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hidePivotFieldList="1"/>
  <xr:revisionPtr revIDLastSave="0" documentId="8_{4FF7CCFE-65C0-46AA-867E-643AC39D79BC}" xr6:coauthVersionLast="47" xr6:coauthVersionMax="47" xr10:uidLastSave="{00000000-0000-0000-0000-000000000000}"/>
  <bookViews>
    <workbookView xWindow="-120" yWindow="-120" windowWidth="29040" windowHeight="15840" activeTab="5" xr2:uid="{00000000-000D-0000-FFFF-FFFF00000000}"/>
  </bookViews>
  <sheets>
    <sheet name="Customer Names" sheetId="3" r:id="rId1"/>
    <sheet name="Medical Examinations" sheetId="2" r:id="rId2"/>
    <sheet name="Hospitalisation Details" sheetId="1" r:id="rId3"/>
    <sheet name="healthcare" sheetId="4" r:id="rId4"/>
    <sheet name="work sheet" sheetId="6" r:id="rId5"/>
    <sheet name="Sheet4" sheetId="8" r:id="rId6"/>
  </sheets>
  <definedNames>
    <definedName name="Slicer_diebetes">#N/A</definedName>
    <definedName name="Slicer_Weight_Status">#N/A</definedName>
  </definedNames>
  <calcPr calcId="191029"/>
  <pivotCaches>
    <pivotCache cacheId="0" r:id="rId7"/>
    <pivotCache cacheId="1" r:id="rId8"/>
    <pivotCache cacheId="64" r:id="rId9"/>
    <pivotCache cacheId="8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3" i="2"/>
  <c r="K3" i="1"/>
  <c r="K2" i="1"/>
  <c r="J2" i="1"/>
  <c r="J3" i="1"/>
  <c r="M1" i="4"/>
  <c r="M2" i="2"/>
  <c r="N2" i="2"/>
  <c r="M3" i="2"/>
  <c r="N3" i="2"/>
  <c r="M4" i="2"/>
  <c r="N4" i="2"/>
  <c r="M5" i="2"/>
  <c r="N5" i="2"/>
  <c r="M6" i="2"/>
  <c r="N6" i="2"/>
  <c r="M7" i="2"/>
  <c r="N7" i="2"/>
  <c r="M8" i="2"/>
  <c r="N8" i="2"/>
  <c r="M9" i="2"/>
  <c r="N9" i="2"/>
  <c r="M10" i="2"/>
  <c r="N10" i="2"/>
  <c r="M11" i="2"/>
  <c r="N11" i="2"/>
  <c r="M12" i="2"/>
  <c r="N12" i="2"/>
  <c r="M13" i="2"/>
  <c r="N13" i="2"/>
  <c r="M14" i="2"/>
  <c r="N14" i="2"/>
  <c r="M15" i="2"/>
  <c r="N15" i="2"/>
  <c r="M16" i="2"/>
  <c r="N16" i="2"/>
  <c r="M17" i="2"/>
  <c r="N17" i="2"/>
  <c r="M18" i="2"/>
  <c r="N18" i="2"/>
  <c r="M19" i="2"/>
  <c r="N19" i="2"/>
  <c r="M20" i="2"/>
  <c r="N20" i="2"/>
  <c r="M21" i="2"/>
  <c r="N21" i="2"/>
  <c r="M22" i="2"/>
  <c r="N22" i="2"/>
  <c r="M23" i="2"/>
  <c r="N23" i="2"/>
  <c r="M24" i="2"/>
  <c r="N24" i="2"/>
  <c r="M25" i="2"/>
  <c r="N25" i="2"/>
  <c r="M26" i="2"/>
  <c r="N26" i="2"/>
  <c r="M27" i="2"/>
  <c r="N27" i="2"/>
  <c r="M28" i="2"/>
  <c r="N28" i="2"/>
  <c r="M29" i="2"/>
  <c r="N29" i="2"/>
  <c r="M30" i="2"/>
  <c r="N30" i="2"/>
  <c r="M31" i="2"/>
  <c r="N31" i="2"/>
  <c r="M32" i="2"/>
  <c r="N32" i="2"/>
  <c r="M33" i="2"/>
  <c r="N33" i="2"/>
  <c r="M34" i="2"/>
  <c r="N34" i="2"/>
  <c r="M35" i="2"/>
  <c r="N35" i="2"/>
  <c r="M36" i="2"/>
  <c r="N36" i="2"/>
  <c r="M37" i="2"/>
  <c r="N37" i="2"/>
  <c r="M38" i="2"/>
  <c r="N38" i="2"/>
  <c r="M39" i="2"/>
  <c r="N39" i="2"/>
  <c r="M40" i="2"/>
  <c r="N40" i="2"/>
  <c r="M41" i="2"/>
  <c r="N41" i="2"/>
  <c r="M42" i="2"/>
  <c r="N42" i="2"/>
  <c r="M43" i="2"/>
  <c r="N43" i="2"/>
  <c r="M44" i="2"/>
  <c r="N44" i="2"/>
  <c r="M45" i="2"/>
  <c r="N45" i="2"/>
  <c r="M46" i="2"/>
  <c r="N46" i="2"/>
  <c r="M47" i="2"/>
  <c r="N47" i="2"/>
  <c r="M48" i="2"/>
  <c r="N48" i="2"/>
  <c r="M49" i="2"/>
  <c r="N49" i="2"/>
  <c r="M50" i="2"/>
  <c r="N50" i="2"/>
  <c r="M51" i="2"/>
  <c r="N51" i="2"/>
  <c r="M52" i="2"/>
  <c r="N52" i="2"/>
  <c r="M53" i="2"/>
  <c r="N53" i="2"/>
  <c r="M54" i="2"/>
  <c r="N54" i="2"/>
  <c r="M55" i="2"/>
  <c r="N55" i="2"/>
  <c r="M56" i="2"/>
  <c r="N56" i="2"/>
  <c r="M57" i="2"/>
  <c r="N57" i="2"/>
  <c r="M58" i="2"/>
  <c r="N58" i="2"/>
  <c r="M59" i="2"/>
  <c r="N59" i="2"/>
  <c r="M60" i="2"/>
  <c r="N60" i="2"/>
  <c r="M61" i="2"/>
  <c r="N61" i="2"/>
  <c r="M62" i="2"/>
  <c r="N62" i="2"/>
  <c r="M63" i="2"/>
  <c r="N63" i="2"/>
  <c r="M64" i="2"/>
  <c r="N64" i="2"/>
  <c r="M65" i="2"/>
  <c r="N65" i="2"/>
  <c r="M66" i="2"/>
  <c r="N66" i="2"/>
  <c r="M67" i="2"/>
  <c r="N67" i="2"/>
  <c r="M68" i="2"/>
  <c r="N68" i="2"/>
  <c r="M69" i="2"/>
  <c r="N69" i="2"/>
  <c r="M70" i="2"/>
  <c r="N70" i="2"/>
  <c r="M71" i="2"/>
  <c r="N71" i="2"/>
  <c r="M72" i="2"/>
  <c r="N72" i="2"/>
  <c r="M73" i="2"/>
  <c r="N73" i="2"/>
  <c r="M74" i="2"/>
  <c r="N74" i="2"/>
  <c r="M75" i="2"/>
  <c r="N75" i="2"/>
  <c r="M76" i="2"/>
  <c r="N76" i="2"/>
  <c r="M77" i="2"/>
  <c r="N77" i="2"/>
  <c r="M78" i="2"/>
  <c r="N78" i="2"/>
  <c r="M79" i="2"/>
  <c r="N79" i="2"/>
  <c r="M80" i="2"/>
  <c r="N80" i="2"/>
  <c r="M81" i="2"/>
  <c r="N81" i="2"/>
  <c r="M82" i="2"/>
  <c r="N82" i="2"/>
  <c r="M83" i="2"/>
  <c r="N83" i="2"/>
  <c r="M84" i="2"/>
  <c r="N84" i="2"/>
  <c r="M85" i="2"/>
  <c r="N85" i="2"/>
  <c r="M86" i="2"/>
  <c r="N86" i="2"/>
  <c r="M87" i="2"/>
  <c r="N87" i="2"/>
  <c r="M88" i="2"/>
  <c r="N88" i="2"/>
  <c r="M89" i="2"/>
  <c r="N89" i="2"/>
  <c r="M90" i="2"/>
  <c r="N90" i="2"/>
  <c r="M91" i="2"/>
  <c r="N91" i="2"/>
  <c r="M92" i="2"/>
  <c r="N92" i="2"/>
  <c r="M93" i="2"/>
  <c r="N93" i="2"/>
  <c r="M94" i="2"/>
  <c r="N94" i="2"/>
  <c r="M95" i="2"/>
  <c r="N95" i="2"/>
  <c r="M96" i="2"/>
  <c r="N96" i="2"/>
  <c r="M97" i="2"/>
  <c r="N97" i="2"/>
  <c r="M98" i="2"/>
  <c r="N98" i="2"/>
  <c r="M99" i="2"/>
  <c r="N99" i="2"/>
  <c r="M100" i="2"/>
  <c r="N100" i="2"/>
  <c r="M101" i="2"/>
  <c r="N101" i="2"/>
  <c r="M102" i="2"/>
  <c r="N102" i="2"/>
  <c r="M103" i="2"/>
  <c r="N103" i="2"/>
  <c r="M104" i="2"/>
  <c r="N104" i="2"/>
  <c r="M105" i="2"/>
  <c r="N105" i="2"/>
  <c r="M106" i="2"/>
  <c r="N106" i="2"/>
  <c r="M107" i="2"/>
  <c r="N107" i="2"/>
  <c r="M108" i="2"/>
  <c r="N108" i="2"/>
  <c r="M109" i="2"/>
  <c r="N109" i="2"/>
  <c r="M110" i="2"/>
  <c r="N110" i="2"/>
  <c r="M111" i="2"/>
  <c r="N111" i="2"/>
  <c r="M112" i="2"/>
  <c r="N112" i="2"/>
  <c r="M113" i="2"/>
  <c r="N113" i="2"/>
  <c r="M114" i="2"/>
  <c r="N114" i="2"/>
  <c r="M115" i="2"/>
  <c r="N115" i="2"/>
  <c r="M116" i="2"/>
  <c r="N116" i="2"/>
  <c r="M117" i="2"/>
  <c r="N117" i="2"/>
  <c r="M118" i="2"/>
  <c r="N118" i="2"/>
  <c r="M119" i="2"/>
  <c r="N119" i="2"/>
  <c r="M120" i="2"/>
  <c r="N120" i="2"/>
  <c r="M121" i="2"/>
  <c r="N121" i="2"/>
  <c r="M122" i="2"/>
  <c r="N122" i="2"/>
  <c r="M123" i="2"/>
  <c r="N123" i="2"/>
  <c r="M124" i="2"/>
  <c r="N124" i="2"/>
  <c r="M125" i="2"/>
  <c r="N125" i="2"/>
  <c r="M126" i="2"/>
  <c r="N126" i="2"/>
  <c r="M127" i="2"/>
  <c r="N127" i="2"/>
  <c r="M128" i="2"/>
  <c r="N128" i="2"/>
  <c r="M129" i="2"/>
  <c r="N129" i="2"/>
  <c r="M130" i="2"/>
  <c r="N130" i="2"/>
  <c r="M131" i="2"/>
  <c r="N131" i="2"/>
  <c r="M132" i="2"/>
  <c r="N132" i="2"/>
  <c r="M133" i="2"/>
  <c r="N133" i="2"/>
  <c r="M134" i="2"/>
  <c r="N134" i="2"/>
  <c r="M135" i="2"/>
  <c r="N135" i="2"/>
  <c r="M136" i="2"/>
  <c r="N136" i="2"/>
  <c r="M137" i="2"/>
  <c r="N137" i="2"/>
  <c r="M138" i="2"/>
  <c r="N138" i="2"/>
  <c r="M139" i="2"/>
  <c r="N139" i="2"/>
  <c r="M140" i="2"/>
  <c r="N140" i="2"/>
  <c r="M141" i="2"/>
  <c r="N141" i="2"/>
  <c r="M142" i="2"/>
  <c r="N142" i="2"/>
  <c r="M143" i="2"/>
  <c r="N143" i="2"/>
  <c r="M144" i="2"/>
  <c r="N144" i="2"/>
  <c r="M145" i="2"/>
  <c r="N145" i="2"/>
  <c r="M146" i="2"/>
  <c r="N146" i="2"/>
  <c r="M147" i="2"/>
  <c r="N147" i="2"/>
  <c r="M148" i="2"/>
  <c r="N148" i="2"/>
  <c r="M149" i="2"/>
  <c r="N149" i="2"/>
  <c r="M150" i="2"/>
  <c r="N150" i="2"/>
  <c r="M151" i="2"/>
  <c r="N151" i="2"/>
  <c r="M152" i="2"/>
  <c r="N152" i="2"/>
  <c r="M153" i="2"/>
  <c r="N153" i="2"/>
  <c r="M154" i="2"/>
  <c r="N154" i="2"/>
  <c r="M155" i="2"/>
  <c r="N155" i="2"/>
  <c r="M156" i="2"/>
  <c r="N156" i="2"/>
  <c r="M157" i="2"/>
  <c r="N157" i="2"/>
  <c r="M158" i="2"/>
  <c r="N158" i="2"/>
  <c r="M159" i="2"/>
  <c r="N159" i="2"/>
  <c r="M160" i="2"/>
  <c r="N160" i="2"/>
  <c r="M161" i="2"/>
  <c r="N161" i="2"/>
  <c r="M162" i="2"/>
  <c r="N162" i="2"/>
  <c r="M163" i="2"/>
  <c r="N163" i="2"/>
  <c r="M164" i="2"/>
  <c r="N164" i="2"/>
  <c r="M165" i="2"/>
  <c r="N165" i="2"/>
  <c r="M166" i="2"/>
  <c r="N166" i="2"/>
  <c r="M167" i="2"/>
  <c r="N167" i="2"/>
  <c r="M168" i="2"/>
  <c r="N168" i="2"/>
  <c r="M169" i="2"/>
  <c r="N169" i="2"/>
  <c r="M170" i="2"/>
  <c r="N170" i="2"/>
  <c r="M171" i="2"/>
  <c r="N171" i="2"/>
  <c r="M172" i="2"/>
  <c r="N172" i="2"/>
  <c r="M173" i="2"/>
  <c r="N173" i="2"/>
  <c r="M174" i="2"/>
  <c r="N174" i="2"/>
  <c r="M175" i="2"/>
  <c r="N175" i="2"/>
  <c r="M176" i="2"/>
  <c r="N176" i="2"/>
  <c r="M177" i="2"/>
  <c r="N177" i="2"/>
  <c r="M178" i="2"/>
  <c r="N178" i="2"/>
  <c r="M179" i="2"/>
  <c r="N179" i="2"/>
  <c r="M180" i="2"/>
  <c r="N180" i="2"/>
  <c r="M181" i="2"/>
  <c r="N181" i="2"/>
  <c r="M182" i="2"/>
  <c r="N182" i="2"/>
  <c r="M183" i="2"/>
  <c r="N183" i="2"/>
  <c r="M184" i="2"/>
  <c r="N184" i="2"/>
  <c r="M185" i="2"/>
  <c r="N185" i="2"/>
  <c r="M186" i="2"/>
  <c r="N186" i="2"/>
  <c r="M187" i="2"/>
  <c r="N187" i="2"/>
  <c r="M188" i="2"/>
  <c r="N188" i="2"/>
  <c r="M189" i="2"/>
  <c r="N189" i="2"/>
  <c r="M190" i="2"/>
  <c r="N190" i="2"/>
  <c r="M191" i="2"/>
  <c r="N191" i="2"/>
  <c r="M192" i="2"/>
  <c r="N192" i="2"/>
  <c r="M193" i="2"/>
  <c r="N193" i="2"/>
  <c r="M194" i="2"/>
  <c r="N194" i="2"/>
  <c r="M195" i="2"/>
  <c r="N195" i="2"/>
  <c r="M196" i="2"/>
  <c r="N196" i="2"/>
  <c r="M197" i="2"/>
  <c r="N197" i="2"/>
  <c r="M198" i="2"/>
  <c r="N198" i="2"/>
  <c r="M199" i="2"/>
  <c r="N199" i="2"/>
  <c r="M200" i="2"/>
  <c r="N200" i="2"/>
  <c r="M201" i="2"/>
  <c r="N201" i="2"/>
  <c r="M202" i="2"/>
  <c r="N202" i="2"/>
  <c r="M203" i="2"/>
  <c r="N203" i="2"/>
  <c r="M204" i="2"/>
  <c r="N204" i="2"/>
  <c r="M205" i="2"/>
  <c r="N205" i="2"/>
  <c r="M206" i="2"/>
  <c r="N206" i="2"/>
  <c r="M207" i="2"/>
  <c r="N207" i="2"/>
  <c r="M208" i="2"/>
  <c r="N208" i="2"/>
  <c r="M209" i="2"/>
  <c r="N209" i="2"/>
  <c r="M210" i="2"/>
  <c r="N210" i="2"/>
  <c r="M211" i="2"/>
  <c r="N211" i="2"/>
  <c r="M212" i="2"/>
  <c r="N212" i="2"/>
  <c r="M213" i="2"/>
  <c r="N213" i="2"/>
  <c r="M214" i="2"/>
  <c r="N214" i="2"/>
  <c r="M215" i="2"/>
  <c r="N215" i="2"/>
  <c r="M216" i="2"/>
  <c r="N216" i="2"/>
  <c r="M217" i="2"/>
  <c r="N217" i="2"/>
  <c r="M218" i="2"/>
  <c r="N218" i="2"/>
  <c r="M219" i="2"/>
  <c r="N219" i="2"/>
  <c r="M220" i="2"/>
  <c r="N220" i="2"/>
  <c r="M221" i="2"/>
  <c r="N221" i="2"/>
  <c r="M222" i="2"/>
  <c r="N222" i="2"/>
  <c r="M223" i="2"/>
  <c r="N223" i="2"/>
  <c r="M224" i="2"/>
  <c r="N224" i="2"/>
  <c r="M225" i="2"/>
  <c r="N225" i="2"/>
  <c r="M226" i="2"/>
  <c r="N226" i="2"/>
  <c r="M227" i="2"/>
  <c r="N227" i="2"/>
  <c r="M228" i="2"/>
  <c r="N228" i="2"/>
  <c r="M229" i="2"/>
  <c r="N229" i="2"/>
  <c r="M230" i="2"/>
  <c r="N230" i="2"/>
  <c r="M231" i="2"/>
  <c r="N231" i="2"/>
  <c r="M232" i="2"/>
  <c r="N232" i="2"/>
  <c r="M233" i="2"/>
  <c r="N233" i="2"/>
  <c r="M234" i="2"/>
  <c r="N234" i="2"/>
  <c r="M235" i="2"/>
  <c r="N235" i="2"/>
  <c r="M236" i="2"/>
  <c r="N236" i="2"/>
  <c r="M237" i="2"/>
  <c r="N237" i="2"/>
  <c r="M238" i="2"/>
  <c r="N238" i="2"/>
  <c r="M239" i="2"/>
  <c r="N239" i="2"/>
  <c r="M240" i="2"/>
  <c r="N240" i="2"/>
  <c r="M241" i="2"/>
  <c r="N241" i="2"/>
  <c r="M242" i="2"/>
  <c r="N242" i="2"/>
  <c r="M243" i="2"/>
  <c r="N243" i="2"/>
  <c r="M244" i="2"/>
  <c r="N244" i="2"/>
  <c r="M245" i="2"/>
  <c r="N245" i="2"/>
  <c r="M246" i="2"/>
  <c r="N246" i="2"/>
  <c r="M247" i="2"/>
  <c r="N247" i="2"/>
  <c r="M248" i="2"/>
  <c r="N248" i="2"/>
  <c r="M249" i="2"/>
  <c r="N249" i="2"/>
  <c r="M250" i="2"/>
  <c r="N250" i="2"/>
  <c r="M251" i="2"/>
  <c r="N251" i="2"/>
  <c r="M252" i="2"/>
  <c r="N252" i="2"/>
  <c r="M253" i="2"/>
  <c r="N253" i="2"/>
  <c r="M254" i="2"/>
  <c r="N254" i="2"/>
  <c r="M255" i="2"/>
  <c r="N255" i="2"/>
  <c r="M256" i="2"/>
  <c r="N256" i="2"/>
  <c r="M257" i="2"/>
  <c r="N257" i="2"/>
  <c r="M258" i="2"/>
  <c r="N258" i="2"/>
  <c r="M259" i="2"/>
  <c r="N259" i="2"/>
  <c r="M260" i="2"/>
  <c r="N260" i="2"/>
  <c r="M261" i="2"/>
  <c r="N261" i="2"/>
  <c r="M262" i="2"/>
  <c r="N262" i="2"/>
  <c r="M263" i="2"/>
  <c r="N263" i="2"/>
  <c r="M264" i="2"/>
  <c r="N264" i="2"/>
  <c r="M265" i="2"/>
  <c r="N265" i="2"/>
  <c r="M266" i="2"/>
  <c r="N266" i="2"/>
  <c r="M267" i="2"/>
  <c r="N267" i="2"/>
  <c r="M268" i="2"/>
  <c r="N268" i="2"/>
  <c r="M269" i="2"/>
  <c r="N269" i="2"/>
  <c r="M270" i="2"/>
  <c r="N270" i="2"/>
  <c r="M271" i="2"/>
  <c r="N271" i="2"/>
  <c r="M272" i="2"/>
  <c r="N272" i="2"/>
  <c r="M273" i="2"/>
  <c r="N273" i="2"/>
  <c r="M274" i="2"/>
  <c r="N274" i="2"/>
  <c r="M275" i="2"/>
  <c r="N275" i="2"/>
  <c r="M276" i="2"/>
  <c r="N276" i="2"/>
  <c r="M277" i="2"/>
  <c r="N277" i="2"/>
  <c r="M278" i="2"/>
  <c r="N278" i="2"/>
  <c r="M279" i="2"/>
  <c r="N279" i="2"/>
  <c r="M280" i="2"/>
  <c r="N280" i="2"/>
  <c r="M281" i="2"/>
  <c r="N281" i="2"/>
  <c r="M282" i="2"/>
  <c r="N282" i="2"/>
  <c r="M283" i="2"/>
  <c r="N283" i="2"/>
  <c r="M284" i="2"/>
  <c r="N284" i="2"/>
  <c r="M285" i="2"/>
  <c r="N285" i="2"/>
  <c r="M286" i="2"/>
  <c r="N286" i="2"/>
  <c r="M287" i="2"/>
  <c r="N287" i="2"/>
  <c r="M288" i="2"/>
  <c r="N288" i="2"/>
  <c r="M289" i="2"/>
  <c r="N289" i="2"/>
  <c r="M290" i="2"/>
  <c r="N290" i="2"/>
  <c r="M291" i="2"/>
  <c r="N291" i="2"/>
  <c r="M292" i="2"/>
  <c r="N292" i="2"/>
  <c r="M293" i="2"/>
  <c r="N293" i="2"/>
  <c r="M294" i="2"/>
  <c r="N294" i="2"/>
  <c r="M295" i="2"/>
  <c r="N295" i="2"/>
  <c r="M296" i="2"/>
  <c r="N296" i="2"/>
  <c r="M297" i="2"/>
  <c r="N297" i="2"/>
  <c r="M298" i="2"/>
  <c r="N298" i="2"/>
  <c r="M299" i="2"/>
  <c r="N299" i="2"/>
  <c r="M300" i="2"/>
  <c r="N300" i="2"/>
  <c r="M301" i="2"/>
  <c r="N301" i="2"/>
  <c r="M302" i="2"/>
  <c r="N302" i="2"/>
  <c r="M303" i="2"/>
  <c r="N303" i="2"/>
  <c r="M304" i="2"/>
  <c r="N304" i="2"/>
  <c r="M305" i="2"/>
  <c r="N305" i="2"/>
  <c r="M306" i="2"/>
  <c r="N306" i="2"/>
  <c r="M307" i="2"/>
  <c r="N307" i="2"/>
  <c r="M308" i="2"/>
  <c r="N308" i="2"/>
  <c r="M309" i="2"/>
  <c r="N309" i="2"/>
  <c r="M310" i="2"/>
  <c r="N310" i="2"/>
  <c r="M311" i="2"/>
  <c r="N311" i="2"/>
  <c r="M312" i="2"/>
  <c r="N312" i="2"/>
  <c r="M313" i="2"/>
  <c r="N313" i="2"/>
  <c r="M314" i="2"/>
  <c r="N314" i="2"/>
  <c r="M315" i="2"/>
  <c r="N315" i="2"/>
  <c r="M316" i="2"/>
  <c r="N316" i="2"/>
  <c r="M317" i="2"/>
  <c r="N317" i="2"/>
  <c r="M318" i="2"/>
  <c r="N318" i="2"/>
  <c r="M319" i="2"/>
  <c r="N319" i="2"/>
  <c r="M320" i="2"/>
  <c r="N320" i="2"/>
  <c r="M321" i="2"/>
  <c r="N321" i="2"/>
  <c r="M322" i="2"/>
  <c r="N322" i="2"/>
  <c r="M323" i="2"/>
  <c r="N323" i="2"/>
  <c r="M324" i="2"/>
  <c r="N324" i="2"/>
  <c r="M325" i="2"/>
  <c r="N325" i="2"/>
  <c r="M326" i="2"/>
  <c r="N326" i="2"/>
  <c r="M327" i="2"/>
  <c r="N327" i="2"/>
  <c r="M328" i="2"/>
  <c r="N328" i="2"/>
  <c r="M329" i="2"/>
  <c r="N329" i="2"/>
  <c r="M330" i="2"/>
  <c r="N330" i="2"/>
  <c r="M331" i="2"/>
  <c r="N331" i="2"/>
  <c r="M332" i="2"/>
  <c r="N332" i="2"/>
  <c r="M333" i="2"/>
  <c r="N333" i="2"/>
  <c r="M334" i="2"/>
  <c r="N334" i="2"/>
  <c r="M335" i="2"/>
  <c r="N335" i="2"/>
  <c r="M336" i="2"/>
  <c r="N336" i="2"/>
  <c r="M337" i="2"/>
  <c r="N337" i="2"/>
  <c r="M338" i="2"/>
  <c r="N338" i="2"/>
  <c r="M339" i="2"/>
  <c r="N339" i="2"/>
  <c r="M340" i="2"/>
  <c r="N340" i="2"/>
  <c r="M341" i="2"/>
  <c r="N341" i="2"/>
  <c r="M342" i="2"/>
  <c r="N342" i="2"/>
  <c r="M343" i="2"/>
  <c r="N343" i="2"/>
  <c r="M344" i="2"/>
  <c r="N344" i="2"/>
  <c r="M345" i="2"/>
  <c r="N345" i="2"/>
  <c r="M346" i="2"/>
  <c r="N346" i="2"/>
  <c r="M347" i="2"/>
  <c r="N347" i="2"/>
  <c r="M348" i="2"/>
  <c r="N348" i="2"/>
  <c r="M349" i="2"/>
  <c r="N349" i="2"/>
  <c r="M350" i="2"/>
  <c r="N350" i="2"/>
  <c r="M351" i="2"/>
  <c r="N351" i="2"/>
  <c r="M352" i="2"/>
  <c r="N352" i="2"/>
  <c r="M353" i="2"/>
  <c r="N353" i="2"/>
  <c r="M354" i="2"/>
  <c r="N354" i="2"/>
  <c r="M355" i="2"/>
  <c r="N355" i="2"/>
  <c r="M356" i="2"/>
  <c r="N356" i="2"/>
  <c r="M357" i="2"/>
  <c r="N357" i="2"/>
  <c r="M358" i="2"/>
  <c r="N358" i="2"/>
  <c r="M359" i="2"/>
  <c r="N359" i="2"/>
  <c r="M360" i="2"/>
  <c r="N360" i="2"/>
  <c r="M361" i="2"/>
  <c r="N361" i="2"/>
  <c r="M362" i="2"/>
  <c r="N362" i="2"/>
  <c r="M363" i="2"/>
  <c r="N363" i="2"/>
  <c r="M364" i="2"/>
  <c r="N364" i="2"/>
  <c r="M365" i="2"/>
  <c r="N365" i="2"/>
  <c r="M366" i="2"/>
  <c r="N366" i="2"/>
  <c r="M367" i="2"/>
  <c r="N367" i="2"/>
  <c r="M368" i="2"/>
  <c r="N368" i="2"/>
  <c r="M369" i="2"/>
  <c r="N369" i="2"/>
  <c r="M370" i="2"/>
  <c r="N370" i="2"/>
  <c r="M371" i="2"/>
  <c r="N371" i="2"/>
  <c r="M372" i="2"/>
  <c r="N372" i="2"/>
  <c r="M373" i="2"/>
  <c r="N373" i="2"/>
  <c r="M374" i="2"/>
  <c r="N374" i="2"/>
  <c r="M375" i="2"/>
  <c r="N375" i="2"/>
  <c r="M376" i="2"/>
  <c r="N376" i="2"/>
  <c r="M377" i="2"/>
  <c r="N377" i="2"/>
  <c r="M378" i="2"/>
  <c r="N378" i="2"/>
  <c r="M379" i="2"/>
  <c r="N379" i="2"/>
  <c r="M380" i="2"/>
  <c r="N380" i="2"/>
  <c r="M381" i="2"/>
  <c r="N381" i="2"/>
  <c r="M382" i="2"/>
  <c r="N382" i="2"/>
  <c r="M383" i="2"/>
  <c r="N383" i="2"/>
  <c r="M384" i="2"/>
  <c r="N384" i="2"/>
  <c r="M385" i="2"/>
  <c r="N385" i="2"/>
  <c r="M386" i="2"/>
  <c r="N386" i="2"/>
  <c r="M387" i="2"/>
  <c r="N387" i="2"/>
  <c r="M388" i="2"/>
  <c r="N388" i="2"/>
  <c r="M389" i="2"/>
  <c r="N389" i="2"/>
  <c r="M390" i="2"/>
  <c r="N390" i="2"/>
  <c r="M391" i="2"/>
  <c r="N391" i="2"/>
  <c r="M392" i="2"/>
  <c r="N392" i="2"/>
  <c r="M393" i="2"/>
  <c r="N393" i="2"/>
  <c r="M394" i="2"/>
  <c r="N394" i="2"/>
  <c r="M395" i="2"/>
  <c r="N395" i="2"/>
  <c r="M396" i="2"/>
  <c r="N396" i="2"/>
  <c r="M397" i="2"/>
  <c r="N397" i="2"/>
  <c r="M398" i="2"/>
  <c r="N398" i="2"/>
  <c r="M399" i="2"/>
  <c r="N399" i="2"/>
  <c r="M400" i="2"/>
  <c r="N400" i="2"/>
  <c r="M401" i="2"/>
  <c r="N401" i="2"/>
  <c r="M402" i="2"/>
  <c r="N402" i="2"/>
  <c r="M403" i="2"/>
  <c r="N403" i="2"/>
  <c r="M404" i="2"/>
  <c r="N404" i="2"/>
  <c r="M405" i="2"/>
  <c r="N405" i="2"/>
  <c r="M406" i="2"/>
  <c r="N406" i="2"/>
  <c r="M407" i="2"/>
  <c r="N407" i="2"/>
  <c r="M408" i="2"/>
  <c r="N408" i="2"/>
  <c r="M409" i="2"/>
  <c r="N409" i="2"/>
  <c r="M410" i="2"/>
  <c r="N410" i="2"/>
  <c r="M411" i="2"/>
  <c r="N411" i="2"/>
  <c r="M412" i="2"/>
  <c r="N412" i="2"/>
  <c r="M413" i="2"/>
  <c r="N413" i="2"/>
  <c r="M414" i="2"/>
  <c r="N414" i="2"/>
  <c r="M415" i="2"/>
  <c r="N415" i="2"/>
  <c r="M416" i="2"/>
  <c r="N416" i="2"/>
  <c r="M417" i="2"/>
  <c r="N417" i="2"/>
  <c r="M418" i="2"/>
  <c r="N418" i="2"/>
  <c r="M419" i="2"/>
  <c r="N419" i="2"/>
  <c r="M420" i="2"/>
  <c r="N420" i="2"/>
  <c r="M421" i="2"/>
  <c r="N421" i="2"/>
  <c r="M422" i="2"/>
  <c r="N422" i="2"/>
  <c r="M423" i="2"/>
  <c r="N423" i="2"/>
  <c r="M424" i="2"/>
  <c r="N424" i="2"/>
  <c r="M425" i="2"/>
  <c r="N425" i="2"/>
  <c r="M426" i="2"/>
  <c r="N426" i="2"/>
  <c r="M427" i="2"/>
  <c r="N427" i="2"/>
  <c r="M428" i="2"/>
  <c r="N428" i="2"/>
  <c r="M429" i="2"/>
  <c r="N429" i="2"/>
  <c r="M430" i="2"/>
  <c r="N430" i="2"/>
  <c r="M431" i="2"/>
  <c r="N431" i="2"/>
  <c r="M432" i="2"/>
  <c r="N432" i="2"/>
  <c r="M433" i="2"/>
  <c r="N433" i="2"/>
  <c r="M434" i="2"/>
  <c r="N434" i="2"/>
  <c r="M435" i="2"/>
  <c r="N435" i="2"/>
  <c r="M436" i="2"/>
  <c r="N436" i="2"/>
  <c r="M437" i="2"/>
  <c r="N437" i="2"/>
  <c r="M438" i="2"/>
  <c r="N438" i="2"/>
  <c r="M439" i="2"/>
  <c r="N439" i="2"/>
  <c r="M440" i="2"/>
  <c r="N440" i="2"/>
  <c r="M441" i="2"/>
  <c r="N441" i="2"/>
  <c r="M442" i="2"/>
  <c r="N442" i="2"/>
  <c r="M443" i="2"/>
  <c r="N443" i="2"/>
  <c r="M444" i="2"/>
  <c r="N444" i="2"/>
  <c r="M445" i="2"/>
  <c r="N445" i="2"/>
  <c r="M446" i="2"/>
  <c r="N446" i="2"/>
  <c r="M447" i="2"/>
  <c r="N447" i="2"/>
  <c r="M448" i="2"/>
  <c r="N448" i="2"/>
  <c r="M449" i="2"/>
  <c r="N449" i="2"/>
  <c r="M450" i="2"/>
  <c r="N450" i="2"/>
  <c r="M451" i="2"/>
  <c r="N451" i="2"/>
  <c r="M452" i="2"/>
  <c r="N452" i="2"/>
  <c r="M453" i="2"/>
  <c r="N453" i="2"/>
  <c r="M454" i="2"/>
  <c r="N454" i="2"/>
  <c r="M455" i="2"/>
  <c r="N455" i="2"/>
  <c r="M456" i="2"/>
  <c r="N456" i="2"/>
  <c r="M457" i="2"/>
  <c r="N457" i="2"/>
  <c r="M458" i="2"/>
  <c r="N458" i="2"/>
  <c r="M459" i="2"/>
  <c r="N459" i="2"/>
  <c r="M460" i="2"/>
  <c r="N460" i="2"/>
  <c r="M461" i="2"/>
  <c r="N461" i="2"/>
  <c r="M462" i="2"/>
  <c r="N462" i="2"/>
  <c r="M463" i="2"/>
  <c r="N463" i="2"/>
  <c r="M464" i="2"/>
  <c r="N464" i="2"/>
  <c r="M465" i="2"/>
  <c r="N465" i="2"/>
  <c r="M466" i="2"/>
  <c r="N466" i="2"/>
  <c r="M467" i="2"/>
  <c r="N467" i="2"/>
  <c r="M468" i="2"/>
  <c r="N468" i="2"/>
  <c r="M469" i="2"/>
  <c r="N469" i="2"/>
  <c r="M470" i="2"/>
  <c r="N470" i="2"/>
  <c r="M471" i="2"/>
  <c r="N471" i="2"/>
  <c r="M472" i="2"/>
  <c r="N472" i="2"/>
  <c r="M473" i="2"/>
  <c r="N473" i="2"/>
  <c r="M474" i="2"/>
  <c r="N474" i="2"/>
  <c r="M475" i="2"/>
  <c r="N475" i="2"/>
  <c r="M476" i="2"/>
  <c r="N476" i="2"/>
  <c r="M477" i="2"/>
  <c r="N477" i="2"/>
  <c r="M478" i="2"/>
  <c r="N478" i="2"/>
  <c r="M479" i="2"/>
  <c r="N479" i="2"/>
  <c r="M480" i="2"/>
  <c r="N480" i="2"/>
  <c r="M481" i="2"/>
  <c r="N481" i="2"/>
  <c r="M482" i="2"/>
  <c r="N482" i="2"/>
  <c r="M483" i="2"/>
  <c r="N483" i="2"/>
  <c r="M484" i="2"/>
  <c r="N484" i="2"/>
  <c r="M485" i="2"/>
  <c r="N485" i="2"/>
  <c r="M486" i="2"/>
  <c r="N486" i="2"/>
  <c r="M487" i="2"/>
  <c r="N487" i="2"/>
  <c r="M488" i="2"/>
  <c r="N488" i="2"/>
  <c r="M489" i="2"/>
  <c r="N489" i="2"/>
  <c r="M490" i="2"/>
  <c r="N490" i="2"/>
  <c r="M491" i="2"/>
  <c r="N491" i="2"/>
  <c r="M492" i="2"/>
  <c r="N492" i="2"/>
  <c r="M493" i="2"/>
  <c r="N493" i="2"/>
  <c r="M494" i="2"/>
  <c r="N494" i="2"/>
  <c r="M495" i="2"/>
  <c r="N495" i="2"/>
  <c r="M496" i="2"/>
  <c r="N496" i="2"/>
  <c r="M497" i="2"/>
  <c r="N497" i="2"/>
  <c r="M498" i="2"/>
  <c r="N498" i="2"/>
  <c r="M499" i="2"/>
  <c r="N499" i="2"/>
  <c r="M500" i="2"/>
  <c r="N500" i="2"/>
  <c r="M501" i="2"/>
  <c r="N501" i="2"/>
  <c r="M502" i="2"/>
  <c r="N502" i="2"/>
  <c r="M503" i="2"/>
  <c r="N503" i="2"/>
  <c r="M504" i="2"/>
  <c r="N504" i="2"/>
  <c r="M505" i="2"/>
  <c r="N505" i="2"/>
  <c r="M506" i="2"/>
  <c r="N506" i="2"/>
  <c r="M507" i="2"/>
  <c r="N507" i="2"/>
  <c r="M508" i="2"/>
  <c r="N508" i="2"/>
  <c r="M509" i="2"/>
  <c r="N509" i="2"/>
  <c r="M510" i="2"/>
  <c r="N510" i="2"/>
  <c r="M511" i="2"/>
  <c r="N511" i="2"/>
  <c r="M512" i="2"/>
  <c r="N512" i="2"/>
  <c r="M513" i="2"/>
  <c r="N513" i="2"/>
  <c r="M514" i="2"/>
  <c r="N514" i="2"/>
  <c r="M515" i="2"/>
  <c r="N515" i="2"/>
  <c r="M516" i="2"/>
  <c r="N516" i="2"/>
  <c r="M517" i="2"/>
  <c r="N517" i="2"/>
  <c r="M518" i="2"/>
  <c r="N518" i="2"/>
  <c r="M519" i="2"/>
  <c r="N519" i="2"/>
  <c r="M520" i="2"/>
  <c r="N520" i="2"/>
  <c r="M521" i="2"/>
  <c r="N521" i="2"/>
  <c r="M522" i="2"/>
  <c r="N522" i="2"/>
  <c r="M523" i="2"/>
  <c r="N523" i="2"/>
  <c r="M524" i="2"/>
  <c r="N524" i="2"/>
  <c r="M525" i="2"/>
  <c r="N525" i="2"/>
  <c r="M526" i="2"/>
  <c r="N526" i="2"/>
  <c r="M527" i="2"/>
  <c r="N527" i="2"/>
  <c r="M528" i="2"/>
  <c r="N528" i="2"/>
  <c r="M529" i="2"/>
  <c r="N529" i="2"/>
  <c r="M530" i="2"/>
  <c r="N530" i="2"/>
  <c r="M531" i="2"/>
  <c r="N531" i="2"/>
  <c r="M532" i="2"/>
  <c r="N532" i="2"/>
  <c r="M533" i="2"/>
  <c r="N533" i="2"/>
  <c r="M534" i="2"/>
  <c r="N534" i="2"/>
  <c r="M535" i="2"/>
  <c r="N535" i="2"/>
  <c r="M536" i="2"/>
  <c r="N536" i="2"/>
  <c r="M537" i="2"/>
  <c r="N537" i="2"/>
  <c r="M538" i="2"/>
  <c r="N538" i="2"/>
  <c r="M539" i="2"/>
  <c r="N539" i="2"/>
  <c r="M540" i="2"/>
  <c r="N540" i="2"/>
  <c r="M541" i="2"/>
  <c r="N541" i="2"/>
  <c r="M542" i="2"/>
  <c r="N542" i="2"/>
  <c r="M543" i="2"/>
  <c r="N543" i="2"/>
  <c r="M544" i="2"/>
  <c r="N544" i="2"/>
  <c r="M545" i="2"/>
  <c r="N545" i="2"/>
  <c r="M546" i="2"/>
  <c r="N546" i="2"/>
  <c r="M547" i="2"/>
  <c r="N547" i="2"/>
  <c r="M548" i="2"/>
  <c r="N548" i="2"/>
  <c r="M549" i="2"/>
  <c r="N549" i="2"/>
  <c r="M550" i="2"/>
  <c r="N550" i="2"/>
  <c r="M551" i="2"/>
  <c r="N551" i="2"/>
  <c r="M552" i="2"/>
  <c r="N552" i="2"/>
  <c r="M553" i="2"/>
  <c r="N553" i="2"/>
  <c r="M554" i="2"/>
  <c r="N554" i="2"/>
  <c r="M555" i="2"/>
  <c r="N555" i="2"/>
  <c r="M556" i="2"/>
  <c r="N556" i="2"/>
  <c r="M557" i="2"/>
  <c r="N557" i="2"/>
  <c r="M558" i="2"/>
  <c r="N558" i="2"/>
  <c r="M559" i="2"/>
  <c r="N559" i="2"/>
  <c r="M560" i="2"/>
  <c r="N560" i="2"/>
  <c r="M561" i="2"/>
  <c r="N561" i="2"/>
  <c r="M562" i="2"/>
  <c r="N562" i="2"/>
  <c r="M563" i="2"/>
  <c r="N563" i="2"/>
  <c r="M564" i="2"/>
  <c r="N564" i="2"/>
  <c r="M565" i="2"/>
  <c r="N565" i="2"/>
  <c r="M566" i="2"/>
  <c r="N566" i="2"/>
  <c r="M567" i="2"/>
  <c r="N567" i="2"/>
  <c r="M568" i="2"/>
  <c r="N568" i="2"/>
  <c r="M569" i="2"/>
  <c r="N569" i="2"/>
  <c r="M570" i="2"/>
  <c r="N570" i="2"/>
  <c r="M571" i="2"/>
  <c r="N571" i="2"/>
  <c r="M572" i="2"/>
  <c r="N572" i="2"/>
  <c r="M573" i="2"/>
  <c r="N573" i="2"/>
  <c r="M574" i="2"/>
  <c r="N574" i="2"/>
  <c r="M575" i="2"/>
  <c r="N575" i="2"/>
  <c r="M576" i="2"/>
  <c r="N576" i="2"/>
  <c r="M577" i="2"/>
  <c r="N577" i="2"/>
  <c r="M578" i="2"/>
  <c r="N578" i="2"/>
  <c r="M579" i="2"/>
  <c r="N579" i="2"/>
  <c r="M580" i="2"/>
  <c r="N580" i="2"/>
  <c r="M581" i="2"/>
  <c r="N581" i="2"/>
  <c r="M582" i="2"/>
  <c r="N582" i="2"/>
  <c r="M583" i="2"/>
  <c r="N583" i="2"/>
  <c r="M584" i="2"/>
  <c r="N584" i="2"/>
  <c r="M585" i="2"/>
  <c r="N585" i="2"/>
  <c r="M586" i="2"/>
  <c r="N586" i="2"/>
  <c r="M587" i="2"/>
  <c r="N587" i="2"/>
  <c r="M588" i="2"/>
  <c r="N588" i="2"/>
  <c r="M589" i="2"/>
  <c r="N589" i="2"/>
  <c r="M590" i="2"/>
  <c r="N590" i="2"/>
  <c r="M591" i="2"/>
  <c r="N591" i="2"/>
  <c r="M592" i="2"/>
  <c r="N592" i="2"/>
  <c r="M593" i="2"/>
  <c r="N593" i="2"/>
  <c r="M594" i="2"/>
  <c r="N594" i="2"/>
  <c r="M595" i="2"/>
  <c r="N595" i="2"/>
  <c r="M596" i="2"/>
  <c r="N596" i="2"/>
  <c r="M597" i="2"/>
  <c r="N597" i="2"/>
  <c r="M598" i="2"/>
  <c r="N598" i="2"/>
  <c r="M599" i="2"/>
  <c r="N599" i="2"/>
  <c r="M600" i="2"/>
  <c r="N600" i="2"/>
  <c r="M601" i="2"/>
  <c r="N601" i="2"/>
  <c r="M602" i="2"/>
  <c r="N602" i="2"/>
  <c r="M603" i="2"/>
  <c r="N603" i="2"/>
  <c r="M604" i="2"/>
  <c r="N604" i="2"/>
  <c r="M605" i="2"/>
  <c r="N605" i="2"/>
  <c r="M606" i="2"/>
  <c r="N606" i="2"/>
  <c r="M607" i="2"/>
  <c r="N607" i="2"/>
  <c r="M608" i="2"/>
  <c r="N608" i="2"/>
  <c r="M609" i="2"/>
  <c r="N609" i="2"/>
  <c r="M610" i="2"/>
  <c r="N610" i="2"/>
  <c r="M611" i="2"/>
  <c r="N611" i="2"/>
  <c r="M612" i="2"/>
  <c r="N612" i="2"/>
  <c r="M613" i="2"/>
  <c r="N613" i="2"/>
  <c r="M614" i="2"/>
  <c r="N614" i="2"/>
  <c r="M615" i="2"/>
  <c r="N615" i="2"/>
  <c r="M616" i="2"/>
  <c r="N616" i="2"/>
  <c r="M617" i="2"/>
  <c r="N617" i="2"/>
  <c r="M618" i="2"/>
  <c r="N618" i="2"/>
  <c r="M619" i="2"/>
  <c r="N619" i="2"/>
  <c r="M620" i="2"/>
  <c r="N620" i="2"/>
  <c r="M621" i="2"/>
  <c r="N621" i="2"/>
  <c r="M622" i="2"/>
  <c r="N622" i="2"/>
  <c r="M623" i="2"/>
  <c r="N623" i="2"/>
  <c r="M624" i="2"/>
  <c r="N624" i="2"/>
  <c r="M625" i="2"/>
  <c r="N625" i="2"/>
  <c r="M626" i="2"/>
  <c r="N626" i="2"/>
  <c r="M627" i="2"/>
  <c r="N627" i="2"/>
  <c r="M628" i="2"/>
  <c r="N628" i="2"/>
  <c r="M629" i="2"/>
  <c r="N629" i="2"/>
  <c r="M630" i="2"/>
  <c r="N630" i="2"/>
  <c r="M631" i="2"/>
  <c r="N631" i="2"/>
  <c r="M632" i="2"/>
  <c r="N632" i="2"/>
  <c r="M633" i="2"/>
  <c r="N633" i="2"/>
  <c r="M634" i="2"/>
  <c r="N634" i="2"/>
  <c r="M635" i="2"/>
  <c r="N635" i="2"/>
  <c r="M636" i="2"/>
  <c r="N636" i="2"/>
  <c r="M637" i="2"/>
  <c r="N637" i="2"/>
  <c r="M638" i="2"/>
  <c r="N638" i="2"/>
  <c r="M639" i="2"/>
  <c r="N639" i="2"/>
  <c r="M640" i="2"/>
  <c r="N640" i="2"/>
  <c r="M641" i="2"/>
  <c r="N641" i="2"/>
  <c r="M642" i="2"/>
  <c r="N642" i="2"/>
  <c r="M643" i="2"/>
  <c r="N643" i="2"/>
  <c r="M644" i="2"/>
  <c r="N644" i="2"/>
  <c r="M645" i="2"/>
  <c r="N645" i="2"/>
  <c r="M646" i="2"/>
  <c r="N646" i="2"/>
  <c r="M647" i="2"/>
  <c r="N647" i="2"/>
  <c r="M648" i="2"/>
  <c r="N648" i="2"/>
  <c r="M649" i="2"/>
  <c r="N649" i="2"/>
  <c r="M650" i="2"/>
  <c r="N650" i="2"/>
  <c r="M651" i="2"/>
  <c r="N651" i="2"/>
  <c r="M652" i="2"/>
  <c r="N652" i="2"/>
  <c r="M653" i="2"/>
  <c r="N653" i="2"/>
  <c r="M654" i="2"/>
  <c r="N654" i="2"/>
  <c r="M655" i="2"/>
  <c r="N655" i="2"/>
  <c r="M656" i="2"/>
  <c r="N656" i="2"/>
  <c r="M657" i="2"/>
  <c r="N657" i="2"/>
  <c r="M658" i="2"/>
  <c r="N658" i="2"/>
  <c r="M659" i="2"/>
  <c r="N659" i="2"/>
  <c r="M660" i="2"/>
  <c r="N660" i="2"/>
  <c r="M661" i="2"/>
  <c r="N661" i="2"/>
  <c r="M662" i="2"/>
  <c r="N662" i="2"/>
  <c r="M663" i="2"/>
  <c r="N663" i="2"/>
  <c r="M664" i="2"/>
  <c r="N664" i="2"/>
  <c r="M665" i="2"/>
  <c r="N665" i="2"/>
  <c r="M666" i="2"/>
  <c r="N666" i="2"/>
  <c r="M667" i="2"/>
  <c r="N667" i="2"/>
  <c r="M668" i="2"/>
  <c r="N668" i="2"/>
  <c r="M669" i="2"/>
  <c r="N669" i="2"/>
  <c r="M670" i="2"/>
  <c r="N670" i="2"/>
  <c r="M671" i="2"/>
  <c r="N671" i="2"/>
  <c r="M672" i="2"/>
  <c r="N672" i="2"/>
  <c r="M673" i="2"/>
  <c r="N673" i="2"/>
  <c r="M674" i="2"/>
  <c r="N674" i="2"/>
  <c r="M675" i="2"/>
  <c r="N675" i="2"/>
  <c r="M676" i="2"/>
  <c r="N676" i="2"/>
  <c r="M677" i="2"/>
  <c r="N677" i="2"/>
  <c r="M678" i="2"/>
  <c r="N678" i="2"/>
  <c r="M679" i="2"/>
  <c r="N679" i="2"/>
  <c r="M680" i="2"/>
  <c r="N680" i="2"/>
  <c r="M681" i="2"/>
  <c r="N681" i="2"/>
  <c r="M682" i="2"/>
  <c r="N682" i="2"/>
  <c r="M683" i="2"/>
  <c r="N683" i="2"/>
  <c r="M684" i="2"/>
  <c r="N684" i="2"/>
  <c r="M685" i="2"/>
  <c r="N685" i="2"/>
  <c r="M686" i="2"/>
  <c r="N686" i="2"/>
  <c r="M687" i="2"/>
  <c r="N687" i="2"/>
  <c r="M688" i="2"/>
  <c r="N688" i="2"/>
  <c r="M689" i="2"/>
  <c r="N689" i="2"/>
  <c r="M690" i="2"/>
  <c r="N690" i="2"/>
  <c r="M691" i="2"/>
  <c r="N691" i="2"/>
  <c r="M692" i="2"/>
  <c r="N692" i="2"/>
  <c r="M693" i="2"/>
  <c r="N693" i="2"/>
  <c r="M694" i="2"/>
  <c r="N694" i="2"/>
  <c r="M695" i="2"/>
  <c r="N695" i="2"/>
  <c r="M696" i="2"/>
  <c r="N696" i="2"/>
  <c r="M697" i="2"/>
  <c r="N697" i="2"/>
  <c r="M698" i="2"/>
  <c r="N698" i="2"/>
  <c r="M699" i="2"/>
  <c r="N699" i="2"/>
  <c r="M700" i="2"/>
  <c r="N700" i="2"/>
  <c r="M701" i="2"/>
  <c r="N701" i="2"/>
  <c r="M702" i="2"/>
  <c r="N702" i="2"/>
  <c r="M703" i="2"/>
  <c r="N703" i="2"/>
  <c r="M704" i="2"/>
  <c r="N704" i="2"/>
  <c r="M705" i="2"/>
  <c r="N705" i="2"/>
  <c r="M706" i="2"/>
  <c r="N706" i="2"/>
  <c r="M707" i="2"/>
  <c r="N707" i="2"/>
  <c r="M708" i="2"/>
  <c r="N708" i="2"/>
  <c r="M709" i="2"/>
  <c r="N709" i="2"/>
  <c r="M710" i="2"/>
  <c r="N710" i="2"/>
  <c r="M711" i="2"/>
  <c r="N711" i="2"/>
  <c r="M712" i="2"/>
  <c r="N712" i="2"/>
  <c r="M713" i="2"/>
  <c r="N713" i="2"/>
  <c r="M714" i="2"/>
  <c r="N714" i="2"/>
  <c r="M715" i="2"/>
  <c r="N715" i="2"/>
  <c r="M716" i="2"/>
  <c r="N716" i="2"/>
  <c r="M717" i="2"/>
  <c r="N717" i="2"/>
  <c r="M718" i="2"/>
  <c r="N718" i="2"/>
  <c r="M719" i="2"/>
  <c r="N719" i="2"/>
  <c r="M720" i="2"/>
  <c r="N720" i="2"/>
  <c r="M721" i="2"/>
  <c r="N721" i="2"/>
  <c r="M722" i="2"/>
  <c r="N722" i="2"/>
  <c r="M723" i="2"/>
  <c r="N723" i="2"/>
  <c r="M724" i="2"/>
  <c r="N724" i="2"/>
  <c r="M725" i="2"/>
  <c r="N725" i="2"/>
  <c r="M726" i="2"/>
  <c r="N726" i="2"/>
  <c r="M727" i="2"/>
  <c r="N727" i="2"/>
  <c r="M728" i="2"/>
  <c r="N728" i="2"/>
  <c r="M729" i="2"/>
  <c r="N729" i="2"/>
  <c r="M730" i="2"/>
  <c r="N730" i="2"/>
  <c r="M731" i="2"/>
  <c r="N731" i="2"/>
  <c r="M732" i="2"/>
  <c r="N732" i="2"/>
  <c r="M733" i="2"/>
  <c r="N733" i="2"/>
  <c r="M734" i="2"/>
  <c r="N734" i="2"/>
  <c r="M735" i="2"/>
  <c r="N735" i="2"/>
  <c r="M736" i="2"/>
  <c r="N736" i="2"/>
  <c r="M737" i="2"/>
  <c r="N737" i="2"/>
  <c r="M738" i="2"/>
  <c r="N738" i="2"/>
  <c r="M739" i="2"/>
  <c r="N739" i="2"/>
  <c r="M740" i="2"/>
  <c r="N740" i="2"/>
  <c r="M741" i="2"/>
  <c r="N741" i="2"/>
  <c r="M742" i="2"/>
  <c r="N742" i="2"/>
  <c r="M743" i="2"/>
  <c r="N743" i="2"/>
  <c r="M744" i="2"/>
  <c r="N744" i="2"/>
  <c r="M745" i="2"/>
  <c r="N745" i="2"/>
  <c r="M746" i="2"/>
  <c r="N746" i="2"/>
  <c r="M747" i="2"/>
  <c r="N747" i="2"/>
  <c r="M748" i="2"/>
  <c r="N748" i="2"/>
  <c r="M749" i="2"/>
  <c r="N749" i="2"/>
  <c r="M750" i="2"/>
  <c r="N750" i="2"/>
  <c r="M751" i="2"/>
  <c r="N751" i="2"/>
  <c r="M752" i="2"/>
  <c r="N752" i="2"/>
  <c r="M753" i="2"/>
  <c r="N753" i="2"/>
  <c r="M754" i="2"/>
  <c r="N754" i="2"/>
  <c r="M755" i="2"/>
  <c r="N755" i="2"/>
  <c r="M756" i="2"/>
  <c r="N756" i="2"/>
  <c r="M757" i="2"/>
  <c r="N757" i="2"/>
  <c r="M758" i="2"/>
  <c r="N758" i="2"/>
  <c r="M759" i="2"/>
  <c r="N759" i="2"/>
  <c r="M760" i="2"/>
  <c r="N760" i="2"/>
  <c r="M761" i="2"/>
  <c r="N761" i="2"/>
  <c r="M762" i="2"/>
  <c r="N762" i="2"/>
  <c r="M763" i="2"/>
  <c r="N763" i="2"/>
  <c r="M764" i="2"/>
  <c r="N764" i="2"/>
  <c r="M765" i="2"/>
  <c r="N765" i="2"/>
  <c r="M766" i="2"/>
  <c r="N766" i="2"/>
  <c r="M767" i="2"/>
  <c r="N767" i="2"/>
  <c r="M768" i="2"/>
  <c r="N768" i="2"/>
  <c r="M769" i="2"/>
  <c r="N769" i="2"/>
  <c r="M770" i="2"/>
  <c r="N770" i="2"/>
  <c r="M771" i="2"/>
  <c r="N771" i="2"/>
  <c r="M772" i="2"/>
  <c r="N772" i="2"/>
  <c r="M773" i="2"/>
  <c r="N773" i="2"/>
  <c r="M774" i="2"/>
  <c r="N774" i="2"/>
  <c r="M775" i="2"/>
  <c r="N775" i="2"/>
  <c r="M776" i="2"/>
  <c r="N776" i="2"/>
  <c r="M777" i="2"/>
  <c r="N777" i="2"/>
  <c r="M778" i="2"/>
  <c r="N778" i="2"/>
  <c r="M779" i="2"/>
  <c r="N779" i="2"/>
  <c r="M780" i="2"/>
  <c r="N780" i="2"/>
  <c r="M781" i="2"/>
  <c r="N781" i="2"/>
  <c r="M782" i="2"/>
  <c r="N782" i="2"/>
  <c r="M783" i="2"/>
  <c r="N783" i="2"/>
  <c r="M784" i="2"/>
  <c r="N784" i="2"/>
  <c r="M785" i="2"/>
  <c r="N785" i="2"/>
  <c r="M786" i="2"/>
  <c r="N786" i="2"/>
  <c r="M787" i="2"/>
  <c r="N787" i="2"/>
  <c r="M788" i="2"/>
  <c r="N788" i="2"/>
  <c r="M789" i="2"/>
  <c r="N789" i="2"/>
  <c r="M790" i="2"/>
  <c r="N790" i="2"/>
  <c r="M791" i="2"/>
  <c r="N791" i="2"/>
  <c r="M792" i="2"/>
  <c r="N792" i="2"/>
  <c r="M793" i="2"/>
  <c r="N793" i="2"/>
  <c r="M794" i="2"/>
  <c r="N794" i="2"/>
  <c r="M795" i="2"/>
  <c r="N795" i="2"/>
  <c r="M796" i="2"/>
  <c r="N796" i="2"/>
  <c r="M797" i="2"/>
  <c r="N797" i="2"/>
  <c r="M798" i="2"/>
  <c r="N798" i="2"/>
  <c r="M799" i="2"/>
  <c r="N799" i="2"/>
  <c r="M800" i="2"/>
  <c r="N800" i="2"/>
  <c r="M801" i="2"/>
  <c r="N801" i="2"/>
  <c r="M802" i="2"/>
  <c r="N802" i="2"/>
  <c r="M803" i="2"/>
  <c r="N803" i="2"/>
  <c r="M804" i="2"/>
  <c r="N804" i="2"/>
  <c r="M805" i="2"/>
  <c r="N805" i="2"/>
  <c r="M806" i="2"/>
  <c r="N806" i="2"/>
  <c r="M807" i="2"/>
  <c r="N807" i="2"/>
  <c r="M808" i="2"/>
  <c r="N808" i="2"/>
  <c r="M809" i="2"/>
  <c r="N809" i="2"/>
  <c r="M810" i="2"/>
  <c r="N810" i="2"/>
  <c r="M811" i="2"/>
  <c r="N811" i="2"/>
  <c r="M812" i="2"/>
  <c r="N812" i="2"/>
  <c r="M813" i="2"/>
  <c r="N813" i="2"/>
  <c r="M814" i="2"/>
  <c r="N814" i="2"/>
  <c r="M815" i="2"/>
  <c r="N815" i="2"/>
  <c r="M816" i="2"/>
  <c r="N816" i="2"/>
  <c r="M817" i="2"/>
  <c r="N817" i="2"/>
  <c r="M818" i="2"/>
  <c r="N818" i="2"/>
  <c r="M819" i="2"/>
  <c r="N819" i="2"/>
  <c r="M820" i="2"/>
  <c r="N820" i="2"/>
  <c r="M821" i="2"/>
  <c r="N821" i="2"/>
  <c r="M822" i="2"/>
  <c r="N822" i="2"/>
  <c r="M823" i="2"/>
  <c r="N823" i="2"/>
  <c r="M824" i="2"/>
  <c r="N824" i="2"/>
  <c r="M825" i="2"/>
  <c r="N825" i="2"/>
  <c r="M826" i="2"/>
  <c r="N826" i="2"/>
  <c r="M827" i="2"/>
  <c r="N827" i="2"/>
  <c r="M828" i="2"/>
  <c r="N828" i="2"/>
  <c r="M829" i="2"/>
  <c r="N829" i="2"/>
  <c r="M830" i="2"/>
  <c r="N830" i="2"/>
  <c r="M831" i="2"/>
  <c r="N831" i="2"/>
  <c r="M832" i="2"/>
  <c r="N832" i="2"/>
  <c r="M833" i="2"/>
  <c r="N833" i="2"/>
  <c r="M834" i="2"/>
  <c r="N834" i="2"/>
  <c r="M835" i="2"/>
  <c r="N835" i="2"/>
  <c r="M836" i="2"/>
  <c r="N836" i="2"/>
  <c r="M837" i="2"/>
  <c r="N837" i="2"/>
  <c r="M838" i="2"/>
  <c r="N838" i="2"/>
  <c r="M839" i="2"/>
  <c r="N839" i="2"/>
  <c r="M840" i="2"/>
  <c r="N840" i="2"/>
  <c r="M841" i="2"/>
  <c r="N841" i="2"/>
  <c r="M842" i="2"/>
  <c r="N842" i="2"/>
  <c r="M843" i="2"/>
  <c r="N843" i="2"/>
  <c r="M844" i="2"/>
  <c r="N844" i="2"/>
  <c r="M845" i="2"/>
  <c r="N845" i="2"/>
  <c r="M846" i="2"/>
  <c r="N846" i="2"/>
  <c r="M847" i="2"/>
  <c r="N847" i="2"/>
  <c r="M848" i="2"/>
  <c r="N848" i="2"/>
  <c r="M849" i="2"/>
  <c r="N849" i="2"/>
  <c r="M850" i="2"/>
  <c r="N850" i="2"/>
  <c r="M851" i="2"/>
  <c r="N851" i="2"/>
  <c r="M852" i="2"/>
  <c r="N852" i="2"/>
  <c r="M853" i="2"/>
  <c r="N853" i="2"/>
  <c r="M854" i="2"/>
  <c r="N854" i="2"/>
  <c r="M855" i="2"/>
  <c r="N855" i="2"/>
  <c r="M856" i="2"/>
  <c r="N856" i="2"/>
  <c r="M857" i="2"/>
  <c r="N857" i="2"/>
  <c r="M858" i="2"/>
  <c r="N858" i="2"/>
  <c r="M859" i="2"/>
  <c r="N859" i="2"/>
  <c r="M860" i="2"/>
  <c r="N860" i="2"/>
  <c r="M861" i="2"/>
  <c r="N861" i="2"/>
  <c r="M862" i="2"/>
  <c r="N862" i="2"/>
  <c r="M863" i="2"/>
  <c r="N863" i="2"/>
  <c r="M864" i="2"/>
  <c r="N864" i="2"/>
  <c r="M865" i="2"/>
  <c r="N865" i="2"/>
  <c r="M866" i="2"/>
  <c r="N866" i="2"/>
  <c r="M867" i="2"/>
  <c r="N867" i="2"/>
  <c r="M868" i="2"/>
  <c r="N868" i="2"/>
  <c r="M869" i="2"/>
  <c r="N869" i="2"/>
  <c r="M870" i="2"/>
  <c r="N870" i="2"/>
  <c r="M871" i="2"/>
  <c r="N871" i="2"/>
  <c r="M872" i="2"/>
  <c r="N872" i="2"/>
  <c r="M873" i="2"/>
  <c r="N873" i="2"/>
  <c r="M874" i="2"/>
  <c r="N874" i="2"/>
  <c r="M875" i="2"/>
  <c r="N875" i="2"/>
  <c r="M876" i="2"/>
  <c r="N876" i="2"/>
  <c r="M877" i="2"/>
  <c r="N877" i="2"/>
  <c r="M878" i="2"/>
  <c r="N878" i="2"/>
  <c r="M879" i="2"/>
  <c r="N879" i="2"/>
  <c r="M880" i="2"/>
  <c r="N880" i="2"/>
  <c r="M881" i="2"/>
  <c r="N881" i="2"/>
  <c r="M882" i="2"/>
  <c r="N882" i="2"/>
  <c r="M883" i="2"/>
  <c r="N883" i="2"/>
  <c r="M884" i="2"/>
  <c r="N884" i="2"/>
  <c r="M885" i="2"/>
  <c r="N885" i="2"/>
  <c r="M886" i="2"/>
  <c r="N886" i="2"/>
  <c r="M887" i="2"/>
  <c r="N887" i="2"/>
  <c r="M888" i="2"/>
  <c r="N888" i="2"/>
  <c r="M889" i="2"/>
  <c r="N889" i="2"/>
  <c r="M890" i="2"/>
  <c r="N890" i="2"/>
  <c r="M891" i="2"/>
  <c r="N891" i="2"/>
  <c r="M892" i="2"/>
  <c r="N892" i="2"/>
  <c r="M893" i="2"/>
  <c r="N893" i="2"/>
  <c r="M894" i="2"/>
  <c r="N894" i="2"/>
  <c r="M895" i="2"/>
  <c r="N895" i="2"/>
  <c r="M896" i="2"/>
  <c r="N896" i="2"/>
  <c r="M897" i="2"/>
  <c r="N897" i="2"/>
  <c r="M898" i="2"/>
  <c r="N898" i="2"/>
  <c r="M899" i="2"/>
  <c r="N899" i="2"/>
  <c r="M900" i="2"/>
  <c r="N900" i="2"/>
  <c r="M901" i="2"/>
  <c r="N901" i="2"/>
  <c r="M902" i="2"/>
  <c r="N902" i="2"/>
  <c r="M903" i="2"/>
  <c r="N903" i="2"/>
  <c r="M904" i="2"/>
  <c r="N904" i="2"/>
  <c r="M905" i="2"/>
  <c r="N905" i="2"/>
  <c r="M906" i="2"/>
  <c r="N906" i="2"/>
  <c r="M907" i="2"/>
  <c r="N907" i="2"/>
  <c r="M908" i="2"/>
  <c r="N908" i="2"/>
  <c r="M909" i="2"/>
  <c r="N909" i="2"/>
  <c r="K909" i="4" s="1"/>
  <c r="M910" i="2"/>
  <c r="N910" i="2"/>
  <c r="M911" i="2"/>
  <c r="N911" i="2"/>
  <c r="M912" i="2"/>
  <c r="N912" i="2"/>
  <c r="M913" i="2"/>
  <c r="N913" i="2"/>
  <c r="M914" i="2"/>
  <c r="N914" i="2"/>
  <c r="M915" i="2"/>
  <c r="N915" i="2"/>
  <c r="M916" i="2"/>
  <c r="N916" i="2"/>
  <c r="M917" i="2"/>
  <c r="N917" i="2"/>
  <c r="M918" i="2"/>
  <c r="N918" i="2"/>
  <c r="M919" i="2"/>
  <c r="N919" i="2"/>
  <c r="M920" i="2"/>
  <c r="N920" i="2"/>
  <c r="M921" i="2"/>
  <c r="N921" i="2"/>
  <c r="M922" i="2"/>
  <c r="N922" i="2"/>
  <c r="M923" i="2"/>
  <c r="N923" i="2"/>
  <c r="M924" i="2"/>
  <c r="N924" i="2"/>
  <c r="M925" i="2"/>
  <c r="N925" i="2"/>
  <c r="M926" i="2"/>
  <c r="N926" i="2"/>
  <c r="M927" i="2"/>
  <c r="N927" i="2"/>
  <c r="M928" i="2"/>
  <c r="N928" i="2"/>
  <c r="M929" i="2"/>
  <c r="N929" i="2"/>
  <c r="M930" i="2"/>
  <c r="N930" i="2"/>
  <c r="M931" i="2"/>
  <c r="N931" i="2"/>
  <c r="M932" i="2"/>
  <c r="N932" i="2"/>
  <c r="M933" i="2"/>
  <c r="N933" i="2"/>
  <c r="M934" i="2"/>
  <c r="N934" i="2"/>
  <c r="M935" i="2"/>
  <c r="N935" i="2"/>
  <c r="M936" i="2"/>
  <c r="N936" i="2"/>
  <c r="M937" i="2"/>
  <c r="N937" i="2"/>
  <c r="M938" i="2"/>
  <c r="N938" i="2"/>
  <c r="M939" i="2"/>
  <c r="N939" i="2"/>
  <c r="M940" i="2"/>
  <c r="N940" i="2"/>
  <c r="M941" i="2"/>
  <c r="N941" i="2"/>
  <c r="M942" i="2"/>
  <c r="N942" i="2"/>
  <c r="M943" i="2"/>
  <c r="N943" i="2"/>
  <c r="M944" i="2"/>
  <c r="N944" i="2"/>
  <c r="M945" i="2"/>
  <c r="N945" i="2"/>
  <c r="M946" i="2"/>
  <c r="N946" i="2"/>
  <c r="M947" i="2"/>
  <c r="N947" i="2"/>
  <c r="M948" i="2"/>
  <c r="N948" i="2"/>
  <c r="M949" i="2"/>
  <c r="N949" i="2"/>
  <c r="M950" i="2"/>
  <c r="N950" i="2"/>
  <c r="M951" i="2"/>
  <c r="N951" i="2"/>
  <c r="M952" i="2"/>
  <c r="N952" i="2"/>
  <c r="M953" i="2"/>
  <c r="N953" i="2"/>
  <c r="M954" i="2"/>
  <c r="N954" i="2"/>
  <c r="M955" i="2"/>
  <c r="N955" i="2"/>
  <c r="M956" i="2"/>
  <c r="N956" i="2"/>
  <c r="M957" i="2"/>
  <c r="N957" i="2"/>
  <c r="M958" i="2"/>
  <c r="N958" i="2"/>
  <c r="M959" i="2"/>
  <c r="N959" i="2"/>
  <c r="M960" i="2"/>
  <c r="N960" i="2"/>
  <c r="M961" i="2"/>
  <c r="N961" i="2"/>
  <c r="M962" i="2"/>
  <c r="N962" i="2"/>
  <c r="M963" i="2"/>
  <c r="N963" i="2"/>
  <c r="M964" i="2"/>
  <c r="N964" i="2"/>
  <c r="M965" i="2"/>
  <c r="N965" i="2"/>
  <c r="M966" i="2"/>
  <c r="N966" i="2"/>
  <c r="M967" i="2"/>
  <c r="N967" i="2"/>
  <c r="M968" i="2"/>
  <c r="N968" i="2"/>
  <c r="M969" i="2"/>
  <c r="N969" i="2"/>
  <c r="M970" i="2"/>
  <c r="N970" i="2"/>
  <c r="M971" i="2"/>
  <c r="N971" i="2"/>
  <c r="M972" i="2"/>
  <c r="N972" i="2"/>
  <c r="M973" i="2"/>
  <c r="N973" i="2"/>
  <c r="M974" i="2"/>
  <c r="N974" i="2"/>
  <c r="M975" i="2"/>
  <c r="N975" i="2"/>
  <c r="M976" i="2"/>
  <c r="N976" i="2"/>
  <c r="M977" i="2"/>
  <c r="N977" i="2"/>
  <c r="M978" i="2"/>
  <c r="N978" i="2"/>
  <c r="M979" i="2"/>
  <c r="N979" i="2"/>
  <c r="M980" i="2"/>
  <c r="N980" i="2"/>
  <c r="M981" i="2"/>
  <c r="N981" i="2"/>
  <c r="M982" i="2"/>
  <c r="N982" i="2"/>
  <c r="M983" i="2"/>
  <c r="N983" i="2"/>
  <c r="M984" i="2"/>
  <c r="N984" i="2"/>
  <c r="M985" i="2"/>
  <c r="N985" i="2"/>
  <c r="M986" i="2"/>
  <c r="N986" i="2"/>
  <c r="M987" i="2"/>
  <c r="N987" i="2"/>
  <c r="M988" i="2"/>
  <c r="N988" i="2"/>
  <c r="M989" i="2"/>
  <c r="N989" i="2"/>
  <c r="M990" i="2"/>
  <c r="N990" i="2"/>
  <c r="M991" i="2"/>
  <c r="N991" i="2"/>
  <c r="M992" i="2"/>
  <c r="N992" i="2"/>
  <c r="M993" i="2"/>
  <c r="N993" i="2"/>
  <c r="M994" i="2"/>
  <c r="N994" i="2"/>
  <c r="M995" i="2"/>
  <c r="N995" i="2"/>
  <c r="M996" i="2"/>
  <c r="N996" i="2"/>
  <c r="M997" i="2"/>
  <c r="N997" i="2"/>
  <c r="M998" i="2"/>
  <c r="N998" i="2"/>
  <c r="M999" i="2"/>
  <c r="N999" i="2"/>
  <c r="M1000" i="2"/>
  <c r="N1000" i="2"/>
  <c r="M1001" i="2"/>
  <c r="N1001" i="2"/>
  <c r="M1002" i="2"/>
  <c r="N1002" i="2"/>
  <c r="M1003" i="2"/>
  <c r="N1003" i="2"/>
  <c r="M1004" i="2"/>
  <c r="N1004" i="2"/>
  <c r="M1005" i="2"/>
  <c r="N1005" i="2"/>
  <c r="M1006" i="2"/>
  <c r="N1006" i="2"/>
  <c r="M1007" i="2"/>
  <c r="N1007" i="2"/>
  <c r="M1008" i="2"/>
  <c r="N1008" i="2"/>
  <c r="M1009" i="2"/>
  <c r="N1009" i="2"/>
  <c r="M1010" i="2"/>
  <c r="N1010" i="2"/>
  <c r="M1011" i="2"/>
  <c r="N1011" i="2"/>
  <c r="M1012" i="2"/>
  <c r="N1012" i="2"/>
  <c r="M1013" i="2"/>
  <c r="N1013" i="2"/>
  <c r="M1014" i="2"/>
  <c r="N1014" i="2"/>
  <c r="M1015" i="2"/>
  <c r="N1015" i="2"/>
  <c r="M1016" i="2"/>
  <c r="N1016" i="2"/>
  <c r="M1017" i="2"/>
  <c r="N1017" i="2"/>
  <c r="M1018" i="2"/>
  <c r="N1018" i="2"/>
  <c r="M1019" i="2"/>
  <c r="N1019" i="2"/>
  <c r="M1020" i="2"/>
  <c r="N1020" i="2"/>
  <c r="M1021" i="2"/>
  <c r="N1021" i="2"/>
  <c r="M1022" i="2"/>
  <c r="N1022" i="2"/>
  <c r="M1023" i="2"/>
  <c r="N1023" i="2"/>
  <c r="M1024" i="2"/>
  <c r="N1024" i="2"/>
  <c r="M1025" i="2"/>
  <c r="N1025" i="2"/>
  <c r="M1026" i="2"/>
  <c r="N1026" i="2"/>
  <c r="M1027" i="2"/>
  <c r="N1027" i="2"/>
  <c r="M1028" i="2"/>
  <c r="N1028" i="2"/>
  <c r="M1029" i="2"/>
  <c r="N1029" i="2"/>
  <c r="M1030" i="2"/>
  <c r="N1030" i="2"/>
  <c r="M1031" i="2"/>
  <c r="N1031" i="2"/>
  <c r="M1032" i="2"/>
  <c r="N1032" i="2"/>
  <c r="M1033" i="2"/>
  <c r="N1033" i="2"/>
  <c r="M1034" i="2"/>
  <c r="N1034" i="2"/>
  <c r="M1035" i="2"/>
  <c r="N1035" i="2"/>
  <c r="M1036" i="2"/>
  <c r="N1036" i="2"/>
  <c r="M1037" i="2"/>
  <c r="N1037" i="2"/>
  <c r="M1038" i="2"/>
  <c r="N1038" i="2"/>
  <c r="M1039" i="2"/>
  <c r="N1039" i="2"/>
  <c r="M1040" i="2"/>
  <c r="N1040" i="2"/>
  <c r="M1041" i="2"/>
  <c r="N1041" i="2"/>
  <c r="M1042" i="2"/>
  <c r="N1042" i="2"/>
  <c r="M1043" i="2"/>
  <c r="N1043" i="2"/>
  <c r="M1044" i="2"/>
  <c r="N1044" i="2"/>
  <c r="M1045" i="2"/>
  <c r="N1045" i="2"/>
  <c r="M1046" i="2"/>
  <c r="N1046" i="2"/>
  <c r="M1047" i="2"/>
  <c r="N1047" i="2"/>
  <c r="M1048" i="2"/>
  <c r="N1048" i="2"/>
  <c r="M1049" i="2"/>
  <c r="N1049" i="2"/>
  <c r="M1050" i="2"/>
  <c r="N1050" i="2"/>
  <c r="M1051" i="2"/>
  <c r="N1051" i="2"/>
  <c r="M1052" i="2"/>
  <c r="N1052" i="2"/>
  <c r="M1053" i="2"/>
  <c r="N1053" i="2"/>
  <c r="M1054" i="2"/>
  <c r="N1054" i="2"/>
  <c r="M1055" i="2"/>
  <c r="N1055" i="2"/>
  <c r="M1056" i="2"/>
  <c r="N1056" i="2"/>
  <c r="M1057" i="2"/>
  <c r="N1057" i="2"/>
  <c r="M1058" i="2"/>
  <c r="N1058" i="2"/>
  <c r="M1059" i="2"/>
  <c r="N1059" i="2"/>
  <c r="M1060" i="2"/>
  <c r="N1060" i="2"/>
  <c r="M1061" i="2"/>
  <c r="N1061" i="2"/>
  <c r="M1062" i="2"/>
  <c r="N1062" i="2"/>
  <c r="M1063" i="2"/>
  <c r="N1063" i="2"/>
  <c r="M1064" i="2"/>
  <c r="N1064" i="2"/>
  <c r="M1065" i="2"/>
  <c r="N1065" i="2"/>
  <c r="M1066" i="2"/>
  <c r="N1066" i="2"/>
  <c r="M1067" i="2"/>
  <c r="N1067" i="2"/>
  <c r="M1068" i="2"/>
  <c r="N1068" i="2"/>
  <c r="M1069" i="2"/>
  <c r="N1069" i="2"/>
  <c r="M1070" i="2"/>
  <c r="N1070" i="2"/>
  <c r="M1071" i="2"/>
  <c r="N1071" i="2"/>
  <c r="M1072" i="2"/>
  <c r="N1072" i="2"/>
  <c r="M1073" i="2"/>
  <c r="N1073" i="2"/>
  <c r="M1074" i="2"/>
  <c r="N1074" i="2"/>
  <c r="M1075" i="2"/>
  <c r="N1075" i="2"/>
  <c r="M1076" i="2"/>
  <c r="N1076" i="2"/>
  <c r="M1077" i="2"/>
  <c r="N1077" i="2"/>
  <c r="M1078" i="2"/>
  <c r="N1078" i="2"/>
  <c r="M1079" i="2"/>
  <c r="N1079" i="2"/>
  <c r="M1080" i="2"/>
  <c r="N1080" i="2"/>
  <c r="M1081" i="2"/>
  <c r="N1081" i="2"/>
  <c r="M1082" i="2"/>
  <c r="N1082" i="2"/>
  <c r="M1083" i="2"/>
  <c r="N1083" i="2"/>
  <c r="M1084" i="2"/>
  <c r="N1084" i="2"/>
  <c r="M1085" i="2"/>
  <c r="N1085" i="2"/>
  <c r="M1086" i="2"/>
  <c r="N1086" i="2"/>
  <c r="M1087" i="2"/>
  <c r="N1087" i="2"/>
  <c r="M1088" i="2"/>
  <c r="N1088" i="2"/>
  <c r="M1089" i="2"/>
  <c r="N1089" i="2"/>
  <c r="M1090" i="2"/>
  <c r="N1090" i="2"/>
  <c r="M1091" i="2"/>
  <c r="N1091" i="2"/>
  <c r="M1092" i="2"/>
  <c r="N1092" i="2"/>
  <c r="M1093" i="2"/>
  <c r="N1093" i="2"/>
  <c r="M1094" i="2"/>
  <c r="N1094" i="2"/>
  <c r="M1095" i="2"/>
  <c r="N1095" i="2"/>
  <c r="M1096" i="2"/>
  <c r="N1096" i="2"/>
  <c r="M1097" i="2"/>
  <c r="N1097" i="2"/>
  <c r="M1098" i="2"/>
  <c r="N1098" i="2"/>
  <c r="M1099" i="2"/>
  <c r="N1099" i="2"/>
  <c r="M1100" i="2"/>
  <c r="N1100" i="2"/>
  <c r="M1101" i="2"/>
  <c r="N1101" i="2"/>
  <c r="M1102" i="2"/>
  <c r="N1102" i="2"/>
  <c r="M1103" i="2"/>
  <c r="N1103" i="2"/>
  <c r="M1104" i="2"/>
  <c r="N1104" i="2"/>
  <c r="M1105" i="2"/>
  <c r="N1105" i="2"/>
  <c r="M1106" i="2"/>
  <c r="N1106" i="2"/>
  <c r="M1107" i="2"/>
  <c r="N1107" i="2"/>
  <c r="M1108" i="2"/>
  <c r="N1108" i="2"/>
  <c r="M1109" i="2"/>
  <c r="N1109" i="2"/>
  <c r="M1110" i="2"/>
  <c r="N1110" i="2"/>
  <c r="M1111" i="2"/>
  <c r="N1111" i="2"/>
  <c r="M1112" i="2"/>
  <c r="N1112" i="2"/>
  <c r="M1113" i="2"/>
  <c r="N1113" i="2"/>
  <c r="M1114" i="2"/>
  <c r="N1114" i="2"/>
  <c r="M1115" i="2"/>
  <c r="N1115" i="2"/>
  <c r="M1116" i="2"/>
  <c r="N1116" i="2"/>
  <c r="M1117" i="2"/>
  <c r="N1117" i="2"/>
  <c r="M1118" i="2"/>
  <c r="N1118" i="2"/>
  <c r="M1119" i="2"/>
  <c r="N1119" i="2"/>
  <c r="M1120" i="2"/>
  <c r="N1120" i="2"/>
  <c r="M1121" i="2"/>
  <c r="N1121" i="2"/>
  <c r="M1122" i="2"/>
  <c r="N1122" i="2"/>
  <c r="M1123" i="2"/>
  <c r="N1123" i="2"/>
  <c r="M1124" i="2"/>
  <c r="N1124" i="2"/>
  <c r="M1125" i="2"/>
  <c r="N1125" i="2"/>
  <c r="M1126" i="2"/>
  <c r="N1126" i="2"/>
  <c r="M1127" i="2"/>
  <c r="N1127" i="2"/>
  <c r="M1128" i="2"/>
  <c r="N1128" i="2"/>
  <c r="M1129" i="2"/>
  <c r="N1129" i="2"/>
  <c r="M1130" i="2"/>
  <c r="N1130" i="2"/>
  <c r="M1131" i="2"/>
  <c r="N1131" i="2"/>
  <c r="M1132" i="2"/>
  <c r="N1132" i="2"/>
  <c r="M1133" i="2"/>
  <c r="N1133" i="2"/>
  <c r="M1134" i="2"/>
  <c r="N1134" i="2"/>
  <c r="M1135" i="2"/>
  <c r="N1135" i="2"/>
  <c r="M1136" i="2"/>
  <c r="N1136" i="2"/>
  <c r="M1137" i="2"/>
  <c r="N1137" i="2"/>
  <c r="M1138" i="2"/>
  <c r="N1138" i="2"/>
  <c r="M1139" i="2"/>
  <c r="N1139" i="2"/>
  <c r="M1140" i="2"/>
  <c r="N1140" i="2"/>
  <c r="M1141" i="2"/>
  <c r="N1141" i="2"/>
  <c r="M1142" i="2"/>
  <c r="N1142" i="2"/>
  <c r="M1143" i="2"/>
  <c r="N1143" i="2"/>
  <c r="M1144" i="2"/>
  <c r="N1144" i="2"/>
  <c r="M1145" i="2"/>
  <c r="N1145" i="2"/>
  <c r="M1146" i="2"/>
  <c r="N1146" i="2"/>
  <c r="M1147" i="2"/>
  <c r="N1147" i="2"/>
  <c r="M1148" i="2"/>
  <c r="N1148" i="2"/>
  <c r="M1149" i="2"/>
  <c r="N1149" i="2"/>
  <c r="M1150" i="2"/>
  <c r="N1150" i="2"/>
  <c r="M1151" i="2"/>
  <c r="N1151" i="2"/>
  <c r="M1152" i="2"/>
  <c r="N1152" i="2"/>
  <c r="M1153" i="2"/>
  <c r="N1153" i="2"/>
  <c r="M1154" i="2"/>
  <c r="N1154" i="2"/>
  <c r="M1155" i="2"/>
  <c r="N1155" i="2"/>
  <c r="M1156" i="2"/>
  <c r="N1156" i="2"/>
  <c r="M1157" i="2"/>
  <c r="N1157" i="2"/>
  <c r="M1158" i="2"/>
  <c r="N1158" i="2"/>
  <c r="M1159" i="2"/>
  <c r="N1159" i="2"/>
  <c r="M1160" i="2"/>
  <c r="N1160" i="2"/>
  <c r="M1161" i="2"/>
  <c r="N1161" i="2"/>
  <c r="M1162" i="2"/>
  <c r="N1162" i="2"/>
  <c r="M1163" i="2"/>
  <c r="N1163" i="2"/>
  <c r="M1164" i="2"/>
  <c r="N1164" i="2"/>
  <c r="M1165" i="2"/>
  <c r="N1165" i="2"/>
  <c r="M1166" i="2"/>
  <c r="N1166" i="2"/>
  <c r="M1167" i="2"/>
  <c r="N1167" i="2"/>
  <c r="M1168" i="2"/>
  <c r="N1168" i="2"/>
  <c r="M1169" i="2"/>
  <c r="N1169" i="2"/>
  <c r="M1170" i="2"/>
  <c r="N1170" i="2"/>
  <c r="M1171" i="2"/>
  <c r="N1171" i="2"/>
  <c r="M1172" i="2"/>
  <c r="N1172" i="2"/>
  <c r="M1173" i="2"/>
  <c r="N1173" i="2"/>
  <c r="M1174" i="2"/>
  <c r="N1174" i="2"/>
  <c r="M1175" i="2"/>
  <c r="N1175" i="2"/>
  <c r="M1176" i="2"/>
  <c r="N1176" i="2"/>
  <c r="M1177" i="2"/>
  <c r="N1177" i="2"/>
  <c r="M1178" i="2"/>
  <c r="N1178" i="2"/>
  <c r="M1179" i="2"/>
  <c r="N1179" i="2"/>
  <c r="M1180" i="2"/>
  <c r="N1180" i="2"/>
  <c r="M1181" i="2"/>
  <c r="N1181" i="2"/>
  <c r="M1182" i="2"/>
  <c r="N1182" i="2"/>
  <c r="M1183" i="2"/>
  <c r="N1183" i="2"/>
  <c r="M1184" i="2"/>
  <c r="N1184" i="2"/>
  <c r="M1185" i="2"/>
  <c r="N1185" i="2"/>
  <c r="M1186" i="2"/>
  <c r="N1186" i="2"/>
  <c r="M1187" i="2"/>
  <c r="N1187" i="2"/>
  <c r="M1188" i="2"/>
  <c r="N1188" i="2"/>
  <c r="M1189" i="2"/>
  <c r="N1189" i="2"/>
  <c r="M1190" i="2"/>
  <c r="N1190" i="2"/>
  <c r="M1191" i="2"/>
  <c r="N1191" i="2"/>
  <c r="M1192" i="2"/>
  <c r="N1192" i="2"/>
  <c r="M1193" i="2"/>
  <c r="N1193" i="2"/>
  <c r="M1194" i="2"/>
  <c r="N1194" i="2"/>
  <c r="M1195" i="2"/>
  <c r="N1195" i="2"/>
  <c r="M1196" i="2"/>
  <c r="N1196" i="2"/>
  <c r="M1197" i="2"/>
  <c r="N1197" i="2"/>
  <c r="M1198" i="2"/>
  <c r="N1198" i="2"/>
  <c r="M1199" i="2"/>
  <c r="N1199" i="2"/>
  <c r="M1200" i="2"/>
  <c r="N1200" i="2"/>
  <c r="M1201" i="2"/>
  <c r="N1201" i="2"/>
  <c r="M1202" i="2"/>
  <c r="N1202" i="2"/>
  <c r="M1203" i="2"/>
  <c r="N1203" i="2"/>
  <c r="M1204" i="2"/>
  <c r="N1204" i="2"/>
  <c r="M1205" i="2"/>
  <c r="N1205" i="2"/>
  <c r="M1206" i="2"/>
  <c r="N1206" i="2"/>
  <c r="M1207" i="2"/>
  <c r="N1207" i="2"/>
  <c r="M1208" i="2"/>
  <c r="N1208" i="2"/>
  <c r="M1209" i="2"/>
  <c r="N1209" i="2"/>
  <c r="M1210" i="2"/>
  <c r="N1210" i="2"/>
  <c r="M1211" i="2"/>
  <c r="N1211" i="2"/>
  <c r="M1212" i="2"/>
  <c r="N1212" i="2"/>
  <c r="M1213" i="2"/>
  <c r="N1213" i="2"/>
  <c r="M1214" i="2"/>
  <c r="N1214" i="2"/>
  <c r="M1215" i="2"/>
  <c r="N1215" i="2"/>
  <c r="M1216" i="2"/>
  <c r="N1216" i="2"/>
  <c r="M1217" i="2"/>
  <c r="N1217" i="2"/>
  <c r="M1218" i="2"/>
  <c r="N1218" i="2"/>
  <c r="M1219" i="2"/>
  <c r="N1219" i="2"/>
  <c r="M1220" i="2"/>
  <c r="N1220" i="2"/>
  <c r="M1221" i="2"/>
  <c r="N1221" i="2"/>
  <c r="M1222" i="2"/>
  <c r="N1222" i="2"/>
  <c r="M1223" i="2"/>
  <c r="N1223" i="2"/>
  <c r="M1224" i="2"/>
  <c r="N1224" i="2"/>
  <c r="M1225" i="2"/>
  <c r="N1225" i="2"/>
  <c r="M1226" i="2"/>
  <c r="N1226" i="2"/>
  <c r="M1227" i="2"/>
  <c r="N1227" i="2"/>
  <c r="M1228" i="2"/>
  <c r="N1228" i="2"/>
  <c r="M1229" i="2"/>
  <c r="N1229" i="2"/>
  <c r="M1230" i="2"/>
  <c r="N1230" i="2"/>
  <c r="M1231" i="2"/>
  <c r="N1231" i="2"/>
  <c r="M1232" i="2"/>
  <c r="N1232" i="2"/>
  <c r="M1233" i="2"/>
  <c r="N1233" i="2"/>
  <c r="M1234" i="2"/>
  <c r="N1234" i="2"/>
  <c r="M1235" i="2"/>
  <c r="N1235" i="2"/>
  <c r="M1236" i="2"/>
  <c r="N1236" i="2"/>
  <c r="M1237" i="2"/>
  <c r="N1237" i="2"/>
  <c r="M1238" i="2"/>
  <c r="N1238" i="2"/>
  <c r="M1239" i="2"/>
  <c r="N1239" i="2"/>
  <c r="M1240" i="2"/>
  <c r="N1240" i="2"/>
  <c r="M1241" i="2"/>
  <c r="N1241" i="2"/>
  <c r="M1242" i="2"/>
  <c r="N1242" i="2"/>
  <c r="M1243" i="2"/>
  <c r="N1243" i="2"/>
  <c r="M1244" i="2"/>
  <c r="N1244" i="2"/>
  <c r="M1245" i="2"/>
  <c r="N1245" i="2"/>
  <c r="M1246" i="2"/>
  <c r="N1246" i="2"/>
  <c r="M1247" i="2"/>
  <c r="N1247" i="2"/>
  <c r="M1248" i="2"/>
  <c r="N1248" i="2"/>
  <c r="M1249" i="2"/>
  <c r="N1249" i="2"/>
  <c r="M1250" i="2"/>
  <c r="N1250" i="2"/>
  <c r="M1251" i="2"/>
  <c r="N1251" i="2"/>
  <c r="M1252" i="2"/>
  <c r="N1252" i="2"/>
  <c r="M1253" i="2"/>
  <c r="N1253" i="2"/>
  <c r="M1254" i="2"/>
  <c r="N1254" i="2"/>
  <c r="M1255" i="2"/>
  <c r="N1255" i="2"/>
  <c r="M1256" i="2"/>
  <c r="N1256" i="2"/>
  <c r="M1257" i="2"/>
  <c r="N1257" i="2"/>
  <c r="M1258" i="2"/>
  <c r="N1258" i="2"/>
  <c r="M1259" i="2"/>
  <c r="N1259" i="2"/>
  <c r="M1260" i="2"/>
  <c r="N1260" i="2"/>
  <c r="M1261" i="2"/>
  <c r="N1261" i="2"/>
  <c r="M1262" i="2"/>
  <c r="N1262" i="2"/>
  <c r="M1263" i="2"/>
  <c r="N1263" i="2"/>
  <c r="M1264" i="2"/>
  <c r="N1264" i="2"/>
  <c r="M1265" i="2"/>
  <c r="N1265" i="2"/>
  <c r="M1266" i="2"/>
  <c r="N1266" i="2"/>
  <c r="M1267" i="2"/>
  <c r="N1267" i="2"/>
  <c r="M1268" i="2"/>
  <c r="N1268" i="2"/>
  <c r="M1269" i="2"/>
  <c r="N1269" i="2"/>
  <c r="M1270" i="2"/>
  <c r="N1270" i="2"/>
  <c r="M1271" i="2"/>
  <c r="N1271" i="2"/>
  <c r="M1272" i="2"/>
  <c r="N1272" i="2"/>
  <c r="M1273" i="2"/>
  <c r="N1273" i="2"/>
  <c r="M1274" i="2"/>
  <c r="N1274" i="2"/>
  <c r="M1275" i="2"/>
  <c r="N1275" i="2"/>
  <c r="M1276" i="2"/>
  <c r="N1276" i="2"/>
  <c r="M1277" i="2"/>
  <c r="N1277" i="2"/>
  <c r="M1278" i="2"/>
  <c r="N1278" i="2"/>
  <c r="M1279" i="2"/>
  <c r="N1279" i="2"/>
  <c r="M1280" i="2"/>
  <c r="N1280" i="2"/>
  <c r="M1281" i="2"/>
  <c r="N1281" i="2"/>
  <c r="M1282" i="2"/>
  <c r="N1282" i="2"/>
  <c r="M1283" i="2"/>
  <c r="N1283" i="2"/>
  <c r="M1284" i="2"/>
  <c r="N1284" i="2"/>
  <c r="M1285" i="2"/>
  <c r="N1285" i="2"/>
  <c r="M1286" i="2"/>
  <c r="N1286" i="2"/>
  <c r="M1287" i="2"/>
  <c r="N1287" i="2"/>
  <c r="M1288" i="2"/>
  <c r="N1288" i="2"/>
  <c r="M1289" i="2"/>
  <c r="N1289" i="2"/>
  <c r="M1290" i="2"/>
  <c r="N1290" i="2"/>
  <c r="M1291" i="2"/>
  <c r="N1291" i="2"/>
  <c r="M1292" i="2"/>
  <c r="N1292" i="2"/>
  <c r="M1293" i="2"/>
  <c r="N1293" i="2"/>
  <c r="M1294" i="2"/>
  <c r="N1294" i="2"/>
  <c r="M1295" i="2"/>
  <c r="N1295" i="2"/>
  <c r="M1296" i="2"/>
  <c r="N1296" i="2"/>
  <c r="M1297" i="2"/>
  <c r="N1297" i="2"/>
  <c r="M1298" i="2"/>
  <c r="N1298" i="2"/>
  <c r="M1299" i="2"/>
  <c r="N1299" i="2"/>
  <c r="M1300" i="2"/>
  <c r="N1300" i="2"/>
  <c r="M1301" i="2"/>
  <c r="N1301" i="2"/>
  <c r="M1302" i="2"/>
  <c r="N1302" i="2"/>
  <c r="M1303" i="2"/>
  <c r="N1303" i="2"/>
  <c r="M1304" i="2"/>
  <c r="N1304" i="2"/>
  <c r="M1305" i="2"/>
  <c r="N1305" i="2"/>
  <c r="M1306" i="2"/>
  <c r="N1306" i="2"/>
  <c r="M1307" i="2"/>
  <c r="N1307" i="2"/>
  <c r="M1308" i="2"/>
  <c r="N1308" i="2"/>
  <c r="M1309" i="2"/>
  <c r="N1309" i="2"/>
  <c r="M1310" i="2"/>
  <c r="N1310" i="2"/>
  <c r="M1311" i="2"/>
  <c r="N1311" i="2"/>
  <c r="M1312" i="2"/>
  <c r="N1312" i="2"/>
  <c r="M1313" i="2"/>
  <c r="N1313" i="2"/>
  <c r="M1314" i="2"/>
  <c r="N1314" i="2"/>
  <c r="M1315" i="2"/>
  <c r="N1315" i="2"/>
  <c r="M1316" i="2"/>
  <c r="N1316" i="2"/>
  <c r="M1317" i="2"/>
  <c r="N1317" i="2"/>
  <c r="M1318" i="2"/>
  <c r="N1318" i="2"/>
  <c r="M1319" i="2"/>
  <c r="N1319" i="2"/>
  <c r="M1320" i="2"/>
  <c r="N1320" i="2"/>
  <c r="M1321" i="2"/>
  <c r="N1321" i="2"/>
  <c r="M1322" i="2"/>
  <c r="N1322" i="2"/>
  <c r="M1323" i="2"/>
  <c r="N1323" i="2"/>
  <c r="M1324" i="2"/>
  <c r="N1324" i="2"/>
  <c r="M1325" i="2"/>
  <c r="N1325" i="2"/>
  <c r="M1326" i="2"/>
  <c r="N1326" i="2"/>
  <c r="M1327" i="2"/>
  <c r="N1327" i="2"/>
  <c r="M1328" i="2"/>
  <c r="N1328" i="2"/>
  <c r="M1329" i="2"/>
  <c r="N1329" i="2"/>
  <c r="M1330" i="2"/>
  <c r="N1330" i="2"/>
  <c r="M1331" i="2"/>
  <c r="N1331" i="2"/>
  <c r="M1332" i="2"/>
  <c r="N1332" i="2"/>
  <c r="M1333" i="2"/>
  <c r="N1333" i="2"/>
  <c r="M1334" i="2"/>
  <c r="N1334" i="2"/>
  <c r="M1335" i="2"/>
  <c r="N1335" i="2"/>
  <c r="M1336" i="2"/>
  <c r="N1336" i="2"/>
  <c r="M1337" i="2"/>
  <c r="N1337" i="2"/>
  <c r="M1338" i="2"/>
  <c r="N1338" i="2"/>
  <c r="M1339" i="2"/>
  <c r="N1339" i="2"/>
  <c r="M1340" i="2"/>
  <c r="N1340" i="2"/>
  <c r="M1341" i="2"/>
  <c r="N1341" i="2"/>
  <c r="M1342" i="2"/>
  <c r="N1342" i="2"/>
  <c r="M1343" i="2"/>
  <c r="N1343" i="2"/>
  <c r="M1344" i="2"/>
  <c r="N1344" i="2"/>
  <c r="M1345" i="2"/>
  <c r="N1345" i="2"/>
  <c r="M1346" i="2"/>
  <c r="N1346" i="2"/>
  <c r="M1347" i="2"/>
  <c r="N1347" i="2"/>
  <c r="M1348" i="2"/>
  <c r="N1348" i="2"/>
  <c r="M1349" i="2"/>
  <c r="N1349" i="2"/>
  <c r="M1350" i="2"/>
  <c r="N1350" i="2"/>
  <c r="M1351" i="2"/>
  <c r="N1351" i="2"/>
  <c r="M1352" i="2"/>
  <c r="N1352" i="2"/>
  <c r="M1353" i="2"/>
  <c r="N1353" i="2"/>
  <c r="M1354" i="2"/>
  <c r="N1354" i="2"/>
  <c r="M1355" i="2"/>
  <c r="N1355" i="2"/>
  <c r="M1356" i="2"/>
  <c r="N1356" i="2"/>
  <c r="M1357" i="2"/>
  <c r="N1357" i="2"/>
  <c r="M1358" i="2"/>
  <c r="N1358" i="2"/>
  <c r="M1359" i="2"/>
  <c r="N1359" i="2"/>
  <c r="M1360" i="2"/>
  <c r="N1360" i="2"/>
  <c r="M1361" i="2"/>
  <c r="N1361" i="2"/>
  <c r="M1362" i="2"/>
  <c r="N1362" i="2"/>
  <c r="M1363" i="2"/>
  <c r="N1363" i="2"/>
  <c r="M1364" i="2"/>
  <c r="N1364" i="2"/>
  <c r="M1365" i="2"/>
  <c r="N1365" i="2"/>
  <c r="M1366" i="2"/>
  <c r="N1366" i="2"/>
  <c r="M1367" i="2"/>
  <c r="N1367" i="2"/>
  <c r="M1368" i="2"/>
  <c r="N1368" i="2"/>
  <c r="M1369" i="2"/>
  <c r="N1369" i="2"/>
  <c r="M1370" i="2"/>
  <c r="N1370" i="2"/>
  <c r="M1371" i="2"/>
  <c r="N1371" i="2"/>
  <c r="M1372" i="2"/>
  <c r="N1372" i="2"/>
  <c r="M1373" i="2"/>
  <c r="N1373" i="2"/>
  <c r="M1374" i="2"/>
  <c r="N1374" i="2"/>
  <c r="M1375" i="2"/>
  <c r="N1375" i="2"/>
  <c r="M1376" i="2"/>
  <c r="N1376" i="2"/>
  <c r="M1377" i="2"/>
  <c r="N1377" i="2"/>
  <c r="M1378" i="2"/>
  <c r="N1378" i="2"/>
  <c r="M1379" i="2"/>
  <c r="N1379" i="2"/>
  <c r="M1380" i="2"/>
  <c r="N1380" i="2"/>
  <c r="M1381" i="2"/>
  <c r="N1381" i="2"/>
  <c r="M1382" i="2"/>
  <c r="N1382" i="2"/>
  <c r="M1383" i="2"/>
  <c r="N1383" i="2"/>
  <c r="M1384" i="2"/>
  <c r="N1384" i="2"/>
  <c r="M1385" i="2"/>
  <c r="N1385" i="2"/>
  <c r="M1386" i="2"/>
  <c r="N1386" i="2"/>
  <c r="M1387" i="2"/>
  <c r="N1387" i="2"/>
  <c r="M1388" i="2"/>
  <c r="N1388" i="2"/>
  <c r="M1389" i="2"/>
  <c r="N1389" i="2"/>
  <c r="M1390" i="2"/>
  <c r="N1390" i="2"/>
  <c r="M1391" i="2"/>
  <c r="N1391" i="2"/>
  <c r="M1392" i="2"/>
  <c r="N1392" i="2"/>
  <c r="M1393" i="2"/>
  <c r="N1393" i="2"/>
  <c r="M1394" i="2"/>
  <c r="N1394" i="2"/>
  <c r="M1395" i="2"/>
  <c r="N1395" i="2"/>
  <c r="M1396" i="2"/>
  <c r="N1396" i="2"/>
  <c r="M1397" i="2"/>
  <c r="N1397" i="2"/>
  <c r="M1398" i="2"/>
  <c r="N1398" i="2"/>
  <c r="M1399" i="2"/>
  <c r="N1399" i="2"/>
  <c r="M1400" i="2"/>
  <c r="N1400" i="2"/>
  <c r="M1401" i="2"/>
  <c r="N1401" i="2"/>
  <c r="M1402" i="2"/>
  <c r="N1402" i="2"/>
  <c r="M1403" i="2"/>
  <c r="N1403" i="2"/>
  <c r="M1404" i="2"/>
  <c r="N1404" i="2"/>
  <c r="M1405" i="2"/>
  <c r="N1405" i="2"/>
  <c r="M1406" i="2"/>
  <c r="N1406" i="2"/>
  <c r="M1407" i="2"/>
  <c r="N1407" i="2"/>
  <c r="M1408" i="2"/>
  <c r="N1408" i="2"/>
  <c r="M1409" i="2"/>
  <c r="N1409" i="2"/>
  <c r="M1410" i="2"/>
  <c r="N1410" i="2"/>
  <c r="M1411" i="2"/>
  <c r="N1411" i="2"/>
  <c r="M1412" i="2"/>
  <c r="N1412" i="2"/>
  <c r="M1413" i="2"/>
  <c r="N1413" i="2"/>
  <c r="M1414" i="2"/>
  <c r="N1414" i="2"/>
  <c r="M1415" i="2"/>
  <c r="N1415" i="2"/>
  <c r="M1416" i="2"/>
  <c r="N1416" i="2"/>
  <c r="M1417" i="2"/>
  <c r="N1417" i="2"/>
  <c r="M1418" i="2"/>
  <c r="N1418" i="2"/>
  <c r="M1419" i="2"/>
  <c r="N1419" i="2"/>
  <c r="M1420" i="2"/>
  <c r="N1420" i="2"/>
  <c r="M1421" i="2"/>
  <c r="N1421" i="2"/>
  <c r="M1422" i="2"/>
  <c r="N1422" i="2"/>
  <c r="M1423" i="2"/>
  <c r="N1423" i="2"/>
  <c r="M1424" i="2"/>
  <c r="N1424" i="2"/>
  <c r="M1425" i="2"/>
  <c r="N1425" i="2"/>
  <c r="M1426" i="2"/>
  <c r="N1426" i="2"/>
  <c r="M1427" i="2"/>
  <c r="N1427" i="2"/>
  <c r="M1428" i="2"/>
  <c r="N1428" i="2"/>
  <c r="M1429" i="2"/>
  <c r="N1429" i="2"/>
  <c r="M1430" i="2"/>
  <c r="N1430" i="2"/>
  <c r="M1431" i="2"/>
  <c r="N1431" i="2"/>
  <c r="M1432" i="2"/>
  <c r="N1432" i="2"/>
  <c r="M1433" i="2"/>
  <c r="N1433" i="2"/>
  <c r="M1434" i="2"/>
  <c r="N1434" i="2"/>
  <c r="M1435" i="2"/>
  <c r="N1435" i="2"/>
  <c r="M1436" i="2"/>
  <c r="N1436" i="2"/>
  <c r="M1437" i="2"/>
  <c r="N1437" i="2"/>
  <c r="M1438" i="2"/>
  <c r="N1438" i="2"/>
  <c r="M1439" i="2"/>
  <c r="N1439" i="2"/>
  <c r="M1440" i="2"/>
  <c r="N1440" i="2"/>
  <c r="M1441" i="2"/>
  <c r="N1441" i="2"/>
  <c r="M1442" i="2"/>
  <c r="N1442" i="2"/>
  <c r="M1443" i="2"/>
  <c r="N1443" i="2"/>
  <c r="M1444" i="2"/>
  <c r="N1444" i="2"/>
  <c r="M1445" i="2"/>
  <c r="N1445" i="2"/>
  <c r="M1446" i="2"/>
  <c r="N1446" i="2"/>
  <c r="M1447" i="2"/>
  <c r="N1447" i="2"/>
  <c r="M1448" i="2"/>
  <c r="N1448" i="2"/>
  <c r="M1449" i="2"/>
  <c r="N1449" i="2"/>
  <c r="M1450" i="2"/>
  <c r="N1450" i="2"/>
  <c r="M1451" i="2"/>
  <c r="N1451" i="2"/>
  <c r="M1452" i="2"/>
  <c r="N1452" i="2"/>
  <c r="M1453" i="2"/>
  <c r="N1453" i="2"/>
  <c r="M1454" i="2"/>
  <c r="N1454" i="2"/>
  <c r="M1455" i="2"/>
  <c r="N1455" i="2"/>
  <c r="M1456" i="2"/>
  <c r="N1456" i="2"/>
  <c r="M1457" i="2"/>
  <c r="N1457" i="2"/>
  <c r="M1458" i="2"/>
  <c r="N1458" i="2"/>
  <c r="M1459" i="2"/>
  <c r="N1459" i="2"/>
  <c r="M1460" i="2"/>
  <c r="N1460" i="2"/>
  <c r="M1461" i="2"/>
  <c r="N1461" i="2"/>
  <c r="M1462" i="2"/>
  <c r="N1462" i="2"/>
  <c r="M1463" i="2"/>
  <c r="N1463" i="2"/>
  <c r="M1464" i="2"/>
  <c r="N1464" i="2"/>
  <c r="M1465" i="2"/>
  <c r="N1465" i="2"/>
  <c r="M1466" i="2"/>
  <c r="N1466" i="2"/>
  <c r="M1467" i="2"/>
  <c r="N1467" i="2"/>
  <c r="M1468" i="2"/>
  <c r="N1468" i="2"/>
  <c r="M1469" i="2"/>
  <c r="N1469" i="2"/>
  <c r="M1470" i="2"/>
  <c r="N1470" i="2"/>
  <c r="M1471" i="2"/>
  <c r="N1471" i="2"/>
  <c r="M1472" i="2"/>
  <c r="N1472" i="2"/>
  <c r="M1473" i="2"/>
  <c r="N1473" i="2"/>
  <c r="M1474" i="2"/>
  <c r="N1474" i="2"/>
  <c r="M1475" i="2"/>
  <c r="N1475" i="2"/>
  <c r="M1476" i="2"/>
  <c r="N1476" i="2"/>
  <c r="M1477" i="2"/>
  <c r="N1477" i="2"/>
  <c r="M1478" i="2"/>
  <c r="N1478" i="2"/>
  <c r="M1479" i="2"/>
  <c r="N1479" i="2"/>
  <c r="M1480" i="2"/>
  <c r="N1480" i="2"/>
  <c r="M1481" i="2"/>
  <c r="N1481" i="2"/>
  <c r="M1482" i="2"/>
  <c r="N1482" i="2"/>
  <c r="M1483" i="2"/>
  <c r="N1483" i="2"/>
  <c r="M1484" i="2"/>
  <c r="N1484" i="2"/>
  <c r="M1485" i="2"/>
  <c r="N1485" i="2"/>
  <c r="M1486" i="2"/>
  <c r="N1486" i="2"/>
  <c r="M1487" i="2"/>
  <c r="N1487" i="2"/>
  <c r="M1488" i="2"/>
  <c r="N1488" i="2"/>
  <c r="M1489" i="2"/>
  <c r="N1489" i="2"/>
  <c r="M1490" i="2"/>
  <c r="N1490" i="2"/>
  <c r="M1491" i="2"/>
  <c r="N1491" i="2"/>
  <c r="M1492" i="2"/>
  <c r="N1492" i="2"/>
  <c r="M1493" i="2"/>
  <c r="N1493" i="2"/>
  <c r="M1494" i="2"/>
  <c r="N1494" i="2"/>
  <c r="M1495" i="2"/>
  <c r="N1495" i="2"/>
  <c r="M1496" i="2"/>
  <c r="N1496" i="2"/>
  <c r="M1497" i="2"/>
  <c r="N1497" i="2"/>
  <c r="M1498" i="2"/>
  <c r="N1498" i="2"/>
  <c r="M1499" i="2"/>
  <c r="N1499" i="2"/>
  <c r="M1500" i="2"/>
  <c r="N1500" i="2"/>
  <c r="M1501" i="2"/>
  <c r="N1501" i="2"/>
  <c r="M1502" i="2"/>
  <c r="N1502" i="2"/>
  <c r="M1503" i="2"/>
  <c r="N1503" i="2"/>
  <c r="M1504" i="2"/>
  <c r="N1504" i="2"/>
  <c r="M1505" i="2"/>
  <c r="N1505" i="2"/>
  <c r="M1506" i="2"/>
  <c r="N1506" i="2"/>
  <c r="M1507" i="2"/>
  <c r="N1507" i="2"/>
  <c r="M1508" i="2"/>
  <c r="N1508" i="2"/>
  <c r="M1509" i="2"/>
  <c r="N1509" i="2"/>
  <c r="M1510" i="2"/>
  <c r="N1510" i="2"/>
  <c r="M1511" i="2"/>
  <c r="N1511" i="2"/>
  <c r="M1512" i="2"/>
  <c r="N1512" i="2"/>
  <c r="M1513" i="2"/>
  <c r="N1513" i="2"/>
  <c r="M1514" i="2"/>
  <c r="N1514" i="2"/>
  <c r="M1515" i="2"/>
  <c r="N1515" i="2"/>
  <c r="M1516" i="2"/>
  <c r="N1516" i="2"/>
  <c r="M1517" i="2"/>
  <c r="N1517" i="2"/>
  <c r="M1518" i="2"/>
  <c r="N1518" i="2"/>
  <c r="M1519" i="2"/>
  <c r="N1519" i="2"/>
  <c r="M1520" i="2"/>
  <c r="N1520" i="2"/>
  <c r="M1521" i="2"/>
  <c r="N1521" i="2"/>
  <c r="M1522" i="2"/>
  <c r="N1522" i="2"/>
  <c r="M1523" i="2"/>
  <c r="N1523" i="2"/>
  <c r="M1524" i="2"/>
  <c r="N1524" i="2"/>
  <c r="M1525" i="2"/>
  <c r="N1525" i="2"/>
  <c r="M1526" i="2"/>
  <c r="N1526" i="2"/>
  <c r="M1527" i="2"/>
  <c r="N1527" i="2"/>
  <c r="M1528" i="2"/>
  <c r="N1528" i="2"/>
  <c r="M1529" i="2"/>
  <c r="N1529" i="2"/>
  <c r="M1530" i="2"/>
  <c r="N1530" i="2"/>
  <c r="M1531" i="2"/>
  <c r="N1531" i="2"/>
  <c r="M1532" i="2"/>
  <c r="N1532" i="2"/>
  <c r="M1533" i="2"/>
  <c r="N1533" i="2"/>
  <c r="M1534" i="2"/>
  <c r="N1534" i="2"/>
  <c r="M1535" i="2"/>
  <c r="N1535" i="2"/>
  <c r="M1536" i="2"/>
  <c r="N1536" i="2"/>
  <c r="M1537" i="2"/>
  <c r="N1537" i="2"/>
  <c r="M1538" i="2"/>
  <c r="N1538" i="2"/>
  <c r="M1539" i="2"/>
  <c r="N1539" i="2"/>
  <c r="M1540" i="2"/>
  <c r="N1540" i="2"/>
  <c r="M1541" i="2"/>
  <c r="N1541" i="2"/>
  <c r="M1542" i="2"/>
  <c r="N1542" i="2"/>
  <c r="M1543" i="2"/>
  <c r="N1543" i="2"/>
  <c r="M1544" i="2"/>
  <c r="N1544" i="2"/>
  <c r="M1545" i="2"/>
  <c r="N1545" i="2"/>
  <c r="M1546" i="2"/>
  <c r="N1546" i="2"/>
  <c r="M1547" i="2"/>
  <c r="N1547" i="2"/>
  <c r="M1548" i="2"/>
  <c r="N1548" i="2"/>
  <c r="M1549" i="2"/>
  <c r="N1549" i="2"/>
  <c r="M1550" i="2"/>
  <c r="N1550" i="2"/>
  <c r="M1551" i="2"/>
  <c r="N1551" i="2"/>
  <c r="M1552" i="2"/>
  <c r="N1552" i="2"/>
  <c r="M1553" i="2"/>
  <c r="N1553" i="2"/>
  <c r="M1554" i="2"/>
  <c r="N1554" i="2"/>
  <c r="M1555" i="2"/>
  <c r="N1555" i="2"/>
  <c r="M1556" i="2"/>
  <c r="N1556" i="2"/>
  <c r="M1557" i="2"/>
  <c r="N1557" i="2"/>
  <c r="M1558" i="2"/>
  <c r="N1558" i="2"/>
  <c r="M1559" i="2"/>
  <c r="N1559" i="2"/>
  <c r="M1560" i="2"/>
  <c r="N1560" i="2"/>
  <c r="M1561" i="2"/>
  <c r="N1561" i="2"/>
  <c r="M1562" i="2"/>
  <c r="N1562" i="2"/>
  <c r="M1563" i="2"/>
  <c r="N1563" i="2"/>
  <c r="M1564" i="2"/>
  <c r="N1564" i="2"/>
  <c r="M1565" i="2"/>
  <c r="N1565" i="2"/>
  <c r="M1566" i="2"/>
  <c r="N1566" i="2"/>
  <c r="M1567" i="2"/>
  <c r="N1567" i="2"/>
  <c r="M1568" i="2"/>
  <c r="N1568" i="2"/>
  <c r="M1569" i="2"/>
  <c r="N1569" i="2"/>
  <c r="M1570" i="2"/>
  <c r="N1570" i="2"/>
  <c r="M1571" i="2"/>
  <c r="N1571" i="2"/>
  <c r="M1572" i="2"/>
  <c r="N1572" i="2"/>
  <c r="M1573" i="2"/>
  <c r="N1573" i="2"/>
  <c r="M1574" i="2"/>
  <c r="N1574" i="2"/>
  <c r="M1575" i="2"/>
  <c r="N1575" i="2"/>
  <c r="M1576" i="2"/>
  <c r="N1576" i="2"/>
  <c r="M1577" i="2"/>
  <c r="N1577" i="2"/>
  <c r="M1578" i="2"/>
  <c r="N1578" i="2"/>
  <c r="M1579" i="2"/>
  <c r="N1579" i="2"/>
  <c r="M1580" i="2"/>
  <c r="N1580" i="2"/>
  <c r="M1581" i="2"/>
  <c r="N1581" i="2"/>
  <c r="M1582" i="2"/>
  <c r="N1582" i="2"/>
  <c r="M1583" i="2"/>
  <c r="N1583" i="2"/>
  <c r="M1584" i="2"/>
  <c r="N1584" i="2"/>
  <c r="M1585" i="2"/>
  <c r="N1585" i="2"/>
  <c r="M1586" i="2"/>
  <c r="N1586" i="2"/>
  <c r="M1587" i="2"/>
  <c r="N1587" i="2"/>
  <c r="M1588" i="2"/>
  <c r="N1588" i="2"/>
  <c r="M1589" i="2"/>
  <c r="N1589" i="2"/>
  <c r="M1590" i="2"/>
  <c r="N1590" i="2"/>
  <c r="M1591" i="2"/>
  <c r="N1591" i="2"/>
  <c r="M1592" i="2"/>
  <c r="N1592" i="2"/>
  <c r="M1593" i="2"/>
  <c r="N1593" i="2"/>
  <c r="M1594" i="2"/>
  <c r="N1594" i="2"/>
  <c r="M1595" i="2"/>
  <c r="N1595" i="2"/>
  <c r="M1596" i="2"/>
  <c r="N1596" i="2"/>
  <c r="M1597" i="2"/>
  <c r="N1597" i="2"/>
  <c r="M1598" i="2"/>
  <c r="N1598" i="2"/>
  <c r="M1599" i="2"/>
  <c r="N1599" i="2"/>
  <c r="M1600" i="2"/>
  <c r="N1600" i="2"/>
  <c r="M1601" i="2"/>
  <c r="N1601" i="2"/>
  <c r="M1602" i="2"/>
  <c r="N1602" i="2"/>
  <c r="M1603" i="2"/>
  <c r="N1603" i="2"/>
  <c r="M1604" i="2"/>
  <c r="N1604" i="2"/>
  <c r="M1605" i="2"/>
  <c r="N1605" i="2"/>
  <c r="M1606" i="2"/>
  <c r="N1606" i="2"/>
  <c r="M1607" i="2"/>
  <c r="N1607" i="2"/>
  <c r="M1608" i="2"/>
  <c r="N1608" i="2"/>
  <c r="M1609" i="2"/>
  <c r="N1609" i="2"/>
  <c r="M1610" i="2"/>
  <c r="N1610" i="2"/>
  <c r="M1611" i="2"/>
  <c r="N1611" i="2"/>
  <c r="M1612" i="2"/>
  <c r="N1612" i="2"/>
  <c r="M1613" i="2"/>
  <c r="N1613" i="2"/>
  <c r="M1614" i="2"/>
  <c r="N1614" i="2"/>
  <c r="M1615" i="2"/>
  <c r="N1615" i="2"/>
  <c r="M1616" i="2"/>
  <c r="N1616" i="2"/>
  <c r="M1617" i="2"/>
  <c r="N1617" i="2"/>
  <c r="M1618" i="2"/>
  <c r="N1618" i="2"/>
  <c r="M1619" i="2"/>
  <c r="N1619" i="2"/>
  <c r="M1620" i="2"/>
  <c r="N1620" i="2"/>
  <c r="M1621" i="2"/>
  <c r="N1621" i="2"/>
  <c r="M1622" i="2"/>
  <c r="N1622" i="2"/>
  <c r="M1623" i="2"/>
  <c r="N1623" i="2"/>
  <c r="M1624" i="2"/>
  <c r="N1624" i="2"/>
  <c r="M1625" i="2"/>
  <c r="N1625" i="2"/>
  <c r="M1626" i="2"/>
  <c r="N1626" i="2"/>
  <c r="M1627" i="2"/>
  <c r="N1627" i="2"/>
  <c r="M1628" i="2"/>
  <c r="N1628" i="2"/>
  <c r="M1629" i="2"/>
  <c r="N1629" i="2"/>
  <c r="M1630" i="2"/>
  <c r="N1630" i="2"/>
  <c r="M1631" i="2"/>
  <c r="N1631" i="2"/>
  <c r="M1632" i="2"/>
  <c r="N1632" i="2"/>
  <c r="M1633" i="2"/>
  <c r="N1633" i="2"/>
  <c r="M1634" i="2"/>
  <c r="N1634" i="2"/>
  <c r="M1635" i="2"/>
  <c r="N1635" i="2"/>
  <c r="M1636" i="2"/>
  <c r="N1636" i="2"/>
  <c r="M1637" i="2"/>
  <c r="N1637" i="2"/>
  <c r="M1638" i="2"/>
  <c r="N1638" i="2"/>
  <c r="M1639" i="2"/>
  <c r="N1639" i="2"/>
  <c r="M1640" i="2"/>
  <c r="N1640" i="2"/>
  <c r="M1641" i="2"/>
  <c r="N1641" i="2"/>
  <c r="M1642" i="2"/>
  <c r="N1642" i="2"/>
  <c r="M1643" i="2"/>
  <c r="N1643" i="2"/>
  <c r="M1644" i="2"/>
  <c r="N1644" i="2"/>
  <c r="M1645" i="2"/>
  <c r="N1645" i="2"/>
  <c r="M1646" i="2"/>
  <c r="N1646" i="2"/>
  <c r="M1647" i="2"/>
  <c r="N1647" i="2"/>
  <c r="M1648" i="2"/>
  <c r="N1648" i="2"/>
  <c r="M1649" i="2"/>
  <c r="N1649" i="2"/>
  <c r="M1650" i="2"/>
  <c r="N1650" i="2"/>
  <c r="M1651" i="2"/>
  <c r="N1651" i="2"/>
  <c r="M1652" i="2"/>
  <c r="N1652" i="2"/>
  <c r="M1653" i="2"/>
  <c r="N1653" i="2"/>
  <c r="M1654" i="2"/>
  <c r="N1654" i="2"/>
  <c r="M1655" i="2"/>
  <c r="N1655" i="2"/>
  <c r="M1656" i="2"/>
  <c r="N1656" i="2"/>
  <c r="M1657" i="2"/>
  <c r="N1657" i="2"/>
  <c r="M1658" i="2"/>
  <c r="N1658" i="2"/>
  <c r="M1659" i="2"/>
  <c r="N1659" i="2"/>
  <c r="M1660" i="2"/>
  <c r="N1660" i="2"/>
  <c r="M1661" i="2"/>
  <c r="N1661" i="2"/>
  <c r="M1662" i="2"/>
  <c r="N1662" i="2"/>
  <c r="M1663" i="2"/>
  <c r="N1663" i="2"/>
  <c r="M1664" i="2"/>
  <c r="N1664" i="2"/>
  <c r="M1665" i="2"/>
  <c r="N1665" i="2"/>
  <c r="M1666" i="2"/>
  <c r="N1666" i="2"/>
  <c r="M1667" i="2"/>
  <c r="N1667" i="2"/>
  <c r="M1668" i="2"/>
  <c r="N1668" i="2"/>
  <c r="M1669" i="2"/>
  <c r="N1669" i="2"/>
  <c r="M1670" i="2"/>
  <c r="N1670" i="2"/>
  <c r="M1671" i="2"/>
  <c r="N1671" i="2"/>
  <c r="M1672" i="2"/>
  <c r="N1672" i="2"/>
  <c r="M1673" i="2"/>
  <c r="N1673" i="2"/>
  <c r="M1674" i="2"/>
  <c r="N1674" i="2"/>
  <c r="M1675" i="2"/>
  <c r="N1675" i="2"/>
  <c r="M1676" i="2"/>
  <c r="N1676" i="2"/>
  <c r="M1677" i="2"/>
  <c r="N1677" i="2"/>
  <c r="M1678" i="2"/>
  <c r="N1678" i="2"/>
  <c r="M1679" i="2"/>
  <c r="N1679" i="2"/>
  <c r="M1680" i="2"/>
  <c r="N1680" i="2"/>
  <c r="M1681" i="2"/>
  <c r="N1681" i="2"/>
  <c r="M1682" i="2"/>
  <c r="N1682" i="2"/>
  <c r="M1683" i="2"/>
  <c r="N1683" i="2"/>
  <c r="M1684" i="2"/>
  <c r="N1684" i="2"/>
  <c r="M1685" i="2"/>
  <c r="N1685" i="2"/>
  <c r="M1686" i="2"/>
  <c r="N1686" i="2"/>
  <c r="M1687" i="2"/>
  <c r="N1687" i="2"/>
  <c r="M1688" i="2"/>
  <c r="N1688" i="2"/>
  <c r="M1689" i="2"/>
  <c r="N1689" i="2"/>
  <c r="M1690" i="2"/>
  <c r="N1690" i="2"/>
  <c r="M1691" i="2"/>
  <c r="N1691" i="2"/>
  <c r="M1692" i="2"/>
  <c r="N1692" i="2"/>
  <c r="M1693" i="2"/>
  <c r="N1693" i="2"/>
  <c r="M1694" i="2"/>
  <c r="N1694" i="2"/>
  <c r="M1695" i="2"/>
  <c r="N1695" i="2"/>
  <c r="M1696" i="2"/>
  <c r="N1696" i="2"/>
  <c r="M1697" i="2"/>
  <c r="N1697" i="2"/>
  <c r="M1698" i="2"/>
  <c r="N1698" i="2"/>
  <c r="M1699" i="2"/>
  <c r="N1699" i="2"/>
  <c r="M1700" i="2"/>
  <c r="N1700" i="2"/>
  <c r="M1701" i="2"/>
  <c r="N1701" i="2"/>
  <c r="M1702" i="2"/>
  <c r="N1702" i="2"/>
  <c r="M1703" i="2"/>
  <c r="N1703" i="2"/>
  <c r="M1704" i="2"/>
  <c r="N1704" i="2"/>
  <c r="M1705" i="2"/>
  <c r="N1705" i="2"/>
  <c r="M1706" i="2"/>
  <c r="N1706" i="2"/>
  <c r="M1707" i="2"/>
  <c r="N1707" i="2"/>
  <c r="M1708" i="2"/>
  <c r="N1708" i="2"/>
  <c r="M1709" i="2"/>
  <c r="N1709" i="2"/>
  <c r="M1710" i="2"/>
  <c r="N1710" i="2"/>
  <c r="M1711" i="2"/>
  <c r="N1711" i="2"/>
  <c r="M1712" i="2"/>
  <c r="N1712" i="2"/>
  <c r="M1713" i="2"/>
  <c r="N1713" i="2"/>
  <c r="M1714" i="2"/>
  <c r="N1714" i="2"/>
  <c r="M1715" i="2"/>
  <c r="N1715" i="2"/>
  <c r="M1716" i="2"/>
  <c r="N1716" i="2"/>
  <c r="M1717" i="2"/>
  <c r="N1717" i="2"/>
  <c r="M1718" i="2"/>
  <c r="N1718" i="2"/>
  <c r="M1719" i="2"/>
  <c r="N1719" i="2"/>
  <c r="M1720" i="2"/>
  <c r="N1720" i="2"/>
  <c r="M1721" i="2"/>
  <c r="N1721" i="2"/>
  <c r="M1722" i="2"/>
  <c r="N1722" i="2"/>
  <c r="M1723" i="2"/>
  <c r="N1723" i="2"/>
  <c r="M1724" i="2"/>
  <c r="N1724" i="2"/>
  <c r="M1725" i="2"/>
  <c r="N1725" i="2"/>
  <c r="M1726" i="2"/>
  <c r="N1726" i="2"/>
  <c r="M1727" i="2"/>
  <c r="N1727" i="2"/>
  <c r="M1728" i="2"/>
  <c r="N1728" i="2"/>
  <c r="M1729" i="2"/>
  <c r="N1729" i="2"/>
  <c r="M1730" i="2"/>
  <c r="N1730" i="2"/>
  <c r="M1731" i="2"/>
  <c r="N1731" i="2"/>
  <c r="M1732" i="2"/>
  <c r="N1732" i="2"/>
  <c r="M1733" i="2"/>
  <c r="N1733" i="2"/>
  <c r="M1734" i="2"/>
  <c r="N1734" i="2"/>
  <c r="M1735" i="2"/>
  <c r="N1735" i="2"/>
  <c r="M1736" i="2"/>
  <c r="N1736" i="2"/>
  <c r="M1737" i="2"/>
  <c r="N1737" i="2"/>
  <c r="M1738" i="2"/>
  <c r="N1738" i="2"/>
  <c r="M1739" i="2"/>
  <c r="N1739" i="2"/>
  <c r="M1740" i="2"/>
  <c r="N1740" i="2"/>
  <c r="M1741" i="2"/>
  <c r="N1741" i="2"/>
  <c r="M1742" i="2"/>
  <c r="N1742" i="2"/>
  <c r="M1743" i="2"/>
  <c r="N1743" i="2"/>
  <c r="M1744" i="2"/>
  <c r="N1744" i="2"/>
  <c r="M1745" i="2"/>
  <c r="N1745" i="2"/>
  <c r="M1746" i="2"/>
  <c r="N1746" i="2"/>
  <c r="M1747" i="2"/>
  <c r="N1747" i="2"/>
  <c r="M1748" i="2"/>
  <c r="N1748" i="2"/>
  <c r="M1749" i="2"/>
  <c r="N1749" i="2"/>
  <c r="M1750" i="2"/>
  <c r="N1750" i="2"/>
  <c r="M1751" i="2"/>
  <c r="N1751" i="2"/>
  <c r="M1752" i="2"/>
  <c r="N1752" i="2"/>
  <c r="M1753" i="2"/>
  <c r="N1753" i="2"/>
  <c r="M1754" i="2"/>
  <c r="N1754" i="2"/>
  <c r="M1755" i="2"/>
  <c r="N1755" i="2"/>
  <c r="M1756" i="2"/>
  <c r="N1756" i="2"/>
  <c r="M1757" i="2"/>
  <c r="N1757" i="2"/>
  <c r="M1758" i="2"/>
  <c r="N1758" i="2"/>
  <c r="M1759" i="2"/>
  <c r="N1759" i="2"/>
  <c r="M1760" i="2"/>
  <c r="N1760" i="2"/>
  <c r="M1761" i="2"/>
  <c r="N1761" i="2"/>
  <c r="M1762" i="2"/>
  <c r="N1762" i="2"/>
  <c r="M1763" i="2"/>
  <c r="N1763" i="2"/>
  <c r="M1764" i="2"/>
  <c r="N1764" i="2"/>
  <c r="M1765" i="2"/>
  <c r="N1765" i="2"/>
  <c r="M1766" i="2"/>
  <c r="N1766" i="2"/>
  <c r="M1767" i="2"/>
  <c r="N1767" i="2"/>
  <c r="M1768" i="2"/>
  <c r="N1768" i="2"/>
  <c r="M1769" i="2"/>
  <c r="N1769" i="2"/>
  <c r="M1770" i="2"/>
  <c r="N1770" i="2"/>
  <c r="M1771" i="2"/>
  <c r="N1771" i="2"/>
  <c r="M1772" i="2"/>
  <c r="N1772" i="2"/>
  <c r="M1773" i="2"/>
  <c r="N1773" i="2"/>
  <c r="M1774" i="2"/>
  <c r="N1774" i="2"/>
  <c r="M1775" i="2"/>
  <c r="N1775" i="2"/>
  <c r="M1776" i="2"/>
  <c r="N1776" i="2"/>
  <c r="M1777" i="2"/>
  <c r="N1777" i="2"/>
  <c r="M1778" i="2"/>
  <c r="N1778" i="2"/>
  <c r="M1779" i="2"/>
  <c r="N1779" i="2"/>
  <c r="M1780" i="2"/>
  <c r="N1780" i="2"/>
  <c r="M1781" i="2"/>
  <c r="N1781" i="2"/>
  <c r="M1782" i="2"/>
  <c r="N1782" i="2"/>
  <c r="M1783" i="2"/>
  <c r="N1783" i="2"/>
  <c r="M1784" i="2"/>
  <c r="N1784" i="2"/>
  <c r="M1785" i="2"/>
  <c r="N1785" i="2"/>
  <c r="M1786" i="2"/>
  <c r="N1786" i="2"/>
  <c r="M1787" i="2"/>
  <c r="N1787" i="2"/>
  <c r="M1788" i="2"/>
  <c r="N1788" i="2"/>
  <c r="M1789" i="2"/>
  <c r="N1789" i="2"/>
  <c r="M1790" i="2"/>
  <c r="N1790" i="2"/>
  <c r="M1791" i="2"/>
  <c r="N1791" i="2"/>
  <c r="M1792" i="2"/>
  <c r="N1792" i="2"/>
  <c r="M1793" i="2"/>
  <c r="N1793" i="2"/>
  <c r="M1794" i="2"/>
  <c r="N1794" i="2"/>
  <c r="M1795" i="2"/>
  <c r="N1795" i="2"/>
  <c r="M1796" i="2"/>
  <c r="N1796" i="2"/>
  <c r="M1797" i="2"/>
  <c r="N1797" i="2"/>
  <c r="M1798" i="2"/>
  <c r="N1798" i="2"/>
  <c r="M1799" i="2"/>
  <c r="N1799" i="2"/>
  <c r="M1800" i="2"/>
  <c r="N1800" i="2"/>
  <c r="M1801" i="2"/>
  <c r="N1801" i="2"/>
  <c r="M1802" i="2"/>
  <c r="N1802" i="2"/>
  <c r="M1803" i="2"/>
  <c r="N1803" i="2"/>
  <c r="M1804" i="2"/>
  <c r="N1804" i="2"/>
  <c r="M1805" i="2"/>
  <c r="N1805" i="2"/>
  <c r="M1806" i="2"/>
  <c r="N1806" i="2"/>
  <c r="M1807" i="2"/>
  <c r="N1807" i="2"/>
  <c r="M1808" i="2"/>
  <c r="N1808" i="2"/>
  <c r="M1809" i="2"/>
  <c r="N1809" i="2"/>
  <c r="M1810" i="2"/>
  <c r="N1810" i="2"/>
  <c r="M1811" i="2"/>
  <c r="N1811" i="2"/>
  <c r="M1812" i="2"/>
  <c r="N1812" i="2"/>
  <c r="M1813" i="2"/>
  <c r="N1813" i="2"/>
  <c r="M1814" i="2"/>
  <c r="N1814" i="2"/>
  <c r="M1815" i="2"/>
  <c r="N1815" i="2"/>
  <c r="M1816" i="2"/>
  <c r="N1816" i="2"/>
  <c r="M1817" i="2"/>
  <c r="N1817" i="2"/>
  <c r="M1818" i="2"/>
  <c r="N1818" i="2"/>
  <c r="M1819" i="2"/>
  <c r="N1819" i="2"/>
  <c r="M1820" i="2"/>
  <c r="N1820" i="2"/>
  <c r="M1821" i="2"/>
  <c r="N1821" i="2"/>
  <c r="M1822" i="2"/>
  <c r="N1822" i="2"/>
  <c r="M1823" i="2"/>
  <c r="N1823" i="2"/>
  <c r="M1824" i="2"/>
  <c r="N1824" i="2"/>
  <c r="M1825" i="2"/>
  <c r="N1825" i="2"/>
  <c r="M1826" i="2"/>
  <c r="N1826" i="2"/>
  <c r="M1827" i="2"/>
  <c r="N1827" i="2"/>
  <c r="M1828" i="2"/>
  <c r="N1828" i="2"/>
  <c r="M1829" i="2"/>
  <c r="N1829" i="2"/>
  <c r="M1830" i="2"/>
  <c r="N1830" i="2"/>
  <c r="M1831" i="2"/>
  <c r="N1831" i="2"/>
  <c r="M1832" i="2"/>
  <c r="N1832" i="2"/>
  <c r="M1833" i="2"/>
  <c r="N1833" i="2"/>
  <c r="M1834" i="2"/>
  <c r="N1834" i="2"/>
  <c r="M1835" i="2"/>
  <c r="N1835" i="2"/>
  <c r="M1836" i="2"/>
  <c r="N1836" i="2"/>
  <c r="M1837" i="2"/>
  <c r="N1837" i="2"/>
  <c r="M1838" i="2"/>
  <c r="N1838" i="2"/>
  <c r="M1839" i="2"/>
  <c r="N1839" i="2"/>
  <c r="M1840" i="2"/>
  <c r="N1840" i="2"/>
  <c r="M1841" i="2"/>
  <c r="N1841" i="2"/>
  <c r="M1842" i="2"/>
  <c r="N1842" i="2"/>
  <c r="M1843" i="2"/>
  <c r="N1843" i="2"/>
  <c r="M1844" i="2"/>
  <c r="N1844" i="2"/>
  <c r="M1845" i="2"/>
  <c r="N1845" i="2"/>
  <c r="M1846" i="2"/>
  <c r="N1846" i="2"/>
  <c r="M1847" i="2"/>
  <c r="N1847" i="2"/>
  <c r="M1848" i="2"/>
  <c r="N1848" i="2"/>
  <c r="M1849" i="2"/>
  <c r="N1849" i="2"/>
  <c r="M1850" i="2"/>
  <c r="N1850" i="2"/>
  <c r="M1851" i="2"/>
  <c r="N1851" i="2"/>
  <c r="M1852" i="2"/>
  <c r="N1852" i="2"/>
  <c r="M1853" i="2"/>
  <c r="N1853" i="2"/>
  <c r="M1854" i="2"/>
  <c r="N1854" i="2"/>
  <c r="M1855" i="2"/>
  <c r="N1855" i="2"/>
  <c r="M1856" i="2"/>
  <c r="N1856" i="2"/>
  <c r="M1857" i="2"/>
  <c r="N1857" i="2"/>
  <c r="M1858" i="2"/>
  <c r="N1858" i="2"/>
  <c r="M1859" i="2"/>
  <c r="N1859" i="2"/>
  <c r="M1860" i="2"/>
  <c r="N1860" i="2"/>
  <c r="M1861" i="2"/>
  <c r="N1861" i="2"/>
  <c r="M1862" i="2"/>
  <c r="N1862" i="2"/>
  <c r="K1862" i="4" s="1"/>
  <c r="M1863" i="2"/>
  <c r="N1863" i="2"/>
  <c r="M1864" i="2"/>
  <c r="N1864" i="2"/>
  <c r="M1865" i="2"/>
  <c r="N1865" i="2"/>
  <c r="M1866" i="2"/>
  <c r="N1866" i="2"/>
  <c r="M1867" i="2"/>
  <c r="N1867" i="2"/>
  <c r="M1868" i="2"/>
  <c r="N1868" i="2"/>
  <c r="M1869" i="2"/>
  <c r="N1869" i="2"/>
  <c r="M1870" i="2"/>
  <c r="N1870" i="2"/>
  <c r="M1871" i="2"/>
  <c r="N1871" i="2"/>
  <c r="M1872" i="2"/>
  <c r="N1872" i="2"/>
  <c r="M1873" i="2"/>
  <c r="N1873" i="2"/>
  <c r="M1874" i="2"/>
  <c r="N1874" i="2"/>
  <c r="M1875" i="2"/>
  <c r="N1875" i="2"/>
  <c r="M1876" i="2"/>
  <c r="N1876" i="2"/>
  <c r="M1877" i="2"/>
  <c r="N1877" i="2"/>
  <c r="M1878" i="2"/>
  <c r="N1878" i="2"/>
  <c r="M1879" i="2"/>
  <c r="N1879" i="2"/>
  <c r="M1880" i="2"/>
  <c r="N1880" i="2"/>
  <c r="M1881" i="2"/>
  <c r="N1881" i="2"/>
  <c r="M1882" i="2"/>
  <c r="N1882" i="2"/>
  <c r="M1883" i="2"/>
  <c r="N1883" i="2"/>
  <c r="M1884" i="2"/>
  <c r="N1884" i="2"/>
  <c r="M1885" i="2"/>
  <c r="N1885" i="2"/>
  <c r="M1886" i="2"/>
  <c r="N1886" i="2"/>
  <c r="M1887" i="2"/>
  <c r="N1887" i="2"/>
  <c r="M1888" i="2"/>
  <c r="N1888" i="2"/>
  <c r="M1889" i="2"/>
  <c r="N1889" i="2"/>
  <c r="M1890" i="2"/>
  <c r="N1890" i="2"/>
  <c r="M1891" i="2"/>
  <c r="N1891" i="2"/>
  <c r="M1892" i="2"/>
  <c r="N1892" i="2"/>
  <c r="M1893" i="2"/>
  <c r="N1893" i="2"/>
  <c r="M1894" i="2"/>
  <c r="N1894" i="2"/>
  <c r="M1895" i="2"/>
  <c r="N1895" i="2"/>
  <c r="M1896" i="2"/>
  <c r="N1896" i="2"/>
  <c r="M1897" i="2"/>
  <c r="N1897" i="2"/>
  <c r="M1898" i="2"/>
  <c r="N1898" i="2"/>
  <c r="M1899" i="2"/>
  <c r="N1899" i="2"/>
  <c r="M1900" i="2"/>
  <c r="N1900" i="2"/>
  <c r="M1901" i="2"/>
  <c r="N1901" i="2"/>
  <c r="M1902" i="2"/>
  <c r="N1902" i="2"/>
  <c r="M1903" i="2"/>
  <c r="N1903" i="2"/>
  <c r="M1904" i="2"/>
  <c r="N1904" i="2"/>
  <c r="M1905" i="2"/>
  <c r="N1905" i="2"/>
  <c r="M1906" i="2"/>
  <c r="N1906" i="2"/>
  <c r="M1907" i="2"/>
  <c r="N1907" i="2"/>
  <c r="M1908" i="2"/>
  <c r="N1908" i="2"/>
  <c r="M1909" i="2"/>
  <c r="N1909" i="2"/>
  <c r="M1910" i="2"/>
  <c r="N1910" i="2"/>
  <c r="M1911" i="2"/>
  <c r="N1911" i="2"/>
  <c r="M1912" i="2"/>
  <c r="N1912" i="2"/>
  <c r="M1913" i="2"/>
  <c r="N1913" i="2"/>
  <c r="M1914" i="2"/>
  <c r="N1914" i="2"/>
  <c r="M1915" i="2"/>
  <c r="N1915" i="2"/>
  <c r="M1916" i="2"/>
  <c r="N1916" i="2"/>
  <c r="M1917" i="2"/>
  <c r="N1917" i="2"/>
  <c r="M1918" i="2"/>
  <c r="N1918" i="2"/>
  <c r="M1919" i="2"/>
  <c r="N1919" i="2"/>
  <c r="M1920" i="2"/>
  <c r="N1920" i="2"/>
  <c r="M1921" i="2"/>
  <c r="N1921" i="2"/>
  <c r="M1922" i="2"/>
  <c r="N1922" i="2"/>
  <c r="M1923" i="2"/>
  <c r="N1923" i="2"/>
  <c r="M1924" i="2"/>
  <c r="N1924" i="2"/>
  <c r="M1925" i="2"/>
  <c r="N1925" i="2"/>
  <c r="M1926" i="2"/>
  <c r="N1926" i="2"/>
  <c r="M1927" i="2"/>
  <c r="N1927" i="2"/>
  <c r="M1928" i="2"/>
  <c r="N1928" i="2"/>
  <c r="M1929" i="2"/>
  <c r="N1929" i="2"/>
  <c r="M1930" i="2"/>
  <c r="N1930" i="2"/>
  <c r="M1931" i="2"/>
  <c r="N1931" i="2"/>
  <c r="M1932" i="2"/>
  <c r="N1932" i="2"/>
  <c r="M1933" i="2"/>
  <c r="N1933" i="2"/>
  <c r="M1934" i="2"/>
  <c r="N1934" i="2"/>
  <c r="M1935" i="2"/>
  <c r="N1935" i="2"/>
  <c r="M1936" i="2"/>
  <c r="N1936" i="2"/>
  <c r="M1937" i="2"/>
  <c r="N1937" i="2"/>
  <c r="M1938" i="2"/>
  <c r="N1938" i="2"/>
  <c r="M1939" i="2"/>
  <c r="N1939" i="2"/>
  <c r="M1940" i="2"/>
  <c r="N1940" i="2"/>
  <c r="M1941" i="2"/>
  <c r="N1941" i="2"/>
  <c r="M1942" i="2"/>
  <c r="N1942" i="2"/>
  <c r="M1943" i="2"/>
  <c r="N1943" i="2"/>
  <c r="M1944" i="2"/>
  <c r="N1944" i="2"/>
  <c r="M1945" i="2"/>
  <c r="N1945" i="2"/>
  <c r="M1946" i="2"/>
  <c r="N1946" i="2"/>
  <c r="M1947" i="2"/>
  <c r="N1947" i="2"/>
  <c r="M1948" i="2"/>
  <c r="N1948" i="2"/>
  <c r="M1949" i="2"/>
  <c r="N1949" i="2"/>
  <c r="M1950" i="2"/>
  <c r="N1950" i="2"/>
  <c r="M1951" i="2"/>
  <c r="N1951" i="2"/>
  <c r="M1952" i="2"/>
  <c r="N1952" i="2"/>
  <c r="M1953" i="2"/>
  <c r="N1953" i="2"/>
  <c r="M1954" i="2"/>
  <c r="N1954" i="2"/>
  <c r="M1955" i="2"/>
  <c r="N1955" i="2"/>
  <c r="M1956" i="2"/>
  <c r="N1956" i="2"/>
  <c r="M1957" i="2"/>
  <c r="N1957" i="2"/>
  <c r="M1958" i="2"/>
  <c r="N1958" i="2"/>
  <c r="M1959" i="2"/>
  <c r="N1959" i="2"/>
  <c r="M1960" i="2"/>
  <c r="N1960" i="2"/>
  <c r="M1961" i="2"/>
  <c r="N1961" i="2"/>
  <c r="M1962" i="2"/>
  <c r="N1962" i="2"/>
  <c r="M1963" i="2"/>
  <c r="N1963" i="2"/>
  <c r="M1964" i="2"/>
  <c r="N1964" i="2"/>
  <c r="M1965" i="2"/>
  <c r="N1965" i="2"/>
  <c r="M1966" i="2"/>
  <c r="N1966" i="2"/>
  <c r="M1967" i="2"/>
  <c r="N1967" i="2"/>
  <c r="M1968" i="2"/>
  <c r="N1968" i="2"/>
  <c r="M1969" i="2"/>
  <c r="N1969" i="2"/>
  <c r="M1970" i="2"/>
  <c r="N1970" i="2"/>
  <c r="M1971" i="2"/>
  <c r="N1971" i="2"/>
  <c r="M1972" i="2"/>
  <c r="N1972" i="2"/>
  <c r="M1973" i="2"/>
  <c r="N1973" i="2"/>
  <c r="M1974" i="2"/>
  <c r="N1974" i="2"/>
  <c r="M1975" i="2"/>
  <c r="N1975" i="2"/>
  <c r="M1976" i="2"/>
  <c r="N1976" i="2"/>
  <c r="M1977" i="2"/>
  <c r="N1977" i="2"/>
  <c r="M1978" i="2"/>
  <c r="N1978" i="2"/>
  <c r="M1979" i="2"/>
  <c r="N1979" i="2"/>
  <c r="M1980" i="2"/>
  <c r="N1980" i="2"/>
  <c r="M1981" i="2"/>
  <c r="N1981" i="2"/>
  <c r="M1982" i="2"/>
  <c r="N1982" i="2"/>
  <c r="M1983" i="2"/>
  <c r="N1983" i="2"/>
  <c r="M1984" i="2"/>
  <c r="N1984" i="2"/>
  <c r="M1985" i="2"/>
  <c r="N1985" i="2"/>
  <c r="M1986" i="2"/>
  <c r="N1986" i="2"/>
  <c r="M1987" i="2"/>
  <c r="N1987" i="2"/>
  <c r="M1988" i="2"/>
  <c r="N1988" i="2"/>
  <c r="M1989" i="2"/>
  <c r="N1989" i="2"/>
  <c r="M1990" i="2"/>
  <c r="N1990" i="2"/>
  <c r="M1991" i="2"/>
  <c r="N1991" i="2"/>
  <c r="M1992" i="2"/>
  <c r="N1992" i="2"/>
  <c r="M1993" i="2"/>
  <c r="N1993" i="2"/>
  <c r="M1994" i="2"/>
  <c r="N1994" i="2"/>
  <c r="M1995" i="2"/>
  <c r="N1995" i="2"/>
  <c r="M1996" i="2"/>
  <c r="N1996" i="2"/>
  <c r="M1997" i="2"/>
  <c r="N1997" i="2"/>
  <c r="M1998" i="2"/>
  <c r="N1998" i="2"/>
  <c r="M1999" i="2"/>
  <c r="N1999" i="2"/>
  <c r="M2000" i="2"/>
  <c r="N2000" i="2"/>
  <c r="M2001" i="2"/>
  <c r="N2001" i="2"/>
  <c r="M2002" i="2"/>
  <c r="N2002" i="2"/>
  <c r="M2003" i="2"/>
  <c r="N2003" i="2"/>
  <c r="M2004" i="2"/>
  <c r="N2004" i="2"/>
  <c r="M2005" i="2"/>
  <c r="N2005" i="2"/>
  <c r="M2006" i="2"/>
  <c r="N2006" i="2"/>
  <c r="M2007" i="2"/>
  <c r="N2007" i="2"/>
  <c r="M2008" i="2"/>
  <c r="N2008" i="2"/>
  <c r="M2009" i="2"/>
  <c r="N2009" i="2"/>
  <c r="M2010" i="2"/>
  <c r="N2010" i="2"/>
  <c r="M2011" i="2"/>
  <c r="N2011" i="2"/>
  <c r="M2012" i="2"/>
  <c r="N2012" i="2"/>
  <c r="M2013" i="2"/>
  <c r="N2013" i="2"/>
  <c r="M2014" i="2"/>
  <c r="N2014" i="2"/>
  <c r="M2015" i="2"/>
  <c r="N2015" i="2"/>
  <c r="M2016" i="2"/>
  <c r="N2016" i="2"/>
  <c r="M2017" i="2"/>
  <c r="N2017" i="2"/>
  <c r="M2018" i="2"/>
  <c r="N2018" i="2"/>
  <c r="M2019" i="2"/>
  <c r="N2019" i="2"/>
  <c r="M2020" i="2"/>
  <c r="N2020" i="2"/>
  <c r="M2021" i="2"/>
  <c r="N2021" i="2"/>
  <c r="M2022" i="2"/>
  <c r="N2022" i="2"/>
  <c r="M2023" i="2"/>
  <c r="N2023" i="2"/>
  <c r="M2024" i="2"/>
  <c r="N2024" i="2"/>
  <c r="M2025" i="2"/>
  <c r="N2025" i="2"/>
  <c r="M2026" i="2"/>
  <c r="N2026" i="2"/>
  <c r="M2027" i="2"/>
  <c r="N2027" i="2"/>
  <c r="M2028" i="2"/>
  <c r="N2028" i="2"/>
  <c r="M2029" i="2"/>
  <c r="N2029" i="2"/>
  <c r="M2030" i="2"/>
  <c r="N2030" i="2"/>
  <c r="M2031" i="2"/>
  <c r="N2031" i="2"/>
  <c r="M2032" i="2"/>
  <c r="N2032" i="2"/>
  <c r="M2033" i="2"/>
  <c r="N2033" i="2"/>
  <c r="M2034" i="2"/>
  <c r="N2034" i="2"/>
  <c r="M2035" i="2"/>
  <c r="N2035" i="2"/>
  <c r="M2036" i="2"/>
  <c r="N2036" i="2"/>
  <c r="M2037" i="2"/>
  <c r="N2037" i="2"/>
  <c r="M2038" i="2"/>
  <c r="N2038" i="2"/>
  <c r="M2039" i="2"/>
  <c r="N2039" i="2"/>
  <c r="M2040" i="2"/>
  <c r="N2040" i="2"/>
  <c r="M2041" i="2"/>
  <c r="N2041" i="2"/>
  <c r="M2042" i="2"/>
  <c r="N2042" i="2"/>
  <c r="M2043" i="2"/>
  <c r="N2043" i="2"/>
  <c r="M2044" i="2"/>
  <c r="N2044" i="2"/>
  <c r="M2045" i="2"/>
  <c r="N2045" i="2"/>
  <c r="M2046" i="2"/>
  <c r="N2046" i="2"/>
  <c r="M2047" i="2"/>
  <c r="N2047" i="2"/>
  <c r="M2048" i="2"/>
  <c r="N2048" i="2"/>
  <c r="M2049" i="2"/>
  <c r="N2049" i="2"/>
  <c r="M2050" i="2"/>
  <c r="N2050" i="2"/>
  <c r="M2051" i="2"/>
  <c r="N2051" i="2"/>
  <c r="M2052" i="2"/>
  <c r="N2052" i="2"/>
  <c r="M2053" i="2"/>
  <c r="N2053" i="2"/>
  <c r="M2054" i="2"/>
  <c r="N2054" i="2"/>
  <c r="M2055" i="2"/>
  <c r="N2055" i="2"/>
  <c r="M2056" i="2"/>
  <c r="N2056" i="2"/>
  <c r="M2057" i="2"/>
  <c r="N2057" i="2"/>
  <c r="M2058" i="2"/>
  <c r="N2058" i="2"/>
  <c r="M2059" i="2"/>
  <c r="N2059" i="2"/>
  <c r="M2060" i="2"/>
  <c r="N2060" i="2"/>
  <c r="M2061" i="2"/>
  <c r="N2061" i="2"/>
  <c r="M2062" i="2"/>
  <c r="N2062" i="2"/>
  <c r="M2063" i="2"/>
  <c r="N2063" i="2"/>
  <c r="M2064" i="2"/>
  <c r="N2064" i="2"/>
  <c r="M2065" i="2"/>
  <c r="N2065" i="2"/>
  <c r="M2066" i="2"/>
  <c r="N2066" i="2"/>
  <c r="M2067" i="2"/>
  <c r="N2067" i="2"/>
  <c r="M2068" i="2"/>
  <c r="N2068" i="2"/>
  <c r="M2069" i="2"/>
  <c r="N2069" i="2"/>
  <c r="M2070" i="2"/>
  <c r="N2070" i="2"/>
  <c r="M2071" i="2"/>
  <c r="N2071" i="2"/>
  <c r="M2072" i="2"/>
  <c r="N2072" i="2"/>
  <c r="M2073" i="2"/>
  <c r="N2073" i="2"/>
  <c r="M2074" i="2"/>
  <c r="N2074" i="2"/>
  <c r="M2075" i="2"/>
  <c r="N2075" i="2"/>
  <c r="M2076" i="2"/>
  <c r="N2076" i="2"/>
  <c r="M2077" i="2"/>
  <c r="N2077" i="2"/>
  <c r="M2078" i="2"/>
  <c r="N2078" i="2"/>
  <c r="M2079" i="2"/>
  <c r="N2079" i="2"/>
  <c r="M2080" i="2"/>
  <c r="N2080" i="2"/>
  <c r="M2081" i="2"/>
  <c r="N2081" i="2"/>
  <c r="M2082" i="2"/>
  <c r="N2082" i="2"/>
  <c r="M2083" i="2"/>
  <c r="N2083" i="2"/>
  <c r="M2084" i="2"/>
  <c r="N2084" i="2"/>
  <c r="M2085" i="2"/>
  <c r="N2085" i="2"/>
  <c r="M2086" i="2"/>
  <c r="N2086" i="2"/>
  <c r="M2087" i="2"/>
  <c r="N2087" i="2"/>
  <c r="M2088" i="2"/>
  <c r="N2088" i="2"/>
  <c r="M2089" i="2"/>
  <c r="N2089" i="2"/>
  <c r="M2090" i="2"/>
  <c r="N2090" i="2"/>
  <c r="M2091" i="2"/>
  <c r="N2091" i="2"/>
  <c r="M2092" i="2"/>
  <c r="N2092" i="2"/>
  <c r="M2093" i="2"/>
  <c r="N2093" i="2"/>
  <c r="M2094" i="2"/>
  <c r="N2094" i="2"/>
  <c r="M2095" i="2"/>
  <c r="N2095" i="2"/>
  <c r="M2096" i="2"/>
  <c r="N2096" i="2"/>
  <c r="M2097" i="2"/>
  <c r="N2097" i="2"/>
  <c r="M2098" i="2"/>
  <c r="N2098" i="2"/>
  <c r="M2099" i="2"/>
  <c r="N2099" i="2"/>
  <c r="M2100" i="2"/>
  <c r="N2100" i="2"/>
  <c r="M2101" i="2"/>
  <c r="N2101" i="2"/>
  <c r="M2102" i="2"/>
  <c r="N2102" i="2"/>
  <c r="M2103" i="2"/>
  <c r="N2103" i="2"/>
  <c r="M2104" i="2"/>
  <c r="N2104" i="2"/>
  <c r="M2105" i="2"/>
  <c r="N2105" i="2"/>
  <c r="M2106" i="2"/>
  <c r="N2106" i="2"/>
  <c r="M2107" i="2"/>
  <c r="N2107" i="2"/>
  <c r="M2108" i="2"/>
  <c r="N2108" i="2"/>
  <c r="M2109" i="2"/>
  <c r="N2109" i="2"/>
  <c r="M2110" i="2"/>
  <c r="N2110" i="2"/>
  <c r="M2111" i="2"/>
  <c r="N2111" i="2"/>
  <c r="M2112" i="2"/>
  <c r="N2112" i="2"/>
  <c r="M2113" i="2"/>
  <c r="N2113" i="2"/>
  <c r="M2114" i="2"/>
  <c r="N2114" i="2"/>
  <c r="M2115" i="2"/>
  <c r="N2115" i="2"/>
  <c r="M2116" i="2"/>
  <c r="N2116" i="2"/>
  <c r="M2117" i="2"/>
  <c r="N2117" i="2"/>
  <c r="M2118" i="2"/>
  <c r="N2118" i="2"/>
  <c r="M2119" i="2"/>
  <c r="N2119" i="2"/>
  <c r="M2120" i="2"/>
  <c r="N2120" i="2"/>
  <c r="M2121" i="2"/>
  <c r="N2121" i="2"/>
  <c r="M2122" i="2"/>
  <c r="N2122" i="2"/>
  <c r="M2123" i="2"/>
  <c r="N2123" i="2"/>
  <c r="M2124" i="2"/>
  <c r="N2124" i="2"/>
  <c r="M2125" i="2"/>
  <c r="N2125" i="2"/>
  <c r="M2126" i="2"/>
  <c r="N2126" i="2"/>
  <c r="M2127" i="2"/>
  <c r="N2127" i="2"/>
  <c r="M2128" i="2"/>
  <c r="N2128" i="2"/>
  <c r="M2129" i="2"/>
  <c r="N2129" i="2"/>
  <c r="M2130" i="2"/>
  <c r="N2130" i="2"/>
  <c r="M2131" i="2"/>
  <c r="N2131" i="2"/>
  <c r="M2132" i="2"/>
  <c r="N2132" i="2"/>
  <c r="M2133" i="2"/>
  <c r="N2133" i="2"/>
  <c r="M2134" i="2"/>
  <c r="N2134" i="2"/>
  <c r="M2135" i="2"/>
  <c r="N2135" i="2"/>
  <c r="M2136" i="2"/>
  <c r="N2136" i="2"/>
  <c r="M2137" i="2"/>
  <c r="N2137" i="2"/>
  <c r="M2138" i="2"/>
  <c r="N2138" i="2"/>
  <c r="M2139" i="2"/>
  <c r="N2139" i="2"/>
  <c r="M2140" i="2"/>
  <c r="N2140" i="2"/>
  <c r="M2141" i="2"/>
  <c r="N2141" i="2"/>
  <c r="M2142" i="2"/>
  <c r="N2142" i="2"/>
  <c r="M2143" i="2"/>
  <c r="N2143" i="2"/>
  <c r="M2144" i="2"/>
  <c r="N2144" i="2"/>
  <c r="M2145" i="2"/>
  <c r="N2145" i="2"/>
  <c r="M2146" i="2"/>
  <c r="N2146" i="2"/>
  <c r="M2147" i="2"/>
  <c r="N2147" i="2"/>
  <c r="M2148" i="2"/>
  <c r="N2148" i="2"/>
  <c r="M2149" i="2"/>
  <c r="N2149" i="2"/>
  <c r="M2150" i="2"/>
  <c r="N2150" i="2"/>
  <c r="M2151" i="2"/>
  <c r="N2151" i="2"/>
  <c r="M2152" i="2"/>
  <c r="N2152" i="2"/>
  <c r="M2153" i="2"/>
  <c r="N2153" i="2"/>
  <c r="M2154" i="2"/>
  <c r="N2154" i="2"/>
  <c r="M2155" i="2"/>
  <c r="N2155" i="2"/>
  <c r="M2156" i="2"/>
  <c r="N2156" i="2"/>
  <c r="M2157" i="2"/>
  <c r="N2157" i="2"/>
  <c r="M2158" i="2"/>
  <c r="N2158" i="2"/>
  <c r="M2159" i="2"/>
  <c r="N2159" i="2"/>
  <c r="M2160" i="2"/>
  <c r="N2160" i="2"/>
  <c r="M2161" i="2"/>
  <c r="N2161" i="2"/>
  <c r="M2162" i="2"/>
  <c r="N2162" i="2"/>
  <c r="M2163" i="2"/>
  <c r="N2163" i="2"/>
  <c r="M2164" i="2"/>
  <c r="N2164" i="2"/>
  <c r="M2165" i="2"/>
  <c r="N2165" i="2"/>
  <c r="M2166" i="2"/>
  <c r="N2166" i="2"/>
  <c r="M2167" i="2"/>
  <c r="N2167" i="2"/>
  <c r="M2168" i="2"/>
  <c r="N2168" i="2"/>
  <c r="M2169" i="2"/>
  <c r="N2169" i="2"/>
  <c r="M2170" i="2"/>
  <c r="N2170" i="2"/>
  <c r="M2171" i="2"/>
  <c r="N2171" i="2"/>
  <c r="M2172" i="2"/>
  <c r="N2172" i="2"/>
  <c r="M2173" i="2"/>
  <c r="N2173" i="2"/>
  <c r="M2174" i="2"/>
  <c r="N2174" i="2"/>
  <c r="M2175" i="2"/>
  <c r="N2175" i="2"/>
  <c r="M2176" i="2"/>
  <c r="N2176" i="2"/>
  <c r="M2177" i="2"/>
  <c r="N2177" i="2"/>
  <c r="M2178" i="2"/>
  <c r="N2178" i="2"/>
  <c r="M2179" i="2"/>
  <c r="N2179" i="2"/>
  <c r="M2180" i="2"/>
  <c r="N2180" i="2"/>
  <c r="M2181" i="2"/>
  <c r="N2181" i="2"/>
  <c r="M2182" i="2"/>
  <c r="N2182" i="2"/>
  <c r="M2183" i="2"/>
  <c r="N2183" i="2"/>
  <c r="M2184" i="2"/>
  <c r="N2184" i="2"/>
  <c r="M2185" i="2"/>
  <c r="N2185" i="2"/>
  <c r="M2186" i="2"/>
  <c r="N2186" i="2"/>
  <c r="M2187" i="2"/>
  <c r="N2187" i="2"/>
  <c r="M2188" i="2"/>
  <c r="N2188" i="2"/>
  <c r="M2189" i="2"/>
  <c r="N2189" i="2"/>
  <c r="M2190" i="2"/>
  <c r="N2190" i="2"/>
  <c r="M2191" i="2"/>
  <c r="N2191" i="2"/>
  <c r="M2192" i="2"/>
  <c r="N2192" i="2"/>
  <c r="M2193" i="2"/>
  <c r="N2193" i="2"/>
  <c r="M2194" i="2"/>
  <c r="N2194" i="2"/>
  <c r="M2195" i="2"/>
  <c r="N2195" i="2"/>
  <c r="M2196" i="2"/>
  <c r="N2196" i="2"/>
  <c r="M2197" i="2"/>
  <c r="N2197" i="2"/>
  <c r="M2198" i="2"/>
  <c r="N2198" i="2"/>
  <c r="M2199" i="2"/>
  <c r="N2199" i="2"/>
  <c r="M2200" i="2"/>
  <c r="N2200" i="2"/>
  <c r="M2201" i="2"/>
  <c r="N2201" i="2"/>
  <c r="M2202" i="2"/>
  <c r="N2202" i="2"/>
  <c r="M2203" i="2"/>
  <c r="N2203" i="2"/>
  <c r="M2204" i="2"/>
  <c r="N2204" i="2"/>
  <c r="M2205" i="2"/>
  <c r="N2205" i="2"/>
  <c r="M2206" i="2"/>
  <c r="N2206" i="2"/>
  <c r="M2207" i="2"/>
  <c r="N2207" i="2"/>
  <c r="M2208" i="2"/>
  <c r="N2208" i="2"/>
  <c r="M2209" i="2"/>
  <c r="N2209" i="2"/>
  <c r="M2210" i="2"/>
  <c r="N2210" i="2"/>
  <c r="M2211" i="2"/>
  <c r="N2211" i="2"/>
  <c r="M2212" i="2"/>
  <c r="N2212" i="2"/>
  <c r="M2213" i="2"/>
  <c r="N2213" i="2"/>
  <c r="M2214" i="2"/>
  <c r="N2214" i="2"/>
  <c r="M2215" i="2"/>
  <c r="N2215" i="2"/>
  <c r="M2216" i="2"/>
  <c r="N2216" i="2"/>
  <c r="M2217" i="2"/>
  <c r="N2217" i="2"/>
  <c r="M2218" i="2"/>
  <c r="N2218" i="2"/>
  <c r="M2219" i="2"/>
  <c r="N2219" i="2"/>
  <c r="M2220" i="2"/>
  <c r="N2220" i="2"/>
  <c r="M2221" i="2"/>
  <c r="N2221" i="2"/>
  <c r="M2222" i="2"/>
  <c r="N2222" i="2"/>
  <c r="M2223" i="2"/>
  <c r="N2223" i="2"/>
  <c r="M2224" i="2"/>
  <c r="N2224" i="2"/>
  <c r="M2225" i="2"/>
  <c r="N2225" i="2"/>
  <c r="M2226" i="2"/>
  <c r="N2226" i="2"/>
  <c r="M2227" i="2"/>
  <c r="N2227" i="2"/>
  <c r="M2228" i="2"/>
  <c r="N2228" i="2"/>
  <c r="M2229" i="2"/>
  <c r="N2229" i="2"/>
  <c r="M2230" i="2"/>
  <c r="N2230" i="2"/>
  <c r="M2231" i="2"/>
  <c r="N2231" i="2"/>
  <c r="M2232" i="2"/>
  <c r="N2232" i="2"/>
  <c r="M2233" i="2"/>
  <c r="N2233" i="2"/>
  <c r="M2234" i="2"/>
  <c r="N2234" i="2"/>
  <c r="M2235" i="2"/>
  <c r="N2235" i="2"/>
  <c r="M2236" i="2"/>
  <c r="N2236" i="2"/>
  <c r="M2237" i="2"/>
  <c r="N2237" i="2"/>
  <c r="M2238" i="2"/>
  <c r="N2238" i="2"/>
  <c r="M2239" i="2"/>
  <c r="N2239" i="2"/>
  <c r="M2240" i="2"/>
  <c r="N2240" i="2"/>
  <c r="M2241" i="2"/>
  <c r="N2241" i="2"/>
  <c r="M2242" i="2"/>
  <c r="N2242" i="2"/>
  <c r="M2243" i="2"/>
  <c r="N2243" i="2"/>
  <c r="M2244" i="2"/>
  <c r="N2244" i="2"/>
  <c r="M2245" i="2"/>
  <c r="N2245" i="2"/>
  <c r="M2246" i="2"/>
  <c r="N2246" i="2"/>
  <c r="M2247" i="2"/>
  <c r="N2247" i="2"/>
  <c r="M2248" i="2"/>
  <c r="N2248" i="2"/>
  <c r="M2249" i="2"/>
  <c r="N2249" i="2"/>
  <c r="M2250" i="2"/>
  <c r="N2250" i="2"/>
  <c r="M2251" i="2"/>
  <c r="N2251" i="2"/>
  <c r="M2252" i="2"/>
  <c r="N2252" i="2"/>
  <c r="M2253" i="2"/>
  <c r="N2253" i="2"/>
  <c r="M2254" i="2"/>
  <c r="N2254" i="2"/>
  <c r="M2255" i="2"/>
  <c r="N2255" i="2"/>
  <c r="M2256" i="2"/>
  <c r="N2256" i="2"/>
  <c r="M2257" i="2"/>
  <c r="N2257" i="2"/>
  <c r="M2258" i="2"/>
  <c r="N2258" i="2"/>
  <c r="M2259" i="2"/>
  <c r="N2259" i="2"/>
  <c r="M2260" i="2"/>
  <c r="N2260" i="2"/>
  <c r="M2261" i="2"/>
  <c r="N2261" i="2"/>
  <c r="M2262" i="2"/>
  <c r="N2262" i="2"/>
  <c r="M2263" i="2"/>
  <c r="N2263" i="2"/>
  <c r="M2264" i="2"/>
  <c r="N2264" i="2"/>
  <c r="M2265" i="2"/>
  <c r="N2265" i="2"/>
  <c r="M2266" i="2"/>
  <c r="N2266" i="2"/>
  <c r="M2267" i="2"/>
  <c r="N2267" i="2"/>
  <c r="M2268" i="2"/>
  <c r="N2268" i="2"/>
  <c r="M2269" i="2"/>
  <c r="N2269" i="2"/>
  <c r="M2270" i="2"/>
  <c r="N2270" i="2"/>
  <c r="M2271" i="2"/>
  <c r="N2271" i="2"/>
  <c r="M2272" i="2"/>
  <c r="N2272" i="2"/>
  <c r="M2273" i="2"/>
  <c r="N2273" i="2"/>
  <c r="M2274" i="2"/>
  <c r="N2274" i="2"/>
  <c r="M2275" i="2"/>
  <c r="N2275" i="2"/>
  <c r="M2276" i="2"/>
  <c r="N2276" i="2"/>
  <c r="M2277" i="2"/>
  <c r="N2277" i="2"/>
  <c r="M2278" i="2"/>
  <c r="N2278" i="2"/>
  <c r="M2279" i="2"/>
  <c r="N2279" i="2"/>
  <c r="M2280" i="2"/>
  <c r="N2280" i="2"/>
  <c r="M2281" i="2"/>
  <c r="N2281" i="2"/>
  <c r="M2282" i="2"/>
  <c r="N2282" i="2"/>
  <c r="M2283" i="2"/>
  <c r="N2283" i="2"/>
  <c r="M2284" i="2"/>
  <c r="N2284" i="2"/>
  <c r="M2285" i="2"/>
  <c r="N2285" i="2"/>
  <c r="M2286" i="2"/>
  <c r="N2286" i="2"/>
  <c r="M2287" i="2"/>
  <c r="N2287" i="2"/>
  <c r="M2288" i="2"/>
  <c r="N2288" i="2"/>
  <c r="M2289" i="2"/>
  <c r="N2289" i="2"/>
  <c r="M2290" i="2"/>
  <c r="N2290" i="2"/>
  <c r="M2291" i="2"/>
  <c r="N2291" i="2"/>
  <c r="M2292" i="2"/>
  <c r="N2292" i="2"/>
  <c r="M2293" i="2"/>
  <c r="N2293" i="2"/>
  <c r="M2294" i="2"/>
  <c r="N2294" i="2"/>
  <c r="M2295" i="2"/>
  <c r="N2295" i="2"/>
  <c r="M2296" i="2"/>
  <c r="N2296" i="2"/>
  <c r="M2297" i="2"/>
  <c r="N2297" i="2"/>
  <c r="M2298" i="2"/>
  <c r="N2298" i="2"/>
  <c r="M2299" i="2"/>
  <c r="N2299" i="2"/>
  <c r="M2300" i="2"/>
  <c r="N2300" i="2"/>
  <c r="M2301" i="2"/>
  <c r="N2301" i="2"/>
  <c r="M2302" i="2"/>
  <c r="N2302" i="2"/>
  <c r="M2303" i="2"/>
  <c r="N2303" i="2"/>
  <c r="M2304" i="2"/>
  <c r="N2304" i="2"/>
  <c r="M2305" i="2"/>
  <c r="N2305" i="2"/>
  <c r="M2306" i="2"/>
  <c r="N2306" i="2"/>
  <c r="M2307" i="2"/>
  <c r="N2307" i="2"/>
  <c r="M2308" i="2"/>
  <c r="N2308" i="2"/>
  <c r="M2309" i="2"/>
  <c r="N2309" i="2"/>
  <c r="M2310" i="2"/>
  <c r="N2310" i="2"/>
  <c r="M2311" i="2"/>
  <c r="N2311" i="2"/>
  <c r="M2312" i="2"/>
  <c r="N2312" i="2"/>
  <c r="M2313" i="2"/>
  <c r="N2313" i="2"/>
  <c r="M2314" i="2"/>
  <c r="N2314" i="2"/>
  <c r="M2315" i="2"/>
  <c r="N2315" i="2"/>
  <c r="M2316" i="2"/>
  <c r="N2316" i="2"/>
  <c r="M2317" i="2"/>
  <c r="N2317" i="2"/>
  <c r="M2318" i="2"/>
  <c r="N2318" i="2"/>
  <c r="M2319" i="2"/>
  <c r="N2319" i="2"/>
  <c r="M2320" i="2"/>
  <c r="N2320" i="2"/>
  <c r="M2321" i="2"/>
  <c r="N2321" i="2"/>
  <c r="M2322" i="2"/>
  <c r="N2322" i="2"/>
  <c r="M2323" i="2"/>
  <c r="N2323" i="2"/>
  <c r="M2324" i="2"/>
  <c r="N2324" i="2"/>
  <c r="M2325" i="2"/>
  <c r="N2325" i="2"/>
  <c r="M2326" i="2"/>
  <c r="N2326" i="2"/>
  <c r="M2327" i="2"/>
  <c r="N2327" i="2"/>
  <c r="M2328" i="2"/>
  <c r="N2328" i="2"/>
  <c r="M2329" i="2"/>
  <c r="N2329" i="2"/>
  <c r="M2330" i="2"/>
  <c r="N2330" i="2"/>
  <c r="M2331" i="2"/>
  <c r="N2331" i="2"/>
  <c r="M2332" i="2"/>
  <c r="N2332" i="2"/>
  <c r="M2333" i="2"/>
  <c r="N2333" i="2"/>
  <c r="K2333" i="4" s="1"/>
  <c r="M2334" i="2"/>
  <c r="N2334" i="2"/>
  <c r="M2335" i="2"/>
  <c r="N2335" i="2"/>
  <c r="M2336" i="2"/>
  <c r="N2336" i="2"/>
  <c r="P1" i="4"/>
  <c r="Q1" i="4"/>
  <c r="O1"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N1" i="4"/>
  <c r="L1" i="4"/>
  <c r="K1" i="4"/>
  <c r="J1"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1"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I2" i="4"/>
  <c r="E1" i="4"/>
  <c r="F1" i="4"/>
  <c r="I1" i="4"/>
  <c r="G1"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C1" i="4"/>
  <c r="D1"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B1" i="4"/>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A967" i="4"/>
  <c r="A968" i="4"/>
  <c r="A969" i="4"/>
  <c r="A970" i="4"/>
  <c r="A971" i="4"/>
  <c r="A972" i="4"/>
  <c r="A973" i="4"/>
  <c r="A974" i="4"/>
  <c r="A975" i="4"/>
  <c r="A976" i="4"/>
  <c r="A977" i="4"/>
  <c r="A978" i="4"/>
  <c r="A979" i="4"/>
  <c r="A980" i="4"/>
  <c r="A981" i="4"/>
  <c r="A982" i="4"/>
  <c r="A983" i="4"/>
  <c r="A984" i="4"/>
  <c r="A985" i="4"/>
  <c r="A986" i="4"/>
  <c r="A987" i="4"/>
  <c r="A988" i="4"/>
  <c r="A989" i="4"/>
  <c r="A990" i="4"/>
  <c r="A991" i="4"/>
  <c r="A992" i="4"/>
  <c r="A993" i="4"/>
  <c r="A994" i="4"/>
  <c r="A995" i="4"/>
  <c r="A996" i="4"/>
  <c r="A997" i="4"/>
  <c r="A998" i="4"/>
  <c r="A999" i="4"/>
  <c r="A1000" i="4"/>
  <c r="A1001" i="4"/>
  <c r="A1002" i="4"/>
  <c r="A1003" i="4"/>
  <c r="A1004" i="4"/>
  <c r="A1005" i="4"/>
  <c r="A1006" i="4"/>
  <c r="A1007" i="4"/>
  <c r="A1008" i="4"/>
  <c r="A1009" i="4"/>
  <c r="A1010" i="4"/>
  <c r="A1011" i="4"/>
  <c r="A1012" i="4"/>
  <c r="A1013" i="4"/>
  <c r="A1014" i="4"/>
  <c r="A1015" i="4"/>
  <c r="A1016" i="4"/>
  <c r="A1017" i="4"/>
  <c r="A1018" i="4"/>
  <c r="A1019" i="4"/>
  <c r="A1020" i="4"/>
  <c r="A1021" i="4"/>
  <c r="A1022" i="4"/>
  <c r="A1023" i="4"/>
  <c r="A1024" i="4"/>
  <c r="A1025" i="4"/>
  <c r="A1026" i="4"/>
  <c r="A1027" i="4"/>
  <c r="A1028" i="4"/>
  <c r="A1029" i="4"/>
  <c r="A1030" i="4"/>
  <c r="A1031" i="4"/>
  <c r="A1032" i="4"/>
  <c r="A1033" i="4"/>
  <c r="A1034" i="4"/>
  <c r="A1035" i="4"/>
  <c r="A1036" i="4"/>
  <c r="A1037" i="4"/>
  <c r="A1038" i="4"/>
  <c r="A1039" i="4"/>
  <c r="A1040" i="4"/>
  <c r="A1041" i="4"/>
  <c r="A1042" i="4"/>
  <c r="A1043" i="4"/>
  <c r="A1044" i="4"/>
  <c r="A1045" i="4"/>
  <c r="A1046" i="4"/>
  <c r="A1047" i="4"/>
  <c r="A1048" i="4"/>
  <c r="A1049" i="4"/>
  <c r="A1050" i="4"/>
  <c r="A1051" i="4"/>
  <c r="A1052" i="4"/>
  <c r="A1053" i="4"/>
  <c r="A1054" i="4"/>
  <c r="A1055" i="4"/>
  <c r="A1056" i="4"/>
  <c r="A1057" i="4"/>
  <c r="A1058" i="4"/>
  <c r="A1059" i="4"/>
  <c r="A1060" i="4"/>
  <c r="A1061" i="4"/>
  <c r="A1062" i="4"/>
  <c r="A1063" i="4"/>
  <c r="A1064" i="4"/>
  <c r="A1065" i="4"/>
  <c r="A1066" i="4"/>
  <c r="A1067" i="4"/>
  <c r="A1068" i="4"/>
  <c r="A1069" i="4"/>
  <c r="A1070" i="4"/>
  <c r="A1071" i="4"/>
  <c r="A1072" i="4"/>
  <c r="A1073" i="4"/>
  <c r="A1074" i="4"/>
  <c r="A1075" i="4"/>
  <c r="A1076" i="4"/>
  <c r="A1077" i="4"/>
  <c r="A1078" i="4"/>
  <c r="A1079" i="4"/>
  <c r="A1080" i="4"/>
  <c r="A1081" i="4"/>
  <c r="A1082" i="4"/>
  <c r="A1083" i="4"/>
  <c r="A1084" i="4"/>
  <c r="A1085" i="4"/>
  <c r="A1086" i="4"/>
  <c r="A1087" i="4"/>
  <c r="A1088" i="4"/>
  <c r="A1089" i="4"/>
  <c r="A1090" i="4"/>
  <c r="A1091" i="4"/>
  <c r="A1092" i="4"/>
  <c r="A1093" i="4"/>
  <c r="A1094" i="4"/>
  <c r="A1095" i="4"/>
  <c r="A1096" i="4"/>
  <c r="A1097" i="4"/>
  <c r="A1098" i="4"/>
  <c r="A1099" i="4"/>
  <c r="A1100" i="4"/>
  <c r="A1101" i="4"/>
  <c r="A1102" i="4"/>
  <c r="A1103" i="4"/>
  <c r="A1104" i="4"/>
  <c r="A1105" i="4"/>
  <c r="A1106" i="4"/>
  <c r="A1107" i="4"/>
  <c r="A1108" i="4"/>
  <c r="A1109" i="4"/>
  <c r="A1110" i="4"/>
  <c r="A1111" i="4"/>
  <c r="A1112" i="4"/>
  <c r="A1113" i="4"/>
  <c r="A1114" i="4"/>
  <c r="A1115" i="4"/>
  <c r="A1116" i="4"/>
  <c r="A1117" i="4"/>
  <c r="A1118" i="4"/>
  <c r="A1119" i="4"/>
  <c r="A1120" i="4"/>
  <c r="A1121" i="4"/>
  <c r="A1122" i="4"/>
  <c r="A1123" i="4"/>
  <c r="A1124" i="4"/>
  <c r="A1125" i="4"/>
  <c r="A1126" i="4"/>
  <c r="A1127" i="4"/>
  <c r="A1128" i="4"/>
  <c r="A1129" i="4"/>
  <c r="A1130" i="4"/>
  <c r="A1131" i="4"/>
  <c r="A1132" i="4"/>
  <c r="A1133" i="4"/>
  <c r="A1134" i="4"/>
  <c r="A1135" i="4"/>
  <c r="A1136" i="4"/>
  <c r="A1137" i="4"/>
  <c r="A1138" i="4"/>
  <c r="A1139" i="4"/>
  <c r="A1140" i="4"/>
  <c r="A1141" i="4"/>
  <c r="A1142" i="4"/>
  <c r="A1143" i="4"/>
  <c r="A1144" i="4"/>
  <c r="A1145" i="4"/>
  <c r="A1146" i="4"/>
  <c r="A1147" i="4"/>
  <c r="A1148" i="4"/>
  <c r="A1149" i="4"/>
  <c r="A1150" i="4"/>
  <c r="A1151" i="4"/>
  <c r="A1152" i="4"/>
  <c r="A1153" i="4"/>
  <c r="A1154" i="4"/>
  <c r="A1155" i="4"/>
  <c r="A1156" i="4"/>
  <c r="A1157" i="4"/>
  <c r="A1158" i="4"/>
  <c r="A1159" i="4"/>
  <c r="A1160" i="4"/>
  <c r="A1161" i="4"/>
  <c r="A1162" i="4"/>
  <c r="A1163" i="4"/>
  <c r="A1164" i="4"/>
  <c r="A1165" i="4"/>
  <c r="A1166" i="4"/>
  <c r="A1167" i="4"/>
  <c r="A1168" i="4"/>
  <c r="A1169" i="4"/>
  <c r="A1170" i="4"/>
  <c r="A1171" i="4"/>
  <c r="A1172" i="4"/>
  <c r="A1173" i="4"/>
  <c r="A1174" i="4"/>
  <c r="A1175" i="4"/>
  <c r="A1176" i="4"/>
  <c r="A1177" i="4"/>
  <c r="A1178" i="4"/>
  <c r="A1179" i="4"/>
  <c r="A1180" i="4"/>
  <c r="A1181" i="4"/>
  <c r="A1182" i="4"/>
  <c r="A1183" i="4"/>
  <c r="A1184" i="4"/>
  <c r="A1185" i="4"/>
  <c r="A1186" i="4"/>
  <c r="A1187" i="4"/>
  <c r="A1188" i="4"/>
  <c r="A1189" i="4"/>
  <c r="A1190" i="4"/>
  <c r="A1191" i="4"/>
  <c r="A1192" i="4"/>
  <c r="A1193" i="4"/>
  <c r="A1194" i="4"/>
  <c r="A1195" i="4"/>
  <c r="A1196" i="4"/>
  <c r="A1197" i="4"/>
  <c r="A1198" i="4"/>
  <c r="A1199" i="4"/>
  <c r="A1200" i="4"/>
  <c r="A1201" i="4"/>
  <c r="A1202" i="4"/>
  <c r="A1203" i="4"/>
  <c r="A1204" i="4"/>
  <c r="A1205" i="4"/>
  <c r="A1206" i="4"/>
  <c r="A1207" i="4"/>
  <c r="A1208" i="4"/>
  <c r="A1209" i="4"/>
  <c r="A1210" i="4"/>
  <c r="A1211" i="4"/>
  <c r="A1212" i="4"/>
  <c r="A1213" i="4"/>
  <c r="A1214" i="4"/>
  <c r="A1215" i="4"/>
  <c r="A1216" i="4"/>
  <c r="A1217" i="4"/>
  <c r="A1218" i="4"/>
  <c r="A1219" i="4"/>
  <c r="A1220" i="4"/>
  <c r="A1221" i="4"/>
  <c r="A1222" i="4"/>
  <c r="A1223" i="4"/>
  <c r="A1224" i="4"/>
  <c r="A1225" i="4"/>
  <c r="A1226" i="4"/>
  <c r="A1227" i="4"/>
  <c r="A1228" i="4"/>
  <c r="A1229" i="4"/>
  <c r="A1230" i="4"/>
  <c r="A1231" i="4"/>
  <c r="A1232" i="4"/>
  <c r="A1233" i="4"/>
  <c r="A1234" i="4"/>
  <c r="A1235" i="4"/>
  <c r="A1236" i="4"/>
  <c r="A1237" i="4"/>
  <c r="A1238" i="4"/>
  <c r="A1239" i="4"/>
  <c r="A1240" i="4"/>
  <c r="A1241" i="4"/>
  <c r="A1242" i="4"/>
  <c r="A1243" i="4"/>
  <c r="A1244" i="4"/>
  <c r="A1245" i="4"/>
  <c r="A1246" i="4"/>
  <c r="A1247" i="4"/>
  <c r="A1248" i="4"/>
  <c r="A1249" i="4"/>
  <c r="A1250" i="4"/>
  <c r="A1251" i="4"/>
  <c r="A1252" i="4"/>
  <c r="A1253" i="4"/>
  <c r="A1254" i="4"/>
  <c r="A1255" i="4"/>
  <c r="A1256" i="4"/>
  <c r="A1257" i="4"/>
  <c r="A1258" i="4"/>
  <c r="A1259" i="4"/>
  <c r="A1260" i="4"/>
  <c r="A1261" i="4"/>
  <c r="A1262" i="4"/>
  <c r="A1263" i="4"/>
  <c r="A1264" i="4"/>
  <c r="A1265" i="4"/>
  <c r="A1266" i="4"/>
  <c r="A1267" i="4"/>
  <c r="A1268" i="4"/>
  <c r="A1269" i="4"/>
  <c r="A1270" i="4"/>
  <c r="A1271" i="4"/>
  <c r="A1272" i="4"/>
  <c r="A1273" i="4"/>
  <c r="A1274" i="4"/>
  <c r="A1275" i="4"/>
  <c r="A1276" i="4"/>
  <c r="A1277" i="4"/>
  <c r="A1278" i="4"/>
  <c r="A1279" i="4"/>
  <c r="A1280" i="4"/>
  <c r="A1281" i="4"/>
  <c r="A1282" i="4"/>
  <c r="A1283" i="4"/>
  <c r="A1284" i="4"/>
  <c r="A1285" i="4"/>
  <c r="A1286" i="4"/>
  <c r="A1287" i="4"/>
  <c r="A1288" i="4"/>
  <c r="A1289" i="4"/>
  <c r="A1290" i="4"/>
  <c r="A1291" i="4"/>
  <c r="A1292" i="4"/>
  <c r="A1293" i="4"/>
  <c r="A1294" i="4"/>
  <c r="A1295" i="4"/>
  <c r="A1296" i="4"/>
  <c r="A1297" i="4"/>
  <c r="A1298" i="4"/>
  <c r="A1299" i="4"/>
  <c r="A1300" i="4"/>
  <c r="A1301" i="4"/>
  <c r="A1302" i="4"/>
  <c r="A1303" i="4"/>
  <c r="A1304" i="4"/>
  <c r="A1305" i="4"/>
  <c r="A1306" i="4"/>
  <c r="A1307" i="4"/>
  <c r="A1308" i="4"/>
  <c r="A1309" i="4"/>
  <c r="A1310" i="4"/>
  <c r="A1311" i="4"/>
  <c r="A1312" i="4"/>
  <c r="A1313" i="4"/>
  <c r="A1314" i="4"/>
  <c r="A1315" i="4"/>
  <c r="A1316" i="4"/>
  <c r="A1317" i="4"/>
  <c r="A1318" i="4"/>
  <c r="A1319" i="4"/>
  <c r="A1320" i="4"/>
  <c r="A1321" i="4"/>
  <c r="A1322" i="4"/>
  <c r="A1323" i="4"/>
  <c r="A1324" i="4"/>
  <c r="A1325" i="4"/>
  <c r="A1326" i="4"/>
  <c r="A1327" i="4"/>
  <c r="A1328" i="4"/>
  <c r="A1329" i="4"/>
  <c r="A1330" i="4"/>
  <c r="A1331" i="4"/>
  <c r="A1332" i="4"/>
  <c r="A1333" i="4"/>
  <c r="A1334" i="4"/>
  <c r="A1335" i="4"/>
  <c r="A1336" i="4"/>
  <c r="A1337" i="4"/>
  <c r="A1338" i="4"/>
  <c r="A1339" i="4"/>
  <c r="A1340" i="4"/>
  <c r="A1341" i="4"/>
  <c r="A1342" i="4"/>
  <c r="A1343" i="4"/>
  <c r="A1344" i="4"/>
  <c r="A1345" i="4"/>
  <c r="A1346" i="4"/>
  <c r="A1347" i="4"/>
  <c r="A1348" i="4"/>
  <c r="A1349" i="4"/>
  <c r="A1350" i="4"/>
  <c r="A1351" i="4"/>
  <c r="A1352" i="4"/>
  <c r="A1353" i="4"/>
  <c r="A1354" i="4"/>
  <c r="A1355" i="4"/>
  <c r="A1356" i="4"/>
  <c r="A1357" i="4"/>
  <c r="A1358" i="4"/>
  <c r="A1359" i="4"/>
  <c r="A1360" i="4"/>
  <c r="A1361" i="4"/>
  <c r="A1362" i="4"/>
  <c r="A1363" i="4"/>
  <c r="A1364" i="4"/>
  <c r="A1365" i="4"/>
  <c r="A1366" i="4"/>
  <c r="A1367" i="4"/>
  <c r="A1368" i="4"/>
  <c r="A1369" i="4"/>
  <c r="A1370" i="4"/>
  <c r="A1371" i="4"/>
  <c r="A1372" i="4"/>
  <c r="A1373" i="4"/>
  <c r="A1374" i="4"/>
  <c r="A1375" i="4"/>
  <c r="A1376" i="4"/>
  <c r="A1377" i="4"/>
  <c r="A1378" i="4"/>
  <c r="A1379" i="4"/>
  <c r="A1380" i="4"/>
  <c r="A1381" i="4"/>
  <c r="A1382" i="4"/>
  <c r="A1383" i="4"/>
  <c r="A1384" i="4"/>
  <c r="A1385" i="4"/>
  <c r="A1386" i="4"/>
  <c r="A1387" i="4"/>
  <c r="A1388" i="4"/>
  <c r="A1389" i="4"/>
  <c r="A1390" i="4"/>
  <c r="A1391" i="4"/>
  <c r="A1392" i="4"/>
  <c r="A1393" i="4"/>
  <c r="A1394" i="4"/>
  <c r="A1395" i="4"/>
  <c r="A1396" i="4"/>
  <c r="A1397" i="4"/>
  <c r="A1398" i="4"/>
  <c r="A1399" i="4"/>
  <c r="A1400" i="4"/>
  <c r="A1401" i="4"/>
  <c r="A1402" i="4"/>
  <c r="A1403" i="4"/>
  <c r="A1404" i="4"/>
  <c r="A1405" i="4"/>
  <c r="A1406" i="4"/>
  <c r="A1407" i="4"/>
  <c r="A1408" i="4"/>
  <c r="A1409" i="4"/>
  <c r="A1410" i="4"/>
  <c r="A1411" i="4"/>
  <c r="A1412" i="4"/>
  <c r="A1413" i="4"/>
  <c r="A1414" i="4"/>
  <c r="A1415" i="4"/>
  <c r="A1416" i="4"/>
  <c r="A1417" i="4"/>
  <c r="A1418" i="4"/>
  <c r="A1419" i="4"/>
  <c r="A1420" i="4"/>
  <c r="A1421" i="4"/>
  <c r="A1422" i="4"/>
  <c r="A1423" i="4"/>
  <c r="A1424" i="4"/>
  <c r="A1425" i="4"/>
  <c r="A1426" i="4"/>
  <c r="A1427" i="4"/>
  <c r="A1428" i="4"/>
  <c r="A1429" i="4"/>
  <c r="A1430" i="4"/>
  <c r="A1431" i="4"/>
  <c r="A1432" i="4"/>
  <c r="A1433" i="4"/>
  <c r="A1434" i="4"/>
  <c r="A1435" i="4"/>
  <c r="A1436" i="4"/>
  <c r="A1437" i="4"/>
  <c r="A1438" i="4"/>
  <c r="A1439" i="4"/>
  <c r="A1440" i="4"/>
  <c r="A1441" i="4"/>
  <c r="A1442" i="4"/>
  <c r="A1443" i="4"/>
  <c r="A1444" i="4"/>
  <c r="A1445" i="4"/>
  <c r="A1446" i="4"/>
  <c r="A1447" i="4"/>
  <c r="A1448" i="4"/>
  <c r="A1449" i="4"/>
  <c r="A1450" i="4"/>
  <c r="A1451" i="4"/>
  <c r="A1452" i="4"/>
  <c r="A1453" i="4"/>
  <c r="A1454" i="4"/>
  <c r="A1455" i="4"/>
  <c r="A1456" i="4"/>
  <c r="A1457" i="4"/>
  <c r="A1458" i="4"/>
  <c r="A1459" i="4"/>
  <c r="A1460" i="4"/>
  <c r="A1461" i="4"/>
  <c r="A1462" i="4"/>
  <c r="A1463" i="4"/>
  <c r="A1464" i="4"/>
  <c r="A1465" i="4"/>
  <c r="A1466" i="4"/>
  <c r="A1467" i="4"/>
  <c r="A1468" i="4"/>
  <c r="A1469" i="4"/>
  <c r="A1470" i="4"/>
  <c r="A1471" i="4"/>
  <c r="A1472" i="4"/>
  <c r="A1473" i="4"/>
  <c r="A1474" i="4"/>
  <c r="A1475" i="4"/>
  <c r="A1476" i="4"/>
  <c r="A1477" i="4"/>
  <c r="A1478" i="4"/>
  <c r="A1479" i="4"/>
  <c r="A1480" i="4"/>
  <c r="A1481" i="4"/>
  <c r="A1482" i="4"/>
  <c r="A1483" i="4"/>
  <c r="A1484" i="4"/>
  <c r="A1485" i="4"/>
  <c r="A1486" i="4"/>
  <c r="A1487" i="4"/>
  <c r="A1488" i="4"/>
  <c r="A1489" i="4"/>
  <c r="A1490" i="4"/>
  <c r="A1491" i="4"/>
  <c r="A1492" i="4"/>
  <c r="A1493" i="4"/>
  <c r="A1494" i="4"/>
  <c r="A1495" i="4"/>
  <c r="A1496" i="4"/>
  <c r="A1497" i="4"/>
  <c r="A1498" i="4"/>
  <c r="A1499" i="4"/>
  <c r="A1500" i="4"/>
  <c r="A1501" i="4"/>
  <c r="A1502" i="4"/>
  <c r="A1503" i="4"/>
  <c r="A1504" i="4"/>
  <c r="A1505" i="4"/>
  <c r="A1506" i="4"/>
  <c r="A1507" i="4"/>
  <c r="A1508" i="4"/>
  <c r="A1509" i="4"/>
  <c r="A1510" i="4"/>
  <c r="A1511" i="4"/>
  <c r="A1512" i="4"/>
  <c r="A1513" i="4"/>
  <c r="A1514" i="4"/>
  <c r="A1515" i="4"/>
  <c r="A1516" i="4"/>
  <c r="A1517" i="4"/>
  <c r="A1518" i="4"/>
  <c r="A1519" i="4"/>
  <c r="A1520" i="4"/>
  <c r="A1521" i="4"/>
  <c r="A1522" i="4"/>
  <c r="A1523" i="4"/>
  <c r="A1524" i="4"/>
  <c r="A1525" i="4"/>
  <c r="A1526" i="4"/>
  <c r="A1527" i="4"/>
  <c r="A1528" i="4"/>
  <c r="A1529" i="4"/>
  <c r="A1530" i="4"/>
  <c r="A1531" i="4"/>
  <c r="A1532" i="4"/>
  <c r="A1533" i="4"/>
  <c r="A1534" i="4"/>
  <c r="A1535" i="4"/>
  <c r="A1536" i="4"/>
  <c r="A1537" i="4"/>
  <c r="A1538" i="4"/>
  <c r="A1539" i="4"/>
  <c r="A1540" i="4"/>
  <c r="A1541" i="4"/>
  <c r="A1542" i="4"/>
  <c r="A1543" i="4"/>
  <c r="A1544" i="4"/>
  <c r="A1545" i="4"/>
  <c r="A1546" i="4"/>
  <c r="A1547" i="4"/>
  <c r="A1548" i="4"/>
  <c r="A1549" i="4"/>
  <c r="A1550" i="4"/>
  <c r="A1551" i="4"/>
  <c r="A1552" i="4"/>
  <c r="A1553" i="4"/>
  <c r="A1554" i="4"/>
  <c r="A1555" i="4"/>
  <c r="A1556" i="4"/>
  <c r="A1557" i="4"/>
  <c r="A1558" i="4"/>
  <c r="A1559" i="4"/>
  <c r="A1560" i="4"/>
  <c r="A1561" i="4"/>
  <c r="A1562" i="4"/>
  <c r="A1563" i="4"/>
  <c r="A1564" i="4"/>
  <c r="A1565" i="4"/>
  <c r="A1566" i="4"/>
  <c r="A1567" i="4"/>
  <c r="A1568" i="4"/>
  <c r="A1569" i="4"/>
  <c r="A1570" i="4"/>
  <c r="A1571" i="4"/>
  <c r="A1572" i="4"/>
  <c r="A1573" i="4"/>
  <c r="A1574" i="4"/>
  <c r="A1575" i="4"/>
  <c r="A1576" i="4"/>
  <c r="A1577" i="4"/>
  <c r="A1578" i="4"/>
  <c r="A1579" i="4"/>
  <c r="A1580" i="4"/>
  <c r="A1581" i="4"/>
  <c r="A1582" i="4"/>
  <c r="A1583" i="4"/>
  <c r="A1584" i="4"/>
  <c r="A1585" i="4"/>
  <c r="A1586" i="4"/>
  <c r="A1587" i="4"/>
  <c r="A1588" i="4"/>
  <c r="A1589" i="4"/>
  <c r="A1590" i="4"/>
  <c r="A1591" i="4"/>
  <c r="A1592" i="4"/>
  <c r="A1593" i="4"/>
  <c r="A1594" i="4"/>
  <c r="A1595" i="4"/>
  <c r="A1596" i="4"/>
  <c r="A1597" i="4"/>
  <c r="A1598" i="4"/>
  <c r="A1599" i="4"/>
  <c r="A1600" i="4"/>
  <c r="A1601" i="4"/>
  <c r="A1602" i="4"/>
  <c r="A1603" i="4"/>
  <c r="A1604" i="4"/>
  <c r="A1605" i="4"/>
  <c r="A1606" i="4"/>
  <c r="A1607" i="4"/>
  <c r="A1608" i="4"/>
  <c r="A1609" i="4"/>
  <c r="A1610" i="4"/>
  <c r="A1611" i="4"/>
  <c r="A1612" i="4"/>
  <c r="A1613" i="4"/>
  <c r="A1614" i="4"/>
  <c r="A1615" i="4"/>
  <c r="A1616" i="4"/>
  <c r="A1617" i="4"/>
  <c r="A1618" i="4"/>
  <c r="A1619" i="4"/>
  <c r="A1620" i="4"/>
  <c r="A1621" i="4"/>
  <c r="A1622" i="4"/>
  <c r="A1623" i="4"/>
  <c r="A1624" i="4"/>
  <c r="A1625" i="4"/>
  <c r="A1626" i="4"/>
  <c r="A1627" i="4"/>
  <c r="A1628" i="4"/>
  <c r="A1629" i="4"/>
  <c r="A1630" i="4"/>
  <c r="A1631" i="4"/>
  <c r="A1632" i="4"/>
  <c r="A1633" i="4"/>
  <c r="A1634" i="4"/>
  <c r="A1635" i="4"/>
  <c r="A1636" i="4"/>
  <c r="A1637" i="4"/>
  <c r="A1638" i="4"/>
  <c r="A1639" i="4"/>
  <c r="A1640" i="4"/>
  <c r="A1641" i="4"/>
  <c r="A1642" i="4"/>
  <c r="A1643" i="4"/>
  <c r="A1644" i="4"/>
  <c r="A1645" i="4"/>
  <c r="A1646" i="4"/>
  <c r="A1647" i="4"/>
  <c r="A1648" i="4"/>
  <c r="A1649" i="4"/>
  <c r="A1650" i="4"/>
  <c r="A1651" i="4"/>
  <c r="A1652" i="4"/>
  <c r="A1653" i="4"/>
  <c r="A1654" i="4"/>
  <c r="A1655" i="4"/>
  <c r="A1656" i="4"/>
  <c r="A1657" i="4"/>
  <c r="A1658" i="4"/>
  <c r="A1659" i="4"/>
  <c r="A1660" i="4"/>
  <c r="A1661" i="4"/>
  <c r="A1662" i="4"/>
  <c r="A1663" i="4"/>
  <c r="A1664" i="4"/>
  <c r="A1665" i="4"/>
  <c r="A1666" i="4"/>
  <c r="A1667" i="4"/>
  <c r="A1668" i="4"/>
  <c r="A1669" i="4"/>
  <c r="A1670" i="4"/>
  <c r="A1671" i="4"/>
  <c r="A1672" i="4"/>
  <c r="A1673" i="4"/>
  <c r="A1674" i="4"/>
  <c r="A1675" i="4"/>
  <c r="A1676" i="4"/>
  <c r="A1677" i="4"/>
  <c r="A1678" i="4"/>
  <c r="A1679" i="4"/>
  <c r="A1680" i="4"/>
  <c r="A1681" i="4"/>
  <c r="A1682" i="4"/>
  <c r="A1683" i="4"/>
  <c r="A1684" i="4"/>
  <c r="A1685" i="4"/>
  <c r="A1686" i="4"/>
  <c r="A1687" i="4"/>
  <c r="A1688" i="4"/>
  <c r="A1689" i="4"/>
  <c r="A1690" i="4"/>
  <c r="A1691" i="4"/>
  <c r="A1692" i="4"/>
  <c r="A1693" i="4"/>
  <c r="A1694" i="4"/>
  <c r="A1695" i="4"/>
  <c r="A1696" i="4"/>
  <c r="A1697" i="4"/>
  <c r="A1698" i="4"/>
  <c r="A1699" i="4"/>
  <c r="A1700" i="4"/>
  <c r="A1701" i="4"/>
  <c r="A1702" i="4"/>
  <c r="A1703" i="4"/>
  <c r="A1704" i="4"/>
  <c r="A1705" i="4"/>
  <c r="A1706" i="4"/>
  <c r="A1707" i="4"/>
  <c r="A1708" i="4"/>
  <c r="A1709" i="4"/>
  <c r="A1710" i="4"/>
  <c r="A1711" i="4"/>
  <c r="A1712" i="4"/>
  <c r="A1713" i="4"/>
  <c r="A1714" i="4"/>
  <c r="A1715" i="4"/>
  <c r="A1716" i="4"/>
  <c r="A1717" i="4"/>
  <c r="A1718" i="4"/>
  <c r="A1719" i="4"/>
  <c r="A1720" i="4"/>
  <c r="A1721" i="4"/>
  <c r="A1722" i="4"/>
  <c r="A1723" i="4"/>
  <c r="A1724" i="4"/>
  <c r="A1725" i="4"/>
  <c r="A1726" i="4"/>
  <c r="A1727" i="4"/>
  <c r="A1728" i="4"/>
  <c r="A1729" i="4"/>
  <c r="A1730" i="4"/>
  <c r="A1731" i="4"/>
  <c r="A1732" i="4"/>
  <c r="A1733" i="4"/>
  <c r="A1734" i="4"/>
  <c r="A1735" i="4"/>
  <c r="A1736" i="4"/>
  <c r="A1737" i="4"/>
  <c r="A1738" i="4"/>
  <c r="A1739" i="4"/>
  <c r="A1740" i="4"/>
  <c r="A1741" i="4"/>
  <c r="A1742" i="4"/>
  <c r="A1743" i="4"/>
  <c r="A1744" i="4"/>
  <c r="A1745" i="4"/>
  <c r="A1746" i="4"/>
  <c r="A1747" i="4"/>
  <c r="A1748" i="4"/>
  <c r="A1749" i="4"/>
  <c r="A1750" i="4"/>
  <c r="A1751" i="4"/>
  <c r="A1752" i="4"/>
  <c r="A1753" i="4"/>
  <c r="A1754" i="4"/>
  <c r="A1755" i="4"/>
  <c r="A1756" i="4"/>
  <c r="A1757" i="4"/>
  <c r="A1758" i="4"/>
  <c r="A1759" i="4"/>
  <c r="A1760" i="4"/>
  <c r="A1761" i="4"/>
  <c r="A1762" i="4"/>
  <c r="A1763" i="4"/>
  <c r="A1764" i="4"/>
  <c r="A1765" i="4"/>
  <c r="A1766" i="4"/>
  <c r="A1767" i="4"/>
  <c r="A1768" i="4"/>
  <c r="A1769" i="4"/>
  <c r="A1770" i="4"/>
  <c r="A1771" i="4"/>
  <c r="A1772" i="4"/>
  <c r="A1773" i="4"/>
  <c r="A1774" i="4"/>
  <c r="A1775" i="4"/>
  <c r="A1776" i="4"/>
  <c r="A1777" i="4"/>
  <c r="A1778" i="4"/>
  <c r="A1779" i="4"/>
  <c r="A1780" i="4"/>
  <c r="A1781" i="4"/>
  <c r="A1782" i="4"/>
  <c r="A1783" i="4"/>
  <c r="A1784" i="4"/>
  <c r="A1785" i="4"/>
  <c r="A1786" i="4"/>
  <c r="A1787" i="4"/>
  <c r="A1788" i="4"/>
  <c r="A1789" i="4"/>
  <c r="A1790" i="4"/>
  <c r="A1791" i="4"/>
  <c r="A1792" i="4"/>
  <c r="A1793" i="4"/>
  <c r="A1794" i="4"/>
  <c r="A1795" i="4"/>
  <c r="A1796" i="4"/>
  <c r="A1797" i="4"/>
  <c r="A1798" i="4"/>
  <c r="A1799" i="4"/>
  <c r="A1800" i="4"/>
  <c r="A1801" i="4"/>
  <c r="A1802" i="4"/>
  <c r="A1803" i="4"/>
  <c r="A1804" i="4"/>
  <c r="A1805" i="4"/>
  <c r="A1806" i="4"/>
  <c r="A1807" i="4"/>
  <c r="A1808" i="4"/>
  <c r="A1809" i="4"/>
  <c r="A1810" i="4"/>
  <c r="A1811" i="4"/>
  <c r="A1812" i="4"/>
  <c r="A1813" i="4"/>
  <c r="A1814" i="4"/>
  <c r="A1815" i="4"/>
  <c r="A1816" i="4"/>
  <c r="A1817" i="4"/>
  <c r="A1818" i="4"/>
  <c r="A1819" i="4"/>
  <c r="A1820" i="4"/>
  <c r="A1821" i="4"/>
  <c r="A1822" i="4"/>
  <c r="A1823" i="4"/>
  <c r="A1824" i="4"/>
  <c r="A1825" i="4"/>
  <c r="A1826" i="4"/>
  <c r="A1827" i="4"/>
  <c r="A1828" i="4"/>
  <c r="A1829" i="4"/>
  <c r="A1830" i="4"/>
  <c r="A1831" i="4"/>
  <c r="A1832" i="4"/>
  <c r="A1833" i="4"/>
  <c r="A1834" i="4"/>
  <c r="A1835" i="4"/>
  <c r="A1836" i="4"/>
  <c r="A1837" i="4"/>
  <c r="A1838" i="4"/>
  <c r="A1839" i="4"/>
  <c r="A1840" i="4"/>
  <c r="A1841" i="4"/>
  <c r="A1842" i="4"/>
  <c r="A1843" i="4"/>
  <c r="A1844" i="4"/>
  <c r="A1845" i="4"/>
  <c r="A1846" i="4"/>
  <c r="A1847" i="4"/>
  <c r="A1848" i="4"/>
  <c r="A1849" i="4"/>
  <c r="A1850" i="4"/>
  <c r="A1851" i="4"/>
  <c r="A1852" i="4"/>
  <c r="A1853" i="4"/>
  <c r="A1854" i="4"/>
  <c r="A1855" i="4"/>
  <c r="A1856" i="4"/>
  <c r="A1857" i="4"/>
  <c r="A1858" i="4"/>
  <c r="A1859" i="4"/>
  <c r="A1860" i="4"/>
  <c r="A1861" i="4"/>
  <c r="A1862" i="4"/>
  <c r="A1863" i="4"/>
  <c r="A1864" i="4"/>
  <c r="A1865" i="4"/>
  <c r="A1866" i="4"/>
  <c r="A1867" i="4"/>
  <c r="A1868" i="4"/>
  <c r="A1869" i="4"/>
  <c r="A1870" i="4"/>
  <c r="A1871" i="4"/>
  <c r="A1872" i="4"/>
  <c r="A1873" i="4"/>
  <c r="A1874" i="4"/>
  <c r="A1875" i="4"/>
  <c r="A1876" i="4"/>
  <c r="A1877" i="4"/>
  <c r="A1878" i="4"/>
  <c r="A1879" i="4"/>
  <c r="A1880" i="4"/>
  <c r="A1881" i="4"/>
  <c r="A1882" i="4"/>
  <c r="A1883" i="4"/>
  <c r="A1884" i="4"/>
  <c r="A1885" i="4"/>
  <c r="A1886" i="4"/>
  <c r="A1887" i="4"/>
  <c r="A1888" i="4"/>
  <c r="A1889" i="4"/>
  <c r="A1890" i="4"/>
  <c r="A1891" i="4"/>
  <c r="A1892" i="4"/>
  <c r="A1893" i="4"/>
  <c r="A1894" i="4"/>
  <c r="A1895" i="4"/>
  <c r="A1896" i="4"/>
  <c r="A1897" i="4"/>
  <c r="A1898" i="4"/>
  <c r="A1899" i="4"/>
  <c r="A1900" i="4"/>
  <c r="A1901" i="4"/>
  <c r="A1902" i="4"/>
  <c r="A1903" i="4"/>
  <c r="A1904" i="4"/>
  <c r="A1905" i="4"/>
  <c r="A1906" i="4"/>
  <c r="A1907" i="4"/>
  <c r="A1908" i="4"/>
  <c r="A1909" i="4"/>
  <c r="A1910" i="4"/>
  <c r="A1911" i="4"/>
  <c r="A1912" i="4"/>
  <c r="A1913" i="4"/>
  <c r="A1914" i="4"/>
  <c r="A1915" i="4"/>
  <c r="A1916" i="4"/>
  <c r="A1917" i="4"/>
  <c r="A1918" i="4"/>
  <c r="A1919" i="4"/>
  <c r="A1920" i="4"/>
  <c r="A1921" i="4"/>
  <c r="A1922" i="4"/>
  <c r="A1923" i="4"/>
  <c r="A1924" i="4"/>
  <c r="A1925" i="4"/>
  <c r="A1926" i="4"/>
  <c r="A1927" i="4"/>
  <c r="A1928" i="4"/>
  <c r="A1929" i="4"/>
  <c r="A1930" i="4"/>
  <c r="A1931" i="4"/>
  <c r="A1932" i="4"/>
  <c r="A1933" i="4"/>
  <c r="A1934" i="4"/>
  <c r="A1935" i="4"/>
  <c r="A1936" i="4"/>
  <c r="A1937" i="4"/>
  <c r="A1938" i="4"/>
  <c r="A1939" i="4"/>
  <c r="A1940" i="4"/>
  <c r="A1941" i="4"/>
  <c r="A1942" i="4"/>
  <c r="A1943" i="4"/>
  <c r="A1944" i="4"/>
  <c r="A1945" i="4"/>
  <c r="A1946" i="4"/>
  <c r="A1947" i="4"/>
  <c r="A1948" i="4"/>
  <c r="A1949" i="4"/>
  <c r="A1950" i="4"/>
  <c r="A1951" i="4"/>
  <c r="A1952" i="4"/>
  <c r="A1953" i="4"/>
  <c r="A1954" i="4"/>
  <c r="A1955" i="4"/>
  <c r="A1956" i="4"/>
  <c r="A1957" i="4"/>
  <c r="A1958" i="4"/>
  <c r="A1959" i="4"/>
  <c r="A1960" i="4"/>
  <c r="A1961" i="4"/>
  <c r="A1962" i="4"/>
  <c r="A1963" i="4"/>
  <c r="A1964" i="4"/>
  <c r="A1965" i="4"/>
  <c r="A1966" i="4"/>
  <c r="A1967" i="4"/>
  <c r="A1968" i="4"/>
  <c r="A1969" i="4"/>
  <c r="A1970" i="4"/>
  <c r="A1971" i="4"/>
  <c r="A1972" i="4"/>
  <c r="A1973" i="4"/>
  <c r="A1974" i="4"/>
  <c r="A1975" i="4"/>
  <c r="A1976" i="4"/>
  <c r="A1977" i="4"/>
  <c r="A1978" i="4"/>
  <c r="A1979" i="4"/>
  <c r="A1980" i="4"/>
  <c r="A1981" i="4"/>
  <c r="A1982" i="4"/>
  <c r="A1983" i="4"/>
  <c r="A1984" i="4"/>
  <c r="A1985" i="4"/>
  <c r="A1986" i="4"/>
  <c r="A1987" i="4"/>
  <c r="A1988" i="4"/>
  <c r="A1989" i="4"/>
  <c r="A1990" i="4"/>
  <c r="A1991" i="4"/>
  <c r="A1992" i="4"/>
  <c r="A1993" i="4"/>
  <c r="A1994" i="4"/>
  <c r="A1995" i="4"/>
  <c r="A1996" i="4"/>
  <c r="A1997" i="4"/>
  <c r="A1998" i="4"/>
  <c r="A1999" i="4"/>
  <c r="A2000" i="4"/>
  <c r="A2001" i="4"/>
  <c r="A2002" i="4"/>
  <c r="A2003" i="4"/>
  <c r="A2004" i="4"/>
  <c r="A2005" i="4"/>
  <c r="A2006" i="4"/>
  <c r="A2007" i="4"/>
  <c r="A2008" i="4"/>
  <c r="A2009" i="4"/>
  <c r="A2010" i="4"/>
  <c r="A2011" i="4"/>
  <c r="A2012" i="4"/>
  <c r="A2013" i="4"/>
  <c r="A2014" i="4"/>
  <c r="A2015" i="4"/>
  <c r="A2016" i="4"/>
  <c r="A2017" i="4"/>
  <c r="A2018" i="4"/>
  <c r="A2019" i="4"/>
  <c r="A2020" i="4"/>
  <c r="A2021" i="4"/>
  <c r="A2022" i="4"/>
  <c r="A2023" i="4"/>
  <c r="A2024" i="4"/>
  <c r="A2025" i="4"/>
  <c r="A2026" i="4"/>
  <c r="A2027" i="4"/>
  <c r="A2028" i="4"/>
  <c r="A2029" i="4"/>
  <c r="A2030" i="4"/>
  <c r="A2031" i="4"/>
  <c r="A2032" i="4"/>
  <c r="A2033" i="4"/>
  <c r="A2034" i="4"/>
  <c r="A2035" i="4"/>
  <c r="A2036" i="4"/>
  <c r="A2037" i="4"/>
  <c r="A2038" i="4"/>
  <c r="A2039" i="4"/>
  <c r="A2040" i="4"/>
  <c r="A2041" i="4"/>
  <c r="A2042" i="4"/>
  <c r="A2043" i="4"/>
  <c r="A2044" i="4"/>
  <c r="A2045" i="4"/>
  <c r="A2046" i="4"/>
  <c r="A2047" i="4"/>
  <c r="A2048" i="4"/>
  <c r="A2049" i="4"/>
  <c r="A2050" i="4"/>
  <c r="A2051" i="4"/>
  <c r="A2052" i="4"/>
  <c r="A2053" i="4"/>
  <c r="A2054" i="4"/>
  <c r="A2055" i="4"/>
  <c r="A2056" i="4"/>
  <c r="A2057" i="4"/>
  <c r="A2058" i="4"/>
  <c r="A2059" i="4"/>
  <c r="A2060" i="4"/>
  <c r="A2061" i="4"/>
  <c r="A2062" i="4"/>
  <c r="A2063" i="4"/>
  <c r="A2064" i="4"/>
  <c r="A2065" i="4"/>
  <c r="A2066" i="4"/>
  <c r="A2067" i="4"/>
  <c r="A2068" i="4"/>
  <c r="A2069" i="4"/>
  <c r="A2070" i="4"/>
  <c r="A2071" i="4"/>
  <c r="A2072" i="4"/>
  <c r="A2073" i="4"/>
  <c r="A2074" i="4"/>
  <c r="A2075" i="4"/>
  <c r="A2076" i="4"/>
  <c r="A2077" i="4"/>
  <c r="A2078" i="4"/>
  <c r="A2079" i="4"/>
  <c r="A2080" i="4"/>
  <c r="A2081" i="4"/>
  <c r="A2082" i="4"/>
  <c r="A2083" i="4"/>
  <c r="A2084" i="4"/>
  <c r="A2085" i="4"/>
  <c r="A2086" i="4"/>
  <c r="A2087" i="4"/>
  <c r="A2088" i="4"/>
  <c r="A2089" i="4"/>
  <c r="A2090" i="4"/>
  <c r="A2091" i="4"/>
  <c r="A2092" i="4"/>
  <c r="A2093" i="4"/>
  <c r="A2094" i="4"/>
  <c r="A2095" i="4"/>
  <c r="A2096" i="4"/>
  <c r="A2097" i="4"/>
  <c r="A2098" i="4"/>
  <c r="A2099" i="4"/>
  <c r="A2100" i="4"/>
  <c r="A2101" i="4"/>
  <c r="A2102" i="4"/>
  <c r="A2103" i="4"/>
  <c r="A2104" i="4"/>
  <c r="A2105" i="4"/>
  <c r="A2106" i="4"/>
  <c r="A2107" i="4"/>
  <c r="A2108" i="4"/>
  <c r="A2109" i="4"/>
  <c r="A2110" i="4"/>
  <c r="A2111" i="4"/>
  <c r="A2112" i="4"/>
  <c r="A2113" i="4"/>
  <c r="A2114" i="4"/>
  <c r="A2115" i="4"/>
  <c r="A2116" i="4"/>
  <c r="A2117" i="4"/>
  <c r="A2118" i="4"/>
  <c r="A2119" i="4"/>
  <c r="A2120" i="4"/>
  <c r="A2121" i="4"/>
  <c r="A2122" i="4"/>
  <c r="A2123" i="4"/>
  <c r="A2124" i="4"/>
  <c r="A2125" i="4"/>
  <c r="A2126" i="4"/>
  <c r="A2127" i="4"/>
  <c r="A2128" i="4"/>
  <c r="A2129" i="4"/>
  <c r="A2130" i="4"/>
  <c r="A2131" i="4"/>
  <c r="A2132" i="4"/>
  <c r="A2133" i="4"/>
  <c r="A2134" i="4"/>
  <c r="A2135" i="4"/>
  <c r="A2136" i="4"/>
  <c r="A2137" i="4"/>
  <c r="A2138" i="4"/>
  <c r="A2139" i="4"/>
  <c r="A2140" i="4"/>
  <c r="A2141" i="4"/>
  <c r="A2142" i="4"/>
  <c r="A2143" i="4"/>
  <c r="A2144" i="4"/>
  <c r="A2145" i="4"/>
  <c r="A2146" i="4"/>
  <c r="A2147" i="4"/>
  <c r="A2148" i="4"/>
  <c r="A2149" i="4"/>
  <c r="A2150" i="4"/>
  <c r="A2151" i="4"/>
  <c r="A2152" i="4"/>
  <c r="A2153" i="4"/>
  <c r="A2154" i="4"/>
  <c r="A2155" i="4"/>
  <c r="A2156" i="4"/>
  <c r="A2157" i="4"/>
  <c r="A2158" i="4"/>
  <c r="A2159" i="4"/>
  <c r="A2160" i="4"/>
  <c r="A2161" i="4"/>
  <c r="A2162" i="4"/>
  <c r="A2163" i="4"/>
  <c r="A2164" i="4"/>
  <c r="A2165" i="4"/>
  <c r="A2166" i="4"/>
  <c r="A2167" i="4"/>
  <c r="A2168" i="4"/>
  <c r="A2169" i="4"/>
  <c r="A2170" i="4"/>
  <c r="A2171" i="4"/>
  <c r="A2172" i="4"/>
  <c r="A2173" i="4"/>
  <c r="A2174" i="4"/>
  <c r="A2175" i="4"/>
  <c r="A2176" i="4"/>
  <c r="A2177" i="4"/>
  <c r="A2178" i="4"/>
  <c r="A2179" i="4"/>
  <c r="A2180" i="4"/>
  <c r="A2181" i="4"/>
  <c r="A2182" i="4"/>
  <c r="A2183" i="4"/>
  <c r="A2184" i="4"/>
  <c r="A2185" i="4"/>
  <c r="A2186" i="4"/>
  <c r="A2187" i="4"/>
  <c r="A2188" i="4"/>
  <c r="A2189" i="4"/>
  <c r="A2190" i="4"/>
  <c r="A2191" i="4"/>
  <c r="A2192" i="4"/>
  <c r="A2193" i="4"/>
  <c r="A2194" i="4"/>
  <c r="A2195" i="4"/>
  <c r="A2196" i="4"/>
  <c r="A2197" i="4"/>
  <c r="A2198" i="4"/>
  <c r="A2199" i="4"/>
  <c r="A2200" i="4"/>
  <c r="A2201" i="4"/>
  <c r="A2202" i="4"/>
  <c r="A2203" i="4"/>
  <c r="A2204" i="4"/>
  <c r="A2205" i="4"/>
  <c r="A2206" i="4"/>
  <c r="A2207" i="4"/>
  <c r="A2208" i="4"/>
  <c r="A2209" i="4"/>
  <c r="A2210" i="4"/>
  <c r="A2211" i="4"/>
  <c r="A2212" i="4"/>
  <c r="A2213" i="4"/>
  <c r="A2214" i="4"/>
  <c r="A2215" i="4"/>
  <c r="A2216" i="4"/>
  <c r="A2217" i="4"/>
  <c r="A2218" i="4"/>
  <c r="A2219" i="4"/>
  <c r="A2220" i="4"/>
  <c r="A2221" i="4"/>
  <c r="A2222" i="4"/>
  <c r="A2223" i="4"/>
  <c r="A2224" i="4"/>
  <c r="A2225" i="4"/>
  <c r="A2226" i="4"/>
  <c r="A2227" i="4"/>
  <c r="A2228" i="4"/>
  <c r="A2229" i="4"/>
  <c r="A2230" i="4"/>
  <c r="A2231" i="4"/>
  <c r="A2232" i="4"/>
  <c r="A2233" i="4"/>
  <c r="A2234" i="4"/>
  <c r="A2235" i="4"/>
  <c r="A2236" i="4"/>
  <c r="A2237" i="4"/>
  <c r="A2238" i="4"/>
  <c r="A2239" i="4"/>
  <c r="A2240" i="4"/>
  <c r="A2241" i="4"/>
  <c r="A2242" i="4"/>
  <c r="A2243" i="4"/>
  <c r="A2244" i="4"/>
  <c r="A2245" i="4"/>
  <c r="A2246" i="4"/>
  <c r="A2247" i="4"/>
  <c r="A2248" i="4"/>
  <c r="A2249" i="4"/>
  <c r="A2250" i="4"/>
  <c r="A2251" i="4"/>
  <c r="A2252" i="4"/>
  <c r="A2253" i="4"/>
  <c r="A2254" i="4"/>
  <c r="A2255" i="4"/>
  <c r="A2256" i="4"/>
  <c r="A2257" i="4"/>
  <c r="A2258" i="4"/>
  <c r="A2259" i="4"/>
  <c r="A2260" i="4"/>
  <c r="A2261" i="4"/>
  <c r="A2262" i="4"/>
  <c r="A2263" i="4"/>
  <c r="A2264" i="4"/>
  <c r="A2265" i="4"/>
  <c r="A2266" i="4"/>
  <c r="A2267" i="4"/>
  <c r="A2268" i="4"/>
  <c r="A2269" i="4"/>
  <c r="A2270" i="4"/>
  <c r="A2271" i="4"/>
  <c r="A2272" i="4"/>
  <c r="A2273" i="4"/>
  <c r="A2274" i="4"/>
  <c r="A2275" i="4"/>
  <c r="A2276" i="4"/>
  <c r="A2277" i="4"/>
  <c r="A2278" i="4"/>
  <c r="A2279" i="4"/>
  <c r="A2280" i="4"/>
  <c r="A2281" i="4"/>
  <c r="A2282" i="4"/>
  <c r="A2283" i="4"/>
  <c r="A2284" i="4"/>
  <c r="A2285" i="4"/>
  <c r="A2286" i="4"/>
  <c r="A2287" i="4"/>
  <c r="A2288" i="4"/>
  <c r="A2289" i="4"/>
  <c r="A2290" i="4"/>
  <c r="A2291" i="4"/>
  <c r="A2292" i="4"/>
  <c r="A2293" i="4"/>
  <c r="A2294" i="4"/>
  <c r="A2295" i="4"/>
  <c r="A2296" i="4"/>
  <c r="A2297" i="4"/>
  <c r="A2298" i="4"/>
  <c r="A2299" i="4"/>
  <c r="A2300" i="4"/>
  <c r="A2301" i="4"/>
  <c r="A2302" i="4"/>
  <c r="A2303" i="4"/>
  <c r="A2304" i="4"/>
  <c r="A2305" i="4"/>
  <c r="A2306" i="4"/>
  <c r="A2307" i="4"/>
  <c r="A2308" i="4"/>
  <c r="A2309" i="4"/>
  <c r="A2310" i="4"/>
  <c r="A2311" i="4"/>
  <c r="A2312" i="4"/>
  <c r="A2313" i="4"/>
  <c r="A2314" i="4"/>
  <c r="A2315" i="4"/>
  <c r="A2316" i="4"/>
  <c r="A2317" i="4"/>
  <c r="A2318" i="4"/>
  <c r="A2319" i="4"/>
  <c r="A2320" i="4"/>
  <c r="A2321" i="4"/>
  <c r="A2322" i="4"/>
  <c r="A2323" i="4"/>
  <c r="A2324" i="4"/>
  <c r="A2325" i="4"/>
  <c r="A2326" i="4"/>
  <c r="A2327" i="4"/>
  <c r="A2328" i="4"/>
  <c r="A2329" i="4"/>
  <c r="A2330" i="4"/>
  <c r="A2331" i="4"/>
  <c r="A2332" i="4"/>
  <c r="A2333" i="4"/>
  <c r="A2334" i="4"/>
  <c r="A2335" i="4"/>
  <c r="A2336" i="4"/>
  <c r="A1" i="4"/>
  <c r="K2" i="4"/>
  <c r="K1339" i="4"/>
  <c r="K1611" i="4"/>
  <c r="K1789" i="4"/>
  <c r="K1935" i="4"/>
  <c r="K2008" i="4"/>
  <c r="K2082" i="4"/>
  <c r="K2155" i="4"/>
  <c r="K2228" i="4"/>
  <c r="K2292" i="4"/>
  <c r="K2328" i="4"/>
  <c r="K2330" i="4"/>
  <c r="K2331" i="4"/>
  <c r="K2332" i="4"/>
  <c r="K2335" i="4"/>
  <c r="K2336" i="4"/>
  <c r="J2" i="4"/>
  <c r="I13" i="2"/>
  <c r="I14" i="2"/>
  <c r="I15" i="2"/>
  <c r="I16" i="2"/>
  <c r="I17" i="2"/>
  <c r="I18" i="2"/>
  <c r="I19" i="2"/>
  <c r="I20" i="2"/>
  <c r="I21" i="2"/>
  <c r="I22" i="2"/>
  <c r="I23" i="2"/>
  <c r="I24" i="2"/>
  <c r="I25" i="2"/>
  <c r="I26" i="2"/>
  <c r="I27" i="2"/>
  <c r="I28" i="2"/>
  <c r="I29" i="2"/>
  <c r="I30" i="2"/>
  <c r="I31" i="2"/>
  <c r="N2" i="1"/>
  <c r="Q2" i="4" s="1"/>
  <c r="N3" i="1"/>
  <c r="Q3" i="4" s="1"/>
  <c r="N4" i="1"/>
  <c r="Q4" i="4" s="1"/>
  <c r="N5" i="1"/>
  <c r="N6" i="1"/>
  <c r="Q6" i="4" s="1"/>
  <c r="N7" i="1"/>
  <c r="N8" i="1"/>
  <c r="N9" i="1"/>
  <c r="N10" i="1"/>
  <c r="N11" i="1"/>
  <c r="Q11" i="4" s="1"/>
  <c r="N12" i="1"/>
  <c r="Q12" i="4" s="1"/>
  <c r="N13" i="1"/>
  <c r="N14" i="1"/>
  <c r="Q14" i="4" s="1"/>
  <c r="N15" i="1"/>
  <c r="N16" i="1"/>
  <c r="N17" i="1"/>
  <c r="N18" i="1"/>
  <c r="Q18" i="4" s="1"/>
  <c r="N19" i="1"/>
  <c r="N20" i="1"/>
  <c r="Q20" i="4" s="1"/>
  <c r="N21" i="1"/>
  <c r="N22" i="1"/>
  <c r="Q22" i="4" s="1"/>
  <c r="N23" i="1"/>
  <c r="N24" i="1"/>
  <c r="N25" i="1"/>
  <c r="N26" i="1"/>
  <c r="Q26" i="4" s="1"/>
  <c r="N27" i="1"/>
  <c r="Q27" i="4" s="1"/>
  <c r="N28" i="1"/>
  <c r="Q28" i="4" s="1"/>
  <c r="N29" i="1"/>
  <c r="N30" i="1"/>
  <c r="Q30" i="4" s="1"/>
  <c r="N31" i="1"/>
  <c r="N32" i="1"/>
  <c r="N33" i="1"/>
  <c r="N34" i="1"/>
  <c r="Q34" i="4" s="1"/>
  <c r="N35" i="1"/>
  <c r="Q35" i="4" s="1"/>
  <c r="N36" i="1"/>
  <c r="Q36" i="4" s="1"/>
  <c r="N37" i="1"/>
  <c r="N38" i="1"/>
  <c r="Q38" i="4" s="1"/>
  <c r="N39" i="1"/>
  <c r="N40" i="1"/>
  <c r="N41" i="1"/>
  <c r="N42" i="1"/>
  <c r="Q42" i="4" s="1"/>
  <c r="N43" i="1"/>
  <c r="Q43" i="4" s="1"/>
  <c r="N44" i="1"/>
  <c r="Q44" i="4" s="1"/>
  <c r="N45" i="1"/>
  <c r="N46" i="1"/>
  <c r="Q46" i="4" s="1"/>
  <c r="N47" i="1"/>
  <c r="N48" i="1"/>
  <c r="N49" i="1"/>
  <c r="N50" i="1"/>
  <c r="Q50" i="4" s="1"/>
  <c r="N51" i="1"/>
  <c r="Q51" i="4" s="1"/>
  <c r="N52" i="1"/>
  <c r="N53" i="1"/>
  <c r="N54" i="1"/>
  <c r="N55" i="1"/>
  <c r="N56" i="1"/>
  <c r="N57" i="1"/>
  <c r="N58" i="1"/>
  <c r="N59" i="1"/>
  <c r="Q59" i="4" s="1"/>
  <c r="N60" i="1"/>
  <c r="Q60" i="4" s="1"/>
  <c r="N61" i="1"/>
  <c r="N62" i="1"/>
  <c r="Q62" i="4" s="1"/>
  <c r="N63" i="1"/>
  <c r="N64" i="1"/>
  <c r="N65" i="1"/>
  <c r="N66" i="1"/>
  <c r="N67" i="1"/>
  <c r="Q67" i="4" s="1"/>
  <c r="N68" i="1"/>
  <c r="N69" i="1"/>
  <c r="N70" i="1"/>
  <c r="Q70" i="4" s="1"/>
  <c r="N71" i="1"/>
  <c r="N72" i="1"/>
  <c r="N73" i="1"/>
  <c r="N74" i="1"/>
  <c r="N75" i="1"/>
  <c r="N76" i="1"/>
  <c r="N77" i="1"/>
  <c r="N78" i="1"/>
  <c r="N79" i="1"/>
  <c r="N80" i="1"/>
  <c r="N81" i="1"/>
  <c r="N82" i="1"/>
  <c r="N83" i="1"/>
  <c r="Q83" i="4" s="1"/>
  <c r="N84" i="1"/>
  <c r="N85" i="1"/>
  <c r="N86" i="1"/>
  <c r="Q86" i="4" s="1"/>
  <c r="N87" i="1"/>
  <c r="N88" i="1"/>
  <c r="Q88" i="4" s="1"/>
  <c r="N89" i="1"/>
  <c r="N90" i="1"/>
  <c r="N91" i="1"/>
  <c r="Q91" i="4" s="1"/>
  <c r="N92" i="1"/>
  <c r="Q92" i="4" s="1"/>
  <c r="N93" i="1"/>
  <c r="N94" i="1"/>
  <c r="Q94" i="4" s="1"/>
  <c r="N95" i="1"/>
  <c r="N96" i="1"/>
  <c r="N97" i="1"/>
  <c r="N98" i="1"/>
  <c r="Q98" i="4" s="1"/>
  <c r="N99" i="1"/>
  <c r="Q99" i="4" s="1"/>
  <c r="N100" i="1"/>
  <c r="Q100" i="4" s="1"/>
  <c r="N101" i="1"/>
  <c r="N102" i="1"/>
  <c r="Q102" i="4" s="1"/>
  <c r="N103" i="1"/>
  <c r="N104" i="1"/>
  <c r="Q104" i="4" s="1"/>
  <c r="N105" i="1"/>
  <c r="N106" i="1"/>
  <c r="Q106" i="4" s="1"/>
  <c r="N107" i="1"/>
  <c r="Q107" i="4" s="1"/>
  <c r="N108" i="1"/>
  <c r="Q108" i="4" s="1"/>
  <c r="N109" i="1"/>
  <c r="N110" i="1"/>
  <c r="Q110" i="4" s="1"/>
  <c r="N111" i="1"/>
  <c r="N112" i="1"/>
  <c r="Q112" i="4" s="1"/>
  <c r="N113" i="1"/>
  <c r="N114" i="1"/>
  <c r="Q114" i="4" s="1"/>
  <c r="N115" i="1"/>
  <c r="N116" i="1"/>
  <c r="Q116" i="4" s="1"/>
  <c r="N117" i="1"/>
  <c r="N118" i="1"/>
  <c r="Q118" i="4" s="1"/>
  <c r="N119" i="1"/>
  <c r="N120" i="1"/>
  <c r="Q120" i="4" s="1"/>
  <c r="N121" i="1"/>
  <c r="N122" i="1"/>
  <c r="N123" i="1"/>
  <c r="Q123" i="4" s="1"/>
  <c r="N124" i="1"/>
  <c r="Q124" i="4" s="1"/>
  <c r="N125" i="1"/>
  <c r="N126" i="1"/>
  <c r="N127" i="1"/>
  <c r="N128" i="1"/>
  <c r="Q128" i="4" s="1"/>
  <c r="N129" i="1"/>
  <c r="N130" i="1"/>
  <c r="Q130" i="4" s="1"/>
  <c r="N131" i="1"/>
  <c r="N132" i="1"/>
  <c r="N133" i="1"/>
  <c r="Q133" i="4" s="1"/>
  <c r="N134" i="1"/>
  <c r="Q134" i="4" s="1"/>
  <c r="N135" i="1"/>
  <c r="N136" i="1"/>
  <c r="N137" i="1"/>
  <c r="N138" i="1"/>
  <c r="N139" i="1"/>
  <c r="N140" i="1"/>
  <c r="Q140" i="4" s="1"/>
  <c r="N141" i="1"/>
  <c r="Q141" i="4" s="1"/>
  <c r="N142" i="1"/>
  <c r="N143" i="1"/>
  <c r="N144" i="1"/>
  <c r="N145" i="1"/>
  <c r="N146" i="1"/>
  <c r="N147" i="1"/>
  <c r="N148" i="1"/>
  <c r="N149" i="1"/>
  <c r="N150" i="1"/>
  <c r="Q150" i="4" s="1"/>
  <c r="N151" i="1"/>
  <c r="N152" i="1"/>
  <c r="Q152" i="4" s="1"/>
  <c r="N153" i="1"/>
  <c r="Q153" i="4" s="1"/>
  <c r="N154" i="1"/>
  <c r="Q154" i="4" s="1"/>
  <c r="N155" i="1"/>
  <c r="Q155" i="4" s="1"/>
  <c r="N156" i="1"/>
  <c r="N157" i="1"/>
  <c r="N158" i="1"/>
  <c r="N159" i="1"/>
  <c r="N160" i="1"/>
  <c r="N161" i="1"/>
  <c r="N162" i="1"/>
  <c r="N163" i="1"/>
  <c r="Q163" i="4" s="1"/>
  <c r="N164" i="1"/>
  <c r="N165" i="1"/>
  <c r="N166" i="1"/>
  <c r="Q166" i="4" s="1"/>
  <c r="N167" i="1"/>
  <c r="N168" i="1"/>
  <c r="Q168" i="4" s="1"/>
  <c r="N169" i="1"/>
  <c r="N170" i="1"/>
  <c r="N171" i="1"/>
  <c r="N172" i="1"/>
  <c r="Q172" i="4" s="1"/>
  <c r="N173" i="1"/>
  <c r="N174" i="1"/>
  <c r="N175" i="1"/>
  <c r="N176" i="1"/>
  <c r="N177" i="1"/>
  <c r="N178" i="1"/>
  <c r="Q178" i="4" s="1"/>
  <c r="N179" i="1"/>
  <c r="Q179" i="4" s="1"/>
  <c r="N180" i="1"/>
  <c r="N181" i="1"/>
  <c r="N182" i="1"/>
  <c r="Q182" i="4" s="1"/>
  <c r="N183" i="1"/>
  <c r="N184" i="1"/>
  <c r="N185" i="1"/>
  <c r="N186" i="1"/>
  <c r="N187" i="1"/>
  <c r="N188" i="1"/>
  <c r="N189" i="1"/>
  <c r="N190" i="1"/>
  <c r="N191" i="1"/>
  <c r="Q191" i="4" s="1"/>
  <c r="N192" i="1"/>
  <c r="N193" i="1"/>
  <c r="Q193" i="4" s="1"/>
  <c r="N194" i="1"/>
  <c r="N195" i="1"/>
  <c r="N196" i="1"/>
  <c r="Q196" i="4" s="1"/>
  <c r="N197" i="1"/>
  <c r="Q197" i="4" s="1"/>
  <c r="N198" i="1"/>
  <c r="N199" i="1"/>
  <c r="N200" i="1"/>
  <c r="N201" i="1"/>
  <c r="N202" i="1"/>
  <c r="N203" i="1"/>
  <c r="N204" i="1"/>
  <c r="Q204" i="4" s="1"/>
  <c r="N205" i="1"/>
  <c r="N206" i="1"/>
  <c r="N207" i="1"/>
  <c r="N208" i="1"/>
  <c r="N209" i="1"/>
  <c r="N210" i="1"/>
  <c r="N211" i="1"/>
  <c r="Q211" i="4" s="1"/>
  <c r="N212" i="1"/>
  <c r="N213" i="1"/>
  <c r="N214" i="1"/>
  <c r="N215" i="1"/>
  <c r="N216" i="1"/>
  <c r="Q216" i="4" s="1"/>
  <c r="N217" i="1"/>
  <c r="Q217" i="4" s="1"/>
  <c r="N218" i="1"/>
  <c r="N219" i="1"/>
  <c r="Q219" i="4" s="1"/>
  <c r="N220" i="1"/>
  <c r="N221" i="1"/>
  <c r="N222" i="1"/>
  <c r="N223" i="1"/>
  <c r="N224" i="1"/>
  <c r="Q224" i="4" s="1"/>
  <c r="N225" i="1"/>
  <c r="N226" i="1"/>
  <c r="N227" i="1"/>
  <c r="N228" i="1"/>
  <c r="N229" i="1"/>
  <c r="N230" i="1"/>
  <c r="Q230" i="4" s="1"/>
  <c r="N231" i="1"/>
  <c r="N232" i="1"/>
  <c r="N233" i="1"/>
  <c r="Q233" i="4" s="1"/>
  <c r="N234" i="1"/>
  <c r="N235" i="1"/>
  <c r="N236" i="1"/>
  <c r="N237" i="1"/>
  <c r="N238" i="1"/>
  <c r="N239" i="1"/>
  <c r="Q239" i="4" s="1"/>
  <c r="N240" i="1"/>
  <c r="Q240" i="4" s="1"/>
  <c r="N241" i="1"/>
  <c r="N242" i="1"/>
  <c r="Q242" i="4" s="1"/>
  <c r="N243" i="1"/>
  <c r="Q243" i="4" s="1"/>
  <c r="N244" i="1"/>
  <c r="N245" i="1"/>
  <c r="N246" i="1"/>
  <c r="N247" i="1"/>
  <c r="Q247" i="4" s="1"/>
  <c r="N248" i="1"/>
  <c r="N249" i="1"/>
  <c r="N250" i="1"/>
  <c r="N251" i="1"/>
  <c r="N252" i="1"/>
  <c r="Q252" i="4" s="1"/>
  <c r="N253" i="1"/>
  <c r="N254" i="1"/>
  <c r="N255" i="1"/>
  <c r="N256" i="1"/>
  <c r="Q256" i="4" s="1"/>
  <c r="N257" i="1"/>
  <c r="Q257" i="4" s="1"/>
  <c r="N258" i="1"/>
  <c r="Q258" i="4" s="1"/>
  <c r="N259" i="1"/>
  <c r="Q259" i="4" s="1"/>
  <c r="N260" i="1"/>
  <c r="N261" i="1"/>
  <c r="Q261" i="4" s="1"/>
  <c r="N262" i="1"/>
  <c r="Q262" i="4" s="1"/>
  <c r="N263" i="1"/>
  <c r="N264" i="1"/>
  <c r="Q264" i="4" s="1"/>
  <c r="N265" i="1"/>
  <c r="N266" i="1"/>
  <c r="N267" i="1"/>
  <c r="N268" i="1"/>
  <c r="Q268" i="4" s="1"/>
  <c r="N269" i="1"/>
  <c r="Q269" i="4" s="1"/>
  <c r="N270" i="1"/>
  <c r="Q270" i="4" s="1"/>
  <c r="N271" i="1"/>
  <c r="N272" i="1"/>
  <c r="N273" i="1"/>
  <c r="N274" i="1"/>
  <c r="N275" i="1"/>
  <c r="N276" i="1"/>
  <c r="N277" i="1"/>
  <c r="N278" i="1"/>
  <c r="N279" i="1"/>
  <c r="Q279" i="4" s="1"/>
  <c r="N280" i="1"/>
  <c r="Q280" i="4" s="1"/>
  <c r="N281" i="1"/>
  <c r="N282" i="1"/>
  <c r="N283" i="1"/>
  <c r="N284" i="1"/>
  <c r="N285" i="1"/>
  <c r="N286" i="1"/>
  <c r="N287" i="1"/>
  <c r="N288" i="1"/>
  <c r="Q288" i="4" s="1"/>
  <c r="N289" i="1"/>
  <c r="N290" i="1"/>
  <c r="N291" i="1"/>
  <c r="N292" i="1"/>
  <c r="N293" i="1"/>
  <c r="N294" i="1"/>
  <c r="N295" i="1"/>
  <c r="N296" i="1"/>
  <c r="N297" i="1"/>
  <c r="N298" i="1"/>
  <c r="N299" i="1"/>
  <c r="Q299" i="4" s="1"/>
  <c r="N300" i="1"/>
  <c r="N301" i="1"/>
  <c r="N302" i="1"/>
  <c r="N303" i="1"/>
  <c r="N304" i="1"/>
  <c r="N305" i="1"/>
  <c r="N306" i="1"/>
  <c r="Q306" i="4" s="1"/>
  <c r="N307" i="1"/>
  <c r="N308" i="1"/>
  <c r="N309" i="1"/>
  <c r="N310" i="1"/>
  <c r="Q310" i="4" s="1"/>
  <c r="N311" i="1"/>
  <c r="N312" i="1"/>
  <c r="N313" i="1"/>
  <c r="Q313" i="4" s="1"/>
  <c r="N314" i="1"/>
  <c r="N315" i="1"/>
  <c r="N316" i="1"/>
  <c r="Q316" i="4" s="1"/>
  <c r="N317" i="1"/>
  <c r="Q317" i="4" s="1"/>
  <c r="N318" i="1"/>
  <c r="N319" i="1"/>
  <c r="N320" i="1"/>
  <c r="N321" i="1"/>
  <c r="N322" i="1"/>
  <c r="N323" i="1"/>
  <c r="N324" i="1"/>
  <c r="Q324" i="4" s="1"/>
  <c r="N325" i="1"/>
  <c r="N326" i="1"/>
  <c r="N327" i="1"/>
  <c r="N328" i="1"/>
  <c r="N329" i="1"/>
  <c r="Q329" i="4" s="1"/>
  <c r="N330" i="1"/>
  <c r="N331" i="1"/>
  <c r="N332" i="1"/>
  <c r="Q332" i="4" s="1"/>
  <c r="N333" i="1"/>
  <c r="N334" i="1"/>
  <c r="Q334" i="4" s="1"/>
  <c r="N335" i="1"/>
  <c r="N336" i="1"/>
  <c r="N337" i="1"/>
  <c r="N338" i="1"/>
  <c r="N339" i="1"/>
  <c r="Q339" i="4" s="1"/>
  <c r="N340" i="1"/>
  <c r="N341" i="1"/>
  <c r="N342" i="1"/>
  <c r="N343" i="1"/>
  <c r="N344" i="1"/>
  <c r="Q344" i="4" s="1"/>
  <c r="N345" i="1"/>
  <c r="Q345" i="4" s="1"/>
  <c r="N346" i="1"/>
  <c r="N347" i="1"/>
  <c r="N348" i="1"/>
  <c r="N349" i="1"/>
  <c r="N350" i="1"/>
  <c r="N351" i="1"/>
  <c r="N352" i="1"/>
  <c r="N353" i="1"/>
  <c r="N354" i="1"/>
  <c r="N355" i="1"/>
  <c r="Q355" i="4" s="1"/>
  <c r="N356" i="1"/>
  <c r="N357" i="1"/>
  <c r="N358" i="1"/>
  <c r="Q358" i="4" s="1"/>
  <c r="N359" i="1"/>
  <c r="N360" i="1"/>
  <c r="N361" i="1"/>
  <c r="Q361" i="4" s="1"/>
  <c r="N362" i="1"/>
  <c r="Q362" i="4" s="1"/>
  <c r="N363" i="1"/>
  <c r="N364" i="1"/>
  <c r="N365" i="1"/>
  <c r="N366" i="1"/>
  <c r="Q366" i="4" s="1"/>
  <c r="N367" i="1"/>
  <c r="N368" i="1"/>
  <c r="N369" i="1"/>
  <c r="N370" i="1"/>
  <c r="Q370" i="4" s="1"/>
  <c r="N371" i="1"/>
  <c r="N372" i="1"/>
  <c r="N373" i="1"/>
  <c r="N374" i="1"/>
  <c r="Q374" i="4" s="1"/>
  <c r="N375" i="1"/>
  <c r="N376" i="1"/>
  <c r="N377" i="1"/>
  <c r="Q377" i="4" s="1"/>
  <c r="N378" i="1"/>
  <c r="N379" i="1"/>
  <c r="N380" i="1"/>
  <c r="N381" i="1"/>
  <c r="Q381" i="4" s="1"/>
  <c r="N382" i="1"/>
  <c r="Q382" i="4" s="1"/>
  <c r="N383" i="1"/>
  <c r="N384" i="1"/>
  <c r="N385" i="1"/>
  <c r="N386" i="1"/>
  <c r="Q386" i="4" s="1"/>
  <c r="N387" i="1"/>
  <c r="N388" i="1"/>
  <c r="N389" i="1"/>
  <c r="N390" i="1"/>
  <c r="Q390" i="4" s="1"/>
  <c r="N391" i="1"/>
  <c r="Q391" i="4" s="1"/>
  <c r="N392" i="1"/>
  <c r="Q392" i="4" s="1"/>
  <c r="N393" i="1"/>
  <c r="N394" i="1"/>
  <c r="N395" i="1"/>
  <c r="N396" i="1"/>
  <c r="Q396" i="4" s="1"/>
  <c r="N397" i="1"/>
  <c r="N398" i="1"/>
  <c r="Q398" i="4" s="1"/>
  <c r="N399" i="1"/>
  <c r="N400" i="1"/>
  <c r="Q400" i="4" s="1"/>
  <c r="N401" i="1"/>
  <c r="Q401" i="4" s="1"/>
  <c r="N402" i="1"/>
  <c r="N403" i="1"/>
  <c r="Q403" i="4" s="1"/>
  <c r="N404" i="1"/>
  <c r="N405" i="1"/>
  <c r="N406" i="1"/>
  <c r="Q406" i="4" s="1"/>
  <c r="N407" i="1"/>
  <c r="Q407" i="4" s="1"/>
  <c r="N408" i="1"/>
  <c r="Q408" i="4" s="1"/>
  <c r="N409" i="1"/>
  <c r="N410" i="1"/>
  <c r="Q410" i="4" s="1"/>
  <c r="N411" i="1"/>
  <c r="Q411" i="4" s="1"/>
  <c r="N412" i="1"/>
  <c r="Q412" i="4" s="1"/>
  <c r="N413" i="1"/>
  <c r="Q413" i="4" s="1"/>
  <c r="N414" i="1"/>
  <c r="N415" i="1"/>
  <c r="N416" i="1"/>
  <c r="N417" i="1"/>
  <c r="N418" i="1"/>
  <c r="N419" i="1"/>
  <c r="N420" i="1"/>
  <c r="N421" i="1"/>
  <c r="Q421" i="4" s="1"/>
  <c r="N422" i="1"/>
  <c r="N423" i="1"/>
  <c r="N424" i="1"/>
  <c r="N425" i="1"/>
  <c r="Q425" i="4" s="1"/>
  <c r="N426" i="1"/>
  <c r="N427" i="1"/>
  <c r="Q427" i="4" s="1"/>
  <c r="N428" i="1"/>
  <c r="N429" i="1"/>
  <c r="N430" i="1"/>
  <c r="Q430" i="4" s="1"/>
  <c r="N431" i="1"/>
  <c r="N432" i="1"/>
  <c r="Q432" i="4" s="1"/>
  <c r="N433" i="1"/>
  <c r="N434" i="1"/>
  <c r="N435" i="1"/>
  <c r="Q435" i="4" s="1"/>
  <c r="N436" i="1"/>
  <c r="Q436" i="4" s="1"/>
  <c r="N437" i="1"/>
  <c r="N438" i="1"/>
  <c r="N439" i="1"/>
  <c r="Q439" i="4" s="1"/>
  <c r="N440" i="1"/>
  <c r="Q440" i="4" s="1"/>
  <c r="N441" i="1"/>
  <c r="N442" i="1"/>
  <c r="N443" i="1"/>
  <c r="Q443" i="4" s="1"/>
  <c r="N444" i="1"/>
  <c r="Q444" i="4" s="1"/>
  <c r="N445" i="1"/>
  <c r="N446" i="1"/>
  <c r="Q446" i="4" s="1"/>
  <c r="N447" i="1"/>
  <c r="Q447" i="4" s="1"/>
  <c r="N448" i="1"/>
  <c r="N449" i="1"/>
  <c r="Q449" i="4" s="1"/>
  <c r="N450" i="1"/>
  <c r="N451" i="1"/>
  <c r="Q451" i="4" s="1"/>
  <c r="N452" i="1"/>
  <c r="N453" i="1"/>
  <c r="N454" i="1"/>
  <c r="N455" i="1"/>
  <c r="N456" i="1"/>
  <c r="N457" i="1"/>
  <c r="Q457" i="4" s="1"/>
  <c r="N458" i="1"/>
  <c r="N459" i="1"/>
  <c r="N460" i="1"/>
  <c r="Q460" i="4" s="1"/>
  <c r="N461" i="1"/>
  <c r="N462" i="1"/>
  <c r="N463" i="1"/>
  <c r="N464" i="1"/>
  <c r="N465" i="1"/>
  <c r="N466" i="1"/>
  <c r="N467" i="1"/>
  <c r="Q467" i="4" s="1"/>
  <c r="N468" i="1"/>
  <c r="N469" i="1"/>
  <c r="N470" i="1"/>
  <c r="Q470" i="4" s="1"/>
  <c r="N471" i="1"/>
  <c r="N472" i="1"/>
  <c r="N473" i="1"/>
  <c r="N474" i="1"/>
  <c r="N475" i="1"/>
  <c r="Q475" i="4" s="1"/>
  <c r="N476" i="1"/>
  <c r="N477" i="1"/>
  <c r="Q477" i="4" s="1"/>
  <c r="N478" i="1"/>
  <c r="Q478" i="4" s="1"/>
  <c r="N479" i="1"/>
  <c r="N480" i="1"/>
  <c r="N481" i="1"/>
  <c r="Q481" i="4" s="1"/>
  <c r="N482" i="1"/>
  <c r="Q482" i="4" s="1"/>
  <c r="N483" i="1"/>
  <c r="Q483" i="4" s="1"/>
  <c r="N484" i="1"/>
  <c r="N485" i="1"/>
  <c r="Q485" i="4" s="1"/>
  <c r="N486" i="1"/>
  <c r="N487" i="1"/>
  <c r="N488" i="1"/>
  <c r="N489" i="1"/>
  <c r="N490" i="1"/>
  <c r="N491" i="1"/>
  <c r="N492" i="1"/>
  <c r="N493" i="1"/>
  <c r="Q493" i="4" s="1"/>
  <c r="N494" i="1"/>
  <c r="N495" i="1"/>
  <c r="N496" i="1"/>
  <c r="Q496" i="4" s="1"/>
  <c r="N497" i="1"/>
  <c r="N498" i="1"/>
  <c r="N499" i="1"/>
  <c r="N500" i="1"/>
  <c r="N501" i="1"/>
  <c r="Q501" i="4" s="1"/>
  <c r="N502" i="1"/>
  <c r="Q502" i="4" s="1"/>
  <c r="N503" i="1"/>
  <c r="Q503" i="4" s="1"/>
  <c r="N504" i="1"/>
  <c r="N505" i="1"/>
  <c r="N506" i="1"/>
  <c r="N507" i="1"/>
  <c r="N508" i="1"/>
  <c r="N509" i="1"/>
  <c r="N510" i="1"/>
  <c r="N511" i="1"/>
  <c r="N512" i="1"/>
  <c r="Q512" i="4" s="1"/>
  <c r="N513" i="1"/>
  <c r="N514" i="1"/>
  <c r="N515" i="1"/>
  <c r="N516" i="1"/>
  <c r="N517" i="1"/>
  <c r="N518" i="1"/>
  <c r="N519" i="1"/>
  <c r="N520" i="1"/>
  <c r="N521" i="1"/>
  <c r="Q521" i="4" s="1"/>
  <c r="N522" i="1"/>
  <c r="Q522" i="4" s="1"/>
  <c r="N523" i="1"/>
  <c r="N524" i="1"/>
  <c r="Q524" i="4" s="1"/>
  <c r="N525" i="1"/>
  <c r="N526" i="1"/>
  <c r="Q526" i="4" s="1"/>
  <c r="N527" i="1"/>
  <c r="N528" i="1"/>
  <c r="N529" i="1"/>
  <c r="N530" i="1"/>
  <c r="N531" i="1"/>
  <c r="N532" i="1"/>
  <c r="Q532" i="4" s="1"/>
  <c r="N533" i="1"/>
  <c r="N534" i="1"/>
  <c r="N535" i="1"/>
  <c r="N536" i="1"/>
  <c r="Q536" i="4" s="1"/>
  <c r="N537" i="1"/>
  <c r="N538" i="1"/>
  <c r="Q538" i="4" s="1"/>
  <c r="N539" i="1"/>
  <c r="N540" i="1"/>
  <c r="N541" i="1"/>
  <c r="Q541" i="4" s="1"/>
  <c r="N542" i="1"/>
  <c r="Q542" i="4" s="1"/>
  <c r="N543" i="1"/>
  <c r="Q543" i="4" s="1"/>
  <c r="N544" i="1"/>
  <c r="Q544" i="4" s="1"/>
  <c r="N545" i="1"/>
  <c r="Q545" i="4" s="1"/>
  <c r="N546" i="1"/>
  <c r="N547" i="1"/>
  <c r="N548" i="1"/>
  <c r="N549" i="1"/>
  <c r="Q549" i="4" s="1"/>
  <c r="N550" i="1"/>
  <c r="N551" i="1"/>
  <c r="N552" i="1"/>
  <c r="Q552" i="4" s="1"/>
  <c r="N553" i="1"/>
  <c r="Q553" i="4" s="1"/>
  <c r="N554" i="1"/>
  <c r="N555" i="1"/>
  <c r="N556" i="1"/>
  <c r="N557" i="1"/>
  <c r="N558" i="1"/>
  <c r="N559" i="1"/>
  <c r="Q559" i="4" s="1"/>
  <c r="N560" i="1"/>
  <c r="Q560" i="4" s="1"/>
  <c r="N561" i="1"/>
  <c r="Q561" i="4" s="1"/>
  <c r="N562" i="1"/>
  <c r="N563" i="1"/>
  <c r="N564" i="1"/>
  <c r="Q564" i="4" s="1"/>
  <c r="N565" i="1"/>
  <c r="N566" i="1"/>
  <c r="N567" i="1"/>
  <c r="N568" i="1"/>
  <c r="N569" i="1"/>
  <c r="Q569" i="4" s="1"/>
  <c r="N570" i="1"/>
  <c r="Q570" i="4" s="1"/>
  <c r="N571" i="1"/>
  <c r="Q571" i="4" s="1"/>
  <c r="N572" i="1"/>
  <c r="N573" i="1"/>
  <c r="N574" i="1"/>
  <c r="Q574" i="4" s="1"/>
  <c r="N575" i="1"/>
  <c r="Q575" i="4" s="1"/>
  <c r="N576" i="1"/>
  <c r="N577" i="1"/>
  <c r="N578" i="1"/>
  <c r="N579" i="1"/>
  <c r="N580" i="1"/>
  <c r="Q580" i="4" s="1"/>
  <c r="N581" i="1"/>
  <c r="N582" i="1"/>
  <c r="N583" i="1"/>
  <c r="N584" i="1"/>
  <c r="Q584" i="4" s="1"/>
  <c r="N585" i="1"/>
  <c r="N586" i="1"/>
  <c r="N587" i="1"/>
  <c r="N588" i="1"/>
  <c r="N589" i="1"/>
  <c r="N590" i="1"/>
  <c r="Q590" i="4" s="1"/>
  <c r="N591" i="1"/>
  <c r="N592" i="1"/>
  <c r="Q592" i="4" s="1"/>
  <c r="N593" i="1"/>
  <c r="Q593" i="4" s="1"/>
  <c r="N594" i="1"/>
  <c r="Q594" i="4" s="1"/>
  <c r="N595" i="1"/>
  <c r="N596" i="1"/>
  <c r="N597" i="1"/>
  <c r="N598" i="1"/>
  <c r="Q598" i="4" s="1"/>
  <c r="N599" i="1"/>
  <c r="Q599" i="4" s="1"/>
  <c r="N600" i="1"/>
  <c r="N601" i="1"/>
  <c r="N602" i="1"/>
  <c r="N603" i="1"/>
  <c r="N604" i="1"/>
  <c r="N605" i="1"/>
  <c r="N606" i="1"/>
  <c r="N607" i="1"/>
  <c r="Q607" i="4" s="1"/>
  <c r="N608" i="1"/>
  <c r="N609" i="1"/>
  <c r="N610" i="1"/>
  <c r="N611" i="1"/>
  <c r="N612" i="1"/>
  <c r="N613" i="1"/>
  <c r="N614" i="1"/>
  <c r="N615" i="1"/>
  <c r="Q615" i="4" s="1"/>
  <c r="N616" i="1"/>
  <c r="N617" i="1"/>
  <c r="N618" i="1"/>
  <c r="N619" i="1"/>
  <c r="N620" i="1"/>
  <c r="N621" i="1"/>
  <c r="N622" i="1"/>
  <c r="N623" i="1"/>
  <c r="Q623" i="4" s="1"/>
  <c r="N624" i="1"/>
  <c r="N625" i="1"/>
  <c r="N626" i="1"/>
  <c r="N627" i="1"/>
  <c r="N628" i="1"/>
  <c r="N629" i="1"/>
  <c r="N630" i="1"/>
  <c r="N631" i="1"/>
  <c r="Q631" i="4" s="1"/>
  <c r="N632" i="1"/>
  <c r="Q632" i="4" s="1"/>
  <c r="N633" i="1"/>
  <c r="Q633" i="4" s="1"/>
  <c r="N634" i="1"/>
  <c r="Q634" i="4" s="1"/>
  <c r="N635" i="1"/>
  <c r="N636" i="1"/>
  <c r="Q636" i="4" s="1"/>
  <c r="N637" i="1"/>
  <c r="N638" i="1"/>
  <c r="N639" i="1"/>
  <c r="N640" i="1"/>
  <c r="Q640" i="4" s="1"/>
  <c r="N641" i="1"/>
  <c r="N642" i="1"/>
  <c r="Q642" i="4" s="1"/>
  <c r="N643" i="1"/>
  <c r="N644" i="1"/>
  <c r="N645" i="1"/>
  <c r="Q645" i="4" s="1"/>
  <c r="N646" i="1"/>
  <c r="Q646" i="4" s="1"/>
  <c r="N647" i="1"/>
  <c r="N648" i="1"/>
  <c r="N649" i="1"/>
  <c r="Q649" i="4" s="1"/>
  <c r="N650" i="1"/>
  <c r="N651" i="1"/>
  <c r="N652" i="1"/>
  <c r="Q652" i="4" s="1"/>
  <c r="N653" i="1"/>
  <c r="N654" i="1"/>
  <c r="Q654" i="4" s="1"/>
  <c r="N655" i="1"/>
  <c r="Q655" i="4" s="1"/>
  <c r="N656" i="1"/>
  <c r="N657" i="1"/>
  <c r="Q657" i="4" s="1"/>
  <c r="N658" i="1"/>
  <c r="N659" i="1"/>
  <c r="N660" i="1"/>
  <c r="N661" i="1"/>
  <c r="Q661" i="4" s="1"/>
  <c r="N662" i="1"/>
  <c r="Q662" i="4" s="1"/>
  <c r="N663" i="1"/>
  <c r="Q663" i="4" s="1"/>
  <c r="N664" i="1"/>
  <c r="Q664" i="4" s="1"/>
  <c r="N665" i="1"/>
  <c r="N666" i="1"/>
  <c r="N667" i="1"/>
  <c r="Q667" i="4" s="1"/>
  <c r="N668" i="1"/>
  <c r="N669" i="1"/>
  <c r="Q669" i="4" s="1"/>
  <c r="N670" i="1"/>
  <c r="Q670" i="4" s="1"/>
  <c r="N671" i="1"/>
  <c r="N672" i="1"/>
  <c r="Q672" i="4" s="1"/>
  <c r="N673" i="1"/>
  <c r="N674" i="1"/>
  <c r="N675" i="1"/>
  <c r="N676" i="1"/>
  <c r="Q676" i="4" s="1"/>
  <c r="N677" i="1"/>
  <c r="Q677" i="4" s="1"/>
  <c r="N678" i="1"/>
  <c r="N679" i="1"/>
  <c r="N680" i="1"/>
  <c r="Q680" i="4" s="1"/>
  <c r="N681" i="1"/>
  <c r="N682" i="1"/>
  <c r="Q682" i="4" s="1"/>
  <c r="N683" i="1"/>
  <c r="Q683" i="4" s="1"/>
  <c r="N684" i="1"/>
  <c r="N685" i="1"/>
  <c r="N686" i="1"/>
  <c r="N687" i="1"/>
  <c r="Q687" i="4" s="1"/>
  <c r="N688" i="1"/>
  <c r="N689" i="1"/>
  <c r="N690" i="1"/>
  <c r="N691" i="1"/>
  <c r="Q691" i="4" s="1"/>
  <c r="N692" i="1"/>
  <c r="N693" i="1"/>
  <c r="N694" i="1"/>
  <c r="Q694" i="4" s="1"/>
  <c r="N695" i="1"/>
  <c r="N696" i="1"/>
  <c r="N697" i="1"/>
  <c r="Q697" i="4" s="1"/>
  <c r="N698" i="1"/>
  <c r="Q698" i="4" s="1"/>
  <c r="N699" i="1"/>
  <c r="Q699" i="4" s="1"/>
  <c r="N700" i="1"/>
  <c r="N701" i="1"/>
  <c r="Q701" i="4" s="1"/>
  <c r="N702" i="1"/>
  <c r="N703" i="1"/>
  <c r="Q703" i="4" s="1"/>
  <c r="N704" i="1"/>
  <c r="Q704" i="4" s="1"/>
  <c r="N705" i="1"/>
  <c r="N706" i="1"/>
  <c r="N707" i="1"/>
  <c r="N708" i="1"/>
  <c r="N709" i="1"/>
  <c r="N710" i="1"/>
  <c r="N711" i="1"/>
  <c r="N712" i="1"/>
  <c r="Q712" i="4" s="1"/>
  <c r="N713" i="1"/>
  <c r="N714" i="1"/>
  <c r="N715" i="1"/>
  <c r="N716" i="1"/>
  <c r="N717" i="1"/>
  <c r="N718" i="1"/>
  <c r="N719" i="1"/>
  <c r="N720" i="1"/>
  <c r="Q720" i="4" s="1"/>
  <c r="N721" i="1"/>
  <c r="Q721" i="4" s="1"/>
  <c r="N722" i="1"/>
  <c r="N723" i="1"/>
  <c r="Q723" i="4" s="1"/>
  <c r="N724" i="1"/>
  <c r="N725" i="1"/>
  <c r="Q725" i="4" s="1"/>
  <c r="N726" i="1"/>
  <c r="N727" i="1"/>
  <c r="N728" i="1"/>
  <c r="Q728" i="4" s="1"/>
  <c r="N729" i="1"/>
  <c r="Q729" i="4" s="1"/>
  <c r="N730" i="1"/>
  <c r="N731" i="1"/>
  <c r="N732" i="1"/>
  <c r="N733" i="1"/>
  <c r="N734" i="1"/>
  <c r="N735" i="1"/>
  <c r="N736" i="1"/>
  <c r="N737" i="1"/>
  <c r="Q737" i="4" s="1"/>
  <c r="N738" i="1"/>
  <c r="Q738" i="4" s="1"/>
  <c r="N739" i="1"/>
  <c r="N740" i="1"/>
  <c r="N741" i="1"/>
  <c r="Q741" i="4" s="1"/>
  <c r="N742" i="1"/>
  <c r="N743" i="1"/>
  <c r="Q743" i="4" s="1"/>
  <c r="N744" i="1"/>
  <c r="N745" i="1"/>
  <c r="Q745" i="4" s="1"/>
  <c r="N746" i="1"/>
  <c r="Q746" i="4" s="1"/>
  <c r="N747" i="1"/>
  <c r="N748" i="1"/>
  <c r="N749" i="1"/>
  <c r="Q749" i="4" s="1"/>
  <c r="N750" i="1"/>
  <c r="N751" i="1"/>
  <c r="Q751" i="4" s="1"/>
  <c r="N752" i="1"/>
  <c r="N753" i="1"/>
  <c r="N754" i="1"/>
  <c r="N755" i="1"/>
  <c r="Q755" i="4" s="1"/>
  <c r="N756" i="1"/>
  <c r="N757" i="1"/>
  <c r="Q757" i="4" s="1"/>
  <c r="N758" i="1"/>
  <c r="Q758" i="4" s="1"/>
  <c r="N759" i="1"/>
  <c r="Q759" i="4" s="1"/>
  <c r="N760" i="1"/>
  <c r="N761" i="1"/>
  <c r="N762" i="1"/>
  <c r="N763" i="1"/>
  <c r="Q763" i="4" s="1"/>
  <c r="N764" i="1"/>
  <c r="N765" i="1"/>
  <c r="Q765" i="4" s="1"/>
  <c r="N766" i="1"/>
  <c r="N767" i="1"/>
  <c r="N768" i="1"/>
  <c r="N769" i="1"/>
  <c r="N770" i="1"/>
  <c r="N771" i="1"/>
  <c r="Q771" i="4" s="1"/>
  <c r="N772" i="1"/>
  <c r="Q772" i="4" s="1"/>
  <c r="N773" i="1"/>
  <c r="N774" i="1"/>
  <c r="Q774" i="4" s="1"/>
  <c r="N775" i="1"/>
  <c r="Q775" i="4" s="1"/>
  <c r="N776" i="1"/>
  <c r="Q776" i="4" s="1"/>
  <c r="N777" i="1"/>
  <c r="N778" i="1"/>
  <c r="N779" i="1"/>
  <c r="Q779" i="4" s="1"/>
  <c r="N780" i="1"/>
  <c r="N781" i="1"/>
  <c r="Q781" i="4" s="1"/>
  <c r="N782" i="1"/>
  <c r="N783" i="1"/>
  <c r="Q783" i="4" s="1"/>
  <c r="N784" i="1"/>
  <c r="N785" i="1"/>
  <c r="Q785" i="4" s="1"/>
  <c r="N786" i="1"/>
  <c r="Q786" i="4" s="1"/>
  <c r="N787" i="1"/>
  <c r="N788" i="1"/>
  <c r="Q788" i="4" s="1"/>
  <c r="N789" i="1"/>
  <c r="N790" i="1"/>
  <c r="N791" i="1"/>
  <c r="Q791" i="4" s="1"/>
  <c r="N792" i="1"/>
  <c r="N793" i="1"/>
  <c r="N794" i="1"/>
  <c r="N795" i="1"/>
  <c r="Q795" i="4" s="1"/>
  <c r="N796" i="1"/>
  <c r="N797" i="1"/>
  <c r="N798" i="1"/>
  <c r="N799" i="1"/>
  <c r="Q799" i="4" s="1"/>
  <c r="N800" i="1"/>
  <c r="N801" i="1"/>
  <c r="N802" i="1"/>
  <c r="N803" i="1"/>
  <c r="Q803" i="4" s="1"/>
  <c r="N804" i="1"/>
  <c r="Q804" i="4" s="1"/>
  <c r="N805" i="1"/>
  <c r="Q805" i="4" s="1"/>
  <c r="N806" i="1"/>
  <c r="Q806" i="4" s="1"/>
  <c r="N807" i="1"/>
  <c r="N808" i="1"/>
  <c r="N809" i="1"/>
  <c r="N810" i="1"/>
  <c r="N811" i="1"/>
  <c r="Q811" i="4" s="1"/>
  <c r="N812" i="1"/>
  <c r="N813" i="1"/>
  <c r="N814" i="1"/>
  <c r="Q814" i="4" s="1"/>
  <c r="N815" i="1"/>
  <c r="N816" i="1"/>
  <c r="N817" i="1"/>
  <c r="N818" i="1"/>
  <c r="Q818" i="4" s="1"/>
  <c r="N819" i="1"/>
  <c r="Q819" i="4" s="1"/>
  <c r="N820" i="1"/>
  <c r="N821" i="1"/>
  <c r="Q821" i="4" s="1"/>
  <c r="N822" i="1"/>
  <c r="N823" i="1"/>
  <c r="Q823" i="4" s="1"/>
  <c r="N824" i="1"/>
  <c r="Q824" i="4" s="1"/>
  <c r="N825" i="1"/>
  <c r="N826" i="1"/>
  <c r="N827" i="1"/>
  <c r="N828" i="1"/>
  <c r="N829" i="1"/>
  <c r="N830" i="1"/>
  <c r="N831" i="1"/>
  <c r="Q831" i="4" s="1"/>
  <c r="N832" i="1"/>
  <c r="N833" i="1"/>
  <c r="N834" i="1"/>
  <c r="Q834" i="4" s="1"/>
  <c r="N835" i="1"/>
  <c r="Q835" i="4" s="1"/>
  <c r="N836" i="1"/>
  <c r="N837" i="1"/>
  <c r="N838" i="1"/>
  <c r="N839" i="1"/>
  <c r="N840" i="1"/>
  <c r="N841" i="1"/>
  <c r="Q841" i="4" s="1"/>
  <c r="N842" i="1"/>
  <c r="N843" i="1"/>
  <c r="Q843" i="4" s="1"/>
  <c r="N844" i="1"/>
  <c r="N845" i="1"/>
  <c r="Q845" i="4" s="1"/>
  <c r="N846" i="1"/>
  <c r="Q846" i="4" s="1"/>
  <c r="N847" i="1"/>
  <c r="N848" i="1"/>
  <c r="N849" i="1"/>
  <c r="Q849" i="4" s="1"/>
  <c r="N850" i="1"/>
  <c r="Q850" i="4" s="1"/>
  <c r="N851" i="1"/>
  <c r="Q851" i="4" s="1"/>
  <c r="N852" i="1"/>
  <c r="N853" i="1"/>
  <c r="N854" i="1"/>
  <c r="Q854" i="4" s="1"/>
  <c r="N855" i="1"/>
  <c r="N856" i="1"/>
  <c r="N857" i="1"/>
  <c r="Q857" i="4" s="1"/>
  <c r="N858" i="1"/>
  <c r="N859" i="1"/>
  <c r="N860" i="1"/>
  <c r="N861" i="1"/>
  <c r="Q861" i="4" s="1"/>
  <c r="N862" i="1"/>
  <c r="N863" i="1"/>
  <c r="N864" i="1"/>
  <c r="N865" i="1"/>
  <c r="N866" i="1"/>
  <c r="N867" i="1"/>
  <c r="Q867" i="4" s="1"/>
  <c r="N868" i="1"/>
  <c r="N869" i="1"/>
  <c r="Q869" i="4" s="1"/>
  <c r="N870" i="1"/>
  <c r="N871" i="1"/>
  <c r="N872" i="1"/>
  <c r="Q872" i="4" s="1"/>
  <c r="N873" i="1"/>
  <c r="Q873" i="4" s="1"/>
  <c r="N874" i="1"/>
  <c r="N875" i="1"/>
  <c r="Q875" i="4" s="1"/>
  <c r="N876" i="1"/>
  <c r="Q876" i="4" s="1"/>
  <c r="N877" i="1"/>
  <c r="N878" i="1"/>
  <c r="N879" i="1"/>
  <c r="N880" i="1"/>
  <c r="N881" i="1"/>
  <c r="N882" i="1"/>
  <c r="N883" i="1"/>
  <c r="Q883" i="4" s="1"/>
  <c r="N884" i="1"/>
  <c r="Q884" i="4" s="1"/>
  <c r="N885" i="1"/>
  <c r="N886" i="1"/>
  <c r="N887" i="1"/>
  <c r="Q887" i="4" s="1"/>
  <c r="N888" i="1"/>
  <c r="N889" i="1"/>
  <c r="Q889" i="4" s="1"/>
  <c r="N890" i="1"/>
  <c r="N891" i="1"/>
  <c r="N892" i="1"/>
  <c r="Q892" i="4" s="1"/>
  <c r="N893" i="1"/>
  <c r="Q893" i="4" s="1"/>
  <c r="N894" i="1"/>
  <c r="N895" i="1"/>
  <c r="N896" i="1"/>
  <c r="N897" i="1"/>
  <c r="N898" i="1"/>
  <c r="N899" i="1"/>
  <c r="N900" i="1"/>
  <c r="N901" i="1"/>
  <c r="N902" i="1"/>
  <c r="Q902" i="4" s="1"/>
  <c r="N903" i="1"/>
  <c r="N904" i="1"/>
  <c r="N905" i="1"/>
  <c r="N906" i="1"/>
  <c r="N907" i="1"/>
  <c r="Q907" i="4" s="1"/>
  <c r="N908" i="1"/>
  <c r="N909" i="1"/>
  <c r="N910" i="1"/>
  <c r="Q910" i="4" s="1"/>
  <c r="N911" i="1"/>
  <c r="N912" i="1"/>
  <c r="N913" i="1"/>
  <c r="N914" i="1"/>
  <c r="N915" i="1"/>
  <c r="N916" i="1"/>
  <c r="N917" i="1"/>
  <c r="N918" i="1"/>
  <c r="N919" i="1"/>
  <c r="N920" i="1"/>
  <c r="Q920" i="4" s="1"/>
  <c r="N921" i="1"/>
  <c r="N922" i="1"/>
  <c r="N923" i="1"/>
  <c r="N924" i="1"/>
  <c r="N925" i="1"/>
  <c r="N926" i="1"/>
  <c r="N927" i="1"/>
  <c r="Q927" i="4" s="1"/>
  <c r="N928" i="1"/>
  <c r="N929" i="1"/>
  <c r="N930" i="1"/>
  <c r="N931" i="1"/>
  <c r="Q931" i="4" s="1"/>
  <c r="N932" i="1"/>
  <c r="N933" i="1"/>
  <c r="N934" i="1"/>
  <c r="N935" i="1"/>
  <c r="N936" i="1"/>
  <c r="N937" i="1"/>
  <c r="N938" i="1"/>
  <c r="Q938" i="4" s="1"/>
  <c r="N939" i="1"/>
  <c r="N940" i="1"/>
  <c r="N941" i="1"/>
  <c r="Q941" i="4" s="1"/>
  <c r="N942" i="1"/>
  <c r="N943" i="1"/>
  <c r="N944" i="1"/>
  <c r="N945" i="1"/>
  <c r="N946" i="1"/>
  <c r="N947" i="1"/>
  <c r="N948" i="1"/>
  <c r="N949" i="1"/>
  <c r="N950" i="1"/>
  <c r="Q950" i="4" s="1"/>
  <c r="N951" i="1"/>
  <c r="N952" i="1"/>
  <c r="Q952" i="4" s="1"/>
  <c r="N953" i="1"/>
  <c r="N954" i="1"/>
  <c r="N955" i="1"/>
  <c r="N956" i="1"/>
  <c r="N957" i="1"/>
  <c r="Q957" i="4" s="1"/>
  <c r="N958" i="1"/>
  <c r="N959" i="1"/>
  <c r="Q959" i="4" s="1"/>
  <c r="N960" i="1"/>
  <c r="N961" i="1"/>
  <c r="Q961" i="4" s="1"/>
  <c r="N962" i="1"/>
  <c r="N963" i="1"/>
  <c r="N964" i="1"/>
  <c r="Q964" i="4" s="1"/>
  <c r="N965" i="1"/>
  <c r="N966" i="1"/>
  <c r="N967" i="1"/>
  <c r="Q967" i="4" s="1"/>
  <c r="N968" i="1"/>
  <c r="N969" i="1"/>
  <c r="N970" i="1"/>
  <c r="N971" i="1"/>
  <c r="N972" i="1"/>
  <c r="Q972" i="4" s="1"/>
  <c r="N973" i="1"/>
  <c r="N974" i="1"/>
  <c r="N975" i="1"/>
  <c r="N976" i="1"/>
  <c r="N977" i="1"/>
  <c r="Q977" i="4" s="1"/>
  <c r="N978" i="1"/>
  <c r="Q978" i="4" s="1"/>
  <c r="N979" i="1"/>
  <c r="Q979" i="4" s="1"/>
  <c r="N980" i="1"/>
  <c r="N981" i="1"/>
  <c r="N982" i="1"/>
  <c r="Q982" i="4" s="1"/>
  <c r="N983" i="1"/>
  <c r="N984" i="1"/>
  <c r="N985" i="1"/>
  <c r="N986" i="1"/>
  <c r="N987" i="1"/>
  <c r="N988" i="1"/>
  <c r="N989" i="1"/>
  <c r="N990" i="1"/>
  <c r="N991" i="1"/>
  <c r="N992" i="1"/>
  <c r="Q992" i="4" s="1"/>
  <c r="N993" i="1"/>
  <c r="N994" i="1"/>
  <c r="Q994" i="4" s="1"/>
  <c r="N995" i="1"/>
  <c r="N996" i="1"/>
  <c r="N997" i="1"/>
  <c r="N998" i="1"/>
  <c r="N999" i="1"/>
  <c r="N1000" i="1"/>
  <c r="Q1000" i="4" s="1"/>
  <c r="N1001" i="1"/>
  <c r="N1002" i="1"/>
  <c r="Q1002" i="4" s="1"/>
  <c r="N1003" i="1"/>
  <c r="N1004" i="1"/>
  <c r="N1005" i="1"/>
  <c r="Q1005" i="4" s="1"/>
  <c r="N1006" i="1"/>
  <c r="Q1006" i="4" s="1"/>
  <c r="N1007" i="1"/>
  <c r="N1008" i="1"/>
  <c r="N1009" i="1"/>
  <c r="Q1009" i="4" s="1"/>
  <c r="N1010" i="1"/>
  <c r="N1011" i="1"/>
  <c r="N1012" i="1"/>
  <c r="Q1012" i="4" s="1"/>
  <c r="N1013" i="1"/>
  <c r="Q1013" i="4" s="1"/>
  <c r="N1014" i="1"/>
  <c r="Q1014" i="4" s="1"/>
  <c r="N1015" i="1"/>
  <c r="Q1015" i="4" s="1"/>
  <c r="N1016" i="1"/>
  <c r="Q1016" i="4" s="1"/>
  <c r="N1017" i="1"/>
  <c r="Q1017" i="4" s="1"/>
  <c r="N1018" i="1"/>
  <c r="N1019" i="1"/>
  <c r="Q1019" i="4" s="1"/>
  <c r="N1020" i="1"/>
  <c r="N1021" i="1"/>
  <c r="N1022" i="1"/>
  <c r="N1023" i="1"/>
  <c r="Q1023" i="4" s="1"/>
  <c r="N1024" i="1"/>
  <c r="Q1024" i="4" s="1"/>
  <c r="N1025" i="1"/>
  <c r="N1026" i="1"/>
  <c r="N1027" i="1"/>
  <c r="N1028" i="1"/>
  <c r="N1029" i="1"/>
  <c r="N1030" i="1"/>
  <c r="N1031" i="1"/>
  <c r="Q1031" i="4" s="1"/>
  <c r="N1032" i="1"/>
  <c r="N1033" i="1"/>
  <c r="Q1033" i="4" s="1"/>
  <c r="N1034" i="1"/>
  <c r="Q1034" i="4" s="1"/>
  <c r="N1035" i="1"/>
  <c r="N1036" i="1"/>
  <c r="N1037" i="1"/>
  <c r="N1038" i="1"/>
  <c r="Q1038" i="4" s="1"/>
  <c r="N1039" i="1"/>
  <c r="Q1039" i="4" s="1"/>
  <c r="N1040" i="1"/>
  <c r="N1041" i="1"/>
  <c r="Q1041" i="4" s="1"/>
  <c r="N1042" i="1"/>
  <c r="N1043" i="1"/>
  <c r="N1044" i="1"/>
  <c r="N1045" i="1"/>
  <c r="N1046" i="1"/>
  <c r="Q1046" i="4" s="1"/>
  <c r="N1047" i="1"/>
  <c r="Q1047" i="4" s="1"/>
  <c r="N1048" i="1"/>
  <c r="N1049" i="1"/>
  <c r="N1050" i="1"/>
  <c r="Q1050" i="4" s="1"/>
  <c r="N1051" i="1"/>
  <c r="N1052" i="1"/>
  <c r="N1053" i="1"/>
  <c r="N1054" i="1"/>
  <c r="Q1054" i="4" s="1"/>
  <c r="N1055" i="1"/>
  <c r="N1056" i="1"/>
  <c r="N1057" i="1"/>
  <c r="N1058" i="1"/>
  <c r="Q1058" i="4" s="1"/>
  <c r="N1059" i="1"/>
  <c r="N1060" i="1"/>
  <c r="N1061" i="1"/>
  <c r="Q1061" i="4" s="1"/>
  <c r="N1062" i="1"/>
  <c r="Q1062" i="4" s="1"/>
  <c r="N1063" i="1"/>
  <c r="Q1063" i="4" s="1"/>
  <c r="N1064" i="1"/>
  <c r="N1065" i="1"/>
  <c r="N1066" i="1"/>
  <c r="Q1066" i="4" s="1"/>
  <c r="N1067" i="1"/>
  <c r="N1068" i="1"/>
  <c r="N1069" i="1"/>
  <c r="N1070" i="1"/>
  <c r="N1071" i="1"/>
  <c r="Q1071" i="4" s="1"/>
  <c r="N1072" i="1"/>
  <c r="N1073" i="1"/>
  <c r="N1074" i="1"/>
  <c r="N1075" i="1"/>
  <c r="N1076" i="1"/>
  <c r="N1077" i="1"/>
  <c r="N1078" i="1"/>
  <c r="Q1078" i="4" s="1"/>
  <c r="N1079" i="1"/>
  <c r="N1080" i="1"/>
  <c r="N1081" i="1"/>
  <c r="N1082" i="1"/>
  <c r="Q1082" i="4" s="1"/>
  <c r="N1083" i="1"/>
  <c r="N1084" i="1"/>
  <c r="N1085" i="1"/>
  <c r="N1086" i="1"/>
  <c r="N1087" i="1"/>
  <c r="N1088" i="1"/>
  <c r="N1089" i="1"/>
  <c r="N1090" i="1"/>
  <c r="Q1090" i="4" s="1"/>
  <c r="N1091" i="1"/>
  <c r="N1092" i="1"/>
  <c r="N1093" i="1"/>
  <c r="N1094" i="1"/>
  <c r="Q1094" i="4" s="1"/>
  <c r="N1095" i="1"/>
  <c r="N1096" i="1"/>
  <c r="N1097" i="1"/>
  <c r="Q1097" i="4" s="1"/>
  <c r="N1098" i="1"/>
  <c r="N1099" i="1"/>
  <c r="N1100" i="1"/>
  <c r="N1101" i="1"/>
  <c r="N1102" i="1"/>
  <c r="Q1102" i="4" s="1"/>
  <c r="N1103" i="1"/>
  <c r="N1104" i="1"/>
  <c r="N1105" i="1"/>
  <c r="N1106" i="1"/>
  <c r="Q1106" i="4" s="1"/>
  <c r="N1107" i="1"/>
  <c r="Q1107" i="4" s="1"/>
  <c r="N1108" i="1"/>
  <c r="N1109" i="1"/>
  <c r="N1110" i="1"/>
  <c r="N1111" i="1"/>
  <c r="Q1111" i="4" s="1"/>
  <c r="N1112" i="1"/>
  <c r="N1113" i="1"/>
  <c r="N1114" i="1"/>
  <c r="N1115" i="1"/>
  <c r="N1116" i="1"/>
  <c r="N1117" i="1"/>
  <c r="N1118" i="1"/>
  <c r="N1119" i="1"/>
  <c r="N1120" i="1"/>
  <c r="N1121" i="1"/>
  <c r="N1122" i="1"/>
  <c r="N1123" i="1"/>
  <c r="N1124" i="1"/>
  <c r="N1125" i="1"/>
  <c r="N1126" i="1"/>
  <c r="Q1126" i="4" s="1"/>
  <c r="N1127" i="1"/>
  <c r="Q1127" i="4" s="1"/>
  <c r="N1128" i="1"/>
  <c r="N1129" i="1"/>
  <c r="N1130" i="1"/>
  <c r="N1131" i="1"/>
  <c r="Q1131" i="4" s="1"/>
  <c r="N1132" i="1"/>
  <c r="Q1132" i="4" s="1"/>
  <c r="N1133" i="1"/>
  <c r="N1134" i="1"/>
  <c r="N1135" i="1"/>
  <c r="N1136" i="1"/>
  <c r="N1137" i="1"/>
  <c r="N1138" i="1"/>
  <c r="Q1138" i="4" s="1"/>
  <c r="N1139" i="1"/>
  <c r="Q1139" i="4" s="1"/>
  <c r="N1140" i="1"/>
  <c r="N1141" i="1"/>
  <c r="Q1141" i="4" s="1"/>
  <c r="N1142" i="1"/>
  <c r="N1143" i="1"/>
  <c r="N1144" i="1"/>
  <c r="N1145" i="1"/>
  <c r="N1146" i="1"/>
  <c r="N1147" i="1"/>
  <c r="N1148" i="1"/>
  <c r="N1149" i="1"/>
  <c r="N1150" i="1"/>
  <c r="Q1150" i="4" s="1"/>
  <c r="N1151" i="1"/>
  <c r="N1152" i="1"/>
  <c r="Q1152" i="4" s="1"/>
  <c r="N1153" i="1"/>
  <c r="N1154" i="1"/>
  <c r="N1155" i="1"/>
  <c r="N1156" i="1"/>
  <c r="N1157" i="1"/>
  <c r="N1158" i="1"/>
  <c r="Q1158" i="4" s="1"/>
  <c r="N1159" i="1"/>
  <c r="N1160" i="1"/>
  <c r="N1161" i="1"/>
  <c r="Q1161" i="4" s="1"/>
  <c r="N1162" i="1"/>
  <c r="N1163" i="1"/>
  <c r="N1164" i="1"/>
  <c r="Q1164" i="4" s="1"/>
  <c r="N1165" i="1"/>
  <c r="N1166" i="1"/>
  <c r="N1167" i="1"/>
  <c r="N1168" i="1"/>
  <c r="N1169" i="1"/>
  <c r="N1170" i="1"/>
  <c r="N1171" i="1"/>
  <c r="N1172" i="1"/>
  <c r="Q1172" i="4" s="1"/>
  <c r="N1173" i="1"/>
  <c r="N1174" i="1"/>
  <c r="N1175" i="1"/>
  <c r="N1176" i="1"/>
  <c r="N1177" i="1"/>
  <c r="Q1177" i="4" s="1"/>
  <c r="N1178" i="1"/>
  <c r="Q1178" i="4" s="1"/>
  <c r="N1179" i="1"/>
  <c r="N1180" i="1"/>
  <c r="N1181" i="1"/>
  <c r="N1182" i="1"/>
  <c r="N1183" i="1"/>
  <c r="N1184" i="1"/>
  <c r="Q1184" i="4" s="1"/>
  <c r="N1185" i="1"/>
  <c r="N1186" i="1"/>
  <c r="N1187" i="1"/>
  <c r="N1188" i="1"/>
  <c r="N1189" i="1"/>
  <c r="Q1189" i="4" s="1"/>
  <c r="N1190" i="1"/>
  <c r="Q1190" i="4" s="1"/>
  <c r="N1191" i="1"/>
  <c r="N1192" i="1"/>
  <c r="N1193" i="1"/>
  <c r="N1194" i="1"/>
  <c r="N1195" i="1"/>
  <c r="Q1195" i="4" s="1"/>
  <c r="N1196" i="1"/>
  <c r="N1197" i="1"/>
  <c r="N1198" i="1"/>
  <c r="N1199" i="1"/>
  <c r="N1200" i="1"/>
  <c r="N1201" i="1"/>
  <c r="N1202" i="1"/>
  <c r="N1203" i="1"/>
  <c r="Q1203" i="4" s="1"/>
  <c r="N1204" i="1"/>
  <c r="N1205" i="1"/>
  <c r="Q1205" i="4" s="1"/>
  <c r="N1206" i="1"/>
  <c r="N1207" i="1"/>
  <c r="Q1207" i="4" s="1"/>
  <c r="N1208" i="1"/>
  <c r="N1209" i="1"/>
  <c r="N1210" i="1"/>
  <c r="N1211" i="1"/>
  <c r="Q1211" i="4" s="1"/>
  <c r="N1212" i="1"/>
  <c r="N1213" i="1"/>
  <c r="N1214" i="1"/>
  <c r="N1215" i="1"/>
  <c r="N1216" i="1"/>
  <c r="N1217" i="1"/>
  <c r="N1218" i="1"/>
  <c r="N1219" i="1"/>
  <c r="N1220" i="1"/>
  <c r="N1221" i="1"/>
  <c r="N1222" i="1"/>
  <c r="N1223" i="1"/>
  <c r="Q1223" i="4" s="1"/>
  <c r="N1224" i="1"/>
  <c r="N1225" i="1"/>
  <c r="N1226" i="1"/>
  <c r="N1227" i="1"/>
  <c r="N1228" i="1"/>
  <c r="N1229" i="1"/>
  <c r="N1230" i="1"/>
  <c r="N1231" i="1"/>
  <c r="N1232" i="1"/>
  <c r="N1233" i="1"/>
  <c r="N1234" i="1"/>
  <c r="Q1234" i="4" s="1"/>
  <c r="N1235" i="1"/>
  <c r="N1236" i="1"/>
  <c r="N1237" i="1"/>
  <c r="N1238" i="1"/>
  <c r="N1239" i="1"/>
  <c r="N1240" i="1"/>
  <c r="N1241" i="1"/>
  <c r="Q1241" i="4" s="1"/>
  <c r="N1242" i="1"/>
  <c r="N1243" i="1"/>
  <c r="N1244" i="1"/>
  <c r="N1245" i="1"/>
  <c r="N1246" i="1"/>
  <c r="N1247" i="1"/>
  <c r="Q1247" i="4" s="1"/>
  <c r="N1248" i="1"/>
  <c r="N1249" i="1"/>
  <c r="N1250" i="1"/>
  <c r="N1251" i="1"/>
  <c r="N1252" i="1"/>
  <c r="N1253" i="1"/>
  <c r="Q1253" i="4" s="1"/>
  <c r="N1254" i="1"/>
  <c r="N1255" i="1"/>
  <c r="N1256" i="1"/>
  <c r="N1257" i="1"/>
  <c r="N1258" i="1"/>
  <c r="N1259" i="1"/>
  <c r="N1260" i="1"/>
  <c r="N1261" i="1"/>
  <c r="N1262" i="1"/>
  <c r="N1263" i="1"/>
  <c r="N1264" i="1"/>
  <c r="N1265" i="1"/>
  <c r="Q1265" i="4" s="1"/>
  <c r="N1266" i="1"/>
  <c r="N1267" i="1"/>
  <c r="N1268" i="1"/>
  <c r="N1269" i="1"/>
  <c r="N1270" i="1"/>
  <c r="N1271" i="1"/>
  <c r="N1272" i="1"/>
  <c r="Q1272" i="4" s="1"/>
  <c r="N1273" i="1"/>
  <c r="N1274" i="1"/>
  <c r="N1275" i="1"/>
  <c r="Q1275" i="4" s="1"/>
  <c r="N1276" i="1"/>
  <c r="Q1276" i="4" s="1"/>
  <c r="N1277" i="1"/>
  <c r="N1278" i="1"/>
  <c r="N1279" i="1"/>
  <c r="N1280" i="1"/>
  <c r="N1281" i="1"/>
  <c r="N1282" i="1"/>
  <c r="N1283" i="1"/>
  <c r="N1284" i="1"/>
  <c r="N1285" i="1"/>
  <c r="Q1285" i="4" s="1"/>
  <c r="N1286" i="1"/>
  <c r="N1287" i="1"/>
  <c r="Q1287" i="4" s="1"/>
  <c r="N1288" i="1"/>
  <c r="N1289" i="1"/>
  <c r="N1290" i="1"/>
  <c r="Q1290" i="4" s="1"/>
  <c r="N1291" i="1"/>
  <c r="N1292" i="1"/>
  <c r="N1293" i="1"/>
  <c r="N1294" i="1"/>
  <c r="N1295" i="1"/>
  <c r="N1296" i="1"/>
  <c r="N1297" i="1"/>
  <c r="N1298" i="1"/>
  <c r="N1299" i="1"/>
  <c r="N1300" i="1"/>
  <c r="N1301" i="1"/>
  <c r="N1302" i="1"/>
  <c r="Q1302" i="4" s="1"/>
  <c r="N1303" i="1"/>
  <c r="N1304" i="1"/>
  <c r="N1305" i="1"/>
  <c r="N1306" i="1"/>
  <c r="N1307" i="1"/>
  <c r="Q1307" i="4" s="1"/>
  <c r="N1308" i="1"/>
  <c r="N1309" i="1"/>
  <c r="N1310" i="1"/>
  <c r="N1311" i="1"/>
  <c r="N1312" i="1"/>
  <c r="N1313" i="1"/>
  <c r="Q1313" i="4" s="1"/>
  <c r="N1314" i="1"/>
  <c r="Q1314" i="4" s="1"/>
  <c r="N1315" i="1"/>
  <c r="N1316" i="1"/>
  <c r="Q1316" i="4" s="1"/>
  <c r="N1317" i="1"/>
  <c r="N1318" i="1"/>
  <c r="N1319" i="1"/>
  <c r="N1320" i="1"/>
  <c r="N1321" i="1"/>
  <c r="N1322" i="1"/>
  <c r="N1323" i="1"/>
  <c r="N1324" i="1"/>
  <c r="N1325" i="1"/>
  <c r="N1326" i="1"/>
  <c r="N1327" i="1"/>
  <c r="N1328" i="1"/>
  <c r="N1329" i="1"/>
  <c r="N1330" i="1"/>
  <c r="Q1330" i="4" s="1"/>
  <c r="N1331" i="1"/>
  <c r="Q1331" i="4" s="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Q1355" i="4" s="1"/>
  <c r="N1356" i="1"/>
  <c r="N1357" i="1"/>
  <c r="N1358" i="1"/>
  <c r="N1359" i="1"/>
  <c r="N1360" i="1"/>
  <c r="N1361" i="1"/>
  <c r="Q1361" i="4" s="1"/>
  <c r="N1362" i="1"/>
  <c r="N1363" i="1"/>
  <c r="N1364" i="1"/>
  <c r="N1365" i="1"/>
  <c r="Q1365" i="4" s="1"/>
  <c r="N1366" i="1"/>
  <c r="N1367" i="1"/>
  <c r="N1368" i="1"/>
  <c r="N1369" i="1"/>
  <c r="N1370" i="1"/>
  <c r="N1371" i="1"/>
  <c r="N1372" i="1"/>
  <c r="N1373" i="1"/>
  <c r="N1374" i="1"/>
  <c r="N1375" i="1"/>
  <c r="N1376" i="1"/>
  <c r="N1377" i="1"/>
  <c r="Q1377" i="4" s="1"/>
  <c r="N1378" i="1"/>
  <c r="N1379" i="1"/>
  <c r="N1380" i="1"/>
  <c r="N1381" i="1"/>
  <c r="N1382" i="1"/>
  <c r="N1383" i="1"/>
  <c r="N1384" i="1"/>
  <c r="N1385" i="1"/>
  <c r="N1386" i="1"/>
  <c r="N1387" i="1"/>
  <c r="N1388" i="1"/>
  <c r="N1389" i="1"/>
  <c r="N1390" i="1"/>
  <c r="Q1390" i="4" s="1"/>
  <c r="N1391" i="1"/>
  <c r="N1392" i="1"/>
  <c r="N1393" i="1"/>
  <c r="N1394" i="1"/>
  <c r="N1395" i="1"/>
  <c r="N1396" i="1"/>
  <c r="N1397" i="1"/>
  <c r="N1398" i="1"/>
  <c r="N1399" i="1"/>
  <c r="N1400" i="1"/>
  <c r="N1401" i="1"/>
  <c r="N1402" i="1"/>
  <c r="N1403" i="1"/>
  <c r="N1404" i="1"/>
  <c r="N1405" i="1"/>
  <c r="N1406" i="1"/>
  <c r="N1407" i="1"/>
  <c r="Q1407" i="4" s="1"/>
  <c r="N1408" i="1"/>
  <c r="N1409" i="1"/>
  <c r="N1410" i="1"/>
  <c r="N1411" i="1"/>
  <c r="N1412" i="1"/>
  <c r="N1413" i="1"/>
  <c r="Q1413" i="4" s="1"/>
  <c r="N1414" i="1"/>
  <c r="N1415" i="1"/>
  <c r="N1416" i="1"/>
  <c r="N1417" i="1"/>
  <c r="N1418" i="1"/>
  <c r="N1419" i="1"/>
  <c r="Q1419" i="4" s="1"/>
  <c r="N1420" i="1"/>
  <c r="N1421" i="1"/>
  <c r="N1422" i="1"/>
  <c r="N1423" i="1"/>
  <c r="Q1423" i="4" s="1"/>
  <c r="N1424" i="1"/>
  <c r="Q1424" i="4" s="1"/>
  <c r="N1425" i="1"/>
  <c r="N1426" i="1"/>
  <c r="N1427" i="1"/>
  <c r="N1428" i="1"/>
  <c r="N1429" i="1"/>
  <c r="N1430" i="1"/>
  <c r="N1431" i="1"/>
  <c r="Q1431" i="4" s="1"/>
  <c r="N1432" i="1"/>
  <c r="Q1432" i="4" s="1"/>
  <c r="N1433" i="1"/>
  <c r="N1434" i="1"/>
  <c r="N1435" i="1"/>
  <c r="N1436" i="1"/>
  <c r="N1437" i="1"/>
  <c r="N1438" i="1"/>
  <c r="N1439" i="1"/>
  <c r="N1440" i="1"/>
  <c r="N1441" i="1"/>
  <c r="N1442" i="1"/>
  <c r="N1443" i="1"/>
  <c r="N1444" i="1"/>
  <c r="N1445" i="1"/>
  <c r="N1446" i="1"/>
  <c r="N1447" i="1"/>
  <c r="N1448" i="1"/>
  <c r="N1449" i="1"/>
  <c r="Q1449" i="4" s="1"/>
  <c r="N1450" i="1"/>
  <c r="N1451" i="1"/>
  <c r="N1452" i="1"/>
  <c r="N1453" i="1"/>
  <c r="N1454" i="1"/>
  <c r="N1455" i="1"/>
  <c r="N1456" i="1"/>
  <c r="N1457" i="1"/>
  <c r="N1458" i="1"/>
  <c r="N1459" i="1"/>
  <c r="N1460" i="1"/>
  <c r="Q1460" i="4" s="1"/>
  <c r="N1461" i="1"/>
  <c r="N1462" i="1"/>
  <c r="N1463" i="1"/>
  <c r="N1464" i="1"/>
  <c r="Q1464" i="4" s="1"/>
  <c r="N1465" i="1"/>
  <c r="N1466" i="1"/>
  <c r="N1467" i="1"/>
  <c r="N1468" i="1"/>
  <c r="N1469" i="1"/>
  <c r="N1470" i="1"/>
  <c r="N1471" i="1"/>
  <c r="N1472" i="1"/>
  <c r="N1473" i="1"/>
  <c r="N1474" i="1"/>
  <c r="N1475" i="1"/>
  <c r="N1476" i="1"/>
  <c r="N1477" i="1"/>
  <c r="N1478" i="1"/>
  <c r="N1479" i="1"/>
  <c r="N1480" i="1"/>
  <c r="N1481" i="1"/>
  <c r="N1482" i="1"/>
  <c r="Q1482" i="4" s="1"/>
  <c r="N1483" i="1"/>
  <c r="N1484" i="1"/>
  <c r="N1485" i="1"/>
  <c r="N1486" i="1"/>
  <c r="Q1486" i="4" s="1"/>
  <c r="N1487" i="1"/>
  <c r="N1488" i="1"/>
  <c r="N1489" i="1"/>
  <c r="Q1489" i="4" s="1"/>
  <c r="N1490" i="1"/>
  <c r="N1491" i="1"/>
  <c r="N1492" i="1"/>
  <c r="N1493" i="1"/>
  <c r="N1494" i="1"/>
  <c r="Q1494" i="4" s="1"/>
  <c r="N1495" i="1"/>
  <c r="Q1495" i="4" s="1"/>
  <c r="N1496" i="1"/>
  <c r="N1497" i="1"/>
  <c r="N1498" i="1"/>
  <c r="N1499" i="1"/>
  <c r="N1500" i="1"/>
  <c r="N1501" i="1"/>
  <c r="Q1501" i="4" s="1"/>
  <c r="N1502" i="1"/>
  <c r="N1503" i="1"/>
  <c r="N1504" i="1"/>
  <c r="N1505" i="1"/>
  <c r="N1506" i="1"/>
  <c r="N1507" i="1"/>
  <c r="N1508" i="1"/>
  <c r="N1509" i="1"/>
  <c r="N1510" i="1"/>
  <c r="N1511" i="1"/>
  <c r="N1512" i="1"/>
  <c r="N1513" i="1"/>
  <c r="N1514" i="1"/>
  <c r="N1515" i="1"/>
  <c r="N1516" i="1"/>
  <c r="N1517" i="1"/>
  <c r="N1518" i="1"/>
  <c r="N1519" i="1"/>
  <c r="N1520" i="1"/>
  <c r="N1521" i="1"/>
  <c r="N1522" i="1"/>
  <c r="N1523" i="1"/>
  <c r="Q1523" i="4" s="1"/>
  <c r="N1524" i="1"/>
  <c r="Q1524" i="4" s="1"/>
  <c r="N1525" i="1"/>
  <c r="Q1525" i="4" s="1"/>
  <c r="N1526" i="1"/>
  <c r="N1527" i="1"/>
  <c r="N1528" i="1"/>
  <c r="N1529" i="1"/>
  <c r="Q1529" i="4" s="1"/>
  <c r="N1530" i="1"/>
  <c r="Q1530" i="4" s="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Q1568" i="4" s="1"/>
  <c r="N1569" i="1"/>
  <c r="N1570" i="1"/>
  <c r="N1571" i="1"/>
  <c r="N1572" i="1"/>
  <c r="N1573" i="1"/>
  <c r="N1574" i="1"/>
  <c r="N1575" i="1"/>
  <c r="N1576" i="1"/>
  <c r="Q1576" i="4" s="1"/>
  <c r="N1577" i="1"/>
  <c r="N1578" i="1"/>
  <c r="N1579" i="1"/>
  <c r="Q1579" i="4" s="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Q1603" i="4" s="1"/>
  <c r="N1604" i="1"/>
  <c r="N1605" i="1"/>
  <c r="N1606" i="1"/>
  <c r="N1607" i="1"/>
  <c r="N1608" i="1"/>
  <c r="N1609" i="1"/>
  <c r="Q1609" i="4" s="1"/>
  <c r="N1610" i="1"/>
  <c r="Q1610" i="4" s="1"/>
  <c r="N1611" i="1"/>
  <c r="Q1611" i="4" s="1"/>
  <c r="N1612" i="1"/>
  <c r="N1613" i="1"/>
  <c r="N1614" i="1"/>
  <c r="N1615" i="1"/>
  <c r="N1616" i="1"/>
  <c r="Q1616" i="4" s="1"/>
  <c r="N1617" i="1"/>
  <c r="Q1617" i="4" s="1"/>
  <c r="N1618" i="1"/>
  <c r="N1619" i="1"/>
  <c r="N1620" i="1"/>
  <c r="N1621" i="1"/>
  <c r="N1622" i="1"/>
  <c r="N1623" i="1"/>
  <c r="Q1623" i="4" s="1"/>
  <c r="N1624" i="1"/>
  <c r="N1625" i="1"/>
  <c r="N1626" i="1"/>
  <c r="N1627" i="1"/>
  <c r="N1628" i="1"/>
  <c r="N1629" i="1"/>
  <c r="N1630" i="1"/>
  <c r="N1631" i="1"/>
  <c r="N1632" i="1"/>
  <c r="N1633" i="1"/>
  <c r="N1634" i="1"/>
  <c r="N1635" i="1"/>
  <c r="Q1635" i="4" s="1"/>
  <c r="N1636" i="1"/>
  <c r="N1637" i="1"/>
  <c r="N1638" i="1"/>
  <c r="N1639" i="1"/>
  <c r="N1640" i="1"/>
  <c r="N1641" i="1"/>
  <c r="N1642" i="1"/>
  <c r="N1643" i="1"/>
  <c r="N1644" i="1"/>
  <c r="N1645" i="1"/>
  <c r="Q1645" i="4" s="1"/>
  <c r="N1646" i="1"/>
  <c r="N1647" i="1"/>
  <c r="N1648" i="1"/>
  <c r="N1649" i="1"/>
  <c r="N1650" i="1"/>
  <c r="N1651" i="1"/>
  <c r="N1652" i="1"/>
  <c r="N1653" i="1"/>
  <c r="Q1653" i="4" s="1"/>
  <c r="N1654" i="1"/>
  <c r="Q1654" i="4" s="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Q1691" i="4" s="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Q1725" i="4" s="1"/>
  <c r="N1726" i="1"/>
  <c r="N1727" i="1"/>
  <c r="N1728" i="1"/>
  <c r="N1729" i="1"/>
  <c r="N1730" i="1"/>
  <c r="N1731" i="1"/>
  <c r="N1732" i="1"/>
  <c r="N1733" i="1"/>
  <c r="N1734" i="1"/>
  <c r="N1735" i="1"/>
  <c r="N1736" i="1"/>
  <c r="N1737" i="1"/>
  <c r="N1738" i="1"/>
  <c r="N1739" i="1"/>
  <c r="N1740" i="1"/>
  <c r="N1741" i="1"/>
  <c r="N1742" i="1"/>
  <c r="Q1742" i="4" s="1"/>
  <c r="N1743" i="1"/>
  <c r="Q1743" i="4" s="1"/>
  <c r="N1744" i="1"/>
  <c r="N1745" i="1"/>
  <c r="N1746" i="1"/>
  <c r="N1747" i="1"/>
  <c r="N1748" i="1"/>
  <c r="N1749" i="1"/>
  <c r="N1750" i="1"/>
  <c r="N1751" i="1"/>
  <c r="N1752" i="1"/>
  <c r="N1753" i="1"/>
  <c r="N1754" i="1"/>
  <c r="N1755" i="1"/>
  <c r="N1756" i="1"/>
  <c r="N1757" i="1"/>
  <c r="N1758" i="1"/>
  <c r="N1759" i="1"/>
  <c r="Q1759" i="4" s="1"/>
  <c r="N1760" i="1"/>
  <c r="N1761" i="1"/>
  <c r="Q1761" i="4" s="1"/>
  <c r="N1762" i="1"/>
  <c r="N1763" i="1"/>
  <c r="N1764" i="1"/>
  <c r="N1765" i="1"/>
  <c r="N1766" i="1"/>
  <c r="Q1766" i="4" s="1"/>
  <c r="N1767" i="1"/>
  <c r="N1768" i="1"/>
  <c r="N1769" i="1"/>
  <c r="N1770" i="1"/>
  <c r="N1771" i="1"/>
  <c r="N1772" i="1"/>
  <c r="N1773" i="1"/>
  <c r="N1774" i="1"/>
  <c r="N1775" i="1"/>
  <c r="N1776" i="1"/>
  <c r="N1777" i="1"/>
  <c r="N1778" i="1"/>
  <c r="N1779" i="1"/>
  <c r="Q1779" i="4" s="1"/>
  <c r="N1780" i="1"/>
  <c r="Q1780" i="4" s="1"/>
  <c r="N1781" i="1"/>
  <c r="N1782" i="1"/>
  <c r="N1783" i="1"/>
  <c r="N1784" i="1"/>
  <c r="N1785" i="1"/>
  <c r="N1786" i="1"/>
  <c r="N1787" i="1"/>
  <c r="N1788" i="1"/>
  <c r="N1789" i="1"/>
  <c r="Q1789" i="4" s="1"/>
  <c r="N1790" i="1"/>
  <c r="N1791" i="1"/>
  <c r="N1792" i="1"/>
  <c r="N1793" i="1"/>
  <c r="N1794" i="1"/>
  <c r="N1795" i="1"/>
  <c r="N1796" i="1"/>
  <c r="Q1796" i="4" s="1"/>
  <c r="N1797" i="1"/>
  <c r="Q1797" i="4" s="1"/>
  <c r="N1798" i="1"/>
  <c r="Q1798" i="4" s="1"/>
  <c r="N1799" i="1"/>
  <c r="N1800" i="1"/>
  <c r="N1801" i="1"/>
  <c r="Q1801" i="4" s="1"/>
  <c r="N1802" i="1"/>
  <c r="N1803" i="1"/>
  <c r="N1804" i="1"/>
  <c r="N1805" i="1"/>
  <c r="N1806" i="1"/>
  <c r="N1807" i="1"/>
  <c r="N1808" i="1"/>
  <c r="Q1808" i="4" s="1"/>
  <c r="N1809" i="1"/>
  <c r="N1810" i="1"/>
  <c r="Q1810" i="4" s="1"/>
  <c r="N1811" i="1"/>
  <c r="N1812" i="1"/>
  <c r="N1813" i="1"/>
  <c r="N1814" i="1"/>
  <c r="N1815" i="1"/>
  <c r="N1816" i="1"/>
  <c r="N1817" i="1"/>
  <c r="N1818" i="1"/>
  <c r="Q1818" i="4" s="1"/>
  <c r="N1819" i="1"/>
  <c r="Q1819" i="4" s="1"/>
  <c r="N1820" i="1"/>
  <c r="N1821" i="1"/>
  <c r="N1822" i="1"/>
  <c r="Q1822" i="4" s="1"/>
  <c r="N1823" i="1"/>
  <c r="N1824" i="1"/>
  <c r="N1825" i="1"/>
  <c r="Q1825" i="4" s="1"/>
  <c r="N1826" i="1"/>
  <c r="N1827" i="1"/>
  <c r="N1828" i="1"/>
  <c r="Q1828" i="4" s="1"/>
  <c r="N1829" i="1"/>
  <c r="Q1829" i="4" s="1"/>
  <c r="N1830" i="1"/>
  <c r="N1831" i="1"/>
  <c r="Q1831" i="4" s="1"/>
  <c r="N1832" i="1"/>
  <c r="N1833" i="1"/>
  <c r="Q1833" i="4" s="1"/>
  <c r="N1834" i="1"/>
  <c r="Q1834" i="4" s="1"/>
  <c r="N1835" i="1"/>
  <c r="Q1835" i="4" s="1"/>
  <c r="N1836" i="1"/>
  <c r="N1837" i="1"/>
  <c r="N1838" i="1"/>
  <c r="N1839" i="1"/>
  <c r="Q1839" i="4" s="1"/>
  <c r="N1840" i="1"/>
  <c r="Q1840" i="4" s="1"/>
  <c r="N1841" i="1"/>
  <c r="N1842" i="1"/>
  <c r="N1843" i="1"/>
  <c r="N1844" i="1"/>
  <c r="N1845" i="1"/>
  <c r="N1846" i="1"/>
  <c r="N1847" i="1"/>
  <c r="N1848" i="1"/>
  <c r="N1849" i="1"/>
  <c r="N1850" i="1"/>
  <c r="N1851" i="1"/>
  <c r="N1852" i="1"/>
  <c r="N1853" i="1"/>
  <c r="N1854" i="1"/>
  <c r="N1855" i="1"/>
  <c r="N1856" i="1"/>
  <c r="Q1856" i="4" s="1"/>
  <c r="N1857" i="1"/>
  <c r="N1858" i="1"/>
  <c r="N1859" i="1"/>
  <c r="N1860" i="1"/>
  <c r="N1861" i="1"/>
  <c r="N1862" i="1"/>
  <c r="Q1862" i="4" s="1"/>
  <c r="N1863" i="1"/>
  <c r="N1864" i="1"/>
  <c r="N1865" i="1"/>
  <c r="N1866" i="1"/>
  <c r="N1867" i="1"/>
  <c r="N1868" i="1"/>
  <c r="Q1868" i="4" s="1"/>
  <c r="N1869" i="1"/>
  <c r="Q1869" i="4" s="1"/>
  <c r="N1870" i="1"/>
  <c r="N1871" i="1"/>
  <c r="N1872" i="1"/>
  <c r="N1873" i="1"/>
  <c r="N1874" i="1"/>
  <c r="N1875" i="1"/>
  <c r="N1876" i="1"/>
  <c r="N1877" i="1"/>
  <c r="N1878" i="1"/>
  <c r="N1879" i="1"/>
  <c r="N1880" i="1"/>
  <c r="N1881" i="1"/>
  <c r="N1882" i="1"/>
  <c r="N1883" i="1"/>
  <c r="N1884" i="1"/>
  <c r="Q1884" i="4" s="1"/>
  <c r="N1885" i="1"/>
  <c r="N1886" i="1"/>
  <c r="N1887" i="1"/>
  <c r="N1888" i="1"/>
  <c r="Q1888" i="4" s="1"/>
  <c r="N1889" i="1"/>
  <c r="Q1889" i="4" s="1"/>
  <c r="N1890" i="1"/>
  <c r="N1891" i="1"/>
  <c r="N1892" i="1"/>
  <c r="N1893" i="1"/>
  <c r="N1894" i="1"/>
  <c r="N1895" i="1"/>
  <c r="N1896" i="1"/>
  <c r="N1897" i="1"/>
  <c r="Q1897" i="4" s="1"/>
  <c r="N1898" i="1"/>
  <c r="N1899" i="1"/>
  <c r="N1900" i="1"/>
  <c r="Q1900" i="4" s="1"/>
  <c r="N1901" i="1"/>
  <c r="N1902" i="1"/>
  <c r="N1903" i="1"/>
  <c r="N1904" i="1"/>
  <c r="Q1904" i="4" s="1"/>
  <c r="N1905" i="1"/>
  <c r="N1906" i="1"/>
  <c r="N1907" i="1"/>
  <c r="N1908" i="1"/>
  <c r="N1909" i="1"/>
  <c r="N1910" i="1"/>
  <c r="N1911" i="1"/>
  <c r="Q1911" i="4" s="1"/>
  <c r="N1912" i="1"/>
  <c r="Q1912" i="4" s="1"/>
  <c r="N1913" i="1"/>
  <c r="N1914" i="1"/>
  <c r="N1915" i="1"/>
  <c r="N1916" i="1"/>
  <c r="N1917" i="1"/>
  <c r="Q1917" i="4" s="1"/>
  <c r="N1918" i="1"/>
  <c r="N1919" i="1"/>
  <c r="N1920" i="1"/>
  <c r="N1921" i="1"/>
  <c r="Q1921" i="4" s="1"/>
  <c r="N1922" i="1"/>
  <c r="N1923" i="1"/>
  <c r="N1924" i="1"/>
  <c r="N1925" i="1"/>
  <c r="N1926" i="1"/>
  <c r="N1927" i="1"/>
  <c r="N1928" i="1"/>
  <c r="N1929" i="1"/>
  <c r="N1930" i="1"/>
  <c r="N1931" i="1"/>
  <c r="Q1931" i="4" s="1"/>
  <c r="N1932" i="1"/>
  <c r="N1933" i="1"/>
  <c r="N1934" i="1"/>
  <c r="N1935" i="1"/>
  <c r="N1936" i="1"/>
  <c r="N1937" i="1"/>
  <c r="N1938" i="1"/>
  <c r="N1939" i="1"/>
  <c r="N1940" i="1"/>
  <c r="Q1940" i="4" s="1"/>
  <c r="N1941" i="1"/>
  <c r="N1942" i="1"/>
  <c r="N1943" i="1"/>
  <c r="N1944" i="1"/>
  <c r="Q1944" i="4" s="1"/>
  <c r="N1945" i="1"/>
  <c r="N1946" i="1"/>
  <c r="N1947" i="1"/>
  <c r="N1948" i="1"/>
  <c r="N1949" i="1"/>
  <c r="N1950" i="1"/>
  <c r="N1951" i="1"/>
  <c r="N1952" i="1"/>
  <c r="N1953" i="1"/>
  <c r="Q1953" i="4" s="1"/>
  <c r="N1954" i="1"/>
  <c r="N1955" i="1"/>
  <c r="N1956" i="1"/>
  <c r="Q1956" i="4" s="1"/>
  <c r="N1957" i="1"/>
  <c r="Q1957" i="4" s="1"/>
  <c r="N1958" i="1"/>
  <c r="N1959" i="1"/>
  <c r="N1960" i="1"/>
  <c r="Q1960" i="4" s="1"/>
  <c r="N1961" i="1"/>
  <c r="N1962" i="1"/>
  <c r="N1963" i="1"/>
  <c r="Q1963" i="4" s="1"/>
  <c r="N1964" i="1"/>
  <c r="Q1964" i="4" s="1"/>
  <c r="N1965" i="1"/>
  <c r="N1966" i="1"/>
  <c r="N1967" i="1"/>
  <c r="N1968" i="1"/>
  <c r="Q1968" i="4" s="1"/>
  <c r="N1969" i="1"/>
  <c r="N1970" i="1"/>
  <c r="N1971" i="1"/>
  <c r="N1972" i="1"/>
  <c r="N1973" i="1"/>
  <c r="N1974" i="1"/>
  <c r="N1975" i="1"/>
  <c r="Q1975" i="4" s="1"/>
  <c r="N1976" i="1"/>
  <c r="Q1976" i="4" s="1"/>
  <c r="N1977" i="1"/>
  <c r="N1978" i="1"/>
  <c r="N1979" i="1"/>
  <c r="N1980" i="1"/>
  <c r="N1981" i="1"/>
  <c r="N1982" i="1"/>
  <c r="N1983" i="1"/>
  <c r="N1984" i="1"/>
  <c r="N1985" i="1"/>
  <c r="Q1985" i="4" s="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Q2036" i="4" s="1"/>
  <c r="N2037" i="1"/>
  <c r="N2038" i="1"/>
  <c r="N2039" i="1"/>
  <c r="N2040" i="1"/>
  <c r="N2041" i="1"/>
  <c r="N2042" i="1"/>
  <c r="N2043" i="1"/>
  <c r="N2044" i="1"/>
  <c r="N2045" i="1"/>
  <c r="N2046" i="1"/>
  <c r="N2047" i="1"/>
  <c r="N2048" i="1"/>
  <c r="N2049" i="1"/>
  <c r="N2050" i="1"/>
  <c r="N2051" i="1"/>
  <c r="N2052" i="1"/>
  <c r="N2053" i="1"/>
  <c r="N2054" i="1"/>
  <c r="N2055" i="1"/>
  <c r="N2056" i="1"/>
  <c r="N2057" i="1"/>
  <c r="N2058" i="1"/>
  <c r="Q2058" i="4" s="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Q2100" i="4" s="1"/>
  <c r="N2101" i="1"/>
  <c r="N2102" i="1"/>
  <c r="N2103" i="1"/>
  <c r="Q2103" i="4" s="1"/>
  <c r="N2104" i="1"/>
  <c r="N2105" i="1"/>
  <c r="N2106" i="1"/>
  <c r="N2107" i="1"/>
  <c r="N2108" i="1"/>
  <c r="Q2108" i="4" s="1"/>
  <c r="N2109" i="1"/>
  <c r="N2110" i="1"/>
  <c r="Q2110" i="4" s="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Q2133" i="4" s="1"/>
  <c r="N2134" i="1"/>
  <c r="N2135" i="1"/>
  <c r="N2136" i="1"/>
  <c r="N2137" i="1"/>
  <c r="N2138" i="1"/>
  <c r="N2139" i="1"/>
  <c r="Q2139" i="4" s="1"/>
  <c r="N2140" i="1"/>
  <c r="N2141" i="1"/>
  <c r="N2142" i="1"/>
  <c r="N2143" i="1"/>
  <c r="Q2143" i="4" s="1"/>
  <c r="N2144" i="1"/>
  <c r="Q2144" i="4" s="1"/>
  <c r="N2145" i="1"/>
  <c r="N2146" i="1"/>
  <c r="N2147" i="1"/>
  <c r="N2148" i="1"/>
  <c r="N2149" i="1"/>
  <c r="Q2149" i="4" s="1"/>
  <c r="N2150" i="1"/>
  <c r="N2151" i="1"/>
  <c r="N2152" i="1"/>
  <c r="N2153" i="1"/>
  <c r="N2154" i="1"/>
  <c r="N2155" i="1"/>
  <c r="N2156" i="1"/>
  <c r="N2157" i="1"/>
  <c r="Q2157" i="4" s="1"/>
  <c r="N2158" i="1"/>
  <c r="N2159" i="1"/>
  <c r="N2160" i="1"/>
  <c r="N2161" i="1"/>
  <c r="N2162" i="1"/>
  <c r="N2163" i="1"/>
  <c r="N2164" i="1"/>
  <c r="N2165" i="1"/>
  <c r="N2166" i="1"/>
  <c r="N2167" i="1"/>
  <c r="N2168" i="1"/>
  <c r="Q2168" i="4" s="1"/>
  <c r="N2169" i="1"/>
  <c r="N2170" i="1"/>
  <c r="N2171" i="1"/>
  <c r="N2172" i="1"/>
  <c r="N2173" i="1"/>
  <c r="Q2173" i="4" s="1"/>
  <c r="N2174" i="1"/>
  <c r="N2175" i="1"/>
  <c r="N2176" i="1"/>
  <c r="N2177" i="1"/>
  <c r="N2178" i="1"/>
  <c r="N2179" i="1"/>
  <c r="N2180" i="1"/>
  <c r="N2181" i="1"/>
  <c r="Q2181" i="4" s="1"/>
  <c r="N2182" i="1"/>
  <c r="N2183" i="1"/>
  <c r="N2184" i="1"/>
  <c r="N2185" i="1"/>
  <c r="N2186" i="1"/>
  <c r="N2187" i="1"/>
  <c r="Q2187" i="4" s="1"/>
  <c r="N2188" i="1"/>
  <c r="N2189" i="1"/>
  <c r="N2190" i="1"/>
  <c r="Q2190" i="4" s="1"/>
  <c r="N2191" i="1"/>
  <c r="N2192" i="1"/>
  <c r="N2193" i="1"/>
  <c r="N2194" i="1"/>
  <c r="Q2194" i="4" s="1"/>
  <c r="N2195" i="1"/>
  <c r="Q2195" i="4" s="1"/>
  <c r="N2196" i="1"/>
  <c r="N2197" i="1"/>
  <c r="N2198" i="1"/>
  <c r="N2199" i="1"/>
  <c r="N2200" i="1"/>
  <c r="N2201" i="1"/>
  <c r="N2202" i="1"/>
  <c r="N2203" i="1"/>
  <c r="Q2203" i="4" s="1"/>
  <c r="N2204" i="1"/>
  <c r="N2205" i="1"/>
  <c r="N2206" i="1"/>
  <c r="N2207" i="1"/>
  <c r="N2208" i="1"/>
  <c r="Q2208" i="4" s="1"/>
  <c r="N2209" i="1"/>
  <c r="N2210" i="1"/>
  <c r="N2211" i="1"/>
  <c r="N2212" i="1"/>
  <c r="N2213" i="1"/>
  <c r="N2214" i="1"/>
  <c r="N2215" i="1"/>
  <c r="N2216" i="1"/>
  <c r="N2217" i="1"/>
  <c r="N2218" i="1"/>
  <c r="N2219" i="1"/>
  <c r="N2220" i="1"/>
  <c r="N2221" i="1"/>
  <c r="N2222" i="1"/>
  <c r="N2223" i="1"/>
  <c r="N2224" i="1"/>
  <c r="N2225" i="1"/>
  <c r="Q2225" i="4" s="1"/>
  <c r="N2226" i="1"/>
  <c r="N2227" i="1"/>
  <c r="N2228" i="1"/>
  <c r="Q2228" i="4" s="1"/>
  <c r="N2229" i="1"/>
  <c r="N2230" i="1"/>
  <c r="N2231" i="1"/>
  <c r="N2232" i="1"/>
  <c r="N2233" i="1"/>
  <c r="N2234" i="1"/>
  <c r="Q2234" i="4" s="1"/>
  <c r="N2235" i="1"/>
  <c r="N2236" i="1"/>
  <c r="N2237" i="1"/>
  <c r="N2238" i="1"/>
  <c r="N2239" i="1"/>
  <c r="N2240" i="1"/>
  <c r="N2241" i="1"/>
  <c r="N2242" i="1"/>
  <c r="N2243" i="1"/>
  <c r="N2244" i="1"/>
  <c r="Q2244" i="4" s="1"/>
  <c r="N2245" i="1"/>
  <c r="N2246" i="1"/>
  <c r="N2247" i="1"/>
  <c r="N2248" i="1"/>
  <c r="Q2248" i="4" s="1"/>
  <c r="N2249" i="1"/>
  <c r="N2250" i="1"/>
  <c r="N2251" i="1"/>
  <c r="N2252" i="1"/>
  <c r="N2253" i="1"/>
  <c r="N2254" i="1"/>
  <c r="Q2254" i="4" s="1"/>
  <c r="N2255" i="1"/>
  <c r="Q2255" i="4" s="1"/>
  <c r="N2256" i="1"/>
  <c r="N2257" i="1"/>
  <c r="Q2257" i="4" s="1"/>
  <c r="N2258" i="1"/>
  <c r="N2259" i="1"/>
  <c r="N2260" i="1"/>
  <c r="N2261" i="1"/>
  <c r="N2262" i="1"/>
  <c r="N2263" i="1"/>
  <c r="N2264" i="1"/>
  <c r="N2265" i="1"/>
  <c r="N2266" i="1"/>
  <c r="N2267" i="1"/>
  <c r="N2268" i="1"/>
  <c r="N2269" i="1"/>
  <c r="Q2269" i="4" s="1"/>
  <c r="N2270" i="1"/>
  <c r="N2271" i="1"/>
  <c r="N2272" i="1"/>
  <c r="N2273" i="1"/>
  <c r="N2274" i="1"/>
  <c r="Q2274" i="4" s="1"/>
  <c r="N2275" i="1"/>
  <c r="Q2275" i="4" s="1"/>
  <c r="N2276" i="1"/>
  <c r="N2277" i="1"/>
  <c r="Q2277" i="4" s="1"/>
  <c r="N2278" i="1"/>
  <c r="Q2278" i="4" s="1"/>
  <c r="N2279" i="1"/>
  <c r="N2280" i="1"/>
  <c r="Q2280" i="4" s="1"/>
  <c r="N2281" i="1"/>
  <c r="N2282" i="1"/>
  <c r="N2283" i="1"/>
  <c r="N2284" i="1"/>
  <c r="Q2284" i="4" s="1"/>
  <c r="N2285" i="1"/>
  <c r="N2286" i="1"/>
  <c r="N2287" i="1"/>
  <c r="N2288" i="1"/>
  <c r="N2289" i="1"/>
  <c r="Q2289" i="4" s="1"/>
  <c r="N2290" i="1"/>
  <c r="N2291" i="1"/>
  <c r="N2292" i="1"/>
  <c r="N2293" i="1"/>
  <c r="N2294" i="1"/>
  <c r="N2295" i="1"/>
  <c r="Q2295" i="4" s="1"/>
  <c r="N2296" i="1"/>
  <c r="N2297" i="1"/>
  <c r="Q2297" i="4" s="1"/>
  <c r="N2298" i="1"/>
  <c r="N2299" i="1"/>
  <c r="N2300" i="1"/>
  <c r="Q2300" i="4" s="1"/>
  <c r="N2301" i="1"/>
  <c r="Q2301" i="4" s="1"/>
  <c r="N2302" i="1"/>
  <c r="Q2302" i="4" s="1"/>
  <c r="N2303" i="1"/>
  <c r="Q2303" i="4" s="1"/>
  <c r="N2304" i="1"/>
  <c r="Q2304" i="4" s="1"/>
  <c r="N2305" i="1"/>
  <c r="N2306" i="1"/>
  <c r="N2307" i="1"/>
  <c r="Q2307" i="4" s="1"/>
  <c r="N2308" i="1"/>
  <c r="N2309" i="1"/>
  <c r="N2310" i="1"/>
  <c r="Q2310" i="4" s="1"/>
  <c r="N2311" i="1"/>
  <c r="N2312" i="1"/>
  <c r="N2313" i="1"/>
  <c r="Q2313" i="4" s="1"/>
  <c r="N2314" i="1"/>
  <c r="Q2314" i="4" s="1"/>
  <c r="N2315" i="1"/>
  <c r="N2316" i="1"/>
  <c r="Q2316" i="4" s="1"/>
  <c r="N2317" i="1"/>
  <c r="N2318" i="1"/>
  <c r="N2319" i="1"/>
  <c r="Q2319" i="4" s="1"/>
  <c r="N2320" i="1"/>
  <c r="Q2320" i="4" s="1"/>
  <c r="N2321" i="1"/>
  <c r="Q2321" i="4" s="1"/>
  <c r="N2322" i="1"/>
  <c r="N2323" i="1"/>
  <c r="N2324" i="1"/>
  <c r="N2325" i="1"/>
  <c r="Q2325" i="4" s="1"/>
  <c r="N2326" i="1"/>
  <c r="N2327" i="1"/>
  <c r="N2328" i="1"/>
  <c r="N2329" i="1"/>
  <c r="N2330" i="1"/>
  <c r="N2331" i="1"/>
  <c r="N2332" i="1"/>
  <c r="Q2332" i="4" s="1"/>
  <c r="N2333" i="1"/>
  <c r="Q2333" i="4" s="1"/>
  <c r="N2334" i="1"/>
  <c r="N2335" i="1"/>
  <c r="Q2335" i="4" s="1"/>
  <c r="N2336" i="1"/>
  <c r="Q2336" i="4" s="1"/>
  <c r="N2337" i="1"/>
  <c r="N2338" i="1"/>
  <c r="N2339" i="1"/>
  <c r="N2340" i="1"/>
  <c r="N2341" i="1"/>
  <c r="N2342" i="1"/>
  <c r="N2343" i="1"/>
  <c r="N2344" i="1"/>
  <c r="M2" i="1"/>
  <c r="P2" i="4" s="1"/>
  <c r="M3" i="1"/>
  <c r="M4" i="1"/>
  <c r="P4" i="4" s="1"/>
  <c r="M5" i="1"/>
  <c r="P5" i="4" s="1"/>
  <c r="M6" i="1"/>
  <c r="P6" i="4" s="1"/>
  <c r="M7" i="1"/>
  <c r="P7" i="4" s="1"/>
  <c r="M8" i="1"/>
  <c r="P8" i="4" s="1"/>
  <c r="M9" i="1"/>
  <c r="P9" i="4" s="1"/>
  <c r="M10" i="1"/>
  <c r="M11" i="1"/>
  <c r="M12" i="1"/>
  <c r="M13" i="1"/>
  <c r="P13" i="4" s="1"/>
  <c r="M14" i="1"/>
  <c r="P14" i="4" s="1"/>
  <c r="M15" i="1"/>
  <c r="P15" i="4" s="1"/>
  <c r="M16" i="1"/>
  <c r="P16" i="4" s="1"/>
  <c r="M17" i="1"/>
  <c r="P17" i="4" s="1"/>
  <c r="M18" i="1"/>
  <c r="P18" i="4" s="1"/>
  <c r="M19" i="1"/>
  <c r="M20" i="1"/>
  <c r="M21" i="1"/>
  <c r="M22" i="1"/>
  <c r="P22" i="4" s="1"/>
  <c r="M23" i="1"/>
  <c r="P23" i="4" s="1"/>
  <c r="M24" i="1"/>
  <c r="P24" i="4" s="1"/>
  <c r="M25" i="1"/>
  <c r="P25" i="4" s="1"/>
  <c r="M26" i="1"/>
  <c r="M27" i="1"/>
  <c r="M28" i="1"/>
  <c r="M29" i="1"/>
  <c r="M30" i="1"/>
  <c r="P30" i="4" s="1"/>
  <c r="M31" i="1"/>
  <c r="M32" i="1"/>
  <c r="P32" i="4" s="1"/>
  <c r="M33" i="1"/>
  <c r="M34" i="1"/>
  <c r="M35" i="1"/>
  <c r="M36" i="1"/>
  <c r="P36" i="4" s="1"/>
  <c r="M37" i="1"/>
  <c r="P37" i="4" s="1"/>
  <c r="M38" i="1"/>
  <c r="M39" i="1"/>
  <c r="P39" i="4" s="1"/>
  <c r="M40" i="1"/>
  <c r="P40" i="4" s="1"/>
  <c r="M41" i="1"/>
  <c r="P41" i="4" s="1"/>
  <c r="M42" i="1"/>
  <c r="P42" i="4" s="1"/>
  <c r="M43" i="1"/>
  <c r="M44" i="1"/>
  <c r="P44" i="4" s="1"/>
  <c r="M45" i="1"/>
  <c r="P45" i="4" s="1"/>
  <c r="M46" i="1"/>
  <c r="P46" i="4" s="1"/>
  <c r="M47" i="1"/>
  <c r="P47" i="4" s="1"/>
  <c r="M48" i="1"/>
  <c r="P48" i="4" s="1"/>
  <c r="M49" i="1"/>
  <c r="M50" i="1"/>
  <c r="P50" i="4" s="1"/>
  <c r="M51" i="1"/>
  <c r="M52" i="1"/>
  <c r="M53" i="1"/>
  <c r="M54" i="1"/>
  <c r="P54" i="4" s="1"/>
  <c r="M55" i="1"/>
  <c r="M56" i="1"/>
  <c r="P56" i="4" s="1"/>
  <c r="M57" i="1"/>
  <c r="P57" i="4" s="1"/>
  <c r="M58" i="1"/>
  <c r="P58" i="4" s="1"/>
  <c r="M59" i="1"/>
  <c r="M60" i="1"/>
  <c r="P60" i="4" s="1"/>
  <c r="M61" i="1"/>
  <c r="M62" i="1"/>
  <c r="P62" i="4" s="1"/>
  <c r="M63" i="1"/>
  <c r="P63" i="4" s="1"/>
  <c r="M64" i="1"/>
  <c r="P64" i="4" s="1"/>
  <c r="M65" i="1"/>
  <c r="P65" i="4" s="1"/>
  <c r="M66" i="1"/>
  <c r="P66" i="4" s="1"/>
  <c r="M67" i="1"/>
  <c r="M68" i="1"/>
  <c r="P68" i="4" s="1"/>
  <c r="M69" i="1"/>
  <c r="P69" i="4" s="1"/>
  <c r="M70" i="1"/>
  <c r="M71" i="1"/>
  <c r="P71" i="4" s="1"/>
  <c r="M72" i="1"/>
  <c r="M73" i="1"/>
  <c r="M74" i="1"/>
  <c r="P74" i="4" s="1"/>
  <c r="M75" i="1"/>
  <c r="M76" i="1"/>
  <c r="P76" i="4" s="1"/>
  <c r="M77" i="1"/>
  <c r="M78" i="1"/>
  <c r="M79" i="1"/>
  <c r="P79" i="4" s="1"/>
  <c r="M80" i="1"/>
  <c r="P80" i="4" s="1"/>
  <c r="M81" i="1"/>
  <c r="P81" i="4" s="1"/>
  <c r="M82" i="1"/>
  <c r="P82" i="4" s="1"/>
  <c r="M83" i="1"/>
  <c r="M84" i="1"/>
  <c r="M85" i="1"/>
  <c r="P85" i="4" s="1"/>
  <c r="M86" i="1"/>
  <c r="P86" i="4" s="1"/>
  <c r="M87" i="1"/>
  <c r="M88" i="1"/>
  <c r="M89" i="1"/>
  <c r="P89" i="4" s="1"/>
  <c r="M90" i="1"/>
  <c r="M91" i="1"/>
  <c r="M92" i="1"/>
  <c r="M93" i="1"/>
  <c r="P93" i="4" s="1"/>
  <c r="M94" i="1"/>
  <c r="P94" i="4" s="1"/>
  <c r="M95" i="1"/>
  <c r="P95" i="4" s="1"/>
  <c r="M96" i="1"/>
  <c r="M97" i="1"/>
  <c r="P97" i="4" s="1"/>
  <c r="M98" i="1"/>
  <c r="P98" i="4" s="1"/>
  <c r="M99" i="1"/>
  <c r="M100" i="1"/>
  <c r="M101" i="1"/>
  <c r="P101" i="4" s="1"/>
  <c r="M102" i="1"/>
  <c r="M103" i="1"/>
  <c r="P103" i="4" s="1"/>
  <c r="M104" i="1"/>
  <c r="P104" i="4" s="1"/>
  <c r="M105" i="1"/>
  <c r="M106" i="1"/>
  <c r="M107" i="1"/>
  <c r="M108" i="1"/>
  <c r="P108" i="4" s="1"/>
  <c r="M109" i="1"/>
  <c r="M110" i="1"/>
  <c r="P110" i="4" s="1"/>
  <c r="M111" i="1"/>
  <c r="P111" i="4" s="1"/>
  <c r="M112" i="1"/>
  <c r="P112" i="4" s="1"/>
  <c r="M113" i="1"/>
  <c r="M114" i="1"/>
  <c r="P114" i="4" s="1"/>
  <c r="M115" i="1"/>
  <c r="M116" i="1"/>
  <c r="M117" i="1"/>
  <c r="M118" i="1"/>
  <c r="P118" i="4" s="1"/>
  <c r="M119" i="1"/>
  <c r="P119" i="4" s="1"/>
  <c r="M120" i="1"/>
  <c r="P120" i="4" s="1"/>
  <c r="M121" i="1"/>
  <c r="P121" i="4" s="1"/>
  <c r="M122" i="1"/>
  <c r="M123" i="1"/>
  <c r="M124" i="1"/>
  <c r="P124" i="4" s="1"/>
  <c r="M125" i="1"/>
  <c r="P125" i="4" s="1"/>
  <c r="M126" i="1"/>
  <c r="M127" i="1"/>
  <c r="P127" i="4" s="1"/>
  <c r="M128" i="1"/>
  <c r="M129" i="1"/>
  <c r="P129" i="4" s="1"/>
  <c r="M130" i="1"/>
  <c r="P130" i="4" s="1"/>
  <c r="M131" i="1"/>
  <c r="M132" i="1"/>
  <c r="M133" i="1"/>
  <c r="M134" i="1"/>
  <c r="P134" i="4" s="1"/>
  <c r="M135" i="1"/>
  <c r="M136" i="1"/>
  <c r="P136" i="4" s="1"/>
  <c r="M137" i="1"/>
  <c r="M138" i="1"/>
  <c r="M139" i="1"/>
  <c r="M140" i="1"/>
  <c r="M141" i="1"/>
  <c r="M142" i="1"/>
  <c r="M143" i="1"/>
  <c r="M144" i="1"/>
  <c r="P144" i="4" s="1"/>
  <c r="M145" i="1"/>
  <c r="P145" i="4" s="1"/>
  <c r="M146" i="1"/>
  <c r="P146" i="4" s="1"/>
  <c r="M147" i="1"/>
  <c r="M148" i="1"/>
  <c r="M149" i="1"/>
  <c r="P149" i="4" s="1"/>
  <c r="M150" i="1"/>
  <c r="P150" i="4" s="1"/>
  <c r="M151" i="1"/>
  <c r="P151" i="4" s="1"/>
  <c r="M152" i="1"/>
  <c r="P152" i="4" s="1"/>
  <c r="M153" i="1"/>
  <c r="P153" i="4" s="1"/>
  <c r="M154" i="1"/>
  <c r="M155" i="1"/>
  <c r="M156" i="1"/>
  <c r="P156" i="4" s="1"/>
  <c r="M157" i="1"/>
  <c r="M158" i="1"/>
  <c r="M159" i="1"/>
  <c r="M160" i="1"/>
  <c r="P160" i="4" s="1"/>
  <c r="M161" i="1"/>
  <c r="P161" i="4" s="1"/>
  <c r="M162" i="1"/>
  <c r="P162" i="4" s="1"/>
  <c r="M163" i="1"/>
  <c r="M164" i="1"/>
  <c r="P164" i="4" s="1"/>
  <c r="M165" i="1"/>
  <c r="P165" i="4" s="1"/>
  <c r="M166" i="1"/>
  <c r="P166" i="4" s="1"/>
  <c r="M167" i="1"/>
  <c r="P167" i="4" s="1"/>
  <c r="M168" i="1"/>
  <c r="P168" i="4" s="1"/>
  <c r="M169" i="1"/>
  <c r="M170" i="1"/>
  <c r="P170" i="4" s="1"/>
  <c r="M171" i="1"/>
  <c r="M172" i="1"/>
  <c r="M173" i="1"/>
  <c r="M174" i="1"/>
  <c r="M175" i="1"/>
  <c r="P175" i="4" s="1"/>
  <c r="M176" i="1"/>
  <c r="P176" i="4" s="1"/>
  <c r="M177" i="1"/>
  <c r="M178" i="1"/>
  <c r="P178" i="4" s="1"/>
  <c r="M179" i="1"/>
  <c r="M180" i="1"/>
  <c r="P180" i="4" s="1"/>
  <c r="M181" i="1"/>
  <c r="P181" i="4" s="1"/>
  <c r="M182" i="1"/>
  <c r="P182" i="4" s="1"/>
  <c r="M183" i="1"/>
  <c r="P183" i="4" s="1"/>
  <c r="M184" i="1"/>
  <c r="M185" i="1"/>
  <c r="P185" i="4" s="1"/>
  <c r="M186" i="1"/>
  <c r="M187" i="1"/>
  <c r="M188" i="1"/>
  <c r="P188" i="4" s="1"/>
  <c r="M189" i="1"/>
  <c r="P189" i="4" s="1"/>
  <c r="M190" i="1"/>
  <c r="P190" i="4" s="1"/>
  <c r="M191" i="1"/>
  <c r="P191" i="4" s="1"/>
  <c r="M192" i="1"/>
  <c r="P192" i="4" s="1"/>
  <c r="M193" i="1"/>
  <c r="M194" i="1"/>
  <c r="M195" i="1"/>
  <c r="M196" i="1"/>
  <c r="M197" i="1"/>
  <c r="M198" i="1"/>
  <c r="P198" i="4" s="1"/>
  <c r="M199" i="1"/>
  <c r="P199" i="4" s="1"/>
  <c r="M200" i="1"/>
  <c r="M201" i="1"/>
  <c r="M202" i="1"/>
  <c r="M203" i="1"/>
  <c r="M204" i="1"/>
  <c r="M205" i="1"/>
  <c r="P205" i="4" s="1"/>
  <c r="M206" i="1"/>
  <c r="P206" i="4" s="1"/>
  <c r="M207" i="1"/>
  <c r="P207" i="4" s="1"/>
  <c r="M208" i="1"/>
  <c r="P208" i="4" s="1"/>
  <c r="M209" i="1"/>
  <c r="P209" i="4" s="1"/>
  <c r="M210" i="1"/>
  <c r="M211" i="1"/>
  <c r="M212" i="1"/>
  <c r="P212" i="4" s="1"/>
  <c r="M213" i="1"/>
  <c r="P213" i="4" s="1"/>
  <c r="M214" i="1"/>
  <c r="P214" i="4" s="1"/>
  <c r="M215" i="1"/>
  <c r="M216" i="1"/>
  <c r="P216" i="4" s="1"/>
  <c r="M217" i="1"/>
  <c r="M218" i="1"/>
  <c r="M219" i="1"/>
  <c r="M220" i="1"/>
  <c r="M221" i="1"/>
  <c r="P221" i="4" s="1"/>
  <c r="M222" i="1"/>
  <c r="P222" i="4" s="1"/>
  <c r="M223" i="1"/>
  <c r="M224" i="1"/>
  <c r="P224" i="4" s="1"/>
  <c r="M225" i="1"/>
  <c r="M226" i="1"/>
  <c r="M227" i="1"/>
  <c r="M228" i="1"/>
  <c r="M229" i="1"/>
  <c r="M230" i="1"/>
  <c r="M231" i="1"/>
  <c r="P231" i="4" s="1"/>
  <c r="M232" i="1"/>
  <c r="P232" i="4" s="1"/>
  <c r="M233" i="1"/>
  <c r="P233" i="4" s="1"/>
  <c r="M234" i="1"/>
  <c r="P234" i="4" s="1"/>
  <c r="M235" i="1"/>
  <c r="M236" i="1"/>
  <c r="P236" i="4" s="1"/>
  <c r="M237" i="1"/>
  <c r="P237" i="4" s="1"/>
  <c r="M238" i="1"/>
  <c r="P238" i="4" s="1"/>
  <c r="M239" i="1"/>
  <c r="P239" i="4" s="1"/>
  <c r="M240" i="1"/>
  <c r="P240" i="4" s="1"/>
  <c r="M241" i="1"/>
  <c r="M242" i="1"/>
  <c r="P242" i="4" s="1"/>
  <c r="M243" i="1"/>
  <c r="M244" i="1"/>
  <c r="P244" i="4" s="1"/>
  <c r="M245" i="1"/>
  <c r="P245" i="4" s="1"/>
  <c r="M246" i="1"/>
  <c r="P246" i="4" s="1"/>
  <c r="M247" i="1"/>
  <c r="M248" i="1"/>
  <c r="P248" i="4" s="1"/>
  <c r="M249" i="1"/>
  <c r="P249" i="4" s="1"/>
  <c r="M250" i="1"/>
  <c r="P250" i="4" s="1"/>
  <c r="M251" i="1"/>
  <c r="M252" i="1"/>
  <c r="M253" i="1"/>
  <c r="P253" i="4" s="1"/>
  <c r="M254" i="1"/>
  <c r="P254" i="4" s="1"/>
  <c r="M255" i="1"/>
  <c r="M256" i="1"/>
  <c r="P256" i="4" s="1"/>
  <c r="M257" i="1"/>
  <c r="P257" i="4" s="1"/>
  <c r="M258" i="1"/>
  <c r="M259" i="1"/>
  <c r="M260" i="1"/>
  <c r="P260" i="4" s="1"/>
  <c r="M261" i="1"/>
  <c r="P261" i="4" s="1"/>
  <c r="M262" i="1"/>
  <c r="P262" i="4" s="1"/>
  <c r="M263" i="1"/>
  <c r="M264" i="1"/>
  <c r="P264" i="4" s="1"/>
  <c r="M265" i="1"/>
  <c r="P265" i="4" s="1"/>
  <c r="M266" i="1"/>
  <c r="P266" i="4" s="1"/>
  <c r="M267" i="1"/>
  <c r="M268" i="1"/>
  <c r="M269" i="1"/>
  <c r="P269" i="4" s="1"/>
  <c r="M270" i="1"/>
  <c r="P270" i="4" s="1"/>
  <c r="M271" i="1"/>
  <c r="M272" i="1"/>
  <c r="P272" i="4" s="1"/>
  <c r="M273" i="1"/>
  <c r="M274" i="1"/>
  <c r="P274" i="4" s="1"/>
  <c r="M275" i="1"/>
  <c r="M276" i="1"/>
  <c r="M277" i="1"/>
  <c r="P277" i="4" s="1"/>
  <c r="M278" i="1"/>
  <c r="M279" i="1"/>
  <c r="M280" i="1"/>
  <c r="M281" i="1"/>
  <c r="M282" i="1"/>
  <c r="P282" i="4" s="1"/>
  <c r="M283" i="1"/>
  <c r="M284" i="1"/>
  <c r="M285" i="1"/>
  <c r="P285" i="4" s="1"/>
  <c r="M286" i="1"/>
  <c r="M287" i="1"/>
  <c r="P287" i="4" s="1"/>
  <c r="M288" i="1"/>
  <c r="M289" i="1"/>
  <c r="P289" i="4" s="1"/>
  <c r="M290" i="1"/>
  <c r="P290" i="4" s="1"/>
  <c r="M291" i="1"/>
  <c r="M292" i="1"/>
  <c r="P292" i="4" s="1"/>
  <c r="M293" i="1"/>
  <c r="P293" i="4" s="1"/>
  <c r="M294" i="1"/>
  <c r="P294" i="4" s="1"/>
  <c r="M295" i="1"/>
  <c r="P295" i="4" s="1"/>
  <c r="M296" i="1"/>
  <c r="P296" i="4" s="1"/>
  <c r="M297" i="1"/>
  <c r="P297" i="4" s="1"/>
  <c r="M298" i="1"/>
  <c r="P298" i="4" s="1"/>
  <c r="M299" i="1"/>
  <c r="M300" i="1"/>
  <c r="P300" i="4" s="1"/>
  <c r="M301" i="1"/>
  <c r="P301" i="4" s="1"/>
  <c r="M302" i="1"/>
  <c r="P302" i="4" s="1"/>
  <c r="M303" i="1"/>
  <c r="P303" i="4" s="1"/>
  <c r="M304" i="1"/>
  <c r="P304" i="4" s="1"/>
  <c r="M305" i="1"/>
  <c r="P305" i="4" s="1"/>
  <c r="M306" i="1"/>
  <c r="P306" i="4" s="1"/>
  <c r="M307" i="1"/>
  <c r="M308" i="1"/>
  <c r="P308" i="4" s="1"/>
  <c r="M309" i="1"/>
  <c r="M310" i="1"/>
  <c r="M311" i="1"/>
  <c r="M312" i="1"/>
  <c r="M313" i="1"/>
  <c r="M314" i="1"/>
  <c r="P314" i="4" s="1"/>
  <c r="M315" i="1"/>
  <c r="M316" i="1"/>
  <c r="P316" i="4" s="1"/>
  <c r="M317" i="1"/>
  <c r="M318" i="1"/>
  <c r="P318" i="4" s="1"/>
  <c r="M319" i="1"/>
  <c r="M320" i="1"/>
  <c r="P320" i="4" s="1"/>
  <c r="M321" i="1"/>
  <c r="P321" i="4" s="1"/>
  <c r="M322" i="1"/>
  <c r="P322" i="4" s="1"/>
  <c r="M323" i="1"/>
  <c r="M324" i="1"/>
  <c r="P324" i="4" s="1"/>
  <c r="M325" i="1"/>
  <c r="P325" i="4" s="1"/>
  <c r="M326" i="1"/>
  <c r="P326" i="4" s="1"/>
  <c r="M327" i="1"/>
  <c r="P327" i="4" s="1"/>
  <c r="M328" i="1"/>
  <c r="P328" i="4" s="1"/>
  <c r="M329" i="1"/>
  <c r="M330" i="1"/>
  <c r="P330" i="4" s="1"/>
  <c r="M331" i="1"/>
  <c r="M332" i="1"/>
  <c r="P332" i="4" s="1"/>
  <c r="M333" i="1"/>
  <c r="P333" i="4" s="1"/>
  <c r="M334" i="1"/>
  <c r="P334" i="4" s="1"/>
  <c r="M335" i="1"/>
  <c r="P335" i="4" s="1"/>
  <c r="M336" i="1"/>
  <c r="M337" i="1"/>
  <c r="P337" i="4" s="1"/>
  <c r="M338" i="1"/>
  <c r="M339" i="1"/>
  <c r="M340" i="1"/>
  <c r="P340" i="4" s="1"/>
  <c r="M341" i="1"/>
  <c r="P341" i="4" s="1"/>
  <c r="M342" i="1"/>
  <c r="P342" i="4" s="1"/>
  <c r="M343" i="1"/>
  <c r="M344" i="1"/>
  <c r="P344" i="4" s="1"/>
  <c r="M345" i="1"/>
  <c r="P345" i="4" s="1"/>
  <c r="M346" i="1"/>
  <c r="M347" i="1"/>
  <c r="M348" i="1"/>
  <c r="P348" i="4" s="1"/>
  <c r="M349" i="1"/>
  <c r="P349" i="4" s="1"/>
  <c r="M350" i="1"/>
  <c r="P350" i="4" s="1"/>
  <c r="M351" i="1"/>
  <c r="M352" i="1"/>
  <c r="M353" i="1"/>
  <c r="P353" i="4" s="1"/>
  <c r="M354" i="1"/>
  <c r="P354" i="4" s="1"/>
  <c r="M355" i="1"/>
  <c r="M356" i="1"/>
  <c r="P356" i="4" s="1"/>
  <c r="M357" i="1"/>
  <c r="P357" i="4" s="1"/>
  <c r="M358" i="1"/>
  <c r="M359" i="1"/>
  <c r="P359" i="4" s="1"/>
  <c r="M360" i="1"/>
  <c r="M361" i="1"/>
  <c r="P361" i="4" s="1"/>
  <c r="M362" i="1"/>
  <c r="P362" i="4" s="1"/>
  <c r="M363" i="1"/>
  <c r="M364" i="1"/>
  <c r="M365" i="1"/>
  <c r="M366" i="1"/>
  <c r="P366" i="4" s="1"/>
  <c r="M367" i="1"/>
  <c r="P367" i="4" s="1"/>
  <c r="M368" i="1"/>
  <c r="P368" i="4" s="1"/>
  <c r="M369" i="1"/>
  <c r="P369" i="4" s="1"/>
  <c r="M370" i="1"/>
  <c r="M371" i="1"/>
  <c r="M372" i="1"/>
  <c r="P372" i="4" s="1"/>
  <c r="M373" i="1"/>
  <c r="M374" i="1"/>
  <c r="M375" i="1"/>
  <c r="P375" i="4" s="1"/>
  <c r="M376" i="1"/>
  <c r="M377" i="1"/>
  <c r="P377" i="4" s="1"/>
  <c r="M378" i="1"/>
  <c r="P378" i="4" s="1"/>
  <c r="M379" i="1"/>
  <c r="M380" i="1"/>
  <c r="P380" i="4" s="1"/>
  <c r="M381" i="1"/>
  <c r="P381" i="4" s="1"/>
  <c r="M382" i="1"/>
  <c r="P382" i="4" s="1"/>
  <c r="M383" i="1"/>
  <c r="P383" i="4" s="1"/>
  <c r="M384" i="1"/>
  <c r="P384" i="4" s="1"/>
  <c r="M385" i="1"/>
  <c r="M386" i="1"/>
  <c r="M387" i="1"/>
  <c r="M388" i="1"/>
  <c r="M389" i="1"/>
  <c r="M390" i="1"/>
  <c r="P390" i="4" s="1"/>
  <c r="M391" i="1"/>
  <c r="P391" i="4" s="1"/>
  <c r="M392" i="1"/>
  <c r="P392" i="4" s="1"/>
  <c r="M393" i="1"/>
  <c r="M394" i="1"/>
  <c r="P394" i="4" s="1"/>
  <c r="M395" i="1"/>
  <c r="M396" i="1"/>
  <c r="P396" i="4" s="1"/>
  <c r="M397" i="1"/>
  <c r="M398" i="1"/>
  <c r="M399" i="1"/>
  <c r="P399" i="4" s="1"/>
  <c r="M400" i="1"/>
  <c r="P400" i="4" s="1"/>
  <c r="M401" i="1"/>
  <c r="M402" i="1"/>
  <c r="M403" i="1"/>
  <c r="M404" i="1"/>
  <c r="P404" i="4" s="1"/>
  <c r="M405" i="1"/>
  <c r="M406" i="1"/>
  <c r="M407" i="1"/>
  <c r="M408" i="1"/>
  <c r="P408" i="4" s="1"/>
  <c r="M409" i="1"/>
  <c r="P409" i="4" s="1"/>
  <c r="M410" i="1"/>
  <c r="P410" i="4" s="1"/>
  <c r="M411" i="1"/>
  <c r="M412" i="1"/>
  <c r="P412" i="4" s="1"/>
  <c r="M413" i="1"/>
  <c r="P413" i="4" s="1"/>
  <c r="M414" i="1"/>
  <c r="P414" i="4" s="1"/>
  <c r="M415" i="1"/>
  <c r="P415" i="4" s="1"/>
  <c r="M416" i="1"/>
  <c r="M417" i="1"/>
  <c r="P417" i="4" s="1"/>
  <c r="M418" i="1"/>
  <c r="P418" i="4" s="1"/>
  <c r="M419" i="1"/>
  <c r="M420" i="1"/>
  <c r="P420" i="4" s="1"/>
  <c r="M421" i="1"/>
  <c r="P421" i="4" s="1"/>
  <c r="M422" i="1"/>
  <c r="P422" i="4" s="1"/>
  <c r="M423" i="1"/>
  <c r="M424" i="1"/>
  <c r="M425" i="1"/>
  <c r="M426" i="1"/>
  <c r="P426" i="4" s="1"/>
  <c r="M427" i="1"/>
  <c r="M428" i="1"/>
  <c r="M429" i="1"/>
  <c r="P429" i="4" s="1"/>
  <c r="M430" i="1"/>
  <c r="P430" i="4" s="1"/>
  <c r="M431" i="1"/>
  <c r="P431" i="4" s="1"/>
  <c r="M432" i="1"/>
  <c r="M433" i="1"/>
  <c r="P433" i="4" s="1"/>
  <c r="M434" i="1"/>
  <c r="M435" i="1"/>
  <c r="M436" i="1"/>
  <c r="M437" i="1"/>
  <c r="M438" i="1"/>
  <c r="M439" i="1"/>
  <c r="M440" i="1"/>
  <c r="P440" i="4" s="1"/>
  <c r="M441" i="1"/>
  <c r="P441" i="4" s="1"/>
  <c r="M442" i="1"/>
  <c r="P442" i="4" s="1"/>
  <c r="M443" i="1"/>
  <c r="M444" i="1"/>
  <c r="P444" i="4" s="1"/>
  <c r="M445" i="1"/>
  <c r="P445" i="4" s="1"/>
  <c r="M446" i="1"/>
  <c r="P446" i="4" s="1"/>
  <c r="M447" i="1"/>
  <c r="P447" i="4" s="1"/>
  <c r="M448" i="1"/>
  <c r="P448" i="4" s="1"/>
  <c r="M449" i="1"/>
  <c r="P449" i="4" s="1"/>
  <c r="M450" i="1"/>
  <c r="P450" i="4" s="1"/>
  <c r="M451" i="1"/>
  <c r="M452" i="1"/>
  <c r="P452" i="4" s="1"/>
  <c r="M453" i="1"/>
  <c r="P453" i="4" s="1"/>
  <c r="M454" i="1"/>
  <c r="P454" i="4" s="1"/>
  <c r="M455" i="1"/>
  <c r="P455" i="4" s="1"/>
  <c r="M456" i="1"/>
  <c r="P456" i="4" s="1"/>
  <c r="M457" i="1"/>
  <c r="M458" i="1"/>
  <c r="P458" i="4" s="1"/>
  <c r="M459" i="1"/>
  <c r="M460" i="1"/>
  <c r="P460" i="4" s="1"/>
  <c r="M461" i="1"/>
  <c r="M462" i="1"/>
  <c r="M463" i="1"/>
  <c r="P463" i="4" s="1"/>
  <c r="M464" i="1"/>
  <c r="P464" i="4" s="1"/>
  <c r="M465" i="1"/>
  <c r="M466" i="1"/>
  <c r="P466" i="4" s="1"/>
  <c r="M467" i="1"/>
  <c r="M468" i="1"/>
  <c r="M469" i="1"/>
  <c r="P469" i="4" s="1"/>
  <c r="M470" i="1"/>
  <c r="M471" i="1"/>
  <c r="P471" i="4" s="1"/>
  <c r="M472" i="1"/>
  <c r="P472" i="4" s="1"/>
  <c r="M473" i="1"/>
  <c r="P473" i="4" s="1"/>
  <c r="M474" i="1"/>
  <c r="P474" i="4" s="1"/>
  <c r="M475" i="1"/>
  <c r="M476" i="1"/>
  <c r="P476" i="4" s="1"/>
  <c r="M477" i="1"/>
  <c r="M478" i="1"/>
  <c r="M479" i="1"/>
  <c r="P479" i="4" s="1"/>
  <c r="M480" i="1"/>
  <c r="M481" i="1"/>
  <c r="M482" i="1"/>
  <c r="M483" i="1"/>
  <c r="M484" i="1"/>
  <c r="M485" i="1"/>
  <c r="P485" i="4" s="1"/>
  <c r="M486" i="1"/>
  <c r="P486" i="4" s="1"/>
  <c r="M487" i="1"/>
  <c r="P487" i="4" s="1"/>
  <c r="M488" i="1"/>
  <c r="P488" i="4" s="1"/>
  <c r="M489" i="1"/>
  <c r="M490" i="1"/>
  <c r="M491" i="1"/>
  <c r="M492" i="1"/>
  <c r="M493" i="1"/>
  <c r="M494" i="1"/>
  <c r="P494" i="4" s="1"/>
  <c r="M495" i="1"/>
  <c r="P495" i="4" s="1"/>
  <c r="M496" i="1"/>
  <c r="P496" i="4" s="1"/>
  <c r="M497" i="1"/>
  <c r="M498" i="1"/>
  <c r="M499" i="1"/>
  <c r="M500" i="1"/>
  <c r="P500" i="4" s="1"/>
  <c r="M501" i="1"/>
  <c r="M502" i="1"/>
  <c r="P502" i="4" s="1"/>
  <c r="M503" i="1"/>
  <c r="P503" i="4" s="1"/>
  <c r="M504" i="1"/>
  <c r="P504" i="4" s="1"/>
  <c r="M505" i="1"/>
  <c r="P505" i="4" s="1"/>
  <c r="M506" i="1"/>
  <c r="M507" i="1"/>
  <c r="M508" i="1"/>
  <c r="P508" i="4" s="1"/>
  <c r="M509" i="1"/>
  <c r="M510" i="1"/>
  <c r="P510" i="4" s="1"/>
  <c r="M511" i="1"/>
  <c r="M512" i="1"/>
  <c r="M513" i="1"/>
  <c r="M514" i="1"/>
  <c r="M515" i="1"/>
  <c r="M516" i="1"/>
  <c r="P516" i="4" s="1"/>
  <c r="M517" i="1"/>
  <c r="P517" i="4" s="1"/>
  <c r="M518" i="1"/>
  <c r="P518" i="4" s="1"/>
  <c r="M519" i="1"/>
  <c r="P519" i="4" s="1"/>
  <c r="M520" i="1"/>
  <c r="M521" i="1"/>
  <c r="P521" i="4" s="1"/>
  <c r="M522" i="1"/>
  <c r="P522" i="4" s="1"/>
  <c r="M523" i="1"/>
  <c r="M524" i="1"/>
  <c r="P524" i="4" s="1"/>
  <c r="M525" i="1"/>
  <c r="P525" i="4" s="1"/>
  <c r="M526" i="1"/>
  <c r="P526" i="4" s="1"/>
  <c r="M527" i="1"/>
  <c r="P527" i="4" s="1"/>
  <c r="M528" i="1"/>
  <c r="P528" i="4" s="1"/>
  <c r="M529" i="1"/>
  <c r="M530" i="1"/>
  <c r="P530" i="4" s="1"/>
  <c r="M531" i="1"/>
  <c r="M532" i="1"/>
  <c r="P532" i="4" s="1"/>
  <c r="M533" i="1"/>
  <c r="P533" i="4" s="1"/>
  <c r="M534" i="1"/>
  <c r="P534" i="4" s="1"/>
  <c r="M535" i="1"/>
  <c r="M536" i="1"/>
  <c r="M537" i="1"/>
  <c r="P537" i="4" s="1"/>
  <c r="M538" i="1"/>
  <c r="P538" i="4" s="1"/>
  <c r="M539" i="1"/>
  <c r="M540" i="1"/>
  <c r="P540" i="4" s="1"/>
  <c r="M541" i="1"/>
  <c r="P541" i="4" s="1"/>
  <c r="M542" i="1"/>
  <c r="P542" i="4" s="1"/>
  <c r="M543" i="1"/>
  <c r="P543" i="4" s="1"/>
  <c r="M544" i="1"/>
  <c r="P544" i="4" s="1"/>
  <c r="M545" i="1"/>
  <c r="P545" i="4" s="1"/>
  <c r="M546" i="1"/>
  <c r="M547" i="1"/>
  <c r="M548" i="1"/>
  <c r="M549" i="1"/>
  <c r="M550" i="1"/>
  <c r="P550" i="4" s="1"/>
  <c r="M551" i="1"/>
  <c r="P551" i="4" s="1"/>
  <c r="M552" i="1"/>
  <c r="P552" i="4" s="1"/>
  <c r="M553" i="1"/>
  <c r="M554" i="1"/>
  <c r="P554" i="4" s="1"/>
  <c r="M555" i="1"/>
  <c r="M556" i="1"/>
  <c r="P556" i="4" s="1"/>
  <c r="M557" i="1"/>
  <c r="P557" i="4" s="1"/>
  <c r="M558" i="1"/>
  <c r="P558" i="4" s="1"/>
  <c r="M559" i="1"/>
  <c r="P559" i="4" s="1"/>
  <c r="M560" i="1"/>
  <c r="M561" i="1"/>
  <c r="P561" i="4" s="1"/>
  <c r="M562" i="1"/>
  <c r="P562" i="4" s="1"/>
  <c r="M563" i="1"/>
  <c r="M564" i="1"/>
  <c r="P564" i="4" s="1"/>
  <c r="M565" i="1"/>
  <c r="P565" i="4" s="1"/>
  <c r="M566" i="1"/>
  <c r="M567" i="1"/>
  <c r="P567" i="4" s="1"/>
  <c r="M568" i="1"/>
  <c r="P568" i="4" s="1"/>
  <c r="M569" i="1"/>
  <c r="M570" i="1"/>
  <c r="P570" i="4" s="1"/>
  <c r="M571" i="1"/>
  <c r="M572" i="1"/>
  <c r="P572" i="4" s="1"/>
  <c r="M573" i="1"/>
  <c r="M574" i="1"/>
  <c r="M575" i="1"/>
  <c r="P575" i="4" s="1"/>
  <c r="M576" i="1"/>
  <c r="P576" i="4" s="1"/>
  <c r="M577" i="1"/>
  <c r="P577" i="4" s="1"/>
  <c r="M578" i="1"/>
  <c r="M579" i="1"/>
  <c r="M580" i="1"/>
  <c r="M581" i="1"/>
  <c r="M582" i="1"/>
  <c r="P582" i="4" s="1"/>
  <c r="M583" i="1"/>
  <c r="M584" i="1"/>
  <c r="M585" i="1"/>
  <c r="P585" i="4" s="1"/>
  <c r="M586" i="1"/>
  <c r="P586" i="4" s="1"/>
  <c r="M587" i="1"/>
  <c r="M588" i="1"/>
  <c r="M589" i="1"/>
  <c r="M590" i="1"/>
  <c r="P590" i="4" s="1"/>
  <c r="M591" i="1"/>
  <c r="M592" i="1"/>
  <c r="P592" i="4" s="1"/>
  <c r="M593" i="1"/>
  <c r="M594" i="1"/>
  <c r="P594" i="4" s="1"/>
  <c r="M595" i="1"/>
  <c r="M596" i="1"/>
  <c r="M597" i="1"/>
  <c r="M598" i="1"/>
  <c r="P598" i="4" s="1"/>
  <c r="M599" i="1"/>
  <c r="M600" i="1"/>
  <c r="M601" i="1"/>
  <c r="M602" i="1"/>
  <c r="P602" i="4" s="1"/>
  <c r="M603" i="1"/>
  <c r="M604" i="1"/>
  <c r="M605" i="1"/>
  <c r="P605" i="4" s="1"/>
  <c r="M606" i="1"/>
  <c r="M607" i="1"/>
  <c r="M608" i="1"/>
  <c r="P608" i="4" s="1"/>
  <c r="M609" i="1"/>
  <c r="P609" i="4" s="1"/>
  <c r="M610" i="1"/>
  <c r="M611" i="1"/>
  <c r="M612" i="1"/>
  <c r="M613" i="1"/>
  <c r="M614" i="1"/>
  <c r="P614" i="4" s="1"/>
  <c r="M615" i="1"/>
  <c r="M616" i="1"/>
  <c r="M617" i="1"/>
  <c r="M618" i="1"/>
  <c r="P618" i="4" s="1"/>
  <c r="M619" i="1"/>
  <c r="M620" i="1"/>
  <c r="P620" i="4" s="1"/>
  <c r="M621" i="1"/>
  <c r="P621" i="4" s="1"/>
  <c r="M622" i="1"/>
  <c r="P622" i="4" s="1"/>
  <c r="M623" i="1"/>
  <c r="P623" i="4" s="1"/>
  <c r="M624" i="1"/>
  <c r="P624" i="4" s="1"/>
  <c r="M625" i="1"/>
  <c r="P625" i="4" s="1"/>
  <c r="M626" i="1"/>
  <c r="M627" i="1"/>
  <c r="M628" i="1"/>
  <c r="P628" i="4" s="1"/>
  <c r="M629" i="1"/>
  <c r="P629" i="4" s="1"/>
  <c r="M630" i="1"/>
  <c r="P630" i="4" s="1"/>
  <c r="M631" i="1"/>
  <c r="P631" i="4" s="1"/>
  <c r="M632" i="1"/>
  <c r="M633" i="1"/>
  <c r="M634" i="1"/>
  <c r="P634" i="4" s="1"/>
  <c r="M635" i="1"/>
  <c r="M636" i="1"/>
  <c r="P636" i="4" s="1"/>
  <c r="M637" i="1"/>
  <c r="P637" i="4" s="1"/>
  <c r="M638" i="1"/>
  <c r="P638" i="4" s="1"/>
  <c r="M639" i="1"/>
  <c r="M640" i="1"/>
  <c r="M641" i="1"/>
  <c r="M642" i="1"/>
  <c r="M643" i="1"/>
  <c r="M644" i="1"/>
  <c r="P644" i="4" s="1"/>
  <c r="M645" i="1"/>
  <c r="P645" i="4" s="1"/>
  <c r="M646" i="1"/>
  <c r="M647" i="1"/>
  <c r="P647" i="4" s="1"/>
  <c r="M648" i="1"/>
  <c r="M649" i="1"/>
  <c r="M650" i="1"/>
  <c r="M651" i="1"/>
  <c r="M652" i="1"/>
  <c r="P652" i="4" s="1"/>
  <c r="M653" i="1"/>
  <c r="P653" i="4" s="1"/>
  <c r="M654" i="1"/>
  <c r="P654" i="4" s="1"/>
  <c r="M655" i="1"/>
  <c r="P655" i="4" s="1"/>
  <c r="M656" i="1"/>
  <c r="P656" i="4" s="1"/>
  <c r="M657" i="1"/>
  <c r="P657" i="4" s="1"/>
  <c r="M658" i="1"/>
  <c r="P658" i="4" s="1"/>
  <c r="M659" i="1"/>
  <c r="M660" i="1"/>
  <c r="P660" i="4" s="1"/>
  <c r="M661" i="1"/>
  <c r="P661" i="4" s="1"/>
  <c r="M662" i="1"/>
  <c r="P662" i="4" s="1"/>
  <c r="M663" i="1"/>
  <c r="M664" i="1"/>
  <c r="P664" i="4" s="1"/>
  <c r="M665" i="1"/>
  <c r="P665" i="4" s="1"/>
  <c r="M666" i="1"/>
  <c r="M667" i="1"/>
  <c r="M668" i="1"/>
  <c r="P668" i="4" s="1"/>
  <c r="M669" i="1"/>
  <c r="P669" i="4" s="1"/>
  <c r="M670" i="1"/>
  <c r="P670" i="4" s="1"/>
  <c r="M671" i="1"/>
  <c r="M672" i="1"/>
  <c r="P672" i="4" s="1"/>
  <c r="M673" i="1"/>
  <c r="P673" i="4" s="1"/>
  <c r="M674" i="1"/>
  <c r="P674" i="4" s="1"/>
  <c r="M675" i="1"/>
  <c r="M676" i="1"/>
  <c r="P676" i="4" s="1"/>
  <c r="M677" i="1"/>
  <c r="M678" i="1"/>
  <c r="M679" i="1"/>
  <c r="P679" i="4" s="1"/>
  <c r="M680" i="1"/>
  <c r="P680" i="4" s="1"/>
  <c r="M681" i="1"/>
  <c r="M682" i="1"/>
  <c r="M683" i="1"/>
  <c r="M684" i="1"/>
  <c r="P684" i="4" s="1"/>
  <c r="M685" i="1"/>
  <c r="M686" i="1"/>
  <c r="P686" i="4" s="1"/>
  <c r="M687" i="1"/>
  <c r="P687" i="4" s="1"/>
  <c r="M688" i="1"/>
  <c r="P688" i="4" s="1"/>
  <c r="M689" i="1"/>
  <c r="M690" i="1"/>
  <c r="P690" i="4" s="1"/>
  <c r="M691" i="1"/>
  <c r="M692" i="1"/>
  <c r="M693" i="1"/>
  <c r="P693" i="4" s="1"/>
  <c r="M694" i="1"/>
  <c r="P694" i="4" s="1"/>
  <c r="M695" i="1"/>
  <c r="P695" i="4" s="1"/>
  <c r="M696" i="1"/>
  <c r="M697" i="1"/>
  <c r="P697" i="4" s="1"/>
  <c r="M698" i="1"/>
  <c r="M699" i="1"/>
  <c r="M700" i="1"/>
  <c r="M701" i="1"/>
  <c r="P701" i="4" s="1"/>
  <c r="M702" i="1"/>
  <c r="P702" i="4" s="1"/>
  <c r="M703" i="1"/>
  <c r="M704" i="1"/>
  <c r="P704" i="4" s="1"/>
  <c r="M705" i="1"/>
  <c r="P705" i="4" s="1"/>
  <c r="M706" i="1"/>
  <c r="P706" i="4" s="1"/>
  <c r="M707" i="1"/>
  <c r="M708" i="1"/>
  <c r="P708" i="4" s="1"/>
  <c r="M709" i="1"/>
  <c r="M710" i="1"/>
  <c r="P710" i="4" s="1"/>
  <c r="M711" i="1"/>
  <c r="M712" i="1"/>
  <c r="M713" i="1"/>
  <c r="P713" i="4" s="1"/>
  <c r="M714" i="1"/>
  <c r="P714" i="4" s="1"/>
  <c r="M715" i="1"/>
  <c r="M716" i="1"/>
  <c r="P716" i="4" s="1"/>
  <c r="M717" i="1"/>
  <c r="M718" i="1"/>
  <c r="P718" i="4" s="1"/>
  <c r="M719" i="1"/>
  <c r="M720" i="1"/>
  <c r="P720" i="4" s="1"/>
  <c r="M721" i="1"/>
  <c r="P721" i="4" s="1"/>
  <c r="M722" i="1"/>
  <c r="P722" i="4" s="1"/>
  <c r="M723" i="1"/>
  <c r="M724" i="1"/>
  <c r="P724" i="4" s="1"/>
  <c r="M725" i="1"/>
  <c r="P725" i="4" s="1"/>
  <c r="M726" i="1"/>
  <c r="M727" i="1"/>
  <c r="M728" i="1"/>
  <c r="P728" i="4" s="1"/>
  <c r="M729" i="1"/>
  <c r="P729" i="4" s="1"/>
  <c r="M730" i="1"/>
  <c r="P730" i="4" s="1"/>
  <c r="M731" i="1"/>
  <c r="M732" i="1"/>
  <c r="P732" i="4" s="1"/>
  <c r="M733" i="1"/>
  <c r="M734" i="1"/>
  <c r="M735" i="1"/>
  <c r="M736" i="1"/>
  <c r="P736" i="4" s="1"/>
  <c r="M737" i="1"/>
  <c r="M738" i="1"/>
  <c r="M739" i="1"/>
  <c r="M740" i="1"/>
  <c r="P740" i="4" s="1"/>
  <c r="M741" i="1"/>
  <c r="M742" i="1"/>
  <c r="M743" i="1"/>
  <c r="M744" i="1"/>
  <c r="P744" i="4" s="1"/>
  <c r="M745" i="1"/>
  <c r="P745" i="4" s="1"/>
  <c r="M746" i="1"/>
  <c r="P746" i="4" s="1"/>
  <c r="M747" i="1"/>
  <c r="M748" i="1"/>
  <c r="P748" i="4" s="1"/>
  <c r="M749" i="1"/>
  <c r="P749" i="4" s="1"/>
  <c r="M750" i="1"/>
  <c r="P750" i="4" s="1"/>
  <c r="M751" i="1"/>
  <c r="P751" i="4" s="1"/>
  <c r="M752" i="1"/>
  <c r="M753" i="1"/>
  <c r="M754" i="1"/>
  <c r="P754" i="4" s="1"/>
  <c r="M755" i="1"/>
  <c r="M756" i="1"/>
  <c r="M757" i="1"/>
  <c r="M758" i="1"/>
  <c r="P758" i="4" s="1"/>
  <c r="M759" i="1"/>
  <c r="M760" i="1"/>
  <c r="P760" i="4" s="1"/>
  <c r="M761" i="1"/>
  <c r="M762" i="1"/>
  <c r="P762" i="4" s="1"/>
  <c r="M763" i="1"/>
  <c r="M764" i="1"/>
  <c r="P764" i="4" s="1"/>
  <c r="M765" i="1"/>
  <c r="M766" i="1"/>
  <c r="M767" i="1"/>
  <c r="M768" i="1"/>
  <c r="P768" i="4" s="1"/>
  <c r="M769" i="1"/>
  <c r="P769" i="4" s="1"/>
  <c r="M770" i="1"/>
  <c r="P770" i="4" s="1"/>
  <c r="M771" i="1"/>
  <c r="M772" i="1"/>
  <c r="P772" i="4" s="1"/>
  <c r="M773" i="1"/>
  <c r="M774" i="1"/>
  <c r="P774" i="4" s="1"/>
  <c r="M775" i="1"/>
  <c r="P775" i="4" s="1"/>
  <c r="M776" i="1"/>
  <c r="M777" i="1"/>
  <c r="P777" i="4" s="1"/>
  <c r="M778" i="1"/>
  <c r="P778" i="4" s="1"/>
  <c r="M779" i="1"/>
  <c r="M780" i="1"/>
  <c r="P780" i="4" s="1"/>
  <c r="M781" i="1"/>
  <c r="M782" i="1"/>
  <c r="P782" i="4" s="1"/>
  <c r="M783" i="1"/>
  <c r="M784" i="1"/>
  <c r="P784" i="4" s="1"/>
  <c r="M785" i="1"/>
  <c r="P785" i="4" s="1"/>
  <c r="M786" i="1"/>
  <c r="P786" i="4" s="1"/>
  <c r="M787" i="1"/>
  <c r="M788" i="1"/>
  <c r="P788" i="4" s="1"/>
  <c r="M789" i="1"/>
  <c r="P789" i="4" s="1"/>
  <c r="M790" i="1"/>
  <c r="M791" i="1"/>
  <c r="M792" i="1"/>
  <c r="M793" i="1"/>
  <c r="P793" i="4" s="1"/>
  <c r="M794" i="1"/>
  <c r="P794" i="4" s="1"/>
  <c r="M795" i="1"/>
  <c r="M796" i="1"/>
  <c r="M797" i="1"/>
  <c r="P797" i="4" s="1"/>
  <c r="M798" i="1"/>
  <c r="M799" i="1"/>
  <c r="P799" i="4" s="1"/>
  <c r="M800" i="1"/>
  <c r="P800" i="4" s="1"/>
  <c r="M801" i="1"/>
  <c r="M802" i="1"/>
  <c r="P802" i="4" s="1"/>
  <c r="M803" i="1"/>
  <c r="M804" i="1"/>
  <c r="M805" i="1"/>
  <c r="P805" i="4" s="1"/>
  <c r="M806" i="1"/>
  <c r="M807" i="1"/>
  <c r="P807" i="4" s="1"/>
  <c r="M808" i="1"/>
  <c r="P808" i="4" s="1"/>
  <c r="M809" i="1"/>
  <c r="P809" i="4" s="1"/>
  <c r="M810" i="1"/>
  <c r="P810" i="4" s="1"/>
  <c r="M811" i="1"/>
  <c r="M812" i="1"/>
  <c r="P812" i="4" s="1"/>
  <c r="M813" i="1"/>
  <c r="P813" i="4" s="1"/>
  <c r="M814" i="1"/>
  <c r="P814" i="4" s="1"/>
  <c r="M815" i="1"/>
  <c r="P815" i="4" s="1"/>
  <c r="M816" i="1"/>
  <c r="M817" i="1"/>
  <c r="P817" i="4" s="1"/>
  <c r="M818" i="1"/>
  <c r="P818" i="4" s="1"/>
  <c r="M819" i="1"/>
  <c r="M820" i="1"/>
  <c r="M821" i="1"/>
  <c r="P821" i="4" s="1"/>
  <c r="M822" i="1"/>
  <c r="P822" i="4" s="1"/>
  <c r="M823" i="1"/>
  <c r="P823" i="4" s="1"/>
  <c r="M824" i="1"/>
  <c r="M825" i="1"/>
  <c r="P825" i="4" s="1"/>
  <c r="M826" i="1"/>
  <c r="M827" i="1"/>
  <c r="M828" i="1"/>
  <c r="M829" i="1"/>
  <c r="P829" i="4" s="1"/>
  <c r="M830" i="1"/>
  <c r="P830" i="4" s="1"/>
  <c r="M831" i="1"/>
  <c r="P831" i="4" s="1"/>
  <c r="M832" i="1"/>
  <c r="M833" i="1"/>
  <c r="M834" i="1"/>
  <c r="P834" i="4" s="1"/>
  <c r="M835" i="1"/>
  <c r="M836" i="1"/>
  <c r="M837" i="1"/>
  <c r="P837" i="4" s="1"/>
  <c r="M838" i="1"/>
  <c r="P838" i="4" s="1"/>
  <c r="M839" i="1"/>
  <c r="P839" i="4" s="1"/>
  <c r="M840" i="1"/>
  <c r="P840" i="4" s="1"/>
  <c r="M841" i="1"/>
  <c r="M842" i="1"/>
  <c r="M843" i="1"/>
  <c r="M844" i="1"/>
  <c r="M845" i="1"/>
  <c r="M846" i="1"/>
  <c r="P846" i="4" s="1"/>
  <c r="M847" i="1"/>
  <c r="M848" i="1"/>
  <c r="P848" i="4" s="1"/>
  <c r="M849" i="1"/>
  <c r="P849" i="4" s="1"/>
  <c r="M850" i="1"/>
  <c r="P850" i="4" s="1"/>
  <c r="M851" i="1"/>
  <c r="M852" i="1"/>
  <c r="P852" i="4" s="1"/>
  <c r="M853" i="1"/>
  <c r="P853" i="4" s="1"/>
  <c r="M854" i="1"/>
  <c r="P854" i="4" s="1"/>
  <c r="M855" i="1"/>
  <c r="P855" i="4" s="1"/>
  <c r="M856" i="1"/>
  <c r="P856" i="4" s="1"/>
  <c r="M857" i="1"/>
  <c r="M858" i="1"/>
  <c r="P858" i="4" s="1"/>
  <c r="M859" i="1"/>
  <c r="M860" i="1"/>
  <c r="P860" i="4" s="1"/>
  <c r="M861" i="1"/>
  <c r="M862" i="1"/>
  <c r="M863" i="1"/>
  <c r="P863" i="4" s="1"/>
  <c r="M864" i="1"/>
  <c r="P864" i="4" s="1"/>
  <c r="M865" i="1"/>
  <c r="M866" i="1"/>
  <c r="M867" i="1"/>
  <c r="M868" i="1"/>
  <c r="M869" i="1"/>
  <c r="M870" i="1"/>
  <c r="P870" i="4" s="1"/>
  <c r="M871" i="1"/>
  <c r="M872" i="1"/>
  <c r="P872" i="4" s="1"/>
  <c r="M873" i="1"/>
  <c r="P873" i="4" s="1"/>
  <c r="M874" i="1"/>
  <c r="M875" i="1"/>
  <c r="M876" i="1"/>
  <c r="P876" i="4" s="1"/>
  <c r="M877" i="1"/>
  <c r="M878" i="1"/>
  <c r="P878" i="4" s="1"/>
  <c r="M879" i="1"/>
  <c r="P879" i="4" s="1"/>
  <c r="M880" i="1"/>
  <c r="M881" i="1"/>
  <c r="P881" i="4" s="1"/>
  <c r="M882" i="1"/>
  <c r="P882" i="4" s="1"/>
  <c r="M883" i="1"/>
  <c r="M884" i="1"/>
  <c r="P884" i="4" s="1"/>
  <c r="M885" i="1"/>
  <c r="M886" i="1"/>
  <c r="P886" i="4" s="1"/>
  <c r="M887" i="1"/>
  <c r="M888" i="1"/>
  <c r="P888" i="4" s="1"/>
  <c r="M889" i="1"/>
  <c r="P889" i="4" s="1"/>
  <c r="M890" i="1"/>
  <c r="P890" i="4" s="1"/>
  <c r="M891" i="1"/>
  <c r="M892" i="1"/>
  <c r="P892" i="4" s="1"/>
  <c r="M893" i="1"/>
  <c r="P893" i="4" s="1"/>
  <c r="M894" i="1"/>
  <c r="P894" i="4" s="1"/>
  <c r="M895" i="1"/>
  <c r="P895" i="4" s="1"/>
  <c r="M896" i="1"/>
  <c r="M897" i="1"/>
  <c r="P897" i="4" s="1"/>
  <c r="M898" i="1"/>
  <c r="P898" i="4" s="1"/>
  <c r="M899" i="1"/>
  <c r="M900" i="1"/>
  <c r="M901" i="1"/>
  <c r="P901" i="4" s="1"/>
  <c r="M902" i="1"/>
  <c r="P902" i="4" s="1"/>
  <c r="M903" i="1"/>
  <c r="P903" i="4" s="1"/>
  <c r="M904" i="1"/>
  <c r="M905" i="1"/>
  <c r="M906" i="1"/>
  <c r="P906" i="4" s="1"/>
  <c r="M907" i="1"/>
  <c r="M908" i="1"/>
  <c r="P908" i="4" s="1"/>
  <c r="M909" i="1"/>
  <c r="M910" i="1"/>
  <c r="M911" i="1"/>
  <c r="M912" i="1"/>
  <c r="M913" i="1"/>
  <c r="P913" i="4" s="1"/>
  <c r="M914" i="1"/>
  <c r="M915" i="1"/>
  <c r="M916" i="1"/>
  <c r="P916" i="4" s="1"/>
  <c r="M917" i="1"/>
  <c r="P917" i="4" s="1"/>
  <c r="M918" i="1"/>
  <c r="P918" i="4" s="1"/>
  <c r="M919" i="1"/>
  <c r="M920" i="1"/>
  <c r="P920" i="4" s="1"/>
  <c r="M921" i="1"/>
  <c r="P921" i="4" s="1"/>
  <c r="M922" i="1"/>
  <c r="P922" i="4" s="1"/>
  <c r="M923" i="1"/>
  <c r="M924" i="1"/>
  <c r="M925" i="1"/>
  <c r="P925" i="4" s="1"/>
  <c r="M926" i="1"/>
  <c r="P926" i="4" s="1"/>
  <c r="M927" i="1"/>
  <c r="P927" i="4" s="1"/>
  <c r="M928" i="1"/>
  <c r="M929" i="1"/>
  <c r="M930" i="1"/>
  <c r="M931" i="1"/>
  <c r="M932" i="1"/>
  <c r="M933" i="1"/>
  <c r="M934" i="1"/>
  <c r="P934" i="4" s="1"/>
  <c r="M935" i="1"/>
  <c r="P935" i="4" s="1"/>
  <c r="M936" i="1"/>
  <c r="P936" i="4" s="1"/>
  <c r="M937" i="1"/>
  <c r="M938" i="1"/>
  <c r="P938" i="4" s="1"/>
  <c r="M939" i="1"/>
  <c r="M940" i="1"/>
  <c r="M941" i="1"/>
  <c r="P941" i="4" s="1"/>
  <c r="M942" i="1"/>
  <c r="M943" i="1"/>
  <c r="M944" i="1"/>
  <c r="M945" i="1"/>
  <c r="P945" i="4" s="1"/>
  <c r="M946" i="1"/>
  <c r="P946" i="4" s="1"/>
  <c r="M947" i="1"/>
  <c r="M948" i="1"/>
  <c r="M949" i="1"/>
  <c r="P949" i="4" s="1"/>
  <c r="M950" i="1"/>
  <c r="P950" i="4" s="1"/>
  <c r="M951" i="1"/>
  <c r="M952" i="1"/>
  <c r="P952" i="4" s="1"/>
  <c r="M953" i="1"/>
  <c r="P953" i="4" s="1"/>
  <c r="M954" i="1"/>
  <c r="M955" i="1"/>
  <c r="M956" i="1"/>
  <c r="P956" i="4" s="1"/>
  <c r="M957" i="1"/>
  <c r="M958" i="1"/>
  <c r="P958" i="4" s="1"/>
  <c r="M959" i="1"/>
  <c r="M960" i="1"/>
  <c r="P960" i="4" s="1"/>
  <c r="M961" i="1"/>
  <c r="M962" i="1"/>
  <c r="P962" i="4" s="1"/>
  <c r="M963" i="1"/>
  <c r="M964" i="1"/>
  <c r="P964" i="4" s="1"/>
  <c r="M965" i="1"/>
  <c r="M966" i="1"/>
  <c r="P966" i="4" s="1"/>
  <c r="M967" i="1"/>
  <c r="P967" i="4" s="1"/>
  <c r="M968" i="1"/>
  <c r="P968" i="4" s="1"/>
  <c r="M969" i="1"/>
  <c r="M970" i="1"/>
  <c r="M971" i="1"/>
  <c r="M972" i="1"/>
  <c r="M973" i="1"/>
  <c r="P973" i="4" s="1"/>
  <c r="M974" i="1"/>
  <c r="P974" i="4" s="1"/>
  <c r="M975" i="1"/>
  <c r="P975" i="4" s="1"/>
  <c r="M976" i="1"/>
  <c r="M977" i="1"/>
  <c r="M978" i="1"/>
  <c r="M979" i="1"/>
  <c r="M980" i="1"/>
  <c r="P980" i="4" s="1"/>
  <c r="M981" i="1"/>
  <c r="P981" i="4" s="1"/>
  <c r="M982" i="1"/>
  <c r="P982" i="4" s="1"/>
  <c r="M983" i="1"/>
  <c r="P983" i="4" s="1"/>
  <c r="M984" i="1"/>
  <c r="M985" i="1"/>
  <c r="P985" i="4" s="1"/>
  <c r="M986" i="1"/>
  <c r="P986" i="4" s="1"/>
  <c r="M987" i="1"/>
  <c r="M988" i="1"/>
  <c r="M989" i="1"/>
  <c r="M990" i="1"/>
  <c r="P990" i="4" s="1"/>
  <c r="M991" i="1"/>
  <c r="P991" i="4" s="1"/>
  <c r="M992" i="1"/>
  <c r="P992" i="4" s="1"/>
  <c r="M993" i="1"/>
  <c r="P993" i="4" s="1"/>
  <c r="M994" i="1"/>
  <c r="P994" i="4" s="1"/>
  <c r="M995" i="1"/>
  <c r="M996" i="1"/>
  <c r="P996" i="4" s="1"/>
  <c r="M997" i="1"/>
  <c r="P997" i="4" s="1"/>
  <c r="M998" i="1"/>
  <c r="M999" i="1"/>
  <c r="M1000" i="1"/>
  <c r="P1000" i="4" s="1"/>
  <c r="M1001" i="1"/>
  <c r="P1001" i="4" s="1"/>
  <c r="M1002" i="1"/>
  <c r="M1003" i="1"/>
  <c r="M1004" i="1"/>
  <c r="P1004" i="4" s="1"/>
  <c r="M1005" i="1"/>
  <c r="P1005" i="4" s="1"/>
  <c r="M1006" i="1"/>
  <c r="M1007" i="1"/>
  <c r="P1007" i="4" s="1"/>
  <c r="M1008" i="1"/>
  <c r="P1008" i="4" s="1"/>
  <c r="M1009" i="1"/>
  <c r="P1009" i="4" s="1"/>
  <c r="M1010" i="1"/>
  <c r="M1011" i="1"/>
  <c r="M1012" i="1"/>
  <c r="P1012" i="4" s="1"/>
  <c r="M1013" i="1"/>
  <c r="P1013" i="4" s="1"/>
  <c r="M1014" i="1"/>
  <c r="M1015" i="1"/>
  <c r="P1015" i="4" s="1"/>
  <c r="M1016" i="1"/>
  <c r="M1017" i="1"/>
  <c r="M1018" i="1"/>
  <c r="M1019" i="1"/>
  <c r="M1020" i="1"/>
  <c r="P1020" i="4" s="1"/>
  <c r="M1021" i="1"/>
  <c r="P1021" i="4" s="1"/>
  <c r="M1022" i="1"/>
  <c r="M1023" i="1"/>
  <c r="M1024" i="1"/>
  <c r="P1024" i="4" s="1"/>
  <c r="M1025" i="1"/>
  <c r="P1025" i="4" s="1"/>
  <c r="M1026" i="1"/>
  <c r="M1027" i="1"/>
  <c r="M1028" i="1"/>
  <c r="M1029" i="1"/>
  <c r="M1030" i="1"/>
  <c r="P1030" i="4" s="1"/>
  <c r="M1031" i="1"/>
  <c r="P1031" i="4" s="1"/>
  <c r="M1032" i="1"/>
  <c r="P1032" i="4" s="1"/>
  <c r="M1033" i="1"/>
  <c r="P1033" i="4" s="1"/>
  <c r="M1034" i="1"/>
  <c r="P1034" i="4" s="1"/>
  <c r="M1035" i="1"/>
  <c r="M1036" i="1"/>
  <c r="P1036" i="4" s="1"/>
  <c r="M1037" i="1"/>
  <c r="M1038" i="1"/>
  <c r="M1039" i="1"/>
  <c r="P1039" i="4" s="1"/>
  <c r="M1040" i="1"/>
  <c r="P1040" i="4" s="1"/>
  <c r="M1041" i="1"/>
  <c r="P1041" i="4" s="1"/>
  <c r="M1042" i="1"/>
  <c r="M1043" i="1"/>
  <c r="M1044" i="1"/>
  <c r="M1045" i="1"/>
  <c r="P1045" i="4" s="1"/>
  <c r="M1046" i="1"/>
  <c r="M1047" i="1"/>
  <c r="P1047" i="4" s="1"/>
  <c r="M1048" i="1"/>
  <c r="P1048" i="4" s="1"/>
  <c r="M1049" i="1"/>
  <c r="M1050" i="1"/>
  <c r="M1051" i="1"/>
  <c r="M1052" i="1"/>
  <c r="P1052" i="4" s="1"/>
  <c r="M1053" i="1"/>
  <c r="P1053" i="4" s="1"/>
  <c r="M1054" i="1"/>
  <c r="P1054" i="4" s="1"/>
  <c r="M1055" i="1"/>
  <c r="M1056" i="1"/>
  <c r="P1056" i="4" s="1"/>
  <c r="M1057" i="1"/>
  <c r="P1057" i="4" s="1"/>
  <c r="M1058" i="1"/>
  <c r="P1058" i="4" s="1"/>
  <c r="M1059" i="1"/>
  <c r="M1060" i="1"/>
  <c r="M1061" i="1"/>
  <c r="P1061" i="4" s="1"/>
  <c r="M1062" i="1"/>
  <c r="P1062" i="4" s="1"/>
  <c r="M1063" i="1"/>
  <c r="P1063" i="4" s="1"/>
  <c r="M1064" i="1"/>
  <c r="P1064" i="4" s="1"/>
  <c r="M1065" i="1"/>
  <c r="M1066" i="1"/>
  <c r="M1067" i="1"/>
  <c r="M1068" i="1"/>
  <c r="P1068" i="4" s="1"/>
  <c r="M1069" i="1"/>
  <c r="M1070" i="1"/>
  <c r="M1071" i="1"/>
  <c r="P1071" i="4" s="1"/>
  <c r="M1072" i="1"/>
  <c r="P1072" i="4" s="1"/>
  <c r="M1073" i="1"/>
  <c r="P1073" i="4" s="1"/>
  <c r="M1074" i="1"/>
  <c r="P1074" i="4" s="1"/>
  <c r="M1075" i="1"/>
  <c r="M1076" i="1"/>
  <c r="P1076" i="4" s="1"/>
  <c r="M1077" i="1"/>
  <c r="P1077" i="4" s="1"/>
  <c r="M1078" i="1"/>
  <c r="P1078" i="4" s="1"/>
  <c r="M1079" i="1"/>
  <c r="P1079" i="4" s="1"/>
  <c r="M1080" i="1"/>
  <c r="P1080" i="4" s="1"/>
  <c r="M1081" i="1"/>
  <c r="P1081" i="4" s="1"/>
  <c r="M1082" i="1"/>
  <c r="M1083" i="1"/>
  <c r="M1084" i="1"/>
  <c r="P1084" i="4" s="1"/>
  <c r="M1085" i="1"/>
  <c r="P1085" i="4" s="1"/>
  <c r="M1086" i="1"/>
  <c r="P1086" i="4" s="1"/>
  <c r="M1087" i="1"/>
  <c r="P1087" i="4" s="1"/>
  <c r="M1088" i="1"/>
  <c r="P1088" i="4" s="1"/>
  <c r="M1089" i="1"/>
  <c r="M1090" i="1"/>
  <c r="P1090" i="4" s="1"/>
  <c r="M1091" i="1"/>
  <c r="M1092" i="1"/>
  <c r="P1092" i="4" s="1"/>
  <c r="M1093" i="1"/>
  <c r="M1094" i="1"/>
  <c r="M1095" i="1"/>
  <c r="M1096" i="1"/>
  <c r="P1096" i="4" s="1"/>
  <c r="M1097" i="1"/>
  <c r="M1098" i="1"/>
  <c r="P1098" i="4" s="1"/>
  <c r="M1099" i="1"/>
  <c r="M1100" i="1"/>
  <c r="P1100" i="4" s="1"/>
  <c r="M1101" i="1"/>
  <c r="M1102" i="1"/>
  <c r="M1103" i="1"/>
  <c r="P1103" i="4" s="1"/>
  <c r="M1104" i="1"/>
  <c r="P1104" i="4" s="1"/>
  <c r="M1105" i="1"/>
  <c r="P1105" i="4" s="1"/>
  <c r="M1106" i="1"/>
  <c r="M1107" i="1"/>
  <c r="M1108" i="1"/>
  <c r="M1109" i="1"/>
  <c r="P1109" i="4" s="1"/>
  <c r="M1110" i="1"/>
  <c r="P1110" i="4" s="1"/>
  <c r="M1111" i="1"/>
  <c r="P1111" i="4" s="1"/>
  <c r="M1112" i="1"/>
  <c r="M1113" i="1"/>
  <c r="P1113" i="4" s="1"/>
  <c r="M1114" i="1"/>
  <c r="M1115" i="1"/>
  <c r="M1116" i="1"/>
  <c r="P1116" i="4" s="1"/>
  <c r="M1117" i="1"/>
  <c r="P1117" i="4" s="1"/>
  <c r="M1118" i="1"/>
  <c r="P1118" i="4" s="1"/>
  <c r="M1119" i="1"/>
  <c r="P1119" i="4" s="1"/>
  <c r="M1120" i="1"/>
  <c r="P1120" i="4" s="1"/>
  <c r="M1121" i="1"/>
  <c r="P1121" i="4" s="1"/>
  <c r="M1122" i="1"/>
  <c r="P1122" i="4" s="1"/>
  <c r="M1123" i="1"/>
  <c r="M1124" i="1"/>
  <c r="P1124" i="4" s="1"/>
  <c r="M1125" i="1"/>
  <c r="M1126" i="1"/>
  <c r="P1126" i="4" s="1"/>
  <c r="M1127" i="1"/>
  <c r="P1127" i="4" s="1"/>
  <c r="M1128" i="1"/>
  <c r="P1128" i="4" s="1"/>
  <c r="M1129" i="1"/>
  <c r="P1129" i="4" s="1"/>
  <c r="M1130" i="1"/>
  <c r="P1130" i="4" s="1"/>
  <c r="M1131" i="1"/>
  <c r="M1132" i="1"/>
  <c r="P1132" i="4" s="1"/>
  <c r="M1133" i="1"/>
  <c r="P1133" i="4" s="1"/>
  <c r="M1134" i="1"/>
  <c r="P1134" i="4" s="1"/>
  <c r="M1135" i="1"/>
  <c r="P1135" i="4" s="1"/>
  <c r="M1136" i="1"/>
  <c r="P1136" i="4" s="1"/>
  <c r="M1137" i="1"/>
  <c r="P1137" i="4" s="1"/>
  <c r="M1138" i="1"/>
  <c r="P1138" i="4" s="1"/>
  <c r="M1139" i="1"/>
  <c r="M1140" i="1"/>
  <c r="M1141" i="1"/>
  <c r="M1142" i="1"/>
  <c r="P1142" i="4" s="1"/>
  <c r="M1143" i="1"/>
  <c r="P1143" i="4" s="1"/>
  <c r="M1144" i="1"/>
  <c r="M1145" i="1"/>
  <c r="P1145" i="4" s="1"/>
  <c r="M1146" i="1"/>
  <c r="P1146" i="4" s="1"/>
  <c r="M1147" i="1"/>
  <c r="M1148" i="1"/>
  <c r="P1148" i="4" s="1"/>
  <c r="M1149" i="1"/>
  <c r="M1150" i="1"/>
  <c r="M1151" i="1"/>
  <c r="P1151" i="4" s="1"/>
  <c r="M1152" i="1"/>
  <c r="M1153" i="1"/>
  <c r="P1153" i="4" s="1"/>
  <c r="M1154" i="1"/>
  <c r="M1155" i="1"/>
  <c r="M1156" i="1"/>
  <c r="M1157" i="1"/>
  <c r="P1157" i="4" s="1"/>
  <c r="M1158" i="1"/>
  <c r="P1158" i="4" s="1"/>
  <c r="M1159" i="1"/>
  <c r="P1159" i="4" s="1"/>
  <c r="M1160" i="1"/>
  <c r="P1160" i="4" s="1"/>
  <c r="M1161" i="1"/>
  <c r="M1162" i="1"/>
  <c r="P1162" i="4" s="1"/>
  <c r="M1163" i="1"/>
  <c r="M1164" i="1"/>
  <c r="P1164" i="4" s="1"/>
  <c r="M1165" i="1"/>
  <c r="P1165" i="4" s="1"/>
  <c r="M1166" i="1"/>
  <c r="P1166" i="4" s="1"/>
  <c r="M1167" i="1"/>
  <c r="P1167" i="4" s="1"/>
  <c r="M1168" i="1"/>
  <c r="P1168" i="4" s="1"/>
  <c r="M1169" i="1"/>
  <c r="M1170" i="1"/>
  <c r="M1171" i="1"/>
  <c r="M1172" i="1"/>
  <c r="M1173" i="1"/>
  <c r="M1174" i="1"/>
  <c r="P1174" i="4" s="1"/>
  <c r="M1175" i="1"/>
  <c r="M1176" i="1"/>
  <c r="P1176" i="4" s="1"/>
  <c r="M1177" i="1"/>
  <c r="M1178" i="1"/>
  <c r="P1178" i="4" s="1"/>
  <c r="M1179" i="1"/>
  <c r="M1180" i="1"/>
  <c r="P1180" i="4" s="1"/>
  <c r="M1181" i="1"/>
  <c r="P1181" i="4" s="1"/>
  <c r="M1182" i="1"/>
  <c r="P1182" i="4" s="1"/>
  <c r="M1183" i="1"/>
  <c r="P1183" i="4" s="1"/>
  <c r="M1184" i="1"/>
  <c r="P1184" i="4" s="1"/>
  <c r="M1185" i="1"/>
  <c r="M1186" i="1"/>
  <c r="P1186" i="4" s="1"/>
  <c r="M1187" i="1"/>
  <c r="M1188" i="1"/>
  <c r="P1188" i="4" s="1"/>
  <c r="M1189" i="1"/>
  <c r="M1190" i="1"/>
  <c r="P1190" i="4" s="1"/>
  <c r="M1191" i="1"/>
  <c r="M1192" i="1"/>
  <c r="P1192" i="4" s="1"/>
  <c r="M1193" i="1"/>
  <c r="P1193" i="4" s="1"/>
  <c r="M1194" i="1"/>
  <c r="P1194" i="4" s="1"/>
  <c r="M1195" i="1"/>
  <c r="M1196" i="1"/>
  <c r="M1197" i="1"/>
  <c r="P1197" i="4" s="1"/>
  <c r="M1198" i="1"/>
  <c r="P1198" i="4" s="1"/>
  <c r="M1199" i="1"/>
  <c r="P1199" i="4" s="1"/>
  <c r="M1200" i="1"/>
  <c r="M1201" i="1"/>
  <c r="M1202" i="1"/>
  <c r="P1202" i="4" s="1"/>
  <c r="M1203" i="1"/>
  <c r="M1204" i="1"/>
  <c r="P1204" i="4" s="1"/>
  <c r="M1205" i="1"/>
  <c r="P1205" i="4" s="1"/>
  <c r="M1206" i="1"/>
  <c r="P1206" i="4" s="1"/>
  <c r="M1207" i="1"/>
  <c r="M1208" i="1"/>
  <c r="P1208" i="4" s="1"/>
  <c r="M1209" i="1"/>
  <c r="P1209" i="4" s="1"/>
  <c r="M1210" i="1"/>
  <c r="M1211" i="1"/>
  <c r="M1212" i="1"/>
  <c r="P1212" i="4" s="1"/>
  <c r="M1213" i="1"/>
  <c r="M1214" i="1"/>
  <c r="P1214" i="4" s="1"/>
  <c r="M1215" i="1"/>
  <c r="P1215" i="4" s="1"/>
  <c r="M1216" i="1"/>
  <c r="P1216" i="4" s="1"/>
  <c r="M1217" i="1"/>
  <c r="M1218" i="1"/>
  <c r="M1219" i="1"/>
  <c r="M1220" i="1"/>
  <c r="P1220" i="4" s="1"/>
  <c r="M1221" i="1"/>
  <c r="M1222" i="1"/>
  <c r="P1222" i="4" s="1"/>
  <c r="M1223" i="1"/>
  <c r="P1223" i="4" s="1"/>
  <c r="M1224" i="1"/>
  <c r="P1224" i="4" s="1"/>
  <c r="M1225" i="1"/>
  <c r="P1225" i="4" s="1"/>
  <c r="M1226" i="1"/>
  <c r="M1227" i="1"/>
  <c r="M1228" i="1"/>
  <c r="P1228" i="4" s="1"/>
  <c r="M1229" i="1"/>
  <c r="M1230" i="1"/>
  <c r="P1230" i="4" s="1"/>
  <c r="M1231" i="1"/>
  <c r="M1232" i="1"/>
  <c r="P1232" i="4" s="1"/>
  <c r="M1233" i="1"/>
  <c r="M1234" i="1"/>
  <c r="P1234" i="4" s="1"/>
  <c r="M1235" i="1"/>
  <c r="M1236" i="1"/>
  <c r="M1237" i="1"/>
  <c r="M1238" i="1"/>
  <c r="P1238" i="4" s="1"/>
  <c r="M1239" i="1"/>
  <c r="P1239" i="4" s="1"/>
  <c r="M1240" i="1"/>
  <c r="P1240" i="4" s="1"/>
  <c r="M1241" i="1"/>
  <c r="P1241" i="4" s="1"/>
  <c r="M1242" i="1"/>
  <c r="P1242" i="4" s="1"/>
  <c r="M1243" i="1"/>
  <c r="M1244" i="1"/>
  <c r="P1244" i="4" s="1"/>
  <c r="M1245" i="1"/>
  <c r="P1245" i="4" s="1"/>
  <c r="M1246" i="1"/>
  <c r="P1246" i="4" s="1"/>
  <c r="M1247" i="1"/>
  <c r="P1247" i="4" s="1"/>
  <c r="M1248" i="1"/>
  <c r="M1249" i="1"/>
  <c r="P1249" i="4" s="1"/>
  <c r="M1250" i="1"/>
  <c r="P1250" i="4" s="1"/>
  <c r="M1251" i="1"/>
  <c r="M1252" i="1"/>
  <c r="P1252" i="4" s="1"/>
  <c r="M1253" i="1"/>
  <c r="P1253" i="4" s="1"/>
  <c r="M1254" i="1"/>
  <c r="M1255" i="1"/>
  <c r="P1255" i="4" s="1"/>
  <c r="M1256" i="1"/>
  <c r="P1256" i="4" s="1"/>
  <c r="M1257" i="1"/>
  <c r="M1258" i="1"/>
  <c r="M1259" i="1"/>
  <c r="M1260" i="1"/>
  <c r="P1260" i="4" s="1"/>
  <c r="M1261" i="1"/>
  <c r="P1261" i="4" s="1"/>
  <c r="M1262" i="1"/>
  <c r="P1262" i="4" s="1"/>
  <c r="M1263" i="1"/>
  <c r="P1263" i="4" s="1"/>
  <c r="M1264" i="1"/>
  <c r="M1265" i="1"/>
  <c r="P1265" i="4" s="1"/>
  <c r="M1266" i="1"/>
  <c r="P1266" i="4" s="1"/>
  <c r="M1267" i="1"/>
  <c r="M1268" i="1"/>
  <c r="P1268" i="4" s="1"/>
  <c r="M1269" i="1"/>
  <c r="P1269" i="4" s="1"/>
  <c r="M1270" i="1"/>
  <c r="P1270" i="4" s="1"/>
  <c r="M1271" i="1"/>
  <c r="P1271" i="4" s="1"/>
  <c r="M1272" i="1"/>
  <c r="M1273" i="1"/>
  <c r="P1273" i="4" s="1"/>
  <c r="M1274" i="1"/>
  <c r="P1274" i="4" s="1"/>
  <c r="M1275" i="1"/>
  <c r="M1276" i="1"/>
  <c r="P1276" i="4" s="1"/>
  <c r="M1277" i="1"/>
  <c r="P1277" i="4" s="1"/>
  <c r="M1278" i="1"/>
  <c r="P1278" i="4" s="1"/>
  <c r="M1279" i="1"/>
  <c r="M1280" i="1"/>
  <c r="M1281" i="1"/>
  <c r="P1281" i="4" s="1"/>
  <c r="M1282" i="1"/>
  <c r="P1282" i="4" s="1"/>
  <c r="M1283" i="1"/>
  <c r="M1284" i="1"/>
  <c r="P1284" i="4" s="1"/>
  <c r="M1285" i="1"/>
  <c r="P1285" i="4" s="1"/>
  <c r="M1286" i="1"/>
  <c r="M1287" i="1"/>
  <c r="P1287" i="4" s="1"/>
  <c r="M1288" i="1"/>
  <c r="M1289" i="1"/>
  <c r="P1289" i="4" s="1"/>
  <c r="M1290" i="1"/>
  <c r="P1290" i="4" s="1"/>
  <c r="M1291" i="1"/>
  <c r="M1292" i="1"/>
  <c r="P1292" i="4" s="1"/>
  <c r="M1293" i="1"/>
  <c r="P1293" i="4" s="1"/>
  <c r="M1294" i="1"/>
  <c r="P1294" i="4" s="1"/>
  <c r="M1295" i="1"/>
  <c r="P1295" i="4" s="1"/>
  <c r="M1296" i="1"/>
  <c r="M1297" i="1"/>
  <c r="M1298" i="1"/>
  <c r="P1298" i="4" s="1"/>
  <c r="M1299" i="1"/>
  <c r="M1300" i="1"/>
  <c r="M1301" i="1"/>
  <c r="M1302" i="1"/>
  <c r="M1303" i="1"/>
  <c r="P1303" i="4" s="1"/>
  <c r="M1304" i="1"/>
  <c r="P1304" i="4" s="1"/>
  <c r="M1305" i="1"/>
  <c r="P1305" i="4" s="1"/>
  <c r="M1306" i="1"/>
  <c r="P1306" i="4" s="1"/>
  <c r="M1307" i="1"/>
  <c r="M1308" i="1"/>
  <c r="P1308" i="4" s="1"/>
  <c r="M1309" i="1"/>
  <c r="P1309" i="4" s="1"/>
  <c r="M1310" i="1"/>
  <c r="P1310" i="4" s="1"/>
  <c r="M1311" i="1"/>
  <c r="M1312" i="1"/>
  <c r="M1313" i="1"/>
  <c r="P1313" i="4" s="1"/>
  <c r="M1314" i="1"/>
  <c r="P1314" i="4" s="1"/>
  <c r="M1315" i="1"/>
  <c r="M1316" i="1"/>
  <c r="P1316" i="4" s="1"/>
  <c r="M1317" i="1"/>
  <c r="P1317" i="4" s="1"/>
  <c r="M1318" i="1"/>
  <c r="M1319" i="1"/>
  <c r="P1319" i="4" s="1"/>
  <c r="M1320" i="1"/>
  <c r="P1320" i="4" s="1"/>
  <c r="M1321" i="1"/>
  <c r="P1321" i="4" s="1"/>
  <c r="M1322" i="1"/>
  <c r="M1323" i="1"/>
  <c r="M1324" i="1"/>
  <c r="P1324" i="4" s="1"/>
  <c r="M1325" i="1"/>
  <c r="M1326" i="1"/>
  <c r="P1326" i="4" s="1"/>
  <c r="M1327" i="1"/>
  <c r="P1327" i="4" s="1"/>
  <c r="M1328" i="1"/>
  <c r="M1329" i="1"/>
  <c r="M1330" i="1"/>
  <c r="P1330" i="4" s="1"/>
  <c r="M1331" i="1"/>
  <c r="M1332" i="1"/>
  <c r="P1332" i="4" s="1"/>
  <c r="M1333" i="1"/>
  <c r="M1334" i="1"/>
  <c r="M1335" i="1"/>
  <c r="P1335" i="4" s="1"/>
  <c r="M1336" i="1"/>
  <c r="M1337" i="1"/>
  <c r="M1338" i="1"/>
  <c r="M1339" i="1"/>
  <c r="M1340" i="1"/>
  <c r="M1341" i="1"/>
  <c r="P1341" i="4" s="1"/>
  <c r="M1342" i="1"/>
  <c r="P1342" i="4" s="1"/>
  <c r="M1343" i="1"/>
  <c r="M1344" i="1"/>
  <c r="P1344" i="4" s="1"/>
  <c r="M1345" i="1"/>
  <c r="M1346" i="1"/>
  <c r="P1346" i="4" s="1"/>
  <c r="M1347" i="1"/>
  <c r="M1348" i="1"/>
  <c r="P1348" i="4" s="1"/>
  <c r="M1349" i="1"/>
  <c r="M1350" i="1"/>
  <c r="P1350" i="4" s="1"/>
  <c r="M1351" i="1"/>
  <c r="P1351" i="4" s="1"/>
  <c r="M1352" i="1"/>
  <c r="M1353" i="1"/>
  <c r="P1353" i="4" s="1"/>
  <c r="M1354" i="1"/>
  <c r="P1354" i="4" s="1"/>
  <c r="M1355" i="1"/>
  <c r="M1356" i="1"/>
  <c r="M1357" i="1"/>
  <c r="P1357" i="4" s="1"/>
  <c r="M1358" i="1"/>
  <c r="P1358" i="4" s="1"/>
  <c r="M1359" i="1"/>
  <c r="P1359" i="4" s="1"/>
  <c r="M1360" i="1"/>
  <c r="P1360" i="4" s="1"/>
  <c r="M1361" i="1"/>
  <c r="P1361" i="4" s="1"/>
  <c r="M1362" i="1"/>
  <c r="M1363" i="1"/>
  <c r="M1364" i="1"/>
  <c r="M1365" i="1"/>
  <c r="M1366" i="1"/>
  <c r="M1367" i="1"/>
  <c r="P1367" i="4" s="1"/>
  <c r="M1368" i="1"/>
  <c r="P1368" i="4" s="1"/>
  <c r="M1369" i="1"/>
  <c r="M1370" i="1"/>
  <c r="P1370" i="4" s="1"/>
  <c r="M1371" i="1"/>
  <c r="M1372" i="1"/>
  <c r="P1372" i="4" s="1"/>
  <c r="M1373" i="1"/>
  <c r="P1373" i="4" s="1"/>
  <c r="M1374" i="1"/>
  <c r="P1374" i="4" s="1"/>
  <c r="M1375" i="1"/>
  <c r="M1376" i="1"/>
  <c r="M1377" i="1"/>
  <c r="M1378" i="1"/>
  <c r="P1378" i="4" s="1"/>
  <c r="M1379" i="1"/>
  <c r="M1380" i="1"/>
  <c r="P1380" i="4" s="1"/>
  <c r="M1381" i="1"/>
  <c r="P1381" i="4" s="1"/>
  <c r="M1382" i="1"/>
  <c r="P1382" i="4" s="1"/>
  <c r="M1383" i="1"/>
  <c r="P1383" i="4" s="1"/>
  <c r="M1384" i="1"/>
  <c r="P1384" i="4" s="1"/>
  <c r="M1385" i="1"/>
  <c r="P1385" i="4" s="1"/>
  <c r="M1386" i="1"/>
  <c r="P1386" i="4" s="1"/>
  <c r="M1387" i="1"/>
  <c r="M1388" i="1"/>
  <c r="P1388" i="4" s="1"/>
  <c r="M1389" i="1"/>
  <c r="M1390" i="1"/>
  <c r="P1390" i="4" s="1"/>
  <c r="M1391" i="1"/>
  <c r="P1391" i="4" s="1"/>
  <c r="M1392" i="1"/>
  <c r="P1392" i="4" s="1"/>
  <c r="M1393" i="1"/>
  <c r="P1393" i="4" s="1"/>
  <c r="M1394" i="1"/>
  <c r="P1394" i="4" s="1"/>
  <c r="M1395" i="1"/>
  <c r="M1396" i="1"/>
  <c r="M1397" i="1"/>
  <c r="P1397" i="4" s="1"/>
  <c r="M1398" i="1"/>
  <c r="P1398" i="4" s="1"/>
  <c r="M1399" i="1"/>
  <c r="P1399" i="4" s="1"/>
  <c r="M1400" i="1"/>
  <c r="P1400" i="4" s="1"/>
  <c r="M1401" i="1"/>
  <c r="M1402" i="1"/>
  <c r="P1402" i="4" s="1"/>
  <c r="M1403" i="1"/>
  <c r="M1404" i="1"/>
  <c r="P1404" i="4" s="1"/>
  <c r="M1405" i="1"/>
  <c r="P1405" i="4" s="1"/>
  <c r="M1406" i="1"/>
  <c r="P1406" i="4" s="1"/>
  <c r="M1407" i="1"/>
  <c r="P1407" i="4" s="1"/>
  <c r="M1408" i="1"/>
  <c r="P1408" i="4" s="1"/>
  <c r="M1409" i="1"/>
  <c r="P1409" i="4" s="1"/>
  <c r="M1410" i="1"/>
  <c r="P1410" i="4" s="1"/>
  <c r="M1411" i="1"/>
  <c r="M1412" i="1"/>
  <c r="P1412" i="4" s="1"/>
  <c r="M1413" i="1"/>
  <c r="P1413" i="4" s="1"/>
  <c r="M1414" i="1"/>
  <c r="P1414" i="4" s="1"/>
  <c r="M1415" i="1"/>
  <c r="M1416" i="1"/>
  <c r="M1417" i="1"/>
  <c r="P1417" i="4" s="1"/>
  <c r="M1418" i="1"/>
  <c r="M1419" i="1"/>
  <c r="M1420" i="1"/>
  <c r="P1420" i="4" s="1"/>
  <c r="M1421" i="1"/>
  <c r="P1421" i="4" s="1"/>
  <c r="M1422" i="1"/>
  <c r="M1423" i="1"/>
  <c r="P1423" i="4" s="1"/>
  <c r="M1424" i="1"/>
  <c r="P1424" i="4" s="1"/>
  <c r="M1425" i="1"/>
  <c r="P1425" i="4" s="1"/>
  <c r="M1426" i="1"/>
  <c r="P1426" i="4" s="1"/>
  <c r="M1427" i="1"/>
  <c r="P1427" i="4" s="1"/>
  <c r="M1428" i="1"/>
  <c r="P1428" i="4" s="1"/>
  <c r="M1429" i="1"/>
  <c r="M1430" i="1"/>
  <c r="M1431" i="1"/>
  <c r="M1432" i="1"/>
  <c r="P1432" i="4" s="1"/>
  <c r="M1433" i="1"/>
  <c r="M1434" i="1"/>
  <c r="M1435" i="1"/>
  <c r="P1435" i="4" s="1"/>
  <c r="M1436" i="1"/>
  <c r="M1437" i="1"/>
  <c r="P1437" i="4" s="1"/>
  <c r="M1438" i="1"/>
  <c r="P1438" i="4" s="1"/>
  <c r="M1439" i="1"/>
  <c r="P1439" i="4" s="1"/>
  <c r="M1440" i="1"/>
  <c r="M1441" i="1"/>
  <c r="M1442" i="1"/>
  <c r="P1442" i="4" s="1"/>
  <c r="M1443" i="1"/>
  <c r="P1443" i="4" s="1"/>
  <c r="M1444" i="1"/>
  <c r="P1444" i="4" s="1"/>
  <c r="M1445" i="1"/>
  <c r="P1445" i="4" s="1"/>
  <c r="M1446" i="1"/>
  <c r="P1446" i="4" s="1"/>
  <c r="M1447" i="1"/>
  <c r="P1447" i="4" s="1"/>
  <c r="M1448" i="1"/>
  <c r="P1448" i="4" s="1"/>
  <c r="M1449" i="1"/>
  <c r="M1450" i="1"/>
  <c r="P1450" i="4" s="1"/>
  <c r="M1451" i="1"/>
  <c r="P1451" i="4" s="1"/>
  <c r="M1452" i="1"/>
  <c r="P1452" i="4" s="1"/>
  <c r="M1453" i="1"/>
  <c r="P1453" i="4" s="1"/>
  <c r="M1454" i="1"/>
  <c r="M1455" i="1"/>
  <c r="P1455" i="4" s="1"/>
  <c r="M1456" i="1"/>
  <c r="P1456" i="4" s="1"/>
  <c r="M1457" i="1"/>
  <c r="P1457" i="4" s="1"/>
  <c r="M1458" i="1"/>
  <c r="P1458" i="4" s="1"/>
  <c r="M1459" i="1"/>
  <c r="P1459" i="4" s="1"/>
  <c r="M1460" i="1"/>
  <c r="P1460" i="4" s="1"/>
  <c r="M1461" i="1"/>
  <c r="P1461" i="4" s="1"/>
  <c r="M1462" i="1"/>
  <c r="P1462" i="4" s="1"/>
  <c r="M1463" i="1"/>
  <c r="M1464" i="1"/>
  <c r="P1464" i="4" s="1"/>
  <c r="M1465" i="1"/>
  <c r="P1465" i="4" s="1"/>
  <c r="M1466" i="1"/>
  <c r="M1467" i="1"/>
  <c r="P1467" i="4" s="1"/>
  <c r="M1468" i="1"/>
  <c r="P1468" i="4" s="1"/>
  <c r="M1469" i="1"/>
  <c r="P1469" i="4" s="1"/>
  <c r="M1470" i="1"/>
  <c r="P1470" i="4" s="1"/>
  <c r="M1471" i="1"/>
  <c r="M1472" i="1"/>
  <c r="P1472" i="4" s="1"/>
  <c r="M1473" i="1"/>
  <c r="P1473" i="4" s="1"/>
  <c r="M1474" i="1"/>
  <c r="M1475" i="1"/>
  <c r="P1475" i="4" s="1"/>
  <c r="M1476" i="1"/>
  <c r="M1477" i="1"/>
  <c r="P1477" i="4" s="1"/>
  <c r="M1478" i="1"/>
  <c r="P1478" i="4" s="1"/>
  <c r="M1479" i="1"/>
  <c r="P1479" i="4" s="1"/>
  <c r="M1480" i="1"/>
  <c r="P1480" i="4" s="1"/>
  <c r="M1481" i="1"/>
  <c r="P1481" i="4" s="1"/>
  <c r="M1482" i="1"/>
  <c r="P1482" i="4" s="1"/>
  <c r="M1483" i="1"/>
  <c r="P1483" i="4" s="1"/>
  <c r="M1484" i="1"/>
  <c r="M1485" i="1"/>
  <c r="P1485" i="4" s="1"/>
  <c r="M1486" i="1"/>
  <c r="P1486" i="4" s="1"/>
  <c r="M1487" i="1"/>
  <c r="P1487" i="4" s="1"/>
  <c r="M1488" i="1"/>
  <c r="P1488" i="4" s="1"/>
  <c r="M1489" i="1"/>
  <c r="M1490" i="1"/>
  <c r="P1490" i="4" s="1"/>
  <c r="M1491" i="1"/>
  <c r="P1491" i="4" s="1"/>
  <c r="M1492" i="1"/>
  <c r="P1492" i="4" s="1"/>
  <c r="M1493" i="1"/>
  <c r="P1493" i="4" s="1"/>
  <c r="M1494" i="1"/>
  <c r="P1494" i="4" s="1"/>
  <c r="M1495" i="1"/>
  <c r="P1495" i="4" s="1"/>
  <c r="M1496" i="1"/>
  <c r="P1496" i="4" s="1"/>
  <c r="M1497" i="1"/>
  <c r="P1497" i="4" s="1"/>
  <c r="M1498" i="1"/>
  <c r="P1498" i="4" s="1"/>
  <c r="M1499" i="1"/>
  <c r="M1500" i="1"/>
  <c r="M1501" i="1"/>
  <c r="M1502" i="1"/>
  <c r="P1502" i="4" s="1"/>
  <c r="M1503" i="1"/>
  <c r="M1504" i="1"/>
  <c r="P1504" i="4" s="1"/>
  <c r="M1505" i="1"/>
  <c r="P1505" i="4" s="1"/>
  <c r="M1506" i="1"/>
  <c r="P1506" i="4" s="1"/>
  <c r="M1507" i="1"/>
  <c r="P1507" i="4" s="1"/>
  <c r="M1508" i="1"/>
  <c r="P1508" i="4" s="1"/>
  <c r="M1509" i="1"/>
  <c r="P1509" i="4" s="1"/>
  <c r="M1510" i="1"/>
  <c r="P1510" i="4" s="1"/>
  <c r="M1511" i="1"/>
  <c r="P1511" i="4" s="1"/>
  <c r="M1512" i="1"/>
  <c r="P1512" i="4" s="1"/>
  <c r="M1513" i="1"/>
  <c r="P1513" i="4" s="1"/>
  <c r="M1514" i="1"/>
  <c r="P1514" i="4" s="1"/>
  <c r="M1515" i="1"/>
  <c r="P1515" i="4" s="1"/>
  <c r="M1516" i="1"/>
  <c r="P1516" i="4" s="1"/>
  <c r="M1517" i="1"/>
  <c r="M1518" i="1"/>
  <c r="P1518" i="4" s="1"/>
  <c r="M1519" i="1"/>
  <c r="P1519" i="4" s="1"/>
  <c r="M1520" i="1"/>
  <c r="P1520" i="4" s="1"/>
  <c r="M1521" i="1"/>
  <c r="P1521" i="4" s="1"/>
  <c r="M1522" i="1"/>
  <c r="M1523" i="1"/>
  <c r="M1524" i="1"/>
  <c r="M1525" i="1"/>
  <c r="P1525" i="4" s="1"/>
  <c r="M1526" i="1"/>
  <c r="P1526" i="4" s="1"/>
  <c r="M1527" i="1"/>
  <c r="P1527" i="4" s="1"/>
  <c r="M1528" i="1"/>
  <c r="P1528" i="4" s="1"/>
  <c r="M1529" i="1"/>
  <c r="P1529" i="4" s="1"/>
  <c r="M1530" i="1"/>
  <c r="P1530" i="4" s="1"/>
  <c r="M1531" i="1"/>
  <c r="M1532" i="1"/>
  <c r="P1532" i="4" s="1"/>
  <c r="M1533" i="1"/>
  <c r="P1533" i="4" s="1"/>
  <c r="M1534" i="1"/>
  <c r="P1534" i="4" s="1"/>
  <c r="M1535" i="1"/>
  <c r="M1536" i="1"/>
  <c r="P1536" i="4" s="1"/>
  <c r="M1537" i="1"/>
  <c r="P1537" i="4" s="1"/>
  <c r="M1538" i="1"/>
  <c r="M1539" i="1"/>
  <c r="P1539" i="4" s="1"/>
  <c r="M1540" i="1"/>
  <c r="P1540" i="4" s="1"/>
  <c r="M1541" i="1"/>
  <c r="P1541" i="4" s="1"/>
  <c r="M1542" i="1"/>
  <c r="P1542" i="4" s="1"/>
  <c r="M1543" i="1"/>
  <c r="M1544" i="1"/>
  <c r="M1545" i="1"/>
  <c r="M1546" i="1"/>
  <c r="P1546" i="4" s="1"/>
  <c r="M1547" i="1"/>
  <c r="M1548" i="1"/>
  <c r="P1548" i="4" s="1"/>
  <c r="M1549" i="1"/>
  <c r="P1549" i="4" s="1"/>
  <c r="M1550" i="1"/>
  <c r="M1551" i="1"/>
  <c r="M1552" i="1"/>
  <c r="M1553" i="1"/>
  <c r="P1553" i="4" s="1"/>
  <c r="M1554" i="1"/>
  <c r="M1555" i="1"/>
  <c r="P1555" i="4" s="1"/>
  <c r="M1556" i="1"/>
  <c r="P1556" i="4" s="1"/>
  <c r="M1557" i="1"/>
  <c r="M1558" i="1"/>
  <c r="P1558" i="4" s="1"/>
  <c r="M1559" i="1"/>
  <c r="P1559" i="4" s="1"/>
  <c r="M1560" i="1"/>
  <c r="M1561" i="1"/>
  <c r="P1561" i="4" s="1"/>
  <c r="M1562" i="1"/>
  <c r="P1562" i="4" s="1"/>
  <c r="M1563" i="1"/>
  <c r="M1564" i="1"/>
  <c r="P1564" i="4" s="1"/>
  <c r="M1565" i="1"/>
  <c r="M1566" i="1"/>
  <c r="P1566" i="4" s="1"/>
  <c r="M1567" i="1"/>
  <c r="P1567" i="4" s="1"/>
  <c r="M1568" i="1"/>
  <c r="P1568" i="4" s="1"/>
  <c r="M1569" i="1"/>
  <c r="P1569" i="4" s="1"/>
  <c r="M1570" i="1"/>
  <c r="M1571" i="1"/>
  <c r="P1571" i="4" s="1"/>
  <c r="M1572" i="1"/>
  <c r="P1572" i="4" s="1"/>
  <c r="M1573" i="1"/>
  <c r="P1573" i="4" s="1"/>
  <c r="M1574" i="1"/>
  <c r="M1575" i="1"/>
  <c r="P1575" i="4" s="1"/>
  <c r="M1576" i="1"/>
  <c r="P1576" i="4" s="1"/>
  <c r="M1577" i="1"/>
  <c r="M1578" i="1"/>
  <c r="P1578" i="4" s="1"/>
  <c r="M1579" i="1"/>
  <c r="M1580" i="1"/>
  <c r="P1580" i="4" s="1"/>
  <c r="M1581" i="1"/>
  <c r="M1582" i="1"/>
  <c r="M1583" i="1"/>
  <c r="P1583" i="4" s="1"/>
  <c r="M1584" i="1"/>
  <c r="P1584" i="4" s="1"/>
  <c r="M1585" i="1"/>
  <c r="P1585" i="4" s="1"/>
  <c r="M1586" i="1"/>
  <c r="P1586" i="4" s="1"/>
  <c r="M1587" i="1"/>
  <c r="P1587" i="4" s="1"/>
  <c r="M1588" i="1"/>
  <c r="P1588" i="4" s="1"/>
  <c r="M1589" i="1"/>
  <c r="P1589" i="4" s="1"/>
  <c r="M1590" i="1"/>
  <c r="P1590" i="4" s="1"/>
  <c r="M1591" i="1"/>
  <c r="P1591" i="4" s="1"/>
  <c r="M1592" i="1"/>
  <c r="M1593" i="1"/>
  <c r="P1593" i="4" s="1"/>
  <c r="M1594" i="1"/>
  <c r="M1595" i="1"/>
  <c r="M1596" i="1"/>
  <c r="P1596" i="4" s="1"/>
  <c r="M1597" i="1"/>
  <c r="M1598" i="1"/>
  <c r="M1599" i="1"/>
  <c r="P1599" i="4" s="1"/>
  <c r="M1600" i="1"/>
  <c r="P1600" i="4" s="1"/>
  <c r="M1601" i="1"/>
  <c r="M1602" i="1"/>
  <c r="P1602" i="4" s="1"/>
  <c r="M1603" i="1"/>
  <c r="P1603" i="4" s="1"/>
  <c r="M1604" i="1"/>
  <c r="P1604" i="4" s="1"/>
  <c r="M1605" i="1"/>
  <c r="M1606" i="1"/>
  <c r="P1606" i="4" s="1"/>
  <c r="M1607" i="1"/>
  <c r="M1608" i="1"/>
  <c r="M1609" i="1"/>
  <c r="P1609" i="4" s="1"/>
  <c r="M1610" i="1"/>
  <c r="M1611" i="1"/>
  <c r="M1612" i="1"/>
  <c r="P1612" i="4" s="1"/>
  <c r="M1613" i="1"/>
  <c r="M1614" i="1"/>
  <c r="P1614" i="4" s="1"/>
  <c r="M1615" i="1"/>
  <c r="P1615" i="4" s="1"/>
  <c r="M1616" i="1"/>
  <c r="P1616" i="4" s="1"/>
  <c r="M1617" i="1"/>
  <c r="M1618" i="1"/>
  <c r="P1618" i="4" s="1"/>
  <c r="M1619" i="1"/>
  <c r="P1619" i="4" s="1"/>
  <c r="M1620" i="1"/>
  <c r="P1620" i="4" s="1"/>
  <c r="M1621" i="1"/>
  <c r="P1621" i="4" s="1"/>
  <c r="M1622" i="1"/>
  <c r="P1622" i="4" s="1"/>
  <c r="M1623" i="1"/>
  <c r="P1623" i="4" s="1"/>
  <c r="M1624" i="1"/>
  <c r="P1624" i="4" s="1"/>
  <c r="M1625" i="1"/>
  <c r="P1625" i="4" s="1"/>
  <c r="M1626" i="1"/>
  <c r="P1626" i="4" s="1"/>
  <c r="M1627" i="1"/>
  <c r="M1628" i="1"/>
  <c r="P1628" i="4" s="1"/>
  <c r="M1629" i="1"/>
  <c r="P1629" i="4" s="1"/>
  <c r="M1630" i="1"/>
  <c r="P1630" i="4" s="1"/>
  <c r="M1631" i="1"/>
  <c r="M1632" i="1"/>
  <c r="M1633" i="1"/>
  <c r="M1634" i="1"/>
  <c r="P1634" i="4" s="1"/>
  <c r="M1635" i="1"/>
  <c r="P1635" i="4" s="1"/>
  <c r="M1636" i="1"/>
  <c r="M1637" i="1"/>
  <c r="P1637" i="4" s="1"/>
  <c r="M1638" i="1"/>
  <c r="M1639" i="1"/>
  <c r="P1639" i="4" s="1"/>
  <c r="M1640" i="1"/>
  <c r="M1641" i="1"/>
  <c r="M1642" i="1"/>
  <c r="P1642" i="4" s="1"/>
  <c r="M1643" i="1"/>
  <c r="P1643" i="4" s="1"/>
  <c r="M1644" i="1"/>
  <c r="M1645" i="1"/>
  <c r="P1645" i="4" s="1"/>
  <c r="M1646" i="1"/>
  <c r="P1646" i="4" s="1"/>
  <c r="M1647" i="1"/>
  <c r="M1648" i="1"/>
  <c r="M1649" i="1"/>
  <c r="P1649" i="4" s="1"/>
  <c r="M1650" i="1"/>
  <c r="P1650" i="4" s="1"/>
  <c r="M1651" i="1"/>
  <c r="P1651" i="4" s="1"/>
  <c r="M1652" i="1"/>
  <c r="P1652" i="4" s="1"/>
  <c r="M1653" i="1"/>
  <c r="M1654" i="1"/>
  <c r="M1655" i="1"/>
  <c r="P1655" i="4" s="1"/>
  <c r="M1656" i="1"/>
  <c r="P1656" i="4" s="1"/>
  <c r="M1657" i="1"/>
  <c r="P1657" i="4" s="1"/>
  <c r="M1658" i="1"/>
  <c r="P1658" i="4" s="1"/>
  <c r="M1659" i="1"/>
  <c r="P1659" i="4" s="1"/>
  <c r="M1660" i="1"/>
  <c r="P1660" i="4" s="1"/>
  <c r="M1661" i="1"/>
  <c r="P1661" i="4" s="1"/>
  <c r="M1662" i="1"/>
  <c r="P1662" i="4" s="1"/>
  <c r="M1663" i="1"/>
  <c r="P1663" i="4" s="1"/>
  <c r="M1664" i="1"/>
  <c r="P1664" i="4" s="1"/>
  <c r="M1665" i="1"/>
  <c r="P1665" i="4" s="1"/>
  <c r="M1666" i="1"/>
  <c r="P1666" i="4" s="1"/>
  <c r="M1667" i="1"/>
  <c r="M1668" i="1"/>
  <c r="M1669" i="1"/>
  <c r="P1669" i="4" s="1"/>
  <c r="M1670" i="1"/>
  <c r="M1671" i="1"/>
  <c r="P1671" i="4" s="1"/>
  <c r="M1672" i="1"/>
  <c r="P1672" i="4" s="1"/>
  <c r="M1673" i="1"/>
  <c r="P1673" i="4" s="1"/>
  <c r="M1674" i="1"/>
  <c r="M1675" i="1"/>
  <c r="M1676" i="1"/>
  <c r="P1676" i="4" s="1"/>
  <c r="M1677" i="1"/>
  <c r="M1678" i="1"/>
  <c r="P1678" i="4" s="1"/>
  <c r="M1679" i="1"/>
  <c r="P1679" i="4" s="1"/>
  <c r="M1680" i="1"/>
  <c r="M1681" i="1"/>
  <c r="M1682" i="1"/>
  <c r="P1682" i="4" s="1"/>
  <c r="M1683" i="1"/>
  <c r="P1683" i="4" s="1"/>
  <c r="M1684" i="1"/>
  <c r="P1684" i="4" s="1"/>
  <c r="M1685" i="1"/>
  <c r="M1686" i="1"/>
  <c r="P1686" i="4" s="1"/>
  <c r="M1687" i="1"/>
  <c r="P1687" i="4" s="1"/>
  <c r="M1688" i="1"/>
  <c r="P1688" i="4" s="1"/>
  <c r="M1689" i="1"/>
  <c r="P1689" i="4" s="1"/>
  <c r="M1690" i="1"/>
  <c r="M1691" i="1"/>
  <c r="P1691" i="4" s="1"/>
  <c r="M1692" i="1"/>
  <c r="P1692" i="4" s="1"/>
  <c r="M1693" i="1"/>
  <c r="P1693" i="4" s="1"/>
  <c r="M1694" i="1"/>
  <c r="P1694" i="4" s="1"/>
  <c r="M1695" i="1"/>
  <c r="M1696" i="1"/>
  <c r="M1697" i="1"/>
  <c r="P1697" i="4" s="1"/>
  <c r="M1698" i="1"/>
  <c r="P1698" i="4" s="1"/>
  <c r="M1699" i="1"/>
  <c r="P1699" i="4" s="1"/>
  <c r="M1700" i="1"/>
  <c r="P1700" i="4" s="1"/>
  <c r="M1701" i="1"/>
  <c r="M1702" i="1"/>
  <c r="M1703" i="1"/>
  <c r="P1703" i="4" s="1"/>
  <c r="M1704" i="1"/>
  <c r="P1704" i="4" s="1"/>
  <c r="M1705" i="1"/>
  <c r="P1705" i="4" s="1"/>
  <c r="M1706" i="1"/>
  <c r="M1707" i="1"/>
  <c r="P1707" i="4" s="1"/>
  <c r="M1708" i="1"/>
  <c r="M1709" i="1"/>
  <c r="M1710" i="1"/>
  <c r="M1711" i="1"/>
  <c r="M1712" i="1"/>
  <c r="M1713" i="1"/>
  <c r="M1714" i="1"/>
  <c r="P1714" i="4" s="1"/>
  <c r="M1715" i="1"/>
  <c r="M1716" i="1"/>
  <c r="P1716" i="4" s="1"/>
  <c r="M1717" i="1"/>
  <c r="P1717" i="4" s="1"/>
  <c r="M1718" i="1"/>
  <c r="P1718" i="4" s="1"/>
  <c r="M1719" i="1"/>
  <c r="P1719" i="4" s="1"/>
  <c r="M1720" i="1"/>
  <c r="P1720" i="4" s="1"/>
  <c r="M1721" i="1"/>
  <c r="M1722" i="1"/>
  <c r="P1722" i="4" s="1"/>
  <c r="M1723" i="1"/>
  <c r="M1724" i="1"/>
  <c r="M1725" i="1"/>
  <c r="M1726" i="1"/>
  <c r="P1726" i="4" s="1"/>
  <c r="M1727" i="1"/>
  <c r="P1727" i="4" s="1"/>
  <c r="M1728" i="1"/>
  <c r="P1728" i="4" s="1"/>
  <c r="M1729" i="1"/>
  <c r="P1729" i="4" s="1"/>
  <c r="M1730" i="1"/>
  <c r="P1730" i="4" s="1"/>
  <c r="M1731" i="1"/>
  <c r="P1731" i="4" s="1"/>
  <c r="M1732" i="1"/>
  <c r="M1733" i="1"/>
  <c r="P1733" i="4" s="1"/>
  <c r="M1734" i="1"/>
  <c r="P1734" i="4" s="1"/>
  <c r="M1735" i="1"/>
  <c r="M1736" i="1"/>
  <c r="P1736" i="4" s="1"/>
  <c r="M1737" i="1"/>
  <c r="P1737" i="4" s="1"/>
  <c r="M1738" i="1"/>
  <c r="P1738" i="4" s="1"/>
  <c r="M1739" i="1"/>
  <c r="P1739" i="4" s="1"/>
  <c r="M1740" i="1"/>
  <c r="P1740" i="4" s="1"/>
  <c r="M1741" i="1"/>
  <c r="M1742" i="1"/>
  <c r="P1742" i="4" s="1"/>
  <c r="M1743" i="1"/>
  <c r="P1743" i="4" s="1"/>
  <c r="M1744" i="1"/>
  <c r="M1745" i="1"/>
  <c r="M1746" i="1"/>
  <c r="P1746" i="4" s="1"/>
  <c r="M1747" i="1"/>
  <c r="P1747" i="4" s="1"/>
  <c r="M1748" i="1"/>
  <c r="P1748" i="4" s="1"/>
  <c r="M1749" i="1"/>
  <c r="P1749" i="4" s="1"/>
  <c r="M1750" i="1"/>
  <c r="M1751" i="1"/>
  <c r="M1752" i="1"/>
  <c r="P1752" i="4" s="1"/>
  <c r="M1753" i="1"/>
  <c r="P1753" i="4" s="1"/>
  <c r="M1754" i="1"/>
  <c r="M1755" i="1"/>
  <c r="P1755" i="4" s="1"/>
  <c r="M1756" i="1"/>
  <c r="P1756" i="4" s="1"/>
  <c r="M1757" i="1"/>
  <c r="P1757" i="4" s="1"/>
  <c r="M1758" i="1"/>
  <c r="M1759" i="1"/>
  <c r="P1759" i="4" s="1"/>
  <c r="M1760" i="1"/>
  <c r="M1761" i="1"/>
  <c r="P1761" i="4" s="1"/>
  <c r="M1762" i="1"/>
  <c r="P1762" i="4" s="1"/>
  <c r="M1763" i="1"/>
  <c r="M1764" i="1"/>
  <c r="M1765" i="1"/>
  <c r="M1766" i="1"/>
  <c r="P1766" i="4" s="1"/>
  <c r="M1767" i="1"/>
  <c r="P1767" i="4" s="1"/>
  <c r="M1768" i="1"/>
  <c r="P1768" i="4" s="1"/>
  <c r="M1769" i="1"/>
  <c r="P1769" i="4" s="1"/>
  <c r="M1770" i="1"/>
  <c r="P1770" i="4" s="1"/>
  <c r="M1771" i="1"/>
  <c r="P1771" i="4" s="1"/>
  <c r="M1772" i="1"/>
  <c r="P1772" i="4" s="1"/>
  <c r="M1773" i="1"/>
  <c r="M1774" i="1"/>
  <c r="M1775" i="1"/>
  <c r="P1775" i="4" s="1"/>
  <c r="M1776" i="1"/>
  <c r="M1777" i="1"/>
  <c r="P1777" i="4" s="1"/>
  <c r="M1778" i="1"/>
  <c r="P1778" i="4" s="1"/>
  <c r="M1779" i="1"/>
  <c r="P1779" i="4" s="1"/>
  <c r="M1780" i="1"/>
  <c r="P1780" i="4" s="1"/>
  <c r="M1781" i="1"/>
  <c r="P1781" i="4" s="1"/>
  <c r="M1782" i="1"/>
  <c r="P1782" i="4" s="1"/>
  <c r="M1783" i="1"/>
  <c r="M1784" i="1"/>
  <c r="M1785" i="1"/>
  <c r="M1786" i="1"/>
  <c r="M1787" i="1"/>
  <c r="P1787" i="4" s="1"/>
  <c r="M1788" i="1"/>
  <c r="M1789" i="1"/>
  <c r="M1790" i="1"/>
  <c r="M1791" i="1"/>
  <c r="P1791" i="4" s="1"/>
  <c r="M1792" i="1"/>
  <c r="M1793" i="1"/>
  <c r="P1793" i="4" s="1"/>
  <c r="M1794" i="1"/>
  <c r="P1794" i="4" s="1"/>
  <c r="M1795" i="1"/>
  <c r="M1796" i="1"/>
  <c r="P1796" i="4" s="1"/>
  <c r="M1797" i="1"/>
  <c r="P1797" i="4" s="1"/>
  <c r="M1798" i="1"/>
  <c r="P1798" i="4" s="1"/>
  <c r="M1799" i="1"/>
  <c r="P1799" i="4" s="1"/>
  <c r="M1800" i="1"/>
  <c r="P1800" i="4" s="1"/>
  <c r="M1801" i="1"/>
  <c r="M1802" i="1"/>
  <c r="M1803" i="1"/>
  <c r="P1803" i="4" s="1"/>
  <c r="M1804" i="1"/>
  <c r="P1804" i="4" s="1"/>
  <c r="M1805" i="1"/>
  <c r="P1805" i="4" s="1"/>
  <c r="M1806" i="1"/>
  <c r="P1806" i="4" s="1"/>
  <c r="M1807" i="1"/>
  <c r="M1808" i="1"/>
  <c r="P1808" i="4" s="1"/>
  <c r="M1809" i="1"/>
  <c r="P1809" i="4" s="1"/>
  <c r="M1810" i="1"/>
  <c r="M1811" i="1"/>
  <c r="P1811" i="4" s="1"/>
  <c r="M1812" i="1"/>
  <c r="P1812" i="4" s="1"/>
  <c r="M1813" i="1"/>
  <c r="P1813" i="4" s="1"/>
  <c r="M1814" i="1"/>
  <c r="M1815" i="1"/>
  <c r="P1815" i="4" s="1"/>
  <c r="M1816" i="1"/>
  <c r="P1816" i="4" s="1"/>
  <c r="M1817" i="1"/>
  <c r="P1817" i="4" s="1"/>
  <c r="M1818" i="1"/>
  <c r="P1818" i="4" s="1"/>
  <c r="M1819" i="1"/>
  <c r="P1819" i="4" s="1"/>
  <c r="M1820" i="1"/>
  <c r="P1820" i="4" s="1"/>
  <c r="M1821" i="1"/>
  <c r="P1821" i="4" s="1"/>
  <c r="M1822" i="1"/>
  <c r="M1823" i="1"/>
  <c r="P1823" i="4" s="1"/>
  <c r="M1824" i="1"/>
  <c r="P1824" i="4" s="1"/>
  <c r="M1825" i="1"/>
  <c r="P1825" i="4" s="1"/>
  <c r="M1826" i="1"/>
  <c r="P1826" i="4" s="1"/>
  <c r="M1827" i="1"/>
  <c r="P1827" i="4" s="1"/>
  <c r="M1828" i="1"/>
  <c r="P1828" i="4" s="1"/>
  <c r="M1829" i="1"/>
  <c r="P1829" i="4" s="1"/>
  <c r="M1830" i="1"/>
  <c r="P1830" i="4" s="1"/>
  <c r="M1831" i="1"/>
  <c r="P1831" i="4" s="1"/>
  <c r="M1832" i="1"/>
  <c r="P1832" i="4" s="1"/>
  <c r="M1833" i="1"/>
  <c r="P1833" i="4" s="1"/>
  <c r="M1834" i="1"/>
  <c r="M1835" i="1"/>
  <c r="P1835" i="4" s="1"/>
  <c r="M1836" i="1"/>
  <c r="P1836" i="4" s="1"/>
  <c r="M1837" i="1"/>
  <c r="P1837" i="4" s="1"/>
  <c r="M1838" i="1"/>
  <c r="M1839" i="1"/>
  <c r="M1840" i="1"/>
  <c r="P1840" i="4" s="1"/>
  <c r="M1841" i="1"/>
  <c r="P1841" i="4" s="1"/>
  <c r="M1842" i="1"/>
  <c r="P1842" i="4" s="1"/>
  <c r="M1843" i="1"/>
  <c r="M1844" i="1"/>
  <c r="P1844" i="4" s="1"/>
  <c r="M1845" i="1"/>
  <c r="P1845" i="4" s="1"/>
  <c r="M1846" i="1"/>
  <c r="P1846" i="4" s="1"/>
  <c r="M1847" i="1"/>
  <c r="P1847" i="4" s="1"/>
  <c r="M1848" i="1"/>
  <c r="P1848" i="4" s="1"/>
  <c r="M1849" i="1"/>
  <c r="P1849" i="4" s="1"/>
  <c r="M1850" i="1"/>
  <c r="P1850" i="4" s="1"/>
  <c r="M1851" i="1"/>
  <c r="P1851" i="4" s="1"/>
  <c r="M1852" i="1"/>
  <c r="P1852" i="4" s="1"/>
  <c r="M1853" i="1"/>
  <c r="M1854" i="1"/>
  <c r="M1855" i="1"/>
  <c r="P1855" i="4" s="1"/>
  <c r="M1856" i="1"/>
  <c r="M1857" i="1"/>
  <c r="M1858" i="1"/>
  <c r="P1858" i="4" s="1"/>
  <c r="M1859" i="1"/>
  <c r="M1860" i="1"/>
  <c r="P1860" i="4" s="1"/>
  <c r="M1861" i="1"/>
  <c r="P1861" i="4" s="1"/>
  <c r="M1862" i="1"/>
  <c r="P1862" i="4" s="1"/>
  <c r="M1863" i="1"/>
  <c r="P1863" i="4" s="1"/>
  <c r="M1864" i="1"/>
  <c r="P1864" i="4" s="1"/>
  <c r="M1865" i="1"/>
  <c r="M1866" i="1"/>
  <c r="M1867" i="1"/>
  <c r="P1867" i="4" s="1"/>
  <c r="M1868" i="1"/>
  <c r="P1868" i="4" s="1"/>
  <c r="M1869" i="1"/>
  <c r="M1870" i="1"/>
  <c r="M1871" i="1"/>
  <c r="P1871" i="4" s="1"/>
  <c r="M1872" i="1"/>
  <c r="P1872" i="4" s="1"/>
  <c r="M1873" i="1"/>
  <c r="P1873" i="4" s="1"/>
  <c r="M1874" i="1"/>
  <c r="M1875" i="1"/>
  <c r="P1875" i="4" s="1"/>
  <c r="M1876" i="1"/>
  <c r="P1876" i="4" s="1"/>
  <c r="M1877" i="1"/>
  <c r="M1878" i="1"/>
  <c r="P1878" i="4" s="1"/>
  <c r="M1879" i="1"/>
  <c r="P1879" i="4" s="1"/>
  <c r="M1880" i="1"/>
  <c r="M1881" i="1"/>
  <c r="P1881" i="4" s="1"/>
  <c r="M1882" i="1"/>
  <c r="P1882" i="4" s="1"/>
  <c r="M1883" i="1"/>
  <c r="P1883" i="4" s="1"/>
  <c r="M1884" i="1"/>
  <c r="P1884" i="4" s="1"/>
  <c r="M1885" i="1"/>
  <c r="P1885" i="4" s="1"/>
  <c r="M1886" i="1"/>
  <c r="P1886" i="4" s="1"/>
  <c r="M1887" i="1"/>
  <c r="M1888" i="1"/>
  <c r="P1888" i="4" s="1"/>
  <c r="M1889" i="1"/>
  <c r="P1889" i="4" s="1"/>
  <c r="M1890" i="1"/>
  <c r="P1890" i="4" s="1"/>
  <c r="M1891" i="1"/>
  <c r="M1892" i="1"/>
  <c r="P1892" i="4" s="1"/>
  <c r="M1893" i="1"/>
  <c r="P1893" i="4" s="1"/>
  <c r="M1894" i="1"/>
  <c r="M1895" i="1"/>
  <c r="P1895" i="4" s="1"/>
  <c r="M1896" i="1"/>
  <c r="M1897" i="1"/>
  <c r="M1898" i="1"/>
  <c r="M1899" i="1"/>
  <c r="P1899" i="4" s="1"/>
  <c r="M1900" i="1"/>
  <c r="P1900" i="4" s="1"/>
  <c r="M1901" i="1"/>
  <c r="P1901" i="4" s="1"/>
  <c r="M1902" i="1"/>
  <c r="M1903" i="1"/>
  <c r="P1903" i="4" s="1"/>
  <c r="M1904" i="1"/>
  <c r="M1905" i="1"/>
  <c r="M1906" i="1"/>
  <c r="P1906" i="4" s="1"/>
  <c r="M1907" i="1"/>
  <c r="P1907" i="4" s="1"/>
  <c r="M1908" i="1"/>
  <c r="M1909" i="1"/>
  <c r="M1910" i="1"/>
  <c r="M1911" i="1"/>
  <c r="P1911" i="4" s="1"/>
  <c r="M1912" i="1"/>
  <c r="P1912" i="4" s="1"/>
  <c r="M1913" i="1"/>
  <c r="P1913" i="4" s="1"/>
  <c r="M1914" i="1"/>
  <c r="P1914" i="4" s="1"/>
  <c r="M1915" i="1"/>
  <c r="P1915" i="4" s="1"/>
  <c r="M1916" i="1"/>
  <c r="M1917" i="1"/>
  <c r="M1918" i="1"/>
  <c r="P1918" i="4" s="1"/>
  <c r="M1919" i="1"/>
  <c r="M1920" i="1"/>
  <c r="M1921" i="1"/>
  <c r="P1921" i="4" s="1"/>
  <c r="M1922" i="1"/>
  <c r="P1922" i="4" s="1"/>
  <c r="M1923" i="1"/>
  <c r="P1923" i="4" s="1"/>
  <c r="M1924" i="1"/>
  <c r="M1925" i="1"/>
  <c r="P1925" i="4" s="1"/>
  <c r="M1926" i="1"/>
  <c r="M1927" i="1"/>
  <c r="P1927" i="4" s="1"/>
  <c r="M1928" i="1"/>
  <c r="P1928" i="4" s="1"/>
  <c r="M1929" i="1"/>
  <c r="P1929" i="4" s="1"/>
  <c r="M1930" i="1"/>
  <c r="M1931" i="1"/>
  <c r="M1932" i="1"/>
  <c r="P1932" i="4" s="1"/>
  <c r="M1933" i="1"/>
  <c r="P1933" i="4" s="1"/>
  <c r="M1934" i="1"/>
  <c r="M1935" i="1"/>
  <c r="M1936" i="1"/>
  <c r="P1936" i="4" s="1"/>
  <c r="M1937" i="1"/>
  <c r="P1937" i="4" s="1"/>
  <c r="M1938" i="1"/>
  <c r="P1938" i="4" s="1"/>
  <c r="M1939" i="1"/>
  <c r="P1939" i="4" s="1"/>
  <c r="M1940" i="1"/>
  <c r="M1941" i="1"/>
  <c r="M1942" i="1"/>
  <c r="P1942" i="4" s="1"/>
  <c r="M1943" i="1"/>
  <c r="P1943" i="4" s="1"/>
  <c r="M1944" i="1"/>
  <c r="P1944" i="4" s="1"/>
  <c r="M1945" i="1"/>
  <c r="P1945" i="4" s="1"/>
  <c r="M1946" i="1"/>
  <c r="P1946" i="4" s="1"/>
  <c r="M1947" i="1"/>
  <c r="P1947" i="4" s="1"/>
  <c r="M1948" i="1"/>
  <c r="M1949" i="1"/>
  <c r="P1949" i="4" s="1"/>
  <c r="M1950" i="1"/>
  <c r="M1951" i="1"/>
  <c r="P1951" i="4" s="1"/>
  <c r="M1952" i="1"/>
  <c r="M1953" i="1"/>
  <c r="P1953" i="4" s="1"/>
  <c r="M1954" i="1"/>
  <c r="M1955" i="1"/>
  <c r="P1955" i="4" s="1"/>
  <c r="M1956" i="1"/>
  <c r="M1957" i="1"/>
  <c r="M1958" i="1"/>
  <c r="M1959" i="1"/>
  <c r="P1959" i="4" s="1"/>
  <c r="M1960" i="1"/>
  <c r="M1961" i="1"/>
  <c r="P1961" i="4" s="1"/>
  <c r="M1962" i="1"/>
  <c r="P1962" i="4" s="1"/>
  <c r="M1963" i="1"/>
  <c r="M1964" i="1"/>
  <c r="M1965" i="1"/>
  <c r="P1965" i="4" s="1"/>
  <c r="M1966" i="1"/>
  <c r="P1966" i="4" s="1"/>
  <c r="M1967" i="1"/>
  <c r="P1967" i="4" s="1"/>
  <c r="M1968" i="1"/>
  <c r="P1968" i="4" s="1"/>
  <c r="M1969" i="1"/>
  <c r="M1970" i="1"/>
  <c r="P1970" i="4" s="1"/>
  <c r="M1971" i="1"/>
  <c r="P1971" i="4" s="1"/>
  <c r="M1972" i="1"/>
  <c r="P1972" i="4" s="1"/>
  <c r="M1973" i="1"/>
  <c r="P1973" i="4" s="1"/>
  <c r="M1974" i="1"/>
  <c r="M1975" i="1"/>
  <c r="P1975" i="4" s="1"/>
  <c r="M1976" i="1"/>
  <c r="P1976" i="4" s="1"/>
  <c r="M1977" i="1"/>
  <c r="P1977" i="4" s="1"/>
  <c r="M1978" i="1"/>
  <c r="M1979" i="1"/>
  <c r="P1979" i="4" s="1"/>
  <c r="M1980" i="1"/>
  <c r="P1980" i="4" s="1"/>
  <c r="M1981" i="1"/>
  <c r="P1981" i="4" s="1"/>
  <c r="M1982" i="1"/>
  <c r="M1983" i="1"/>
  <c r="M1984" i="1"/>
  <c r="P1984" i="4" s="1"/>
  <c r="M1985" i="1"/>
  <c r="P1985" i="4" s="1"/>
  <c r="M1986" i="1"/>
  <c r="M1987" i="1"/>
  <c r="M1988" i="1"/>
  <c r="P1988" i="4" s="1"/>
  <c r="M1989" i="1"/>
  <c r="M1990" i="1"/>
  <c r="P1990" i="4" s="1"/>
  <c r="M1991" i="1"/>
  <c r="P1991" i="4" s="1"/>
  <c r="M1992" i="1"/>
  <c r="M1993" i="1"/>
  <c r="P1993" i="4" s="1"/>
  <c r="M1994" i="1"/>
  <c r="P1994" i="4" s="1"/>
  <c r="M1995" i="1"/>
  <c r="P1995" i="4" s="1"/>
  <c r="M1996" i="1"/>
  <c r="P1996" i="4" s="1"/>
  <c r="M1997" i="1"/>
  <c r="P1997" i="4" s="1"/>
  <c r="M1998" i="1"/>
  <c r="P1998" i="4" s="1"/>
  <c r="M1999" i="1"/>
  <c r="P1999" i="4" s="1"/>
  <c r="M2000" i="1"/>
  <c r="M2001" i="1"/>
  <c r="P2001" i="4" s="1"/>
  <c r="M2002" i="1"/>
  <c r="P2002" i="4" s="1"/>
  <c r="M2003" i="1"/>
  <c r="M2004" i="1"/>
  <c r="P2004" i="4" s="1"/>
  <c r="M2005" i="1"/>
  <c r="P2005" i="4" s="1"/>
  <c r="M2006" i="1"/>
  <c r="M2007" i="1"/>
  <c r="P2007" i="4" s="1"/>
  <c r="M2008" i="1"/>
  <c r="P2008" i="4" s="1"/>
  <c r="M2009" i="1"/>
  <c r="P2009" i="4" s="1"/>
  <c r="M2010" i="1"/>
  <c r="M2011" i="1"/>
  <c r="M2012" i="1"/>
  <c r="P2012" i="4" s="1"/>
  <c r="M2013" i="1"/>
  <c r="P2013" i="4" s="1"/>
  <c r="M2014" i="1"/>
  <c r="P2014" i="4" s="1"/>
  <c r="M2015" i="1"/>
  <c r="P2015" i="4" s="1"/>
  <c r="M2016" i="1"/>
  <c r="P2016" i="4" s="1"/>
  <c r="M2017" i="1"/>
  <c r="P2017" i="4" s="1"/>
  <c r="M2018" i="1"/>
  <c r="P2018" i="4" s="1"/>
  <c r="M2019" i="1"/>
  <c r="P2019" i="4" s="1"/>
  <c r="M2020" i="1"/>
  <c r="P2020" i="4" s="1"/>
  <c r="M2021" i="1"/>
  <c r="P2021" i="4" s="1"/>
  <c r="M2022" i="1"/>
  <c r="P2022" i="4" s="1"/>
  <c r="M2023" i="1"/>
  <c r="P2023" i="4" s="1"/>
  <c r="M2024" i="1"/>
  <c r="P2024" i="4" s="1"/>
  <c r="M2025" i="1"/>
  <c r="P2025" i="4" s="1"/>
  <c r="M2026" i="1"/>
  <c r="M2027" i="1"/>
  <c r="M2028" i="1"/>
  <c r="P2028" i="4" s="1"/>
  <c r="M2029" i="1"/>
  <c r="P2029" i="4" s="1"/>
  <c r="M2030" i="1"/>
  <c r="P2030" i="4" s="1"/>
  <c r="M2031" i="1"/>
  <c r="P2031" i="4" s="1"/>
  <c r="M2032" i="1"/>
  <c r="P2032" i="4" s="1"/>
  <c r="M2033" i="1"/>
  <c r="M2034" i="1"/>
  <c r="P2034" i="4" s="1"/>
  <c r="M2035" i="1"/>
  <c r="P2035" i="4" s="1"/>
  <c r="M2036" i="1"/>
  <c r="M2037" i="1"/>
  <c r="P2037" i="4" s="1"/>
  <c r="M2038" i="1"/>
  <c r="P2038" i="4" s="1"/>
  <c r="M2039" i="1"/>
  <c r="P2039" i="4" s="1"/>
  <c r="M2040" i="1"/>
  <c r="M2041" i="1"/>
  <c r="P2041" i="4" s="1"/>
  <c r="M2042" i="1"/>
  <c r="P2042" i="4" s="1"/>
  <c r="M2043" i="1"/>
  <c r="P2043" i="4" s="1"/>
  <c r="M2044" i="1"/>
  <c r="M2045" i="1"/>
  <c r="P2045" i="4" s="1"/>
  <c r="M2046" i="1"/>
  <c r="P2046" i="4" s="1"/>
  <c r="M2047" i="1"/>
  <c r="P2047" i="4" s="1"/>
  <c r="M2048" i="1"/>
  <c r="P2048" i="4" s="1"/>
  <c r="M2049" i="1"/>
  <c r="P2049" i="4" s="1"/>
  <c r="M2050" i="1"/>
  <c r="M2051" i="1"/>
  <c r="P2051" i="4" s="1"/>
  <c r="M2052" i="1"/>
  <c r="P2052" i="4" s="1"/>
  <c r="M2053" i="1"/>
  <c r="M2054" i="1"/>
  <c r="M2055" i="1"/>
  <c r="P2055" i="4" s="1"/>
  <c r="M2056" i="1"/>
  <c r="M2057" i="1"/>
  <c r="P2057" i="4" s="1"/>
  <c r="M2058" i="1"/>
  <c r="M2059" i="1"/>
  <c r="P2059" i="4" s="1"/>
  <c r="M2060" i="1"/>
  <c r="P2060" i="4" s="1"/>
  <c r="M2061" i="1"/>
  <c r="M2062" i="1"/>
  <c r="P2062" i="4" s="1"/>
  <c r="M2063" i="1"/>
  <c r="P2063" i="4" s="1"/>
  <c r="M2064" i="1"/>
  <c r="M2065" i="1"/>
  <c r="P2065" i="4" s="1"/>
  <c r="M2066" i="1"/>
  <c r="M2067" i="1"/>
  <c r="P2067" i="4" s="1"/>
  <c r="M2068" i="1"/>
  <c r="P2068" i="4" s="1"/>
  <c r="M2069" i="1"/>
  <c r="P2069" i="4" s="1"/>
  <c r="M2070" i="1"/>
  <c r="P2070" i="4" s="1"/>
  <c r="M2071" i="1"/>
  <c r="M2072" i="1"/>
  <c r="M2073" i="1"/>
  <c r="M2074" i="1"/>
  <c r="P2074" i="4" s="1"/>
  <c r="M2075" i="1"/>
  <c r="P2075" i="4" s="1"/>
  <c r="M2076" i="1"/>
  <c r="P2076" i="4" s="1"/>
  <c r="M2077" i="1"/>
  <c r="P2077" i="4" s="1"/>
  <c r="M2078" i="1"/>
  <c r="M2079" i="1"/>
  <c r="M2080" i="1"/>
  <c r="P2080" i="4" s="1"/>
  <c r="M2081" i="1"/>
  <c r="P2081" i="4" s="1"/>
  <c r="M2082" i="1"/>
  <c r="M2083" i="1"/>
  <c r="M2084" i="1"/>
  <c r="P2084" i="4" s="1"/>
  <c r="M2085" i="1"/>
  <c r="P2085" i="4" s="1"/>
  <c r="M2086" i="1"/>
  <c r="P2086" i="4" s="1"/>
  <c r="M2087" i="1"/>
  <c r="P2087" i="4" s="1"/>
  <c r="M2088" i="1"/>
  <c r="P2088" i="4" s="1"/>
  <c r="M2089" i="1"/>
  <c r="M2090" i="1"/>
  <c r="M2091" i="1"/>
  <c r="M2092" i="1"/>
  <c r="P2092" i="4" s="1"/>
  <c r="M2093" i="1"/>
  <c r="P2093" i="4" s="1"/>
  <c r="M2094" i="1"/>
  <c r="M2095" i="1"/>
  <c r="P2095" i="4" s="1"/>
  <c r="M2096" i="1"/>
  <c r="P2096" i="4" s="1"/>
  <c r="M2097" i="1"/>
  <c r="P2097" i="4" s="1"/>
  <c r="M2098" i="1"/>
  <c r="P2098" i="4" s="1"/>
  <c r="M2099" i="1"/>
  <c r="M2100" i="1"/>
  <c r="P2100" i="4" s="1"/>
  <c r="M2101" i="1"/>
  <c r="M2102" i="1"/>
  <c r="P2102" i="4" s="1"/>
  <c r="M2103" i="1"/>
  <c r="P2103" i="4" s="1"/>
  <c r="M2104" i="1"/>
  <c r="M2105" i="1"/>
  <c r="P2105" i="4" s="1"/>
  <c r="M2106" i="1"/>
  <c r="P2106" i="4" s="1"/>
  <c r="M2107" i="1"/>
  <c r="P2107" i="4" s="1"/>
  <c r="M2108" i="1"/>
  <c r="P2108" i="4" s="1"/>
  <c r="M2109" i="1"/>
  <c r="M2110" i="1"/>
  <c r="M2111" i="1"/>
  <c r="P2111" i="4" s="1"/>
  <c r="M2112" i="1"/>
  <c r="P2112" i="4" s="1"/>
  <c r="M2113" i="1"/>
  <c r="P2113" i="4" s="1"/>
  <c r="M2114" i="1"/>
  <c r="M2115" i="1"/>
  <c r="P2115" i="4" s="1"/>
  <c r="M2116" i="1"/>
  <c r="M2117" i="1"/>
  <c r="P2117" i="4" s="1"/>
  <c r="M2118" i="1"/>
  <c r="P2118" i="4" s="1"/>
  <c r="M2119" i="1"/>
  <c r="P2119" i="4" s="1"/>
  <c r="M2120" i="1"/>
  <c r="P2120" i="4" s="1"/>
  <c r="M2121" i="1"/>
  <c r="M2122" i="1"/>
  <c r="M2123" i="1"/>
  <c r="P2123" i="4" s="1"/>
  <c r="M2124" i="1"/>
  <c r="P2124" i="4" s="1"/>
  <c r="M2125" i="1"/>
  <c r="M2126" i="1"/>
  <c r="M2127" i="1"/>
  <c r="P2127" i="4" s="1"/>
  <c r="M2128" i="1"/>
  <c r="P2128" i="4" s="1"/>
  <c r="M2129" i="1"/>
  <c r="P2129" i="4" s="1"/>
  <c r="M2130" i="1"/>
  <c r="P2130" i="4" s="1"/>
  <c r="M2131" i="1"/>
  <c r="M2132" i="1"/>
  <c r="P2132" i="4" s="1"/>
  <c r="M2133" i="1"/>
  <c r="P2133" i="4" s="1"/>
  <c r="M2134" i="1"/>
  <c r="P2134" i="4" s="1"/>
  <c r="M2135" i="1"/>
  <c r="P2135" i="4" s="1"/>
  <c r="M2136" i="1"/>
  <c r="M2137" i="1"/>
  <c r="P2137" i="4" s="1"/>
  <c r="M2138" i="1"/>
  <c r="P2138" i="4" s="1"/>
  <c r="M2139" i="1"/>
  <c r="P2139" i="4" s="1"/>
  <c r="M2140" i="1"/>
  <c r="P2140" i="4" s="1"/>
  <c r="M2141" i="1"/>
  <c r="P2141" i="4" s="1"/>
  <c r="M2142" i="1"/>
  <c r="M2143" i="1"/>
  <c r="P2143" i="4" s="1"/>
  <c r="M2144" i="1"/>
  <c r="M2145" i="1"/>
  <c r="P2145" i="4" s="1"/>
  <c r="M2146" i="1"/>
  <c r="P2146" i="4" s="1"/>
  <c r="M2147" i="1"/>
  <c r="P2147" i="4" s="1"/>
  <c r="M2148" i="1"/>
  <c r="P2148" i="4" s="1"/>
  <c r="M2149" i="1"/>
  <c r="M2150" i="1"/>
  <c r="M2151" i="1"/>
  <c r="P2151" i="4" s="1"/>
  <c r="M2152" i="1"/>
  <c r="M2153" i="1"/>
  <c r="P2153" i="4" s="1"/>
  <c r="M2154" i="1"/>
  <c r="M2155" i="1"/>
  <c r="P2155" i="4" s="1"/>
  <c r="M2156" i="1"/>
  <c r="M2157" i="1"/>
  <c r="M2158" i="1"/>
  <c r="P2158" i="4" s="1"/>
  <c r="M2159" i="1"/>
  <c r="P2159" i="4" s="1"/>
  <c r="M2160" i="1"/>
  <c r="M2161" i="1"/>
  <c r="P2161" i="4" s="1"/>
  <c r="M2162" i="1"/>
  <c r="P2162" i="4" s="1"/>
  <c r="M2163" i="1"/>
  <c r="P2163" i="4" s="1"/>
  <c r="M2164" i="1"/>
  <c r="M2165" i="1"/>
  <c r="M2166" i="1"/>
  <c r="P2166" i="4" s="1"/>
  <c r="M2167" i="1"/>
  <c r="P2167" i="4" s="1"/>
  <c r="M2168" i="1"/>
  <c r="P2168" i="4" s="1"/>
  <c r="M2169" i="1"/>
  <c r="P2169" i="4" s="1"/>
  <c r="M2170" i="1"/>
  <c r="M2171" i="1"/>
  <c r="P2171" i="4" s="1"/>
  <c r="M2172" i="1"/>
  <c r="P2172" i="4" s="1"/>
  <c r="M2173" i="1"/>
  <c r="M2174" i="1"/>
  <c r="P2174" i="4" s="1"/>
  <c r="M2175" i="1"/>
  <c r="M2176" i="1"/>
  <c r="P2176" i="4" s="1"/>
  <c r="M2177" i="1"/>
  <c r="P2177" i="4" s="1"/>
  <c r="M2178" i="1"/>
  <c r="P2178" i="4" s="1"/>
  <c r="M2179" i="1"/>
  <c r="P2179" i="4" s="1"/>
  <c r="M2180" i="1"/>
  <c r="M2181" i="1"/>
  <c r="P2181" i="4" s="1"/>
  <c r="M2182" i="1"/>
  <c r="M2183" i="1"/>
  <c r="M2184" i="1"/>
  <c r="P2184" i="4" s="1"/>
  <c r="M2185" i="1"/>
  <c r="P2185" i="4" s="1"/>
  <c r="M2186" i="1"/>
  <c r="M2187" i="1"/>
  <c r="P2187" i="4" s="1"/>
  <c r="M2188" i="1"/>
  <c r="M2189" i="1"/>
  <c r="M2190" i="1"/>
  <c r="P2190" i="4" s="1"/>
  <c r="M2191" i="1"/>
  <c r="M2192" i="1"/>
  <c r="P2192" i="4" s="1"/>
  <c r="M2193" i="1"/>
  <c r="P2193" i="4" s="1"/>
  <c r="M2194" i="1"/>
  <c r="M2195" i="1"/>
  <c r="M2196" i="1"/>
  <c r="P2196" i="4" s="1"/>
  <c r="M2197" i="1"/>
  <c r="P2197" i="4" s="1"/>
  <c r="M2198" i="1"/>
  <c r="P2198" i="4" s="1"/>
  <c r="M2199" i="1"/>
  <c r="P2199" i="4" s="1"/>
  <c r="M2200" i="1"/>
  <c r="M2201" i="1"/>
  <c r="M2202" i="1"/>
  <c r="M2203" i="1"/>
  <c r="P2203" i="4" s="1"/>
  <c r="M2204" i="1"/>
  <c r="P2204" i="4" s="1"/>
  <c r="M2205" i="1"/>
  <c r="M2206" i="1"/>
  <c r="M2207" i="1"/>
  <c r="M2208" i="1"/>
  <c r="M2209" i="1"/>
  <c r="P2209" i="4" s="1"/>
  <c r="M2210" i="1"/>
  <c r="M2211" i="1"/>
  <c r="M2212" i="1"/>
  <c r="M2213" i="1"/>
  <c r="P2213" i="4" s="1"/>
  <c r="M2214" i="1"/>
  <c r="P2214" i="4" s="1"/>
  <c r="M2215" i="1"/>
  <c r="P2215" i="4" s="1"/>
  <c r="M2216" i="1"/>
  <c r="P2216" i="4" s="1"/>
  <c r="M2217" i="1"/>
  <c r="P2217" i="4" s="1"/>
  <c r="M2218" i="1"/>
  <c r="P2218" i="4" s="1"/>
  <c r="M2219" i="1"/>
  <c r="P2219" i="4" s="1"/>
  <c r="M2220" i="1"/>
  <c r="P2220" i="4" s="1"/>
  <c r="M2221" i="1"/>
  <c r="P2221" i="4" s="1"/>
  <c r="M2222" i="1"/>
  <c r="M2223" i="1"/>
  <c r="M2224" i="1"/>
  <c r="M2225" i="1"/>
  <c r="P2225" i="4" s="1"/>
  <c r="M2226" i="1"/>
  <c r="P2226" i="4" s="1"/>
  <c r="M2227" i="1"/>
  <c r="M2228" i="1"/>
  <c r="P2228" i="4" s="1"/>
  <c r="M2229" i="1"/>
  <c r="P2229" i="4" s="1"/>
  <c r="M2230" i="1"/>
  <c r="M2231" i="1"/>
  <c r="P2231" i="4" s="1"/>
  <c r="M2232" i="1"/>
  <c r="P2232" i="4" s="1"/>
  <c r="M2233" i="1"/>
  <c r="M2234" i="1"/>
  <c r="M2235" i="1"/>
  <c r="M2236" i="1"/>
  <c r="P2236" i="4" s="1"/>
  <c r="M2237" i="1"/>
  <c r="P2237" i="4" s="1"/>
  <c r="M2238" i="1"/>
  <c r="P2238" i="4" s="1"/>
  <c r="M2239" i="1"/>
  <c r="P2239" i="4" s="1"/>
  <c r="M2240" i="1"/>
  <c r="M2241" i="1"/>
  <c r="M2242" i="1"/>
  <c r="P2242" i="4" s="1"/>
  <c r="M2243" i="1"/>
  <c r="M2244" i="1"/>
  <c r="P2244" i="4" s="1"/>
  <c r="M2245" i="1"/>
  <c r="P2245" i="4" s="1"/>
  <c r="M2246" i="1"/>
  <c r="P2246" i="4" s="1"/>
  <c r="M2247" i="1"/>
  <c r="P2247" i="4" s="1"/>
  <c r="M2248" i="1"/>
  <c r="M2249" i="1"/>
  <c r="P2249" i="4" s="1"/>
  <c r="M2250" i="1"/>
  <c r="P2250" i="4" s="1"/>
  <c r="M2251" i="1"/>
  <c r="P2251" i="4" s="1"/>
  <c r="M2252" i="1"/>
  <c r="P2252" i="4" s="1"/>
  <c r="M2253" i="1"/>
  <c r="P2253" i="4" s="1"/>
  <c r="M2254" i="1"/>
  <c r="M2255" i="1"/>
  <c r="M2256" i="1"/>
  <c r="M2257" i="1"/>
  <c r="M2258" i="1"/>
  <c r="P2258" i="4" s="1"/>
  <c r="M2259" i="1"/>
  <c r="M2260" i="1"/>
  <c r="P2260" i="4" s="1"/>
  <c r="M2261" i="1"/>
  <c r="M2262" i="1"/>
  <c r="P2262" i="4" s="1"/>
  <c r="M2263" i="1"/>
  <c r="M2264" i="1"/>
  <c r="M2265" i="1"/>
  <c r="M2266" i="1"/>
  <c r="M2267" i="1"/>
  <c r="P2267" i="4" s="1"/>
  <c r="M2268" i="1"/>
  <c r="P2268" i="4" s="1"/>
  <c r="M2269" i="1"/>
  <c r="M2270" i="1"/>
  <c r="P2270" i="4" s="1"/>
  <c r="M2271" i="1"/>
  <c r="P2271" i="4" s="1"/>
  <c r="M2272" i="1"/>
  <c r="P2272" i="4" s="1"/>
  <c r="M2273" i="1"/>
  <c r="P2273" i="4" s="1"/>
  <c r="M2274" i="1"/>
  <c r="P2274" i="4" s="1"/>
  <c r="M2275" i="1"/>
  <c r="P2275" i="4" s="1"/>
  <c r="M2276" i="1"/>
  <c r="P2276" i="4" s="1"/>
  <c r="M2277" i="1"/>
  <c r="P2277" i="4" s="1"/>
  <c r="M2278" i="1"/>
  <c r="P2278" i="4" s="1"/>
  <c r="M2279" i="1"/>
  <c r="P2279" i="4" s="1"/>
  <c r="M2280" i="1"/>
  <c r="P2280" i="4" s="1"/>
  <c r="M2281" i="1"/>
  <c r="M2282" i="1"/>
  <c r="M2283" i="1"/>
  <c r="P2283" i="4" s="1"/>
  <c r="M2284" i="1"/>
  <c r="P2284" i="4" s="1"/>
  <c r="M2285" i="1"/>
  <c r="P2285" i="4" s="1"/>
  <c r="M2286" i="1"/>
  <c r="M2287" i="1"/>
  <c r="M2288" i="1"/>
  <c r="P2288" i="4" s="1"/>
  <c r="M2289" i="1"/>
  <c r="P2289" i="4" s="1"/>
  <c r="M2290" i="1"/>
  <c r="M2291" i="1"/>
  <c r="M2292" i="1"/>
  <c r="M2293" i="1"/>
  <c r="M2294" i="1"/>
  <c r="P2294" i="4" s="1"/>
  <c r="M2295" i="1"/>
  <c r="M2296" i="1"/>
  <c r="P2296" i="4" s="1"/>
  <c r="M2297" i="1"/>
  <c r="P2297" i="4" s="1"/>
  <c r="M2298" i="1"/>
  <c r="M2299" i="1"/>
  <c r="P2299" i="4" s="1"/>
  <c r="M2300" i="1"/>
  <c r="M2301" i="1"/>
  <c r="P2301" i="4" s="1"/>
  <c r="M2302" i="1"/>
  <c r="M2303" i="1"/>
  <c r="P2303" i="4" s="1"/>
  <c r="M2304" i="1"/>
  <c r="P2304" i="4" s="1"/>
  <c r="M2305" i="1"/>
  <c r="M2306" i="1"/>
  <c r="P2306" i="4" s="1"/>
  <c r="M2307" i="1"/>
  <c r="M2308" i="1"/>
  <c r="M2309" i="1"/>
  <c r="M2310" i="1"/>
  <c r="P2310" i="4" s="1"/>
  <c r="M2311" i="1"/>
  <c r="P2311" i="4" s="1"/>
  <c r="M2312" i="1"/>
  <c r="P2312" i="4" s="1"/>
  <c r="M2313" i="1"/>
  <c r="P2313" i="4" s="1"/>
  <c r="M2314" i="1"/>
  <c r="P2314" i="4" s="1"/>
  <c r="M2315" i="1"/>
  <c r="P2315" i="4" s="1"/>
  <c r="M2316" i="1"/>
  <c r="P2316" i="4" s="1"/>
  <c r="M2317" i="1"/>
  <c r="P2317" i="4" s="1"/>
  <c r="M2318" i="1"/>
  <c r="P2318" i="4" s="1"/>
  <c r="M2319" i="1"/>
  <c r="P2319" i="4" s="1"/>
  <c r="M2320" i="1"/>
  <c r="P2320" i="4" s="1"/>
  <c r="M2321" i="1"/>
  <c r="M2322" i="1"/>
  <c r="P2322" i="4" s="1"/>
  <c r="M2323" i="1"/>
  <c r="P2323" i="4" s="1"/>
  <c r="M2324" i="1"/>
  <c r="P2324" i="4" s="1"/>
  <c r="M2325" i="1"/>
  <c r="M2326" i="1"/>
  <c r="P2326" i="4" s="1"/>
  <c r="M2327" i="1"/>
  <c r="P2327" i="4" s="1"/>
  <c r="M2328" i="1"/>
  <c r="P2328" i="4" s="1"/>
  <c r="M2329" i="1"/>
  <c r="P2329" i="4" s="1"/>
  <c r="M2330" i="1"/>
  <c r="P2330" i="4" s="1"/>
  <c r="M2331" i="1"/>
  <c r="P2331" i="4" s="1"/>
  <c r="M2332" i="1"/>
  <c r="M2333" i="1"/>
  <c r="M2334" i="1"/>
  <c r="P2334" i="4" s="1"/>
  <c r="M2335" i="1"/>
  <c r="M2336" i="1"/>
  <c r="M2337" i="1"/>
  <c r="M2338" i="1"/>
  <c r="M2339" i="1"/>
  <c r="M2340" i="1"/>
  <c r="M2341" i="1"/>
  <c r="M2342" i="1"/>
  <c r="M2343" i="1"/>
  <c r="M2344" i="1"/>
  <c r="L2" i="1"/>
  <c r="O2" i="4"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O56" i="4" s="1"/>
  <c r="L57" i="1"/>
  <c r="L58" i="1"/>
  <c r="O58" i="4" s="1"/>
  <c r="L59" i="1"/>
  <c r="L60" i="1"/>
  <c r="L61" i="1"/>
  <c r="L62" i="1"/>
  <c r="L63" i="1"/>
  <c r="L64" i="1"/>
  <c r="O64" i="4" s="1"/>
  <c r="L65" i="1"/>
  <c r="L66" i="1"/>
  <c r="O66" i="4" s="1"/>
  <c r="L67" i="1"/>
  <c r="L68" i="1"/>
  <c r="L69" i="1"/>
  <c r="L70" i="1"/>
  <c r="L71" i="1"/>
  <c r="L72" i="1"/>
  <c r="O72" i="4" s="1"/>
  <c r="L73" i="1"/>
  <c r="L74" i="1"/>
  <c r="O74" i="4" s="1"/>
  <c r="L75" i="1"/>
  <c r="L76" i="1"/>
  <c r="L77" i="1"/>
  <c r="L78" i="1"/>
  <c r="L79" i="1"/>
  <c r="L80" i="1"/>
  <c r="O80" i="4" s="1"/>
  <c r="L81" i="1"/>
  <c r="L82" i="1"/>
  <c r="O82" i="4" s="1"/>
  <c r="L83" i="1"/>
  <c r="L84" i="1"/>
  <c r="L85" i="1"/>
  <c r="L86" i="1"/>
  <c r="L87" i="1"/>
  <c r="L88" i="1"/>
  <c r="O88" i="4" s="1"/>
  <c r="L89" i="1"/>
  <c r="L90" i="1"/>
  <c r="O90" i="4" s="1"/>
  <c r="L91" i="1"/>
  <c r="L92" i="1"/>
  <c r="L93" i="1"/>
  <c r="L94" i="1"/>
  <c r="L95" i="1"/>
  <c r="L96" i="1"/>
  <c r="O96" i="4" s="1"/>
  <c r="L97" i="1"/>
  <c r="L98" i="1"/>
  <c r="O98" i="4" s="1"/>
  <c r="L99" i="1"/>
  <c r="L100" i="1"/>
  <c r="L101" i="1"/>
  <c r="L102" i="1"/>
  <c r="L103" i="1"/>
  <c r="L104" i="1"/>
  <c r="O104" i="4" s="1"/>
  <c r="L105" i="1"/>
  <c r="L106" i="1"/>
  <c r="O106" i="4" s="1"/>
  <c r="L107" i="1"/>
  <c r="L108" i="1"/>
  <c r="L109" i="1"/>
  <c r="L110" i="1"/>
  <c r="L111" i="1"/>
  <c r="L112" i="1"/>
  <c r="O112" i="4" s="1"/>
  <c r="L113" i="1"/>
  <c r="L114" i="1"/>
  <c r="O114" i="4" s="1"/>
  <c r="L115" i="1"/>
  <c r="L116" i="1"/>
  <c r="L117" i="1"/>
  <c r="L118" i="1"/>
  <c r="L119" i="1"/>
  <c r="L120" i="1"/>
  <c r="O120" i="4" s="1"/>
  <c r="L121" i="1"/>
  <c r="L122" i="1"/>
  <c r="O122" i="4" s="1"/>
  <c r="L123" i="1"/>
  <c r="L124" i="1"/>
  <c r="L125" i="1"/>
  <c r="L126" i="1"/>
  <c r="L127" i="1"/>
  <c r="L128" i="1"/>
  <c r="O128" i="4" s="1"/>
  <c r="L129" i="1"/>
  <c r="L130" i="1"/>
  <c r="O130" i="4" s="1"/>
  <c r="L131" i="1"/>
  <c r="L132" i="1"/>
  <c r="L133" i="1"/>
  <c r="L134" i="1"/>
  <c r="L135" i="1"/>
  <c r="L136" i="1"/>
  <c r="O136" i="4" s="1"/>
  <c r="L137" i="1"/>
  <c r="L138" i="1"/>
  <c r="O138" i="4" s="1"/>
  <c r="L139" i="1"/>
  <c r="L140" i="1"/>
  <c r="L141" i="1"/>
  <c r="L142" i="1"/>
  <c r="L143" i="1"/>
  <c r="L144" i="1"/>
  <c r="O144" i="4" s="1"/>
  <c r="L145" i="1"/>
  <c r="L146" i="1"/>
  <c r="O146" i="4" s="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O207" i="4" s="1"/>
  <c r="L208" i="1"/>
  <c r="O208" i="4" s="1"/>
  <c r="L209" i="1"/>
  <c r="L210" i="1"/>
  <c r="O210" i="4" s="1"/>
  <c r="L211" i="1"/>
  <c r="L212" i="1"/>
  <c r="L213" i="1"/>
  <c r="L214" i="1"/>
  <c r="L215" i="1"/>
  <c r="O215" i="4" s="1"/>
  <c r="L216" i="1"/>
  <c r="O216" i="4" s="1"/>
  <c r="L217" i="1"/>
  <c r="L218" i="1"/>
  <c r="O218" i="4" s="1"/>
  <c r="L219" i="1"/>
  <c r="L220" i="1"/>
  <c r="L221" i="1"/>
  <c r="L222" i="1"/>
  <c r="L223" i="1"/>
  <c r="O223" i="4" s="1"/>
  <c r="L224" i="1"/>
  <c r="O224" i="4" s="1"/>
  <c r="L225" i="1"/>
  <c r="L226" i="1"/>
  <c r="O226" i="4" s="1"/>
  <c r="L227" i="1"/>
  <c r="L228" i="1"/>
  <c r="L229" i="1"/>
  <c r="L230" i="1"/>
  <c r="L231" i="1"/>
  <c r="O231" i="4" s="1"/>
  <c r="L232" i="1"/>
  <c r="O232" i="4" s="1"/>
  <c r="L233" i="1"/>
  <c r="L234" i="1"/>
  <c r="O234" i="4" s="1"/>
  <c r="L235" i="1"/>
  <c r="L236" i="1"/>
  <c r="L237" i="1"/>
  <c r="L238" i="1"/>
  <c r="L239" i="1"/>
  <c r="O239" i="4" s="1"/>
  <c r="L240" i="1"/>
  <c r="O240" i="4" s="1"/>
  <c r="L241" i="1"/>
  <c r="L242" i="1"/>
  <c r="O242" i="4" s="1"/>
  <c r="L243" i="1"/>
  <c r="L244" i="1"/>
  <c r="L245" i="1"/>
  <c r="L246" i="1"/>
  <c r="L247" i="1"/>
  <c r="O247" i="4" s="1"/>
  <c r="L248" i="1"/>
  <c r="O248" i="4" s="1"/>
  <c r="L249" i="1"/>
  <c r="L250" i="1"/>
  <c r="O250" i="4" s="1"/>
  <c r="L251" i="1"/>
  <c r="L252" i="1"/>
  <c r="L253" i="1"/>
  <c r="L254" i="1"/>
  <c r="L255" i="1"/>
  <c r="O255" i="4" s="1"/>
  <c r="L256" i="1"/>
  <c r="O256" i="4" s="1"/>
  <c r="L257" i="1"/>
  <c r="L258" i="1"/>
  <c r="O258" i="4" s="1"/>
  <c r="L259" i="1"/>
  <c r="L260" i="1"/>
  <c r="L261" i="1"/>
  <c r="L262" i="1"/>
  <c r="L263" i="1"/>
  <c r="O263" i="4" s="1"/>
  <c r="L264" i="1"/>
  <c r="O264" i="4" s="1"/>
  <c r="L265" i="1"/>
  <c r="L266" i="1"/>
  <c r="O266" i="4" s="1"/>
  <c r="L267" i="1"/>
  <c r="L268" i="1"/>
  <c r="L269" i="1"/>
  <c r="L270" i="1"/>
  <c r="L271" i="1"/>
  <c r="O271" i="4" s="1"/>
  <c r="L272" i="1"/>
  <c r="O272" i="4" s="1"/>
  <c r="L273" i="1"/>
  <c r="L274" i="1"/>
  <c r="O274" i="4" s="1"/>
  <c r="L275" i="1"/>
  <c r="L276" i="1"/>
  <c r="L277" i="1"/>
  <c r="L278" i="1"/>
  <c r="L279" i="1"/>
  <c r="O279" i="4" s="1"/>
  <c r="L280" i="1"/>
  <c r="L281" i="1"/>
  <c r="L282" i="1"/>
  <c r="O282" i="4" s="1"/>
  <c r="L283" i="1"/>
  <c r="L284" i="1"/>
  <c r="L285" i="1"/>
  <c r="L286" i="1"/>
  <c r="L287" i="1"/>
  <c r="L288" i="1"/>
  <c r="O288" i="4" s="1"/>
  <c r="L289" i="1"/>
  <c r="L290" i="1"/>
  <c r="O290" i="4" s="1"/>
  <c r="L291" i="1"/>
  <c r="L292" i="1"/>
  <c r="L293" i="1"/>
  <c r="L294" i="1"/>
  <c r="L295" i="1"/>
  <c r="O295" i="4" s="1"/>
  <c r="L296" i="1"/>
  <c r="O296" i="4" s="1"/>
  <c r="L297" i="1"/>
  <c r="L298" i="1"/>
  <c r="O298" i="4" s="1"/>
  <c r="L299" i="1"/>
  <c r="L300" i="1"/>
  <c r="L301" i="1"/>
  <c r="L302" i="1"/>
  <c r="L303" i="1"/>
  <c r="O303" i="4" s="1"/>
  <c r="L304" i="1"/>
  <c r="O304" i="4" s="1"/>
  <c r="L305" i="1"/>
  <c r="L306" i="1"/>
  <c r="L307" i="1"/>
  <c r="L308" i="1"/>
  <c r="L309" i="1"/>
  <c r="L310" i="1"/>
  <c r="L311" i="1"/>
  <c r="O311" i="4" s="1"/>
  <c r="L312" i="1"/>
  <c r="O312" i="4" s="1"/>
  <c r="L313" i="1"/>
  <c r="L314" i="1"/>
  <c r="O314" i="4" s="1"/>
  <c r="L315" i="1"/>
  <c r="L316" i="1"/>
  <c r="L317" i="1"/>
  <c r="L318" i="1"/>
  <c r="L319" i="1"/>
  <c r="O319" i="4" s="1"/>
  <c r="L320" i="1"/>
  <c r="O320" i="4" s="1"/>
  <c r="L321" i="1"/>
  <c r="L322" i="1"/>
  <c r="O322" i="4" s="1"/>
  <c r="L323" i="1"/>
  <c r="L324" i="1"/>
  <c r="L325" i="1"/>
  <c r="L326" i="1"/>
  <c r="L327" i="1"/>
  <c r="O327" i="4" s="1"/>
  <c r="L328" i="1"/>
  <c r="O328" i="4" s="1"/>
  <c r="L329" i="1"/>
  <c r="L330" i="1"/>
  <c r="O330" i="4" s="1"/>
  <c r="L331" i="1"/>
  <c r="L332" i="1"/>
  <c r="L333" i="1"/>
  <c r="L334" i="1"/>
  <c r="L335" i="1"/>
  <c r="O335" i="4" s="1"/>
  <c r="L336" i="1"/>
  <c r="O336" i="4" s="1"/>
  <c r="L337" i="1"/>
  <c r="L338" i="1"/>
  <c r="O338" i="4" s="1"/>
  <c r="L339" i="1"/>
  <c r="L340" i="1"/>
  <c r="L341" i="1"/>
  <c r="L342" i="1"/>
  <c r="L343" i="1"/>
  <c r="O343" i="4" s="1"/>
  <c r="L344" i="1"/>
  <c r="O344" i="4" s="1"/>
  <c r="L345" i="1"/>
  <c r="L346" i="1"/>
  <c r="L347" i="1"/>
  <c r="L348" i="1"/>
  <c r="L349" i="1"/>
  <c r="L350" i="1"/>
  <c r="L351" i="1"/>
  <c r="O351" i="4" s="1"/>
  <c r="L352" i="1"/>
  <c r="O352" i="4" s="1"/>
  <c r="L353" i="1"/>
  <c r="L354" i="1"/>
  <c r="L355" i="1"/>
  <c r="L356" i="1"/>
  <c r="L357" i="1"/>
  <c r="L358" i="1"/>
  <c r="L359" i="1"/>
  <c r="O359" i="4" s="1"/>
  <c r="L360" i="1"/>
  <c r="O360" i="4" s="1"/>
  <c r="L361" i="1"/>
  <c r="L362" i="1"/>
  <c r="O362" i="4" s="1"/>
  <c r="L363" i="1"/>
  <c r="L364" i="1"/>
  <c r="L365" i="1"/>
  <c r="L366" i="1"/>
  <c r="L367" i="1"/>
  <c r="O367" i="4" s="1"/>
  <c r="L368" i="1"/>
  <c r="O368" i="4" s="1"/>
  <c r="L369" i="1"/>
  <c r="L370" i="1"/>
  <c r="O370" i="4" s="1"/>
  <c r="L371" i="1"/>
  <c r="L372" i="1"/>
  <c r="L373" i="1"/>
  <c r="L374" i="1"/>
  <c r="L375" i="1"/>
  <c r="O375" i="4" s="1"/>
  <c r="L376" i="1"/>
  <c r="O376" i="4" s="1"/>
  <c r="L377" i="1"/>
  <c r="L378" i="1"/>
  <c r="O378" i="4" s="1"/>
  <c r="L379" i="1"/>
  <c r="L380" i="1"/>
  <c r="L381" i="1"/>
  <c r="L382" i="1"/>
  <c r="L383" i="1"/>
  <c r="O383" i="4" s="1"/>
  <c r="L384" i="1"/>
  <c r="O384" i="4" s="1"/>
  <c r="L385" i="1"/>
  <c r="L386" i="1"/>
  <c r="O386" i="4" s="1"/>
  <c r="L387" i="1"/>
  <c r="L388" i="1"/>
  <c r="L389" i="1"/>
  <c r="L390" i="1"/>
  <c r="L391" i="1"/>
  <c r="O391" i="4" s="1"/>
  <c r="L392" i="1"/>
  <c r="O392" i="4" s="1"/>
  <c r="L393" i="1"/>
  <c r="L394" i="1"/>
  <c r="O394" i="4" s="1"/>
  <c r="L395" i="1"/>
  <c r="L396" i="1"/>
  <c r="L397" i="1"/>
  <c r="L398" i="1"/>
  <c r="L399" i="1"/>
  <c r="O399" i="4" s="1"/>
  <c r="L400" i="1"/>
  <c r="O400" i="4" s="1"/>
  <c r="L401" i="1"/>
  <c r="L402" i="1"/>
  <c r="O402" i="4" s="1"/>
  <c r="L403" i="1"/>
  <c r="L404" i="1"/>
  <c r="L405" i="1"/>
  <c r="L406" i="1"/>
  <c r="L407" i="1"/>
  <c r="O407" i="4" s="1"/>
  <c r="L408" i="1"/>
  <c r="O408" i="4" s="1"/>
  <c r="L409" i="1"/>
  <c r="L410" i="1"/>
  <c r="O410" i="4" s="1"/>
  <c r="L411" i="1"/>
  <c r="L412" i="1"/>
  <c r="L413" i="1"/>
  <c r="L414" i="1"/>
  <c r="L415" i="1"/>
  <c r="O415" i="4" s="1"/>
  <c r="L416" i="1"/>
  <c r="L417" i="1"/>
  <c r="L418" i="1"/>
  <c r="O418" i="4" s="1"/>
  <c r="L419" i="1"/>
  <c r="L420" i="1"/>
  <c r="L421" i="1"/>
  <c r="L422" i="1"/>
  <c r="L423" i="1"/>
  <c r="O423" i="4" s="1"/>
  <c r="L424" i="1"/>
  <c r="O424" i="4" s="1"/>
  <c r="L425" i="1"/>
  <c r="L426" i="1"/>
  <c r="L427" i="1"/>
  <c r="L428" i="1"/>
  <c r="L429" i="1"/>
  <c r="L430" i="1"/>
  <c r="L431" i="1"/>
  <c r="O431" i="4" s="1"/>
  <c r="L432" i="1"/>
  <c r="O432" i="4" s="1"/>
  <c r="L433" i="1"/>
  <c r="L434" i="1"/>
  <c r="O434" i="4" s="1"/>
  <c r="L435" i="1"/>
  <c r="L436" i="1"/>
  <c r="L437" i="1"/>
  <c r="L438" i="1"/>
  <c r="L439" i="1"/>
  <c r="O439" i="4" s="1"/>
  <c r="L440" i="1"/>
  <c r="O440" i="4" s="1"/>
  <c r="L441" i="1"/>
  <c r="L442" i="1"/>
  <c r="L443" i="1"/>
  <c r="L444" i="1"/>
  <c r="L445" i="1"/>
  <c r="L446" i="1"/>
  <c r="L447" i="1"/>
  <c r="O447" i="4" s="1"/>
  <c r="L448" i="1"/>
  <c r="L449" i="1"/>
  <c r="L450" i="1"/>
  <c r="O450" i="4" s="1"/>
  <c r="L451" i="1"/>
  <c r="L452" i="1"/>
  <c r="L453" i="1"/>
  <c r="L454" i="1"/>
  <c r="L455" i="1"/>
  <c r="O455" i="4" s="1"/>
  <c r="L456" i="1"/>
  <c r="O456" i="4" s="1"/>
  <c r="L457" i="1"/>
  <c r="L458" i="1"/>
  <c r="O458" i="4" s="1"/>
  <c r="L459" i="1"/>
  <c r="L460" i="1"/>
  <c r="L461" i="1"/>
  <c r="L462" i="1"/>
  <c r="L463" i="1"/>
  <c r="O463" i="4" s="1"/>
  <c r="L464" i="1"/>
  <c r="L465" i="1"/>
  <c r="L466" i="1"/>
  <c r="L467" i="1"/>
  <c r="L468" i="1"/>
  <c r="L469" i="1"/>
  <c r="L470" i="1"/>
  <c r="L471" i="1"/>
  <c r="O471" i="4" s="1"/>
  <c r="L472" i="1"/>
  <c r="O472" i="4" s="1"/>
  <c r="L473" i="1"/>
  <c r="L474" i="1"/>
  <c r="O474" i="4" s="1"/>
  <c r="L475" i="1"/>
  <c r="L476" i="1"/>
  <c r="L477" i="1"/>
  <c r="L478" i="1"/>
  <c r="L479" i="1"/>
  <c r="O479" i="4" s="1"/>
  <c r="L480" i="1"/>
  <c r="O480" i="4" s="1"/>
  <c r="L481" i="1"/>
  <c r="L482" i="1"/>
  <c r="O482" i="4" s="1"/>
  <c r="L483" i="1"/>
  <c r="L484" i="1"/>
  <c r="L485" i="1"/>
  <c r="L486" i="1"/>
  <c r="L487" i="1"/>
  <c r="O487" i="4" s="1"/>
  <c r="L488" i="1"/>
  <c r="O488" i="4" s="1"/>
  <c r="L489" i="1"/>
  <c r="L490" i="1"/>
  <c r="L491" i="1"/>
  <c r="L492" i="1"/>
  <c r="L493" i="1"/>
  <c r="L494" i="1"/>
  <c r="L495" i="1"/>
  <c r="O495" i="4" s="1"/>
  <c r="L496" i="1"/>
  <c r="L497" i="1"/>
  <c r="L498" i="1"/>
  <c r="O498" i="4" s="1"/>
  <c r="L499" i="1"/>
  <c r="L500" i="1"/>
  <c r="L501" i="1"/>
  <c r="L502" i="1"/>
  <c r="L503" i="1"/>
  <c r="O503" i="4" s="1"/>
  <c r="L504" i="1"/>
  <c r="O504" i="4" s="1"/>
  <c r="L505" i="1"/>
  <c r="L506" i="1"/>
  <c r="O506" i="4" s="1"/>
  <c r="L507" i="1"/>
  <c r="L508" i="1"/>
  <c r="L509" i="1"/>
  <c r="L510" i="1"/>
  <c r="L511" i="1"/>
  <c r="O511" i="4" s="1"/>
  <c r="L512" i="1"/>
  <c r="O512" i="4" s="1"/>
  <c r="L513" i="1"/>
  <c r="L514" i="1"/>
  <c r="O514" i="4" s="1"/>
  <c r="L515" i="1"/>
  <c r="L516" i="1"/>
  <c r="L517" i="1"/>
  <c r="L518" i="1"/>
  <c r="L519" i="1"/>
  <c r="O519" i="4" s="1"/>
  <c r="L520" i="1"/>
  <c r="O520" i="4" s="1"/>
  <c r="L521" i="1"/>
  <c r="L522" i="1"/>
  <c r="O522" i="4" s="1"/>
  <c r="L523" i="1"/>
  <c r="L524" i="1"/>
  <c r="L525" i="1"/>
  <c r="L526" i="1"/>
  <c r="L527" i="1"/>
  <c r="O527" i="4" s="1"/>
  <c r="L528" i="1"/>
  <c r="O528" i="4" s="1"/>
  <c r="L529" i="1"/>
  <c r="L530" i="1"/>
  <c r="O530" i="4" s="1"/>
  <c r="L531" i="1"/>
  <c r="L532" i="1"/>
  <c r="L533" i="1"/>
  <c r="L534" i="1"/>
  <c r="L535" i="1"/>
  <c r="O535" i="4" s="1"/>
  <c r="L536" i="1"/>
  <c r="O536" i="4" s="1"/>
  <c r="L537" i="1"/>
  <c r="L538" i="1"/>
  <c r="O538" i="4" s="1"/>
  <c r="L539" i="1"/>
  <c r="L540" i="1"/>
  <c r="L541" i="1"/>
  <c r="L542" i="1"/>
  <c r="L543" i="1"/>
  <c r="O543" i="4" s="1"/>
  <c r="L544" i="1"/>
  <c r="O544" i="4" s="1"/>
  <c r="L545" i="1"/>
  <c r="L546" i="1"/>
  <c r="L547" i="1"/>
  <c r="L548" i="1"/>
  <c r="L549" i="1"/>
  <c r="L550" i="1"/>
  <c r="L551" i="1"/>
  <c r="O551" i="4" s="1"/>
  <c r="L552" i="1"/>
  <c r="O552" i="4" s="1"/>
  <c r="L553" i="1"/>
  <c r="L554" i="1"/>
  <c r="O554" i="4" s="1"/>
  <c r="L555" i="1"/>
  <c r="L556" i="1"/>
  <c r="L557" i="1"/>
  <c r="L558" i="1"/>
  <c r="L559" i="1"/>
  <c r="O559" i="4" s="1"/>
  <c r="L560" i="1"/>
  <c r="L561" i="1"/>
  <c r="L562" i="1"/>
  <c r="L563" i="1"/>
  <c r="L564" i="1"/>
  <c r="L565" i="1"/>
  <c r="L566" i="1"/>
  <c r="L567" i="1"/>
  <c r="O567" i="4" s="1"/>
  <c r="L568" i="1"/>
  <c r="O568" i="4" s="1"/>
  <c r="L569" i="1"/>
  <c r="L570" i="1"/>
  <c r="O570" i="4" s="1"/>
  <c r="L571" i="1"/>
  <c r="L572" i="1"/>
  <c r="L573" i="1"/>
  <c r="L574" i="1"/>
  <c r="L575" i="1"/>
  <c r="O575" i="4" s="1"/>
  <c r="L576" i="1"/>
  <c r="O576" i="4" s="1"/>
  <c r="L577" i="1"/>
  <c r="L578" i="1"/>
  <c r="L579" i="1"/>
  <c r="L580" i="1"/>
  <c r="L581" i="1"/>
  <c r="L582" i="1"/>
  <c r="L583" i="1"/>
  <c r="O583" i="4" s="1"/>
  <c r="L584" i="1"/>
  <c r="O584" i="4" s="1"/>
  <c r="L585" i="1"/>
  <c r="L586" i="1"/>
  <c r="O586" i="4" s="1"/>
  <c r="L587" i="1"/>
  <c r="L588" i="1"/>
  <c r="L589" i="1"/>
  <c r="L590" i="1"/>
  <c r="L591" i="1"/>
  <c r="L592" i="1"/>
  <c r="O592" i="4" s="1"/>
  <c r="L593" i="1"/>
  <c r="L594" i="1"/>
  <c r="O594" i="4" s="1"/>
  <c r="L595" i="1"/>
  <c r="L596" i="1"/>
  <c r="L597" i="1"/>
  <c r="L598" i="1"/>
  <c r="L599" i="1"/>
  <c r="O599" i="4" s="1"/>
  <c r="L600" i="1"/>
  <c r="O600" i="4" s="1"/>
  <c r="L601" i="1"/>
  <c r="L602" i="1"/>
  <c r="L603" i="1"/>
  <c r="L604" i="1"/>
  <c r="L605" i="1"/>
  <c r="L606" i="1"/>
  <c r="L607" i="1"/>
  <c r="O607" i="4" s="1"/>
  <c r="L608" i="1"/>
  <c r="O608" i="4" s="1"/>
  <c r="L609" i="1"/>
  <c r="L610" i="1"/>
  <c r="O610" i="4" s="1"/>
  <c r="L611" i="1"/>
  <c r="L612" i="1"/>
  <c r="L613" i="1"/>
  <c r="L614" i="1"/>
  <c r="L615" i="1"/>
  <c r="O615" i="4" s="1"/>
  <c r="L616" i="1"/>
  <c r="O616" i="4" s="1"/>
  <c r="L617" i="1"/>
  <c r="L618" i="1"/>
  <c r="O618" i="4" s="1"/>
  <c r="L619" i="1"/>
  <c r="L620" i="1"/>
  <c r="L621" i="1"/>
  <c r="L622" i="1"/>
  <c r="L623" i="1"/>
  <c r="O623" i="4" s="1"/>
  <c r="L624" i="1"/>
  <c r="O624" i="4" s="1"/>
  <c r="L625" i="1"/>
  <c r="L626" i="1"/>
  <c r="O626" i="4" s="1"/>
  <c r="L627" i="1"/>
  <c r="L628" i="1"/>
  <c r="L629" i="1"/>
  <c r="L630" i="1"/>
  <c r="L631" i="1"/>
  <c r="O631" i="4" s="1"/>
  <c r="L632" i="1"/>
  <c r="O632" i="4" s="1"/>
  <c r="L633" i="1"/>
  <c r="L634" i="1"/>
  <c r="O634" i="4" s="1"/>
  <c r="L635" i="1"/>
  <c r="L636" i="1"/>
  <c r="L637" i="1"/>
  <c r="L638" i="1"/>
  <c r="L639" i="1"/>
  <c r="O639" i="4" s="1"/>
  <c r="L640" i="1"/>
  <c r="L641" i="1"/>
  <c r="L642" i="1"/>
  <c r="O642" i="4" s="1"/>
  <c r="L643" i="1"/>
  <c r="L644" i="1"/>
  <c r="L645" i="1"/>
  <c r="L646" i="1"/>
  <c r="L647" i="1"/>
  <c r="O647" i="4" s="1"/>
  <c r="L648" i="1"/>
  <c r="O648" i="4" s="1"/>
  <c r="L649" i="1"/>
  <c r="L650" i="1"/>
  <c r="O650" i="4" s="1"/>
  <c r="L651" i="1"/>
  <c r="L652" i="1"/>
  <c r="L653" i="1"/>
  <c r="L654" i="1"/>
  <c r="L655" i="1"/>
  <c r="O655" i="4" s="1"/>
  <c r="L656" i="1"/>
  <c r="O656" i="4" s="1"/>
  <c r="L657" i="1"/>
  <c r="L658" i="1"/>
  <c r="O658" i="4" s="1"/>
  <c r="L659" i="1"/>
  <c r="L660" i="1"/>
  <c r="L661" i="1"/>
  <c r="L662" i="1"/>
  <c r="L663" i="1"/>
  <c r="O663" i="4" s="1"/>
  <c r="L664" i="1"/>
  <c r="O664" i="4" s="1"/>
  <c r="L665" i="1"/>
  <c r="L666" i="1"/>
  <c r="O666" i="4" s="1"/>
  <c r="L667" i="1"/>
  <c r="L668" i="1"/>
  <c r="L669" i="1"/>
  <c r="L670" i="1"/>
  <c r="L671" i="1"/>
  <c r="L672" i="1"/>
  <c r="O672" i="4" s="1"/>
  <c r="L673" i="1"/>
  <c r="L674" i="1"/>
  <c r="O674" i="4" s="1"/>
  <c r="L675" i="1"/>
  <c r="L676" i="1"/>
  <c r="L677" i="1"/>
  <c r="L678" i="1"/>
  <c r="L679" i="1"/>
  <c r="O679" i="4" s="1"/>
  <c r="L680" i="1"/>
  <c r="O680" i="4" s="1"/>
  <c r="L681" i="1"/>
  <c r="L682" i="1"/>
  <c r="O682" i="4" s="1"/>
  <c r="L683" i="1"/>
  <c r="L684" i="1"/>
  <c r="L685" i="1"/>
  <c r="L686" i="1"/>
  <c r="L687" i="1"/>
  <c r="O687" i="4" s="1"/>
  <c r="L688" i="1"/>
  <c r="L689" i="1"/>
  <c r="L690" i="1"/>
  <c r="O690" i="4" s="1"/>
  <c r="L691" i="1"/>
  <c r="L692" i="1"/>
  <c r="L693" i="1"/>
  <c r="L694" i="1"/>
  <c r="L695" i="1"/>
  <c r="O695" i="4" s="1"/>
  <c r="L696" i="1"/>
  <c r="O696" i="4" s="1"/>
  <c r="L697" i="1"/>
  <c r="L698" i="1"/>
  <c r="O698" i="4" s="1"/>
  <c r="L699" i="1"/>
  <c r="L700" i="1"/>
  <c r="L701" i="1"/>
  <c r="L702" i="1"/>
  <c r="L703" i="1"/>
  <c r="O703" i="4" s="1"/>
  <c r="L704" i="1"/>
  <c r="O704" i="4" s="1"/>
  <c r="L705" i="1"/>
  <c r="L706" i="1"/>
  <c r="O706" i="4" s="1"/>
  <c r="L707" i="1"/>
  <c r="L708" i="1"/>
  <c r="L709" i="1"/>
  <c r="L710" i="1"/>
  <c r="L711" i="1"/>
  <c r="L712" i="1"/>
  <c r="O712" i="4" s="1"/>
  <c r="L713" i="1"/>
  <c r="L714" i="1"/>
  <c r="O714" i="4" s="1"/>
  <c r="L715" i="1"/>
  <c r="L716" i="1"/>
  <c r="L717" i="1"/>
  <c r="L718" i="1"/>
  <c r="L719" i="1"/>
  <c r="O719" i="4" s="1"/>
  <c r="L720" i="1"/>
  <c r="O720" i="4" s="1"/>
  <c r="L721" i="1"/>
  <c r="L722" i="1"/>
  <c r="O722" i="4" s="1"/>
  <c r="L723" i="1"/>
  <c r="L724" i="1"/>
  <c r="L725" i="1"/>
  <c r="L726" i="1"/>
  <c r="L727" i="1"/>
  <c r="O727" i="4" s="1"/>
  <c r="L728" i="1"/>
  <c r="O728" i="4" s="1"/>
  <c r="L729" i="1"/>
  <c r="L730" i="1"/>
  <c r="O730" i="4" s="1"/>
  <c r="L731" i="1"/>
  <c r="L732" i="1"/>
  <c r="L733" i="1"/>
  <c r="L734" i="1"/>
  <c r="L735" i="1"/>
  <c r="O735" i="4" s="1"/>
  <c r="L736" i="1"/>
  <c r="O736" i="4" s="1"/>
  <c r="L737" i="1"/>
  <c r="L738" i="1"/>
  <c r="O738" i="4" s="1"/>
  <c r="L739" i="1"/>
  <c r="L740" i="1"/>
  <c r="L741" i="1"/>
  <c r="L742" i="1"/>
  <c r="L743" i="1"/>
  <c r="O743" i="4" s="1"/>
  <c r="L744" i="1"/>
  <c r="O744" i="4" s="1"/>
  <c r="L745" i="1"/>
  <c r="L746" i="1"/>
  <c r="L747" i="1"/>
  <c r="L748" i="1"/>
  <c r="L749" i="1"/>
  <c r="L750" i="1"/>
  <c r="L751" i="1"/>
  <c r="O751" i="4" s="1"/>
  <c r="L752" i="1"/>
  <c r="O752" i="4" s="1"/>
  <c r="L753" i="1"/>
  <c r="L754" i="1"/>
  <c r="O754" i="4" s="1"/>
  <c r="L755" i="1"/>
  <c r="L756" i="1"/>
  <c r="L757" i="1"/>
  <c r="L758" i="1"/>
  <c r="L759" i="1"/>
  <c r="O759" i="4" s="1"/>
  <c r="L760" i="1"/>
  <c r="O760" i="4" s="1"/>
  <c r="L761" i="1"/>
  <c r="L762" i="1"/>
  <c r="O762" i="4" s="1"/>
  <c r="L763" i="1"/>
  <c r="L764" i="1"/>
  <c r="L765" i="1"/>
  <c r="L766" i="1"/>
  <c r="L767" i="1"/>
  <c r="O767" i="4" s="1"/>
  <c r="L768" i="1"/>
  <c r="O768" i="4" s="1"/>
  <c r="L769" i="1"/>
  <c r="L770" i="1"/>
  <c r="L771" i="1"/>
  <c r="L772" i="1"/>
  <c r="L773" i="1"/>
  <c r="L774" i="1"/>
  <c r="L775" i="1"/>
  <c r="O775" i="4" s="1"/>
  <c r="L776" i="1"/>
  <c r="L777" i="1"/>
  <c r="L778" i="1"/>
  <c r="O778" i="4" s="1"/>
  <c r="L779" i="1"/>
  <c r="L780" i="1"/>
  <c r="L781" i="1"/>
  <c r="L782" i="1"/>
  <c r="L783" i="1"/>
  <c r="O783" i="4" s="1"/>
  <c r="L784" i="1"/>
  <c r="O784" i="4" s="1"/>
  <c r="L785" i="1"/>
  <c r="L786" i="1"/>
  <c r="O786" i="4" s="1"/>
  <c r="L787" i="1"/>
  <c r="L788" i="1"/>
  <c r="L789" i="1"/>
  <c r="L790" i="1"/>
  <c r="L791" i="1"/>
  <c r="O791" i="4" s="1"/>
  <c r="L792" i="1"/>
  <c r="O792" i="4" s="1"/>
  <c r="L793" i="1"/>
  <c r="L794" i="1"/>
  <c r="O794" i="4" s="1"/>
  <c r="L795" i="1"/>
  <c r="L796" i="1"/>
  <c r="L797" i="1"/>
  <c r="L798" i="1"/>
  <c r="L799" i="1"/>
  <c r="O799" i="4" s="1"/>
  <c r="L800" i="1"/>
  <c r="O800" i="4" s="1"/>
  <c r="L801" i="1"/>
  <c r="L802" i="1"/>
  <c r="O802" i="4" s="1"/>
  <c r="L803" i="1"/>
  <c r="L804" i="1"/>
  <c r="L805" i="1"/>
  <c r="L806" i="1"/>
  <c r="L807" i="1"/>
  <c r="O807" i="4" s="1"/>
  <c r="L808" i="1"/>
  <c r="L809" i="1"/>
  <c r="L810" i="1"/>
  <c r="L811" i="1"/>
  <c r="L812" i="1"/>
  <c r="L813" i="1"/>
  <c r="L814" i="1"/>
  <c r="L815" i="1"/>
  <c r="O815" i="4" s="1"/>
  <c r="L816" i="1"/>
  <c r="L817" i="1"/>
  <c r="L818" i="1"/>
  <c r="O818" i="4" s="1"/>
  <c r="L819" i="1"/>
  <c r="L820" i="1"/>
  <c r="L821" i="1"/>
  <c r="L822" i="1"/>
  <c r="L823" i="1"/>
  <c r="O823" i="4" s="1"/>
  <c r="L824" i="1"/>
  <c r="O824" i="4" s="1"/>
  <c r="L825" i="1"/>
  <c r="L826" i="1"/>
  <c r="L827" i="1"/>
  <c r="L828" i="1"/>
  <c r="L829" i="1"/>
  <c r="L830" i="1"/>
  <c r="L831" i="1"/>
  <c r="O831" i="4" s="1"/>
  <c r="L832" i="1"/>
  <c r="O832" i="4" s="1"/>
  <c r="L833" i="1"/>
  <c r="L834" i="1"/>
  <c r="O834" i="4" s="1"/>
  <c r="L835" i="1"/>
  <c r="L836" i="1"/>
  <c r="L837" i="1"/>
  <c r="L838" i="1"/>
  <c r="L839" i="1"/>
  <c r="O839" i="4" s="1"/>
  <c r="L840" i="1"/>
  <c r="O840" i="4" s="1"/>
  <c r="L841" i="1"/>
  <c r="L842" i="1"/>
  <c r="O842" i="4" s="1"/>
  <c r="L843" i="1"/>
  <c r="L844" i="1"/>
  <c r="L845" i="1"/>
  <c r="L846" i="1"/>
  <c r="L847" i="1"/>
  <c r="O847" i="4" s="1"/>
  <c r="L848" i="1"/>
  <c r="L849" i="1"/>
  <c r="L850" i="1"/>
  <c r="O850" i="4" s="1"/>
  <c r="L851" i="1"/>
  <c r="L852" i="1"/>
  <c r="L853" i="1"/>
  <c r="L854" i="1"/>
  <c r="L855" i="1"/>
  <c r="O855" i="4" s="1"/>
  <c r="L856" i="1"/>
  <c r="O856" i="4" s="1"/>
  <c r="L857" i="1"/>
  <c r="L858" i="1"/>
  <c r="O858" i="4" s="1"/>
  <c r="L859" i="1"/>
  <c r="L860" i="1"/>
  <c r="L861" i="1"/>
  <c r="L862" i="1"/>
  <c r="L863" i="1"/>
  <c r="O863" i="4" s="1"/>
  <c r="L864" i="1"/>
  <c r="O864" i="4" s="1"/>
  <c r="L865" i="1"/>
  <c r="L866" i="1"/>
  <c r="L867" i="1"/>
  <c r="L868" i="1"/>
  <c r="L869" i="1"/>
  <c r="L870" i="1"/>
  <c r="L871" i="1"/>
  <c r="O871" i="4" s="1"/>
  <c r="L872" i="1"/>
  <c r="O872" i="4" s="1"/>
  <c r="L873" i="1"/>
  <c r="L874" i="1"/>
  <c r="L875" i="1"/>
  <c r="L876" i="1"/>
  <c r="L877" i="1"/>
  <c r="L878" i="1"/>
  <c r="L879" i="1"/>
  <c r="O879" i="4" s="1"/>
  <c r="L880" i="1"/>
  <c r="O880" i="4" s="1"/>
  <c r="L881" i="1"/>
  <c r="L882" i="1"/>
  <c r="O882" i="4" s="1"/>
  <c r="L883" i="1"/>
  <c r="L884" i="1"/>
  <c r="L885" i="1"/>
  <c r="L886" i="1"/>
  <c r="L887" i="1"/>
  <c r="O887" i="4" s="1"/>
  <c r="L888" i="1"/>
  <c r="L889" i="1"/>
  <c r="L890" i="1"/>
  <c r="O890" i="4" s="1"/>
  <c r="L891" i="1"/>
  <c r="L892" i="1"/>
  <c r="L893" i="1"/>
  <c r="L894" i="1"/>
  <c r="L895" i="1"/>
  <c r="O895" i="4" s="1"/>
  <c r="L896" i="1"/>
  <c r="O896" i="4" s="1"/>
  <c r="L897" i="1"/>
  <c r="L898" i="1"/>
  <c r="O898" i="4" s="1"/>
  <c r="L899" i="1"/>
  <c r="L900" i="1"/>
  <c r="L901" i="1"/>
  <c r="L902" i="1"/>
  <c r="L903" i="1"/>
  <c r="O903" i="4" s="1"/>
  <c r="L904" i="1"/>
  <c r="O904" i="4" s="1"/>
  <c r="L905" i="1"/>
  <c r="L906" i="1"/>
  <c r="O906" i="4" s="1"/>
  <c r="L907" i="1"/>
  <c r="L908" i="1"/>
  <c r="L909" i="1"/>
  <c r="L910" i="1"/>
  <c r="L911" i="1"/>
  <c r="O911" i="4" s="1"/>
  <c r="L912" i="1"/>
  <c r="O912" i="4" s="1"/>
  <c r="L913" i="1"/>
  <c r="L914" i="1"/>
  <c r="L915" i="1"/>
  <c r="L916" i="1"/>
  <c r="L917" i="1"/>
  <c r="L918" i="1"/>
  <c r="L919" i="1"/>
  <c r="O919" i="4" s="1"/>
  <c r="L920" i="1"/>
  <c r="L921" i="1"/>
  <c r="L922" i="1"/>
  <c r="O922" i="4" s="1"/>
  <c r="L923" i="1"/>
  <c r="L924" i="1"/>
  <c r="L925" i="1"/>
  <c r="L926" i="1"/>
  <c r="L927" i="1"/>
  <c r="O927" i="4" s="1"/>
  <c r="L928" i="1"/>
  <c r="O928" i="4" s="1"/>
  <c r="L929" i="1"/>
  <c r="L930" i="1"/>
  <c r="O930" i="4" s="1"/>
  <c r="L931" i="1"/>
  <c r="L932" i="1"/>
  <c r="L933" i="1"/>
  <c r="L934" i="1"/>
  <c r="L935" i="1"/>
  <c r="O935" i="4" s="1"/>
  <c r="L936" i="1"/>
  <c r="O936" i="4" s="1"/>
  <c r="L937" i="1"/>
  <c r="L938" i="1"/>
  <c r="O938" i="4" s="1"/>
  <c r="L939" i="1"/>
  <c r="L940" i="1"/>
  <c r="L941" i="1"/>
  <c r="L942" i="1"/>
  <c r="L943" i="1"/>
  <c r="O943" i="4" s="1"/>
  <c r="L944" i="1"/>
  <c r="O944" i="4" s="1"/>
  <c r="L945" i="1"/>
  <c r="L946" i="1"/>
  <c r="L947" i="1"/>
  <c r="L948" i="1"/>
  <c r="L949" i="1"/>
  <c r="L950" i="1"/>
  <c r="L951" i="1"/>
  <c r="O951" i="4" s="1"/>
  <c r="L952" i="1"/>
  <c r="O952" i="4" s="1"/>
  <c r="L953" i="1"/>
  <c r="L954" i="1"/>
  <c r="L955" i="1"/>
  <c r="L956" i="1"/>
  <c r="L957" i="1"/>
  <c r="L958" i="1"/>
  <c r="L959" i="1"/>
  <c r="O959" i="4" s="1"/>
  <c r="L960" i="1"/>
  <c r="L961" i="1"/>
  <c r="L962" i="1"/>
  <c r="O962" i="4" s="1"/>
  <c r="L963" i="1"/>
  <c r="L964" i="1"/>
  <c r="L965" i="1"/>
  <c r="L966" i="1"/>
  <c r="L967" i="1"/>
  <c r="O967" i="4" s="1"/>
  <c r="L968" i="1"/>
  <c r="O968" i="4" s="1"/>
  <c r="L969" i="1"/>
  <c r="L970" i="1"/>
  <c r="O970" i="4" s="1"/>
  <c r="L971" i="1"/>
  <c r="L972" i="1"/>
  <c r="L973" i="1"/>
  <c r="L974" i="1"/>
  <c r="L975" i="1"/>
  <c r="O975" i="4" s="1"/>
  <c r="L976" i="1"/>
  <c r="O976" i="4" s="1"/>
  <c r="L977" i="1"/>
  <c r="L978" i="1"/>
  <c r="O978" i="4" s="1"/>
  <c r="L979" i="1"/>
  <c r="L980" i="1"/>
  <c r="L981" i="1"/>
  <c r="L982" i="1"/>
  <c r="L983" i="1"/>
  <c r="O983" i="4" s="1"/>
  <c r="L984" i="1"/>
  <c r="O984" i="4" s="1"/>
  <c r="L985" i="1"/>
  <c r="L986" i="1"/>
  <c r="O986" i="4" s="1"/>
  <c r="L987" i="1"/>
  <c r="L988" i="1"/>
  <c r="L989" i="1"/>
  <c r="L990" i="1"/>
  <c r="L991" i="1"/>
  <c r="O991" i="4" s="1"/>
  <c r="L992" i="1"/>
  <c r="O992" i="4" s="1"/>
  <c r="L993" i="1"/>
  <c r="L994" i="1"/>
  <c r="L995" i="1"/>
  <c r="L996" i="1"/>
  <c r="L997" i="1"/>
  <c r="L998" i="1"/>
  <c r="L999" i="1"/>
  <c r="O999" i="4" s="1"/>
  <c r="L1000" i="1"/>
  <c r="L1001" i="1"/>
  <c r="L1002" i="1"/>
  <c r="O1002" i="4" s="1"/>
  <c r="L1003" i="1"/>
  <c r="L1004" i="1"/>
  <c r="L1005" i="1"/>
  <c r="L1006" i="1"/>
  <c r="L1007" i="1"/>
  <c r="O1007" i="4" s="1"/>
  <c r="L1008" i="1"/>
  <c r="L1009" i="1"/>
  <c r="L1010" i="1"/>
  <c r="O1010" i="4" s="1"/>
  <c r="L1011" i="1"/>
  <c r="L1012" i="1"/>
  <c r="L1013" i="1"/>
  <c r="L1014" i="1"/>
  <c r="L1015" i="1"/>
  <c r="O1015" i="4" s="1"/>
  <c r="L1016" i="1"/>
  <c r="O1016" i="4" s="1"/>
  <c r="L1017" i="1"/>
  <c r="L1018" i="1"/>
  <c r="O1018" i="4" s="1"/>
  <c r="L1019" i="1"/>
  <c r="L1020" i="1"/>
  <c r="L1021" i="1"/>
  <c r="L1022" i="1"/>
  <c r="L1023" i="1"/>
  <c r="O1023" i="4" s="1"/>
  <c r="L1024" i="1"/>
  <c r="O1024" i="4" s="1"/>
  <c r="L1025" i="1"/>
  <c r="L1026" i="1"/>
  <c r="O1026" i="4" s="1"/>
  <c r="L1027" i="1"/>
  <c r="L1028" i="1"/>
  <c r="L1029" i="1"/>
  <c r="L1030" i="1"/>
  <c r="L1031" i="1"/>
  <c r="O1031" i="4" s="1"/>
  <c r="L1032" i="1"/>
  <c r="L1033" i="1"/>
  <c r="L1034" i="1"/>
  <c r="O1034" i="4" s="1"/>
  <c r="L1035" i="1"/>
  <c r="L1036" i="1"/>
  <c r="L1037" i="1"/>
  <c r="L1038" i="1"/>
  <c r="L1039" i="1"/>
  <c r="O1039" i="4" s="1"/>
  <c r="L1040" i="1"/>
  <c r="L1041" i="1"/>
  <c r="L1042" i="1"/>
  <c r="O1042" i="4" s="1"/>
  <c r="L1043" i="1"/>
  <c r="L1044" i="1"/>
  <c r="L1045" i="1"/>
  <c r="L1046" i="1"/>
  <c r="L1047" i="1"/>
  <c r="O1047" i="4" s="1"/>
  <c r="L1048" i="1"/>
  <c r="O1048" i="4" s="1"/>
  <c r="L1049" i="1"/>
  <c r="L1050" i="1"/>
  <c r="O1050" i="4" s="1"/>
  <c r="L1051" i="1"/>
  <c r="L1052" i="1"/>
  <c r="L1053" i="1"/>
  <c r="L1054" i="1"/>
  <c r="L1055" i="1"/>
  <c r="O1055" i="4" s="1"/>
  <c r="L1056" i="1"/>
  <c r="O1056" i="4" s="1"/>
  <c r="L1057" i="1"/>
  <c r="L1058" i="1"/>
  <c r="O1058" i="4" s="1"/>
  <c r="L1059" i="1"/>
  <c r="L1060" i="1"/>
  <c r="L1061" i="1"/>
  <c r="L1062" i="1"/>
  <c r="L1063" i="1"/>
  <c r="O1063" i="4" s="1"/>
  <c r="L1064" i="1"/>
  <c r="O1064" i="4" s="1"/>
  <c r="L1065" i="1"/>
  <c r="L1066" i="1"/>
  <c r="O1066" i="4" s="1"/>
  <c r="L1067" i="1"/>
  <c r="L1068" i="1"/>
  <c r="L1069" i="1"/>
  <c r="L1070" i="1"/>
  <c r="L1071" i="1"/>
  <c r="O1071" i="4" s="1"/>
  <c r="L1072" i="1"/>
  <c r="O1072" i="4" s="1"/>
  <c r="L1073" i="1"/>
  <c r="L1074" i="1"/>
  <c r="O1074" i="4" s="1"/>
  <c r="L1075" i="1"/>
  <c r="L1076" i="1"/>
  <c r="L1077" i="1"/>
  <c r="L1078" i="1"/>
  <c r="L1079" i="1"/>
  <c r="O1079" i="4" s="1"/>
  <c r="L1080" i="1"/>
  <c r="O1080" i="4" s="1"/>
  <c r="L1081" i="1"/>
  <c r="L1082" i="1"/>
  <c r="L1083" i="1"/>
  <c r="L1084" i="1"/>
  <c r="L1085" i="1"/>
  <c r="L1086" i="1"/>
  <c r="L1087" i="1"/>
  <c r="O1087" i="4" s="1"/>
  <c r="L1088" i="1"/>
  <c r="L1089" i="1"/>
  <c r="L1090" i="1"/>
  <c r="O1090" i="4" s="1"/>
  <c r="L1091" i="1"/>
  <c r="L1092" i="1"/>
  <c r="L1093" i="1"/>
  <c r="L1094" i="1"/>
  <c r="L1095" i="1"/>
  <c r="O1095" i="4" s="1"/>
  <c r="L1096" i="1"/>
  <c r="O1096" i="4" s="1"/>
  <c r="L1097" i="1"/>
  <c r="L1098" i="1"/>
  <c r="O1098" i="4" s="1"/>
  <c r="L1099" i="1"/>
  <c r="L1100" i="1"/>
  <c r="L1101" i="1"/>
  <c r="L1102" i="1"/>
  <c r="L1103" i="1"/>
  <c r="O1103" i="4" s="1"/>
  <c r="L1104" i="1"/>
  <c r="O1104" i="4" s="1"/>
  <c r="L1105" i="1"/>
  <c r="L1106" i="1"/>
  <c r="O1106" i="4" s="1"/>
  <c r="L1107" i="1"/>
  <c r="L1108" i="1"/>
  <c r="L1109" i="1"/>
  <c r="L1110" i="1"/>
  <c r="L1111" i="1"/>
  <c r="O1111" i="4" s="1"/>
  <c r="L1112" i="1"/>
  <c r="L1113" i="1"/>
  <c r="L1114" i="1"/>
  <c r="O1114" i="4" s="1"/>
  <c r="L1115" i="1"/>
  <c r="L1116" i="1"/>
  <c r="L1117" i="1"/>
  <c r="L1118" i="1"/>
  <c r="L1119" i="1"/>
  <c r="O1119" i="4" s="1"/>
  <c r="L1120" i="1"/>
  <c r="O1120" i="4" s="1"/>
  <c r="L1121" i="1"/>
  <c r="L1122" i="1"/>
  <c r="O1122" i="4" s="1"/>
  <c r="L1123" i="1"/>
  <c r="L1124" i="1"/>
  <c r="L1125" i="1"/>
  <c r="L1126" i="1"/>
  <c r="L1127" i="1"/>
  <c r="O1127" i="4" s="1"/>
  <c r="L1128" i="1"/>
  <c r="O1128" i="4" s="1"/>
  <c r="L1129" i="1"/>
  <c r="L1130" i="1"/>
  <c r="O1130" i="4" s="1"/>
  <c r="L1131" i="1"/>
  <c r="L1132" i="1"/>
  <c r="L1133" i="1"/>
  <c r="L1134" i="1"/>
  <c r="L1135" i="1"/>
  <c r="O1135" i="4" s="1"/>
  <c r="L1136" i="1"/>
  <c r="O1136" i="4" s="1"/>
  <c r="L1137" i="1"/>
  <c r="L1138" i="1"/>
  <c r="O1138" i="4" s="1"/>
  <c r="L1139" i="1"/>
  <c r="L1140" i="1"/>
  <c r="L1141" i="1"/>
  <c r="L1142" i="1"/>
  <c r="L1143" i="1"/>
  <c r="O1143" i="4" s="1"/>
  <c r="L1144" i="1"/>
  <c r="O1144" i="4" s="1"/>
  <c r="L1145" i="1"/>
  <c r="L1146" i="1"/>
  <c r="O1146" i="4" s="1"/>
  <c r="L1147" i="1"/>
  <c r="L1148" i="1"/>
  <c r="L1149" i="1"/>
  <c r="L1150" i="1"/>
  <c r="L1151" i="1"/>
  <c r="O1151" i="4" s="1"/>
  <c r="L1152" i="1"/>
  <c r="L1153" i="1"/>
  <c r="L1154" i="1"/>
  <c r="O1154" i="4" s="1"/>
  <c r="L1155" i="1"/>
  <c r="L1156" i="1"/>
  <c r="L1157" i="1"/>
  <c r="L1158" i="1"/>
  <c r="L1159" i="1"/>
  <c r="O1159" i="4" s="1"/>
  <c r="L1160" i="1"/>
  <c r="O1160" i="4" s="1"/>
  <c r="L1161" i="1"/>
  <c r="L1162" i="1"/>
  <c r="O1162" i="4" s="1"/>
  <c r="L1163" i="1"/>
  <c r="L1164" i="1"/>
  <c r="L1165" i="1"/>
  <c r="L1166" i="1"/>
  <c r="L1167" i="1"/>
  <c r="O1167" i="4" s="1"/>
  <c r="L1168" i="1"/>
  <c r="O1168" i="4" s="1"/>
  <c r="L1169" i="1"/>
  <c r="L1170" i="1"/>
  <c r="O1170" i="4" s="1"/>
  <c r="L1171" i="1"/>
  <c r="L1172" i="1"/>
  <c r="L1173" i="1"/>
  <c r="L1174" i="1"/>
  <c r="L1175" i="1"/>
  <c r="O1175" i="4" s="1"/>
  <c r="L1176" i="1"/>
  <c r="O1176" i="4" s="1"/>
  <c r="L1177" i="1"/>
  <c r="L1178" i="1"/>
  <c r="L1179" i="1"/>
  <c r="L1180" i="1"/>
  <c r="L1181" i="1"/>
  <c r="L1182" i="1"/>
  <c r="L1183" i="1"/>
  <c r="O1183" i="4" s="1"/>
  <c r="L1184" i="1"/>
  <c r="O1184" i="4" s="1"/>
  <c r="L1185" i="1"/>
  <c r="L1186" i="1"/>
  <c r="L1187" i="1"/>
  <c r="L1188" i="1"/>
  <c r="L1189" i="1"/>
  <c r="L1190" i="1"/>
  <c r="L1191" i="1"/>
  <c r="O1191" i="4" s="1"/>
  <c r="L1192" i="1"/>
  <c r="O1192" i="4" s="1"/>
  <c r="L1193" i="1"/>
  <c r="L1194" i="1"/>
  <c r="L1195" i="1"/>
  <c r="L1196" i="1"/>
  <c r="L1197" i="1"/>
  <c r="L1198" i="1"/>
  <c r="L1199" i="1"/>
  <c r="O1199" i="4" s="1"/>
  <c r="L1200" i="1"/>
  <c r="O1200" i="4" s="1"/>
  <c r="L1201" i="1"/>
  <c r="L1202" i="1"/>
  <c r="O1202" i="4" s="1"/>
  <c r="L1203" i="1"/>
  <c r="L1204" i="1"/>
  <c r="L1205" i="1"/>
  <c r="L1206" i="1"/>
  <c r="L1207" i="1"/>
  <c r="O1207" i="4" s="1"/>
  <c r="L1208" i="1"/>
  <c r="O1208" i="4" s="1"/>
  <c r="L1209" i="1"/>
  <c r="L1210" i="1"/>
  <c r="O1210" i="4" s="1"/>
  <c r="L1211" i="1"/>
  <c r="L1212" i="1"/>
  <c r="L1213" i="1"/>
  <c r="L1214" i="1"/>
  <c r="L1215" i="1"/>
  <c r="O1215" i="4" s="1"/>
  <c r="L1216" i="1"/>
  <c r="L1217" i="1"/>
  <c r="L1218" i="1"/>
  <c r="L1219" i="1"/>
  <c r="L1220" i="1"/>
  <c r="L1221" i="1"/>
  <c r="L1222" i="1"/>
  <c r="L1223" i="1"/>
  <c r="O1223" i="4" s="1"/>
  <c r="L1224" i="1"/>
  <c r="L1225" i="1"/>
  <c r="L1226" i="1"/>
  <c r="L1227" i="1"/>
  <c r="L1228" i="1"/>
  <c r="L1229" i="1"/>
  <c r="L1230" i="1"/>
  <c r="L1231" i="1"/>
  <c r="O1231" i="4" s="1"/>
  <c r="L1232" i="1"/>
  <c r="L1233" i="1"/>
  <c r="L1234" i="1"/>
  <c r="L1235" i="1"/>
  <c r="L1236" i="1"/>
  <c r="L1237" i="1"/>
  <c r="L1238" i="1"/>
  <c r="L1239" i="1"/>
  <c r="O1239" i="4" s="1"/>
  <c r="L1240" i="1"/>
  <c r="L1241" i="1"/>
  <c r="L1242" i="1"/>
  <c r="L1243" i="1"/>
  <c r="L1244" i="1"/>
  <c r="L1245" i="1"/>
  <c r="L1246" i="1"/>
  <c r="L1247" i="1"/>
  <c r="O1247" i="4" s="1"/>
  <c r="L1248" i="1"/>
  <c r="L1249" i="1"/>
  <c r="L1250" i="1"/>
  <c r="L1251" i="1"/>
  <c r="L1252" i="1"/>
  <c r="L1253" i="1"/>
  <c r="L1254" i="1"/>
  <c r="L1255" i="1"/>
  <c r="O1255" i="4" s="1"/>
  <c r="L1256" i="1"/>
  <c r="L1257" i="1"/>
  <c r="L1258" i="1"/>
  <c r="L1259" i="1"/>
  <c r="L1260" i="1"/>
  <c r="L1261" i="1"/>
  <c r="L1262" i="1"/>
  <c r="L1263" i="1"/>
  <c r="O1263" i="4" s="1"/>
  <c r="L1264" i="1"/>
  <c r="L1265" i="1"/>
  <c r="L1266" i="1"/>
  <c r="L1267" i="1"/>
  <c r="L1268" i="1"/>
  <c r="L1269" i="1"/>
  <c r="L1270" i="1"/>
  <c r="L1271" i="1"/>
  <c r="O1271" i="4" s="1"/>
  <c r="L1272" i="1"/>
  <c r="L1273" i="1"/>
  <c r="L1274" i="1"/>
  <c r="L1275" i="1"/>
  <c r="L1276" i="1"/>
  <c r="L1277" i="1"/>
  <c r="L1278" i="1"/>
  <c r="L1279" i="1"/>
  <c r="O1279" i="4" s="1"/>
  <c r="L1280" i="1"/>
  <c r="L1281" i="1"/>
  <c r="L1282" i="1"/>
  <c r="L1283" i="1"/>
  <c r="L1284" i="1"/>
  <c r="L1285" i="1"/>
  <c r="L1286" i="1"/>
  <c r="L1287" i="1"/>
  <c r="O1287" i="4" s="1"/>
  <c r="L1288" i="1"/>
  <c r="L1289" i="1"/>
  <c r="L1290" i="1"/>
  <c r="L1291" i="1"/>
  <c r="L1292" i="1"/>
  <c r="L1293" i="1"/>
  <c r="L1294" i="1"/>
  <c r="L1295" i="1"/>
  <c r="O1295" i="4" s="1"/>
  <c r="L1296" i="1"/>
  <c r="L1297" i="1"/>
  <c r="L1298" i="1"/>
  <c r="L1299" i="1"/>
  <c r="L1300" i="1"/>
  <c r="L1301" i="1"/>
  <c r="L1302" i="1"/>
  <c r="L1303" i="1"/>
  <c r="O1303" i="4" s="1"/>
  <c r="L1304" i="1"/>
  <c r="L1305" i="1"/>
  <c r="L1306" i="1"/>
  <c r="L1307" i="1"/>
  <c r="L1308" i="1"/>
  <c r="L1309" i="1"/>
  <c r="L1310" i="1"/>
  <c r="L1311" i="1"/>
  <c r="O1311" i="4" s="1"/>
  <c r="L1312" i="1"/>
  <c r="L1313" i="1"/>
  <c r="L1314" i="1"/>
  <c r="L1315" i="1"/>
  <c r="L1316" i="1"/>
  <c r="L1317" i="1"/>
  <c r="L1318" i="1"/>
  <c r="L1319" i="1"/>
  <c r="O1319" i="4" s="1"/>
  <c r="L1320" i="1"/>
  <c r="L1321" i="1"/>
  <c r="L1322" i="1"/>
  <c r="L1323" i="1"/>
  <c r="L1324" i="1"/>
  <c r="L1325" i="1"/>
  <c r="L1326" i="1"/>
  <c r="L1327" i="1"/>
  <c r="O1327" i="4" s="1"/>
  <c r="L1328" i="1"/>
  <c r="L1329" i="1"/>
  <c r="L1330" i="1"/>
  <c r="L1331" i="1"/>
  <c r="L1332" i="1"/>
  <c r="L1333" i="1"/>
  <c r="L1334" i="1"/>
  <c r="L1335" i="1"/>
  <c r="O1335" i="4" s="1"/>
  <c r="L1336" i="1"/>
  <c r="L1337" i="1"/>
  <c r="L1338" i="1"/>
  <c r="L1339" i="1"/>
  <c r="L1340" i="1"/>
  <c r="L1341" i="1"/>
  <c r="L1342" i="1"/>
  <c r="L1343" i="1"/>
  <c r="O1343" i="4" s="1"/>
  <c r="L1344" i="1"/>
  <c r="L1345" i="1"/>
  <c r="L1346" i="1"/>
  <c r="L1347" i="1"/>
  <c r="L1348" i="1"/>
  <c r="L1349" i="1"/>
  <c r="L1350" i="1"/>
  <c r="L1351" i="1"/>
  <c r="O1351" i="4" s="1"/>
  <c r="L1352" i="1"/>
  <c r="L1353" i="1"/>
  <c r="L1354" i="1"/>
  <c r="L1355" i="1"/>
  <c r="L1356" i="1"/>
  <c r="L1357" i="1"/>
  <c r="L1358" i="1"/>
  <c r="L1359" i="1"/>
  <c r="O1359" i="4" s="1"/>
  <c r="L1360" i="1"/>
  <c r="L1361" i="1"/>
  <c r="L1362" i="1"/>
  <c r="L1363" i="1"/>
  <c r="L1364" i="1"/>
  <c r="L1365" i="1"/>
  <c r="L1366" i="1"/>
  <c r="L1367" i="1"/>
  <c r="O1367" i="4" s="1"/>
  <c r="L1368" i="1"/>
  <c r="L1369" i="1"/>
  <c r="L1370" i="1"/>
  <c r="L1371" i="1"/>
  <c r="L1372" i="1"/>
  <c r="L1373" i="1"/>
  <c r="L1374" i="1"/>
  <c r="L1375" i="1"/>
  <c r="O1375" i="4" s="1"/>
  <c r="L1376" i="1"/>
  <c r="L1377" i="1"/>
  <c r="L1378" i="1"/>
  <c r="L1379" i="1"/>
  <c r="L1380" i="1"/>
  <c r="L1381" i="1"/>
  <c r="L1382" i="1"/>
  <c r="L1383" i="1"/>
  <c r="O1383" i="4" s="1"/>
  <c r="L1384" i="1"/>
  <c r="L1385" i="1"/>
  <c r="L1386" i="1"/>
  <c r="L1387" i="1"/>
  <c r="L1388" i="1"/>
  <c r="L1389" i="1"/>
  <c r="L1390" i="1"/>
  <c r="L1391" i="1"/>
  <c r="O1391" i="4" s="1"/>
  <c r="L1392" i="1"/>
  <c r="L1393" i="1"/>
  <c r="L1394" i="1"/>
  <c r="L1395" i="1"/>
  <c r="L1396" i="1"/>
  <c r="L1397" i="1"/>
  <c r="L1398" i="1"/>
  <c r="L1399" i="1"/>
  <c r="O1399" i="4" s="1"/>
  <c r="L1400" i="1"/>
  <c r="L1401" i="1"/>
  <c r="L1402" i="1"/>
  <c r="L1403" i="1"/>
  <c r="L1404" i="1"/>
  <c r="L1405" i="1"/>
  <c r="L1406" i="1"/>
  <c r="L1407" i="1"/>
  <c r="O1407" i="4" s="1"/>
  <c r="L1408" i="1"/>
  <c r="L1409" i="1"/>
  <c r="L1410" i="1"/>
  <c r="L1411" i="1"/>
  <c r="L1412" i="1"/>
  <c r="L1413" i="1"/>
  <c r="L1414" i="1"/>
  <c r="L1415" i="1"/>
  <c r="O1415" i="4" s="1"/>
  <c r="L1416" i="1"/>
  <c r="L1417" i="1"/>
  <c r="L1418" i="1"/>
  <c r="L1419" i="1"/>
  <c r="L1420" i="1"/>
  <c r="L1421" i="1"/>
  <c r="L1422" i="1"/>
  <c r="L1423" i="1"/>
  <c r="O1423" i="4" s="1"/>
  <c r="L1424" i="1"/>
  <c r="L1425" i="1"/>
  <c r="L1426" i="1"/>
  <c r="L1427" i="1"/>
  <c r="L1428" i="1"/>
  <c r="L1429" i="1"/>
  <c r="L1430" i="1"/>
  <c r="L1431" i="1"/>
  <c r="O1431" i="4" s="1"/>
  <c r="L1432" i="1"/>
  <c r="L1433" i="1"/>
  <c r="L1434" i="1"/>
  <c r="L1435" i="1"/>
  <c r="L1436" i="1"/>
  <c r="L1437" i="1"/>
  <c r="L1438" i="1"/>
  <c r="L1439" i="1"/>
  <c r="O1439" i="4" s="1"/>
  <c r="L1440" i="1"/>
  <c r="L1441" i="1"/>
  <c r="L1442" i="1"/>
  <c r="L1443" i="1"/>
  <c r="L1444" i="1"/>
  <c r="L1445" i="1"/>
  <c r="L1446" i="1"/>
  <c r="L1447" i="1"/>
  <c r="O1447" i="4" s="1"/>
  <c r="L1448" i="1"/>
  <c r="L1449" i="1"/>
  <c r="L1450" i="1"/>
  <c r="L1451" i="1"/>
  <c r="L1452" i="1"/>
  <c r="L1453" i="1"/>
  <c r="L1454" i="1"/>
  <c r="L1455" i="1"/>
  <c r="O1455" i="4" s="1"/>
  <c r="L1456" i="1"/>
  <c r="L1457" i="1"/>
  <c r="L1458" i="1"/>
  <c r="L1459" i="1"/>
  <c r="L1460" i="1"/>
  <c r="L1461" i="1"/>
  <c r="L1462" i="1"/>
  <c r="L1463" i="1"/>
  <c r="O1463" i="4" s="1"/>
  <c r="L1464" i="1"/>
  <c r="L1465" i="1"/>
  <c r="L1466" i="1"/>
  <c r="L1467" i="1"/>
  <c r="L1468" i="1"/>
  <c r="L1469" i="1"/>
  <c r="L1470" i="1"/>
  <c r="L1471" i="1"/>
  <c r="O1471" i="4" s="1"/>
  <c r="L1472" i="1"/>
  <c r="L1473" i="1"/>
  <c r="L1474" i="1"/>
  <c r="L1475" i="1"/>
  <c r="L1476" i="1"/>
  <c r="L1477" i="1"/>
  <c r="L1478" i="1"/>
  <c r="L1479" i="1"/>
  <c r="O1479" i="4" s="1"/>
  <c r="L1480" i="1"/>
  <c r="L1481" i="1"/>
  <c r="L1482" i="1"/>
  <c r="L1483" i="1"/>
  <c r="L1484" i="1"/>
  <c r="L1485" i="1"/>
  <c r="L1486" i="1"/>
  <c r="L1487" i="1"/>
  <c r="O1487" i="4" s="1"/>
  <c r="L1488" i="1"/>
  <c r="L1489" i="1"/>
  <c r="L1490" i="1"/>
  <c r="L1491" i="1"/>
  <c r="L1492" i="1"/>
  <c r="L1493" i="1"/>
  <c r="L1494" i="1"/>
  <c r="L1495" i="1"/>
  <c r="O1495" i="4" s="1"/>
  <c r="L1496" i="1"/>
  <c r="L1497" i="1"/>
  <c r="L1498" i="1"/>
  <c r="L1499" i="1"/>
  <c r="L1500" i="1"/>
  <c r="L1501" i="1"/>
  <c r="L1502" i="1"/>
  <c r="L1503" i="1"/>
  <c r="O1503" i="4" s="1"/>
  <c r="L1504" i="1"/>
  <c r="L1505" i="1"/>
  <c r="L1506" i="1"/>
  <c r="L1507" i="1"/>
  <c r="L1508" i="1"/>
  <c r="L1509" i="1"/>
  <c r="L1510" i="1"/>
  <c r="L1511" i="1"/>
  <c r="O1511" i="4" s="1"/>
  <c r="L1512" i="1"/>
  <c r="L1513" i="1"/>
  <c r="L1514" i="1"/>
  <c r="L1515" i="1"/>
  <c r="L1516" i="1"/>
  <c r="L1517" i="1"/>
  <c r="L1518" i="1"/>
  <c r="L1519" i="1"/>
  <c r="O1519" i="4" s="1"/>
  <c r="L1520" i="1"/>
  <c r="L1521" i="1"/>
  <c r="L1522" i="1"/>
  <c r="L1523" i="1"/>
  <c r="L1524" i="1"/>
  <c r="L1525" i="1"/>
  <c r="L1526" i="1"/>
  <c r="L1527" i="1"/>
  <c r="O1527" i="4" s="1"/>
  <c r="L1528" i="1"/>
  <c r="L1529" i="1"/>
  <c r="L1530" i="1"/>
  <c r="L1531" i="1"/>
  <c r="L1532" i="1"/>
  <c r="L1533" i="1"/>
  <c r="L1534" i="1"/>
  <c r="L1535" i="1"/>
  <c r="O1535" i="4" s="1"/>
  <c r="L1536" i="1"/>
  <c r="L1537" i="1"/>
  <c r="L1538" i="1"/>
  <c r="L1539" i="1"/>
  <c r="L1540" i="1"/>
  <c r="L1541" i="1"/>
  <c r="L1542" i="1"/>
  <c r="L1543" i="1"/>
  <c r="O1543" i="4" s="1"/>
  <c r="L1544" i="1"/>
  <c r="L1545" i="1"/>
  <c r="L1546" i="1"/>
  <c r="L1547" i="1"/>
  <c r="L1548" i="1"/>
  <c r="L1549" i="1"/>
  <c r="L1550" i="1"/>
  <c r="L1551" i="1"/>
  <c r="O1551" i="4" s="1"/>
  <c r="L1552" i="1"/>
  <c r="L1553" i="1"/>
  <c r="L1554" i="1"/>
  <c r="L1555" i="1"/>
  <c r="L1556" i="1"/>
  <c r="L1557" i="1"/>
  <c r="L1558" i="1"/>
  <c r="L1559" i="1"/>
  <c r="O1559" i="4" s="1"/>
  <c r="L1560" i="1"/>
  <c r="L1561" i="1"/>
  <c r="L1562" i="1"/>
  <c r="L1563" i="1"/>
  <c r="L1564" i="1"/>
  <c r="L1565" i="1"/>
  <c r="L1566" i="1"/>
  <c r="L1567" i="1"/>
  <c r="O1567" i="4" s="1"/>
  <c r="L1568" i="1"/>
  <c r="L1569" i="1"/>
  <c r="L1570" i="1"/>
  <c r="L1571" i="1"/>
  <c r="L1572" i="1"/>
  <c r="L1573" i="1"/>
  <c r="L1574" i="1"/>
  <c r="L1575" i="1"/>
  <c r="O1575" i="4" s="1"/>
  <c r="L1576" i="1"/>
  <c r="L1577" i="1"/>
  <c r="L1578" i="1"/>
  <c r="L1579" i="1"/>
  <c r="L1580" i="1"/>
  <c r="L1581" i="1"/>
  <c r="L1582" i="1"/>
  <c r="L1583" i="1"/>
  <c r="O1583" i="4" s="1"/>
  <c r="L1584" i="1"/>
  <c r="L1585" i="1"/>
  <c r="L1586" i="1"/>
  <c r="L1587" i="1"/>
  <c r="L1588" i="1"/>
  <c r="L1589" i="1"/>
  <c r="L1590" i="1"/>
  <c r="L1591" i="1"/>
  <c r="O1591" i="4" s="1"/>
  <c r="L1592" i="1"/>
  <c r="L1593" i="1"/>
  <c r="L1594" i="1"/>
  <c r="L1595" i="1"/>
  <c r="L1596" i="1"/>
  <c r="L1597" i="1"/>
  <c r="L1598" i="1"/>
  <c r="L1599" i="1"/>
  <c r="O1599" i="4" s="1"/>
  <c r="L1600" i="1"/>
  <c r="L1601" i="1"/>
  <c r="L1602" i="1"/>
  <c r="L1603" i="1"/>
  <c r="L1604" i="1"/>
  <c r="L1605" i="1"/>
  <c r="L1606" i="1"/>
  <c r="L1607" i="1"/>
  <c r="O1607" i="4" s="1"/>
  <c r="L1608" i="1"/>
  <c r="O1608" i="4" s="1"/>
  <c r="L1609" i="1"/>
  <c r="L1610" i="1"/>
  <c r="O1610" i="4" s="1"/>
  <c r="L1611" i="1"/>
  <c r="L1612" i="1"/>
  <c r="L1613" i="1"/>
  <c r="L1614" i="1"/>
  <c r="L1615" i="1"/>
  <c r="O1615" i="4" s="1"/>
  <c r="L1616" i="1"/>
  <c r="O1616" i="4" s="1"/>
  <c r="L1617" i="1"/>
  <c r="L1618" i="1"/>
  <c r="O1618" i="4" s="1"/>
  <c r="L1619" i="1"/>
  <c r="L1620" i="1"/>
  <c r="L1621" i="1"/>
  <c r="L1622" i="1"/>
  <c r="L1623" i="1"/>
  <c r="O1623" i="4" s="1"/>
  <c r="L1624" i="1"/>
  <c r="O1624" i="4" s="1"/>
  <c r="L1625" i="1"/>
  <c r="L1626" i="1"/>
  <c r="O1626" i="4" s="1"/>
  <c r="L1627" i="1"/>
  <c r="L1628" i="1"/>
  <c r="L1629" i="1"/>
  <c r="L1630" i="1"/>
  <c r="L1631" i="1"/>
  <c r="O1631" i="4" s="1"/>
  <c r="L1632" i="1"/>
  <c r="O1632" i="4" s="1"/>
  <c r="L1633" i="1"/>
  <c r="L1634" i="1"/>
  <c r="O1634" i="4" s="1"/>
  <c r="L1635" i="1"/>
  <c r="L1636" i="1"/>
  <c r="L1637" i="1"/>
  <c r="L1638" i="1"/>
  <c r="L1639" i="1"/>
  <c r="O1639" i="4" s="1"/>
  <c r="L1640" i="1"/>
  <c r="O1640" i="4" s="1"/>
  <c r="L1641" i="1"/>
  <c r="L1642" i="1"/>
  <c r="O1642" i="4" s="1"/>
  <c r="L1643" i="1"/>
  <c r="L1644" i="1"/>
  <c r="L1645" i="1"/>
  <c r="L1646" i="1"/>
  <c r="L1647" i="1"/>
  <c r="O1647" i="4" s="1"/>
  <c r="L1648" i="1"/>
  <c r="O1648" i="4" s="1"/>
  <c r="L1649" i="1"/>
  <c r="L1650" i="1"/>
  <c r="O1650" i="4" s="1"/>
  <c r="L1651" i="1"/>
  <c r="L1652" i="1"/>
  <c r="L1653" i="1"/>
  <c r="L1654" i="1"/>
  <c r="L1655" i="1"/>
  <c r="O1655" i="4" s="1"/>
  <c r="L1656" i="1"/>
  <c r="O1656" i="4" s="1"/>
  <c r="L1657" i="1"/>
  <c r="L1658" i="1"/>
  <c r="O1658" i="4" s="1"/>
  <c r="L1659" i="1"/>
  <c r="L1660" i="1"/>
  <c r="L1661" i="1"/>
  <c r="L1662" i="1"/>
  <c r="L1663" i="1"/>
  <c r="O1663" i="4" s="1"/>
  <c r="L1664" i="1"/>
  <c r="O1664" i="4" s="1"/>
  <c r="L1665" i="1"/>
  <c r="L1666" i="1"/>
  <c r="O1666" i="4" s="1"/>
  <c r="L1667" i="1"/>
  <c r="L1668" i="1"/>
  <c r="L1669" i="1"/>
  <c r="L1670" i="1"/>
  <c r="L1671" i="1"/>
  <c r="O1671" i="4" s="1"/>
  <c r="L1672" i="1"/>
  <c r="O1672" i="4" s="1"/>
  <c r="L1673" i="1"/>
  <c r="L1674" i="1"/>
  <c r="O1674" i="4" s="1"/>
  <c r="L1675" i="1"/>
  <c r="L1676" i="1"/>
  <c r="L1677" i="1"/>
  <c r="L1678" i="1"/>
  <c r="L1679" i="1"/>
  <c r="O1679" i="4" s="1"/>
  <c r="L1680" i="1"/>
  <c r="O1680" i="4" s="1"/>
  <c r="L1681" i="1"/>
  <c r="L1682" i="1"/>
  <c r="O1682" i="4" s="1"/>
  <c r="L1683" i="1"/>
  <c r="L1684" i="1"/>
  <c r="L1685" i="1"/>
  <c r="L1686" i="1"/>
  <c r="L1687" i="1"/>
  <c r="O1687" i="4" s="1"/>
  <c r="L1688" i="1"/>
  <c r="O1688" i="4" s="1"/>
  <c r="L1689" i="1"/>
  <c r="L1690" i="1"/>
  <c r="O1690" i="4" s="1"/>
  <c r="L1691" i="1"/>
  <c r="L1692" i="1"/>
  <c r="L1693" i="1"/>
  <c r="L1694" i="1"/>
  <c r="L1695" i="1"/>
  <c r="O1695" i="4" s="1"/>
  <c r="L1696" i="1"/>
  <c r="O1696" i="4" s="1"/>
  <c r="L1697" i="1"/>
  <c r="L1698" i="1"/>
  <c r="O1698" i="4" s="1"/>
  <c r="L1699" i="1"/>
  <c r="L1700" i="1"/>
  <c r="L1701" i="1"/>
  <c r="L1702" i="1"/>
  <c r="L1703" i="1"/>
  <c r="O1703" i="4" s="1"/>
  <c r="L1704" i="1"/>
  <c r="O1704" i="4" s="1"/>
  <c r="L1705" i="1"/>
  <c r="L1706" i="1"/>
  <c r="O1706" i="4" s="1"/>
  <c r="L1707" i="1"/>
  <c r="L1708" i="1"/>
  <c r="L1709" i="1"/>
  <c r="L1710" i="1"/>
  <c r="L1711" i="1"/>
  <c r="O1711" i="4" s="1"/>
  <c r="L1712" i="1"/>
  <c r="O1712" i="4" s="1"/>
  <c r="L1713" i="1"/>
  <c r="L1714" i="1"/>
  <c r="O1714" i="4" s="1"/>
  <c r="L1715" i="1"/>
  <c r="L1716" i="1"/>
  <c r="L1717" i="1"/>
  <c r="L1718" i="1"/>
  <c r="L1719" i="1"/>
  <c r="O1719" i="4" s="1"/>
  <c r="L1720" i="1"/>
  <c r="O1720" i="4" s="1"/>
  <c r="L1721" i="1"/>
  <c r="L1722" i="1"/>
  <c r="O1722" i="4" s="1"/>
  <c r="L1723" i="1"/>
  <c r="L1724" i="1"/>
  <c r="L1725" i="1"/>
  <c r="L1726" i="1"/>
  <c r="L1727" i="1"/>
  <c r="O1727" i="4" s="1"/>
  <c r="L1728" i="1"/>
  <c r="O1728" i="4" s="1"/>
  <c r="L1729" i="1"/>
  <c r="L1730" i="1"/>
  <c r="O1730" i="4" s="1"/>
  <c r="L1731" i="1"/>
  <c r="L1732" i="1"/>
  <c r="L1733" i="1"/>
  <c r="L1734" i="1"/>
  <c r="L1735" i="1"/>
  <c r="O1735" i="4" s="1"/>
  <c r="L1736" i="1"/>
  <c r="O1736" i="4" s="1"/>
  <c r="L1737" i="1"/>
  <c r="L1738" i="1"/>
  <c r="O1738" i="4" s="1"/>
  <c r="L1739" i="1"/>
  <c r="L1740" i="1"/>
  <c r="L1741" i="1"/>
  <c r="L1742" i="1"/>
  <c r="L1743" i="1"/>
  <c r="O1743" i="4" s="1"/>
  <c r="L1744" i="1"/>
  <c r="O1744" i="4" s="1"/>
  <c r="L1745" i="1"/>
  <c r="L1746" i="1"/>
  <c r="O1746" i="4" s="1"/>
  <c r="L1747" i="1"/>
  <c r="L1748" i="1"/>
  <c r="L1749" i="1"/>
  <c r="L1750" i="1"/>
  <c r="L1751" i="1"/>
  <c r="O1751" i="4" s="1"/>
  <c r="L1752" i="1"/>
  <c r="O1752" i="4" s="1"/>
  <c r="L1753" i="1"/>
  <c r="L1754" i="1"/>
  <c r="O1754" i="4" s="1"/>
  <c r="L1755" i="1"/>
  <c r="L1756" i="1"/>
  <c r="L1757" i="1"/>
  <c r="L1758" i="1"/>
  <c r="L1759" i="1"/>
  <c r="O1759" i="4" s="1"/>
  <c r="L1760" i="1"/>
  <c r="O1760" i="4" s="1"/>
  <c r="L1761" i="1"/>
  <c r="L1762" i="1"/>
  <c r="O1762" i="4" s="1"/>
  <c r="L1763" i="1"/>
  <c r="L1764" i="1"/>
  <c r="L1765" i="1"/>
  <c r="L1766" i="1"/>
  <c r="L1767" i="1"/>
  <c r="O1767" i="4" s="1"/>
  <c r="L1768" i="1"/>
  <c r="O1768" i="4" s="1"/>
  <c r="L1769" i="1"/>
  <c r="L1770" i="1"/>
  <c r="O1770" i="4" s="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O1847" i="4" s="1"/>
  <c r="L1848" i="1"/>
  <c r="O1848" i="4" s="1"/>
  <c r="L1849" i="1"/>
  <c r="L1850" i="1"/>
  <c r="O1850" i="4" s="1"/>
  <c r="L1851" i="1"/>
  <c r="L1852" i="1"/>
  <c r="L1853" i="1"/>
  <c r="L1854" i="1"/>
  <c r="L1855" i="1"/>
  <c r="O1855" i="4" s="1"/>
  <c r="L1856" i="1"/>
  <c r="O1856" i="4" s="1"/>
  <c r="L1857" i="1"/>
  <c r="L1858" i="1"/>
  <c r="O1858" i="4" s="1"/>
  <c r="L1859" i="1"/>
  <c r="L1860" i="1"/>
  <c r="L1861" i="1"/>
  <c r="L1862" i="1"/>
  <c r="L1863" i="1"/>
  <c r="O1863" i="4" s="1"/>
  <c r="L1864" i="1"/>
  <c r="O1864" i="4" s="1"/>
  <c r="L1865" i="1"/>
  <c r="L1866" i="1"/>
  <c r="L1867" i="1"/>
  <c r="L1868" i="1"/>
  <c r="L1869" i="1"/>
  <c r="L1870" i="1"/>
  <c r="L1871" i="1"/>
  <c r="O1871" i="4" s="1"/>
  <c r="L1872" i="1"/>
  <c r="L1873" i="1"/>
  <c r="L1874" i="1"/>
  <c r="O1874" i="4" s="1"/>
  <c r="L1875" i="1"/>
  <c r="L1876" i="1"/>
  <c r="L1877" i="1"/>
  <c r="L1878" i="1"/>
  <c r="L1879" i="1"/>
  <c r="O1879" i="4" s="1"/>
  <c r="L1880" i="1"/>
  <c r="L1881" i="1"/>
  <c r="L1882" i="1"/>
  <c r="L1883" i="1"/>
  <c r="L1884" i="1"/>
  <c r="L1885" i="1"/>
  <c r="L1886" i="1"/>
  <c r="L1887" i="1"/>
  <c r="O1887" i="4" s="1"/>
  <c r="L1888" i="1"/>
  <c r="L1889" i="1"/>
  <c r="L1890" i="1"/>
  <c r="O1890" i="4" s="1"/>
  <c r="L1891" i="1"/>
  <c r="L1892" i="1"/>
  <c r="L1893" i="1"/>
  <c r="L1894" i="1"/>
  <c r="L1895" i="1"/>
  <c r="O1895" i="4" s="1"/>
  <c r="L1896" i="1"/>
  <c r="O1896" i="4" s="1"/>
  <c r="L1897" i="1"/>
  <c r="L1898" i="1"/>
  <c r="O1898" i="4" s="1"/>
  <c r="L1899" i="1"/>
  <c r="L1900" i="1"/>
  <c r="L1901" i="1"/>
  <c r="L1902" i="1"/>
  <c r="L1903" i="1"/>
  <c r="O1903" i="4" s="1"/>
  <c r="L1904" i="1"/>
  <c r="O1904" i="4" s="1"/>
  <c r="L1905" i="1"/>
  <c r="L1906" i="1"/>
  <c r="O1906" i="4" s="1"/>
  <c r="L1907" i="1"/>
  <c r="L1908" i="1"/>
  <c r="L1909" i="1"/>
  <c r="L1910" i="1"/>
  <c r="L1911" i="1"/>
  <c r="O1911" i="4" s="1"/>
  <c r="L1912" i="1"/>
  <c r="O1912" i="4" s="1"/>
  <c r="L1913" i="1"/>
  <c r="L1914" i="1"/>
  <c r="O1914" i="4" s="1"/>
  <c r="L1915" i="1"/>
  <c r="L1916" i="1"/>
  <c r="L1917" i="1"/>
  <c r="L1918" i="1"/>
  <c r="L1919" i="1"/>
  <c r="O1919" i="4" s="1"/>
  <c r="L1920" i="1"/>
  <c r="O1920" i="4" s="1"/>
  <c r="L1921" i="1"/>
  <c r="L1922" i="1"/>
  <c r="O1922" i="4" s="1"/>
  <c r="L1923" i="1"/>
  <c r="L1924" i="1"/>
  <c r="L1925" i="1"/>
  <c r="L1926" i="1"/>
  <c r="L1927" i="1"/>
  <c r="O1927" i="4" s="1"/>
  <c r="L1928" i="1"/>
  <c r="O1928" i="4" s="1"/>
  <c r="L1929" i="1"/>
  <c r="L1930" i="1"/>
  <c r="O1930" i="4" s="1"/>
  <c r="L1931" i="1"/>
  <c r="L1932" i="1"/>
  <c r="L1933" i="1"/>
  <c r="L1934" i="1"/>
  <c r="L1935" i="1"/>
  <c r="O1935" i="4" s="1"/>
  <c r="L1936" i="1"/>
  <c r="O1936" i="4" s="1"/>
  <c r="L1937" i="1"/>
  <c r="L1938" i="1"/>
  <c r="O1938" i="4" s="1"/>
  <c r="L1939" i="1"/>
  <c r="L1940" i="1"/>
  <c r="L1941" i="1"/>
  <c r="L1942" i="1"/>
  <c r="L1943" i="1"/>
  <c r="O1943" i="4" s="1"/>
  <c r="L1944" i="1"/>
  <c r="O1944" i="4" s="1"/>
  <c r="L1945" i="1"/>
  <c r="L1946" i="1"/>
  <c r="O1946" i="4" s="1"/>
  <c r="L1947" i="1"/>
  <c r="L1948" i="1"/>
  <c r="L1949" i="1"/>
  <c r="L1950" i="1"/>
  <c r="L1951" i="1"/>
  <c r="O1951" i="4" s="1"/>
  <c r="L1952" i="1"/>
  <c r="O1952" i="4" s="1"/>
  <c r="L1953" i="1"/>
  <c r="L1954" i="1"/>
  <c r="O1954" i="4" s="1"/>
  <c r="L1955" i="1"/>
  <c r="L1956" i="1"/>
  <c r="L1957" i="1"/>
  <c r="L1958" i="1"/>
  <c r="L1959" i="1"/>
  <c r="O1959" i="4" s="1"/>
  <c r="L1960" i="1"/>
  <c r="O1960" i="4" s="1"/>
  <c r="L1961" i="1"/>
  <c r="L1962" i="1"/>
  <c r="O1962" i="4" s="1"/>
  <c r="L1963" i="1"/>
  <c r="L1964" i="1"/>
  <c r="L1965" i="1"/>
  <c r="L1966" i="1"/>
  <c r="L1967" i="1"/>
  <c r="O1967" i="4" s="1"/>
  <c r="L1968" i="1"/>
  <c r="O1968" i="4" s="1"/>
  <c r="L1969" i="1"/>
  <c r="L1970" i="1"/>
  <c r="O1970" i="4" s="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O2018" i="4" s="1"/>
  <c r="L2019" i="1"/>
  <c r="L2020" i="1"/>
  <c r="L2021" i="1"/>
  <c r="L2022" i="1"/>
  <c r="L2023" i="1"/>
  <c r="L2024" i="1"/>
  <c r="L2025" i="1"/>
  <c r="L2026" i="1"/>
  <c r="O2026" i="4" s="1"/>
  <c r="L2027" i="1"/>
  <c r="L2028" i="1"/>
  <c r="L2029" i="1"/>
  <c r="L2030" i="1"/>
  <c r="L2031" i="1"/>
  <c r="O2031" i="4" s="1"/>
  <c r="L2032" i="1"/>
  <c r="O2032" i="4" s="1"/>
  <c r="L2033" i="1"/>
  <c r="L2034" i="1"/>
  <c r="O2034" i="4" s="1"/>
  <c r="L2035" i="1"/>
  <c r="L2036" i="1"/>
  <c r="L2037" i="1"/>
  <c r="L2038" i="1"/>
  <c r="L2039" i="1"/>
  <c r="O2039" i="4" s="1"/>
  <c r="L2040" i="1"/>
  <c r="O2040" i="4" s="1"/>
  <c r="L2041" i="1"/>
  <c r="L2042" i="1"/>
  <c r="O2042" i="4" s="1"/>
  <c r="L2043" i="1"/>
  <c r="L2044" i="1"/>
  <c r="L2045" i="1"/>
  <c r="L2046" i="1"/>
  <c r="L2047" i="1"/>
  <c r="O2047" i="4" s="1"/>
  <c r="L2048" i="1"/>
  <c r="L2049" i="1"/>
  <c r="L2050" i="1"/>
  <c r="L2051" i="1"/>
  <c r="L2052" i="1"/>
  <c r="L2053" i="1"/>
  <c r="L2054" i="1"/>
  <c r="L2055" i="1"/>
  <c r="O2055" i="4" s="1"/>
  <c r="L2056" i="1"/>
  <c r="O2056" i="4" s="1"/>
  <c r="L2057" i="1"/>
  <c r="L2058" i="1"/>
  <c r="L2059" i="1"/>
  <c r="L2060" i="1"/>
  <c r="L2061" i="1"/>
  <c r="L2062" i="1"/>
  <c r="L2063" i="1"/>
  <c r="L2064" i="1"/>
  <c r="O2064" i="4" s="1"/>
  <c r="L2065" i="1"/>
  <c r="L2066" i="1"/>
  <c r="L2067" i="1"/>
  <c r="L2068" i="1"/>
  <c r="L2069" i="1"/>
  <c r="L2070" i="1"/>
  <c r="L2071" i="1"/>
  <c r="L2072" i="1"/>
  <c r="L2073" i="1"/>
  <c r="L2074" i="1"/>
  <c r="O2074" i="4" s="1"/>
  <c r="L2075" i="1"/>
  <c r="L2076" i="1"/>
  <c r="L2077" i="1"/>
  <c r="L2078" i="1"/>
  <c r="L2079" i="1"/>
  <c r="O2079" i="4" s="1"/>
  <c r="L2080" i="1"/>
  <c r="L2081" i="1"/>
  <c r="O2081" i="4" s="1"/>
  <c r="L2082" i="1"/>
  <c r="L2083" i="1"/>
  <c r="L2084" i="1"/>
  <c r="L2085" i="1"/>
  <c r="L2086" i="1"/>
  <c r="L2087" i="1"/>
  <c r="O2087" i="4" s="1"/>
  <c r="L2088" i="1"/>
  <c r="O2088" i="4" s="1"/>
  <c r="L2089" i="1"/>
  <c r="O2089" i="4" s="1"/>
  <c r="L2090" i="1"/>
  <c r="O2090" i="4" s="1"/>
  <c r="L2091" i="1"/>
  <c r="L2092" i="1"/>
  <c r="L2093" i="1"/>
  <c r="L2094" i="1"/>
  <c r="L2095" i="1"/>
  <c r="O2095" i="4" s="1"/>
  <c r="L2096" i="1"/>
  <c r="L2097" i="1"/>
  <c r="L2098" i="1"/>
  <c r="L2099" i="1"/>
  <c r="L2100" i="1"/>
  <c r="L2101" i="1"/>
  <c r="L2102" i="1"/>
  <c r="L2103" i="1"/>
  <c r="O2103" i="4" s="1"/>
  <c r="L2104" i="1"/>
  <c r="L2105" i="1"/>
  <c r="L2106" i="1"/>
  <c r="O2106" i="4" s="1"/>
  <c r="L2107" i="1"/>
  <c r="L2108" i="1"/>
  <c r="L2109" i="1"/>
  <c r="L2110" i="1"/>
  <c r="L2111" i="1"/>
  <c r="L2112" i="1"/>
  <c r="O2112" i="4" s="1"/>
  <c r="L2113" i="1"/>
  <c r="O2113" i="4" s="1"/>
  <c r="L2114" i="1"/>
  <c r="O2114" i="4" s="1"/>
  <c r="L2115" i="1"/>
  <c r="L2116" i="1"/>
  <c r="L2117" i="1"/>
  <c r="L2118" i="1"/>
  <c r="L2119" i="1"/>
  <c r="L2120" i="1"/>
  <c r="L2121" i="1"/>
  <c r="O2121" i="4" s="1"/>
  <c r="L2122" i="1"/>
  <c r="L2123" i="1"/>
  <c r="L2124" i="1"/>
  <c r="L2125" i="1"/>
  <c r="L2126" i="1"/>
  <c r="L2127" i="1"/>
  <c r="O2127" i="4" s="1"/>
  <c r="L2128" i="1"/>
  <c r="L2129" i="1"/>
  <c r="O2129" i="4" s="1"/>
  <c r="L2130" i="1"/>
  <c r="L2131" i="1"/>
  <c r="L2132" i="1"/>
  <c r="L2133" i="1"/>
  <c r="L2134" i="1"/>
  <c r="L2135" i="1"/>
  <c r="O2135" i="4" s="1"/>
  <c r="L2136" i="1"/>
  <c r="O2136" i="4" s="1"/>
  <c r="L2137" i="1"/>
  <c r="O2137" i="4" s="1"/>
  <c r="L2138" i="1"/>
  <c r="L2139" i="1"/>
  <c r="L2140" i="1"/>
  <c r="L2141" i="1"/>
  <c r="L2142" i="1"/>
  <c r="L2143" i="1"/>
  <c r="L2144" i="1"/>
  <c r="O2144" i="4" s="1"/>
  <c r="L2145" i="1"/>
  <c r="O2145" i="4" s="1"/>
  <c r="L2146" i="1"/>
  <c r="L2147" i="1"/>
  <c r="L2148" i="1"/>
  <c r="L2149" i="1"/>
  <c r="L2150" i="1"/>
  <c r="L2151" i="1"/>
  <c r="L2152" i="1"/>
  <c r="L2153" i="1"/>
  <c r="O2153" i="4" s="1"/>
  <c r="L2154" i="1"/>
  <c r="O2154" i="4" s="1"/>
  <c r="L2155" i="1"/>
  <c r="L2156" i="1"/>
  <c r="L2157" i="1"/>
  <c r="L2158" i="1"/>
  <c r="L2159" i="1"/>
  <c r="O2159" i="4" s="1"/>
  <c r="L2160" i="1"/>
  <c r="L2161" i="1"/>
  <c r="O2161" i="4" s="1"/>
  <c r="L2162" i="1"/>
  <c r="L2163" i="1"/>
  <c r="L2164" i="1"/>
  <c r="L2165" i="1"/>
  <c r="L2166" i="1"/>
  <c r="L2167" i="1"/>
  <c r="O2167" i="4" s="1"/>
  <c r="L2168" i="1"/>
  <c r="L2169" i="1"/>
  <c r="O2169" i="4" s="1"/>
  <c r="L2170" i="1"/>
  <c r="O2170" i="4" s="1"/>
  <c r="L2171" i="1"/>
  <c r="L2172" i="1"/>
  <c r="L2173" i="1"/>
  <c r="L2174" i="1"/>
  <c r="L2175" i="1"/>
  <c r="O2175" i="4" s="1"/>
  <c r="L2176" i="1"/>
  <c r="O2176" i="4" s="1"/>
  <c r="L2177" i="1"/>
  <c r="O2177" i="4" s="1"/>
  <c r="L2178" i="1"/>
  <c r="L2179" i="1"/>
  <c r="L2180" i="1"/>
  <c r="L2181" i="1"/>
  <c r="L2182" i="1"/>
  <c r="L2183" i="1"/>
  <c r="O2183" i="4" s="1"/>
  <c r="L2184" i="1"/>
  <c r="O2184" i="4" s="1"/>
  <c r="L2185" i="1"/>
  <c r="O2185" i="4" s="1"/>
  <c r="L2186" i="1"/>
  <c r="O2186" i="4" s="1"/>
  <c r="L2187" i="1"/>
  <c r="L2188" i="1"/>
  <c r="L2189" i="1"/>
  <c r="L2190" i="1"/>
  <c r="L2191" i="1"/>
  <c r="O2191" i="4" s="1"/>
  <c r="L2192" i="1"/>
  <c r="O2192" i="4" s="1"/>
  <c r="L2193" i="1"/>
  <c r="O2193" i="4" s="1"/>
  <c r="L2194" i="1"/>
  <c r="L2195" i="1"/>
  <c r="L2196" i="1"/>
  <c r="L2197" i="1"/>
  <c r="L2198" i="1"/>
  <c r="L2199" i="1"/>
  <c r="O2199" i="4" s="1"/>
  <c r="L2200" i="1"/>
  <c r="L2201" i="1"/>
  <c r="O2201" i="4" s="1"/>
  <c r="L2202" i="1"/>
  <c r="O2202" i="4" s="1"/>
  <c r="L2203" i="1"/>
  <c r="L2204" i="1"/>
  <c r="L2205" i="1"/>
  <c r="L2206" i="1"/>
  <c r="L2207" i="1"/>
  <c r="L2208" i="1"/>
  <c r="O2208" i="4" s="1"/>
  <c r="L2209" i="1"/>
  <c r="O2209" i="4" s="1"/>
  <c r="L2210" i="1"/>
  <c r="O2210" i="4" s="1"/>
  <c r="L2211" i="1"/>
  <c r="L2212" i="1"/>
  <c r="L2213" i="1"/>
  <c r="L2214" i="1"/>
  <c r="L2215" i="1"/>
  <c r="L2216" i="1"/>
  <c r="L2217" i="1"/>
  <c r="L2218" i="1"/>
  <c r="O2218" i="4" s="1"/>
  <c r="L2219" i="1"/>
  <c r="L2220" i="1"/>
  <c r="L2221" i="1"/>
  <c r="L2222" i="1"/>
  <c r="L2223" i="1"/>
  <c r="L2224" i="1"/>
  <c r="L2225" i="1"/>
  <c r="L2226" i="1"/>
  <c r="O2226" i="4" s="1"/>
  <c r="L2227" i="1"/>
  <c r="L2228" i="1"/>
  <c r="L2229" i="1"/>
  <c r="L2230" i="1"/>
  <c r="L2231" i="1"/>
  <c r="L2232" i="1"/>
  <c r="O2232" i="4" s="1"/>
  <c r="L2233" i="1"/>
  <c r="O2233" i="4" s="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O2295" i="4" s="1"/>
  <c r="L2296" i="1"/>
  <c r="O2296" i="4" s="1"/>
  <c r="L2297" i="1"/>
  <c r="O2297" i="4" s="1"/>
  <c r="L2298" i="1"/>
  <c r="O2298" i="4" s="1"/>
  <c r="L2299" i="1"/>
  <c r="L2300" i="1"/>
  <c r="L2301" i="1"/>
  <c r="L2302" i="1"/>
  <c r="L2303" i="1"/>
  <c r="O2303" i="4" s="1"/>
  <c r="L2304" i="1"/>
  <c r="O2304" i="4" s="1"/>
  <c r="L2305" i="1"/>
  <c r="O2305" i="4" s="1"/>
  <c r="L2306" i="1"/>
  <c r="O2306" i="4" s="1"/>
  <c r="L2307" i="1"/>
  <c r="L2308" i="1"/>
  <c r="L2309" i="1"/>
  <c r="L2310" i="1"/>
  <c r="L2311" i="1"/>
  <c r="O2311" i="4" s="1"/>
  <c r="L2312" i="1"/>
  <c r="L2313" i="1"/>
  <c r="L2314" i="1"/>
  <c r="L2315" i="1"/>
  <c r="L2316" i="1"/>
  <c r="L2317" i="1"/>
  <c r="L2318" i="1"/>
  <c r="L2319" i="1"/>
  <c r="O2319" i="4" s="1"/>
  <c r="L2320" i="1"/>
  <c r="O2320" i="4" s="1"/>
  <c r="L2321" i="1"/>
  <c r="L2322" i="1"/>
  <c r="O2322" i="4" s="1"/>
  <c r="L2323" i="1"/>
  <c r="L2324" i="1"/>
  <c r="L2325" i="1"/>
  <c r="L2326" i="1"/>
  <c r="L2327" i="1"/>
  <c r="L2328" i="1"/>
  <c r="O2328" i="4" s="1"/>
  <c r="L2329" i="1"/>
  <c r="L2330" i="1"/>
  <c r="L2331" i="1"/>
  <c r="L2332" i="1"/>
  <c r="L2333" i="1"/>
  <c r="L2334" i="1"/>
  <c r="L2335" i="1"/>
  <c r="L2336" i="1"/>
  <c r="L2337" i="1"/>
  <c r="L2338" i="1"/>
  <c r="L2339" i="1"/>
  <c r="L2340" i="1"/>
  <c r="L2341" i="1"/>
  <c r="L2342" i="1"/>
  <c r="L2343" i="1"/>
  <c r="L2344" i="1"/>
  <c r="I2336" i="2"/>
  <c r="I2335" i="2"/>
  <c r="I2334" i="2"/>
  <c r="I2333"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3" i="2"/>
  <c r="I4" i="2"/>
  <c r="I5" i="2"/>
  <c r="I6" i="2"/>
  <c r="I7" i="2"/>
  <c r="I8" i="2"/>
  <c r="I9" i="2"/>
  <c r="I10" i="2"/>
  <c r="I11" i="2"/>
  <c r="I12" i="2"/>
  <c r="I32" i="2"/>
  <c r="I33" i="2"/>
  <c r="I34" i="2"/>
  <c r="I35" i="2"/>
  <c r="I36" i="2"/>
  <c r="I37" i="2"/>
  <c r="I38" i="2"/>
  <c r="I39" i="2"/>
  <c r="I40" i="2"/>
  <c r="I41" i="2"/>
  <c r="I2" i="2"/>
  <c r="K2" i="2" s="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T4" i="1"/>
  <c r="J4" i="1"/>
  <c r="O4" i="1" s="1"/>
  <c r="J5" i="1"/>
  <c r="J6" i="1"/>
  <c r="J7" i="1"/>
  <c r="J8" i="1"/>
  <c r="J9" i="1"/>
  <c r="J10" i="1"/>
  <c r="J11" i="1"/>
  <c r="J12" i="1"/>
  <c r="O12" i="1" s="1"/>
  <c r="J13" i="1"/>
  <c r="J14" i="1"/>
  <c r="J15" i="1"/>
  <c r="J16" i="1"/>
  <c r="J17" i="1"/>
  <c r="J18" i="1"/>
  <c r="J19" i="1"/>
  <c r="J20" i="1"/>
  <c r="O20" i="1" s="1"/>
  <c r="J21" i="1"/>
  <c r="J22" i="1"/>
  <c r="J23" i="1"/>
  <c r="J24" i="1"/>
  <c r="J25" i="1"/>
  <c r="J26" i="1"/>
  <c r="J27" i="1"/>
  <c r="J28" i="1"/>
  <c r="O28" i="1" s="1"/>
  <c r="J29" i="1"/>
  <c r="J30" i="1"/>
  <c r="J31" i="1"/>
  <c r="J32" i="1"/>
  <c r="J33" i="1"/>
  <c r="J34" i="1"/>
  <c r="J35" i="1"/>
  <c r="J36" i="1"/>
  <c r="O36" i="1" s="1"/>
  <c r="J37" i="1"/>
  <c r="J38" i="1"/>
  <c r="J39" i="1"/>
  <c r="J40" i="1"/>
  <c r="J41" i="1"/>
  <c r="J42" i="1"/>
  <c r="J43" i="1"/>
  <c r="J44" i="1"/>
  <c r="O44" i="1" s="1"/>
  <c r="J45" i="1"/>
  <c r="J46" i="1"/>
  <c r="J47" i="1"/>
  <c r="J48" i="1"/>
  <c r="J49" i="1"/>
  <c r="J50" i="1"/>
  <c r="J51" i="1"/>
  <c r="J52" i="1"/>
  <c r="O52" i="1" s="1"/>
  <c r="J53" i="1"/>
  <c r="J54" i="1"/>
  <c r="J55" i="1"/>
  <c r="J56" i="1"/>
  <c r="J57" i="1"/>
  <c r="J58" i="1"/>
  <c r="J59" i="1"/>
  <c r="J60" i="1"/>
  <c r="O60" i="1" s="1"/>
  <c r="J61" i="1"/>
  <c r="J62" i="1"/>
  <c r="J63" i="1"/>
  <c r="J64" i="1"/>
  <c r="J65" i="1"/>
  <c r="J66" i="1"/>
  <c r="J67" i="1"/>
  <c r="J68" i="1"/>
  <c r="O68" i="1" s="1"/>
  <c r="J69" i="1"/>
  <c r="J70" i="1"/>
  <c r="J71" i="1"/>
  <c r="J72" i="1"/>
  <c r="J73" i="1"/>
  <c r="J74" i="1"/>
  <c r="J75" i="1"/>
  <c r="J76" i="1"/>
  <c r="O76" i="1" s="1"/>
  <c r="J77" i="1"/>
  <c r="J78" i="1"/>
  <c r="J79" i="1"/>
  <c r="J80" i="1"/>
  <c r="J81" i="1"/>
  <c r="J82" i="1"/>
  <c r="J83" i="1"/>
  <c r="J84" i="1"/>
  <c r="O84" i="1" s="1"/>
  <c r="J85" i="1"/>
  <c r="J86" i="1"/>
  <c r="J87" i="1"/>
  <c r="J88" i="1"/>
  <c r="J89" i="1"/>
  <c r="J90" i="1"/>
  <c r="J91" i="1"/>
  <c r="J92" i="1"/>
  <c r="O92" i="1" s="1"/>
  <c r="J93" i="1"/>
  <c r="J94" i="1"/>
  <c r="J95" i="1"/>
  <c r="J96" i="1"/>
  <c r="J97" i="1"/>
  <c r="J98" i="1"/>
  <c r="J99" i="1"/>
  <c r="J100" i="1"/>
  <c r="O100" i="1" s="1"/>
  <c r="J101" i="1"/>
  <c r="J102" i="1"/>
  <c r="J103" i="1"/>
  <c r="J104" i="1"/>
  <c r="J105" i="1"/>
  <c r="J106" i="1"/>
  <c r="J107" i="1"/>
  <c r="J108" i="1"/>
  <c r="O108" i="1" s="1"/>
  <c r="J109" i="1"/>
  <c r="J110" i="1"/>
  <c r="J111" i="1"/>
  <c r="J112" i="1"/>
  <c r="J113" i="1"/>
  <c r="J114" i="1"/>
  <c r="J115" i="1"/>
  <c r="J116" i="1"/>
  <c r="O116" i="1" s="1"/>
  <c r="J117" i="1"/>
  <c r="J118" i="1"/>
  <c r="J119" i="1"/>
  <c r="J120" i="1"/>
  <c r="J121" i="1"/>
  <c r="J122" i="1"/>
  <c r="J123" i="1"/>
  <c r="J124" i="1"/>
  <c r="O124" i="1" s="1"/>
  <c r="J125" i="1"/>
  <c r="J126" i="1"/>
  <c r="J127" i="1"/>
  <c r="J128" i="1"/>
  <c r="J129" i="1"/>
  <c r="J130" i="1"/>
  <c r="J131" i="1"/>
  <c r="J132" i="1"/>
  <c r="O132" i="1" s="1"/>
  <c r="J133" i="1"/>
  <c r="J134" i="1"/>
  <c r="J135" i="1"/>
  <c r="J136" i="1"/>
  <c r="J137" i="1"/>
  <c r="J138" i="1"/>
  <c r="J139" i="1"/>
  <c r="J140" i="1"/>
  <c r="O140" i="1" s="1"/>
  <c r="J141" i="1"/>
  <c r="J142" i="1"/>
  <c r="J143" i="1"/>
  <c r="J144" i="1"/>
  <c r="J145" i="1"/>
  <c r="J146" i="1"/>
  <c r="J147" i="1"/>
  <c r="J148" i="1"/>
  <c r="O148" i="1" s="1"/>
  <c r="J149" i="1"/>
  <c r="J150" i="1"/>
  <c r="J151" i="1"/>
  <c r="J152" i="1"/>
  <c r="J153" i="1"/>
  <c r="J154" i="1"/>
  <c r="J155" i="1"/>
  <c r="J156" i="1"/>
  <c r="O156" i="1" s="1"/>
  <c r="J157" i="1"/>
  <c r="J158" i="1"/>
  <c r="J159" i="1"/>
  <c r="J160" i="1"/>
  <c r="J161" i="1"/>
  <c r="J162" i="1"/>
  <c r="J163" i="1"/>
  <c r="J164" i="1"/>
  <c r="O164" i="1" s="1"/>
  <c r="J165" i="1"/>
  <c r="J166" i="1"/>
  <c r="J167" i="1"/>
  <c r="J168" i="1"/>
  <c r="J169" i="1"/>
  <c r="J170" i="1"/>
  <c r="J171" i="1"/>
  <c r="J172" i="1"/>
  <c r="O172" i="1" s="1"/>
  <c r="J173" i="1"/>
  <c r="J174" i="1"/>
  <c r="J175" i="1"/>
  <c r="J176" i="1"/>
  <c r="J177" i="1"/>
  <c r="J178" i="1"/>
  <c r="J179" i="1"/>
  <c r="J180" i="1"/>
  <c r="O180" i="1" s="1"/>
  <c r="J181" i="1"/>
  <c r="J182" i="1"/>
  <c r="J183" i="1"/>
  <c r="J184" i="1"/>
  <c r="J185" i="1"/>
  <c r="J186" i="1"/>
  <c r="J187" i="1"/>
  <c r="J188" i="1"/>
  <c r="O188" i="1" s="1"/>
  <c r="J189" i="1"/>
  <c r="J190" i="1"/>
  <c r="J191" i="1"/>
  <c r="J192" i="1"/>
  <c r="J193" i="1"/>
  <c r="J194" i="1"/>
  <c r="J195" i="1"/>
  <c r="J196" i="1"/>
  <c r="O196" i="1" s="1"/>
  <c r="J197" i="1"/>
  <c r="J198" i="1"/>
  <c r="J199" i="1"/>
  <c r="J200" i="1"/>
  <c r="J201" i="1"/>
  <c r="J202" i="1"/>
  <c r="J203" i="1"/>
  <c r="J204" i="1"/>
  <c r="O204" i="1" s="1"/>
  <c r="J205" i="1"/>
  <c r="J206" i="1"/>
  <c r="J207" i="1"/>
  <c r="J208" i="1"/>
  <c r="J209" i="1"/>
  <c r="J210" i="1"/>
  <c r="J211" i="1"/>
  <c r="J212" i="1"/>
  <c r="O212" i="1" s="1"/>
  <c r="J213" i="1"/>
  <c r="J214" i="1"/>
  <c r="J215" i="1"/>
  <c r="J216" i="1"/>
  <c r="J217" i="1"/>
  <c r="J218" i="1"/>
  <c r="J219" i="1"/>
  <c r="J220" i="1"/>
  <c r="O220" i="1" s="1"/>
  <c r="J221" i="1"/>
  <c r="J222" i="1"/>
  <c r="J223" i="1"/>
  <c r="J224" i="1"/>
  <c r="J225" i="1"/>
  <c r="J226" i="1"/>
  <c r="J227" i="1"/>
  <c r="J228" i="1"/>
  <c r="O228" i="1" s="1"/>
  <c r="J229" i="1"/>
  <c r="J230" i="1"/>
  <c r="J231" i="1"/>
  <c r="J232" i="1"/>
  <c r="J233" i="1"/>
  <c r="J234" i="1"/>
  <c r="J235" i="1"/>
  <c r="J236" i="1"/>
  <c r="O236" i="1" s="1"/>
  <c r="J237" i="1"/>
  <c r="J238" i="1"/>
  <c r="J239" i="1"/>
  <c r="J240" i="1"/>
  <c r="J241" i="1"/>
  <c r="J242" i="1"/>
  <c r="J243" i="1"/>
  <c r="J244" i="1"/>
  <c r="O244" i="1" s="1"/>
  <c r="J245" i="1"/>
  <c r="J246" i="1"/>
  <c r="J247" i="1"/>
  <c r="J248" i="1"/>
  <c r="J249" i="1"/>
  <c r="J250" i="1"/>
  <c r="J251" i="1"/>
  <c r="J252" i="1"/>
  <c r="O252" i="1" s="1"/>
  <c r="J253" i="1"/>
  <c r="J254" i="1"/>
  <c r="J255" i="1"/>
  <c r="J256" i="1"/>
  <c r="J257" i="1"/>
  <c r="J258" i="1"/>
  <c r="J259" i="1"/>
  <c r="J260" i="1"/>
  <c r="O260" i="1" s="1"/>
  <c r="J261" i="1"/>
  <c r="J262" i="1"/>
  <c r="J263" i="1"/>
  <c r="J264" i="1"/>
  <c r="J265" i="1"/>
  <c r="J266" i="1"/>
  <c r="J267" i="1"/>
  <c r="J268" i="1"/>
  <c r="O268" i="1" s="1"/>
  <c r="J269" i="1"/>
  <c r="J270" i="1"/>
  <c r="J271" i="1"/>
  <c r="J272" i="1"/>
  <c r="J273" i="1"/>
  <c r="J274" i="1"/>
  <c r="J275" i="1"/>
  <c r="J276" i="1"/>
  <c r="O276" i="1" s="1"/>
  <c r="J277" i="1"/>
  <c r="J278" i="1"/>
  <c r="J279" i="1"/>
  <c r="J280" i="1"/>
  <c r="J281" i="1"/>
  <c r="J282" i="1"/>
  <c r="J283" i="1"/>
  <c r="J284" i="1"/>
  <c r="O284" i="1" s="1"/>
  <c r="J285" i="1"/>
  <c r="J286" i="1"/>
  <c r="J287" i="1"/>
  <c r="J288" i="1"/>
  <c r="J289" i="1"/>
  <c r="J290" i="1"/>
  <c r="J291" i="1"/>
  <c r="J292" i="1"/>
  <c r="O292" i="1" s="1"/>
  <c r="J293" i="1"/>
  <c r="J294" i="1"/>
  <c r="J295" i="1"/>
  <c r="J296" i="1"/>
  <c r="J297" i="1"/>
  <c r="J298" i="1"/>
  <c r="J299" i="1"/>
  <c r="J300" i="1"/>
  <c r="O300" i="1" s="1"/>
  <c r="J301" i="1"/>
  <c r="J302" i="1"/>
  <c r="J303" i="1"/>
  <c r="J304" i="1"/>
  <c r="J305" i="1"/>
  <c r="J306" i="1"/>
  <c r="J307" i="1"/>
  <c r="J308" i="1"/>
  <c r="O308" i="1" s="1"/>
  <c r="J309" i="1"/>
  <c r="J310" i="1"/>
  <c r="J311" i="1"/>
  <c r="J312" i="1"/>
  <c r="J313" i="1"/>
  <c r="J314" i="1"/>
  <c r="J315" i="1"/>
  <c r="J316" i="1"/>
  <c r="O316" i="1" s="1"/>
  <c r="J317" i="1"/>
  <c r="J318" i="1"/>
  <c r="J319" i="1"/>
  <c r="J320" i="1"/>
  <c r="J321" i="1"/>
  <c r="J322" i="1"/>
  <c r="J323" i="1"/>
  <c r="J324" i="1"/>
  <c r="O324" i="1" s="1"/>
  <c r="J325" i="1"/>
  <c r="J326" i="1"/>
  <c r="J327" i="1"/>
  <c r="J328" i="1"/>
  <c r="J329" i="1"/>
  <c r="J330" i="1"/>
  <c r="J331" i="1"/>
  <c r="J332" i="1"/>
  <c r="O332" i="1" s="1"/>
  <c r="J333" i="1"/>
  <c r="J334" i="1"/>
  <c r="O334" i="1" s="1"/>
  <c r="J335" i="1"/>
  <c r="J336" i="1"/>
  <c r="J337" i="1"/>
  <c r="J338" i="1"/>
  <c r="J339" i="1"/>
  <c r="J340" i="1"/>
  <c r="O340" i="1" s="1"/>
  <c r="J341" i="1"/>
  <c r="J342" i="1"/>
  <c r="O342" i="1" s="1"/>
  <c r="J343" i="1"/>
  <c r="J344" i="1"/>
  <c r="J345" i="1"/>
  <c r="J346" i="1"/>
  <c r="J347" i="1"/>
  <c r="J348" i="1"/>
  <c r="O348" i="1" s="1"/>
  <c r="J349" i="1"/>
  <c r="J350" i="1"/>
  <c r="O350" i="1" s="1"/>
  <c r="J351" i="1"/>
  <c r="J352" i="1"/>
  <c r="J353" i="1"/>
  <c r="J354" i="1"/>
  <c r="J355" i="1"/>
  <c r="J356" i="1"/>
  <c r="O356" i="1" s="1"/>
  <c r="J357" i="1"/>
  <c r="J358" i="1"/>
  <c r="O358" i="1" s="1"/>
  <c r="J359" i="1"/>
  <c r="J360" i="1"/>
  <c r="J361" i="1"/>
  <c r="J362" i="1"/>
  <c r="J363" i="1"/>
  <c r="J364" i="1"/>
  <c r="O364" i="1" s="1"/>
  <c r="J365" i="1"/>
  <c r="J366" i="1"/>
  <c r="O366" i="1" s="1"/>
  <c r="J367" i="1"/>
  <c r="J368" i="1"/>
  <c r="J369" i="1"/>
  <c r="J370" i="1"/>
  <c r="J371" i="1"/>
  <c r="J372" i="1"/>
  <c r="O372" i="1" s="1"/>
  <c r="J373" i="1"/>
  <c r="J374" i="1"/>
  <c r="O374" i="1" s="1"/>
  <c r="J375" i="1"/>
  <c r="J376" i="1"/>
  <c r="J377" i="1"/>
  <c r="J378" i="1"/>
  <c r="J379" i="1"/>
  <c r="J380" i="1"/>
  <c r="O380" i="1" s="1"/>
  <c r="J381" i="1"/>
  <c r="J382" i="1"/>
  <c r="O382" i="1" s="1"/>
  <c r="J383" i="1"/>
  <c r="J384" i="1"/>
  <c r="J385" i="1"/>
  <c r="J386" i="1"/>
  <c r="J387" i="1"/>
  <c r="J388" i="1"/>
  <c r="O388" i="1" s="1"/>
  <c r="J389" i="1"/>
  <c r="J390" i="1"/>
  <c r="O390" i="1" s="1"/>
  <c r="J391" i="1"/>
  <c r="J392" i="1"/>
  <c r="J393" i="1"/>
  <c r="J394" i="1"/>
  <c r="J395" i="1"/>
  <c r="J396" i="1"/>
  <c r="O396" i="1" s="1"/>
  <c r="J397" i="1"/>
  <c r="J398" i="1"/>
  <c r="O398" i="1" s="1"/>
  <c r="J399" i="1"/>
  <c r="J400" i="1"/>
  <c r="J401" i="1"/>
  <c r="J402" i="1"/>
  <c r="J403" i="1"/>
  <c r="J404" i="1"/>
  <c r="O404" i="1" s="1"/>
  <c r="J405" i="1"/>
  <c r="J406" i="1"/>
  <c r="O406" i="1" s="1"/>
  <c r="J407" i="1"/>
  <c r="J408" i="1"/>
  <c r="J409" i="1"/>
  <c r="J410" i="1"/>
  <c r="J411" i="1"/>
  <c r="J412" i="1"/>
  <c r="O412" i="1" s="1"/>
  <c r="J413" i="1"/>
  <c r="J414" i="1"/>
  <c r="O414" i="1" s="1"/>
  <c r="J415" i="1"/>
  <c r="J416" i="1"/>
  <c r="J417" i="1"/>
  <c r="J418" i="1"/>
  <c r="J419" i="1"/>
  <c r="J420" i="1"/>
  <c r="O420" i="1" s="1"/>
  <c r="J421" i="1"/>
  <c r="J422" i="1"/>
  <c r="O422" i="1" s="1"/>
  <c r="J423" i="1"/>
  <c r="J424" i="1"/>
  <c r="J425" i="1"/>
  <c r="J426" i="1"/>
  <c r="J427" i="1"/>
  <c r="J428" i="1"/>
  <c r="O428" i="1" s="1"/>
  <c r="J429" i="1"/>
  <c r="J430" i="1"/>
  <c r="O430" i="1" s="1"/>
  <c r="J431" i="1"/>
  <c r="J432" i="1"/>
  <c r="J433" i="1"/>
  <c r="J434" i="1"/>
  <c r="J435" i="1"/>
  <c r="J436" i="1"/>
  <c r="O436" i="1" s="1"/>
  <c r="J437" i="1"/>
  <c r="J438" i="1"/>
  <c r="O438" i="1" s="1"/>
  <c r="J439" i="1"/>
  <c r="J440" i="1"/>
  <c r="J441" i="1"/>
  <c r="J442" i="1"/>
  <c r="J443" i="1"/>
  <c r="J444" i="1"/>
  <c r="O444" i="1" s="1"/>
  <c r="J445" i="1"/>
  <c r="J446" i="1"/>
  <c r="O446" i="1" s="1"/>
  <c r="J447" i="1"/>
  <c r="J448" i="1"/>
  <c r="J449" i="1"/>
  <c r="J450" i="1"/>
  <c r="J451" i="1"/>
  <c r="J452" i="1"/>
  <c r="O452" i="1" s="1"/>
  <c r="J453" i="1"/>
  <c r="J454" i="1"/>
  <c r="O454" i="1" s="1"/>
  <c r="J455" i="1"/>
  <c r="J456" i="1"/>
  <c r="J457" i="1"/>
  <c r="J458" i="1"/>
  <c r="J459" i="1"/>
  <c r="J460" i="1"/>
  <c r="O460" i="1" s="1"/>
  <c r="J461" i="1"/>
  <c r="J462" i="1"/>
  <c r="O462" i="1" s="1"/>
  <c r="J463" i="1"/>
  <c r="J464" i="1"/>
  <c r="J465" i="1"/>
  <c r="J466" i="1"/>
  <c r="J467" i="1"/>
  <c r="J468" i="1"/>
  <c r="O468" i="1" s="1"/>
  <c r="J469" i="1"/>
  <c r="J470" i="1"/>
  <c r="O470" i="1" s="1"/>
  <c r="J471" i="1"/>
  <c r="J472" i="1"/>
  <c r="J473" i="1"/>
  <c r="J474" i="1"/>
  <c r="J475" i="1"/>
  <c r="J476" i="1"/>
  <c r="O476" i="1" s="1"/>
  <c r="J477" i="1"/>
  <c r="J478" i="1"/>
  <c r="O478" i="1" s="1"/>
  <c r="J479" i="1"/>
  <c r="J480" i="1"/>
  <c r="J481" i="1"/>
  <c r="J482" i="1"/>
  <c r="J483" i="1"/>
  <c r="J484" i="1"/>
  <c r="O484" i="1" s="1"/>
  <c r="J485" i="1"/>
  <c r="J486" i="1"/>
  <c r="O486" i="1" s="1"/>
  <c r="J487" i="1"/>
  <c r="J488" i="1"/>
  <c r="J489" i="1"/>
  <c r="J490" i="1"/>
  <c r="J491" i="1"/>
  <c r="J492" i="1"/>
  <c r="O492" i="1" s="1"/>
  <c r="J493" i="1"/>
  <c r="J494" i="1"/>
  <c r="O494" i="1" s="1"/>
  <c r="J495" i="1"/>
  <c r="J496" i="1"/>
  <c r="J497" i="1"/>
  <c r="J498" i="1"/>
  <c r="J499" i="1"/>
  <c r="J500" i="1"/>
  <c r="O500" i="1" s="1"/>
  <c r="J501" i="1"/>
  <c r="J502" i="1"/>
  <c r="O502" i="1" s="1"/>
  <c r="J503" i="1"/>
  <c r="J504" i="1"/>
  <c r="J505" i="1"/>
  <c r="J506" i="1"/>
  <c r="J507" i="1"/>
  <c r="J508" i="1"/>
  <c r="O508" i="1" s="1"/>
  <c r="J509" i="1"/>
  <c r="J510" i="1"/>
  <c r="O510" i="1" s="1"/>
  <c r="J511" i="1"/>
  <c r="J512" i="1"/>
  <c r="J513" i="1"/>
  <c r="J514" i="1"/>
  <c r="J515" i="1"/>
  <c r="J516" i="1"/>
  <c r="O516" i="1" s="1"/>
  <c r="J517" i="1"/>
  <c r="J518" i="1"/>
  <c r="O518" i="1" s="1"/>
  <c r="J519" i="1"/>
  <c r="J520" i="1"/>
  <c r="J521" i="1"/>
  <c r="J522" i="1"/>
  <c r="J523" i="1"/>
  <c r="J524" i="1"/>
  <c r="O524" i="1" s="1"/>
  <c r="J525" i="1"/>
  <c r="J526" i="1"/>
  <c r="O526" i="1" s="1"/>
  <c r="J527" i="1"/>
  <c r="J528" i="1"/>
  <c r="J529" i="1"/>
  <c r="J530" i="1"/>
  <c r="J531" i="1"/>
  <c r="J532" i="1"/>
  <c r="O532" i="1" s="1"/>
  <c r="J533" i="1"/>
  <c r="J534" i="1"/>
  <c r="O534" i="1" s="1"/>
  <c r="J535" i="1"/>
  <c r="J536" i="1"/>
  <c r="J537" i="1"/>
  <c r="J538" i="1"/>
  <c r="J539" i="1"/>
  <c r="J540" i="1"/>
  <c r="O540" i="1" s="1"/>
  <c r="J541" i="1"/>
  <c r="J542" i="1"/>
  <c r="O542" i="1" s="1"/>
  <c r="J543" i="1"/>
  <c r="J544" i="1"/>
  <c r="J545" i="1"/>
  <c r="J546" i="1"/>
  <c r="J547" i="1"/>
  <c r="J548" i="1"/>
  <c r="O548" i="1" s="1"/>
  <c r="J549" i="1"/>
  <c r="J550" i="1"/>
  <c r="O550" i="1" s="1"/>
  <c r="J551" i="1"/>
  <c r="J552" i="1"/>
  <c r="J553" i="1"/>
  <c r="J554" i="1"/>
  <c r="J555" i="1"/>
  <c r="J556" i="1"/>
  <c r="O556" i="1" s="1"/>
  <c r="J557" i="1"/>
  <c r="J558" i="1"/>
  <c r="O558" i="1" s="1"/>
  <c r="J559" i="1"/>
  <c r="J560" i="1"/>
  <c r="J561" i="1"/>
  <c r="J562" i="1"/>
  <c r="J563" i="1"/>
  <c r="J564" i="1"/>
  <c r="O564" i="1" s="1"/>
  <c r="J565" i="1"/>
  <c r="J566" i="1"/>
  <c r="O566" i="1" s="1"/>
  <c r="J567" i="1"/>
  <c r="J568" i="1"/>
  <c r="J569" i="1"/>
  <c r="J570" i="1"/>
  <c r="J571" i="1"/>
  <c r="J572" i="1"/>
  <c r="O572" i="1" s="1"/>
  <c r="J573" i="1"/>
  <c r="J574" i="1"/>
  <c r="O574" i="1" s="1"/>
  <c r="J575" i="1"/>
  <c r="J576" i="1"/>
  <c r="J577" i="1"/>
  <c r="J578" i="1"/>
  <c r="J579" i="1"/>
  <c r="J580" i="1"/>
  <c r="O580" i="1" s="1"/>
  <c r="J581" i="1"/>
  <c r="J582" i="1"/>
  <c r="O582" i="1" s="1"/>
  <c r="J583" i="1"/>
  <c r="J584" i="1"/>
  <c r="J585" i="1"/>
  <c r="J586" i="1"/>
  <c r="J587" i="1"/>
  <c r="J588" i="1"/>
  <c r="O588" i="1" s="1"/>
  <c r="J589" i="1"/>
  <c r="J590" i="1"/>
  <c r="O590" i="1" s="1"/>
  <c r="J591" i="1"/>
  <c r="J592" i="1"/>
  <c r="J593" i="1"/>
  <c r="J594" i="1"/>
  <c r="J595" i="1"/>
  <c r="J596" i="1"/>
  <c r="O596" i="1" s="1"/>
  <c r="J597" i="1"/>
  <c r="J598" i="1"/>
  <c r="O598" i="1" s="1"/>
  <c r="J599" i="1"/>
  <c r="J600" i="1"/>
  <c r="J601" i="1"/>
  <c r="J602" i="1"/>
  <c r="J603" i="1"/>
  <c r="J604" i="1"/>
  <c r="O604" i="1" s="1"/>
  <c r="J605" i="1"/>
  <c r="J606" i="1"/>
  <c r="O606" i="1" s="1"/>
  <c r="J607" i="1"/>
  <c r="J608" i="1"/>
  <c r="J609" i="1"/>
  <c r="J610" i="1"/>
  <c r="J611" i="1"/>
  <c r="J612" i="1"/>
  <c r="O612" i="1" s="1"/>
  <c r="J613" i="1"/>
  <c r="J614" i="1"/>
  <c r="O614" i="1" s="1"/>
  <c r="J615" i="1"/>
  <c r="J616" i="1"/>
  <c r="J617" i="1"/>
  <c r="J618" i="1"/>
  <c r="J619" i="1"/>
  <c r="J620" i="1"/>
  <c r="O620" i="1" s="1"/>
  <c r="J621" i="1"/>
  <c r="J622" i="1"/>
  <c r="O622" i="1" s="1"/>
  <c r="J623" i="1"/>
  <c r="J624" i="1"/>
  <c r="J625" i="1"/>
  <c r="J626" i="1"/>
  <c r="J627" i="1"/>
  <c r="J628" i="1"/>
  <c r="O628" i="1" s="1"/>
  <c r="J629" i="1"/>
  <c r="J630" i="1"/>
  <c r="O630" i="1" s="1"/>
  <c r="J631" i="1"/>
  <c r="J632" i="1"/>
  <c r="J633" i="1"/>
  <c r="J634" i="1"/>
  <c r="J635" i="1"/>
  <c r="J636" i="1"/>
  <c r="O636" i="1" s="1"/>
  <c r="J637" i="1"/>
  <c r="J638" i="1"/>
  <c r="O638" i="1" s="1"/>
  <c r="J639" i="1"/>
  <c r="J640" i="1"/>
  <c r="J641" i="1"/>
  <c r="J642" i="1"/>
  <c r="J643" i="1"/>
  <c r="J644" i="1"/>
  <c r="O644" i="1" s="1"/>
  <c r="J645" i="1"/>
  <c r="J646" i="1"/>
  <c r="O646" i="1" s="1"/>
  <c r="J647" i="1"/>
  <c r="J648" i="1"/>
  <c r="J649" i="1"/>
  <c r="J650" i="1"/>
  <c r="J651" i="1"/>
  <c r="J652" i="1"/>
  <c r="O652" i="1" s="1"/>
  <c r="J653" i="1"/>
  <c r="J654" i="1"/>
  <c r="O654" i="1" s="1"/>
  <c r="J655" i="1"/>
  <c r="J656" i="1"/>
  <c r="J657" i="1"/>
  <c r="J658" i="1"/>
  <c r="J659" i="1"/>
  <c r="J660" i="1"/>
  <c r="O660" i="1" s="1"/>
  <c r="J661" i="1"/>
  <c r="J662" i="1"/>
  <c r="O662" i="1" s="1"/>
  <c r="J663" i="1"/>
  <c r="J664" i="1"/>
  <c r="J665" i="1"/>
  <c r="J666" i="1"/>
  <c r="J667" i="1"/>
  <c r="J668" i="1"/>
  <c r="O668" i="1" s="1"/>
  <c r="J669" i="1"/>
  <c r="J670" i="1"/>
  <c r="O670" i="1" s="1"/>
  <c r="J671" i="1"/>
  <c r="J672" i="1"/>
  <c r="J673" i="1"/>
  <c r="J674" i="1"/>
  <c r="J675" i="1"/>
  <c r="J676" i="1"/>
  <c r="O676" i="1" s="1"/>
  <c r="J677" i="1"/>
  <c r="J678" i="1"/>
  <c r="O678" i="1" s="1"/>
  <c r="J679" i="1"/>
  <c r="J680" i="1"/>
  <c r="J681" i="1"/>
  <c r="J682" i="1"/>
  <c r="J683" i="1"/>
  <c r="J684" i="1"/>
  <c r="O684" i="1" s="1"/>
  <c r="J685" i="1"/>
  <c r="J686" i="1"/>
  <c r="O686" i="1" s="1"/>
  <c r="J687" i="1"/>
  <c r="J688" i="1"/>
  <c r="J689" i="1"/>
  <c r="J690" i="1"/>
  <c r="J691" i="1"/>
  <c r="J692" i="1"/>
  <c r="O692" i="1" s="1"/>
  <c r="J693" i="1"/>
  <c r="J694" i="1"/>
  <c r="O694" i="1" s="1"/>
  <c r="J695" i="1"/>
  <c r="J696" i="1"/>
  <c r="J697" i="1"/>
  <c r="J698" i="1"/>
  <c r="J699" i="1"/>
  <c r="J700" i="1"/>
  <c r="O700" i="1" s="1"/>
  <c r="J701" i="1"/>
  <c r="J702" i="1"/>
  <c r="O702" i="1" s="1"/>
  <c r="J703" i="1"/>
  <c r="J704" i="1"/>
  <c r="J705" i="1"/>
  <c r="J706" i="1"/>
  <c r="J707" i="1"/>
  <c r="J708" i="1"/>
  <c r="O708" i="1" s="1"/>
  <c r="J709" i="1"/>
  <c r="J710" i="1"/>
  <c r="O710" i="1" s="1"/>
  <c r="J711" i="1"/>
  <c r="J712" i="1"/>
  <c r="J713" i="1"/>
  <c r="J714" i="1"/>
  <c r="J715" i="1"/>
  <c r="J716" i="1"/>
  <c r="O716" i="1" s="1"/>
  <c r="J717" i="1"/>
  <c r="J718" i="1"/>
  <c r="O718" i="1" s="1"/>
  <c r="J719" i="1"/>
  <c r="J720" i="1"/>
  <c r="J721" i="1"/>
  <c r="J722" i="1"/>
  <c r="J723" i="1"/>
  <c r="J724" i="1"/>
  <c r="O724" i="1" s="1"/>
  <c r="J725" i="1"/>
  <c r="J726" i="1"/>
  <c r="O726" i="1" s="1"/>
  <c r="J727" i="1"/>
  <c r="J728" i="1"/>
  <c r="J729" i="1"/>
  <c r="J730" i="1"/>
  <c r="J731" i="1"/>
  <c r="J732" i="1"/>
  <c r="O732" i="1" s="1"/>
  <c r="J733" i="1"/>
  <c r="J734" i="1"/>
  <c r="O734" i="1" s="1"/>
  <c r="J735" i="1"/>
  <c r="J736" i="1"/>
  <c r="J737" i="1"/>
  <c r="J738" i="1"/>
  <c r="J739" i="1"/>
  <c r="J740" i="1"/>
  <c r="O740" i="1" s="1"/>
  <c r="J741" i="1"/>
  <c r="J742" i="1"/>
  <c r="O742" i="1" s="1"/>
  <c r="J743" i="1"/>
  <c r="J744" i="1"/>
  <c r="J745" i="1"/>
  <c r="J746" i="1"/>
  <c r="J747" i="1"/>
  <c r="J748" i="1"/>
  <c r="O748" i="1" s="1"/>
  <c r="J749" i="1"/>
  <c r="J750" i="1"/>
  <c r="O750" i="1" s="1"/>
  <c r="J751" i="1"/>
  <c r="J752" i="1"/>
  <c r="J753" i="1"/>
  <c r="J754" i="1"/>
  <c r="J755" i="1"/>
  <c r="J756" i="1"/>
  <c r="O756" i="1" s="1"/>
  <c r="J757" i="1"/>
  <c r="J758" i="1"/>
  <c r="O758" i="1" s="1"/>
  <c r="J759" i="1"/>
  <c r="J760" i="1"/>
  <c r="J761" i="1"/>
  <c r="J762" i="1"/>
  <c r="J763" i="1"/>
  <c r="J764" i="1"/>
  <c r="O764" i="1" s="1"/>
  <c r="J765" i="1"/>
  <c r="J766" i="1"/>
  <c r="O766" i="1" s="1"/>
  <c r="J767" i="1"/>
  <c r="J768" i="1"/>
  <c r="J769" i="1"/>
  <c r="J770" i="1"/>
  <c r="J771" i="1"/>
  <c r="J772" i="1"/>
  <c r="O772" i="1" s="1"/>
  <c r="J773" i="1"/>
  <c r="J774" i="1"/>
  <c r="O774" i="1" s="1"/>
  <c r="J775" i="1"/>
  <c r="J776" i="1"/>
  <c r="J777" i="1"/>
  <c r="J778" i="1"/>
  <c r="J779" i="1"/>
  <c r="J780" i="1"/>
  <c r="O780" i="1" s="1"/>
  <c r="J781" i="1"/>
  <c r="J782" i="1"/>
  <c r="O782" i="1" s="1"/>
  <c r="J783" i="1"/>
  <c r="J784" i="1"/>
  <c r="J785" i="1"/>
  <c r="J786" i="1"/>
  <c r="J787" i="1"/>
  <c r="J788" i="1"/>
  <c r="O788" i="1" s="1"/>
  <c r="J789" i="1"/>
  <c r="J790" i="1"/>
  <c r="O790" i="1" s="1"/>
  <c r="J791" i="1"/>
  <c r="J792" i="1"/>
  <c r="J793" i="1"/>
  <c r="J794" i="1"/>
  <c r="J795" i="1"/>
  <c r="J796" i="1"/>
  <c r="O796" i="1" s="1"/>
  <c r="J797" i="1"/>
  <c r="J798" i="1"/>
  <c r="O798" i="1" s="1"/>
  <c r="J799" i="1"/>
  <c r="J800" i="1"/>
  <c r="J801" i="1"/>
  <c r="J802" i="1"/>
  <c r="J803" i="1"/>
  <c r="J804" i="1"/>
  <c r="O804" i="1" s="1"/>
  <c r="J805" i="1"/>
  <c r="J806" i="1"/>
  <c r="O806" i="1" s="1"/>
  <c r="J807" i="1"/>
  <c r="J808" i="1"/>
  <c r="J809" i="1"/>
  <c r="J810" i="1"/>
  <c r="J811" i="1"/>
  <c r="J812" i="1"/>
  <c r="O812" i="1" s="1"/>
  <c r="J813" i="1"/>
  <c r="J814" i="1"/>
  <c r="O814" i="1" s="1"/>
  <c r="J815" i="1"/>
  <c r="J816" i="1"/>
  <c r="J817" i="1"/>
  <c r="J818" i="1"/>
  <c r="J819" i="1"/>
  <c r="J820" i="1"/>
  <c r="O820" i="1" s="1"/>
  <c r="J821" i="1"/>
  <c r="J822" i="1"/>
  <c r="O822" i="1" s="1"/>
  <c r="J823" i="1"/>
  <c r="J824" i="1"/>
  <c r="J825" i="1"/>
  <c r="J826" i="1"/>
  <c r="J827" i="1"/>
  <c r="J828" i="1"/>
  <c r="O828" i="1" s="1"/>
  <c r="J829" i="1"/>
  <c r="J830" i="1"/>
  <c r="O830" i="1" s="1"/>
  <c r="J831" i="1"/>
  <c r="J832" i="1"/>
  <c r="J833" i="1"/>
  <c r="J834" i="1"/>
  <c r="J835" i="1"/>
  <c r="J836" i="1"/>
  <c r="O836" i="1" s="1"/>
  <c r="J837" i="1"/>
  <c r="J838" i="1"/>
  <c r="O838" i="1" s="1"/>
  <c r="J839" i="1"/>
  <c r="J840" i="1"/>
  <c r="J841" i="1"/>
  <c r="J842" i="1"/>
  <c r="J843" i="1"/>
  <c r="J844" i="1"/>
  <c r="O844" i="1" s="1"/>
  <c r="J845" i="1"/>
  <c r="J846" i="1"/>
  <c r="O846" i="1" s="1"/>
  <c r="J847" i="1"/>
  <c r="J848" i="1"/>
  <c r="J849" i="1"/>
  <c r="J850" i="1"/>
  <c r="J851" i="1"/>
  <c r="J852" i="1"/>
  <c r="O852" i="1" s="1"/>
  <c r="J853" i="1"/>
  <c r="J854" i="1"/>
  <c r="O854" i="1" s="1"/>
  <c r="J855" i="1"/>
  <c r="J856" i="1"/>
  <c r="J857" i="1"/>
  <c r="J858" i="1"/>
  <c r="J859" i="1"/>
  <c r="J860" i="1"/>
  <c r="O860" i="1" s="1"/>
  <c r="J861" i="1"/>
  <c r="J862" i="1"/>
  <c r="O862" i="1" s="1"/>
  <c r="J863" i="1"/>
  <c r="J864" i="1"/>
  <c r="J865" i="1"/>
  <c r="J866" i="1"/>
  <c r="J867" i="1"/>
  <c r="J868" i="1"/>
  <c r="O868" i="1" s="1"/>
  <c r="J869" i="1"/>
  <c r="J870" i="1"/>
  <c r="O870" i="1" s="1"/>
  <c r="J871" i="1"/>
  <c r="J872" i="1"/>
  <c r="J873" i="1"/>
  <c r="J874" i="1"/>
  <c r="J875" i="1"/>
  <c r="J876" i="1"/>
  <c r="O876" i="1" s="1"/>
  <c r="J877" i="1"/>
  <c r="J878" i="1"/>
  <c r="O878" i="1" s="1"/>
  <c r="J879" i="1"/>
  <c r="J880" i="1"/>
  <c r="J881" i="1"/>
  <c r="J882" i="1"/>
  <c r="J883" i="1"/>
  <c r="J884" i="1"/>
  <c r="O884" i="1" s="1"/>
  <c r="J885" i="1"/>
  <c r="J886" i="1"/>
  <c r="O886" i="1" s="1"/>
  <c r="J887" i="1"/>
  <c r="J888" i="1"/>
  <c r="J889" i="1"/>
  <c r="J890" i="1"/>
  <c r="J891" i="1"/>
  <c r="J892" i="1"/>
  <c r="O892" i="1" s="1"/>
  <c r="J893" i="1"/>
  <c r="J894" i="1"/>
  <c r="O894" i="1" s="1"/>
  <c r="J895" i="1"/>
  <c r="J896" i="1"/>
  <c r="J897" i="1"/>
  <c r="J898" i="1"/>
  <c r="J899" i="1"/>
  <c r="J900" i="1"/>
  <c r="O900" i="1" s="1"/>
  <c r="J901" i="1"/>
  <c r="J902" i="1"/>
  <c r="O902" i="1" s="1"/>
  <c r="J903" i="1"/>
  <c r="J904" i="1"/>
  <c r="J905" i="1"/>
  <c r="J906" i="1"/>
  <c r="J907" i="1"/>
  <c r="J908" i="1"/>
  <c r="O908" i="1" s="1"/>
  <c r="J909" i="1"/>
  <c r="J910" i="1"/>
  <c r="O910" i="1" s="1"/>
  <c r="J911" i="1"/>
  <c r="J912" i="1"/>
  <c r="J913" i="1"/>
  <c r="J914" i="1"/>
  <c r="J915" i="1"/>
  <c r="J916" i="1"/>
  <c r="O916" i="1" s="1"/>
  <c r="J917" i="1"/>
  <c r="J918" i="1"/>
  <c r="O918" i="1" s="1"/>
  <c r="J919" i="1"/>
  <c r="J920" i="1"/>
  <c r="J921" i="1"/>
  <c r="J922" i="1"/>
  <c r="J923" i="1"/>
  <c r="J924" i="1"/>
  <c r="O924" i="1" s="1"/>
  <c r="J925" i="1"/>
  <c r="J926" i="1"/>
  <c r="O926" i="1" s="1"/>
  <c r="J927" i="1"/>
  <c r="J928" i="1"/>
  <c r="J929" i="1"/>
  <c r="J930" i="1"/>
  <c r="J931" i="1"/>
  <c r="J932" i="1"/>
  <c r="O932" i="1" s="1"/>
  <c r="J933" i="1"/>
  <c r="J934" i="1"/>
  <c r="O934" i="1" s="1"/>
  <c r="J935" i="1"/>
  <c r="J936" i="1"/>
  <c r="J937" i="1"/>
  <c r="J938" i="1"/>
  <c r="J939" i="1"/>
  <c r="J940" i="1"/>
  <c r="O940" i="1" s="1"/>
  <c r="J941" i="1"/>
  <c r="J942" i="1"/>
  <c r="O942" i="1" s="1"/>
  <c r="J943" i="1"/>
  <c r="J944" i="1"/>
  <c r="J945" i="1"/>
  <c r="J946" i="1"/>
  <c r="J947" i="1"/>
  <c r="J948" i="1"/>
  <c r="O948" i="1" s="1"/>
  <c r="J949" i="1"/>
  <c r="J950" i="1"/>
  <c r="O950" i="1" s="1"/>
  <c r="J951" i="1"/>
  <c r="J952" i="1"/>
  <c r="J953" i="1"/>
  <c r="J954" i="1"/>
  <c r="J955" i="1"/>
  <c r="J956" i="1"/>
  <c r="O956" i="1" s="1"/>
  <c r="J957" i="1"/>
  <c r="J958" i="1"/>
  <c r="O958" i="1" s="1"/>
  <c r="J959" i="1"/>
  <c r="J960" i="1"/>
  <c r="J961" i="1"/>
  <c r="J962" i="1"/>
  <c r="J963" i="1"/>
  <c r="J964" i="1"/>
  <c r="O964" i="1" s="1"/>
  <c r="J965" i="1"/>
  <c r="J966" i="1"/>
  <c r="O966" i="1" s="1"/>
  <c r="J967" i="1"/>
  <c r="J968" i="1"/>
  <c r="J969" i="1"/>
  <c r="J970" i="1"/>
  <c r="J971" i="1"/>
  <c r="J972" i="1"/>
  <c r="O972" i="1" s="1"/>
  <c r="J973" i="1"/>
  <c r="J974" i="1"/>
  <c r="O974" i="1" s="1"/>
  <c r="J975" i="1"/>
  <c r="J976" i="1"/>
  <c r="J977" i="1"/>
  <c r="J978" i="1"/>
  <c r="J979" i="1"/>
  <c r="J980" i="1"/>
  <c r="O980" i="1" s="1"/>
  <c r="J981" i="1"/>
  <c r="J982" i="1"/>
  <c r="O982" i="1" s="1"/>
  <c r="J983" i="1"/>
  <c r="J984" i="1"/>
  <c r="J985" i="1"/>
  <c r="J986" i="1"/>
  <c r="J987" i="1"/>
  <c r="J988" i="1"/>
  <c r="O988" i="1" s="1"/>
  <c r="J989" i="1"/>
  <c r="J990" i="1"/>
  <c r="O990" i="1" s="1"/>
  <c r="J991" i="1"/>
  <c r="J992" i="1"/>
  <c r="J993" i="1"/>
  <c r="J994" i="1"/>
  <c r="J995" i="1"/>
  <c r="J996" i="1"/>
  <c r="O996" i="1" s="1"/>
  <c r="J997" i="1"/>
  <c r="J998" i="1"/>
  <c r="O998" i="1" s="1"/>
  <c r="J999" i="1"/>
  <c r="J1000" i="1"/>
  <c r="J1001" i="1"/>
  <c r="J1002" i="1"/>
  <c r="J1003" i="1"/>
  <c r="J1004" i="1"/>
  <c r="O1004" i="1" s="1"/>
  <c r="J1005" i="1"/>
  <c r="J1006" i="1"/>
  <c r="O1006" i="1" s="1"/>
  <c r="J1007" i="1"/>
  <c r="J1008" i="1"/>
  <c r="J1009" i="1"/>
  <c r="J1010" i="1"/>
  <c r="J1011" i="1"/>
  <c r="J1012" i="1"/>
  <c r="O1012" i="1" s="1"/>
  <c r="J1013" i="1"/>
  <c r="J1014" i="1"/>
  <c r="O1014" i="1" s="1"/>
  <c r="J1015" i="1"/>
  <c r="J1016" i="1"/>
  <c r="J1017" i="1"/>
  <c r="J1018" i="1"/>
  <c r="J1019" i="1"/>
  <c r="J1020" i="1"/>
  <c r="O1020" i="1" s="1"/>
  <c r="J1021" i="1"/>
  <c r="J1022" i="1"/>
  <c r="O1022" i="1" s="1"/>
  <c r="J1023" i="1"/>
  <c r="J1024" i="1"/>
  <c r="J1025" i="1"/>
  <c r="J1026" i="1"/>
  <c r="J1027" i="1"/>
  <c r="J1028" i="1"/>
  <c r="O1028" i="1" s="1"/>
  <c r="J1029" i="1"/>
  <c r="J1030" i="1"/>
  <c r="O1030" i="1" s="1"/>
  <c r="J1031" i="1"/>
  <c r="J1032" i="1"/>
  <c r="J1033" i="1"/>
  <c r="J1034" i="1"/>
  <c r="J1035" i="1"/>
  <c r="J1036" i="1"/>
  <c r="O1036" i="1" s="1"/>
  <c r="J1037" i="1"/>
  <c r="J1038" i="1"/>
  <c r="O1038" i="1" s="1"/>
  <c r="J1039" i="1"/>
  <c r="J1040" i="1"/>
  <c r="J1041" i="1"/>
  <c r="J1042" i="1"/>
  <c r="J1043" i="1"/>
  <c r="J1044" i="1"/>
  <c r="O1044" i="1" s="1"/>
  <c r="J1045" i="1"/>
  <c r="J1046" i="1"/>
  <c r="O1046" i="1" s="1"/>
  <c r="J1047" i="1"/>
  <c r="J1048" i="1"/>
  <c r="J1049" i="1"/>
  <c r="J1050" i="1"/>
  <c r="J1051" i="1"/>
  <c r="J1052" i="1"/>
  <c r="O1052" i="1" s="1"/>
  <c r="J1053" i="1"/>
  <c r="J1054" i="1"/>
  <c r="O1054" i="1" s="1"/>
  <c r="J1055" i="1"/>
  <c r="J1056" i="1"/>
  <c r="J1057" i="1"/>
  <c r="J1058" i="1"/>
  <c r="J1059" i="1"/>
  <c r="J1060" i="1"/>
  <c r="O1060" i="1" s="1"/>
  <c r="J1061" i="1"/>
  <c r="J1062" i="1"/>
  <c r="O1062" i="1" s="1"/>
  <c r="J1063" i="1"/>
  <c r="J1064" i="1"/>
  <c r="J1065" i="1"/>
  <c r="J1066" i="1"/>
  <c r="J1067" i="1"/>
  <c r="J1068" i="1"/>
  <c r="O1068" i="1" s="1"/>
  <c r="J1069" i="1"/>
  <c r="J1070" i="1"/>
  <c r="O1070" i="1" s="1"/>
  <c r="J1071" i="1"/>
  <c r="J1072" i="1"/>
  <c r="J1073" i="1"/>
  <c r="J1074" i="1"/>
  <c r="J1075" i="1"/>
  <c r="J1076" i="1"/>
  <c r="O1076" i="1" s="1"/>
  <c r="J1077" i="1"/>
  <c r="J1078" i="1"/>
  <c r="O1078" i="1" s="1"/>
  <c r="J1079" i="1"/>
  <c r="J1080" i="1"/>
  <c r="J1081" i="1"/>
  <c r="J1082" i="1"/>
  <c r="J1083" i="1"/>
  <c r="J1084" i="1"/>
  <c r="O1084" i="1" s="1"/>
  <c r="J1085" i="1"/>
  <c r="J1086" i="1"/>
  <c r="O1086" i="1" s="1"/>
  <c r="J1087" i="1"/>
  <c r="J1088" i="1"/>
  <c r="J1089" i="1"/>
  <c r="J1090" i="1"/>
  <c r="J1091" i="1"/>
  <c r="J1092" i="1"/>
  <c r="O1092" i="1" s="1"/>
  <c r="J1093" i="1"/>
  <c r="J1094" i="1"/>
  <c r="O1094" i="1" s="1"/>
  <c r="J1095" i="1"/>
  <c r="J1096" i="1"/>
  <c r="J1097" i="1"/>
  <c r="J1098" i="1"/>
  <c r="J1099" i="1"/>
  <c r="J1100" i="1"/>
  <c r="O1100" i="1" s="1"/>
  <c r="J1101" i="1"/>
  <c r="J1102" i="1"/>
  <c r="O1102" i="1" s="1"/>
  <c r="J1103" i="1"/>
  <c r="J1104" i="1"/>
  <c r="J1105" i="1"/>
  <c r="J1106" i="1"/>
  <c r="J1107" i="1"/>
  <c r="J1108" i="1"/>
  <c r="O1108" i="1" s="1"/>
  <c r="J1109" i="1"/>
  <c r="J1110" i="1"/>
  <c r="O1110" i="1" s="1"/>
  <c r="J1111" i="1"/>
  <c r="J1112" i="1"/>
  <c r="J1113" i="1"/>
  <c r="J1114" i="1"/>
  <c r="J1115" i="1"/>
  <c r="J1116" i="1"/>
  <c r="O1116" i="1" s="1"/>
  <c r="J1117" i="1"/>
  <c r="J1118" i="1"/>
  <c r="O1118" i="1" s="1"/>
  <c r="J1119" i="1"/>
  <c r="J1120" i="1"/>
  <c r="J1121" i="1"/>
  <c r="J1122" i="1"/>
  <c r="J1123" i="1"/>
  <c r="J1124" i="1"/>
  <c r="O1124" i="1" s="1"/>
  <c r="J1125" i="1"/>
  <c r="J1126" i="1"/>
  <c r="O1126" i="1" s="1"/>
  <c r="J1127" i="1"/>
  <c r="J1128" i="1"/>
  <c r="J1129" i="1"/>
  <c r="J1130" i="1"/>
  <c r="J1131" i="1"/>
  <c r="J1132" i="1"/>
  <c r="O1132" i="1" s="1"/>
  <c r="J1133" i="1"/>
  <c r="J1134" i="1"/>
  <c r="O1134" i="1" s="1"/>
  <c r="J1135" i="1"/>
  <c r="J1136" i="1"/>
  <c r="J1137" i="1"/>
  <c r="J1138" i="1"/>
  <c r="J1139" i="1"/>
  <c r="J1140" i="1"/>
  <c r="O1140" i="1" s="1"/>
  <c r="J1141" i="1"/>
  <c r="J1142" i="1"/>
  <c r="O1142" i="1" s="1"/>
  <c r="J1143" i="1"/>
  <c r="J1144" i="1"/>
  <c r="J1145" i="1"/>
  <c r="J1146" i="1"/>
  <c r="J1147" i="1"/>
  <c r="J1148" i="1"/>
  <c r="O1148" i="1" s="1"/>
  <c r="J1149" i="1"/>
  <c r="J1150" i="1"/>
  <c r="O1150" i="1" s="1"/>
  <c r="J1151" i="1"/>
  <c r="J1152" i="1"/>
  <c r="J1153" i="1"/>
  <c r="J1154" i="1"/>
  <c r="J1155" i="1"/>
  <c r="J1156" i="1"/>
  <c r="O1156" i="1" s="1"/>
  <c r="J1157" i="1"/>
  <c r="J1158" i="1"/>
  <c r="O1158" i="1" s="1"/>
  <c r="J1159" i="1"/>
  <c r="J1160" i="1"/>
  <c r="J1161" i="1"/>
  <c r="J1162" i="1"/>
  <c r="J1163" i="1"/>
  <c r="J1164" i="1"/>
  <c r="O1164" i="1" s="1"/>
  <c r="J1165" i="1"/>
  <c r="J1166" i="1"/>
  <c r="O1166" i="1" s="1"/>
  <c r="J1167" i="1"/>
  <c r="J1168" i="1"/>
  <c r="J1169" i="1"/>
  <c r="J1170" i="1"/>
  <c r="J1171" i="1"/>
  <c r="J1172" i="1"/>
  <c r="O1172" i="1" s="1"/>
  <c r="J1173" i="1"/>
  <c r="J1174" i="1"/>
  <c r="O1174" i="1" s="1"/>
  <c r="J1175" i="1"/>
  <c r="J1176" i="1"/>
  <c r="J1177" i="1"/>
  <c r="J1178" i="1"/>
  <c r="J1179" i="1"/>
  <c r="J1180" i="1"/>
  <c r="O1180" i="1" s="1"/>
  <c r="J1181" i="1"/>
  <c r="J1182" i="1"/>
  <c r="O1182" i="1" s="1"/>
  <c r="J1183" i="1"/>
  <c r="J1184" i="1"/>
  <c r="J1185" i="1"/>
  <c r="J1186" i="1"/>
  <c r="J1187" i="1"/>
  <c r="J1188" i="1"/>
  <c r="O1188" i="1" s="1"/>
  <c r="J1189" i="1"/>
  <c r="J1190" i="1"/>
  <c r="O1190" i="1" s="1"/>
  <c r="J1191" i="1"/>
  <c r="J1192" i="1"/>
  <c r="J1193" i="1"/>
  <c r="J1194" i="1"/>
  <c r="J1195" i="1"/>
  <c r="J1196" i="1"/>
  <c r="O1196" i="1" s="1"/>
  <c r="J1197" i="1"/>
  <c r="J1198" i="1"/>
  <c r="O1198" i="1" s="1"/>
  <c r="J1199" i="1"/>
  <c r="J1200" i="1"/>
  <c r="J1201" i="1"/>
  <c r="J1202" i="1"/>
  <c r="J1203" i="1"/>
  <c r="J1204" i="1"/>
  <c r="O1204" i="1" s="1"/>
  <c r="J1205" i="1"/>
  <c r="J1206" i="1"/>
  <c r="O1206" i="1" s="1"/>
  <c r="J1207" i="1"/>
  <c r="J1208" i="1"/>
  <c r="J1209" i="1"/>
  <c r="J1210" i="1"/>
  <c r="J1211" i="1"/>
  <c r="J1212" i="1"/>
  <c r="O1212" i="1" s="1"/>
  <c r="J1213" i="1"/>
  <c r="J1214" i="1"/>
  <c r="O1214" i="1" s="1"/>
  <c r="J1215" i="1"/>
  <c r="J1216" i="1"/>
  <c r="J1217" i="1"/>
  <c r="J1218" i="1"/>
  <c r="J1219" i="1"/>
  <c r="J1220" i="1"/>
  <c r="O1220" i="1" s="1"/>
  <c r="J1221" i="1"/>
  <c r="J1222" i="1"/>
  <c r="O1222" i="1" s="1"/>
  <c r="J1223" i="1"/>
  <c r="J1224" i="1"/>
  <c r="J1225" i="1"/>
  <c r="J1226" i="1"/>
  <c r="J1227" i="1"/>
  <c r="J1228" i="1"/>
  <c r="O1228" i="1" s="1"/>
  <c r="J1229" i="1"/>
  <c r="J1230" i="1"/>
  <c r="O1230" i="1" s="1"/>
  <c r="J1231" i="1"/>
  <c r="J1232" i="1"/>
  <c r="J1233" i="1"/>
  <c r="J1234" i="1"/>
  <c r="J1235" i="1"/>
  <c r="J1236" i="1"/>
  <c r="O1236" i="1" s="1"/>
  <c r="J1237" i="1"/>
  <c r="J1238" i="1"/>
  <c r="O1238" i="1" s="1"/>
  <c r="J1239" i="1"/>
  <c r="J1240" i="1"/>
  <c r="J1241" i="1"/>
  <c r="J1242" i="1"/>
  <c r="J1243" i="1"/>
  <c r="J1244" i="1"/>
  <c r="O1244" i="1" s="1"/>
  <c r="J1245" i="1"/>
  <c r="J1246" i="1"/>
  <c r="O1246" i="1" s="1"/>
  <c r="J1247" i="1"/>
  <c r="J1248" i="1"/>
  <c r="J1249" i="1"/>
  <c r="J1250" i="1"/>
  <c r="J1251" i="1"/>
  <c r="J1252" i="1"/>
  <c r="O1252" i="1" s="1"/>
  <c r="J1253" i="1"/>
  <c r="J1254" i="1"/>
  <c r="O1254" i="1" s="1"/>
  <c r="J1255" i="1"/>
  <c r="J1256" i="1"/>
  <c r="J1257" i="1"/>
  <c r="J1258" i="1"/>
  <c r="J1259" i="1"/>
  <c r="J1260" i="1"/>
  <c r="O1260" i="1" s="1"/>
  <c r="J1261" i="1"/>
  <c r="J1262" i="1"/>
  <c r="O1262" i="1" s="1"/>
  <c r="J1263" i="1"/>
  <c r="J1264" i="1"/>
  <c r="J1265" i="1"/>
  <c r="J1266" i="1"/>
  <c r="J1267" i="1"/>
  <c r="J1268" i="1"/>
  <c r="O1268" i="1" s="1"/>
  <c r="J1269" i="1"/>
  <c r="J1270" i="1"/>
  <c r="O1270" i="1" s="1"/>
  <c r="J1271" i="1"/>
  <c r="J1272" i="1"/>
  <c r="J1273" i="1"/>
  <c r="J1274" i="1"/>
  <c r="J1275" i="1"/>
  <c r="J1276" i="1"/>
  <c r="O1276" i="1" s="1"/>
  <c r="J1277" i="1"/>
  <c r="J1278" i="1"/>
  <c r="O1278" i="1" s="1"/>
  <c r="J1279" i="1"/>
  <c r="J1280" i="1"/>
  <c r="J1281" i="1"/>
  <c r="J1282" i="1"/>
  <c r="J1283" i="1"/>
  <c r="J1284" i="1"/>
  <c r="O1284" i="1" s="1"/>
  <c r="J1285" i="1"/>
  <c r="J1286" i="1"/>
  <c r="O1286" i="1" s="1"/>
  <c r="J1287" i="1"/>
  <c r="J1288" i="1"/>
  <c r="J1289" i="1"/>
  <c r="J1290" i="1"/>
  <c r="J1291" i="1"/>
  <c r="J1292" i="1"/>
  <c r="O1292" i="1" s="1"/>
  <c r="J1293" i="1"/>
  <c r="J1294" i="1"/>
  <c r="O1294" i="1" s="1"/>
  <c r="J1295" i="1"/>
  <c r="J1296" i="1"/>
  <c r="J1297" i="1"/>
  <c r="J1298" i="1"/>
  <c r="J1299" i="1"/>
  <c r="J1300" i="1"/>
  <c r="O1300" i="1" s="1"/>
  <c r="J1301" i="1"/>
  <c r="J1302" i="1"/>
  <c r="O1302" i="1" s="1"/>
  <c r="J1303" i="1"/>
  <c r="J1304" i="1"/>
  <c r="J1305" i="1"/>
  <c r="J1306" i="1"/>
  <c r="J1307" i="1"/>
  <c r="J1308" i="1"/>
  <c r="O1308" i="1" s="1"/>
  <c r="J1309" i="1"/>
  <c r="J1310" i="1"/>
  <c r="O1310" i="1" s="1"/>
  <c r="J1311" i="1"/>
  <c r="J1312" i="1"/>
  <c r="J1313" i="1"/>
  <c r="J1314" i="1"/>
  <c r="J1315" i="1"/>
  <c r="J1316" i="1"/>
  <c r="O1316" i="1" s="1"/>
  <c r="J1317" i="1"/>
  <c r="J1318" i="1"/>
  <c r="O1318" i="1" s="1"/>
  <c r="J1319" i="1"/>
  <c r="J1320" i="1"/>
  <c r="J1321" i="1"/>
  <c r="J1322" i="1"/>
  <c r="J1323" i="1"/>
  <c r="J1324" i="1"/>
  <c r="O1324" i="1" s="1"/>
  <c r="J1325" i="1"/>
  <c r="J1326" i="1"/>
  <c r="O1326" i="1" s="1"/>
  <c r="J1327" i="1"/>
  <c r="J1328" i="1"/>
  <c r="J1329" i="1"/>
  <c r="J1330" i="1"/>
  <c r="J1331" i="1"/>
  <c r="J1332" i="1"/>
  <c r="O1332" i="1" s="1"/>
  <c r="J1333" i="1"/>
  <c r="J1334" i="1"/>
  <c r="O1334" i="1" s="1"/>
  <c r="J1335" i="1"/>
  <c r="J1336" i="1"/>
  <c r="J1337" i="1"/>
  <c r="J1338" i="1"/>
  <c r="J1339" i="1"/>
  <c r="J1340" i="1"/>
  <c r="O1340" i="1" s="1"/>
  <c r="J1341" i="1"/>
  <c r="J1342" i="1"/>
  <c r="O1342" i="1" s="1"/>
  <c r="J1343" i="1"/>
  <c r="J1344" i="1"/>
  <c r="J1345" i="1"/>
  <c r="J1346" i="1"/>
  <c r="J1347" i="1"/>
  <c r="J1348" i="1"/>
  <c r="O1348" i="1" s="1"/>
  <c r="J1349" i="1"/>
  <c r="J1350" i="1"/>
  <c r="O1350" i="1" s="1"/>
  <c r="J1351" i="1"/>
  <c r="J1352" i="1"/>
  <c r="J1353" i="1"/>
  <c r="J1354" i="1"/>
  <c r="J1355" i="1"/>
  <c r="J1356" i="1"/>
  <c r="O1356" i="1" s="1"/>
  <c r="J1357" i="1"/>
  <c r="J1358" i="1"/>
  <c r="O1358" i="1" s="1"/>
  <c r="J1359" i="1"/>
  <c r="J1360" i="1"/>
  <c r="J1361" i="1"/>
  <c r="J1362" i="1"/>
  <c r="J1363" i="1"/>
  <c r="J1364" i="1"/>
  <c r="O1364" i="1" s="1"/>
  <c r="J1365" i="1"/>
  <c r="J1366" i="1"/>
  <c r="O1366" i="1" s="1"/>
  <c r="J1367" i="1"/>
  <c r="J1368" i="1"/>
  <c r="J1369" i="1"/>
  <c r="J1370" i="1"/>
  <c r="J1371" i="1"/>
  <c r="J1372" i="1"/>
  <c r="O1372" i="1" s="1"/>
  <c r="J1373" i="1"/>
  <c r="J1374" i="1"/>
  <c r="O1374" i="1" s="1"/>
  <c r="J1375" i="1"/>
  <c r="J1376" i="1"/>
  <c r="J1377" i="1"/>
  <c r="J1378" i="1"/>
  <c r="J1379" i="1"/>
  <c r="J1380" i="1"/>
  <c r="O1380" i="1" s="1"/>
  <c r="J1381" i="1"/>
  <c r="J1382" i="1"/>
  <c r="O1382" i="1" s="1"/>
  <c r="J1383" i="1"/>
  <c r="J1384" i="1"/>
  <c r="J1385" i="1"/>
  <c r="J1386" i="1"/>
  <c r="J1387" i="1"/>
  <c r="J1388" i="1"/>
  <c r="O1388" i="1" s="1"/>
  <c r="J1389" i="1"/>
  <c r="J1390" i="1"/>
  <c r="O1390" i="1" s="1"/>
  <c r="J1391" i="1"/>
  <c r="J1392" i="1"/>
  <c r="J1393" i="1"/>
  <c r="J1394" i="1"/>
  <c r="J1395" i="1"/>
  <c r="J1396" i="1"/>
  <c r="O1396" i="1" s="1"/>
  <c r="J1397" i="1"/>
  <c r="J1398" i="1"/>
  <c r="O1398" i="1" s="1"/>
  <c r="J1399" i="1"/>
  <c r="J1400" i="1"/>
  <c r="J1401" i="1"/>
  <c r="J1402" i="1"/>
  <c r="J1403" i="1"/>
  <c r="J1404" i="1"/>
  <c r="O1404" i="1" s="1"/>
  <c r="J1405" i="1"/>
  <c r="J1406" i="1"/>
  <c r="O1406" i="1" s="1"/>
  <c r="J1407" i="1"/>
  <c r="J1408" i="1"/>
  <c r="J1409" i="1"/>
  <c r="J1410" i="1"/>
  <c r="J1411" i="1"/>
  <c r="J1412" i="1"/>
  <c r="O1412" i="1" s="1"/>
  <c r="J1413" i="1"/>
  <c r="J1414" i="1"/>
  <c r="O1414" i="1" s="1"/>
  <c r="J1415" i="1"/>
  <c r="J1416" i="1"/>
  <c r="J1417" i="1"/>
  <c r="J1418" i="1"/>
  <c r="J1419" i="1"/>
  <c r="J1420" i="1"/>
  <c r="O1420" i="1" s="1"/>
  <c r="J1421" i="1"/>
  <c r="J1422" i="1"/>
  <c r="O1422" i="1" s="1"/>
  <c r="J1423" i="1"/>
  <c r="J1424" i="1"/>
  <c r="J1425" i="1"/>
  <c r="J1426" i="1"/>
  <c r="J1427" i="1"/>
  <c r="J1428" i="1"/>
  <c r="O1428" i="1" s="1"/>
  <c r="J1429" i="1"/>
  <c r="J1430" i="1"/>
  <c r="O1430" i="1" s="1"/>
  <c r="J1431" i="1"/>
  <c r="J1432" i="1"/>
  <c r="J1433" i="1"/>
  <c r="J1434" i="1"/>
  <c r="J1435" i="1"/>
  <c r="J1436" i="1"/>
  <c r="O1436" i="1" s="1"/>
  <c r="J1437" i="1"/>
  <c r="J1438" i="1"/>
  <c r="O1438" i="1" s="1"/>
  <c r="J1439" i="1"/>
  <c r="J1440" i="1"/>
  <c r="J1441" i="1"/>
  <c r="J1442" i="1"/>
  <c r="J1443" i="1"/>
  <c r="J1444" i="1"/>
  <c r="O1444" i="1" s="1"/>
  <c r="J1445" i="1"/>
  <c r="J1446" i="1"/>
  <c r="O1446" i="1" s="1"/>
  <c r="J1447" i="1"/>
  <c r="J1448" i="1"/>
  <c r="J1449" i="1"/>
  <c r="J1450" i="1"/>
  <c r="J1451" i="1"/>
  <c r="J1452" i="1"/>
  <c r="O1452" i="1" s="1"/>
  <c r="J1453" i="1"/>
  <c r="J1454" i="1"/>
  <c r="O1454" i="1" s="1"/>
  <c r="J1455" i="1"/>
  <c r="J1456" i="1"/>
  <c r="J1457" i="1"/>
  <c r="J1458" i="1"/>
  <c r="J1459" i="1"/>
  <c r="J1460" i="1"/>
  <c r="O1460" i="1" s="1"/>
  <c r="J1461" i="1"/>
  <c r="J1462" i="1"/>
  <c r="O1462" i="1" s="1"/>
  <c r="J1463" i="1"/>
  <c r="J1464" i="1"/>
  <c r="J1465" i="1"/>
  <c r="J1466" i="1"/>
  <c r="J1467" i="1"/>
  <c r="J1468" i="1"/>
  <c r="O1468" i="1" s="1"/>
  <c r="J1469" i="1"/>
  <c r="J1470" i="1"/>
  <c r="O1470" i="1" s="1"/>
  <c r="J1471" i="1"/>
  <c r="J1472" i="1"/>
  <c r="J1473" i="1"/>
  <c r="J1474" i="1"/>
  <c r="J1475" i="1"/>
  <c r="J1476" i="1"/>
  <c r="O1476" i="1" s="1"/>
  <c r="J1477" i="1"/>
  <c r="J1478" i="1"/>
  <c r="O1478" i="1" s="1"/>
  <c r="J1479" i="1"/>
  <c r="J1480" i="1"/>
  <c r="J1481" i="1"/>
  <c r="J1482" i="1"/>
  <c r="J1483" i="1"/>
  <c r="J1484" i="1"/>
  <c r="O1484" i="1" s="1"/>
  <c r="J1485" i="1"/>
  <c r="J1486" i="1"/>
  <c r="O1486" i="1" s="1"/>
  <c r="J1487" i="1"/>
  <c r="J1488" i="1"/>
  <c r="J1489" i="1"/>
  <c r="J1490" i="1"/>
  <c r="J1491" i="1"/>
  <c r="J1492" i="1"/>
  <c r="O1492" i="1" s="1"/>
  <c r="J1493" i="1"/>
  <c r="J1494" i="1"/>
  <c r="O1494" i="1" s="1"/>
  <c r="J1495" i="1"/>
  <c r="J1496" i="1"/>
  <c r="J1497" i="1"/>
  <c r="J1498" i="1"/>
  <c r="J1499" i="1"/>
  <c r="J1500" i="1"/>
  <c r="O1500" i="1" s="1"/>
  <c r="J1501" i="1"/>
  <c r="J1502" i="1"/>
  <c r="O1502" i="1" s="1"/>
  <c r="J1503" i="1"/>
  <c r="J1504" i="1"/>
  <c r="J1505" i="1"/>
  <c r="J1506" i="1"/>
  <c r="J1507" i="1"/>
  <c r="J1508" i="1"/>
  <c r="O1508" i="1" s="1"/>
  <c r="J1509" i="1"/>
  <c r="J1510" i="1"/>
  <c r="O1510" i="1" s="1"/>
  <c r="J1511" i="1"/>
  <c r="J1512" i="1"/>
  <c r="J1513" i="1"/>
  <c r="J1514" i="1"/>
  <c r="J1515" i="1"/>
  <c r="J1516" i="1"/>
  <c r="O1516" i="1" s="1"/>
  <c r="J1517" i="1"/>
  <c r="J1518" i="1"/>
  <c r="O1518" i="1" s="1"/>
  <c r="J1519" i="1"/>
  <c r="J1520" i="1"/>
  <c r="J1521" i="1"/>
  <c r="J1522" i="1"/>
  <c r="J1523" i="1"/>
  <c r="J1524" i="1"/>
  <c r="O1524" i="1" s="1"/>
  <c r="J1525" i="1"/>
  <c r="J1526" i="1"/>
  <c r="O1526" i="1" s="1"/>
  <c r="J1527" i="1"/>
  <c r="J1528" i="1"/>
  <c r="J1529" i="1"/>
  <c r="J1530" i="1"/>
  <c r="J1531" i="1"/>
  <c r="J1532" i="1"/>
  <c r="O1532" i="1" s="1"/>
  <c r="J1533" i="1"/>
  <c r="J1534" i="1"/>
  <c r="O1534" i="1" s="1"/>
  <c r="J1535" i="1"/>
  <c r="J1536" i="1"/>
  <c r="J1537" i="1"/>
  <c r="J1538" i="1"/>
  <c r="J1539" i="1"/>
  <c r="J1540" i="1"/>
  <c r="O1540" i="1" s="1"/>
  <c r="J1541" i="1"/>
  <c r="J1542" i="1"/>
  <c r="O1542" i="1" s="1"/>
  <c r="J1543" i="1"/>
  <c r="J1544" i="1"/>
  <c r="J1545" i="1"/>
  <c r="J1546" i="1"/>
  <c r="J1547" i="1"/>
  <c r="J1548" i="1"/>
  <c r="O1548" i="1" s="1"/>
  <c r="J1549" i="1"/>
  <c r="J1550" i="1"/>
  <c r="O1550" i="1" s="1"/>
  <c r="J1551" i="1"/>
  <c r="J1552" i="1"/>
  <c r="J1553" i="1"/>
  <c r="J1554" i="1"/>
  <c r="J1555" i="1"/>
  <c r="J1556" i="1"/>
  <c r="O1556" i="1" s="1"/>
  <c r="J1557" i="1"/>
  <c r="J1558" i="1"/>
  <c r="O1558" i="1" s="1"/>
  <c r="J1559" i="1"/>
  <c r="J1560" i="1"/>
  <c r="J1561" i="1"/>
  <c r="J1562" i="1"/>
  <c r="J1563" i="1"/>
  <c r="J1564" i="1"/>
  <c r="O1564" i="1" s="1"/>
  <c r="J1565" i="1"/>
  <c r="J1566" i="1"/>
  <c r="O1566" i="1" s="1"/>
  <c r="J1567" i="1"/>
  <c r="J1568" i="1"/>
  <c r="J1569" i="1"/>
  <c r="J1570" i="1"/>
  <c r="J1571" i="1"/>
  <c r="J1572" i="1"/>
  <c r="O1572" i="1" s="1"/>
  <c r="J1573" i="1"/>
  <c r="J1574" i="1"/>
  <c r="O1574" i="1" s="1"/>
  <c r="J1575" i="1"/>
  <c r="J1576" i="1"/>
  <c r="J1577" i="1"/>
  <c r="J1578" i="1"/>
  <c r="J1579" i="1"/>
  <c r="J1580" i="1"/>
  <c r="O1580" i="1" s="1"/>
  <c r="J1581" i="1"/>
  <c r="J1582" i="1"/>
  <c r="O1582" i="1" s="1"/>
  <c r="J1583" i="1"/>
  <c r="J1584" i="1"/>
  <c r="J1585" i="1"/>
  <c r="J1586" i="1"/>
  <c r="J1587" i="1"/>
  <c r="J1588" i="1"/>
  <c r="O1588" i="1" s="1"/>
  <c r="J1589" i="1"/>
  <c r="J1590" i="1"/>
  <c r="O1590" i="1" s="1"/>
  <c r="J1591" i="1"/>
  <c r="J1592" i="1"/>
  <c r="J1593" i="1"/>
  <c r="J1594" i="1"/>
  <c r="J1595" i="1"/>
  <c r="J1596" i="1"/>
  <c r="O1596" i="1" s="1"/>
  <c r="J1597" i="1"/>
  <c r="J1598" i="1"/>
  <c r="O1598" i="1" s="1"/>
  <c r="J1599" i="1"/>
  <c r="J1600" i="1"/>
  <c r="J1601" i="1"/>
  <c r="J1602" i="1"/>
  <c r="J1603" i="1"/>
  <c r="J1604" i="1"/>
  <c r="O1604" i="1" s="1"/>
  <c r="J1605" i="1"/>
  <c r="J1606" i="1"/>
  <c r="O1606" i="1" s="1"/>
  <c r="J1607" i="1"/>
  <c r="J1608" i="1"/>
  <c r="J1609" i="1"/>
  <c r="J1610" i="1"/>
  <c r="J1611" i="1"/>
  <c r="J1612" i="1"/>
  <c r="O1612" i="1" s="1"/>
  <c r="J1613" i="1"/>
  <c r="J1614" i="1"/>
  <c r="O1614" i="1" s="1"/>
  <c r="J1615" i="1"/>
  <c r="J1616" i="1"/>
  <c r="J1617" i="1"/>
  <c r="J1618" i="1"/>
  <c r="J1619" i="1"/>
  <c r="J1620" i="1"/>
  <c r="O1620" i="1" s="1"/>
  <c r="J1621" i="1"/>
  <c r="J1622" i="1"/>
  <c r="O1622" i="1" s="1"/>
  <c r="J1623" i="1"/>
  <c r="J1624" i="1"/>
  <c r="J1625" i="1"/>
  <c r="J1626" i="1"/>
  <c r="J1627" i="1"/>
  <c r="J1628" i="1"/>
  <c r="O1628" i="1" s="1"/>
  <c r="J1629" i="1"/>
  <c r="J1630" i="1"/>
  <c r="O1630" i="1" s="1"/>
  <c r="J1631" i="1"/>
  <c r="J1632" i="1"/>
  <c r="J1633" i="1"/>
  <c r="J1634" i="1"/>
  <c r="J1635" i="1"/>
  <c r="J1636" i="1"/>
  <c r="O1636" i="1" s="1"/>
  <c r="J1637" i="1"/>
  <c r="J1638" i="1"/>
  <c r="O1638" i="1" s="1"/>
  <c r="J1639" i="1"/>
  <c r="J1640" i="1"/>
  <c r="J1641" i="1"/>
  <c r="J1642" i="1"/>
  <c r="J1643" i="1"/>
  <c r="J1644" i="1"/>
  <c r="O1644" i="1" s="1"/>
  <c r="J1645" i="1"/>
  <c r="J1646" i="1"/>
  <c r="O1646" i="1" s="1"/>
  <c r="J1647" i="1"/>
  <c r="J1648" i="1"/>
  <c r="J1649" i="1"/>
  <c r="J1650" i="1"/>
  <c r="J1651" i="1"/>
  <c r="J1652" i="1"/>
  <c r="O1652" i="1" s="1"/>
  <c r="J1653" i="1"/>
  <c r="J1654" i="1"/>
  <c r="O1654" i="1" s="1"/>
  <c r="J1655" i="1"/>
  <c r="J1656" i="1"/>
  <c r="J1657" i="1"/>
  <c r="J1658" i="1"/>
  <c r="J1659" i="1"/>
  <c r="J1660" i="1"/>
  <c r="O1660" i="1" s="1"/>
  <c r="J1661" i="1"/>
  <c r="J1662" i="1"/>
  <c r="O1662" i="1" s="1"/>
  <c r="J1663" i="1"/>
  <c r="J1664" i="1"/>
  <c r="J1665" i="1"/>
  <c r="J1666" i="1"/>
  <c r="J1667" i="1"/>
  <c r="J1668" i="1"/>
  <c r="O1668" i="1" s="1"/>
  <c r="J1669" i="1"/>
  <c r="J1670" i="1"/>
  <c r="O1670" i="1" s="1"/>
  <c r="J1671" i="1"/>
  <c r="J1672" i="1"/>
  <c r="J1673" i="1"/>
  <c r="J1674" i="1"/>
  <c r="J1675" i="1"/>
  <c r="J1676" i="1"/>
  <c r="O1676" i="1" s="1"/>
  <c r="J1677" i="1"/>
  <c r="J1678" i="1"/>
  <c r="O1678" i="1" s="1"/>
  <c r="J1679" i="1"/>
  <c r="J1680" i="1"/>
  <c r="J1681" i="1"/>
  <c r="J1682" i="1"/>
  <c r="J1683" i="1"/>
  <c r="J1684" i="1"/>
  <c r="O1684" i="1" s="1"/>
  <c r="J1685" i="1"/>
  <c r="J1686" i="1"/>
  <c r="O1686" i="1" s="1"/>
  <c r="J1687" i="1"/>
  <c r="J1688" i="1"/>
  <c r="J1689" i="1"/>
  <c r="J1690" i="1"/>
  <c r="J1691" i="1"/>
  <c r="O1691" i="1" s="1"/>
  <c r="J1692" i="1"/>
  <c r="O1692" i="1" s="1"/>
  <c r="J1693" i="1"/>
  <c r="J1694" i="1"/>
  <c r="O1694" i="1" s="1"/>
  <c r="J1695" i="1"/>
  <c r="J1696" i="1"/>
  <c r="J1697" i="1"/>
  <c r="J1698" i="1"/>
  <c r="J1699" i="1"/>
  <c r="O1699" i="1" s="1"/>
  <c r="J1700" i="1"/>
  <c r="O1700" i="1" s="1"/>
  <c r="J1701" i="1"/>
  <c r="J1702" i="1"/>
  <c r="O1702" i="1" s="1"/>
  <c r="J1703" i="1"/>
  <c r="J1704" i="1"/>
  <c r="J1705" i="1"/>
  <c r="J1706" i="1"/>
  <c r="J1707" i="1"/>
  <c r="O1707" i="1" s="1"/>
  <c r="J1708" i="1"/>
  <c r="O1708" i="1" s="1"/>
  <c r="J1709" i="1"/>
  <c r="J1710" i="1"/>
  <c r="O1710" i="1" s="1"/>
  <c r="J1711" i="1"/>
  <c r="J1712" i="1"/>
  <c r="J1713" i="1"/>
  <c r="J1714" i="1"/>
  <c r="J1715" i="1"/>
  <c r="O1715" i="1" s="1"/>
  <c r="J1716" i="1"/>
  <c r="O1716" i="1" s="1"/>
  <c r="J1717" i="1"/>
  <c r="J1718" i="1"/>
  <c r="O1718" i="1" s="1"/>
  <c r="J1719" i="1"/>
  <c r="J1720" i="1"/>
  <c r="J1721" i="1"/>
  <c r="J1722" i="1"/>
  <c r="J1723" i="1"/>
  <c r="O1723" i="1" s="1"/>
  <c r="J1724" i="1"/>
  <c r="O1724" i="1" s="1"/>
  <c r="J1725" i="1"/>
  <c r="J1726" i="1"/>
  <c r="O1726" i="1" s="1"/>
  <c r="J1727" i="1"/>
  <c r="J1728" i="1"/>
  <c r="J1729" i="1"/>
  <c r="J1730" i="1"/>
  <c r="J1731" i="1"/>
  <c r="O1731" i="1" s="1"/>
  <c r="J1732" i="1"/>
  <c r="O1732" i="1" s="1"/>
  <c r="J1733" i="1"/>
  <c r="J1734" i="1"/>
  <c r="O1734" i="1" s="1"/>
  <c r="J1735" i="1"/>
  <c r="J1736" i="1"/>
  <c r="J1737" i="1"/>
  <c r="J1738" i="1"/>
  <c r="J1739" i="1"/>
  <c r="O1739" i="1" s="1"/>
  <c r="J1740" i="1"/>
  <c r="O1740" i="1" s="1"/>
  <c r="J1741" i="1"/>
  <c r="J1742" i="1"/>
  <c r="O1742" i="1" s="1"/>
  <c r="J1743" i="1"/>
  <c r="J1744" i="1"/>
  <c r="J1745" i="1"/>
  <c r="J1746" i="1"/>
  <c r="J1747" i="1"/>
  <c r="O1747" i="1" s="1"/>
  <c r="J1748" i="1"/>
  <c r="O1748" i="1" s="1"/>
  <c r="J1749" i="1"/>
  <c r="J1750" i="1"/>
  <c r="O1750" i="1" s="1"/>
  <c r="J1751" i="1"/>
  <c r="J1752" i="1"/>
  <c r="J1753" i="1"/>
  <c r="J1754" i="1"/>
  <c r="J1755" i="1"/>
  <c r="O1755" i="1" s="1"/>
  <c r="J1756" i="1"/>
  <c r="O1756" i="1" s="1"/>
  <c r="J1757" i="1"/>
  <c r="J1758" i="1"/>
  <c r="O1758" i="1" s="1"/>
  <c r="J1759" i="1"/>
  <c r="J1760" i="1"/>
  <c r="J1761" i="1"/>
  <c r="J1762" i="1"/>
  <c r="J1763" i="1"/>
  <c r="O1763" i="1" s="1"/>
  <c r="J1764" i="1"/>
  <c r="O1764" i="1" s="1"/>
  <c r="J1765" i="1"/>
  <c r="J1766" i="1"/>
  <c r="O1766" i="1" s="1"/>
  <c r="J1767" i="1"/>
  <c r="J1768" i="1"/>
  <c r="J1769" i="1"/>
  <c r="J1770" i="1"/>
  <c r="J1771" i="1"/>
  <c r="O1771" i="1" s="1"/>
  <c r="J1772" i="1"/>
  <c r="O1772" i="1" s="1"/>
  <c r="J1773" i="1"/>
  <c r="J1774" i="1"/>
  <c r="O1774" i="1" s="1"/>
  <c r="J1775" i="1"/>
  <c r="J1776" i="1"/>
  <c r="J1777" i="1"/>
  <c r="J1778" i="1"/>
  <c r="J1779" i="1"/>
  <c r="O1779" i="1" s="1"/>
  <c r="J1780" i="1"/>
  <c r="O1780" i="1" s="1"/>
  <c r="J1781" i="1"/>
  <c r="J1782" i="1"/>
  <c r="O1782" i="1" s="1"/>
  <c r="J1783" i="1"/>
  <c r="J1784" i="1"/>
  <c r="J1785" i="1"/>
  <c r="J1786" i="1"/>
  <c r="J1787" i="1"/>
  <c r="O1787" i="1" s="1"/>
  <c r="J1788" i="1"/>
  <c r="O1788" i="1" s="1"/>
  <c r="J1789" i="1"/>
  <c r="J1790" i="1"/>
  <c r="O1790" i="1" s="1"/>
  <c r="J1791" i="1"/>
  <c r="J1792" i="1"/>
  <c r="J1793" i="1"/>
  <c r="J1794" i="1"/>
  <c r="J1795" i="1"/>
  <c r="O1795" i="1" s="1"/>
  <c r="J1796" i="1"/>
  <c r="O1796" i="1" s="1"/>
  <c r="J1797" i="1"/>
  <c r="J1798" i="1"/>
  <c r="O1798" i="1" s="1"/>
  <c r="J1799" i="1"/>
  <c r="J1800" i="1"/>
  <c r="J1801" i="1"/>
  <c r="J1802" i="1"/>
  <c r="J1803" i="1"/>
  <c r="O1803" i="1" s="1"/>
  <c r="J1804" i="1"/>
  <c r="O1804" i="1" s="1"/>
  <c r="J1805" i="1"/>
  <c r="J1806" i="1"/>
  <c r="O1806" i="1" s="1"/>
  <c r="J1807" i="1"/>
  <c r="J1808" i="1"/>
  <c r="J1809" i="1"/>
  <c r="J1810" i="1"/>
  <c r="J1811" i="1"/>
  <c r="O1811" i="1" s="1"/>
  <c r="J1812" i="1"/>
  <c r="O1812" i="1" s="1"/>
  <c r="J1813" i="1"/>
  <c r="J1814" i="1"/>
  <c r="O1814" i="1" s="1"/>
  <c r="J1815" i="1"/>
  <c r="J1816" i="1"/>
  <c r="J1817" i="1"/>
  <c r="J1818" i="1"/>
  <c r="J1819" i="1"/>
  <c r="O1819" i="1" s="1"/>
  <c r="J1820" i="1"/>
  <c r="O1820" i="1" s="1"/>
  <c r="J1821" i="1"/>
  <c r="J1822" i="1"/>
  <c r="O1822" i="1" s="1"/>
  <c r="J1823" i="1"/>
  <c r="J1824" i="1"/>
  <c r="J1825" i="1"/>
  <c r="J1826" i="1"/>
  <c r="J1827" i="1"/>
  <c r="O1827" i="1" s="1"/>
  <c r="J1828" i="1"/>
  <c r="O1828" i="1" s="1"/>
  <c r="J1829" i="1"/>
  <c r="J1830" i="1"/>
  <c r="O1830" i="1" s="1"/>
  <c r="J1831" i="1"/>
  <c r="J1832" i="1"/>
  <c r="J1833" i="1"/>
  <c r="J1834" i="1"/>
  <c r="J1835" i="1"/>
  <c r="O1835" i="1" s="1"/>
  <c r="J1836" i="1"/>
  <c r="O1836" i="1" s="1"/>
  <c r="J1837" i="1"/>
  <c r="J1838" i="1"/>
  <c r="O1838" i="1" s="1"/>
  <c r="J1839" i="1"/>
  <c r="J1840" i="1"/>
  <c r="J1841" i="1"/>
  <c r="J1842" i="1"/>
  <c r="J1843" i="1"/>
  <c r="O1843" i="1" s="1"/>
  <c r="J1844" i="1"/>
  <c r="O1844" i="1" s="1"/>
  <c r="J1845" i="1"/>
  <c r="J1846" i="1"/>
  <c r="O1846" i="1" s="1"/>
  <c r="J1847" i="1"/>
  <c r="J1848" i="1"/>
  <c r="J1849" i="1"/>
  <c r="J1850" i="1"/>
  <c r="J1851" i="1"/>
  <c r="O1851" i="1" s="1"/>
  <c r="J1852" i="1"/>
  <c r="O1852" i="1" s="1"/>
  <c r="J1853" i="1"/>
  <c r="J1854" i="1"/>
  <c r="O1854" i="1" s="1"/>
  <c r="J1855" i="1"/>
  <c r="J1856" i="1"/>
  <c r="J1857" i="1"/>
  <c r="J1858" i="1"/>
  <c r="J1859" i="1"/>
  <c r="O1859" i="1" s="1"/>
  <c r="J1860" i="1"/>
  <c r="O1860" i="1" s="1"/>
  <c r="J1861" i="1"/>
  <c r="J1862" i="1"/>
  <c r="O1862" i="1" s="1"/>
  <c r="J1863" i="1"/>
  <c r="J1864" i="1"/>
  <c r="J1865" i="1"/>
  <c r="J1866" i="1"/>
  <c r="J1867" i="1"/>
  <c r="O1867" i="1" s="1"/>
  <c r="J1868" i="1"/>
  <c r="O1868" i="1" s="1"/>
  <c r="J1869" i="1"/>
  <c r="J1870" i="1"/>
  <c r="O1870" i="1" s="1"/>
  <c r="J1871" i="1"/>
  <c r="J1872" i="1"/>
  <c r="J1873" i="1"/>
  <c r="J1874" i="1"/>
  <c r="J1875" i="1"/>
  <c r="O1875" i="1" s="1"/>
  <c r="J1876" i="1"/>
  <c r="O1876" i="1" s="1"/>
  <c r="J1877" i="1"/>
  <c r="J1878" i="1"/>
  <c r="O1878" i="1" s="1"/>
  <c r="J1879" i="1"/>
  <c r="J1880" i="1"/>
  <c r="J1881" i="1"/>
  <c r="J1882" i="1"/>
  <c r="J1883" i="1"/>
  <c r="O1883" i="1" s="1"/>
  <c r="J1884" i="1"/>
  <c r="O1884" i="1" s="1"/>
  <c r="J1885" i="1"/>
  <c r="J1886" i="1"/>
  <c r="O1886" i="1" s="1"/>
  <c r="J1887" i="1"/>
  <c r="J1888" i="1"/>
  <c r="J1889" i="1"/>
  <c r="J1890" i="1"/>
  <c r="J1891" i="1"/>
  <c r="O1891" i="1" s="1"/>
  <c r="J1892" i="1"/>
  <c r="O1892" i="1" s="1"/>
  <c r="J1893" i="1"/>
  <c r="J1894" i="1"/>
  <c r="O1894" i="1" s="1"/>
  <c r="J1895" i="1"/>
  <c r="J1896" i="1"/>
  <c r="J1897" i="1"/>
  <c r="J1898" i="1"/>
  <c r="J1899" i="1"/>
  <c r="O1899" i="1" s="1"/>
  <c r="J1900" i="1"/>
  <c r="O1900" i="1" s="1"/>
  <c r="J1901" i="1"/>
  <c r="J1902" i="1"/>
  <c r="O1902" i="1" s="1"/>
  <c r="J1903" i="1"/>
  <c r="J1904" i="1"/>
  <c r="J1905" i="1"/>
  <c r="J1906" i="1"/>
  <c r="J1907" i="1"/>
  <c r="O1907" i="1" s="1"/>
  <c r="J1908" i="1"/>
  <c r="O1908" i="1" s="1"/>
  <c r="J1909" i="1"/>
  <c r="J1910" i="1"/>
  <c r="O1910" i="1" s="1"/>
  <c r="J1911" i="1"/>
  <c r="J1912" i="1"/>
  <c r="J1913" i="1"/>
  <c r="J1914" i="1"/>
  <c r="J1915" i="1"/>
  <c r="O1915" i="1" s="1"/>
  <c r="J1916" i="1"/>
  <c r="O1916" i="1" s="1"/>
  <c r="J1917" i="1"/>
  <c r="J1918" i="1"/>
  <c r="O1918" i="1" s="1"/>
  <c r="J1919" i="1"/>
  <c r="J1920" i="1"/>
  <c r="J1921" i="1"/>
  <c r="J1922" i="1"/>
  <c r="J1923" i="1"/>
  <c r="O1923" i="1" s="1"/>
  <c r="J1924" i="1"/>
  <c r="O1924" i="1" s="1"/>
  <c r="J1925" i="1"/>
  <c r="J1926" i="1"/>
  <c r="O1926" i="1" s="1"/>
  <c r="J1927" i="1"/>
  <c r="J1928" i="1"/>
  <c r="J1929" i="1"/>
  <c r="J1930" i="1"/>
  <c r="J1931" i="1"/>
  <c r="O1931" i="1" s="1"/>
  <c r="J1932" i="1"/>
  <c r="O1932" i="1" s="1"/>
  <c r="J1933" i="1"/>
  <c r="J1934" i="1"/>
  <c r="O1934" i="1" s="1"/>
  <c r="J1935" i="1"/>
  <c r="J1936" i="1"/>
  <c r="J1937" i="1"/>
  <c r="J1938" i="1"/>
  <c r="J1939" i="1"/>
  <c r="O1939" i="1" s="1"/>
  <c r="J1940" i="1"/>
  <c r="O1940" i="1" s="1"/>
  <c r="J1941" i="1"/>
  <c r="J1942" i="1"/>
  <c r="O1942" i="1" s="1"/>
  <c r="J1943" i="1"/>
  <c r="J1944" i="1"/>
  <c r="J1945" i="1"/>
  <c r="J1946" i="1"/>
  <c r="J1947" i="1"/>
  <c r="O1947" i="1" s="1"/>
  <c r="J1948" i="1"/>
  <c r="O1948" i="1" s="1"/>
  <c r="J1949" i="1"/>
  <c r="J1950" i="1"/>
  <c r="O1950" i="1" s="1"/>
  <c r="J1951" i="1"/>
  <c r="J1952" i="1"/>
  <c r="J1953" i="1"/>
  <c r="J1954" i="1"/>
  <c r="J1955" i="1"/>
  <c r="O1955" i="1" s="1"/>
  <c r="J1956" i="1"/>
  <c r="O1956" i="1" s="1"/>
  <c r="J1957" i="1"/>
  <c r="J1958" i="1"/>
  <c r="O1958" i="1" s="1"/>
  <c r="J1959" i="1"/>
  <c r="J1960" i="1"/>
  <c r="J1961" i="1"/>
  <c r="J1962" i="1"/>
  <c r="J1963" i="1"/>
  <c r="O1963" i="1" s="1"/>
  <c r="J1964" i="1"/>
  <c r="O1964" i="1" s="1"/>
  <c r="J1965" i="1"/>
  <c r="J1966" i="1"/>
  <c r="O1966" i="1" s="1"/>
  <c r="J1967" i="1"/>
  <c r="J1968" i="1"/>
  <c r="J1969" i="1"/>
  <c r="J1970" i="1"/>
  <c r="J1971" i="1"/>
  <c r="O1971" i="1" s="1"/>
  <c r="J1972" i="1"/>
  <c r="O1972" i="1" s="1"/>
  <c r="J1973" i="1"/>
  <c r="J1974" i="1"/>
  <c r="O1974" i="1" s="1"/>
  <c r="J1975" i="1"/>
  <c r="J1976" i="1"/>
  <c r="J1977" i="1"/>
  <c r="J1978" i="1"/>
  <c r="J1979" i="1"/>
  <c r="O1979" i="1" s="1"/>
  <c r="J1980" i="1"/>
  <c r="O1980" i="1" s="1"/>
  <c r="J1981" i="1"/>
  <c r="J1982" i="1"/>
  <c r="O1982" i="1" s="1"/>
  <c r="J1983" i="1"/>
  <c r="J1984" i="1"/>
  <c r="J1985" i="1"/>
  <c r="J1986" i="1"/>
  <c r="J1987" i="1"/>
  <c r="O1987" i="1" s="1"/>
  <c r="J1988" i="1"/>
  <c r="O1988" i="1" s="1"/>
  <c r="J1989" i="1"/>
  <c r="J1990" i="1"/>
  <c r="O1990" i="1" s="1"/>
  <c r="J1991" i="1"/>
  <c r="J1992" i="1"/>
  <c r="J1993" i="1"/>
  <c r="J1994" i="1"/>
  <c r="J1995" i="1"/>
  <c r="O1995" i="1" s="1"/>
  <c r="J1996" i="1"/>
  <c r="O1996" i="1" s="1"/>
  <c r="J1997" i="1"/>
  <c r="J1998" i="1"/>
  <c r="O1998" i="1" s="1"/>
  <c r="J1999" i="1"/>
  <c r="J2000" i="1"/>
  <c r="J2001" i="1"/>
  <c r="J2002" i="1"/>
  <c r="J2003" i="1"/>
  <c r="O2003" i="1" s="1"/>
  <c r="J2004" i="1"/>
  <c r="O2004" i="1" s="1"/>
  <c r="J2005" i="1"/>
  <c r="J2006" i="1"/>
  <c r="O2006" i="1" s="1"/>
  <c r="J2007" i="1"/>
  <c r="J2008" i="1"/>
  <c r="J2009" i="1"/>
  <c r="J2010" i="1"/>
  <c r="J2011" i="1"/>
  <c r="O2011" i="1" s="1"/>
  <c r="J2012" i="1"/>
  <c r="O2012" i="1" s="1"/>
  <c r="J2013" i="1"/>
  <c r="J2014" i="1"/>
  <c r="O2014" i="1" s="1"/>
  <c r="J2015" i="1"/>
  <c r="J2016" i="1"/>
  <c r="J2017" i="1"/>
  <c r="J2018" i="1"/>
  <c r="J2019" i="1"/>
  <c r="O2019" i="1" s="1"/>
  <c r="J2020" i="1"/>
  <c r="O2020" i="1" s="1"/>
  <c r="J2021" i="1"/>
  <c r="J2022" i="1"/>
  <c r="O2022" i="1" s="1"/>
  <c r="J2023" i="1"/>
  <c r="J2024" i="1"/>
  <c r="J2025" i="1"/>
  <c r="J2026" i="1"/>
  <c r="J2027" i="1"/>
  <c r="O2027" i="1" s="1"/>
  <c r="J2028" i="1"/>
  <c r="O2028" i="1" s="1"/>
  <c r="J2029" i="1"/>
  <c r="J2030" i="1"/>
  <c r="O2030" i="1" s="1"/>
  <c r="J2031" i="1"/>
  <c r="J2032" i="1"/>
  <c r="J2033" i="1"/>
  <c r="J2034" i="1"/>
  <c r="J2035" i="1"/>
  <c r="O2035" i="1" s="1"/>
  <c r="J2036" i="1"/>
  <c r="O2036" i="1" s="1"/>
  <c r="J2037" i="1"/>
  <c r="J2038" i="1"/>
  <c r="O2038" i="1" s="1"/>
  <c r="J2039" i="1"/>
  <c r="J2040" i="1"/>
  <c r="J2041" i="1"/>
  <c r="J2042" i="1"/>
  <c r="J2043" i="1"/>
  <c r="O2043" i="1" s="1"/>
  <c r="J2044" i="1"/>
  <c r="O2044" i="1" s="1"/>
  <c r="J2045" i="1"/>
  <c r="J2046" i="1"/>
  <c r="O2046" i="1" s="1"/>
  <c r="J2047" i="1"/>
  <c r="J2048" i="1"/>
  <c r="J2049" i="1"/>
  <c r="J2050" i="1"/>
  <c r="J2051" i="1"/>
  <c r="O2051" i="1" s="1"/>
  <c r="J2052" i="1"/>
  <c r="O2052" i="1" s="1"/>
  <c r="J2053" i="1"/>
  <c r="J2054" i="1"/>
  <c r="O2054" i="1" s="1"/>
  <c r="J2055" i="1"/>
  <c r="J2056" i="1"/>
  <c r="J2057" i="1"/>
  <c r="J2058" i="1"/>
  <c r="J2059" i="1"/>
  <c r="O2059" i="1" s="1"/>
  <c r="J2060" i="1"/>
  <c r="O2060" i="1" s="1"/>
  <c r="J2061" i="1"/>
  <c r="J2062" i="1"/>
  <c r="O2062" i="1" s="1"/>
  <c r="J2063" i="1"/>
  <c r="J2064" i="1"/>
  <c r="J2065" i="1"/>
  <c r="J2066" i="1"/>
  <c r="J2067" i="1"/>
  <c r="O2067" i="1" s="1"/>
  <c r="J2068" i="1"/>
  <c r="O2068" i="1" s="1"/>
  <c r="J2069" i="1"/>
  <c r="J2070" i="1"/>
  <c r="O2070" i="1" s="1"/>
  <c r="J2071" i="1"/>
  <c r="J2072" i="1"/>
  <c r="J2073" i="1"/>
  <c r="J2074" i="1"/>
  <c r="J2075" i="1"/>
  <c r="O2075" i="1" s="1"/>
  <c r="J2076" i="1"/>
  <c r="O2076" i="1" s="1"/>
  <c r="J2077" i="1"/>
  <c r="J2078" i="1"/>
  <c r="O2078" i="1" s="1"/>
  <c r="J2079" i="1"/>
  <c r="J2080" i="1"/>
  <c r="J2081" i="1"/>
  <c r="J2082" i="1"/>
  <c r="J2083" i="1"/>
  <c r="O2083" i="1" s="1"/>
  <c r="J2084" i="1"/>
  <c r="O2084" i="1" s="1"/>
  <c r="J2085" i="1"/>
  <c r="J2086" i="1"/>
  <c r="O2086" i="1" s="1"/>
  <c r="J2087" i="1"/>
  <c r="J2088" i="1"/>
  <c r="J2089" i="1"/>
  <c r="J2090" i="1"/>
  <c r="J2091" i="1"/>
  <c r="O2091" i="1" s="1"/>
  <c r="J2092" i="1"/>
  <c r="O2092" i="1" s="1"/>
  <c r="J2093" i="1"/>
  <c r="J2094" i="1"/>
  <c r="O2094" i="1" s="1"/>
  <c r="J2095" i="1"/>
  <c r="J2096" i="1"/>
  <c r="J2097" i="1"/>
  <c r="J2098" i="1"/>
  <c r="J2099" i="1"/>
  <c r="O2099" i="1" s="1"/>
  <c r="J2100" i="1"/>
  <c r="O2100" i="1" s="1"/>
  <c r="J2101" i="1"/>
  <c r="J2102" i="1"/>
  <c r="O2102" i="1" s="1"/>
  <c r="J2103" i="1"/>
  <c r="J2104" i="1"/>
  <c r="J2105" i="1"/>
  <c r="J2106" i="1"/>
  <c r="J2107" i="1"/>
  <c r="O2107" i="1" s="1"/>
  <c r="J2108" i="1"/>
  <c r="O2108" i="1" s="1"/>
  <c r="J2109" i="1"/>
  <c r="J2110" i="1"/>
  <c r="O2110" i="1" s="1"/>
  <c r="J2111" i="1"/>
  <c r="J2112" i="1"/>
  <c r="J2113" i="1"/>
  <c r="J2114" i="1"/>
  <c r="J2115" i="1"/>
  <c r="O2115" i="1" s="1"/>
  <c r="J2116" i="1"/>
  <c r="O2116" i="1" s="1"/>
  <c r="J2117" i="1"/>
  <c r="J2118" i="1"/>
  <c r="O2118" i="1" s="1"/>
  <c r="J2119" i="1"/>
  <c r="J2120" i="1"/>
  <c r="J2121" i="1"/>
  <c r="J2122" i="1"/>
  <c r="J2123" i="1"/>
  <c r="O2123" i="1" s="1"/>
  <c r="J2124" i="1"/>
  <c r="O2124" i="1" s="1"/>
  <c r="J2125" i="1"/>
  <c r="J2126" i="1"/>
  <c r="O2126" i="1" s="1"/>
  <c r="J2127" i="1"/>
  <c r="J2128" i="1"/>
  <c r="J2129" i="1"/>
  <c r="J2130" i="1"/>
  <c r="J2131" i="1"/>
  <c r="O2131" i="1" s="1"/>
  <c r="J2132" i="1"/>
  <c r="O2132" i="1" s="1"/>
  <c r="J2133" i="1"/>
  <c r="J2134" i="1"/>
  <c r="O2134" i="1" s="1"/>
  <c r="J2135" i="1"/>
  <c r="J2136" i="1"/>
  <c r="J2137" i="1"/>
  <c r="J2138" i="1"/>
  <c r="J2139" i="1"/>
  <c r="O2139" i="1" s="1"/>
  <c r="J2140" i="1"/>
  <c r="O2140" i="1" s="1"/>
  <c r="J2141" i="1"/>
  <c r="J2142" i="1"/>
  <c r="O2142" i="1" s="1"/>
  <c r="J2143" i="1"/>
  <c r="J2144" i="1"/>
  <c r="J2145" i="1"/>
  <c r="J2146" i="1"/>
  <c r="J2147" i="1"/>
  <c r="O2147" i="1" s="1"/>
  <c r="J2148" i="1"/>
  <c r="O2148" i="1" s="1"/>
  <c r="J2149" i="1"/>
  <c r="J2150" i="1"/>
  <c r="O2150" i="1" s="1"/>
  <c r="J2151" i="1"/>
  <c r="J2152" i="1"/>
  <c r="J2153" i="1"/>
  <c r="J2154" i="1"/>
  <c r="J2155" i="1"/>
  <c r="O2155" i="1" s="1"/>
  <c r="J2156" i="1"/>
  <c r="O2156" i="1" s="1"/>
  <c r="J2157" i="1"/>
  <c r="J2158" i="1"/>
  <c r="O2158" i="1" s="1"/>
  <c r="J2159" i="1"/>
  <c r="J2160" i="1"/>
  <c r="J2161" i="1"/>
  <c r="J2162" i="1"/>
  <c r="J2163" i="1"/>
  <c r="O2163" i="1" s="1"/>
  <c r="J2164" i="1"/>
  <c r="O2164" i="1" s="1"/>
  <c r="J2165" i="1"/>
  <c r="J2166" i="1"/>
  <c r="O2166" i="1" s="1"/>
  <c r="J2167" i="1"/>
  <c r="J2168" i="1"/>
  <c r="J2169" i="1"/>
  <c r="J2170" i="1"/>
  <c r="J2171" i="1"/>
  <c r="O2171" i="1" s="1"/>
  <c r="J2172" i="1"/>
  <c r="O2172" i="1" s="1"/>
  <c r="J2173" i="1"/>
  <c r="J2174" i="1"/>
  <c r="O2174" i="1" s="1"/>
  <c r="J2175" i="1"/>
  <c r="J2176" i="1"/>
  <c r="J2177" i="1"/>
  <c r="J2178" i="1"/>
  <c r="J2179" i="1"/>
  <c r="O2179" i="1" s="1"/>
  <c r="J2180" i="1"/>
  <c r="O2180" i="1" s="1"/>
  <c r="J2181" i="1"/>
  <c r="J2182" i="1"/>
  <c r="O2182" i="1" s="1"/>
  <c r="J2183" i="1"/>
  <c r="J2184" i="1"/>
  <c r="J2185" i="1"/>
  <c r="J2186" i="1"/>
  <c r="J2187" i="1"/>
  <c r="O2187" i="1" s="1"/>
  <c r="J2188" i="1"/>
  <c r="O2188" i="1" s="1"/>
  <c r="J2189" i="1"/>
  <c r="J2190" i="1"/>
  <c r="O2190" i="1" s="1"/>
  <c r="J2191" i="1"/>
  <c r="J2192" i="1"/>
  <c r="J2193" i="1"/>
  <c r="J2194" i="1"/>
  <c r="J2195" i="1"/>
  <c r="O2195" i="1" s="1"/>
  <c r="J2196" i="1"/>
  <c r="O2196" i="1" s="1"/>
  <c r="J2197" i="1"/>
  <c r="J2198" i="1"/>
  <c r="O2198" i="1" s="1"/>
  <c r="J2199" i="1"/>
  <c r="J2200" i="1"/>
  <c r="J2201" i="1"/>
  <c r="J2202" i="1"/>
  <c r="J2203" i="1"/>
  <c r="O2203" i="1" s="1"/>
  <c r="J2204" i="1"/>
  <c r="O2204" i="1" s="1"/>
  <c r="J2205" i="1"/>
  <c r="J2206" i="1"/>
  <c r="O2206" i="1" s="1"/>
  <c r="J2207" i="1"/>
  <c r="J2208" i="1"/>
  <c r="J2209" i="1"/>
  <c r="J2210" i="1"/>
  <c r="J2211" i="1"/>
  <c r="O2211" i="1" s="1"/>
  <c r="J2212" i="1"/>
  <c r="O2212" i="1" s="1"/>
  <c r="J2213" i="1"/>
  <c r="J2214" i="1"/>
  <c r="O2214" i="1" s="1"/>
  <c r="J2215" i="1"/>
  <c r="J2216" i="1"/>
  <c r="J2217" i="1"/>
  <c r="J2218" i="1"/>
  <c r="J2219" i="1"/>
  <c r="O2219" i="1" s="1"/>
  <c r="J2220" i="1"/>
  <c r="O2220" i="1" s="1"/>
  <c r="J2221" i="1"/>
  <c r="J2222" i="1"/>
  <c r="O2222" i="1" s="1"/>
  <c r="J2223" i="1"/>
  <c r="J2224" i="1"/>
  <c r="J2225" i="1"/>
  <c r="J2226" i="1"/>
  <c r="J2227" i="1"/>
  <c r="O2227" i="1" s="1"/>
  <c r="J2228" i="1"/>
  <c r="O2228" i="1" s="1"/>
  <c r="J2229" i="1"/>
  <c r="J2230" i="1"/>
  <c r="O2230" i="1" s="1"/>
  <c r="J2231" i="1"/>
  <c r="J2232" i="1"/>
  <c r="J2233" i="1"/>
  <c r="J2234" i="1"/>
  <c r="J2235" i="1"/>
  <c r="O2235" i="1" s="1"/>
  <c r="J2236" i="1"/>
  <c r="O2236" i="1" s="1"/>
  <c r="J2237" i="1"/>
  <c r="J2238" i="1"/>
  <c r="O2238" i="1" s="1"/>
  <c r="J2239" i="1"/>
  <c r="J2240" i="1"/>
  <c r="J2241" i="1"/>
  <c r="J2242" i="1"/>
  <c r="J2243" i="1"/>
  <c r="O2243" i="1" s="1"/>
  <c r="J2244" i="1"/>
  <c r="O2244" i="1" s="1"/>
  <c r="J2245" i="1"/>
  <c r="J2246" i="1"/>
  <c r="O2246" i="1" s="1"/>
  <c r="J2247" i="1"/>
  <c r="J2248" i="1"/>
  <c r="J2249" i="1"/>
  <c r="J2250" i="1"/>
  <c r="J2251" i="1"/>
  <c r="O2251" i="1" s="1"/>
  <c r="J2252" i="1"/>
  <c r="O2252" i="1" s="1"/>
  <c r="J2253" i="1"/>
  <c r="J2254" i="1"/>
  <c r="O2254" i="1" s="1"/>
  <c r="J2255" i="1"/>
  <c r="J2256" i="1"/>
  <c r="J2257" i="1"/>
  <c r="J2258" i="1"/>
  <c r="J2259" i="1"/>
  <c r="O2259" i="1" s="1"/>
  <c r="J2260" i="1"/>
  <c r="O2260" i="1" s="1"/>
  <c r="J2261" i="1"/>
  <c r="J2262" i="1"/>
  <c r="O2262" i="1" s="1"/>
  <c r="J2263" i="1"/>
  <c r="J2264" i="1"/>
  <c r="J2265" i="1"/>
  <c r="J2266" i="1"/>
  <c r="J2267" i="1"/>
  <c r="O2267" i="1" s="1"/>
  <c r="J2268" i="1"/>
  <c r="O2268" i="1" s="1"/>
  <c r="J2269" i="1"/>
  <c r="J2270" i="1"/>
  <c r="O2270" i="1" s="1"/>
  <c r="J2271" i="1"/>
  <c r="J2272" i="1"/>
  <c r="J2273" i="1"/>
  <c r="J2274" i="1"/>
  <c r="J2275" i="1"/>
  <c r="O2275" i="1" s="1"/>
  <c r="J2276" i="1"/>
  <c r="O2276" i="1" s="1"/>
  <c r="J2277" i="1"/>
  <c r="J2278" i="1"/>
  <c r="O2278" i="1" s="1"/>
  <c r="J2279" i="1"/>
  <c r="J2280" i="1"/>
  <c r="J2281" i="1"/>
  <c r="J2282" i="1"/>
  <c r="J2283" i="1"/>
  <c r="O2283" i="1" s="1"/>
  <c r="J2284" i="1"/>
  <c r="O2284" i="1" s="1"/>
  <c r="J2285" i="1"/>
  <c r="J2286" i="1"/>
  <c r="O2286" i="1" s="1"/>
  <c r="J2287" i="1"/>
  <c r="J2288" i="1"/>
  <c r="J2289" i="1"/>
  <c r="J2290" i="1"/>
  <c r="J2291" i="1"/>
  <c r="O2291" i="1" s="1"/>
  <c r="J2292" i="1"/>
  <c r="O2292" i="1" s="1"/>
  <c r="J2293" i="1"/>
  <c r="J2294" i="1"/>
  <c r="O2294" i="1" s="1"/>
  <c r="J2295" i="1"/>
  <c r="J2296" i="1"/>
  <c r="J2297" i="1"/>
  <c r="J2298" i="1"/>
  <c r="J2299" i="1"/>
  <c r="O2299" i="1" s="1"/>
  <c r="J2300" i="1"/>
  <c r="O2300" i="1" s="1"/>
  <c r="J2301" i="1"/>
  <c r="J2302" i="1"/>
  <c r="O2302" i="1" s="1"/>
  <c r="J2303" i="1"/>
  <c r="J2304" i="1"/>
  <c r="J2305" i="1"/>
  <c r="J2306" i="1"/>
  <c r="J2307" i="1"/>
  <c r="O2307" i="1" s="1"/>
  <c r="J2308" i="1"/>
  <c r="O2308" i="1" s="1"/>
  <c r="J2309" i="1"/>
  <c r="J2310" i="1"/>
  <c r="O2310" i="1" s="1"/>
  <c r="J2311" i="1"/>
  <c r="J2312" i="1"/>
  <c r="J2313" i="1"/>
  <c r="J2314" i="1"/>
  <c r="J2315" i="1"/>
  <c r="O2315" i="1" s="1"/>
  <c r="J2316" i="1"/>
  <c r="O2316" i="1" s="1"/>
  <c r="J2317" i="1"/>
  <c r="J2318" i="1"/>
  <c r="O2318" i="1" s="1"/>
  <c r="J2319" i="1"/>
  <c r="J2320" i="1"/>
  <c r="J2321" i="1"/>
  <c r="J2322" i="1"/>
  <c r="J2323" i="1"/>
  <c r="O2323" i="1" s="1"/>
  <c r="J2324" i="1"/>
  <c r="O2324" i="1" s="1"/>
  <c r="J2325" i="1"/>
  <c r="J2326" i="1"/>
  <c r="O2326" i="1" s="1"/>
  <c r="J2327" i="1"/>
  <c r="J2328" i="1"/>
  <c r="J2329" i="1"/>
  <c r="J2330" i="1"/>
  <c r="J2331" i="1"/>
  <c r="O2331" i="1" s="1"/>
  <c r="J2332" i="1"/>
  <c r="O2332" i="1" s="1"/>
  <c r="J2333" i="1"/>
  <c r="J2334" i="1"/>
  <c r="O2334" i="1" s="1"/>
  <c r="J2335" i="1"/>
  <c r="J2336" i="1"/>
  <c r="J2337" i="1"/>
  <c r="J2338" i="1"/>
  <c r="J2339" i="1"/>
  <c r="O2339" i="1" s="1"/>
  <c r="P2339" i="1" s="1"/>
  <c r="J2340" i="1"/>
  <c r="O2340" i="1" s="1"/>
  <c r="P2340" i="1" s="1"/>
  <c r="J2341" i="1"/>
  <c r="J2342" i="1"/>
  <c r="O2342" i="1" s="1"/>
  <c r="P2342" i="1" s="1"/>
  <c r="J2343" i="1"/>
  <c r="J2344" i="1"/>
  <c r="T15" i="1"/>
  <c r="T14" i="1"/>
  <c r="T13" i="1"/>
  <c r="T11" i="1"/>
  <c r="T9" i="1"/>
  <c r="T8" i="1"/>
  <c r="T12" i="1"/>
  <c r="T10" i="1"/>
  <c r="T7" i="1"/>
  <c r="Q14" i="2"/>
  <c r="Q13" i="2"/>
  <c r="Q12" i="2"/>
  <c r="Q11" i="2"/>
  <c r="Q10" i="2"/>
  <c r="Q9" i="2"/>
  <c r="Q7" i="2"/>
  <c r="Q8" i="2"/>
  <c r="O199" i="4" l="1"/>
  <c r="O191" i="4"/>
  <c r="O183" i="4"/>
  <c r="O175" i="4"/>
  <c r="O167" i="4"/>
  <c r="O159" i="4"/>
  <c r="O151" i="4"/>
  <c r="O143" i="4"/>
  <c r="O135" i="4"/>
  <c r="O127" i="4"/>
  <c r="O119" i="4"/>
  <c r="O111" i="4"/>
  <c r="O103" i="4"/>
  <c r="O95" i="4"/>
  <c r="O87" i="4"/>
  <c r="O79" i="4"/>
  <c r="O71" i="4"/>
  <c r="O63" i="4"/>
  <c r="O55" i="4"/>
  <c r="O47" i="4"/>
  <c r="O39" i="4"/>
  <c r="O31" i="4"/>
  <c r="O23" i="4"/>
  <c r="O15" i="4"/>
  <c r="O7" i="4"/>
  <c r="P2302" i="4"/>
  <c r="P2286" i="4"/>
  <c r="P2254" i="4"/>
  <c r="P2230" i="4"/>
  <c r="P2222" i="4"/>
  <c r="P2206" i="4"/>
  <c r="P2182" i="4"/>
  <c r="P2150" i="4"/>
  <c r="P2142" i="4"/>
  <c r="P2126" i="4"/>
  <c r="P2110" i="4"/>
  <c r="P2094" i="4"/>
  <c r="P2078" i="4"/>
  <c r="P2054" i="4"/>
  <c r="P2006" i="4"/>
  <c r="P1982" i="4"/>
  <c r="P1974" i="4"/>
  <c r="P1958" i="4"/>
  <c r="P1950" i="4"/>
  <c r="P1934" i="4"/>
  <c r="P1926" i="4"/>
  <c r="P1910" i="4"/>
  <c r="P1902" i="4"/>
  <c r="P1894" i="4"/>
  <c r="P1870" i="4"/>
  <c r="P1854" i="4"/>
  <c r="P1838" i="4"/>
  <c r="P1822" i="4"/>
  <c r="P1814" i="4"/>
  <c r="P1790" i="4"/>
  <c r="P1774" i="4"/>
  <c r="P1758" i="4"/>
  <c r="P1750" i="4"/>
  <c r="P1710" i="4"/>
  <c r="P1702" i="4"/>
  <c r="P1670" i="4"/>
  <c r="P1654" i="4"/>
  <c r="P1638" i="4"/>
  <c r="P1598" i="4"/>
  <c r="P1582" i="4"/>
  <c r="P1574" i="4"/>
  <c r="P1550" i="4"/>
  <c r="P1454" i="4"/>
  <c r="P1430" i="4"/>
  <c r="P1422" i="4"/>
  <c r="P1366" i="4"/>
  <c r="Q117" i="4"/>
  <c r="Q109" i="4"/>
  <c r="Q101" i="4"/>
  <c r="Q93" i="4"/>
  <c r="Q85" i="4"/>
  <c r="Q77" i="4"/>
  <c r="Q69" i="4"/>
  <c r="Q61" i="4"/>
  <c r="Q53" i="4"/>
  <c r="Q45" i="4"/>
  <c r="Q37" i="4"/>
  <c r="Q29" i="4"/>
  <c r="Q13" i="4"/>
  <c r="Q5" i="4"/>
  <c r="Q129" i="4"/>
  <c r="Q121" i="4"/>
  <c r="Q113" i="4"/>
  <c r="Q105" i="4"/>
  <c r="Q97" i="4"/>
  <c r="Q65" i="4"/>
  <c r="Q57" i="4"/>
  <c r="Q49" i="4"/>
  <c r="Q41" i="4"/>
  <c r="Q25" i="4"/>
  <c r="Q17" i="4"/>
  <c r="Q9" i="4"/>
  <c r="Q72" i="4"/>
  <c r="Q64" i="4"/>
  <c r="Q56" i="4"/>
  <c r="Q48" i="4"/>
  <c r="Q40" i="4"/>
  <c r="Q32" i="4"/>
  <c r="Q24" i="4"/>
  <c r="Q16" i="4"/>
  <c r="Q8" i="4"/>
  <c r="Q135" i="4"/>
  <c r="Q119" i="4"/>
  <c r="Q87" i="4"/>
  <c r="Q55" i="4"/>
  <c r="Q47" i="4"/>
  <c r="Q39" i="4"/>
  <c r="Q31" i="4"/>
  <c r="Q23" i="4"/>
  <c r="O1823" i="4"/>
  <c r="O711" i="4"/>
  <c r="O2271" i="4"/>
  <c r="O2231" i="4"/>
  <c r="O2143" i="4"/>
  <c r="O2007" i="4"/>
  <c r="O1839" i="4"/>
  <c r="O1775" i="4"/>
  <c r="O2263" i="4"/>
  <c r="O2207" i="4"/>
  <c r="O2119" i="4"/>
  <c r="O1991" i="4"/>
  <c r="O1815" i="4"/>
  <c r="O1659" i="1"/>
  <c r="P1659" i="1" s="1"/>
  <c r="O1635" i="1"/>
  <c r="O1611" i="1"/>
  <c r="P1611" i="1" s="1"/>
  <c r="O1587" i="1"/>
  <c r="O1563" i="1"/>
  <c r="O1523" i="1"/>
  <c r="O1499" i="1"/>
  <c r="O1475" i="1"/>
  <c r="P1475" i="1" s="1"/>
  <c r="O1443" i="1"/>
  <c r="P1443" i="1" s="1"/>
  <c r="O1419" i="1"/>
  <c r="O1395" i="1"/>
  <c r="P1395" i="1" s="1"/>
  <c r="O1371" i="1"/>
  <c r="O1347" i="1"/>
  <c r="O1323" i="1"/>
  <c r="O1291" i="1"/>
  <c r="O1267" i="1"/>
  <c r="P1267" i="1" s="1"/>
  <c r="O1235" i="1"/>
  <c r="P1235" i="1" s="1"/>
  <c r="O1203" i="1"/>
  <c r="O1179" i="1"/>
  <c r="P1179" i="1" s="1"/>
  <c r="O1155" i="1"/>
  <c r="O1131" i="1"/>
  <c r="O1099" i="1"/>
  <c r="O1075" i="1"/>
  <c r="O1051" i="1"/>
  <c r="P1051" i="1" s="1"/>
  <c r="O1027" i="1"/>
  <c r="O1003" i="1"/>
  <c r="O979" i="1"/>
  <c r="P979" i="1" s="1"/>
  <c r="O963" i="1"/>
  <c r="O947" i="1"/>
  <c r="O931" i="1"/>
  <c r="O923" i="1"/>
  <c r="O907" i="1"/>
  <c r="P907" i="1" s="1"/>
  <c r="O899" i="1"/>
  <c r="O883" i="1"/>
  <c r="O875" i="1"/>
  <c r="P875" i="1" s="1"/>
  <c r="O867" i="1"/>
  <c r="O859" i="1"/>
  <c r="O851" i="1"/>
  <c r="O835" i="1"/>
  <c r="O2327" i="4"/>
  <c r="O2247" i="4"/>
  <c r="O1999" i="4"/>
  <c r="O1783" i="4"/>
  <c r="O1675" i="1"/>
  <c r="O1651" i="1"/>
  <c r="O1627" i="1"/>
  <c r="O1603" i="1"/>
  <c r="O1571" i="1"/>
  <c r="P1571" i="1" s="1"/>
  <c r="O1547" i="1"/>
  <c r="P1547" i="1" s="1"/>
  <c r="O1531" i="1"/>
  <c r="O1507" i="1"/>
  <c r="P1507" i="1" s="1"/>
  <c r="O1483" i="1"/>
  <c r="O1459" i="1"/>
  <c r="O1435" i="1"/>
  <c r="O1411" i="1"/>
  <c r="O1387" i="1"/>
  <c r="O1355" i="1"/>
  <c r="P1355" i="1" s="1"/>
  <c r="O1331" i="1"/>
  <c r="O1307" i="1"/>
  <c r="P1307" i="1" s="1"/>
  <c r="O1283" i="1"/>
  <c r="O1259" i="1"/>
  <c r="O1243" i="1"/>
  <c r="O1219" i="1"/>
  <c r="O1195" i="1"/>
  <c r="P1195" i="1" s="1"/>
  <c r="O1171" i="1"/>
  <c r="O1147" i="1"/>
  <c r="O1123" i="1"/>
  <c r="P1123" i="1" s="1"/>
  <c r="O1107" i="1"/>
  <c r="O1083" i="1"/>
  <c r="O1059" i="1"/>
  <c r="O1035" i="1"/>
  <c r="O1011" i="1"/>
  <c r="P1011" i="1" s="1"/>
  <c r="O995" i="1"/>
  <c r="P995" i="1" s="1"/>
  <c r="O971" i="1"/>
  <c r="O955" i="1"/>
  <c r="O939" i="1"/>
  <c r="O915" i="1"/>
  <c r="O891" i="1"/>
  <c r="O827" i="1"/>
  <c r="O2287" i="4"/>
  <c r="O2239" i="4"/>
  <c r="O2151" i="4"/>
  <c r="O2111" i="4"/>
  <c r="O2063" i="4"/>
  <c r="O2015" i="4"/>
  <c r="O1975" i="4"/>
  <c r="O1807" i="4"/>
  <c r="O671" i="4"/>
  <c r="O1683" i="1"/>
  <c r="O1667" i="1"/>
  <c r="O1643" i="1"/>
  <c r="P1643" i="1" s="1"/>
  <c r="O1619" i="1"/>
  <c r="O1595" i="1"/>
  <c r="O1579" i="1"/>
  <c r="O1555" i="1"/>
  <c r="O1539" i="1"/>
  <c r="O1515" i="1"/>
  <c r="P1515" i="1" s="1"/>
  <c r="O1491" i="1"/>
  <c r="O1467" i="1"/>
  <c r="O1451" i="1"/>
  <c r="O1427" i="1"/>
  <c r="O1403" i="1"/>
  <c r="O1379" i="1"/>
  <c r="O1363" i="1"/>
  <c r="P1363" i="1" s="1"/>
  <c r="O1339" i="1"/>
  <c r="P1339" i="1" s="1"/>
  <c r="O1315" i="1"/>
  <c r="O1299" i="1"/>
  <c r="P1299" i="1" s="1"/>
  <c r="O1275" i="1"/>
  <c r="O1251" i="1"/>
  <c r="O1227" i="1"/>
  <c r="O1211" i="1"/>
  <c r="O1187" i="1"/>
  <c r="O1163" i="1"/>
  <c r="P1163" i="1" s="1"/>
  <c r="O1139" i="1"/>
  <c r="O1115" i="1"/>
  <c r="P1115" i="1" s="1"/>
  <c r="O1091" i="1"/>
  <c r="O1067" i="1"/>
  <c r="O1043" i="1"/>
  <c r="O1019" i="1"/>
  <c r="O987" i="1"/>
  <c r="P987" i="1" s="1"/>
  <c r="O843" i="1"/>
  <c r="P843" i="1" s="1"/>
  <c r="O2279" i="4"/>
  <c r="O2223" i="4"/>
  <c r="O2071" i="4"/>
  <c r="O2023" i="4"/>
  <c r="O1791" i="4"/>
  <c r="O2335" i="4"/>
  <c r="O2255" i="4"/>
  <c r="O2215" i="4"/>
  <c r="O1983" i="4"/>
  <c r="O1831" i="4"/>
  <c r="O1799" i="4"/>
  <c r="O591" i="4"/>
  <c r="O287" i="4"/>
  <c r="O811" i="1"/>
  <c r="O787" i="1"/>
  <c r="P787" i="1" s="1"/>
  <c r="O763" i="1"/>
  <c r="O747" i="1"/>
  <c r="O731" i="1"/>
  <c r="P731" i="1" s="1"/>
  <c r="O707" i="1"/>
  <c r="O691" i="1"/>
  <c r="O683" i="1"/>
  <c r="O667" i="1"/>
  <c r="O659" i="1"/>
  <c r="P659" i="1" s="1"/>
  <c r="O651" i="1"/>
  <c r="P651" i="1" s="1"/>
  <c r="O643" i="1"/>
  <c r="O635" i="1"/>
  <c r="P635" i="1" s="1"/>
  <c r="O627" i="1"/>
  <c r="O619" i="1"/>
  <c r="O611" i="1"/>
  <c r="O467" i="1"/>
  <c r="P467" i="1" s="1"/>
  <c r="O459" i="1"/>
  <c r="P459" i="1" s="1"/>
  <c r="O451" i="1"/>
  <c r="O443" i="1"/>
  <c r="O435" i="1"/>
  <c r="P435" i="1" s="1"/>
  <c r="O427" i="1"/>
  <c r="O419" i="1"/>
  <c r="O411" i="1"/>
  <c r="O403" i="1"/>
  <c r="O395" i="1"/>
  <c r="P395" i="1" s="1"/>
  <c r="O387" i="1"/>
  <c r="P387" i="1" s="1"/>
  <c r="O379" i="1"/>
  <c r="O371" i="1"/>
  <c r="P371" i="1" s="1"/>
  <c r="O363" i="1"/>
  <c r="O355" i="1"/>
  <c r="O347" i="1"/>
  <c r="O339" i="1"/>
  <c r="O331" i="1"/>
  <c r="P331" i="1" s="1"/>
  <c r="O323" i="1"/>
  <c r="P323" i="1" s="1"/>
  <c r="O315" i="1"/>
  <c r="O307" i="1"/>
  <c r="P307" i="1" s="1"/>
  <c r="O299" i="1"/>
  <c r="O291" i="1"/>
  <c r="O283" i="1"/>
  <c r="O275" i="1"/>
  <c r="O267" i="1"/>
  <c r="P267" i="1" s="1"/>
  <c r="O259" i="1"/>
  <c r="P259" i="1" s="1"/>
  <c r="O251" i="1"/>
  <c r="O243" i="1"/>
  <c r="P243" i="1" s="1"/>
  <c r="O235" i="1"/>
  <c r="O227" i="1"/>
  <c r="O219" i="1"/>
  <c r="O211" i="1"/>
  <c r="O203" i="1"/>
  <c r="P203" i="1" s="1"/>
  <c r="O195" i="1"/>
  <c r="P195" i="1" s="1"/>
  <c r="O187" i="1"/>
  <c r="O179" i="1"/>
  <c r="P179" i="1" s="1"/>
  <c r="O171" i="1"/>
  <c r="O163" i="1"/>
  <c r="O155" i="1"/>
  <c r="O147" i="1"/>
  <c r="O139" i="1"/>
  <c r="P139" i="1" s="1"/>
  <c r="O131" i="1"/>
  <c r="P131" i="1" s="1"/>
  <c r="O123" i="1"/>
  <c r="O115" i="1"/>
  <c r="P115" i="1" s="1"/>
  <c r="O107" i="1"/>
  <c r="O99" i="1"/>
  <c r="O91" i="1"/>
  <c r="O83" i="1"/>
  <c r="O75" i="1"/>
  <c r="O67" i="1"/>
  <c r="P67" i="1" s="1"/>
  <c r="O59" i="1"/>
  <c r="O51" i="1"/>
  <c r="P51" i="1" s="1"/>
  <c r="O43" i="1"/>
  <c r="O35" i="1"/>
  <c r="O27" i="1"/>
  <c r="O19" i="1"/>
  <c r="O11" i="1"/>
  <c r="O3" i="1"/>
  <c r="P3" i="1" s="1"/>
  <c r="O2309" i="4"/>
  <c r="O2301" i="4"/>
  <c r="O2293" i="4"/>
  <c r="O2229" i="4"/>
  <c r="O2221" i="4"/>
  <c r="O2213" i="4"/>
  <c r="O2205" i="4"/>
  <c r="O2173" i="4"/>
  <c r="O2165" i="4"/>
  <c r="O2157" i="4"/>
  <c r="O803" i="1"/>
  <c r="O779" i="1"/>
  <c r="O755" i="1"/>
  <c r="O739" i="1"/>
  <c r="O723" i="1"/>
  <c r="P723" i="1" s="1"/>
  <c r="O699" i="1"/>
  <c r="P699" i="1" s="1"/>
  <c r="O675" i="1"/>
  <c r="O603" i="1"/>
  <c r="P603" i="1" s="1"/>
  <c r="O819" i="1"/>
  <c r="O795" i="1"/>
  <c r="O771" i="1"/>
  <c r="O715" i="1"/>
  <c r="O595" i="1"/>
  <c r="O587" i="1"/>
  <c r="P587" i="1" s="1"/>
  <c r="O579" i="1"/>
  <c r="O571" i="1"/>
  <c r="P571" i="1" s="1"/>
  <c r="O563" i="1"/>
  <c r="O555" i="1"/>
  <c r="O547" i="1"/>
  <c r="O539" i="1"/>
  <c r="O531" i="1"/>
  <c r="O523" i="1"/>
  <c r="O515" i="1"/>
  <c r="O507" i="1"/>
  <c r="P507" i="1" s="1"/>
  <c r="O499" i="1"/>
  <c r="O491" i="1"/>
  <c r="O483" i="1"/>
  <c r="O475" i="1"/>
  <c r="O2073" i="4"/>
  <c r="O2057" i="4"/>
  <c r="O2041" i="4"/>
  <c r="O1969" i="4"/>
  <c r="O1961" i="4"/>
  <c r="O1953" i="4"/>
  <c r="O1945" i="4"/>
  <c r="O1937" i="4"/>
  <c r="O1929" i="4"/>
  <c r="O1921" i="4"/>
  <c r="O1913" i="4"/>
  <c r="O1905" i="4"/>
  <c r="O1897" i="4"/>
  <c r="O1889" i="4"/>
  <c r="O1873" i="4"/>
  <c r="O1865" i="4"/>
  <c r="O1849" i="4"/>
  <c r="O1769" i="4"/>
  <c r="O1761" i="4"/>
  <c r="O1753" i="4"/>
  <c r="O1745" i="4"/>
  <c r="O1737" i="4"/>
  <c r="O1729" i="4"/>
  <c r="O1721" i="4"/>
  <c r="O1713" i="4"/>
  <c r="O1705" i="4"/>
  <c r="O1697" i="4"/>
  <c r="O1689" i="4"/>
  <c r="O1681" i="4"/>
  <c r="O1673" i="4"/>
  <c r="O1665" i="4"/>
  <c r="O1657" i="4"/>
  <c r="O1649" i="4"/>
  <c r="O1641" i="4"/>
  <c r="O1633" i="4"/>
  <c r="O1625" i="4"/>
  <c r="O1617" i="4"/>
  <c r="O1609" i="4"/>
  <c r="O1209" i="4"/>
  <c r="O1201" i="4"/>
  <c r="O1193" i="4"/>
  <c r="O1185" i="4"/>
  <c r="O1169" i="4"/>
  <c r="O1153" i="4"/>
  <c r="O1145" i="4"/>
  <c r="O1113" i="4"/>
  <c r="O1105" i="4"/>
  <c r="O1081" i="4"/>
  <c r="O1073" i="4"/>
  <c r="O1057" i="4"/>
  <c r="O1049" i="4"/>
  <c r="O1033" i="4"/>
  <c r="O1017" i="4"/>
  <c r="O985" i="4"/>
  <c r="O977" i="4"/>
  <c r="O969" i="4"/>
  <c r="O953" i="4"/>
  <c r="O945" i="4"/>
  <c r="O937" i="4"/>
  <c r="O929" i="4"/>
  <c r="O921" i="4"/>
  <c r="O913" i="4"/>
  <c r="O905" i="4"/>
  <c r="O897" i="4"/>
  <c r="O889" i="4"/>
  <c r="O873" i="4"/>
  <c r="O865" i="4"/>
  <c r="O857" i="4"/>
  <c r="O849" i="4"/>
  <c r="O841" i="4"/>
  <c r="O833" i="4"/>
  <c r="O809" i="4"/>
  <c r="O801" i="4"/>
  <c r="O793" i="4"/>
  <c r="O785" i="4"/>
  <c r="O769" i="4"/>
  <c r="O761" i="4"/>
  <c r="O753" i="4"/>
  <c r="O745" i="4"/>
  <c r="O737" i="4"/>
  <c r="O729" i="4"/>
  <c r="O721" i="4"/>
  <c r="O713" i="4"/>
  <c r="O705" i="4"/>
  <c r="O697" i="4"/>
  <c r="O689" i="4"/>
  <c r="O681" i="4"/>
  <c r="O673" i="4"/>
  <c r="O665" i="4"/>
  <c r="O657" i="4"/>
  <c r="O649" i="4"/>
  <c r="O641" i="4"/>
  <c r="O633" i="4"/>
  <c r="O625" i="4"/>
  <c r="O617" i="4"/>
  <c r="O601" i="4"/>
  <c r="O593" i="4"/>
  <c r="O585" i="4"/>
  <c r="O577" i="4"/>
  <c r="O569" i="4"/>
  <c r="O561" i="4"/>
  <c r="O553" i="4"/>
  <c r="O545" i="4"/>
  <c r="O529" i="4"/>
  <c r="O521" i="4"/>
  <c r="O513" i="4"/>
  <c r="O505" i="4"/>
  <c r="O497" i="4"/>
  <c r="O489" i="4"/>
  <c r="O481" i="4"/>
  <c r="O473" i="4"/>
  <c r="O465" i="4"/>
  <c r="O457" i="4"/>
  <c r="O449" i="4"/>
  <c r="O441" i="4"/>
  <c r="O433" i="4"/>
  <c r="O425" i="4"/>
  <c r="O409" i="4"/>
  <c r="O401" i="4"/>
  <c r="O385" i="4"/>
  <c r="O377" i="4"/>
  <c r="O369" i="4"/>
  <c r="O361" i="4"/>
  <c r="O353" i="4"/>
  <c r="O345" i="4"/>
  <c r="O337" i="4"/>
  <c r="O329" i="4"/>
  <c r="O321" i="4"/>
  <c r="O313" i="4"/>
  <c r="O297" i="4"/>
  <c r="O281" i="4"/>
  <c r="O273" i="4"/>
  <c r="O257" i="4"/>
  <c r="O249" i="4"/>
  <c r="O233" i="4"/>
  <c r="O225" i="4"/>
  <c r="O217" i="4"/>
  <c r="O209" i="4"/>
  <c r="O145" i="4"/>
  <c r="O137" i="4"/>
  <c r="O129" i="4"/>
  <c r="O121" i="4"/>
  <c r="O113" i="4"/>
  <c r="O105" i="4"/>
  <c r="O97" i="4"/>
  <c r="O89" i="4"/>
  <c r="O81" i="4"/>
  <c r="O73" i="4"/>
  <c r="O65" i="4"/>
  <c r="O57" i="4"/>
  <c r="P1334" i="4"/>
  <c r="P1318" i="4"/>
  <c r="P1302" i="4"/>
  <c r="P1286" i="4"/>
  <c r="P1254" i="4"/>
  <c r="P1150" i="4"/>
  <c r="P1102" i="4"/>
  <c r="P1094" i="4"/>
  <c r="P1070" i="4"/>
  <c r="P1046" i="4"/>
  <c r="P1038" i="4"/>
  <c r="P1022" i="4"/>
  <c r="P1014" i="4"/>
  <c r="P1006" i="4"/>
  <c r="P998" i="4"/>
  <c r="P942" i="4"/>
  <c r="P910" i="4"/>
  <c r="P862" i="4"/>
  <c r="P806" i="4"/>
  <c r="P798" i="4"/>
  <c r="P790" i="4"/>
  <c r="P766" i="4"/>
  <c r="P742" i="4"/>
  <c r="P734" i="4"/>
  <c r="P726" i="4"/>
  <c r="P678" i="4"/>
  <c r="P646" i="4"/>
  <c r="P606" i="4"/>
  <c r="P574" i="4"/>
  <c r="P566" i="4"/>
  <c r="P478" i="4"/>
  <c r="P470" i="4"/>
  <c r="P462" i="4"/>
  <c r="P438" i="4"/>
  <c r="P406" i="4"/>
  <c r="P398" i="4"/>
  <c r="P374" i="4"/>
  <c r="P358" i="4"/>
  <c r="P310" i="4"/>
  <c r="P286" i="4"/>
  <c r="P278" i="4"/>
  <c r="P230" i="4"/>
  <c r="P174" i="4"/>
  <c r="P158" i="4"/>
  <c r="P142" i="4"/>
  <c r="P126" i="4"/>
  <c r="P102" i="4"/>
  <c r="P78" i="4"/>
  <c r="P70" i="4"/>
  <c r="P38" i="4"/>
  <c r="Q2317" i="4"/>
  <c r="Q2309" i="4"/>
  <c r="Q2293" i="4"/>
  <c r="Q2285" i="4"/>
  <c r="Q2261" i="4"/>
  <c r="Q2253" i="4"/>
  <c r="Q2245" i="4"/>
  <c r="Q2237" i="4"/>
  <c r="Q2229" i="4"/>
  <c r="Q2221" i="4"/>
  <c r="Q2213" i="4"/>
  <c r="Q2205" i="4"/>
  <c r="O2329" i="4"/>
  <c r="O2321" i="4"/>
  <c r="O2313" i="4"/>
  <c r="O2289" i="4"/>
  <c r="O2281" i="4"/>
  <c r="O2273" i="4"/>
  <c r="O2265" i="4"/>
  <c r="O2257" i="4"/>
  <c r="O1881" i="4"/>
  <c r="O1857" i="4"/>
  <c r="O1601" i="4"/>
  <c r="O1888" i="4"/>
  <c r="O1880" i="4"/>
  <c r="O1872" i="4"/>
  <c r="Q2197" i="4"/>
  <c r="O2344" i="1"/>
  <c r="P2344" i="1" s="1"/>
  <c r="O2336" i="1"/>
  <c r="O2328" i="1"/>
  <c r="O2320" i="1"/>
  <c r="P2320" i="1" s="1"/>
  <c r="O2312" i="1"/>
  <c r="O2304" i="1"/>
  <c r="P2304" i="1" s="1"/>
  <c r="O2296" i="1"/>
  <c r="P2296" i="1" s="1"/>
  <c r="O2288" i="1"/>
  <c r="O2280" i="1"/>
  <c r="P2280" i="1" s="1"/>
  <c r="O2272" i="1"/>
  <c r="O2264" i="1"/>
  <c r="O2256" i="1"/>
  <c r="P2256" i="1" s="1"/>
  <c r="O2248" i="1"/>
  <c r="O2240" i="1"/>
  <c r="O2232" i="1"/>
  <c r="O2224" i="1"/>
  <c r="O2216" i="1"/>
  <c r="O2208" i="1"/>
  <c r="O2200" i="1"/>
  <c r="O2192" i="1"/>
  <c r="P2192" i="1" s="1"/>
  <c r="O2184" i="1"/>
  <c r="O2176" i="1"/>
  <c r="P2176" i="1" s="1"/>
  <c r="O2168" i="1"/>
  <c r="P2168" i="1" s="1"/>
  <c r="O2160" i="1"/>
  <c r="O2152" i="1"/>
  <c r="O2144" i="1"/>
  <c r="O2136" i="1"/>
  <c r="O2128" i="1"/>
  <c r="P2128" i="1" s="1"/>
  <c r="O2120" i="1"/>
  <c r="O2112" i="1"/>
  <c r="P2112" i="1" s="1"/>
  <c r="O2104" i="1"/>
  <c r="P2104" i="1" s="1"/>
  <c r="O1882" i="4"/>
  <c r="O1866" i="4"/>
  <c r="O1602" i="4"/>
  <c r="O1594" i="4"/>
  <c r="O1586" i="4"/>
  <c r="O1578" i="4"/>
  <c r="O1570" i="4"/>
  <c r="O1562" i="4"/>
  <c r="O1554" i="4"/>
  <c r="O1546" i="4"/>
  <c r="O1538" i="4"/>
  <c r="O1530" i="4"/>
  <c r="O1522" i="4"/>
  <c r="O1514" i="4"/>
  <c r="O1506" i="4"/>
  <c r="O1498" i="4"/>
  <c r="O1490" i="4"/>
  <c r="O1482" i="4"/>
  <c r="O1474" i="4"/>
  <c r="O1466" i="4"/>
  <c r="O1458" i="4"/>
  <c r="O1450" i="4"/>
  <c r="O1442" i="4"/>
  <c r="O1434" i="4"/>
  <c r="O1426" i="4"/>
  <c r="O1418" i="4"/>
  <c r="O1410" i="4"/>
  <c r="O1402" i="4"/>
  <c r="O1394" i="4"/>
  <c r="O1386" i="4"/>
  <c r="O1378" i="4"/>
  <c r="O1370" i="4"/>
  <c r="O1362" i="4"/>
  <c r="O1354" i="4"/>
  <c r="O1346" i="4"/>
  <c r="O1338" i="4"/>
  <c r="O1330" i="4"/>
  <c r="O1322" i="4"/>
  <c r="O1314" i="4"/>
  <c r="O1306" i="4"/>
  <c r="O1298" i="4"/>
  <c r="O1290" i="4"/>
  <c r="O1282" i="4"/>
  <c r="O1274" i="4"/>
  <c r="O1266" i="4"/>
  <c r="O1258" i="4"/>
  <c r="O1250" i="4"/>
  <c r="O1242" i="4"/>
  <c r="O1234" i="4"/>
  <c r="O1226" i="4"/>
  <c r="O1218" i="4"/>
  <c r="O1194" i="4"/>
  <c r="O1186" i="4"/>
  <c r="O1178" i="4"/>
  <c r="O1082" i="4"/>
  <c r="O994" i="4"/>
  <c r="O946" i="4"/>
  <c r="O914" i="4"/>
  <c r="O874" i="4"/>
  <c r="O866" i="4"/>
  <c r="O810" i="4"/>
  <c r="O602" i="4"/>
  <c r="O562" i="4"/>
  <c r="O490" i="4"/>
  <c r="O466" i="4"/>
  <c r="O442" i="4"/>
  <c r="O426" i="4"/>
  <c r="O354" i="4"/>
  <c r="O346" i="4"/>
  <c r="O1593" i="4"/>
  <c r="O1585" i="4"/>
  <c r="O1577" i="4"/>
  <c r="O1569" i="4"/>
  <c r="O1561" i="4"/>
  <c r="O1553" i="4"/>
  <c r="O1545" i="4"/>
  <c r="O1537" i="4"/>
  <c r="O1529" i="4"/>
  <c r="O1521" i="4"/>
  <c r="O1513" i="4"/>
  <c r="O1505" i="4"/>
  <c r="O1497" i="4"/>
  <c r="O1489" i="4"/>
  <c r="O1481" i="4"/>
  <c r="O1473" i="4"/>
  <c r="O1465" i="4"/>
  <c r="O1457" i="4"/>
  <c r="O1449" i="4"/>
  <c r="O1441" i="4"/>
  <c r="O1433" i="4"/>
  <c r="O1425" i="4"/>
  <c r="O1417" i="4"/>
  <c r="O1409" i="4"/>
  <c r="O1401" i="4"/>
  <c r="O1393" i="4"/>
  <c r="O1385" i="4"/>
  <c r="O1377" i="4"/>
  <c r="O1369" i="4"/>
  <c r="O1361" i="4"/>
  <c r="O1353" i="4"/>
  <c r="O1345" i="4"/>
  <c r="O1337" i="4"/>
  <c r="O1329" i="4"/>
  <c r="O1321" i="4"/>
  <c r="O1313" i="4"/>
  <c r="O1305" i="4"/>
  <c r="O1297" i="4"/>
  <c r="O1289" i="4"/>
  <c r="O1281" i="4"/>
  <c r="O1273" i="4"/>
  <c r="O1265" i="4"/>
  <c r="O1257" i="4"/>
  <c r="O1249" i="4"/>
  <c r="O1241" i="4"/>
  <c r="O1233" i="4"/>
  <c r="O1225" i="4"/>
  <c r="O1217" i="4"/>
  <c r="O1177" i="4"/>
  <c r="O1161" i="4"/>
  <c r="O1137" i="4"/>
  <c r="O1129" i="4"/>
  <c r="O1121" i="4"/>
  <c r="O1097" i="4"/>
  <c r="O1089" i="4"/>
  <c r="O1065" i="4"/>
  <c r="O1041" i="4"/>
  <c r="O1025" i="4"/>
  <c r="O1009" i="4"/>
  <c r="O1001" i="4"/>
  <c r="O993" i="4"/>
  <c r="O961" i="4"/>
  <c r="O881" i="4"/>
  <c r="O825" i="4"/>
  <c r="O817" i="4"/>
  <c r="O777" i="4"/>
  <c r="O609" i="4"/>
  <c r="O537" i="4"/>
  <c r="O417" i="4"/>
  <c r="O305" i="4"/>
  <c r="O289" i="4"/>
  <c r="O265" i="4"/>
  <c r="O201" i="4"/>
  <c r="O193" i="4"/>
  <c r="O185" i="4"/>
  <c r="O177" i="4"/>
  <c r="O169" i="4"/>
  <c r="O161" i="4"/>
  <c r="O153" i="4"/>
  <c r="O49" i="4"/>
  <c r="O41" i="4"/>
  <c r="O33" i="4"/>
  <c r="O25" i="4"/>
  <c r="O17" i="4"/>
  <c r="O9" i="4"/>
  <c r="O1600" i="4"/>
  <c r="O1592" i="4"/>
  <c r="O1584" i="4"/>
  <c r="O1576" i="4"/>
  <c r="O1568" i="4"/>
  <c r="O1560" i="4"/>
  <c r="O1552" i="4"/>
  <c r="O1544" i="4"/>
  <c r="O1536" i="4"/>
  <c r="O1528" i="4"/>
  <c r="O1520" i="4"/>
  <c r="O1512" i="4"/>
  <c r="O1504" i="4"/>
  <c r="O1496" i="4"/>
  <c r="O1488" i="4"/>
  <c r="O1480" i="4"/>
  <c r="O1472" i="4"/>
  <c r="O1464" i="4"/>
  <c r="O1456" i="4"/>
  <c r="O1448" i="4"/>
  <c r="O1440" i="4"/>
  <c r="O1432" i="4"/>
  <c r="O1424" i="4"/>
  <c r="O1416" i="4"/>
  <c r="O1408" i="4"/>
  <c r="O1400" i="4"/>
  <c r="O1392" i="4"/>
  <c r="O1384" i="4"/>
  <c r="O1376" i="4"/>
  <c r="O1368" i="4"/>
  <c r="O1360" i="4"/>
  <c r="O1352" i="4"/>
  <c r="O1344" i="4"/>
  <c r="O1336" i="4"/>
  <c r="O1328" i="4"/>
  <c r="O1320" i="4"/>
  <c r="O1312" i="4"/>
  <c r="O1304" i="4"/>
  <c r="O1296" i="4"/>
  <c r="O1288" i="4"/>
  <c r="O1280" i="4"/>
  <c r="O1272" i="4"/>
  <c r="O1264" i="4"/>
  <c r="O1256" i="4"/>
  <c r="O1248" i="4"/>
  <c r="O1240" i="4"/>
  <c r="O1232" i="4"/>
  <c r="O1224" i="4"/>
  <c r="O1216" i="4"/>
  <c r="O1152" i="4"/>
  <c r="O1112" i="4"/>
  <c r="O1088" i="4"/>
  <c r="O1040" i="4"/>
  <c r="O1032" i="4"/>
  <c r="O1008" i="4"/>
  <c r="O1000" i="4"/>
  <c r="O920" i="4"/>
  <c r="O888" i="4"/>
  <c r="O848" i="4"/>
  <c r="O816" i="4"/>
  <c r="O808" i="4"/>
  <c r="O776" i="4"/>
  <c r="O688" i="4"/>
  <c r="O640" i="4"/>
  <c r="O560" i="4"/>
  <c r="O496" i="4"/>
  <c r="O464" i="4"/>
  <c r="O448" i="4"/>
  <c r="O416" i="4"/>
  <c r="O280" i="4"/>
  <c r="O200" i="4"/>
  <c r="O192" i="4"/>
  <c r="O184" i="4"/>
  <c r="O176" i="4"/>
  <c r="O168" i="4"/>
  <c r="O160" i="4"/>
  <c r="O152" i="4"/>
  <c r="O48" i="4"/>
  <c r="O40" i="4"/>
  <c r="O32" i="4"/>
  <c r="O24" i="4"/>
  <c r="O16" i="4"/>
  <c r="O8" i="4"/>
  <c r="O2337" i="1"/>
  <c r="P2337" i="1" s="1"/>
  <c r="O2329" i="1"/>
  <c r="P2329" i="1" s="1"/>
  <c r="O2321" i="1"/>
  <c r="O2313" i="1"/>
  <c r="O2305" i="1"/>
  <c r="P2305" i="1" s="1"/>
  <c r="O2297" i="1"/>
  <c r="O2289" i="1"/>
  <c r="O2281" i="1"/>
  <c r="O2273" i="1"/>
  <c r="O2265" i="1"/>
  <c r="P2265" i="1" s="1"/>
  <c r="O2257" i="1"/>
  <c r="P2257" i="1" s="1"/>
  <c r="O2249" i="1"/>
  <c r="O2241" i="1"/>
  <c r="P2241" i="1" s="1"/>
  <c r="O2233" i="1"/>
  <c r="O2225" i="1"/>
  <c r="O2217" i="1"/>
  <c r="O2209" i="1"/>
  <c r="O2201" i="1"/>
  <c r="P2201" i="1" s="1"/>
  <c r="O2193" i="1"/>
  <c r="P2193" i="1" s="1"/>
  <c r="O2185" i="1"/>
  <c r="O2177" i="1"/>
  <c r="O2169" i="1"/>
  <c r="O2161" i="1"/>
  <c r="O2153" i="1"/>
  <c r="O2096" i="1"/>
  <c r="O2088" i="1"/>
  <c r="O2080" i="1"/>
  <c r="P2080" i="1" s="1"/>
  <c r="O2072" i="1"/>
  <c r="O2064" i="1"/>
  <c r="P2064" i="1" s="1"/>
  <c r="O2056" i="1"/>
  <c r="O2048" i="1"/>
  <c r="O2040" i="1"/>
  <c r="O2032" i="1"/>
  <c r="O2024" i="1"/>
  <c r="O2016" i="1"/>
  <c r="O2008" i="1"/>
  <c r="O2000" i="1"/>
  <c r="P2000" i="1" s="1"/>
  <c r="O1992" i="1"/>
  <c r="O1984" i="1"/>
  <c r="O1976" i="1"/>
  <c r="O1968" i="1"/>
  <c r="O1960" i="1"/>
  <c r="P1960" i="1" s="1"/>
  <c r="O1952" i="1"/>
  <c r="P1952" i="1" s="1"/>
  <c r="O1944" i="1"/>
  <c r="O1936" i="1"/>
  <c r="P1936" i="1" s="1"/>
  <c r="O1928" i="1"/>
  <c r="O1920" i="1"/>
  <c r="O1912" i="1"/>
  <c r="O1904" i="1"/>
  <c r="O1896" i="1"/>
  <c r="P1896" i="1" s="1"/>
  <c r="O1888" i="1"/>
  <c r="P1888" i="1" s="1"/>
  <c r="O1880" i="1"/>
  <c r="O1872" i="1"/>
  <c r="P1872" i="1" s="1"/>
  <c r="O1864" i="1"/>
  <c r="O1856" i="1"/>
  <c r="O1848" i="1"/>
  <c r="O1840" i="1"/>
  <c r="O1832" i="1"/>
  <c r="P1832" i="1" s="1"/>
  <c r="O1824" i="1"/>
  <c r="P1824" i="1" s="1"/>
  <c r="O1816" i="1"/>
  <c r="O1808" i="1"/>
  <c r="P1808" i="1" s="1"/>
  <c r="O1800" i="1"/>
  <c r="O1792" i="1"/>
  <c r="O1784" i="1"/>
  <c r="O1776" i="1"/>
  <c r="O1768" i="1"/>
  <c r="P1768" i="1" s="1"/>
  <c r="O1760" i="1"/>
  <c r="P1760" i="1" s="1"/>
  <c r="O1752" i="1"/>
  <c r="O1744" i="1"/>
  <c r="P1744" i="1" s="1"/>
  <c r="O1736" i="1"/>
  <c r="O1728" i="1"/>
  <c r="O1720" i="1"/>
  <c r="O1712" i="1"/>
  <c r="O1704" i="1"/>
  <c r="P1704" i="1" s="1"/>
  <c r="O1696" i="1"/>
  <c r="P1696" i="1" s="1"/>
  <c r="O1688" i="1"/>
  <c r="O1680" i="1"/>
  <c r="P1680" i="1" s="1"/>
  <c r="O1672" i="1"/>
  <c r="O1664" i="1"/>
  <c r="O1656" i="1"/>
  <c r="O1648" i="1"/>
  <c r="O1640" i="1"/>
  <c r="P1640" i="1" s="1"/>
  <c r="O1632" i="1"/>
  <c r="P1632" i="1" s="1"/>
  <c r="O1624" i="1"/>
  <c r="O1616" i="1"/>
  <c r="P1616" i="1" s="1"/>
  <c r="O1608" i="1"/>
  <c r="O1600" i="1"/>
  <c r="O1592" i="1"/>
  <c r="O1584" i="1"/>
  <c r="O1576" i="1"/>
  <c r="O1568" i="1"/>
  <c r="P1568" i="1" s="1"/>
  <c r="O1560" i="1"/>
  <c r="O1552" i="1"/>
  <c r="P1552" i="1" s="1"/>
  <c r="O1544" i="1"/>
  <c r="O1536" i="1"/>
  <c r="O1528" i="1"/>
  <c r="O1520" i="1"/>
  <c r="O1512" i="1"/>
  <c r="O1504" i="1"/>
  <c r="O1496" i="1"/>
  <c r="O1488" i="1"/>
  <c r="P1488" i="1" s="1"/>
  <c r="O1480" i="1"/>
  <c r="O1472" i="1"/>
  <c r="O1464" i="1"/>
  <c r="O1456" i="1"/>
  <c r="O1448" i="1"/>
  <c r="P1448" i="1" s="1"/>
  <c r="O1440" i="1"/>
  <c r="P1440" i="1" s="1"/>
  <c r="O1432" i="1"/>
  <c r="O1424" i="1"/>
  <c r="P1424" i="1" s="1"/>
  <c r="O202" i="4"/>
  <c r="O194" i="4"/>
  <c r="O186" i="4"/>
  <c r="O178" i="4"/>
  <c r="O170" i="4"/>
  <c r="O162" i="4"/>
  <c r="O154" i="4"/>
  <c r="O50" i="4"/>
  <c r="O42" i="4"/>
  <c r="O34" i="4"/>
  <c r="O26" i="4"/>
  <c r="O18" i="4"/>
  <c r="O10" i="4"/>
  <c r="Q2189" i="4"/>
  <c r="Q2165" i="4"/>
  <c r="Q2141" i="4"/>
  <c r="Q2125" i="4"/>
  <c r="Q2117" i="4"/>
  <c r="Q2109" i="4"/>
  <c r="Q2101" i="4"/>
  <c r="Q2093" i="4"/>
  <c r="Q2085" i="4"/>
  <c r="Q2077" i="4"/>
  <c r="Q2069" i="4"/>
  <c r="Q2061" i="4"/>
  <c r="Q2053" i="4"/>
  <c r="Q2045" i="4"/>
  <c r="Q2037" i="4"/>
  <c r="Q2029" i="4"/>
  <c r="Q2021" i="4"/>
  <c r="Q2013" i="4"/>
  <c r="Q2005" i="4"/>
  <c r="Q1997" i="4"/>
  <c r="Q1989" i="4"/>
  <c r="Q1981" i="4"/>
  <c r="Q1973" i="4"/>
  <c r="Q1965" i="4"/>
  <c r="Q1949" i="4"/>
  <c r="Q1941" i="4"/>
  <c r="Q1933" i="4"/>
  <c r="Q1925" i="4"/>
  <c r="Q1909" i="4"/>
  <c r="Q1901" i="4"/>
  <c r="Q1893" i="4"/>
  <c r="Q1885" i="4"/>
  <c r="Q1877" i="4"/>
  <c r="Q1861" i="4"/>
  <c r="Q1853" i="4"/>
  <c r="Q1845" i="4"/>
  <c r="Q1837" i="4"/>
  <c r="Q1821" i="4"/>
  <c r="Q1813" i="4"/>
  <c r="Q1805" i="4"/>
  <c r="Q1781" i="4"/>
  <c r="Q1773" i="4"/>
  <c r="Q1765" i="4"/>
  <c r="Q1757" i="4"/>
  <c r="Q1749" i="4"/>
  <c r="Q1741" i="4"/>
  <c r="Q1733" i="4"/>
  <c r="Q1717" i="4"/>
  <c r="Q1709" i="4"/>
  <c r="Q1701" i="4"/>
  <c r="Q1693" i="4"/>
  <c r="Q1685" i="4"/>
  <c r="Q1677" i="4"/>
  <c r="Q1669" i="4"/>
  <c r="Q1661" i="4"/>
  <c r="Q1637" i="4"/>
  <c r="Q1629" i="4"/>
  <c r="Q1621" i="4"/>
  <c r="Q1613" i="4"/>
  <c r="Q1605" i="4"/>
  <c r="Q1597" i="4"/>
  <c r="Q1589" i="4"/>
  <c r="Q1581" i="4"/>
  <c r="Q1573" i="4"/>
  <c r="Q1565" i="4"/>
  <c r="Q1557" i="4"/>
  <c r="Q1549" i="4"/>
  <c r="Q1541" i="4"/>
  <c r="Q1533" i="4"/>
  <c r="Q1517" i="4"/>
  <c r="Q1509" i="4"/>
  <c r="Q1493" i="4"/>
  <c r="Q1485" i="4"/>
  <c r="Q1477" i="4"/>
  <c r="Q1469" i="4"/>
  <c r="Q1461" i="4"/>
  <c r="Q1453" i="4"/>
  <c r="Q1445" i="4"/>
  <c r="Q1437" i="4"/>
  <c r="Q1429" i="4"/>
  <c r="Q1421" i="4"/>
  <c r="Q1405" i="4"/>
  <c r="Q1397" i="4"/>
  <c r="Q1389" i="4"/>
  <c r="Q1381" i="4"/>
  <c r="Q1373" i="4"/>
  <c r="Q1357" i="4"/>
  <c r="Q1349" i="4"/>
  <c r="Q1341" i="4"/>
  <c r="Q1333" i="4"/>
  <c r="Q1325" i="4"/>
  <c r="Q1317" i="4"/>
  <c r="Q1309" i="4"/>
  <c r="Q1301" i="4"/>
  <c r="Q1293" i="4"/>
  <c r="Q1277" i="4"/>
  <c r="Q1269" i="4"/>
  <c r="Q1261" i="4"/>
  <c r="Q1245" i="4"/>
  <c r="Q1237" i="4"/>
  <c r="Q1229" i="4"/>
  <c r="Q1221" i="4"/>
  <c r="Q1213" i="4"/>
  <c r="Q1197" i="4"/>
  <c r="Q1181" i="4"/>
  <c r="Q1173" i="4"/>
  <c r="Q1165" i="4"/>
  <c r="Q1157" i="4"/>
  <c r="Q1149" i="4"/>
  <c r="Q1133" i="4"/>
  <c r="Q1125" i="4"/>
  <c r="Q1117" i="4"/>
  <c r="Q1109" i="4"/>
  <c r="Q1101" i="4"/>
  <c r="Q1093" i="4"/>
  <c r="O2145" i="1"/>
  <c r="O2137" i="1"/>
  <c r="O2129" i="1"/>
  <c r="O2121" i="1"/>
  <c r="O2113" i="1"/>
  <c r="P2113" i="1" s="1"/>
  <c r="O2105" i="1"/>
  <c r="P2105" i="1" s="1"/>
  <c r="O2097" i="1"/>
  <c r="O2089" i="1"/>
  <c r="P2089" i="1" s="1"/>
  <c r="O2081" i="1"/>
  <c r="O2073" i="1"/>
  <c r="O2065" i="1"/>
  <c r="O2057" i="1"/>
  <c r="O2049" i="1"/>
  <c r="O2041" i="1"/>
  <c r="O2033" i="1"/>
  <c r="O2025" i="1"/>
  <c r="P2025" i="1" s="1"/>
  <c r="O2017" i="1"/>
  <c r="O2009" i="1"/>
  <c r="O2001" i="1"/>
  <c r="O1993" i="1"/>
  <c r="O1985" i="1"/>
  <c r="P1985" i="1" s="1"/>
  <c r="O1977" i="1"/>
  <c r="P1977" i="1" s="1"/>
  <c r="O1969" i="1"/>
  <c r="O1961" i="1"/>
  <c r="O1953" i="1"/>
  <c r="O1945" i="1"/>
  <c r="O1937" i="1"/>
  <c r="O1929" i="1"/>
  <c r="O1921" i="1"/>
  <c r="P1921" i="1" s="1"/>
  <c r="O1913" i="1"/>
  <c r="P1913" i="1" s="1"/>
  <c r="O1905" i="1"/>
  <c r="O1897" i="1"/>
  <c r="P1897" i="1" s="1"/>
  <c r="O1889" i="1"/>
  <c r="O1881" i="1"/>
  <c r="O1873" i="1"/>
  <c r="O1865" i="1"/>
  <c r="O1857" i="1"/>
  <c r="P1857" i="1" s="1"/>
  <c r="O1849" i="1"/>
  <c r="P1849" i="1" s="1"/>
  <c r="O1841" i="1"/>
  <c r="O1833" i="1"/>
  <c r="P1833" i="1" s="1"/>
  <c r="O1825" i="1"/>
  <c r="O1817" i="1"/>
  <c r="O1809" i="1"/>
  <c r="O1801" i="1"/>
  <c r="O1793" i="1"/>
  <c r="P1793" i="1" s="1"/>
  <c r="O1785" i="1"/>
  <c r="P1785" i="1" s="1"/>
  <c r="O1777" i="1"/>
  <c r="O1769" i="1"/>
  <c r="P1769" i="1" s="1"/>
  <c r="O1761" i="1"/>
  <c r="O1753" i="1"/>
  <c r="O1745" i="1"/>
  <c r="O1737" i="1"/>
  <c r="O1729" i="1"/>
  <c r="P1729" i="1" s="1"/>
  <c r="O1721" i="1"/>
  <c r="P1721" i="1" s="1"/>
  <c r="O1713" i="1"/>
  <c r="O1705" i="1"/>
  <c r="P1705" i="1" s="1"/>
  <c r="O1697" i="1"/>
  <c r="O1689" i="1"/>
  <c r="O1681" i="1"/>
  <c r="O1673" i="1"/>
  <c r="O1665" i="1"/>
  <c r="P1665" i="1" s="1"/>
  <c r="O1657" i="1"/>
  <c r="P1657" i="1" s="1"/>
  <c r="O1649" i="1"/>
  <c r="O1641" i="1"/>
  <c r="P1641" i="1" s="1"/>
  <c r="O1633" i="1"/>
  <c r="O1625" i="1"/>
  <c r="O1617" i="1"/>
  <c r="O1609" i="1"/>
  <c r="O1601" i="1"/>
  <c r="P1601" i="1" s="1"/>
  <c r="O1593" i="1"/>
  <c r="P1593" i="1" s="1"/>
  <c r="O1585" i="1"/>
  <c r="O1577" i="1"/>
  <c r="P1577" i="1" s="1"/>
  <c r="O1569" i="1"/>
  <c r="O1561" i="1"/>
  <c r="O1553" i="1"/>
  <c r="O1545" i="1"/>
  <c r="O1537" i="1"/>
  <c r="O1529" i="1"/>
  <c r="P1529" i="1" s="1"/>
  <c r="O1521" i="1"/>
  <c r="O1513" i="1"/>
  <c r="P1513" i="1" s="1"/>
  <c r="O1505" i="1"/>
  <c r="O1497" i="1"/>
  <c r="O1489" i="1"/>
  <c r="O1481" i="1"/>
  <c r="O1473" i="1"/>
  <c r="O1465" i="1"/>
  <c r="O1457" i="1"/>
  <c r="O1449" i="1"/>
  <c r="P1449" i="1" s="1"/>
  <c r="O1441" i="1"/>
  <c r="O1433" i="1"/>
  <c r="O1425" i="1"/>
  <c r="O1417" i="1"/>
  <c r="O1409" i="1"/>
  <c r="P1409" i="1" s="1"/>
  <c r="O1401" i="1"/>
  <c r="P1401" i="1" s="1"/>
  <c r="O1393" i="1"/>
  <c r="O1385" i="1"/>
  <c r="P1385" i="1" s="1"/>
  <c r="O1377" i="1"/>
  <c r="O1369" i="1"/>
  <c r="O1361" i="1"/>
  <c r="O1353" i="1"/>
  <c r="O1345" i="1"/>
  <c r="P1345" i="1" s="1"/>
  <c r="O1337" i="1"/>
  <c r="P1337" i="1" s="1"/>
  <c r="O1329" i="1"/>
  <c r="O1321" i="1"/>
  <c r="P1321" i="1" s="1"/>
  <c r="O1313" i="1"/>
  <c r="O1305" i="1"/>
  <c r="O1297" i="1"/>
  <c r="O1289" i="1"/>
  <c r="O1281" i="1"/>
  <c r="P1281" i="1" s="1"/>
  <c r="O1273" i="1"/>
  <c r="P1273" i="1" s="1"/>
  <c r="O1265" i="1"/>
  <c r="O1257" i="1"/>
  <c r="P1257" i="1" s="1"/>
  <c r="O1249" i="1"/>
  <c r="O1241" i="1"/>
  <c r="O1233" i="1"/>
  <c r="O1225" i="1"/>
  <c r="O1217" i="1"/>
  <c r="P1217" i="1" s="1"/>
  <c r="O1209" i="1"/>
  <c r="P1209" i="1" s="1"/>
  <c r="O1201" i="1"/>
  <c r="O1193" i="1"/>
  <c r="P1193" i="1" s="1"/>
  <c r="O1185" i="1"/>
  <c r="O1177" i="1"/>
  <c r="O1169" i="1"/>
  <c r="O1161" i="1"/>
  <c r="O1153" i="1"/>
  <c r="P1153" i="1" s="1"/>
  <c r="O1145" i="1"/>
  <c r="P1145" i="1" s="1"/>
  <c r="O1137" i="1"/>
  <c r="O1129" i="1"/>
  <c r="P1129" i="1" s="1"/>
  <c r="O1121" i="1"/>
  <c r="O1113" i="1"/>
  <c r="O1105" i="1"/>
  <c r="O1097" i="1"/>
  <c r="O1089" i="1"/>
  <c r="P1089" i="1" s="1"/>
  <c r="O1081" i="1"/>
  <c r="P1081" i="1" s="1"/>
  <c r="O1073" i="1"/>
  <c r="O1065" i="1"/>
  <c r="P1065" i="1" s="1"/>
  <c r="O1057" i="1"/>
  <c r="O1049" i="1"/>
  <c r="O1041" i="1"/>
  <c r="O1033" i="1"/>
  <c r="O1025" i="1"/>
  <c r="O1017" i="1"/>
  <c r="P1017" i="1" s="1"/>
  <c r="O1009" i="1"/>
  <c r="O1001" i="1"/>
  <c r="P1001" i="1" s="1"/>
  <c r="O993" i="1"/>
  <c r="O985" i="1"/>
  <c r="O977" i="1"/>
  <c r="O969" i="1"/>
  <c r="O961" i="1"/>
  <c r="O953" i="1"/>
  <c r="O945" i="1"/>
  <c r="O937" i="1"/>
  <c r="P937" i="1" s="1"/>
  <c r="O929" i="1"/>
  <c r="O921" i="1"/>
  <c r="O913" i="1"/>
  <c r="O905" i="1"/>
  <c r="O897" i="1"/>
  <c r="P897" i="1" s="1"/>
  <c r="O889" i="1"/>
  <c r="P889" i="1" s="1"/>
  <c r="O881" i="1"/>
  <c r="O873" i="1"/>
  <c r="P873" i="1" s="1"/>
  <c r="O865" i="1"/>
  <c r="O857" i="1"/>
  <c r="O849" i="1"/>
  <c r="O841" i="1"/>
  <c r="O833" i="1"/>
  <c r="P833" i="1" s="1"/>
  <c r="O825" i="1"/>
  <c r="P825" i="1" s="1"/>
  <c r="O817" i="1"/>
  <c r="O809" i="1"/>
  <c r="P809" i="1" s="1"/>
  <c r="O801" i="1"/>
  <c r="O793" i="1"/>
  <c r="Q1085" i="4"/>
  <c r="Q1077" i="4"/>
  <c r="Q1069" i="4"/>
  <c r="Q1053" i="4"/>
  <c r="Q1045" i="4"/>
  <c r="Q1037" i="4"/>
  <c r="Q1029" i="4"/>
  <c r="Q1021" i="4"/>
  <c r="Q997" i="4"/>
  <c r="Q989" i="4"/>
  <c r="Q981" i="4"/>
  <c r="Q973" i="4"/>
  <c r="Q965" i="4"/>
  <c r="Q949" i="4"/>
  <c r="Q933" i="4"/>
  <c r="Q925" i="4"/>
  <c r="Q917" i="4"/>
  <c r="Q909" i="4"/>
  <c r="Q901" i="4"/>
  <c r="Q885" i="4"/>
  <c r="Q877" i="4"/>
  <c r="Q853" i="4"/>
  <c r="Q837" i="4"/>
  <c r="Q829" i="4"/>
  <c r="Q813" i="4"/>
  <c r="Q797" i="4"/>
  <c r="Q789" i="4"/>
  <c r="Q773" i="4"/>
  <c r="Q733" i="4"/>
  <c r="Q717" i="4"/>
  <c r="Q709" i="4"/>
  <c r="Q693" i="4"/>
  <c r="Q685" i="4"/>
  <c r="Q653" i="4"/>
  <c r="Q637" i="4"/>
  <c r="Q629" i="4"/>
  <c r="Q621" i="4"/>
  <c r="Q613" i="4"/>
  <c r="Q605" i="4"/>
  <c r="Q597" i="4"/>
  <c r="Q589" i="4"/>
  <c r="Q581" i="4"/>
  <c r="Q573" i="4"/>
  <c r="Q565" i="4"/>
  <c r="Q557" i="4"/>
  <c r="Q533" i="4"/>
  <c r="Q525" i="4"/>
  <c r="Q517" i="4"/>
  <c r="Q509" i="4"/>
  <c r="Q469" i="4"/>
  <c r="Q461" i="4"/>
  <c r="Q453" i="4"/>
  <c r="Q445" i="4"/>
  <c r="Q437" i="4"/>
  <c r="Q429" i="4"/>
  <c r="Q405" i="4"/>
  <c r="Q397" i="4"/>
  <c r="Q389" i="4"/>
  <c r="Q373" i="4"/>
  <c r="Q365" i="4"/>
  <c r="Q357" i="4"/>
  <c r="Q349" i="4"/>
  <c r="Q341" i="4"/>
  <c r="Q333" i="4"/>
  <c r="Q325" i="4"/>
  <c r="Q309" i="4"/>
  <c r="Q301" i="4"/>
  <c r="Q293" i="4"/>
  <c r="Q285" i="4"/>
  <c r="Q277" i="4"/>
  <c r="Q253" i="4"/>
  <c r="Q245" i="4"/>
  <c r="Q237" i="4"/>
  <c r="Q229" i="4"/>
  <c r="Q221" i="4"/>
  <c r="Q213" i="4"/>
  <c r="Q205" i="4"/>
  <c r="Q189" i="4"/>
  <c r="Q181" i="4"/>
  <c r="Q173" i="4"/>
  <c r="Q165" i="4"/>
  <c r="Q157" i="4"/>
  <c r="Q149" i="4"/>
  <c r="Q125" i="4"/>
  <c r="Q21" i="4"/>
  <c r="P1411" i="4"/>
  <c r="P1403" i="4"/>
  <c r="P1387" i="4"/>
  <c r="P1379" i="4"/>
  <c r="P1371" i="4"/>
  <c r="P1363" i="4"/>
  <c r="P1355" i="4"/>
  <c r="P1347" i="4"/>
  <c r="P1339" i="4"/>
  <c r="P1331" i="4"/>
  <c r="P1323" i="4"/>
  <c r="P1315" i="4"/>
  <c r="P1307" i="4"/>
  <c r="P1299" i="4"/>
  <c r="P1283" i="4"/>
  <c r="P1275" i="4"/>
  <c r="P1267" i="4"/>
  <c r="P1259" i="4"/>
  <c r="P1251" i="4"/>
  <c r="P1235" i="4"/>
  <c r="P1227" i="4"/>
  <c r="P1219" i="4"/>
  <c r="P1211" i="4"/>
  <c r="P1203" i="4"/>
  <c r="P1195" i="4"/>
  <c r="P1179" i="4"/>
  <c r="P1163" i="4"/>
  <c r="P1155" i="4"/>
  <c r="P1147" i="4"/>
  <c r="P1139" i="4"/>
  <c r="P1131" i="4"/>
  <c r="P1123" i="4"/>
  <c r="P1091" i="4"/>
  <c r="P1083" i="4"/>
  <c r="P1075" i="4"/>
  <c r="P1051" i="4"/>
  <c r="P1043" i="4"/>
  <c r="P1027" i="4"/>
  <c r="P1019" i="4"/>
  <c r="P1011" i="4"/>
  <c r="P1003" i="4"/>
  <c r="P971" i="4"/>
  <c r="P963" i="4"/>
  <c r="P955" i="4"/>
  <c r="P947" i="4"/>
  <c r="P939" i="4"/>
  <c r="P923" i="4"/>
  <c r="P907" i="4"/>
  <c r="P899" i="4"/>
  <c r="P891" i="4"/>
  <c r="P883" i="4"/>
  <c r="P875" i="4"/>
  <c r="P867" i="4"/>
  <c r="P843" i="4"/>
  <c r="P827" i="4"/>
  <c r="P811" i="4"/>
  <c r="P803" i="4"/>
  <c r="P795" i="4"/>
  <c r="P771" i="4"/>
  <c r="P763" i="4"/>
  <c r="P755" i="4"/>
  <c r="P747" i="4"/>
  <c r="P739" i="4"/>
  <c r="P731" i="4"/>
  <c r="P723" i="4"/>
  <c r="P699" i="4"/>
  <c r="P683" i="4"/>
  <c r="P675" i="4"/>
  <c r="P667" i="4"/>
  <c r="P659" i="4"/>
  <c r="P651" i="4"/>
  <c r="P635" i="4"/>
  <c r="P627" i="4"/>
  <c r="P603" i="4"/>
  <c r="P579" i="4"/>
  <c r="P571" i="4"/>
  <c r="P563" i="4"/>
  <c r="P555" i="4"/>
  <c r="P547" i="4"/>
  <c r="P539" i="4"/>
  <c r="P531" i="4"/>
  <c r="P523" i="4"/>
  <c r="P515" i="4"/>
  <c r="P499" i="4"/>
  <c r="P491" i="4"/>
  <c r="P475" i="4"/>
  <c r="P467" i="4"/>
  <c r="P443" i="4"/>
  <c r="P435" i="4"/>
  <c r="P411" i="4"/>
  <c r="P395" i="4"/>
  <c r="P387" i="4"/>
  <c r="P379" i="4"/>
  <c r="P371" i="4"/>
  <c r="P355" i="4"/>
  <c r="P347" i="4"/>
  <c r="P331" i="4"/>
  <c r="P315" i="4"/>
  <c r="P307" i="4"/>
  <c r="P299" i="4"/>
  <c r="P291" i="4"/>
  <c r="P275" i="4"/>
  <c r="P267" i="4"/>
  <c r="P243" i="4"/>
  <c r="P227" i="4"/>
  <c r="P211" i="4"/>
  <c r="P203" i="4"/>
  <c r="P195" i="4"/>
  <c r="P187" i="4"/>
  <c r="P163" i="4"/>
  <c r="P155" i="4"/>
  <c r="P139" i="4"/>
  <c r="P115" i="4"/>
  <c r="P83" i="4"/>
  <c r="P75" i="4"/>
  <c r="P67" i="4"/>
  <c r="P59" i="4"/>
  <c r="P51" i="4"/>
  <c r="P43" i="4"/>
  <c r="P35" i="4"/>
  <c r="P11" i="4"/>
  <c r="P3" i="4"/>
  <c r="P2300" i="1"/>
  <c r="P2260" i="1"/>
  <c r="P2220" i="1"/>
  <c r="P2188" i="1"/>
  <c r="P2140" i="1"/>
  <c r="P2100" i="1"/>
  <c r="P2076" i="1"/>
  <c r="P2028" i="1"/>
  <c r="P1988" i="1"/>
  <c r="P1948" i="1"/>
  <c r="P1916" i="1"/>
  <c r="P1876" i="1"/>
  <c r="P1836" i="1"/>
  <c r="P1796" i="1"/>
  <c r="P1756" i="1"/>
  <c r="P1708" i="1"/>
  <c r="P1668" i="1"/>
  <c r="P1636" i="1"/>
  <c r="P1596" i="1"/>
  <c r="P1556" i="1"/>
  <c r="P1524" i="1"/>
  <c r="P1484" i="1"/>
  <c r="P1444" i="1"/>
  <c r="P1404" i="1"/>
  <c r="P1356" i="1"/>
  <c r="P1316" i="1"/>
  <c r="P1276" i="1"/>
  <c r="P1236" i="1"/>
  <c r="P1204" i="1"/>
  <c r="P1164" i="1"/>
  <c r="P1124" i="1"/>
  <c r="P1076" i="1"/>
  <c r="P1036" i="1"/>
  <c r="P1004" i="1"/>
  <c r="P956" i="1"/>
  <c r="P924" i="1"/>
  <c r="P884" i="1"/>
  <c r="P836" i="1"/>
  <c r="P796" i="1"/>
  <c r="P756" i="1"/>
  <c r="P716" i="1"/>
  <c r="P676" i="1"/>
  <c r="P636" i="1"/>
  <c r="P612" i="1"/>
  <c r="P572" i="1"/>
  <c r="P532" i="1"/>
  <c r="P484" i="1"/>
  <c r="P452" i="1"/>
  <c r="P412" i="1"/>
  <c r="P372" i="1"/>
  <c r="P324" i="1"/>
  <c r="P284" i="1"/>
  <c r="P252" i="1"/>
  <c r="P204" i="1"/>
  <c r="P164" i="1"/>
  <c r="P132" i="1"/>
  <c r="P84" i="1"/>
  <c r="P52" i="1"/>
  <c r="P4" i="1"/>
  <c r="P2316" i="1"/>
  <c r="P2284" i="1"/>
  <c r="P2244" i="1"/>
  <c r="P2204" i="1"/>
  <c r="P2164" i="1"/>
  <c r="P2124" i="1"/>
  <c r="P2084" i="1"/>
  <c r="P2052" i="1"/>
  <c r="P2012" i="1"/>
  <c r="P1964" i="1"/>
  <c r="P1924" i="1"/>
  <c r="P1884" i="1"/>
  <c r="P1852" i="1"/>
  <c r="P1804" i="1"/>
  <c r="P1764" i="1"/>
  <c r="P1732" i="1"/>
  <c r="P1692" i="1"/>
  <c r="P1644" i="1"/>
  <c r="P1612" i="1"/>
  <c r="P1580" i="1"/>
  <c r="P1540" i="1"/>
  <c r="P1500" i="1"/>
  <c r="P1460" i="1"/>
  <c r="P1412" i="1"/>
  <c r="P1380" i="1"/>
  <c r="P1332" i="1"/>
  <c r="P1292" i="1"/>
  <c r="P1252" i="1"/>
  <c r="P1212" i="1"/>
  <c r="P1180" i="1"/>
  <c r="P1140" i="1"/>
  <c r="P1092" i="1"/>
  <c r="P1052" i="1"/>
  <c r="P1020" i="1"/>
  <c r="P980" i="1"/>
  <c r="P940" i="1"/>
  <c r="P900" i="1"/>
  <c r="P860" i="1"/>
  <c r="P820" i="1"/>
  <c r="P788" i="1"/>
  <c r="P748" i="1"/>
  <c r="P708" i="1"/>
  <c r="P668" i="1"/>
  <c r="P620" i="1"/>
  <c r="P580" i="1"/>
  <c r="P540" i="1"/>
  <c r="P508" i="1"/>
  <c r="P468" i="1"/>
  <c r="P420" i="1"/>
  <c r="P380" i="1"/>
  <c r="P340" i="1"/>
  <c r="P300" i="1"/>
  <c r="P260" i="1"/>
  <c r="P228" i="1"/>
  <c r="P180" i="1"/>
  <c r="P148" i="1"/>
  <c r="P108" i="1"/>
  <c r="P60" i="1"/>
  <c r="P20" i="1"/>
  <c r="P2332" i="1"/>
  <c r="P2292" i="1"/>
  <c r="P2252" i="1"/>
  <c r="P2212" i="1"/>
  <c r="P2172" i="1"/>
  <c r="P2132" i="1"/>
  <c r="P2060" i="1"/>
  <c r="P2020" i="1"/>
  <c r="P1980" i="1"/>
  <c r="P1940" i="1"/>
  <c r="P1900" i="1"/>
  <c r="P1860" i="1"/>
  <c r="P1820" i="1"/>
  <c r="P1780" i="1"/>
  <c r="P1740" i="1"/>
  <c r="P1700" i="1"/>
  <c r="P1660" i="1"/>
  <c r="P1620" i="1"/>
  <c r="P1572" i="1"/>
  <c r="P1508" i="1"/>
  <c r="P1468" i="1"/>
  <c r="P1428" i="1"/>
  <c r="P1388" i="1"/>
  <c r="P1348" i="1"/>
  <c r="P1308" i="1"/>
  <c r="P1268" i="1"/>
  <c r="P1228" i="1"/>
  <c r="P1188" i="1"/>
  <c r="P1148" i="1"/>
  <c r="P1108" i="1"/>
  <c r="P1068" i="1"/>
  <c r="P1028" i="1"/>
  <c r="P988" i="1"/>
  <c r="P948" i="1"/>
  <c r="P908" i="1"/>
  <c r="P868" i="1"/>
  <c r="P828" i="1"/>
  <c r="P780" i="1"/>
  <c r="P732" i="1"/>
  <c r="P692" i="1"/>
  <c r="P652" i="1"/>
  <c r="P596" i="1"/>
  <c r="P556" i="1"/>
  <c r="P516" i="1"/>
  <c r="P476" i="1"/>
  <c r="P436" i="1"/>
  <c r="P396" i="1"/>
  <c r="P356" i="1"/>
  <c r="P316" i="1"/>
  <c r="P276" i="1"/>
  <c r="P236" i="1"/>
  <c r="P196" i="1"/>
  <c r="P156" i="1"/>
  <c r="P116" i="1"/>
  <c r="P76" i="1"/>
  <c r="P36" i="1"/>
  <c r="P2308" i="1"/>
  <c r="P2268" i="1"/>
  <c r="P2228" i="1"/>
  <c r="P2180" i="1"/>
  <c r="P2148" i="1"/>
  <c r="P2108" i="1"/>
  <c r="P2068" i="1"/>
  <c r="P2036" i="1"/>
  <c r="P1996" i="1"/>
  <c r="P1956" i="1"/>
  <c r="P1908" i="1"/>
  <c r="P1868" i="1"/>
  <c r="P1828" i="1"/>
  <c r="P1788" i="1"/>
  <c r="P1748" i="1"/>
  <c r="P1716" i="1"/>
  <c r="P1676" i="1"/>
  <c r="P1628" i="1"/>
  <c r="P1588" i="1"/>
  <c r="P1548" i="1"/>
  <c r="P1516" i="1"/>
  <c r="P1476" i="1"/>
  <c r="P1436" i="1"/>
  <c r="P1396" i="1"/>
  <c r="P1364" i="1"/>
  <c r="P1324" i="1"/>
  <c r="P1284" i="1"/>
  <c r="P1244" i="1"/>
  <c r="P1196" i="1"/>
  <c r="P1156" i="1"/>
  <c r="P1116" i="1"/>
  <c r="P1084" i="1"/>
  <c r="P1044" i="1"/>
  <c r="P996" i="1"/>
  <c r="P964" i="1"/>
  <c r="P916" i="1"/>
  <c r="P876" i="1"/>
  <c r="P844" i="1"/>
  <c r="P804" i="1"/>
  <c r="P764" i="1"/>
  <c r="P724" i="1"/>
  <c r="P684" i="1"/>
  <c r="P644" i="1"/>
  <c r="P604" i="1"/>
  <c r="P564" i="1"/>
  <c r="P524" i="1"/>
  <c r="P492" i="1"/>
  <c r="P444" i="1"/>
  <c r="P404" i="1"/>
  <c r="P364" i="1"/>
  <c r="P332" i="1"/>
  <c r="P292" i="1"/>
  <c r="P244" i="1"/>
  <c r="P212" i="1"/>
  <c r="P172" i="1"/>
  <c r="P124" i="1"/>
  <c r="P92" i="1"/>
  <c r="P44" i="1"/>
  <c r="P12" i="1"/>
  <c r="P2324" i="1"/>
  <c r="P2276" i="1"/>
  <c r="P2236" i="1"/>
  <c r="P2196" i="1"/>
  <c r="P2156" i="1"/>
  <c r="P2116" i="1"/>
  <c r="P2092" i="1"/>
  <c r="P2044" i="1"/>
  <c r="P2004" i="1"/>
  <c r="P1972" i="1"/>
  <c r="P1932" i="1"/>
  <c r="P1892" i="1"/>
  <c r="P1844" i="1"/>
  <c r="P1812" i="1"/>
  <c r="P1772" i="1"/>
  <c r="P1724" i="1"/>
  <c r="P1684" i="1"/>
  <c r="P1652" i="1"/>
  <c r="P1604" i="1"/>
  <c r="P1564" i="1"/>
  <c r="P1532" i="1"/>
  <c r="P1492" i="1"/>
  <c r="P1452" i="1"/>
  <c r="P1420" i="1"/>
  <c r="P1372" i="1"/>
  <c r="P1340" i="1"/>
  <c r="P1300" i="1"/>
  <c r="P1260" i="1"/>
  <c r="P1220" i="1"/>
  <c r="P1172" i="1"/>
  <c r="P1132" i="1"/>
  <c r="P1100" i="1"/>
  <c r="P1060" i="1"/>
  <c r="P1012" i="1"/>
  <c r="P972" i="1"/>
  <c r="P932" i="1"/>
  <c r="P892" i="1"/>
  <c r="P852" i="1"/>
  <c r="P812" i="1"/>
  <c r="P772" i="1"/>
  <c r="P740" i="1"/>
  <c r="P700" i="1"/>
  <c r="P660" i="1"/>
  <c r="P628" i="1"/>
  <c r="P588" i="1"/>
  <c r="P548" i="1"/>
  <c r="P500" i="1"/>
  <c r="P460" i="1"/>
  <c r="P428" i="1"/>
  <c r="P388" i="1"/>
  <c r="P348" i="1"/>
  <c r="P308" i="1"/>
  <c r="P268" i="1"/>
  <c r="P220" i="1"/>
  <c r="P188" i="1"/>
  <c r="P140" i="1"/>
  <c r="P100" i="1"/>
  <c r="P68" i="1"/>
  <c r="P28" i="1"/>
  <c r="P2318" i="1"/>
  <c r="P2310" i="1"/>
  <c r="P2294" i="1"/>
  <c r="P2278" i="1"/>
  <c r="P2262" i="1"/>
  <c r="P2246" i="1"/>
  <c r="P2230" i="1"/>
  <c r="P2214" i="1"/>
  <c r="P2198" i="1"/>
  <c r="P2182" i="1"/>
  <c r="P2158" i="1"/>
  <c r="P2150" i="1"/>
  <c r="P2134" i="1"/>
  <c r="P2118" i="1"/>
  <c r="P2102" i="1"/>
  <c r="P2086" i="1"/>
  <c r="P2070" i="1"/>
  <c r="P2054" i="1"/>
  <c r="P2030" i="1"/>
  <c r="P2014" i="1"/>
  <c r="P1998" i="1"/>
  <c r="P1982" i="1"/>
  <c r="P1966" i="1"/>
  <c r="P1950" i="1"/>
  <c r="P1934" i="1"/>
  <c r="P1926" i="1"/>
  <c r="P1910" i="1"/>
  <c r="P1894" i="1"/>
  <c r="P1870" i="1"/>
  <c r="P1854" i="1"/>
  <c r="P1838" i="1"/>
  <c r="P1830" i="1"/>
  <c r="P1814" i="1"/>
  <c r="P1798" i="1"/>
  <c r="P1782" i="1"/>
  <c r="P1766" i="1"/>
  <c r="P1742" i="1"/>
  <c r="P1726" i="1"/>
  <c r="P1710" i="1"/>
  <c r="P1702" i="1"/>
  <c r="P1686" i="1"/>
  <c r="P1670" i="1"/>
  <c r="P1654" i="1"/>
  <c r="P1638" i="1"/>
  <c r="P1622" i="1"/>
  <c r="P1606" i="1"/>
  <c r="P1590" i="1"/>
  <c r="P1574" i="1"/>
  <c r="P1558" i="1"/>
  <c r="P1542" i="1"/>
  <c r="P1526" i="1"/>
  <c r="P1510" i="1"/>
  <c r="P1486" i="1"/>
  <c r="P1470" i="1"/>
  <c r="P1454" i="1"/>
  <c r="P1438" i="1"/>
  <c r="P1422" i="1"/>
  <c r="P1406" i="1"/>
  <c r="P1390" i="1"/>
  <c r="P1374" i="1"/>
  <c r="P1358" i="1"/>
  <c r="P1350" i="1"/>
  <c r="P1334" i="1"/>
  <c r="P1310" i="1"/>
  <c r="P1294" i="1"/>
  <c r="P1278" i="1"/>
  <c r="P1262" i="1"/>
  <c r="P1246" i="1"/>
  <c r="P1230" i="1"/>
  <c r="P1214" i="1"/>
  <c r="P1198" i="1"/>
  <c r="P1182" i="1"/>
  <c r="P1174" i="1"/>
  <c r="P1150" i="1"/>
  <c r="P1134" i="1"/>
  <c r="P1126" i="1"/>
  <c r="P1102" i="1"/>
  <c r="P1086" i="1"/>
  <c r="P1070" i="1"/>
  <c r="P1054" i="1"/>
  <c r="P1038" i="1"/>
  <c r="P1030" i="1"/>
  <c r="P1014" i="1"/>
  <c r="P998" i="1"/>
  <c r="P982" i="1"/>
  <c r="P958" i="1"/>
  <c r="P942" i="1"/>
  <c r="P926" i="1"/>
  <c r="P910" i="1"/>
  <c r="P894" i="1"/>
  <c r="P886" i="1"/>
  <c r="P862" i="1"/>
  <c r="P846" i="1"/>
  <c r="P830" i="1"/>
  <c r="P814" i="1"/>
  <c r="P798" i="1"/>
  <c r="P790" i="1"/>
  <c r="P774" i="1"/>
  <c r="P758" i="1"/>
  <c r="P742" i="1"/>
  <c r="P726" i="1"/>
  <c r="P710" i="1"/>
  <c r="P694" i="1"/>
  <c r="P678" i="1"/>
  <c r="P654" i="1"/>
  <c r="P646" i="1"/>
  <c r="P630" i="1"/>
  <c r="P614" i="1"/>
  <c r="P598" i="1"/>
  <c r="P582" i="1"/>
  <c r="P566" i="1"/>
  <c r="P550" i="1"/>
  <c r="P534" i="1"/>
  <c r="P518" i="1"/>
  <c r="P494" i="1"/>
  <c r="P478" i="1"/>
  <c r="P462" i="1"/>
  <c r="P454" i="1"/>
  <c r="P438" i="1"/>
  <c r="P422" i="1"/>
  <c r="P406" i="1"/>
  <c r="P382" i="1"/>
  <c r="P374" i="1"/>
  <c r="P358" i="1"/>
  <c r="P342" i="1"/>
  <c r="O2241" i="4"/>
  <c r="O2225" i="4"/>
  <c r="O2217" i="4"/>
  <c r="O2105" i="4"/>
  <c r="O2097" i="4"/>
  <c r="O2065" i="4"/>
  <c r="O2049" i="4"/>
  <c r="O2033" i="4"/>
  <c r="O2025" i="4"/>
  <c r="O2017" i="4"/>
  <c r="O2009" i="4"/>
  <c r="O2001" i="4"/>
  <c r="O1993" i="4"/>
  <c r="O1985" i="4"/>
  <c r="O1977" i="4"/>
  <c r="O1841" i="4"/>
  <c r="O1833" i="4"/>
  <c r="O1825" i="4"/>
  <c r="O1817" i="4"/>
  <c r="O1809" i="4"/>
  <c r="O1801" i="4"/>
  <c r="O1793" i="4"/>
  <c r="O1785" i="4"/>
  <c r="O1777" i="4"/>
  <c r="P2334" i="1"/>
  <c r="P2326" i="1"/>
  <c r="P2302" i="1"/>
  <c r="P2286" i="1"/>
  <c r="P2270" i="1"/>
  <c r="P2254" i="1"/>
  <c r="P2238" i="1"/>
  <c r="P2222" i="1"/>
  <c r="P2206" i="1"/>
  <c r="P2190" i="1"/>
  <c r="P2174" i="1"/>
  <c r="P2166" i="1"/>
  <c r="P2142" i="1"/>
  <c r="P2126" i="1"/>
  <c r="P2110" i="1"/>
  <c r="P2094" i="1"/>
  <c r="P2078" i="1"/>
  <c r="P2062" i="1"/>
  <c r="P2046" i="1"/>
  <c r="P2038" i="1"/>
  <c r="P2022" i="1"/>
  <c r="P2006" i="1"/>
  <c r="P1990" i="1"/>
  <c r="P1974" i="1"/>
  <c r="P1958" i="1"/>
  <c r="P1942" i="1"/>
  <c r="P1918" i="1"/>
  <c r="P1902" i="1"/>
  <c r="P1886" i="1"/>
  <c r="P1878" i="1"/>
  <c r="P1862" i="1"/>
  <c r="P1846" i="1"/>
  <c r="P1822" i="1"/>
  <c r="P1806" i="1"/>
  <c r="P1790" i="1"/>
  <c r="P1774" i="1"/>
  <c r="P1758" i="1"/>
  <c r="P1750" i="1"/>
  <c r="P1734" i="1"/>
  <c r="P1718" i="1"/>
  <c r="P1694" i="1"/>
  <c r="P1678" i="1"/>
  <c r="P1662" i="1"/>
  <c r="P1646" i="1"/>
  <c r="P1630" i="1"/>
  <c r="P1614" i="1"/>
  <c r="P1598" i="1"/>
  <c r="P1582" i="1"/>
  <c r="P1566" i="1"/>
  <c r="P1550" i="1"/>
  <c r="P1534" i="1"/>
  <c r="P1518" i="1"/>
  <c r="P1502" i="1"/>
  <c r="P1494" i="1"/>
  <c r="P1478" i="1"/>
  <c r="P1462" i="1"/>
  <c r="P1446" i="1"/>
  <c r="P1430" i="1"/>
  <c r="P1414" i="1"/>
  <c r="P1398" i="1"/>
  <c r="P1382" i="1"/>
  <c r="P1366" i="1"/>
  <c r="P1342" i="1"/>
  <c r="P1326" i="1"/>
  <c r="P1318" i="1"/>
  <c r="P1302" i="1"/>
  <c r="P1286" i="1"/>
  <c r="P1270" i="1"/>
  <c r="P1254" i="1"/>
  <c r="P1238" i="1"/>
  <c r="P1222" i="1"/>
  <c r="P1206" i="1"/>
  <c r="P1190" i="1"/>
  <c r="P1166" i="1"/>
  <c r="P1158" i="1"/>
  <c r="P1142" i="1"/>
  <c r="P1118" i="1"/>
  <c r="P1110" i="1"/>
  <c r="P1094" i="1"/>
  <c r="P1078" i="1"/>
  <c r="P1062" i="1"/>
  <c r="P1046" i="1"/>
  <c r="P1022" i="1"/>
  <c r="P1006" i="1"/>
  <c r="P990" i="1"/>
  <c r="P974" i="1"/>
  <c r="P966" i="1"/>
  <c r="P950" i="1"/>
  <c r="P934" i="1"/>
  <c r="P918" i="1"/>
  <c r="P902" i="1"/>
  <c r="P878" i="1"/>
  <c r="P870" i="1"/>
  <c r="P854" i="1"/>
  <c r="P838" i="1"/>
  <c r="P822" i="1"/>
  <c r="P806" i="1"/>
  <c r="P782" i="1"/>
  <c r="P766" i="1"/>
  <c r="P750" i="1"/>
  <c r="P734" i="1"/>
  <c r="P718" i="1"/>
  <c r="P702" i="1"/>
  <c r="P686" i="1"/>
  <c r="P670" i="1"/>
  <c r="P662" i="1"/>
  <c r="P638" i="1"/>
  <c r="P622" i="1"/>
  <c r="P606" i="1"/>
  <c r="P590" i="1"/>
  <c r="P574" i="1"/>
  <c r="P558" i="1"/>
  <c r="P542" i="1"/>
  <c r="P526" i="1"/>
  <c r="P510" i="1"/>
  <c r="P502" i="1"/>
  <c r="P486" i="1"/>
  <c r="P470" i="1"/>
  <c r="P446" i="1"/>
  <c r="P430" i="1"/>
  <c r="P414" i="1"/>
  <c r="P398" i="1"/>
  <c r="P390" i="1"/>
  <c r="P366" i="1"/>
  <c r="P350" i="1"/>
  <c r="P334" i="1"/>
  <c r="O2249" i="4"/>
  <c r="O2336" i="4"/>
  <c r="O2312" i="4"/>
  <c r="O2288" i="4"/>
  <c r="O2280" i="4"/>
  <c r="O2272" i="4"/>
  <c r="O2264" i="4"/>
  <c r="O2256" i="4"/>
  <c r="O2248" i="4"/>
  <c r="O2240" i="4"/>
  <c r="O2224" i="4"/>
  <c r="O2216" i="4"/>
  <c r="O2200" i="4"/>
  <c r="O2168" i="4"/>
  <c r="O2160" i="4"/>
  <c r="O2152" i="4"/>
  <c r="O2128" i="4"/>
  <c r="O2120" i="4"/>
  <c r="O2104" i="4"/>
  <c r="O2096" i="4"/>
  <c r="O2080" i="4"/>
  <c r="O2072" i="4"/>
  <c r="O2048" i="4"/>
  <c r="O2024" i="4"/>
  <c r="O2016" i="4"/>
  <c r="O2008" i="4"/>
  <c r="O2000" i="4"/>
  <c r="O1992" i="4"/>
  <c r="O1984" i="4"/>
  <c r="O1976" i="4"/>
  <c r="O1840" i="4"/>
  <c r="O1832" i="4"/>
  <c r="O1824" i="4"/>
  <c r="O1816" i="4"/>
  <c r="O1808" i="4"/>
  <c r="O1800" i="4"/>
  <c r="O1792" i="4"/>
  <c r="O1784" i="4"/>
  <c r="O1776" i="4"/>
  <c r="O960" i="4"/>
  <c r="P2335" i="4"/>
  <c r="P2295" i="4"/>
  <c r="P2287" i="4"/>
  <c r="P2263" i="4"/>
  <c r="P2255" i="4"/>
  <c r="P2223" i="4"/>
  <c r="P2207" i="4"/>
  <c r="P2191" i="4"/>
  <c r="P2183" i="4"/>
  <c r="P2175" i="4"/>
  <c r="P2079" i="4"/>
  <c r="P2071" i="4"/>
  <c r="P1983" i="4"/>
  <c r="P1935" i="4"/>
  <c r="P1919" i="4"/>
  <c r="P1887" i="4"/>
  <c r="P1839" i="4"/>
  <c r="P1807" i="4"/>
  <c r="P1783" i="4"/>
  <c r="P1751" i="4"/>
  <c r="P1735" i="4"/>
  <c r="P1711" i="4"/>
  <c r="P1695" i="4"/>
  <c r="P1647" i="4"/>
  <c r="P1631" i="4"/>
  <c r="P1607" i="4"/>
  <c r="P1551" i="4"/>
  <c r="P1543" i="4"/>
  <c r="P1535" i="4"/>
  <c r="P1503" i="4"/>
  <c r="P1471" i="4"/>
  <c r="P1463" i="4"/>
  <c r="P1431" i="4"/>
  <c r="P1415" i="4"/>
  <c r="P1375" i="4"/>
  <c r="P1343" i="4"/>
  <c r="P1311" i="4"/>
  <c r="P1279" i="4"/>
  <c r="P1231" i="4"/>
  <c r="P1207" i="4"/>
  <c r="P1191" i="4"/>
  <c r="P1175" i="4"/>
  <c r="P1095" i="4"/>
  <c r="P1055" i="4"/>
  <c r="P1023" i="4"/>
  <c r="P999" i="4"/>
  <c r="P959" i="4"/>
  <c r="P951" i="4"/>
  <c r="P943" i="4"/>
  <c r="P919" i="4"/>
  <c r="P911" i="4"/>
  <c r="P887" i="4"/>
  <c r="P871" i="4"/>
  <c r="P847" i="4"/>
  <c r="P791" i="4"/>
  <c r="P783" i="4"/>
  <c r="P767" i="4"/>
  <c r="P759" i="4"/>
  <c r="P743" i="4"/>
  <c r="P735" i="4"/>
  <c r="P727" i="4"/>
  <c r="P719" i="4"/>
  <c r="P711" i="4"/>
  <c r="P703" i="4"/>
  <c r="P671" i="4"/>
  <c r="P663" i="4"/>
  <c r="P639" i="4"/>
  <c r="P615" i="4"/>
  <c r="P607" i="4"/>
  <c r="P599" i="4"/>
  <c r="P591" i="4"/>
  <c r="P583" i="4"/>
  <c r="P535" i="4"/>
  <c r="P511" i="4"/>
  <c r="P439" i="4"/>
  <c r="P423" i="4"/>
  <c r="P407" i="4"/>
  <c r="P351" i="4"/>
  <c r="P343" i="4"/>
  <c r="P319" i="4"/>
  <c r="P311" i="4"/>
  <c r="P279" i="4"/>
  <c r="P271" i="4"/>
  <c r="P263" i="4"/>
  <c r="P255" i="4"/>
  <c r="P247" i="4"/>
  <c r="P223" i="4"/>
  <c r="P215" i="4"/>
  <c r="P159" i="4"/>
  <c r="P143" i="4"/>
  <c r="P135" i="4"/>
  <c r="P87" i="4"/>
  <c r="P55" i="4"/>
  <c r="P31" i="4"/>
  <c r="Q2334" i="4"/>
  <c r="Q2326" i="4"/>
  <c r="Q2318" i="4"/>
  <c r="Q2294" i="4"/>
  <c r="Q2286" i="4"/>
  <c r="Q2270" i="4"/>
  <c r="Q2262" i="4"/>
  <c r="Q2246" i="4"/>
  <c r="Q2238" i="4"/>
  <c r="Q2230" i="4"/>
  <c r="Q2222" i="4"/>
  <c r="Q2214" i="4"/>
  <c r="Q2206" i="4"/>
  <c r="Q2198" i="4"/>
  <c r="Q2182" i="4"/>
  <c r="Q2174" i="4"/>
  <c r="Q2166" i="4"/>
  <c r="Q2158" i="4"/>
  <c r="Q2150" i="4"/>
  <c r="Q2142" i="4"/>
  <c r="Q2134" i="4"/>
  <c r="Q2126" i="4"/>
  <c r="Q2118" i="4"/>
  <c r="Q2102" i="4"/>
  <c r="Q2094" i="4"/>
  <c r="Q2086" i="4"/>
  <c r="Q2078" i="4"/>
  <c r="Q2070" i="4"/>
  <c r="Q2062" i="4"/>
  <c r="Q2054" i="4"/>
  <c r="Q2046" i="4"/>
  <c r="Q2038" i="4"/>
  <c r="Q2030" i="4"/>
  <c r="Q2022" i="4"/>
  <c r="Q2014" i="4"/>
  <c r="Q2006" i="4"/>
  <c r="Q1998" i="4"/>
  <c r="Q1990" i="4"/>
  <c r="Q1982" i="4"/>
  <c r="Q1974" i="4"/>
  <c r="Q1966" i="4"/>
  <c r="Q1958" i="4"/>
  <c r="Q1950" i="4"/>
  <c r="Q1942" i="4"/>
  <c r="Q1934" i="4"/>
  <c r="Q1926" i="4"/>
  <c r="Q1918" i="4"/>
  <c r="Q1910" i="4"/>
  <c r="Q1902" i="4"/>
  <c r="Q1894" i="4"/>
  <c r="Q1886" i="4"/>
  <c r="Q1878" i="4"/>
  <c r="Q1870" i="4"/>
  <c r="Q1854" i="4"/>
  <c r="Q1846" i="4"/>
  <c r="Q1838" i="4"/>
  <c r="Q1830" i="4"/>
  <c r="Q1814" i="4"/>
  <c r="Q1806" i="4"/>
  <c r="Q1790" i="4"/>
  <c r="Q1782" i="4"/>
  <c r="Q1774" i="4"/>
  <c r="Q1758" i="4"/>
  <c r="Q1750" i="4"/>
  <c r="Q1734" i="4"/>
  <c r="Q1726" i="4"/>
  <c r="Q1718" i="4"/>
  <c r="Q1710" i="4"/>
  <c r="Q1702" i="4"/>
  <c r="Q1694" i="4"/>
  <c r="Q1686" i="4"/>
  <c r="Q1678" i="4"/>
  <c r="Q1670" i="4"/>
  <c r="Q1662" i="4"/>
  <c r="Q1646" i="4"/>
  <c r="Q1638" i="4"/>
  <c r="Q1630" i="4"/>
  <c r="Q1622" i="4"/>
  <c r="Q1614" i="4"/>
  <c r="Q1606" i="4"/>
  <c r="Q1598" i="4"/>
  <c r="Q1590" i="4"/>
  <c r="Q1582" i="4"/>
  <c r="Q1574" i="4"/>
  <c r="Q1566" i="4"/>
  <c r="Q1558" i="4"/>
  <c r="Q1550" i="4"/>
  <c r="Q1542" i="4"/>
  <c r="Q1534" i="4"/>
  <c r="Q1526" i="4"/>
  <c r="Q1518" i="4"/>
  <c r="Q1510" i="4"/>
  <c r="Q1502" i="4"/>
  <c r="Q1478" i="4"/>
  <c r="Q1470" i="4"/>
  <c r="Q1462" i="4"/>
  <c r="Q1454" i="4"/>
  <c r="Q1446" i="4"/>
  <c r="Q1438" i="4"/>
  <c r="Q1430" i="4"/>
  <c r="Q1422" i="4"/>
  <c r="Q1414" i="4"/>
  <c r="Q1406" i="4"/>
  <c r="Q1398" i="4"/>
  <c r="Q1382" i="4"/>
  <c r="Q1374" i="4"/>
  <c r="Q1366" i="4"/>
  <c r="Q1358" i="4"/>
  <c r="Q1350" i="4"/>
  <c r="Q1342" i="4"/>
  <c r="Q1334" i="4"/>
  <c r="Q1326" i="4"/>
  <c r="Q1318" i="4"/>
  <c r="Q1310" i="4"/>
  <c r="Q1294" i="4"/>
  <c r="Q1286" i="4"/>
  <c r="Q1278" i="4"/>
  <c r="Q1270" i="4"/>
  <c r="Q1262" i="4"/>
  <c r="Q1254" i="4"/>
  <c r="Q1246" i="4"/>
  <c r="Q1238" i="4"/>
  <c r="Q1230" i="4"/>
  <c r="Q1222" i="4"/>
  <c r="Q1214" i="4"/>
  <c r="Q1206" i="4"/>
  <c r="Q1198" i="4"/>
  <c r="Q1182" i="4"/>
  <c r="Q1174" i="4"/>
  <c r="Q1166" i="4"/>
  <c r="Q1142" i="4"/>
  <c r="Q1134" i="4"/>
  <c r="Q1118" i="4"/>
  <c r="Q1110" i="4"/>
  <c r="Q1086" i="4"/>
  <c r="Q1070" i="4"/>
  <c r="Q1030" i="4"/>
  <c r="Q1022" i="4"/>
  <c r="Q998" i="4"/>
  <c r="Q990" i="4"/>
  <c r="Q974" i="4"/>
  <c r="Q966" i="4"/>
  <c r="Q958" i="4"/>
  <c r="Q942" i="4"/>
  <c r="Q934" i="4"/>
  <c r="Q926" i="4"/>
  <c r="Q918" i="4"/>
  <c r="Q894" i="4"/>
  <c r="Q886" i="4"/>
  <c r="Q878" i="4"/>
  <c r="Q870" i="4"/>
  <c r="Q862" i="4"/>
  <c r="Q838" i="4"/>
  <c r="Q830" i="4"/>
  <c r="Q822" i="4"/>
  <c r="Q798" i="4"/>
  <c r="Q790" i="4"/>
  <c r="Q782" i="4"/>
  <c r="Q766" i="4"/>
  <c r="Q750" i="4"/>
  <c r="Q742" i="4"/>
  <c r="Q734" i="4"/>
  <c r="Q726" i="4"/>
  <c r="Q718" i="4"/>
  <c r="Q710" i="4"/>
  <c r="Q702" i="4"/>
  <c r="Q686" i="4"/>
  <c r="Q678" i="4"/>
  <c r="Q638" i="4"/>
  <c r="Q630" i="4"/>
  <c r="Q622" i="4"/>
  <c r="Q614" i="4"/>
  <c r="Q606" i="4"/>
  <c r="Q582" i="4"/>
  <c r="Q566" i="4"/>
  <c r="Q558" i="4"/>
  <c r="Q550" i="4"/>
  <c r="Q534" i="4"/>
  <c r="Q518" i="4"/>
  <c r="Q510" i="4"/>
  <c r="Q494" i="4"/>
  <c r="Q486" i="4"/>
  <c r="Q462" i="4"/>
  <c r="Q454" i="4"/>
  <c r="Q438" i="4"/>
  <c r="Q422" i="4"/>
  <c r="Q414" i="4"/>
  <c r="Q350" i="4"/>
  <c r="Q342" i="4"/>
  <c r="Q326" i="4"/>
  <c r="Q318" i="4"/>
  <c r="Q302" i="4"/>
  <c r="Q294" i="4"/>
  <c r="Q286" i="4"/>
  <c r="Q278" i="4"/>
  <c r="Q254" i="4"/>
  <c r="Q246" i="4"/>
  <c r="Q238" i="4"/>
  <c r="Q222" i="4"/>
  <c r="Q214" i="4"/>
  <c r="Q206" i="4"/>
  <c r="Q198" i="4"/>
  <c r="Q190" i="4"/>
  <c r="Q174" i="4"/>
  <c r="Q158" i="4"/>
  <c r="Q142" i="4"/>
  <c r="Q126" i="4"/>
  <c r="Q78" i="4"/>
  <c r="Q54" i="4"/>
  <c r="P2315" i="1"/>
  <c r="P2291" i="1"/>
  <c r="P2259" i="1"/>
  <c r="P2235" i="1"/>
  <c r="P2203" i="1"/>
  <c r="P2179" i="1"/>
  <c r="P2155" i="1"/>
  <c r="P2131" i="1"/>
  <c r="P2107" i="1"/>
  <c r="P2091" i="1"/>
  <c r="P2067" i="1"/>
  <c r="P2051" i="1"/>
  <c r="P2035" i="1"/>
  <c r="P2019" i="1"/>
  <c r="P2003" i="1"/>
  <c r="P1987" i="1"/>
  <c r="P1971" i="1"/>
  <c r="P1955" i="1"/>
  <c r="P1939" i="1"/>
  <c r="P1923" i="1"/>
  <c r="P1907" i="1"/>
  <c r="P1891" i="1"/>
  <c r="P1875" i="1"/>
  <c r="P1859" i="1"/>
  <c r="P1843" i="1"/>
  <c r="P1827" i="1"/>
  <c r="P1811" i="1"/>
  <c r="P1795" i="1"/>
  <c r="P1779" i="1"/>
  <c r="P1755" i="1"/>
  <c r="P1739" i="1"/>
  <c r="P1723" i="1"/>
  <c r="P1707" i="1"/>
  <c r="P1691" i="1"/>
  <c r="P1675" i="1"/>
  <c r="P1635" i="1"/>
  <c r="P1619" i="1"/>
  <c r="P1603" i="1"/>
  <c r="P1595" i="1"/>
  <c r="P1587" i="1"/>
  <c r="P1579" i="1"/>
  <c r="P1555" i="1"/>
  <c r="P1539" i="1"/>
  <c r="P1531" i="1"/>
  <c r="P1523" i="1"/>
  <c r="P1499" i="1"/>
  <c r="P1491" i="1"/>
  <c r="P1483" i="1"/>
  <c r="P1467" i="1"/>
  <c r="P1459" i="1"/>
  <c r="P1451" i="1"/>
  <c r="P1435" i="1"/>
  <c r="P1427" i="1"/>
  <c r="P1419" i="1"/>
  <c r="P1411" i="1"/>
  <c r="P1403" i="1"/>
  <c r="P1387" i="1"/>
  <c r="P1379" i="1"/>
  <c r="P1371" i="1"/>
  <c r="P1347" i="1"/>
  <c r="P1331" i="1"/>
  <c r="P1323" i="1"/>
  <c r="P1315" i="1"/>
  <c r="P1291" i="1"/>
  <c r="P1283" i="1"/>
  <c r="P1275" i="1"/>
  <c r="P1259" i="1"/>
  <c r="P1251" i="1"/>
  <c r="P1243" i="1"/>
  <c r="P1227" i="1"/>
  <c r="P1219" i="1"/>
  <c r="P1211" i="1"/>
  <c r="P1203" i="1"/>
  <c r="P1187" i="1"/>
  <c r="P1171" i="1"/>
  <c r="P1155" i="1"/>
  <c r="P1147" i="1"/>
  <c r="P1139" i="1"/>
  <c r="P1131" i="1"/>
  <c r="P1107" i="1"/>
  <c r="P1099" i="1"/>
  <c r="P1091" i="1"/>
  <c r="P1083" i="1"/>
  <c r="P1075" i="1"/>
  <c r="P1067" i="1"/>
  <c r="P1059" i="1"/>
  <c r="P1043" i="1"/>
  <c r="P1035" i="1"/>
  <c r="P1027" i="1"/>
  <c r="P1019" i="1"/>
  <c r="P1003" i="1"/>
  <c r="P971" i="1"/>
  <c r="P963" i="1"/>
  <c r="P955" i="1"/>
  <c r="P947" i="1"/>
  <c r="P939" i="1"/>
  <c r="P931" i="1"/>
  <c r="P923" i="1"/>
  <c r="P915" i="1"/>
  <c r="P899" i="1"/>
  <c r="P891" i="1"/>
  <c r="P883" i="1"/>
  <c r="P867" i="1"/>
  <c r="P859" i="1"/>
  <c r="P851" i="1"/>
  <c r="P835" i="1"/>
  <c r="P827" i="1"/>
  <c r="P819" i="1"/>
  <c r="P811" i="1"/>
  <c r="P803" i="1"/>
  <c r="P795" i="1"/>
  <c r="P779" i="1"/>
  <c r="P771" i="1"/>
  <c r="P763" i="1"/>
  <c r="P755" i="1"/>
  <c r="P747" i="1"/>
  <c r="P739" i="1"/>
  <c r="P715" i="1"/>
  <c r="P707" i="1"/>
  <c r="P691" i="1"/>
  <c r="P683" i="1"/>
  <c r="P675" i="1"/>
  <c r="P667" i="1"/>
  <c r="P643" i="1"/>
  <c r="P627" i="1"/>
  <c r="P619" i="1"/>
  <c r="P611" i="1"/>
  <c r="P595" i="1"/>
  <c r="P579" i="1"/>
  <c r="P563" i="1"/>
  <c r="P555" i="1"/>
  <c r="P547" i="1"/>
  <c r="P539" i="1"/>
  <c r="P531" i="1"/>
  <c r="P523" i="1"/>
  <c r="P515" i="1"/>
  <c r="P499" i="1"/>
  <c r="P491" i="1"/>
  <c r="P483" i="1"/>
  <c r="P475" i="1"/>
  <c r="P451" i="1"/>
  <c r="P443" i="1"/>
  <c r="P427" i="1"/>
  <c r="P419" i="1"/>
  <c r="P411" i="1"/>
  <c r="P403" i="1"/>
  <c r="P379" i="1"/>
  <c r="P363" i="1"/>
  <c r="P355" i="1"/>
  <c r="P347" i="1"/>
  <c r="P339" i="1"/>
  <c r="P315" i="1"/>
  <c r="P299" i="1"/>
  <c r="P291" i="1"/>
  <c r="P283" i="1"/>
  <c r="P275" i="1"/>
  <c r="P251" i="1"/>
  <c r="P235" i="1"/>
  <c r="P227" i="1"/>
  <c r="P219" i="1"/>
  <c r="P211" i="1"/>
  <c r="P187" i="1"/>
  <c r="P171" i="1"/>
  <c r="P163" i="1"/>
  <c r="P155" i="1"/>
  <c r="P147" i="1"/>
  <c r="P123" i="1"/>
  <c r="P107" i="1"/>
  <c r="P99" i="1"/>
  <c r="P91" i="1"/>
  <c r="P83" i="1"/>
  <c r="P75" i="1"/>
  <c r="P59" i="1"/>
  <c r="P43" i="1"/>
  <c r="P35" i="1"/>
  <c r="P27" i="1"/>
  <c r="P19" i="1"/>
  <c r="P11" i="1"/>
  <c r="O2334" i="4"/>
  <c r="O2326" i="4"/>
  <c r="O2318" i="4"/>
  <c r="O2310" i="4"/>
  <c r="O2302" i="4"/>
  <c r="O2294" i="4"/>
  <c r="O2286" i="4"/>
  <c r="O2278" i="4"/>
  <c r="O2270" i="4"/>
  <c r="O2262" i="4"/>
  <c r="O2254" i="4"/>
  <c r="O2246" i="4"/>
  <c r="O2238" i="4"/>
  <c r="O2230" i="4"/>
  <c r="O2222" i="4"/>
  <c r="O2214" i="4"/>
  <c r="O2206" i="4"/>
  <c r="O2198" i="4"/>
  <c r="O2190" i="4"/>
  <c r="O2182" i="4"/>
  <c r="O2174" i="4"/>
  <c r="O2166" i="4"/>
  <c r="O2158" i="4"/>
  <c r="O2150" i="4"/>
  <c r="O2142" i="4"/>
  <c r="O2134" i="4"/>
  <c r="O2126" i="4"/>
  <c r="O2118" i="4"/>
  <c r="O2110" i="4"/>
  <c r="O2102" i="4"/>
  <c r="O2094" i="4"/>
  <c r="O2086" i="4"/>
  <c r="O2078" i="4"/>
  <c r="O2070" i="4"/>
  <c r="O2062" i="4"/>
  <c r="O2054" i="4"/>
  <c r="O2046" i="4"/>
  <c r="O2038" i="4"/>
  <c r="O2030" i="4"/>
  <c r="O2022" i="4"/>
  <c r="O2014" i="4"/>
  <c r="O2006" i="4"/>
  <c r="O1998" i="4"/>
  <c r="O1990" i="4"/>
  <c r="O1982" i="4"/>
  <c r="O1974" i="4"/>
  <c r="O1966" i="4"/>
  <c r="O1958" i="4"/>
  <c r="O1950" i="4"/>
  <c r="O1942" i="4"/>
  <c r="O1934" i="4"/>
  <c r="O1926" i="4"/>
  <c r="O1918" i="4"/>
  <c r="O1910" i="4"/>
  <c r="O1902" i="4"/>
  <c r="O1894" i="4"/>
  <c r="O1886" i="4"/>
  <c r="O1878" i="4"/>
  <c r="O1870" i="4"/>
  <c r="O1862" i="4"/>
  <c r="O1854" i="4"/>
  <c r="O1846" i="4"/>
  <c r="O1838" i="4"/>
  <c r="O1830" i="4"/>
  <c r="O1822" i="4"/>
  <c r="O1814" i="4"/>
  <c r="O1806" i="4"/>
  <c r="O1798" i="4"/>
  <c r="O1790" i="4"/>
  <c r="O1782" i="4"/>
  <c r="O1774" i="4"/>
  <c r="O1766" i="4"/>
  <c r="O1758" i="4"/>
  <c r="O1750" i="4"/>
  <c r="O1742" i="4"/>
  <c r="O1734" i="4"/>
  <c r="O1726" i="4"/>
  <c r="O1718" i="4"/>
  <c r="O1710" i="4"/>
  <c r="O1702" i="4"/>
  <c r="O1694" i="4"/>
  <c r="O1686" i="4"/>
  <c r="O1678" i="4"/>
  <c r="O1670" i="4"/>
  <c r="O1662" i="4"/>
  <c r="O1654" i="4"/>
  <c r="O1646" i="4"/>
  <c r="O1638" i="4"/>
  <c r="O1630" i="4"/>
  <c r="O1622" i="4"/>
  <c r="O1614" i="4"/>
  <c r="O1606" i="4"/>
  <c r="O1598" i="4"/>
  <c r="O1590" i="4"/>
  <c r="O1582" i="4"/>
  <c r="O1574" i="4"/>
  <c r="O1566" i="4"/>
  <c r="O1558" i="4"/>
  <c r="O1550" i="4"/>
  <c r="O1542" i="4"/>
  <c r="O1534" i="4"/>
  <c r="O1526" i="4"/>
  <c r="O1518" i="4"/>
  <c r="O1510" i="4"/>
  <c r="O1502" i="4"/>
  <c r="O1494" i="4"/>
  <c r="O1486" i="4"/>
  <c r="O1478" i="4"/>
  <c r="O1470" i="4"/>
  <c r="O1462" i="4"/>
  <c r="O1454" i="4"/>
  <c r="O1446" i="4"/>
  <c r="O1438" i="4"/>
  <c r="O1430" i="4"/>
  <c r="O1422" i="4"/>
  <c r="O1414" i="4"/>
  <c r="O1406" i="4"/>
  <c r="O1398" i="4"/>
  <c r="O1390" i="4"/>
  <c r="O1382" i="4"/>
  <c r="O1374" i="4"/>
  <c r="O1366" i="4"/>
  <c r="O1358" i="4"/>
  <c r="O1350" i="4"/>
  <c r="O1342" i="4"/>
  <c r="O1334" i="4"/>
  <c r="O1326" i="4"/>
  <c r="O1318" i="4"/>
  <c r="O1310" i="4"/>
  <c r="O1302" i="4"/>
  <c r="O1294" i="4"/>
  <c r="O1286" i="4"/>
  <c r="O1278" i="4"/>
  <c r="O1270" i="4"/>
  <c r="O1262" i="4"/>
  <c r="O1254" i="4"/>
  <c r="O1246" i="4"/>
  <c r="O1238" i="4"/>
  <c r="O1230" i="4"/>
  <c r="O1222" i="4"/>
  <c r="O1214" i="4"/>
  <c r="O1206" i="4"/>
  <c r="O1198" i="4"/>
  <c r="O1190" i="4"/>
  <c r="O1182" i="4"/>
  <c r="O1174" i="4"/>
  <c r="O1166" i="4"/>
  <c r="O1158" i="4"/>
  <c r="O1150" i="4"/>
  <c r="O1142" i="4"/>
  <c r="O1134" i="4"/>
  <c r="O1126" i="4"/>
  <c r="O1118" i="4"/>
  <c r="O1110" i="4"/>
  <c r="O1102" i="4"/>
  <c r="O1094" i="4"/>
  <c r="O1086" i="4"/>
  <c r="O1078" i="4"/>
  <c r="O1070" i="4"/>
  <c r="O1062" i="4"/>
  <c r="O1054" i="4"/>
  <c r="O1046" i="4"/>
  <c r="O1038" i="4"/>
  <c r="O1030" i="4"/>
  <c r="O1022" i="4"/>
  <c r="O1014" i="4"/>
  <c r="O1006" i="4"/>
  <c r="O998" i="4"/>
  <c r="O990" i="4"/>
  <c r="O982" i="4"/>
  <c r="O974" i="4"/>
  <c r="O966" i="4"/>
  <c r="O958" i="4"/>
  <c r="O950" i="4"/>
  <c r="O942" i="4"/>
  <c r="O934" i="4"/>
  <c r="O926" i="4"/>
  <c r="O918" i="4"/>
  <c r="O910" i="4"/>
  <c r="O902" i="4"/>
  <c r="O894" i="4"/>
  <c r="O886" i="4"/>
  <c r="O878" i="4"/>
  <c r="O870" i="4"/>
  <c r="O862" i="4"/>
  <c r="O854" i="4"/>
  <c r="O846" i="4"/>
  <c r="O838" i="4"/>
  <c r="O830" i="4"/>
  <c r="O822" i="4"/>
  <c r="O814" i="4"/>
  <c r="O806" i="4"/>
  <c r="O798" i="4"/>
  <c r="O790" i="4"/>
  <c r="O782" i="4"/>
  <c r="O774" i="4"/>
  <c r="O766" i="4"/>
  <c r="O758" i="4"/>
  <c r="O750" i="4"/>
  <c r="O742" i="4"/>
  <c r="O734" i="4"/>
  <c r="O726" i="4"/>
  <c r="O718" i="4"/>
  <c r="O710" i="4"/>
  <c r="O702" i="4"/>
  <c r="O694" i="4"/>
  <c r="O686" i="4"/>
  <c r="O678" i="4"/>
  <c r="O670" i="4"/>
  <c r="O662" i="4"/>
  <c r="O654" i="4"/>
  <c r="O646" i="4"/>
  <c r="O638" i="4"/>
  <c r="O630" i="4"/>
  <c r="O622" i="4"/>
  <c r="O614" i="4"/>
  <c r="O606" i="4"/>
  <c r="O598" i="4"/>
  <c r="O590" i="4"/>
  <c r="O582" i="4"/>
  <c r="O574" i="4"/>
  <c r="O566" i="4"/>
  <c r="O558" i="4"/>
  <c r="O550" i="4"/>
  <c r="O542" i="4"/>
  <c r="O534" i="4"/>
  <c r="O526" i="4"/>
  <c r="O518" i="4"/>
  <c r="O510" i="4"/>
  <c r="O502" i="4"/>
  <c r="O494" i="4"/>
  <c r="O486" i="4"/>
  <c r="O478" i="4"/>
  <c r="O470" i="4"/>
  <c r="O462" i="4"/>
  <c r="O454" i="4"/>
  <c r="O446" i="4"/>
  <c r="O438" i="4"/>
  <c r="O430" i="4"/>
  <c r="O422" i="4"/>
  <c r="O414" i="4"/>
  <c r="O406" i="4"/>
  <c r="O398" i="4"/>
  <c r="O390" i="4"/>
  <c r="O382" i="4"/>
  <c r="O374" i="4"/>
  <c r="O366" i="4"/>
  <c r="O358" i="4"/>
  <c r="O350" i="4"/>
  <c r="O342" i="4"/>
  <c r="O334" i="4"/>
  <c r="O326" i="4"/>
  <c r="O318" i="4"/>
  <c r="O310" i="4"/>
  <c r="O302" i="4"/>
  <c r="O294" i="4"/>
  <c r="O286" i="4"/>
  <c r="O278" i="4"/>
  <c r="O270" i="4"/>
  <c r="O262" i="4"/>
  <c r="O254" i="4"/>
  <c r="O246" i="4"/>
  <c r="O238" i="4"/>
  <c r="O230" i="4"/>
  <c r="O222" i="4"/>
  <c r="O214" i="4"/>
  <c r="O206" i="4"/>
  <c r="P2331" i="1"/>
  <c r="P2307" i="1"/>
  <c r="P2267" i="1"/>
  <c r="P2251" i="1"/>
  <c r="P2219" i="1"/>
  <c r="P2187" i="1"/>
  <c r="P2171" i="1"/>
  <c r="P2139" i="1"/>
  <c r="P2115" i="1"/>
  <c r="P2099" i="1"/>
  <c r="P2075" i="1"/>
  <c r="P2059" i="1"/>
  <c r="P2043" i="1"/>
  <c r="P2027" i="1"/>
  <c r="P2011" i="1"/>
  <c r="P1995" i="1"/>
  <c r="P1979" i="1"/>
  <c r="P1963" i="1"/>
  <c r="P1947" i="1"/>
  <c r="P1931" i="1"/>
  <c r="P1915" i="1"/>
  <c r="P1899" i="1"/>
  <c r="P1883" i="1"/>
  <c r="P1867" i="1"/>
  <c r="P1851" i="1"/>
  <c r="P1835" i="1"/>
  <c r="P1819" i="1"/>
  <c r="P1803" i="1"/>
  <c r="P1787" i="1"/>
  <c r="P1771" i="1"/>
  <c r="P1763" i="1"/>
  <c r="P1747" i="1"/>
  <c r="P1731" i="1"/>
  <c r="P1715" i="1"/>
  <c r="P1699" i="1"/>
  <c r="P1683" i="1"/>
  <c r="P1667" i="1"/>
  <c r="P1651" i="1"/>
  <c r="P1627" i="1"/>
  <c r="P1563" i="1"/>
  <c r="O2333" i="4"/>
  <c r="O2325" i="4"/>
  <c r="O2317" i="4"/>
  <c r="O2285" i="4"/>
  <c r="O2277" i="4"/>
  <c r="O2269" i="4"/>
  <c r="O2261" i="4"/>
  <c r="O2253" i="4"/>
  <c r="O2245" i="4"/>
  <c r="O2237" i="4"/>
  <c r="O2197" i="4"/>
  <c r="O2189" i="4"/>
  <c r="O2181" i="4"/>
  <c r="O2149" i="4"/>
  <c r="O2141" i="4"/>
  <c r="O2133" i="4"/>
  <c r="O2125" i="4"/>
  <c r="O2117" i="4"/>
  <c r="O2109" i="4"/>
  <c r="O2101" i="4"/>
  <c r="O2093" i="4"/>
  <c r="O2085" i="4"/>
  <c r="O2077" i="4"/>
  <c r="O2069" i="4"/>
  <c r="O2061" i="4"/>
  <c r="O2053" i="4"/>
  <c r="O2045" i="4"/>
  <c r="O2037" i="4"/>
  <c r="O2029" i="4"/>
  <c r="O2021" i="4"/>
  <c r="O2013" i="4"/>
  <c r="O2005" i="4"/>
  <c r="O1997" i="4"/>
  <c r="O1989" i="4"/>
  <c r="O1981" i="4"/>
  <c r="O1973" i="4"/>
  <c r="O1965" i="4"/>
  <c r="O1957" i="4"/>
  <c r="O1949" i="4"/>
  <c r="O1941" i="4"/>
  <c r="O1933" i="4"/>
  <c r="O1925" i="4"/>
  <c r="O1917" i="4"/>
  <c r="O1909" i="4"/>
  <c r="O1901" i="4"/>
  <c r="O1893" i="4"/>
  <c r="O1885" i="4"/>
  <c r="O1877" i="4"/>
  <c r="O1869" i="4"/>
  <c r="O1861" i="4"/>
  <c r="O1853" i="4"/>
  <c r="O1845" i="4"/>
  <c r="O1837" i="4"/>
  <c r="O1829" i="4"/>
  <c r="O1821" i="4"/>
  <c r="O1813" i="4"/>
  <c r="O1805" i="4"/>
  <c r="O1797" i="4"/>
  <c r="O1789" i="4"/>
  <c r="O1781" i="4"/>
  <c r="O1773" i="4"/>
  <c r="O1765" i="4"/>
  <c r="O1757" i="4"/>
  <c r="O1749" i="4"/>
  <c r="O1741" i="4"/>
  <c r="O1733" i="4"/>
  <c r="O1725" i="4"/>
  <c r="O1717" i="4"/>
  <c r="O1709" i="4"/>
  <c r="O1701" i="4"/>
  <c r="O1693" i="4"/>
  <c r="O1685" i="4"/>
  <c r="O1677" i="4"/>
  <c r="O1669" i="4"/>
  <c r="O1661" i="4"/>
  <c r="O1653" i="4"/>
  <c r="O1645" i="4"/>
  <c r="O1637" i="4"/>
  <c r="O1629" i="4"/>
  <c r="O1621" i="4"/>
  <c r="O1613" i="4"/>
  <c r="O1605" i="4"/>
  <c r="O1597" i="4"/>
  <c r="O1589" i="4"/>
  <c r="O1581" i="4"/>
  <c r="O1573" i="4"/>
  <c r="O1565" i="4"/>
  <c r="O1557" i="4"/>
  <c r="O1549" i="4"/>
  <c r="O1541" i="4"/>
  <c r="O1533" i="4"/>
  <c r="O1525" i="4"/>
  <c r="O1517" i="4"/>
  <c r="O1509" i="4"/>
  <c r="O1501" i="4"/>
  <c r="O1493" i="4"/>
  <c r="O1485" i="4"/>
  <c r="O1477" i="4"/>
  <c r="O1469" i="4"/>
  <c r="O1461" i="4"/>
  <c r="O1453" i="4"/>
  <c r="O1445" i="4"/>
  <c r="O1437" i="4"/>
  <c r="O1429" i="4"/>
  <c r="O1421" i="4"/>
  <c r="O1413" i="4"/>
  <c r="O1405" i="4"/>
  <c r="O1397" i="4"/>
  <c r="O1389" i="4"/>
  <c r="O1381" i="4"/>
  <c r="O1373" i="4"/>
  <c r="O1365" i="4"/>
  <c r="O1357" i="4"/>
  <c r="O1349" i="4"/>
  <c r="O1341" i="4"/>
  <c r="O1333" i="4"/>
  <c r="O1325" i="4"/>
  <c r="O1317" i="4"/>
  <c r="O1309" i="4"/>
  <c r="O1301" i="4"/>
  <c r="O1293" i="4"/>
  <c r="O1285" i="4"/>
  <c r="O1277" i="4"/>
  <c r="O1269" i="4"/>
  <c r="O1261" i="4"/>
  <c r="O1253" i="4"/>
  <c r="O1245" i="4"/>
  <c r="O1237" i="4"/>
  <c r="O1229" i="4"/>
  <c r="O1221" i="4"/>
  <c r="O1213" i="4"/>
  <c r="O1205" i="4"/>
  <c r="O1197" i="4"/>
  <c r="O1189" i="4"/>
  <c r="O1181" i="4"/>
  <c r="O1173" i="4"/>
  <c r="O1165" i="4"/>
  <c r="O1157" i="4"/>
  <c r="O1149" i="4"/>
  <c r="O1141" i="4"/>
  <c r="O1133" i="4"/>
  <c r="O1125" i="4"/>
  <c r="O1117" i="4"/>
  <c r="O1109" i="4"/>
  <c r="O1101" i="4"/>
  <c r="O1093" i="4"/>
  <c r="O1085" i="4"/>
  <c r="O1077" i="4"/>
  <c r="O1069" i="4"/>
  <c r="O1061" i="4"/>
  <c r="O1053" i="4"/>
  <c r="O1045" i="4"/>
  <c r="O1037" i="4"/>
  <c r="O1029" i="4"/>
  <c r="O1021" i="4"/>
  <c r="O1013" i="4"/>
  <c r="O1005" i="4"/>
  <c r="O997" i="4"/>
  <c r="O989" i="4"/>
  <c r="O981" i="4"/>
  <c r="O973" i="4"/>
  <c r="O965" i="4"/>
  <c r="O957" i="4"/>
  <c r="O949" i="4"/>
  <c r="O941" i="4"/>
  <c r="O933" i="4"/>
  <c r="O925" i="4"/>
  <c r="O917" i="4"/>
  <c r="O909" i="4"/>
  <c r="O901" i="4"/>
  <c r="O893" i="4"/>
  <c r="O885" i="4"/>
  <c r="O877" i="4"/>
  <c r="O869" i="4"/>
  <c r="O861" i="4"/>
  <c r="O853" i="4"/>
  <c r="O845" i="4"/>
  <c r="O837" i="4"/>
  <c r="O829" i="4"/>
  <c r="O821" i="4"/>
  <c r="O813" i="4"/>
  <c r="O805" i="4"/>
  <c r="O797" i="4"/>
  <c r="O789" i="4"/>
  <c r="O781" i="4"/>
  <c r="O773" i="4"/>
  <c r="O765" i="4"/>
  <c r="O757" i="4"/>
  <c r="O749" i="4"/>
  <c r="O741" i="4"/>
  <c r="O733" i="4"/>
  <c r="O725" i="4"/>
  <c r="O717" i="4"/>
  <c r="O709" i="4"/>
  <c r="O701" i="4"/>
  <c r="O693" i="4"/>
  <c r="O685" i="4"/>
  <c r="O677" i="4"/>
  <c r="O669" i="4"/>
  <c r="O661" i="4"/>
  <c r="O653" i="4"/>
  <c r="O645" i="4"/>
  <c r="O637" i="4"/>
  <c r="O629" i="4"/>
  <c r="O621" i="4"/>
  <c r="O613" i="4"/>
  <c r="O605" i="4"/>
  <c r="O597" i="4"/>
  <c r="O589" i="4"/>
  <c r="O581" i="4"/>
  <c r="O573" i="4"/>
  <c r="O565" i="4"/>
  <c r="O557" i="4"/>
  <c r="O549" i="4"/>
  <c r="O541" i="4"/>
  <c r="O533" i="4"/>
  <c r="O525" i="4"/>
  <c r="O517" i="4"/>
  <c r="O509" i="4"/>
  <c r="O501" i="4"/>
  <c r="O493" i="4"/>
  <c r="O485" i="4"/>
  <c r="O477" i="4"/>
  <c r="O469" i="4"/>
  <c r="O461" i="4"/>
  <c r="O453" i="4"/>
  <c r="O445" i="4"/>
  <c r="O437" i="4"/>
  <c r="O429" i="4"/>
  <c r="O421" i="4"/>
  <c r="O413" i="4"/>
  <c r="O405" i="4"/>
  <c r="O397" i="4"/>
  <c r="O389" i="4"/>
  <c r="O381" i="4"/>
  <c r="O373" i="4"/>
  <c r="O365" i="4"/>
  <c r="O357" i="4"/>
  <c r="O349" i="4"/>
  <c r="O341" i="4"/>
  <c r="O333" i="4"/>
  <c r="O325" i="4"/>
  <c r="O317" i="4"/>
  <c r="O309" i="4"/>
  <c r="O301" i="4"/>
  <c r="O293" i="4"/>
  <c r="O285" i="4"/>
  <c r="O277" i="4"/>
  <c r="O269" i="4"/>
  <c r="O261" i="4"/>
  <c r="O253" i="4"/>
  <c r="O245" i="4"/>
  <c r="O237" i="4"/>
  <c r="O229" i="4"/>
  <c r="O221" i="4"/>
  <c r="O213" i="4"/>
  <c r="O205" i="4"/>
  <c r="O197" i="4"/>
  <c r="O189" i="4"/>
  <c r="O181" i="4"/>
  <c r="O173" i="4"/>
  <c r="O165" i="4"/>
  <c r="O157" i="4"/>
  <c r="O149" i="4"/>
  <c r="O141" i="4"/>
  <c r="O133" i="4"/>
  <c r="O125" i="4"/>
  <c r="O117" i="4"/>
  <c r="O109" i="4"/>
  <c r="O101" i="4"/>
  <c r="O93" i="4"/>
  <c r="O85" i="4"/>
  <c r="O77" i="4"/>
  <c r="O69" i="4"/>
  <c r="O61" i="4"/>
  <c r="O53" i="4"/>
  <c r="O45" i="4"/>
  <c r="O37" i="4"/>
  <c r="O29" i="4"/>
  <c r="O21" i="4"/>
  <c r="O13" i="4"/>
  <c r="O5" i="4"/>
  <c r="P2332" i="4"/>
  <c r="P2308" i="4"/>
  <c r="P2300" i="4"/>
  <c r="P2292" i="4"/>
  <c r="P2212" i="4"/>
  <c r="P2188" i="4"/>
  <c r="P2180" i="4"/>
  <c r="P2164" i="4"/>
  <c r="P2156" i="4"/>
  <c r="P2116" i="4"/>
  <c r="P2044" i="4"/>
  <c r="P2036" i="4"/>
  <c r="P1964" i="4"/>
  <c r="P1956" i="4"/>
  <c r="P1948" i="4"/>
  <c r="P1940" i="4"/>
  <c r="P2283" i="1"/>
  <c r="P2211" i="1"/>
  <c r="P2321" i="1"/>
  <c r="P2289" i="1"/>
  <c r="P2249" i="1"/>
  <c r="P2225" i="1"/>
  <c r="P2209" i="1"/>
  <c r="P2169" i="1"/>
  <c r="P2153" i="1"/>
  <c r="P2129" i="1"/>
  <c r="P2097" i="1"/>
  <c r="P2073" i="1"/>
  <c r="P2057" i="1"/>
  <c r="P2033" i="1"/>
  <c r="P2017" i="1"/>
  <c r="P1993" i="1"/>
  <c r="P1961" i="1"/>
  <c r="P1953" i="1"/>
  <c r="P1937" i="1"/>
  <c r="P1929" i="1"/>
  <c r="P1905" i="1"/>
  <c r="P1889" i="1"/>
  <c r="P1881" i="1"/>
  <c r="P1873" i="1"/>
  <c r="P1865" i="1"/>
  <c r="P1841" i="1"/>
  <c r="P1825" i="1"/>
  <c r="P1817" i="1"/>
  <c r="P1809" i="1"/>
  <c r="P1801" i="1"/>
  <c r="P1777" i="1"/>
  <c r="P1761" i="1"/>
  <c r="P1753" i="1"/>
  <c r="P1745" i="1"/>
  <c r="P1737" i="1"/>
  <c r="P1713" i="1"/>
  <c r="P1697" i="1"/>
  <c r="P1689" i="1"/>
  <c r="P1681" i="1"/>
  <c r="P1673" i="1"/>
  <c r="P1649" i="1"/>
  <c r="P1633" i="1"/>
  <c r="P1625" i="1"/>
  <c r="P1617" i="1"/>
  <c r="P1609" i="1"/>
  <c r="P1585" i="1"/>
  <c r="P1569" i="1"/>
  <c r="P1561" i="1"/>
  <c r="P1553" i="1"/>
  <c r="P1545" i="1"/>
  <c r="P1537" i="1"/>
  <c r="P1521" i="1"/>
  <c r="P1505" i="1"/>
  <c r="P1497" i="1"/>
  <c r="P1489" i="1"/>
  <c r="P1481" i="1"/>
  <c r="P1473" i="1"/>
  <c r="P1465" i="1"/>
  <c r="P1457" i="1"/>
  <c r="P1441" i="1"/>
  <c r="P1433" i="1"/>
  <c r="P1425" i="1"/>
  <c r="P1417" i="1"/>
  <c r="P1393" i="1"/>
  <c r="P1377" i="1"/>
  <c r="P1369" i="1"/>
  <c r="P1361" i="1"/>
  <c r="P1353" i="1"/>
  <c r="P1329" i="1"/>
  <c r="P1313" i="1"/>
  <c r="P1305" i="1"/>
  <c r="P1297" i="1"/>
  <c r="P1289" i="1"/>
  <c r="P1265" i="1"/>
  <c r="P1249" i="1"/>
  <c r="P1241" i="1"/>
  <c r="P1233" i="1"/>
  <c r="P1225" i="1"/>
  <c r="P1201" i="1"/>
  <c r="P1185" i="1"/>
  <c r="P1177" i="1"/>
  <c r="P1169" i="1"/>
  <c r="P1161" i="1"/>
  <c r="P1137" i="1"/>
  <c r="P1121" i="1"/>
  <c r="P1113" i="1"/>
  <c r="P1105" i="1"/>
  <c r="P1097" i="1"/>
  <c r="P1073" i="1"/>
  <c r="P1057" i="1"/>
  <c r="P1049" i="1"/>
  <c r="P1041" i="1"/>
  <c r="P1033" i="1"/>
  <c r="P1025" i="1"/>
  <c r="P1009" i="1"/>
  <c r="P993" i="1"/>
  <c r="P985" i="1"/>
  <c r="P977" i="1"/>
  <c r="P969" i="1"/>
  <c r="P961" i="1"/>
  <c r="P953" i="1"/>
  <c r="P945" i="1"/>
  <c r="P929" i="1"/>
  <c r="P921" i="1"/>
  <c r="P913" i="1"/>
  <c r="P905" i="1"/>
  <c r="P881" i="1"/>
  <c r="P865" i="1"/>
  <c r="P857" i="1"/>
  <c r="P849" i="1"/>
  <c r="P841" i="1"/>
  <c r="P817" i="1"/>
  <c r="P801" i="1"/>
  <c r="P793" i="1"/>
  <c r="O785" i="1"/>
  <c r="O777" i="1"/>
  <c r="O769" i="1"/>
  <c r="O761" i="1"/>
  <c r="O753" i="1"/>
  <c r="O745" i="1"/>
  <c r="O737" i="1"/>
  <c r="O729" i="1"/>
  <c r="O721" i="1"/>
  <c r="O713" i="1"/>
  <c r="O705" i="1"/>
  <c r="O697" i="1"/>
  <c r="O689" i="1"/>
  <c r="O681" i="1"/>
  <c r="O673" i="1"/>
  <c r="O665" i="1"/>
  <c r="O657" i="1"/>
  <c r="O649" i="1"/>
  <c r="O641" i="1"/>
  <c r="O633" i="1"/>
  <c r="O625" i="1"/>
  <c r="O617" i="1"/>
  <c r="O609" i="1"/>
  <c r="O601" i="1"/>
  <c r="O593" i="1"/>
  <c r="O585" i="1"/>
  <c r="O577" i="1"/>
  <c r="O569" i="1"/>
  <c r="O561" i="1"/>
  <c r="O553" i="1"/>
  <c r="O545" i="1"/>
  <c r="O537" i="1"/>
  <c r="O529" i="1"/>
  <c r="O521" i="1"/>
  <c r="O513" i="1"/>
  <c r="O505" i="1"/>
  <c r="O497" i="1"/>
  <c r="O489" i="1"/>
  <c r="O481" i="1"/>
  <c r="O473" i="1"/>
  <c r="O465" i="1"/>
  <c r="O457" i="1"/>
  <c r="O449" i="1"/>
  <c r="O441" i="1"/>
  <c r="O433" i="1"/>
  <c r="O425" i="1"/>
  <c r="O417" i="1"/>
  <c r="O409" i="1"/>
  <c r="O401" i="1"/>
  <c r="O393" i="1"/>
  <c r="O385" i="1"/>
  <c r="O377" i="1"/>
  <c r="O369" i="1"/>
  <c r="O361" i="1"/>
  <c r="O353" i="1"/>
  <c r="O345" i="1"/>
  <c r="O337" i="1"/>
  <c r="O329" i="1"/>
  <c r="O321" i="1"/>
  <c r="O313" i="1"/>
  <c r="O305" i="1"/>
  <c r="O297" i="1"/>
  <c r="O289" i="1"/>
  <c r="O281" i="1"/>
  <c r="O273" i="1"/>
  <c r="O265" i="1"/>
  <c r="O257" i="1"/>
  <c r="O249" i="1"/>
  <c r="O241" i="1"/>
  <c r="O233" i="1"/>
  <c r="O225" i="1"/>
  <c r="O217" i="1"/>
  <c r="O209" i="1"/>
  <c r="O201" i="1"/>
  <c r="O193" i="1"/>
  <c r="O185" i="1"/>
  <c r="O177" i="1"/>
  <c r="O169" i="1"/>
  <c r="O161" i="1"/>
  <c r="O153" i="1"/>
  <c r="O145" i="1"/>
  <c r="O137" i="1"/>
  <c r="O129" i="1"/>
  <c r="O121" i="1"/>
  <c r="O113" i="1"/>
  <c r="O105" i="1"/>
  <c r="O97" i="1"/>
  <c r="O89" i="1"/>
  <c r="O81" i="1"/>
  <c r="O73" i="1"/>
  <c r="O65" i="1"/>
  <c r="O57" i="1"/>
  <c r="O49" i="1"/>
  <c r="O41" i="1"/>
  <c r="O33" i="1"/>
  <c r="O25" i="1"/>
  <c r="O17" i="1"/>
  <c r="O2332" i="4"/>
  <c r="O2324" i="4"/>
  <c r="O2316" i="4"/>
  <c r="O2308" i="4"/>
  <c r="O2300" i="4"/>
  <c r="O2292" i="4"/>
  <c r="O2284" i="4"/>
  <c r="O2276" i="4"/>
  <c r="O2268" i="4"/>
  <c r="O2260" i="4"/>
  <c r="O2252" i="4"/>
  <c r="O2244" i="4"/>
  <c r="O2236" i="4"/>
  <c r="O2228" i="4"/>
  <c r="O2220" i="4"/>
  <c r="O2212" i="4"/>
  <c r="O2204" i="4"/>
  <c r="O2196" i="4"/>
  <c r="O2188" i="4"/>
  <c r="O2180" i="4"/>
  <c r="O2172" i="4"/>
  <c r="O2164" i="4"/>
  <c r="O2156" i="4"/>
  <c r="O2148" i="4"/>
  <c r="O2140" i="4"/>
  <c r="O2132" i="4"/>
  <c r="O2124" i="4"/>
  <c r="O2116" i="4"/>
  <c r="O2108" i="4"/>
  <c r="O2100" i="4"/>
  <c r="O2092" i="4"/>
  <c r="O2084" i="4"/>
  <c r="O2076" i="4"/>
  <c r="O2068" i="4"/>
  <c r="O2060" i="4"/>
  <c r="O2052" i="4"/>
  <c r="O2044" i="4"/>
  <c r="O2036" i="4"/>
  <c r="O2028" i="4"/>
  <c r="O2020" i="4"/>
  <c r="O2012" i="4"/>
  <c r="O2004" i="4"/>
  <c r="O1996" i="4"/>
  <c r="O1988" i="4"/>
  <c r="O1980" i="4"/>
  <c r="O1972" i="4"/>
  <c r="O1964" i="4"/>
  <c r="O1956" i="4"/>
  <c r="O1948" i="4"/>
  <c r="O1940" i="4"/>
  <c r="O1932" i="4"/>
  <c r="O1924" i="4"/>
  <c r="O1916" i="4"/>
  <c r="O1908" i="4"/>
  <c r="O1900" i="4"/>
  <c r="O1892" i="4"/>
  <c r="O1884" i="4"/>
  <c r="O1876" i="4"/>
  <c r="O1868" i="4"/>
  <c r="O1860" i="4"/>
  <c r="O1852" i="4"/>
  <c r="O1844" i="4"/>
  <c r="O1836" i="4"/>
  <c r="O1828" i="4"/>
  <c r="O1820" i="4"/>
  <c r="O1812" i="4"/>
  <c r="O1804" i="4"/>
  <c r="O1796" i="4"/>
  <c r="O1788" i="4"/>
  <c r="O1780" i="4"/>
  <c r="O1772" i="4"/>
  <c r="O1764" i="4"/>
  <c r="O1756" i="4"/>
  <c r="O1748" i="4"/>
  <c r="O1740" i="4"/>
  <c r="O1732" i="4"/>
  <c r="O1724" i="4"/>
  <c r="O1716" i="4"/>
  <c r="O1708" i="4"/>
  <c r="O1700" i="4"/>
  <c r="O1692" i="4"/>
  <c r="O1684" i="4"/>
  <c r="O1676" i="4"/>
  <c r="O1668" i="4"/>
  <c r="O1660" i="4"/>
  <c r="O1652" i="4"/>
  <c r="O1644" i="4"/>
  <c r="O1636" i="4"/>
  <c r="O1628" i="4"/>
  <c r="O1620" i="4"/>
  <c r="O1612" i="4"/>
  <c r="O1604" i="4"/>
  <c r="O1596" i="4"/>
  <c r="O1588" i="4"/>
  <c r="O1580" i="4"/>
  <c r="O1572" i="4"/>
  <c r="O1564" i="4"/>
  <c r="O1556" i="4"/>
  <c r="O1548" i="4"/>
  <c r="O1540" i="4"/>
  <c r="O1532" i="4"/>
  <c r="O1524" i="4"/>
  <c r="O1516" i="4"/>
  <c r="O1508" i="4"/>
  <c r="O1500" i="4"/>
  <c r="O1492" i="4"/>
  <c r="O1484" i="4"/>
  <c r="O1476" i="4"/>
  <c r="O1468" i="4"/>
  <c r="O1460" i="4"/>
  <c r="O1452" i="4"/>
  <c r="O1444" i="4"/>
  <c r="O1436" i="4"/>
  <c r="O1428" i="4"/>
  <c r="O1420" i="4"/>
  <c r="O1412" i="4"/>
  <c r="O1404" i="4"/>
  <c r="O1396" i="4"/>
  <c r="O1388" i="4"/>
  <c r="O1380" i="4"/>
  <c r="O1372" i="4"/>
  <c r="O1364" i="4"/>
  <c r="O1356" i="4"/>
  <c r="O1348" i="4"/>
  <c r="O1340" i="4"/>
  <c r="O1332" i="4"/>
  <c r="O1324" i="4"/>
  <c r="O1316" i="4"/>
  <c r="O1308" i="4"/>
  <c r="O1300" i="4"/>
  <c r="O1292" i="4"/>
  <c r="O1284" i="4"/>
  <c r="O1276" i="4"/>
  <c r="O1268" i="4"/>
  <c r="O1260" i="4"/>
  <c r="O1252" i="4"/>
  <c r="O1244" i="4"/>
  <c r="O1236" i="4"/>
  <c r="O1228" i="4"/>
  <c r="O1220" i="4"/>
  <c r="O1212" i="4"/>
  <c r="O1204" i="4"/>
  <c r="O1196" i="4"/>
  <c r="O1188" i="4"/>
  <c r="O1180" i="4"/>
  <c r="O1172" i="4"/>
  <c r="O1164" i="4"/>
  <c r="O1156" i="4"/>
  <c r="O1148" i="4"/>
  <c r="O1140" i="4"/>
  <c r="O1132" i="4"/>
  <c r="O1124" i="4"/>
  <c r="O1116" i="4"/>
  <c r="O1108" i="4"/>
  <c r="O1100" i="4"/>
  <c r="O1092" i="4"/>
  <c r="O1084" i="4"/>
  <c r="O1076" i="4"/>
  <c r="O1068" i="4"/>
  <c r="O1060" i="4"/>
  <c r="O1052" i="4"/>
  <c r="O1044" i="4"/>
  <c r="O1036" i="4"/>
  <c r="O1028" i="4"/>
  <c r="O1020" i="4"/>
  <c r="O1012" i="4"/>
  <c r="O1004" i="4"/>
  <c r="O996" i="4"/>
  <c r="O988" i="4"/>
  <c r="O980" i="4"/>
  <c r="O972" i="4"/>
  <c r="O964" i="4"/>
  <c r="O956" i="4"/>
  <c r="O948" i="4"/>
  <c r="O940" i="4"/>
  <c r="O932" i="4"/>
  <c r="O924" i="4"/>
  <c r="O916" i="4"/>
  <c r="O908" i="4"/>
  <c r="O900" i="4"/>
  <c r="O892" i="4"/>
  <c r="O884" i="4"/>
  <c r="O876" i="4"/>
  <c r="O868" i="4"/>
  <c r="O860" i="4"/>
  <c r="O852" i="4"/>
  <c r="O844" i="4"/>
  <c r="O836" i="4"/>
  <c r="O828" i="4"/>
  <c r="O820" i="4"/>
  <c r="O812" i="4"/>
  <c r="O804" i="4"/>
  <c r="O796" i="4"/>
  <c r="O788" i="4"/>
  <c r="O780" i="4"/>
  <c r="O772" i="4"/>
  <c r="O764" i="4"/>
  <c r="O756" i="4"/>
  <c r="O748" i="4"/>
  <c r="O740" i="4"/>
  <c r="O732" i="4"/>
  <c r="O724" i="4"/>
  <c r="O716" i="4"/>
  <c r="O708" i="4"/>
  <c r="O700" i="4"/>
  <c r="O692" i="4"/>
  <c r="O684" i="4"/>
  <c r="O676" i="4"/>
  <c r="P2323" i="1"/>
  <c r="P2299" i="1"/>
  <c r="P2275" i="1"/>
  <c r="P2243" i="1"/>
  <c r="P2227" i="1"/>
  <c r="P2195" i="1"/>
  <c r="P2163" i="1"/>
  <c r="P2147" i="1"/>
  <c r="P2123" i="1"/>
  <c r="P2083" i="1"/>
  <c r="P2313" i="1"/>
  <c r="P2297" i="1"/>
  <c r="P2281" i="1"/>
  <c r="P2273" i="1"/>
  <c r="P2233" i="1"/>
  <c r="P2217" i="1"/>
  <c r="P2185" i="1"/>
  <c r="P2177" i="1"/>
  <c r="P2161" i="1"/>
  <c r="P2145" i="1"/>
  <c r="P2137" i="1"/>
  <c r="P2121" i="1"/>
  <c r="P2081" i="1"/>
  <c r="P2065" i="1"/>
  <c r="P2049" i="1"/>
  <c r="P2041" i="1"/>
  <c r="P2009" i="1"/>
  <c r="P2001" i="1"/>
  <c r="P1969" i="1"/>
  <c r="P1945" i="1"/>
  <c r="P2336" i="1"/>
  <c r="P2328" i="1"/>
  <c r="P2312" i="1"/>
  <c r="P2288" i="1"/>
  <c r="P2272" i="1"/>
  <c r="P2264" i="1"/>
  <c r="P2248" i="1"/>
  <c r="P2240" i="1"/>
  <c r="P2232" i="1"/>
  <c r="P2224" i="1"/>
  <c r="P2216" i="1"/>
  <c r="P2208" i="1"/>
  <c r="P2200" i="1"/>
  <c r="P2184" i="1"/>
  <c r="P2160" i="1"/>
  <c r="P2152" i="1"/>
  <c r="P2144" i="1"/>
  <c r="P2136" i="1"/>
  <c r="P2120" i="1"/>
  <c r="P2096" i="1"/>
  <c r="P2088" i="1"/>
  <c r="P2072" i="1"/>
  <c r="P2056" i="1"/>
  <c r="P2048" i="1"/>
  <c r="P2040" i="1"/>
  <c r="P2032" i="1"/>
  <c r="P2024" i="1"/>
  <c r="P2016" i="1"/>
  <c r="P2008" i="1"/>
  <c r="P1992" i="1"/>
  <c r="P1984" i="1"/>
  <c r="P1976" i="1"/>
  <c r="P1968" i="1"/>
  <c r="P1944" i="1"/>
  <c r="P1928" i="1"/>
  <c r="P1920" i="1"/>
  <c r="P1912" i="1"/>
  <c r="P1904" i="1"/>
  <c r="P1880" i="1"/>
  <c r="P1864" i="1"/>
  <c r="P1856" i="1"/>
  <c r="P1848" i="1"/>
  <c r="P1840" i="1"/>
  <c r="P1816" i="1"/>
  <c r="P1800" i="1"/>
  <c r="P1792" i="1"/>
  <c r="P1784" i="1"/>
  <c r="P1776" i="1"/>
  <c r="P1752" i="1"/>
  <c r="P1736" i="1"/>
  <c r="P1728" i="1"/>
  <c r="P1720" i="1"/>
  <c r="P1712" i="1"/>
  <c r="P1688" i="1"/>
  <c r="P1672" i="1"/>
  <c r="P1664" i="1"/>
  <c r="P1656" i="1"/>
  <c r="P1648" i="1"/>
  <c r="P1624" i="1"/>
  <c r="P1608" i="1"/>
  <c r="P1600" i="1"/>
  <c r="P1592" i="1"/>
  <c r="P1584" i="1"/>
  <c r="P1576" i="1"/>
  <c r="P1560" i="1"/>
  <c r="P1544" i="1"/>
  <c r="P1536" i="1"/>
  <c r="P1528" i="1"/>
  <c r="P1520" i="1"/>
  <c r="P1512" i="1"/>
  <c r="P1504" i="1"/>
  <c r="P1496" i="1"/>
  <c r="P1480" i="1"/>
  <c r="P1472" i="1"/>
  <c r="P1464" i="1"/>
  <c r="P1456" i="1"/>
  <c r="P1432" i="1"/>
  <c r="O2331" i="4"/>
  <c r="O2323" i="4"/>
  <c r="O2315" i="4"/>
  <c r="O2307" i="4"/>
  <c r="O2299" i="4"/>
  <c r="O2291" i="4"/>
  <c r="O2283" i="4"/>
  <c r="O2275" i="4"/>
  <c r="O2267" i="4"/>
  <c r="O2259" i="4"/>
  <c r="O2251" i="4"/>
  <c r="O2243" i="4"/>
  <c r="O2235" i="4"/>
  <c r="O2227" i="4"/>
  <c r="O2219" i="4"/>
  <c r="O2211" i="4"/>
  <c r="O2203" i="4"/>
  <c r="O2195" i="4"/>
  <c r="O2187" i="4"/>
  <c r="O2179" i="4"/>
  <c r="O2171" i="4"/>
  <c r="O2163" i="4"/>
  <c r="O2155" i="4"/>
  <c r="O2147" i="4"/>
  <c r="O2139" i="4"/>
  <c r="O2131" i="4"/>
  <c r="O2123" i="4"/>
  <c r="O2115" i="4"/>
  <c r="O2107" i="4"/>
  <c r="O2099" i="4"/>
  <c r="O2091" i="4"/>
  <c r="O2083" i="4"/>
  <c r="O2075" i="4"/>
  <c r="O2067" i="4"/>
  <c r="O2059" i="4"/>
  <c r="O2051" i="4"/>
  <c r="O2043" i="4"/>
  <c r="O2035" i="4"/>
  <c r="O2027" i="4"/>
  <c r="O2019" i="4"/>
  <c r="O2011" i="4"/>
  <c r="O2003" i="4"/>
  <c r="O1995" i="4"/>
  <c r="O1987" i="4"/>
  <c r="O1979" i="4"/>
  <c r="O1971" i="4"/>
  <c r="O1963" i="4"/>
  <c r="O1955" i="4"/>
  <c r="O1947" i="4"/>
  <c r="O1939" i="4"/>
  <c r="O1931" i="4"/>
  <c r="O1923" i="4"/>
  <c r="O1915" i="4"/>
  <c r="O1907" i="4"/>
  <c r="O1899" i="4"/>
  <c r="O1891" i="4"/>
  <c r="O1883" i="4"/>
  <c r="O1875" i="4"/>
  <c r="O1867" i="4"/>
  <c r="O1859" i="4"/>
  <c r="O1851" i="4"/>
  <c r="O1843" i="4"/>
  <c r="O1835" i="4"/>
  <c r="O1827" i="4"/>
  <c r="O1819" i="4"/>
  <c r="O1811" i="4"/>
  <c r="O1803" i="4"/>
  <c r="O1795" i="4"/>
  <c r="O1787" i="4"/>
  <c r="O1779" i="4"/>
  <c r="O1771" i="4"/>
  <c r="O1763" i="4"/>
  <c r="O1755" i="4"/>
  <c r="O1747" i="4"/>
  <c r="O1739" i="4"/>
  <c r="O1731" i="4"/>
  <c r="O1723" i="4"/>
  <c r="O1715" i="4"/>
  <c r="O1707" i="4"/>
  <c r="O1699" i="4"/>
  <c r="O1691" i="4"/>
  <c r="O1683" i="4"/>
  <c r="O1675" i="4"/>
  <c r="O1667" i="4"/>
  <c r="O1659" i="4"/>
  <c r="O1651" i="4"/>
  <c r="O1643" i="4"/>
  <c r="O1635" i="4"/>
  <c r="O1627" i="4"/>
  <c r="O1619" i="4"/>
  <c r="O1611" i="4"/>
  <c r="O1603" i="4"/>
  <c r="O1595" i="4"/>
  <c r="O1587" i="4"/>
  <c r="O1579" i="4"/>
  <c r="O1571" i="4"/>
  <c r="O1563" i="4"/>
  <c r="O1555" i="4"/>
  <c r="O1547" i="4"/>
  <c r="O1539" i="4"/>
  <c r="O1531" i="4"/>
  <c r="O1523" i="4"/>
  <c r="O1515" i="4"/>
  <c r="O1507" i="4"/>
  <c r="O1499" i="4"/>
  <c r="O1491" i="4"/>
  <c r="O1483" i="4"/>
  <c r="O1475" i="4"/>
  <c r="O1467" i="4"/>
  <c r="O1459" i="4"/>
  <c r="O1451" i="4"/>
  <c r="O1443" i="4"/>
  <c r="O1435" i="4"/>
  <c r="O1427" i="4"/>
  <c r="O1419" i="4"/>
  <c r="O1411" i="4"/>
  <c r="O1403" i="4"/>
  <c r="O1395" i="4"/>
  <c r="O1387" i="4"/>
  <c r="O1379" i="4"/>
  <c r="O1371" i="4"/>
  <c r="O1363" i="4"/>
  <c r="O1355" i="4"/>
  <c r="O1347" i="4"/>
  <c r="O1339" i="4"/>
  <c r="O1331" i="4"/>
  <c r="O1323" i="4"/>
  <c r="O1315" i="4"/>
  <c r="O1307" i="4"/>
  <c r="O1299" i="4"/>
  <c r="O1291" i="4"/>
  <c r="O1283" i="4"/>
  <c r="O1275" i="4"/>
  <c r="O1267" i="4"/>
  <c r="O1259" i="4"/>
  <c r="O1251" i="4"/>
  <c r="O1243" i="4"/>
  <c r="O1235" i="4"/>
  <c r="O1227" i="4"/>
  <c r="O1219" i="4"/>
  <c r="O1211" i="4"/>
  <c r="O1203" i="4"/>
  <c r="O1195" i="4"/>
  <c r="O1187" i="4"/>
  <c r="O1179" i="4"/>
  <c r="O1171" i="4"/>
  <c r="O1163" i="4"/>
  <c r="O1155" i="4"/>
  <c r="O1147" i="4"/>
  <c r="O1139" i="4"/>
  <c r="O1131" i="4"/>
  <c r="O1123" i="4"/>
  <c r="O1115" i="4"/>
  <c r="O1107" i="4"/>
  <c r="O1099" i="4"/>
  <c r="O1091" i="4"/>
  <c r="O1083" i="4"/>
  <c r="O1075" i="4"/>
  <c r="O2330" i="4"/>
  <c r="O2314" i="4"/>
  <c r="O2290" i="4"/>
  <c r="O2282" i="4"/>
  <c r="O2274" i="4"/>
  <c r="O2266" i="4"/>
  <c r="O2258" i="4"/>
  <c r="O2250" i="4"/>
  <c r="O2242" i="4"/>
  <c r="O2234" i="4"/>
  <c r="O2194" i="4"/>
  <c r="O2178" i="4"/>
  <c r="O2162" i="4"/>
  <c r="O2146" i="4"/>
  <c r="O2138" i="4"/>
  <c r="O2130" i="4"/>
  <c r="O2122" i="4"/>
  <c r="O2098" i="4"/>
  <c r="O2082" i="4"/>
  <c r="O2066" i="4"/>
  <c r="O2058" i="4"/>
  <c r="O2050" i="4"/>
  <c r="O2010" i="4"/>
  <c r="O2002" i="4"/>
  <c r="O1994" i="4"/>
  <c r="O1986" i="4"/>
  <c r="O1978" i="4"/>
  <c r="O1842" i="4"/>
  <c r="O1834" i="4"/>
  <c r="O1826" i="4"/>
  <c r="O1818" i="4"/>
  <c r="O1810" i="4"/>
  <c r="O1802" i="4"/>
  <c r="O1794" i="4"/>
  <c r="O1786" i="4"/>
  <c r="O1778" i="4"/>
  <c r="O954" i="4"/>
  <c r="O826" i="4"/>
  <c r="O770" i="4"/>
  <c r="O746" i="4"/>
  <c r="O578" i="4"/>
  <c r="O546" i="4"/>
  <c r="O306" i="4"/>
  <c r="P2321" i="4"/>
  <c r="P2305" i="4"/>
  <c r="P2281" i="4"/>
  <c r="P2265" i="4"/>
  <c r="P2257" i="4"/>
  <c r="P2241" i="4"/>
  <c r="P2233" i="4"/>
  <c r="P2201" i="4"/>
  <c r="P2121" i="4"/>
  <c r="P2089" i="4"/>
  <c r="P2073" i="4"/>
  <c r="P2033" i="4"/>
  <c r="P1969" i="4"/>
  <c r="P1905" i="4"/>
  <c r="P1897" i="4"/>
  <c r="P1865" i="4"/>
  <c r="P1857" i="4"/>
  <c r="P1801" i="4"/>
  <c r="P1785" i="4"/>
  <c r="P1745" i="4"/>
  <c r="P1721" i="4"/>
  <c r="P1713" i="4"/>
  <c r="P1681" i="4"/>
  <c r="P1641" i="4"/>
  <c r="P1633" i="4"/>
  <c r="P1617" i="4"/>
  <c r="P1601" i="4"/>
  <c r="P1577" i="4"/>
  <c r="P1545" i="4"/>
  <c r="P1489" i="4"/>
  <c r="P1449" i="4"/>
  <c r="P1441" i="4"/>
  <c r="P1433" i="4"/>
  <c r="P1401" i="4"/>
  <c r="P1377" i="4"/>
  <c r="P1369" i="4"/>
  <c r="P1345" i="4"/>
  <c r="P1337" i="4"/>
  <c r="P1329" i="4"/>
  <c r="P1297" i="4"/>
  <c r="P1257" i="4"/>
  <c r="P1233" i="4"/>
  <c r="P1217" i="4"/>
  <c r="P1201" i="4"/>
  <c r="P1185" i="4"/>
  <c r="P1177" i="4"/>
  <c r="P1169" i="4"/>
  <c r="P1161" i="4"/>
  <c r="P1097" i="4"/>
  <c r="P1089" i="4"/>
  <c r="P1065" i="4"/>
  <c r="P1049" i="4"/>
  <c r="P1017" i="4"/>
  <c r="P977" i="4"/>
  <c r="P969" i="4"/>
  <c r="P961" i="4"/>
  <c r="P937" i="4"/>
  <c r="P929" i="4"/>
  <c r="P905" i="4"/>
  <c r="P865" i="4"/>
  <c r="P857" i="4"/>
  <c r="P841" i="4"/>
  <c r="P833" i="4"/>
  <c r="P801" i="4"/>
  <c r="P761" i="4"/>
  <c r="P753" i="4"/>
  <c r="P737" i="4"/>
  <c r="P689" i="4"/>
  <c r="P681" i="4"/>
  <c r="P649" i="4"/>
  <c r="P641" i="4"/>
  <c r="P633" i="4"/>
  <c r="P617" i="4"/>
  <c r="P601" i="4"/>
  <c r="P593" i="4"/>
  <c r="P569" i="4"/>
  <c r="P553" i="4"/>
  <c r="P529" i="4"/>
  <c r="P513" i="4"/>
  <c r="P497" i="4"/>
  <c r="P489" i="4"/>
  <c r="P481" i="4"/>
  <c r="P465" i="4"/>
  <c r="P457" i="4"/>
  <c r="P425" i="4"/>
  <c r="P401" i="4"/>
  <c r="P393" i="4"/>
  <c r="P385" i="4"/>
  <c r="P329" i="4"/>
  <c r="P313" i="4"/>
  <c r="P281" i="4"/>
  <c r="P273" i="4"/>
  <c r="P241" i="4"/>
  <c r="P225" i="4"/>
  <c r="P217" i="4"/>
  <c r="P201" i="4"/>
  <c r="P193" i="4"/>
  <c r="P177" i="4"/>
  <c r="P169" i="4"/>
  <c r="O393" i="4"/>
  <c r="O241" i="4"/>
  <c r="P2336" i="4"/>
  <c r="P2264" i="4"/>
  <c r="P2256" i="4"/>
  <c r="P2248" i="4"/>
  <c r="P2240" i="4"/>
  <c r="P2224" i="4"/>
  <c r="P2208" i="4"/>
  <c r="P2200" i="4"/>
  <c r="P2160" i="4"/>
  <c r="P2152" i="4"/>
  <c r="P2144" i="4"/>
  <c r="P2136" i="4"/>
  <c r="P2104" i="4"/>
  <c r="P2072" i="4"/>
  <c r="P2064" i="4"/>
  <c r="P2056" i="4"/>
  <c r="P2040" i="4"/>
  <c r="P2000" i="4"/>
  <c r="P1992" i="4"/>
  <c r="P1960" i="4"/>
  <c r="P1952" i="4"/>
  <c r="P1920" i="4"/>
  <c r="P1904" i="4"/>
  <c r="P1896" i="4"/>
  <c r="P1880" i="4"/>
  <c r="P1856" i="4"/>
  <c r="P1792" i="4"/>
  <c r="P1784" i="4"/>
  <c r="P1776" i="4"/>
  <c r="P1760" i="4"/>
  <c r="P1744" i="4"/>
  <c r="P1712" i="4"/>
  <c r="P1696" i="4"/>
  <c r="P1680" i="4"/>
  <c r="P1648" i="4"/>
  <c r="P1640" i="4"/>
  <c r="P1632" i="4"/>
  <c r="P1608" i="4"/>
  <c r="P1592" i="4"/>
  <c r="P1560" i="4"/>
  <c r="P1552" i="4"/>
  <c r="P1544" i="4"/>
  <c r="P1440" i="4"/>
  <c r="P1416" i="4"/>
  <c r="P1376" i="4"/>
  <c r="P1352" i="4"/>
  <c r="P1336" i="4"/>
  <c r="P1328" i="4"/>
  <c r="P1312" i="4"/>
  <c r="P1296" i="4"/>
  <c r="P1288" i="4"/>
  <c r="P1280" i="4"/>
  <c r="P1272" i="4"/>
  <c r="P1264" i="4"/>
  <c r="P1248" i="4"/>
  <c r="P1200" i="4"/>
  <c r="P1152" i="4"/>
  <c r="P1144" i="4"/>
  <c r="P1112" i="4"/>
  <c r="P1016" i="4"/>
  <c r="P984" i="4"/>
  <c r="P976" i="4"/>
  <c r="P944" i="4"/>
  <c r="P928" i="4"/>
  <c r="P912" i="4"/>
  <c r="P904" i="4"/>
  <c r="P896" i="4"/>
  <c r="P880" i="4"/>
  <c r="P832" i="4"/>
  <c r="P824" i="4"/>
  <c r="P816" i="4"/>
  <c r="P792" i="4"/>
  <c r="P776" i="4"/>
  <c r="P752" i="4"/>
  <c r="P712" i="4"/>
  <c r="P696" i="4"/>
  <c r="P648" i="4"/>
  <c r="P640" i="4"/>
  <c r="P632" i="4"/>
  <c r="P616" i="4"/>
  <c r="P600" i="4"/>
  <c r="P584" i="4"/>
  <c r="P560" i="4"/>
  <c r="P536" i="4"/>
  <c r="P520" i="4"/>
  <c r="P512" i="4"/>
  <c r="P480" i="4"/>
  <c r="P432" i="4"/>
  <c r="P424" i="4"/>
  <c r="P416" i="4"/>
  <c r="P376" i="4"/>
  <c r="P360" i="4"/>
  <c r="P352" i="4"/>
  <c r="P336" i="4"/>
  <c r="P312" i="4"/>
  <c r="P288" i="4"/>
  <c r="P280" i="4"/>
  <c r="P200" i="4"/>
  <c r="P184" i="4"/>
  <c r="P128" i="4"/>
  <c r="P96" i="4"/>
  <c r="P88" i="4"/>
  <c r="P72" i="4"/>
  <c r="Q2327" i="4"/>
  <c r="Q2311" i="4"/>
  <c r="Q2287" i="4"/>
  <c r="Q2279" i="4"/>
  <c r="Q2271" i="4"/>
  <c r="Q2263" i="4"/>
  <c r="Q2247" i="4"/>
  <c r="Q2239" i="4"/>
  <c r="Q2231" i="4"/>
  <c r="Q2223" i="4"/>
  <c r="Q2215" i="4"/>
  <c r="Q2207" i="4"/>
  <c r="Q2199" i="4"/>
  <c r="Q2191" i="4"/>
  <c r="Q2183" i="4"/>
  <c r="Q2175" i="4"/>
  <c r="Q2167" i="4"/>
  <c r="Q2159" i="4"/>
  <c r="Q2151" i="4"/>
  <c r="Q2135" i="4"/>
  <c r="Q2127" i="4"/>
  <c r="Q2119" i="4"/>
  <c r="Q2111" i="4"/>
  <c r="Q2095" i="4"/>
  <c r="Q2087" i="4"/>
  <c r="Q2079" i="4"/>
  <c r="Q2071" i="4"/>
  <c r="Q2063" i="4"/>
  <c r="Q2055" i="4"/>
  <c r="Q2047" i="4"/>
  <c r="Q2039" i="4"/>
  <c r="Q2031" i="4"/>
  <c r="Q2023" i="4"/>
  <c r="Q2015" i="4"/>
  <c r="Q2007" i="4"/>
  <c r="Q1999" i="4"/>
  <c r="Q1991" i="4"/>
  <c r="Q1983" i="4"/>
  <c r="Q1967" i="4"/>
  <c r="Q1959" i="4"/>
  <c r="Q1951" i="4"/>
  <c r="Q1943" i="4"/>
  <c r="Q1935" i="4"/>
  <c r="Q1927" i="4"/>
  <c r="Q1919" i="4"/>
  <c r="Q1903" i="4"/>
  <c r="Q1895" i="4"/>
  <c r="Q1887" i="4"/>
  <c r="Q1879" i="4"/>
  <c r="Q1871" i="4"/>
  <c r="Q1863" i="4"/>
  <c r="Q1855" i="4"/>
  <c r="Q1847" i="4"/>
  <c r="Q1823" i="4"/>
  <c r="Q1815" i="4"/>
  <c r="Q1807" i="4"/>
  <c r="Q1799" i="4"/>
  <c r="Q1791" i="4"/>
  <c r="Q1783" i="4"/>
  <c r="Q1775" i="4"/>
  <c r="Q1767" i="4"/>
  <c r="Q1751" i="4"/>
  <c r="Q1735" i="4"/>
  <c r="Q1727" i="4"/>
  <c r="Q1719" i="4"/>
  <c r="Q1711" i="4"/>
  <c r="Q1703" i="4"/>
  <c r="Q1695" i="4"/>
  <c r="Q1687" i="4"/>
  <c r="Q1679" i="4"/>
  <c r="Q1671" i="4"/>
  <c r="Q1663" i="4"/>
  <c r="Q1655" i="4"/>
  <c r="Q1647" i="4"/>
  <c r="Q1639" i="4"/>
  <c r="Q1631" i="4"/>
  <c r="Q1615" i="4"/>
  <c r="Q1607" i="4"/>
  <c r="Q1599" i="4"/>
  <c r="Q1591" i="4"/>
  <c r="Q1583" i="4"/>
  <c r="Q1575" i="4"/>
  <c r="Q1567" i="4"/>
  <c r="Q1559" i="4"/>
  <c r="Q1551" i="4"/>
  <c r="Q1543" i="4"/>
  <c r="Q1535" i="4"/>
  <c r="Q1527" i="4"/>
  <c r="Q1519" i="4"/>
  <c r="Q1511" i="4"/>
  <c r="Q1503" i="4"/>
  <c r="Q1487" i="4"/>
  <c r="Q1479" i="4"/>
  <c r="Q1471" i="4"/>
  <c r="Q1463" i="4"/>
  <c r="Q1455" i="4"/>
  <c r="Q1447" i="4"/>
  <c r="Q1439" i="4"/>
  <c r="Q1415" i="4"/>
  <c r="Q1399" i="4"/>
  <c r="Q1391" i="4"/>
  <c r="Q1383" i="4"/>
  <c r="Q1375" i="4"/>
  <c r="Q1367" i="4"/>
  <c r="Q1359" i="4"/>
  <c r="Q1351" i="4"/>
  <c r="Q1343" i="4"/>
  <c r="Q1335" i="4"/>
  <c r="Q1327" i="4"/>
  <c r="Q1319" i="4"/>
  <c r="Q1311" i="4"/>
  <c r="Q1303" i="4"/>
  <c r="Q1295" i="4"/>
  <c r="Q1279" i="4"/>
  <c r="Q1271" i="4"/>
  <c r="Q1263" i="4"/>
  <c r="Q1255" i="4"/>
  <c r="Q1239" i="4"/>
  <c r="Q1231" i="4"/>
  <c r="Q1215" i="4"/>
  <c r="Q1199" i="4"/>
  <c r="Q1191" i="4"/>
  <c r="Q1183" i="4"/>
  <c r="Q1175" i="4"/>
  <c r="Q1167" i="4"/>
  <c r="Q1159" i="4"/>
  <c r="Q1151" i="4"/>
  <c r="Q1143" i="4"/>
  <c r="Q1135" i="4"/>
  <c r="Q1119" i="4"/>
  <c r="Q1103" i="4"/>
  <c r="Q1095" i="4"/>
  <c r="Q1087" i="4"/>
  <c r="Q1079" i="4"/>
  <c r="Q1055" i="4"/>
  <c r="Q1007" i="4"/>
  <c r="Q999" i="4"/>
  <c r="Q991" i="4"/>
  <c r="Q983" i="4"/>
  <c r="Q975" i="4"/>
  <c r="Q951" i="4"/>
  <c r="Q943" i="4"/>
  <c r="Q935" i="4"/>
  <c r="Q919" i="4"/>
  <c r="Q911" i="4"/>
  <c r="Q903" i="4"/>
  <c r="Q895" i="4"/>
  <c r="Q879" i="4"/>
  <c r="Q871" i="4"/>
  <c r="Q863" i="4"/>
  <c r="Q855" i="4"/>
  <c r="Q847" i="4"/>
  <c r="Q839" i="4"/>
  <c r="Q815" i="4"/>
  <c r="Q807" i="4"/>
  <c r="Q767" i="4"/>
  <c r="Q735" i="4"/>
  <c r="Q727" i="4"/>
  <c r="Q719" i="4"/>
  <c r="Q711" i="4"/>
  <c r="Q695" i="4"/>
  <c r="Q679" i="4"/>
  <c r="Q671" i="4"/>
  <c r="Q647" i="4"/>
  <c r="Q639" i="4"/>
  <c r="Q591" i="4"/>
  <c r="Q583" i="4"/>
  <c r="Q567" i="4"/>
  <c r="Q551" i="4"/>
  <c r="Q535" i="4"/>
  <c r="Q527" i="4"/>
  <c r="Q519" i="4"/>
  <c r="Q511" i="4"/>
  <c r="Q495" i="4"/>
  <c r="Q487" i="4"/>
  <c r="Q479" i="4"/>
  <c r="Q471" i="4"/>
  <c r="Q463" i="4"/>
  <c r="Q455" i="4"/>
  <c r="Q431" i="4"/>
  <c r="Q423" i="4"/>
  <c r="Q415" i="4"/>
  <c r="Q399" i="4"/>
  <c r="Q383" i="4"/>
  <c r="Q375" i="4"/>
  <c r="Q367" i="4"/>
  <c r="Q359" i="4"/>
  <c r="Q351" i="4"/>
  <c r="Q343" i="4"/>
  <c r="Q335" i="4"/>
  <c r="Q327" i="4"/>
  <c r="Q319" i="4"/>
  <c r="Q311" i="4"/>
  <c r="Q303" i="4"/>
  <c r="Q295" i="4"/>
  <c r="Q287" i="4"/>
  <c r="Q271" i="4"/>
  <c r="Q263" i="4"/>
  <c r="Q255" i="4"/>
  <c r="Q231" i="4"/>
  <c r="Q223" i="4"/>
  <c r="Q215" i="4"/>
  <c r="Q207" i="4"/>
  <c r="Q199" i="4"/>
  <c r="Q183" i="4"/>
  <c r="Q175" i="4"/>
  <c r="Q167" i="4"/>
  <c r="Q159" i="4"/>
  <c r="Q151" i="4"/>
  <c r="Q143" i="4"/>
  <c r="Q127" i="4"/>
  <c r="Q111" i="4"/>
  <c r="Q103" i="4"/>
  <c r="Q95" i="4"/>
  <c r="Q79" i="4"/>
  <c r="Q71" i="4"/>
  <c r="Q63" i="4"/>
  <c r="Q15" i="4"/>
  <c r="Q7" i="4"/>
  <c r="P137" i="4"/>
  <c r="P113" i="4"/>
  <c r="P105" i="4"/>
  <c r="P73" i="4"/>
  <c r="P49" i="4"/>
  <c r="P33" i="4"/>
  <c r="Q2328" i="4"/>
  <c r="Q2312" i="4"/>
  <c r="Q2296" i="4"/>
  <c r="Q2288" i="4"/>
  <c r="Q2272" i="4"/>
  <c r="Q2264" i="4"/>
  <c r="Q2256" i="4"/>
  <c r="Q2240" i="4"/>
  <c r="Q2232" i="4"/>
  <c r="Q2224" i="4"/>
  <c r="Q2216" i="4"/>
  <c r="Q2200" i="4"/>
  <c r="Q2192" i="4"/>
  <c r="Q2184" i="4"/>
  <c r="Q2176" i="4"/>
  <c r="Q2160" i="4"/>
  <c r="Q2152" i="4"/>
  <c r="Q2136" i="4"/>
  <c r="Q2128" i="4"/>
  <c r="Q2120" i="4"/>
  <c r="Q2112" i="4"/>
  <c r="Q2104" i="4"/>
  <c r="Q2096" i="4"/>
  <c r="Q2088" i="4"/>
  <c r="Q2080" i="4"/>
  <c r="Q2072" i="4"/>
  <c r="Q2064" i="4"/>
  <c r="Q2056" i="4"/>
  <c r="Q2048" i="4"/>
  <c r="Q2040" i="4"/>
  <c r="Q2032" i="4"/>
  <c r="Q2024" i="4"/>
  <c r="Q2016" i="4"/>
  <c r="Q2008" i="4"/>
  <c r="Q2000" i="4"/>
  <c r="Q1992" i="4"/>
  <c r="Q1984" i="4"/>
  <c r="Q1952" i="4"/>
  <c r="Q1936" i="4"/>
  <c r="Q1928" i="4"/>
  <c r="Q1920" i="4"/>
  <c r="Q1896" i="4"/>
  <c r="Q1880" i="4"/>
  <c r="Q1872" i="4"/>
  <c r="Q1864" i="4"/>
  <c r="Q1848" i="4"/>
  <c r="Q1832" i="4"/>
  <c r="Q1824" i="4"/>
  <c r="Q1816" i="4"/>
  <c r="Q1800" i="4"/>
  <c r="Q1792" i="4"/>
  <c r="Q1784" i="4"/>
  <c r="Q1776" i="4"/>
  <c r="Q1768" i="4"/>
  <c r="Q1760" i="4"/>
  <c r="Q1752" i="4"/>
  <c r="Q1744" i="4"/>
  <c r="Q1736" i="4"/>
  <c r="Q1728" i="4"/>
  <c r="Q1720" i="4"/>
  <c r="Q1712" i="4"/>
  <c r="Q1704" i="4"/>
  <c r="Q1696" i="4"/>
  <c r="Q1688" i="4"/>
  <c r="Q1680" i="4"/>
  <c r="Q1672" i="4"/>
  <c r="Q1664" i="4"/>
  <c r="Q1656" i="4"/>
  <c r="Q1648" i="4"/>
  <c r="Q1640" i="4"/>
  <c r="Q1632" i="4"/>
  <c r="Q1624" i="4"/>
  <c r="Q1608" i="4"/>
  <c r="Q1600" i="4"/>
  <c r="Q1592" i="4"/>
  <c r="Q1584" i="4"/>
  <c r="Q1560" i="4"/>
  <c r="Q1552" i="4"/>
  <c r="Q1544" i="4"/>
  <c r="Q1536" i="4"/>
  <c r="Q1528" i="4"/>
  <c r="Q1520" i="4"/>
  <c r="Q1512" i="4"/>
  <c r="Q1504" i="4"/>
  <c r="Q1496" i="4"/>
  <c r="Q1488" i="4"/>
  <c r="Q1480" i="4"/>
  <c r="Q1472" i="4"/>
  <c r="Q1456" i="4"/>
  <c r="Q1448" i="4"/>
  <c r="Q1440" i="4"/>
  <c r="Q1416" i="4"/>
  <c r="Q1408" i="4"/>
  <c r="Q1400" i="4"/>
  <c r="Q1392" i="4"/>
  <c r="Q1384" i="4"/>
  <c r="Q1376" i="4"/>
  <c r="Q1368" i="4"/>
  <c r="Q1360" i="4"/>
  <c r="Q1352" i="4"/>
  <c r="Q1344" i="4"/>
  <c r="Q1336" i="4"/>
  <c r="Q1328" i="4"/>
  <c r="Q1320" i="4"/>
  <c r="Q1312" i="4"/>
  <c r="Q1304" i="4"/>
  <c r="Q1296" i="4"/>
  <c r="Q1288" i="4"/>
  <c r="Q1280" i="4"/>
  <c r="Q1264" i="4"/>
  <c r="Q1256" i="4"/>
  <c r="Q1248" i="4"/>
  <c r="Q1240" i="4"/>
  <c r="Q1232" i="4"/>
  <c r="Q1224" i="4"/>
  <c r="Q1216" i="4"/>
  <c r="Q1208" i="4"/>
  <c r="Q1200" i="4"/>
  <c r="Q1192" i="4"/>
  <c r="Q1176" i="4"/>
  <c r="Q1168" i="4"/>
  <c r="Q1160" i="4"/>
  <c r="Q1144" i="4"/>
  <c r="Q1136" i="4"/>
  <c r="Q1128" i="4"/>
  <c r="Q1120" i="4"/>
  <c r="Q1112" i="4"/>
  <c r="Q1104" i="4"/>
  <c r="Q1096" i="4"/>
  <c r="Q1088" i="4"/>
  <c r="Q1080" i="4"/>
  <c r="Q1072" i="4"/>
  <c r="Q1064" i="4"/>
  <c r="Q1056" i="4"/>
  <c r="Q1048" i="4"/>
  <c r="Q1040" i="4"/>
  <c r="Q1032" i="4"/>
  <c r="Q1008" i="4"/>
  <c r="Q984" i="4"/>
  <c r="Q976" i="4"/>
  <c r="Q968" i="4"/>
  <c r="Q960" i="4"/>
  <c r="Q944" i="4"/>
  <c r="Q936" i="4"/>
  <c r="Q928" i="4"/>
  <c r="Q912" i="4"/>
  <c r="Q904" i="4"/>
  <c r="Q896" i="4"/>
  <c r="Q888" i="4"/>
  <c r="Q880" i="4"/>
  <c r="Q864" i="4"/>
  <c r="Q856" i="4"/>
  <c r="Q848" i="4"/>
  <c r="Q840" i="4"/>
  <c r="Q832" i="4"/>
  <c r="Q816" i="4"/>
  <c r="Q808" i="4"/>
  <c r="Q800" i="4"/>
  <c r="Q792" i="4"/>
  <c r="Q784" i="4"/>
  <c r="Q768" i="4"/>
  <c r="Q760" i="4"/>
  <c r="Q752" i="4"/>
  <c r="Q744" i="4"/>
  <c r="Q736" i="4"/>
  <c r="Q696" i="4"/>
  <c r="Q688" i="4"/>
  <c r="Q656" i="4"/>
  <c r="Q648" i="4"/>
  <c r="Q624" i="4"/>
  <c r="Q616" i="4"/>
  <c r="Q608" i="4"/>
  <c r="Q600" i="4"/>
  <c r="Q576" i="4"/>
  <c r="Q568" i="4"/>
  <c r="Q528" i="4"/>
  <c r="Q520" i="4"/>
  <c r="Q504" i="4"/>
  <c r="Q488" i="4"/>
  <c r="Q480" i="4"/>
  <c r="Q472" i="4"/>
  <c r="Q464" i="4"/>
  <c r="Q456" i="4"/>
  <c r="Q448" i="4"/>
  <c r="Q424" i="4"/>
  <c r="Q416" i="4"/>
  <c r="Q384" i="4"/>
  <c r="Q376" i="4"/>
  <c r="Q368" i="4"/>
  <c r="Q360" i="4"/>
  <c r="Q352" i="4"/>
  <c r="Q336" i="4"/>
  <c r="Q328" i="4"/>
  <c r="Q320" i="4"/>
  <c r="Q312" i="4"/>
  <c r="Q304" i="4"/>
  <c r="Q296" i="4"/>
  <c r="Q272" i="4"/>
  <c r="Q248" i="4"/>
  <c r="Q232" i="4"/>
  <c r="Q208" i="4"/>
  <c r="Q200" i="4"/>
  <c r="Q192" i="4"/>
  <c r="Q184" i="4"/>
  <c r="Q176" i="4"/>
  <c r="Q160" i="4"/>
  <c r="Q144" i="4"/>
  <c r="Q136" i="4"/>
  <c r="Q96" i="4"/>
  <c r="Q80" i="4"/>
  <c r="O198" i="4"/>
  <c r="O190" i="4"/>
  <c r="O182" i="4"/>
  <c r="O174" i="4"/>
  <c r="O166" i="4"/>
  <c r="O158" i="4"/>
  <c r="O150" i="4"/>
  <c r="O142" i="4"/>
  <c r="O134" i="4"/>
  <c r="O126" i="4"/>
  <c r="O118" i="4"/>
  <c r="O110" i="4"/>
  <c r="O102" i="4"/>
  <c r="O94" i="4"/>
  <c r="O86" i="4"/>
  <c r="O78" i="4"/>
  <c r="O70" i="4"/>
  <c r="O62" i="4"/>
  <c r="O54" i="4"/>
  <c r="O46" i="4"/>
  <c r="O38" i="4"/>
  <c r="O30" i="4"/>
  <c r="O22" i="4"/>
  <c r="O14" i="4"/>
  <c r="O6" i="4"/>
  <c r="P2333" i="4"/>
  <c r="P2325" i="4"/>
  <c r="P2309" i="4"/>
  <c r="P2293" i="4"/>
  <c r="P2269" i="4"/>
  <c r="P2261" i="4"/>
  <c r="P2205" i="4"/>
  <c r="P2189" i="4"/>
  <c r="P2173" i="4"/>
  <c r="P2165" i="4"/>
  <c r="P2157" i="4"/>
  <c r="P2149" i="4"/>
  <c r="P2125" i="4"/>
  <c r="P2109" i="4"/>
  <c r="P2101" i="4"/>
  <c r="P2061" i="4"/>
  <c r="P2053" i="4"/>
  <c r="P1989" i="4"/>
  <c r="P1957" i="4"/>
  <c r="P1941" i="4"/>
  <c r="P1917" i="4"/>
  <c r="P1909" i="4"/>
  <c r="P1877" i="4"/>
  <c r="P1869" i="4"/>
  <c r="P1853" i="4"/>
  <c r="P1789" i="4"/>
  <c r="P1773" i="4"/>
  <c r="P1765" i="4"/>
  <c r="P1741" i="4"/>
  <c r="P1725" i="4"/>
  <c r="P1709" i="4"/>
  <c r="P1701" i="4"/>
  <c r="P1685" i="4"/>
  <c r="P1677" i="4"/>
  <c r="P1653" i="4"/>
  <c r="P1613" i="4"/>
  <c r="P1605" i="4"/>
  <c r="P1597" i="4"/>
  <c r="P1581" i="4"/>
  <c r="P1565" i="4"/>
  <c r="P1557" i="4"/>
  <c r="P1517" i="4"/>
  <c r="P1501" i="4"/>
  <c r="P1429" i="4"/>
  <c r="P1389" i="4"/>
  <c r="P1365" i="4"/>
  <c r="P1349" i="4"/>
  <c r="P1333" i="4"/>
  <c r="P1325" i="4"/>
  <c r="P1301" i="4"/>
  <c r="P1237" i="4"/>
  <c r="P1229" i="4"/>
  <c r="P1221" i="4"/>
  <c r="P1213" i="4"/>
  <c r="P1189" i="4"/>
  <c r="P1173" i="4"/>
  <c r="P1149" i="4"/>
  <c r="P1141" i="4"/>
  <c r="P1125" i="4"/>
  <c r="P1101" i="4"/>
  <c r="P1093" i="4"/>
  <c r="P1069" i="4"/>
  <c r="P1037" i="4"/>
  <c r="P1029" i="4"/>
  <c r="P989" i="4"/>
  <c r="P965" i="4"/>
  <c r="P957" i="4"/>
  <c r="P933" i="4"/>
  <c r="P909" i="4"/>
  <c r="P885" i="4"/>
  <c r="P877" i="4"/>
  <c r="P869" i="4"/>
  <c r="P861" i="4"/>
  <c r="P845" i="4"/>
  <c r="P781" i="4"/>
  <c r="P773" i="4"/>
  <c r="P765" i="4"/>
  <c r="P757" i="4"/>
  <c r="P741" i="4"/>
  <c r="P733" i="4"/>
  <c r="P717" i="4"/>
  <c r="P709" i="4"/>
  <c r="P685" i="4"/>
  <c r="P677" i="4"/>
  <c r="P613" i="4"/>
  <c r="P597" i="4"/>
  <c r="P589" i="4"/>
  <c r="P581" i="4"/>
  <c r="P573" i="4"/>
  <c r="P549" i="4"/>
  <c r="P509" i="4"/>
  <c r="P501" i="4"/>
  <c r="P493" i="4"/>
  <c r="P477" i="4"/>
  <c r="P461" i="4"/>
  <c r="P437" i="4"/>
  <c r="P405" i="4"/>
  <c r="P397" i="4"/>
  <c r="P389" i="4"/>
  <c r="P373" i="4"/>
  <c r="P365" i="4"/>
  <c r="P317" i="4"/>
  <c r="P309" i="4"/>
  <c r="P229" i="4"/>
  <c r="P197" i="4"/>
  <c r="P173" i="4"/>
  <c r="P157" i="4"/>
  <c r="P141" i="4"/>
  <c r="P133" i="4"/>
  <c r="P117" i="4"/>
  <c r="P109" i="4"/>
  <c r="P77" i="4"/>
  <c r="P61" i="4"/>
  <c r="P53" i="4"/>
  <c r="P29" i="4"/>
  <c r="P21" i="4"/>
  <c r="Q2324" i="4"/>
  <c r="Q2308" i="4"/>
  <c r="Q2292" i="4"/>
  <c r="Q2276" i="4"/>
  <c r="Q2268" i="4"/>
  <c r="Q2260" i="4"/>
  <c r="Q2252" i="4"/>
  <c r="Q2236" i="4"/>
  <c r="Q2220" i="4"/>
  <c r="Q2212" i="4"/>
  <c r="Q2204" i="4"/>
  <c r="Q2196" i="4"/>
  <c r="Q2188" i="4"/>
  <c r="Q2180" i="4"/>
  <c r="Q2172" i="4"/>
  <c r="Q2164" i="4"/>
  <c r="Q2156" i="4"/>
  <c r="Q2148" i="4"/>
  <c r="Q2140" i="4"/>
  <c r="Q2132" i="4"/>
  <c r="Q2124" i="4"/>
  <c r="Q2116" i="4"/>
  <c r="Q2092" i="4"/>
  <c r="Q2084" i="4"/>
  <c r="Q2076" i="4"/>
  <c r="Q2068" i="4"/>
  <c r="Q2060" i="4"/>
  <c r="Q2052" i="4"/>
  <c r="Q2044" i="4"/>
  <c r="Q2028" i="4"/>
  <c r="Q2020" i="4"/>
  <c r="Q2012" i="4"/>
  <c r="Q2004" i="4"/>
  <c r="Q1996" i="4"/>
  <c r="Q1988" i="4"/>
  <c r="Q1980" i="4"/>
  <c r="Q1972" i="4"/>
  <c r="Q1948" i="4"/>
  <c r="Q1932" i="4"/>
  <c r="Q1924" i="4"/>
  <c r="Q1916" i="4"/>
  <c r="Q1908" i="4"/>
  <c r="Q1892" i="4"/>
  <c r="Q1876" i="4"/>
  <c r="Q1860" i="4"/>
  <c r="Q1852" i="4"/>
  <c r="Q1844" i="4"/>
  <c r="Q1836" i="4"/>
  <c r="Q1820" i="4"/>
  <c r="Q1812" i="4"/>
  <c r="Q1804" i="4"/>
  <c r="Q1788" i="4"/>
  <c r="Q1772" i="4"/>
  <c r="Q1764" i="4"/>
  <c r="Q1756" i="4"/>
  <c r="Q1748" i="4"/>
  <c r="Q1740" i="4"/>
  <c r="Q1732" i="4"/>
  <c r="Q1724" i="4"/>
  <c r="Q1716" i="4"/>
  <c r="Q1708" i="4"/>
  <c r="Q1700" i="4"/>
  <c r="Q1692" i="4"/>
  <c r="Q1684" i="4"/>
  <c r="Q1676" i="4"/>
  <c r="Q1668" i="4"/>
  <c r="Q1660" i="4"/>
  <c r="Q1652" i="4"/>
  <c r="Q1644" i="4"/>
  <c r="Q1636" i="4"/>
  <c r="Q1628" i="4"/>
  <c r="Q1620" i="4"/>
  <c r="Q1612" i="4"/>
  <c r="Q1604" i="4"/>
  <c r="Q1596" i="4"/>
  <c r="Q1588" i="4"/>
  <c r="Q1580" i="4"/>
  <c r="Q1572" i="4"/>
  <c r="Q1564" i="4"/>
  <c r="Q1556" i="4"/>
  <c r="Q1548" i="4"/>
  <c r="Q1540" i="4"/>
  <c r="Q1532" i="4"/>
  <c r="Q1516" i="4"/>
  <c r="Q1508" i="4"/>
  <c r="Q1500" i="4"/>
  <c r="Q1492" i="4"/>
  <c r="Q1484" i="4"/>
  <c r="Q1476" i="4"/>
  <c r="Q1468" i="4"/>
  <c r="Q1452" i="4"/>
  <c r="Q1444" i="4"/>
  <c r="Q1436" i="4"/>
  <c r="Q1428" i="4"/>
  <c r="Q1420" i="4"/>
  <c r="Q1412" i="4"/>
  <c r="Q1404" i="4"/>
  <c r="Q1396" i="4"/>
  <c r="Q1388" i="4"/>
  <c r="Q1380" i="4"/>
  <c r="Q1372" i="4"/>
  <c r="Q1364" i="4"/>
  <c r="Q1356" i="4"/>
  <c r="Q1348" i="4"/>
  <c r="Q1340" i="4"/>
  <c r="Q1332" i="4"/>
  <c r="Q1324" i="4"/>
  <c r="Q1308" i="4"/>
  <c r="Q1300" i="4"/>
  <c r="Q1292" i="4"/>
  <c r="Q1284" i="4"/>
  <c r="Q1268" i="4"/>
  <c r="Q1260" i="4"/>
  <c r="Q1252" i="4"/>
  <c r="Q1244" i="4"/>
  <c r="Q1236" i="4"/>
  <c r="Q1228" i="4"/>
  <c r="Q1220" i="4"/>
  <c r="Q1212" i="4"/>
  <c r="Q1204" i="4"/>
  <c r="Q1196" i="4"/>
  <c r="Q1188" i="4"/>
  <c r="Q1180" i="4"/>
  <c r="Q1156" i="4"/>
  <c r="Q1148" i="4"/>
  <c r="Q1140" i="4"/>
  <c r="Q1124" i="4"/>
  <c r="Q1116" i="4"/>
  <c r="Q1108" i="4"/>
  <c r="Q1100" i="4"/>
  <c r="Q1092" i="4"/>
  <c r="Q1084" i="4"/>
  <c r="Q1076" i="4"/>
  <c r="Q1068" i="4"/>
  <c r="Q1060" i="4"/>
  <c r="Q1052" i="4"/>
  <c r="Q1044" i="4"/>
  <c r="Q1036" i="4"/>
  <c r="Q1028" i="4"/>
  <c r="Q1020" i="4"/>
  <c r="Q1004" i="4"/>
  <c r="Q996" i="4"/>
  <c r="Q988" i="4"/>
  <c r="Q980" i="4"/>
  <c r="Q956" i="4"/>
  <c r="Q948" i="4"/>
  <c r="Q940" i="4"/>
  <c r="Q932" i="4"/>
  <c r="Q924" i="4"/>
  <c r="Q916" i="4"/>
  <c r="Q908" i="4"/>
  <c r="Q900" i="4"/>
  <c r="Q868" i="4"/>
  <c r="Q860" i="4"/>
  <c r="Q852" i="4"/>
  <c r="Q844" i="4"/>
  <c r="Q836" i="4"/>
  <c r="Q828" i="4"/>
  <c r="P1924" i="4"/>
  <c r="P1916" i="4"/>
  <c r="P1908" i="4"/>
  <c r="P1788" i="4"/>
  <c r="P1764" i="4"/>
  <c r="P1732" i="4"/>
  <c r="P1724" i="4"/>
  <c r="P1708" i="4"/>
  <c r="P1668" i="4"/>
  <c r="P1644" i="4"/>
  <c r="P1636" i="4"/>
  <c r="P1524" i="4"/>
  <c r="P1500" i="4"/>
  <c r="P1484" i="4"/>
  <c r="P1476" i="4"/>
  <c r="P1436" i="4"/>
  <c r="P1396" i="4"/>
  <c r="P1364" i="4"/>
  <c r="P1356" i="4"/>
  <c r="P1340" i="4"/>
  <c r="P1300" i="4"/>
  <c r="P1236" i="4"/>
  <c r="P1196" i="4"/>
  <c r="P1172" i="4"/>
  <c r="P1156" i="4"/>
  <c r="P1140" i="4"/>
  <c r="P1108" i="4"/>
  <c r="P1060" i="4"/>
  <c r="P1044" i="4"/>
  <c r="P1028" i="4"/>
  <c r="P988" i="4"/>
  <c r="P972" i="4"/>
  <c r="P948" i="4"/>
  <c r="P940" i="4"/>
  <c r="P932" i="4"/>
  <c r="P924" i="4"/>
  <c r="P900" i="4"/>
  <c r="P868" i="4"/>
  <c r="P844" i="4"/>
  <c r="P836" i="4"/>
  <c r="P828" i="4"/>
  <c r="P820" i="4"/>
  <c r="P804" i="4"/>
  <c r="P796" i="4"/>
  <c r="P756" i="4"/>
  <c r="P700" i="4"/>
  <c r="P692" i="4"/>
  <c r="P612" i="4"/>
  <c r="P604" i="4"/>
  <c r="P596" i="4"/>
  <c r="P588" i="4"/>
  <c r="P580" i="4"/>
  <c r="P548" i="4"/>
  <c r="P492" i="4"/>
  <c r="P484" i="4"/>
  <c r="P468" i="4"/>
  <c r="P436" i="4"/>
  <c r="P428" i="4"/>
  <c r="P388" i="4"/>
  <c r="P364" i="4"/>
  <c r="P284" i="4"/>
  <c r="P276" i="4"/>
  <c r="P268" i="4"/>
  <c r="P252" i="4"/>
  <c r="P228" i="4"/>
  <c r="P220" i="4"/>
  <c r="P204" i="4"/>
  <c r="P196" i="4"/>
  <c r="P172" i="4"/>
  <c r="P148" i="4"/>
  <c r="P140" i="4"/>
  <c r="P132" i="4"/>
  <c r="P116" i="4"/>
  <c r="P100" i="4"/>
  <c r="P92" i="4"/>
  <c r="P84" i="4"/>
  <c r="P52" i="4"/>
  <c r="P28" i="4"/>
  <c r="P20" i="4"/>
  <c r="P12" i="4"/>
  <c r="Q2331" i="4"/>
  <c r="Q2323" i="4"/>
  <c r="Q2315" i="4"/>
  <c r="Q2299" i="4"/>
  <c r="Q2291" i="4"/>
  <c r="Q2283" i="4"/>
  <c r="Q2267" i="4"/>
  <c r="Q2259" i="4"/>
  <c r="Q2251" i="4"/>
  <c r="Q2243" i="4"/>
  <c r="Q2235" i="4"/>
  <c r="Q2227" i="4"/>
  <c r="Q2219" i="4"/>
  <c r="Q2211" i="4"/>
  <c r="Q2179" i="4"/>
  <c r="Q2171" i="4"/>
  <c r="Q2163" i="4"/>
  <c r="Q2155" i="4"/>
  <c r="Q2147" i="4"/>
  <c r="Q2131" i="4"/>
  <c r="Q2123" i="4"/>
  <c r="Q2115" i="4"/>
  <c r="Q2107" i="4"/>
  <c r="Q2099" i="4"/>
  <c r="Q2091" i="4"/>
  <c r="Q2083" i="4"/>
  <c r="Q2075" i="4"/>
  <c r="Q2067" i="4"/>
  <c r="Q2059" i="4"/>
  <c r="Q2051" i="4"/>
  <c r="Q2043" i="4"/>
  <c r="Q2035" i="4"/>
  <c r="Q2027" i="4"/>
  <c r="Q2019" i="4"/>
  <c r="Q2011" i="4"/>
  <c r="Q2003" i="4"/>
  <c r="Q1995" i="4"/>
  <c r="Q1987" i="4"/>
  <c r="Q1979" i="4"/>
  <c r="Q1971" i="4"/>
  <c r="Q1955" i="4"/>
  <c r="Q1947" i="4"/>
  <c r="Q1939" i="4"/>
  <c r="Q1923" i="4"/>
  <c r="Q1915" i="4"/>
  <c r="Q1907" i="4"/>
  <c r="Q1899" i="4"/>
  <c r="Q1891" i="4"/>
  <c r="Q1883" i="4"/>
  <c r="Q1875" i="4"/>
  <c r="Q1867" i="4"/>
  <c r="Q1859" i="4"/>
  <c r="Q1851" i="4"/>
  <c r="Q1843" i="4"/>
  <c r="Q1827" i="4"/>
  <c r="Q1811" i="4"/>
  <c r="Q1803" i="4"/>
  <c r="Q1795" i="4"/>
  <c r="Q1787" i="4"/>
  <c r="Q1771" i="4"/>
  <c r="Q1763" i="4"/>
  <c r="Q1755" i="4"/>
  <c r="Q1747" i="4"/>
  <c r="Q1739" i="4"/>
  <c r="Q1731" i="4"/>
  <c r="Q1723" i="4"/>
  <c r="Q1715" i="4"/>
  <c r="Q1707" i="4"/>
  <c r="Q1699" i="4"/>
  <c r="Q1683" i="4"/>
  <c r="Q1675" i="4"/>
  <c r="Q1667" i="4"/>
  <c r="Q1659" i="4"/>
  <c r="Q1651" i="4"/>
  <c r="Q1643" i="4"/>
  <c r="Q1627" i="4"/>
  <c r="Q1619" i="4"/>
  <c r="Q1595" i="4"/>
  <c r="Q1587" i="4"/>
  <c r="Q1571" i="4"/>
  <c r="Q1563" i="4"/>
  <c r="Q1555" i="4"/>
  <c r="Q1547" i="4"/>
  <c r="Q1539" i="4"/>
  <c r="Q1531" i="4"/>
  <c r="Q1515" i="4"/>
  <c r="Q1507" i="4"/>
  <c r="Q1499" i="4"/>
  <c r="Q1491" i="4"/>
  <c r="Q1483" i="4"/>
  <c r="Q1475" i="4"/>
  <c r="Q1467" i="4"/>
  <c r="Q1459" i="4"/>
  <c r="Q1451" i="4"/>
  <c r="Q1443" i="4"/>
  <c r="Q1435" i="4"/>
  <c r="Q1427" i="4"/>
  <c r="Q1411" i="4"/>
  <c r="Q1403" i="4"/>
  <c r="Q1395" i="4"/>
  <c r="Q1387" i="4"/>
  <c r="Q1379" i="4"/>
  <c r="Q1371" i="4"/>
  <c r="Q1363" i="4"/>
  <c r="Q1347" i="4"/>
  <c r="Q1339" i="4"/>
  <c r="Q1323" i="4"/>
  <c r="Q1315" i="4"/>
  <c r="Q1299" i="4"/>
  <c r="Q1291" i="4"/>
  <c r="Q1283" i="4"/>
  <c r="Q1267" i="4"/>
  <c r="Q1259" i="4"/>
  <c r="Q1251" i="4"/>
  <c r="Q1243" i="4"/>
  <c r="Q1235" i="4"/>
  <c r="Q1227" i="4"/>
  <c r="Q1219" i="4"/>
  <c r="Q1187" i="4"/>
  <c r="Q1179" i="4"/>
  <c r="Q1171" i="4"/>
  <c r="Q1163" i="4"/>
  <c r="Q1155" i="4"/>
  <c r="Q1147" i="4"/>
  <c r="Q1123" i="4"/>
  <c r="Q1115" i="4"/>
  <c r="Q1099" i="4"/>
  <c r="Q1091" i="4"/>
  <c r="Q1083" i="4"/>
  <c r="Q1075" i="4"/>
  <c r="Q1067" i="4"/>
  <c r="Q1059" i="4"/>
  <c r="Q1051" i="4"/>
  <c r="Q1043" i="4"/>
  <c r="Q1035" i="4"/>
  <c r="Q1027" i="4"/>
  <c r="Q1011" i="4"/>
  <c r="Q1003" i="4"/>
  <c r="Q995" i="4"/>
  <c r="Q987" i="4"/>
  <c r="Q971" i="4"/>
  <c r="Q963" i="4"/>
  <c r="Q955" i="4"/>
  <c r="Q947" i="4"/>
  <c r="Q939" i="4"/>
  <c r="Q923" i="4"/>
  <c r="Q915" i="4"/>
  <c r="Q899" i="4"/>
  <c r="Q891" i="4"/>
  <c r="Q859" i="4"/>
  <c r="Q827" i="4"/>
  <c r="Q787" i="4"/>
  <c r="Q747" i="4"/>
  <c r="Q739" i="4"/>
  <c r="Q731" i="4"/>
  <c r="Q715" i="4"/>
  <c r="Q707" i="4"/>
  <c r="Q675" i="4"/>
  <c r="Q659" i="4"/>
  <c r="Q651" i="4"/>
  <c r="Q643" i="4"/>
  <c r="Q635" i="4"/>
  <c r="Q627" i="4"/>
  <c r="Q619" i="4"/>
  <c r="Q611" i="4"/>
  <c r="Q603" i="4"/>
  <c r="Q595" i="4"/>
  <c r="Q587" i="4"/>
  <c r="Q579" i="4"/>
  <c r="Q563" i="4"/>
  <c r="Q555" i="4"/>
  <c r="Q547" i="4"/>
  <c r="Q539" i="4"/>
  <c r="Q531" i="4"/>
  <c r="Q523" i="4"/>
  <c r="Q515" i="4"/>
  <c r="Q507" i="4"/>
  <c r="Q499" i="4"/>
  <c r="Q491" i="4"/>
  <c r="Q459" i="4"/>
  <c r="Q419" i="4"/>
  <c r="Q395" i="4"/>
  <c r="Q387" i="4"/>
  <c r="Q379" i="4"/>
  <c r="Q371" i="4"/>
  <c r="Q363" i="4"/>
  <c r="Q347" i="4"/>
  <c r="Q331" i="4"/>
  <c r="Q323" i="4"/>
  <c r="Q315" i="4"/>
  <c r="Q307" i="4"/>
  <c r="Q291" i="4"/>
  <c r="Q283" i="4"/>
  <c r="Q275" i="4"/>
  <c r="Q267" i="4"/>
  <c r="Q251" i="4"/>
  <c r="Q235" i="4"/>
  <c r="Q227" i="4"/>
  <c r="Q203" i="4"/>
  <c r="Q195" i="4"/>
  <c r="Q187" i="4"/>
  <c r="Q171" i="4"/>
  <c r="Q147" i="4"/>
  <c r="Q139" i="4"/>
  <c r="Q131" i="4"/>
  <c r="Q115" i="4"/>
  <c r="Q75" i="4"/>
  <c r="Q19" i="4"/>
  <c r="O668" i="4"/>
  <c r="O660" i="4"/>
  <c r="O652" i="4"/>
  <c r="O644" i="4"/>
  <c r="O636" i="4"/>
  <c r="O628" i="4"/>
  <c r="O620" i="4"/>
  <c r="O612" i="4"/>
  <c r="O604" i="4"/>
  <c r="O596" i="4"/>
  <c r="O588" i="4"/>
  <c r="O580" i="4"/>
  <c r="O572" i="4"/>
  <c r="O564" i="4"/>
  <c r="O556" i="4"/>
  <c r="O548" i="4"/>
  <c r="O540" i="4"/>
  <c r="O532" i="4"/>
  <c r="O524" i="4"/>
  <c r="O516" i="4"/>
  <c r="O508" i="4"/>
  <c r="O500" i="4"/>
  <c r="O492" i="4"/>
  <c r="O484" i="4"/>
  <c r="O476" i="4"/>
  <c r="O468" i="4"/>
  <c r="O460" i="4"/>
  <c r="O452" i="4"/>
  <c r="O444" i="4"/>
  <c r="O436" i="4"/>
  <c r="O428" i="4"/>
  <c r="O420" i="4"/>
  <c r="O412" i="4"/>
  <c r="O404" i="4"/>
  <c r="O396" i="4"/>
  <c r="O388" i="4"/>
  <c r="O380" i="4"/>
  <c r="O372" i="4"/>
  <c r="O364" i="4"/>
  <c r="O356" i="4"/>
  <c r="O348" i="4"/>
  <c r="O340" i="4"/>
  <c r="O332" i="4"/>
  <c r="O324" i="4"/>
  <c r="O316" i="4"/>
  <c r="O308" i="4"/>
  <c r="O300" i="4"/>
  <c r="O292" i="4"/>
  <c r="O284" i="4"/>
  <c r="O276" i="4"/>
  <c r="O268" i="4"/>
  <c r="O260" i="4"/>
  <c r="O252" i="4"/>
  <c r="O244" i="4"/>
  <c r="O236" i="4"/>
  <c r="O228" i="4"/>
  <c r="O220" i="4"/>
  <c r="O212" i="4"/>
  <c r="O204" i="4"/>
  <c r="O196" i="4"/>
  <c r="O188" i="4"/>
  <c r="O180" i="4"/>
  <c r="O172" i="4"/>
  <c r="O164" i="4"/>
  <c r="O156" i="4"/>
  <c r="O148" i="4"/>
  <c r="O140" i="4"/>
  <c r="O132" i="4"/>
  <c r="O124" i="4"/>
  <c r="O116" i="4"/>
  <c r="O108" i="4"/>
  <c r="O100" i="4"/>
  <c r="O92" i="4"/>
  <c r="O84" i="4"/>
  <c r="O76" i="4"/>
  <c r="O68" i="4"/>
  <c r="O60" i="4"/>
  <c r="O52" i="4"/>
  <c r="O44" i="4"/>
  <c r="O36" i="4"/>
  <c r="O28" i="4"/>
  <c r="O20" i="4"/>
  <c r="O12" i="4"/>
  <c r="O4" i="4"/>
  <c r="P2307" i="4"/>
  <c r="P2291" i="4"/>
  <c r="P2259" i="4"/>
  <c r="P2243" i="4"/>
  <c r="P2235" i="4"/>
  <c r="P2227" i="4"/>
  <c r="P2211" i="4"/>
  <c r="P2195" i="4"/>
  <c r="P2131" i="4"/>
  <c r="P2099" i="4"/>
  <c r="P2091" i="4"/>
  <c r="P2083" i="4"/>
  <c r="P2027" i="4"/>
  <c r="P2011" i="4"/>
  <c r="P2003" i="4"/>
  <c r="P1987" i="4"/>
  <c r="P1963" i="4"/>
  <c r="P1931" i="4"/>
  <c r="P1891" i="4"/>
  <c r="P1859" i="4"/>
  <c r="P1843" i="4"/>
  <c r="P1795" i="4"/>
  <c r="P1763" i="4"/>
  <c r="P1723" i="4"/>
  <c r="P1715" i="4"/>
  <c r="P1675" i="4"/>
  <c r="P1667" i="4"/>
  <c r="P1627" i="4"/>
  <c r="P1611" i="4"/>
  <c r="P1595" i="4"/>
  <c r="P1579" i="4"/>
  <c r="P1563" i="4"/>
  <c r="P1547" i="4"/>
  <c r="P1531" i="4"/>
  <c r="P1523" i="4"/>
  <c r="P1499" i="4"/>
  <c r="P1419" i="4"/>
  <c r="P1395" i="4"/>
  <c r="P1291" i="4"/>
  <c r="P1243" i="4"/>
  <c r="P1187" i="4"/>
  <c r="P1171" i="4"/>
  <c r="P1115" i="4"/>
  <c r="P1107" i="4"/>
  <c r="P1099" i="4"/>
  <c r="P1067" i="4"/>
  <c r="P1059" i="4"/>
  <c r="P1035" i="4"/>
  <c r="P995" i="4"/>
  <c r="P987" i="4"/>
  <c r="P979" i="4"/>
  <c r="P931" i="4"/>
  <c r="P915" i="4"/>
  <c r="P859" i="4"/>
  <c r="P851" i="4"/>
  <c r="P835" i="4"/>
  <c r="P819" i="4"/>
  <c r="P787" i="4"/>
  <c r="P779" i="4"/>
  <c r="P715" i="4"/>
  <c r="P707" i="4"/>
  <c r="P691" i="4"/>
  <c r="P643" i="4"/>
  <c r="P619" i="4"/>
  <c r="P611" i="4"/>
  <c r="P595" i="4"/>
  <c r="P587" i="4"/>
  <c r="P507" i="4"/>
  <c r="P483" i="4"/>
  <c r="P459" i="4"/>
  <c r="P451" i="4"/>
  <c r="P427" i="4"/>
  <c r="P419" i="4"/>
  <c r="P403" i="4"/>
  <c r="P363" i="4"/>
  <c r="P339" i="4"/>
  <c r="P323" i="4"/>
  <c r="P283" i="4"/>
  <c r="P259" i="4"/>
  <c r="P251" i="4"/>
  <c r="P235" i="4"/>
  <c r="P219" i="4"/>
  <c r="P179" i="4"/>
  <c r="P171" i="4"/>
  <c r="P147" i="4"/>
  <c r="P131" i="4"/>
  <c r="P123" i="4"/>
  <c r="P107" i="4"/>
  <c r="P99" i="4"/>
  <c r="P91" i="4"/>
  <c r="P27" i="4"/>
  <c r="P19" i="4"/>
  <c r="Q2330" i="4"/>
  <c r="Q2322" i="4"/>
  <c r="Q2306" i="4"/>
  <c r="Q2298" i="4"/>
  <c r="Q2290" i="4"/>
  <c r="Q2282" i="4"/>
  <c r="Q2266" i="4"/>
  <c r="Q2258" i="4"/>
  <c r="Q2250" i="4"/>
  <c r="Q2242" i="4"/>
  <c r="Q2226" i="4"/>
  <c r="Q2218" i="4"/>
  <c r="Q2210" i="4"/>
  <c r="Q2202" i="4"/>
  <c r="Q2186" i="4"/>
  <c r="Q2178" i="4"/>
  <c r="Q2170" i="4"/>
  <c r="Q2162" i="4"/>
  <c r="Q2154" i="4"/>
  <c r="Q2146" i="4"/>
  <c r="Q2138" i="4"/>
  <c r="Q2130" i="4"/>
  <c r="Q2122" i="4"/>
  <c r="Q2114" i="4"/>
  <c r="Q2106" i="4"/>
  <c r="Q2098" i="4"/>
  <c r="Q2090" i="4"/>
  <c r="Q2082" i="4"/>
  <c r="Q2074" i="4"/>
  <c r="Q2066" i="4"/>
  <c r="Q2050" i="4"/>
  <c r="Q2042" i="4"/>
  <c r="Q2034" i="4"/>
  <c r="Q2026" i="4"/>
  <c r="Q2018" i="4"/>
  <c r="Q2010" i="4"/>
  <c r="Q2002" i="4"/>
  <c r="Q1994" i="4"/>
  <c r="Q1986" i="4"/>
  <c r="Q1978" i="4"/>
  <c r="Q1970" i="4"/>
  <c r="Q1962" i="4"/>
  <c r="Q1954" i="4"/>
  <c r="Q1946" i="4"/>
  <c r="Q1938" i="4"/>
  <c r="Q1930" i="4"/>
  <c r="Q1922" i="4"/>
  <c r="Q1914" i="4"/>
  <c r="Q1906" i="4"/>
  <c r="Q1898" i="4"/>
  <c r="Q1890" i="4"/>
  <c r="Q1882" i="4"/>
  <c r="Q1874" i="4"/>
  <c r="Q1866" i="4"/>
  <c r="Q1858" i="4"/>
  <c r="Q1850" i="4"/>
  <c r="Q1842" i="4"/>
  <c r="Q1826" i="4"/>
  <c r="Q1802" i="4"/>
  <c r="Q1794" i="4"/>
  <c r="Q1786" i="4"/>
  <c r="Q1778" i="4"/>
  <c r="Q1770" i="4"/>
  <c r="Q1762" i="4"/>
  <c r="Q1754" i="4"/>
  <c r="Q1746" i="4"/>
  <c r="Q1738" i="4"/>
  <c r="Q1730" i="4"/>
  <c r="Q1722" i="4"/>
  <c r="Q1714" i="4"/>
  <c r="Q1706" i="4"/>
  <c r="Q1698" i="4"/>
  <c r="Q1690" i="4"/>
  <c r="Q1682" i="4"/>
  <c r="Q1674" i="4"/>
  <c r="Q1666" i="4"/>
  <c r="Q1658" i="4"/>
  <c r="Q1650" i="4"/>
  <c r="Q1642" i="4"/>
  <c r="Q1634" i="4"/>
  <c r="Q1626" i="4"/>
  <c r="Q1618" i="4"/>
  <c r="Q1602" i="4"/>
  <c r="Q1594" i="4"/>
  <c r="Q1586" i="4"/>
  <c r="Q1578" i="4"/>
  <c r="Q1570" i="4"/>
  <c r="Q1562" i="4"/>
  <c r="Q1554" i="4"/>
  <c r="Q1546" i="4"/>
  <c r="Q1538" i="4"/>
  <c r="Q1522" i="4"/>
  <c r="Q1514" i="4"/>
  <c r="Q1506" i="4"/>
  <c r="Q1498" i="4"/>
  <c r="Q1490" i="4"/>
  <c r="Q1474" i="4"/>
  <c r="Q1466" i="4"/>
  <c r="Q1458" i="4"/>
  <c r="Q1450" i="4"/>
  <c r="Q1442" i="4"/>
  <c r="Q1434" i="4"/>
  <c r="Q1426" i="4"/>
  <c r="Q1418" i="4"/>
  <c r="Q1410" i="4"/>
  <c r="Q1402" i="4"/>
  <c r="Q1394" i="4"/>
  <c r="Q1386" i="4"/>
  <c r="Q1378" i="4"/>
  <c r="Q1370" i="4"/>
  <c r="Q1362" i="4"/>
  <c r="Q1354" i="4"/>
  <c r="Q1346" i="4"/>
  <c r="Q1338" i="4"/>
  <c r="Q1322" i="4"/>
  <c r="Q1306" i="4"/>
  <c r="Q1298" i="4"/>
  <c r="Q1282" i="4"/>
  <c r="Q1274" i="4"/>
  <c r="Q1266" i="4"/>
  <c r="Q1258" i="4"/>
  <c r="Q1250" i="4"/>
  <c r="Q1242" i="4"/>
  <c r="Q1226" i="4"/>
  <c r="Q1218" i="4"/>
  <c r="Q1210" i="4"/>
  <c r="Q1202" i="4"/>
  <c r="Q1194" i="4"/>
  <c r="Q1186" i="4"/>
  <c r="Q1170" i="4"/>
  <c r="Q1162" i="4"/>
  <c r="Q1154" i="4"/>
  <c r="Q1146" i="4"/>
  <c r="Q1130" i="4"/>
  <c r="O1067" i="4"/>
  <c r="O1059" i="4"/>
  <c r="O1051" i="4"/>
  <c r="O1043" i="4"/>
  <c r="O1035" i="4"/>
  <c r="O1027" i="4"/>
  <c r="O1019" i="4"/>
  <c r="O1011" i="4"/>
  <c r="O1003" i="4"/>
  <c r="O995" i="4"/>
  <c r="O987" i="4"/>
  <c r="O979" i="4"/>
  <c r="O971" i="4"/>
  <c r="O963" i="4"/>
  <c r="O955" i="4"/>
  <c r="O947" i="4"/>
  <c r="O939" i="4"/>
  <c r="O931" i="4"/>
  <c r="O923" i="4"/>
  <c r="O915" i="4"/>
  <c r="O907" i="4"/>
  <c r="O899" i="4"/>
  <c r="O891" i="4"/>
  <c r="O883" i="4"/>
  <c r="O875" i="4"/>
  <c r="O867" i="4"/>
  <c r="O859" i="4"/>
  <c r="O851" i="4"/>
  <c r="O843" i="4"/>
  <c r="O835" i="4"/>
  <c r="O827" i="4"/>
  <c r="O819" i="4"/>
  <c r="O811" i="4"/>
  <c r="O803" i="4"/>
  <c r="O795" i="4"/>
  <c r="O787" i="4"/>
  <c r="O779" i="4"/>
  <c r="O771" i="4"/>
  <c r="O763" i="4"/>
  <c r="O755" i="4"/>
  <c r="O747" i="4"/>
  <c r="O739" i="4"/>
  <c r="O731" i="4"/>
  <c r="O723" i="4"/>
  <c r="O715" i="4"/>
  <c r="O707" i="4"/>
  <c r="O699" i="4"/>
  <c r="O691" i="4"/>
  <c r="O683" i="4"/>
  <c r="O675" i="4"/>
  <c r="O667" i="4"/>
  <c r="O659" i="4"/>
  <c r="O651" i="4"/>
  <c r="O643" i="4"/>
  <c r="O635" i="4"/>
  <c r="O627" i="4"/>
  <c r="O619" i="4"/>
  <c r="O611" i="4"/>
  <c r="O603" i="4"/>
  <c r="O595" i="4"/>
  <c r="O587" i="4"/>
  <c r="O579" i="4"/>
  <c r="O571" i="4"/>
  <c r="O563" i="4"/>
  <c r="O555" i="4"/>
  <c r="O547" i="4"/>
  <c r="O539" i="4"/>
  <c r="O531" i="4"/>
  <c r="O523" i="4"/>
  <c r="O515" i="4"/>
  <c r="O507" i="4"/>
  <c r="O499" i="4"/>
  <c r="O491" i="4"/>
  <c r="O483" i="4"/>
  <c r="O475" i="4"/>
  <c r="O467" i="4"/>
  <c r="O459" i="4"/>
  <c r="O451" i="4"/>
  <c r="O443" i="4"/>
  <c r="O435" i="4"/>
  <c r="O427" i="4"/>
  <c r="O419" i="4"/>
  <c r="O411" i="4"/>
  <c r="O403" i="4"/>
  <c r="O395" i="4"/>
  <c r="O387" i="4"/>
  <c r="O379" i="4"/>
  <c r="O371" i="4"/>
  <c r="O363" i="4"/>
  <c r="O355" i="4"/>
  <c r="O347" i="4"/>
  <c r="O339" i="4"/>
  <c r="O331" i="4"/>
  <c r="O323" i="4"/>
  <c r="O315" i="4"/>
  <c r="O307" i="4"/>
  <c r="O299" i="4"/>
  <c r="O291" i="4"/>
  <c r="O283" i="4"/>
  <c r="O275" i="4"/>
  <c r="O267" i="4"/>
  <c r="O259" i="4"/>
  <c r="O251" i="4"/>
  <c r="O243" i="4"/>
  <c r="O235" i="4"/>
  <c r="O227" i="4"/>
  <c r="O219" i="4"/>
  <c r="O211" i="4"/>
  <c r="O203" i="4"/>
  <c r="O195" i="4"/>
  <c r="O187" i="4"/>
  <c r="O179" i="4"/>
  <c r="O171" i="4"/>
  <c r="O163" i="4"/>
  <c r="O155" i="4"/>
  <c r="O147" i="4"/>
  <c r="O139" i="4"/>
  <c r="O131" i="4"/>
  <c r="O123" i="4"/>
  <c r="O115" i="4"/>
  <c r="O107" i="4"/>
  <c r="O99" i="4"/>
  <c r="O91" i="4"/>
  <c r="O83" i="4"/>
  <c r="O75" i="4"/>
  <c r="O67" i="4"/>
  <c r="O59" i="4"/>
  <c r="O51" i="4"/>
  <c r="O43" i="4"/>
  <c r="O35" i="4"/>
  <c r="O27" i="4"/>
  <c r="O19" i="4"/>
  <c r="O11" i="4"/>
  <c r="O3" i="4"/>
  <c r="P2298" i="4"/>
  <c r="P2290" i="4"/>
  <c r="P2282" i="4"/>
  <c r="P2266" i="4"/>
  <c r="P2234" i="4"/>
  <c r="P2210" i="4"/>
  <c r="P2202" i="4"/>
  <c r="P2194" i="4"/>
  <c r="P2186" i="4"/>
  <c r="P2170" i="4"/>
  <c r="P2154" i="4"/>
  <c r="P2122" i="4"/>
  <c r="P2114" i="4"/>
  <c r="P2090" i="4"/>
  <c r="P2082" i="4"/>
  <c r="P2066" i="4"/>
  <c r="P2058" i="4"/>
  <c r="P2050" i="4"/>
  <c r="P2026" i="4"/>
  <c r="P2010" i="4"/>
  <c r="P1986" i="4"/>
  <c r="P1978" i="4"/>
  <c r="P1954" i="4"/>
  <c r="P1930" i="4"/>
  <c r="P1898" i="4"/>
  <c r="P1874" i="4"/>
  <c r="P1866" i="4"/>
  <c r="P1834" i="4"/>
  <c r="P1810" i="4"/>
  <c r="P1802" i="4"/>
  <c r="P1786" i="4"/>
  <c r="P1754" i="4"/>
  <c r="P1706" i="4"/>
  <c r="P1690" i="4"/>
  <c r="P1674" i="4"/>
  <c r="P1610" i="4"/>
  <c r="P1594" i="4"/>
  <c r="P1570" i="4"/>
  <c r="P1554" i="4"/>
  <c r="P1538" i="4"/>
  <c r="P1522" i="4"/>
  <c r="P1474" i="4"/>
  <c r="P1466" i="4"/>
  <c r="P1434" i="4"/>
  <c r="P1418" i="4"/>
  <c r="P1362" i="4"/>
  <c r="P1338" i="4"/>
  <c r="P1322" i="4"/>
  <c r="P1258" i="4"/>
  <c r="P1226" i="4"/>
  <c r="P1218" i="4"/>
  <c r="P1210" i="4"/>
  <c r="P1170" i="4"/>
  <c r="P1154" i="4"/>
  <c r="P1114" i="4"/>
  <c r="P1106" i="4"/>
  <c r="P1082" i="4"/>
  <c r="P1066" i="4"/>
  <c r="P1050" i="4"/>
  <c r="P1042" i="4"/>
  <c r="P1026" i="4"/>
  <c r="P1018" i="4"/>
  <c r="P1010" i="4"/>
  <c r="P1002" i="4"/>
  <c r="P978" i="4"/>
  <c r="P970" i="4"/>
  <c r="P954" i="4"/>
  <c r="P930" i="4"/>
  <c r="P914" i="4"/>
  <c r="P874" i="4"/>
  <c r="P866" i="4"/>
  <c r="P842" i="4"/>
  <c r="P826" i="4"/>
  <c r="P738" i="4"/>
  <c r="P698" i="4"/>
  <c r="P682" i="4"/>
  <c r="P666" i="4"/>
  <c r="P650" i="4"/>
  <c r="P642" i="4"/>
  <c r="P626" i="4"/>
  <c r="P610" i="4"/>
  <c r="P578" i="4"/>
  <c r="P546" i="4"/>
  <c r="P514" i="4"/>
  <c r="P506" i="4"/>
  <c r="P498" i="4"/>
  <c r="P490" i="4"/>
  <c r="P482" i="4"/>
  <c r="P434" i="4"/>
  <c r="P402" i="4"/>
  <c r="P386" i="4"/>
  <c r="P370" i="4"/>
  <c r="P346" i="4"/>
  <c r="P338" i="4"/>
  <c r="P258" i="4"/>
  <c r="P226" i="4"/>
  <c r="P218" i="4"/>
  <c r="P210" i="4"/>
  <c r="P202" i="4"/>
  <c r="P194" i="4"/>
  <c r="P186" i="4"/>
  <c r="P154" i="4"/>
  <c r="P138" i="4"/>
  <c r="P122" i="4"/>
  <c r="P106" i="4"/>
  <c r="P90" i="4"/>
  <c r="P34" i="4"/>
  <c r="P26" i="4"/>
  <c r="P10" i="4"/>
  <c r="Q2329" i="4"/>
  <c r="Q2305" i="4"/>
  <c r="Q2281" i="4"/>
  <c r="Q2273" i="4"/>
  <c r="Q2265" i="4"/>
  <c r="Q2249" i="4"/>
  <c r="Q2241" i="4"/>
  <c r="Q2233" i="4"/>
  <c r="Q2217" i="4"/>
  <c r="Q2209" i="4"/>
  <c r="Q2201" i="4"/>
  <c r="Q2193" i="4"/>
  <c r="Q2185" i="4"/>
  <c r="Q2177" i="4"/>
  <c r="Q2169" i="4"/>
  <c r="Q2161" i="4"/>
  <c r="Q2153" i="4"/>
  <c r="Q2145" i="4"/>
  <c r="Q2137" i="4"/>
  <c r="Q2129" i="4"/>
  <c r="Q2121" i="4"/>
  <c r="Q2113" i="4"/>
  <c r="Q2105" i="4"/>
  <c r="Q2097" i="4"/>
  <c r="Q2089" i="4"/>
  <c r="Q2081" i="4"/>
  <c r="Q2073" i="4"/>
  <c r="Q2065" i="4"/>
  <c r="Q2057" i="4"/>
  <c r="Q2049" i="4"/>
  <c r="Q2041" i="4"/>
  <c r="Q2033" i="4"/>
  <c r="Q2025" i="4"/>
  <c r="Q2017" i="4"/>
  <c r="Q2009" i="4"/>
  <c r="Q2001" i="4"/>
  <c r="Q1993" i="4"/>
  <c r="Q1977" i="4"/>
  <c r="Q1969" i="4"/>
  <c r="Q1961" i="4"/>
  <c r="Q1945" i="4"/>
  <c r="Q1937" i="4"/>
  <c r="Q1929" i="4"/>
  <c r="Q1913" i="4"/>
  <c r="Q1905" i="4"/>
  <c r="Q1881" i="4"/>
  <c r="Q1873" i="4"/>
  <c r="Q1865" i="4"/>
  <c r="Q1857" i="4"/>
  <c r="Q1849" i="4"/>
  <c r="Q1841" i="4"/>
  <c r="Q1817" i="4"/>
  <c r="Q1809" i="4"/>
  <c r="Q1793" i="4"/>
  <c r="Q1785" i="4"/>
  <c r="Q1777" i="4"/>
  <c r="Q1769" i="4"/>
  <c r="Q1753" i="4"/>
  <c r="Q1745" i="4"/>
  <c r="Q1737" i="4"/>
  <c r="Q1729" i="4"/>
  <c r="Q1721" i="4"/>
  <c r="Q1713" i="4"/>
  <c r="Q1705" i="4"/>
  <c r="Q1697" i="4"/>
  <c r="Q1689" i="4"/>
  <c r="Q1681" i="4"/>
  <c r="Q1673" i="4"/>
  <c r="Q1665" i="4"/>
  <c r="Q1657" i="4"/>
  <c r="Q1649" i="4"/>
  <c r="Q1641" i="4"/>
  <c r="Q1633" i="4"/>
  <c r="Q1625" i="4"/>
  <c r="Q1601" i="4"/>
  <c r="Q1593" i="4"/>
  <c r="Q1585" i="4"/>
  <c r="Q1577" i="4"/>
  <c r="Q1569" i="4"/>
  <c r="Q1561" i="4"/>
  <c r="Q1553" i="4"/>
  <c r="Q1545" i="4"/>
  <c r="Q1537" i="4"/>
  <c r="Q1521" i="4"/>
  <c r="Q1513" i="4"/>
  <c r="Q1505" i="4"/>
  <c r="Q1497" i="4"/>
  <c r="Q1481" i="4"/>
  <c r="Q1473" i="4"/>
  <c r="Q1465" i="4"/>
  <c r="Q1457" i="4"/>
  <c r="Q1441" i="4"/>
  <c r="Q1433" i="4"/>
  <c r="Q1425" i="4"/>
  <c r="Q1417" i="4"/>
  <c r="Q1409" i="4"/>
  <c r="Q1401" i="4"/>
  <c r="Q1393" i="4"/>
  <c r="Q1385" i="4"/>
  <c r="Q1369" i="4"/>
  <c r="Q1353" i="4"/>
  <c r="Q1345" i="4"/>
  <c r="Q1337" i="4"/>
  <c r="Q1329" i="4"/>
  <c r="Q1321" i="4"/>
  <c r="Q1305" i="4"/>
  <c r="Q1297" i="4"/>
  <c r="Q1289" i="4"/>
  <c r="Q1281" i="4"/>
  <c r="Q1273" i="4"/>
  <c r="Q1257" i="4"/>
  <c r="Q1249" i="4"/>
  <c r="Q1233" i="4"/>
  <c r="Q1225" i="4"/>
  <c r="Q1217" i="4"/>
  <c r="Q1209" i="4"/>
  <c r="Q1201" i="4"/>
  <c r="Q1193" i="4"/>
  <c r="Q1185" i="4"/>
  <c r="Q1169" i="4"/>
  <c r="Q1153" i="4"/>
  <c r="Q1145" i="4"/>
  <c r="Q1137" i="4"/>
  <c r="Q1129" i="4"/>
  <c r="Q820" i="4"/>
  <c r="Q812" i="4"/>
  <c r="Q796" i="4"/>
  <c r="Q780" i="4"/>
  <c r="Q764" i="4"/>
  <c r="Q756" i="4"/>
  <c r="Q748" i="4"/>
  <c r="Q740" i="4"/>
  <c r="Q732" i="4"/>
  <c r="Q724" i="4"/>
  <c r="Q716" i="4"/>
  <c r="Q708" i="4"/>
  <c r="Q700" i="4"/>
  <c r="Q692" i="4"/>
  <c r="Q684" i="4"/>
  <c r="Q668" i="4"/>
  <c r="Q660" i="4"/>
  <c r="Q644" i="4"/>
  <c r="Q628" i="4"/>
  <c r="Q620" i="4"/>
  <c r="Q612" i="4"/>
  <c r="Q604" i="4"/>
  <c r="Q596" i="4"/>
  <c r="Q588" i="4"/>
  <c r="Q572" i="4"/>
  <c r="Q556" i="4"/>
  <c r="Q548" i="4"/>
  <c r="Q540" i="4"/>
  <c r="Q516" i="4"/>
  <c r="Q508" i="4"/>
  <c r="Q500" i="4"/>
  <c r="Q492" i="4"/>
  <c r="Q484" i="4"/>
  <c r="Q476" i="4"/>
  <c r="Q468" i="4"/>
  <c r="Q452" i="4"/>
  <c r="Q428" i="4"/>
  <c r="Q420" i="4"/>
  <c r="Q404" i="4"/>
  <c r="Q388" i="4"/>
  <c r="Q380" i="4"/>
  <c r="Q372" i="4"/>
  <c r="Q364" i="4"/>
  <c r="Q356" i="4"/>
  <c r="Q348" i="4"/>
  <c r="Q340" i="4"/>
  <c r="Q308" i="4"/>
  <c r="Q300" i="4"/>
  <c r="Q292" i="4"/>
  <c r="Q284" i="4"/>
  <c r="Q276" i="4"/>
  <c r="Q260" i="4"/>
  <c r="Q244" i="4"/>
  <c r="Q236" i="4"/>
  <c r="Q228" i="4"/>
  <c r="Q220" i="4"/>
  <c r="Q212" i="4"/>
  <c r="Q188" i="4"/>
  <c r="Q180" i="4"/>
  <c r="Q164" i="4"/>
  <c r="Q156" i="4"/>
  <c r="Q148" i="4"/>
  <c r="Q132" i="4"/>
  <c r="Q84" i="4"/>
  <c r="Q76" i="4"/>
  <c r="Q68" i="4"/>
  <c r="Q52" i="4"/>
  <c r="Q1122" i="4"/>
  <c r="Q1114" i="4"/>
  <c r="Q1098" i="4"/>
  <c r="Q1074" i="4"/>
  <c r="Q1042" i="4"/>
  <c r="Q1026" i="4"/>
  <c r="Q1018" i="4"/>
  <c r="Q1010" i="4"/>
  <c r="Q986" i="4"/>
  <c r="Q970" i="4"/>
  <c r="Q962" i="4"/>
  <c r="Q954" i="4"/>
  <c r="Q946" i="4"/>
  <c r="Q930" i="4"/>
  <c r="Q922" i="4"/>
  <c r="Q914" i="4"/>
  <c r="Q906" i="4"/>
  <c r="Q898" i="4"/>
  <c r="Q890" i="4"/>
  <c r="Q882" i="4"/>
  <c r="Q874" i="4"/>
  <c r="Q866" i="4"/>
  <c r="Q858" i="4"/>
  <c r="Q842" i="4"/>
  <c r="Q826" i="4"/>
  <c r="Q810" i="4"/>
  <c r="Q802" i="4"/>
  <c r="Q794" i="4"/>
  <c r="Q778" i="4"/>
  <c r="Q770" i="4"/>
  <c r="Q762" i="4"/>
  <c r="Q754" i="4"/>
  <c r="Q730" i="4"/>
  <c r="Q722" i="4"/>
  <c r="Q714" i="4"/>
  <c r="Q706" i="4"/>
  <c r="Q690" i="4"/>
  <c r="Q674" i="4"/>
  <c r="Q666" i="4"/>
  <c r="Q658" i="4"/>
  <c r="Q650" i="4"/>
  <c r="Q626" i="4"/>
  <c r="Q618" i="4"/>
  <c r="Q610" i="4"/>
  <c r="Q602" i="4"/>
  <c r="Q586" i="4"/>
  <c r="Q578" i="4"/>
  <c r="Q562" i="4"/>
  <c r="Q554" i="4"/>
  <c r="Q546" i="4"/>
  <c r="Q530" i="4"/>
  <c r="Q514" i="4"/>
  <c r="Q506" i="4"/>
  <c r="Q498" i="4"/>
  <c r="Q490" i="4"/>
  <c r="Q474" i="4"/>
  <c r="Q466" i="4"/>
  <c r="Q458" i="4"/>
  <c r="Q450" i="4"/>
  <c r="Q442" i="4"/>
  <c r="Q434" i="4"/>
  <c r="Q426" i="4"/>
  <c r="Q418" i="4"/>
  <c r="Q402" i="4"/>
  <c r="Q394" i="4"/>
  <c r="Q378" i="4"/>
  <c r="Q354" i="4"/>
  <c r="Q346" i="4"/>
  <c r="Q338" i="4"/>
  <c r="Q330" i="4"/>
  <c r="Q322" i="4"/>
  <c r="Q314" i="4"/>
  <c r="Q298" i="4"/>
  <c r="Q290" i="4"/>
  <c r="Q282" i="4"/>
  <c r="Q274" i="4"/>
  <c r="Q266" i="4"/>
  <c r="Q250" i="4"/>
  <c r="Q234" i="4"/>
  <c r="Q226" i="4"/>
  <c r="Q218" i="4"/>
  <c r="Q210" i="4"/>
  <c r="Q202" i="4"/>
  <c r="Q194" i="4"/>
  <c r="Q186" i="4"/>
  <c r="Q170" i="4"/>
  <c r="Q162" i="4"/>
  <c r="Q146" i="4"/>
  <c r="Q138" i="4"/>
  <c r="Q122" i="4"/>
  <c r="Q90" i="4"/>
  <c r="Q82" i="4"/>
  <c r="Q74" i="4"/>
  <c r="Q66" i="4"/>
  <c r="Q58" i="4"/>
  <c r="Q10" i="4"/>
  <c r="Q1121" i="4"/>
  <c r="Q1113" i="4"/>
  <c r="Q1105" i="4"/>
  <c r="Q1089" i="4"/>
  <c r="Q1081" i="4"/>
  <c r="Q1073" i="4"/>
  <c r="Q1065" i="4"/>
  <c r="Q1057" i="4"/>
  <c r="Q1049" i="4"/>
  <c r="Q1025" i="4"/>
  <c r="Q1001" i="4"/>
  <c r="Q993" i="4"/>
  <c r="Q985" i="4"/>
  <c r="Q969" i="4"/>
  <c r="Q953" i="4"/>
  <c r="Q945" i="4"/>
  <c r="Q937" i="4"/>
  <c r="Q929" i="4"/>
  <c r="Q921" i="4"/>
  <c r="Q913" i="4"/>
  <c r="Q905" i="4"/>
  <c r="Q897" i="4"/>
  <c r="Q881" i="4"/>
  <c r="Q865" i="4"/>
  <c r="Q833" i="4"/>
  <c r="Q825" i="4"/>
  <c r="Q817" i="4"/>
  <c r="Q809" i="4"/>
  <c r="Q801" i="4"/>
  <c r="Q793" i="4"/>
  <c r="Q777" i="4"/>
  <c r="Q769" i="4"/>
  <c r="Q761" i="4"/>
  <c r="Q753" i="4"/>
  <c r="Q713" i="4"/>
  <c r="Q705" i="4"/>
  <c r="Q689" i="4"/>
  <c r="Q681" i="4"/>
  <c r="Q673" i="4"/>
  <c r="Q665" i="4"/>
  <c r="Q641" i="4"/>
  <c r="Q625" i="4"/>
  <c r="Q617" i="4"/>
  <c r="Q609" i="4"/>
  <c r="Q601" i="4"/>
  <c r="Q585" i="4"/>
  <c r="Q577" i="4"/>
  <c r="Q537" i="4"/>
  <c r="Q529" i="4"/>
  <c r="Q513" i="4"/>
  <c r="Q505" i="4"/>
  <c r="Q497" i="4"/>
  <c r="Q489" i="4"/>
  <c r="Q473" i="4"/>
  <c r="Q465" i="4"/>
  <c r="Q441" i="4"/>
  <c r="Q433" i="4"/>
  <c r="Q417" i="4"/>
  <c r="Q409" i="4"/>
  <c r="Q393" i="4"/>
  <c r="Q385" i="4"/>
  <c r="Q369" i="4"/>
  <c r="Q353" i="4"/>
  <c r="Q337" i="4"/>
  <c r="Q321" i="4"/>
  <c r="Q305" i="4"/>
  <c r="Q297" i="4"/>
  <c r="Q289" i="4"/>
  <c r="Q281" i="4"/>
  <c r="Q273" i="4"/>
  <c r="Q265" i="4"/>
  <c r="Q249" i="4"/>
  <c r="Q241" i="4"/>
  <c r="Q225" i="4"/>
  <c r="Q209" i="4"/>
  <c r="Q201" i="4"/>
  <c r="Q185" i="4"/>
  <c r="Q177" i="4"/>
  <c r="Q169" i="4"/>
  <c r="Q161" i="4"/>
  <c r="Q145" i="4"/>
  <c r="Q137" i="4"/>
  <c r="Q89" i="4"/>
  <c r="Q81" i="4"/>
  <c r="Q73" i="4"/>
  <c r="Q33" i="4"/>
  <c r="G2" i="4"/>
  <c r="J6" i="4"/>
  <c r="J2285" i="4"/>
  <c r="J2269" i="4"/>
  <c r="J2230" i="4"/>
  <c r="J2213" i="4"/>
  <c r="J2157" i="4"/>
  <c r="J2141" i="4"/>
  <c r="J2101" i="4"/>
  <c r="J2037" i="4"/>
  <c r="J2005" i="4"/>
  <c r="J1942" i="4"/>
  <c r="J1933" i="4"/>
  <c r="J1905" i="4"/>
  <c r="J1893" i="4"/>
  <c r="J1833" i="4"/>
  <c r="J1761" i="4"/>
  <c r="J1749" i="4"/>
  <c r="J1718" i="4"/>
  <c r="J1677" i="4"/>
  <c r="J1640" i="4"/>
  <c r="J1583" i="4"/>
  <c r="J1542" i="4"/>
  <c r="J1527" i="4"/>
  <c r="J1480" i="4"/>
  <c r="J1463" i="4"/>
  <c r="J1421" i="4"/>
  <c r="J1414" i="4"/>
  <c r="J1350" i="4"/>
  <c r="J1302" i="4"/>
  <c r="J1286" i="4"/>
  <c r="J1238" i="4"/>
  <c r="J1191" i="4"/>
  <c r="J1173" i="4"/>
  <c r="J1045" i="4"/>
  <c r="J990" i="4"/>
  <c r="J967" i="4"/>
  <c r="J911" i="4"/>
  <c r="J838" i="4"/>
  <c r="J831" i="4"/>
  <c r="J653" i="4"/>
  <c r="J624" i="4"/>
  <c r="J1694" i="4"/>
  <c r="K2334" i="4"/>
  <c r="J2330" i="4"/>
  <c r="K2324" i="4"/>
  <c r="K2326" i="4"/>
  <c r="K2319" i="4"/>
  <c r="K2318" i="4"/>
  <c r="J2312" i="4"/>
  <c r="K2310" i="4"/>
  <c r="J2294" i="4"/>
  <c r="K2283" i="4"/>
  <c r="K2274" i="4"/>
  <c r="K2255" i="4"/>
  <c r="K2246" i="4"/>
  <c r="J2239" i="4"/>
  <c r="K2219" i="4"/>
  <c r="K2200" i="4"/>
  <c r="K2182" i="4"/>
  <c r="J2166" i="4"/>
  <c r="K2136" i="4"/>
  <c r="K2118" i="4"/>
  <c r="K2072" i="4"/>
  <c r="K2063" i="4"/>
  <c r="K2054" i="4"/>
  <c r="K1999" i="4"/>
  <c r="K1990" i="4"/>
  <c r="J1982" i="4"/>
  <c r="K1972" i="4"/>
  <c r="K1963" i="4"/>
  <c r="K1954" i="4"/>
  <c r="K1926" i="4"/>
  <c r="K1899" i="4"/>
  <c r="K1853" i="4"/>
  <c r="J1846" i="4"/>
  <c r="K1835" i="4"/>
  <c r="K1816" i="4"/>
  <c r="K1798" i="4"/>
  <c r="K1778" i="4"/>
  <c r="K1586" i="4"/>
  <c r="K1558" i="4"/>
  <c r="J1504" i="4"/>
  <c r="K1485" i="4"/>
  <c r="K1302" i="4"/>
  <c r="K1266" i="4"/>
  <c r="J1261" i="4"/>
  <c r="J995" i="4"/>
  <c r="K982" i="4"/>
  <c r="K836" i="4"/>
  <c r="K733" i="4"/>
  <c r="J699" i="4"/>
  <c r="K582" i="4"/>
  <c r="K440" i="4"/>
  <c r="K2311" i="4"/>
  <c r="K2312" i="4"/>
  <c r="K2307" i="4"/>
  <c r="K2308" i="4"/>
  <c r="K2309" i="4"/>
  <c r="K2303" i="4"/>
  <c r="K2304" i="4"/>
  <c r="K2298" i="4"/>
  <c r="K2299" i="4"/>
  <c r="K2300" i="4"/>
  <c r="K2270" i="4"/>
  <c r="K2222" i="4"/>
  <c r="K2211" i="4"/>
  <c r="K2212" i="4"/>
  <c r="K2213" i="4"/>
  <c r="K2215" i="4"/>
  <c r="K2216" i="4"/>
  <c r="J2184" i="4"/>
  <c r="K2175" i="4"/>
  <c r="K2176" i="4"/>
  <c r="K2170" i="4"/>
  <c r="K2171" i="4"/>
  <c r="K2172" i="4"/>
  <c r="K2165" i="4"/>
  <c r="K2167" i="4"/>
  <c r="K2168" i="4"/>
  <c r="K2162" i="4"/>
  <c r="K2163" i="4"/>
  <c r="K2147" i="4"/>
  <c r="K2148" i="4"/>
  <c r="K2149" i="4"/>
  <c r="K2151" i="4"/>
  <c r="K2152" i="4"/>
  <c r="K2142" i="4"/>
  <c r="K2128" i="4"/>
  <c r="K2122" i="4"/>
  <c r="K2123" i="4"/>
  <c r="K2124" i="4"/>
  <c r="K2125" i="4"/>
  <c r="J2129" i="4"/>
  <c r="J2110" i="4"/>
  <c r="K2092" i="4"/>
  <c r="K2093" i="4"/>
  <c r="K2095" i="4"/>
  <c r="K2096" i="4"/>
  <c r="K2090" i="4"/>
  <c r="J2046" i="4"/>
  <c r="K2037" i="4"/>
  <c r="K2039" i="4"/>
  <c r="K2040" i="4"/>
  <c r="K2034" i="4"/>
  <c r="K2035" i="4"/>
  <c r="K2028" i="4"/>
  <c r="K2029" i="4"/>
  <c r="K2031" i="4"/>
  <c r="K2032" i="4"/>
  <c r="K2026" i="4"/>
  <c r="K2019" i="4"/>
  <c r="K2020" i="4"/>
  <c r="K2021" i="4"/>
  <c r="K2023" i="4"/>
  <c r="K2024" i="4"/>
  <c r="K1998" i="4"/>
  <c r="K1983" i="4"/>
  <c r="K1984" i="4"/>
  <c r="K1978" i="4"/>
  <c r="K1979" i="4"/>
  <c r="K1980" i="4"/>
  <c r="K1950" i="4"/>
  <c r="K1934" i="4"/>
  <c r="K1927" i="4"/>
  <c r="K1928" i="4"/>
  <c r="K1922" i="4"/>
  <c r="K1923" i="4"/>
  <c r="K1924" i="4"/>
  <c r="K1925" i="4"/>
  <c r="K1919" i="4"/>
  <c r="K1920" i="4"/>
  <c r="K1914" i="4"/>
  <c r="K1915" i="4"/>
  <c r="K1916" i="4"/>
  <c r="K1909" i="4"/>
  <c r="K1911" i="4"/>
  <c r="K1912" i="4"/>
  <c r="K1906" i="4"/>
  <c r="K1907" i="4"/>
  <c r="K1882" i="4"/>
  <c r="K1883" i="4"/>
  <c r="K1884" i="4"/>
  <c r="K1885" i="4"/>
  <c r="K1887" i="4"/>
  <c r="K1888" i="4"/>
  <c r="K1854" i="4"/>
  <c r="K1845" i="4"/>
  <c r="K1847" i="4"/>
  <c r="K1848" i="4"/>
  <c r="K1842" i="4"/>
  <c r="K1843" i="4"/>
  <c r="K1827" i="4"/>
  <c r="K1828" i="4"/>
  <c r="K1829" i="4"/>
  <c r="K1831" i="4"/>
  <c r="K1832" i="4"/>
  <c r="K1790" i="4"/>
  <c r="K1774" i="4"/>
  <c r="K1765" i="4"/>
  <c r="K1767" i="4"/>
  <c r="K1762" i="4"/>
  <c r="K1763" i="4"/>
  <c r="K1764" i="4"/>
  <c r="K1768" i="4"/>
  <c r="K1756" i="4"/>
  <c r="K1760" i="4"/>
  <c r="K1754" i="4"/>
  <c r="K1759" i="4"/>
  <c r="K1755" i="4"/>
  <c r="J1733" i="4"/>
  <c r="K1718" i="4"/>
  <c r="K1712" i="4"/>
  <c r="K1706" i="4"/>
  <c r="K1707" i="4"/>
  <c r="K1708" i="4"/>
  <c r="K1711" i="4"/>
  <c r="K1701" i="4"/>
  <c r="K1703" i="4"/>
  <c r="K1698" i="4"/>
  <c r="K1699" i="4"/>
  <c r="K1700" i="4"/>
  <c r="K1704" i="4"/>
  <c r="K1686" i="4"/>
  <c r="K1674" i="4"/>
  <c r="K1676" i="4"/>
  <c r="K1679" i="4"/>
  <c r="K1680" i="4"/>
  <c r="K1675" i="4"/>
  <c r="K1677" i="4"/>
  <c r="K1662" i="4"/>
  <c r="K1630" i="4"/>
  <c r="K1603" i="4"/>
  <c r="K1605" i="4"/>
  <c r="K1607" i="4"/>
  <c r="K1602" i="4"/>
  <c r="K1604" i="4"/>
  <c r="K1608" i="4"/>
  <c r="K1590" i="4"/>
  <c r="K1542" i="4"/>
  <c r="K1470" i="4"/>
  <c r="K1438" i="4"/>
  <c r="K1414" i="4"/>
  <c r="J1379" i="4"/>
  <c r="K1350" i="4"/>
  <c r="K1344" i="4"/>
  <c r="K1338" i="4"/>
  <c r="K1340" i="4"/>
  <c r="K1341" i="4"/>
  <c r="K1343" i="4"/>
  <c r="K1334" i="4"/>
  <c r="K1327" i="4"/>
  <c r="K1328" i="4"/>
  <c r="K1322" i="4"/>
  <c r="K1323" i="4"/>
  <c r="K1324" i="4"/>
  <c r="K1325" i="4"/>
  <c r="K1282" i="4"/>
  <c r="K1283" i="4"/>
  <c r="K1285" i="4"/>
  <c r="K1287" i="4"/>
  <c r="K1284" i="4"/>
  <c r="K1288" i="4"/>
  <c r="K1270" i="4"/>
  <c r="K1253" i="4"/>
  <c r="K1255" i="4"/>
  <c r="K1250" i="4"/>
  <c r="K1251" i="4"/>
  <c r="K1252" i="4"/>
  <c r="K1256" i="4"/>
  <c r="K1244" i="4"/>
  <c r="K1245" i="4"/>
  <c r="K1248" i="4"/>
  <c r="K1242" i="4"/>
  <c r="K1243" i="4"/>
  <c r="K1247" i="4"/>
  <c r="K1226" i="4"/>
  <c r="K1227" i="4"/>
  <c r="K1228" i="4"/>
  <c r="K1231" i="4"/>
  <c r="K1232" i="4"/>
  <c r="K1218" i="4"/>
  <c r="K1219" i="4"/>
  <c r="K1221" i="4"/>
  <c r="K1223" i="4"/>
  <c r="K1220" i="4"/>
  <c r="K1224" i="4"/>
  <c r="K1207" i="4"/>
  <c r="K1208" i="4"/>
  <c r="K1203" i="4"/>
  <c r="K1204" i="4"/>
  <c r="K1205" i="4"/>
  <c r="K1202" i="4"/>
  <c r="K1190" i="4"/>
  <c r="K1142" i="4"/>
  <c r="K1118" i="4"/>
  <c r="K1086" i="4"/>
  <c r="K1077" i="4"/>
  <c r="K1079" i="4"/>
  <c r="K1080" i="4"/>
  <c r="K1075" i="4"/>
  <c r="K1076" i="4"/>
  <c r="K1074" i="4"/>
  <c r="K1068" i="4"/>
  <c r="K1071" i="4"/>
  <c r="K1072" i="4"/>
  <c r="K1066" i="4"/>
  <c r="K1067" i="4"/>
  <c r="K1069" i="4"/>
  <c r="K1046" i="4"/>
  <c r="K1022" i="4"/>
  <c r="K990" i="4"/>
  <c r="K976" i="4"/>
  <c r="K970" i="4"/>
  <c r="K971" i="4"/>
  <c r="K972" i="4"/>
  <c r="K975" i="4"/>
  <c r="K973" i="4"/>
  <c r="K958" i="4"/>
  <c r="K940" i="4"/>
  <c r="K943" i="4"/>
  <c r="K944" i="4"/>
  <c r="K938" i="4"/>
  <c r="K939" i="4"/>
  <c r="K941" i="4"/>
  <c r="K931" i="4"/>
  <c r="K933" i="4"/>
  <c r="K935" i="4"/>
  <c r="K930" i="4"/>
  <c r="K932" i="4"/>
  <c r="K936" i="4"/>
  <c r="K918" i="4"/>
  <c r="K886" i="4"/>
  <c r="K854" i="4"/>
  <c r="K822" i="4"/>
  <c r="K806" i="4"/>
  <c r="K791" i="4"/>
  <c r="K786" i="4"/>
  <c r="K787" i="4"/>
  <c r="K792" i="4"/>
  <c r="K789" i="4"/>
  <c r="K788" i="4"/>
  <c r="K782" i="4"/>
  <c r="K773" i="4"/>
  <c r="K775" i="4"/>
  <c r="K776" i="4"/>
  <c r="K771" i="4"/>
  <c r="K772" i="4"/>
  <c r="K770" i="4"/>
  <c r="K755" i="4"/>
  <c r="K757" i="4"/>
  <c r="K759" i="4"/>
  <c r="K756" i="4"/>
  <c r="K754" i="4"/>
  <c r="K760" i="4"/>
  <c r="K742" i="4"/>
  <c r="K727" i="4"/>
  <c r="K722" i="4"/>
  <c r="K723" i="4"/>
  <c r="K725" i="4"/>
  <c r="K728" i="4"/>
  <c r="K724" i="4"/>
  <c r="K710" i="4"/>
  <c r="K700" i="4"/>
  <c r="K703" i="4"/>
  <c r="K704" i="4"/>
  <c r="K701" i="4"/>
  <c r="K698" i="4"/>
  <c r="K699" i="4"/>
  <c r="K682" i="4"/>
  <c r="K684" i="4"/>
  <c r="K685" i="4"/>
  <c r="K683" i="4"/>
  <c r="K688" i="4"/>
  <c r="K687" i="4"/>
  <c r="K670" i="4"/>
  <c r="K630" i="4"/>
  <c r="K614" i="4"/>
  <c r="K608" i="4"/>
  <c r="K602" i="4"/>
  <c r="K603" i="4"/>
  <c r="K604" i="4"/>
  <c r="K607" i="4"/>
  <c r="K605" i="4"/>
  <c r="K599" i="4"/>
  <c r="K594" i="4"/>
  <c r="K595" i="4"/>
  <c r="K597" i="4"/>
  <c r="K600" i="4"/>
  <c r="K596" i="4"/>
  <c r="K592" i="4"/>
  <c r="K586" i="4"/>
  <c r="K591" i="4"/>
  <c r="K588" i="4"/>
  <c r="K589" i="4"/>
  <c r="K581" i="4"/>
  <c r="K583" i="4"/>
  <c r="K584" i="4"/>
  <c r="K579" i="4"/>
  <c r="K580" i="4"/>
  <c r="K578" i="4"/>
  <c r="K526" i="4"/>
  <c r="K502" i="4"/>
  <c r="K483" i="4"/>
  <c r="K484" i="4"/>
  <c r="K485" i="4"/>
  <c r="K482" i="4"/>
  <c r="K487" i="4"/>
  <c r="K488" i="4"/>
  <c r="K446" i="4"/>
  <c r="K430" i="4"/>
  <c r="K390" i="4"/>
  <c r="K350" i="4"/>
  <c r="K331" i="4"/>
  <c r="K333" i="4"/>
  <c r="K335" i="4"/>
  <c r="K332" i="4"/>
  <c r="K330" i="4"/>
  <c r="K336" i="4"/>
  <c r="K322" i="4"/>
  <c r="K324" i="4"/>
  <c r="K325" i="4"/>
  <c r="K323" i="4"/>
  <c r="K328" i="4"/>
  <c r="K327" i="4"/>
  <c r="K286" i="4"/>
  <c r="K254" i="4"/>
  <c r="K235" i="4"/>
  <c r="K237" i="4"/>
  <c r="K239" i="4"/>
  <c r="K236" i="4"/>
  <c r="K234" i="4"/>
  <c r="K240" i="4"/>
  <c r="K206" i="4"/>
  <c r="K166" i="4"/>
  <c r="K134" i="4"/>
  <c r="K122" i="4"/>
  <c r="K124" i="4"/>
  <c r="K125" i="4"/>
  <c r="K127" i="4"/>
  <c r="K128" i="4"/>
  <c r="K100" i="4"/>
  <c r="K103" i="4"/>
  <c r="K104" i="4"/>
  <c r="K101" i="4"/>
  <c r="K98" i="4"/>
  <c r="K70" i="4"/>
  <c r="K52" i="4"/>
  <c r="K55" i="4"/>
  <c r="K56" i="4"/>
  <c r="K50" i="4"/>
  <c r="K53" i="4"/>
  <c r="K22" i="4"/>
  <c r="K2287" i="4"/>
  <c r="K2146" i="4"/>
  <c r="K2322" i="4"/>
  <c r="K2323" i="4"/>
  <c r="K2325" i="4"/>
  <c r="K2327" i="4"/>
  <c r="K2293" i="4"/>
  <c r="K2295" i="4"/>
  <c r="K2290" i="4"/>
  <c r="K2291" i="4"/>
  <c r="K2278" i="4"/>
  <c r="K2247" i="4"/>
  <c r="K2248" i="4"/>
  <c r="K2242" i="4"/>
  <c r="K2243" i="4"/>
  <c r="K2244" i="4"/>
  <c r="K2245" i="4"/>
  <c r="J2221" i="4"/>
  <c r="K2202" i="4"/>
  <c r="K2203" i="4"/>
  <c r="K2204" i="4"/>
  <c r="K2205" i="4"/>
  <c r="K2207" i="4"/>
  <c r="K2208" i="4"/>
  <c r="K2158" i="4"/>
  <c r="K2110" i="4"/>
  <c r="K2083" i="4"/>
  <c r="K2084" i="4"/>
  <c r="K2085" i="4"/>
  <c r="K2087" i="4"/>
  <c r="K2088" i="4"/>
  <c r="J2068" i="4"/>
  <c r="J2015" i="4"/>
  <c r="K1958" i="4"/>
  <c r="K1938" i="4"/>
  <c r="K1939" i="4"/>
  <c r="K1940" i="4"/>
  <c r="K1941" i="4"/>
  <c r="K1943" i="4"/>
  <c r="K1918" i="4"/>
  <c r="K1891" i="4"/>
  <c r="K1892" i="4"/>
  <c r="K1893" i="4"/>
  <c r="K1895" i="4"/>
  <c r="K1896" i="4"/>
  <c r="K1830" i="4"/>
  <c r="J1765" i="4"/>
  <c r="K1726" i="4"/>
  <c r="K1694" i="4"/>
  <c r="K1670" i="4"/>
  <c r="K1638" i="4"/>
  <c r="K1610" i="4"/>
  <c r="K1612" i="4"/>
  <c r="K1615" i="4"/>
  <c r="K1616" i="4"/>
  <c r="K1613" i="4"/>
  <c r="K1574" i="4"/>
  <c r="K1518" i="4"/>
  <c r="K1494" i="4"/>
  <c r="K1474" i="4"/>
  <c r="K1475" i="4"/>
  <c r="K1477" i="4"/>
  <c r="K1479" i="4"/>
  <c r="K1476" i="4"/>
  <c r="K1480" i="4"/>
  <c r="K1430" i="4"/>
  <c r="K1406" i="4"/>
  <c r="K1399" i="4"/>
  <c r="K1400" i="4"/>
  <c r="K1395" i="4"/>
  <c r="K1396" i="4"/>
  <c r="K1397" i="4"/>
  <c r="K1394" i="4"/>
  <c r="K1342" i="4"/>
  <c r="K1286" i="4"/>
  <c r="K1238" i="4"/>
  <c r="K1198" i="4"/>
  <c r="K1178" i="4"/>
  <c r="K1180" i="4"/>
  <c r="K1181" i="4"/>
  <c r="K1179" i="4"/>
  <c r="K1184" i="4"/>
  <c r="K1183" i="4"/>
  <c r="J1142" i="4"/>
  <c r="K1132" i="4"/>
  <c r="K1135" i="4"/>
  <c r="K1136" i="4"/>
  <c r="K1130" i="4"/>
  <c r="K1131" i="4"/>
  <c r="K1133" i="4"/>
  <c r="K1094" i="4"/>
  <c r="K1054" i="4"/>
  <c r="K1040" i="4"/>
  <c r="K1034" i="4"/>
  <c r="K1035" i="4"/>
  <c r="K1036" i="4"/>
  <c r="K1039" i="4"/>
  <c r="K1037" i="4"/>
  <c r="K1013" i="4"/>
  <c r="K1015" i="4"/>
  <c r="K1016" i="4"/>
  <c r="K1011" i="4"/>
  <c r="K1012" i="4"/>
  <c r="K1010" i="4"/>
  <c r="K979" i="4"/>
  <c r="K980" i="4"/>
  <c r="K981" i="4"/>
  <c r="K978" i="4"/>
  <c r="K983" i="4"/>
  <c r="K984" i="4"/>
  <c r="J935" i="4"/>
  <c r="K922" i="4"/>
  <c r="K924" i="4"/>
  <c r="K925" i="4"/>
  <c r="K923" i="4"/>
  <c r="K928" i="4"/>
  <c r="K927" i="4"/>
  <c r="K915" i="4"/>
  <c r="K916" i="4"/>
  <c r="K917" i="4"/>
  <c r="K919" i="4"/>
  <c r="K920" i="4"/>
  <c r="K914" i="4"/>
  <c r="K912" i="4"/>
  <c r="K906" i="4"/>
  <c r="K907" i="4"/>
  <c r="K908" i="4"/>
  <c r="K911" i="4"/>
  <c r="K903" i="4"/>
  <c r="K898" i="4"/>
  <c r="K899" i="4"/>
  <c r="K901" i="4"/>
  <c r="K904" i="4"/>
  <c r="K900" i="4"/>
  <c r="K885" i="4"/>
  <c r="K887" i="4"/>
  <c r="K888" i="4"/>
  <c r="K883" i="4"/>
  <c r="K884" i="4"/>
  <c r="K882" i="4"/>
  <c r="K862" i="4"/>
  <c r="K848" i="4"/>
  <c r="K842" i="4"/>
  <c r="K843" i="4"/>
  <c r="K844" i="4"/>
  <c r="K847" i="4"/>
  <c r="K845" i="4"/>
  <c r="K839" i="4"/>
  <c r="K834" i="4"/>
  <c r="K835" i="4"/>
  <c r="K837" i="4"/>
  <c r="K840" i="4"/>
  <c r="K832" i="4"/>
  <c r="K826" i="4"/>
  <c r="K828" i="4"/>
  <c r="K829" i="4"/>
  <c r="K831" i="4"/>
  <c r="K827" i="4"/>
  <c r="K821" i="4"/>
  <c r="K823" i="4"/>
  <c r="K824" i="4"/>
  <c r="K819" i="4"/>
  <c r="K820" i="4"/>
  <c r="K818" i="4"/>
  <c r="K794" i="4"/>
  <c r="K796" i="4"/>
  <c r="K797" i="4"/>
  <c r="K795" i="4"/>
  <c r="K800" i="4"/>
  <c r="K799" i="4"/>
  <c r="K784" i="4"/>
  <c r="K778" i="4"/>
  <c r="K780" i="4"/>
  <c r="K781" i="4"/>
  <c r="K783" i="4"/>
  <c r="K779" i="4"/>
  <c r="K766" i="4"/>
  <c r="K746" i="4"/>
  <c r="K748" i="4"/>
  <c r="K749" i="4"/>
  <c r="K747" i="4"/>
  <c r="K752" i="4"/>
  <c r="K751" i="4"/>
  <c r="K739" i="4"/>
  <c r="K740" i="4"/>
  <c r="K741" i="4"/>
  <c r="K738" i="4"/>
  <c r="K743" i="4"/>
  <c r="K744" i="4"/>
  <c r="K720" i="4"/>
  <c r="K714" i="4"/>
  <c r="K719" i="4"/>
  <c r="K716" i="4"/>
  <c r="K717" i="4"/>
  <c r="K715" i="4"/>
  <c r="K709" i="4"/>
  <c r="K711" i="4"/>
  <c r="K712" i="4"/>
  <c r="K707" i="4"/>
  <c r="K708" i="4"/>
  <c r="K706" i="4"/>
  <c r="K691" i="4"/>
  <c r="K693" i="4"/>
  <c r="K695" i="4"/>
  <c r="K690" i="4"/>
  <c r="K692" i="4"/>
  <c r="K696" i="4"/>
  <c r="K662" i="4"/>
  <c r="K645" i="4"/>
  <c r="K647" i="4"/>
  <c r="K648" i="4"/>
  <c r="K643" i="4"/>
  <c r="K644" i="4"/>
  <c r="K642" i="4"/>
  <c r="K627" i="4"/>
  <c r="K629" i="4"/>
  <c r="K631" i="4"/>
  <c r="K628" i="4"/>
  <c r="K626" i="4"/>
  <c r="K632" i="4"/>
  <c r="K618" i="4"/>
  <c r="K620" i="4"/>
  <c r="K621" i="4"/>
  <c r="K619" i="4"/>
  <c r="K624" i="4"/>
  <c r="K623" i="4"/>
  <c r="K566" i="4"/>
  <c r="K542" i="4"/>
  <c r="K518" i="4"/>
  <c r="K508" i="4"/>
  <c r="K511" i="4"/>
  <c r="K512" i="4"/>
  <c r="K506" i="4"/>
  <c r="K507" i="4"/>
  <c r="K509" i="4"/>
  <c r="K462" i="4"/>
  <c r="K438" i="4"/>
  <c r="K406" i="4"/>
  <c r="K397" i="4"/>
  <c r="K399" i="4"/>
  <c r="K400" i="4"/>
  <c r="K395" i="4"/>
  <c r="K396" i="4"/>
  <c r="K394" i="4"/>
  <c r="K388" i="4"/>
  <c r="K391" i="4"/>
  <c r="K392" i="4"/>
  <c r="K389" i="4"/>
  <c r="K386" i="4"/>
  <c r="K387" i="4"/>
  <c r="K371" i="4"/>
  <c r="K372" i="4"/>
  <c r="K373" i="4"/>
  <c r="K370" i="4"/>
  <c r="K375" i="4"/>
  <c r="K376" i="4"/>
  <c r="K368" i="4"/>
  <c r="K362" i="4"/>
  <c r="K363" i="4"/>
  <c r="K364" i="4"/>
  <c r="K367" i="4"/>
  <c r="K365" i="4"/>
  <c r="K318" i="4"/>
  <c r="K294" i="4"/>
  <c r="K267" i="4"/>
  <c r="K268" i="4"/>
  <c r="K269" i="4"/>
  <c r="K266" i="4"/>
  <c r="K271" i="4"/>
  <c r="K272" i="4"/>
  <c r="K255" i="4"/>
  <c r="K250" i="4"/>
  <c r="K256" i="4"/>
  <c r="K253" i="4"/>
  <c r="K252" i="4"/>
  <c r="K245" i="4"/>
  <c r="K247" i="4"/>
  <c r="K248" i="4"/>
  <c r="K242" i="4"/>
  <c r="K244" i="4"/>
  <c r="K214" i="4"/>
  <c r="K182" i="4"/>
  <c r="K167" i="4"/>
  <c r="K162" i="4"/>
  <c r="K165" i="4"/>
  <c r="K168" i="4"/>
  <c r="K164" i="4"/>
  <c r="K142" i="4"/>
  <c r="K110" i="4"/>
  <c r="K90" i="4"/>
  <c r="K92" i="4"/>
  <c r="K93" i="4"/>
  <c r="K91" i="4"/>
  <c r="K96" i="4"/>
  <c r="K95" i="4"/>
  <c r="K83" i="4"/>
  <c r="K84" i="4"/>
  <c r="K85" i="4"/>
  <c r="K82" i="4"/>
  <c r="K87" i="4"/>
  <c r="K88" i="4"/>
  <c r="K80" i="4"/>
  <c r="K74" i="4"/>
  <c r="K75" i="4"/>
  <c r="K76" i="4"/>
  <c r="K79" i="4"/>
  <c r="K77" i="4"/>
  <c r="K30" i="4"/>
  <c r="K2210" i="4"/>
  <c r="K1917" i="4"/>
  <c r="K1844" i="4"/>
  <c r="K1757" i="4"/>
  <c r="K2320" i="4"/>
  <c r="K2314" i="4"/>
  <c r="K2316" i="4"/>
  <c r="K2317" i="4"/>
  <c r="K2286" i="4"/>
  <c r="J2276" i="4"/>
  <c r="K2258" i="4"/>
  <c r="K2259" i="4"/>
  <c r="K2260" i="4"/>
  <c r="K2261" i="4"/>
  <c r="K2263" i="4"/>
  <c r="K2239" i="4"/>
  <c r="K2240" i="4"/>
  <c r="K2234" i="4"/>
  <c r="K2235" i="4"/>
  <c r="K2236" i="4"/>
  <c r="K2198" i="4"/>
  <c r="K2166" i="4"/>
  <c r="J2148" i="4"/>
  <c r="K2126" i="4"/>
  <c r="K2111" i="4"/>
  <c r="K2112" i="4"/>
  <c r="K2106" i="4"/>
  <c r="K2107" i="4"/>
  <c r="K2108" i="4"/>
  <c r="K2101" i="4"/>
  <c r="K2103" i="4"/>
  <c r="K2104" i="4"/>
  <c r="K2098" i="4"/>
  <c r="K2099" i="4"/>
  <c r="K2074" i="4"/>
  <c r="K2075" i="4"/>
  <c r="K2076" i="4"/>
  <c r="K2077" i="4"/>
  <c r="K2079" i="4"/>
  <c r="K2080" i="4"/>
  <c r="K2046" i="4"/>
  <c r="K2030" i="4"/>
  <c r="K2010" i="4"/>
  <c r="K2011" i="4"/>
  <c r="K2012" i="4"/>
  <c r="K2013" i="4"/>
  <c r="K2015" i="4"/>
  <c r="K2016" i="4"/>
  <c r="K1982" i="4"/>
  <c r="J1954" i="4"/>
  <c r="K1936" i="4"/>
  <c r="K1930" i="4"/>
  <c r="K1931" i="4"/>
  <c r="K1932" i="4"/>
  <c r="K1933" i="4"/>
  <c r="K1902" i="4"/>
  <c r="J1878" i="4"/>
  <c r="K1846" i="4"/>
  <c r="K1814" i="4"/>
  <c r="K1808" i="4"/>
  <c r="K1802" i="4"/>
  <c r="K1803" i="4"/>
  <c r="K1804" i="4"/>
  <c r="K1805" i="4"/>
  <c r="K1766" i="4"/>
  <c r="K1742" i="4"/>
  <c r="K1731" i="4"/>
  <c r="K1733" i="4"/>
  <c r="K1735" i="4"/>
  <c r="K1736" i="4"/>
  <c r="K1730" i="4"/>
  <c r="K1728" i="4"/>
  <c r="K1722" i="4"/>
  <c r="K1724" i="4"/>
  <c r="K1725" i="4"/>
  <c r="K1723" i="4"/>
  <c r="K1727" i="4"/>
  <c r="K1719" i="4"/>
  <c r="K1715" i="4"/>
  <c r="K1716" i="4"/>
  <c r="K1717" i="4"/>
  <c r="K1714" i="4"/>
  <c r="K1720" i="4"/>
  <c r="K1692" i="4"/>
  <c r="K1696" i="4"/>
  <c r="K1690" i="4"/>
  <c r="K1691" i="4"/>
  <c r="K1693" i="4"/>
  <c r="K1695" i="4"/>
  <c r="K1683" i="4"/>
  <c r="K1685" i="4"/>
  <c r="K1687" i="4"/>
  <c r="K1688" i="4"/>
  <c r="K1682" i="4"/>
  <c r="K1667" i="4"/>
  <c r="K1669" i="4"/>
  <c r="K1671" i="4"/>
  <c r="K1666" i="4"/>
  <c r="K1668" i="4"/>
  <c r="K1672" i="4"/>
  <c r="K1646" i="4"/>
  <c r="K1637" i="4"/>
  <c r="K1639" i="4"/>
  <c r="K1634" i="4"/>
  <c r="K1635" i="4"/>
  <c r="K1640" i="4"/>
  <c r="K1628" i="4"/>
  <c r="K1632" i="4"/>
  <c r="K1626" i="4"/>
  <c r="K1627" i="4"/>
  <c r="K1629" i="4"/>
  <c r="K1631" i="4"/>
  <c r="K1619" i="4"/>
  <c r="K1621" i="4"/>
  <c r="K1623" i="4"/>
  <c r="K1624" i="4"/>
  <c r="K1618" i="4"/>
  <c r="K1620" i="4"/>
  <c r="J1604" i="4"/>
  <c r="K1600" i="4"/>
  <c r="K1594" i="4"/>
  <c r="K1596" i="4"/>
  <c r="K1597" i="4"/>
  <c r="K1595" i="4"/>
  <c r="K1599" i="4"/>
  <c r="K1573" i="4"/>
  <c r="K1575" i="4"/>
  <c r="K1570" i="4"/>
  <c r="K1571" i="4"/>
  <c r="K1572" i="4"/>
  <c r="K1576" i="4"/>
  <c r="K1555" i="4"/>
  <c r="K1556" i="4"/>
  <c r="K1557" i="4"/>
  <c r="K1559" i="4"/>
  <c r="K1560" i="4"/>
  <c r="K1554" i="4"/>
  <c r="K1550" i="4"/>
  <c r="K1538" i="4"/>
  <c r="K1539" i="4"/>
  <c r="K1541" i="4"/>
  <c r="K1543" i="4"/>
  <c r="K1540" i="4"/>
  <c r="K1544" i="4"/>
  <c r="K1527" i="4"/>
  <c r="K1528" i="4"/>
  <c r="K1523" i="4"/>
  <c r="K1524" i="4"/>
  <c r="K1525" i="4"/>
  <c r="K1509" i="4"/>
  <c r="K1511" i="4"/>
  <c r="K1506" i="4"/>
  <c r="K1507" i="4"/>
  <c r="K1508" i="4"/>
  <c r="K1512" i="4"/>
  <c r="K1502" i="4"/>
  <c r="K1462" i="4"/>
  <c r="K1455" i="4"/>
  <c r="K1456" i="4"/>
  <c r="K1450" i="4"/>
  <c r="K1451" i="4"/>
  <c r="K1452" i="4"/>
  <c r="K1453" i="4"/>
  <c r="K1427" i="4"/>
  <c r="K1428" i="4"/>
  <c r="K1429" i="4"/>
  <c r="K1431" i="4"/>
  <c r="K1432" i="4"/>
  <c r="K1426" i="4"/>
  <c r="K1390" i="4"/>
  <c r="K1358" i="4"/>
  <c r="J1326" i="4"/>
  <c r="K1317" i="4"/>
  <c r="K1319" i="4"/>
  <c r="K1314" i="4"/>
  <c r="K1315" i="4"/>
  <c r="K1316" i="4"/>
  <c r="K1320" i="4"/>
  <c r="K1290" i="4"/>
  <c r="K1291" i="4"/>
  <c r="K1292" i="4"/>
  <c r="K1295" i="4"/>
  <c r="K1296" i="4"/>
  <c r="K1293" i="4"/>
  <c r="K1278" i="4"/>
  <c r="K1263" i="4"/>
  <c r="K1264" i="4"/>
  <c r="K1258" i="4"/>
  <c r="K1259" i="4"/>
  <c r="K1260" i="4"/>
  <c r="K1261" i="4"/>
  <c r="K1230" i="4"/>
  <c r="J1198" i="4"/>
  <c r="K1182" i="4"/>
  <c r="K1166" i="4"/>
  <c r="K1159" i="4"/>
  <c r="K1154" i="4"/>
  <c r="K1155" i="4"/>
  <c r="K1157" i="4"/>
  <c r="K1160" i="4"/>
  <c r="K1156" i="4"/>
  <c r="K1152" i="4"/>
  <c r="K1146" i="4"/>
  <c r="K1148" i="4"/>
  <c r="K1149" i="4"/>
  <c r="K1151" i="4"/>
  <c r="K1147" i="4"/>
  <c r="K1141" i="4"/>
  <c r="K1143" i="4"/>
  <c r="K1144" i="4"/>
  <c r="K1139" i="4"/>
  <c r="K1140" i="4"/>
  <c r="K1138" i="4"/>
  <c r="K1123" i="4"/>
  <c r="K1125" i="4"/>
  <c r="K1127" i="4"/>
  <c r="K1122" i="4"/>
  <c r="K1124" i="4"/>
  <c r="K1102" i="4"/>
  <c r="K1095" i="4"/>
  <c r="K1090" i="4"/>
  <c r="K1091" i="4"/>
  <c r="K1093" i="4"/>
  <c r="K1096" i="4"/>
  <c r="K1092" i="4"/>
  <c r="K1078" i="4"/>
  <c r="K1062" i="4"/>
  <c r="K1050" i="4"/>
  <c r="K1052" i="4"/>
  <c r="K1053" i="4"/>
  <c r="K1051" i="4"/>
  <c r="K1056" i="4"/>
  <c r="K1043" i="4"/>
  <c r="K1044" i="4"/>
  <c r="K1045" i="4"/>
  <c r="K1047" i="4"/>
  <c r="K1048" i="4"/>
  <c r="K1042" i="4"/>
  <c r="K1031" i="4"/>
  <c r="K1026" i="4"/>
  <c r="K1027" i="4"/>
  <c r="K1029" i="4"/>
  <c r="K1032" i="4"/>
  <c r="K1028" i="4"/>
  <c r="K1024" i="4"/>
  <c r="K1018" i="4"/>
  <c r="K1020" i="4"/>
  <c r="K1021" i="4"/>
  <c r="K1023" i="4"/>
  <c r="K1019" i="4"/>
  <c r="K998" i="4"/>
  <c r="K966" i="4"/>
  <c r="K926" i="4"/>
  <c r="K894" i="4"/>
  <c r="K870" i="4"/>
  <c r="K838" i="4"/>
  <c r="K812" i="4"/>
  <c r="K815" i="4"/>
  <c r="K816" i="4"/>
  <c r="K810" i="4"/>
  <c r="K811" i="4"/>
  <c r="K813" i="4"/>
  <c r="K790" i="4"/>
  <c r="K774" i="4"/>
  <c r="K764" i="4"/>
  <c r="K767" i="4"/>
  <c r="K768" i="4"/>
  <c r="K762" i="4"/>
  <c r="K763" i="4"/>
  <c r="K765" i="4"/>
  <c r="K726" i="4"/>
  <c r="K694" i="4"/>
  <c r="K678" i="4"/>
  <c r="K672" i="4"/>
  <c r="K666" i="4"/>
  <c r="K667" i="4"/>
  <c r="K668" i="4"/>
  <c r="K671" i="4"/>
  <c r="K669" i="4"/>
  <c r="K663" i="4"/>
  <c r="K658" i="4"/>
  <c r="K659" i="4"/>
  <c r="K664" i="4"/>
  <c r="K661" i="4"/>
  <c r="K660" i="4"/>
  <c r="K656" i="4"/>
  <c r="K650" i="4"/>
  <c r="K652" i="4"/>
  <c r="K653" i="4"/>
  <c r="K655" i="4"/>
  <c r="K651" i="4"/>
  <c r="K638" i="4"/>
  <c r="K611" i="4"/>
  <c r="K612" i="4"/>
  <c r="K613" i="4"/>
  <c r="K610" i="4"/>
  <c r="K615" i="4"/>
  <c r="K616" i="4"/>
  <c r="K590" i="4"/>
  <c r="J563" i="4"/>
  <c r="K554" i="4"/>
  <c r="K556" i="4"/>
  <c r="K557" i="4"/>
  <c r="K555" i="4"/>
  <c r="K560" i="4"/>
  <c r="K559" i="4"/>
  <c r="K547" i="4"/>
  <c r="K548" i="4"/>
  <c r="K549" i="4"/>
  <c r="K546" i="4"/>
  <c r="K551" i="4"/>
  <c r="K552" i="4"/>
  <c r="K544" i="4"/>
  <c r="K538" i="4"/>
  <c r="K539" i="4"/>
  <c r="K540" i="4"/>
  <c r="K543" i="4"/>
  <c r="K541" i="4"/>
  <c r="K494" i="4"/>
  <c r="K470" i="4"/>
  <c r="K464" i="4"/>
  <c r="K458" i="4"/>
  <c r="K463" i="4"/>
  <c r="K460" i="4"/>
  <c r="K461" i="4"/>
  <c r="K459" i="4"/>
  <c r="K444" i="4"/>
  <c r="K447" i="4"/>
  <c r="K448" i="4"/>
  <c r="K445" i="4"/>
  <c r="K442" i="4"/>
  <c r="K443" i="4"/>
  <c r="K422" i="4"/>
  <c r="K415" i="4"/>
  <c r="K410" i="4"/>
  <c r="K411" i="4"/>
  <c r="K413" i="4"/>
  <c r="K416" i="4"/>
  <c r="K412" i="4"/>
  <c r="K382" i="4"/>
  <c r="K342" i="4"/>
  <c r="K310" i="4"/>
  <c r="K262" i="4"/>
  <c r="K222" i="4"/>
  <c r="K174" i="4"/>
  <c r="K148" i="4"/>
  <c r="K151" i="4"/>
  <c r="K152" i="4"/>
  <c r="K146" i="4"/>
  <c r="K147" i="4"/>
  <c r="K149" i="4"/>
  <c r="K118" i="4"/>
  <c r="K62" i="4"/>
  <c r="K38" i="4"/>
  <c r="K13" i="4"/>
  <c r="K15" i="4"/>
  <c r="K16" i="4"/>
  <c r="K11" i="4"/>
  <c r="K12" i="4"/>
  <c r="K10" i="4"/>
  <c r="K2315" i="4"/>
  <c r="K2127" i="4"/>
  <c r="K1981" i="4"/>
  <c r="K1908" i="4"/>
  <c r="K1732" i="4"/>
  <c r="K1522" i="4"/>
  <c r="K1229" i="4"/>
  <c r="K587" i="4"/>
  <c r="K2254" i="4"/>
  <c r="K2229" i="4"/>
  <c r="K2231" i="4"/>
  <c r="K2232" i="4"/>
  <c r="K2226" i="4"/>
  <c r="K2227" i="4"/>
  <c r="K2206" i="4"/>
  <c r="K2192" i="4"/>
  <c r="K2186" i="4"/>
  <c r="K2187" i="4"/>
  <c r="K2188" i="4"/>
  <c r="K2189" i="4"/>
  <c r="K2183" i="4"/>
  <c r="K2184" i="4"/>
  <c r="K2178" i="4"/>
  <c r="K2179" i="4"/>
  <c r="K2180" i="4"/>
  <c r="K2181" i="4"/>
  <c r="K2156" i="4"/>
  <c r="K2157" i="4"/>
  <c r="K2159" i="4"/>
  <c r="K2160" i="4"/>
  <c r="K2154" i="4"/>
  <c r="K2102" i="4"/>
  <c r="K2062" i="4"/>
  <c r="K2047" i="4"/>
  <c r="K2048" i="4"/>
  <c r="K2042" i="4"/>
  <c r="K2043" i="4"/>
  <c r="K2044" i="4"/>
  <c r="K2014" i="4"/>
  <c r="K1974" i="4"/>
  <c r="K1942" i="4"/>
  <c r="K1910" i="4"/>
  <c r="K1870" i="4"/>
  <c r="K1855" i="4"/>
  <c r="K1856" i="4"/>
  <c r="K1850" i="4"/>
  <c r="K1851" i="4"/>
  <c r="K1852" i="4"/>
  <c r="K1836" i="4"/>
  <c r="K1837" i="4"/>
  <c r="K1839" i="4"/>
  <c r="K1840" i="4"/>
  <c r="K1834" i="4"/>
  <c r="J1805" i="4"/>
  <c r="K1799" i="4"/>
  <c r="K1800" i="4"/>
  <c r="K1794" i="4"/>
  <c r="K1795" i="4"/>
  <c r="K1796" i="4"/>
  <c r="K1797" i="4"/>
  <c r="K1791" i="4"/>
  <c r="K1792" i="4"/>
  <c r="K1786" i="4"/>
  <c r="K1787" i="4"/>
  <c r="K1788" i="4"/>
  <c r="K1779" i="4"/>
  <c r="K1781" i="4"/>
  <c r="K1780" i="4"/>
  <c r="K1783" i="4"/>
  <c r="K1784" i="4"/>
  <c r="K1750" i="4"/>
  <c r="K1738" i="4"/>
  <c r="K1740" i="4"/>
  <c r="K1743" i="4"/>
  <c r="K1744" i="4"/>
  <c r="K1739" i="4"/>
  <c r="K1741" i="4"/>
  <c r="K1702" i="4"/>
  <c r="J1661" i="4"/>
  <c r="K1655" i="4"/>
  <c r="K1651" i="4"/>
  <c r="K1652" i="4"/>
  <c r="K1653" i="4"/>
  <c r="K1650" i="4"/>
  <c r="K1656" i="4"/>
  <c r="K1622" i="4"/>
  <c r="K1598" i="4"/>
  <c r="K1591" i="4"/>
  <c r="K1587" i="4"/>
  <c r="K1588" i="4"/>
  <c r="K1589" i="4"/>
  <c r="K1592" i="4"/>
  <c r="K1584" i="4"/>
  <c r="K1578" i="4"/>
  <c r="K1579" i="4"/>
  <c r="K1580" i="4"/>
  <c r="K1581" i="4"/>
  <c r="K1583" i="4"/>
  <c r="K1564" i="4"/>
  <c r="K1565" i="4"/>
  <c r="K1568" i="4"/>
  <c r="K1562" i="4"/>
  <c r="K1563" i="4"/>
  <c r="K1567" i="4"/>
  <c r="J1547" i="4"/>
  <c r="K1536" i="4"/>
  <c r="K1530" i="4"/>
  <c r="K1532" i="4"/>
  <c r="K1533" i="4"/>
  <c r="K1531" i="4"/>
  <c r="K1535" i="4"/>
  <c r="K1519" i="4"/>
  <c r="K1520" i="4"/>
  <c r="K1514" i="4"/>
  <c r="K1515" i="4"/>
  <c r="K1516" i="4"/>
  <c r="K1517" i="4"/>
  <c r="K1486" i="4"/>
  <c r="J1438" i="4"/>
  <c r="K1398" i="4"/>
  <c r="K1391" i="4"/>
  <c r="K1392" i="4"/>
  <c r="K1386" i="4"/>
  <c r="K1387" i="4"/>
  <c r="K1388" i="4"/>
  <c r="K1389" i="4"/>
  <c r="K1381" i="4"/>
  <c r="K1383" i="4"/>
  <c r="K1378" i="4"/>
  <c r="K1379" i="4"/>
  <c r="K1380" i="4"/>
  <c r="K1384" i="4"/>
  <c r="K1372" i="4"/>
  <c r="K1373" i="4"/>
  <c r="K1376" i="4"/>
  <c r="K1370" i="4"/>
  <c r="K1371" i="4"/>
  <c r="K1310" i="4"/>
  <c r="K1262" i="4"/>
  <c r="K1214" i="4"/>
  <c r="K1189" i="4"/>
  <c r="K1191" i="4"/>
  <c r="K1186" i="4"/>
  <c r="K1187" i="4"/>
  <c r="K1188" i="4"/>
  <c r="K1150" i="4"/>
  <c r="K1110" i="4"/>
  <c r="K1088" i="4"/>
  <c r="K1082" i="4"/>
  <c r="K1084" i="4"/>
  <c r="K1085" i="4"/>
  <c r="K1087" i="4"/>
  <c r="K1083" i="4"/>
  <c r="K14" i="4"/>
  <c r="K2264" i="4"/>
  <c r="K2191" i="4"/>
  <c r="K2045" i="4"/>
  <c r="K1826" i="4"/>
  <c r="K1709" i="4"/>
  <c r="K1192" i="4"/>
  <c r="K2294" i="4"/>
  <c r="K2262" i="4"/>
  <c r="K2230" i="4"/>
  <c r="K2214" i="4"/>
  <c r="K2194" i="4"/>
  <c r="K2195" i="4"/>
  <c r="K2196" i="4"/>
  <c r="K2197" i="4"/>
  <c r="K2199" i="4"/>
  <c r="K2174" i="4"/>
  <c r="K2134" i="4"/>
  <c r="K2119" i="4"/>
  <c r="K2120" i="4"/>
  <c r="K2114" i="4"/>
  <c r="K2115" i="4"/>
  <c r="K2116" i="4"/>
  <c r="K2117" i="4"/>
  <c r="K2086" i="4"/>
  <c r="K2070" i="4"/>
  <c r="K2038" i="4"/>
  <c r="K2006" i="4"/>
  <c r="K1966" i="4"/>
  <c r="K1946" i="4"/>
  <c r="K1947" i="4"/>
  <c r="K1948" i="4"/>
  <c r="K1949" i="4"/>
  <c r="K1951" i="4"/>
  <c r="K1952" i="4"/>
  <c r="J1919" i="4"/>
  <c r="K1900" i="4"/>
  <c r="K1901" i="4"/>
  <c r="K1903" i="4"/>
  <c r="K1904" i="4"/>
  <c r="K1898" i="4"/>
  <c r="K1886" i="4"/>
  <c r="K1874" i="4"/>
  <c r="K1875" i="4"/>
  <c r="K1876" i="4"/>
  <c r="K1877" i="4"/>
  <c r="K1879" i="4"/>
  <c r="K1872" i="4"/>
  <c r="K1866" i="4"/>
  <c r="K1867" i="4"/>
  <c r="K1868" i="4"/>
  <c r="K1869" i="4"/>
  <c r="K1863" i="4"/>
  <c r="K1864" i="4"/>
  <c r="K1858" i="4"/>
  <c r="K1859" i="4"/>
  <c r="K1860" i="4"/>
  <c r="K1861" i="4"/>
  <c r="K1822" i="4"/>
  <c r="K1806" i="4"/>
  <c r="K1776" i="4"/>
  <c r="K1770" i="4"/>
  <c r="K1771" i="4"/>
  <c r="K1772" i="4"/>
  <c r="K1773" i="4"/>
  <c r="K1775" i="4"/>
  <c r="K1758" i="4"/>
  <c r="K1747" i="4"/>
  <c r="K1749" i="4"/>
  <c r="K1751" i="4"/>
  <c r="K1752" i="4"/>
  <c r="K1746" i="4"/>
  <c r="K1748" i="4"/>
  <c r="K1734" i="4"/>
  <c r="K1710" i="4"/>
  <c r="K1678" i="4"/>
  <c r="K1664" i="4"/>
  <c r="K1658" i="4"/>
  <c r="K1660" i="4"/>
  <c r="K1661" i="4"/>
  <c r="K1663" i="4"/>
  <c r="K1648" i="4"/>
  <c r="K1642" i="4"/>
  <c r="K1643" i="4"/>
  <c r="K1644" i="4"/>
  <c r="K1645" i="4"/>
  <c r="K1647" i="4"/>
  <c r="K1606" i="4"/>
  <c r="K1582" i="4"/>
  <c r="K1526" i="4"/>
  <c r="K1510" i="4"/>
  <c r="K1500" i="4"/>
  <c r="K1501" i="4"/>
  <c r="K1504" i="4"/>
  <c r="K1498" i="4"/>
  <c r="K1499" i="4"/>
  <c r="K1503" i="4"/>
  <c r="K1491" i="4"/>
  <c r="K1492" i="4"/>
  <c r="K1493" i="4"/>
  <c r="K1495" i="4"/>
  <c r="K1496" i="4"/>
  <c r="K1490" i="4"/>
  <c r="K1482" i="4"/>
  <c r="K1483" i="4"/>
  <c r="K1484" i="4"/>
  <c r="K1487" i="4"/>
  <c r="K1488" i="4"/>
  <c r="K1472" i="4"/>
  <c r="K1466" i="4"/>
  <c r="K1468" i="4"/>
  <c r="K1469" i="4"/>
  <c r="K1467" i="4"/>
  <c r="K1471" i="4"/>
  <c r="K1454" i="4"/>
  <c r="K1445" i="4"/>
  <c r="K1447" i="4"/>
  <c r="K1442" i="4"/>
  <c r="K1443" i="4"/>
  <c r="K1444" i="4"/>
  <c r="K1422" i="4"/>
  <c r="K1410" i="4"/>
  <c r="K1411" i="4"/>
  <c r="K1413" i="4"/>
  <c r="K1415" i="4"/>
  <c r="K1416" i="4"/>
  <c r="K1408" i="4"/>
  <c r="K1402" i="4"/>
  <c r="K1404" i="4"/>
  <c r="K1405" i="4"/>
  <c r="K1403" i="4"/>
  <c r="K1407" i="4"/>
  <c r="K1374" i="4"/>
  <c r="K1363" i="4"/>
  <c r="K1364" i="4"/>
  <c r="K1365" i="4"/>
  <c r="K1367" i="4"/>
  <c r="K1368" i="4"/>
  <c r="K1362" i="4"/>
  <c r="K1354" i="4"/>
  <c r="K1355" i="4"/>
  <c r="K1356" i="4"/>
  <c r="K1359" i="4"/>
  <c r="K1360" i="4"/>
  <c r="K1357" i="4"/>
  <c r="K1346" i="4"/>
  <c r="K1347" i="4"/>
  <c r="K1349" i="4"/>
  <c r="K1351" i="4"/>
  <c r="K1348" i="4"/>
  <c r="K1352" i="4"/>
  <c r="K1326" i="4"/>
  <c r="K1308" i="4"/>
  <c r="K1309" i="4"/>
  <c r="K1312" i="4"/>
  <c r="K1306" i="4"/>
  <c r="K1307" i="4"/>
  <c r="K1311" i="4"/>
  <c r="K1299" i="4"/>
  <c r="K1300" i="4"/>
  <c r="K1301" i="4"/>
  <c r="K1303" i="4"/>
  <c r="K1304" i="4"/>
  <c r="K1298" i="4"/>
  <c r="K1280" i="4"/>
  <c r="K1274" i="4"/>
  <c r="K1276" i="4"/>
  <c r="K1277" i="4"/>
  <c r="K1275" i="4"/>
  <c r="K1279" i="4"/>
  <c r="K1254" i="4"/>
  <c r="K1235" i="4"/>
  <c r="K1236" i="4"/>
  <c r="K1237" i="4"/>
  <c r="K1239" i="4"/>
  <c r="K1240" i="4"/>
  <c r="K1234" i="4"/>
  <c r="K1222" i="4"/>
  <c r="K1216" i="4"/>
  <c r="K1210" i="4"/>
  <c r="K1212" i="4"/>
  <c r="K1213" i="4"/>
  <c r="K1211" i="4"/>
  <c r="K1215" i="4"/>
  <c r="K1199" i="4"/>
  <c r="K1200" i="4"/>
  <c r="K1194" i="4"/>
  <c r="K1195" i="4"/>
  <c r="K1196" i="4"/>
  <c r="K1197" i="4"/>
  <c r="K1171" i="4"/>
  <c r="K1172" i="4"/>
  <c r="K1173" i="4"/>
  <c r="K1175" i="4"/>
  <c r="K1176" i="4"/>
  <c r="K1170" i="4"/>
  <c r="K1158" i="4"/>
  <c r="K1134" i="4"/>
  <c r="K1114" i="4"/>
  <c r="K1116" i="4"/>
  <c r="K1117" i="4"/>
  <c r="K1120" i="4"/>
  <c r="K1115" i="4"/>
  <c r="K1119" i="4"/>
  <c r="K1104" i="4"/>
  <c r="K1098" i="4"/>
  <c r="K1099" i="4"/>
  <c r="K1100" i="4"/>
  <c r="K1103" i="4"/>
  <c r="K1101" i="4"/>
  <c r="K1070" i="4"/>
  <c r="K1059" i="4"/>
  <c r="K1061" i="4"/>
  <c r="K1063" i="4"/>
  <c r="K1058" i="4"/>
  <c r="K1060" i="4"/>
  <c r="K1064" i="4"/>
  <c r="K1030" i="4"/>
  <c r="K1006" i="4"/>
  <c r="K995" i="4"/>
  <c r="K997" i="4"/>
  <c r="K999" i="4"/>
  <c r="K994" i="4"/>
  <c r="K996" i="4"/>
  <c r="K1000" i="4"/>
  <c r="K986" i="4"/>
  <c r="K988" i="4"/>
  <c r="K989" i="4"/>
  <c r="K992" i="4"/>
  <c r="K987" i="4"/>
  <c r="K991" i="4"/>
  <c r="K950" i="4"/>
  <c r="K942" i="4"/>
  <c r="K910" i="4"/>
  <c r="K878" i="4"/>
  <c r="K867" i="4"/>
  <c r="K869" i="4"/>
  <c r="K871" i="4"/>
  <c r="K866" i="4"/>
  <c r="K868" i="4"/>
  <c r="K872" i="4"/>
  <c r="K858" i="4"/>
  <c r="K860" i="4"/>
  <c r="K861" i="4"/>
  <c r="K864" i="4"/>
  <c r="K859" i="4"/>
  <c r="K863" i="4"/>
  <c r="K846" i="4"/>
  <c r="K814" i="4"/>
  <c r="K803" i="4"/>
  <c r="K805" i="4"/>
  <c r="K807" i="4"/>
  <c r="K802" i="4"/>
  <c r="K804" i="4"/>
  <c r="K808" i="4"/>
  <c r="J776" i="4"/>
  <c r="K750" i="4"/>
  <c r="K736" i="4"/>
  <c r="K730" i="4"/>
  <c r="K731" i="4"/>
  <c r="K732" i="4"/>
  <c r="K735" i="4"/>
  <c r="K718" i="4"/>
  <c r="K686" i="4"/>
  <c r="K675" i="4"/>
  <c r="K676" i="4"/>
  <c r="K677" i="4"/>
  <c r="K674" i="4"/>
  <c r="K679" i="4"/>
  <c r="K680" i="4"/>
  <c r="K646" i="4"/>
  <c r="K636" i="4"/>
  <c r="K639" i="4"/>
  <c r="K640" i="4"/>
  <c r="K634" i="4"/>
  <c r="K635" i="4"/>
  <c r="K637" i="4"/>
  <c r="K598" i="4"/>
  <c r="K574" i="4"/>
  <c r="K550" i="4"/>
  <c r="K535" i="4"/>
  <c r="K530" i="4"/>
  <c r="K531" i="4"/>
  <c r="K536" i="4"/>
  <c r="K533" i="4"/>
  <c r="K532" i="4"/>
  <c r="K510" i="4"/>
  <c r="K478" i="4"/>
  <c r="K471" i="4"/>
  <c r="K466" i="4"/>
  <c r="K467" i="4"/>
  <c r="K469" i="4"/>
  <c r="K472" i="4"/>
  <c r="K468" i="4"/>
  <c r="K453" i="4"/>
  <c r="K455" i="4"/>
  <c r="K456" i="4"/>
  <c r="K451" i="4"/>
  <c r="K452" i="4"/>
  <c r="K450" i="4"/>
  <c r="K426" i="4"/>
  <c r="K428" i="4"/>
  <c r="K429" i="4"/>
  <c r="K427" i="4"/>
  <c r="K432" i="4"/>
  <c r="K431" i="4"/>
  <c r="J403" i="4"/>
  <c r="K366" i="4"/>
  <c r="K349" i="4"/>
  <c r="K351" i="4"/>
  <c r="K352" i="4"/>
  <c r="K347" i="4"/>
  <c r="K348" i="4"/>
  <c r="K346" i="4"/>
  <c r="K334" i="4"/>
  <c r="K311" i="4"/>
  <c r="K306" i="4"/>
  <c r="K307" i="4"/>
  <c r="K312" i="4"/>
  <c r="K309" i="4"/>
  <c r="K308" i="4"/>
  <c r="K293" i="4"/>
  <c r="K295" i="4"/>
  <c r="K296" i="4"/>
  <c r="K290" i="4"/>
  <c r="K292" i="4"/>
  <c r="K283" i="4"/>
  <c r="K285" i="4"/>
  <c r="K287" i="4"/>
  <c r="K282" i="4"/>
  <c r="K284" i="4"/>
  <c r="J289" i="4"/>
  <c r="K274" i="4"/>
  <c r="K276" i="4"/>
  <c r="K277" i="4"/>
  <c r="K275" i="4"/>
  <c r="K280" i="4"/>
  <c r="K279" i="4"/>
  <c r="K264" i="4"/>
  <c r="K258" i="4"/>
  <c r="K259" i="4"/>
  <c r="K260" i="4"/>
  <c r="K263" i="4"/>
  <c r="K261" i="4"/>
  <c r="K246" i="4"/>
  <c r="K228" i="4"/>
  <c r="K229" i="4"/>
  <c r="K226" i="4"/>
  <c r="K232" i="4"/>
  <c r="K231" i="4"/>
  <c r="K190" i="4"/>
  <c r="K150" i="4"/>
  <c r="K130" i="4"/>
  <c r="K132" i="4"/>
  <c r="K133" i="4"/>
  <c r="K131" i="4"/>
  <c r="K136" i="4"/>
  <c r="K119" i="4"/>
  <c r="K114" i="4"/>
  <c r="K120" i="4"/>
  <c r="K117" i="4"/>
  <c r="K116" i="4"/>
  <c r="K94" i="4"/>
  <c r="K6" i="4"/>
  <c r="J37" i="4"/>
  <c r="J2165" i="4"/>
  <c r="J1946" i="4"/>
  <c r="J1762" i="4"/>
  <c r="J1437" i="4"/>
  <c r="J1309" i="4"/>
  <c r="J1064" i="4"/>
  <c r="J915" i="4"/>
  <c r="J662" i="4"/>
  <c r="J2089" i="4"/>
  <c r="J129" i="4"/>
  <c r="K2306" i="4"/>
  <c r="K2109" i="4"/>
  <c r="K2036" i="4"/>
  <c r="K1890" i="4"/>
  <c r="K1684" i="4"/>
  <c r="K1448" i="4"/>
  <c r="K1128" i="4"/>
  <c r="K288" i="4"/>
  <c r="K572" i="4"/>
  <c r="K575" i="4"/>
  <c r="K576" i="4"/>
  <c r="K573" i="4"/>
  <c r="K570" i="4"/>
  <c r="K571" i="4"/>
  <c r="K558" i="4"/>
  <c r="K528" i="4"/>
  <c r="K522" i="4"/>
  <c r="K524" i="4"/>
  <c r="K525" i="4"/>
  <c r="K527" i="4"/>
  <c r="K523" i="4"/>
  <c r="K486" i="4"/>
  <c r="K480" i="4"/>
  <c r="K474" i="4"/>
  <c r="K475" i="4"/>
  <c r="K476" i="4"/>
  <c r="K479" i="4"/>
  <c r="K477" i="4"/>
  <c r="K414" i="4"/>
  <c r="K398" i="4"/>
  <c r="K378" i="4"/>
  <c r="K381" i="4"/>
  <c r="K383" i="4"/>
  <c r="K380" i="4"/>
  <c r="K384" i="4"/>
  <c r="K358" i="4"/>
  <c r="K340" i="4"/>
  <c r="K343" i="4"/>
  <c r="K344" i="4"/>
  <c r="K338" i="4"/>
  <c r="K339" i="4"/>
  <c r="K341" i="4"/>
  <c r="K326" i="4"/>
  <c r="K314" i="4"/>
  <c r="K316" i="4"/>
  <c r="K317" i="4"/>
  <c r="K319" i="4"/>
  <c r="K320" i="4"/>
  <c r="K304" i="4"/>
  <c r="K298" i="4"/>
  <c r="K300" i="4"/>
  <c r="K301" i="4"/>
  <c r="K303" i="4"/>
  <c r="K299" i="4"/>
  <c r="K278" i="4"/>
  <c r="K238" i="4"/>
  <c r="K198" i="4"/>
  <c r="K158" i="4"/>
  <c r="K126" i="4"/>
  <c r="K109" i="4"/>
  <c r="K111" i="4"/>
  <c r="K112" i="4"/>
  <c r="K107" i="4"/>
  <c r="K108" i="4"/>
  <c r="K106" i="4"/>
  <c r="K86" i="4"/>
  <c r="K71" i="4"/>
  <c r="K66" i="4"/>
  <c r="K67" i="4"/>
  <c r="K69" i="4"/>
  <c r="K72" i="4"/>
  <c r="K68" i="4"/>
  <c r="K54" i="4"/>
  <c r="K42" i="4"/>
  <c r="K44" i="4"/>
  <c r="K45" i="4"/>
  <c r="K43" i="4"/>
  <c r="K48" i="4"/>
  <c r="K47" i="4"/>
  <c r="K31" i="4"/>
  <c r="K26" i="4"/>
  <c r="K27" i="4"/>
  <c r="K29" i="4"/>
  <c r="K32" i="4"/>
  <c r="K28" i="4"/>
  <c r="K2301" i="4"/>
  <c r="K2173" i="4"/>
  <c r="K2100" i="4"/>
  <c r="K2027" i="4"/>
  <c r="K1880" i="4"/>
  <c r="K1807" i="4"/>
  <c r="K1659" i="4"/>
  <c r="K1412" i="4"/>
  <c r="K1055" i="4"/>
  <c r="K135" i="4"/>
  <c r="K2302" i="4"/>
  <c r="K2284" i="4"/>
  <c r="K2285" i="4"/>
  <c r="K2288" i="4"/>
  <c r="K2282" i="4"/>
  <c r="K2275" i="4"/>
  <c r="K2276" i="4"/>
  <c r="K2277" i="4"/>
  <c r="K2279" i="4"/>
  <c r="K2280" i="4"/>
  <c r="K2266" i="4"/>
  <c r="K2267" i="4"/>
  <c r="K2268" i="4"/>
  <c r="K2269" i="4"/>
  <c r="K2271" i="4"/>
  <c r="K2272" i="4"/>
  <c r="K2256" i="4"/>
  <c r="K2250" i="4"/>
  <c r="K2251" i="4"/>
  <c r="K2252" i="4"/>
  <c r="J2257" i="4"/>
  <c r="K2253" i="4"/>
  <c r="K2238" i="4"/>
  <c r="K2220" i="4"/>
  <c r="K2221" i="4"/>
  <c r="K2223" i="4"/>
  <c r="K2224" i="4"/>
  <c r="K2218" i="4"/>
  <c r="J2202" i="4"/>
  <c r="K2190" i="4"/>
  <c r="K2150" i="4"/>
  <c r="K2138" i="4"/>
  <c r="K2139" i="4"/>
  <c r="K2140" i="4"/>
  <c r="K2141" i="4"/>
  <c r="K2143" i="4"/>
  <c r="K2144" i="4"/>
  <c r="K2130" i="4"/>
  <c r="K2131" i="4"/>
  <c r="K2132" i="4"/>
  <c r="K2133" i="4"/>
  <c r="K2135" i="4"/>
  <c r="K2094" i="4"/>
  <c r="K2078" i="4"/>
  <c r="K2066" i="4"/>
  <c r="K2067" i="4"/>
  <c r="K2068" i="4"/>
  <c r="K2069" i="4"/>
  <c r="K2071" i="4"/>
  <c r="K2064" i="4"/>
  <c r="K2058" i="4"/>
  <c r="K2059" i="4"/>
  <c r="K2060" i="4"/>
  <c r="K2061" i="4"/>
  <c r="K2055" i="4"/>
  <c r="K2056" i="4"/>
  <c r="K2050" i="4"/>
  <c r="K2051" i="4"/>
  <c r="K2052" i="4"/>
  <c r="K2053" i="4"/>
  <c r="K2022" i="4"/>
  <c r="K2002" i="4"/>
  <c r="K2003" i="4"/>
  <c r="K2004" i="4"/>
  <c r="K2005" i="4"/>
  <c r="K2007" i="4"/>
  <c r="K2000" i="4"/>
  <c r="K1994" i="4"/>
  <c r="K1995" i="4"/>
  <c r="K1996" i="4"/>
  <c r="K1997" i="4"/>
  <c r="K1991" i="4"/>
  <c r="K1992" i="4"/>
  <c r="K1986" i="4"/>
  <c r="K1987" i="4"/>
  <c r="K1988" i="4"/>
  <c r="K1989" i="4"/>
  <c r="K1973" i="4"/>
  <c r="K1975" i="4"/>
  <c r="K1976" i="4"/>
  <c r="K1970" i="4"/>
  <c r="K1971" i="4"/>
  <c r="K1964" i="4"/>
  <c r="K1965" i="4"/>
  <c r="K1967" i="4"/>
  <c r="K1968" i="4"/>
  <c r="K1962" i="4"/>
  <c r="K1955" i="4"/>
  <c r="K1956" i="4"/>
  <c r="K1957" i="4"/>
  <c r="K1959" i="4"/>
  <c r="K1960" i="4"/>
  <c r="K1894" i="4"/>
  <c r="K1878" i="4"/>
  <c r="K1838" i="4"/>
  <c r="K1818" i="4"/>
  <c r="K1819" i="4"/>
  <c r="K1820" i="4"/>
  <c r="K1821" i="4"/>
  <c r="K1823" i="4"/>
  <c r="K1824" i="4"/>
  <c r="K1810" i="4"/>
  <c r="K1811" i="4"/>
  <c r="K1812" i="4"/>
  <c r="K1813" i="4"/>
  <c r="K1815" i="4"/>
  <c r="K1782" i="4"/>
  <c r="K1654" i="4"/>
  <c r="K1614" i="4"/>
  <c r="K1566" i="4"/>
  <c r="K1546" i="4"/>
  <c r="K1547" i="4"/>
  <c r="K1548" i="4"/>
  <c r="K1551" i="4"/>
  <c r="K1552" i="4"/>
  <c r="K1549" i="4"/>
  <c r="K1534" i="4"/>
  <c r="K1478" i="4"/>
  <c r="K1463" i="4"/>
  <c r="K1464" i="4"/>
  <c r="K1459" i="4"/>
  <c r="K1460" i="4"/>
  <c r="K1461" i="4"/>
  <c r="K1458" i="4"/>
  <c r="K1446" i="4"/>
  <c r="K1436" i="4"/>
  <c r="K1437" i="4"/>
  <c r="K1440" i="4"/>
  <c r="K1434" i="4"/>
  <c r="K1435" i="4"/>
  <c r="K1439" i="4"/>
  <c r="K1418" i="4"/>
  <c r="K1419" i="4"/>
  <c r="K1420" i="4"/>
  <c r="K1423" i="4"/>
  <c r="K1424" i="4"/>
  <c r="K1421" i="4"/>
  <c r="K1382" i="4"/>
  <c r="K1366" i="4"/>
  <c r="K1335" i="4"/>
  <c r="K1336" i="4"/>
  <c r="K1331" i="4"/>
  <c r="K1332" i="4"/>
  <c r="K1333" i="4"/>
  <c r="K1330" i="4"/>
  <c r="K1318" i="4"/>
  <c r="K1294" i="4"/>
  <c r="K1271" i="4"/>
  <c r="K1272" i="4"/>
  <c r="K1267" i="4"/>
  <c r="K1268" i="4"/>
  <c r="K1269" i="4"/>
  <c r="K1246" i="4"/>
  <c r="K1206" i="4"/>
  <c r="K1174" i="4"/>
  <c r="K1168" i="4"/>
  <c r="K1162" i="4"/>
  <c r="K1163" i="4"/>
  <c r="K1164" i="4"/>
  <c r="K1167" i="4"/>
  <c r="K1165" i="4"/>
  <c r="K1126" i="4"/>
  <c r="K1107" i="4"/>
  <c r="K1108" i="4"/>
  <c r="K1109" i="4"/>
  <c r="K1106" i="4"/>
  <c r="K1111" i="4"/>
  <c r="K1112" i="4"/>
  <c r="J1072" i="4"/>
  <c r="K1038" i="4"/>
  <c r="K1014" i="4"/>
  <c r="K1004" i="4"/>
  <c r="K1007" i="4"/>
  <c r="K1008" i="4"/>
  <c r="K1002" i="4"/>
  <c r="K1003" i="4"/>
  <c r="K1005" i="4"/>
  <c r="K974" i="4"/>
  <c r="K967" i="4"/>
  <c r="K962" i="4"/>
  <c r="K963" i="4"/>
  <c r="K965" i="4"/>
  <c r="K968" i="4"/>
  <c r="K964" i="4"/>
  <c r="K960" i="4"/>
  <c r="K954" i="4"/>
  <c r="K956" i="4"/>
  <c r="K957" i="4"/>
  <c r="K959" i="4"/>
  <c r="K955" i="4"/>
  <c r="K949" i="4"/>
  <c r="K951" i="4"/>
  <c r="K952" i="4"/>
  <c r="K947" i="4"/>
  <c r="K948" i="4"/>
  <c r="K946" i="4"/>
  <c r="K934" i="4"/>
  <c r="K902" i="4"/>
  <c r="K896" i="4"/>
  <c r="K890" i="4"/>
  <c r="K892" i="4"/>
  <c r="K893" i="4"/>
  <c r="K895" i="4"/>
  <c r="K891" i="4"/>
  <c r="K876" i="4"/>
  <c r="K879" i="4"/>
  <c r="K880" i="4"/>
  <c r="K874" i="4"/>
  <c r="K875" i="4"/>
  <c r="K877" i="4"/>
  <c r="J862" i="4"/>
  <c r="K851" i="4"/>
  <c r="K852" i="4"/>
  <c r="K853" i="4"/>
  <c r="K850" i="4"/>
  <c r="K855" i="4"/>
  <c r="K856" i="4"/>
  <c r="K830" i="4"/>
  <c r="K798" i="4"/>
  <c r="K758" i="4"/>
  <c r="K734" i="4"/>
  <c r="K702" i="4"/>
  <c r="K654" i="4"/>
  <c r="K622" i="4"/>
  <c r="K606" i="4"/>
  <c r="K563" i="4"/>
  <c r="K565" i="4"/>
  <c r="K567" i="4"/>
  <c r="K562" i="4"/>
  <c r="K564" i="4"/>
  <c r="K568" i="4"/>
  <c r="K534" i="4"/>
  <c r="K517" i="4"/>
  <c r="K519" i="4"/>
  <c r="K520" i="4"/>
  <c r="K515" i="4"/>
  <c r="K516" i="4"/>
  <c r="K514" i="4"/>
  <c r="K499" i="4"/>
  <c r="K501" i="4"/>
  <c r="K503" i="4"/>
  <c r="K500" i="4"/>
  <c r="K498" i="4"/>
  <c r="K504" i="4"/>
  <c r="K490" i="4"/>
  <c r="K492" i="4"/>
  <c r="K493" i="4"/>
  <c r="K491" i="4"/>
  <c r="K496" i="4"/>
  <c r="K495" i="4"/>
  <c r="K454" i="4"/>
  <c r="K435" i="4"/>
  <c r="K437" i="4"/>
  <c r="K439" i="4"/>
  <c r="K434" i="4"/>
  <c r="K436" i="4"/>
  <c r="K418" i="4"/>
  <c r="K420" i="4"/>
  <c r="K421" i="4"/>
  <c r="K423" i="4"/>
  <c r="K424" i="4"/>
  <c r="K408" i="4"/>
  <c r="K402" i="4"/>
  <c r="K407" i="4"/>
  <c r="K404" i="4"/>
  <c r="K405" i="4"/>
  <c r="K403" i="4"/>
  <c r="K374" i="4"/>
  <c r="K359" i="4"/>
  <c r="K354" i="4"/>
  <c r="K357" i="4"/>
  <c r="K360" i="4"/>
  <c r="K356" i="4"/>
  <c r="K302" i="4"/>
  <c r="K270" i="4"/>
  <c r="K230" i="4"/>
  <c r="K224" i="4"/>
  <c r="K218" i="4"/>
  <c r="K219" i="4"/>
  <c r="K220" i="4"/>
  <c r="K223" i="4"/>
  <c r="K221" i="4"/>
  <c r="K215" i="4"/>
  <c r="K210" i="4"/>
  <c r="K211" i="4"/>
  <c r="K216" i="4"/>
  <c r="K213" i="4"/>
  <c r="K212" i="4"/>
  <c r="K208" i="4"/>
  <c r="K202" i="4"/>
  <c r="K204" i="4"/>
  <c r="K205" i="4"/>
  <c r="K207" i="4"/>
  <c r="K203" i="4"/>
  <c r="K197" i="4"/>
  <c r="K199" i="4"/>
  <c r="K200" i="4"/>
  <c r="K195" i="4"/>
  <c r="K196" i="4"/>
  <c r="K194" i="4"/>
  <c r="K188" i="4"/>
  <c r="K191" i="4"/>
  <c r="K192" i="4"/>
  <c r="K186" i="4"/>
  <c r="K189" i="4"/>
  <c r="K180" i="4"/>
  <c r="K181" i="4"/>
  <c r="K178" i="4"/>
  <c r="K184" i="4"/>
  <c r="K183" i="4"/>
  <c r="K176" i="4"/>
  <c r="K170" i="4"/>
  <c r="K171" i="4"/>
  <c r="K172" i="4"/>
  <c r="K175" i="4"/>
  <c r="K173" i="4"/>
  <c r="K157" i="4"/>
  <c r="K159" i="4"/>
  <c r="K160" i="4"/>
  <c r="K155" i="4"/>
  <c r="K156" i="4"/>
  <c r="K154" i="4"/>
  <c r="K139" i="4"/>
  <c r="K141" i="4"/>
  <c r="K143" i="4"/>
  <c r="K140" i="4"/>
  <c r="K138" i="4"/>
  <c r="K144" i="4"/>
  <c r="K102" i="4"/>
  <c r="K78" i="4"/>
  <c r="K64" i="4"/>
  <c r="K63" i="4"/>
  <c r="K60" i="4"/>
  <c r="K61" i="4"/>
  <c r="K58" i="4"/>
  <c r="K46" i="4"/>
  <c r="K34" i="4"/>
  <c r="K36" i="4"/>
  <c r="K37" i="4"/>
  <c r="K39" i="4"/>
  <c r="K40" i="4"/>
  <c r="K24" i="4"/>
  <c r="K18" i="4"/>
  <c r="K23" i="4"/>
  <c r="K20" i="4"/>
  <c r="K21" i="4"/>
  <c r="K19" i="4"/>
  <c r="K4" i="4"/>
  <c r="K7" i="4"/>
  <c r="K8" i="4"/>
  <c r="K5" i="4"/>
  <c r="K3" i="4"/>
  <c r="J1890" i="4"/>
  <c r="J1506" i="4"/>
  <c r="J1282" i="4"/>
  <c r="J1122" i="4"/>
  <c r="K2296" i="4"/>
  <c r="K2237" i="4"/>
  <c r="K2164" i="4"/>
  <c r="K2091" i="4"/>
  <c r="K2018" i="4"/>
  <c r="K1944" i="4"/>
  <c r="K1871" i="4"/>
  <c r="K1636" i="4"/>
  <c r="K1375" i="4"/>
  <c r="J250" i="4"/>
  <c r="J398" i="4"/>
  <c r="J238" i="4"/>
  <c r="J87" i="4"/>
  <c r="K2329" i="4"/>
  <c r="K2321" i="4"/>
  <c r="K2313" i="4"/>
  <c r="K2305" i="4"/>
  <c r="K2297" i="4"/>
  <c r="K2289" i="4"/>
  <c r="K2281" i="4"/>
  <c r="K2273" i="4"/>
  <c r="K2265" i="4"/>
  <c r="K2257" i="4"/>
  <c r="K2249" i="4"/>
  <c r="K2241" i="4"/>
  <c r="K2233" i="4"/>
  <c r="K2225" i="4"/>
  <c r="K2217" i="4"/>
  <c r="K2209" i="4"/>
  <c r="K2201" i="4"/>
  <c r="K2193" i="4"/>
  <c r="K2185" i="4"/>
  <c r="K2177" i="4"/>
  <c r="K2169" i="4"/>
  <c r="K2161" i="4"/>
  <c r="K2153" i="4"/>
  <c r="K2145" i="4"/>
  <c r="K2137" i="4"/>
  <c r="K2129" i="4"/>
  <c r="K2121" i="4"/>
  <c r="K2113" i="4"/>
  <c r="K2105" i="4"/>
  <c r="K2097" i="4"/>
  <c r="K2089" i="4"/>
  <c r="K2081" i="4"/>
  <c r="K2073" i="4"/>
  <c r="K2065" i="4"/>
  <c r="K2057" i="4"/>
  <c r="K2049" i="4"/>
  <c r="K2041" i="4"/>
  <c r="K2033" i="4"/>
  <c r="K2025" i="4"/>
  <c r="K2017" i="4"/>
  <c r="K2009" i="4"/>
  <c r="K2001" i="4"/>
  <c r="K1993" i="4"/>
  <c r="K1985" i="4"/>
  <c r="K1977" i="4"/>
  <c r="K1969" i="4"/>
  <c r="K1961" i="4"/>
  <c r="K1953" i="4"/>
  <c r="K1945" i="4"/>
  <c r="K1937" i="4"/>
  <c r="K1929" i="4"/>
  <c r="K1921" i="4"/>
  <c r="K1913" i="4"/>
  <c r="K1905" i="4"/>
  <c r="K1897" i="4"/>
  <c r="K1889" i="4"/>
  <c r="K1881" i="4"/>
  <c r="K1873" i="4"/>
  <c r="K1865" i="4"/>
  <c r="K1857" i="4"/>
  <c r="K1849" i="4"/>
  <c r="K1841" i="4"/>
  <c r="K1833" i="4"/>
  <c r="K1825" i="4"/>
  <c r="K1817" i="4"/>
  <c r="K1809" i="4"/>
  <c r="K1801" i="4"/>
  <c r="K1793" i="4"/>
  <c r="K1785" i="4"/>
  <c r="K1777" i="4"/>
  <c r="K1769" i="4"/>
  <c r="K1761" i="4"/>
  <c r="K1753" i="4"/>
  <c r="K1745" i="4"/>
  <c r="K1737" i="4"/>
  <c r="K1729" i="4"/>
  <c r="K1721" i="4"/>
  <c r="K1713" i="4"/>
  <c r="K1705" i="4"/>
  <c r="K1697" i="4"/>
  <c r="K1689" i="4"/>
  <c r="K1681" i="4"/>
  <c r="K1673" i="4"/>
  <c r="K1665" i="4"/>
  <c r="K1657" i="4"/>
  <c r="K1649" i="4"/>
  <c r="K1641" i="4"/>
  <c r="K1633" i="4"/>
  <c r="K1625" i="4"/>
  <c r="K1617" i="4"/>
  <c r="K1609" i="4"/>
  <c r="K1601" i="4"/>
  <c r="K1593" i="4"/>
  <c r="K1585" i="4"/>
  <c r="K1577" i="4"/>
  <c r="K1569" i="4"/>
  <c r="K1561" i="4"/>
  <c r="K1553" i="4"/>
  <c r="K1545" i="4"/>
  <c r="K1537" i="4"/>
  <c r="K1529" i="4"/>
  <c r="K1521" i="4"/>
  <c r="K1513" i="4"/>
  <c r="K1505" i="4"/>
  <c r="K1497" i="4"/>
  <c r="K1489" i="4"/>
  <c r="K1481" i="4"/>
  <c r="K1473" i="4"/>
  <c r="K1465" i="4"/>
  <c r="K1457" i="4"/>
  <c r="K1449" i="4"/>
  <c r="K1441" i="4"/>
  <c r="K1433" i="4"/>
  <c r="K1425" i="4"/>
  <c r="K1417" i="4"/>
  <c r="K1409" i="4"/>
  <c r="K1401" i="4"/>
  <c r="K1393" i="4"/>
  <c r="K1385" i="4"/>
  <c r="K1377" i="4"/>
  <c r="K1369" i="4"/>
  <c r="K1361" i="4"/>
  <c r="K1353" i="4"/>
  <c r="K1345" i="4"/>
  <c r="K1337" i="4"/>
  <c r="K1329" i="4"/>
  <c r="K1321" i="4"/>
  <c r="K1313" i="4"/>
  <c r="K1305" i="4"/>
  <c r="K1297" i="4"/>
  <c r="K1289" i="4"/>
  <c r="K1281" i="4"/>
  <c r="K1273" i="4"/>
  <c r="K1265" i="4"/>
  <c r="K1257" i="4"/>
  <c r="K1249" i="4"/>
  <c r="K1241" i="4"/>
  <c r="K1233" i="4"/>
  <c r="K1225" i="4"/>
  <c r="K1217" i="4"/>
  <c r="K1209" i="4"/>
  <c r="K1201" i="4"/>
  <c r="K1193" i="4"/>
  <c r="K1185" i="4"/>
  <c r="K1177" i="4"/>
  <c r="K1169" i="4"/>
  <c r="K1161" i="4"/>
  <c r="K1153" i="4"/>
  <c r="K1145" i="4"/>
  <c r="K1137" i="4"/>
  <c r="K1129" i="4"/>
  <c r="K1121" i="4"/>
  <c r="K1113" i="4"/>
  <c r="K1105" i="4"/>
  <c r="K1097" i="4"/>
  <c r="K1089" i="4"/>
  <c r="K1081" i="4"/>
  <c r="K1073" i="4"/>
  <c r="K1065" i="4"/>
  <c r="K1057" i="4"/>
  <c r="K1049" i="4"/>
  <c r="K1041" i="4"/>
  <c r="K1033" i="4"/>
  <c r="K1025" i="4"/>
  <c r="K1017" i="4"/>
  <c r="K1009" i="4"/>
  <c r="K1001" i="4"/>
  <c r="K993" i="4"/>
  <c r="K985" i="4"/>
  <c r="K977" i="4"/>
  <c r="K969" i="4"/>
  <c r="K961" i="4"/>
  <c r="K953" i="4"/>
  <c r="K945" i="4"/>
  <c r="K937" i="4"/>
  <c r="K929" i="4"/>
  <c r="K921" i="4"/>
  <c r="K913" i="4"/>
  <c r="K905" i="4"/>
  <c r="K897" i="4"/>
  <c r="K889" i="4"/>
  <c r="K881" i="4"/>
  <c r="K873" i="4"/>
  <c r="K865" i="4"/>
  <c r="K857" i="4"/>
  <c r="K849" i="4"/>
  <c r="K841" i="4"/>
  <c r="K833" i="4"/>
  <c r="K825" i="4"/>
  <c r="K817" i="4"/>
  <c r="K809" i="4"/>
  <c r="K801" i="4"/>
  <c r="K793" i="4"/>
  <c r="K785" i="4"/>
  <c r="K777" i="4"/>
  <c r="K769" i="4"/>
  <c r="K761" i="4"/>
  <c r="K753" i="4"/>
  <c r="K745" i="4"/>
  <c r="K737" i="4"/>
  <c r="K729" i="4"/>
  <c r="K721" i="4"/>
  <c r="K713" i="4"/>
  <c r="K705" i="4"/>
  <c r="K697" i="4"/>
  <c r="K689" i="4"/>
  <c r="K419" i="4"/>
  <c r="K379" i="4"/>
  <c r="K355" i="4"/>
  <c r="K315" i="4"/>
  <c r="K291" i="4"/>
  <c r="K251" i="4"/>
  <c r="K243" i="4"/>
  <c r="K227" i="4"/>
  <c r="K187" i="4"/>
  <c r="K179" i="4"/>
  <c r="K163" i="4"/>
  <c r="K123" i="4"/>
  <c r="K115" i="4"/>
  <c r="K99" i="4"/>
  <c r="K59" i="4"/>
  <c r="K51" i="4"/>
  <c r="K35" i="4"/>
  <c r="K681" i="4"/>
  <c r="K673" i="4"/>
  <c r="K665" i="4"/>
  <c r="K657" i="4"/>
  <c r="K649" i="4"/>
  <c r="K641" i="4"/>
  <c r="K633" i="4"/>
  <c r="K625" i="4"/>
  <c r="K617" i="4"/>
  <c r="K609" i="4"/>
  <c r="K601" i="4"/>
  <c r="K593" i="4"/>
  <c r="K585" i="4"/>
  <c r="K577" i="4"/>
  <c r="K569" i="4"/>
  <c r="K561" i="4"/>
  <c r="K553" i="4"/>
  <c r="K545" i="4"/>
  <c r="K537" i="4"/>
  <c r="K529" i="4"/>
  <c r="K521" i="4"/>
  <c r="K513" i="4"/>
  <c r="K505" i="4"/>
  <c r="K497" i="4"/>
  <c r="K489" i="4"/>
  <c r="K481" i="4"/>
  <c r="K473" i="4"/>
  <c r="K465" i="4"/>
  <c r="K457" i="4"/>
  <c r="K449" i="4"/>
  <c r="K441" i="4"/>
  <c r="K433" i="4"/>
  <c r="K425" i="4"/>
  <c r="K417" i="4"/>
  <c r="K409" i="4"/>
  <c r="K401" i="4"/>
  <c r="K393" i="4"/>
  <c r="K385" i="4"/>
  <c r="K377" i="4"/>
  <c r="K369" i="4"/>
  <c r="K361" i="4"/>
  <c r="K353" i="4"/>
  <c r="K345" i="4"/>
  <c r="K337" i="4"/>
  <c r="K329" i="4"/>
  <c r="K321" i="4"/>
  <c r="K313" i="4"/>
  <c r="K305" i="4"/>
  <c r="K297" i="4"/>
  <c r="K289" i="4"/>
  <c r="K281" i="4"/>
  <c r="K273" i="4"/>
  <c r="K265" i="4"/>
  <c r="K257" i="4"/>
  <c r="K249" i="4"/>
  <c r="K241" i="4"/>
  <c r="K233" i="4"/>
  <c r="K225" i="4"/>
  <c r="K217" i="4"/>
  <c r="K209" i="4"/>
  <c r="K201" i="4"/>
  <c r="K193" i="4"/>
  <c r="K185" i="4"/>
  <c r="K177" i="4"/>
  <c r="K169" i="4"/>
  <c r="K161" i="4"/>
  <c r="K153" i="4"/>
  <c r="K145" i="4"/>
  <c r="K137" i="4"/>
  <c r="K129" i="4"/>
  <c r="K121" i="4"/>
  <c r="K113" i="4"/>
  <c r="K105" i="4"/>
  <c r="K97" i="4"/>
  <c r="K89" i="4"/>
  <c r="K81" i="4"/>
  <c r="K73" i="4"/>
  <c r="K65" i="4"/>
  <c r="K57" i="4"/>
  <c r="K49" i="4"/>
  <c r="K41" i="4"/>
  <c r="K33" i="4"/>
  <c r="K25" i="4"/>
  <c r="K17" i="4"/>
  <c r="K9" i="4"/>
  <c r="J2316" i="4"/>
  <c r="J2244" i="4"/>
  <c r="J2188" i="4"/>
  <c r="J2164" i="4"/>
  <c r="J2116" i="4"/>
  <c r="J2076" i="4"/>
  <c r="J2044" i="4"/>
  <c r="J1940" i="4"/>
  <c r="J1916" i="4"/>
  <c r="J1868" i="4"/>
  <c r="J1844" i="4"/>
  <c r="J1796" i="4"/>
  <c r="J1756" i="4"/>
  <c r="J1668" i="4"/>
  <c r="J1628" i="4"/>
  <c r="J1548" i="4"/>
  <c r="J1508" i="4"/>
  <c r="J1460" i="4"/>
  <c r="J1436" i="4"/>
  <c r="J1404" i="4"/>
  <c r="J1356" i="4"/>
  <c r="J1324" i="4"/>
  <c r="J1276" i="4"/>
  <c r="J1236" i="4"/>
  <c r="J1196" i="4"/>
  <c r="J1076" i="4"/>
  <c r="J1036" i="4"/>
  <c r="J924" i="4"/>
  <c r="J868" i="4"/>
  <c r="J820" i="4"/>
  <c r="J780" i="4"/>
  <c r="J684" i="4"/>
  <c r="J636" i="4"/>
  <c r="J588" i="4"/>
  <c r="J540" i="4"/>
  <c r="J484" i="4"/>
  <c r="J428" i="4"/>
  <c r="J380" i="4"/>
  <c r="J332" i="4"/>
  <c r="J284" i="4"/>
  <c r="J236" i="4"/>
  <c r="J180" i="4"/>
  <c r="J132" i="4"/>
  <c r="J84" i="4"/>
  <c r="J2311" i="4"/>
  <c r="J2038" i="4"/>
  <c r="J1692" i="4"/>
  <c r="J124" i="4"/>
  <c r="J2308" i="4"/>
  <c r="J2252" i="4"/>
  <c r="J2020" i="4"/>
  <c r="J1972" i="4"/>
  <c r="J1924" i="4"/>
  <c r="J1884" i="4"/>
  <c r="J1828" i="4"/>
  <c r="J1652" i="4"/>
  <c r="J1532" i="4"/>
  <c r="J1468" i="4"/>
  <c r="J1228" i="4"/>
  <c r="J1188" i="4"/>
  <c r="J1148" i="4"/>
  <c r="J1116" i="4"/>
  <c r="J1060" i="4"/>
  <c r="J996" i="4"/>
  <c r="J948" i="4"/>
  <c r="J900" i="4"/>
  <c r="J852" i="4"/>
  <c r="J796" i="4"/>
  <c r="J708" i="4"/>
  <c r="J644" i="4"/>
  <c r="J604" i="4"/>
  <c r="J548" i="4"/>
  <c r="J492" i="4"/>
  <c r="J444" i="4"/>
  <c r="J396" i="4"/>
  <c r="J348" i="4"/>
  <c r="J300" i="4"/>
  <c r="J244" i="4"/>
  <c r="J196" i="4"/>
  <c r="J156" i="4"/>
  <c r="J116" i="4"/>
  <c r="J60" i="4"/>
  <c r="J2329" i="4"/>
  <c r="J2201" i="4"/>
  <c r="J2128" i="4"/>
  <c r="J36" i="4"/>
  <c r="J9" i="4"/>
  <c r="J2331" i="4"/>
  <c r="J2323" i="4"/>
  <c r="J2315" i="4"/>
  <c r="J2307" i="4"/>
  <c r="J2299" i="4"/>
  <c r="J2291" i="4"/>
  <c r="J2283" i="4"/>
  <c r="J2275" i="4"/>
  <c r="J2267" i="4"/>
  <c r="J2259" i="4"/>
  <c r="J2251" i="4"/>
  <c r="J2243" i="4"/>
  <c r="J2235" i="4"/>
  <c r="J2227" i="4"/>
  <c r="J2219" i="4"/>
  <c r="J2211" i="4"/>
  <c r="J2203" i="4"/>
  <c r="J2195" i="4"/>
  <c r="J2187" i="4"/>
  <c r="J2179" i="4"/>
  <c r="J2171" i="4"/>
  <c r="J2163" i="4"/>
  <c r="J2155" i="4"/>
  <c r="J2147" i="4"/>
  <c r="J2139" i="4"/>
  <c r="J2131" i="4"/>
  <c r="J2123" i="4"/>
  <c r="J2115" i="4"/>
  <c r="J2107" i="4"/>
  <c r="J2099" i="4"/>
  <c r="J2091" i="4"/>
  <c r="J2083" i="4"/>
  <c r="J2075" i="4"/>
  <c r="J2067" i="4"/>
  <c r="J2059" i="4"/>
  <c r="J2051" i="4"/>
  <c r="J2043" i="4"/>
  <c r="J2035" i="4"/>
  <c r="J2027" i="4"/>
  <c r="J2019" i="4"/>
  <c r="J2011" i="4"/>
  <c r="J2003" i="4"/>
  <c r="J1995" i="4"/>
  <c r="J1987" i="4"/>
  <c r="J1979" i="4"/>
  <c r="J1971" i="4"/>
  <c r="J1963" i="4"/>
  <c r="J1955" i="4"/>
  <c r="J1947" i="4"/>
  <c r="J1939" i="4"/>
  <c r="J1931" i="4"/>
  <c r="J1923" i="4"/>
  <c r="J1915" i="4"/>
  <c r="J1907" i="4"/>
  <c r="J1899" i="4"/>
  <c r="J1891" i="4"/>
  <c r="J1883" i="4"/>
  <c r="J1875" i="4"/>
  <c r="J1867" i="4"/>
  <c r="J1859" i="4"/>
  <c r="J1851" i="4"/>
  <c r="J1843" i="4"/>
  <c r="J1835" i="4"/>
  <c r="J1827" i="4"/>
  <c r="J1819" i="4"/>
  <c r="J1811" i="4"/>
  <c r="J1803" i="4"/>
  <c r="J1795" i="4"/>
  <c r="J1787" i="4"/>
  <c r="J1779" i="4"/>
  <c r="J1771" i="4"/>
  <c r="J1763" i="4"/>
  <c r="J1755" i="4"/>
  <c r="J1747" i="4"/>
  <c r="J1739" i="4"/>
  <c r="J1731" i="4"/>
  <c r="J1723" i="4"/>
  <c r="J1715" i="4"/>
  <c r="J1707" i="4"/>
  <c r="J1699" i="4"/>
  <c r="J1691" i="4"/>
  <c r="J1683" i="4"/>
  <c r="J1675" i="4"/>
  <c r="J1667" i="4"/>
  <c r="J1659" i="4"/>
  <c r="J1651" i="4"/>
  <c r="J1643" i="4"/>
  <c r="J1635" i="4"/>
  <c r="J1627" i="4"/>
  <c r="J1619" i="4"/>
  <c r="J1611" i="4"/>
  <c r="J1603" i="4"/>
  <c r="J1595" i="4"/>
  <c r="J1587" i="4"/>
  <c r="J1579" i="4"/>
  <c r="J1571" i="4"/>
  <c r="J1563" i="4"/>
  <c r="J1555" i="4"/>
  <c r="J1539" i="4"/>
  <c r="J1531" i="4"/>
  <c r="J1515" i="4"/>
  <c r="J1499" i="4"/>
  <c r="J1491" i="4"/>
  <c r="J1483" i="4"/>
  <c r="J1475" i="4"/>
  <c r="J1467" i="4"/>
  <c r="J1459" i="4"/>
  <c r="J1451" i="4"/>
  <c r="J1435" i="4"/>
  <c r="J1427" i="4"/>
  <c r="J1419" i="4"/>
  <c r="J1411" i="4"/>
  <c r="J1403" i="4"/>
  <c r="J1395" i="4"/>
  <c r="J1387" i="4"/>
  <c r="J1371" i="4"/>
  <c r="J1363" i="4"/>
  <c r="J1355" i="4"/>
  <c r="J1347" i="4"/>
  <c r="J1339" i="4"/>
  <c r="J1331" i="4"/>
  <c r="J1323" i="4"/>
  <c r="J1315" i="4"/>
  <c r="J1307" i="4"/>
  <c r="J1299" i="4"/>
  <c r="J1291" i="4"/>
  <c r="J1283" i="4"/>
  <c r="J1275" i="4"/>
  <c r="J1267" i="4"/>
  <c r="J1259" i="4"/>
  <c r="J1251" i="4"/>
  <c r="J1235" i="4"/>
  <c r="J1227" i="4"/>
  <c r="J1211" i="4"/>
  <c r="J1203" i="4"/>
  <c r="J1195" i="4"/>
  <c r="J1187" i="4"/>
  <c r="J1179" i="4"/>
  <c r="J1163" i="4"/>
  <c r="J1155" i="4"/>
  <c r="J1139" i="4"/>
  <c r="J1131" i="4"/>
  <c r="J1115" i="4"/>
  <c r="J1107" i="4"/>
  <c r="J1099" i="4"/>
  <c r="J1091" i="4"/>
  <c r="J1083" i="4"/>
  <c r="J1075" i="4"/>
  <c r="J1067" i="4"/>
  <c r="J1059" i="4"/>
  <c r="J1051" i="4"/>
  <c r="J1035" i="4"/>
  <c r="J1027" i="4"/>
  <c r="J1019" i="4"/>
  <c r="J1011" i="4"/>
  <c r="J1003" i="4"/>
  <c r="J987" i="4"/>
  <c r="J979" i="4"/>
  <c r="J971" i="4"/>
  <c r="J955" i="4"/>
  <c r="J947" i="4"/>
  <c r="J939" i="4"/>
  <c r="J931" i="4"/>
  <c r="J923" i="4"/>
  <c r="J907" i="4"/>
  <c r="J899" i="4"/>
  <c r="J891" i="4"/>
  <c r="J883" i="4"/>
  <c r="J875" i="4"/>
  <c r="J867" i="4"/>
  <c r="J859" i="4"/>
  <c r="J851" i="4"/>
  <c r="J843" i="4"/>
  <c r="J835" i="4"/>
  <c r="J827" i="4"/>
  <c r="J819" i="4"/>
  <c r="J811" i="4"/>
  <c r="J803" i="4"/>
  <c r="J795" i="4"/>
  <c r="J787" i="4"/>
  <c r="J779" i="4"/>
  <c r="J771" i="4"/>
  <c r="J763" i="4"/>
  <c r="J755" i="4"/>
  <c r="J747" i="4"/>
  <c r="J731" i="4"/>
  <c r="J723" i="4"/>
  <c r="J715" i="4"/>
  <c r="J707" i="4"/>
  <c r="J691" i="4"/>
  <c r="J683" i="4"/>
  <c r="J675" i="4"/>
  <c r="J667" i="4"/>
  <c r="J659" i="4"/>
  <c r="J651" i="4"/>
  <c r="J643" i="4"/>
  <c r="J635" i="4"/>
  <c r="J627" i="4"/>
  <c r="J619" i="4"/>
  <c r="J611" i="4"/>
  <c r="J603" i="4"/>
  <c r="J595" i="4"/>
  <c r="J587" i="4"/>
  <c r="J579" i="4"/>
  <c r="J571" i="4"/>
  <c r="J555" i="4"/>
  <c r="J547" i="4"/>
  <c r="J539" i="4"/>
  <c r="J531" i="4"/>
  <c r="J515" i="4"/>
  <c r="J507" i="4"/>
  <c r="J491" i="4"/>
  <c r="J483" i="4"/>
  <c r="J475" i="4"/>
  <c r="J467" i="4"/>
  <c r="J459" i="4"/>
  <c r="J451" i="4"/>
  <c r="J443" i="4"/>
  <c r="J435" i="4"/>
  <c r="J427" i="4"/>
  <c r="J419" i="4"/>
  <c r="J411" i="4"/>
  <c r="J395" i="4"/>
  <c r="J387" i="4"/>
  <c r="J379" i="4"/>
  <c r="J371" i="4"/>
  <c r="J363" i="4"/>
  <c r="J347" i="4"/>
  <c r="J339" i="4"/>
  <c r="J331" i="4"/>
  <c r="J323" i="4"/>
  <c r="J315" i="4"/>
  <c r="J307" i="4"/>
  <c r="J291" i="4"/>
  <c r="J283" i="4"/>
  <c r="J275" i="4"/>
  <c r="J267" i="4"/>
  <c r="J259" i="4"/>
  <c r="J251" i="4"/>
  <c r="J243" i="4"/>
  <c r="J235" i="4"/>
  <c r="J227" i="4"/>
  <c r="J219" i="4"/>
  <c r="J211" i="4"/>
  <c r="J203" i="4"/>
  <c r="J195" i="4"/>
  <c r="J187" i="4"/>
  <c r="J179" i="4"/>
  <c r="J171" i="4"/>
  <c r="J163" i="4"/>
  <c r="J155" i="4"/>
  <c r="J147" i="4"/>
  <c r="J139" i="4"/>
  <c r="J131" i="4"/>
  <c r="J123" i="4"/>
  <c r="J115" i="4"/>
  <c r="J107" i="4"/>
  <c r="J99" i="4"/>
  <c r="J91" i="4"/>
  <c r="J83" i="4"/>
  <c r="J75" i="4"/>
  <c r="J67" i="4"/>
  <c r="J59" i="4"/>
  <c r="J51" i="4"/>
  <c r="J43" i="4"/>
  <c r="J2324" i="4"/>
  <c r="J2305" i="4"/>
  <c r="J2287" i="4"/>
  <c r="J2250" i="4"/>
  <c r="J2232" i="4"/>
  <c r="J2214" i="4"/>
  <c r="J2196" i="4"/>
  <c r="J2177" i="4"/>
  <c r="J2159" i="4"/>
  <c r="J2122" i="4"/>
  <c r="J2102" i="4"/>
  <c r="J2081" i="4"/>
  <c r="J2060" i="4"/>
  <c r="J2006" i="4"/>
  <c r="J1980" i="4"/>
  <c r="J1943" i="4"/>
  <c r="J1908" i="4"/>
  <c r="J1876" i="4"/>
  <c r="J1834" i="4"/>
  <c r="J1793" i="4"/>
  <c r="J1719" i="4"/>
  <c r="J1690" i="4"/>
  <c r="J1642" i="4"/>
  <c r="J1588" i="4"/>
  <c r="J1484" i="4"/>
  <c r="J1370" i="4"/>
  <c r="J1308" i="4"/>
  <c r="J1243" i="4"/>
  <c r="J1123" i="4"/>
  <c r="J914" i="4"/>
  <c r="J772" i="4"/>
  <c r="J656" i="4"/>
  <c r="J523" i="4"/>
  <c r="J13" i="4"/>
  <c r="J1988" i="4"/>
  <c r="J1948" i="4"/>
  <c r="J1900" i="4"/>
  <c r="J1860" i="4"/>
  <c r="J1764" i="4"/>
  <c r="J1732" i="4"/>
  <c r="J1524" i="4"/>
  <c r="J1492" i="4"/>
  <c r="J1444" i="4"/>
  <c r="J1412" i="4"/>
  <c r="J1364" i="4"/>
  <c r="J1332" i="4"/>
  <c r="J1292" i="4"/>
  <c r="J1244" i="4"/>
  <c r="J1052" i="4"/>
  <c r="J1012" i="4"/>
  <c r="J972" i="4"/>
  <c r="J932" i="4"/>
  <c r="J892" i="4"/>
  <c r="J844" i="4"/>
  <c r="J804" i="4"/>
  <c r="J764" i="4"/>
  <c r="J740" i="4"/>
  <c r="J692" i="4"/>
  <c r="J652" i="4"/>
  <c r="J612" i="4"/>
  <c r="J572" i="4"/>
  <c r="J516" i="4"/>
  <c r="J476" i="4"/>
  <c r="J420" i="4"/>
  <c r="J364" i="4"/>
  <c r="J316" i="4"/>
  <c r="J268" i="4"/>
  <c r="J220" i="4"/>
  <c r="J172" i="4"/>
  <c r="J140" i="4"/>
  <c r="J68" i="4"/>
  <c r="J2256" i="4"/>
  <c r="J2087" i="4"/>
  <c r="J1918" i="4"/>
  <c r="J1490" i="4"/>
  <c r="J991" i="4"/>
  <c r="J556" i="4"/>
  <c r="J2290" i="4"/>
  <c r="J2242" i="4"/>
  <c r="J2226" i="4"/>
  <c r="J2178" i="4"/>
  <c r="J2170" i="4"/>
  <c r="J2162" i="4"/>
  <c r="J2154" i="4"/>
  <c r="J2114" i="4"/>
  <c r="J2106" i="4"/>
  <c r="J2082" i="4"/>
  <c r="J2074" i="4"/>
  <c r="J2050" i="4"/>
  <c r="J2042" i="4"/>
  <c r="J2034" i="4"/>
  <c r="J2018" i="4"/>
  <c r="J2010" i="4"/>
  <c r="J2002" i="4"/>
  <c r="J1986" i="4"/>
  <c r="J1962" i="4"/>
  <c r="J1938" i="4"/>
  <c r="J1922" i="4"/>
  <c r="J1914" i="4"/>
  <c r="J1906" i="4"/>
  <c r="J1898" i="4"/>
  <c r="J1882" i="4"/>
  <c r="J1874" i="4"/>
  <c r="J1866" i="4"/>
  <c r="J1858" i="4"/>
  <c r="J1842" i="4"/>
  <c r="J1826" i="4"/>
  <c r="J1810" i="4"/>
  <c r="J1802" i="4"/>
  <c r="J1794" i="4"/>
  <c r="J1786" i="4"/>
  <c r="J1778" i="4"/>
  <c r="J1770" i="4"/>
  <c r="J1754" i="4"/>
  <c r="J1746" i="4"/>
  <c r="J1738" i="4"/>
  <c r="J1730" i="4"/>
  <c r="J1714" i="4"/>
  <c r="J1698" i="4"/>
  <c r="J1682" i="4"/>
  <c r="J1674" i="4"/>
  <c r="J1666" i="4"/>
  <c r="J1658" i="4"/>
  <c r="J1650" i="4"/>
  <c r="J1634" i="4"/>
  <c r="J1618" i="4"/>
  <c r="J1610" i="4"/>
  <c r="J1594" i="4"/>
  <c r="J1586" i="4"/>
  <c r="J1578" i="4"/>
  <c r="J1570" i="4"/>
  <c r="J1562" i="4"/>
  <c r="J1554" i="4"/>
  <c r="J1546" i="4"/>
  <c r="J1538" i="4"/>
  <c r="J1530" i="4"/>
  <c r="J1522" i="4"/>
  <c r="J1514" i="4"/>
  <c r="J1498" i="4"/>
  <c r="J1482" i="4"/>
  <c r="J1474" i="4"/>
  <c r="J1466" i="4"/>
  <c r="J1458" i="4"/>
  <c r="J1450" i="4"/>
  <c r="J1442" i="4"/>
  <c r="J1434" i="4"/>
  <c r="J1426" i="4"/>
  <c r="J1418" i="4"/>
  <c r="J1410" i="4"/>
  <c r="J1402" i="4"/>
  <c r="J1394" i="4"/>
  <c r="J1386" i="4"/>
  <c r="J1378" i="4"/>
  <c r="J1362" i="4"/>
  <c r="J1346" i="4"/>
  <c r="J1338" i="4"/>
  <c r="J1322" i="4"/>
  <c r="J1314" i="4"/>
  <c r="J1306" i="4"/>
  <c r="J1298" i="4"/>
  <c r="J1290" i="4"/>
  <c r="J1274" i="4"/>
  <c r="J1258" i="4"/>
  <c r="J1250" i="4"/>
  <c r="J1242" i="4"/>
  <c r="J1234" i="4"/>
  <c r="J1226" i="4"/>
  <c r="J1218" i="4"/>
  <c r="J1210" i="4"/>
  <c r="J1202" i="4"/>
  <c r="J1194" i="4"/>
  <c r="J1186" i="4"/>
  <c r="J1178" i="4"/>
  <c r="J1170" i="4"/>
  <c r="J1162" i="4"/>
  <c r="J1154" i="4"/>
  <c r="J1146" i="4"/>
  <c r="J1138" i="4"/>
  <c r="J1130" i="4"/>
  <c r="J1114" i="4"/>
  <c r="J1106" i="4"/>
  <c r="J1090" i="4"/>
  <c r="J1082" i="4"/>
  <c r="J1066" i="4"/>
  <c r="J1058" i="4"/>
  <c r="J1050" i="4"/>
  <c r="J1042" i="4"/>
  <c r="J1034" i="4"/>
  <c r="J1026" i="4"/>
  <c r="J1018" i="4"/>
  <c r="J1010" i="4"/>
  <c r="J1002" i="4"/>
  <c r="J994" i="4"/>
  <c r="J986" i="4"/>
  <c r="J978" i="4"/>
  <c r="J970" i="4"/>
  <c r="J962" i="4"/>
  <c r="J954" i="4"/>
  <c r="J946" i="4"/>
  <c r="J938" i="4"/>
  <c r="J930" i="4"/>
  <c r="J922" i="4"/>
  <c r="J906" i="4"/>
  <c r="J898" i="4"/>
  <c r="J890" i="4"/>
  <c r="J874" i="4"/>
  <c r="J858" i="4"/>
  <c r="J850" i="4"/>
  <c r="J842" i="4"/>
  <c r="J834" i="4"/>
  <c r="J826" i="4"/>
  <c r="J818" i="4"/>
  <c r="J810" i="4"/>
  <c r="J802" i="4"/>
  <c r="J794" i="4"/>
  <c r="J786" i="4"/>
  <c r="J778" i="4"/>
  <c r="J770" i="4"/>
  <c r="J762" i="4"/>
  <c r="J754" i="4"/>
  <c r="J746" i="4"/>
  <c r="J738" i="4"/>
  <c r="J730" i="4"/>
  <c r="J722" i="4"/>
  <c r="J714" i="4"/>
  <c r="J706" i="4"/>
  <c r="J698" i="4"/>
  <c r="G690" i="4"/>
  <c r="J690" i="4"/>
  <c r="J682" i="4"/>
  <c r="J674" i="4"/>
  <c r="J666" i="4"/>
  <c r="J658" i="4"/>
  <c r="J650" i="4"/>
  <c r="J642" i="4"/>
  <c r="J634" i="4"/>
  <c r="G626" i="4"/>
  <c r="J626" i="4"/>
  <c r="J618" i="4"/>
  <c r="J610" i="4"/>
  <c r="J602" i="4"/>
  <c r="J594" i="4"/>
  <c r="J586" i="4"/>
  <c r="J578" i="4"/>
  <c r="G570" i="4"/>
  <c r="J570" i="4"/>
  <c r="J562" i="4"/>
  <c r="J554" i="4"/>
  <c r="J546" i="4"/>
  <c r="J538" i="4"/>
  <c r="J530" i="4"/>
  <c r="G522" i="4"/>
  <c r="J522" i="4"/>
  <c r="J514" i="4"/>
  <c r="J498" i="4"/>
  <c r="J490" i="4"/>
  <c r="J482" i="4"/>
  <c r="J474" i="4"/>
  <c r="J466" i="4"/>
  <c r="G458" i="4"/>
  <c r="J458" i="4"/>
  <c r="J450" i="4"/>
  <c r="J442" i="4"/>
  <c r="J434" i="4"/>
  <c r="J426" i="4"/>
  <c r="J418" i="4"/>
  <c r="J410" i="4"/>
  <c r="J402" i="4"/>
  <c r="J394" i="4"/>
  <c r="J386" i="4"/>
  <c r="J378" i="4"/>
  <c r="J370" i="4"/>
  <c r="J362" i="4"/>
  <c r="J354" i="4"/>
  <c r="J346" i="4"/>
  <c r="J338" i="4"/>
  <c r="G330" i="4"/>
  <c r="J330" i="4"/>
  <c r="J322" i="4"/>
  <c r="J314" i="4"/>
  <c r="J306" i="4"/>
  <c r="G298" i="4"/>
  <c r="J298" i="4"/>
  <c r="J290" i="4"/>
  <c r="J282" i="4"/>
  <c r="J274" i="4"/>
  <c r="G266" i="4"/>
  <c r="J266" i="4"/>
  <c r="G258" i="4"/>
  <c r="J258" i="4"/>
  <c r="J242" i="4"/>
  <c r="G234" i="4"/>
  <c r="J234" i="4"/>
  <c r="G226" i="4"/>
  <c r="J226" i="4"/>
  <c r="J218" i="4"/>
  <c r="J210" i="4"/>
  <c r="G202" i="4"/>
  <c r="J202" i="4"/>
  <c r="G186" i="4"/>
  <c r="J186" i="4"/>
  <c r="J178" i="4"/>
  <c r="J170" i="4"/>
  <c r="J162" i="4"/>
  <c r="G154" i="4"/>
  <c r="J154" i="4"/>
  <c r="G146" i="4"/>
  <c r="J146" i="4"/>
  <c r="J138" i="4"/>
  <c r="J130" i="4"/>
  <c r="G122" i="4"/>
  <c r="J122" i="4"/>
  <c r="G114" i="4"/>
  <c r="J114" i="4"/>
  <c r="J106" i="4"/>
  <c r="J98" i="4"/>
  <c r="G90" i="4"/>
  <c r="J90" i="4"/>
  <c r="G74" i="4"/>
  <c r="J74" i="4"/>
  <c r="J66" i="4"/>
  <c r="G58" i="4"/>
  <c r="J58" i="4"/>
  <c r="G50" i="4"/>
  <c r="J50" i="4"/>
  <c r="J2322" i="4"/>
  <c r="J2304" i="4"/>
  <c r="J2286" i="4"/>
  <c r="J2268" i="4"/>
  <c r="J2249" i="4"/>
  <c r="J2231" i="4"/>
  <c r="J2194" i="4"/>
  <c r="J2176" i="4"/>
  <c r="J2158" i="4"/>
  <c r="J2140" i="4"/>
  <c r="J2121" i="4"/>
  <c r="J2079" i="4"/>
  <c r="J2058" i="4"/>
  <c r="J2036" i="4"/>
  <c r="J1970" i="4"/>
  <c r="J1865" i="4"/>
  <c r="J1791" i="4"/>
  <c r="J1750" i="4"/>
  <c r="J1679" i="4"/>
  <c r="J1528" i="4"/>
  <c r="J1420" i="4"/>
  <c r="J1354" i="4"/>
  <c r="J1240" i="4"/>
  <c r="J1043" i="4"/>
  <c r="J748" i="4"/>
  <c r="J506" i="4"/>
  <c r="J355" i="4"/>
  <c r="J228" i="4"/>
  <c r="J82" i="4"/>
  <c r="J20" i="4"/>
  <c r="J2300" i="4"/>
  <c r="J2236" i="4"/>
  <c r="J2172" i="4"/>
  <c r="J1956" i="4"/>
  <c r="J1892" i="4"/>
  <c r="J1772" i="4"/>
  <c r="J1724" i="4"/>
  <c r="J1596" i="4"/>
  <c r="J1260" i="4"/>
  <c r="J1204" i="4"/>
  <c r="J1156" i="4"/>
  <c r="J1108" i="4"/>
  <c r="J1028" i="4"/>
  <c r="J980" i="4"/>
  <c r="J916" i="4"/>
  <c r="J876" i="4"/>
  <c r="J812" i="4"/>
  <c r="J716" i="4"/>
  <c r="J660" i="4"/>
  <c r="J596" i="4"/>
  <c r="J524" i="4"/>
  <c r="G452" i="4"/>
  <c r="J452" i="4"/>
  <c r="J356" i="4"/>
  <c r="G76" i="4"/>
  <c r="J76" i="4"/>
  <c r="J2274" i="4"/>
  <c r="J2014" i="4"/>
  <c r="J1722" i="4"/>
  <c r="J1372" i="4"/>
  <c r="J2306" i="4"/>
  <c r="J2234" i="4"/>
  <c r="J1978" i="4"/>
  <c r="J34" i="4"/>
  <c r="J2281" i="4"/>
  <c r="J2225" i="4"/>
  <c r="J2209" i="4"/>
  <c r="J2153" i="4"/>
  <c r="J2097" i="4"/>
  <c r="J2033" i="4"/>
  <c r="J2001" i="4"/>
  <c r="J1965" i="4"/>
  <c r="J1945" i="4"/>
  <c r="J1941" i="4"/>
  <c r="J1929" i="4"/>
  <c r="J1901" i="4"/>
  <c r="J1873" i="4"/>
  <c r="J1849" i="4"/>
  <c r="J1845" i="4"/>
  <c r="J1825" i="4"/>
  <c r="J1809" i="4"/>
  <c r="J1773" i="4"/>
  <c r="J1721" i="4"/>
  <c r="J1717" i="4"/>
  <c r="J1689" i="4"/>
  <c r="J1687" i="4"/>
  <c r="J1657" i="4"/>
  <c r="J1656" i="4"/>
  <c r="J1625" i="4"/>
  <c r="J1601" i="4"/>
  <c r="J1600" i="4"/>
  <c r="J1561" i="4"/>
  <c r="J1559" i="4"/>
  <c r="J1537" i="4"/>
  <c r="J1513" i="4"/>
  <c r="J1473" i="4"/>
  <c r="J1449" i="4"/>
  <c r="J1425" i="4"/>
  <c r="J1385" i="4"/>
  <c r="J1361" i="4"/>
  <c r="J1337" i="4"/>
  <c r="J1305" i="4"/>
  <c r="J1273" i="4"/>
  <c r="J1249" i="4"/>
  <c r="J1225" i="4"/>
  <c r="J1193" i="4"/>
  <c r="J1169" i="4"/>
  <c r="J1137" i="4"/>
  <c r="J1121" i="4"/>
  <c r="J1097" i="4"/>
  <c r="J1073" i="4"/>
  <c r="J1057" i="4"/>
  <c r="J1041" i="4"/>
  <c r="J1039" i="4"/>
  <c r="J1025" i="4"/>
  <c r="J985" i="4"/>
  <c r="J984" i="4"/>
  <c r="J945" i="4"/>
  <c r="J929" i="4"/>
  <c r="J921" i="4"/>
  <c r="J913" i="4"/>
  <c r="J909" i="4"/>
  <c r="J905" i="4"/>
  <c r="J897" i="4"/>
  <c r="J889" i="4"/>
  <c r="J881" i="4"/>
  <c r="J880" i="4"/>
  <c r="J873" i="4"/>
  <c r="J865" i="4"/>
  <c r="J857" i="4"/>
  <c r="J854" i="4"/>
  <c r="J849" i="4"/>
  <c r="J841" i="4"/>
  <c r="J833" i="4"/>
  <c r="J829" i="4"/>
  <c r="G825" i="4"/>
  <c r="J825" i="4"/>
  <c r="J817" i="4"/>
  <c r="J801" i="4"/>
  <c r="J797" i="4"/>
  <c r="J793" i="4"/>
  <c r="J785" i="4"/>
  <c r="J777" i="4"/>
  <c r="J769" i="4"/>
  <c r="J761" i="4"/>
  <c r="J753" i="4"/>
  <c r="J745" i="4"/>
  <c r="G737" i="4"/>
  <c r="J737" i="4"/>
  <c r="J729" i="4"/>
  <c r="J728" i="4"/>
  <c r="J721" i="4"/>
  <c r="J713" i="4"/>
  <c r="J705" i="4"/>
  <c r="J697" i="4"/>
  <c r="J689" i="4"/>
  <c r="J685" i="4"/>
  <c r="J681" i="4"/>
  <c r="J673" i="4"/>
  <c r="J665" i="4"/>
  <c r="J657" i="4"/>
  <c r="J649" i="4"/>
  <c r="J648" i="4"/>
  <c r="J641" i="4"/>
  <c r="J633" i="4"/>
  <c r="J617" i="4"/>
  <c r="J585" i="4"/>
  <c r="J577" i="4"/>
  <c r="J561" i="4"/>
  <c r="J553" i="4"/>
  <c r="J545" i="4"/>
  <c r="J537" i="4"/>
  <c r="J529" i="4"/>
  <c r="J521" i="4"/>
  <c r="J513" i="4"/>
  <c r="J505" i="4"/>
  <c r="J497" i="4"/>
  <c r="G489" i="4"/>
  <c r="J489" i="4"/>
  <c r="J481" i="4"/>
  <c r="G473" i="4"/>
  <c r="J473" i="4"/>
  <c r="J465" i="4"/>
  <c r="G449" i="4"/>
  <c r="J449" i="4"/>
  <c r="J441" i="4"/>
  <c r="J433" i="4"/>
  <c r="J425" i="4"/>
  <c r="J417" i="4"/>
  <c r="J409" i="4"/>
  <c r="J401" i="4"/>
  <c r="J393" i="4"/>
  <c r="J385" i="4"/>
  <c r="J377" i="4"/>
  <c r="J369" i="4"/>
  <c r="G361" i="4"/>
  <c r="J361" i="4"/>
  <c r="G345" i="4"/>
  <c r="J345" i="4"/>
  <c r="G337" i="4"/>
  <c r="J337" i="4"/>
  <c r="G329" i="4"/>
  <c r="J329" i="4"/>
  <c r="G321" i="4"/>
  <c r="J321" i="4"/>
  <c r="G313" i="4"/>
  <c r="J313" i="4"/>
  <c r="G305" i="4"/>
  <c r="J305" i="4"/>
  <c r="J297" i="4"/>
  <c r="G289" i="4"/>
  <c r="J286" i="4"/>
  <c r="G281" i="4"/>
  <c r="J281" i="4"/>
  <c r="G273" i="4"/>
  <c r="J273" i="4"/>
  <c r="J265" i="4"/>
  <c r="G257" i="4"/>
  <c r="J257" i="4"/>
  <c r="G249" i="4"/>
  <c r="J249" i="4"/>
  <c r="J241" i="4"/>
  <c r="J233" i="4"/>
  <c r="J225" i="4"/>
  <c r="J217" i="4"/>
  <c r="J209" i="4"/>
  <c r="J201" i="4"/>
  <c r="J193" i="4"/>
  <c r="J177" i="4"/>
  <c r="G169" i="4"/>
  <c r="J169" i="4"/>
  <c r="G161" i="4"/>
  <c r="J161" i="4"/>
  <c r="J153" i="4"/>
  <c r="G145" i="4"/>
  <c r="J145" i="4"/>
  <c r="G121" i="4"/>
  <c r="J121" i="4"/>
  <c r="J119" i="4"/>
  <c r="J113" i="4"/>
  <c r="G105" i="4"/>
  <c r="J105" i="4"/>
  <c r="G97" i="4"/>
  <c r="J97" i="4"/>
  <c r="G89" i="4"/>
  <c r="J89" i="4"/>
  <c r="G81" i="4"/>
  <c r="J81" i="4"/>
  <c r="G73" i="4"/>
  <c r="J73" i="4"/>
  <c r="G65" i="4"/>
  <c r="J65" i="4"/>
  <c r="G57" i="4"/>
  <c r="J57" i="4"/>
  <c r="J49" i="4"/>
  <c r="J2321" i="4"/>
  <c r="J2303" i="4"/>
  <c r="J2266" i="4"/>
  <c r="J2248" i="4"/>
  <c r="J2212" i="4"/>
  <c r="J2193" i="4"/>
  <c r="J2175" i="4"/>
  <c r="J2138" i="4"/>
  <c r="J2120" i="4"/>
  <c r="J2100" i="4"/>
  <c r="J2078" i="4"/>
  <c r="J2057" i="4"/>
  <c r="J2028" i="4"/>
  <c r="J2004" i="4"/>
  <c r="J1969" i="4"/>
  <c r="J1903" i="4"/>
  <c r="J1862" i="4"/>
  <c r="J1822" i="4"/>
  <c r="J1790" i="4"/>
  <c r="J1708" i="4"/>
  <c r="J1626" i="4"/>
  <c r="J1580" i="4"/>
  <c r="J1464" i="4"/>
  <c r="J1351" i="4"/>
  <c r="J1172" i="4"/>
  <c r="J1098" i="4"/>
  <c r="J1040" i="4"/>
  <c r="J964" i="4"/>
  <c r="J893" i="4"/>
  <c r="J830" i="4"/>
  <c r="J739" i="4"/>
  <c r="J625" i="4"/>
  <c r="J499" i="4"/>
  <c r="J353" i="4"/>
  <c r="J194" i="4"/>
  <c r="J71" i="4"/>
  <c r="J19" i="4"/>
  <c r="J16" i="4"/>
  <c r="J18" i="4"/>
  <c r="J2292" i="4"/>
  <c r="J2124" i="4"/>
  <c r="J2084" i="4"/>
  <c r="J2052" i="4"/>
  <c r="J2012" i="4"/>
  <c r="J1964" i="4"/>
  <c r="J1740" i="4"/>
  <c r="J1700" i="4"/>
  <c r="J1660" i="4"/>
  <c r="J1556" i="4"/>
  <c r="J1516" i="4"/>
  <c r="J1476" i="4"/>
  <c r="J1380" i="4"/>
  <c r="J1340" i="4"/>
  <c r="J1300" i="4"/>
  <c r="J1252" i="4"/>
  <c r="J1212" i="4"/>
  <c r="J1164" i="4"/>
  <c r="J1132" i="4"/>
  <c r="J1084" i="4"/>
  <c r="J1044" i="4"/>
  <c r="J1004" i="4"/>
  <c r="J956" i="4"/>
  <c r="J908" i="4"/>
  <c r="J884" i="4"/>
  <c r="J836" i="4"/>
  <c r="J788" i="4"/>
  <c r="J756" i="4"/>
  <c r="J724" i="4"/>
  <c r="J676" i="4"/>
  <c r="J628" i="4"/>
  <c r="G580" i="4"/>
  <c r="J580" i="4"/>
  <c r="J532" i="4"/>
  <c r="J404" i="4"/>
  <c r="G324" i="4"/>
  <c r="J324" i="4"/>
  <c r="G276" i="4"/>
  <c r="J276" i="4"/>
  <c r="G148" i="4"/>
  <c r="J148" i="4"/>
  <c r="J100" i="4"/>
  <c r="G52" i="4"/>
  <c r="J52" i="4"/>
  <c r="J2293" i="4"/>
  <c r="J2183" i="4"/>
  <c r="J2109" i="4"/>
  <c r="J1836" i="4"/>
  <c r="J1602" i="4"/>
  <c r="J1124" i="4"/>
  <c r="J399" i="4"/>
  <c r="J2297" i="4"/>
  <c r="J2273" i="4"/>
  <c r="J2233" i="4"/>
  <c r="J2161" i="4"/>
  <c r="J2145" i="4"/>
  <c r="J2105" i="4"/>
  <c r="J2065" i="4"/>
  <c r="J2041" i="4"/>
  <c r="J2013" i="4"/>
  <c r="J1990" i="4"/>
  <c r="J1977" i="4"/>
  <c r="J1961" i="4"/>
  <c r="J1937" i="4"/>
  <c r="J1913" i="4"/>
  <c r="J1887" i="4"/>
  <c r="J1881" i="4"/>
  <c r="J1857" i="4"/>
  <c r="J1830" i="4"/>
  <c r="J1769" i="4"/>
  <c r="J1753" i="4"/>
  <c r="J1681" i="4"/>
  <c r="J1665" i="4"/>
  <c r="J1641" i="4"/>
  <c r="J1638" i="4"/>
  <c r="J1609" i="4"/>
  <c r="J1585" i="4"/>
  <c r="J1569" i="4"/>
  <c r="J1545" i="4"/>
  <c r="J1541" i="4"/>
  <c r="J1521" i="4"/>
  <c r="J1519" i="4"/>
  <c r="J1497" i="4"/>
  <c r="J1481" i="4"/>
  <c r="J1479" i="4"/>
  <c r="J1457" i="4"/>
  <c r="J1455" i="4"/>
  <c r="J1433" i="4"/>
  <c r="J1417" i="4"/>
  <c r="J1401" i="4"/>
  <c r="J1369" i="4"/>
  <c r="J1368" i="4"/>
  <c r="J1345" i="4"/>
  <c r="J1344" i="4"/>
  <c r="J1321" i="4"/>
  <c r="J1297" i="4"/>
  <c r="J1281" i="4"/>
  <c r="J1280" i="4"/>
  <c r="J1257" i="4"/>
  <c r="J1255" i="4"/>
  <c r="J1233" i="4"/>
  <c r="J1209" i="4"/>
  <c r="J1185" i="4"/>
  <c r="J1161" i="4"/>
  <c r="J1145" i="4"/>
  <c r="J1141" i="4"/>
  <c r="J1129" i="4"/>
  <c r="J1081" i="4"/>
  <c r="J1009" i="4"/>
  <c r="J993" i="4"/>
  <c r="J953" i="4"/>
  <c r="G601" i="4"/>
  <c r="J601" i="4"/>
  <c r="J2320" i="4"/>
  <c r="J2302" i="4"/>
  <c r="J2284" i="4"/>
  <c r="J2265" i="4"/>
  <c r="J2247" i="4"/>
  <c r="J2229" i="4"/>
  <c r="J2210" i="4"/>
  <c r="J2192" i="4"/>
  <c r="J2174" i="4"/>
  <c r="J2156" i="4"/>
  <c r="J2137" i="4"/>
  <c r="J2119" i="4"/>
  <c r="J2098" i="4"/>
  <c r="J2077" i="4"/>
  <c r="J2055" i="4"/>
  <c r="J2026" i="4"/>
  <c r="J1994" i="4"/>
  <c r="J1967" i="4"/>
  <c r="J1932" i="4"/>
  <c r="J1861" i="4"/>
  <c r="J1820" i="4"/>
  <c r="J1780" i="4"/>
  <c r="J1748" i="4"/>
  <c r="J1706" i="4"/>
  <c r="J1676" i="4"/>
  <c r="J1624" i="4"/>
  <c r="J1567" i="4"/>
  <c r="J1523" i="4"/>
  <c r="J1397" i="4"/>
  <c r="J1284" i="4"/>
  <c r="J1219" i="4"/>
  <c r="J1171" i="4"/>
  <c r="J1094" i="4"/>
  <c r="J1023" i="4"/>
  <c r="J963" i="4"/>
  <c r="J886" i="4"/>
  <c r="J809" i="4"/>
  <c r="J732" i="4"/>
  <c r="J460" i="4"/>
  <c r="J342" i="4"/>
  <c r="J188" i="4"/>
  <c r="J25" i="4"/>
  <c r="J10" i="4"/>
  <c r="J2228" i="4"/>
  <c r="J2180" i="4"/>
  <c r="J2108" i="4"/>
  <c r="J1788" i="4"/>
  <c r="J500" i="4"/>
  <c r="J436" i="4"/>
  <c r="J388" i="4"/>
  <c r="J340" i="4"/>
  <c r="J292" i="4"/>
  <c r="J252" i="4"/>
  <c r="J204" i="4"/>
  <c r="J92" i="4"/>
  <c r="J2220" i="4"/>
  <c r="J2066" i="4"/>
  <c r="J1877" i="4"/>
  <c r="J1644" i="4"/>
  <c r="J1256" i="4"/>
  <c r="J775" i="4"/>
  <c r="J8" i="4"/>
  <c r="J2298" i="4"/>
  <c r="J2282" i="4"/>
  <c r="J2218" i="4"/>
  <c r="J7" i="4"/>
  <c r="J2289" i="4"/>
  <c r="J2217" i="4"/>
  <c r="J2169" i="4"/>
  <c r="J2073" i="4"/>
  <c r="J2045" i="4"/>
  <c r="J2023" i="4"/>
  <c r="J2009" i="4"/>
  <c r="J1985" i="4"/>
  <c r="J1953" i="4"/>
  <c r="J1897" i="4"/>
  <c r="J1841" i="4"/>
  <c r="J1817" i="4"/>
  <c r="J1815" i="4"/>
  <c r="J1801" i="4"/>
  <c r="J1785" i="4"/>
  <c r="J1759" i="4"/>
  <c r="J1745" i="4"/>
  <c r="J1729" i="4"/>
  <c r="J1713" i="4"/>
  <c r="J1697" i="4"/>
  <c r="J1673" i="4"/>
  <c r="J1649" i="4"/>
  <c r="J1633" i="4"/>
  <c r="J1617" i="4"/>
  <c r="J1616" i="4"/>
  <c r="J1593" i="4"/>
  <c r="J1577" i="4"/>
  <c r="J1553" i="4"/>
  <c r="J1529" i="4"/>
  <c r="J1505" i="4"/>
  <c r="J1503" i="4"/>
  <c r="J1489" i="4"/>
  <c r="J1465" i="4"/>
  <c r="J1441" i="4"/>
  <c r="J1409" i="4"/>
  <c r="J1393" i="4"/>
  <c r="J1391" i="4"/>
  <c r="J1377" i="4"/>
  <c r="J1353" i="4"/>
  <c r="J1329" i="4"/>
  <c r="J1313" i="4"/>
  <c r="J1289" i="4"/>
  <c r="J1265" i="4"/>
  <c r="J1241" i="4"/>
  <c r="J1217" i="4"/>
  <c r="J1213" i="4"/>
  <c r="J1201" i="4"/>
  <c r="J1177" i="4"/>
  <c r="J1153" i="4"/>
  <c r="J1113" i="4"/>
  <c r="J1105" i="4"/>
  <c r="J1089" i="4"/>
  <c r="J1088" i="4"/>
  <c r="J1065" i="4"/>
  <c r="J1061" i="4"/>
  <c r="J1049" i="4"/>
  <c r="J1033" i="4"/>
  <c r="J1017" i="4"/>
  <c r="J1001" i="4"/>
  <c r="J977" i="4"/>
  <c r="J969" i="4"/>
  <c r="J961" i="4"/>
  <c r="J959" i="4"/>
  <c r="J937" i="4"/>
  <c r="J593" i="4"/>
  <c r="J24" i="4"/>
  <c r="J2333" i="4"/>
  <c r="J2314" i="4"/>
  <c r="J2296" i="4"/>
  <c r="J2278" i="4"/>
  <c r="J2260" i="4"/>
  <c r="J2241" i="4"/>
  <c r="J2223" i="4"/>
  <c r="J2205" i="4"/>
  <c r="J2186" i="4"/>
  <c r="J2168" i="4"/>
  <c r="J2150" i="4"/>
  <c r="J2132" i="4"/>
  <c r="J2113" i="4"/>
  <c r="J2092" i="4"/>
  <c r="J2070" i="4"/>
  <c r="J2049" i="4"/>
  <c r="J2025" i="4"/>
  <c r="J1993" i="4"/>
  <c r="J1958" i="4"/>
  <c r="J1930" i="4"/>
  <c r="J1850" i="4"/>
  <c r="J1818" i="4"/>
  <c r="J1777" i="4"/>
  <c r="J1737" i="4"/>
  <c r="J1705" i="4"/>
  <c r="J1664" i="4"/>
  <c r="J1620" i="4"/>
  <c r="J1565" i="4"/>
  <c r="J1507" i="4"/>
  <c r="J1462" i="4"/>
  <c r="J1396" i="4"/>
  <c r="J1330" i="4"/>
  <c r="J1215" i="4"/>
  <c r="J1152" i="4"/>
  <c r="J1092" i="4"/>
  <c r="J1015" i="4"/>
  <c r="J942" i="4"/>
  <c r="J882" i="4"/>
  <c r="J808" i="4"/>
  <c r="J702" i="4"/>
  <c r="J609" i="4"/>
  <c r="J457" i="4"/>
  <c r="J299" i="4"/>
  <c r="J185" i="4"/>
  <c r="J4" i="4"/>
  <c r="J15" i="4"/>
  <c r="J1996" i="4"/>
  <c r="J1852" i="4"/>
  <c r="J1812" i="4"/>
  <c r="J1716" i="4"/>
  <c r="J1684" i="4"/>
  <c r="J1636" i="4"/>
  <c r="J1612" i="4"/>
  <c r="J1572" i="4"/>
  <c r="J1540" i="4"/>
  <c r="J1500" i="4"/>
  <c r="J1452" i="4"/>
  <c r="J1428" i="4"/>
  <c r="J1388" i="4"/>
  <c r="J1348" i="4"/>
  <c r="J1316" i="4"/>
  <c r="J1268" i="4"/>
  <c r="J1220" i="4"/>
  <c r="J1180" i="4"/>
  <c r="J1140" i="4"/>
  <c r="J1100" i="4"/>
  <c r="J1068" i="4"/>
  <c r="J1020" i="4"/>
  <c r="J988" i="4"/>
  <c r="J940" i="4"/>
  <c r="J828" i="4"/>
  <c r="J668" i="4"/>
  <c r="J620" i="4"/>
  <c r="G564" i="4"/>
  <c r="J564" i="4"/>
  <c r="G508" i="4"/>
  <c r="J508" i="4"/>
  <c r="G468" i="4"/>
  <c r="J468" i="4"/>
  <c r="G412" i="4"/>
  <c r="J412" i="4"/>
  <c r="G372" i="4"/>
  <c r="J372" i="4"/>
  <c r="G308" i="4"/>
  <c r="J308" i="4"/>
  <c r="G260" i="4"/>
  <c r="J260" i="4"/>
  <c r="G212" i="4"/>
  <c r="J212" i="4"/>
  <c r="G164" i="4"/>
  <c r="J164" i="4"/>
  <c r="G108" i="4"/>
  <c r="J108" i="4"/>
  <c r="G44" i="4"/>
  <c r="J44" i="4"/>
  <c r="J2238" i="4"/>
  <c r="J2146" i="4"/>
  <c r="J1981" i="4"/>
  <c r="J1804" i="4"/>
  <c r="J1543" i="4"/>
  <c r="J1197" i="4"/>
  <c r="J860" i="4"/>
  <c r="J14" i="4"/>
  <c r="G35" i="4"/>
  <c r="J35" i="4"/>
  <c r="J2332" i="4"/>
  <c r="J2313" i="4"/>
  <c r="J2295" i="4"/>
  <c r="J2277" i="4"/>
  <c r="J2258" i="4"/>
  <c r="J2240" i="4"/>
  <c r="J2222" i="4"/>
  <c r="J2204" i="4"/>
  <c r="J2185" i="4"/>
  <c r="J2167" i="4"/>
  <c r="J2149" i="4"/>
  <c r="J2130" i="4"/>
  <c r="J2111" i="4"/>
  <c r="J2090" i="4"/>
  <c r="J2069" i="4"/>
  <c r="J2047" i="4"/>
  <c r="J2017" i="4"/>
  <c r="J1991" i="4"/>
  <c r="J1957" i="4"/>
  <c r="J1921" i="4"/>
  <c r="J1889" i="4"/>
  <c r="J1847" i="4"/>
  <c r="J1807" i="4"/>
  <c r="J1775" i="4"/>
  <c r="J1734" i="4"/>
  <c r="J1702" i="4"/>
  <c r="J1662" i="4"/>
  <c r="J1605" i="4"/>
  <c r="J1564" i="4"/>
  <c r="J1443" i="4"/>
  <c r="J1392" i="4"/>
  <c r="J1327" i="4"/>
  <c r="J1266" i="4"/>
  <c r="J1214" i="4"/>
  <c r="J1147" i="4"/>
  <c r="J1074" i="4"/>
  <c r="J1013" i="4"/>
  <c r="J941" i="4"/>
  <c r="J866" i="4"/>
  <c r="J800" i="4"/>
  <c r="J700" i="4"/>
  <c r="J569" i="4"/>
  <c r="J455" i="4"/>
  <c r="J295" i="4"/>
  <c r="J137" i="4"/>
  <c r="J30" i="4"/>
  <c r="G41" i="4"/>
  <c r="J41" i="4"/>
  <c r="J33" i="4"/>
  <c r="J2112" i="4"/>
  <c r="J2104" i="4"/>
  <c r="J2096" i="4"/>
  <c r="J2088" i="4"/>
  <c r="J2080" i="4"/>
  <c r="J2072" i="4"/>
  <c r="J2064" i="4"/>
  <c r="J2056" i="4"/>
  <c r="J2048" i="4"/>
  <c r="J2040" i="4"/>
  <c r="J2032" i="4"/>
  <c r="J2024" i="4"/>
  <c r="J2016" i="4"/>
  <c r="J2008" i="4"/>
  <c r="J2000" i="4"/>
  <c r="J1992" i="4"/>
  <c r="J1984" i="4"/>
  <c r="J1976" i="4"/>
  <c r="J1968" i="4"/>
  <c r="J1960" i="4"/>
  <c r="J1952" i="4"/>
  <c r="J1944" i="4"/>
  <c r="J1936" i="4"/>
  <c r="J1928" i="4"/>
  <c r="J1920" i="4"/>
  <c r="J1912" i="4"/>
  <c r="J1904" i="4"/>
  <c r="J1896" i="4"/>
  <c r="J1888" i="4"/>
  <c r="J1880" i="4"/>
  <c r="J1872" i="4"/>
  <c r="J1864" i="4"/>
  <c r="J1856" i="4"/>
  <c r="J1848" i="4"/>
  <c r="J1840" i="4"/>
  <c r="J1832" i="4"/>
  <c r="J1824" i="4"/>
  <c r="J1816" i="4"/>
  <c r="J1808" i="4"/>
  <c r="J1800" i="4"/>
  <c r="J1792" i="4"/>
  <c r="J1784" i="4"/>
  <c r="J1776" i="4"/>
  <c r="J1768" i="4"/>
  <c r="J1760" i="4"/>
  <c r="J1752" i="4"/>
  <c r="J1744" i="4"/>
  <c r="J1736" i="4"/>
  <c r="J1728" i="4"/>
  <c r="J1720" i="4"/>
  <c r="J1712" i="4"/>
  <c r="J1704" i="4"/>
  <c r="J1696" i="4"/>
  <c r="J1688" i="4"/>
  <c r="J1680" i="4"/>
  <c r="J1672" i="4"/>
  <c r="J1648" i="4"/>
  <c r="J1608" i="4"/>
  <c r="J1584" i="4"/>
  <c r="J1560" i="4"/>
  <c r="J1544" i="4"/>
  <c r="J1536" i="4"/>
  <c r="J1520" i="4"/>
  <c r="J1512" i="4"/>
  <c r="J1496" i="4"/>
  <c r="J1488" i="4"/>
  <c r="J1472" i="4"/>
  <c r="J1456" i="4"/>
  <c r="J1440" i="4"/>
  <c r="J1432" i="4"/>
  <c r="J1416" i="4"/>
  <c r="J1408" i="4"/>
  <c r="J1384" i="4"/>
  <c r="J1376" i="4"/>
  <c r="J1360" i="4"/>
  <c r="J1352" i="4"/>
  <c r="J1328" i="4"/>
  <c r="J1320" i="4"/>
  <c r="J1312" i="4"/>
  <c r="J1304" i="4"/>
  <c r="J1272" i="4"/>
  <c r="J1264" i="4"/>
  <c r="J1248" i="4"/>
  <c r="J1232" i="4"/>
  <c r="J1216" i="4"/>
  <c r="J1208" i="4"/>
  <c r="J1192" i="4"/>
  <c r="J1184" i="4"/>
  <c r="J1176" i="4"/>
  <c r="J1168" i="4"/>
  <c r="J1160" i="4"/>
  <c r="J1144" i="4"/>
  <c r="J1128" i="4"/>
  <c r="J1120" i="4"/>
  <c r="J1112" i="4"/>
  <c r="J1096" i="4"/>
  <c r="J1080" i="4"/>
  <c r="J1056" i="4"/>
  <c r="J1048" i="4"/>
  <c r="J1016" i="4"/>
  <c r="J992" i="4"/>
  <c r="J968" i="4"/>
  <c r="J960" i="4"/>
  <c r="J952" i="4"/>
  <c r="J944" i="4"/>
  <c r="J936" i="4"/>
  <c r="J928" i="4"/>
  <c r="J920" i="4"/>
  <c r="J912" i="4"/>
  <c r="J904" i="4"/>
  <c r="J888" i="4"/>
  <c r="J872" i="4"/>
  <c r="J864" i="4"/>
  <c r="J856" i="4"/>
  <c r="J840" i="4"/>
  <c r="J832" i="4"/>
  <c r="J824" i="4"/>
  <c r="J816" i="4"/>
  <c r="J792" i="4"/>
  <c r="J784" i="4"/>
  <c r="J768" i="4"/>
  <c r="J752" i="4"/>
  <c r="J744" i="4"/>
  <c r="J736" i="4"/>
  <c r="J720" i="4"/>
  <c r="J704" i="4"/>
  <c r="J696" i="4"/>
  <c r="J688" i="4"/>
  <c r="J672" i="4"/>
  <c r="J664" i="4"/>
  <c r="J640" i="4"/>
  <c r="J632" i="4"/>
  <c r="J616" i="4"/>
  <c r="J608" i="4"/>
  <c r="J600" i="4"/>
  <c r="J592" i="4"/>
  <c r="J584" i="4"/>
  <c r="G576" i="4"/>
  <c r="J576" i="4"/>
  <c r="J568" i="4"/>
  <c r="G560" i="4"/>
  <c r="J560" i="4"/>
  <c r="J552" i="4"/>
  <c r="G544" i="4"/>
  <c r="J544" i="4"/>
  <c r="J536" i="4"/>
  <c r="J528" i="4"/>
  <c r="G520" i="4"/>
  <c r="J520" i="4"/>
  <c r="G512" i="4"/>
  <c r="J512" i="4"/>
  <c r="J504" i="4"/>
  <c r="G496" i="4"/>
  <c r="J496" i="4"/>
  <c r="J488" i="4"/>
  <c r="G480" i="4"/>
  <c r="J480" i="4"/>
  <c r="J472" i="4"/>
  <c r="G464" i="4"/>
  <c r="J464" i="4"/>
  <c r="G456" i="4"/>
  <c r="J456" i="4"/>
  <c r="G448" i="4"/>
  <c r="J448" i="4"/>
  <c r="J440" i="4"/>
  <c r="G432" i="4"/>
  <c r="J432" i="4"/>
  <c r="G424" i="4"/>
  <c r="J424" i="4"/>
  <c r="G416" i="4"/>
  <c r="J416" i="4"/>
  <c r="J408" i="4"/>
  <c r="J400" i="4"/>
  <c r="G392" i="4"/>
  <c r="J392" i="4"/>
  <c r="G384" i="4"/>
  <c r="J384" i="4"/>
  <c r="J376" i="4"/>
  <c r="G368" i="4"/>
  <c r="J368" i="4"/>
  <c r="G360" i="4"/>
  <c r="J360" i="4"/>
  <c r="G352" i="4"/>
  <c r="J352" i="4"/>
  <c r="J344" i="4"/>
  <c r="G336" i="4"/>
  <c r="J336" i="4"/>
  <c r="G328" i="4"/>
  <c r="J328" i="4"/>
  <c r="J320" i="4"/>
  <c r="J312" i="4"/>
  <c r="G304" i="4"/>
  <c r="J304" i="4"/>
  <c r="G296" i="4"/>
  <c r="J296" i="4"/>
  <c r="G288" i="4"/>
  <c r="J288" i="4"/>
  <c r="J280" i="4"/>
  <c r="G272" i="4"/>
  <c r="J272" i="4"/>
  <c r="G264" i="4"/>
  <c r="J264" i="4"/>
  <c r="G256" i="4"/>
  <c r="J256" i="4"/>
  <c r="J248" i="4"/>
  <c r="G240" i="4"/>
  <c r="J240" i="4"/>
  <c r="G232" i="4"/>
  <c r="J232" i="4"/>
  <c r="G224" i="4"/>
  <c r="J224" i="4"/>
  <c r="J216" i="4"/>
  <c r="J208" i="4"/>
  <c r="G200" i="4"/>
  <c r="J200" i="4"/>
  <c r="G192" i="4"/>
  <c r="J192" i="4"/>
  <c r="J184" i="4"/>
  <c r="G176" i="4"/>
  <c r="J176" i="4"/>
  <c r="G168" i="4"/>
  <c r="J168" i="4"/>
  <c r="G160" i="4"/>
  <c r="J160" i="4"/>
  <c r="J152" i="4"/>
  <c r="J144" i="4"/>
  <c r="G136" i="4"/>
  <c r="J136" i="4"/>
  <c r="G128" i="4"/>
  <c r="J128" i="4"/>
  <c r="J120" i="4"/>
  <c r="G112" i="4"/>
  <c r="J112" i="4"/>
  <c r="G104" i="4"/>
  <c r="J104" i="4"/>
  <c r="G96" i="4"/>
  <c r="J96" i="4"/>
  <c r="J88" i="4"/>
  <c r="J80" i="4"/>
  <c r="G72" i="4"/>
  <c r="J72" i="4"/>
  <c r="G64" i="4"/>
  <c r="J64" i="4"/>
  <c r="J56" i="4"/>
  <c r="G48" i="4"/>
  <c r="J48" i="4"/>
  <c r="J2328" i="4"/>
  <c r="J2319" i="4"/>
  <c r="J2310" i="4"/>
  <c r="J2301" i="4"/>
  <c r="J2264" i="4"/>
  <c r="J2255" i="4"/>
  <c r="J2246" i="4"/>
  <c r="J2237" i="4"/>
  <c r="J2200" i="4"/>
  <c r="J2191" i="4"/>
  <c r="J2182" i="4"/>
  <c r="J2173" i="4"/>
  <c r="J2136" i="4"/>
  <c r="J2127" i="4"/>
  <c r="J2118" i="4"/>
  <c r="J2086" i="4"/>
  <c r="J2054" i="4"/>
  <c r="J2022" i="4"/>
  <c r="J1989" i="4"/>
  <c r="J1975" i="4"/>
  <c r="J1951" i="4"/>
  <c r="J1927" i="4"/>
  <c r="J1886" i="4"/>
  <c r="J1871" i="4"/>
  <c r="J1829" i="4"/>
  <c r="J1814" i="4"/>
  <c r="J1758" i="4"/>
  <c r="J1743" i="4"/>
  <c r="J1701" i="4"/>
  <c r="J1686" i="4"/>
  <c r="J1653" i="4"/>
  <c r="J1637" i="4"/>
  <c r="J1615" i="4"/>
  <c r="J1518" i="4"/>
  <c r="J1453" i="4"/>
  <c r="J1365" i="4"/>
  <c r="J1341" i="4"/>
  <c r="J1254" i="4"/>
  <c r="J1229" i="4"/>
  <c r="J1110" i="4"/>
  <c r="J1087" i="4"/>
  <c r="J1032" i="4"/>
  <c r="J1008" i="4"/>
  <c r="J958" i="4"/>
  <c r="J903" i="4"/>
  <c r="J878" i="4"/>
  <c r="J760" i="4"/>
  <c r="J646" i="4"/>
  <c r="J599" i="4"/>
  <c r="J542" i="4"/>
  <c r="J430" i="4"/>
  <c r="J327" i="4"/>
  <c r="J271" i="4"/>
  <c r="J222" i="4"/>
  <c r="J118" i="4"/>
  <c r="J32" i="4"/>
  <c r="J1895" i="4"/>
  <c r="J1863" i="4"/>
  <c r="J1831" i="4"/>
  <c r="J1799" i="4"/>
  <c r="J1767" i="4"/>
  <c r="J1735" i="4"/>
  <c r="J1703" i="4"/>
  <c r="J1671" i="4"/>
  <c r="J1663" i="4"/>
  <c r="J1655" i="4"/>
  <c r="J1647" i="4"/>
  <c r="J1639" i="4"/>
  <c r="J1631" i="4"/>
  <c r="J1623" i="4"/>
  <c r="J1599" i="4"/>
  <c r="J1575" i="4"/>
  <c r="J1535" i="4"/>
  <c r="J1511" i="4"/>
  <c r="J1495" i="4"/>
  <c r="J1487" i="4"/>
  <c r="J1471" i="4"/>
  <c r="J1439" i="4"/>
  <c r="J1431" i="4"/>
  <c r="J1415" i="4"/>
  <c r="G1399" i="4"/>
  <c r="J1399" i="4"/>
  <c r="J1383" i="4"/>
  <c r="J1375" i="4"/>
  <c r="J1367" i="4"/>
  <c r="J1343" i="4"/>
  <c r="J1335" i="4"/>
  <c r="J1319" i="4"/>
  <c r="J1303" i="4"/>
  <c r="J1287" i="4"/>
  <c r="J1279" i="4"/>
  <c r="J1263" i="4"/>
  <c r="J1247" i="4"/>
  <c r="J1239" i="4"/>
  <c r="J1231" i="4"/>
  <c r="J1223" i="4"/>
  <c r="J1207" i="4"/>
  <c r="J1199" i="4"/>
  <c r="J1175" i="4"/>
  <c r="J1167" i="4"/>
  <c r="J1151" i="4"/>
  <c r="J1143" i="4"/>
  <c r="J1135" i="4"/>
  <c r="J1127" i="4"/>
  <c r="J1119" i="4"/>
  <c r="J1111" i="4"/>
  <c r="J1103" i="4"/>
  <c r="J1095" i="4"/>
  <c r="J1079" i="4"/>
  <c r="J1071" i="4"/>
  <c r="J1063" i="4"/>
  <c r="J1047" i="4"/>
  <c r="J1031" i="4"/>
  <c r="J1007" i="4"/>
  <c r="J999" i="4"/>
  <c r="J983" i="4"/>
  <c r="J943" i="4"/>
  <c r="J919" i="4"/>
  <c r="J895" i="4"/>
  <c r="J887" i="4"/>
  <c r="J879" i="4"/>
  <c r="J871" i="4"/>
  <c r="J863" i="4"/>
  <c r="J855" i="4"/>
  <c r="J847" i="4"/>
  <c r="J839" i="4"/>
  <c r="J823" i="4"/>
  <c r="J807" i="4"/>
  <c r="J799" i="4"/>
  <c r="J791" i="4"/>
  <c r="J783" i="4"/>
  <c r="J767" i="4"/>
  <c r="J759" i="4"/>
  <c r="G743" i="4"/>
  <c r="J743" i="4"/>
  <c r="J735" i="4"/>
  <c r="J727" i="4"/>
  <c r="J719" i="4"/>
  <c r="J711" i="4"/>
  <c r="J703" i="4"/>
  <c r="J695" i="4"/>
  <c r="J687" i="4"/>
  <c r="J679" i="4"/>
  <c r="J671" i="4"/>
  <c r="J663" i="4"/>
  <c r="J655" i="4"/>
  <c r="J647" i="4"/>
  <c r="J639" i="4"/>
  <c r="J631" i="4"/>
  <c r="J623" i="4"/>
  <c r="J615" i="4"/>
  <c r="G607" i="4"/>
  <c r="J607" i="4"/>
  <c r="J583" i="4"/>
  <c r="G575" i="4"/>
  <c r="J575" i="4"/>
  <c r="J567" i="4"/>
  <c r="J559" i="4"/>
  <c r="J551" i="4"/>
  <c r="G543" i="4"/>
  <c r="J543" i="4"/>
  <c r="J535" i="4"/>
  <c r="J527" i="4"/>
  <c r="J519" i="4"/>
  <c r="J511" i="4"/>
  <c r="J503" i="4"/>
  <c r="J495" i="4"/>
  <c r="J479" i="4"/>
  <c r="G471" i="4"/>
  <c r="J471" i="4"/>
  <c r="G463" i="4"/>
  <c r="J463" i="4"/>
  <c r="J447" i="4"/>
  <c r="J439" i="4"/>
  <c r="J431" i="4"/>
  <c r="G415" i="4"/>
  <c r="J415" i="4"/>
  <c r="G407" i="4"/>
  <c r="J407" i="4"/>
  <c r="J391" i="4"/>
  <c r="G383" i="4"/>
  <c r="J383" i="4"/>
  <c r="G375" i="4"/>
  <c r="J375" i="4"/>
  <c r="J367" i="4"/>
  <c r="J359" i="4"/>
  <c r="G351" i="4"/>
  <c r="J351" i="4"/>
  <c r="G343" i="4"/>
  <c r="J343" i="4"/>
  <c r="G335" i="4"/>
  <c r="J335" i="4"/>
  <c r="G319" i="4"/>
  <c r="J319" i="4"/>
  <c r="G311" i="4"/>
  <c r="J311" i="4"/>
  <c r="G287" i="4"/>
  <c r="J287" i="4"/>
  <c r="J279" i="4"/>
  <c r="J263" i="4"/>
  <c r="G255" i="4"/>
  <c r="J255" i="4"/>
  <c r="G247" i="4"/>
  <c r="J247" i="4"/>
  <c r="G239" i="4"/>
  <c r="J239" i="4"/>
  <c r="J231" i="4"/>
  <c r="G223" i="4"/>
  <c r="J223" i="4"/>
  <c r="G215" i="4"/>
  <c r="J215" i="4"/>
  <c r="G207" i="4"/>
  <c r="J207" i="4"/>
  <c r="J199" i="4"/>
  <c r="G191" i="4"/>
  <c r="J191" i="4"/>
  <c r="G183" i="4"/>
  <c r="J183" i="4"/>
  <c r="G175" i="4"/>
  <c r="J175" i="4"/>
  <c r="J167" i="4"/>
  <c r="G159" i="4"/>
  <c r="J159" i="4"/>
  <c r="G143" i="4"/>
  <c r="J143" i="4"/>
  <c r="J135" i="4"/>
  <c r="G127" i="4"/>
  <c r="J127" i="4"/>
  <c r="J111" i="4"/>
  <c r="G103" i="4"/>
  <c r="J103" i="4"/>
  <c r="G95" i="4"/>
  <c r="J95" i="4"/>
  <c r="G79" i="4"/>
  <c r="J79" i="4"/>
  <c r="G63" i="4"/>
  <c r="J63" i="4"/>
  <c r="G562" i="4"/>
  <c r="J55" i="4"/>
  <c r="J2336" i="4"/>
  <c r="J2327" i="4"/>
  <c r="J2318" i="4"/>
  <c r="J2309" i="4"/>
  <c r="J2272" i="4"/>
  <c r="J2263" i="4"/>
  <c r="J2254" i="4"/>
  <c r="J2245" i="4"/>
  <c r="J2208" i="4"/>
  <c r="J2199" i="4"/>
  <c r="J2190" i="4"/>
  <c r="J2181" i="4"/>
  <c r="J2144" i="4"/>
  <c r="J2135" i="4"/>
  <c r="J2126" i="4"/>
  <c r="J2117" i="4"/>
  <c r="J2095" i="4"/>
  <c r="J2085" i="4"/>
  <c r="J2063" i="4"/>
  <c r="J2053" i="4"/>
  <c r="J2031" i="4"/>
  <c r="J2021" i="4"/>
  <c r="J1999" i="4"/>
  <c r="J1974" i="4"/>
  <c r="J1950" i="4"/>
  <c r="J1926" i="4"/>
  <c r="J1911" i="4"/>
  <c r="J1869" i="4"/>
  <c r="J1855" i="4"/>
  <c r="J1813" i="4"/>
  <c r="J1798" i="4"/>
  <c r="J1783" i="4"/>
  <c r="J1741" i="4"/>
  <c r="J1727" i="4"/>
  <c r="J1685" i="4"/>
  <c r="J1670" i="4"/>
  <c r="J1632" i="4"/>
  <c r="J1614" i="4"/>
  <c r="J1592" i="4"/>
  <c r="J1576" i="4"/>
  <c r="J1534" i="4"/>
  <c r="J1494" i="4"/>
  <c r="J1407" i="4"/>
  <c r="J1382" i="4"/>
  <c r="J1317" i="4"/>
  <c r="J1296" i="4"/>
  <c r="J1271" i="4"/>
  <c r="J1253" i="4"/>
  <c r="J1205" i="4"/>
  <c r="J1183" i="4"/>
  <c r="J1159" i="4"/>
  <c r="J1136" i="4"/>
  <c r="J1109" i="4"/>
  <c r="J1006" i="4"/>
  <c r="J951" i="4"/>
  <c r="J927" i="4"/>
  <c r="J877" i="4"/>
  <c r="J848" i="4"/>
  <c r="J790" i="4"/>
  <c r="J680" i="4"/>
  <c r="J637" i="4"/>
  <c r="J591" i="4"/>
  <c r="J487" i="4"/>
  <c r="J374" i="4"/>
  <c r="J158" i="4"/>
  <c r="J5" i="4"/>
  <c r="J39" i="4"/>
  <c r="J12" i="4"/>
  <c r="J1998" i="4"/>
  <c r="J1966" i="4"/>
  <c r="J1934" i="4"/>
  <c r="J1902" i="4"/>
  <c r="J1870" i="4"/>
  <c r="J1838" i="4"/>
  <c r="J1806" i="4"/>
  <c r="J1774" i="4"/>
  <c r="J1742" i="4"/>
  <c r="J1710" i="4"/>
  <c r="J1678" i="4"/>
  <c r="J1654" i="4"/>
  <c r="J1646" i="4"/>
  <c r="J1630" i="4"/>
  <c r="J1622" i="4"/>
  <c r="J1606" i="4"/>
  <c r="J1598" i="4"/>
  <c r="J1590" i="4"/>
  <c r="J1582" i="4"/>
  <c r="J1574" i="4"/>
  <c r="J1566" i="4"/>
  <c r="J1558" i="4"/>
  <c r="J1550" i="4"/>
  <c r="J1526" i="4"/>
  <c r="J1502" i="4"/>
  <c r="J1486" i="4"/>
  <c r="J1478" i="4"/>
  <c r="J1454" i="4"/>
  <c r="J1446" i="4"/>
  <c r="J1430" i="4"/>
  <c r="J1422" i="4"/>
  <c r="J1398" i="4"/>
  <c r="J1390" i="4"/>
  <c r="J1374" i="4"/>
  <c r="J1366" i="4"/>
  <c r="J1358" i="4"/>
  <c r="J1342" i="4"/>
  <c r="J1334" i="4"/>
  <c r="J1318" i="4"/>
  <c r="J1310" i="4"/>
  <c r="J1294" i="4"/>
  <c r="J1278" i="4"/>
  <c r="J1262" i="4"/>
  <c r="J1230" i="4"/>
  <c r="J1222" i="4"/>
  <c r="J1206" i="4"/>
  <c r="J1190" i="4"/>
  <c r="J1174" i="4"/>
  <c r="J1166" i="4"/>
  <c r="J1150" i="4"/>
  <c r="J1134" i="4"/>
  <c r="J1126" i="4"/>
  <c r="J1118" i="4"/>
  <c r="J1102" i="4"/>
  <c r="J1086" i="4"/>
  <c r="J1078" i="4"/>
  <c r="J1070" i="4"/>
  <c r="J1062" i="4"/>
  <c r="J1054" i="4"/>
  <c r="J1046" i="4"/>
  <c r="J1038" i="4"/>
  <c r="J1030" i="4"/>
  <c r="J1022" i="4"/>
  <c r="J1014" i="4"/>
  <c r="J998" i="4"/>
  <c r="J982" i="4"/>
  <c r="J974" i="4"/>
  <c r="J966" i="4"/>
  <c r="J950" i="4"/>
  <c r="J934" i="4"/>
  <c r="J910" i="4"/>
  <c r="J902" i="4"/>
  <c r="J870" i="4"/>
  <c r="J846" i="4"/>
  <c r="J822" i="4"/>
  <c r="J814" i="4"/>
  <c r="J806" i="4"/>
  <c r="J798" i="4"/>
  <c r="J774" i="4"/>
  <c r="J766" i="4"/>
  <c r="J758" i="4"/>
  <c r="J750" i="4"/>
  <c r="J742" i="4"/>
  <c r="J734" i="4"/>
  <c r="J726" i="4"/>
  <c r="J718" i="4"/>
  <c r="J710" i="4"/>
  <c r="J694" i="4"/>
  <c r="J686" i="4"/>
  <c r="J678" i="4"/>
  <c r="J654" i="4"/>
  <c r="J638" i="4"/>
  <c r="J630" i="4"/>
  <c r="J622" i="4"/>
  <c r="G614" i="4"/>
  <c r="J614" i="4"/>
  <c r="J606" i="4"/>
  <c r="J598" i="4"/>
  <c r="J590" i="4"/>
  <c r="G582" i="4"/>
  <c r="J582" i="4"/>
  <c r="J566" i="4"/>
  <c r="J558" i="4"/>
  <c r="J550" i="4"/>
  <c r="J534" i="4"/>
  <c r="J518" i="4"/>
  <c r="G510" i="4"/>
  <c r="J510" i="4"/>
  <c r="G502" i="4"/>
  <c r="J502" i="4"/>
  <c r="J494" i="4"/>
  <c r="J486" i="4"/>
  <c r="J478" i="4"/>
  <c r="J470" i="4"/>
  <c r="G462" i="4"/>
  <c r="J462" i="4"/>
  <c r="J454" i="4"/>
  <c r="J446" i="4"/>
  <c r="J438" i="4"/>
  <c r="J422" i="4"/>
  <c r="J414" i="4"/>
  <c r="J406" i="4"/>
  <c r="G390" i="4"/>
  <c r="J390" i="4"/>
  <c r="J382" i="4"/>
  <c r="J366" i="4"/>
  <c r="G358" i="4"/>
  <c r="J358" i="4"/>
  <c r="G350" i="4"/>
  <c r="J350" i="4"/>
  <c r="G334" i="4"/>
  <c r="J334" i="4"/>
  <c r="G326" i="4"/>
  <c r="J326" i="4"/>
  <c r="J318" i="4"/>
  <c r="G310" i="4"/>
  <c r="J310" i="4"/>
  <c r="G302" i="4"/>
  <c r="J302" i="4"/>
  <c r="G294" i="4"/>
  <c r="J294" i="4"/>
  <c r="G278" i="4"/>
  <c r="J278" i="4"/>
  <c r="G270" i="4"/>
  <c r="J270" i="4"/>
  <c r="G262" i="4"/>
  <c r="J262" i="4"/>
  <c r="J254" i="4"/>
  <c r="G246" i="4"/>
  <c r="J246" i="4"/>
  <c r="G230" i="4"/>
  <c r="J230" i="4"/>
  <c r="G214" i="4"/>
  <c r="J214" i="4"/>
  <c r="J206" i="4"/>
  <c r="G198" i="4"/>
  <c r="J198" i="4"/>
  <c r="G190" i="4"/>
  <c r="J190" i="4"/>
  <c r="G182" i="4"/>
  <c r="J182" i="4"/>
  <c r="G174" i="4"/>
  <c r="J174" i="4"/>
  <c r="G166" i="4"/>
  <c r="J166" i="4"/>
  <c r="G150" i="4"/>
  <c r="J150" i="4"/>
  <c r="G142" i="4"/>
  <c r="J142" i="4"/>
  <c r="J134" i="4"/>
  <c r="G126" i="4"/>
  <c r="J126" i="4"/>
  <c r="G110" i="4"/>
  <c r="J110" i="4"/>
  <c r="G102" i="4"/>
  <c r="J102" i="4"/>
  <c r="J86" i="4"/>
  <c r="G78" i="4"/>
  <c r="J78" i="4"/>
  <c r="G70" i="4"/>
  <c r="J70" i="4"/>
  <c r="G62" i="4"/>
  <c r="J62" i="4"/>
  <c r="J54" i="4"/>
  <c r="J46" i="4"/>
  <c r="J2335" i="4"/>
  <c r="J2326" i="4"/>
  <c r="J2317" i="4"/>
  <c r="J2280" i="4"/>
  <c r="J2271" i="4"/>
  <c r="J2262" i="4"/>
  <c r="J2253" i="4"/>
  <c r="J2216" i="4"/>
  <c r="J2207" i="4"/>
  <c r="J2198" i="4"/>
  <c r="J2189" i="4"/>
  <c r="J2152" i="4"/>
  <c r="J2143" i="4"/>
  <c r="J2134" i="4"/>
  <c r="J2125" i="4"/>
  <c r="J2094" i="4"/>
  <c r="J2062" i="4"/>
  <c r="J2030" i="4"/>
  <c r="J1997" i="4"/>
  <c r="J1973" i="4"/>
  <c r="J1949" i="4"/>
  <c r="J1925" i="4"/>
  <c r="J1910" i="4"/>
  <c r="J1854" i="4"/>
  <c r="J1839" i="4"/>
  <c r="J1797" i="4"/>
  <c r="J1782" i="4"/>
  <c r="J1726" i="4"/>
  <c r="J1711" i="4"/>
  <c r="J1669" i="4"/>
  <c r="J1629" i="4"/>
  <c r="J1613" i="4"/>
  <c r="J1591" i="4"/>
  <c r="J1552" i="4"/>
  <c r="J1493" i="4"/>
  <c r="J1470" i="4"/>
  <c r="J1448" i="4"/>
  <c r="J1424" i="4"/>
  <c r="J1406" i="4"/>
  <c r="J1381" i="4"/>
  <c r="J1359" i="4"/>
  <c r="J1295" i="4"/>
  <c r="J1270" i="4"/>
  <c r="J1246" i="4"/>
  <c r="J1182" i="4"/>
  <c r="J1158" i="4"/>
  <c r="J1077" i="4"/>
  <c r="J1055" i="4"/>
  <c r="J1000" i="4"/>
  <c r="J976" i="4"/>
  <c r="J926" i="4"/>
  <c r="J896" i="4"/>
  <c r="J869" i="4"/>
  <c r="J845" i="4"/>
  <c r="J815" i="4"/>
  <c r="J789" i="4"/>
  <c r="J712" i="4"/>
  <c r="J423" i="4"/>
  <c r="J47" i="4"/>
  <c r="J28" i="4"/>
  <c r="J22" i="4"/>
  <c r="J40" i="4"/>
  <c r="J38" i="4"/>
  <c r="J11" i="4"/>
  <c r="J3" i="4"/>
  <c r="J1917" i="4"/>
  <c r="J1885" i="4"/>
  <c r="J1853" i="4"/>
  <c r="J1821" i="4"/>
  <c r="J1789" i="4"/>
  <c r="J1757" i="4"/>
  <c r="J1725" i="4"/>
  <c r="J1693" i="4"/>
  <c r="J1645" i="4"/>
  <c r="J1621" i="4"/>
  <c r="J1597" i="4"/>
  <c r="J1581" i="4"/>
  <c r="J1573" i="4"/>
  <c r="J1557" i="4"/>
  <c r="J1549" i="4"/>
  <c r="J1533" i="4"/>
  <c r="J1525" i="4"/>
  <c r="J1517" i="4"/>
  <c r="J1509" i="4"/>
  <c r="J1501" i="4"/>
  <c r="J1485" i="4"/>
  <c r="J1477" i="4"/>
  <c r="J1469" i="4"/>
  <c r="J1461" i="4"/>
  <c r="J1445" i="4"/>
  <c r="J1429" i="4"/>
  <c r="J1413" i="4"/>
  <c r="J1405" i="4"/>
  <c r="J1389" i="4"/>
  <c r="J1373" i="4"/>
  <c r="J1357" i="4"/>
  <c r="J1349" i="4"/>
  <c r="J1333" i="4"/>
  <c r="J1325" i="4"/>
  <c r="J1301" i="4"/>
  <c r="J1293" i="4"/>
  <c r="J1285" i="4"/>
  <c r="J1277" i="4"/>
  <c r="J1269" i="4"/>
  <c r="J1245" i="4"/>
  <c r="J1237" i="4"/>
  <c r="J1221" i="4"/>
  <c r="J1189" i="4"/>
  <c r="J1181" i="4"/>
  <c r="J1165" i="4"/>
  <c r="J1157" i="4"/>
  <c r="J1149" i="4"/>
  <c r="J1133" i="4"/>
  <c r="J1117" i="4"/>
  <c r="J1101" i="4"/>
  <c r="J1093" i="4"/>
  <c r="J1085" i="4"/>
  <c r="J1069" i="4"/>
  <c r="J1053" i="4"/>
  <c r="J1037" i="4"/>
  <c r="J1029" i="4"/>
  <c r="J1021" i="4"/>
  <c r="J1005" i="4"/>
  <c r="J997" i="4"/>
  <c r="J989" i="4"/>
  <c r="J981" i="4"/>
  <c r="J973" i="4"/>
  <c r="J965" i="4"/>
  <c r="J957" i="4"/>
  <c r="J949" i="4"/>
  <c r="J933" i="4"/>
  <c r="J925" i="4"/>
  <c r="J917" i="4"/>
  <c r="J901" i="4"/>
  <c r="J885" i="4"/>
  <c r="J861" i="4"/>
  <c r="J853" i="4"/>
  <c r="J837" i="4"/>
  <c r="J821" i="4"/>
  <c r="J805" i="4"/>
  <c r="J781" i="4"/>
  <c r="J773" i="4"/>
  <c r="J765" i="4"/>
  <c r="J757" i="4"/>
  <c r="J749" i="4"/>
  <c r="J741" i="4"/>
  <c r="J733" i="4"/>
  <c r="J725" i="4"/>
  <c r="J717" i="4"/>
  <c r="J709" i="4"/>
  <c r="J701" i="4"/>
  <c r="J693" i="4"/>
  <c r="J677" i="4"/>
  <c r="J669" i="4"/>
  <c r="J661" i="4"/>
  <c r="J645" i="4"/>
  <c r="J629" i="4"/>
  <c r="J621" i="4"/>
  <c r="J613" i="4"/>
  <c r="J605" i="4"/>
  <c r="J597" i="4"/>
  <c r="J589" i="4"/>
  <c r="J581" i="4"/>
  <c r="J573" i="4"/>
  <c r="J565" i="4"/>
  <c r="J557" i="4"/>
  <c r="J549" i="4"/>
  <c r="J541" i="4"/>
  <c r="J533" i="4"/>
  <c r="J525" i="4"/>
  <c r="J517" i="4"/>
  <c r="J509" i="4"/>
  <c r="J501" i="4"/>
  <c r="J493" i="4"/>
  <c r="J485" i="4"/>
  <c r="J477" i="4"/>
  <c r="J469" i="4"/>
  <c r="J461" i="4"/>
  <c r="J453" i="4"/>
  <c r="J445" i="4"/>
  <c r="J437" i="4"/>
  <c r="J429" i="4"/>
  <c r="J421" i="4"/>
  <c r="J413" i="4"/>
  <c r="J405" i="4"/>
  <c r="J397" i="4"/>
  <c r="J389" i="4"/>
  <c r="J381" i="4"/>
  <c r="J373" i="4"/>
  <c r="J365" i="4"/>
  <c r="J357" i="4"/>
  <c r="J349" i="4"/>
  <c r="J341" i="4"/>
  <c r="J333" i="4"/>
  <c r="J325" i="4"/>
  <c r="J317" i="4"/>
  <c r="J309" i="4"/>
  <c r="J301" i="4"/>
  <c r="J293" i="4"/>
  <c r="J285" i="4"/>
  <c r="J277" i="4"/>
  <c r="J269" i="4"/>
  <c r="J261" i="4"/>
  <c r="J253" i="4"/>
  <c r="J245" i="4"/>
  <c r="J237" i="4"/>
  <c r="J229" i="4"/>
  <c r="J221" i="4"/>
  <c r="J213" i="4"/>
  <c r="J205" i="4"/>
  <c r="J197" i="4"/>
  <c r="J189" i="4"/>
  <c r="J181" i="4"/>
  <c r="J173" i="4"/>
  <c r="J165" i="4"/>
  <c r="J157" i="4"/>
  <c r="J149" i="4"/>
  <c r="J141" i="4"/>
  <c r="J133" i="4"/>
  <c r="J125" i="4"/>
  <c r="J117" i="4"/>
  <c r="J109" i="4"/>
  <c r="J101" i="4"/>
  <c r="J93" i="4"/>
  <c r="J85" i="4"/>
  <c r="J77" i="4"/>
  <c r="J69" i="4"/>
  <c r="J61" i="4"/>
  <c r="J53" i="4"/>
  <c r="J45" i="4"/>
  <c r="J2334" i="4"/>
  <c r="J2325" i="4"/>
  <c r="J2288" i="4"/>
  <c r="J2279" i="4"/>
  <c r="J2270" i="4"/>
  <c r="J2261" i="4"/>
  <c r="J2224" i="4"/>
  <c r="J2215" i="4"/>
  <c r="J2206" i="4"/>
  <c r="J2197" i="4"/>
  <c r="J2160" i="4"/>
  <c r="J2151" i="4"/>
  <c r="J2142" i="4"/>
  <c r="J2133" i="4"/>
  <c r="J2103" i="4"/>
  <c r="J2093" i="4"/>
  <c r="J2071" i="4"/>
  <c r="J2061" i="4"/>
  <c r="J2039" i="4"/>
  <c r="J2029" i="4"/>
  <c r="J2007" i="4"/>
  <c r="J1983" i="4"/>
  <c r="J1959" i="4"/>
  <c r="J1935" i="4"/>
  <c r="J1909" i="4"/>
  <c r="J1894" i="4"/>
  <c r="J1879" i="4"/>
  <c r="J1837" i="4"/>
  <c r="J1823" i="4"/>
  <c r="J1781" i="4"/>
  <c r="J1766" i="4"/>
  <c r="J1751" i="4"/>
  <c r="J1709" i="4"/>
  <c r="J1695" i="4"/>
  <c r="J1607" i="4"/>
  <c r="J1589" i="4"/>
  <c r="J1568" i="4"/>
  <c r="J1551" i="4"/>
  <c r="J1510" i="4"/>
  <c r="J1447" i="4"/>
  <c r="J1423" i="4"/>
  <c r="J1400" i="4"/>
  <c r="J1336" i="4"/>
  <c r="J1311" i="4"/>
  <c r="J1288" i="4"/>
  <c r="J1224" i="4"/>
  <c r="J1200" i="4"/>
  <c r="J1125" i="4"/>
  <c r="J1104" i="4"/>
  <c r="J1024" i="4"/>
  <c r="J975" i="4"/>
  <c r="J918" i="4"/>
  <c r="J894" i="4"/>
  <c r="J813" i="4"/>
  <c r="J782" i="4"/>
  <c r="J751" i="4"/>
  <c r="J670" i="4"/>
  <c r="J574" i="4"/>
  <c r="J526" i="4"/>
  <c r="J303" i="4"/>
  <c r="J151" i="4"/>
  <c r="J94" i="4"/>
  <c r="J42" i="4"/>
  <c r="J29" i="4"/>
  <c r="J21" i="4"/>
  <c r="J27" i="4"/>
  <c r="J23" i="4"/>
  <c r="J17" i="4"/>
  <c r="J26" i="4"/>
  <c r="J31" i="4"/>
  <c r="G625" i="4"/>
  <c r="G369" i="4"/>
  <c r="G241" i="4"/>
  <c r="G177" i="4"/>
  <c r="G113" i="4"/>
  <c r="G49" i="4"/>
  <c r="G40" i="4"/>
  <c r="G5" i="4"/>
  <c r="G39" i="4"/>
  <c r="G12" i="4"/>
  <c r="G4" i="4"/>
  <c r="G37" i="4"/>
  <c r="G10" i="4"/>
  <c r="G36" i="4"/>
  <c r="G26" i="4"/>
  <c r="G708" i="4"/>
  <c r="G684" i="4"/>
  <c r="G612" i="4"/>
  <c r="G572" i="4"/>
  <c r="G548" i="4"/>
  <c r="G540" i="4"/>
  <c r="G500" i="4"/>
  <c r="G492" i="4"/>
  <c r="G476" i="4"/>
  <c r="G460" i="4"/>
  <c r="G436" i="4"/>
  <c r="G428" i="4"/>
  <c r="G388" i="4"/>
  <c r="G380" i="4"/>
  <c r="G364" i="4"/>
  <c r="G356" i="4"/>
  <c r="G348" i="4"/>
  <c r="G340" i="4"/>
  <c r="G332" i="4"/>
  <c r="G316" i="4"/>
  <c r="G300" i="4"/>
  <c r="G292" i="4"/>
  <c r="G284" i="4"/>
  <c r="G268" i="4"/>
  <c r="G252" i="4"/>
  <c r="G244" i="4"/>
  <c r="G236" i="4"/>
  <c r="G228" i="4"/>
  <c r="G220" i="4"/>
  <c r="G204" i="4"/>
  <c r="G196" i="4"/>
  <c r="G188" i="4"/>
  <c r="G180" i="4"/>
  <c r="G172" i="4"/>
  <c r="G156" i="4"/>
  <c r="G140" i="4"/>
  <c r="G132" i="4"/>
  <c r="G124" i="4"/>
  <c r="G116" i="4"/>
  <c r="G100" i="4"/>
  <c r="G92" i="4"/>
  <c r="G84" i="4"/>
  <c r="G68" i="4"/>
  <c r="G60" i="4"/>
  <c r="G25" i="4"/>
  <c r="G17" i="4"/>
  <c r="G8" i="4"/>
  <c r="G970" i="4"/>
  <c r="G34" i="4"/>
  <c r="G7" i="4"/>
  <c r="G673" i="4"/>
  <c r="G593" i="4"/>
  <c r="G553" i="4"/>
  <c r="G537" i="4"/>
  <c r="G521" i="4"/>
  <c r="G513" i="4"/>
  <c r="G481" i="4"/>
  <c r="G417" i="4"/>
  <c r="G409" i="4"/>
  <c r="G385" i="4"/>
  <c r="G297" i="4"/>
  <c r="G265" i="4"/>
  <c r="G233" i="4"/>
  <c r="G225" i="4"/>
  <c r="G217" i="4"/>
  <c r="G209" i="4"/>
  <c r="G201" i="4"/>
  <c r="G193" i="4"/>
  <c r="G185" i="4"/>
  <c r="G153" i="4"/>
  <c r="G137" i="4"/>
  <c r="G129" i="4"/>
  <c r="G6" i="4"/>
  <c r="G726" i="4"/>
  <c r="G542" i="4"/>
  <c r="G534" i="4"/>
  <c r="G494" i="4"/>
  <c r="G398" i="4"/>
  <c r="G374" i="4"/>
  <c r="G366" i="4"/>
  <c r="G342" i="4"/>
  <c r="G286" i="4"/>
  <c r="G254" i="4"/>
  <c r="G238" i="4"/>
  <c r="G206" i="4"/>
  <c r="G158" i="4"/>
  <c r="G134" i="4"/>
  <c r="G118" i="4"/>
  <c r="G94" i="4"/>
  <c r="G86" i="4"/>
  <c r="G54" i="4"/>
  <c r="G2207" i="4"/>
  <c r="G38" i="4"/>
  <c r="G11" i="4"/>
  <c r="G1815" i="4"/>
  <c r="G999" i="4"/>
  <c r="G599" i="4"/>
  <c r="G591" i="4"/>
  <c r="G551" i="4"/>
  <c r="G519" i="4"/>
  <c r="G495" i="4"/>
  <c r="G455" i="4"/>
  <c r="G439" i="4"/>
  <c r="G431" i="4"/>
  <c r="G423" i="4"/>
  <c r="G399" i="4"/>
  <c r="G391" i="4"/>
  <c r="G359" i="4"/>
  <c r="G327" i="4"/>
  <c r="G303" i="4"/>
  <c r="G295" i="4"/>
  <c r="G279" i="4"/>
  <c r="G271" i="4"/>
  <c r="G231" i="4"/>
  <c r="G199" i="4"/>
  <c r="G167" i="4"/>
  <c r="G151" i="4"/>
  <c r="G135" i="4"/>
  <c r="G119" i="4"/>
  <c r="G111" i="4"/>
  <c r="G87" i="4"/>
  <c r="G71" i="4"/>
  <c r="G47" i="4"/>
  <c r="G29" i="4"/>
  <c r="G21" i="4"/>
  <c r="G13" i="4"/>
  <c r="G661" i="4"/>
  <c r="G605" i="4"/>
  <c r="G581" i="4"/>
  <c r="G541" i="4"/>
  <c r="G533" i="4"/>
  <c r="G517" i="4"/>
  <c r="G469" i="4"/>
  <c r="G453" i="4"/>
  <c r="G445" i="4"/>
  <c r="G437" i="4"/>
  <c r="G429" i="4"/>
  <c r="G421" i="4"/>
  <c r="G413" i="4"/>
  <c r="G405" i="4"/>
  <c r="G389" i="4"/>
  <c r="G381" i="4"/>
  <c r="G373" i="4"/>
  <c r="G365" i="4"/>
  <c r="G333" i="4"/>
  <c r="G325" i="4"/>
  <c r="G309" i="4"/>
  <c r="G301" i="4"/>
  <c r="G285" i="4"/>
  <c r="G277" i="4"/>
  <c r="G269" i="4"/>
  <c r="G261" i="4"/>
  <c r="G253" i="4"/>
  <c r="G245" i="4"/>
  <c r="G237" i="4"/>
  <c r="G229" i="4"/>
  <c r="G221" i="4"/>
  <c r="G213" i="4"/>
  <c r="G205" i="4"/>
  <c r="G197" i="4"/>
  <c r="G189" i="4"/>
  <c r="G173" i="4"/>
  <c r="G165" i="4"/>
  <c r="G157" i="4"/>
  <c r="G149" i="4"/>
  <c r="G141" i="4"/>
  <c r="G133" i="4"/>
  <c r="G125" i="4"/>
  <c r="G117" i="4"/>
  <c r="G109" i="4"/>
  <c r="G101" i="4"/>
  <c r="G93" i="4"/>
  <c r="G85" i="4"/>
  <c r="G77" i="4"/>
  <c r="G69" i="4"/>
  <c r="G61" i="4"/>
  <c r="G53" i="4"/>
  <c r="G45" i="4"/>
  <c r="G31" i="4"/>
  <c r="G23" i="4"/>
  <c r="G15" i="4"/>
  <c r="G28" i="4"/>
  <c r="G20" i="4"/>
  <c r="G643" i="4"/>
  <c r="G587" i="4"/>
  <c r="G571" i="4"/>
  <c r="G507" i="4"/>
  <c r="G499" i="4"/>
  <c r="G475" i="4"/>
  <c r="G459" i="4"/>
  <c r="G435" i="4"/>
  <c r="G427" i="4"/>
  <c r="G419" i="4"/>
  <c r="G403" i="4"/>
  <c r="G395" i="4"/>
  <c r="G387" i="4"/>
  <c r="G371" i="4"/>
  <c r="G363" i="4"/>
  <c r="G347" i="4"/>
  <c r="G339" i="4"/>
  <c r="G331" i="4"/>
  <c r="G315" i="4"/>
  <c r="G307" i="4"/>
  <c r="G291" i="4"/>
  <c r="G283" i="4"/>
  <c r="G275" i="4"/>
  <c r="G267" i="4"/>
  <c r="G259" i="4"/>
  <c r="G251" i="4"/>
  <c r="G243" i="4"/>
  <c r="G235" i="4"/>
  <c r="G227" i="4"/>
  <c r="G219" i="4"/>
  <c r="G211" i="4"/>
  <c r="G203" i="4"/>
  <c r="G195" i="4"/>
  <c r="G179" i="4"/>
  <c r="G171" i="4"/>
  <c r="G163" i="4"/>
  <c r="G155" i="4"/>
  <c r="G147" i="4"/>
  <c r="G139" i="4"/>
  <c r="G131" i="4"/>
  <c r="G123" i="4"/>
  <c r="G115" i="4"/>
  <c r="G107" i="4"/>
  <c r="G99" i="4"/>
  <c r="G91" i="4"/>
  <c r="G83" i="4"/>
  <c r="G75" i="4"/>
  <c r="G67" i="4"/>
  <c r="G59" i="4"/>
  <c r="G51" i="4"/>
  <c r="G43" i="4"/>
  <c r="G602" i="4"/>
  <c r="G538" i="4"/>
  <c r="G506" i="4"/>
  <c r="G498" i="4"/>
  <c r="G474" i="4"/>
  <c r="G466" i="4"/>
  <c r="G450" i="4"/>
  <c r="G442" i="4"/>
  <c r="G434" i="4"/>
  <c r="G418" i="4"/>
  <c r="G410" i="4"/>
  <c r="G370" i="4"/>
  <c r="G346" i="4"/>
  <c r="G338" i="4"/>
  <c r="G322" i="4"/>
  <c r="G314" i="4"/>
  <c r="G306" i="4"/>
  <c r="G290" i="4"/>
  <c r="G282" i="4"/>
  <c r="G274" i="4"/>
  <c r="G250" i="4"/>
  <c r="G242" i="4"/>
  <c r="G218" i="4"/>
  <c r="G210" i="4"/>
  <c r="G194" i="4"/>
  <c r="G178" i="4"/>
  <c r="G170" i="4"/>
  <c r="G162" i="4"/>
  <c r="G138" i="4"/>
  <c r="G130" i="4"/>
  <c r="G106" i="4"/>
  <c r="G98" i="4"/>
  <c r="G82" i="4"/>
  <c r="G66" i="4"/>
  <c r="G42" i="4"/>
  <c r="G30" i="4"/>
  <c r="G22" i="4"/>
  <c r="G14" i="4"/>
  <c r="G27" i="4"/>
  <c r="G19" i="4"/>
  <c r="G616" i="4"/>
  <c r="G568" i="4"/>
  <c r="G504" i="4"/>
  <c r="G440" i="4"/>
  <c r="G400" i="4"/>
  <c r="G376" i="4"/>
  <c r="G344" i="4"/>
  <c r="G312" i="4"/>
  <c r="G280" i="4"/>
  <c r="G248" i="4"/>
  <c r="G216" i="4"/>
  <c r="G208" i="4"/>
  <c r="G184" i="4"/>
  <c r="G152" i="4"/>
  <c r="G144" i="4"/>
  <c r="G120" i="4"/>
  <c r="G88" i="4"/>
  <c r="G80" i="4"/>
  <c r="G56" i="4"/>
  <c r="G24" i="4"/>
  <c r="G16" i="4"/>
  <c r="O2341" i="1"/>
  <c r="P2341" i="1" s="1"/>
  <c r="O2333" i="1"/>
  <c r="O2325" i="1"/>
  <c r="O2317" i="1"/>
  <c r="O2309" i="1"/>
  <c r="O2301" i="1"/>
  <c r="O2293" i="1"/>
  <c r="O2285" i="1"/>
  <c r="O2277" i="1"/>
  <c r="O2269" i="1"/>
  <c r="O2261" i="1"/>
  <c r="O2253" i="1"/>
  <c r="O2245" i="1"/>
  <c r="O2237" i="1"/>
  <c r="O2229" i="1"/>
  <c r="O2221" i="1"/>
  <c r="O2213" i="1"/>
  <c r="O2205" i="1"/>
  <c r="O2197" i="1"/>
  <c r="O2189" i="1"/>
  <c r="O2181" i="1"/>
  <c r="O2173" i="1"/>
  <c r="O2165" i="1"/>
  <c r="O2157" i="1"/>
  <c r="O2149" i="1"/>
  <c r="O2141" i="1"/>
  <c r="O2133" i="1"/>
  <c r="O2125" i="1"/>
  <c r="O2117" i="1"/>
  <c r="O2109" i="1"/>
  <c r="O2101" i="1"/>
  <c r="O2093" i="1"/>
  <c r="O2085" i="1"/>
  <c r="O2077" i="1"/>
  <c r="O2069" i="1"/>
  <c r="O2061" i="1"/>
  <c r="O2053" i="1"/>
  <c r="O2045" i="1"/>
  <c r="O2037" i="1"/>
  <c r="O2029" i="1"/>
  <c r="O2021" i="1"/>
  <c r="O2013" i="1"/>
  <c r="O2005" i="1"/>
  <c r="O1997" i="1"/>
  <c r="O1989" i="1"/>
  <c r="O1981" i="1"/>
  <c r="O1973" i="1"/>
  <c r="O1965" i="1"/>
  <c r="O1957" i="1"/>
  <c r="O1949" i="1"/>
  <c r="O1941" i="1"/>
  <c r="O1933" i="1"/>
  <c r="O1925" i="1"/>
  <c r="O1917" i="1"/>
  <c r="O1909" i="1"/>
  <c r="O1901" i="1"/>
  <c r="O1893" i="1"/>
  <c r="O1885" i="1"/>
  <c r="O1877" i="1"/>
  <c r="O1869" i="1"/>
  <c r="O1861" i="1"/>
  <c r="O1853" i="1"/>
  <c r="O1845" i="1"/>
  <c r="O1837" i="1"/>
  <c r="O1829" i="1"/>
  <c r="O1821" i="1"/>
  <c r="O1813" i="1"/>
  <c r="O1805" i="1"/>
  <c r="O1797" i="1"/>
  <c r="O1789" i="1"/>
  <c r="O1781" i="1"/>
  <c r="O1773" i="1"/>
  <c r="O1765" i="1"/>
  <c r="O1757" i="1"/>
  <c r="O1749" i="1"/>
  <c r="O1741" i="1"/>
  <c r="O1733" i="1"/>
  <c r="O1725" i="1"/>
  <c r="O1717" i="1"/>
  <c r="O1709" i="1"/>
  <c r="O1701" i="1"/>
  <c r="O1693" i="1"/>
  <c r="O1685" i="1"/>
  <c r="O1677" i="1"/>
  <c r="O1669" i="1"/>
  <c r="O1661" i="1"/>
  <c r="O1653" i="1"/>
  <c r="O1645" i="1"/>
  <c r="O1637" i="1"/>
  <c r="O1629" i="1"/>
  <c r="O1621" i="1"/>
  <c r="O1613" i="1"/>
  <c r="O1605" i="1"/>
  <c r="O1597" i="1"/>
  <c r="O1589" i="1"/>
  <c r="O1581" i="1"/>
  <c r="O1573" i="1"/>
  <c r="O1565" i="1"/>
  <c r="O1557" i="1"/>
  <c r="O1549" i="1"/>
  <c r="O1541" i="1"/>
  <c r="O1533" i="1"/>
  <c r="O1525" i="1"/>
  <c r="O1517" i="1"/>
  <c r="O1509" i="1"/>
  <c r="O1501" i="1"/>
  <c r="O1493" i="1"/>
  <c r="O1485" i="1"/>
  <c r="O1477" i="1"/>
  <c r="O1469" i="1"/>
  <c r="O1461" i="1"/>
  <c r="O1453" i="1"/>
  <c r="O1445" i="1"/>
  <c r="O1437" i="1"/>
  <c r="O1429" i="1"/>
  <c r="O1421" i="1"/>
  <c r="O1413" i="1"/>
  <c r="O1405" i="1"/>
  <c r="O1397" i="1"/>
  <c r="O1389" i="1"/>
  <c r="O1381" i="1"/>
  <c r="O1373" i="1"/>
  <c r="O1365" i="1"/>
  <c r="O1357" i="1"/>
  <c r="O1349" i="1"/>
  <c r="O1341" i="1"/>
  <c r="O1333" i="1"/>
  <c r="O1325" i="1"/>
  <c r="O1317" i="1"/>
  <c r="O1309" i="1"/>
  <c r="O1301" i="1"/>
  <c r="O1293" i="1"/>
  <c r="O1285" i="1"/>
  <c r="O1277" i="1"/>
  <c r="O1269" i="1"/>
  <c r="O1261" i="1"/>
  <c r="O1253" i="1"/>
  <c r="O1245" i="1"/>
  <c r="O1237" i="1"/>
  <c r="O1229" i="1"/>
  <c r="O1221" i="1"/>
  <c r="O1213" i="1"/>
  <c r="O1205" i="1"/>
  <c r="O1197" i="1"/>
  <c r="O1189" i="1"/>
  <c r="O1181" i="1"/>
  <c r="O1173" i="1"/>
  <c r="O1165" i="1"/>
  <c r="O1157" i="1"/>
  <c r="O1149" i="1"/>
  <c r="O1141" i="1"/>
  <c r="O1133" i="1"/>
  <c r="O1125" i="1"/>
  <c r="O1117" i="1"/>
  <c r="O1109" i="1"/>
  <c r="O1101" i="1"/>
  <c r="O1093" i="1"/>
  <c r="O1085" i="1"/>
  <c r="O1077" i="1"/>
  <c r="O1069" i="1"/>
  <c r="O1061" i="1"/>
  <c r="O1053" i="1"/>
  <c r="O1045" i="1"/>
  <c r="O1037" i="1"/>
  <c r="O1029" i="1"/>
  <c r="O1021" i="1"/>
  <c r="O1013" i="1"/>
  <c r="O1005" i="1"/>
  <c r="O997" i="1"/>
  <c r="O989" i="1"/>
  <c r="O981" i="1"/>
  <c r="O973" i="1"/>
  <c r="O965" i="1"/>
  <c r="O957" i="1"/>
  <c r="O949" i="1"/>
  <c r="O941" i="1"/>
  <c r="O933" i="1"/>
  <c r="O925" i="1"/>
  <c r="O917" i="1"/>
  <c r="O909" i="1"/>
  <c r="O901" i="1"/>
  <c r="O893" i="1"/>
  <c r="O885" i="1"/>
  <c r="O877" i="1"/>
  <c r="O869" i="1"/>
  <c r="O861" i="1"/>
  <c r="O853" i="1"/>
  <c r="O845" i="1"/>
  <c r="O837" i="1"/>
  <c r="O829" i="1"/>
  <c r="O821" i="1"/>
  <c r="O813" i="1"/>
  <c r="O805" i="1"/>
  <c r="O797" i="1"/>
  <c r="O789" i="1"/>
  <c r="O781" i="1"/>
  <c r="O773" i="1"/>
  <c r="O765" i="1"/>
  <c r="O757" i="1"/>
  <c r="O749" i="1"/>
  <c r="O741" i="1"/>
  <c r="O733" i="1"/>
  <c r="O725" i="1"/>
  <c r="O717" i="1"/>
  <c r="O709" i="1"/>
  <c r="O701" i="1"/>
  <c r="O693" i="1"/>
  <c r="O685" i="1"/>
  <c r="O677" i="1"/>
  <c r="O669" i="1"/>
  <c r="O661" i="1"/>
  <c r="O653" i="1"/>
  <c r="O645" i="1"/>
  <c r="O637" i="1"/>
  <c r="O629" i="1"/>
  <c r="O621" i="1"/>
  <c r="O613" i="1"/>
  <c r="O605" i="1"/>
  <c r="O597" i="1"/>
  <c r="O589" i="1"/>
  <c r="O581" i="1"/>
  <c r="O573" i="1"/>
  <c r="O565" i="1"/>
  <c r="O557" i="1"/>
  <c r="O549" i="1"/>
  <c r="O541" i="1"/>
  <c r="O533" i="1"/>
  <c r="O525" i="1"/>
  <c r="O517" i="1"/>
  <c r="O509" i="1"/>
  <c r="O501" i="1"/>
  <c r="O493" i="1"/>
  <c r="O485" i="1"/>
  <c r="O477" i="1"/>
  <c r="O469" i="1"/>
  <c r="O461" i="1"/>
  <c r="O453" i="1"/>
  <c r="O445" i="1"/>
  <c r="O437" i="1"/>
  <c r="O429" i="1"/>
  <c r="O421" i="1"/>
  <c r="O413" i="1"/>
  <c r="O405" i="1"/>
  <c r="O397" i="1"/>
  <c r="O389" i="1"/>
  <c r="O381" i="1"/>
  <c r="O373" i="1"/>
  <c r="O365" i="1"/>
  <c r="O357" i="1"/>
  <c r="O349" i="1"/>
  <c r="O341" i="1"/>
  <c r="O333" i="1"/>
  <c r="O325" i="1"/>
  <c r="O317" i="1"/>
  <c r="O309" i="1"/>
  <c r="O301" i="1"/>
  <c r="O293" i="1"/>
  <c r="O285" i="1"/>
  <c r="O277" i="1"/>
  <c r="O269" i="1"/>
  <c r="O261" i="1"/>
  <c r="O253" i="1"/>
  <c r="O245" i="1"/>
  <c r="O237" i="1"/>
  <c r="O229" i="1"/>
  <c r="O221" i="1"/>
  <c r="O213" i="1"/>
  <c r="O205" i="1"/>
  <c r="O197" i="1"/>
  <c r="O189" i="1"/>
  <c r="O181" i="1"/>
  <c r="O173" i="1"/>
  <c r="O165" i="1"/>
  <c r="O157" i="1"/>
  <c r="O149" i="1"/>
  <c r="O141" i="1"/>
  <c r="O133" i="1"/>
  <c r="O125" i="1"/>
  <c r="O117" i="1"/>
  <c r="O109" i="1"/>
  <c r="O101" i="1"/>
  <c r="O93" i="1"/>
  <c r="O85" i="1"/>
  <c r="O77" i="1"/>
  <c r="O69" i="1"/>
  <c r="O61" i="1"/>
  <c r="O53" i="1"/>
  <c r="O45" i="1"/>
  <c r="O37" i="1"/>
  <c r="O29" i="1"/>
  <c r="O21" i="1"/>
  <c r="O13" i="1"/>
  <c r="O5" i="1"/>
  <c r="O9" i="1"/>
  <c r="O1416" i="1"/>
  <c r="O1408" i="1"/>
  <c r="O1400" i="1"/>
  <c r="O1392" i="1"/>
  <c r="O1384" i="1"/>
  <c r="O1376" i="1"/>
  <c r="O1368" i="1"/>
  <c r="O1360" i="1"/>
  <c r="O1352" i="1"/>
  <c r="O1344" i="1"/>
  <c r="O1336" i="1"/>
  <c r="O1328" i="1"/>
  <c r="O1320" i="1"/>
  <c r="O1312" i="1"/>
  <c r="O1304" i="1"/>
  <c r="O1296" i="1"/>
  <c r="O1288" i="1"/>
  <c r="O1280" i="1"/>
  <c r="O1272" i="1"/>
  <c r="O1264" i="1"/>
  <c r="O1256" i="1"/>
  <c r="O1248" i="1"/>
  <c r="O1240" i="1"/>
  <c r="O1232" i="1"/>
  <c r="O1224" i="1"/>
  <c r="O1216" i="1"/>
  <c r="O1208" i="1"/>
  <c r="O1200" i="1"/>
  <c r="O1192" i="1"/>
  <c r="O1184" i="1"/>
  <c r="O1176" i="1"/>
  <c r="O1168" i="1"/>
  <c r="O1160" i="1"/>
  <c r="O1152" i="1"/>
  <c r="O1144" i="1"/>
  <c r="O1136" i="1"/>
  <c r="O1128" i="1"/>
  <c r="O1120" i="1"/>
  <c r="O1112" i="1"/>
  <c r="O1104" i="1"/>
  <c r="O1096" i="1"/>
  <c r="O1088" i="1"/>
  <c r="O1080" i="1"/>
  <c r="O1072" i="1"/>
  <c r="O1064" i="1"/>
  <c r="O1056" i="1"/>
  <c r="O1048" i="1"/>
  <c r="O1040" i="1"/>
  <c r="O1032" i="1"/>
  <c r="O1024" i="1"/>
  <c r="O1016" i="1"/>
  <c r="O1008" i="1"/>
  <c r="O1000" i="1"/>
  <c r="O992" i="1"/>
  <c r="O984" i="1"/>
  <c r="O976" i="1"/>
  <c r="O968" i="1"/>
  <c r="O960" i="1"/>
  <c r="O952" i="1"/>
  <c r="O944" i="1"/>
  <c r="O936" i="1"/>
  <c r="O928" i="1"/>
  <c r="O920" i="1"/>
  <c r="O912" i="1"/>
  <c r="O904" i="1"/>
  <c r="O896" i="1"/>
  <c r="O888" i="1"/>
  <c r="O880" i="1"/>
  <c r="O872" i="1"/>
  <c r="O864" i="1"/>
  <c r="O856" i="1"/>
  <c r="O848" i="1"/>
  <c r="O840" i="1"/>
  <c r="O832" i="1"/>
  <c r="O824" i="1"/>
  <c r="O816" i="1"/>
  <c r="O808" i="1"/>
  <c r="O800" i="1"/>
  <c r="O792" i="1"/>
  <c r="O784" i="1"/>
  <c r="O776" i="1"/>
  <c r="O768" i="1"/>
  <c r="O760" i="1"/>
  <c r="O752" i="1"/>
  <c r="O744" i="1"/>
  <c r="O736" i="1"/>
  <c r="O728" i="1"/>
  <c r="O720" i="1"/>
  <c r="O712" i="1"/>
  <c r="O704" i="1"/>
  <c r="O696" i="1"/>
  <c r="O688" i="1"/>
  <c r="O680" i="1"/>
  <c r="O672" i="1"/>
  <c r="O664" i="1"/>
  <c r="O656" i="1"/>
  <c r="O648" i="1"/>
  <c r="O640" i="1"/>
  <c r="O632" i="1"/>
  <c r="O624" i="1"/>
  <c r="O616" i="1"/>
  <c r="O608" i="1"/>
  <c r="O600" i="1"/>
  <c r="O592" i="1"/>
  <c r="O584" i="1"/>
  <c r="O576" i="1"/>
  <c r="O568" i="1"/>
  <c r="O560" i="1"/>
  <c r="O552" i="1"/>
  <c r="O544" i="1"/>
  <c r="O536" i="1"/>
  <c r="O528" i="1"/>
  <c r="O520" i="1"/>
  <c r="O512" i="1"/>
  <c r="O504" i="1"/>
  <c r="O496" i="1"/>
  <c r="O488" i="1"/>
  <c r="O480" i="1"/>
  <c r="O472" i="1"/>
  <c r="O464" i="1"/>
  <c r="O456" i="1"/>
  <c r="O448" i="1"/>
  <c r="O440" i="1"/>
  <c r="O432" i="1"/>
  <c r="O424" i="1"/>
  <c r="O416" i="1"/>
  <c r="O408" i="1"/>
  <c r="O400" i="1"/>
  <c r="O392" i="1"/>
  <c r="O384" i="1"/>
  <c r="O376" i="1"/>
  <c r="O368" i="1"/>
  <c r="O360" i="1"/>
  <c r="O352" i="1"/>
  <c r="O344" i="1"/>
  <c r="O336" i="1"/>
  <c r="O328" i="1"/>
  <c r="O320" i="1"/>
  <c r="O312" i="1"/>
  <c r="O326" i="1"/>
  <c r="O318" i="1"/>
  <c r="O310" i="1"/>
  <c r="O302" i="1"/>
  <c r="O294" i="1"/>
  <c r="O286" i="1"/>
  <c r="O2" i="1"/>
  <c r="O2343" i="1"/>
  <c r="P2343" i="1" s="1"/>
  <c r="O2335" i="1"/>
  <c r="O2327" i="1"/>
  <c r="O2319" i="1"/>
  <c r="O2311" i="1"/>
  <c r="O2303" i="1"/>
  <c r="O2295" i="1"/>
  <c r="O2287" i="1"/>
  <c r="O2279" i="1"/>
  <c r="O2271" i="1"/>
  <c r="O2263" i="1"/>
  <c r="O2255" i="1"/>
  <c r="O2247" i="1"/>
  <c r="O2239" i="1"/>
  <c r="O2231" i="1"/>
  <c r="O2223" i="1"/>
  <c r="O2215" i="1"/>
  <c r="O2207" i="1"/>
  <c r="O2199" i="1"/>
  <c r="O2191" i="1"/>
  <c r="O2183" i="1"/>
  <c r="O2175" i="1"/>
  <c r="O2167" i="1"/>
  <c r="O2159" i="1"/>
  <c r="O2151" i="1"/>
  <c r="O2143" i="1"/>
  <c r="O2135" i="1"/>
  <c r="O2127" i="1"/>
  <c r="O2119" i="1"/>
  <c r="O2111" i="1"/>
  <c r="O2103" i="1"/>
  <c r="O2095" i="1"/>
  <c r="O2087" i="1"/>
  <c r="O2079" i="1"/>
  <c r="O2071" i="1"/>
  <c r="O2063" i="1"/>
  <c r="O2055" i="1"/>
  <c r="O2047" i="1"/>
  <c r="O2039" i="1"/>
  <c r="O2031" i="1"/>
  <c r="O2023" i="1"/>
  <c r="O2015" i="1"/>
  <c r="O2007" i="1"/>
  <c r="O1999" i="1"/>
  <c r="O1991" i="1"/>
  <c r="O1983" i="1"/>
  <c r="O1975" i="1"/>
  <c r="O1967" i="1"/>
  <c r="O1959" i="1"/>
  <c r="O1951" i="1"/>
  <c r="O1943" i="1"/>
  <c r="O1935" i="1"/>
  <c r="O1927" i="1"/>
  <c r="O1919" i="1"/>
  <c r="O1911" i="1"/>
  <c r="O1903" i="1"/>
  <c r="O1895" i="1"/>
  <c r="O1887" i="1"/>
  <c r="O1879" i="1"/>
  <c r="O1871" i="1"/>
  <c r="O1863" i="1"/>
  <c r="O1855" i="1"/>
  <c r="O1847" i="1"/>
  <c r="O1839" i="1"/>
  <c r="O1831" i="1"/>
  <c r="O1823" i="1"/>
  <c r="O1815" i="1"/>
  <c r="O1807" i="1"/>
  <c r="O1799" i="1"/>
  <c r="O1791" i="1"/>
  <c r="O1783" i="1"/>
  <c r="O1775" i="1"/>
  <c r="O1767" i="1"/>
  <c r="O1759" i="1"/>
  <c r="O1751" i="1"/>
  <c r="O1743" i="1"/>
  <c r="O1735" i="1"/>
  <c r="O1727" i="1"/>
  <c r="O1719" i="1"/>
  <c r="O1711" i="1"/>
  <c r="O1703" i="1"/>
  <c r="O1695" i="1"/>
  <c r="O1687" i="1"/>
  <c r="O1679" i="1"/>
  <c r="O1671" i="1"/>
  <c r="O1663" i="1"/>
  <c r="O1655" i="1"/>
  <c r="O1647" i="1"/>
  <c r="O1639" i="1"/>
  <c r="O1631" i="1"/>
  <c r="O1623" i="1"/>
  <c r="O1615" i="1"/>
  <c r="O1607" i="1"/>
  <c r="O1599" i="1"/>
  <c r="O1591" i="1"/>
  <c r="O1583" i="1"/>
  <c r="O1575" i="1"/>
  <c r="O1567" i="1"/>
  <c r="O1559" i="1"/>
  <c r="O1551" i="1"/>
  <c r="O1543" i="1"/>
  <c r="O1535" i="1"/>
  <c r="O1527" i="1"/>
  <c r="O1519" i="1"/>
  <c r="O1511" i="1"/>
  <c r="O1503" i="1"/>
  <c r="O1495" i="1"/>
  <c r="O1487" i="1"/>
  <c r="O1479" i="1"/>
  <c r="O1471" i="1"/>
  <c r="O1463" i="1"/>
  <c r="O1455" i="1"/>
  <c r="O1447" i="1"/>
  <c r="O1439" i="1"/>
  <c r="O1431" i="1"/>
  <c r="O1423" i="1"/>
  <c r="O1415" i="1"/>
  <c r="O1407" i="1"/>
  <c r="O1399" i="1"/>
  <c r="O1391" i="1"/>
  <c r="O1383" i="1"/>
  <c r="O1375" i="1"/>
  <c r="O1367" i="1"/>
  <c r="O1359" i="1"/>
  <c r="O1351" i="1"/>
  <c r="O1343" i="1"/>
  <c r="O1335" i="1"/>
  <c r="O1327" i="1"/>
  <c r="O1319" i="1"/>
  <c r="O1311" i="1"/>
  <c r="O1303" i="1"/>
  <c r="O1295" i="1"/>
  <c r="O1287" i="1"/>
  <c r="O1279" i="1"/>
  <c r="O1271" i="1"/>
  <c r="O1263" i="1"/>
  <c r="O1255" i="1"/>
  <c r="O1247" i="1"/>
  <c r="O1239" i="1"/>
  <c r="O1231" i="1"/>
  <c r="O1223" i="1"/>
  <c r="O1215" i="1"/>
  <c r="O1207" i="1"/>
  <c r="O1199" i="1"/>
  <c r="O1191" i="1"/>
  <c r="O1183" i="1"/>
  <c r="O1175" i="1"/>
  <c r="O1167" i="1"/>
  <c r="O1159" i="1"/>
  <c r="O1151" i="1"/>
  <c r="O1143" i="1"/>
  <c r="O1135" i="1"/>
  <c r="O1127" i="1"/>
  <c r="O1119" i="1"/>
  <c r="O1111" i="1"/>
  <c r="O1103" i="1"/>
  <c r="O1095" i="1"/>
  <c r="O1087" i="1"/>
  <c r="O1079" i="1"/>
  <c r="O1071" i="1"/>
  <c r="O1063" i="1"/>
  <c r="O1055" i="1"/>
  <c r="O1047" i="1"/>
  <c r="O1039" i="1"/>
  <c r="O1031" i="1"/>
  <c r="O1023" i="1"/>
  <c r="O1015" i="1"/>
  <c r="O1007" i="1"/>
  <c r="O999" i="1"/>
  <c r="O991" i="1"/>
  <c r="O983" i="1"/>
  <c r="O975" i="1"/>
  <c r="O967" i="1"/>
  <c r="O959" i="1"/>
  <c r="O951" i="1"/>
  <c r="O943" i="1"/>
  <c r="O935" i="1"/>
  <c r="O927" i="1"/>
  <c r="O919" i="1"/>
  <c r="O911" i="1"/>
  <c r="O903" i="1"/>
  <c r="O895" i="1"/>
  <c r="O887" i="1"/>
  <c r="O879" i="1"/>
  <c r="O871" i="1"/>
  <c r="O863" i="1"/>
  <c r="O855" i="1"/>
  <c r="O847" i="1"/>
  <c r="O839" i="1"/>
  <c r="O831" i="1"/>
  <c r="O823" i="1"/>
  <c r="O815" i="1"/>
  <c r="O807" i="1"/>
  <c r="O799" i="1"/>
  <c r="O791" i="1"/>
  <c r="O783" i="1"/>
  <c r="O775" i="1"/>
  <c r="O767" i="1"/>
  <c r="O759" i="1"/>
  <c r="O751" i="1"/>
  <c r="O743" i="1"/>
  <c r="O735" i="1"/>
  <c r="O727" i="1"/>
  <c r="O719" i="1"/>
  <c r="O711" i="1"/>
  <c r="O703" i="1"/>
  <c r="O695" i="1"/>
  <c r="O687" i="1"/>
  <c r="O679" i="1"/>
  <c r="O671" i="1"/>
  <c r="O663" i="1"/>
  <c r="O655" i="1"/>
  <c r="O647" i="1"/>
  <c r="O639" i="1"/>
  <c r="O631" i="1"/>
  <c r="O623" i="1"/>
  <c r="O615" i="1"/>
  <c r="O607" i="1"/>
  <c r="O599" i="1"/>
  <c r="O591" i="1"/>
  <c r="O583" i="1"/>
  <c r="O575" i="1"/>
  <c r="O567" i="1"/>
  <c r="O559" i="1"/>
  <c r="O551" i="1"/>
  <c r="O543" i="1"/>
  <c r="O535" i="1"/>
  <c r="O527" i="1"/>
  <c r="O519" i="1"/>
  <c r="O511" i="1"/>
  <c r="O503" i="1"/>
  <c r="O495" i="1"/>
  <c r="O487" i="1"/>
  <c r="O479" i="1"/>
  <c r="O471" i="1"/>
  <c r="O463" i="1"/>
  <c r="O455" i="1"/>
  <c r="O447" i="1"/>
  <c r="O439" i="1"/>
  <c r="O431" i="1"/>
  <c r="O423" i="1"/>
  <c r="O415" i="1"/>
  <c r="O407" i="1"/>
  <c r="O399" i="1"/>
  <c r="O391" i="1"/>
  <c r="O383" i="1"/>
  <c r="O375" i="1"/>
  <c r="O367" i="1"/>
  <c r="O359" i="1"/>
  <c r="O351" i="1"/>
  <c r="O343" i="1"/>
  <c r="O335" i="1"/>
  <c r="O327" i="1"/>
  <c r="O319" i="1"/>
  <c r="O311" i="1"/>
  <c r="O303" i="1"/>
  <c r="O295" i="1"/>
  <c r="O287" i="1"/>
  <c r="O279" i="1"/>
  <c r="O271" i="1"/>
  <c r="O263" i="1"/>
  <c r="O255" i="1"/>
  <c r="O247" i="1"/>
  <c r="O239" i="1"/>
  <c r="O231" i="1"/>
  <c r="O223" i="1"/>
  <c r="O215" i="1"/>
  <c r="O207" i="1"/>
  <c r="O199" i="1"/>
  <c r="O191" i="1"/>
  <c r="O183" i="1"/>
  <c r="O175" i="1"/>
  <c r="O167" i="1"/>
  <c r="O159" i="1"/>
  <c r="O151" i="1"/>
  <c r="O2338" i="1"/>
  <c r="P2338" i="1" s="1"/>
  <c r="O2330" i="1"/>
  <c r="O2322" i="1"/>
  <c r="O2314" i="1"/>
  <c r="O2306" i="1"/>
  <c r="O2298" i="1"/>
  <c r="O2290" i="1"/>
  <c r="O2282" i="1"/>
  <c r="O2274" i="1"/>
  <c r="O2266" i="1"/>
  <c r="O2258" i="1"/>
  <c r="O2250" i="1"/>
  <c r="O2242" i="1"/>
  <c r="O2234" i="1"/>
  <c r="O2226" i="1"/>
  <c r="O2218" i="1"/>
  <c r="O2210" i="1"/>
  <c r="O2202" i="1"/>
  <c r="O2194" i="1"/>
  <c r="O2186" i="1"/>
  <c r="O2178" i="1"/>
  <c r="O2170" i="1"/>
  <c r="O2162" i="1"/>
  <c r="O2154" i="1"/>
  <c r="O2146" i="1"/>
  <c r="O2138" i="1"/>
  <c r="O2130" i="1"/>
  <c r="O2122" i="1"/>
  <c r="O2114" i="1"/>
  <c r="O2106" i="1"/>
  <c r="O2098" i="1"/>
  <c r="O2090" i="1"/>
  <c r="O2082" i="1"/>
  <c r="O2074" i="1"/>
  <c r="O2066" i="1"/>
  <c r="O2058" i="1"/>
  <c r="O2050" i="1"/>
  <c r="O2042" i="1"/>
  <c r="O2034" i="1"/>
  <c r="O2026" i="1"/>
  <c r="O2018" i="1"/>
  <c r="O2010" i="1"/>
  <c r="O2002" i="1"/>
  <c r="O1994" i="1"/>
  <c r="O1986" i="1"/>
  <c r="O1978" i="1"/>
  <c r="O1970" i="1"/>
  <c r="O1962" i="1"/>
  <c r="O1954" i="1"/>
  <c r="O1946" i="1"/>
  <c r="O1938" i="1"/>
  <c r="O1930" i="1"/>
  <c r="O1922" i="1"/>
  <c r="O1914" i="1"/>
  <c r="O1906" i="1"/>
  <c r="O1898" i="1"/>
  <c r="O1890" i="1"/>
  <c r="O1882" i="1"/>
  <c r="O1874" i="1"/>
  <c r="O1866" i="1"/>
  <c r="O1858" i="1"/>
  <c r="O1850" i="1"/>
  <c r="O1842" i="1"/>
  <c r="O1834" i="1"/>
  <c r="O1826" i="1"/>
  <c r="O1818" i="1"/>
  <c r="O1810" i="1"/>
  <c r="O1802" i="1"/>
  <c r="O1794" i="1"/>
  <c r="O1786" i="1"/>
  <c r="O1778" i="1"/>
  <c r="O1770" i="1"/>
  <c r="O1762" i="1"/>
  <c r="O1754" i="1"/>
  <c r="O1746" i="1"/>
  <c r="O1738" i="1"/>
  <c r="O1730" i="1"/>
  <c r="O1722" i="1"/>
  <c r="O1714" i="1"/>
  <c r="O1706" i="1"/>
  <c r="O1698" i="1"/>
  <c r="O1690" i="1"/>
  <c r="O1682" i="1"/>
  <c r="O1674" i="1"/>
  <c r="O1666" i="1"/>
  <c r="O1658" i="1"/>
  <c r="O1650" i="1"/>
  <c r="O1642" i="1"/>
  <c r="O1634" i="1"/>
  <c r="O1626" i="1"/>
  <c r="O1618" i="1"/>
  <c r="O1610" i="1"/>
  <c r="O1602" i="1"/>
  <c r="O1594" i="1"/>
  <c r="O1586" i="1"/>
  <c r="O1578" i="1"/>
  <c r="O1570" i="1"/>
  <c r="O1562" i="1"/>
  <c r="O1554" i="1"/>
  <c r="O1546" i="1"/>
  <c r="O1538" i="1"/>
  <c r="O1530" i="1"/>
  <c r="O1522" i="1"/>
  <c r="O1514" i="1"/>
  <c r="O1506" i="1"/>
  <c r="O1498" i="1"/>
  <c r="O1490" i="1"/>
  <c r="O1482" i="1"/>
  <c r="O1474" i="1"/>
  <c r="O1466" i="1"/>
  <c r="O1458" i="1"/>
  <c r="O1450" i="1"/>
  <c r="O1442" i="1"/>
  <c r="O1434" i="1"/>
  <c r="O1426" i="1"/>
  <c r="O1418" i="1"/>
  <c r="O1410" i="1"/>
  <c r="O1402" i="1"/>
  <c r="O1394" i="1"/>
  <c r="O1386" i="1"/>
  <c r="O1378" i="1"/>
  <c r="O1370" i="1"/>
  <c r="O1362" i="1"/>
  <c r="O1354" i="1"/>
  <c r="O1346" i="1"/>
  <c r="O1338" i="1"/>
  <c r="O1330" i="1"/>
  <c r="O1322" i="1"/>
  <c r="O1314" i="1"/>
  <c r="O1306" i="1"/>
  <c r="O1298" i="1"/>
  <c r="O1290" i="1"/>
  <c r="O1282" i="1"/>
  <c r="O1274" i="1"/>
  <c r="O1266" i="1"/>
  <c r="O1258" i="1"/>
  <c r="O1250" i="1"/>
  <c r="O1242" i="1"/>
  <c r="O1234" i="1"/>
  <c r="O1226" i="1"/>
  <c r="O1218" i="1"/>
  <c r="O1210" i="1"/>
  <c r="O1202" i="1"/>
  <c r="O1194" i="1"/>
  <c r="O1186" i="1"/>
  <c r="O1178" i="1"/>
  <c r="O1170" i="1"/>
  <c r="O1162" i="1"/>
  <c r="O1154" i="1"/>
  <c r="O1146" i="1"/>
  <c r="O1138" i="1"/>
  <c r="O1130" i="1"/>
  <c r="O1122" i="1"/>
  <c r="O1114" i="1"/>
  <c r="O1106" i="1"/>
  <c r="O1098" i="1"/>
  <c r="O1090" i="1"/>
  <c r="O1082" i="1"/>
  <c r="O1074" i="1"/>
  <c r="O1066" i="1"/>
  <c r="O1058" i="1"/>
  <c r="O1050" i="1"/>
  <c r="O1042" i="1"/>
  <c r="O1034" i="1"/>
  <c r="O1026" i="1"/>
  <c r="O1018" i="1"/>
  <c r="O1010" i="1"/>
  <c r="O1002" i="1"/>
  <c r="O994" i="1"/>
  <c r="O986" i="1"/>
  <c r="O978" i="1"/>
  <c r="O970" i="1"/>
  <c r="O962" i="1"/>
  <c r="O954" i="1"/>
  <c r="O946" i="1"/>
  <c r="O938" i="1"/>
  <c r="O930" i="1"/>
  <c r="O922" i="1"/>
  <c r="O914" i="1"/>
  <c r="O906" i="1"/>
  <c r="O898" i="1"/>
  <c r="O890" i="1"/>
  <c r="O882" i="1"/>
  <c r="O874" i="1"/>
  <c r="O866" i="1"/>
  <c r="O858" i="1"/>
  <c r="O850" i="1"/>
  <c r="O842" i="1"/>
  <c r="O834" i="1"/>
  <c r="O826" i="1"/>
  <c r="O818" i="1"/>
  <c r="O810" i="1"/>
  <c r="O802" i="1"/>
  <c r="O794" i="1"/>
  <c r="O786" i="1"/>
  <c r="O778" i="1"/>
  <c r="O770" i="1"/>
  <c r="O762" i="1"/>
  <c r="O754" i="1"/>
  <c r="O746" i="1"/>
  <c r="O738" i="1"/>
  <c r="O730" i="1"/>
  <c r="O722" i="1"/>
  <c r="O714" i="1"/>
  <c r="O706" i="1"/>
  <c r="O698" i="1"/>
  <c r="O690" i="1"/>
  <c r="O682" i="1"/>
  <c r="O674" i="1"/>
  <c r="O666" i="1"/>
  <c r="O658" i="1"/>
  <c r="O650" i="1"/>
  <c r="O642" i="1"/>
  <c r="O634" i="1"/>
  <c r="O626" i="1"/>
  <c r="O618" i="1"/>
  <c r="O610" i="1"/>
  <c r="O602" i="1"/>
  <c r="O594" i="1"/>
  <c r="O586" i="1"/>
  <c r="O578" i="1"/>
  <c r="O570" i="1"/>
  <c r="O562" i="1"/>
  <c r="O554" i="1"/>
  <c r="O546" i="1"/>
  <c r="O538" i="1"/>
  <c r="O530" i="1"/>
  <c r="O522" i="1"/>
  <c r="O514" i="1"/>
  <c r="O506" i="1"/>
  <c r="O498" i="1"/>
  <c r="O490" i="1"/>
  <c r="O482" i="1"/>
  <c r="O474" i="1"/>
  <c r="O466" i="1"/>
  <c r="O458" i="1"/>
  <c r="O450" i="1"/>
  <c r="O442" i="1"/>
  <c r="O434" i="1"/>
  <c r="O426" i="1"/>
  <c r="O418" i="1"/>
  <c r="O410" i="1"/>
  <c r="O402" i="1"/>
  <c r="O394" i="1"/>
  <c r="O386" i="1"/>
  <c r="O378" i="1"/>
  <c r="O370" i="1"/>
  <c r="O362" i="1"/>
  <c r="O354" i="1"/>
  <c r="O346" i="1"/>
  <c r="O338" i="1"/>
  <c r="O330" i="1"/>
  <c r="O322" i="1"/>
  <c r="O314" i="1"/>
  <c r="O306" i="1"/>
  <c r="O298" i="1"/>
  <c r="O290" i="1"/>
  <c r="O282" i="1"/>
  <c r="O274" i="1"/>
  <c r="O266" i="1"/>
  <c r="O258" i="1"/>
  <c r="O250" i="1"/>
  <c r="O242" i="1"/>
  <c r="O234" i="1"/>
  <c r="O226" i="1"/>
  <c r="O218" i="1"/>
  <c r="O210" i="1"/>
  <c r="O202" i="1"/>
  <c r="O194" i="1"/>
  <c r="O186" i="1"/>
  <c r="O178" i="1"/>
  <c r="O170" i="1"/>
  <c r="O162" i="1"/>
  <c r="O154" i="1"/>
  <c r="O146" i="1"/>
  <c r="O138" i="1"/>
  <c r="O130" i="1"/>
  <c r="O122" i="1"/>
  <c r="O114" i="1"/>
  <c r="O106" i="1"/>
  <c r="O98" i="1"/>
  <c r="O90" i="1"/>
  <c r="O82" i="1"/>
  <c r="O74" i="1"/>
  <c r="O66" i="1"/>
  <c r="O58" i="1"/>
  <c r="O50" i="1"/>
  <c r="O42" i="1"/>
  <c r="O34" i="1"/>
  <c r="O26" i="1"/>
  <c r="O18" i="1"/>
  <c r="O10" i="1"/>
  <c r="O304" i="1"/>
  <c r="O296" i="1"/>
  <c r="O288" i="1"/>
  <c r="O280" i="1"/>
  <c r="O272" i="1"/>
  <c r="O264" i="1"/>
  <c r="O256" i="1"/>
  <c r="O248" i="1"/>
  <c r="O240" i="1"/>
  <c r="O232" i="1"/>
  <c r="O224" i="1"/>
  <c r="O216" i="1"/>
  <c r="O208" i="1"/>
  <c r="O200" i="1"/>
  <c r="O192" i="1"/>
  <c r="O184" i="1"/>
  <c r="O176" i="1"/>
  <c r="O168" i="1"/>
  <c r="O160" i="1"/>
  <c r="O152" i="1"/>
  <c r="O144" i="1"/>
  <c r="O136" i="1"/>
  <c r="O128" i="1"/>
  <c r="O120" i="1"/>
  <c r="O112" i="1"/>
  <c r="O104" i="1"/>
  <c r="O96" i="1"/>
  <c r="O88" i="1"/>
  <c r="O80" i="1"/>
  <c r="O72" i="1"/>
  <c r="O64" i="1"/>
  <c r="O56" i="1"/>
  <c r="O48" i="1"/>
  <c r="O40" i="1"/>
  <c r="O32" i="1"/>
  <c r="O24" i="1"/>
  <c r="O16" i="1"/>
  <c r="O8" i="1"/>
  <c r="O143" i="1"/>
  <c r="O135" i="1"/>
  <c r="O127" i="1"/>
  <c r="O119" i="1"/>
  <c r="O111" i="1"/>
  <c r="O103" i="1"/>
  <c r="O95" i="1"/>
  <c r="O87" i="1"/>
  <c r="O79" i="1"/>
  <c r="O71" i="1"/>
  <c r="O63" i="1"/>
  <c r="O55" i="1"/>
  <c r="O47" i="1"/>
  <c r="O39" i="1"/>
  <c r="O31" i="1"/>
  <c r="O23" i="1"/>
  <c r="O15" i="1"/>
  <c r="O7" i="1"/>
  <c r="O278" i="1"/>
  <c r="O270" i="1"/>
  <c r="O262" i="1"/>
  <c r="O254" i="1"/>
  <c r="O246" i="1"/>
  <c r="O238" i="1"/>
  <c r="O230" i="1"/>
  <c r="O222" i="1"/>
  <c r="O214" i="1"/>
  <c r="O206" i="1"/>
  <c r="O198" i="1"/>
  <c r="O190" i="1"/>
  <c r="O182" i="1"/>
  <c r="O174" i="1"/>
  <c r="O166" i="1"/>
  <c r="O158" i="1"/>
  <c r="O150" i="1"/>
  <c r="O142" i="1"/>
  <c r="O134" i="1"/>
  <c r="O126" i="1"/>
  <c r="O118" i="1"/>
  <c r="O110" i="1"/>
  <c r="O102" i="1"/>
  <c r="O94" i="1"/>
  <c r="O86" i="1"/>
  <c r="O78" i="1"/>
  <c r="O70" i="1"/>
  <c r="O62" i="1"/>
  <c r="O54" i="1"/>
  <c r="O46" i="1"/>
  <c r="O38" i="1"/>
  <c r="O30" i="1"/>
  <c r="O22" i="1"/>
  <c r="O14" i="1"/>
  <c r="O6" i="1"/>
  <c r="G824" i="4" l="1"/>
  <c r="G1309" i="4"/>
  <c r="G1390" i="4"/>
  <c r="G856" i="4"/>
  <c r="G1717" i="4"/>
  <c r="G2190" i="4"/>
  <c r="G1033" i="4"/>
  <c r="G1064" i="4"/>
  <c r="G2133" i="4"/>
  <c r="G1113" i="4"/>
  <c r="G493" i="4"/>
  <c r="G1296" i="4"/>
  <c r="G1576" i="4"/>
  <c r="G470" i="4"/>
  <c r="G550" i="4"/>
  <c r="G622" i="4"/>
  <c r="G718" i="4"/>
  <c r="G798" i="4"/>
  <c r="G934" i="4"/>
  <c r="G1030" i="4"/>
  <c r="G1062" i="4"/>
  <c r="G1150" i="4"/>
  <c r="G1278" i="4"/>
  <c r="G1374" i="4"/>
  <c r="G1486" i="4"/>
  <c r="G1590" i="4"/>
  <c r="G1710" i="4"/>
  <c r="G1966" i="4"/>
  <c r="G55" i="4"/>
  <c r="G1181" i="4"/>
  <c r="G1045" i="4"/>
  <c r="G354" i="4"/>
  <c r="G1368" i="4"/>
  <c r="G664" i="4"/>
  <c r="G1678" i="4"/>
  <c r="G1665" i="4"/>
  <c r="G1983" i="4"/>
  <c r="G406" i="4"/>
  <c r="G2269" i="4"/>
  <c r="G1861" i="4"/>
  <c r="G1445" i="4"/>
  <c r="G1543" i="4"/>
  <c r="G1135" i="4"/>
  <c r="G727" i="4"/>
  <c r="G773" i="4"/>
  <c r="G747" i="4"/>
  <c r="G642" i="4"/>
  <c r="G1680" i="4"/>
  <c r="G904" i="4"/>
  <c r="G472" i="4"/>
  <c r="G1626" i="4"/>
  <c r="G1449" i="4"/>
  <c r="G1991" i="4"/>
  <c r="G1502" i="4"/>
  <c r="G830" i="4"/>
  <c r="G2205" i="4"/>
  <c r="G1797" i="4"/>
  <c r="G1381" i="4"/>
  <c r="G981" i="4"/>
  <c r="G1479" i="4"/>
  <c r="G663" i="4"/>
  <c r="G717" i="4"/>
  <c r="G699" i="4"/>
  <c r="G1656" i="4"/>
  <c r="G1352" i="4"/>
  <c r="G1112" i="4"/>
  <c r="G888" i="4"/>
  <c r="G656" i="4"/>
  <c r="G1458" i="4"/>
  <c r="G2318" i="4"/>
  <c r="G1470" i="4"/>
  <c r="G814" i="4"/>
  <c r="G2165" i="4"/>
  <c r="G1757" i="4"/>
  <c r="G1349" i="4"/>
  <c r="G933" i="4"/>
  <c r="G1447" i="4"/>
  <c r="G1031" i="4"/>
  <c r="G623" i="4"/>
  <c r="G669" i="4"/>
  <c r="G509" i="4"/>
  <c r="G651" i="4"/>
  <c r="G578" i="4"/>
  <c r="G1616" i="4"/>
  <c r="G1320" i="4"/>
  <c r="G1096" i="4"/>
  <c r="G503" i="4"/>
  <c r="G567" i="4"/>
  <c r="G647" i="4"/>
  <c r="G711" i="4"/>
  <c r="G839" i="4"/>
  <c r="G919" i="4"/>
  <c r="G1071" i="4"/>
  <c r="G1143" i="4"/>
  <c r="G1239" i="4"/>
  <c r="G1343" i="4"/>
  <c r="G1535" i="4"/>
  <c r="G1663" i="4"/>
  <c r="G1895" i="4"/>
  <c r="G584" i="4"/>
  <c r="G720" i="4"/>
  <c r="G768" i="4"/>
  <c r="G864" i="4"/>
  <c r="G912" i="4"/>
  <c r="G944" i="4"/>
  <c r="G992" i="4"/>
  <c r="G1080" i="4"/>
  <c r="G1128" i="4"/>
  <c r="G1216" i="4"/>
  <c r="G1272" i="4"/>
  <c r="G1328" i="4"/>
  <c r="G1384" i="4"/>
  <c r="G1440" i="4"/>
  <c r="G1496" i="4"/>
  <c r="G1544" i="4"/>
  <c r="G1648" i="4"/>
  <c r="G1696" i="4"/>
  <c r="G1728" i="4"/>
  <c r="G1760" i="4"/>
  <c r="G1792" i="4"/>
  <c r="G850" i="4"/>
  <c r="G438" i="4"/>
  <c r="G590" i="4"/>
  <c r="G678" i="4"/>
  <c r="G750" i="4"/>
  <c r="G846" i="4"/>
  <c r="G982" i="4"/>
  <c r="G1102" i="4"/>
  <c r="G1206" i="4"/>
  <c r="G1334" i="4"/>
  <c r="G1430" i="4"/>
  <c r="G1558" i="4"/>
  <c r="G1630" i="4"/>
  <c r="G1838" i="4"/>
  <c r="G535" i="4"/>
  <c r="G615" i="4"/>
  <c r="G679" i="4"/>
  <c r="G791" i="4"/>
  <c r="G871" i="4"/>
  <c r="G1007" i="4"/>
  <c r="G1111" i="4"/>
  <c r="G1199" i="4"/>
  <c r="G1287" i="4"/>
  <c r="G1471" i="4"/>
  <c r="G1631" i="4"/>
  <c r="G1767" i="4"/>
  <c r="G488" i="4"/>
  <c r="G552" i="4"/>
  <c r="G672" i="4"/>
  <c r="G1176" i="4"/>
  <c r="G592" i="4"/>
  <c r="G882" i="4"/>
  <c r="G299" i="4"/>
  <c r="G379" i="4"/>
  <c r="G467" i="4"/>
  <c r="G46" i="4"/>
  <c r="G1683" i="4"/>
  <c r="G2124" i="4"/>
  <c r="G748" i="4"/>
  <c r="G2186" i="4"/>
  <c r="G1820" i="4"/>
  <c r="G1139" i="4"/>
  <c r="G1682" i="4"/>
  <c r="G2209" i="4"/>
  <c r="G1241" i="4"/>
  <c r="G2168" i="4"/>
  <c r="G1507" i="4"/>
  <c r="G1982" i="4"/>
  <c r="G1230" i="4"/>
  <c r="G2007" i="4"/>
  <c r="G2229" i="4"/>
  <c r="G2021" i="4"/>
  <c r="G1821" i="4"/>
  <c r="G1621" i="4"/>
  <c r="G1413" i="4"/>
  <c r="G1205" i="4"/>
  <c r="G997" i="4"/>
  <c r="G1711" i="4"/>
  <c r="G1511" i="4"/>
  <c r="G1303" i="4"/>
  <c r="G1095" i="4"/>
  <c r="G887" i="4"/>
  <c r="G687" i="4"/>
  <c r="G2335" i="4"/>
  <c r="G829" i="4"/>
  <c r="G653" i="4"/>
  <c r="G795" i="4"/>
  <c r="G635" i="4"/>
  <c r="G187" i="4"/>
  <c r="G386" i="4"/>
  <c r="G1704" i="4"/>
  <c r="G1400" i="4"/>
  <c r="G1144" i="4"/>
  <c r="G1032" i="4"/>
  <c r="G792" i="4"/>
  <c r="G680" i="4"/>
  <c r="G446" i="4"/>
  <c r="G478" i="4"/>
  <c r="G558" i="4"/>
  <c r="G598" i="4"/>
  <c r="G630" i="4"/>
  <c r="G686" i="4"/>
  <c r="G758" i="4"/>
  <c r="G1566" i="4"/>
  <c r="G759" i="4"/>
  <c r="G1639" i="4"/>
  <c r="G632" i="4"/>
  <c r="G872" i="4"/>
  <c r="G920" i="4"/>
  <c r="G1304" i="4"/>
  <c r="G1896" i="4"/>
  <c r="G956" i="4"/>
  <c r="G712" i="4"/>
  <c r="G936" i="4"/>
  <c r="G1424" i="4"/>
  <c r="G1744" i="4"/>
  <c r="G674" i="4"/>
  <c r="G555" i="4"/>
  <c r="G763" i="4"/>
  <c r="G781" i="4"/>
  <c r="G1607" i="4"/>
  <c r="G1109" i="4"/>
  <c r="G1509" i="4"/>
  <c r="G1925" i="4"/>
  <c r="G3" i="4"/>
  <c r="G1054" i="4"/>
  <c r="G1790" i="4"/>
  <c r="G1979" i="4"/>
  <c r="G1929" i="4"/>
  <c r="G1387" i="4"/>
  <c r="G728" i="4"/>
  <c r="G1208" i="4"/>
  <c r="G738" i="4"/>
  <c r="G1647" i="4"/>
  <c r="G1957" i="4"/>
  <c r="G1886" i="4"/>
  <c r="G1960" i="4"/>
  <c r="G609" i="4"/>
  <c r="G963" i="4"/>
  <c r="G1164" i="4"/>
  <c r="G1589" i="4"/>
  <c r="G2005" i="4"/>
  <c r="G1166" i="4"/>
  <c r="G1918" i="4"/>
  <c r="G2040" i="4"/>
  <c r="G1107" i="4"/>
  <c r="G1404" i="4"/>
  <c r="G910" i="4"/>
  <c r="G1262" i="4"/>
  <c r="G1175" i="4"/>
  <c r="G1383" i="4"/>
  <c r="G1735" i="4"/>
  <c r="G968" i="4"/>
  <c r="G1168" i="4"/>
  <c r="G1432" i="4"/>
  <c r="G1608" i="4"/>
  <c r="G1720" i="4"/>
  <c r="G1752" i="4"/>
  <c r="G528" i="4"/>
  <c r="G976" i="4"/>
  <c r="G1448" i="4"/>
  <c r="G1784" i="4"/>
  <c r="G877" i="4"/>
  <c r="G823" i="4"/>
  <c r="G1141" i="4"/>
  <c r="G1557" i="4"/>
  <c r="G318" i="4"/>
  <c r="G1134" i="4"/>
  <c r="G2033" i="4"/>
  <c r="G776" i="4"/>
  <c r="G1000" i="4"/>
  <c r="G1232" i="4"/>
  <c r="G1816" i="4"/>
  <c r="G514" i="4"/>
  <c r="G770" i="4"/>
  <c r="G925" i="4"/>
  <c r="G1271" i="4"/>
  <c r="G1687" i="4"/>
  <c r="G784" i="4"/>
  <c r="G1016" i="4"/>
  <c r="G1240" i="4"/>
  <c r="G1512" i="4"/>
  <c r="G603" i="4"/>
  <c r="G637" i="4"/>
  <c r="G935" i="4"/>
  <c r="G1335" i="4"/>
  <c r="G1751" i="4"/>
  <c r="G1245" i="4"/>
  <c r="G1653" i="4"/>
  <c r="G2069" i="4"/>
  <c r="G1855" i="4"/>
  <c r="G654" i="4"/>
  <c r="G1310" i="4"/>
  <c r="G2078" i="4"/>
  <c r="G793" i="4"/>
  <c r="G1612" i="4"/>
  <c r="G1824" i="4"/>
  <c r="G1856" i="4"/>
  <c r="G1888" i="4"/>
  <c r="G1920" i="4"/>
  <c r="G1952" i="4"/>
  <c r="G1984" i="4"/>
  <c r="G2016" i="4"/>
  <c r="G2048" i="4"/>
  <c r="G2080" i="4"/>
  <c r="G2112" i="4"/>
  <c r="G828" i="4"/>
  <c r="G1068" i="4"/>
  <c r="G1220" i="4"/>
  <c r="G1388" i="4"/>
  <c r="G1540" i="4"/>
  <c r="G1684" i="4"/>
  <c r="G1996" i="4"/>
  <c r="G969" i="4"/>
  <c r="G1089" i="4"/>
  <c r="G1177" i="4"/>
  <c r="G1409" i="4"/>
  <c r="G1649" i="4"/>
  <c r="G1729" i="4"/>
  <c r="G1801" i="4"/>
  <c r="G2298" i="4"/>
  <c r="G993" i="4"/>
  <c r="G1145" i="4"/>
  <c r="G1233" i="4"/>
  <c r="G1297" i="4"/>
  <c r="G1369" i="4"/>
  <c r="G1585" i="4"/>
  <c r="G756" i="4"/>
  <c r="G908" i="4"/>
  <c r="G1084" i="4"/>
  <c r="G1252" i="4"/>
  <c r="G1476" i="4"/>
  <c r="G1700" i="4"/>
  <c r="G2052" i="4"/>
  <c r="G465" i="4"/>
  <c r="G577" i="4"/>
  <c r="G641" i="4"/>
  <c r="G729" i="4"/>
  <c r="G857" i="4"/>
  <c r="G889" i="4"/>
  <c r="G1073" i="4"/>
  <c r="G1169" i="4"/>
  <c r="G1273" i="4"/>
  <c r="G1385" i="4"/>
  <c r="G1513" i="4"/>
  <c r="G1601" i="4"/>
  <c r="G1689" i="4"/>
  <c r="G1905" i="4"/>
  <c r="G524" i="4"/>
  <c r="G812" i="4"/>
  <c r="G1028" i="4"/>
  <c r="G1260" i="4"/>
  <c r="G1892" i="4"/>
  <c r="G2300" i="4"/>
  <c r="G362" i="4"/>
  <c r="G394" i="4"/>
  <c r="G426" i="4"/>
  <c r="G490" i="4"/>
  <c r="G530" i="4"/>
  <c r="G594" i="4"/>
  <c r="G658" i="4"/>
  <c r="G722" i="4"/>
  <c r="G754" i="4"/>
  <c r="G786" i="4"/>
  <c r="G818" i="4"/>
  <c r="G898" i="4"/>
  <c r="G938" i="4"/>
  <c r="G1002" i="4"/>
  <c r="G1034" i="4"/>
  <c r="G1130" i="4"/>
  <c r="G1234" i="4"/>
  <c r="G1322" i="4"/>
  <c r="G1386" i="4"/>
  <c r="G1498" i="4"/>
  <c r="G1578" i="4"/>
  <c r="G1618" i="4"/>
  <c r="G1674" i="4"/>
  <c r="G1810" i="4"/>
  <c r="G1874" i="4"/>
  <c r="G1914" i="4"/>
  <c r="G2002" i="4"/>
  <c r="G806" i="4"/>
  <c r="G870" i="4"/>
  <c r="G950" i="4"/>
  <c r="G998" i="4"/>
  <c r="G1038" i="4"/>
  <c r="G1070" i="4"/>
  <c r="G1118" i="4"/>
  <c r="G1222" i="4"/>
  <c r="G1294" i="4"/>
  <c r="G1342" i="4"/>
  <c r="G1446" i="4"/>
  <c r="G1598" i="4"/>
  <c r="G1646" i="4"/>
  <c r="G1742" i="4"/>
  <c r="G1870" i="4"/>
  <c r="G1998" i="4"/>
  <c r="G511" i="4"/>
  <c r="G655" i="4"/>
  <c r="G719" i="4"/>
  <c r="G799" i="4"/>
  <c r="G847" i="4"/>
  <c r="G879" i="4"/>
  <c r="G943" i="4"/>
  <c r="G1079" i="4"/>
  <c r="G1119" i="4"/>
  <c r="G1151" i="4"/>
  <c r="G1207" i="4"/>
  <c r="G1247" i="4"/>
  <c r="G1367" i="4"/>
  <c r="G1415" i="4"/>
  <c r="G1487" i="4"/>
  <c r="G1575" i="4"/>
  <c r="G1671" i="4"/>
  <c r="G1799" i="4"/>
  <c r="G688" i="4"/>
  <c r="G736" i="4"/>
  <c r="G832" i="4"/>
  <c r="G952" i="4"/>
  <c r="G1184" i="4"/>
  <c r="G1408" i="4"/>
  <c r="G1456" i="4"/>
  <c r="G1560" i="4"/>
  <c r="G1672" i="4"/>
  <c r="G1736" i="4"/>
  <c r="G1768" i="4"/>
  <c r="G1800" i="4"/>
  <c r="G1832" i="4"/>
  <c r="G1864" i="4"/>
  <c r="G1928" i="4"/>
  <c r="G1992" i="4"/>
  <c r="G2024" i="4"/>
  <c r="G2056" i="4"/>
  <c r="G2088" i="4"/>
  <c r="G2279" i="4"/>
  <c r="G2252" i="4"/>
  <c r="G2044" i="4"/>
  <c r="G1836" i="4"/>
  <c r="G1676" i="4"/>
  <c r="G1508" i="4"/>
  <c r="G1356" i="4"/>
  <c r="G860" i="4"/>
  <c r="G604" i="4"/>
  <c r="G484" i="4"/>
  <c r="G1651" i="4"/>
  <c r="G1379" i="4"/>
  <c r="G1227" i="4"/>
  <c r="G1091" i="4"/>
  <c r="G955" i="4"/>
  <c r="G817" i="4"/>
  <c r="G1659" i="4"/>
  <c r="G2106" i="4"/>
  <c r="G1938" i="4"/>
  <c r="G1746" i="4"/>
  <c r="G1202" i="4"/>
  <c r="G1051" i="4"/>
  <c r="G2225" i="4"/>
  <c r="G2089" i="4"/>
  <c r="G1953" i="4"/>
  <c r="G1825" i="4"/>
  <c r="G1561" i="4"/>
  <c r="G1457" i="4"/>
  <c r="G1353" i="4"/>
  <c r="G1257" i="4"/>
  <c r="G929" i="4"/>
  <c r="G809" i="4"/>
  <c r="G705" i="4"/>
  <c r="G2304" i="4"/>
  <c r="G2200" i="4"/>
  <c r="G2163" i="4"/>
  <c r="G1739" i="4"/>
  <c r="G2087" i="4"/>
  <c r="G2179" i="4"/>
  <c r="G1787" i="4"/>
  <c r="G2191" i="4"/>
  <c r="G1903" i="4"/>
  <c r="G2278" i="4"/>
  <c r="G2214" i="4"/>
  <c r="G2150" i="4"/>
  <c r="G2086" i="4"/>
  <c r="G2022" i="4"/>
  <c r="G1958" i="4"/>
  <c r="G1894" i="4"/>
  <c r="G1830" i="4"/>
  <c r="G1766" i="4"/>
  <c r="G1702" i="4"/>
  <c r="G1638" i="4"/>
  <c r="G1510" i="4"/>
  <c r="G1382" i="4"/>
  <c r="G1254" i="4"/>
  <c r="G2299" i="4"/>
  <c r="G2079" i="4"/>
  <c r="G2204" i="4"/>
  <c r="G1788" i="4"/>
  <c r="G1468" i="4"/>
  <c r="G1308" i="4"/>
  <c r="G1148" i="4"/>
  <c r="G972" i="4"/>
  <c r="G556" i="4"/>
  <c r="G1595" i="4"/>
  <c r="G1331" i="4"/>
  <c r="G1195" i="4"/>
  <c r="G1059" i="4"/>
  <c r="G907" i="4"/>
  <c r="G2171" i="4"/>
  <c r="G1579" i="4"/>
  <c r="G2258" i="4"/>
  <c r="G2066" i="4"/>
  <c r="G1162" i="4"/>
  <c r="G2185" i="4"/>
  <c r="G2057" i="4"/>
  <c r="G1921" i="4"/>
  <c r="G1777" i="4"/>
  <c r="G1529" i="4"/>
  <c r="G1329" i="4"/>
  <c r="G1225" i="4"/>
  <c r="G1129" i="4"/>
  <c r="G905" i="4"/>
  <c r="G785" i="4"/>
  <c r="G569" i="4"/>
  <c r="G353" i="4"/>
  <c r="G2280" i="4"/>
  <c r="G2176" i="4"/>
  <c r="G2019" i="4"/>
  <c r="G1515" i="4"/>
  <c r="G2015" i="4"/>
  <c r="G2075" i="4"/>
  <c r="G1691" i="4"/>
  <c r="G2111" i="4"/>
  <c r="G2326" i="4"/>
  <c r="G2262" i="4"/>
  <c r="G2198" i="4"/>
  <c r="G2134" i="4"/>
  <c r="G2070" i="4"/>
  <c r="G2006" i="4"/>
  <c r="G1942" i="4"/>
  <c r="G1878" i="4"/>
  <c r="G1814" i="4"/>
  <c r="G1750" i="4"/>
  <c r="G1686" i="4"/>
  <c r="G1494" i="4"/>
  <c r="G1987" i="4"/>
  <c r="G1887" i="4"/>
  <c r="G2148" i="4"/>
  <c r="G1948" i="4"/>
  <c r="G1764" i="4"/>
  <c r="G1580" i="4"/>
  <c r="G1436" i="4"/>
  <c r="G764" i="4"/>
  <c r="G2027" i="4"/>
  <c r="G1475" i="4"/>
  <c r="G1299" i="4"/>
  <c r="G1155" i="4"/>
  <c r="G1019" i="4"/>
  <c r="G875" i="4"/>
  <c r="G1971" i="4"/>
  <c r="G1531" i="4"/>
  <c r="G2194" i="4"/>
  <c r="G2026" i="4"/>
  <c r="G1842" i="4"/>
  <c r="G1658" i="4"/>
  <c r="G1490" i="4"/>
  <c r="G1290" i="4"/>
  <c r="G2289" i="4"/>
  <c r="G2161" i="4"/>
  <c r="G2017" i="4"/>
  <c r="G1889" i="4"/>
  <c r="G761" i="4"/>
  <c r="G649" i="4"/>
  <c r="G425" i="4"/>
  <c r="G33" i="4"/>
  <c r="G2248" i="4"/>
  <c r="G2152" i="4"/>
  <c r="G1931" i="4"/>
  <c r="G2255" i="4"/>
  <c r="G1879" i="4"/>
  <c r="G1963" i="4"/>
  <c r="G2319" i="4"/>
  <c r="G2031" i="4"/>
  <c r="G2310" i="4"/>
  <c r="G2246" i="4"/>
  <c r="G2182" i="4"/>
  <c r="G2118" i="4"/>
  <c r="G2054" i="4"/>
  <c r="G1990" i="4"/>
  <c r="G1926" i="4"/>
  <c r="G1862" i="4"/>
  <c r="G1798" i="4"/>
  <c r="G1734" i="4"/>
  <c r="G1670" i="4"/>
  <c r="G1542" i="4"/>
  <c r="G1414" i="4"/>
  <c r="G1350" i="4"/>
  <c r="G1286" i="4"/>
  <c r="G1158" i="4"/>
  <c r="G1094" i="4"/>
  <c r="G838" i="4"/>
  <c r="G646" i="4"/>
  <c r="G1771" i="4"/>
  <c r="G2092" i="4"/>
  <c r="G1708" i="4"/>
  <c r="G1564" i="4"/>
  <c r="G1228" i="4"/>
  <c r="G1060" i="4"/>
  <c r="G892" i="4"/>
  <c r="G740" i="4"/>
  <c r="G396" i="4"/>
  <c r="G1859" i="4"/>
  <c r="G1427" i="4"/>
  <c r="G1259" i="4"/>
  <c r="G1131" i="4"/>
  <c r="G971" i="4"/>
  <c r="G2210" i="4"/>
  <c r="G1795" i="4"/>
  <c r="G2170" i="4"/>
  <c r="G1970" i="4"/>
  <c r="G1426" i="4"/>
  <c r="G1258" i="4"/>
  <c r="G1066" i="4"/>
  <c r="G2243" i="4"/>
  <c r="G2257" i="4"/>
  <c r="G2121" i="4"/>
  <c r="G1993" i="4"/>
  <c r="G1841" i="4"/>
  <c r="G849" i="4"/>
  <c r="G721" i="4"/>
  <c r="G2328" i="4"/>
  <c r="G2232" i="4"/>
  <c r="G2120" i="4"/>
  <c r="G2307" i="4"/>
  <c r="G1811" i="4"/>
  <c r="G2143" i="4"/>
  <c r="G2267" i="4"/>
  <c r="G1867" i="4"/>
  <c r="G2263" i="4"/>
  <c r="G1959" i="4"/>
  <c r="G2294" i="4"/>
  <c r="G2230" i="4"/>
  <c r="G2166" i="4"/>
  <c r="G2102" i="4"/>
  <c r="G2038" i="4"/>
  <c r="G1974" i="4"/>
  <c r="G1910" i="4"/>
  <c r="G1846" i="4"/>
  <c r="G1782" i="4"/>
  <c r="G1718" i="4"/>
  <c r="G1462" i="4"/>
  <c r="G1270" i="4"/>
  <c r="G1142" i="4"/>
  <c r="G886" i="4"/>
  <c r="G2276" i="4"/>
  <c r="G1868" i="4"/>
  <c r="G1532" i="4"/>
  <c r="G1196" i="4"/>
  <c r="G868" i="4"/>
  <c r="G676" i="4"/>
  <c r="G1355" i="4"/>
  <c r="G1067" i="4"/>
  <c r="G2291" i="4"/>
  <c r="G2314" i="4"/>
  <c r="G1962" i="4"/>
  <c r="G1594" i="4"/>
  <c r="G2099" i="4"/>
  <c r="G2145" i="4"/>
  <c r="G1865" i="4"/>
  <c r="G1593" i="4"/>
  <c r="G2312" i="4"/>
  <c r="G1779" i="4"/>
  <c r="G2219" i="4"/>
  <c r="G2223" i="4"/>
  <c r="G2286" i="4"/>
  <c r="G2158" i="4"/>
  <c r="G2030" i="4"/>
  <c r="G1518" i="4"/>
  <c r="G1406" i="4"/>
  <c r="G1302" i="4"/>
  <c r="G1198" i="4"/>
  <c r="G990" i="4"/>
  <c r="G894" i="4"/>
  <c r="G790" i="4"/>
  <c r="G2183" i="4"/>
  <c r="G1943" i="4"/>
  <c r="G2317" i="4"/>
  <c r="G2253" i="4"/>
  <c r="G2189" i="4"/>
  <c r="G2125" i="4"/>
  <c r="G2061" i="4"/>
  <c r="G1997" i="4"/>
  <c r="G1933" i="4"/>
  <c r="G1869" i="4"/>
  <c r="G1805" i="4"/>
  <c r="G1741" i="4"/>
  <c r="G1677" i="4"/>
  <c r="G1613" i="4"/>
  <c r="G1549" i="4"/>
  <c r="G1485" i="4"/>
  <c r="G1421" i="4"/>
  <c r="G1357" i="4"/>
  <c r="G1293" i="4"/>
  <c r="G1229" i="4"/>
  <c r="G1165" i="4"/>
  <c r="G1101" i="4"/>
  <c r="G1037" i="4"/>
  <c r="G973" i="4"/>
  <c r="G1823" i="4"/>
  <c r="G1759" i="4"/>
  <c r="G1695" i="4"/>
  <c r="G1567" i="4"/>
  <c r="G1503" i="4"/>
  <c r="G1375" i="4"/>
  <c r="G1311" i="4"/>
  <c r="G1183" i="4"/>
  <c r="G1055" i="4"/>
  <c r="G991" i="4"/>
  <c r="G927" i="4"/>
  <c r="G479" i="4"/>
  <c r="G885" i="4"/>
  <c r="G821" i="4"/>
  <c r="G757" i="4"/>
  <c r="G693" i="4"/>
  <c r="G629" i="4"/>
  <c r="G565" i="4"/>
  <c r="G501" i="4"/>
  <c r="G181" i="4"/>
  <c r="G835" i="4"/>
  <c r="G771" i="4"/>
  <c r="G707" i="4"/>
  <c r="G579" i="4"/>
  <c r="G515" i="4"/>
  <c r="G451" i="4"/>
  <c r="G323" i="4"/>
  <c r="G1664" i="4"/>
  <c r="G1600" i="4"/>
  <c r="G1472" i="4"/>
  <c r="G1344" i="4"/>
  <c r="G1280" i="4"/>
  <c r="G1152" i="4"/>
  <c r="G1088" i="4"/>
  <c r="G1024" i="4"/>
  <c r="G960" i="4"/>
  <c r="G896" i="4"/>
  <c r="G640" i="4"/>
  <c r="G2203" i="4"/>
  <c r="G2172" i="4"/>
  <c r="G1452" i="4"/>
  <c r="G1124" i="4"/>
  <c r="G796" i="4"/>
  <c r="G1995" i="4"/>
  <c r="G1283" i="4"/>
  <c r="G995" i="4"/>
  <c r="G1835" i="4"/>
  <c r="G2226" i="4"/>
  <c r="G1850" i="4"/>
  <c r="G1146" i="4"/>
  <c r="G2081" i="4"/>
  <c r="G1545" i="4"/>
  <c r="G1337" i="4"/>
  <c r="G921" i="4"/>
  <c r="G681" i="4"/>
  <c r="G393" i="4"/>
  <c r="G2264" i="4"/>
  <c r="G2287" i="4"/>
  <c r="G2003" i="4"/>
  <c r="G2071" i="4"/>
  <c r="G2254" i="4"/>
  <c r="G2126" i="4"/>
  <c r="G1614" i="4"/>
  <c r="G862" i="4"/>
  <c r="G662" i="4"/>
  <c r="G574" i="4"/>
  <c r="G2127" i="4"/>
  <c r="G2301" i="4"/>
  <c r="G2237" i="4"/>
  <c r="G2173" i="4"/>
  <c r="G2109" i="4"/>
  <c r="G2045" i="4"/>
  <c r="G1981" i="4"/>
  <c r="G1917" i="4"/>
  <c r="G1853" i="4"/>
  <c r="G1789" i="4"/>
  <c r="G1725" i="4"/>
  <c r="G1661" i="4"/>
  <c r="G1597" i="4"/>
  <c r="G1533" i="4"/>
  <c r="G1469" i="4"/>
  <c r="G1405" i="4"/>
  <c r="G1341" i="4"/>
  <c r="G1277" i="4"/>
  <c r="G1213" i="4"/>
  <c r="G1149" i="4"/>
  <c r="G1085" i="4"/>
  <c r="G1021" i="4"/>
  <c r="G957" i="4"/>
  <c r="G1807" i="4"/>
  <c r="G1743" i="4"/>
  <c r="G1679" i="4"/>
  <c r="G1615" i="4"/>
  <c r="G1551" i="4"/>
  <c r="G1423" i="4"/>
  <c r="G1359" i="4"/>
  <c r="G1295" i="4"/>
  <c r="G1039" i="4"/>
  <c r="G975" i="4"/>
  <c r="G911" i="4"/>
  <c r="G869" i="4"/>
  <c r="G805" i="4"/>
  <c r="G741" i="4"/>
  <c r="G677" i="4"/>
  <c r="G613" i="4"/>
  <c r="G549" i="4"/>
  <c r="G485" i="4"/>
  <c r="G357" i="4"/>
  <c r="G293" i="4"/>
  <c r="G819" i="4"/>
  <c r="G755" i="4"/>
  <c r="G691" i="4"/>
  <c r="G627" i="4"/>
  <c r="G563" i="4"/>
  <c r="G378" i="4"/>
  <c r="G1840" i="4"/>
  <c r="G1776" i="4"/>
  <c r="G1712" i="4"/>
  <c r="G1584" i="4"/>
  <c r="G1520" i="4"/>
  <c r="G1392" i="4"/>
  <c r="G1200" i="4"/>
  <c r="G1136" i="4"/>
  <c r="G1072" i="4"/>
  <c r="G1008" i="4"/>
  <c r="G880" i="4"/>
  <c r="G624" i="4"/>
  <c r="G2327" i="4"/>
  <c r="G2076" i="4"/>
  <c r="G1692" i="4"/>
  <c r="G1372" i="4"/>
  <c r="G1052" i="4"/>
  <c r="G1619" i="4"/>
  <c r="G1219" i="4"/>
  <c r="G931" i="4"/>
  <c r="G1611" i="4"/>
  <c r="G2138" i="4"/>
  <c r="G1770" i="4"/>
  <c r="G1402" i="4"/>
  <c r="G2273" i="4"/>
  <c r="G2001" i="4"/>
  <c r="G1737" i="4"/>
  <c r="G1289" i="4"/>
  <c r="G1081" i="4"/>
  <c r="G665" i="4"/>
  <c r="G377" i="4"/>
  <c r="G2216" i="4"/>
  <c r="G2259" i="4"/>
  <c r="G2119" i="4"/>
  <c r="G1827" i="4"/>
  <c r="G1935" i="4"/>
  <c r="G2222" i="4"/>
  <c r="G2094" i="4"/>
  <c r="G1246" i="4"/>
  <c r="G942" i="4"/>
  <c r="G222" i="4"/>
  <c r="G2311" i="4"/>
  <c r="G2063" i="4"/>
  <c r="G2285" i="4"/>
  <c r="G2221" i="4"/>
  <c r="G2157" i="4"/>
  <c r="G2093" i="4"/>
  <c r="G2029" i="4"/>
  <c r="G1965" i="4"/>
  <c r="G1901" i="4"/>
  <c r="G1837" i="4"/>
  <c r="G1773" i="4"/>
  <c r="G1709" i="4"/>
  <c r="G1645" i="4"/>
  <c r="G1581" i="4"/>
  <c r="G1517" i="4"/>
  <c r="G1453" i="4"/>
  <c r="G1389" i="4"/>
  <c r="G1325" i="4"/>
  <c r="G1261" i="4"/>
  <c r="G1197" i="4"/>
  <c r="G1133" i="4"/>
  <c r="G1069" i="4"/>
  <c r="G1005" i="4"/>
  <c r="G941" i="4"/>
  <c r="G1791" i="4"/>
  <c r="G1727" i="4"/>
  <c r="G1407" i="4"/>
  <c r="G1215" i="4"/>
  <c r="G1087" i="4"/>
  <c r="G1023" i="4"/>
  <c r="G959" i="4"/>
  <c r="G831" i="4"/>
  <c r="G917" i="4"/>
  <c r="G853" i="4"/>
  <c r="G789" i="4"/>
  <c r="G725" i="4"/>
  <c r="G597" i="4"/>
  <c r="G341" i="4"/>
  <c r="G803" i="4"/>
  <c r="G739" i="4"/>
  <c r="G675" i="4"/>
  <c r="G611" i="4"/>
  <c r="G547" i="4"/>
  <c r="G483" i="4"/>
  <c r="G355" i="4"/>
  <c r="G874" i="4"/>
  <c r="G1632" i="4"/>
  <c r="G1568" i="4"/>
  <c r="G1504" i="4"/>
  <c r="G1312" i="4"/>
  <c r="G1248" i="4"/>
  <c r="G928" i="4"/>
  <c r="G800" i="4"/>
  <c r="G2020" i="4"/>
  <c r="G1324" i="4"/>
  <c r="G420" i="4"/>
  <c r="G1171" i="4"/>
  <c r="G1547" i="4"/>
  <c r="G1722" i="4"/>
  <c r="G1010" i="4"/>
  <c r="G1969" i="4"/>
  <c r="G1465" i="4"/>
  <c r="G1265" i="4"/>
  <c r="G833" i="4"/>
  <c r="G505" i="4"/>
  <c r="G2067" i="4"/>
  <c r="G1747" i="4"/>
  <c r="G2167" i="4"/>
  <c r="G996" i="4"/>
  <c r="G1539" i="4"/>
  <c r="G891" i="4"/>
  <c r="G2090" i="4"/>
  <c r="G1370" i="4"/>
  <c r="G2249" i="4"/>
  <c r="G1697" i="4"/>
  <c r="G1065" i="4"/>
  <c r="G2184" i="4"/>
  <c r="G2047" i="4"/>
  <c r="G2206" i="4"/>
  <c r="G1916" i="4"/>
  <c r="G700" i="4"/>
  <c r="G2139" i="4"/>
  <c r="G1035" i="4"/>
  <c r="G1546" i="4"/>
  <c r="G1417" i="4"/>
  <c r="G1001" i="4"/>
  <c r="G1847" i="4"/>
  <c r="G2302" i="4"/>
  <c r="G2062" i="4"/>
  <c r="G1854" i="4"/>
  <c r="G1662" i="4"/>
  <c r="G1438" i="4"/>
  <c r="G958" i="4"/>
  <c r="G518" i="4"/>
  <c r="G2159" i="4"/>
  <c r="G2245" i="4"/>
  <c r="G2141" i="4"/>
  <c r="G2037" i="4"/>
  <c r="G1941" i="4"/>
  <c r="G1829" i="4"/>
  <c r="G1733" i="4"/>
  <c r="G1629" i="4"/>
  <c r="G1525" i="4"/>
  <c r="G1429" i="4"/>
  <c r="G1317" i="4"/>
  <c r="G1221" i="4"/>
  <c r="G1117" i="4"/>
  <c r="G1013" i="4"/>
  <c r="G1831" i="4"/>
  <c r="G1719" i="4"/>
  <c r="G1519" i="4"/>
  <c r="G1319" i="4"/>
  <c r="G903" i="4"/>
  <c r="G807" i="4"/>
  <c r="G695" i="4"/>
  <c r="G861" i="4"/>
  <c r="G765" i="4"/>
  <c r="G573" i="4"/>
  <c r="G477" i="4"/>
  <c r="G843" i="4"/>
  <c r="G731" i="4"/>
  <c r="G539" i="4"/>
  <c r="G858" i="4"/>
  <c r="G546" i="4"/>
  <c r="G1592" i="4"/>
  <c r="G1875" i="4"/>
  <c r="G652" i="4"/>
  <c r="G1435" i="4"/>
  <c r="G867" i="4"/>
  <c r="G2058" i="4"/>
  <c r="G2313" i="4"/>
  <c r="G1761" i="4"/>
  <c r="G2240" i="4"/>
  <c r="G1915" i="4"/>
  <c r="G2238" i="4"/>
  <c r="G2014" i="4"/>
  <c r="G1238" i="4"/>
  <c r="G918" i="4"/>
  <c r="G2039" i="4"/>
  <c r="G2325" i="4"/>
  <c r="G2213" i="4"/>
  <c r="G2117" i="4"/>
  <c r="G2013" i="4"/>
  <c r="G1909" i="4"/>
  <c r="G1813" i="4"/>
  <c r="G1701" i="4"/>
  <c r="G1605" i="4"/>
  <c r="G1501" i="4"/>
  <c r="G1397" i="4"/>
  <c r="G1301" i="4"/>
  <c r="G1189" i="4"/>
  <c r="G1093" i="4"/>
  <c r="G989" i="4"/>
  <c r="G1703" i="4"/>
  <c r="G1591" i="4"/>
  <c r="G1495" i="4"/>
  <c r="G1391" i="4"/>
  <c r="G1191" i="4"/>
  <c r="G983" i="4"/>
  <c r="G775" i="4"/>
  <c r="G583" i="4"/>
  <c r="G487" i="4"/>
  <c r="G837" i="4"/>
  <c r="G733" i="4"/>
  <c r="G645" i="4"/>
  <c r="G461" i="4"/>
  <c r="G397" i="4"/>
  <c r="G317" i="4"/>
  <c r="G811" i="4"/>
  <c r="G715" i="4"/>
  <c r="G619" i="4"/>
  <c r="G523" i="4"/>
  <c r="G834" i="4"/>
  <c r="G730" i="4"/>
  <c r="G1464" i="4"/>
  <c r="G1360" i="4"/>
  <c r="G1256" i="4"/>
  <c r="G1160" i="4"/>
  <c r="G1048" i="4"/>
  <c r="G848" i="4"/>
  <c r="G744" i="4"/>
  <c r="G648" i="4"/>
  <c r="G536" i="4"/>
  <c r="G2332" i="4"/>
  <c r="G924" i="4"/>
  <c r="G1315" i="4"/>
  <c r="G2083" i="4"/>
  <c r="G1170" i="4"/>
  <c r="G2177" i="4"/>
  <c r="G777" i="4"/>
  <c r="G2136" i="4"/>
  <c r="G1891" i="4"/>
  <c r="G2295" i="4"/>
  <c r="G2174" i="4"/>
  <c r="G1950" i="4"/>
  <c r="G1758" i="4"/>
  <c r="G1214" i="4"/>
  <c r="G878" i="4"/>
  <c r="G2336" i="4"/>
  <c r="G1975" i="4"/>
  <c r="G2293" i="4"/>
  <c r="G2197" i="4"/>
  <c r="G2085" i="4"/>
  <c r="G1989" i="4"/>
  <c r="G1885" i="4"/>
  <c r="G1781" i="4"/>
  <c r="G1685" i="4"/>
  <c r="G1573" i="4"/>
  <c r="G1477" i="4"/>
  <c r="G1373" i="4"/>
  <c r="G1269" i="4"/>
  <c r="G1173" i="4"/>
  <c r="G1061" i="4"/>
  <c r="G965" i="4"/>
  <c r="G1775" i="4"/>
  <c r="G1463" i="4"/>
  <c r="G1263" i="4"/>
  <c r="G1159" i="4"/>
  <c r="G951" i="4"/>
  <c r="G855" i="4"/>
  <c r="G751" i="4"/>
  <c r="G909" i="4"/>
  <c r="G813" i="4"/>
  <c r="G709" i="4"/>
  <c r="G621" i="4"/>
  <c r="G525" i="4"/>
  <c r="G787" i="4"/>
  <c r="G683" i="4"/>
  <c r="G595" i="4"/>
  <c r="G914" i="4"/>
  <c r="G802" i="4"/>
  <c r="G706" i="4"/>
  <c r="G2220" i="4"/>
  <c r="G1484" i="4"/>
  <c r="G844" i="4"/>
  <c r="G1235" i="4"/>
  <c r="G1755" i="4"/>
  <c r="G1834" i="4"/>
  <c r="G1082" i="4"/>
  <c r="G2097" i="4"/>
  <c r="G1577" i="4"/>
  <c r="G713" i="4"/>
  <c r="G1699" i="4"/>
  <c r="G2151" i="4"/>
  <c r="G2142" i="4"/>
  <c r="G1726" i="4"/>
  <c r="G1534" i="4"/>
  <c r="G1182" i="4"/>
  <c r="G854" i="4"/>
  <c r="G702" i="4"/>
  <c r="G430" i="4"/>
  <c r="G2271" i="4"/>
  <c r="G1919" i="4"/>
  <c r="G2277" i="4"/>
  <c r="G2181" i="4"/>
  <c r="G2077" i="4"/>
  <c r="G1973" i="4"/>
  <c r="G1877" i="4"/>
  <c r="G1765" i="4"/>
  <c r="G1669" i="4"/>
  <c r="G1565" i="4"/>
  <c r="G1461" i="4"/>
  <c r="G1365" i="4"/>
  <c r="G1253" i="4"/>
  <c r="G1157" i="4"/>
  <c r="G1053" i="4"/>
  <c r="G949" i="4"/>
  <c r="G1559" i="4"/>
  <c r="G1455" i="4"/>
  <c r="G1351" i="4"/>
  <c r="G1255" i="4"/>
  <c r="G1047" i="4"/>
  <c r="G631" i="4"/>
  <c r="G263" i="4"/>
  <c r="G901" i="4"/>
  <c r="G797" i="4"/>
  <c r="G701" i="4"/>
  <c r="G779" i="4"/>
  <c r="G667" i="4"/>
  <c r="G491" i="4"/>
  <c r="G411" i="4"/>
  <c r="G794" i="4"/>
  <c r="G1624" i="4"/>
  <c r="G1528" i="4"/>
  <c r="G940" i="4"/>
  <c r="G1100" i="4"/>
  <c r="G1268" i="4"/>
  <c r="G1428" i="4"/>
  <c r="G1572" i="4"/>
  <c r="G1716" i="4"/>
  <c r="G977" i="4"/>
  <c r="G1049" i="4"/>
  <c r="G1105" i="4"/>
  <c r="G1201" i="4"/>
  <c r="G1441" i="4"/>
  <c r="G1673" i="4"/>
  <c r="G1745" i="4"/>
  <c r="G1161" i="4"/>
  <c r="G1321" i="4"/>
  <c r="G1401" i="4"/>
  <c r="G1609" i="4"/>
  <c r="G628" i="4"/>
  <c r="G788" i="4"/>
  <c r="G1132" i="4"/>
  <c r="G1300" i="4"/>
  <c r="G1516" i="4"/>
  <c r="G1740" i="4"/>
  <c r="G2084" i="4"/>
  <c r="G585" i="4"/>
  <c r="G1193" i="4"/>
  <c r="G634" i="4"/>
  <c r="G698" i="4"/>
  <c r="G762" i="4"/>
  <c r="G826" i="4"/>
  <c r="G906" i="4"/>
  <c r="G1042" i="4"/>
  <c r="G696" i="4"/>
  <c r="G808" i="4"/>
  <c r="G1040" i="4"/>
  <c r="G1288" i="4"/>
  <c r="G1416" i="4"/>
  <c r="G1552" i="4"/>
  <c r="G402" i="4"/>
  <c r="G482" i="4"/>
  <c r="G610" i="4"/>
  <c r="G827" i="4"/>
  <c r="G349" i="4"/>
  <c r="G845" i="4"/>
  <c r="G1127" i="4"/>
  <c r="G1327" i="4"/>
  <c r="G1527" i="4"/>
  <c r="G1029" i="4"/>
  <c r="G1237" i="4"/>
  <c r="G1437" i="4"/>
  <c r="G1637" i="4"/>
  <c r="G1845" i="4"/>
  <c r="G2053" i="4"/>
  <c r="G2261" i="4"/>
  <c r="G2095" i="4"/>
  <c r="G606" i="4"/>
  <c r="G926" i="4"/>
  <c r="G2046" i="4"/>
  <c r="G2131" i="4"/>
  <c r="G2296" i="4"/>
  <c r="G1419" i="4"/>
  <c r="G1964" i="4"/>
  <c r="G382" i="4"/>
  <c r="G742" i="4"/>
  <c r="G822" i="4"/>
  <c r="G1022" i="4"/>
  <c r="G1086" i="4"/>
  <c r="G1318" i="4"/>
  <c r="G1422" i="4"/>
  <c r="G1550" i="4"/>
  <c r="G1622" i="4"/>
  <c r="G1806" i="4"/>
  <c r="G447" i="4"/>
  <c r="G559" i="4"/>
  <c r="G639" i="4"/>
  <c r="G703" i="4"/>
  <c r="G783" i="4"/>
  <c r="G863" i="4"/>
  <c r="G1103" i="4"/>
  <c r="G1279" i="4"/>
  <c r="G1439" i="4"/>
  <c r="G1655" i="4"/>
  <c r="G320" i="4"/>
  <c r="G704" i="4"/>
  <c r="G752" i="4"/>
  <c r="G1056" i="4"/>
  <c r="G1376" i="4"/>
  <c r="G1488" i="4"/>
  <c r="G1688" i="4"/>
  <c r="G1880" i="4"/>
  <c r="G1944" i="4"/>
  <c r="G1976" i="4"/>
  <c r="G2104" i="4"/>
  <c r="G1020" i="4"/>
  <c r="G1348" i="4"/>
  <c r="G1636" i="4"/>
  <c r="G1017" i="4"/>
  <c r="G1393" i="4"/>
  <c r="G1633" i="4"/>
  <c r="G1785" i="4"/>
  <c r="G2282" i="4"/>
  <c r="G953" i="4"/>
  <c r="G1209" i="4"/>
  <c r="G1281" i="4"/>
  <c r="G1433" i="4"/>
  <c r="G1497" i="4"/>
  <c r="G1569" i="4"/>
  <c r="G532" i="4"/>
  <c r="G724" i="4"/>
  <c r="G884" i="4"/>
  <c r="G1212" i="4"/>
  <c r="G1380" i="4"/>
  <c r="G1660" i="4"/>
  <c r="G2012" i="4"/>
  <c r="G2292" i="4"/>
  <c r="G633" i="4"/>
  <c r="G1057" i="4"/>
  <c r="G1137" i="4"/>
  <c r="G1249" i="4"/>
  <c r="G1361" i="4"/>
  <c r="G1473" i="4"/>
  <c r="G1873" i="4"/>
  <c r="G716" i="4"/>
  <c r="G980" i="4"/>
  <c r="G1204" i="4"/>
  <c r="G1772" i="4"/>
  <c r="G2236" i="4"/>
  <c r="G930" i="4"/>
  <c r="G422" i="4"/>
  <c r="G710" i="4"/>
  <c r="G774" i="4"/>
  <c r="G974" i="4"/>
  <c r="G1190" i="4"/>
  <c r="G1366" i="4"/>
  <c r="G1478" i="4"/>
  <c r="G1582" i="4"/>
  <c r="G1934" i="4"/>
  <c r="G367" i="4"/>
  <c r="G527" i="4"/>
  <c r="G671" i="4"/>
  <c r="G735" i="4"/>
  <c r="G895" i="4"/>
  <c r="G1063" i="4"/>
  <c r="G1231" i="4"/>
  <c r="G1623" i="4"/>
  <c r="G1863" i="4"/>
  <c r="G608" i="4"/>
  <c r="G816" i="4"/>
  <c r="G1120" i="4"/>
  <c r="G1264" i="4"/>
  <c r="G1536" i="4"/>
  <c r="G1848" i="4"/>
  <c r="G1912" i="4"/>
  <c r="G2008" i="4"/>
  <c r="G2072" i="4"/>
  <c r="G668" i="4"/>
  <c r="G1180" i="4"/>
  <c r="G1500" i="4"/>
  <c r="G1852" i="4"/>
  <c r="G961" i="4"/>
  <c r="G1153" i="4"/>
  <c r="G1489" i="4"/>
  <c r="G1713" i="4"/>
  <c r="G1044" i="4"/>
  <c r="G2334" i="4"/>
  <c r="G600" i="4"/>
  <c r="G840" i="4"/>
  <c r="G1192" i="4"/>
  <c r="G666" i="4"/>
  <c r="G866" i="4"/>
  <c r="G531" i="4"/>
  <c r="G659" i="4"/>
  <c r="G557" i="4"/>
  <c r="G685" i="4"/>
  <c r="G893" i="4"/>
  <c r="G967" i="4"/>
  <c r="G1583" i="4"/>
  <c r="G1783" i="4"/>
  <c r="G1077" i="4"/>
  <c r="G1285" i="4"/>
  <c r="G1493" i="4"/>
  <c r="G1693" i="4"/>
  <c r="G1893" i="4"/>
  <c r="G2101" i="4"/>
  <c r="G2309" i="4"/>
  <c r="G2239" i="4"/>
  <c r="G454" i="4"/>
  <c r="G670" i="4"/>
  <c r="G1006" i="4"/>
  <c r="G1326" i="4"/>
  <c r="G1694" i="4"/>
  <c r="G2110" i="4"/>
  <c r="G2175" i="4"/>
  <c r="G2333" i="4"/>
  <c r="G1521" i="4"/>
  <c r="G946" i="4"/>
  <c r="G1999" i="4"/>
  <c r="G408" i="4"/>
  <c r="G760" i="4"/>
  <c r="G984" i="4"/>
  <c r="G1104" i="4"/>
  <c r="G1224" i="4"/>
  <c r="G1336" i="4"/>
  <c r="G1480" i="4"/>
  <c r="G1640" i="4"/>
  <c r="G1808" i="4"/>
  <c r="G922" i="4"/>
  <c r="G443" i="4"/>
  <c r="G723" i="4"/>
  <c r="G589" i="4"/>
  <c r="G749" i="4"/>
  <c r="G815" i="4"/>
  <c r="G1015" i="4"/>
  <c r="G1223" i="4"/>
  <c r="G1431" i="4"/>
  <c r="G1839" i="4"/>
  <c r="G1125" i="4"/>
  <c r="G1333" i="4"/>
  <c r="G1541" i="4"/>
  <c r="G1749" i="4"/>
  <c r="G1949" i="4"/>
  <c r="G2149" i="4"/>
  <c r="G526" i="4"/>
  <c r="G782" i="4"/>
  <c r="G1110" i="4"/>
  <c r="G1822" i="4"/>
  <c r="G2270" i="4"/>
  <c r="G937" i="4"/>
  <c r="G1833" i="4"/>
  <c r="G1274" i="4"/>
  <c r="G1698" i="4"/>
  <c r="G1276" i="4"/>
  <c r="G414" i="4"/>
  <c r="G638" i="4"/>
  <c r="G734" i="4"/>
  <c r="G766" i="4"/>
  <c r="G1046" i="4"/>
  <c r="G1174" i="4"/>
  <c r="G1358" i="4"/>
  <c r="G1454" i="4"/>
  <c r="G1774" i="4"/>
  <c r="G1902" i="4"/>
  <c r="G767" i="4"/>
  <c r="G1167" i="4"/>
  <c r="G1599" i="4"/>
  <c r="G554" i="4"/>
  <c r="G586" i="4"/>
  <c r="G618" i="4"/>
  <c r="G650" i="4"/>
  <c r="G682" i="4"/>
  <c r="G714" i="4"/>
  <c r="G746" i="4"/>
  <c r="G778" i="4"/>
  <c r="G810" i="4"/>
  <c r="G842" i="4"/>
  <c r="G890" i="4"/>
  <c r="G962" i="4"/>
  <c r="G994" i="4"/>
  <c r="G1026" i="4"/>
  <c r="G1114" i="4"/>
  <c r="G1226" i="4"/>
  <c r="G1482" i="4"/>
  <c r="G1530" i="4"/>
  <c r="G1610" i="4"/>
  <c r="G1714" i="4"/>
  <c r="G1802" i="4"/>
  <c r="G1866" i="4"/>
  <c r="G1906" i="4"/>
  <c r="G801" i="4"/>
  <c r="G865" i="4"/>
  <c r="G897" i="4"/>
  <c r="G1097" i="4"/>
  <c r="G1305" i="4"/>
  <c r="G1425" i="4"/>
  <c r="G1537" i="4"/>
  <c r="G1625" i="4"/>
  <c r="G596" i="4"/>
  <c r="G876" i="4"/>
  <c r="G1108" i="4"/>
  <c r="G1596" i="4"/>
  <c r="G1956" i="4"/>
  <c r="G978" i="4"/>
  <c r="G1138" i="4"/>
  <c r="G1242" i="4"/>
  <c r="G1338" i="4"/>
  <c r="G1394" i="4"/>
  <c r="G1514" i="4"/>
  <c r="G1586" i="4"/>
  <c r="G1882" i="4"/>
  <c r="G2010" i="4"/>
  <c r="G486" i="4"/>
  <c r="G566" i="4"/>
  <c r="G694" i="4"/>
  <c r="G902" i="4"/>
  <c r="G966" i="4"/>
  <c r="G1014" i="4"/>
  <c r="G1078" i="4"/>
  <c r="G1126" i="4"/>
  <c r="G1398" i="4"/>
  <c r="G1526" i="4"/>
  <c r="G1574" i="4"/>
  <c r="G1606" i="4"/>
  <c r="G1654" i="4"/>
  <c r="G1872" i="4"/>
  <c r="G1904" i="4"/>
  <c r="G1936" i="4"/>
  <c r="G1968" i="4"/>
  <c r="G2000" i="4"/>
  <c r="G2032" i="4"/>
  <c r="G2064" i="4"/>
  <c r="G2096" i="4"/>
  <c r="G620" i="4"/>
  <c r="G988" i="4"/>
  <c r="G1140" i="4"/>
  <c r="G1316" i="4"/>
  <c r="G1812" i="4"/>
  <c r="G1481" i="4"/>
  <c r="G1617" i="4"/>
  <c r="G2218" i="4"/>
  <c r="G1185" i="4"/>
  <c r="G404" i="4"/>
  <c r="G836" i="4"/>
  <c r="G1004" i="4"/>
  <c r="G1340" i="4"/>
  <c r="G1556" i="4"/>
  <c r="G441" i="4"/>
  <c r="G617" i="4"/>
  <c r="G745" i="4"/>
  <c r="G873" i="4"/>
  <c r="G1041" i="4"/>
  <c r="G1121" i="4"/>
  <c r="G1724" i="4"/>
  <c r="G2107" i="4"/>
  <c r="G32" i="4"/>
  <c r="G2272" i="4"/>
  <c r="G2208" i="4"/>
  <c r="G2144" i="4"/>
  <c r="G2211" i="4"/>
  <c r="G1851" i="4"/>
  <c r="G2215" i="4"/>
  <c r="G1927" i="4"/>
  <c r="G2035" i="4"/>
  <c r="G657" i="4"/>
  <c r="G2320" i="4"/>
  <c r="G2256" i="4"/>
  <c r="G2192" i="4"/>
  <c r="G2128" i="4"/>
  <c r="G2115" i="4"/>
  <c r="G2251" i="4"/>
  <c r="G1707" i="4"/>
  <c r="G2055" i="4"/>
  <c r="G2284" i="4"/>
  <c r="G2188" i="4"/>
  <c r="G1980" i="4"/>
  <c r="G1884" i="4"/>
  <c r="G913" i="4"/>
  <c r="G841" i="4"/>
  <c r="G769" i="4"/>
  <c r="G697" i="4"/>
  <c r="G545" i="4"/>
  <c r="G401" i="4"/>
  <c r="G2288" i="4"/>
  <c r="G2224" i="4"/>
  <c r="G2160" i="4"/>
  <c r="G985" i="4"/>
  <c r="G1313" i="4"/>
  <c r="G1377" i="4"/>
  <c r="G1505" i="4"/>
  <c r="G1641" i="4"/>
  <c r="G1809" i="4"/>
  <c r="G1897" i="4"/>
  <c r="G1985" i="4"/>
  <c r="G2065" i="4"/>
  <c r="G2153" i="4"/>
  <c r="G2241" i="4"/>
  <c r="G2321" i="4"/>
  <c r="G2275" i="4"/>
  <c r="G1362" i="4"/>
  <c r="G1466" i="4"/>
  <c r="G1706" i="4"/>
  <c r="G1930" i="4"/>
  <c r="G2042" i="4"/>
  <c r="G2154" i="4"/>
  <c r="G2266" i="4"/>
  <c r="G1491" i="4"/>
  <c r="G1675" i="4"/>
  <c r="G2123" i="4"/>
  <c r="G859" i="4"/>
  <c r="G939" i="4"/>
  <c r="G1027" i="4"/>
  <c r="G1123" i="4"/>
  <c r="G1203" i="4"/>
  <c r="G1291" i="4"/>
  <c r="G1403" i="4"/>
  <c r="G1555" i="4"/>
  <c r="G1947" i="4"/>
  <c r="G444" i="4"/>
  <c r="G636" i="4"/>
  <c r="G732" i="4"/>
  <c r="G932" i="4"/>
  <c r="G1036" i="4"/>
  <c r="G1244" i="4"/>
  <c r="G1444" i="4"/>
  <c r="G1548" i="4"/>
  <c r="G1644" i="4"/>
  <c r="G1756" i="4"/>
  <c r="G2060" i="4"/>
  <c r="G2156" i="4"/>
  <c r="G2268" i="4"/>
  <c r="G1951" i="4"/>
  <c r="G2303" i="4"/>
  <c r="G1849" i="4"/>
  <c r="G660" i="4"/>
  <c r="G916" i="4"/>
  <c r="G1156" i="4"/>
  <c r="G954" i="4"/>
  <c r="G986" i="4"/>
  <c r="G1018" i="4"/>
  <c r="G1050" i="4"/>
  <c r="G1522" i="4"/>
  <c r="G2059" i="4"/>
  <c r="G1731" i="4"/>
  <c r="G2199" i="4"/>
  <c r="G1967" i="4"/>
  <c r="G2308" i="4"/>
  <c r="G2244" i="4"/>
  <c r="G2180" i="4"/>
  <c r="G2116" i="4"/>
  <c r="G1988" i="4"/>
  <c r="G1924" i="4"/>
  <c r="G1860" i="4"/>
  <c r="G1796" i="4"/>
  <c r="G1732" i="4"/>
  <c r="G1668" i="4"/>
  <c r="G1604" i="4"/>
  <c r="G1412" i="4"/>
  <c r="G1284" i="4"/>
  <c r="G1092" i="4"/>
  <c r="G964" i="4"/>
  <c r="G900" i="4"/>
  <c r="G772" i="4"/>
  <c r="G644" i="4"/>
  <c r="G516" i="4"/>
  <c r="G2187" i="4"/>
  <c r="G1819" i="4"/>
  <c r="G1603" i="4"/>
  <c r="G1459" i="4"/>
  <c r="G1395" i="4"/>
  <c r="G1323" i="4"/>
  <c r="G1955" i="4"/>
  <c r="G1499" i="4"/>
  <c r="G2135" i="4"/>
  <c r="G1911" i="4"/>
  <c r="G2228" i="4"/>
  <c r="G2164" i="4"/>
  <c r="G2100" i="4"/>
  <c r="G2036" i="4"/>
  <c r="G1972" i="4"/>
  <c r="G1908" i="4"/>
  <c r="G1844" i="4"/>
  <c r="G1780" i="4"/>
  <c r="G1652" i="4"/>
  <c r="G1588" i="4"/>
  <c r="G1524" i="4"/>
  <c r="G1460" i="4"/>
  <c r="G1396" i="4"/>
  <c r="G1332" i="4"/>
  <c r="G1076" i="4"/>
  <c r="G1012" i="4"/>
  <c r="G948" i="4"/>
  <c r="G820" i="4"/>
  <c r="G692" i="4"/>
  <c r="G2091" i="4"/>
  <c r="G1723" i="4"/>
  <c r="G1571" i="4"/>
  <c r="G1443" i="4"/>
  <c r="G1371" i="4"/>
  <c r="G1307" i="4"/>
  <c r="G1243" i="4"/>
  <c r="G1179" i="4"/>
  <c r="G1115" i="4"/>
  <c r="G1043" i="4"/>
  <c r="G979" i="4"/>
  <c r="G915" i="4"/>
  <c r="G851" i="4"/>
  <c r="G2235" i="4"/>
  <c r="G1883" i="4"/>
  <c r="G1627" i="4"/>
  <c r="G1467" i="4"/>
  <c r="G2290" i="4"/>
  <c r="G2202" i="4"/>
  <c r="G2122" i="4"/>
  <c r="G2034" i="4"/>
  <c r="G1946" i="4"/>
  <c r="G1778" i="4"/>
  <c r="G1690" i="4"/>
  <c r="G1434" i="4"/>
  <c r="G1354" i="4"/>
  <c r="G1266" i="4"/>
  <c r="G1178" i="4"/>
  <c r="G1098" i="4"/>
  <c r="G1939" i="4"/>
  <c r="G2297" i="4"/>
  <c r="G2233" i="4"/>
  <c r="G2169" i="4"/>
  <c r="G2105" i="4"/>
  <c r="G2041" i="4"/>
  <c r="G1977" i="4"/>
  <c r="G1913" i="4"/>
  <c r="G1721" i="4"/>
  <c r="G1657" i="4"/>
  <c r="G2155" i="4"/>
  <c r="G1803" i="4"/>
  <c r="G2247" i="4"/>
  <c r="G2023" i="4"/>
  <c r="G2324" i="4"/>
  <c r="G2260" i="4"/>
  <c r="G2196" i="4"/>
  <c r="G2132" i="4"/>
  <c r="G2068" i="4"/>
  <c r="G2004" i="4"/>
  <c r="G1940" i="4"/>
  <c r="G1876" i="4"/>
  <c r="G1748" i="4"/>
  <c r="G1620" i="4"/>
  <c r="G1492" i="4"/>
  <c r="G1364" i="4"/>
  <c r="G1236" i="4"/>
  <c r="G1172" i="4"/>
  <c r="G852" i="4"/>
  <c r="G2283" i="4"/>
  <c r="G1899" i="4"/>
  <c r="G1635" i="4"/>
  <c r="G1483" i="4"/>
  <c r="G1411" i="4"/>
  <c r="G1339" i="4"/>
  <c r="G1275" i="4"/>
  <c r="G1211" i="4"/>
  <c r="G1147" i="4"/>
  <c r="G1083" i="4"/>
  <c r="G1011" i="4"/>
  <c r="G947" i="4"/>
  <c r="G883" i="4"/>
  <c r="G1442" i="4"/>
  <c r="G2051" i="4"/>
  <c r="G1715" i="4"/>
  <c r="G1563" i="4"/>
  <c r="G2330" i="4"/>
  <c r="G2250" i="4"/>
  <c r="G2162" i="4"/>
  <c r="G2074" i="4"/>
  <c r="G1994" i="4"/>
  <c r="G1818" i="4"/>
  <c r="G1738" i="4"/>
  <c r="G1650" i="4"/>
  <c r="G1562" i="4"/>
  <c r="G1306" i="4"/>
  <c r="G2195" i="4"/>
  <c r="G2329" i="4"/>
  <c r="G2265" i="4"/>
  <c r="G2201" i="4"/>
  <c r="G2137" i="4"/>
  <c r="G2073" i="4"/>
  <c r="G2009" i="4"/>
  <c r="G1945" i="4"/>
  <c r="G1881" i="4"/>
  <c r="G1817" i="4"/>
  <c r="G1753" i="4"/>
  <c r="G1025" i="4"/>
  <c r="G1217" i="4"/>
  <c r="G1345" i="4"/>
  <c r="G1681" i="4"/>
  <c r="G1769" i="4"/>
  <c r="G1857" i="4"/>
  <c r="G1937" i="4"/>
  <c r="G2025" i="4"/>
  <c r="G2113" i="4"/>
  <c r="G2193" i="4"/>
  <c r="G2281" i="4"/>
  <c r="G2043" i="4"/>
  <c r="G1074" i="4"/>
  <c r="G1194" i="4"/>
  <c r="G1298" i="4"/>
  <c r="G1418" i="4"/>
  <c r="G1642" i="4"/>
  <c r="G1754" i="4"/>
  <c r="G1978" i="4"/>
  <c r="G2098" i="4"/>
  <c r="G2322" i="4"/>
  <c r="G1587" i="4"/>
  <c r="G1907" i="4"/>
  <c r="G1186" i="4"/>
  <c r="G899" i="4"/>
  <c r="G987" i="4"/>
  <c r="G1075" i="4"/>
  <c r="G1163" i="4"/>
  <c r="G1251" i="4"/>
  <c r="G1347" i="4"/>
  <c r="G1451" i="4"/>
  <c r="G1667" i="4"/>
  <c r="G2227" i="4"/>
  <c r="G588" i="4"/>
  <c r="G780" i="4"/>
  <c r="G1188" i="4"/>
  <c r="G1292" i="4"/>
  <c r="G1804" i="4"/>
  <c r="G1900" i="4"/>
  <c r="G2108" i="4"/>
  <c r="G2212" i="4"/>
  <c r="G2316" i="4"/>
  <c r="G2103" i="4"/>
  <c r="G1843" i="4"/>
  <c r="G457" i="4"/>
  <c r="G529" i="4"/>
  <c r="G1553" i="4"/>
  <c r="G1705" i="4"/>
  <c r="G1793" i="4"/>
  <c r="G1961" i="4"/>
  <c r="G2049" i="4"/>
  <c r="G2129" i="4"/>
  <c r="G2217" i="4"/>
  <c r="G2305" i="4"/>
  <c r="G2147" i="4"/>
  <c r="G1106" i="4"/>
  <c r="G1210" i="4"/>
  <c r="G1330" i="4"/>
  <c r="G1450" i="4"/>
  <c r="G1554" i="4"/>
  <c r="G1786" i="4"/>
  <c r="G1898" i="4"/>
  <c r="G2130" i="4"/>
  <c r="G2234" i="4"/>
  <c r="G1643" i="4"/>
  <c r="G2011" i="4"/>
  <c r="G1954" i="4"/>
  <c r="G923" i="4"/>
  <c r="G1003" i="4"/>
  <c r="G1099" i="4"/>
  <c r="G1187" i="4"/>
  <c r="G1267" i="4"/>
  <c r="G1363" i="4"/>
  <c r="G1523" i="4"/>
  <c r="G1763" i="4"/>
  <c r="G804" i="4"/>
  <c r="G1116" i="4"/>
  <c r="G1420" i="4"/>
  <c r="G1628" i="4"/>
  <c r="G1828" i="4"/>
  <c r="G1932" i="4"/>
  <c r="G2028" i="4"/>
  <c r="G2140" i="4"/>
  <c r="G1871" i="4"/>
  <c r="G2231" i="4"/>
  <c r="G1923" i="4"/>
  <c r="L2291" i="4"/>
  <c r="L1744" i="4"/>
  <c r="P54" i="1"/>
  <c r="L54" i="4"/>
  <c r="P80" i="1"/>
  <c r="L80" i="4"/>
  <c r="P162" i="1"/>
  <c r="L162" i="4"/>
  <c r="P610" i="1"/>
  <c r="L610" i="4"/>
  <c r="P1122" i="1"/>
  <c r="L1122" i="4"/>
  <c r="P1570" i="1"/>
  <c r="L1570" i="4"/>
  <c r="P1890" i="1"/>
  <c r="L1890" i="4"/>
  <c r="P2210" i="1"/>
  <c r="L2210" i="4"/>
  <c r="P591" i="1"/>
  <c r="L591" i="4"/>
  <c r="P975" i="1"/>
  <c r="L975" i="4"/>
  <c r="P1487" i="1"/>
  <c r="L1487" i="4"/>
  <c r="P1999" i="1"/>
  <c r="L1999" i="4"/>
  <c r="P2319" i="1"/>
  <c r="L2319" i="4"/>
  <c r="P800" i="1"/>
  <c r="L800" i="4"/>
  <c r="P1312" i="1"/>
  <c r="L1312" i="4"/>
  <c r="P269" i="1"/>
  <c r="L269" i="4"/>
  <c r="P781" i="1"/>
  <c r="L781" i="4"/>
  <c r="P1293" i="1"/>
  <c r="L1293" i="4"/>
  <c r="P1869" i="1"/>
  <c r="L1869" i="4"/>
  <c r="P102" i="1"/>
  <c r="L102" i="4"/>
  <c r="P230" i="1"/>
  <c r="L230" i="4"/>
  <c r="P79" i="1"/>
  <c r="L79" i="4"/>
  <c r="P143" i="1"/>
  <c r="L143" i="4"/>
  <c r="P128" i="1"/>
  <c r="L128" i="4"/>
  <c r="P256" i="1"/>
  <c r="L256" i="4"/>
  <c r="P82" i="1"/>
  <c r="L82" i="4"/>
  <c r="P146" i="1"/>
  <c r="L146" i="4"/>
  <c r="P274" i="1"/>
  <c r="L274" i="4"/>
  <c r="P402" i="1"/>
  <c r="L402" i="4"/>
  <c r="P530" i="1"/>
  <c r="L530" i="4"/>
  <c r="P658" i="1"/>
  <c r="L658" i="4"/>
  <c r="P722" i="1"/>
  <c r="L722" i="4"/>
  <c r="P850" i="1"/>
  <c r="L850" i="4"/>
  <c r="P978" i="1"/>
  <c r="L978" i="4"/>
  <c r="P1106" i="1"/>
  <c r="L1106" i="4"/>
  <c r="P1170" i="1"/>
  <c r="L1170" i="4"/>
  <c r="P1298" i="1"/>
  <c r="L1298" i="4"/>
  <c r="P1426" i="1"/>
  <c r="L1426" i="4"/>
  <c r="P1554" i="1"/>
  <c r="L1554" i="4"/>
  <c r="P1682" i="1"/>
  <c r="L1682" i="4"/>
  <c r="P1810" i="1"/>
  <c r="L1810" i="4"/>
  <c r="P1874" i="1"/>
  <c r="L1874" i="4"/>
  <c r="P2002" i="1"/>
  <c r="L2002" i="4"/>
  <c r="P2130" i="1"/>
  <c r="L2130" i="4"/>
  <c r="P2258" i="1"/>
  <c r="L2258" i="4"/>
  <c r="P191" i="1"/>
  <c r="L191" i="4"/>
  <c r="P255" i="1"/>
  <c r="L255" i="4"/>
  <c r="P383" i="1"/>
  <c r="L383" i="4"/>
  <c r="P511" i="1"/>
  <c r="L511" i="4"/>
  <c r="P639" i="1"/>
  <c r="L639" i="4"/>
  <c r="P703" i="1"/>
  <c r="L703" i="4"/>
  <c r="P831" i="1"/>
  <c r="L831" i="4"/>
  <c r="P959" i="1"/>
  <c r="L959" i="4"/>
  <c r="P1087" i="1"/>
  <c r="L1087" i="4"/>
  <c r="P1215" i="1"/>
  <c r="L1215" i="4"/>
  <c r="P1279" i="1"/>
  <c r="L1279" i="4"/>
  <c r="P1407" i="1"/>
  <c r="L1407" i="4"/>
  <c r="P1535" i="1"/>
  <c r="L1535" i="4"/>
  <c r="P1663" i="1"/>
  <c r="L1663" i="4"/>
  <c r="P1791" i="1"/>
  <c r="L1791" i="4"/>
  <c r="P1855" i="1"/>
  <c r="L1855" i="4"/>
  <c r="P1983" i="1"/>
  <c r="L1983" i="4"/>
  <c r="P2111" i="1"/>
  <c r="L2111" i="4"/>
  <c r="P2239" i="1"/>
  <c r="L2239" i="4"/>
  <c r="P2303" i="1"/>
  <c r="L2303" i="4"/>
  <c r="P336" i="1"/>
  <c r="L336" i="4"/>
  <c r="P464" i="1"/>
  <c r="L464" i="4"/>
  <c r="P592" i="1"/>
  <c r="L592" i="4"/>
  <c r="P720" i="1"/>
  <c r="L720" i="4"/>
  <c r="P784" i="1"/>
  <c r="L784" i="4"/>
  <c r="P912" i="1"/>
  <c r="L912" i="4"/>
  <c r="P1040" i="1"/>
  <c r="L1040" i="4"/>
  <c r="P1168" i="1"/>
  <c r="L1168" i="4"/>
  <c r="P1296" i="1"/>
  <c r="L1296" i="4"/>
  <c r="P1360" i="1"/>
  <c r="L1360" i="4"/>
  <c r="P61" i="1"/>
  <c r="L61" i="4"/>
  <c r="P189" i="1"/>
  <c r="L189" i="4"/>
  <c r="P317" i="1"/>
  <c r="L317" i="4"/>
  <c r="P445" i="1"/>
  <c r="L445" i="4"/>
  <c r="P509" i="1"/>
  <c r="L509" i="4"/>
  <c r="P637" i="1"/>
  <c r="L637" i="4"/>
  <c r="P765" i="1"/>
  <c r="L765" i="4"/>
  <c r="P893" i="1"/>
  <c r="L893" i="4"/>
  <c r="P957" i="1"/>
  <c r="L957" i="4"/>
  <c r="P1085" i="1"/>
  <c r="L1085" i="4"/>
  <c r="P1213" i="1"/>
  <c r="L1213" i="4"/>
  <c r="P1341" i="1"/>
  <c r="L1341" i="4"/>
  <c r="P1469" i="1"/>
  <c r="L1469" i="4"/>
  <c r="P1533" i="1"/>
  <c r="L1533" i="4"/>
  <c r="P1661" i="1"/>
  <c r="L1661" i="4"/>
  <c r="P1789" i="1"/>
  <c r="L1789" i="4"/>
  <c r="P1853" i="1"/>
  <c r="L1853" i="4"/>
  <c r="P1917" i="1"/>
  <c r="L1917" i="4"/>
  <c r="P2045" i="1"/>
  <c r="L2045" i="4"/>
  <c r="P2109" i="1"/>
  <c r="L2109" i="4"/>
  <c r="P2173" i="1"/>
  <c r="L2173" i="4"/>
  <c r="P2237" i="1"/>
  <c r="L2237" i="4"/>
  <c r="P2301" i="1"/>
  <c r="L2301" i="4"/>
  <c r="P46" i="1"/>
  <c r="L46" i="4"/>
  <c r="P110" i="1"/>
  <c r="L110" i="4"/>
  <c r="P174" i="1"/>
  <c r="L174" i="4"/>
  <c r="P238" i="1"/>
  <c r="L238" i="4"/>
  <c r="P23" i="1"/>
  <c r="L23" i="4"/>
  <c r="P87" i="1"/>
  <c r="L87" i="4"/>
  <c r="P8" i="1"/>
  <c r="L8" i="4"/>
  <c r="P72" i="1"/>
  <c r="L72" i="4"/>
  <c r="P136" i="1"/>
  <c r="L136" i="4"/>
  <c r="P200" i="1"/>
  <c r="L200" i="4"/>
  <c r="P264" i="1"/>
  <c r="L264" i="4"/>
  <c r="P26" i="1"/>
  <c r="L26" i="4"/>
  <c r="P90" i="1"/>
  <c r="L90" i="4"/>
  <c r="P154" i="1"/>
  <c r="L154" i="4"/>
  <c r="P218" i="1"/>
  <c r="L218" i="4"/>
  <c r="P282" i="1"/>
  <c r="L282" i="4"/>
  <c r="P346" i="1"/>
  <c r="L346" i="4"/>
  <c r="P410" i="1"/>
  <c r="L410" i="4"/>
  <c r="P474" i="1"/>
  <c r="L474" i="4"/>
  <c r="P538" i="1"/>
  <c r="L538" i="4"/>
  <c r="P602" i="1"/>
  <c r="L602" i="4"/>
  <c r="P666" i="1"/>
  <c r="L666" i="4"/>
  <c r="P730" i="1"/>
  <c r="L730" i="4"/>
  <c r="P794" i="1"/>
  <c r="L794" i="4"/>
  <c r="P858" i="1"/>
  <c r="L858" i="4"/>
  <c r="P922" i="1"/>
  <c r="L922" i="4"/>
  <c r="P986" i="1"/>
  <c r="L986" i="4"/>
  <c r="P1050" i="1"/>
  <c r="L1050" i="4"/>
  <c r="P1114" i="1"/>
  <c r="L1114" i="4"/>
  <c r="P1178" i="1"/>
  <c r="L1178" i="4"/>
  <c r="P1242" i="1"/>
  <c r="L1242" i="4"/>
  <c r="P1306" i="1"/>
  <c r="L1306" i="4"/>
  <c r="P1370" i="1"/>
  <c r="L1370" i="4"/>
  <c r="P1434" i="1"/>
  <c r="L1434" i="4"/>
  <c r="P1498" i="1"/>
  <c r="L1498" i="4"/>
  <c r="P1562" i="1"/>
  <c r="L1562" i="4"/>
  <c r="P1626" i="1"/>
  <c r="L1626" i="4"/>
  <c r="P1690" i="1"/>
  <c r="L1690" i="4"/>
  <c r="P1754" i="1"/>
  <c r="L1754" i="4"/>
  <c r="P1818" i="1"/>
  <c r="L1818" i="4"/>
  <c r="P1882" i="1"/>
  <c r="L1882" i="4"/>
  <c r="P1946" i="1"/>
  <c r="L1946" i="4"/>
  <c r="P2010" i="1"/>
  <c r="L2010" i="4"/>
  <c r="P2074" i="1"/>
  <c r="L2074" i="4"/>
  <c r="P2138" i="1"/>
  <c r="L2138" i="4"/>
  <c r="P2202" i="1"/>
  <c r="L2202" i="4"/>
  <c r="P2266" i="1"/>
  <c r="L2266" i="4"/>
  <c r="P2330" i="1"/>
  <c r="L2330" i="4"/>
  <c r="P199" i="1"/>
  <c r="L199" i="4"/>
  <c r="P263" i="1"/>
  <c r="L263" i="4"/>
  <c r="P327" i="1"/>
  <c r="L327" i="4"/>
  <c r="P391" i="1"/>
  <c r="L391" i="4"/>
  <c r="P455" i="1"/>
  <c r="L455" i="4"/>
  <c r="P519" i="1"/>
  <c r="L519" i="4"/>
  <c r="P583" i="1"/>
  <c r="L583" i="4"/>
  <c r="P647" i="1"/>
  <c r="L647" i="4"/>
  <c r="P711" i="1"/>
  <c r="L711" i="4"/>
  <c r="P775" i="1"/>
  <c r="L775" i="4"/>
  <c r="P839" i="1"/>
  <c r="L839" i="4"/>
  <c r="P903" i="1"/>
  <c r="L903" i="4"/>
  <c r="P967" i="1"/>
  <c r="L967" i="4"/>
  <c r="P1031" i="1"/>
  <c r="L1031" i="4"/>
  <c r="P1095" i="1"/>
  <c r="L1095" i="4"/>
  <c r="P1159" i="1"/>
  <c r="L1159" i="4"/>
  <c r="P1223" i="1"/>
  <c r="L1223" i="4"/>
  <c r="P1287" i="1"/>
  <c r="L1287" i="4"/>
  <c r="P1351" i="1"/>
  <c r="L1351" i="4"/>
  <c r="P1415" i="1"/>
  <c r="L1415" i="4"/>
  <c r="P1479" i="1"/>
  <c r="L1479" i="4"/>
  <c r="P1543" i="1"/>
  <c r="L1543" i="4"/>
  <c r="P1607" i="1"/>
  <c r="L1607" i="4"/>
  <c r="P1671" i="1"/>
  <c r="L1671" i="4"/>
  <c r="P1735" i="1"/>
  <c r="L1735" i="4"/>
  <c r="P1799" i="1"/>
  <c r="L1799" i="4"/>
  <c r="P1863" i="1"/>
  <c r="L1863" i="4"/>
  <c r="P1927" i="1"/>
  <c r="L1927" i="4"/>
  <c r="P1991" i="1"/>
  <c r="L1991" i="4"/>
  <c r="P2055" i="1"/>
  <c r="L2055" i="4"/>
  <c r="P2119" i="1"/>
  <c r="L2119" i="4"/>
  <c r="P2183" i="1"/>
  <c r="L2183" i="4"/>
  <c r="P2247" i="1"/>
  <c r="L2247" i="4"/>
  <c r="P2311" i="1"/>
  <c r="L2311" i="4"/>
  <c r="P302" i="1"/>
  <c r="L302" i="4"/>
  <c r="P344" i="1"/>
  <c r="L344" i="4"/>
  <c r="P408" i="1"/>
  <c r="L408" i="4"/>
  <c r="P472" i="1"/>
  <c r="L472" i="4"/>
  <c r="P536" i="1"/>
  <c r="L536" i="4"/>
  <c r="P600" i="1"/>
  <c r="L600" i="4"/>
  <c r="P664" i="1"/>
  <c r="L664" i="4"/>
  <c r="P728" i="1"/>
  <c r="L728" i="4"/>
  <c r="P792" i="1"/>
  <c r="L792" i="4"/>
  <c r="P856" i="1"/>
  <c r="L856" i="4"/>
  <c r="P920" i="1"/>
  <c r="L920" i="4"/>
  <c r="P984" i="1"/>
  <c r="L984" i="4"/>
  <c r="P1048" i="1"/>
  <c r="L1048" i="4"/>
  <c r="P1112" i="1"/>
  <c r="L1112" i="4"/>
  <c r="P1176" i="1"/>
  <c r="L1176" i="4"/>
  <c r="P1240" i="1"/>
  <c r="L1240" i="4"/>
  <c r="P1304" i="1"/>
  <c r="L1304" i="4"/>
  <c r="P1368" i="1"/>
  <c r="L1368" i="4"/>
  <c r="P5" i="1"/>
  <c r="L5" i="4"/>
  <c r="P69" i="1"/>
  <c r="L69" i="4"/>
  <c r="P133" i="1"/>
  <c r="L133" i="4"/>
  <c r="P197" i="1"/>
  <c r="L197" i="4"/>
  <c r="P261" i="1"/>
  <c r="L261" i="4"/>
  <c r="P325" i="1"/>
  <c r="L325" i="4"/>
  <c r="P389" i="1"/>
  <c r="L389" i="4"/>
  <c r="P453" i="1"/>
  <c r="L453" i="4"/>
  <c r="P517" i="1"/>
  <c r="L517" i="4"/>
  <c r="P581" i="1"/>
  <c r="L581" i="4"/>
  <c r="P645" i="1"/>
  <c r="L645" i="4"/>
  <c r="P709" i="1"/>
  <c r="L709" i="4"/>
  <c r="P773" i="1"/>
  <c r="L773" i="4"/>
  <c r="P837" i="1"/>
  <c r="L837" i="4"/>
  <c r="P901" i="1"/>
  <c r="L901" i="4"/>
  <c r="P965" i="1"/>
  <c r="L965" i="4"/>
  <c r="P1029" i="1"/>
  <c r="L1029" i="4"/>
  <c r="P1093" i="1"/>
  <c r="L1093" i="4"/>
  <c r="P1157" i="1"/>
  <c r="L1157" i="4"/>
  <c r="P1221" i="1"/>
  <c r="L1221" i="4"/>
  <c r="P1285" i="1"/>
  <c r="L1285" i="4"/>
  <c r="P1349" i="1"/>
  <c r="L1349" i="4"/>
  <c r="P1413" i="1"/>
  <c r="L1413" i="4"/>
  <c r="P1477" i="1"/>
  <c r="L1477" i="4"/>
  <c r="P1541" i="1"/>
  <c r="L1541" i="4"/>
  <c r="P1605" i="1"/>
  <c r="L1605" i="4"/>
  <c r="P1669" i="1"/>
  <c r="L1669" i="4"/>
  <c r="P1733" i="1"/>
  <c r="L1733" i="4"/>
  <c r="P1797" i="1"/>
  <c r="L1797" i="4"/>
  <c r="P1861" i="1"/>
  <c r="L1861" i="4"/>
  <c r="P1925" i="1"/>
  <c r="L1925" i="4"/>
  <c r="P1989" i="1"/>
  <c r="L1989" i="4"/>
  <c r="P2053" i="1"/>
  <c r="L2053" i="4"/>
  <c r="P2117" i="1"/>
  <c r="L2117" i="4"/>
  <c r="P2181" i="1"/>
  <c r="L2181" i="4"/>
  <c r="P2245" i="1"/>
  <c r="L2245" i="4"/>
  <c r="P2309" i="1"/>
  <c r="L2309" i="4"/>
  <c r="L2320" i="4"/>
  <c r="L1504" i="4"/>
  <c r="L1536" i="4"/>
  <c r="L1640" i="4"/>
  <c r="L1672" i="4"/>
  <c r="L1776" i="4"/>
  <c r="L1880" i="4"/>
  <c r="L1912" i="4"/>
  <c r="L2016" i="4"/>
  <c r="L2048" i="4"/>
  <c r="L2152" i="4"/>
  <c r="L2184" i="4"/>
  <c r="L2288" i="4"/>
  <c r="P57" i="1"/>
  <c r="L57" i="4"/>
  <c r="P121" i="1"/>
  <c r="L121" i="4"/>
  <c r="P185" i="1"/>
  <c r="L185" i="4"/>
  <c r="P249" i="1"/>
  <c r="L249" i="4"/>
  <c r="P313" i="1"/>
  <c r="L313" i="4"/>
  <c r="P377" i="1"/>
  <c r="L377" i="4"/>
  <c r="P441" i="1"/>
  <c r="L441" i="4"/>
  <c r="P505" i="1"/>
  <c r="L505" i="4"/>
  <c r="P569" i="1"/>
  <c r="L569" i="4"/>
  <c r="P633" i="1"/>
  <c r="L633" i="4"/>
  <c r="P697" i="1"/>
  <c r="L697" i="4"/>
  <c r="P761" i="1"/>
  <c r="L761" i="4"/>
  <c r="L809" i="4"/>
  <c r="L841" i="4"/>
  <c r="L873" i="4"/>
  <c r="L905" i="4"/>
  <c r="L937" i="4"/>
  <c r="L969" i="4"/>
  <c r="L1001" i="4"/>
  <c r="L1033" i="4"/>
  <c r="L1065" i="4"/>
  <c r="L1097" i="4"/>
  <c r="L1129" i="4"/>
  <c r="L1161" i="4"/>
  <c r="L1193" i="4"/>
  <c r="L1225" i="4"/>
  <c r="L1257" i="4"/>
  <c r="L1289" i="4"/>
  <c r="L1321" i="4"/>
  <c r="L1353" i="4"/>
  <c r="L1385" i="4"/>
  <c r="L1417" i="4"/>
  <c r="L1449" i="4"/>
  <c r="L1481" i="4"/>
  <c r="L1513" i="4"/>
  <c r="L1545" i="4"/>
  <c r="L1577" i="4"/>
  <c r="L1609" i="4"/>
  <c r="L1641" i="4"/>
  <c r="L1673" i="4"/>
  <c r="L1705" i="4"/>
  <c r="L1737" i="4"/>
  <c r="L1769" i="4"/>
  <c r="L1801" i="4"/>
  <c r="L1833" i="4"/>
  <c r="L1865" i="4"/>
  <c r="L1897" i="4"/>
  <c r="L1929" i="4"/>
  <c r="L1977" i="4"/>
  <c r="L2057" i="4"/>
  <c r="L2129" i="4"/>
  <c r="L2209" i="4"/>
  <c r="L2289" i="4"/>
  <c r="L2283" i="4"/>
  <c r="L1627" i="4"/>
  <c r="L1699" i="4"/>
  <c r="L1763" i="4"/>
  <c r="L1819" i="4"/>
  <c r="L1883" i="4"/>
  <c r="L1947" i="4"/>
  <c r="L2011" i="4"/>
  <c r="L2075" i="4"/>
  <c r="L2171" i="4"/>
  <c r="L2267" i="4"/>
  <c r="L475" i="4"/>
  <c r="L507" i="4"/>
  <c r="L539" i="4"/>
  <c r="L571" i="4"/>
  <c r="L603" i="4"/>
  <c r="L635" i="4"/>
  <c r="L667" i="4"/>
  <c r="L699" i="4"/>
  <c r="L390" i="4"/>
  <c r="L446" i="4"/>
  <c r="L510" i="4"/>
  <c r="L574" i="4"/>
  <c r="L638" i="4"/>
  <c r="L702" i="4"/>
  <c r="L766" i="4"/>
  <c r="L838" i="4"/>
  <c r="L902" i="4"/>
  <c r="L966" i="4"/>
  <c r="L1022" i="4"/>
  <c r="L1094" i="4"/>
  <c r="L1158" i="4"/>
  <c r="L1222" i="4"/>
  <c r="L1286" i="4"/>
  <c r="L1342" i="4"/>
  <c r="L1414" i="4"/>
  <c r="L1478" i="4"/>
  <c r="L1534" i="4"/>
  <c r="L1598" i="4"/>
  <c r="L1662" i="4"/>
  <c r="L1734" i="4"/>
  <c r="L1790" i="4"/>
  <c r="L1862" i="4"/>
  <c r="L1918" i="4"/>
  <c r="L1990" i="4"/>
  <c r="L2046" i="4"/>
  <c r="L2110" i="4"/>
  <c r="L2174" i="4"/>
  <c r="L2238" i="4"/>
  <c r="L2302" i="4"/>
  <c r="L358" i="4"/>
  <c r="L422" i="4"/>
  <c r="L478" i="4"/>
  <c r="L550" i="4"/>
  <c r="L614" i="4"/>
  <c r="L678" i="4"/>
  <c r="L742" i="4"/>
  <c r="L798" i="4"/>
  <c r="L862" i="4"/>
  <c r="L926" i="4"/>
  <c r="L998" i="4"/>
  <c r="L1054" i="4"/>
  <c r="L1126" i="4"/>
  <c r="L1182" i="4"/>
  <c r="L1246" i="4"/>
  <c r="L1310" i="4"/>
  <c r="L1374" i="4"/>
  <c r="L1438" i="4"/>
  <c r="L1510" i="4"/>
  <c r="L1574" i="4"/>
  <c r="L1638" i="4"/>
  <c r="L1702" i="4"/>
  <c r="L1766" i="4"/>
  <c r="L1830" i="4"/>
  <c r="L1894" i="4"/>
  <c r="L1950" i="4"/>
  <c r="L2014" i="4"/>
  <c r="L2086" i="4"/>
  <c r="L2150" i="4"/>
  <c r="L2214" i="4"/>
  <c r="L2278" i="4"/>
  <c r="L28" i="4"/>
  <c r="L188" i="4"/>
  <c r="L348" i="4"/>
  <c r="L500" i="4"/>
  <c r="L660" i="4"/>
  <c r="L812" i="4"/>
  <c r="L972" i="4"/>
  <c r="L1132" i="4"/>
  <c r="L1300" i="4"/>
  <c r="L1452" i="4"/>
  <c r="L1604" i="4"/>
  <c r="L1772" i="4"/>
  <c r="L1932" i="4"/>
  <c r="L2092" i="4"/>
  <c r="L2236" i="4"/>
  <c r="L44" i="4"/>
  <c r="L212" i="4"/>
  <c r="L364" i="4"/>
  <c r="L524" i="4"/>
  <c r="L684" i="4"/>
  <c r="L844" i="4"/>
  <c r="L996" i="4"/>
  <c r="L1156" i="4"/>
  <c r="L1324" i="4"/>
  <c r="L1476" i="4"/>
  <c r="L1628" i="4"/>
  <c r="L1788" i="4"/>
  <c r="L1956" i="4"/>
  <c r="L2108" i="4"/>
  <c r="L2268" i="4"/>
  <c r="L116" i="4"/>
  <c r="L276" i="4"/>
  <c r="L436" i="4"/>
  <c r="L596" i="4"/>
  <c r="L780" i="4"/>
  <c r="L948" i="4"/>
  <c r="L1108" i="4"/>
  <c r="L1268" i="4"/>
  <c r="L1428" i="4"/>
  <c r="L1620" i="4"/>
  <c r="L1780" i="4"/>
  <c r="L1940" i="4"/>
  <c r="L2132" i="4"/>
  <c r="L2292" i="4"/>
  <c r="L108" i="4"/>
  <c r="L260" i="4"/>
  <c r="L420" i="4"/>
  <c r="L580" i="4"/>
  <c r="L748" i="4"/>
  <c r="L900" i="4"/>
  <c r="L1052" i="4"/>
  <c r="L1212" i="4"/>
  <c r="L1380" i="4"/>
  <c r="L1540" i="4"/>
  <c r="L1692" i="4"/>
  <c r="L1852" i="4"/>
  <c r="L2012" i="4"/>
  <c r="L2164" i="4"/>
  <c r="L2316" i="4"/>
  <c r="L132" i="4"/>
  <c r="L284" i="4"/>
  <c r="L452" i="4"/>
  <c r="L612" i="4"/>
  <c r="L756" i="4"/>
  <c r="L924" i="4"/>
  <c r="L1076" i="4"/>
  <c r="L1236" i="4"/>
  <c r="L1404" i="4"/>
  <c r="L1556" i="4"/>
  <c r="L1708" i="4"/>
  <c r="L1876" i="4"/>
  <c r="L2028" i="4"/>
  <c r="L2188" i="4"/>
  <c r="P16" i="1"/>
  <c r="L16" i="4"/>
  <c r="P226" i="1"/>
  <c r="L226" i="4"/>
  <c r="P738" i="1"/>
  <c r="L738" i="4"/>
  <c r="P1314" i="1"/>
  <c r="L1314" i="4"/>
  <c r="P1826" i="1"/>
  <c r="L1826" i="4"/>
  <c r="P207" i="1"/>
  <c r="L207" i="4"/>
  <c r="P719" i="1"/>
  <c r="L719" i="4"/>
  <c r="P1295" i="1"/>
  <c r="L1295" i="4"/>
  <c r="P1807" i="1"/>
  <c r="L1807" i="4"/>
  <c r="P310" i="1"/>
  <c r="L310" i="4"/>
  <c r="P864" i="1"/>
  <c r="L864" i="4"/>
  <c r="P13" i="1"/>
  <c r="L13" i="4"/>
  <c r="P525" i="1"/>
  <c r="L525" i="4"/>
  <c r="P1037" i="1"/>
  <c r="L1037" i="4"/>
  <c r="P1549" i="1"/>
  <c r="L1549" i="4"/>
  <c r="P2125" i="1"/>
  <c r="L2125" i="4"/>
  <c r="L1440" i="4"/>
  <c r="L1576" i="4"/>
  <c r="L1952" i="4"/>
  <c r="L1984" i="4"/>
  <c r="L2088" i="4"/>
  <c r="L2145" i="4"/>
  <c r="L2243" i="4"/>
  <c r="P257" i="1"/>
  <c r="L257" i="4"/>
  <c r="P705" i="1"/>
  <c r="L705" i="4"/>
  <c r="L27" i="4"/>
  <c r="L219" i="4"/>
  <c r="L315" i="4"/>
  <c r="L379" i="4"/>
  <c r="L443" i="4"/>
  <c r="L771" i="4"/>
  <c r="L1219" i="4"/>
  <c r="P246" i="1"/>
  <c r="L246" i="4"/>
  <c r="P34" i="1"/>
  <c r="L34" i="4"/>
  <c r="P546" i="1"/>
  <c r="L546" i="4"/>
  <c r="P994" i="1"/>
  <c r="L994" i="4"/>
  <c r="P1250" i="1"/>
  <c r="L1250" i="4"/>
  <c r="P1634" i="1"/>
  <c r="L1634" i="4"/>
  <c r="P2146" i="1"/>
  <c r="L2146" i="4"/>
  <c r="P463" i="1"/>
  <c r="L463" i="4"/>
  <c r="P847" i="1"/>
  <c r="L847" i="4"/>
  <c r="P1231" i="1"/>
  <c r="L1231" i="4"/>
  <c r="P1743" i="1"/>
  <c r="L1743" i="4"/>
  <c r="P2191" i="1"/>
  <c r="L2191" i="4"/>
  <c r="P544" i="1"/>
  <c r="L544" i="4"/>
  <c r="P1056" i="1"/>
  <c r="L1056" i="4"/>
  <c r="P77" i="1"/>
  <c r="L77" i="4"/>
  <c r="P589" i="1"/>
  <c r="L589" i="4"/>
  <c r="P1229" i="1"/>
  <c r="L1229" i="4"/>
  <c r="P1933" i="1"/>
  <c r="L1933" i="4"/>
  <c r="L1608" i="4"/>
  <c r="L1712" i="4"/>
  <c r="L1816" i="4"/>
  <c r="L2041" i="4"/>
  <c r="L2147" i="4"/>
  <c r="P65" i="1"/>
  <c r="L65" i="4"/>
  <c r="P449" i="1"/>
  <c r="L449" i="4"/>
  <c r="L123" i="4"/>
  <c r="L803" i="4"/>
  <c r="L963" i="4"/>
  <c r="L1059" i="4"/>
  <c r="L1187" i="4"/>
  <c r="L1315" i="4"/>
  <c r="L1443" i="4"/>
  <c r="L1579" i="4"/>
  <c r="L1795" i="4"/>
  <c r="L1987" i="4"/>
  <c r="L2235" i="4"/>
  <c r="P126" i="1"/>
  <c r="L126" i="4"/>
  <c r="P254" i="1"/>
  <c r="L254" i="4"/>
  <c r="P103" i="1"/>
  <c r="L103" i="4"/>
  <c r="P88" i="1"/>
  <c r="L88" i="4"/>
  <c r="P216" i="1"/>
  <c r="L216" i="4"/>
  <c r="P42" i="1"/>
  <c r="L42" i="4"/>
  <c r="P170" i="1"/>
  <c r="L170" i="4"/>
  <c r="P298" i="1"/>
  <c r="L298" i="4"/>
  <c r="P362" i="1"/>
  <c r="L362" i="4"/>
  <c r="P490" i="1"/>
  <c r="L490" i="4"/>
  <c r="P618" i="1"/>
  <c r="L618" i="4"/>
  <c r="P746" i="1"/>
  <c r="L746" i="4"/>
  <c r="P874" i="1"/>
  <c r="L874" i="4"/>
  <c r="P1002" i="1"/>
  <c r="L1002" i="4"/>
  <c r="P1130" i="1"/>
  <c r="L1130" i="4"/>
  <c r="P1258" i="1"/>
  <c r="L1258" i="4"/>
  <c r="P1322" i="1"/>
  <c r="L1322" i="4"/>
  <c r="P1386" i="1"/>
  <c r="L1386" i="4"/>
  <c r="P1450" i="1"/>
  <c r="L1450" i="4"/>
  <c r="P1514" i="1"/>
  <c r="L1514" i="4"/>
  <c r="P1642" i="1"/>
  <c r="L1642" i="4"/>
  <c r="P1706" i="1"/>
  <c r="L1706" i="4"/>
  <c r="P1770" i="1"/>
  <c r="L1770" i="4"/>
  <c r="P1834" i="1"/>
  <c r="L1834" i="4"/>
  <c r="P1898" i="1"/>
  <c r="L1898" i="4"/>
  <c r="P1962" i="1"/>
  <c r="L1962" i="4"/>
  <c r="P2026" i="1"/>
  <c r="L2026" i="4"/>
  <c r="P2090" i="1"/>
  <c r="L2090" i="4"/>
  <c r="P2154" i="1"/>
  <c r="L2154" i="4"/>
  <c r="P2218" i="1"/>
  <c r="L2218" i="4"/>
  <c r="P2282" i="1"/>
  <c r="L2282" i="4"/>
  <c r="P151" i="1"/>
  <c r="L151" i="4"/>
  <c r="P215" i="1"/>
  <c r="L215" i="4"/>
  <c r="P279" i="1"/>
  <c r="L279" i="4"/>
  <c r="P343" i="1"/>
  <c r="L343" i="4"/>
  <c r="P407" i="1"/>
  <c r="L407" i="4"/>
  <c r="P471" i="1"/>
  <c r="L471" i="4"/>
  <c r="P535" i="1"/>
  <c r="L535" i="4"/>
  <c r="P599" i="1"/>
  <c r="L599" i="4"/>
  <c r="P663" i="1"/>
  <c r="L663" i="4"/>
  <c r="P727" i="1"/>
  <c r="L727" i="4"/>
  <c r="P791" i="1"/>
  <c r="L791" i="4"/>
  <c r="P855" i="1"/>
  <c r="L855" i="4"/>
  <c r="P919" i="1"/>
  <c r="L919" i="4"/>
  <c r="P983" i="1"/>
  <c r="L983" i="4"/>
  <c r="P1047" i="1"/>
  <c r="L1047" i="4"/>
  <c r="P1111" i="1"/>
  <c r="L1111" i="4"/>
  <c r="P1175" i="1"/>
  <c r="L1175" i="4"/>
  <c r="P1239" i="1"/>
  <c r="L1239" i="4"/>
  <c r="P1303" i="1"/>
  <c r="L1303" i="4"/>
  <c r="P1367" i="1"/>
  <c r="L1367" i="4"/>
  <c r="P1431" i="1"/>
  <c r="L1431" i="4"/>
  <c r="P1495" i="1"/>
  <c r="L1495" i="4"/>
  <c r="P1559" i="1"/>
  <c r="L1559" i="4"/>
  <c r="P1623" i="1"/>
  <c r="L1623" i="4"/>
  <c r="P1687" i="1"/>
  <c r="L1687" i="4"/>
  <c r="P1751" i="1"/>
  <c r="L1751" i="4"/>
  <c r="P1815" i="1"/>
  <c r="L1815" i="4"/>
  <c r="P1879" i="1"/>
  <c r="L1879" i="4"/>
  <c r="P1943" i="1"/>
  <c r="L1943" i="4"/>
  <c r="P2007" i="1"/>
  <c r="L2007" i="4"/>
  <c r="P2071" i="1"/>
  <c r="L2071" i="4"/>
  <c r="P2135" i="1"/>
  <c r="L2135" i="4"/>
  <c r="P2199" i="1"/>
  <c r="L2199" i="4"/>
  <c r="P2263" i="1"/>
  <c r="L2263" i="4"/>
  <c r="P2327" i="1"/>
  <c r="L2327" i="4"/>
  <c r="P318" i="1"/>
  <c r="L318" i="4"/>
  <c r="P360" i="1"/>
  <c r="L360" i="4"/>
  <c r="P424" i="1"/>
  <c r="L424" i="4"/>
  <c r="P488" i="1"/>
  <c r="L488" i="4"/>
  <c r="P552" i="1"/>
  <c r="L552" i="4"/>
  <c r="P616" i="1"/>
  <c r="L616" i="4"/>
  <c r="P680" i="1"/>
  <c r="L680" i="4"/>
  <c r="P744" i="1"/>
  <c r="L744" i="4"/>
  <c r="P808" i="1"/>
  <c r="L808" i="4"/>
  <c r="P872" i="1"/>
  <c r="L872" i="4"/>
  <c r="P936" i="1"/>
  <c r="L936" i="4"/>
  <c r="P1000" i="1"/>
  <c r="L1000" i="4"/>
  <c r="P1064" i="1"/>
  <c r="L1064" i="4"/>
  <c r="P1128" i="1"/>
  <c r="L1128" i="4"/>
  <c r="P1192" i="1"/>
  <c r="L1192" i="4"/>
  <c r="P1256" i="1"/>
  <c r="L1256" i="4"/>
  <c r="P1320" i="1"/>
  <c r="L1320" i="4"/>
  <c r="P1384" i="1"/>
  <c r="L1384" i="4"/>
  <c r="P21" i="1"/>
  <c r="L21" i="4"/>
  <c r="P85" i="1"/>
  <c r="L85" i="4"/>
  <c r="P149" i="1"/>
  <c r="L149" i="4"/>
  <c r="P213" i="1"/>
  <c r="L213" i="4"/>
  <c r="P277" i="1"/>
  <c r="L277" i="4"/>
  <c r="P341" i="1"/>
  <c r="L341" i="4"/>
  <c r="P405" i="1"/>
  <c r="L405" i="4"/>
  <c r="P469" i="1"/>
  <c r="L469" i="4"/>
  <c r="P533" i="1"/>
  <c r="L533" i="4"/>
  <c r="P597" i="1"/>
  <c r="L597" i="4"/>
  <c r="P661" i="1"/>
  <c r="L661" i="4"/>
  <c r="P725" i="1"/>
  <c r="L725" i="4"/>
  <c r="P789" i="1"/>
  <c r="L789" i="4"/>
  <c r="P853" i="1"/>
  <c r="L853" i="4"/>
  <c r="P917" i="1"/>
  <c r="L917" i="4"/>
  <c r="P981" i="1"/>
  <c r="L981" i="4"/>
  <c r="P1045" i="1"/>
  <c r="L1045" i="4"/>
  <c r="P1109" i="1"/>
  <c r="L1109" i="4"/>
  <c r="P1173" i="1"/>
  <c r="L1173" i="4"/>
  <c r="P1237" i="1"/>
  <c r="L1237" i="4"/>
  <c r="P1301" i="1"/>
  <c r="L1301" i="4"/>
  <c r="P1365" i="1"/>
  <c r="L1365" i="4"/>
  <c r="P1429" i="1"/>
  <c r="L1429" i="4"/>
  <c r="P1493" i="1"/>
  <c r="L1493" i="4"/>
  <c r="P1557" i="1"/>
  <c r="L1557" i="4"/>
  <c r="P1621" i="1"/>
  <c r="L1621" i="4"/>
  <c r="P1685" i="1"/>
  <c r="L1685" i="4"/>
  <c r="P1749" i="1"/>
  <c r="L1749" i="4"/>
  <c r="P1813" i="1"/>
  <c r="L1813" i="4"/>
  <c r="P1877" i="1"/>
  <c r="L1877" i="4"/>
  <c r="P1941" i="1"/>
  <c r="L1941" i="4"/>
  <c r="P2005" i="1"/>
  <c r="L2005" i="4"/>
  <c r="P2069" i="1"/>
  <c r="L2069" i="4"/>
  <c r="P2133" i="1"/>
  <c r="L2133" i="4"/>
  <c r="P2197" i="1"/>
  <c r="L2197" i="4"/>
  <c r="P2261" i="1"/>
  <c r="L2261" i="4"/>
  <c r="P2325" i="1"/>
  <c r="L2325" i="4"/>
  <c r="L1512" i="4"/>
  <c r="L1544" i="4"/>
  <c r="L1648" i="4"/>
  <c r="L1752" i="4"/>
  <c r="L1784" i="4"/>
  <c r="L1888" i="4"/>
  <c r="L1920" i="4"/>
  <c r="L2024" i="4"/>
  <c r="L2056" i="4"/>
  <c r="L2160" i="4"/>
  <c r="L2264" i="4"/>
  <c r="L2296" i="4"/>
  <c r="L2000" i="4"/>
  <c r="P73" i="1"/>
  <c r="L73" i="4"/>
  <c r="P137" i="1"/>
  <c r="L137" i="4"/>
  <c r="P201" i="1"/>
  <c r="L201" i="4"/>
  <c r="P265" i="1"/>
  <c r="L265" i="4"/>
  <c r="P329" i="1"/>
  <c r="L329" i="4"/>
  <c r="P393" i="1"/>
  <c r="L393" i="4"/>
  <c r="P457" i="1"/>
  <c r="L457" i="4"/>
  <c r="P521" i="1"/>
  <c r="L521" i="4"/>
  <c r="P585" i="1"/>
  <c r="L585" i="4"/>
  <c r="P649" i="1"/>
  <c r="L649" i="4"/>
  <c r="P713" i="1"/>
  <c r="L713" i="4"/>
  <c r="P777" i="1"/>
  <c r="L777" i="4"/>
  <c r="L817" i="4"/>
  <c r="L849" i="4"/>
  <c r="L881" i="4"/>
  <c r="L913" i="4"/>
  <c r="L945" i="4"/>
  <c r="L977" i="4"/>
  <c r="L1009" i="4"/>
  <c r="L1041" i="4"/>
  <c r="L1073" i="4"/>
  <c r="L1105" i="4"/>
  <c r="L1137" i="4"/>
  <c r="L1169" i="4"/>
  <c r="L1201" i="4"/>
  <c r="L1233" i="4"/>
  <c r="L1265" i="4"/>
  <c r="L1297" i="4"/>
  <c r="L1329" i="4"/>
  <c r="L1361" i="4"/>
  <c r="L1393" i="4"/>
  <c r="L1425" i="4"/>
  <c r="L1457" i="4"/>
  <c r="L1489" i="4"/>
  <c r="L1521" i="4"/>
  <c r="L1553" i="4"/>
  <c r="L1585" i="4"/>
  <c r="L1617" i="4"/>
  <c r="L1649" i="4"/>
  <c r="L1681" i="4"/>
  <c r="L1713" i="4"/>
  <c r="L1745" i="4"/>
  <c r="L1777" i="4"/>
  <c r="L1809" i="4"/>
  <c r="L1841" i="4"/>
  <c r="L1873" i="4"/>
  <c r="L1905" i="4"/>
  <c r="L1937" i="4"/>
  <c r="L1993" i="4"/>
  <c r="L2073" i="4"/>
  <c r="L2153" i="4"/>
  <c r="L2225" i="4"/>
  <c r="L2305" i="4"/>
  <c r="L1552" i="4"/>
  <c r="L1651" i="4"/>
  <c r="L1715" i="4"/>
  <c r="L1771" i="4"/>
  <c r="L1835" i="4"/>
  <c r="L1899" i="4"/>
  <c r="L1963" i="4"/>
  <c r="L2027" i="4"/>
  <c r="L2099" i="4"/>
  <c r="L2187" i="4"/>
  <c r="L2307" i="4"/>
  <c r="L483" i="4"/>
  <c r="L515" i="4"/>
  <c r="L547" i="4"/>
  <c r="L579" i="4"/>
  <c r="L611" i="4"/>
  <c r="L643" i="4"/>
  <c r="L675" i="4"/>
  <c r="L707" i="4"/>
  <c r="L2256" i="4"/>
  <c r="L334" i="4"/>
  <c r="L398" i="4"/>
  <c r="L470" i="4"/>
  <c r="L526" i="4"/>
  <c r="L590" i="4"/>
  <c r="L662" i="4"/>
  <c r="L718" i="4"/>
  <c r="L782" i="4"/>
  <c r="L854" i="4"/>
  <c r="L918" i="4"/>
  <c r="L974" i="4"/>
  <c r="L1046" i="4"/>
  <c r="L1110" i="4"/>
  <c r="L1166" i="4"/>
  <c r="L1238" i="4"/>
  <c r="L1302" i="4"/>
  <c r="L1366" i="4"/>
  <c r="L1430" i="4"/>
  <c r="L1494" i="4"/>
  <c r="L1550" i="4"/>
  <c r="L1614" i="4"/>
  <c r="L1678" i="4"/>
  <c r="L1750" i="4"/>
  <c r="L1806" i="4"/>
  <c r="L1878" i="4"/>
  <c r="L1942" i="4"/>
  <c r="L2006" i="4"/>
  <c r="L2062" i="4"/>
  <c r="L2126" i="4"/>
  <c r="L2190" i="4"/>
  <c r="L2254" i="4"/>
  <c r="L2326" i="4"/>
  <c r="L374" i="4"/>
  <c r="L438" i="4"/>
  <c r="L494" i="4"/>
  <c r="L566" i="4"/>
  <c r="L630" i="4"/>
  <c r="L694" i="4"/>
  <c r="L758" i="4"/>
  <c r="L814" i="4"/>
  <c r="L886" i="4"/>
  <c r="L942" i="4"/>
  <c r="L1014" i="4"/>
  <c r="L1070" i="4"/>
  <c r="L1134" i="4"/>
  <c r="L1198" i="4"/>
  <c r="L1262" i="4"/>
  <c r="L1334" i="4"/>
  <c r="L1390" i="4"/>
  <c r="L1454" i="4"/>
  <c r="L1526" i="4"/>
  <c r="L1590" i="4"/>
  <c r="L1654" i="4"/>
  <c r="L1710" i="4"/>
  <c r="L1782" i="4"/>
  <c r="L1838" i="4"/>
  <c r="L1910" i="4"/>
  <c r="L1966" i="4"/>
  <c r="L2030" i="4"/>
  <c r="L2102" i="4"/>
  <c r="L2158" i="4"/>
  <c r="L2230" i="4"/>
  <c r="L2294" i="4"/>
  <c r="L68" i="4"/>
  <c r="L220" i="4"/>
  <c r="L388" i="4"/>
  <c r="L548" i="4"/>
  <c r="L700" i="4"/>
  <c r="L852" i="4"/>
  <c r="L1012" i="4"/>
  <c r="L1172" i="4"/>
  <c r="L1340" i="4"/>
  <c r="L1492" i="4"/>
  <c r="L1652" i="4"/>
  <c r="L1812" i="4"/>
  <c r="L1972" i="4"/>
  <c r="L2116" i="4"/>
  <c r="L2276" i="4"/>
  <c r="L92" i="4"/>
  <c r="L244" i="4"/>
  <c r="L404" i="4"/>
  <c r="L564" i="4"/>
  <c r="L724" i="4"/>
  <c r="L876" i="4"/>
  <c r="L1044" i="4"/>
  <c r="L1196" i="4"/>
  <c r="L1364" i="4"/>
  <c r="L1516" i="4"/>
  <c r="L1676" i="4"/>
  <c r="L1828" i="4"/>
  <c r="L1996" i="4"/>
  <c r="L2148" i="4"/>
  <c r="L2308" i="4"/>
  <c r="L156" i="4"/>
  <c r="L316" i="4"/>
  <c r="L476" i="4"/>
  <c r="L652" i="4"/>
  <c r="L828" i="4"/>
  <c r="L988" i="4"/>
  <c r="L1148" i="4"/>
  <c r="L1308" i="4"/>
  <c r="L1468" i="4"/>
  <c r="L1660" i="4"/>
  <c r="L1820" i="4"/>
  <c r="L1980" i="4"/>
  <c r="L2172" i="4"/>
  <c r="L2332" i="4"/>
  <c r="L148" i="4"/>
  <c r="L300" i="4"/>
  <c r="L468" i="4"/>
  <c r="L620" i="4"/>
  <c r="L788" i="4"/>
  <c r="L940" i="4"/>
  <c r="L1092" i="4"/>
  <c r="L1252" i="4"/>
  <c r="L1412" i="4"/>
  <c r="L1580" i="4"/>
  <c r="L1732" i="4"/>
  <c r="L1884" i="4"/>
  <c r="L2052" i="4"/>
  <c r="L2204" i="4"/>
  <c r="L4" i="4"/>
  <c r="L164" i="4"/>
  <c r="L324" i="4"/>
  <c r="L484" i="4"/>
  <c r="L636" i="4"/>
  <c r="L796" i="4"/>
  <c r="L956" i="4"/>
  <c r="L1124" i="4"/>
  <c r="L1276" i="4"/>
  <c r="L1444" i="4"/>
  <c r="L1596" i="4"/>
  <c r="L1756" i="4"/>
  <c r="L1916" i="4"/>
  <c r="L2076" i="4"/>
  <c r="L2220" i="4"/>
  <c r="P118" i="1"/>
  <c r="L118" i="4"/>
  <c r="P208" i="1"/>
  <c r="L208" i="4"/>
  <c r="P354" i="1"/>
  <c r="L354" i="4"/>
  <c r="P1058" i="1"/>
  <c r="L1058" i="4"/>
  <c r="P527" i="1"/>
  <c r="L527" i="4"/>
  <c r="P911" i="1"/>
  <c r="L911" i="4"/>
  <c r="P1423" i="1"/>
  <c r="L1423" i="4"/>
  <c r="P1935" i="1"/>
  <c r="L1935" i="4"/>
  <c r="P352" i="1"/>
  <c r="L352" i="4"/>
  <c r="P736" i="1"/>
  <c r="L736" i="4"/>
  <c r="P1248" i="1"/>
  <c r="L1248" i="4"/>
  <c r="P205" i="1"/>
  <c r="L205" i="4"/>
  <c r="P717" i="1"/>
  <c r="L717" i="4"/>
  <c r="P973" i="1"/>
  <c r="L973" i="4"/>
  <c r="P1485" i="1"/>
  <c r="L1485" i="4"/>
  <c r="P1741" i="1"/>
  <c r="L1741" i="4"/>
  <c r="P2253" i="1"/>
  <c r="L2253" i="4"/>
  <c r="L1848" i="4"/>
  <c r="L2089" i="4"/>
  <c r="L1488" i="4"/>
  <c r="P321" i="1"/>
  <c r="L321" i="4"/>
  <c r="L187" i="4"/>
  <c r="L739" i="4"/>
  <c r="L899" i="4"/>
  <c r="L1091" i="4"/>
  <c r="L1251" i="4"/>
  <c r="L1379" i="4"/>
  <c r="L1475" i="4"/>
  <c r="L1611" i="4"/>
  <c r="L1859" i="4"/>
  <c r="L2131" i="4"/>
  <c r="P62" i="1"/>
  <c r="L62" i="4"/>
  <c r="P190" i="1"/>
  <c r="L190" i="4"/>
  <c r="P39" i="1"/>
  <c r="L39" i="4"/>
  <c r="P24" i="1"/>
  <c r="L24" i="4"/>
  <c r="P152" i="1"/>
  <c r="L152" i="4"/>
  <c r="P280" i="1"/>
  <c r="L280" i="4"/>
  <c r="P106" i="1"/>
  <c r="L106" i="4"/>
  <c r="P234" i="1"/>
  <c r="L234" i="4"/>
  <c r="P426" i="1"/>
  <c r="L426" i="4"/>
  <c r="P554" i="1"/>
  <c r="L554" i="4"/>
  <c r="P682" i="1"/>
  <c r="L682" i="4"/>
  <c r="P810" i="1"/>
  <c r="L810" i="4"/>
  <c r="P938" i="1"/>
  <c r="L938" i="4"/>
  <c r="P1066" i="1"/>
  <c r="L1066" i="4"/>
  <c r="P1194" i="1"/>
  <c r="L1194" i="4"/>
  <c r="P1578" i="1"/>
  <c r="L1578" i="4"/>
  <c r="P6" i="1"/>
  <c r="L6" i="4"/>
  <c r="P70" i="1"/>
  <c r="L70" i="4"/>
  <c r="P134" i="1"/>
  <c r="L134" i="4"/>
  <c r="P198" i="1"/>
  <c r="L198" i="4"/>
  <c r="P262" i="1"/>
  <c r="L262" i="4"/>
  <c r="P47" i="1"/>
  <c r="L47" i="4"/>
  <c r="P111" i="1"/>
  <c r="L111" i="4"/>
  <c r="P32" i="1"/>
  <c r="L32" i="4"/>
  <c r="P96" i="1"/>
  <c r="L96" i="4"/>
  <c r="P160" i="1"/>
  <c r="L160" i="4"/>
  <c r="P224" i="1"/>
  <c r="L224" i="4"/>
  <c r="P288" i="1"/>
  <c r="L288" i="4"/>
  <c r="P50" i="1"/>
  <c r="L50" i="4"/>
  <c r="P114" i="1"/>
  <c r="L114" i="4"/>
  <c r="P178" i="1"/>
  <c r="L178" i="4"/>
  <c r="P242" i="1"/>
  <c r="L242" i="4"/>
  <c r="P306" i="1"/>
  <c r="L306" i="4"/>
  <c r="P370" i="1"/>
  <c r="L370" i="4"/>
  <c r="P434" i="1"/>
  <c r="L434" i="4"/>
  <c r="P498" i="1"/>
  <c r="L498" i="4"/>
  <c r="P562" i="1"/>
  <c r="L562" i="4"/>
  <c r="P626" i="1"/>
  <c r="L626" i="4"/>
  <c r="P690" i="1"/>
  <c r="L690" i="4"/>
  <c r="P754" i="1"/>
  <c r="L754" i="4"/>
  <c r="P818" i="1"/>
  <c r="L818" i="4"/>
  <c r="P882" i="1"/>
  <c r="L882" i="4"/>
  <c r="P946" i="1"/>
  <c r="L946" i="4"/>
  <c r="P1010" i="1"/>
  <c r="L1010" i="4"/>
  <c r="P1074" i="1"/>
  <c r="L1074" i="4"/>
  <c r="P1138" i="1"/>
  <c r="L1138" i="4"/>
  <c r="P1202" i="1"/>
  <c r="L1202" i="4"/>
  <c r="P1266" i="1"/>
  <c r="L1266" i="4"/>
  <c r="P1330" i="1"/>
  <c r="L1330" i="4"/>
  <c r="P1394" i="1"/>
  <c r="L1394" i="4"/>
  <c r="P1458" i="1"/>
  <c r="L1458" i="4"/>
  <c r="P1522" i="1"/>
  <c r="L1522" i="4"/>
  <c r="P1586" i="1"/>
  <c r="L1586" i="4"/>
  <c r="P1650" i="1"/>
  <c r="L1650" i="4"/>
  <c r="P1714" i="1"/>
  <c r="L1714" i="4"/>
  <c r="P1778" i="1"/>
  <c r="L1778" i="4"/>
  <c r="P1842" i="1"/>
  <c r="L1842" i="4"/>
  <c r="P1906" i="1"/>
  <c r="L1906" i="4"/>
  <c r="P1970" i="1"/>
  <c r="L1970" i="4"/>
  <c r="P2034" i="1"/>
  <c r="L2034" i="4"/>
  <c r="P2098" i="1"/>
  <c r="L2098" i="4"/>
  <c r="P2162" i="1"/>
  <c r="L2162" i="4"/>
  <c r="P2226" i="1"/>
  <c r="L2226" i="4"/>
  <c r="P2290" i="1"/>
  <c r="L2290" i="4"/>
  <c r="P159" i="1"/>
  <c r="L159" i="4"/>
  <c r="P223" i="1"/>
  <c r="L223" i="4"/>
  <c r="P287" i="1"/>
  <c r="L287" i="4"/>
  <c r="P351" i="1"/>
  <c r="L351" i="4"/>
  <c r="P415" i="1"/>
  <c r="L415" i="4"/>
  <c r="P479" i="1"/>
  <c r="L479" i="4"/>
  <c r="P543" i="1"/>
  <c r="L543" i="4"/>
  <c r="P607" i="1"/>
  <c r="L607" i="4"/>
  <c r="P671" i="1"/>
  <c r="L671" i="4"/>
  <c r="P735" i="1"/>
  <c r="L735" i="4"/>
  <c r="P799" i="1"/>
  <c r="L799" i="4"/>
  <c r="P863" i="1"/>
  <c r="L863" i="4"/>
  <c r="P927" i="1"/>
  <c r="L927" i="4"/>
  <c r="P991" i="1"/>
  <c r="L991" i="4"/>
  <c r="P1055" i="1"/>
  <c r="L1055" i="4"/>
  <c r="P1119" i="1"/>
  <c r="L1119" i="4"/>
  <c r="P1183" i="1"/>
  <c r="L1183" i="4"/>
  <c r="P1247" i="1"/>
  <c r="L1247" i="4"/>
  <c r="P1311" i="1"/>
  <c r="L1311" i="4"/>
  <c r="P1375" i="1"/>
  <c r="L1375" i="4"/>
  <c r="P1439" i="1"/>
  <c r="L1439" i="4"/>
  <c r="P1503" i="1"/>
  <c r="L1503" i="4"/>
  <c r="P1567" i="1"/>
  <c r="L1567" i="4"/>
  <c r="P1631" i="1"/>
  <c r="L1631" i="4"/>
  <c r="P1695" i="1"/>
  <c r="L1695" i="4"/>
  <c r="P1759" i="1"/>
  <c r="L1759" i="4"/>
  <c r="P1823" i="1"/>
  <c r="L1823" i="4"/>
  <c r="P1887" i="1"/>
  <c r="L1887" i="4"/>
  <c r="P1951" i="1"/>
  <c r="L1951" i="4"/>
  <c r="P2015" i="1"/>
  <c r="L2015" i="4"/>
  <c r="P2079" i="1"/>
  <c r="L2079" i="4"/>
  <c r="P2143" i="1"/>
  <c r="L2143" i="4"/>
  <c r="P2207" i="1"/>
  <c r="L2207" i="4"/>
  <c r="P2271" i="1"/>
  <c r="L2271" i="4"/>
  <c r="P2335" i="1"/>
  <c r="L2335" i="4"/>
  <c r="P326" i="1"/>
  <c r="L326" i="4"/>
  <c r="P368" i="1"/>
  <c r="L368" i="4"/>
  <c r="P432" i="1"/>
  <c r="L432" i="4"/>
  <c r="P496" i="1"/>
  <c r="L496" i="4"/>
  <c r="P560" i="1"/>
  <c r="L560" i="4"/>
  <c r="P624" i="1"/>
  <c r="L624" i="4"/>
  <c r="P688" i="1"/>
  <c r="L688" i="4"/>
  <c r="P752" i="1"/>
  <c r="L752" i="4"/>
  <c r="P816" i="1"/>
  <c r="L816" i="4"/>
  <c r="P880" i="1"/>
  <c r="L880" i="4"/>
  <c r="P944" i="1"/>
  <c r="L944" i="4"/>
  <c r="P1008" i="1"/>
  <c r="L1008" i="4"/>
  <c r="P1072" i="1"/>
  <c r="L1072" i="4"/>
  <c r="P1136" i="1"/>
  <c r="L1136" i="4"/>
  <c r="P1200" i="1"/>
  <c r="L1200" i="4"/>
  <c r="P1264" i="1"/>
  <c r="L1264" i="4"/>
  <c r="P1328" i="1"/>
  <c r="L1328" i="4"/>
  <c r="P1392" i="1"/>
  <c r="L1392" i="4"/>
  <c r="P29" i="1"/>
  <c r="L29" i="4"/>
  <c r="P93" i="1"/>
  <c r="L93" i="4"/>
  <c r="P157" i="1"/>
  <c r="L157" i="4"/>
  <c r="P221" i="1"/>
  <c r="L221" i="4"/>
  <c r="P285" i="1"/>
  <c r="L285" i="4"/>
  <c r="P349" i="1"/>
  <c r="L349" i="4"/>
  <c r="P413" i="1"/>
  <c r="L413" i="4"/>
  <c r="P477" i="1"/>
  <c r="L477" i="4"/>
  <c r="P541" i="1"/>
  <c r="L541" i="4"/>
  <c r="P605" i="1"/>
  <c r="L605" i="4"/>
  <c r="P669" i="1"/>
  <c r="L669" i="4"/>
  <c r="P733" i="1"/>
  <c r="L733" i="4"/>
  <c r="P797" i="1"/>
  <c r="L797" i="4"/>
  <c r="P861" i="1"/>
  <c r="L861" i="4"/>
  <c r="P925" i="1"/>
  <c r="L925" i="4"/>
  <c r="P989" i="1"/>
  <c r="L989" i="4"/>
  <c r="P1053" i="1"/>
  <c r="L1053" i="4"/>
  <c r="P1117" i="1"/>
  <c r="L1117" i="4"/>
  <c r="P1181" i="1"/>
  <c r="L1181" i="4"/>
  <c r="P1245" i="1"/>
  <c r="L1245" i="4"/>
  <c r="P1309" i="1"/>
  <c r="L1309" i="4"/>
  <c r="P1373" i="1"/>
  <c r="L1373" i="4"/>
  <c r="P1437" i="1"/>
  <c r="L1437" i="4"/>
  <c r="P1501" i="1"/>
  <c r="L1501" i="4"/>
  <c r="P1565" i="1"/>
  <c r="L1565" i="4"/>
  <c r="P1629" i="1"/>
  <c r="L1629" i="4"/>
  <c r="P1693" i="1"/>
  <c r="L1693" i="4"/>
  <c r="P1757" i="1"/>
  <c r="L1757" i="4"/>
  <c r="P1821" i="1"/>
  <c r="L1821" i="4"/>
  <c r="P1885" i="1"/>
  <c r="L1885" i="4"/>
  <c r="P1949" i="1"/>
  <c r="L1949" i="4"/>
  <c r="P2013" i="1"/>
  <c r="L2013" i="4"/>
  <c r="P2077" i="1"/>
  <c r="L2077" i="4"/>
  <c r="P2141" i="1"/>
  <c r="L2141" i="4"/>
  <c r="P2205" i="1"/>
  <c r="L2205" i="4"/>
  <c r="P2269" i="1"/>
  <c r="L2269" i="4"/>
  <c r="P2333" i="1"/>
  <c r="L2333" i="4"/>
  <c r="L1448" i="4"/>
  <c r="L1480" i="4"/>
  <c r="L1584" i="4"/>
  <c r="L1688" i="4"/>
  <c r="L1720" i="4"/>
  <c r="L1824" i="4"/>
  <c r="L1856" i="4"/>
  <c r="L1960" i="4"/>
  <c r="L1992" i="4"/>
  <c r="L2096" i="4"/>
  <c r="L2200" i="4"/>
  <c r="L2232" i="4"/>
  <c r="L2336" i="4"/>
  <c r="L2001" i="4"/>
  <c r="L2049" i="4"/>
  <c r="L2105" i="4"/>
  <c r="L2161" i="4"/>
  <c r="L2217" i="4"/>
  <c r="L2273" i="4"/>
  <c r="L2329" i="4"/>
  <c r="L2163" i="4"/>
  <c r="L2275" i="4"/>
  <c r="P17" i="1"/>
  <c r="L17" i="4"/>
  <c r="P81" i="1"/>
  <c r="L81" i="4"/>
  <c r="P145" i="1"/>
  <c r="L145" i="4"/>
  <c r="P209" i="1"/>
  <c r="L209" i="4"/>
  <c r="P273" i="1"/>
  <c r="L273" i="4"/>
  <c r="P337" i="1"/>
  <c r="L337" i="4"/>
  <c r="P401" i="1"/>
  <c r="L401" i="4"/>
  <c r="P465" i="1"/>
  <c r="L465" i="4"/>
  <c r="P529" i="1"/>
  <c r="L529" i="4"/>
  <c r="P593" i="1"/>
  <c r="L593" i="4"/>
  <c r="P657" i="1"/>
  <c r="L657" i="4"/>
  <c r="P721" i="1"/>
  <c r="L721" i="4"/>
  <c r="P785" i="1"/>
  <c r="L785" i="4"/>
  <c r="L2064" i="4"/>
  <c r="L3" i="4"/>
  <c r="L35" i="4"/>
  <c r="L67" i="4"/>
  <c r="L99" i="4"/>
  <c r="L131" i="4"/>
  <c r="L163" i="4"/>
  <c r="L195" i="4"/>
  <c r="L227" i="4"/>
  <c r="L259" i="4"/>
  <c r="L291" i="4"/>
  <c r="L323" i="4"/>
  <c r="L355" i="4"/>
  <c r="L387" i="4"/>
  <c r="L419" i="4"/>
  <c r="L451" i="4"/>
  <c r="L747" i="4"/>
  <c r="L779" i="4"/>
  <c r="L811" i="4"/>
  <c r="L843" i="4"/>
  <c r="L875" i="4"/>
  <c r="L907" i="4"/>
  <c r="L939" i="4"/>
  <c r="L971" i="4"/>
  <c r="L1003" i="4"/>
  <c r="L1035" i="4"/>
  <c r="L1067" i="4"/>
  <c r="L1099" i="4"/>
  <c r="L1131" i="4"/>
  <c r="L1163" i="4"/>
  <c r="L1195" i="4"/>
  <c r="L1227" i="4"/>
  <c r="L1259" i="4"/>
  <c r="L1291" i="4"/>
  <c r="L1323" i="4"/>
  <c r="L1355" i="4"/>
  <c r="L1387" i="4"/>
  <c r="L1419" i="4"/>
  <c r="L1451" i="4"/>
  <c r="L1483" i="4"/>
  <c r="L1515" i="4"/>
  <c r="L1547" i="4"/>
  <c r="L1587" i="4"/>
  <c r="L1619" i="4"/>
  <c r="L1675" i="4"/>
  <c r="L1739" i="4"/>
  <c r="L1811" i="4"/>
  <c r="L1875" i="4"/>
  <c r="L1939" i="4"/>
  <c r="L2003" i="4"/>
  <c r="L2067" i="4"/>
  <c r="L2155" i="4"/>
  <c r="L2259" i="4"/>
  <c r="P144" i="1"/>
  <c r="L144" i="4"/>
  <c r="P418" i="1"/>
  <c r="L418" i="4"/>
  <c r="P930" i="1"/>
  <c r="L930" i="4"/>
  <c r="P1442" i="1"/>
  <c r="L1442" i="4"/>
  <c r="P1762" i="1"/>
  <c r="L1762" i="4"/>
  <c r="P2274" i="1"/>
  <c r="L2274" i="4"/>
  <c r="P655" i="1"/>
  <c r="L655" i="4"/>
  <c r="P1359" i="1"/>
  <c r="L1359" i="4"/>
  <c r="P1871" i="1"/>
  <c r="L1871" i="4"/>
  <c r="P416" i="1"/>
  <c r="L416" i="4"/>
  <c r="P992" i="1"/>
  <c r="L992" i="4"/>
  <c r="P141" i="1"/>
  <c r="L141" i="4"/>
  <c r="P653" i="1"/>
  <c r="L653" i="4"/>
  <c r="P1165" i="1"/>
  <c r="L1165" i="4"/>
  <c r="P1613" i="1"/>
  <c r="L1613" i="4"/>
  <c r="P2189" i="1"/>
  <c r="L2189" i="4"/>
  <c r="L2120" i="4"/>
  <c r="L2328" i="4"/>
  <c r="L2201" i="4"/>
  <c r="P193" i="1"/>
  <c r="L193" i="4"/>
  <c r="P641" i="1"/>
  <c r="L641" i="4"/>
  <c r="L155" i="4"/>
  <c r="L283" i="4"/>
  <c r="L347" i="4"/>
  <c r="L411" i="4"/>
  <c r="L867" i="4"/>
  <c r="L995" i="4"/>
  <c r="L1155" i="4"/>
  <c r="L1347" i="4"/>
  <c r="L1507" i="4"/>
  <c r="L1659" i="4"/>
  <c r="L2051" i="4"/>
  <c r="P14" i="1"/>
  <c r="L14" i="4"/>
  <c r="P78" i="1"/>
  <c r="L78" i="4"/>
  <c r="P142" i="1"/>
  <c r="L142" i="4"/>
  <c r="P206" i="1"/>
  <c r="L206" i="4"/>
  <c r="P270" i="1"/>
  <c r="L270" i="4"/>
  <c r="P55" i="1"/>
  <c r="L55" i="4"/>
  <c r="P119" i="1"/>
  <c r="L119" i="4"/>
  <c r="P40" i="1"/>
  <c r="L40" i="4"/>
  <c r="P104" i="1"/>
  <c r="L104" i="4"/>
  <c r="P168" i="1"/>
  <c r="L168" i="4"/>
  <c r="P232" i="1"/>
  <c r="L232" i="4"/>
  <c r="P296" i="1"/>
  <c r="L296" i="4"/>
  <c r="P58" i="1"/>
  <c r="L58" i="4"/>
  <c r="P122" i="1"/>
  <c r="L122" i="4"/>
  <c r="P186" i="1"/>
  <c r="L186" i="4"/>
  <c r="P250" i="1"/>
  <c r="L250" i="4"/>
  <c r="P314" i="1"/>
  <c r="L314" i="4"/>
  <c r="P378" i="1"/>
  <c r="L378" i="4"/>
  <c r="P442" i="1"/>
  <c r="L442" i="4"/>
  <c r="P506" i="1"/>
  <c r="L506" i="4"/>
  <c r="P570" i="1"/>
  <c r="L570" i="4"/>
  <c r="P634" i="1"/>
  <c r="L634" i="4"/>
  <c r="P698" i="1"/>
  <c r="L698" i="4"/>
  <c r="P762" i="1"/>
  <c r="L762" i="4"/>
  <c r="P826" i="1"/>
  <c r="L826" i="4"/>
  <c r="P890" i="1"/>
  <c r="L890" i="4"/>
  <c r="P954" i="1"/>
  <c r="L954" i="4"/>
  <c r="P1018" i="1"/>
  <c r="L1018" i="4"/>
  <c r="P1082" i="1"/>
  <c r="L1082" i="4"/>
  <c r="P1146" i="1"/>
  <c r="L1146" i="4"/>
  <c r="P1210" i="1"/>
  <c r="L1210" i="4"/>
  <c r="P1274" i="1"/>
  <c r="L1274" i="4"/>
  <c r="P1338" i="1"/>
  <c r="L1338" i="4"/>
  <c r="P1402" i="1"/>
  <c r="L1402" i="4"/>
  <c r="P1466" i="1"/>
  <c r="L1466" i="4"/>
  <c r="P1530" i="1"/>
  <c r="L1530" i="4"/>
  <c r="P1594" i="1"/>
  <c r="L1594" i="4"/>
  <c r="P1658" i="1"/>
  <c r="L1658" i="4"/>
  <c r="P1722" i="1"/>
  <c r="L1722" i="4"/>
  <c r="P1786" i="1"/>
  <c r="L1786" i="4"/>
  <c r="P1850" i="1"/>
  <c r="L1850" i="4"/>
  <c r="P1914" i="1"/>
  <c r="L1914" i="4"/>
  <c r="P1978" i="1"/>
  <c r="L1978" i="4"/>
  <c r="P2042" i="1"/>
  <c r="L2042" i="4"/>
  <c r="P2106" i="1"/>
  <c r="L2106" i="4"/>
  <c r="P2170" i="1"/>
  <c r="L2170" i="4"/>
  <c r="P2234" i="1"/>
  <c r="L2234" i="4"/>
  <c r="P2298" i="1"/>
  <c r="L2298" i="4"/>
  <c r="P167" i="1"/>
  <c r="L167" i="4"/>
  <c r="P231" i="1"/>
  <c r="L231" i="4"/>
  <c r="P295" i="1"/>
  <c r="L295" i="4"/>
  <c r="P359" i="1"/>
  <c r="L359" i="4"/>
  <c r="P423" i="1"/>
  <c r="L423" i="4"/>
  <c r="P487" i="1"/>
  <c r="L487" i="4"/>
  <c r="P551" i="1"/>
  <c r="L551" i="4"/>
  <c r="P615" i="1"/>
  <c r="L615" i="4"/>
  <c r="P679" i="1"/>
  <c r="L679" i="4"/>
  <c r="P743" i="1"/>
  <c r="L743" i="4"/>
  <c r="P807" i="1"/>
  <c r="L807" i="4"/>
  <c r="P871" i="1"/>
  <c r="L871" i="4"/>
  <c r="P935" i="1"/>
  <c r="L935" i="4"/>
  <c r="P999" i="1"/>
  <c r="L999" i="4"/>
  <c r="P1063" i="1"/>
  <c r="L1063" i="4"/>
  <c r="P1127" i="1"/>
  <c r="L1127" i="4"/>
  <c r="P1191" i="1"/>
  <c r="L1191" i="4"/>
  <c r="P1255" i="1"/>
  <c r="L1255" i="4"/>
  <c r="P1319" i="1"/>
  <c r="L1319" i="4"/>
  <c r="P1383" i="1"/>
  <c r="L1383" i="4"/>
  <c r="P1447" i="1"/>
  <c r="L1447" i="4"/>
  <c r="P1511" i="1"/>
  <c r="L1511" i="4"/>
  <c r="P1575" i="1"/>
  <c r="L1575" i="4"/>
  <c r="P1639" i="1"/>
  <c r="L1639" i="4"/>
  <c r="P1703" i="1"/>
  <c r="L1703" i="4"/>
  <c r="P1767" i="1"/>
  <c r="L1767" i="4"/>
  <c r="P1831" i="1"/>
  <c r="L1831" i="4"/>
  <c r="P1895" i="1"/>
  <c r="L1895" i="4"/>
  <c r="P1959" i="1"/>
  <c r="L1959" i="4"/>
  <c r="P2023" i="1"/>
  <c r="L2023" i="4"/>
  <c r="P2087" i="1"/>
  <c r="L2087" i="4"/>
  <c r="P2151" i="1"/>
  <c r="L2151" i="4"/>
  <c r="P2215" i="1"/>
  <c r="L2215" i="4"/>
  <c r="P2279" i="1"/>
  <c r="L2279" i="4"/>
  <c r="P312" i="1"/>
  <c r="L312" i="4"/>
  <c r="P376" i="1"/>
  <c r="L376" i="4"/>
  <c r="P440" i="1"/>
  <c r="L440" i="4"/>
  <c r="P504" i="1"/>
  <c r="L504" i="4"/>
  <c r="P568" i="1"/>
  <c r="L568" i="4"/>
  <c r="P632" i="1"/>
  <c r="L632" i="4"/>
  <c r="P696" i="1"/>
  <c r="L696" i="4"/>
  <c r="P760" i="1"/>
  <c r="L760" i="4"/>
  <c r="P824" i="1"/>
  <c r="L824" i="4"/>
  <c r="P888" i="1"/>
  <c r="L888" i="4"/>
  <c r="P952" i="1"/>
  <c r="L952" i="4"/>
  <c r="P1016" i="1"/>
  <c r="L1016" i="4"/>
  <c r="P1080" i="1"/>
  <c r="L1080" i="4"/>
  <c r="P1144" i="1"/>
  <c r="L1144" i="4"/>
  <c r="P1208" i="1"/>
  <c r="L1208" i="4"/>
  <c r="P1272" i="1"/>
  <c r="L1272" i="4"/>
  <c r="P1336" i="1"/>
  <c r="L1336" i="4"/>
  <c r="P1400" i="1"/>
  <c r="L1400" i="4"/>
  <c r="P37" i="1"/>
  <c r="L37" i="4"/>
  <c r="P101" i="1"/>
  <c r="L101" i="4"/>
  <c r="P165" i="1"/>
  <c r="L165" i="4"/>
  <c r="P229" i="1"/>
  <c r="L229" i="4"/>
  <c r="P293" i="1"/>
  <c r="L293" i="4"/>
  <c r="P357" i="1"/>
  <c r="L357" i="4"/>
  <c r="P421" i="1"/>
  <c r="L421" i="4"/>
  <c r="P485" i="1"/>
  <c r="L485" i="4"/>
  <c r="P549" i="1"/>
  <c r="L549" i="4"/>
  <c r="P613" i="1"/>
  <c r="L613" i="4"/>
  <c r="P677" i="1"/>
  <c r="L677" i="4"/>
  <c r="P741" i="1"/>
  <c r="L741" i="4"/>
  <c r="P805" i="1"/>
  <c r="L805" i="4"/>
  <c r="P869" i="1"/>
  <c r="L869" i="4"/>
  <c r="P933" i="1"/>
  <c r="L933" i="4"/>
  <c r="P997" i="1"/>
  <c r="L997" i="4"/>
  <c r="P1061" i="1"/>
  <c r="L1061" i="4"/>
  <c r="P1125" i="1"/>
  <c r="L1125" i="4"/>
  <c r="P1189" i="1"/>
  <c r="L1189" i="4"/>
  <c r="P1253" i="1"/>
  <c r="L1253" i="4"/>
  <c r="P1317" i="1"/>
  <c r="L1317" i="4"/>
  <c r="P1381" i="1"/>
  <c r="L1381" i="4"/>
  <c r="P1445" i="1"/>
  <c r="L1445" i="4"/>
  <c r="P1509" i="1"/>
  <c r="L1509" i="4"/>
  <c r="P1573" i="1"/>
  <c r="L1573" i="4"/>
  <c r="P1637" i="1"/>
  <c r="L1637" i="4"/>
  <c r="P1701" i="1"/>
  <c r="L1701" i="4"/>
  <c r="P1765" i="1"/>
  <c r="L1765" i="4"/>
  <c r="P1829" i="1"/>
  <c r="L1829" i="4"/>
  <c r="P1893" i="1"/>
  <c r="L1893" i="4"/>
  <c r="P1957" i="1"/>
  <c r="L1957" i="4"/>
  <c r="P2021" i="1"/>
  <c r="L2021" i="4"/>
  <c r="P2085" i="1"/>
  <c r="L2085" i="4"/>
  <c r="P2149" i="1"/>
  <c r="L2149" i="4"/>
  <c r="P2213" i="1"/>
  <c r="L2213" i="4"/>
  <c r="P2277" i="1"/>
  <c r="L2277" i="4"/>
  <c r="L1520" i="4"/>
  <c r="L1624" i="4"/>
  <c r="L1656" i="4"/>
  <c r="L1760" i="4"/>
  <c r="L1792" i="4"/>
  <c r="L1896" i="4"/>
  <c r="L1928" i="4"/>
  <c r="L2032" i="4"/>
  <c r="L2136" i="4"/>
  <c r="L2168" i="4"/>
  <c r="L2272" i="4"/>
  <c r="L2304" i="4"/>
  <c r="P25" i="1"/>
  <c r="L25" i="4"/>
  <c r="P89" i="1"/>
  <c r="L89" i="4"/>
  <c r="P153" i="1"/>
  <c r="L153" i="4"/>
  <c r="P217" i="1"/>
  <c r="L217" i="4"/>
  <c r="P281" i="1"/>
  <c r="L281" i="4"/>
  <c r="P345" i="1"/>
  <c r="L345" i="4"/>
  <c r="P409" i="1"/>
  <c r="L409" i="4"/>
  <c r="P473" i="1"/>
  <c r="L473" i="4"/>
  <c r="P537" i="1"/>
  <c r="L537" i="4"/>
  <c r="P601" i="1"/>
  <c r="L601" i="4"/>
  <c r="P665" i="1"/>
  <c r="L665" i="4"/>
  <c r="P729" i="1"/>
  <c r="L729" i="4"/>
  <c r="L793" i="4"/>
  <c r="L825" i="4"/>
  <c r="L857" i="4"/>
  <c r="L889" i="4"/>
  <c r="L921" i="4"/>
  <c r="L953" i="4"/>
  <c r="L985" i="4"/>
  <c r="L1017" i="4"/>
  <c r="L1049" i="4"/>
  <c r="L1081" i="4"/>
  <c r="L1113" i="4"/>
  <c r="L1145" i="4"/>
  <c r="L1177" i="4"/>
  <c r="L1209" i="4"/>
  <c r="L1241" i="4"/>
  <c r="L1273" i="4"/>
  <c r="L1305" i="4"/>
  <c r="L1337" i="4"/>
  <c r="L1369" i="4"/>
  <c r="L1401" i="4"/>
  <c r="L1433" i="4"/>
  <c r="L1465" i="4"/>
  <c r="L1497" i="4"/>
  <c r="L1529" i="4"/>
  <c r="L1561" i="4"/>
  <c r="L1593" i="4"/>
  <c r="L1625" i="4"/>
  <c r="L1657" i="4"/>
  <c r="L1689" i="4"/>
  <c r="L1721" i="4"/>
  <c r="L1753" i="4"/>
  <c r="L1785" i="4"/>
  <c r="L1817" i="4"/>
  <c r="L1849" i="4"/>
  <c r="L1881" i="4"/>
  <c r="L1913" i="4"/>
  <c r="L1953" i="4"/>
  <c r="L2017" i="4"/>
  <c r="L2097" i="4"/>
  <c r="L2169" i="4"/>
  <c r="L2249" i="4"/>
  <c r="L2321" i="4"/>
  <c r="L1667" i="4"/>
  <c r="L1731" i="4"/>
  <c r="L1787" i="4"/>
  <c r="L1851" i="4"/>
  <c r="L1915" i="4"/>
  <c r="L1979" i="4"/>
  <c r="L2043" i="4"/>
  <c r="L2115" i="4"/>
  <c r="L2219" i="4"/>
  <c r="L2331" i="4"/>
  <c r="L491" i="4"/>
  <c r="L523" i="4"/>
  <c r="L555" i="4"/>
  <c r="L587" i="4"/>
  <c r="L619" i="4"/>
  <c r="L651" i="4"/>
  <c r="L683" i="4"/>
  <c r="L715" i="4"/>
  <c r="L350" i="4"/>
  <c r="L414" i="4"/>
  <c r="L486" i="4"/>
  <c r="L542" i="4"/>
  <c r="L606" i="4"/>
  <c r="L670" i="4"/>
  <c r="L734" i="4"/>
  <c r="L806" i="4"/>
  <c r="L870" i="4"/>
  <c r="L934" i="4"/>
  <c r="L990" i="4"/>
  <c r="L1062" i="4"/>
  <c r="L1118" i="4"/>
  <c r="L1190" i="4"/>
  <c r="L1254" i="4"/>
  <c r="L1318" i="4"/>
  <c r="L1382" i="4"/>
  <c r="L1446" i="4"/>
  <c r="L1502" i="4"/>
  <c r="L1566" i="4"/>
  <c r="L1630" i="4"/>
  <c r="L1694" i="4"/>
  <c r="L1758" i="4"/>
  <c r="L1822" i="4"/>
  <c r="L1886" i="4"/>
  <c r="L1958" i="4"/>
  <c r="L2022" i="4"/>
  <c r="L2078" i="4"/>
  <c r="L2142" i="4"/>
  <c r="L2206" i="4"/>
  <c r="L2270" i="4"/>
  <c r="L2334" i="4"/>
  <c r="L382" i="4"/>
  <c r="L454" i="4"/>
  <c r="L518" i="4"/>
  <c r="L582" i="4"/>
  <c r="L646" i="4"/>
  <c r="L710" i="4"/>
  <c r="L774" i="4"/>
  <c r="L830" i="4"/>
  <c r="L894" i="4"/>
  <c r="L958" i="4"/>
  <c r="L1030" i="4"/>
  <c r="L1086" i="4"/>
  <c r="L1150" i="4"/>
  <c r="L1214" i="4"/>
  <c r="L1278" i="4"/>
  <c r="L1350" i="4"/>
  <c r="L1406" i="4"/>
  <c r="L1470" i="4"/>
  <c r="L1542" i="4"/>
  <c r="L1606" i="4"/>
  <c r="L1670" i="4"/>
  <c r="L1726" i="4"/>
  <c r="L1798" i="4"/>
  <c r="L1854" i="4"/>
  <c r="L1926" i="4"/>
  <c r="L1982" i="4"/>
  <c r="L2054" i="4"/>
  <c r="L2118" i="4"/>
  <c r="L2182" i="4"/>
  <c r="L2246" i="4"/>
  <c r="L2310" i="4"/>
  <c r="L100" i="4"/>
  <c r="L268" i="4"/>
  <c r="L428" i="4"/>
  <c r="L588" i="4"/>
  <c r="L740" i="4"/>
  <c r="L892" i="4"/>
  <c r="L1060" i="4"/>
  <c r="L1220" i="4"/>
  <c r="L1372" i="4"/>
  <c r="L1532" i="4"/>
  <c r="L1684" i="4"/>
  <c r="L1844" i="4"/>
  <c r="L2004" i="4"/>
  <c r="L2156" i="4"/>
  <c r="L2324" i="4"/>
  <c r="L124" i="4"/>
  <c r="L292" i="4"/>
  <c r="L444" i="4"/>
  <c r="L604" i="4"/>
  <c r="L764" i="4"/>
  <c r="L916" i="4"/>
  <c r="L1084" i="4"/>
  <c r="L1244" i="4"/>
  <c r="L1396" i="4"/>
  <c r="L1548" i="4"/>
  <c r="L1716" i="4"/>
  <c r="L1868" i="4"/>
  <c r="L2036" i="4"/>
  <c r="L2180" i="4"/>
  <c r="L36" i="4"/>
  <c r="L196" i="4"/>
  <c r="L356" i="4"/>
  <c r="L516" i="4"/>
  <c r="L692" i="4"/>
  <c r="L868" i="4"/>
  <c r="L1028" i="4"/>
  <c r="L1188" i="4"/>
  <c r="L1348" i="4"/>
  <c r="L1508" i="4"/>
  <c r="L1700" i="4"/>
  <c r="L1860" i="4"/>
  <c r="L2020" i="4"/>
  <c r="L2212" i="4"/>
  <c r="L20" i="4"/>
  <c r="L180" i="4"/>
  <c r="L340" i="4"/>
  <c r="L508" i="4"/>
  <c r="L668" i="4"/>
  <c r="L820" i="4"/>
  <c r="L980" i="4"/>
  <c r="L1140" i="4"/>
  <c r="L1292" i="4"/>
  <c r="L1460" i="4"/>
  <c r="L1612" i="4"/>
  <c r="L1764" i="4"/>
  <c r="L1924" i="4"/>
  <c r="L2084" i="4"/>
  <c r="L2244" i="4"/>
  <c r="L52" i="4"/>
  <c r="L204" i="4"/>
  <c r="L372" i="4"/>
  <c r="L532" i="4"/>
  <c r="L676" i="4"/>
  <c r="L836" i="4"/>
  <c r="L1004" i="4"/>
  <c r="L1164" i="4"/>
  <c r="L1316" i="4"/>
  <c r="L1484" i="4"/>
  <c r="L1636" i="4"/>
  <c r="L1796" i="4"/>
  <c r="L1948" i="4"/>
  <c r="L2100" i="4"/>
  <c r="L2260" i="4"/>
  <c r="P182" i="1"/>
  <c r="L182" i="4"/>
  <c r="P98" i="1"/>
  <c r="L98" i="4"/>
  <c r="P674" i="1"/>
  <c r="L674" i="4"/>
  <c r="P1378" i="1"/>
  <c r="L1378" i="4"/>
  <c r="P1954" i="1"/>
  <c r="L1954" i="4"/>
  <c r="P271" i="1"/>
  <c r="L271" i="4"/>
  <c r="P1039" i="1"/>
  <c r="L1039" i="4"/>
  <c r="P1551" i="1"/>
  <c r="L1551" i="4"/>
  <c r="P2063" i="1"/>
  <c r="L2063" i="4"/>
  <c r="P608" i="1"/>
  <c r="L608" i="4"/>
  <c r="P1120" i="1"/>
  <c r="L1120" i="4"/>
  <c r="P333" i="1"/>
  <c r="L333" i="4"/>
  <c r="P845" i="1"/>
  <c r="L845" i="4"/>
  <c r="P1357" i="1"/>
  <c r="L1357" i="4"/>
  <c r="P1677" i="1"/>
  <c r="L1677" i="4"/>
  <c r="P2061" i="1"/>
  <c r="L2061" i="4"/>
  <c r="L1472" i="4"/>
  <c r="L2313" i="4"/>
  <c r="P513" i="1"/>
  <c r="L513" i="4"/>
  <c r="L91" i="4"/>
  <c r="P22" i="1"/>
  <c r="L22" i="4"/>
  <c r="P150" i="1"/>
  <c r="L150" i="4"/>
  <c r="P278" i="1"/>
  <c r="L278" i="4"/>
  <c r="P48" i="1"/>
  <c r="L48" i="4"/>
  <c r="P176" i="1"/>
  <c r="L176" i="4"/>
  <c r="P304" i="1"/>
  <c r="L304" i="4"/>
  <c r="P130" i="1"/>
  <c r="L130" i="4"/>
  <c r="P258" i="1"/>
  <c r="L258" i="4"/>
  <c r="P450" i="1"/>
  <c r="L450" i="4"/>
  <c r="P578" i="1"/>
  <c r="L578" i="4"/>
  <c r="P706" i="1"/>
  <c r="L706" i="4"/>
  <c r="P834" i="1"/>
  <c r="L834" i="4"/>
  <c r="P962" i="1"/>
  <c r="L962" i="4"/>
  <c r="P1154" i="1"/>
  <c r="L1154" i="4"/>
  <c r="P1282" i="1"/>
  <c r="L1282" i="4"/>
  <c r="P1410" i="1"/>
  <c r="L1410" i="4"/>
  <c r="P1538" i="1"/>
  <c r="L1538" i="4"/>
  <c r="P1666" i="1"/>
  <c r="L1666" i="4"/>
  <c r="P1794" i="1"/>
  <c r="L1794" i="4"/>
  <c r="P1922" i="1"/>
  <c r="L1922" i="4"/>
  <c r="P2114" i="1"/>
  <c r="L2114" i="4"/>
  <c r="P2242" i="1"/>
  <c r="L2242" i="4"/>
  <c r="P175" i="1"/>
  <c r="L175" i="4"/>
  <c r="P303" i="1"/>
  <c r="L303" i="4"/>
  <c r="P495" i="1"/>
  <c r="L495" i="4"/>
  <c r="P623" i="1"/>
  <c r="L623" i="4"/>
  <c r="P751" i="1"/>
  <c r="L751" i="4"/>
  <c r="P943" i="1"/>
  <c r="L943" i="4"/>
  <c r="P1071" i="1"/>
  <c r="L1071" i="4"/>
  <c r="P1199" i="1"/>
  <c r="L1199" i="4"/>
  <c r="P1327" i="1"/>
  <c r="L1327" i="4"/>
  <c r="P1455" i="1"/>
  <c r="L1455" i="4"/>
  <c r="P1647" i="1"/>
  <c r="L1647" i="4"/>
  <c r="P1775" i="1"/>
  <c r="L1775" i="4"/>
  <c r="P1903" i="1"/>
  <c r="L1903" i="4"/>
  <c r="P2031" i="1"/>
  <c r="L2031" i="4"/>
  <c r="P2159" i="1"/>
  <c r="L2159" i="4"/>
  <c r="P2287" i="1"/>
  <c r="L2287" i="4"/>
  <c r="P320" i="1"/>
  <c r="L320" i="4"/>
  <c r="P448" i="1"/>
  <c r="L448" i="4"/>
  <c r="P640" i="1"/>
  <c r="L640" i="4"/>
  <c r="P768" i="1"/>
  <c r="L768" i="4"/>
  <c r="P896" i="1"/>
  <c r="L896" i="4"/>
  <c r="P1024" i="1"/>
  <c r="L1024" i="4"/>
  <c r="P1216" i="1"/>
  <c r="L1216" i="4"/>
  <c r="P1344" i="1"/>
  <c r="L1344" i="4"/>
  <c r="P45" i="1"/>
  <c r="L45" i="4"/>
  <c r="P173" i="1"/>
  <c r="L173" i="4"/>
  <c r="P365" i="1"/>
  <c r="L365" i="4"/>
  <c r="P493" i="1"/>
  <c r="L493" i="4"/>
  <c r="P621" i="1"/>
  <c r="L621" i="4"/>
  <c r="P813" i="1"/>
  <c r="L813" i="4"/>
  <c r="P941" i="1"/>
  <c r="L941" i="4"/>
  <c r="P1069" i="1"/>
  <c r="L1069" i="4"/>
  <c r="P1197" i="1"/>
  <c r="L1197" i="4"/>
  <c r="P1389" i="1"/>
  <c r="L1389" i="4"/>
  <c r="P1517" i="1"/>
  <c r="L1517" i="4"/>
  <c r="P1645" i="1"/>
  <c r="L1645" i="4"/>
  <c r="P1773" i="1"/>
  <c r="L1773" i="4"/>
  <c r="P1901" i="1"/>
  <c r="L1901" i="4"/>
  <c r="P2093" i="1"/>
  <c r="L2093" i="4"/>
  <c r="P2285" i="1"/>
  <c r="L2285" i="4"/>
  <c r="L467" i="4"/>
  <c r="L723" i="4"/>
  <c r="L1456" i="4"/>
  <c r="L1560" i="4"/>
  <c r="L1592" i="4"/>
  <c r="L1696" i="4"/>
  <c r="L1728" i="4"/>
  <c r="L1832" i="4"/>
  <c r="L1864" i="4"/>
  <c r="L1968" i="4"/>
  <c r="L2072" i="4"/>
  <c r="L2104" i="4"/>
  <c r="L2208" i="4"/>
  <c r="L2240" i="4"/>
  <c r="L1945" i="4"/>
  <c r="L2009" i="4"/>
  <c r="L2065" i="4"/>
  <c r="L2121" i="4"/>
  <c r="L2177" i="4"/>
  <c r="L2233" i="4"/>
  <c r="L2281" i="4"/>
  <c r="L2083" i="4"/>
  <c r="L2195" i="4"/>
  <c r="L2299" i="4"/>
  <c r="P33" i="1"/>
  <c r="L33" i="4"/>
  <c r="P97" i="1"/>
  <c r="L97" i="4"/>
  <c r="P161" i="1"/>
  <c r="L161" i="4"/>
  <c r="P225" i="1"/>
  <c r="L225" i="4"/>
  <c r="P289" i="1"/>
  <c r="L289" i="4"/>
  <c r="P353" i="1"/>
  <c r="L353" i="4"/>
  <c r="P417" i="1"/>
  <c r="L417" i="4"/>
  <c r="P481" i="1"/>
  <c r="L481" i="4"/>
  <c r="P545" i="1"/>
  <c r="L545" i="4"/>
  <c r="P609" i="1"/>
  <c r="L609" i="4"/>
  <c r="P673" i="1"/>
  <c r="L673" i="4"/>
  <c r="P737" i="1"/>
  <c r="L737" i="4"/>
  <c r="L11" i="4"/>
  <c r="L43" i="4"/>
  <c r="L75" i="4"/>
  <c r="L107" i="4"/>
  <c r="L139" i="4"/>
  <c r="L171" i="4"/>
  <c r="L203" i="4"/>
  <c r="L235" i="4"/>
  <c r="L267" i="4"/>
  <c r="L299" i="4"/>
  <c r="L331" i="4"/>
  <c r="L363" i="4"/>
  <c r="L395" i="4"/>
  <c r="L427" i="4"/>
  <c r="L459" i="4"/>
  <c r="L755" i="4"/>
  <c r="L787" i="4"/>
  <c r="L819" i="4"/>
  <c r="L851" i="4"/>
  <c r="L883" i="4"/>
  <c r="L915" i="4"/>
  <c r="L947" i="4"/>
  <c r="L979" i="4"/>
  <c r="L1011" i="4"/>
  <c r="L1043" i="4"/>
  <c r="L1075" i="4"/>
  <c r="L1107" i="4"/>
  <c r="L1139" i="4"/>
  <c r="L1171" i="4"/>
  <c r="L1203" i="4"/>
  <c r="L1235" i="4"/>
  <c r="L1267" i="4"/>
  <c r="L1299" i="4"/>
  <c r="L1331" i="4"/>
  <c r="L1363" i="4"/>
  <c r="L1395" i="4"/>
  <c r="L1427" i="4"/>
  <c r="L1459" i="4"/>
  <c r="L1491" i="4"/>
  <c r="L1523" i="4"/>
  <c r="L1555" i="4"/>
  <c r="L1595" i="4"/>
  <c r="L1635" i="4"/>
  <c r="L1691" i="4"/>
  <c r="L1755" i="4"/>
  <c r="L1827" i="4"/>
  <c r="L1891" i="4"/>
  <c r="L1955" i="4"/>
  <c r="L2019" i="4"/>
  <c r="L2091" i="4"/>
  <c r="L2179" i="4"/>
  <c r="P31" i="1"/>
  <c r="L31" i="4"/>
  <c r="P272" i="1"/>
  <c r="L272" i="4"/>
  <c r="P482" i="1"/>
  <c r="L482" i="4"/>
  <c r="P802" i="1"/>
  <c r="L802" i="4"/>
  <c r="P1186" i="1"/>
  <c r="L1186" i="4"/>
  <c r="P1698" i="1"/>
  <c r="L1698" i="4"/>
  <c r="P2082" i="1"/>
  <c r="L2082" i="4"/>
  <c r="P399" i="1"/>
  <c r="L399" i="4"/>
  <c r="P783" i="1"/>
  <c r="L783" i="4"/>
  <c r="P1167" i="1"/>
  <c r="L1167" i="4"/>
  <c r="P1679" i="1"/>
  <c r="L1679" i="4"/>
  <c r="P2127" i="1"/>
  <c r="L2127" i="4"/>
  <c r="P480" i="1"/>
  <c r="L480" i="4"/>
  <c r="P928" i="1"/>
  <c r="L928" i="4"/>
  <c r="P1376" i="1"/>
  <c r="L1376" i="4"/>
  <c r="P461" i="1"/>
  <c r="L461" i="4"/>
  <c r="P1101" i="1"/>
  <c r="L1101" i="4"/>
  <c r="P1997" i="1"/>
  <c r="L1997" i="4"/>
  <c r="L2224" i="4"/>
  <c r="L1985" i="4"/>
  <c r="L2257" i="4"/>
  <c r="P129" i="1"/>
  <c r="L129" i="4"/>
  <c r="P385" i="1"/>
  <c r="L385" i="4"/>
  <c r="P577" i="1"/>
  <c r="L577" i="4"/>
  <c r="P769" i="1"/>
  <c r="L769" i="4"/>
  <c r="L59" i="4"/>
  <c r="L251" i="4"/>
  <c r="L835" i="4"/>
  <c r="L931" i="4"/>
  <c r="L1027" i="4"/>
  <c r="L1123" i="4"/>
  <c r="L1283" i="4"/>
  <c r="L1411" i="4"/>
  <c r="L1539" i="4"/>
  <c r="L1723" i="4"/>
  <c r="L1923" i="4"/>
  <c r="P86" i="1"/>
  <c r="L86" i="4"/>
  <c r="P214" i="1"/>
  <c r="L214" i="4"/>
  <c r="P63" i="1"/>
  <c r="L63" i="4"/>
  <c r="P127" i="1"/>
  <c r="L127" i="4"/>
  <c r="P112" i="1"/>
  <c r="L112" i="4"/>
  <c r="P240" i="1"/>
  <c r="L240" i="4"/>
  <c r="P66" i="1"/>
  <c r="L66" i="4"/>
  <c r="P194" i="1"/>
  <c r="L194" i="4"/>
  <c r="P322" i="1"/>
  <c r="L322" i="4"/>
  <c r="P386" i="1"/>
  <c r="L386" i="4"/>
  <c r="P514" i="1"/>
  <c r="L514" i="4"/>
  <c r="P642" i="1"/>
  <c r="L642" i="4"/>
  <c r="P770" i="1"/>
  <c r="L770" i="4"/>
  <c r="P898" i="1"/>
  <c r="L898" i="4"/>
  <c r="P1026" i="1"/>
  <c r="L1026" i="4"/>
  <c r="P1090" i="1"/>
  <c r="L1090" i="4"/>
  <c r="P1218" i="1"/>
  <c r="L1218" i="4"/>
  <c r="P1346" i="1"/>
  <c r="L1346" i="4"/>
  <c r="P1474" i="1"/>
  <c r="L1474" i="4"/>
  <c r="P1602" i="1"/>
  <c r="L1602" i="4"/>
  <c r="P1730" i="1"/>
  <c r="L1730" i="4"/>
  <c r="P1858" i="1"/>
  <c r="L1858" i="4"/>
  <c r="P1986" i="1"/>
  <c r="L1986" i="4"/>
  <c r="P2050" i="1"/>
  <c r="L2050" i="4"/>
  <c r="P2178" i="1"/>
  <c r="L2178" i="4"/>
  <c r="P2306" i="1"/>
  <c r="L2306" i="4"/>
  <c r="P239" i="1"/>
  <c r="L239" i="4"/>
  <c r="P367" i="1"/>
  <c r="L367" i="4"/>
  <c r="P431" i="1"/>
  <c r="L431" i="4"/>
  <c r="P559" i="1"/>
  <c r="L559" i="4"/>
  <c r="P687" i="1"/>
  <c r="L687" i="4"/>
  <c r="P815" i="1"/>
  <c r="L815" i="4"/>
  <c r="P879" i="1"/>
  <c r="L879" i="4"/>
  <c r="P1007" i="1"/>
  <c r="L1007" i="4"/>
  <c r="P1135" i="1"/>
  <c r="L1135" i="4"/>
  <c r="P1263" i="1"/>
  <c r="L1263" i="4"/>
  <c r="P1391" i="1"/>
  <c r="L1391" i="4"/>
  <c r="P1519" i="1"/>
  <c r="L1519" i="4"/>
  <c r="P1583" i="1"/>
  <c r="L1583" i="4"/>
  <c r="P1711" i="1"/>
  <c r="L1711" i="4"/>
  <c r="P1839" i="1"/>
  <c r="L1839" i="4"/>
  <c r="P1967" i="1"/>
  <c r="L1967" i="4"/>
  <c r="P2095" i="1"/>
  <c r="L2095" i="4"/>
  <c r="P2223" i="1"/>
  <c r="L2223" i="4"/>
  <c r="P2" i="1"/>
  <c r="M395" i="4" s="1"/>
  <c r="L2" i="4"/>
  <c r="L2192" i="4"/>
  <c r="L1680" i="4"/>
  <c r="P384" i="1"/>
  <c r="L384" i="4"/>
  <c r="P512" i="1"/>
  <c r="L512" i="4"/>
  <c r="P576" i="1"/>
  <c r="L576" i="4"/>
  <c r="P704" i="1"/>
  <c r="L704" i="4"/>
  <c r="P832" i="1"/>
  <c r="L832" i="4"/>
  <c r="P960" i="1"/>
  <c r="L960" i="4"/>
  <c r="P1088" i="1"/>
  <c r="L1088" i="4"/>
  <c r="P1152" i="1"/>
  <c r="L1152" i="4"/>
  <c r="P1280" i="1"/>
  <c r="L1280" i="4"/>
  <c r="P1408" i="1"/>
  <c r="L1408" i="4"/>
  <c r="P109" i="1"/>
  <c r="L109" i="4"/>
  <c r="P237" i="1"/>
  <c r="L237" i="4"/>
  <c r="P301" i="1"/>
  <c r="L301" i="4"/>
  <c r="P429" i="1"/>
  <c r="L429" i="4"/>
  <c r="P557" i="1"/>
  <c r="L557" i="4"/>
  <c r="P685" i="1"/>
  <c r="L685" i="4"/>
  <c r="P749" i="1"/>
  <c r="L749" i="4"/>
  <c r="P877" i="1"/>
  <c r="L877" i="4"/>
  <c r="P1005" i="1"/>
  <c r="L1005" i="4"/>
  <c r="P1133" i="1"/>
  <c r="L1133" i="4"/>
  <c r="P1261" i="1"/>
  <c r="L1261" i="4"/>
  <c r="P1325" i="1"/>
  <c r="L1325" i="4"/>
  <c r="P1453" i="1"/>
  <c r="L1453" i="4"/>
  <c r="P1581" i="1"/>
  <c r="L1581" i="4"/>
  <c r="P1709" i="1"/>
  <c r="L1709" i="4"/>
  <c r="P1837" i="1"/>
  <c r="L1837" i="4"/>
  <c r="P1965" i="1"/>
  <c r="L1965" i="4"/>
  <c r="P2029" i="1"/>
  <c r="L2029" i="4"/>
  <c r="P2157" i="1"/>
  <c r="L2157" i="4"/>
  <c r="P2221" i="1"/>
  <c r="L2221" i="4"/>
  <c r="P30" i="1"/>
  <c r="L30" i="4"/>
  <c r="P94" i="1"/>
  <c r="L94" i="4"/>
  <c r="P158" i="1"/>
  <c r="L158" i="4"/>
  <c r="P222" i="1"/>
  <c r="L222" i="4"/>
  <c r="P7" i="1"/>
  <c r="L7" i="4"/>
  <c r="P71" i="1"/>
  <c r="L71" i="4"/>
  <c r="P135" i="1"/>
  <c r="L135" i="4"/>
  <c r="P56" i="1"/>
  <c r="L56" i="4"/>
  <c r="P120" i="1"/>
  <c r="L120" i="4"/>
  <c r="P184" i="1"/>
  <c r="L184" i="4"/>
  <c r="P248" i="1"/>
  <c r="L248" i="4"/>
  <c r="P10" i="1"/>
  <c r="L10" i="4"/>
  <c r="P74" i="1"/>
  <c r="L74" i="4"/>
  <c r="P138" i="1"/>
  <c r="L138" i="4"/>
  <c r="P202" i="1"/>
  <c r="L202" i="4"/>
  <c r="P266" i="1"/>
  <c r="L266" i="4"/>
  <c r="P330" i="1"/>
  <c r="L330" i="4"/>
  <c r="P394" i="1"/>
  <c r="L394" i="4"/>
  <c r="P458" i="1"/>
  <c r="L458" i="4"/>
  <c r="P522" i="1"/>
  <c r="L522" i="4"/>
  <c r="P586" i="1"/>
  <c r="L586" i="4"/>
  <c r="P650" i="1"/>
  <c r="L650" i="4"/>
  <c r="P714" i="1"/>
  <c r="L714" i="4"/>
  <c r="P778" i="1"/>
  <c r="L778" i="4"/>
  <c r="P842" i="1"/>
  <c r="L842" i="4"/>
  <c r="P906" i="1"/>
  <c r="L906" i="4"/>
  <c r="P970" i="1"/>
  <c r="L970" i="4"/>
  <c r="P1034" i="1"/>
  <c r="L1034" i="4"/>
  <c r="P1098" i="1"/>
  <c r="L1098" i="4"/>
  <c r="P1162" i="1"/>
  <c r="L1162" i="4"/>
  <c r="P1226" i="1"/>
  <c r="L1226" i="4"/>
  <c r="P1290" i="1"/>
  <c r="L1290" i="4"/>
  <c r="P1354" i="1"/>
  <c r="L1354" i="4"/>
  <c r="P1418" i="1"/>
  <c r="L1418" i="4"/>
  <c r="P1482" i="1"/>
  <c r="L1482" i="4"/>
  <c r="P1546" i="1"/>
  <c r="L1546" i="4"/>
  <c r="P1610" i="1"/>
  <c r="L1610" i="4"/>
  <c r="P1674" i="1"/>
  <c r="L1674" i="4"/>
  <c r="P1738" i="1"/>
  <c r="L1738" i="4"/>
  <c r="P1802" i="1"/>
  <c r="L1802" i="4"/>
  <c r="P1866" i="1"/>
  <c r="L1866" i="4"/>
  <c r="P1930" i="1"/>
  <c r="L1930" i="4"/>
  <c r="P1994" i="1"/>
  <c r="L1994" i="4"/>
  <c r="P2058" i="1"/>
  <c r="L2058" i="4"/>
  <c r="P2122" i="1"/>
  <c r="L2122" i="4"/>
  <c r="P2186" i="1"/>
  <c r="L2186" i="4"/>
  <c r="P2250" i="1"/>
  <c r="L2250" i="4"/>
  <c r="P2314" i="1"/>
  <c r="L2314" i="4"/>
  <c r="P183" i="1"/>
  <c r="L183" i="4"/>
  <c r="P247" i="1"/>
  <c r="L247" i="4"/>
  <c r="P311" i="1"/>
  <c r="L311" i="4"/>
  <c r="P375" i="1"/>
  <c r="L375" i="4"/>
  <c r="P439" i="1"/>
  <c r="L439" i="4"/>
  <c r="P503" i="1"/>
  <c r="L503" i="4"/>
  <c r="P567" i="1"/>
  <c r="L567" i="4"/>
  <c r="P631" i="1"/>
  <c r="L631" i="4"/>
  <c r="P695" i="1"/>
  <c r="L695" i="4"/>
  <c r="P759" i="1"/>
  <c r="L759" i="4"/>
  <c r="P823" i="1"/>
  <c r="L823" i="4"/>
  <c r="P887" i="1"/>
  <c r="L887" i="4"/>
  <c r="P951" i="1"/>
  <c r="L951" i="4"/>
  <c r="P1015" i="1"/>
  <c r="L1015" i="4"/>
  <c r="P1079" i="1"/>
  <c r="L1079" i="4"/>
  <c r="P1143" i="1"/>
  <c r="L1143" i="4"/>
  <c r="P1207" i="1"/>
  <c r="L1207" i="4"/>
  <c r="P1271" i="1"/>
  <c r="L1271" i="4"/>
  <c r="P1335" i="1"/>
  <c r="L1335" i="4"/>
  <c r="P1399" i="1"/>
  <c r="L1399" i="4"/>
  <c r="P1463" i="1"/>
  <c r="L1463" i="4"/>
  <c r="P1527" i="1"/>
  <c r="L1527" i="4"/>
  <c r="P1591" i="1"/>
  <c r="L1591" i="4"/>
  <c r="P1655" i="1"/>
  <c r="L1655" i="4"/>
  <c r="P1719" i="1"/>
  <c r="L1719" i="4"/>
  <c r="P1783" i="1"/>
  <c r="L1783" i="4"/>
  <c r="P1847" i="1"/>
  <c r="L1847" i="4"/>
  <c r="P1911" i="1"/>
  <c r="L1911" i="4"/>
  <c r="P1975" i="1"/>
  <c r="L1975" i="4"/>
  <c r="P2039" i="1"/>
  <c r="L2039" i="4"/>
  <c r="P2103" i="1"/>
  <c r="L2103" i="4"/>
  <c r="P2167" i="1"/>
  <c r="L2167" i="4"/>
  <c r="P2231" i="1"/>
  <c r="L2231" i="4"/>
  <c r="P2295" i="1"/>
  <c r="L2295" i="4"/>
  <c r="P286" i="1"/>
  <c r="L286" i="4"/>
  <c r="P328" i="1"/>
  <c r="L328" i="4"/>
  <c r="P392" i="1"/>
  <c r="L392" i="4"/>
  <c r="P456" i="1"/>
  <c r="L456" i="4"/>
  <c r="P520" i="1"/>
  <c r="L520" i="4"/>
  <c r="P584" i="1"/>
  <c r="L584" i="4"/>
  <c r="P648" i="1"/>
  <c r="L648" i="4"/>
  <c r="P712" i="1"/>
  <c r="L712" i="4"/>
  <c r="P776" i="1"/>
  <c r="L776" i="4"/>
  <c r="P840" i="1"/>
  <c r="L840" i="4"/>
  <c r="P904" i="1"/>
  <c r="L904" i="4"/>
  <c r="P968" i="1"/>
  <c r="L968" i="4"/>
  <c r="P1032" i="1"/>
  <c r="L1032" i="4"/>
  <c r="P1096" i="1"/>
  <c r="L1096" i="4"/>
  <c r="P1160" i="1"/>
  <c r="L1160" i="4"/>
  <c r="P1224" i="1"/>
  <c r="L1224" i="4"/>
  <c r="P1288" i="1"/>
  <c r="L1288" i="4"/>
  <c r="P1352" i="1"/>
  <c r="L1352" i="4"/>
  <c r="P1416" i="1"/>
  <c r="L1416" i="4"/>
  <c r="P53" i="1"/>
  <c r="L53" i="4"/>
  <c r="P117" i="1"/>
  <c r="L117" i="4"/>
  <c r="P181" i="1"/>
  <c r="L181" i="4"/>
  <c r="P245" i="1"/>
  <c r="L245" i="4"/>
  <c r="P309" i="1"/>
  <c r="L309" i="4"/>
  <c r="P373" i="1"/>
  <c r="L373" i="4"/>
  <c r="P437" i="1"/>
  <c r="L437" i="4"/>
  <c r="P501" i="1"/>
  <c r="L501" i="4"/>
  <c r="P565" i="1"/>
  <c r="L565" i="4"/>
  <c r="P629" i="1"/>
  <c r="L629" i="4"/>
  <c r="P693" i="1"/>
  <c r="L693" i="4"/>
  <c r="P757" i="1"/>
  <c r="L757" i="4"/>
  <c r="P821" i="1"/>
  <c r="L821" i="4"/>
  <c r="P885" i="1"/>
  <c r="L885" i="4"/>
  <c r="P949" i="1"/>
  <c r="L949" i="4"/>
  <c r="P1013" i="1"/>
  <c r="L1013" i="4"/>
  <c r="P1077" i="1"/>
  <c r="L1077" i="4"/>
  <c r="P1141" i="1"/>
  <c r="L1141" i="4"/>
  <c r="P1205" i="1"/>
  <c r="L1205" i="4"/>
  <c r="P1269" i="1"/>
  <c r="L1269" i="4"/>
  <c r="P1333" i="1"/>
  <c r="L1333" i="4"/>
  <c r="P1397" i="1"/>
  <c r="L1397" i="4"/>
  <c r="P1461" i="1"/>
  <c r="L1461" i="4"/>
  <c r="P1525" i="1"/>
  <c r="L1525" i="4"/>
  <c r="P1589" i="1"/>
  <c r="L1589" i="4"/>
  <c r="P1653" i="1"/>
  <c r="L1653" i="4"/>
  <c r="P1717" i="1"/>
  <c r="L1717" i="4"/>
  <c r="P1781" i="1"/>
  <c r="L1781" i="4"/>
  <c r="P1845" i="1"/>
  <c r="L1845" i="4"/>
  <c r="P1909" i="1"/>
  <c r="L1909" i="4"/>
  <c r="P1973" i="1"/>
  <c r="L1973" i="4"/>
  <c r="P2037" i="1"/>
  <c r="L2037" i="4"/>
  <c r="P2101" i="1"/>
  <c r="L2101" i="4"/>
  <c r="P2165" i="1"/>
  <c r="L2165" i="4"/>
  <c r="P2229" i="1"/>
  <c r="L2229" i="4"/>
  <c r="P2293" i="1"/>
  <c r="L2293" i="4"/>
  <c r="L1872" i="4"/>
  <c r="L1424" i="4"/>
  <c r="L1496" i="4"/>
  <c r="L1528" i="4"/>
  <c r="L1632" i="4"/>
  <c r="L1664" i="4"/>
  <c r="L1768" i="4"/>
  <c r="L1800" i="4"/>
  <c r="L1904" i="4"/>
  <c r="L2008" i="4"/>
  <c r="L2040" i="4"/>
  <c r="L2144" i="4"/>
  <c r="L2176" i="4"/>
  <c r="L2280" i="4"/>
  <c r="L2312" i="4"/>
  <c r="P41" i="1"/>
  <c r="L41" i="4"/>
  <c r="P105" i="1"/>
  <c r="L105" i="4"/>
  <c r="P169" i="1"/>
  <c r="L169" i="4"/>
  <c r="P233" i="1"/>
  <c r="L233" i="4"/>
  <c r="P297" i="1"/>
  <c r="L297" i="4"/>
  <c r="P361" i="1"/>
  <c r="L361" i="4"/>
  <c r="P425" i="1"/>
  <c r="L425" i="4"/>
  <c r="P489" i="1"/>
  <c r="L489" i="4"/>
  <c r="P553" i="1"/>
  <c r="L553" i="4"/>
  <c r="P617" i="1"/>
  <c r="L617" i="4"/>
  <c r="P681" i="1"/>
  <c r="L681" i="4"/>
  <c r="P745" i="1"/>
  <c r="L745" i="4"/>
  <c r="L801" i="4"/>
  <c r="L833" i="4"/>
  <c r="L865" i="4"/>
  <c r="L897" i="4"/>
  <c r="L929" i="4"/>
  <c r="L961" i="4"/>
  <c r="L993" i="4"/>
  <c r="L1025" i="4"/>
  <c r="L1057" i="4"/>
  <c r="L1089" i="4"/>
  <c r="L1121" i="4"/>
  <c r="L1153" i="4"/>
  <c r="L1185" i="4"/>
  <c r="L1217" i="4"/>
  <c r="L1249" i="4"/>
  <c r="L1281" i="4"/>
  <c r="L1313" i="4"/>
  <c r="L1345" i="4"/>
  <c r="L1377" i="4"/>
  <c r="L1409" i="4"/>
  <c r="L1441" i="4"/>
  <c r="L1473" i="4"/>
  <c r="L1505" i="4"/>
  <c r="L1537" i="4"/>
  <c r="L1569" i="4"/>
  <c r="L1601" i="4"/>
  <c r="L1633" i="4"/>
  <c r="L1665" i="4"/>
  <c r="L1697" i="4"/>
  <c r="L1729" i="4"/>
  <c r="L1761" i="4"/>
  <c r="L1793" i="4"/>
  <c r="L1825" i="4"/>
  <c r="L1857" i="4"/>
  <c r="L1889" i="4"/>
  <c r="L1921" i="4"/>
  <c r="L1961" i="4"/>
  <c r="L2033" i="4"/>
  <c r="L2113" i="4"/>
  <c r="L2193" i="4"/>
  <c r="L2265" i="4"/>
  <c r="L2211" i="4"/>
  <c r="L1563" i="4"/>
  <c r="L1683" i="4"/>
  <c r="L1747" i="4"/>
  <c r="L1803" i="4"/>
  <c r="L1867" i="4"/>
  <c r="L1931" i="4"/>
  <c r="L1995" i="4"/>
  <c r="L2059" i="4"/>
  <c r="L2139" i="4"/>
  <c r="L2251" i="4"/>
  <c r="L1616" i="4"/>
  <c r="L499" i="4"/>
  <c r="L531" i="4"/>
  <c r="L563" i="4"/>
  <c r="L595" i="4"/>
  <c r="L627" i="4"/>
  <c r="L659" i="4"/>
  <c r="L691" i="4"/>
  <c r="L366" i="4"/>
  <c r="L430" i="4"/>
  <c r="L502" i="4"/>
  <c r="L558" i="4"/>
  <c r="L622" i="4"/>
  <c r="L686" i="4"/>
  <c r="L750" i="4"/>
  <c r="L822" i="4"/>
  <c r="L878" i="4"/>
  <c r="L950" i="4"/>
  <c r="L1006" i="4"/>
  <c r="L1078" i="4"/>
  <c r="L1142" i="4"/>
  <c r="L1206" i="4"/>
  <c r="L1270" i="4"/>
  <c r="L1326" i="4"/>
  <c r="L1398" i="4"/>
  <c r="L1462" i="4"/>
  <c r="L1518" i="4"/>
  <c r="L1582" i="4"/>
  <c r="L1646" i="4"/>
  <c r="L1718" i="4"/>
  <c r="L1774" i="4"/>
  <c r="L1846" i="4"/>
  <c r="L1902" i="4"/>
  <c r="L1974" i="4"/>
  <c r="L2038" i="4"/>
  <c r="L2094" i="4"/>
  <c r="L2166" i="4"/>
  <c r="L2222" i="4"/>
  <c r="L2286" i="4"/>
  <c r="L342" i="4"/>
  <c r="L406" i="4"/>
  <c r="L462" i="4"/>
  <c r="L534" i="4"/>
  <c r="L598" i="4"/>
  <c r="L654" i="4"/>
  <c r="L726" i="4"/>
  <c r="L790" i="4"/>
  <c r="L846" i="4"/>
  <c r="L910" i="4"/>
  <c r="L982" i="4"/>
  <c r="L1038" i="4"/>
  <c r="L1102" i="4"/>
  <c r="L1174" i="4"/>
  <c r="L1230" i="4"/>
  <c r="L1294" i="4"/>
  <c r="L1358" i="4"/>
  <c r="L1422" i="4"/>
  <c r="L1486" i="4"/>
  <c r="L1558" i="4"/>
  <c r="L1622" i="4"/>
  <c r="L1686" i="4"/>
  <c r="L1742" i="4"/>
  <c r="L1814" i="4"/>
  <c r="L1870" i="4"/>
  <c r="L1934" i="4"/>
  <c r="L1998" i="4"/>
  <c r="L2070" i="4"/>
  <c r="L2134" i="4"/>
  <c r="L2198" i="4"/>
  <c r="L2262" i="4"/>
  <c r="L2318" i="4"/>
  <c r="L140" i="4"/>
  <c r="L308" i="4"/>
  <c r="L460" i="4"/>
  <c r="L628" i="4"/>
  <c r="L772" i="4"/>
  <c r="L932" i="4"/>
  <c r="L1100" i="4"/>
  <c r="L1260" i="4"/>
  <c r="L1420" i="4"/>
  <c r="L1564" i="4"/>
  <c r="L1724" i="4"/>
  <c r="L1892" i="4"/>
  <c r="L2044" i="4"/>
  <c r="L2196" i="4"/>
  <c r="L12" i="4"/>
  <c r="L172" i="4"/>
  <c r="L332" i="4"/>
  <c r="L492" i="4"/>
  <c r="L644" i="4"/>
  <c r="L804" i="4"/>
  <c r="L964" i="4"/>
  <c r="L1116" i="4"/>
  <c r="L1284" i="4"/>
  <c r="L1436" i="4"/>
  <c r="L1588" i="4"/>
  <c r="L1748" i="4"/>
  <c r="L1908" i="4"/>
  <c r="L2068" i="4"/>
  <c r="L2228" i="4"/>
  <c r="L76" i="4"/>
  <c r="L236" i="4"/>
  <c r="L396" i="4"/>
  <c r="L556" i="4"/>
  <c r="L732" i="4"/>
  <c r="L908" i="4"/>
  <c r="L1068" i="4"/>
  <c r="L1228" i="4"/>
  <c r="L1388" i="4"/>
  <c r="L1572" i="4"/>
  <c r="L1740" i="4"/>
  <c r="L1900" i="4"/>
  <c r="L2060" i="4"/>
  <c r="L2252" i="4"/>
  <c r="L60" i="4"/>
  <c r="L228" i="4"/>
  <c r="L380" i="4"/>
  <c r="L540" i="4"/>
  <c r="L708" i="4"/>
  <c r="L860" i="4"/>
  <c r="L1020" i="4"/>
  <c r="L1180" i="4"/>
  <c r="L1332" i="4"/>
  <c r="L1500" i="4"/>
  <c r="L1644" i="4"/>
  <c r="L1804" i="4"/>
  <c r="L1964" i="4"/>
  <c r="L2124" i="4"/>
  <c r="L2284" i="4"/>
  <c r="L84" i="4"/>
  <c r="L252" i="4"/>
  <c r="L412" i="4"/>
  <c r="L572" i="4"/>
  <c r="L716" i="4"/>
  <c r="L884" i="4"/>
  <c r="L1036" i="4"/>
  <c r="L1204" i="4"/>
  <c r="L1356" i="4"/>
  <c r="L1524" i="4"/>
  <c r="L1668" i="4"/>
  <c r="L1836" i="4"/>
  <c r="L1988" i="4"/>
  <c r="L2140" i="4"/>
  <c r="L2300" i="4"/>
  <c r="P95" i="1"/>
  <c r="L95" i="4"/>
  <c r="P290" i="1"/>
  <c r="L290" i="4"/>
  <c r="P866" i="1"/>
  <c r="L866" i="4"/>
  <c r="P1506" i="1"/>
  <c r="L1506" i="4"/>
  <c r="P2018" i="1"/>
  <c r="L2018" i="4"/>
  <c r="P335" i="1"/>
  <c r="L335" i="4"/>
  <c r="P1103" i="1"/>
  <c r="L1103" i="4"/>
  <c r="P1615" i="1"/>
  <c r="L1615" i="4"/>
  <c r="P2255" i="1"/>
  <c r="L2255" i="4"/>
  <c r="P672" i="1"/>
  <c r="L672" i="4"/>
  <c r="P1184" i="1"/>
  <c r="L1184" i="4"/>
  <c r="P397" i="1"/>
  <c r="L397" i="4"/>
  <c r="P909" i="1"/>
  <c r="L909" i="4"/>
  <c r="P1421" i="1"/>
  <c r="L1421" i="4"/>
  <c r="P1805" i="1"/>
  <c r="L1805" i="4"/>
  <c r="P2317" i="1"/>
  <c r="L2317" i="4"/>
  <c r="P38" i="1"/>
  <c r="L38" i="4"/>
  <c r="P166" i="1"/>
  <c r="L166" i="4"/>
  <c r="P15" i="1"/>
  <c r="L15" i="4"/>
  <c r="P64" i="1"/>
  <c r="L64" i="4"/>
  <c r="P192" i="1"/>
  <c r="L192" i="4"/>
  <c r="P18" i="1"/>
  <c r="L18" i="4"/>
  <c r="P210" i="1"/>
  <c r="L210" i="4"/>
  <c r="P338" i="1"/>
  <c r="L338" i="4"/>
  <c r="P466" i="1"/>
  <c r="L466" i="4"/>
  <c r="P594" i="1"/>
  <c r="L594" i="4"/>
  <c r="P786" i="1"/>
  <c r="L786" i="4"/>
  <c r="P914" i="1"/>
  <c r="L914" i="4"/>
  <c r="P1042" i="1"/>
  <c r="L1042" i="4"/>
  <c r="P1234" i="1"/>
  <c r="L1234" i="4"/>
  <c r="P1362" i="1"/>
  <c r="L1362" i="4"/>
  <c r="P1490" i="1"/>
  <c r="L1490" i="4"/>
  <c r="P1618" i="1"/>
  <c r="L1618" i="4"/>
  <c r="P1746" i="1"/>
  <c r="L1746" i="4"/>
  <c r="P1938" i="1"/>
  <c r="L1938" i="4"/>
  <c r="P2066" i="1"/>
  <c r="L2066" i="4"/>
  <c r="P2194" i="1"/>
  <c r="L2194" i="4"/>
  <c r="P2322" i="1"/>
  <c r="L2322" i="4"/>
  <c r="P319" i="1"/>
  <c r="L319" i="4"/>
  <c r="P447" i="1"/>
  <c r="L447" i="4"/>
  <c r="P575" i="1"/>
  <c r="L575" i="4"/>
  <c r="P767" i="1"/>
  <c r="L767" i="4"/>
  <c r="P895" i="1"/>
  <c r="L895" i="4"/>
  <c r="P1023" i="1"/>
  <c r="L1023" i="4"/>
  <c r="P1151" i="1"/>
  <c r="L1151" i="4"/>
  <c r="P1343" i="1"/>
  <c r="L1343" i="4"/>
  <c r="P1471" i="1"/>
  <c r="L1471" i="4"/>
  <c r="P1599" i="1"/>
  <c r="L1599" i="4"/>
  <c r="P1727" i="1"/>
  <c r="L1727" i="4"/>
  <c r="P1919" i="1"/>
  <c r="L1919" i="4"/>
  <c r="P2047" i="1"/>
  <c r="L2047" i="4"/>
  <c r="P2175" i="1"/>
  <c r="L2175" i="4"/>
  <c r="P294" i="1"/>
  <c r="L294" i="4"/>
  <c r="P400" i="1"/>
  <c r="L400" i="4"/>
  <c r="P528" i="1"/>
  <c r="L528" i="4"/>
  <c r="P656" i="1"/>
  <c r="L656" i="4"/>
  <c r="P848" i="1"/>
  <c r="L848" i="4"/>
  <c r="P976" i="1"/>
  <c r="L976" i="4"/>
  <c r="P1104" i="1"/>
  <c r="L1104" i="4"/>
  <c r="P1232" i="1"/>
  <c r="L1232" i="4"/>
  <c r="P9" i="1"/>
  <c r="L9" i="4"/>
  <c r="P125" i="1"/>
  <c r="L125" i="4"/>
  <c r="P253" i="1"/>
  <c r="L253" i="4"/>
  <c r="P381" i="1"/>
  <c r="L381" i="4"/>
  <c r="P573" i="1"/>
  <c r="L573" i="4"/>
  <c r="P701" i="1"/>
  <c r="L701" i="4"/>
  <c r="P829" i="1"/>
  <c r="L829" i="4"/>
  <c r="P1021" i="1"/>
  <c r="L1021" i="4"/>
  <c r="P1149" i="1"/>
  <c r="L1149" i="4"/>
  <c r="P1277" i="1"/>
  <c r="L1277" i="4"/>
  <c r="P1405" i="1"/>
  <c r="L1405" i="4"/>
  <c r="P1597" i="1"/>
  <c r="L1597" i="4"/>
  <c r="P1725" i="1"/>
  <c r="L1725" i="4"/>
  <c r="P1981" i="1"/>
  <c r="L1981" i="4"/>
  <c r="L1808" i="4"/>
  <c r="L1936" i="4"/>
  <c r="L1432" i="4"/>
  <c r="L1464" i="4"/>
  <c r="L1568" i="4"/>
  <c r="L1600" i="4"/>
  <c r="L1704" i="4"/>
  <c r="L1736" i="4"/>
  <c r="L1840" i="4"/>
  <c r="L1944" i="4"/>
  <c r="L1976" i="4"/>
  <c r="L2080" i="4"/>
  <c r="L2112" i="4"/>
  <c r="L2216" i="4"/>
  <c r="L2248" i="4"/>
  <c r="L1969" i="4"/>
  <c r="L2025" i="4"/>
  <c r="L2081" i="4"/>
  <c r="L2137" i="4"/>
  <c r="L2185" i="4"/>
  <c r="L2241" i="4"/>
  <c r="L2297" i="4"/>
  <c r="L2123" i="4"/>
  <c r="L2227" i="4"/>
  <c r="L2323" i="4"/>
  <c r="P49" i="1"/>
  <c r="L49" i="4"/>
  <c r="P113" i="1"/>
  <c r="L113" i="4"/>
  <c r="P177" i="1"/>
  <c r="L177" i="4"/>
  <c r="P241" i="1"/>
  <c r="L241" i="4"/>
  <c r="P305" i="1"/>
  <c r="L305" i="4"/>
  <c r="P369" i="1"/>
  <c r="L369" i="4"/>
  <c r="P433" i="1"/>
  <c r="L433" i="4"/>
  <c r="P497" i="1"/>
  <c r="L497" i="4"/>
  <c r="P561" i="1"/>
  <c r="L561" i="4"/>
  <c r="P625" i="1"/>
  <c r="L625" i="4"/>
  <c r="P689" i="1"/>
  <c r="L689" i="4"/>
  <c r="P753" i="1"/>
  <c r="L753" i="4"/>
  <c r="L2128" i="4"/>
  <c r="L19" i="4"/>
  <c r="L51" i="4"/>
  <c r="L83" i="4"/>
  <c r="L115" i="4"/>
  <c r="L147" i="4"/>
  <c r="L179" i="4"/>
  <c r="L211" i="4"/>
  <c r="L243" i="4"/>
  <c r="L275" i="4"/>
  <c r="L307" i="4"/>
  <c r="L339" i="4"/>
  <c r="L371" i="4"/>
  <c r="L403" i="4"/>
  <c r="L435" i="4"/>
  <c r="L731" i="4"/>
  <c r="L763" i="4"/>
  <c r="L795" i="4"/>
  <c r="L827" i="4"/>
  <c r="L859" i="4"/>
  <c r="L891" i="4"/>
  <c r="L923" i="4"/>
  <c r="L955" i="4"/>
  <c r="L987" i="4"/>
  <c r="L1019" i="4"/>
  <c r="L1051" i="4"/>
  <c r="L1083" i="4"/>
  <c r="L1115" i="4"/>
  <c r="L1147" i="4"/>
  <c r="L1179" i="4"/>
  <c r="L1211" i="4"/>
  <c r="L1243" i="4"/>
  <c r="L1275" i="4"/>
  <c r="L1307" i="4"/>
  <c r="L1339" i="4"/>
  <c r="L1371" i="4"/>
  <c r="L1403" i="4"/>
  <c r="L1435" i="4"/>
  <c r="L1467" i="4"/>
  <c r="L1499" i="4"/>
  <c r="L1531" i="4"/>
  <c r="L1571" i="4"/>
  <c r="L1603" i="4"/>
  <c r="L1643" i="4"/>
  <c r="L1707" i="4"/>
  <c r="L1779" i="4"/>
  <c r="L1843" i="4"/>
  <c r="L1907" i="4"/>
  <c r="L1971" i="4"/>
  <c r="L2035" i="4"/>
  <c r="L2107" i="4"/>
  <c r="L2203" i="4"/>
  <c r="L2315" i="4"/>
  <c r="M1974" i="4"/>
  <c r="G2274" i="4"/>
  <c r="G1314" i="4"/>
  <c r="G1602" i="4"/>
  <c r="G1890" i="4"/>
  <c r="G1282" i="4"/>
  <c r="G1570" i="4"/>
  <c r="G1858" i="4"/>
  <c r="G2331" i="4"/>
  <c r="G1058" i="4"/>
  <c r="G1346" i="4"/>
  <c r="G1634" i="4"/>
  <c r="G1922" i="4"/>
  <c r="G689" i="4"/>
  <c r="G1090" i="4"/>
  <c r="G1378" i="4"/>
  <c r="G1666" i="4"/>
  <c r="G1986" i="4"/>
  <c r="G753" i="4"/>
  <c r="G1122" i="4"/>
  <c r="G1410" i="4"/>
  <c r="G1730" i="4"/>
  <c r="G2018" i="4"/>
  <c r="G1154" i="4"/>
  <c r="G1474" i="4"/>
  <c r="G1762" i="4"/>
  <c r="G2050" i="4"/>
  <c r="G945" i="4"/>
  <c r="G2242" i="4"/>
  <c r="G1218" i="4"/>
  <c r="G1506" i="4"/>
  <c r="G1794" i="4"/>
  <c r="G2315" i="4"/>
  <c r="G433" i="4"/>
  <c r="G1009" i="4"/>
  <c r="G1250" i="4"/>
  <c r="G1538" i="4"/>
  <c r="G1826" i="4"/>
  <c r="G2323" i="4"/>
  <c r="G497" i="4"/>
  <c r="G2306" i="4"/>
  <c r="G9" i="4"/>
  <c r="G2082" i="4"/>
  <c r="G561" i="4"/>
  <c r="G881" i="4"/>
  <c r="G2114" i="4"/>
  <c r="G2146" i="4"/>
  <c r="G2178" i="4"/>
  <c r="G18" i="4"/>
  <c r="M2008" i="4" l="1"/>
  <c r="M1011" i="4"/>
  <c r="M1185" i="4"/>
  <c r="M1116" i="4"/>
  <c r="M338" i="4"/>
  <c r="M299" i="4"/>
  <c r="M2169" i="4"/>
  <c r="M2196" i="4"/>
  <c r="M513" i="4"/>
  <c r="M1193" i="4"/>
  <c r="M2066" i="4"/>
  <c r="M1283" i="4"/>
  <c r="M305" i="4"/>
  <c r="M1021" i="4"/>
  <c r="M84" i="4"/>
  <c r="M1860" i="4"/>
  <c r="M1153" i="4"/>
  <c r="M64" i="4"/>
  <c r="M2156" i="4"/>
  <c r="M163" i="4"/>
  <c r="M381" i="4"/>
  <c r="M447" i="4"/>
  <c r="M1748" i="4"/>
  <c r="M689" i="4"/>
  <c r="M433" i="4"/>
  <c r="M177" i="4"/>
  <c r="M18" i="4"/>
  <c r="M456" i="4"/>
  <c r="M1930" i="4"/>
  <c r="M184" i="4"/>
  <c r="M2029" i="4"/>
  <c r="M685" i="4"/>
  <c r="M211" i="4"/>
  <c r="M332" i="4"/>
  <c r="M71" i="4"/>
  <c r="M94" i="4"/>
  <c r="M2168" i="4"/>
  <c r="M1517" i="4"/>
  <c r="M654" i="4"/>
  <c r="M563" i="4"/>
  <c r="M1569" i="4"/>
  <c r="M180" i="4"/>
  <c r="M1727" i="4"/>
  <c r="M909" i="4"/>
  <c r="M2083" i="4"/>
  <c r="M2219" i="4"/>
  <c r="M945" i="4"/>
  <c r="M593" i="4"/>
  <c r="M582" i="4"/>
  <c r="M489" i="4"/>
  <c r="M904" i="4"/>
  <c r="M1098" i="4"/>
  <c r="M4" i="4"/>
  <c r="M932" i="4"/>
  <c r="M203" i="4"/>
  <c r="M358" i="4"/>
  <c r="M1886" i="4"/>
  <c r="M2105" i="4"/>
  <c r="M442" i="4"/>
  <c r="M1044" i="4"/>
  <c r="M304" i="4"/>
  <c r="M1547" i="4"/>
  <c r="M528" i="4"/>
  <c r="M43" i="4"/>
  <c r="M486" i="4"/>
  <c r="M1836" i="4"/>
  <c r="M462" i="4"/>
  <c r="M507" i="4"/>
  <c r="M673" i="4"/>
  <c r="M939" i="4"/>
  <c r="M1848" i="4"/>
  <c r="M380" i="4"/>
  <c r="M1646" i="4"/>
  <c r="M499" i="4"/>
  <c r="M1729" i="4"/>
  <c r="M372" i="4"/>
  <c r="M97" i="4"/>
  <c r="M549" i="4"/>
  <c r="M108" i="4"/>
  <c r="M150" i="4"/>
  <c r="M930" i="4"/>
  <c r="M2116" i="4"/>
  <c r="M422" i="4"/>
  <c r="M493" i="4"/>
  <c r="M1142" i="4"/>
  <c r="M1345" i="4"/>
  <c r="M1188" i="4"/>
  <c r="M44" i="4"/>
  <c r="M852" i="4"/>
  <c r="M1752" i="4"/>
  <c r="M1027" i="4"/>
  <c r="M638" i="4"/>
  <c r="M261" i="4"/>
  <c r="M5" i="4"/>
  <c r="M1479" i="4"/>
  <c r="M455" i="4"/>
  <c r="M602" i="4"/>
  <c r="M23" i="4"/>
  <c r="M445" i="4"/>
  <c r="M464" i="4"/>
  <c r="M1644" i="4"/>
  <c r="M1441" i="4"/>
  <c r="M1388" i="4"/>
  <c r="M1686" i="4"/>
  <c r="M622" i="4"/>
  <c r="M531" i="4"/>
  <c r="M2180" i="4"/>
  <c r="M747" i="4"/>
  <c r="M2277" i="4"/>
  <c r="M1765" i="4"/>
  <c r="M997" i="4"/>
  <c r="M229" i="4"/>
  <c r="M376" i="4"/>
  <c r="M1895" i="4"/>
  <c r="M359" i="4"/>
  <c r="M1786" i="4"/>
  <c r="M762" i="4"/>
  <c r="M250" i="4"/>
  <c r="M296" i="4"/>
  <c r="M40" i="4"/>
  <c r="M206" i="4"/>
  <c r="M2174" i="4"/>
  <c r="M388" i="4"/>
  <c r="M515" i="4"/>
  <c r="M1586" i="4"/>
  <c r="M306" i="4"/>
  <c r="M251" i="4"/>
  <c r="M2137" i="4"/>
  <c r="M2198" i="4"/>
  <c r="M76" i="4"/>
  <c r="M1174" i="4"/>
  <c r="M1747" i="4"/>
  <c r="M1955" i="4"/>
  <c r="M353" i="4"/>
  <c r="M419" i="4"/>
  <c r="M2161" i="4"/>
  <c r="M942" i="4"/>
  <c r="M2305" i="4"/>
  <c r="M260" i="4"/>
  <c r="M2120" i="4"/>
  <c r="M405" i="4"/>
  <c r="M1770" i="4"/>
  <c r="M1961" i="4"/>
  <c r="M929" i="4"/>
  <c r="M397" i="4"/>
  <c r="M1077" i="4"/>
  <c r="M565" i="4"/>
  <c r="M309" i="4"/>
  <c r="M53" i="4"/>
  <c r="M237" i="4"/>
  <c r="M214" i="4"/>
  <c r="M480" i="4"/>
  <c r="M31" i="4"/>
  <c r="M619" i="4"/>
  <c r="M259" i="4"/>
  <c r="M566" i="4"/>
  <c r="M1105" i="4"/>
  <c r="M1324" i="4"/>
  <c r="M463" i="4"/>
  <c r="M1083" i="4"/>
  <c r="M572" i="4"/>
  <c r="M2166" i="4"/>
  <c r="M1697" i="4"/>
  <c r="M233" i="4"/>
  <c r="M1944" i="4"/>
  <c r="M508" i="4"/>
  <c r="M1822" i="4"/>
  <c r="M621" i="4"/>
  <c r="M1794" i="4"/>
  <c r="M3" i="4"/>
  <c r="M665" i="4"/>
  <c r="M153" i="4"/>
  <c r="M378" i="4"/>
  <c r="M1996" i="4"/>
  <c r="M2141" i="4"/>
  <c r="M349" i="4"/>
  <c r="M93" i="4"/>
  <c r="M287" i="4"/>
  <c r="M690" i="4"/>
  <c r="M434" i="4"/>
  <c r="M178" i="4"/>
  <c r="M224" i="4"/>
  <c r="M111" i="4"/>
  <c r="M134" i="4"/>
  <c r="M106" i="4"/>
  <c r="M39" i="4"/>
  <c r="M603" i="4"/>
  <c r="M118" i="4"/>
  <c r="M585" i="4"/>
  <c r="M13" i="4"/>
  <c r="M284" i="4"/>
  <c r="M2069" i="4"/>
  <c r="M1045" i="4"/>
  <c r="M277" i="4"/>
  <c r="M21" i="4"/>
  <c r="M424" i="4"/>
  <c r="M983" i="4"/>
  <c r="M471" i="4"/>
  <c r="M362" i="4"/>
  <c r="M121" i="4"/>
  <c r="M1023" i="4"/>
  <c r="M2317" i="4"/>
  <c r="M1363" i="4"/>
  <c r="M1086" i="4"/>
  <c r="M542" i="4"/>
  <c r="M1667" i="4"/>
  <c r="M1369" i="4"/>
  <c r="M1069" i="4"/>
  <c r="M1775" i="4"/>
  <c r="M578" i="4"/>
  <c r="M1039" i="4"/>
  <c r="M2003" i="4"/>
  <c r="M615" i="4"/>
  <c r="M1545" i="4"/>
  <c r="M1756" i="4"/>
  <c r="M2308" i="4"/>
  <c r="M1134" i="4"/>
  <c r="M1993" i="4"/>
  <c r="M1457" i="4"/>
  <c r="M209" i="4"/>
  <c r="M2024" i="4"/>
  <c r="M1629" i="4"/>
  <c r="M605" i="4"/>
  <c r="M1008" i="4"/>
  <c r="M752" i="4"/>
  <c r="M2335" i="4"/>
  <c r="M1823" i="4"/>
  <c r="M1311" i="4"/>
  <c r="M799" i="4"/>
  <c r="M1970" i="4"/>
  <c r="M1458" i="4"/>
  <c r="M946" i="4"/>
  <c r="M1194" i="4"/>
  <c r="M132" i="4"/>
  <c r="M1539" i="4"/>
  <c r="M771" i="4"/>
  <c r="M1952" i="4"/>
  <c r="M2325" i="4"/>
  <c r="M1813" i="4"/>
  <c r="M1301" i="4"/>
  <c r="M789" i="4"/>
  <c r="M1192" i="4"/>
  <c r="M680" i="4"/>
  <c r="M2263" i="4"/>
  <c r="M1751" i="4"/>
  <c r="M1239" i="4"/>
  <c r="M727" i="4"/>
  <c r="M215" i="4"/>
  <c r="M1898" i="4"/>
  <c r="M1322" i="4"/>
  <c r="M126" i="4"/>
  <c r="M2292" i="4"/>
  <c r="M902" i="4"/>
  <c r="M1314" i="4"/>
  <c r="M2107" i="4"/>
  <c r="M1339" i="4"/>
  <c r="M2123" i="4"/>
  <c r="M1668" i="4"/>
  <c r="M412" i="4"/>
  <c r="M1500" i="4"/>
  <c r="M228" i="4"/>
  <c r="M1228" i="4"/>
  <c r="M2228" i="4"/>
  <c r="M964" i="4"/>
  <c r="M2044" i="4"/>
  <c r="M772" i="4"/>
  <c r="M2134" i="4"/>
  <c r="M1622" i="4"/>
  <c r="M1102" i="4"/>
  <c r="M598" i="4"/>
  <c r="M2094" i="4"/>
  <c r="M1582" i="4"/>
  <c r="M1078" i="4"/>
  <c r="M558" i="4"/>
  <c r="M2251" i="4"/>
  <c r="M1683" i="4"/>
  <c r="M1921" i="4"/>
  <c r="M1665" i="4"/>
  <c r="M1409" i="4"/>
  <c r="M897" i="4"/>
  <c r="M1664" i="4"/>
  <c r="M2091" i="4"/>
  <c r="M1595" i="4"/>
  <c r="M1331" i="4"/>
  <c r="M1075" i="4"/>
  <c r="M819" i="4"/>
  <c r="M267" i="4"/>
  <c r="M11" i="4"/>
  <c r="M1728" i="4"/>
  <c r="M1456" i="4"/>
  <c r="M2165" i="4"/>
  <c r="M1909" i="4"/>
  <c r="M1653" i="4"/>
  <c r="M1397" i="4"/>
  <c r="M1141" i="4"/>
  <c r="M885" i="4"/>
  <c r="M629" i="4"/>
  <c r="M373" i="4"/>
  <c r="M117" i="4"/>
  <c r="M1288" i="4"/>
  <c r="M1032" i="4"/>
  <c r="M776" i="4"/>
  <c r="M520" i="4"/>
  <c r="M286" i="4"/>
  <c r="M2103" i="4"/>
  <c r="M1847" i="4"/>
  <c r="M1591" i="4"/>
  <c r="M1335" i="4"/>
  <c r="M1079" i="4"/>
  <c r="M823" i="4"/>
  <c r="M567" i="4"/>
  <c r="M311" i="4"/>
  <c r="M2250" i="4"/>
  <c r="M1994" i="4"/>
  <c r="M1738" i="4"/>
  <c r="M1482" i="4"/>
  <c r="M1226" i="4"/>
  <c r="M970" i="4"/>
  <c r="M714" i="4"/>
  <c r="M458" i="4"/>
  <c r="M202" i="4"/>
  <c r="M248" i="4"/>
  <c r="M135" i="4"/>
  <c r="M158" i="4"/>
  <c r="M2157" i="4"/>
  <c r="M1709" i="4"/>
  <c r="M1261" i="4"/>
  <c r="M749" i="4"/>
  <c r="M301" i="4"/>
  <c r="M1280" i="4"/>
  <c r="M832" i="4"/>
  <c r="M384" i="4"/>
  <c r="M2095" i="4"/>
  <c r="M1583" i="4"/>
  <c r="M1135" i="4"/>
  <c r="M687" i="4"/>
  <c r="M239" i="4"/>
  <c r="M1986" i="4"/>
  <c r="M1474" i="4"/>
  <c r="M1026" i="4"/>
  <c r="M514" i="4"/>
  <c r="M66" i="4"/>
  <c r="M63" i="4"/>
  <c r="M2012" i="4"/>
  <c r="M212" i="4"/>
  <c r="M1054" i="4"/>
  <c r="M1414" i="4"/>
  <c r="M969" i="4"/>
  <c r="M129" i="4"/>
  <c r="M1997" i="4"/>
  <c r="M928" i="4"/>
  <c r="M1167" i="4"/>
  <c r="M1698" i="4"/>
  <c r="M272" i="4"/>
  <c r="M1484" i="4"/>
  <c r="M204" i="4"/>
  <c r="M1292" i="4"/>
  <c r="M20" i="4"/>
  <c r="M1028" i="4"/>
  <c r="M2036" i="4"/>
  <c r="M764" i="4"/>
  <c r="M1844" i="4"/>
  <c r="M588" i="4"/>
  <c r="M2054" i="4"/>
  <c r="M1542" i="4"/>
  <c r="M1030" i="4"/>
  <c r="M518" i="4"/>
  <c r="M2022" i="4"/>
  <c r="M1502" i="4"/>
  <c r="M990" i="4"/>
  <c r="M683" i="4"/>
  <c r="M2115" i="4"/>
  <c r="M2321" i="4"/>
  <c r="M1849" i="4"/>
  <c r="M1593" i="4"/>
  <c r="M1337" i="4"/>
  <c r="M1081" i="4"/>
  <c r="M825" i="4"/>
  <c r="M276" i="4"/>
  <c r="M1374" i="4"/>
  <c r="M1865" i="4"/>
  <c r="M1939" i="4"/>
  <c r="M1515" i="4"/>
  <c r="M1259" i="4"/>
  <c r="M1003" i="4"/>
  <c r="M227" i="4"/>
  <c r="M2217" i="4"/>
  <c r="M2232" i="4"/>
  <c r="M2316" i="4"/>
  <c r="M1604" i="4"/>
  <c r="M1990" i="4"/>
  <c r="M1353" i="4"/>
  <c r="M1596" i="4"/>
  <c r="M324" i="4"/>
  <c r="M1412" i="4"/>
  <c r="M148" i="4"/>
  <c r="M1148" i="4"/>
  <c r="M2148" i="4"/>
  <c r="M876" i="4"/>
  <c r="M1972" i="4"/>
  <c r="M700" i="4"/>
  <c r="M2102" i="4"/>
  <c r="M1590" i="4"/>
  <c r="M1070" i="4"/>
  <c r="M2062" i="4"/>
  <c r="M1550" i="4"/>
  <c r="M1046" i="4"/>
  <c r="M526" i="4"/>
  <c r="M483" i="4"/>
  <c r="M2307" i="4"/>
  <c r="M1715" i="4"/>
  <c r="M1937" i="4"/>
  <c r="M1681" i="4"/>
  <c r="M1425" i="4"/>
  <c r="M1169" i="4"/>
  <c r="M913" i="4"/>
  <c r="M2296" i="4"/>
  <c r="M1692" i="4"/>
  <c r="M524" i="4"/>
  <c r="M1126" i="4"/>
  <c r="M475" i="4"/>
  <c r="M1033" i="4"/>
  <c r="M1640" i="4"/>
  <c r="M973" i="4"/>
  <c r="M736" i="4"/>
  <c r="M911" i="4"/>
  <c r="M208" i="4"/>
  <c r="M1923" i="4"/>
  <c r="M1507" i="4"/>
  <c r="M1251" i="4"/>
  <c r="M995" i="4"/>
  <c r="M739" i="4"/>
  <c r="M219" i="4"/>
  <c r="M649" i="4"/>
  <c r="M393" i="4"/>
  <c r="M137" i="4"/>
  <c r="M2201" i="4"/>
  <c r="M2224" i="4"/>
  <c r="M1608" i="4"/>
  <c r="M2028" i="4"/>
  <c r="M1428" i="4"/>
  <c r="M188" i="4"/>
  <c r="M1342" i="4"/>
  <c r="M2267" i="4"/>
  <c r="M1001" i="4"/>
  <c r="M2152" i="4"/>
  <c r="M1229" i="4"/>
  <c r="M544" i="4"/>
  <c r="M847" i="4"/>
  <c r="M1250" i="4"/>
  <c r="M246" i="4"/>
  <c r="M574" i="4"/>
  <c r="M1129" i="4"/>
  <c r="M2035" i="4"/>
  <c r="M1571" i="4"/>
  <c r="M1307" i="4"/>
  <c r="M1051" i="4"/>
  <c r="M795" i="4"/>
  <c r="M275" i="4"/>
  <c r="M19" i="4"/>
  <c r="M697" i="4"/>
  <c r="M441" i="4"/>
  <c r="M185" i="4"/>
  <c r="M2297" i="4"/>
  <c r="M2248" i="4"/>
  <c r="M1976" i="4"/>
  <c r="M2117" i="4"/>
  <c r="M1861" i="4"/>
  <c r="M1605" i="4"/>
  <c r="M1349" i="4"/>
  <c r="M1093" i="4"/>
  <c r="M837" i="4"/>
  <c r="M581" i="4"/>
  <c r="M325" i="4"/>
  <c r="M69" i="4"/>
  <c r="M1240" i="4"/>
  <c r="M984" i="4"/>
  <c r="M728" i="4"/>
  <c r="M472" i="4"/>
  <c r="M2311" i="4"/>
  <c r="M2055" i="4"/>
  <c r="M1799" i="4"/>
  <c r="M1543" i="4"/>
  <c r="M1287" i="4"/>
  <c r="M1031" i="4"/>
  <c r="M775" i="4"/>
  <c r="M519" i="4"/>
  <c r="M263" i="4"/>
  <c r="M2202" i="4"/>
  <c r="M1946" i="4"/>
  <c r="M1690" i="4"/>
  <c r="M1434" i="4"/>
  <c r="M1178" i="4"/>
  <c r="M922" i="4"/>
  <c r="M666" i="4"/>
  <c r="M410" i="4"/>
  <c r="M154" i="4"/>
  <c r="M200" i="4"/>
  <c r="M87" i="4"/>
  <c r="M110" i="4"/>
  <c r="M2173" i="4"/>
  <c r="M1853" i="4"/>
  <c r="M1469" i="4"/>
  <c r="M957" i="4"/>
  <c r="M509" i="4"/>
  <c r="M61" i="4"/>
  <c r="M1040" i="4"/>
  <c r="M592" i="4"/>
  <c r="M2239" i="4"/>
  <c r="M1791" i="4"/>
  <c r="M1279" i="4"/>
  <c r="M831" i="4"/>
  <c r="M383" i="4"/>
  <c r="M2130" i="4"/>
  <c r="M1682" i="4"/>
  <c r="M1170" i="4"/>
  <c r="M722" i="4"/>
  <c r="M274" i="4"/>
  <c r="M128" i="4"/>
  <c r="M102" i="4"/>
  <c r="M269" i="4"/>
  <c r="M1999" i="4"/>
  <c r="M2210" i="4"/>
  <c r="M610" i="4"/>
  <c r="M2175" i="4"/>
  <c r="M1635" i="4"/>
  <c r="M2195" i="4"/>
  <c r="M1460" i="4"/>
  <c r="M740" i="4"/>
  <c r="M1062" i="4"/>
  <c r="M1625" i="4"/>
  <c r="M857" i="4"/>
  <c r="M1645" i="4"/>
  <c r="M1199" i="4"/>
  <c r="M1702" i="4"/>
  <c r="M2209" i="4"/>
  <c r="M632" i="4"/>
  <c r="M1127" i="4"/>
  <c r="M484" i="4"/>
  <c r="M630" i="4"/>
  <c r="M1614" i="4"/>
  <c r="M1771" i="4"/>
  <c r="M1713" i="4"/>
  <c r="M1201" i="4"/>
  <c r="M465" i="4"/>
  <c r="M1885" i="4"/>
  <c r="M861" i="4"/>
  <c r="M1264" i="4"/>
  <c r="M496" i="4"/>
  <c r="M2079" i="4"/>
  <c r="M1567" i="4"/>
  <c r="M1055" i="4"/>
  <c r="M543" i="4"/>
  <c r="M2226" i="4"/>
  <c r="M1714" i="4"/>
  <c r="M1202" i="4"/>
  <c r="M682" i="4"/>
  <c r="M1510" i="4"/>
  <c r="M1225" i="4"/>
  <c r="M1987" i="4"/>
  <c r="M2257" i="4"/>
  <c r="M1557" i="4"/>
  <c r="M533" i="4"/>
  <c r="M936" i="4"/>
  <c r="M2007" i="4"/>
  <c r="M1495" i="4"/>
  <c r="M2154" i="4"/>
  <c r="M1642" i="4"/>
  <c r="M874" i="4"/>
  <c r="M216" i="4"/>
  <c r="M1132" i="4"/>
  <c r="M1321" i="4"/>
  <c r="M2125" i="4"/>
  <c r="M1295" i="4"/>
  <c r="M1603" i="4"/>
  <c r="M827" i="4"/>
  <c r="M307" i="4"/>
  <c r="M51" i="4"/>
  <c r="M1704" i="4"/>
  <c r="M1432" i="4"/>
  <c r="M1524" i="4"/>
  <c r="M252" i="4"/>
  <c r="M1332" i="4"/>
  <c r="M60" i="4"/>
  <c r="M1068" i="4"/>
  <c r="M2068" i="4"/>
  <c r="M804" i="4"/>
  <c r="M1892" i="4"/>
  <c r="M628" i="4"/>
  <c r="M2070" i="4"/>
  <c r="M1558" i="4"/>
  <c r="M1038" i="4"/>
  <c r="M534" i="4"/>
  <c r="M2038" i="4"/>
  <c r="M1518" i="4"/>
  <c r="M1006" i="4"/>
  <c r="M502" i="4"/>
  <c r="M2139" i="4"/>
  <c r="M1563" i="4"/>
  <c r="M1889" i="4"/>
  <c r="M1633" i="4"/>
  <c r="M1377" i="4"/>
  <c r="M1121" i="4"/>
  <c r="M865" i="4"/>
  <c r="M625" i="4"/>
  <c r="M369" i="4"/>
  <c r="M113" i="4"/>
  <c r="M1632" i="4"/>
  <c r="M1405" i="4"/>
  <c r="M829" i="4"/>
  <c r="M253" i="4"/>
  <c r="M1104" i="4"/>
  <c r="M2047" i="4"/>
  <c r="M1471" i="4"/>
  <c r="M895" i="4"/>
  <c r="M319" i="4"/>
  <c r="M1938" i="4"/>
  <c r="M1362" i="4"/>
  <c r="M786" i="4"/>
  <c r="M210" i="4"/>
  <c r="M15" i="4"/>
  <c r="M1805" i="4"/>
  <c r="M1184" i="4"/>
  <c r="M1103" i="4"/>
  <c r="M866" i="4"/>
  <c r="M2019" i="4"/>
  <c r="M1555" i="4"/>
  <c r="M1299" i="4"/>
  <c r="M1043" i="4"/>
  <c r="M787" i="4"/>
  <c r="M235" i="4"/>
  <c r="M681" i="4"/>
  <c r="M425" i="4"/>
  <c r="M169" i="4"/>
  <c r="M2281" i="4"/>
  <c r="M1696" i="4"/>
  <c r="M900" i="4"/>
  <c r="M1772" i="4"/>
  <c r="M678" i="4"/>
  <c r="M1094" i="4"/>
  <c r="M1883" i="4"/>
  <c r="M1316" i="4"/>
  <c r="M52" i="4"/>
  <c r="M1140" i="4"/>
  <c r="M2212" i="4"/>
  <c r="M868" i="4"/>
  <c r="M1868" i="4"/>
  <c r="M604" i="4"/>
  <c r="M1684" i="4"/>
  <c r="M428" i="4"/>
  <c r="M1982" i="4"/>
  <c r="M1470" i="4"/>
  <c r="M958" i="4"/>
  <c r="M454" i="4"/>
  <c r="M1958" i="4"/>
  <c r="M1446" i="4"/>
  <c r="M934" i="4"/>
  <c r="M414" i="4"/>
  <c r="M651" i="4"/>
  <c r="M2043" i="4"/>
  <c r="M2249" i="4"/>
  <c r="M1817" i="4"/>
  <c r="M1561" i="4"/>
  <c r="M1305" i="4"/>
  <c r="M1049" i="4"/>
  <c r="M793" i="4"/>
  <c r="M545" i="4"/>
  <c r="M289" i="4"/>
  <c r="M33" i="4"/>
  <c r="M2136" i="4"/>
  <c r="M2093" i="4"/>
  <c r="M941" i="4"/>
  <c r="M365" i="4"/>
  <c r="M1216" i="4"/>
  <c r="M640" i="4"/>
  <c r="M2159" i="4"/>
  <c r="M1647" i="4"/>
  <c r="M1071" i="4"/>
  <c r="M495" i="4"/>
  <c r="M2114" i="4"/>
  <c r="M1538" i="4"/>
  <c r="M962" i="4"/>
  <c r="M450" i="4"/>
  <c r="M176" i="4"/>
  <c r="M22" i="4"/>
  <c r="M1476" i="4"/>
  <c r="M926" i="4"/>
  <c r="M1673" i="4"/>
  <c r="M2288" i="4"/>
  <c r="M1357" i="4"/>
  <c r="M608" i="4"/>
  <c r="M271" i="4"/>
  <c r="M98" i="4"/>
  <c r="M1875" i="4"/>
  <c r="M1483" i="4"/>
  <c r="M1227" i="4"/>
  <c r="M971" i="4"/>
  <c r="M451" i="4"/>
  <c r="M195" i="4"/>
  <c r="M601" i="4"/>
  <c r="M345" i="4"/>
  <c r="M89" i="4"/>
  <c r="M2200" i="4"/>
  <c r="M2213" i="4"/>
  <c r="M1957" i="4"/>
  <c r="M1701" i="4"/>
  <c r="M1445" i="4"/>
  <c r="M1189" i="4"/>
  <c r="M933" i="4"/>
  <c r="M677" i="4"/>
  <c r="M421" i="4"/>
  <c r="M165" i="4"/>
  <c r="M1336" i="4"/>
  <c r="M1080" i="4"/>
  <c r="M824" i="4"/>
  <c r="M568" i="4"/>
  <c r="M312" i="4"/>
  <c r="M2087" i="4"/>
  <c r="M1831" i="4"/>
  <c r="M1575" i="4"/>
  <c r="M1319" i="4"/>
  <c r="M1063" i="4"/>
  <c r="M807" i="4"/>
  <c r="M551" i="4"/>
  <c r="M295" i="4"/>
  <c r="M2234" i="4"/>
  <c r="M1978" i="4"/>
  <c r="M1722" i="4"/>
  <c r="M1466" i="4"/>
  <c r="M1210" i="4"/>
  <c r="M954" i="4"/>
  <c r="M698" i="4"/>
  <c r="M186" i="4"/>
  <c r="M232" i="4"/>
  <c r="M119" i="4"/>
  <c r="M142" i="4"/>
  <c r="M1540" i="4"/>
  <c r="M660" i="4"/>
  <c r="M1790" i="4"/>
  <c r="M1161" i="4"/>
  <c r="M1165" i="4"/>
  <c r="M416" i="4"/>
  <c r="M2274" i="4"/>
  <c r="M418" i="4"/>
  <c r="M1444" i="4"/>
  <c r="M164" i="4"/>
  <c r="M1252" i="4"/>
  <c r="M2332" i="4"/>
  <c r="M988" i="4"/>
  <c r="M724" i="4"/>
  <c r="M1812" i="4"/>
  <c r="M548" i="4"/>
  <c r="M2030" i="4"/>
  <c r="M1526" i="4"/>
  <c r="M1014" i="4"/>
  <c r="M494" i="4"/>
  <c r="M2006" i="4"/>
  <c r="M1494" i="4"/>
  <c r="M974" i="4"/>
  <c r="M470" i="4"/>
  <c r="M707" i="4"/>
  <c r="M2187" i="4"/>
  <c r="M1651" i="4"/>
  <c r="M1905" i="4"/>
  <c r="M1649" i="4"/>
  <c r="M1393" i="4"/>
  <c r="M1137" i="4"/>
  <c r="M881" i="4"/>
  <c r="M657" i="4"/>
  <c r="M401" i="4"/>
  <c r="M145" i="4"/>
  <c r="M2264" i="4"/>
  <c r="M2333" i="4"/>
  <c r="M2077" i="4"/>
  <c r="M1821" i="4"/>
  <c r="M1565" i="4"/>
  <c r="M1309" i="4"/>
  <c r="M1053" i="4"/>
  <c r="M797" i="4"/>
  <c r="M541" i="4"/>
  <c r="M285" i="4"/>
  <c r="M29" i="4"/>
  <c r="M1200" i="4"/>
  <c r="M944" i="4"/>
  <c r="M688" i="4"/>
  <c r="M432" i="4"/>
  <c r="M2271" i="4"/>
  <c r="M2015" i="4"/>
  <c r="M1759" i="4"/>
  <c r="M1503" i="4"/>
  <c r="M1247" i="4"/>
  <c r="M991" i="4"/>
  <c r="M735" i="4"/>
  <c r="M479" i="4"/>
  <c r="M223" i="4"/>
  <c r="M2162" i="4"/>
  <c r="M1906" i="4"/>
  <c r="M1650" i="4"/>
  <c r="M1394" i="4"/>
  <c r="M1138" i="4"/>
  <c r="M882" i="4"/>
  <c r="M626" i="4"/>
  <c r="M370" i="4"/>
  <c r="M114" i="4"/>
  <c r="M160" i="4"/>
  <c r="M47" i="4"/>
  <c r="M70" i="4"/>
  <c r="M1066" i="4"/>
  <c r="M554" i="4"/>
  <c r="M280" i="4"/>
  <c r="M190" i="4"/>
  <c r="M1052" i="4"/>
  <c r="M2092" i="4"/>
  <c r="M862" i="4"/>
  <c r="M841" i="4"/>
  <c r="M1859" i="4"/>
  <c r="M1475" i="4"/>
  <c r="M1219" i="4"/>
  <c r="M963" i="4"/>
  <c r="M443" i="4"/>
  <c r="M187" i="4"/>
  <c r="M2145" i="4"/>
  <c r="M1576" i="4"/>
  <c r="M2261" i="4"/>
  <c r="M2005" i="4"/>
  <c r="M1749" i="4"/>
  <c r="M1493" i="4"/>
  <c r="M1237" i="4"/>
  <c r="M981" i="4"/>
  <c r="M725" i="4"/>
  <c r="M469" i="4"/>
  <c r="M213" i="4"/>
  <c r="M1384" i="4"/>
  <c r="M1128" i="4"/>
  <c r="M872" i="4"/>
  <c r="M616" i="4"/>
  <c r="M360" i="4"/>
  <c r="M2199" i="4"/>
  <c r="M1943" i="4"/>
  <c r="M1687" i="4"/>
  <c r="M1431" i="4"/>
  <c r="M1175" i="4"/>
  <c r="M919" i="4"/>
  <c r="M663" i="4"/>
  <c r="M407" i="4"/>
  <c r="M151" i="4"/>
  <c r="M2090" i="4"/>
  <c r="M1834" i="4"/>
  <c r="M1514" i="4"/>
  <c r="M1258" i="4"/>
  <c r="M746" i="4"/>
  <c r="M298" i="4"/>
  <c r="M88" i="4"/>
  <c r="M1236" i="4"/>
  <c r="M948" i="4"/>
  <c r="M2150" i="4"/>
  <c r="M1022" i="4"/>
  <c r="M1819" i="4"/>
  <c r="M809" i="4"/>
  <c r="M1438" i="4"/>
  <c r="M2171" i="4"/>
  <c r="M905" i="4"/>
  <c r="M1549" i="4"/>
  <c r="M864" i="4"/>
  <c r="M719" i="4"/>
  <c r="M738" i="4"/>
  <c r="M1971" i="4"/>
  <c r="M1531" i="4"/>
  <c r="M1275" i="4"/>
  <c r="M1019" i="4"/>
  <c r="M763" i="4"/>
  <c r="M243" i="4"/>
  <c r="M2241" i="4"/>
  <c r="M2216" i="4"/>
  <c r="M996" i="4"/>
  <c r="M2021" i="4"/>
  <c r="M485" i="4"/>
  <c r="M2151" i="4"/>
  <c r="M1018" i="4"/>
  <c r="M721" i="4"/>
  <c r="M968" i="4"/>
  <c r="M1783" i="4"/>
  <c r="M503" i="4"/>
  <c r="M1418" i="4"/>
  <c r="M1967" i="4"/>
  <c r="M2253" i="4"/>
  <c r="M633" i="4"/>
  <c r="M2185" i="4"/>
  <c r="M2309" i="4"/>
  <c r="M1285" i="4"/>
  <c r="M1029" i="4"/>
  <c r="M773" i="4"/>
  <c r="M517" i="4"/>
  <c r="M1176" i="4"/>
  <c r="M920" i="4"/>
  <c r="M664" i="4"/>
  <c r="M408" i="4"/>
  <c r="M1991" i="4"/>
  <c r="M967" i="4"/>
  <c r="M711" i="4"/>
  <c r="M199" i="4"/>
  <c r="M2138" i="4"/>
  <c r="M1882" i="4"/>
  <c r="M1626" i="4"/>
  <c r="M1370" i="4"/>
  <c r="M1114" i="4"/>
  <c r="M858" i="4"/>
  <c r="M346" i="4"/>
  <c r="M90" i="4"/>
  <c r="M136" i="4"/>
  <c r="M46" i="4"/>
  <c r="M2109" i="4"/>
  <c r="M1789" i="4"/>
  <c r="M1341" i="4"/>
  <c r="M893" i="4"/>
  <c r="M1360" i="4"/>
  <c r="M912" i="4"/>
  <c r="M2111" i="4"/>
  <c r="M1663" i="4"/>
  <c r="M1215" i="4"/>
  <c r="M703" i="4"/>
  <c r="M255" i="4"/>
  <c r="M2002" i="4"/>
  <c r="M1554" i="4"/>
  <c r="M1106" i="4"/>
  <c r="M658" i="4"/>
  <c r="M146" i="4"/>
  <c r="M143" i="4"/>
  <c r="M1869" i="4"/>
  <c r="M1312" i="4"/>
  <c r="M1487" i="4"/>
  <c r="M1890" i="4"/>
  <c r="M162" i="4"/>
  <c r="M1597" i="4"/>
  <c r="M1599" i="4"/>
  <c r="M1107" i="4"/>
  <c r="M2072" i="4"/>
  <c r="M1636" i="4"/>
  <c r="M916" i="4"/>
  <c r="M715" i="4"/>
  <c r="M1624" i="4"/>
  <c r="M768" i="4"/>
  <c r="M1154" i="4"/>
  <c r="M1688" i="4"/>
  <c r="M741" i="4"/>
  <c r="M2042" i="4"/>
  <c r="M655" i="4"/>
  <c r="M300" i="4"/>
  <c r="M2158" i="4"/>
  <c r="M1110" i="4"/>
  <c r="M1117" i="4"/>
  <c r="M1356" i="4"/>
  <c r="M908" i="4"/>
  <c r="M1486" i="4"/>
  <c r="M1523" i="4"/>
  <c r="M459" i="4"/>
  <c r="M2240" i="4"/>
  <c r="M821" i="4"/>
  <c r="M1015" i="4"/>
  <c r="M394" i="4"/>
  <c r="M559" i="4"/>
  <c r="M240" i="4"/>
  <c r="M2129" i="4"/>
  <c r="M980" i="4"/>
  <c r="M1532" i="4"/>
  <c r="M894" i="4"/>
  <c r="M870" i="4"/>
  <c r="M1785" i="4"/>
  <c r="M1017" i="4"/>
  <c r="M1708" i="4"/>
  <c r="M1811" i="4"/>
  <c r="M1534" i="4"/>
  <c r="M1276" i="4"/>
  <c r="M828" i="4"/>
  <c r="M1966" i="4"/>
  <c r="M1873" i="4"/>
  <c r="M849" i="4"/>
  <c r="M717" i="4"/>
  <c r="M1187" i="4"/>
  <c r="M2089" i="4"/>
  <c r="M756" i="4"/>
  <c r="M2057" i="4"/>
  <c r="M994" i="4"/>
  <c r="M2053" i="4"/>
  <c r="M1020" i="4"/>
  <c r="M492" i="4"/>
  <c r="M1422" i="4"/>
  <c r="M1398" i="4"/>
  <c r="M659" i="4"/>
  <c r="M2265" i="4"/>
  <c r="M2144" i="4"/>
  <c r="M1277" i="4"/>
  <c r="M400" i="4"/>
  <c r="M1746" i="4"/>
  <c r="M166" i="4"/>
  <c r="M290" i="4"/>
  <c r="M1491" i="4"/>
  <c r="M427" i="4"/>
  <c r="M171" i="4"/>
  <c r="M617" i="4"/>
  <c r="M1620" i="4"/>
  <c r="M2238" i="4"/>
  <c r="M1833" i="4"/>
  <c r="M820" i="4"/>
  <c r="M1372" i="4"/>
  <c r="M830" i="4"/>
  <c r="M1318" i="4"/>
  <c r="M587" i="4"/>
  <c r="M2097" i="4"/>
  <c r="M1497" i="4"/>
  <c r="M1241" i="4"/>
  <c r="M985" i="4"/>
  <c r="M173" i="4"/>
  <c r="M1455" i="4"/>
  <c r="M1410" i="4"/>
  <c r="M2164" i="4"/>
  <c r="M2063" i="4"/>
  <c r="M1739" i="4"/>
  <c r="M131" i="4"/>
  <c r="M25" i="4"/>
  <c r="M1824" i="4"/>
  <c r="M2149" i="4"/>
  <c r="M1637" i="4"/>
  <c r="M1125" i="4"/>
  <c r="M357" i="4"/>
  <c r="M1272" i="4"/>
  <c r="M760" i="4"/>
  <c r="M2279" i="4"/>
  <c r="M1767" i="4"/>
  <c r="M1255" i="4"/>
  <c r="M487" i="4"/>
  <c r="M2170" i="4"/>
  <c r="M1658" i="4"/>
  <c r="M1146" i="4"/>
  <c r="M634" i="4"/>
  <c r="M122" i="4"/>
  <c r="M78" i="4"/>
  <c r="M1766" i="4"/>
  <c r="M1158" i="4"/>
  <c r="M1699" i="4"/>
  <c r="M653" i="4"/>
  <c r="M1762" i="4"/>
  <c r="M1124" i="4"/>
  <c r="M940" i="4"/>
  <c r="M1676" i="4"/>
  <c r="M1492" i="4"/>
  <c r="M1910" i="4"/>
  <c r="M886" i="4"/>
  <c r="M1366" i="4"/>
  <c r="M334" i="4"/>
  <c r="M1585" i="4"/>
  <c r="M1329" i="4"/>
  <c r="M1073" i="4"/>
  <c r="M817" i="4"/>
  <c r="M337" i="4"/>
  <c r="M1888" i="4"/>
  <c r="M2269" i="4"/>
  <c r="M1757" i="4"/>
  <c r="M1245" i="4"/>
  <c r="M733" i="4"/>
  <c r="M1392" i="4"/>
  <c r="M880" i="4"/>
  <c r="M368" i="4"/>
  <c r="M1695" i="4"/>
  <c r="M1183" i="4"/>
  <c r="M671" i="4"/>
  <c r="M159" i="4"/>
  <c r="M1842" i="4"/>
  <c r="M1330" i="4"/>
  <c r="M818" i="4"/>
  <c r="M262" i="4"/>
  <c r="M938" i="4"/>
  <c r="M426" i="4"/>
  <c r="M62" i="4"/>
  <c r="M1780" i="4"/>
  <c r="M812" i="4"/>
  <c r="M1286" i="4"/>
  <c r="M1763" i="4"/>
  <c r="M321" i="4"/>
  <c r="M1723" i="4"/>
  <c r="M1411" i="4"/>
  <c r="M1155" i="4"/>
  <c r="M899" i="4"/>
  <c r="M379" i="4"/>
  <c r="M123" i="4"/>
  <c r="M2041" i="4"/>
  <c r="M2088" i="4"/>
  <c r="M1816" i="4"/>
  <c r="M2197" i="4"/>
  <c r="M1941" i="4"/>
  <c r="M1685" i="4"/>
  <c r="M1429" i="4"/>
  <c r="M1173" i="4"/>
  <c r="M917" i="4"/>
  <c r="M661" i="4"/>
  <c r="M149" i="4"/>
  <c r="M1320" i="4"/>
  <c r="M1064" i="4"/>
  <c r="M808" i="4"/>
  <c r="M552" i="4"/>
  <c r="M318" i="4"/>
  <c r="M2135" i="4"/>
  <c r="M1879" i="4"/>
  <c r="M1623" i="4"/>
  <c r="M1367" i="4"/>
  <c r="M1111" i="4"/>
  <c r="M855" i="4"/>
  <c r="M599" i="4"/>
  <c r="M343" i="4"/>
  <c r="M2282" i="4"/>
  <c r="M2026" i="4"/>
  <c r="M1450" i="4"/>
  <c r="M1130" i="4"/>
  <c r="M618" i="4"/>
  <c r="M170" i="4"/>
  <c r="M103" i="4"/>
  <c r="M452" i="4"/>
  <c r="M1788" i="4"/>
  <c r="M1638" i="4"/>
  <c r="M1897" i="4"/>
  <c r="M449" i="4"/>
  <c r="M2046" i="4"/>
  <c r="M571" i="4"/>
  <c r="M2289" i="4"/>
  <c r="M705" i="4"/>
  <c r="M1912" i="4"/>
  <c r="M1037" i="4"/>
  <c r="M310" i="4"/>
  <c r="M207" i="4"/>
  <c r="M226" i="4"/>
  <c r="M1843" i="4"/>
  <c r="M1467" i="4"/>
  <c r="M1211" i="4"/>
  <c r="M955" i="4"/>
  <c r="M435" i="4"/>
  <c r="M179" i="4"/>
  <c r="M1568" i="4"/>
  <c r="M656" i="4"/>
  <c r="M1490" i="4"/>
  <c r="M1615" i="4"/>
  <c r="M2179" i="4"/>
  <c r="M1606" i="4"/>
  <c r="M1566" i="4"/>
  <c r="M2285" i="4"/>
  <c r="M2287" i="4"/>
  <c r="M1666" i="4"/>
  <c r="M1268" i="4"/>
  <c r="M1120" i="4"/>
  <c r="M1291" i="4"/>
  <c r="M2273" i="4"/>
  <c r="M1509" i="4"/>
  <c r="M1144" i="4"/>
  <c r="M871" i="4"/>
  <c r="M1530" i="4"/>
  <c r="M1076" i="4"/>
  <c r="M1613" i="4"/>
  <c r="M1580" i="4"/>
  <c r="M2126" i="4"/>
  <c r="M1180" i="4"/>
  <c r="M644" i="4"/>
  <c r="M1998" i="4"/>
  <c r="M950" i="4"/>
  <c r="M2059" i="4"/>
  <c r="M1601" i="4"/>
  <c r="M833" i="4"/>
  <c r="M2176" i="4"/>
  <c r="M755" i="4"/>
  <c r="M2233" i="4"/>
  <c r="M2101" i="4"/>
  <c r="M1333" i="4"/>
  <c r="M2295" i="4"/>
  <c r="M1527" i="4"/>
  <c r="M247" i="4"/>
  <c r="M906" i="4"/>
  <c r="M1581" i="4"/>
  <c r="M1519" i="4"/>
  <c r="M1346" i="4"/>
  <c r="M972" i="4"/>
  <c r="M702" i="4"/>
  <c r="M2020" i="4"/>
  <c r="M1716" i="4"/>
  <c r="M1926" i="4"/>
  <c r="M350" i="4"/>
  <c r="M1979" i="4"/>
  <c r="M1273" i="4"/>
  <c r="M1449" i="4"/>
  <c r="M1451" i="4"/>
  <c r="M1584" i="4"/>
  <c r="M748" i="4"/>
  <c r="M2075" i="4"/>
  <c r="M2016" i="4"/>
  <c r="M2172" i="4"/>
  <c r="M1652" i="4"/>
  <c r="M1454" i="4"/>
  <c r="M438" i="4"/>
  <c r="M918" i="4"/>
  <c r="M1617" i="4"/>
  <c r="M1920" i="4"/>
  <c r="M1648" i="4"/>
  <c r="M550" i="4"/>
  <c r="M1443" i="4"/>
  <c r="M329" i="4"/>
  <c r="M116" i="4"/>
  <c r="M2302" i="4"/>
  <c r="M1627" i="4"/>
  <c r="M1907" i="4"/>
  <c r="M1243" i="4"/>
  <c r="M731" i="4"/>
  <c r="M1541" i="4"/>
  <c r="M1223" i="4"/>
  <c r="M1204" i="4"/>
  <c r="M2060" i="4"/>
  <c r="M1564" i="4"/>
  <c r="M406" i="4"/>
  <c r="M1995" i="4"/>
  <c r="M49" i="4"/>
  <c r="M701" i="4"/>
  <c r="M1919" i="4"/>
  <c r="M767" i="4"/>
  <c r="M335" i="4"/>
  <c r="M979" i="4"/>
  <c r="M361" i="4"/>
  <c r="M2177" i="4"/>
  <c r="M2260" i="4"/>
  <c r="M2084" i="4"/>
  <c r="M1548" i="4"/>
  <c r="M1854" i="4"/>
  <c r="M806" i="4"/>
  <c r="M1753" i="4"/>
  <c r="M225" i="4"/>
  <c r="M1389" i="4"/>
  <c r="M1024" i="4"/>
  <c r="M943" i="4"/>
  <c r="M48" i="4"/>
  <c r="M182" i="4"/>
  <c r="M1419" i="4"/>
  <c r="M1163" i="4"/>
  <c r="M907" i="4"/>
  <c r="M387" i="4"/>
  <c r="M281" i="4"/>
  <c r="M1893" i="4"/>
  <c r="M1381" i="4"/>
  <c r="M869" i="4"/>
  <c r="M613" i="4"/>
  <c r="M101" i="4"/>
  <c r="M1016" i="4"/>
  <c r="M504" i="4"/>
  <c r="M2023" i="4"/>
  <c r="M1511" i="4"/>
  <c r="M999" i="4"/>
  <c r="M743" i="4"/>
  <c r="M231" i="4"/>
  <c r="M1914" i="4"/>
  <c r="M1402" i="4"/>
  <c r="M890" i="4"/>
  <c r="M168" i="4"/>
  <c r="M55" i="4"/>
  <c r="M1940" i="4"/>
  <c r="M1672" i="4"/>
  <c r="M1871" i="4"/>
  <c r="M144" i="4"/>
  <c r="M2204" i="4"/>
  <c r="M1980" i="4"/>
  <c r="M652" i="4"/>
  <c r="M404" i="4"/>
  <c r="M220" i="4"/>
  <c r="M1390" i="4"/>
  <c r="M374" i="4"/>
  <c r="M1878" i="4"/>
  <c r="M854" i="4"/>
  <c r="M643" i="4"/>
  <c r="M2027" i="4"/>
  <c r="M1841" i="4"/>
  <c r="M81" i="4"/>
  <c r="M2013" i="4"/>
  <c r="M1501" i="4"/>
  <c r="M989" i="4"/>
  <c r="M477" i="4"/>
  <c r="M221" i="4"/>
  <c r="M1136" i="4"/>
  <c r="M624" i="4"/>
  <c r="M2207" i="4"/>
  <c r="M1951" i="4"/>
  <c r="M1439" i="4"/>
  <c r="M927" i="4"/>
  <c r="M415" i="4"/>
  <c r="M2098" i="4"/>
  <c r="M1074" i="4"/>
  <c r="M562" i="4"/>
  <c r="M50" i="4"/>
  <c r="M96" i="4"/>
  <c r="M6" i="4"/>
  <c r="M152" i="4"/>
  <c r="M2300" i="4"/>
  <c r="M1036" i="4"/>
  <c r="M2124" i="4"/>
  <c r="M860" i="4"/>
  <c r="M1900" i="4"/>
  <c r="M556" i="4"/>
  <c r="M1588" i="4"/>
  <c r="M1420" i="4"/>
  <c r="M140" i="4"/>
  <c r="M1870" i="4"/>
  <c r="M1358" i="4"/>
  <c r="M846" i="4"/>
  <c r="M342" i="4"/>
  <c r="M1846" i="4"/>
  <c r="M1326" i="4"/>
  <c r="M822" i="4"/>
  <c r="M627" i="4"/>
  <c r="M1931" i="4"/>
  <c r="M2193" i="4"/>
  <c r="M1793" i="4"/>
  <c r="M1537" i="4"/>
  <c r="M1281" i="4"/>
  <c r="M1025" i="4"/>
  <c r="M1800" i="4"/>
  <c r="M1528" i="4"/>
  <c r="M1827" i="4"/>
  <c r="M1459" i="4"/>
  <c r="M1203" i="4"/>
  <c r="M947" i="4"/>
  <c r="M139" i="4"/>
  <c r="M2121" i="4"/>
  <c r="M1864" i="4"/>
  <c r="M1592" i="4"/>
  <c r="M2293" i="4"/>
  <c r="M2037" i="4"/>
  <c r="M1781" i="4"/>
  <c r="M1525" i="4"/>
  <c r="M1269" i="4"/>
  <c r="M1013" i="4"/>
  <c r="M757" i="4"/>
  <c r="M501" i="4"/>
  <c r="M245" i="4"/>
  <c r="M1416" i="4"/>
  <c r="M1160" i="4"/>
  <c r="M648" i="4"/>
  <c r="M392" i="4"/>
  <c r="M2231" i="4"/>
  <c r="M1975" i="4"/>
  <c r="M1719" i="4"/>
  <c r="M1463" i="4"/>
  <c r="M1207" i="4"/>
  <c r="M951" i="4"/>
  <c r="M695" i="4"/>
  <c r="M439" i="4"/>
  <c r="M183" i="4"/>
  <c r="M2122" i="4"/>
  <c r="M1866" i="4"/>
  <c r="M1610" i="4"/>
  <c r="M1354" i="4"/>
  <c r="M842" i="4"/>
  <c r="M586" i="4"/>
  <c r="M330" i="4"/>
  <c r="M74" i="4"/>
  <c r="M120" i="4"/>
  <c r="M7" i="4"/>
  <c r="M30" i="4"/>
  <c r="M1965" i="4"/>
  <c r="M1453" i="4"/>
  <c r="M1005" i="4"/>
  <c r="M557" i="4"/>
  <c r="M109" i="4"/>
  <c r="M1088" i="4"/>
  <c r="M576" i="4"/>
  <c r="M2" i="4"/>
  <c r="M467" i="4"/>
  <c r="M1872" i="4"/>
  <c r="M723" i="4"/>
  <c r="M1936" i="4"/>
  <c r="M1424" i="4"/>
  <c r="M2000" i="4"/>
  <c r="M1488" i="4"/>
  <c r="M2064" i="4"/>
  <c r="M1552" i="4"/>
  <c r="M2128" i="4"/>
  <c r="M1616" i="4"/>
  <c r="M1744" i="4"/>
  <c r="M2192" i="4"/>
  <c r="M1680" i="4"/>
  <c r="M2256" i="4"/>
  <c r="M2320" i="4"/>
  <c r="M1808" i="4"/>
  <c r="M1839" i="4"/>
  <c r="M1391" i="4"/>
  <c r="M879" i="4"/>
  <c r="M431" i="4"/>
  <c r="M2178" i="4"/>
  <c r="M1730" i="4"/>
  <c r="M1218" i="4"/>
  <c r="M770" i="4"/>
  <c r="M322" i="4"/>
  <c r="M112" i="4"/>
  <c r="M86" i="4"/>
  <c r="M780" i="4"/>
  <c r="M2214" i="4"/>
  <c r="M2110" i="4"/>
  <c r="M1641" i="4"/>
  <c r="M577" i="4"/>
  <c r="M2048" i="4"/>
  <c r="M461" i="4"/>
  <c r="M2127" i="4"/>
  <c r="M399" i="4"/>
  <c r="M802" i="4"/>
  <c r="M2100" i="4"/>
  <c r="M836" i="4"/>
  <c r="M1924" i="4"/>
  <c r="M668" i="4"/>
  <c r="M1700" i="4"/>
  <c r="M356" i="4"/>
  <c r="M1396" i="4"/>
  <c r="M124" i="4"/>
  <c r="M1220" i="4"/>
  <c r="M2310" i="4"/>
  <c r="M1798" i="4"/>
  <c r="M1278" i="4"/>
  <c r="M774" i="4"/>
  <c r="M2270" i="4"/>
  <c r="M1758" i="4"/>
  <c r="M1254" i="4"/>
  <c r="M734" i="4"/>
  <c r="M555" i="4"/>
  <c r="M1851" i="4"/>
  <c r="M2017" i="4"/>
  <c r="M1721" i="4"/>
  <c r="M1465" i="4"/>
  <c r="M1209" i="4"/>
  <c r="M953" i="4"/>
  <c r="M2304" i="4"/>
  <c r="M2032" i="4"/>
  <c r="M1380" i="4"/>
  <c r="M1300" i="4"/>
  <c r="M966" i="4"/>
  <c r="M1065" i="4"/>
  <c r="M2259" i="4"/>
  <c r="M1675" i="4"/>
  <c r="M1387" i="4"/>
  <c r="M1131" i="4"/>
  <c r="M875" i="4"/>
  <c r="M355" i="4"/>
  <c r="M99" i="4"/>
  <c r="M2275" i="4"/>
  <c r="M2001" i="4"/>
  <c r="M2096" i="4"/>
  <c r="M1480" i="4"/>
  <c r="M596" i="4"/>
  <c r="M1246" i="4"/>
  <c r="M838" i="4"/>
  <c r="M2283" i="4"/>
  <c r="M641" i="4"/>
  <c r="M2220" i="4"/>
  <c r="M956" i="4"/>
  <c r="M2052" i="4"/>
  <c r="M788" i="4"/>
  <c r="M1820" i="4"/>
  <c r="M476" i="4"/>
  <c r="M1516" i="4"/>
  <c r="M244" i="4"/>
  <c r="M1340" i="4"/>
  <c r="M68" i="4"/>
  <c r="M1838" i="4"/>
  <c r="M1334" i="4"/>
  <c r="M814" i="4"/>
  <c r="M2326" i="4"/>
  <c r="M1806" i="4"/>
  <c r="M1302" i="4"/>
  <c r="M782" i="4"/>
  <c r="M611" i="4"/>
  <c r="M1963" i="4"/>
  <c r="M2225" i="4"/>
  <c r="M1809" i="4"/>
  <c r="M1553" i="4"/>
  <c r="M1297" i="4"/>
  <c r="M1041" i="4"/>
  <c r="M2160" i="4"/>
  <c r="M1544" i="4"/>
  <c r="M2188" i="4"/>
  <c r="M1108" i="4"/>
  <c r="M28" i="4"/>
  <c r="M766" i="4"/>
  <c r="M1801" i="4"/>
  <c r="M1741" i="4"/>
  <c r="M205" i="4"/>
  <c r="M1935" i="4"/>
  <c r="M1058" i="4"/>
  <c r="M2235" i="4"/>
  <c r="M1659" i="4"/>
  <c r="M1379" i="4"/>
  <c r="M1123" i="4"/>
  <c r="M867" i="4"/>
  <c r="M347" i="4"/>
  <c r="M91" i="4"/>
  <c r="M777" i="4"/>
  <c r="M521" i="4"/>
  <c r="M265" i="4"/>
  <c r="M2243" i="4"/>
  <c r="M1985" i="4"/>
  <c r="M1472" i="4"/>
  <c r="M1852" i="4"/>
  <c r="M844" i="4"/>
  <c r="M1310" i="4"/>
  <c r="M1769" i="4"/>
  <c r="M1504" i="4"/>
  <c r="M77" i="4"/>
  <c r="M1743" i="4"/>
  <c r="M2146" i="4"/>
  <c r="M546" i="4"/>
  <c r="M1862" i="4"/>
  <c r="M1977" i="4"/>
  <c r="M1779" i="4"/>
  <c r="M1435" i="4"/>
  <c r="M1179" i="4"/>
  <c r="M923" i="4"/>
  <c r="M403" i="4"/>
  <c r="M147" i="4"/>
  <c r="M569" i="4"/>
  <c r="M313" i="4"/>
  <c r="M57" i="4"/>
  <c r="M2081" i="4"/>
  <c r="M2112" i="4"/>
  <c r="M1840" i="4"/>
  <c r="M2245" i="4"/>
  <c r="M1989" i="4"/>
  <c r="M1733" i="4"/>
  <c r="M1477" i="4"/>
  <c r="M1221" i="4"/>
  <c r="M965" i="4"/>
  <c r="M709" i="4"/>
  <c r="M453" i="4"/>
  <c r="M197" i="4"/>
  <c r="M1368" i="4"/>
  <c r="M1112" i="4"/>
  <c r="M856" i="4"/>
  <c r="M600" i="4"/>
  <c r="M344" i="4"/>
  <c r="M2183" i="4"/>
  <c r="M1927" i="4"/>
  <c r="M1671" i="4"/>
  <c r="M1415" i="4"/>
  <c r="M1159" i="4"/>
  <c r="M903" i="4"/>
  <c r="M647" i="4"/>
  <c r="M391" i="4"/>
  <c r="M2330" i="4"/>
  <c r="M2074" i="4"/>
  <c r="M1818" i="4"/>
  <c r="M1562" i="4"/>
  <c r="M1306" i="4"/>
  <c r="M1050" i="4"/>
  <c r="M794" i="4"/>
  <c r="M538" i="4"/>
  <c r="M282" i="4"/>
  <c r="M26" i="4"/>
  <c r="M72" i="4"/>
  <c r="M238" i="4"/>
  <c r="M2301" i="4"/>
  <c r="M2045" i="4"/>
  <c r="M1661" i="4"/>
  <c r="M1213" i="4"/>
  <c r="M765" i="4"/>
  <c r="M317" i="4"/>
  <c r="M1296" i="4"/>
  <c r="M784" i="4"/>
  <c r="M336" i="4"/>
  <c r="M1983" i="4"/>
  <c r="M1535" i="4"/>
  <c r="M1087" i="4"/>
  <c r="M639" i="4"/>
  <c r="M191" i="4"/>
  <c r="M1874" i="4"/>
  <c r="M1426" i="4"/>
  <c r="M978" i="4"/>
  <c r="M530" i="4"/>
  <c r="M82" i="4"/>
  <c r="M79" i="4"/>
  <c r="M1293" i="4"/>
  <c r="M800" i="4"/>
  <c r="M975" i="4"/>
  <c r="M1570" i="4"/>
  <c r="M80" i="4"/>
  <c r="M1506" i="4"/>
  <c r="M851" i="4"/>
  <c r="M1662" i="4"/>
  <c r="M2004" i="4"/>
  <c r="M2078" i="4"/>
  <c r="M1881" i="4"/>
  <c r="M1113" i="4"/>
  <c r="M1344" i="4"/>
  <c r="M2242" i="4"/>
  <c r="M1677" i="4"/>
  <c r="M779" i="4"/>
  <c r="M409" i="4"/>
  <c r="M1400" i="4"/>
  <c r="M1639" i="4"/>
  <c r="M2298" i="4"/>
  <c r="M506" i="4"/>
  <c r="M1308" i="4"/>
  <c r="M1654" i="4"/>
  <c r="M590" i="4"/>
  <c r="M1373" i="4"/>
  <c r="M1908" i="4"/>
  <c r="M460" i="4"/>
  <c r="M1462" i="4"/>
  <c r="M691" i="4"/>
  <c r="M2211" i="4"/>
  <c r="M1845" i="4"/>
  <c r="M712" i="4"/>
  <c r="M1271" i="4"/>
  <c r="M1674" i="4"/>
  <c r="M650" i="4"/>
  <c r="M1133" i="4"/>
  <c r="M704" i="4"/>
  <c r="M2306" i="4"/>
  <c r="M386" i="4"/>
  <c r="M769" i="4"/>
  <c r="M783" i="4"/>
  <c r="M2244" i="4"/>
  <c r="M444" i="4"/>
  <c r="M1406" i="4"/>
  <c r="M1520" i="4"/>
  <c r="M614" i="4"/>
  <c r="M1880" i="4"/>
  <c r="M1195" i="4"/>
  <c r="M2278" i="4"/>
  <c r="M1828" i="4"/>
  <c r="M1430" i="4"/>
  <c r="M675" i="4"/>
  <c r="M2099" i="4"/>
  <c r="M1452" i="4"/>
  <c r="M352" i="4"/>
  <c r="M589" i="4"/>
  <c r="M377" i="4"/>
  <c r="M1600" i="4"/>
  <c r="M1735" i="4"/>
  <c r="M2284" i="4"/>
  <c r="M1934" i="4"/>
  <c r="M1902" i="4"/>
  <c r="M366" i="4"/>
  <c r="M1825" i="4"/>
  <c r="M561" i="4"/>
  <c r="M125" i="4"/>
  <c r="M1343" i="4"/>
  <c r="M1234" i="4"/>
  <c r="M1421" i="4"/>
  <c r="M292" i="4"/>
  <c r="M1350" i="4"/>
  <c r="M481" i="4"/>
  <c r="M1901" i="4"/>
  <c r="M448" i="4"/>
  <c r="M303" i="4"/>
  <c r="M258" i="4"/>
  <c r="M845" i="4"/>
  <c r="M537" i="4"/>
  <c r="M884" i="4"/>
  <c r="M708" i="4"/>
  <c r="M396" i="4"/>
  <c r="M172" i="4"/>
  <c r="M1814" i="4"/>
  <c r="M790" i="4"/>
  <c r="M1774" i="4"/>
  <c r="M750" i="4"/>
  <c r="M1867" i="4"/>
  <c r="M753" i="4"/>
  <c r="M241" i="4"/>
  <c r="M1768" i="4"/>
  <c r="M1496" i="4"/>
  <c r="M1149" i="4"/>
  <c r="M848" i="4"/>
  <c r="M575" i="4"/>
  <c r="M1618" i="4"/>
  <c r="M192" i="4"/>
  <c r="M2255" i="4"/>
  <c r="M2018" i="4"/>
  <c r="M1755" i="4"/>
  <c r="M1427" i="4"/>
  <c r="M1171" i="4"/>
  <c r="M915" i="4"/>
  <c r="M363" i="4"/>
  <c r="M107" i="4"/>
  <c r="M553" i="4"/>
  <c r="M297" i="4"/>
  <c r="M41" i="4"/>
  <c r="M2065" i="4"/>
  <c r="M1832" i="4"/>
  <c r="M1560" i="4"/>
  <c r="M1556" i="4"/>
  <c r="M2268" i="4"/>
  <c r="M1894" i="4"/>
  <c r="M1918" i="4"/>
  <c r="M699" i="4"/>
  <c r="M1481" i="4"/>
  <c r="M1776" i="4"/>
  <c r="M1948" i="4"/>
  <c r="M676" i="4"/>
  <c r="M1764" i="4"/>
  <c r="M1508" i="4"/>
  <c r="M196" i="4"/>
  <c r="M1244" i="4"/>
  <c r="M2324" i="4"/>
  <c r="M1060" i="4"/>
  <c r="M2246" i="4"/>
  <c r="M1726" i="4"/>
  <c r="M1214" i="4"/>
  <c r="M710" i="4"/>
  <c r="M2206" i="4"/>
  <c r="M1694" i="4"/>
  <c r="M1190" i="4"/>
  <c r="M670" i="4"/>
  <c r="M523" i="4"/>
  <c r="M1787" i="4"/>
  <c r="M1953" i="4"/>
  <c r="M1689" i="4"/>
  <c r="M1433" i="4"/>
  <c r="M1177" i="4"/>
  <c r="M921" i="4"/>
  <c r="M417" i="4"/>
  <c r="M161" i="4"/>
  <c r="M2272" i="4"/>
  <c r="M1773" i="4"/>
  <c r="M1197" i="4"/>
  <c r="M45" i="4"/>
  <c r="M896" i="4"/>
  <c r="M320" i="4"/>
  <c r="M1903" i="4"/>
  <c r="M1327" i="4"/>
  <c r="M751" i="4"/>
  <c r="M175" i="4"/>
  <c r="M1282" i="4"/>
  <c r="M706" i="4"/>
  <c r="M130" i="4"/>
  <c r="M278" i="4"/>
  <c r="M420" i="4"/>
  <c r="M500" i="4"/>
  <c r="M873" i="4"/>
  <c r="M2061" i="4"/>
  <c r="M333" i="4"/>
  <c r="M1551" i="4"/>
  <c r="M1378" i="4"/>
  <c r="M2155" i="4"/>
  <c r="M1619" i="4"/>
  <c r="M1355" i="4"/>
  <c r="M1099" i="4"/>
  <c r="M843" i="4"/>
  <c r="M323" i="4"/>
  <c r="M67" i="4"/>
  <c r="M729" i="4"/>
  <c r="M473" i="4"/>
  <c r="M217" i="4"/>
  <c r="M2163" i="4"/>
  <c r="M2336" i="4"/>
  <c r="M1448" i="4"/>
  <c r="M2085" i="4"/>
  <c r="M1829" i="4"/>
  <c r="M1573" i="4"/>
  <c r="M1317" i="4"/>
  <c r="M1061" i="4"/>
  <c r="M805" i="4"/>
  <c r="M293" i="4"/>
  <c r="M37" i="4"/>
  <c r="M1208" i="4"/>
  <c r="M952" i="4"/>
  <c r="M696" i="4"/>
  <c r="M440" i="4"/>
  <c r="M2215" i="4"/>
  <c r="M1959" i="4"/>
  <c r="M1703" i="4"/>
  <c r="M1447" i="4"/>
  <c r="M1191" i="4"/>
  <c r="M935" i="4"/>
  <c r="M679" i="4"/>
  <c r="M423" i="4"/>
  <c r="M167" i="4"/>
  <c r="M2106" i="4"/>
  <c r="M1850" i="4"/>
  <c r="M1594" i="4"/>
  <c r="M1338" i="4"/>
  <c r="M1082" i="4"/>
  <c r="M826" i="4"/>
  <c r="M570" i="4"/>
  <c r="M314" i="4"/>
  <c r="M58" i="4"/>
  <c r="M104" i="4"/>
  <c r="M270" i="4"/>
  <c r="M14" i="4"/>
  <c r="M1956" i="4"/>
  <c r="M798" i="4"/>
  <c r="M510" i="4"/>
  <c r="M667" i="4"/>
  <c r="M1929" i="4"/>
  <c r="M2189" i="4"/>
  <c r="M141" i="4"/>
  <c r="M1359" i="4"/>
  <c r="M1442" i="4"/>
  <c r="M2076" i="4"/>
  <c r="M796" i="4"/>
  <c r="M1884" i="4"/>
  <c r="M620" i="4"/>
  <c r="M1660" i="4"/>
  <c r="M316" i="4"/>
  <c r="M1364" i="4"/>
  <c r="M92" i="4"/>
  <c r="M1172" i="4"/>
  <c r="M2294" i="4"/>
  <c r="M1782" i="4"/>
  <c r="M1262" i="4"/>
  <c r="M758" i="4"/>
  <c r="M2254" i="4"/>
  <c r="M1750" i="4"/>
  <c r="M1238" i="4"/>
  <c r="M718" i="4"/>
  <c r="M579" i="4"/>
  <c r="M1899" i="4"/>
  <c r="M2153" i="4"/>
  <c r="M1777" i="4"/>
  <c r="M1521" i="4"/>
  <c r="M1265" i="4"/>
  <c r="M1009" i="4"/>
  <c r="M785" i="4"/>
  <c r="M529" i="4"/>
  <c r="M273" i="4"/>
  <c r="M17" i="4"/>
  <c r="M1512" i="4"/>
  <c r="M2205" i="4"/>
  <c r="M1949" i="4"/>
  <c r="M1693" i="4"/>
  <c r="M1437" i="4"/>
  <c r="M1181" i="4"/>
  <c r="M925" i="4"/>
  <c r="M669" i="4"/>
  <c r="M413" i="4"/>
  <c r="M157" i="4"/>
  <c r="M1328" i="4"/>
  <c r="M1072" i="4"/>
  <c r="M816" i="4"/>
  <c r="M560" i="4"/>
  <c r="M326" i="4"/>
  <c r="M2143" i="4"/>
  <c r="M1887" i="4"/>
  <c r="M1631" i="4"/>
  <c r="M1375" i="4"/>
  <c r="M1119" i="4"/>
  <c r="M863" i="4"/>
  <c r="M607" i="4"/>
  <c r="M351" i="4"/>
  <c r="M2290" i="4"/>
  <c r="M2034" i="4"/>
  <c r="M1778" i="4"/>
  <c r="M1522" i="4"/>
  <c r="M1266" i="4"/>
  <c r="M1010" i="4"/>
  <c r="M754" i="4"/>
  <c r="M498" i="4"/>
  <c r="M242" i="4"/>
  <c r="M288" i="4"/>
  <c r="M32" i="4"/>
  <c r="M198" i="4"/>
  <c r="M1578" i="4"/>
  <c r="M810" i="4"/>
  <c r="M234" i="4"/>
  <c r="M24" i="4"/>
  <c r="M1404" i="4"/>
  <c r="M436" i="4"/>
  <c r="M2086" i="4"/>
  <c r="M446" i="4"/>
  <c r="M1609" i="4"/>
  <c r="M2131" i="4"/>
  <c r="M1611" i="4"/>
  <c r="M1347" i="4"/>
  <c r="M1091" i="4"/>
  <c r="M835" i="4"/>
  <c r="M315" i="4"/>
  <c r="M59" i="4"/>
  <c r="M2147" i="4"/>
  <c r="M2328" i="4"/>
  <c r="M1440" i="4"/>
  <c r="M2133" i="4"/>
  <c r="M1877" i="4"/>
  <c r="M1621" i="4"/>
  <c r="M1365" i="4"/>
  <c r="M1109" i="4"/>
  <c r="M853" i="4"/>
  <c r="M597" i="4"/>
  <c r="M341" i="4"/>
  <c r="M85" i="4"/>
  <c r="M1256" i="4"/>
  <c r="M1000" i="4"/>
  <c r="M744" i="4"/>
  <c r="M488" i="4"/>
  <c r="M2327" i="4"/>
  <c r="M2071" i="4"/>
  <c r="M1815" i="4"/>
  <c r="M1559" i="4"/>
  <c r="M1303" i="4"/>
  <c r="M1047" i="4"/>
  <c r="M791" i="4"/>
  <c r="M535" i="4"/>
  <c r="M279" i="4"/>
  <c r="M2218" i="4"/>
  <c r="M1962" i="4"/>
  <c r="M1706" i="4"/>
  <c r="M1386" i="4"/>
  <c r="M1002" i="4"/>
  <c r="M490" i="4"/>
  <c r="M42" i="4"/>
  <c r="M254" i="4"/>
  <c r="M1212" i="4"/>
  <c r="M364" i="4"/>
  <c r="M998" i="4"/>
  <c r="M635" i="4"/>
  <c r="M1577" i="4"/>
  <c r="M65" i="4"/>
  <c r="M1598" i="4"/>
  <c r="M1705" i="4"/>
  <c r="M257" i="4"/>
  <c r="M525" i="4"/>
  <c r="M1807" i="4"/>
  <c r="M1826" i="4"/>
  <c r="M16" i="4"/>
  <c r="M2315" i="4"/>
  <c r="M1707" i="4"/>
  <c r="M1403" i="4"/>
  <c r="M1147" i="4"/>
  <c r="M891" i="4"/>
  <c r="M371" i="4"/>
  <c r="M115" i="4"/>
  <c r="M2323" i="4"/>
  <c r="M2025" i="4"/>
  <c r="M2080" i="4"/>
  <c r="M2280" i="4"/>
  <c r="M1232" i="4"/>
  <c r="M914" i="4"/>
  <c r="M745" i="4"/>
  <c r="M1945" i="4"/>
  <c r="M1182" i="4"/>
  <c r="M1097" i="4"/>
  <c r="M2118" i="4"/>
  <c r="M609" i="4"/>
  <c r="M1896" i="4"/>
  <c r="M623" i="4"/>
  <c r="M674" i="4"/>
  <c r="M1035" i="4"/>
  <c r="M1960" i="4"/>
  <c r="M1253" i="4"/>
  <c r="M888" i="4"/>
  <c r="M1383" i="4"/>
  <c r="M1274" i="4"/>
  <c r="M992" i="4"/>
  <c r="M2252" i="4"/>
  <c r="M1724" i="4"/>
  <c r="M982" i="4"/>
  <c r="M430" i="4"/>
  <c r="M1857" i="4"/>
  <c r="M1089" i="4"/>
  <c r="M1904" i="4"/>
  <c r="M1267" i="4"/>
  <c r="M1968" i="4"/>
  <c r="M1589" i="4"/>
  <c r="M1224" i="4"/>
  <c r="M2039" i="4"/>
  <c r="M759" i="4"/>
  <c r="M2186" i="4"/>
  <c r="M1162" i="4"/>
  <c r="M138" i="4"/>
  <c r="M1152" i="4"/>
  <c r="M1007" i="4"/>
  <c r="M1858" i="4"/>
  <c r="M898" i="4"/>
  <c r="M1101" i="4"/>
  <c r="M1186" i="4"/>
  <c r="M1164" i="4"/>
  <c r="M692" i="4"/>
  <c r="M268" i="4"/>
  <c r="M382" i="4"/>
  <c r="M1382" i="4"/>
  <c r="M1529" i="4"/>
  <c r="M1792" i="4"/>
  <c r="M684" i="4"/>
  <c r="M1856" i="4"/>
  <c r="M937" i="4"/>
  <c r="M1092" i="4"/>
  <c r="M564" i="4"/>
  <c r="M1942" i="4"/>
  <c r="M398" i="4"/>
  <c r="M1361" i="4"/>
  <c r="M2011" i="4"/>
  <c r="M527" i="4"/>
  <c r="M1795" i="4"/>
  <c r="M931" i="4"/>
  <c r="M411" i="4"/>
  <c r="M155" i="4"/>
  <c r="M73" i="4"/>
  <c r="M1950" i="4"/>
  <c r="M2191" i="4"/>
  <c r="M1499" i="4"/>
  <c r="M987" i="4"/>
  <c r="M1797" i="4"/>
  <c r="M2247" i="4"/>
  <c r="M732" i="4"/>
  <c r="M308" i="4"/>
  <c r="M910" i="4"/>
  <c r="M878" i="4"/>
  <c r="M1313" i="4"/>
  <c r="M1057" i="4"/>
  <c r="M801" i="4"/>
  <c r="M1981" i="4"/>
  <c r="M976" i="4"/>
  <c r="M2322" i="4"/>
  <c r="M594" i="4"/>
  <c r="M672" i="4"/>
  <c r="M1891" i="4"/>
  <c r="M1235" i="4"/>
  <c r="M105" i="4"/>
  <c r="M2208" i="4"/>
  <c r="M348" i="4"/>
  <c r="M390" i="4"/>
  <c r="M1004" i="4"/>
  <c r="M516" i="4"/>
  <c r="M100" i="4"/>
  <c r="M2334" i="4"/>
  <c r="M1915" i="4"/>
  <c r="M737" i="4"/>
  <c r="M1760" i="4"/>
  <c r="M813" i="4"/>
  <c r="M2031" i="4"/>
  <c r="M1922" i="4"/>
  <c r="M834" i="4"/>
  <c r="M2236" i="4"/>
  <c r="M1478" i="4"/>
  <c r="M1257" i="4"/>
  <c r="M1954" i="4"/>
  <c r="M2049" i="4"/>
  <c r="M2140" i="4"/>
  <c r="M1964" i="4"/>
  <c r="M1740" i="4"/>
  <c r="M1436" i="4"/>
  <c r="M1260" i="4"/>
  <c r="M2318" i="4"/>
  <c r="M1294" i="4"/>
  <c r="M2286" i="4"/>
  <c r="M1270" i="4"/>
  <c r="M595" i="4"/>
  <c r="M2113" i="4"/>
  <c r="M1761" i="4"/>
  <c r="M1505" i="4"/>
  <c r="M1249" i="4"/>
  <c r="M993" i="4"/>
  <c r="M497" i="4"/>
  <c r="M1725" i="4"/>
  <c r="M573" i="4"/>
  <c r="M9" i="4"/>
  <c r="M294" i="4"/>
  <c r="M1151" i="4"/>
  <c r="M2194" i="4"/>
  <c r="M1042" i="4"/>
  <c r="M466" i="4"/>
  <c r="M38" i="4"/>
  <c r="M95" i="4"/>
  <c r="M1988" i="4"/>
  <c r="M716" i="4"/>
  <c r="M1804" i="4"/>
  <c r="M540" i="4"/>
  <c r="M1572" i="4"/>
  <c r="M236" i="4"/>
  <c r="M1284" i="4"/>
  <c r="M12" i="4"/>
  <c r="M1100" i="4"/>
  <c r="M2262" i="4"/>
  <c r="M1742" i="4"/>
  <c r="M1230" i="4"/>
  <c r="M726" i="4"/>
  <c r="M2222" i="4"/>
  <c r="M1718" i="4"/>
  <c r="M1206" i="4"/>
  <c r="M686" i="4"/>
  <c r="M1803" i="4"/>
  <c r="M2033" i="4"/>
  <c r="M1473" i="4"/>
  <c r="M1217" i="4"/>
  <c r="M961" i="4"/>
  <c r="M2312" i="4"/>
  <c r="M2040" i="4"/>
  <c r="M2291" i="4"/>
  <c r="M1691" i="4"/>
  <c r="M1395" i="4"/>
  <c r="M1139" i="4"/>
  <c r="M883" i="4"/>
  <c r="M331" i="4"/>
  <c r="M75" i="4"/>
  <c r="M2299" i="4"/>
  <c r="M2009" i="4"/>
  <c r="M2104" i="4"/>
  <c r="M2229" i="4"/>
  <c r="M1973" i="4"/>
  <c r="M1717" i="4"/>
  <c r="M1461" i="4"/>
  <c r="M1205" i="4"/>
  <c r="M949" i="4"/>
  <c r="M693" i="4"/>
  <c r="M437" i="4"/>
  <c r="M181" i="4"/>
  <c r="M1352" i="4"/>
  <c r="M1096" i="4"/>
  <c r="M840" i="4"/>
  <c r="M584" i="4"/>
  <c r="M328" i="4"/>
  <c r="M2167" i="4"/>
  <c r="M1911" i="4"/>
  <c r="M1655" i="4"/>
  <c r="M1399" i="4"/>
  <c r="M1143" i="4"/>
  <c r="M887" i="4"/>
  <c r="M631" i="4"/>
  <c r="M375" i="4"/>
  <c r="M2314" i="4"/>
  <c r="M2058" i="4"/>
  <c r="M1802" i="4"/>
  <c r="M1546" i="4"/>
  <c r="M1290" i="4"/>
  <c r="M1034" i="4"/>
  <c r="M778" i="4"/>
  <c r="M522" i="4"/>
  <c r="M266" i="4"/>
  <c r="M10" i="4"/>
  <c r="M56" i="4"/>
  <c r="M222" i="4"/>
  <c r="M2221" i="4"/>
  <c r="M1837" i="4"/>
  <c r="M1325" i="4"/>
  <c r="M877" i="4"/>
  <c r="M429" i="4"/>
  <c r="M1408" i="4"/>
  <c r="M960" i="4"/>
  <c r="M512" i="4"/>
  <c r="M2223" i="4"/>
  <c r="M1711" i="4"/>
  <c r="M1263" i="4"/>
  <c r="M815" i="4"/>
  <c r="M367" i="4"/>
  <c r="M2050" i="4"/>
  <c r="M1602" i="4"/>
  <c r="M1090" i="4"/>
  <c r="M642" i="4"/>
  <c r="M194" i="4"/>
  <c r="M127" i="4"/>
  <c r="M924" i="4"/>
  <c r="M1628" i="4"/>
  <c r="M1574" i="4"/>
  <c r="M1734" i="4"/>
  <c r="M1289" i="4"/>
  <c r="M385" i="4"/>
  <c r="M1536" i="4"/>
  <c r="M1376" i="4"/>
  <c r="M1679" i="4"/>
  <c r="M2082" i="4"/>
  <c r="M482" i="4"/>
  <c r="M1796" i="4"/>
  <c r="M532" i="4"/>
  <c r="M1612" i="4"/>
  <c r="M340" i="4"/>
  <c r="M1348" i="4"/>
  <c r="M36" i="4"/>
  <c r="M1084" i="4"/>
  <c r="M892" i="4"/>
  <c r="M2182" i="4"/>
  <c r="M1670" i="4"/>
  <c r="M1150" i="4"/>
  <c r="M646" i="4"/>
  <c r="M2142" i="4"/>
  <c r="M1630" i="4"/>
  <c r="M1118" i="4"/>
  <c r="M606" i="4"/>
  <c r="M491" i="4"/>
  <c r="M2331" i="4"/>
  <c r="M1731" i="4"/>
  <c r="M1913" i="4"/>
  <c r="M1657" i="4"/>
  <c r="M1401" i="4"/>
  <c r="M1145" i="4"/>
  <c r="M889" i="4"/>
  <c r="M1928" i="4"/>
  <c r="M1656" i="4"/>
  <c r="M2132" i="4"/>
  <c r="M2014" i="4"/>
  <c r="M1947" i="4"/>
  <c r="M2067" i="4"/>
  <c r="M1587" i="4"/>
  <c r="M1323" i="4"/>
  <c r="M1067" i="4"/>
  <c r="M811" i="4"/>
  <c r="M291" i="4"/>
  <c r="M35" i="4"/>
  <c r="M2329" i="4"/>
  <c r="M1992" i="4"/>
  <c r="M1720" i="4"/>
  <c r="M1876" i="4"/>
  <c r="M1156" i="4"/>
  <c r="M478" i="4"/>
  <c r="M1737" i="4"/>
  <c r="M193" i="4"/>
  <c r="M1916" i="4"/>
  <c r="M636" i="4"/>
  <c r="M1732" i="4"/>
  <c r="M468" i="4"/>
  <c r="M1468" i="4"/>
  <c r="M156" i="4"/>
  <c r="M1196" i="4"/>
  <c r="M2276" i="4"/>
  <c r="M1012" i="4"/>
  <c r="M2230" i="4"/>
  <c r="M1710" i="4"/>
  <c r="M1198" i="4"/>
  <c r="M694" i="4"/>
  <c r="M2190" i="4"/>
  <c r="M1678" i="4"/>
  <c r="M1166" i="4"/>
  <c r="M662" i="4"/>
  <c r="M547" i="4"/>
  <c r="M1835" i="4"/>
  <c r="M2073" i="4"/>
  <c r="M1745" i="4"/>
  <c r="M1489" i="4"/>
  <c r="M1233" i="4"/>
  <c r="M977" i="4"/>
  <c r="M2056" i="4"/>
  <c r="M1784" i="4"/>
  <c r="M612" i="4"/>
  <c r="M2108" i="4"/>
  <c r="M1830" i="4"/>
  <c r="M1417" i="4"/>
  <c r="M2184" i="4"/>
  <c r="M1485" i="4"/>
  <c r="M1248" i="4"/>
  <c r="M1423" i="4"/>
  <c r="M354" i="4"/>
  <c r="M2051" i="4"/>
  <c r="M1579" i="4"/>
  <c r="M1315" i="4"/>
  <c r="M1059" i="4"/>
  <c r="M803" i="4"/>
  <c r="M283" i="4"/>
  <c r="M27" i="4"/>
  <c r="M713" i="4"/>
  <c r="M457" i="4"/>
  <c r="M201" i="4"/>
  <c r="M2313" i="4"/>
  <c r="M1984" i="4"/>
  <c r="M1712" i="4"/>
  <c r="M580" i="4"/>
  <c r="M1932" i="4"/>
  <c r="M742" i="4"/>
  <c r="M539" i="4"/>
  <c r="M1385" i="4"/>
  <c r="M1933" i="4"/>
  <c r="M1056" i="4"/>
  <c r="M1231" i="4"/>
  <c r="M1634" i="4"/>
  <c r="M34" i="4"/>
  <c r="M1222" i="4"/>
  <c r="M1513" i="4"/>
  <c r="M2203" i="4"/>
  <c r="M1643" i="4"/>
  <c r="M1371" i="4"/>
  <c r="M1115" i="4"/>
  <c r="M859" i="4"/>
  <c r="M339" i="4"/>
  <c r="M83" i="4"/>
  <c r="M761" i="4"/>
  <c r="M505" i="4"/>
  <c r="M249" i="4"/>
  <c r="M2227" i="4"/>
  <c r="M1969" i="4"/>
  <c r="M1736" i="4"/>
  <c r="M1464" i="4"/>
  <c r="M2181" i="4"/>
  <c r="M1925" i="4"/>
  <c r="M1669" i="4"/>
  <c r="M1413" i="4"/>
  <c r="M1157" i="4"/>
  <c r="M901" i="4"/>
  <c r="M645" i="4"/>
  <c r="M389" i="4"/>
  <c r="M133" i="4"/>
  <c r="M1304" i="4"/>
  <c r="M1048" i="4"/>
  <c r="M792" i="4"/>
  <c r="M536" i="4"/>
  <c r="M302" i="4"/>
  <c r="M2119" i="4"/>
  <c r="M1863" i="4"/>
  <c r="M1607" i="4"/>
  <c r="M1351" i="4"/>
  <c r="M1095" i="4"/>
  <c r="M839" i="4"/>
  <c r="M583" i="4"/>
  <c r="M327" i="4"/>
  <c r="M2266" i="4"/>
  <c r="M2010" i="4"/>
  <c r="M1754" i="4"/>
  <c r="M1498" i="4"/>
  <c r="M1242" i="4"/>
  <c r="M986" i="4"/>
  <c r="M730" i="4"/>
  <c r="M474" i="4"/>
  <c r="M218" i="4"/>
  <c r="M264" i="4"/>
  <c r="M8" i="4"/>
  <c r="M174" i="4"/>
  <c r="M2237" i="4"/>
  <c r="M1917" i="4"/>
  <c r="M1533" i="4"/>
  <c r="M1085" i="4"/>
  <c r="M637" i="4"/>
  <c r="M189" i="4"/>
  <c r="M1168" i="4"/>
  <c r="M720" i="4"/>
  <c r="M2303" i="4"/>
  <c r="M1855" i="4"/>
  <c r="M1407" i="4"/>
  <c r="M959" i="4"/>
  <c r="M511" i="4"/>
  <c r="M2258" i="4"/>
  <c r="M1810" i="4"/>
  <c r="M1298" i="4"/>
  <c r="M850" i="4"/>
  <c r="M402" i="4"/>
  <c r="M256" i="4"/>
  <c r="M230" i="4"/>
  <c r="M781" i="4"/>
  <c r="M2319" i="4"/>
  <c r="M591" i="4"/>
  <c r="M1122" i="4"/>
  <c r="M54" i="4"/>
  <c r="S206" i="4" l="1"/>
  <c r="R1944" i="4"/>
  <c r="S1479" i="4"/>
  <c r="S997" i="4"/>
  <c r="S23" i="4"/>
  <c r="S493" i="4"/>
  <c r="S214" i="4"/>
  <c r="S419" i="4"/>
  <c r="S690" i="4"/>
  <c r="S565" i="4"/>
  <c r="S1860" i="4"/>
  <c r="S1752" i="4"/>
  <c r="R97" i="4"/>
  <c r="S21" i="4"/>
  <c r="S1646" i="4"/>
  <c r="S2174" i="4"/>
  <c r="R388" i="4"/>
  <c r="R405" i="4"/>
  <c r="R177" i="4"/>
  <c r="S1142" i="4"/>
  <c r="S284" i="4"/>
  <c r="S233" i="4"/>
  <c r="R528" i="4"/>
  <c r="R565" i="4"/>
  <c r="R471" i="4"/>
  <c r="S108" i="4"/>
  <c r="S153" i="4"/>
  <c r="S619" i="4"/>
  <c r="S2305" i="4"/>
  <c r="S251" i="4"/>
  <c r="S84" i="4"/>
  <c r="S572" i="4"/>
  <c r="R665" i="4"/>
  <c r="R362" i="4"/>
  <c r="S1961" i="4"/>
  <c r="S549" i="4"/>
  <c r="S507" i="4"/>
  <c r="S422" i="4"/>
  <c r="R434" i="4"/>
  <c r="S1188" i="4"/>
  <c r="R2156" i="4"/>
  <c r="S442" i="4"/>
  <c r="S2161" i="4"/>
  <c r="R2180" i="4"/>
  <c r="S2166" i="4"/>
  <c r="S2008" i="4"/>
  <c r="S685" i="4"/>
  <c r="S2116" i="4"/>
  <c r="R163" i="4"/>
  <c r="S2069" i="4"/>
  <c r="R358" i="4"/>
  <c r="R2029" i="4"/>
  <c r="S94" i="4"/>
  <c r="S1185" i="4"/>
  <c r="S250" i="4"/>
  <c r="R1955" i="4"/>
  <c r="S932" i="4"/>
  <c r="R43" i="4"/>
  <c r="S447" i="4"/>
  <c r="R121" i="4"/>
  <c r="R1747" i="4"/>
  <c r="R378" i="4"/>
  <c r="R2161" i="4"/>
  <c r="S1727" i="4"/>
  <c r="R1021" i="4"/>
  <c r="R673" i="4"/>
  <c r="S456" i="4"/>
  <c r="R654" i="4"/>
  <c r="S1011" i="4"/>
  <c r="S1324" i="4"/>
  <c r="R1283" i="4"/>
  <c r="R909" i="4"/>
  <c r="S445" i="4"/>
  <c r="R395" i="4"/>
  <c r="R376" i="4"/>
  <c r="R762" i="4"/>
  <c r="R1345" i="4"/>
  <c r="R1697" i="4"/>
  <c r="R1193" i="4"/>
  <c r="R1644" i="4"/>
  <c r="R309" i="4"/>
  <c r="S53" i="4"/>
  <c r="R463" i="4"/>
  <c r="S71" i="4"/>
  <c r="R31" i="4"/>
  <c r="S106" i="4"/>
  <c r="R178" i="4"/>
  <c r="R1517" i="4"/>
  <c r="S178" i="4"/>
  <c r="S2168" i="4"/>
  <c r="S1686" i="4"/>
  <c r="S939" i="4"/>
  <c r="R203" i="4"/>
  <c r="R493" i="4"/>
  <c r="S13" i="4"/>
  <c r="R2198" i="4"/>
  <c r="S1836" i="4"/>
  <c r="S306" i="4"/>
  <c r="R397" i="4"/>
  <c r="S489" i="4"/>
  <c r="S1729" i="4"/>
  <c r="R1098" i="4"/>
  <c r="S362" i="4"/>
  <c r="R1646" i="4"/>
  <c r="S434" i="4"/>
  <c r="S261" i="4"/>
  <c r="S486" i="4"/>
  <c r="S1153" i="4"/>
  <c r="S1027" i="4"/>
  <c r="R566" i="4"/>
  <c r="S720" i="4"/>
  <c r="R720" i="4"/>
  <c r="S2051" i="4"/>
  <c r="R2051" i="4"/>
  <c r="S623" i="4"/>
  <c r="R623" i="4"/>
  <c r="S4" i="4"/>
  <c r="S2244" i="4"/>
  <c r="R2244" i="4"/>
  <c r="S930" i="4"/>
  <c r="S779" i="4"/>
  <c r="R779" i="4"/>
  <c r="S1570" i="4"/>
  <c r="R1570" i="4"/>
  <c r="S238" i="4"/>
  <c r="R238" i="4"/>
  <c r="S147" i="4"/>
  <c r="R147" i="4"/>
  <c r="S347" i="4"/>
  <c r="R347" i="4"/>
  <c r="S782" i="4"/>
  <c r="R782" i="4"/>
  <c r="S2001" i="4"/>
  <c r="R2001" i="4"/>
  <c r="S1209" i="4"/>
  <c r="R1209" i="4"/>
  <c r="S1396" i="4"/>
  <c r="R1396" i="4"/>
  <c r="S431" i="4"/>
  <c r="R431" i="4"/>
  <c r="S1424" i="4"/>
  <c r="R1424" i="4"/>
  <c r="S74" i="4"/>
  <c r="R74" i="4"/>
  <c r="S1719" i="4"/>
  <c r="R1719" i="4"/>
  <c r="S947" i="4"/>
  <c r="R947" i="4"/>
  <c r="S342" i="4"/>
  <c r="R342" i="4"/>
  <c r="S6" i="4"/>
  <c r="R6" i="4"/>
  <c r="S477" i="4"/>
  <c r="R477" i="4"/>
  <c r="S652" i="4"/>
  <c r="R652" i="4"/>
  <c r="S999" i="4"/>
  <c r="R999" i="4"/>
  <c r="S48" i="4"/>
  <c r="R48" i="4"/>
  <c r="S299" i="4"/>
  <c r="S1788" i="4"/>
  <c r="R1788" i="4"/>
  <c r="R456" i="4"/>
  <c r="S1486" i="4"/>
  <c r="R1486" i="4"/>
  <c r="S2003" i="4"/>
  <c r="R2003" i="4"/>
  <c r="S591" i="4"/>
  <c r="R591" i="4"/>
  <c r="S8" i="4"/>
  <c r="R8" i="4"/>
  <c r="S133" i="4"/>
  <c r="R133" i="4"/>
  <c r="S1222" i="4"/>
  <c r="R1222" i="4"/>
  <c r="S2223" i="4"/>
  <c r="R2223" i="4"/>
  <c r="S1096" i="4"/>
  <c r="R1096" i="4"/>
  <c r="S982" i="4"/>
  <c r="R982" i="4"/>
  <c r="S397" i="4"/>
  <c r="S1707" i="4"/>
  <c r="R1707" i="4"/>
  <c r="S535" i="4"/>
  <c r="R535" i="4"/>
  <c r="S59" i="4"/>
  <c r="R59" i="4"/>
  <c r="S1522" i="4"/>
  <c r="R1522" i="4"/>
  <c r="S1949" i="4"/>
  <c r="R1949" i="4"/>
  <c r="S1750" i="4"/>
  <c r="R1750" i="4"/>
  <c r="S14" i="4"/>
  <c r="R14" i="4"/>
  <c r="S1208" i="4"/>
  <c r="R1208" i="4"/>
  <c r="S729" i="4"/>
  <c r="R729" i="4"/>
  <c r="S130" i="4"/>
  <c r="R130" i="4"/>
  <c r="S2272" i="4"/>
  <c r="R2272" i="4"/>
  <c r="S1689" i="4"/>
  <c r="R1689" i="4"/>
  <c r="S710" i="4"/>
  <c r="R710" i="4"/>
  <c r="S1508" i="4"/>
  <c r="R1508" i="4"/>
  <c r="S41" i="4"/>
  <c r="R41" i="4"/>
  <c r="S1755" i="4"/>
  <c r="R1755" i="4"/>
  <c r="R84" i="4"/>
  <c r="S506" i="4"/>
  <c r="R506" i="4"/>
  <c r="S1677" i="4"/>
  <c r="R1677" i="4"/>
  <c r="S372" i="4"/>
  <c r="R2008" i="4"/>
  <c r="S975" i="4"/>
  <c r="R975" i="4"/>
  <c r="S1874" i="4"/>
  <c r="R1874" i="4"/>
  <c r="S1296" i="4"/>
  <c r="R1296" i="4"/>
  <c r="S72" i="4"/>
  <c r="R72" i="4"/>
  <c r="S1818" i="4"/>
  <c r="R1818" i="4"/>
  <c r="S1671" i="4"/>
  <c r="R1671" i="4"/>
  <c r="S197" i="4"/>
  <c r="R197" i="4"/>
  <c r="S2245" i="4"/>
  <c r="R2245" i="4"/>
  <c r="S403" i="4"/>
  <c r="R403" i="4"/>
  <c r="S2146" i="4"/>
  <c r="R2146" i="4"/>
  <c r="S1472" i="4"/>
  <c r="R1472" i="4"/>
  <c r="S867" i="4"/>
  <c r="R867" i="4"/>
  <c r="S1741" i="4"/>
  <c r="R1741" i="4"/>
  <c r="S1041" i="4"/>
  <c r="R1041" i="4"/>
  <c r="S1302" i="4"/>
  <c r="R1302" i="4"/>
  <c r="S244" i="4"/>
  <c r="R244" i="4"/>
  <c r="S641" i="4"/>
  <c r="R641" i="4"/>
  <c r="S2275" i="4"/>
  <c r="R2275" i="4"/>
  <c r="S1065" i="4"/>
  <c r="R1065" i="4"/>
  <c r="S1465" i="4"/>
  <c r="R1465" i="4"/>
  <c r="S2270" i="4"/>
  <c r="R2270" i="4"/>
  <c r="S356" i="4"/>
  <c r="R356" i="4"/>
  <c r="S2127" i="4"/>
  <c r="R2127" i="4"/>
  <c r="S86" i="4"/>
  <c r="R86" i="4"/>
  <c r="S879" i="4"/>
  <c r="R879" i="4"/>
  <c r="S1744" i="4"/>
  <c r="R1744" i="4"/>
  <c r="S1936" i="4"/>
  <c r="R1936" i="4"/>
  <c r="S557" i="4"/>
  <c r="R557" i="4"/>
  <c r="S330" i="4"/>
  <c r="R330" i="4"/>
  <c r="S2122" i="4"/>
  <c r="R2122" i="4"/>
  <c r="S1975" i="4"/>
  <c r="R1975" i="4"/>
  <c r="S245" i="4"/>
  <c r="R245" i="4"/>
  <c r="S2293" i="4"/>
  <c r="R2293" i="4"/>
  <c r="S1203" i="4"/>
  <c r="R1203" i="4"/>
  <c r="S1793" i="4"/>
  <c r="R1793" i="4"/>
  <c r="S846" i="4"/>
  <c r="R846" i="4"/>
  <c r="S556" i="4"/>
  <c r="R556" i="4"/>
  <c r="S96" i="4"/>
  <c r="R96" i="4"/>
  <c r="S927" i="4"/>
  <c r="R927" i="4"/>
  <c r="S989" i="4"/>
  <c r="R989" i="4"/>
  <c r="S643" i="4"/>
  <c r="R643" i="4"/>
  <c r="S1980" i="4"/>
  <c r="R1980" i="4"/>
  <c r="S1511" i="4"/>
  <c r="R1511" i="4"/>
  <c r="S1893" i="4"/>
  <c r="R1893" i="4"/>
  <c r="S943" i="4"/>
  <c r="R943" i="4"/>
  <c r="S1854" i="4"/>
  <c r="R1854" i="4"/>
  <c r="R18" i="4"/>
  <c r="S1564" i="4"/>
  <c r="R1564" i="4"/>
  <c r="S1627" i="4"/>
  <c r="R1627" i="4"/>
  <c r="S118" i="4"/>
  <c r="S438" i="4"/>
  <c r="R438" i="4"/>
  <c r="R419" i="4"/>
  <c r="R619" i="4"/>
  <c r="R237" i="4"/>
  <c r="S2295" i="4"/>
  <c r="R2295" i="4"/>
  <c r="S1955" i="4"/>
  <c r="S1998" i="4"/>
  <c r="R1998" i="4"/>
  <c r="S1076" i="4"/>
  <c r="R1076" i="4"/>
  <c r="S1291" i="4"/>
  <c r="R1291" i="4"/>
  <c r="S1566" i="4"/>
  <c r="R1566" i="4"/>
  <c r="S2179" i="4"/>
  <c r="R2179" i="4"/>
  <c r="R1836" i="4"/>
  <c r="S1211" i="4"/>
  <c r="R1211" i="4"/>
  <c r="S705" i="4"/>
  <c r="R705" i="4"/>
  <c r="S452" i="4"/>
  <c r="R452" i="4"/>
  <c r="S2026" i="4"/>
  <c r="R2026" i="4"/>
  <c r="S1879" i="4"/>
  <c r="R1879" i="4"/>
  <c r="S2197" i="4"/>
  <c r="R2197" i="4"/>
  <c r="S1411" i="4"/>
  <c r="R1411" i="4"/>
  <c r="S426" i="4"/>
  <c r="R426" i="4"/>
  <c r="S159" i="4"/>
  <c r="R159" i="4"/>
  <c r="S1245" i="4"/>
  <c r="R1245" i="4"/>
  <c r="S1585" i="4"/>
  <c r="R1585" i="4"/>
  <c r="S1676" i="4"/>
  <c r="R1676" i="4"/>
  <c r="S78" i="4"/>
  <c r="R78" i="4"/>
  <c r="S1767" i="4"/>
  <c r="R1767" i="4"/>
  <c r="S1824" i="4"/>
  <c r="R1824" i="4"/>
  <c r="S173" i="4"/>
  <c r="R173" i="4"/>
  <c r="S1372" i="4"/>
  <c r="R1372" i="4"/>
  <c r="S1491" i="4"/>
  <c r="R1491" i="4"/>
  <c r="S305" i="4"/>
  <c r="S1187" i="4"/>
  <c r="R1187" i="4"/>
  <c r="S1276" i="4"/>
  <c r="R1276" i="4"/>
  <c r="S1532" i="4"/>
  <c r="R1532" i="4"/>
  <c r="S908" i="4"/>
  <c r="R908" i="4"/>
  <c r="R259" i="4"/>
  <c r="S1624" i="4"/>
  <c r="R1624" i="4"/>
  <c r="S1869" i="4"/>
  <c r="R1869" i="4"/>
  <c r="S703" i="4"/>
  <c r="R703" i="4"/>
  <c r="R445" i="4"/>
  <c r="S1370" i="4"/>
  <c r="R1370" i="4"/>
  <c r="S967" i="4"/>
  <c r="R967" i="4"/>
  <c r="R261" i="4"/>
  <c r="S633" i="4"/>
  <c r="R633" i="4"/>
  <c r="S485" i="4"/>
  <c r="R485" i="4"/>
  <c r="S2241" i="4"/>
  <c r="R2241" i="4"/>
  <c r="S719" i="4"/>
  <c r="R719" i="4"/>
  <c r="S1022" i="4"/>
  <c r="R1022" i="4"/>
  <c r="S1514" i="4"/>
  <c r="R1514" i="4"/>
  <c r="S1431" i="4"/>
  <c r="R1431" i="4"/>
  <c r="S1384" i="4"/>
  <c r="R1384" i="4"/>
  <c r="S2005" i="4"/>
  <c r="R2005" i="4"/>
  <c r="S1475" i="4"/>
  <c r="R1475" i="4"/>
  <c r="S554" i="4"/>
  <c r="R554" i="4"/>
  <c r="S882" i="4"/>
  <c r="R882" i="4"/>
  <c r="S735" i="4"/>
  <c r="R735" i="4"/>
  <c r="S688" i="4"/>
  <c r="R688" i="4"/>
  <c r="S1309" i="4"/>
  <c r="R1309" i="4"/>
  <c r="S657" i="4"/>
  <c r="R657" i="4"/>
  <c r="S707" i="4"/>
  <c r="R707" i="4"/>
  <c r="S2030" i="4"/>
  <c r="R2030" i="4"/>
  <c r="S1252" i="4"/>
  <c r="R1252" i="4"/>
  <c r="S1790" i="4"/>
  <c r="R1790" i="4"/>
  <c r="S295" i="4"/>
  <c r="R295" i="4"/>
  <c r="S312" i="4"/>
  <c r="R312" i="4"/>
  <c r="S933" i="4"/>
  <c r="R933" i="4"/>
  <c r="S1483" i="4"/>
  <c r="R1483" i="4"/>
  <c r="S926" i="4"/>
  <c r="R926" i="4"/>
  <c r="S495" i="4"/>
  <c r="R495" i="4"/>
  <c r="S1049" i="4"/>
  <c r="R1049" i="4"/>
  <c r="S934" i="4"/>
  <c r="R934" i="4"/>
  <c r="S1684" i="4"/>
  <c r="R1684" i="4"/>
  <c r="S1883" i="4"/>
  <c r="R1883" i="4"/>
  <c r="S425" i="4"/>
  <c r="R425" i="4"/>
  <c r="S866" i="4"/>
  <c r="R866" i="4"/>
  <c r="S1938" i="4"/>
  <c r="R1938" i="4"/>
  <c r="S253" i="4"/>
  <c r="R253" i="4"/>
  <c r="S1121" i="4"/>
  <c r="R1121" i="4"/>
  <c r="S1518" i="4"/>
  <c r="R1518" i="4"/>
  <c r="S804" i="4"/>
  <c r="R804" i="4"/>
  <c r="S1704" i="4"/>
  <c r="R1704" i="4"/>
  <c r="S2125" i="4"/>
  <c r="R2125" i="4"/>
  <c r="S471" i="4"/>
  <c r="R21" i="4"/>
  <c r="S2257" i="4"/>
  <c r="R2257" i="4"/>
  <c r="R1324" i="4"/>
  <c r="S1567" i="4"/>
  <c r="R1567" i="4"/>
  <c r="S465" i="4"/>
  <c r="R465" i="4"/>
  <c r="R2116" i="4"/>
  <c r="S632" i="4"/>
  <c r="R632" i="4"/>
  <c r="S1645" i="4"/>
  <c r="R1645" i="4"/>
  <c r="S2195" i="4"/>
  <c r="R2195" i="4"/>
  <c r="S433" i="4"/>
  <c r="S1644" i="4"/>
  <c r="S722" i="4"/>
  <c r="R722" i="4"/>
  <c r="S2239" i="4"/>
  <c r="R2239" i="4"/>
  <c r="S2173" i="4"/>
  <c r="R2173" i="4"/>
  <c r="S1178" i="4"/>
  <c r="R1178" i="4"/>
  <c r="S1031" i="4"/>
  <c r="R1031" i="4"/>
  <c r="S984" i="4"/>
  <c r="R984" i="4"/>
  <c r="S1605" i="4"/>
  <c r="R1605" i="4"/>
  <c r="S697" i="4"/>
  <c r="R697" i="4"/>
  <c r="S1129" i="4"/>
  <c r="R1129" i="4"/>
  <c r="S1001" i="4"/>
  <c r="R1001" i="4"/>
  <c r="S2201" i="4"/>
  <c r="R2201" i="4"/>
  <c r="S1507" i="4"/>
  <c r="R1507" i="4"/>
  <c r="S475" i="4"/>
  <c r="R475" i="4"/>
  <c r="S1681" i="4"/>
  <c r="R1681" i="4"/>
  <c r="S2062" i="4"/>
  <c r="R2062" i="4"/>
  <c r="S876" i="4"/>
  <c r="R876" i="4"/>
  <c r="S1990" i="4"/>
  <c r="R1990" i="4"/>
  <c r="S1003" i="4"/>
  <c r="R1003" i="4"/>
  <c r="S683" i="4"/>
  <c r="R683" i="4"/>
  <c r="S1542" i="4"/>
  <c r="R1542" i="4"/>
  <c r="S1292" i="4"/>
  <c r="R1292" i="4"/>
  <c r="S129" i="4"/>
  <c r="R129" i="4"/>
  <c r="S514" i="4"/>
  <c r="R514" i="4"/>
  <c r="S2095" i="4"/>
  <c r="R2095" i="4"/>
  <c r="S2157" i="4"/>
  <c r="R2157" i="4"/>
  <c r="S1226" i="4"/>
  <c r="R1226" i="4"/>
  <c r="S1079" i="4"/>
  <c r="R1079" i="4"/>
  <c r="S1032" i="4"/>
  <c r="R1032" i="4"/>
  <c r="S1653" i="4"/>
  <c r="R1653" i="4"/>
  <c r="S267" i="4"/>
  <c r="R267" i="4"/>
  <c r="R1153" i="4"/>
  <c r="S499" i="4"/>
  <c r="S2134" i="4"/>
  <c r="R2134" i="4"/>
  <c r="S412" i="4"/>
  <c r="R412" i="4"/>
  <c r="S902" i="4"/>
  <c r="R902" i="4"/>
  <c r="S680" i="4"/>
  <c r="R680" i="4"/>
  <c r="S1952" i="4"/>
  <c r="R1952" i="4"/>
  <c r="R106" i="4"/>
  <c r="S1823" i="4"/>
  <c r="R1823" i="4"/>
  <c r="R1752" i="4"/>
  <c r="S1134" i="4"/>
  <c r="R1134" i="4"/>
  <c r="S615" i="4"/>
  <c r="R615" i="4"/>
  <c r="S1039" i="4"/>
  <c r="R1039" i="4"/>
  <c r="S1021" i="4"/>
  <c r="S382" i="4"/>
  <c r="R382" i="4"/>
  <c r="S1589" i="4"/>
  <c r="R1589" i="4"/>
  <c r="S254" i="4"/>
  <c r="R254" i="4"/>
  <c r="S2327" i="4"/>
  <c r="R2327" i="4"/>
  <c r="S2147" i="4"/>
  <c r="R2147" i="4"/>
  <c r="S1578" i="4"/>
  <c r="R1578" i="4"/>
  <c r="S1072" i="4"/>
  <c r="R1072" i="4"/>
  <c r="S1238" i="4"/>
  <c r="R1238" i="4"/>
  <c r="S1442" i="4"/>
  <c r="R1442" i="4"/>
  <c r="S1082" i="4"/>
  <c r="R1082" i="4"/>
  <c r="S952" i="4"/>
  <c r="R952" i="4"/>
  <c r="S2155" i="4"/>
  <c r="R2155" i="4"/>
  <c r="S1327" i="4"/>
  <c r="R1327" i="4"/>
  <c r="S1433" i="4"/>
  <c r="R1433" i="4"/>
  <c r="S196" i="4"/>
  <c r="R196" i="4"/>
  <c r="S1427" i="4"/>
  <c r="R1427" i="4"/>
  <c r="S753" i="4"/>
  <c r="R753" i="4"/>
  <c r="S481" i="4"/>
  <c r="R481" i="4"/>
  <c r="S2284" i="4"/>
  <c r="R2284" i="4"/>
  <c r="R372" i="4"/>
  <c r="S1426" i="4"/>
  <c r="R1426" i="4"/>
  <c r="S1368" i="4"/>
  <c r="R1368" i="4"/>
  <c r="S546" i="4"/>
  <c r="R546" i="4"/>
  <c r="S205" i="4"/>
  <c r="R205" i="4"/>
  <c r="S2220" i="4"/>
  <c r="R2220" i="4"/>
  <c r="S399" i="4"/>
  <c r="R399" i="4"/>
  <c r="S1822" i="4"/>
  <c r="S335" i="4"/>
  <c r="R335" i="4"/>
  <c r="S406" i="4"/>
  <c r="R406" i="4"/>
  <c r="S1907" i="4"/>
  <c r="R1907" i="4"/>
  <c r="R305" i="4"/>
  <c r="S768" i="4"/>
  <c r="R768" i="4"/>
  <c r="S5" i="4"/>
  <c r="S2185" i="4"/>
  <c r="R2185" i="4"/>
  <c r="S936" i="4"/>
  <c r="R936" i="4"/>
  <c r="S1510" i="4"/>
  <c r="R1510" i="4"/>
  <c r="S1055" i="4"/>
  <c r="R1055" i="4"/>
  <c r="S747" i="4"/>
  <c r="S2325" i="4"/>
  <c r="R2325" i="4"/>
  <c r="S1810" i="4"/>
  <c r="R1810" i="4"/>
  <c r="S1754" i="4"/>
  <c r="R1754" i="4"/>
  <c r="S2181" i="4"/>
  <c r="R2181" i="4"/>
  <c r="S713" i="4"/>
  <c r="R713" i="4"/>
  <c r="S1732" i="4"/>
  <c r="R1732" i="4"/>
  <c r="S388" i="4"/>
  <c r="S665" i="4"/>
  <c r="S203" i="4"/>
  <c r="S2258" i="4"/>
  <c r="R2258" i="4"/>
  <c r="S264" i="4"/>
  <c r="R264" i="4"/>
  <c r="S1863" i="4"/>
  <c r="R1863" i="4"/>
  <c r="S1464" i="4"/>
  <c r="R1464" i="4"/>
  <c r="S34" i="4"/>
  <c r="R34" i="4"/>
  <c r="S27" i="4"/>
  <c r="R27" i="4"/>
  <c r="S1784" i="4"/>
  <c r="R1784" i="4"/>
  <c r="S2230" i="4"/>
  <c r="R2230" i="4"/>
  <c r="S1630" i="4"/>
  <c r="R1630" i="4"/>
  <c r="R3" i="4"/>
  <c r="R180" i="4"/>
  <c r="S914" i="4"/>
  <c r="R914" i="4"/>
  <c r="S622" i="4"/>
  <c r="S2025" i="4"/>
  <c r="R2025" i="4"/>
  <c r="S2315" i="4"/>
  <c r="R2315" i="4"/>
  <c r="S65" i="4"/>
  <c r="R65" i="4"/>
  <c r="S490" i="4"/>
  <c r="R490" i="4"/>
  <c r="S791" i="4"/>
  <c r="R791" i="4"/>
  <c r="S744" i="4"/>
  <c r="R744" i="4"/>
  <c r="S1365" i="4"/>
  <c r="R1365" i="4"/>
  <c r="S315" i="4"/>
  <c r="R315" i="4"/>
  <c r="S2086" i="4"/>
  <c r="R2086" i="4"/>
  <c r="S32" i="4"/>
  <c r="R32" i="4"/>
  <c r="S1778" i="4"/>
  <c r="R1778" i="4"/>
  <c r="S1631" i="4"/>
  <c r="R1631" i="4"/>
  <c r="S157" i="4"/>
  <c r="R157" i="4"/>
  <c r="S2205" i="4"/>
  <c r="R2205" i="4"/>
  <c r="S1521" i="4"/>
  <c r="R1521" i="4"/>
  <c r="S2254" i="4"/>
  <c r="R2254" i="4"/>
  <c r="S316" i="4"/>
  <c r="R316" i="4"/>
  <c r="S141" i="4"/>
  <c r="R141" i="4"/>
  <c r="S270" i="4"/>
  <c r="R270" i="4"/>
  <c r="S1594" i="4"/>
  <c r="R1594" i="4"/>
  <c r="S1447" i="4"/>
  <c r="R1447" i="4"/>
  <c r="S37" i="4"/>
  <c r="R37" i="4"/>
  <c r="S1829" i="4"/>
  <c r="R1829" i="4"/>
  <c r="S67" i="4"/>
  <c r="R67" i="4"/>
  <c r="S1551" i="4"/>
  <c r="R1551" i="4"/>
  <c r="S706" i="4"/>
  <c r="R706" i="4"/>
  <c r="S320" i="4"/>
  <c r="R320" i="4"/>
  <c r="S161" i="4"/>
  <c r="R161" i="4"/>
  <c r="S1953" i="4"/>
  <c r="R1953" i="4"/>
  <c r="S1214" i="4"/>
  <c r="R1214" i="4"/>
  <c r="R508" i="4"/>
  <c r="S1918" i="4"/>
  <c r="R1918" i="4"/>
  <c r="S297" i="4"/>
  <c r="R297" i="4"/>
  <c r="S2018" i="4"/>
  <c r="R2018" i="4"/>
  <c r="S750" i="4"/>
  <c r="R750" i="4"/>
  <c r="S537" i="4"/>
  <c r="R537" i="4"/>
  <c r="S292" i="4"/>
  <c r="R292" i="4"/>
  <c r="S1825" i="4"/>
  <c r="R1825" i="4"/>
  <c r="S1600" i="4"/>
  <c r="R1600" i="4"/>
  <c r="S675" i="4"/>
  <c r="R675" i="4"/>
  <c r="S1195" i="4"/>
  <c r="R1195" i="4"/>
  <c r="S769" i="4"/>
  <c r="R769" i="4"/>
  <c r="S1674" i="4"/>
  <c r="R1674" i="4"/>
  <c r="R1011" i="4"/>
  <c r="S2298" i="4"/>
  <c r="R2298" i="4"/>
  <c r="S2242" i="4"/>
  <c r="R2242" i="4"/>
  <c r="S1662" i="4"/>
  <c r="R1662" i="4"/>
  <c r="S800" i="4"/>
  <c r="R800" i="4"/>
  <c r="S191" i="4"/>
  <c r="R191" i="4"/>
  <c r="S317" i="4"/>
  <c r="R317" i="4"/>
  <c r="S26" i="4"/>
  <c r="R26" i="4"/>
  <c r="S2074" i="4"/>
  <c r="R2074" i="4"/>
  <c r="S1927" i="4"/>
  <c r="R1927" i="4"/>
  <c r="S453" i="4"/>
  <c r="R453" i="4"/>
  <c r="S1840" i="4"/>
  <c r="R1840" i="4"/>
  <c r="S923" i="4"/>
  <c r="R923" i="4"/>
  <c r="S1743" i="4"/>
  <c r="R1743" i="4"/>
  <c r="S1985" i="4"/>
  <c r="R1985" i="4"/>
  <c r="S1123" i="4"/>
  <c r="R1123" i="4"/>
  <c r="S1801" i="4"/>
  <c r="R1801" i="4"/>
  <c r="S1297" i="4"/>
  <c r="R1297" i="4"/>
  <c r="S1806" i="4"/>
  <c r="R1806" i="4"/>
  <c r="S1516" i="4"/>
  <c r="R1516" i="4"/>
  <c r="S2283" i="4"/>
  <c r="R2283" i="4"/>
  <c r="S99" i="4"/>
  <c r="R99" i="4"/>
  <c r="S966" i="4"/>
  <c r="R966" i="4"/>
  <c r="S1721" i="4"/>
  <c r="R1721" i="4"/>
  <c r="S774" i="4"/>
  <c r="R774" i="4"/>
  <c r="S1700" i="4"/>
  <c r="R1700" i="4"/>
  <c r="S461" i="4"/>
  <c r="R461" i="4"/>
  <c r="S112" i="4"/>
  <c r="R112" i="4"/>
  <c r="S1391" i="4"/>
  <c r="R1391" i="4"/>
  <c r="S1616" i="4"/>
  <c r="R1616" i="4"/>
  <c r="S723" i="4"/>
  <c r="R723" i="4"/>
  <c r="S1005" i="4"/>
  <c r="R1005" i="4"/>
  <c r="S586" i="4"/>
  <c r="R586" i="4"/>
  <c r="S183" i="4"/>
  <c r="R183" i="4"/>
  <c r="S2231" i="4"/>
  <c r="R2231" i="4"/>
  <c r="S501" i="4"/>
  <c r="R501" i="4"/>
  <c r="S1592" i="4"/>
  <c r="R1592" i="4"/>
  <c r="S1459" i="4"/>
  <c r="R1459" i="4"/>
  <c r="S2193" i="4"/>
  <c r="R2193" i="4"/>
  <c r="S1358" i="4"/>
  <c r="R1358" i="4"/>
  <c r="S1900" i="4"/>
  <c r="R1900" i="4"/>
  <c r="S50" i="4"/>
  <c r="R50" i="4"/>
  <c r="S1439" i="4"/>
  <c r="R1439" i="4"/>
  <c r="S1501" i="4"/>
  <c r="R1501" i="4"/>
  <c r="S854" i="4"/>
  <c r="R854" i="4"/>
  <c r="S2204" i="4"/>
  <c r="R2204" i="4"/>
  <c r="S378" i="4"/>
  <c r="S2023" i="4"/>
  <c r="R2023" i="4"/>
  <c r="S281" i="4"/>
  <c r="R281" i="4"/>
  <c r="S1024" i="4"/>
  <c r="R1024" i="4"/>
  <c r="S1548" i="4"/>
  <c r="R1548" i="4"/>
  <c r="S18" i="4"/>
  <c r="S2060" i="4"/>
  <c r="R2060" i="4"/>
  <c r="S2302" i="4"/>
  <c r="R2302" i="4"/>
  <c r="S550" i="4"/>
  <c r="R550" i="4"/>
  <c r="S1454" i="4"/>
  <c r="R1454" i="4"/>
  <c r="S31" i="4"/>
  <c r="S237" i="4"/>
  <c r="R53" i="4"/>
  <c r="S2176" i="4"/>
  <c r="R2176" i="4"/>
  <c r="S644" i="4"/>
  <c r="R644" i="4"/>
  <c r="S1120" i="4"/>
  <c r="R1120" i="4"/>
  <c r="S1606" i="4"/>
  <c r="R1606" i="4"/>
  <c r="S1615" i="4"/>
  <c r="R1615" i="4"/>
  <c r="S1467" i="4"/>
  <c r="R1467" i="4"/>
  <c r="S2289" i="4"/>
  <c r="R2289" i="4"/>
  <c r="S103" i="4"/>
  <c r="R103" i="4"/>
  <c r="S2282" i="4"/>
  <c r="R2282" i="4"/>
  <c r="S2135" i="4"/>
  <c r="R2135" i="4"/>
  <c r="S405" i="4"/>
  <c r="S1816" i="4"/>
  <c r="R1816" i="4"/>
  <c r="S1723" i="4"/>
  <c r="R1723" i="4"/>
  <c r="S938" i="4"/>
  <c r="R938" i="4"/>
  <c r="S671" i="4"/>
  <c r="R671" i="4"/>
  <c r="S1757" i="4"/>
  <c r="R1757" i="4"/>
  <c r="R2305" i="4"/>
  <c r="S940" i="4"/>
  <c r="R940" i="4"/>
  <c r="S122" i="4"/>
  <c r="R122" i="4"/>
  <c r="S2279" i="4"/>
  <c r="R2279" i="4"/>
  <c r="S25" i="4"/>
  <c r="R25" i="4"/>
  <c r="S985" i="4"/>
  <c r="R985" i="4"/>
  <c r="S820" i="4"/>
  <c r="R820" i="4"/>
  <c r="S290" i="4"/>
  <c r="R290" i="4"/>
  <c r="S2265" i="4"/>
  <c r="R2265" i="4"/>
  <c r="S2053" i="4"/>
  <c r="R2053" i="4"/>
  <c r="S717" i="4"/>
  <c r="R717" i="4"/>
  <c r="S1534" i="4"/>
  <c r="R1534" i="4"/>
  <c r="S980" i="4"/>
  <c r="R980" i="4"/>
  <c r="R94" i="4"/>
  <c r="S821" i="4"/>
  <c r="R821" i="4"/>
  <c r="S1356" i="4"/>
  <c r="R1356" i="4"/>
  <c r="S2042" i="4"/>
  <c r="R2042" i="4"/>
  <c r="S259" i="4"/>
  <c r="S1107" i="4"/>
  <c r="R1107" i="4"/>
  <c r="S143" i="4"/>
  <c r="R143" i="4"/>
  <c r="S1215" i="4"/>
  <c r="R1215" i="4"/>
  <c r="S136" i="4"/>
  <c r="R136" i="4"/>
  <c r="S1626" i="4"/>
  <c r="R1626" i="4"/>
  <c r="S1991" i="4"/>
  <c r="R1991" i="4"/>
  <c r="S2253" i="4"/>
  <c r="R2253" i="4"/>
  <c r="S721" i="4"/>
  <c r="R721" i="4"/>
  <c r="S2021" i="4"/>
  <c r="R2021" i="4"/>
  <c r="R2196" i="4"/>
  <c r="S243" i="4"/>
  <c r="R243" i="4"/>
  <c r="S864" i="4"/>
  <c r="R864" i="4"/>
  <c r="S2150" i="4"/>
  <c r="R2150" i="4"/>
  <c r="S1834" i="4"/>
  <c r="R1834" i="4"/>
  <c r="S1687" i="4"/>
  <c r="R1687" i="4"/>
  <c r="S213" i="4"/>
  <c r="R213" i="4"/>
  <c r="S2261" i="4"/>
  <c r="R2261" i="4"/>
  <c r="S1859" i="4"/>
  <c r="R1859" i="4"/>
  <c r="S1066" i="4"/>
  <c r="R1066" i="4"/>
  <c r="S1138" i="4"/>
  <c r="R1138" i="4"/>
  <c r="S991" i="4"/>
  <c r="R991" i="4"/>
  <c r="S944" i="4"/>
  <c r="R944" i="4"/>
  <c r="S1565" i="4"/>
  <c r="R1565" i="4"/>
  <c r="S881" i="4"/>
  <c r="R881" i="4"/>
  <c r="S470" i="4"/>
  <c r="R470" i="4"/>
  <c r="S548" i="4"/>
  <c r="R548" i="4"/>
  <c r="S164" i="4"/>
  <c r="R164" i="4"/>
  <c r="S660" i="4"/>
  <c r="R660" i="4"/>
  <c r="S698" i="4"/>
  <c r="R698" i="4"/>
  <c r="S551" i="4"/>
  <c r="R551" i="4"/>
  <c r="S568" i="4"/>
  <c r="R568" i="4"/>
  <c r="S1189" i="4"/>
  <c r="R1189" i="4"/>
  <c r="S89" i="4"/>
  <c r="R89" i="4"/>
  <c r="S1875" i="4"/>
  <c r="R1875" i="4"/>
  <c r="S1476" i="4"/>
  <c r="R1476" i="4"/>
  <c r="S1071" i="4"/>
  <c r="R1071" i="4"/>
  <c r="S1517" i="4"/>
  <c r="S1305" i="4"/>
  <c r="R1305" i="4"/>
  <c r="S1446" i="4"/>
  <c r="R1446" i="4"/>
  <c r="S604" i="4"/>
  <c r="R604" i="4"/>
  <c r="S1094" i="4"/>
  <c r="R1094" i="4"/>
  <c r="S681" i="4"/>
  <c r="R681" i="4"/>
  <c r="S1103" i="4"/>
  <c r="R1103" i="4"/>
  <c r="S319" i="4"/>
  <c r="R319" i="4"/>
  <c r="S829" i="4"/>
  <c r="R829" i="4"/>
  <c r="S1377" i="4"/>
  <c r="R1377" i="4"/>
  <c r="S2038" i="4"/>
  <c r="R2038" i="4"/>
  <c r="S2068" i="4"/>
  <c r="R2068" i="4"/>
  <c r="S51" i="4"/>
  <c r="R51" i="4"/>
  <c r="S1321" i="4"/>
  <c r="R1321" i="4"/>
  <c r="R983" i="4"/>
  <c r="R690" i="4"/>
  <c r="S2079" i="4"/>
  <c r="R2079" i="4"/>
  <c r="S1201" i="4"/>
  <c r="R1201" i="4"/>
  <c r="R997" i="4"/>
  <c r="S857" i="4"/>
  <c r="R857" i="4"/>
  <c r="S1635" i="4"/>
  <c r="R1635" i="4"/>
  <c r="S610" i="4"/>
  <c r="R610" i="4"/>
  <c r="S1170" i="4"/>
  <c r="R1170" i="4"/>
  <c r="S592" i="4"/>
  <c r="R592" i="4"/>
  <c r="S110" i="4"/>
  <c r="R110" i="4"/>
  <c r="S1434" i="4"/>
  <c r="R1434" i="4"/>
  <c r="S1287" i="4"/>
  <c r="R1287" i="4"/>
  <c r="S1240" i="4"/>
  <c r="R1240" i="4"/>
  <c r="S1861" i="4"/>
  <c r="R1861" i="4"/>
  <c r="S19" i="4"/>
  <c r="R19" i="4"/>
  <c r="S574" i="4"/>
  <c r="R574" i="4"/>
  <c r="S2267" i="4"/>
  <c r="R2267" i="4"/>
  <c r="S137" i="4"/>
  <c r="R137" i="4"/>
  <c r="S1923" i="4"/>
  <c r="R1923" i="4"/>
  <c r="S1126" i="4"/>
  <c r="R1126" i="4"/>
  <c r="S1937" i="4"/>
  <c r="R1937" i="4"/>
  <c r="S2148" i="4"/>
  <c r="R2148" i="4"/>
  <c r="S1604" i="4"/>
  <c r="R1604" i="4"/>
  <c r="S1259" i="4"/>
  <c r="R1259" i="4"/>
  <c r="S825" i="4"/>
  <c r="R825" i="4"/>
  <c r="R486" i="4"/>
  <c r="S2054" i="4"/>
  <c r="R2054" i="4"/>
  <c r="S204" i="4"/>
  <c r="R204" i="4"/>
  <c r="S969" i="4"/>
  <c r="R969" i="4"/>
  <c r="S1026" i="4"/>
  <c r="R1026" i="4"/>
  <c r="S384" i="4"/>
  <c r="R384" i="4"/>
  <c r="S158" i="4"/>
  <c r="R158" i="4"/>
  <c r="S1482" i="4"/>
  <c r="R1482" i="4"/>
  <c r="S1335" i="4"/>
  <c r="R1335" i="4"/>
  <c r="S1288" i="4"/>
  <c r="R1288" i="4"/>
  <c r="S1909" i="4"/>
  <c r="R1909" i="4"/>
  <c r="S819" i="4"/>
  <c r="R819" i="4"/>
  <c r="S558" i="4"/>
  <c r="R558" i="4"/>
  <c r="S772" i="4"/>
  <c r="R772" i="4"/>
  <c r="S1668" i="4"/>
  <c r="R1668" i="4"/>
  <c r="S1322" i="4"/>
  <c r="R1322" i="4"/>
  <c r="S1192" i="4"/>
  <c r="R1192" i="4"/>
  <c r="R251" i="4"/>
  <c r="S946" i="4"/>
  <c r="R946" i="4"/>
  <c r="S2335" i="4"/>
  <c r="R2335" i="4"/>
  <c r="S2308" i="4"/>
  <c r="R2308" i="4"/>
  <c r="S578" i="4"/>
  <c r="R578" i="4"/>
  <c r="S2180" i="4"/>
  <c r="R1185" i="4"/>
  <c r="S1122" i="4"/>
  <c r="R1122" i="4"/>
  <c r="S174" i="4"/>
  <c r="R174" i="4"/>
  <c r="S1351" i="4"/>
  <c r="R1351" i="4"/>
  <c r="S1925" i="4"/>
  <c r="R1925" i="4"/>
  <c r="S1513" i="4"/>
  <c r="R1513" i="4"/>
  <c r="S457" i="4"/>
  <c r="R457" i="4"/>
  <c r="S2073" i="4"/>
  <c r="R2073" i="4"/>
  <c r="S468" i="4"/>
  <c r="R468" i="4"/>
  <c r="S1323" i="4"/>
  <c r="R1323" i="4"/>
  <c r="S606" i="4"/>
  <c r="R606" i="4"/>
  <c r="S532" i="4"/>
  <c r="R532" i="4"/>
  <c r="S194" i="4"/>
  <c r="R194" i="4"/>
  <c r="S1837" i="4"/>
  <c r="R1837" i="4"/>
  <c r="S887" i="4"/>
  <c r="R887" i="4"/>
  <c r="S1461" i="4"/>
  <c r="R1461" i="4"/>
  <c r="S716" i="4"/>
  <c r="R716" i="4"/>
  <c r="S1974" i="4"/>
  <c r="S992" i="4"/>
  <c r="R992" i="4"/>
  <c r="S531" i="4"/>
  <c r="S1705" i="4"/>
  <c r="R1705" i="4"/>
  <c r="S279" i="4"/>
  <c r="R279" i="4"/>
  <c r="S853" i="4"/>
  <c r="R853" i="4"/>
  <c r="S1609" i="4"/>
  <c r="R1609" i="4"/>
  <c r="S1266" i="4"/>
  <c r="R1266" i="4"/>
  <c r="S1693" i="4"/>
  <c r="R1693" i="4"/>
  <c r="S1009" i="4"/>
  <c r="R1009" i="4"/>
  <c r="S92" i="4"/>
  <c r="R92" i="4"/>
  <c r="S1956" i="4"/>
  <c r="R1956" i="4"/>
  <c r="S935" i="4"/>
  <c r="R935" i="4"/>
  <c r="S1317" i="4"/>
  <c r="R1317" i="4"/>
  <c r="S473" i="4"/>
  <c r="R473" i="4"/>
  <c r="S278" i="4"/>
  <c r="R278" i="4"/>
  <c r="S1773" i="4"/>
  <c r="R1773" i="4"/>
  <c r="S2206" i="4"/>
  <c r="R2206" i="4"/>
  <c r="S1481" i="4"/>
  <c r="R1481" i="4"/>
  <c r="S2065" i="4"/>
  <c r="R2065" i="4"/>
  <c r="S575" i="4"/>
  <c r="R575" i="4"/>
  <c r="S708" i="4"/>
  <c r="R708" i="4"/>
  <c r="S125" i="4"/>
  <c r="R125" i="4"/>
  <c r="S1452" i="4"/>
  <c r="R1452" i="4"/>
  <c r="S381" i="4"/>
  <c r="S784" i="4"/>
  <c r="R784" i="4"/>
  <c r="S1562" i="4"/>
  <c r="R1562" i="4"/>
  <c r="S1989" i="4"/>
  <c r="R1989" i="4"/>
  <c r="S1852" i="4"/>
  <c r="R1852" i="4"/>
  <c r="S2160" i="4"/>
  <c r="R2160" i="4"/>
  <c r="S1340" i="4"/>
  <c r="R1340" i="4"/>
  <c r="S2259" i="4"/>
  <c r="R2259" i="4"/>
  <c r="S1758" i="4"/>
  <c r="R1758" i="4"/>
  <c r="S780" i="4"/>
  <c r="R780" i="4"/>
  <c r="S2192" i="4"/>
  <c r="R2192" i="4"/>
  <c r="S109" i="4"/>
  <c r="R109" i="4"/>
  <c r="S1866" i="4"/>
  <c r="R1866" i="4"/>
  <c r="S1416" i="4"/>
  <c r="R1416" i="4"/>
  <c r="S2037" i="4"/>
  <c r="R2037" i="4"/>
  <c r="S1537" i="4"/>
  <c r="R1537" i="4"/>
  <c r="S1588" i="4"/>
  <c r="R1588" i="4"/>
  <c r="S415" i="4"/>
  <c r="R415" i="4"/>
  <c r="S2027" i="4"/>
  <c r="R2027" i="4"/>
  <c r="S168" i="4"/>
  <c r="R168" i="4"/>
  <c r="S1381" i="4"/>
  <c r="R1381" i="4"/>
  <c r="S353" i="4"/>
  <c r="S955" i="4"/>
  <c r="R955" i="4"/>
  <c r="S149" i="4"/>
  <c r="R149" i="4"/>
  <c r="R685" i="4"/>
  <c r="R489" i="4"/>
  <c r="S1441" i="4"/>
  <c r="S1312" i="4"/>
  <c r="R1312" i="4"/>
  <c r="S255" i="4"/>
  <c r="R255" i="4"/>
  <c r="S1360" i="4"/>
  <c r="R1360" i="4"/>
  <c r="R932" i="4"/>
  <c r="S2216" i="4"/>
  <c r="R2216" i="4"/>
  <c r="S738" i="4"/>
  <c r="R738" i="4"/>
  <c r="S1819" i="4"/>
  <c r="R1819" i="4"/>
  <c r="S1258" i="4"/>
  <c r="R1258" i="4"/>
  <c r="S1175" i="4"/>
  <c r="R1175" i="4"/>
  <c r="S1128" i="4"/>
  <c r="R1128" i="4"/>
  <c r="S1749" i="4"/>
  <c r="R1749" i="4"/>
  <c r="S1219" i="4"/>
  <c r="R1219" i="4"/>
  <c r="S280" i="4"/>
  <c r="R280" i="4"/>
  <c r="S626" i="4"/>
  <c r="R626" i="4"/>
  <c r="S479" i="4"/>
  <c r="R479" i="4"/>
  <c r="S432" i="4"/>
  <c r="R432" i="4"/>
  <c r="S1053" i="4"/>
  <c r="R1053" i="4"/>
  <c r="S401" i="4"/>
  <c r="R401" i="4"/>
  <c r="S2187" i="4"/>
  <c r="R2187" i="4"/>
  <c r="S1526" i="4"/>
  <c r="R1526" i="4"/>
  <c r="S2332" i="4"/>
  <c r="R2332" i="4"/>
  <c r="S1161" i="4"/>
  <c r="R1161" i="4"/>
  <c r="S1673" i="4"/>
  <c r="R1673" i="4"/>
  <c r="S2114" i="4"/>
  <c r="R2114" i="4"/>
  <c r="S793" i="4"/>
  <c r="R793" i="4"/>
  <c r="S428" i="4"/>
  <c r="R428" i="4"/>
  <c r="S169" i="4"/>
  <c r="R169" i="4"/>
  <c r="S2019" i="4"/>
  <c r="R2019" i="4"/>
  <c r="S1104" i="4"/>
  <c r="R1104" i="4"/>
  <c r="S1006" i="4"/>
  <c r="R1006" i="4"/>
  <c r="S1892" i="4"/>
  <c r="R1892" i="4"/>
  <c r="S1295" i="4"/>
  <c r="R1295" i="4"/>
  <c r="R433" i="4"/>
  <c r="R499" i="4"/>
  <c r="S1622" i="4"/>
  <c r="R1622" i="4"/>
  <c r="S1500" i="4"/>
  <c r="R1500" i="4"/>
  <c r="S296" i="4"/>
  <c r="S1086" i="4"/>
  <c r="R1086" i="4"/>
  <c r="S1168" i="4"/>
  <c r="R1168" i="4"/>
  <c r="S1607" i="4"/>
  <c r="R1607" i="4"/>
  <c r="S83" i="4"/>
  <c r="R83" i="4"/>
  <c r="S742" i="4"/>
  <c r="R742" i="4"/>
  <c r="S354" i="4"/>
  <c r="R354" i="4"/>
  <c r="S612" i="4"/>
  <c r="R612" i="4"/>
  <c r="S1835" i="4"/>
  <c r="R1835" i="4"/>
  <c r="S1710" i="4"/>
  <c r="R1710" i="4"/>
  <c r="S1720" i="4"/>
  <c r="R1720" i="4"/>
  <c r="S1587" i="4"/>
  <c r="R1587" i="4"/>
  <c r="S1145" i="4"/>
  <c r="R1145" i="4"/>
  <c r="S1118" i="4"/>
  <c r="R1118" i="4"/>
  <c r="S1796" i="4"/>
  <c r="R1796" i="4"/>
  <c r="S642" i="4"/>
  <c r="R642" i="4"/>
  <c r="S1290" i="4"/>
  <c r="R1290" i="4"/>
  <c r="S883" i="4"/>
  <c r="R883" i="4"/>
  <c r="S163" i="4"/>
  <c r="S268" i="4"/>
  <c r="R268" i="4"/>
  <c r="S1162" i="4"/>
  <c r="R1162" i="4"/>
  <c r="S1968" i="4"/>
  <c r="R1968" i="4"/>
  <c r="S2118" i="4"/>
  <c r="R2118" i="4"/>
  <c r="S2080" i="4"/>
  <c r="R2080" i="4"/>
  <c r="S42" i="4"/>
  <c r="R42" i="4"/>
  <c r="S488" i="4"/>
  <c r="R488" i="4"/>
  <c r="S446" i="4"/>
  <c r="R446" i="4"/>
  <c r="S1375" i="4"/>
  <c r="R1375" i="4"/>
  <c r="S1265" i="4"/>
  <c r="R1265" i="4"/>
  <c r="S1364" i="4"/>
  <c r="R1364" i="4"/>
  <c r="S1338" i="4"/>
  <c r="R1338" i="4"/>
  <c r="S1573" i="4"/>
  <c r="R1573" i="4"/>
  <c r="S1903" i="4"/>
  <c r="R1903" i="4"/>
  <c r="R1727" i="4"/>
  <c r="S1867" i="4"/>
  <c r="R1867" i="4"/>
  <c r="S884" i="4"/>
  <c r="R884" i="4"/>
  <c r="S1350" i="4"/>
  <c r="R1350" i="4"/>
  <c r="S561" i="4"/>
  <c r="R561" i="4"/>
  <c r="S1735" i="4"/>
  <c r="R1735" i="4"/>
  <c r="S2099" i="4"/>
  <c r="R2099" i="4"/>
  <c r="S2278" i="4"/>
  <c r="R2278" i="4"/>
  <c r="S783" i="4"/>
  <c r="R783" i="4"/>
  <c r="S650" i="4"/>
  <c r="R650" i="4"/>
  <c r="S2319" i="4"/>
  <c r="R2319" i="4"/>
  <c r="S189" i="4"/>
  <c r="R189" i="4"/>
  <c r="S2010" i="4"/>
  <c r="R2010" i="4"/>
  <c r="S389" i="4"/>
  <c r="R389" i="4"/>
  <c r="S339" i="4"/>
  <c r="R339" i="4"/>
  <c r="S1932" i="4"/>
  <c r="R1932" i="4"/>
  <c r="S1423" i="4"/>
  <c r="R1423" i="4"/>
  <c r="S547" i="4"/>
  <c r="R547" i="4"/>
  <c r="S636" i="4"/>
  <c r="R636" i="4"/>
  <c r="S1992" i="4"/>
  <c r="R1992" i="4"/>
  <c r="S2067" i="4"/>
  <c r="R2067" i="4"/>
  <c r="S1401" i="4"/>
  <c r="R1401" i="4"/>
  <c r="S2156" i="4"/>
  <c r="S482" i="4"/>
  <c r="R482" i="4"/>
  <c r="S1090" i="4"/>
  <c r="R1090" i="4"/>
  <c r="S1546" i="4"/>
  <c r="R1546" i="4"/>
  <c r="S1973" i="4"/>
  <c r="R1973" i="4"/>
  <c r="S511" i="4"/>
  <c r="R511" i="4"/>
  <c r="S218" i="4"/>
  <c r="R218" i="4"/>
  <c r="S2119" i="4"/>
  <c r="R2119" i="4"/>
  <c r="S1736" i="4"/>
  <c r="R1736" i="4"/>
  <c r="S1634" i="4"/>
  <c r="R1634" i="4"/>
  <c r="S283" i="4"/>
  <c r="R283" i="4"/>
  <c r="S2056" i="4"/>
  <c r="R2056" i="4"/>
  <c r="S1916" i="4"/>
  <c r="R1916" i="4"/>
  <c r="R1729" i="4"/>
  <c r="S1718" i="4"/>
  <c r="R1718" i="4"/>
  <c r="S1284" i="4"/>
  <c r="R1284" i="4"/>
  <c r="S38" i="4"/>
  <c r="R38" i="4"/>
  <c r="S1725" i="4"/>
  <c r="R1725" i="4"/>
  <c r="S1270" i="4"/>
  <c r="R1270" i="4"/>
  <c r="S2140" i="4"/>
  <c r="R2140" i="4"/>
  <c r="S2031" i="4"/>
  <c r="R2031" i="4"/>
  <c r="S1004" i="4"/>
  <c r="R1004" i="4"/>
  <c r="S594" i="4"/>
  <c r="R594" i="4"/>
  <c r="S1569" i="4"/>
  <c r="S3" i="4"/>
  <c r="S1896" i="4"/>
  <c r="R1896" i="4"/>
  <c r="S180" i="4"/>
  <c r="S1232" i="4"/>
  <c r="R1232" i="4"/>
  <c r="S2323" i="4"/>
  <c r="R2323" i="4"/>
  <c r="S16" i="4"/>
  <c r="R16" i="4"/>
  <c r="S1577" i="4"/>
  <c r="R1577" i="4"/>
  <c r="S1002" i="4"/>
  <c r="R1002" i="4"/>
  <c r="S1047" i="4"/>
  <c r="R1047" i="4"/>
  <c r="S1000" i="4"/>
  <c r="R1000" i="4"/>
  <c r="S1621" i="4"/>
  <c r="R1621" i="4"/>
  <c r="S835" i="4"/>
  <c r="R835" i="4"/>
  <c r="S436" i="4"/>
  <c r="R436" i="4"/>
  <c r="S288" i="4"/>
  <c r="R288" i="4"/>
  <c r="S2034" i="4"/>
  <c r="R2034" i="4"/>
  <c r="S1887" i="4"/>
  <c r="R1887" i="4"/>
  <c r="S413" i="4"/>
  <c r="R413" i="4"/>
  <c r="S1512" i="4"/>
  <c r="R1512" i="4"/>
  <c r="S1777" i="4"/>
  <c r="R1777" i="4"/>
  <c r="S758" i="4"/>
  <c r="R758" i="4"/>
  <c r="S1660" i="4"/>
  <c r="R1660" i="4"/>
  <c r="S2189" i="4"/>
  <c r="R2189" i="4"/>
  <c r="S104" i="4"/>
  <c r="R104" i="4"/>
  <c r="S1850" i="4"/>
  <c r="R1850" i="4"/>
  <c r="S1703" i="4"/>
  <c r="R1703" i="4"/>
  <c r="S293" i="4"/>
  <c r="R293" i="4"/>
  <c r="S2085" i="4"/>
  <c r="R2085" i="4"/>
  <c r="S323" i="4"/>
  <c r="R323" i="4"/>
  <c r="S333" i="4"/>
  <c r="R333" i="4"/>
  <c r="S1282" i="4"/>
  <c r="R1282" i="4"/>
  <c r="S896" i="4"/>
  <c r="R896" i="4"/>
  <c r="S417" i="4"/>
  <c r="R417" i="4"/>
  <c r="S1787" i="4"/>
  <c r="R1787" i="4"/>
  <c r="S1726" i="4"/>
  <c r="R1726" i="4"/>
  <c r="S508" i="4"/>
  <c r="S1894" i="4"/>
  <c r="R1894" i="4"/>
  <c r="S553" i="4"/>
  <c r="R553" i="4"/>
  <c r="S2255" i="4"/>
  <c r="R2255" i="4"/>
  <c r="S848" i="4"/>
  <c r="R848" i="4"/>
  <c r="S1774" i="4"/>
  <c r="R1774" i="4"/>
  <c r="S845" i="4"/>
  <c r="R845" i="4"/>
  <c r="R1860" i="4"/>
  <c r="S366" i="4"/>
  <c r="R366" i="4"/>
  <c r="S377" i="4"/>
  <c r="R377" i="4"/>
  <c r="S1430" i="4"/>
  <c r="R1430" i="4"/>
  <c r="S1880" i="4"/>
  <c r="R1880" i="4"/>
  <c r="S386" i="4"/>
  <c r="R386" i="4"/>
  <c r="S1271" i="4"/>
  <c r="R1271" i="4"/>
  <c r="S1373" i="4"/>
  <c r="R1373" i="4"/>
  <c r="S1639" i="4"/>
  <c r="R1639" i="4"/>
  <c r="S1344" i="4"/>
  <c r="R1344" i="4"/>
  <c r="S851" i="4"/>
  <c r="R851" i="4"/>
  <c r="S1293" i="4"/>
  <c r="R1293" i="4"/>
  <c r="S639" i="4"/>
  <c r="R639" i="4"/>
  <c r="S765" i="4"/>
  <c r="R765" i="4"/>
  <c r="S282" i="4"/>
  <c r="R282" i="4"/>
  <c r="S2330" i="4"/>
  <c r="R2330" i="4"/>
  <c r="S2183" i="4"/>
  <c r="R2183" i="4"/>
  <c r="S709" i="4"/>
  <c r="R709" i="4"/>
  <c r="S2112" i="4"/>
  <c r="R2112" i="4"/>
  <c r="S1179" i="4"/>
  <c r="R1179" i="4"/>
  <c r="S77" i="4"/>
  <c r="R77" i="4"/>
  <c r="S2243" i="4"/>
  <c r="R2243" i="4"/>
  <c r="S1379" i="4"/>
  <c r="R1379" i="4"/>
  <c r="S766" i="4"/>
  <c r="R766" i="4"/>
  <c r="S1553" i="4"/>
  <c r="R1553" i="4"/>
  <c r="S2326" i="4"/>
  <c r="R2326" i="4"/>
  <c r="S476" i="4"/>
  <c r="R476" i="4"/>
  <c r="S838" i="4"/>
  <c r="R838" i="4"/>
  <c r="S355" i="4"/>
  <c r="R355" i="4"/>
  <c r="S1300" i="4"/>
  <c r="R1300" i="4"/>
  <c r="S2017" i="4"/>
  <c r="R2017" i="4"/>
  <c r="S1278" i="4"/>
  <c r="R1278" i="4"/>
  <c r="S668" i="4"/>
  <c r="R668" i="4"/>
  <c r="S2048" i="4"/>
  <c r="R2048" i="4"/>
  <c r="S322" i="4"/>
  <c r="R322" i="4"/>
  <c r="S1839" i="4"/>
  <c r="R1839" i="4"/>
  <c r="S2128" i="4"/>
  <c r="R2128" i="4"/>
  <c r="S1872" i="4"/>
  <c r="R1872" i="4"/>
  <c r="S1453" i="4"/>
  <c r="R1453" i="4"/>
  <c r="S842" i="4"/>
  <c r="R842" i="4"/>
  <c r="S439" i="4"/>
  <c r="R439" i="4"/>
  <c r="S392" i="4"/>
  <c r="R392" i="4"/>
  <c r="S757" i="4"/>
  <c r="R757" i="4"/>
  <c r="S1864" i="4"/>
  <c r="R1864" i="4"/>
  <c r="S1827" i="4"/>
  <c r="R1827" i="4"/>
  <c r="S1931" i="4"/>
  <c r="R1931" i="4"/>
  <c r="S1870" i="4"/>
  <c r="R1870" i="4"/>
  <c r="S860" i="4"/>
  <c r="R860" i="4"/>
  <c r="S562" i="4"/>
  <c r="R562" i="4"/>
  <c r="S1951" i="4"/>
  <c r="R1951" i="4"/>
  <c r="S2013" i="4"/>
  <c r="R2013" i="4"/>
  <c r="S1878" i="4"/>
  <c r="R1878" i="4"/>
  <c r="S144" i="4"/>
  <c r="R144" i="4"/>
  <c r="S890" i="4"/>
  <c r="R890" i="4"/>
  <c r="S504" i="4"/>
  <c r="R504" i="4"/>
  <c r="S387" i="4"/>
  <c r="R387" i="4"/>
  <c r="S1389" i="4"/>
  <c r="R1389" i="4"/>
  <c r="S2084" i="4"/>
  <c r="R2084" i="4"/>
  <c r="S767" i="4"/>
  <c r="R767" i="4"/>
  <c r="S1204" i="4"/>
  <c r="R1204" i="4"/>
  <c r="S1648" i="4"/>
  <c r="R1648" i="4"/>
  <c r="S1652" i="4"/>
  <c r="R1652" i="4"/>
  <c r="R939" i="4"/>
  <c r="S350" i="4"/>
  <c r="R350" i="4"/>
  <c r="S702" i="4"/>
  <c r="R702" i="4"/>
  <c r="S1581" i="4"/>
  <c r="R1581" i="4"/>
  <c r="S833" i="4"/>
  <c r="R833" i="4"/>
  <c r="S1180" i="4"/>
  <c r="R1180" i="4"/>
  <c r="S762" i="4"/>
  <c r="S1268" i="4"/>
  <c r="R1268" i="4"/>
  <c r="R1188" i="4"/>
  <c r="S1490" i="4"/>
  <c r="R1490" i="4"/>
  <c r="S1568" i="4"/>
  <c r="R1568" i="4"/>
  <c r="S1843" i="4"/>
  <c r="R1843" i="4"/>
  <c r="S571" i="4"/>
  <c r="R571" i="4"/>
  <c r="S170" i="4"/>
  <c r="R170" i="4"/>
  <c r="S343" i="4"/>
  <c r="R343" i="4"/>
  <c r="S318" i="4"/>
  <c r="R318" i="4"/>
  <c r="S661" i="4"/>
  <c r="R661" i="4"/>
  <c r="S2088" i="4"/>
  <c r="R2088" i="4"/>
  <c r="S321" i="4"/>
  <c r="R321" i="4"/>
  <c r="S262" i="4"/>
  <c r="R262" i="4"/>
  <c r="S1183" i="4"/>
  <c r="R1183" i="4"/>
  <c r="S2269" i="4"/>
  <c r="R2269" i="4"/>
  <c r="S1124" i="4"/>
  <c r="R1124" i="4"/>
  <c r="S634" i="4"/>
  <c r="R634" i="4"/>
  <c r="S760" i="4"/>
  <c r="R760" i="4"/>
  <c r="S131" i="4"/>
  <c r="R131" i="4"/>
  <c r="S1241" i="4"/>
  <c r="R1241" i="4"/>
  <c r="S1833" i="4"/>
  <c r="R1833" i="4"/>
  <c r="S166" i="4"/>
  <c r="R166" i="4"/>
  <c r="S659" i="4"/>
  <c r="R659" i="4"/>
  <c r="S994" i="4"/>
  <c r="R994" i="4"/>
  <c r="R260" i="4"/>
  <c r="S1811" i="4"/>
  <c r="R1811" i="4"/>
  <c r="R480" i="4"/>
  <c r="S2240" i="4"/>
  <c r="R2240" i="4"/>
  <c r="S1117" i="4"/>
  <c r="R1117" i="4"/>
  <c r="R1895" i="4"/>
  <c r="R1547" i="4"/>
  <c r="S97" i="4"/>
  <c r="R338" i="4"/>
  <c r="R2166" i="4"/>
  <c r="S146" i="4"/>
  <c r="R146" i="4"/>
  <c r="S1663" i="4"/>
  <c r="R1663" i="4"/>
  <c r="S893" i="4"/>
  <c r="R893" i="4"/>
  <c r="S90" i="4"/>
  <c r="R90" i="4"/>
  <c r="S1882" i="4"/>
  <c r="R1882" i="4"/>
  <c r="S408" i="4"/>
  <c r="R408" i="4"/>
  <c r="S517" i="4"/>
  <c r="R517" i="4"/>
  <c r="S1967" i="4"/>
  <c r="R1967" i="4"/>
  <c r="R44" i="4"/>
  <c r="S996" i="4"/>
  <c r="R996" i="4"/>
  <c r="S2196" i="4"/>
  <c r="S763" i="4"/>
  <c r="R763" i="4"/>
  <c r="S1549" i="4"/>
  <c r="R1549" i="4"/>
  <c r="S948" i="4"/>
  <c r="R948" i="4"/>
  <c r="S2090" i="4"/>
  <c r="R2090" i="4"/>
  <c r="S1943" i="4"/>
  <c r="R1943" i="4"/>
  <c r="S469" i="4"/>
  <c r="R469" i="4"/>
  <c r="S1576" i="4"/>
  <c r="R1576" i="4"/>
  <c r="S841" i="4"/>
  <c r="R841" i="4"/>
  <c r="S70" i="4"/>
  <c r="R70" i="4"/>
  <c r="S1394" i="4"/>
  <c r="R1394" i="4"/>
  <c r="S1247" i="4"/>
  <c r="R1247" i="4"/>
  <c r="S1200" i="4"/>
  <c r="R1200" i="4"/>
  <c r="S1821" i="4"/>
  <c r="R1821" i="4"/>
  <c r="S1137" i="4"/>
  <c r="R1137" i="4"/>
  <c r="S974" i="4"/>
  <c r="R974" i="4"/>
  <c r="S1812" i="4"/>
  <c r="R1812" i="4"/>
  <c r="S1444" i="4"/>
  <c r="R1444" i="4"/>
  <c r="S1540" i="4"/>
  <c r="R1540" i="4"/>
  <c r="S954" i="4"/>
  <c r="R954" i="4"/>
  <c r="S807" i="4"/>
  <c r="R807" i="4"/>
  <c r="S824" i="4"/>
  <c r="R824" i="4"/>
  <c r="S1445" i="4"/>
  <c r="R1445" i="4"/>
  <c r="S345" i="4"/>
  <c r="R345" i="4"/>
  <c r="S98" i="4"/>
  <c r="R98" i="4"/>
  <c r="S22" i="4"/>
  <c r="R22" i="4"/>
  <c r="S1647" i="4"/>
  <c r="R1647" i="4"/>
  <c r="S2093" i="4"/>
  <c r="R2093" i="4"/>
  <c r="S1561" i="4"/>
  <c r="R1561" i="4"/>
  <c r="S1958" i="4"/>
  <c r="R1958" i="4"/>
  <c r="S1868" i="4"/>
  <c r="R1868" i="4"/>
  <c r="S678" i="4"/>
  <c r="R678" i="4"/>
  <c r="S235" i="4"/>
  <c r="R235" i="4"/>
  <c r="S1184" i="4"/>
  <c r="R1184" i="4"/>
  <c r="S895" i="4"/>
  <c r="R895" i="4"/>
  <c r="S1405" i="4"/>
  <c r="R1405" i="4"/>
  <c r="S1633" i="4"/>
  <c r="R1633" i="4"/>
  <c r="S534" i="4"/>
  <c r="R534" i="4"/>
  <c r="S1068" i="4"/>
  <c r="R1068" i="4"/>
  <c r="S307" i="4"/>
  <c r="R307" i="4"/>
  <c r="S1132" i="4"/>
  <c r="R1132" i="4"/>
  <c r="S983" i="4"/>
  <c r="S533" i="4"/>
  <c r="R533" i="4"/>
  <c r="S1283" i="4"/>
  <c r="R39" i="4"/>
  <c r="S496" i="4"/>
  <c r="R496" i="4"/>
  <c r="S1713" i="4"/>
  <c r="R1713" i="4"/>
  <c r="S484" i="4"/>
  <c r="R484" i="4"/>
  <c r="S1625" i="4"/>
  <c r="R1625" i="4"/>
  <c r="R64" i="4"/>
  <c r="S1747" i="4"/>
  <c r="S2210" i="4"/>
  <c r="R2210" i="4"/>
  <c r="S1682" i="4"/>
  <c r="R1682" i="4"/>
  <c r="S1040" i="4"/>
  <c r="R1040" i="4"/>
  <c r="S87" i="4"/>
  <c r="R87" i="4"/>
  <c r="S1690" i="4"/>
  <c r="R1690" i="4"/>
  <c r="S1543" i="4"/>
  <c r="R1543" i="4"/>
  <c r="S69" i="4"/>
  <c r="R69" i="4"/>
  <c r="S2117" i="4"/>
  <c r="R2117" i="4"/>
  <c r="S275" i="4"/>
  <c r="R275" i="4"/>
  <c r="S246" i="4"/>
  <c r="R246" i="4"/>
  <c r="S1342" i="4"/>
  <c r="R1342" i="4"/>
  <c r="S393" i="4"/>
  <c r="R393" i="4"/>
  <c r="S208" i="4"/>
  <c r="R208" i="4"/>
  <c r="S524" i="4"/>
  <c r="R524" i="4"/>
  <c r="S1715" i="4"/>
  <c r="R1715" i="4"/>
  <c r="S566" i="4"/>
  <c r="S1148" i="4"/>
  <c r="R1148" i="4"/>
  <c r="S2316" i="4"/>
  <c r="R2316" i="4"/>
  <c r="S1515" i="4"/>
  <c r="R1515" i="4"/>
  <c r="S1081" i="4"/>
  <c r="R1081" i="4"/>
  <c r="S588" i="4"/>
  <c r="R588" i="4"/>
  <c r="S1484" i="4"/>
  <c r="R1484" i="4"/>
  <c r="S1414" i="4"/>
  <c r="R1414" i="4"/>
  <c r="S1474" i="4"/>
  <c r="R1474" i="4"/>
  <c r="S832" i="4"/>
  <c r="R832" i="4"/>
  <c r="S135" i="4"/>
  <c r="R135" i="4"/>
  <c r="S1738" i="4"/>
  <c r="R1738" i="4"/>
  <c r="S1591" i="4"/>
  <c r="R1591" i="4"/>
  <c r="S117" i="4"/>
  <c r="R117" i="4"/>
  <c r="S2165" i="4"/>
  <c r="R2165" i="4"/>
  <c r="S1075" i="4"/>
  <c r="R1075" i="4"/>
  <c r="S1409" i="4"/>
  <c r="R1409" i="4"/>
  <c r="S1078" i="4"/>
  <c r="R1078" i="4"/>
  <c r="S2044" i="4"/>
  <c r="R2044" i="4"/>
  <c r="S2123" i="4"/>
  <c r="R2123" i="4"/>
  <c r="S1193" i="4"/>
  <c r="S1898" i="4"/>
  <c r="R1898" i="4"/>
  <c r="R277" i="4"/>
  <c r="S1194" i="4"/>
  <c r="R1194" i="4"/>
  <c r="S1458" i="4"/>
  <c r="R1458" i="4"/>
  <c r="S752" i="4"/>
  <c r="R752" i="4"/>
  <c r="S2024" i="4"/>
  <c r="R2024" i="4"/>
  <c r="S1756" i="4"/>
  <c r="R1756" i="4"/>
  <c r="S376" i="4"/>
  <c r="S1775" i="4"/>
  <c r="R1775" i="4"/>
  <c r="S1403" i="4"/>
  <c r="R1403" i="4"/>
  <c r="S1119" i="4"/>
  <c r="R1119" i="4"/>
  <c r="S1908" i="4"/>
  <c r="R1908" i="4"/>
  <c r="S1415" i="4"/>
  <c r="R1415" i="4"/>
  <c r="S462" i="4"/>
  <c r="S1613" i="4"/>
  <c r="R1613" i="4"/>
  <c r="S2273" i="4"/>
  <c r="R2273" i="4"/>
  <c r="S1770" i="4"/>
  <c r="S1941" i="4"/>
  <c r="R1941" i="4"/>
  <c r="S62" i="4"/>
  <c r="R62" i="4"/>
  <c r="S733" i="4"/>
  <c r="R733" i="4"/>
  <c r="S1492" i="4"/>
  <c r="R1492" i="4"/>
  <c r="S1766" i="4"/>
  <c r="R1766" i="4"/>
  <c r="S1255" i="4"/>
  <c r="R1255" i="4"/>
  <c r="S1455" i="4"/>
  <c r="R1455" i="4"/>
  <c r="S830" i="4"/>
  <c r="R830" i="4"/>
  <c r="S427" i="4"/>
  <c r="R427" i="4"/>
  <c r="R1479" i="4"/>
  <c r="S2089" i="4"/>
  <c r="R2089" i="4"/>
  <c r="S828" i="4"/>
  <c r="R828" i="4"/>
  <c r="S894" i="4"/>
  <c r="R894" i="4"/>
  <c r="S2151" i="4"/>
  <c r="R2151" i="4"/>
  <c r="S1885" i="4"/>
  <c r="R1885" i="4"/>
  <c r="S630" i="4"/>
  <c r="R630" i="4"/>
  <c r="S1127" i="4"/>
  <c r="R1127" i="4"/>
  <c r="S1199" i="4"/>
  <c r="R1199" i="4"/>
  <c r="S1853" i="4"/>
  <c r="R1853" i="4"/>
  <c r="S775" i="4"/>
  <c r="R775" i="4"/>
  <c r="S1349" i="4"/>
  <c r="R1349" i="4"/>
  <c r="S2035" i="4"/>
  <c r="R2035" i="4"/>
  <c r="S1425" i="4"/>
  <c r="R1425" i="4"/>
  <c r="S2263" i="4"/>
  <c r="R2263" i="4"/>
  <c r="S132" i="4"/>
  <c r="R132" i="4"/>
  <c r="S1629" i="4"/>
  <c r="R1629" i="4"/>
  <c r="R507" i="4"/>
  <c r="S2221" i="4"/>
  <c r="R2221" i="4"/>
  <c r="S1143" i="4"/>
  <c r="R1143" i="4"/>
  <c r="S1717" i="4"/>
  <c r="R1717" i="4"/>
  <c r="S1217" i="4"/>
  <c r="R1217" i="4"/>
  <c r="S686" i="4"/>
  <c r="R686" i="4"/>
  <c r="S1100" i="4"/>
  <c r="R1100" i="4"/>
  <c r="S1988" i="4"/>
  <c r="R1988" i="4"/>
  <c r="S9" i="4"/>
  <c r="R9" i="4"/>
  <c r="S2113" i="4"/>
  <c r="R2113" i="4"/>
  <c r="S1740" i="4"/>
  <c r="R1740" i="4"/>
  <c r="S834" i="4"/>
  <c r="R834" i="4"/>
  <c r="S100" i="4"/>
  <c r="R100" i="4"/>
  <c r="S1891" i="4"/>
  <c r="R1891" i="4"/>
  <c r="S1313" i="4"/>
  <c r="R1313" i="4"/>
  <c r="S1797" i="4"/>
  <c r="R1797" i="4"/>
  <c r="S1950" i="4"/>
  <c r="R1950" i="4"/>
  <c r="S931" i="4"/>
  <c r="R931" i="4"/>
  <c r="R206" i="4"/>
  <c r="R622" i="4"/>
  <c r="S1598" i="4"/>
  <c r="R1598" i="4"/>
  <c r="S1109" i="4"/>
  <c r="R1109" i="4"/>
  <c r="S198" i="4"/>
  <c r="R198" i="4"/>
  <c r="S1328" i="4"/>
  <c r="R1328" i="4"/>
  <c r="S1359" i="4"/>
  <c r="R1359" i="4"/>
  <c r="S1191" i="4"/>
  <c r="R1191" i="4"/>
  <c r="S1378" i="4"/>
  <c r="R1378" i="4"/>
  <c r="S699" i="4"/>
  <c r="R699" i="4"/>
  <c r="S512" i="4"/>
  <c r="R512" i="4"/>
  <c r="S222" i="4"/>
  <c r="R222" i="4"/>
  <c r="S1399" i="4"/>
  <c r="R1399" i="4"/>
  <c r="S1352" i="4"/>
  <c r="R1352" i="4"/>
  <c r="S1139" i="4"/>
  <c r="R1139" i="4"/>
  <c r="S1473" i="4"/>
  <c r="R1473" i="4"/>
  <c r="S1206" i="4"/>
  <c r="R1206" i="4"/>
  <c r="S12" i="4"/>
  <c r="R12" i="4"/>
  <c r="S95" i="4"/>
  <c r="R95" i="4"/>
  <c r="S573" i="4"/>
  <c r="R573" i="4"/>
  <c r="S595" i="4"/>
  <c r="R595" i="4"/>
  <c r="S1964" i="4"/>
  <c r="R1964" i="4"/>
  <c r="S1922" i="4"/>
  <c r="R1922" i="4"/>
  <c r="S516" i="4"/>
  <c r="R516" i="4"/>
  <c r="S672" i="4"/>
  <c r="R672" i="4"/>
  <c r="R1569" i="4"/>
  <c r="R1848" i="4"/>
  <c r="S1795" i="4"/>
  <c r="R1795" i="4"/>
  <c r="S564" i="4"/>
  <c r="R564" i="4"/>
  <c r="S684" i="4"/>
  <c r="R684" i="4"/>
  <c r="S692" i="4"/>
  <c r="R692" i="4"/>
  <c r="S898" i="4"/>
  <c r="R898" i="4"/>
  <c r="S2186" i="4"/>
  <c r="R2186" i="4"/>
  <c r="S1267" i="4"/>
  <c r="R1267" i="4"/>
  <c r="S1724" i="4"/>
  <c r="R1724" i="4"/>
  <c r="S781" i="4"/>
  <c r="R781" i="4"/>
  <c r="S637" i="4"/>
  <c r="R637" i="4"/>
  <c r="S2266" i="4"/>
  <c r="R2266" i="4"/>
  <c r="S645" i="4"/>
  <c r="R645" i="4"/>
  <c r="S859" i="4"/>
  <c r="R859" i="4"/>
  <c r="S580" i="4"/>
  <c r="R580" i="4"/>
  <c r="S1248" i="4"/>
  <c r="R1248" i="4"/>
  <c r="S662" i="4"/>
  <c r="R662" i="4"/>
  <c r="S1012" i="4"/>
  <c r="R1012" i="4"/>
  <c r="S2329" i="4"/>
  <c r="R2329" i="4"/>
  <c r="S1947" i="4"/>
  <c r="R1947" i="4"/>
  <c r="S1657" i="4"/>
  <c r="R1657" i="4"/>
  <c r="S2142" i="4"/>
  <c r="R2142" i="4"/>
  <c r="S1084" i="4"/>
  <c r="R1084" i="4"/>
  <c r="S2082" i="4"/>
  <c r="R2082" i="4"/>
  <c r="S1734" i="4"/>
  <c r="R1734" i="4"/>
  <c r="S1602" i="4"/>
  <c r="R1602" i="4"/>
  <c r="S960" i="4"/>
  <c r="R960" i="4"/>
  <c r="S56" i="4"/>
  <c r="R56" i="4"/>
  <c r="S1802" i="4"/>
  <c r="R1802" i="4"/>
  <c r="S1655" i="4"/>
  <c r="R1655" i="4"/>
  <c r="S181" i="4"/>
  <c r="R181" i="4"/>
  <c r="S2229" i="4"/>
  <c r="R2229" i="4"/>
  <c r="S1395" i="4"/>
  <c r="R1395" i="4"/>
  <c r="S121" i="4"/>
  <c r="S1848" i="4"/>
  <c r="S527" i="4"/>
  <c r="R527" i="4"/>
  <c r="S1092" i="4"/>
  <c r="R1092" i="4"/>
  <c r="S1792" i="4"/>
  <c r="R1792" i="4"/>
  <c r="S1164" i="4"/>
  <c r="R1164" i="4"/>
  <c r="S1858" i="4"/>
  <c r="R1858" i="4"/>
  <c r="S759" i="4"/>
  <c r="R759" i="4"/>
  <c r="S1904" i="4"/>
  <c r="R1904" i="4"/>
  <c r="S2252" i="4"/>
  <c r="R2252" i="4"/>
  <c r="S1274" i="4"/>
  <c r="R1274" i="4"/>
  <c r="S230" i="4"/>
  <c r="R230" i="4"/>
  <c r="S959" i="4"/>
  <c r="R959" i="4"/>
  <c r="S1085" i="4"/>
  <c r="R1085" i="4"/>
  <c r="S474" i="4"/>
  <c r="R474" i="4"/>
  <c r="S327" i="4"/>
  <c r="R327" i="4"/>
  <c r="S302" i="4"/>
  <c r="R302" i="4"/>
  <c r="S901" i="4"/>
  <c r="R901" i="4"/>
  <c r="S1969" i="4"/>
  <c r="R1969" i="4"/>
  <c r="S1115" i="4"/>
  <c r="R1115" i="4"/>
  <c r="S1231" i="4"/>
  <c r="R1231" i="4"/>
  <c r="S1712" i="4"/>
  <c r="R1712" i="4"/>
  <c r="S803" i="4"/>
  <c r="R803" i="4"/>
  <c r="S1485" i="4"/>
  <c r="R1485" i="4"/>
  <c r="S977" i="4"/>
  <c r="R977" i="4"/>
  <c r="S1166" i="4"/>
  <c r="R1166" i="4"/>
  <c r="S2276" i="4"/>
  <c r="R2276" i="4"/>
  <c r="S193" i="4"/>
  <c r="R193" i="4"/>
  <c r="S35" i="4"/>
  <c r="R35" i="4"/>
  <c r="S2014" i="4"/>
  <c r="R2014" i="4"/>
  <c r="S1913" i="4"/>
  <c r="R1913" i="4"/>
  <c r="S646" i="4"/>
  <c r="R646" i="4"/>
  <c r="S36" i="4"/>
  <c r="R36" i="4"/>
  <c r="S1679" i="4"/>
  <c r="R1679" i="4"/>
  <c r="S1574" i="4"/>
  <c r="R1574" i="4"/>
  <c r="S2050" i="4"/>
  <c r="R2050" i="4"/>
  <c r="S1408" i="4"/>
  <c r="R1408" i="4"/>
  <c r="S10" i="4"/>
  <c r="R10" i="4"/>
  <c r="S2058" i="4"/>
  <c r="R2058" i="4"/>
  <c r="S1911" i="4"/>
  <c r="R1911" i="4"/>
  <c r="S437" i="4"/>
  <c r="R437" i="4"/>
  <c r="S2104" i="4"/>
  <c r="R2104" i="4"/>
  <c r="S1691" i="4"/>
  <c r="R1691" i="4"/>
  <c r="S2222" i="4"/>
  <c r="R2222" i="4"/>
  <c r="S236" i="4"/>
  <c r="R236" i="4"/>
  <c r="S466" i="4"/>
  <c r="R466" i="4"/>
  <c r="S497" i="4"/>
  <c r="R497" i="4"/>
  <c r="S2286" i="4"/>
  <c r="R2286" i="4"/>
  <c r="S2049" i="4"/>
  <c r="R2049" i="4"/>
  <c r="S813" i="4"/>
  <c r="R813" i="4"/>
  <c r="S390" i="4"/>
  <c r="R390" i="4"/>
  <c r="S2322" i="4"/>
  <c r="R2322" i="4"/>
  <c r="S878" i="4"/>
  <c r="R878" i="4"/>
  <c r="R211" i="4"/>
  <c r="R2120" i="4"/>
  <c r="S2011" i="4"/>
  <c r="R2011" i="4"/>
  <c r="S937" i="4"/>
  <c r="R937" i="4"/>
  <c r="S1529" i="4"/>
  <c r="R1529" i="4"/>
  <c r="S1186" i="4"/>
  <c r="R1186" i="4"/>
  <c r="S1007" i="4"/>
  <c r="R1007" i="4"/>
  <c r="S2039" i="4"/>
  <c r="R2039" i="4"/>
  <c r="S1089" i="4"/>
  <c r="R1089" i="4"/>
  <c r="R2141" i="4"/>
  <c r="S1383" i="4"/>
  <c r="R1383" i="4"/>
  <c r="S1035" i="4"/>
  <c r="R1035" i="4"/>
  <c r="S609" i="4"/>
  <c r="R609" i="4"/>
  <c r="S1097" i="4"/>
  <c r="R1097" i="4"/>
  <c r="S2280" i="4"/>
  <c r="R2280" i="4"/>
  <c r="S654" i="4"/>
  <c r="S115" i="4"/>
  <c r="R115" i="4"/>
  <c r="S1826" i="4"/>
  <c r="R1826" i="4"/>
  <c r="S635" i="4"/>
  <c r="R635" i="4"/>
  <c r="S1386" i="4"/>
  <c r="R1386" i="4"/>
  <c r="S1303" i="4"/>
  <c r="R1303" i="4"/>
  <c r="S1256" i="4"/>
  <c r="R1256" i="4"/>
  <c r="S1877" i="4"/>
  <c r="R1877" i="4"/>
  <c r="S1091" i="4"/>
  <c r="R1091" i="4"/>
  <c r="S1404" i="4"/>
  <c r="R1404" i="4"/>
  <c r="S242" i="4"/>
  <c r="R242" i="4"/>
  <c r="S2290" i="4"/>
  <c r="R2290" i="4"/>
  <c r="S2143" i="4"/>
  <c r="R2143" i="4"/>
  <c r="S669" i="4"/>
  <c r="R669" i="4"/>
  <c r="S17" i="4"/>
  <c r="R17" i="4"/>
  <c r="S2153" i="4"/>
  <c r="R2153" i="4"/>
  <c r="S1262" i="4"/>
  <c r="R1262" i="4"/>
  <c r="S620" i="4"/>
  <c r="R620" i="4"/>
  <c r="S1929" i="4"/>
  <c r="R1929" i="4"/>
  <c r="S58" i="4"/>
  <c r="R58" i="4"/>
  <c r="S2106" i="4"/>
  <c r="R2106" i="4"/>
  <c r="S1959" i="4"/>
  <c r="R1959" i="4"/>
  <c r="R549" i="4"/>
  <c r="S1448" i="4"/>
  <c r="R1448" i="4"/>
  <c r="S843" i="4"/>
  <c r="R843" i="4"/>
  <c r="S2061" i="4"/>
  <c r="R2061" i="4"/>
  <c r="R1794" i="4"/>
  <c r="S45" i="4"/>
  <c r="R45" i="4"/>
  <c r="S523" i="4"/>
  <c r="R523" i="4"/>
  <c r="S2246" i="4"/>
  <c r="R2246" i="4"/>
  <c r="S1764" i="4"/>
  <c r="R1764" i="4"/>
  <c r="S2268" i="4"/>
  <c r="R2268" i="4"/>
  <c r="S107" i="4"/>
  <c r="R107" i="4"/>
  <c r="S1149" i="4"/>
  <c r="R1149" i="4"/>
  <c r="S790" i="4"/>
  <c r="R790" i="4"/>
  <c r="S258" i="4"/>
  <c r="R258" i="4"/>
  <c r="S1902" i="4"/>
  <c r="R1902" i="4"/>
  <c r="S589" i="4"/>
  <c r="R589" i="4"/>
  <c r="R942" i="4"/>
  <c r="S614" i="4"/>
  <c r="R614" i="4"/>
  <c r="S2306" i="4"/>
  <c r="R2306" i="4"/>
  <c r="S712" i="4"/>
  <c r="R712" i="4"/>
  <c r="S2211" i="4"/>
  <c r="R2211" i="4"/>
  <c r="S590" i="4"/>
  <c r="R590" i="4"/>
  <c r="S1400" i="4"/>
  <c r="R1400" i="4"/>
  <c r="S1113" i="4"/>
  <c r="R1113" i="4"/>
  <c r="S1506" i="4"/>
  <c r="R1506" i="4"/>
  <c r="S177" i="4"/>
  <c r="S79" i="4"/>
  <c r="R79" i="4"/>
  <c r="S1087" i="4"/>
  <c r="R1087" i="4"/>
  <c r="S1213" i="4"/>
  <c r="R1213" i="4"/>
  <c r="S538" i="4"/>
  <c r="R538" i="4"/>
  <c r="S391" i="4"/>
  <c r="R391" i="4"/>
  <c r="S344" i="4"/>
  <c r="R344" i="4"/>
  <c r="S965" i="4"/>
  <c r="R965" i="4"/>
  <c r="S2081" i="4"/>
  <c r="R2081" i="4"/>
  <c r="S1435" i="4"/>
  <c r="R1435" i="4"/>
  <c r="S1504" i="4"/>
  <c r="R1504" i="4"/>
  <c r="S265" i="4"/>
  <c r="R265" i="4"/>
  <c r="S1659" i="4"/>
  <c r="R1659" i="4"/>
  <c r="S28" i="4"/>
  <c r="R28" i="4"/>
  <c r="S1809" i="4"/>
  <c r="R1809" i="4"/>
  <c r="S814" i="4"/>
  <c r="R814" i="4"/>
  <c r="S1820" i="4"/>
  <c r="R1820" i="4"/>
  <c r="S1246" i="4"/>
  <c r="R1246" i="4"/>
  <c r="S875" i="4"/>
  <c r="R875" i="4"/>
  <c r="S1380" i="4"/>
  <c r="R1380" i="4"/>
  <c r="S1851" i="4"/>
  <c r="R1851" i="4"/>
  <c r="S1798" i="4"/>
  <c r="R1798" i="4"/>
  <c r="S1924" i="4"/>
  <c r="R1924" i="4"/>
  <c r="S577" i="4"/>
  <c r="R577" i="4"/>
  <c r="S770" i="4"/>
  <c r="R770" i="4"/>
  <c r="S1808" i="4"/>
  <c r="R1808" i="4"/>
  <c r="S1552" i="4"/>
  <c r="R1552" i="4"/>
  <c r="S467" i="4"/>
  <c r="R467" i="4"/>
  <c r="S1965" i="4"/>
  <c r="R1965" i="4"/>
  <c r="S695" i="4"/>
  <c r="R695" i="4"/>
  <c r="S648" i="4"/>
  <c r="R648" i="4"/>
  <c r="S1013" i="4"/>
  <c r="R1013" i="4"/>
  <c r="S2121" i="4"/>
  <c r="R2121" i="4"/>
  <c r="S1528" i="4"/>
  <c r="R1528" i="4"/>
  <c r="S627" i="4"/>
  <c r="R627" i="4"/>
  <c r="S140" i="4"/>
  <c r="R140" i="4"/>
  <c r="S2124" i="4"/>
  <c r="R2124" i="4"/>
  <c r="S1074" i="4"/>
  <c r="R1074" i="4"/>
  <c r="S2207" i="4"/>
  <c r="R2207" i="4"/>
  <c r="S81" i="4"/>
  <c r="R81" i="4"/>
  <c r="S374" i="4"/>
  <c r="R374" i="4"/>
  <c r="S1871" i="4"/>
  <c r="R1871" i="4"/>
  <c r="S1402" i="4"/>
  <c r="R1402" i="4"/>
  <c r="S1016" i="4"/>
  <c r="R1016" i="4"/>
  <c r="S907" i="4"/>
  <c r="R907" i="4"/>
  <c r="S225" i="4"/>
  <c r="R225" i="4"/>
  <c r="S2260" i="4"/>
  <c r="R2260" i="4"/>
  <c r="S1919" i="4"/>
  <c r="R1919" i="4"/>
  <c r="S1223" i="4"/>
  <c r="R1223" i="4"/>
  <c r="S463" i="4"/>
  <c r="S1920" i="4"/>
  <c r="R1920" i="4"/>
  <c r="S2172" i="4"/>
  <c r="R2172" i="4"/>
  <c r="R1886" i="4"/>
  <c r="S972" i="4"/>
  <c r="R972" i="4"/>
  <c r="R184" i="4"/>
  <c r="S1333" i="4"/>
  <c r="R1333" i="4"/>
  <c r="S1601" i="4"/>
  <c r="R1601" i="4"/>
  <c r="S2126" i="4"/>
  <c r="R2126" i="4"/>
  <c r="S1530" i="4"/>
  <c r="R1530" i="4"/>
  <c r="S1666" i="4"/>
  <c r="R1666" i="4"/>
  <c r="S656" i="4"/>
  <c r="R656" i="4"/>
  <c r="R2137" i="4"/>
  <c r="S226" i="4"/>
  <c r="R226" i="4"/>
  <c r="S2046" i="4"/>
  <c r="R2046" i="4"/>
  <c r="S618" i="4"/>
  <c r="R618" i="4"/>
  <c r="S599" i="4"/>
  <c r="R599" i="4"/>
  <c r="S552" i="4"/>
  <c r="R552" i="4"/>
  <c r="S917" i="4"/>
  <c r="R917" i="4"/>
  <c r="S2041" i="4"/>
  <c r="R2041" i="4"/>
  <c r="S1763" i="4"/>
  <c r="R1763" i="4"/>
  <c r="R306" i="4"/>
  <c r="S1695" i="4"/>
  <c r="R1695" i="4"/>
  <c r="S1888" i="4"/>
  <c r="R1888" i="4"/>
  <c r="S334" i="4"/>
  <c r="R334" i="4"/>
  <c r="S1762" i="4"/>
  <c r="R1762" i="4"/>
  <c r="S1146" i="4"/>
  <c r="R1146" i="4"/>
  <c r="S1272" i="4"/>
  <c r="R1272" i="4"/>
  <c r="S1739" i="4"/>
  <c r="R1739" i="4"/>
  <c r="S1497" i="4"/>
  <c r="R1497" i="4"/>
  <c r="S2238" i="4"/>
  <c r="R2238" i="4"/>
  <c r="S1746" i="4"/>
  <c r="R1746" i="4"/>
  <c r="S1398" i="4"/>
  <c r="R1398" i="4"/>
  <c r="S2057" i="4"/>
  <c r="R2057" i="4"/>
  <c r="S260" i="4"/>
  <c r="S1708" i="4"/>
  <c r="R1708" i="4"/>
  <c r="S480" i="4"/>
  <c r="S394" i="4"/>
  <c r="R394" i="4"/>
  <c r="S459" i="4"/>
  <c r="R459" i="4"/>
  <c r="S1110" i="4"/>
  <c r="R1110" i="4"/>
  <c r="S1895" i="4"/>
  <c r="S1547" i="4"/>
  <c r="S715" i="4"/>
  <c r="R715" i="4"/>
  <c r="S338" i="4"/>
  <c r="S658" i="4"/>
  <c r="R658" i="4"/>
  <c r="S2111" i="4"/>
  <c r="R2111" i="4"/>
  <c r="S1341" i="4"/>
  <c r="R1341" i="4"/>
  <c r="S346" i="4"/>
  <c r="R346" i="4"/>
  <c r="S2138" i="4"/>
  <c r="R2138" i="4"/>
  <c r="S664" i="4"/>
  <c r="R664" i="4"/>
  <c r="S773" i="4"/>
  <c r="R773" i="4"/>
  <c r="S1418" i="4"/>
  <c r="R1418" i="4"/>
  <c r="S44" i="4"/>
  <c r="R1686" i="4"/>
  <c r="R1116" i="4"/>
  <c r="S1019" i="4"/>
  <c r="R1019" i="4"/>
  <c r="S905" i="4"/>
  <c r="R905" i="4"/>
  <c r="S1236" i="4"/>
  <c r="R1236" i="4"/>
  <c r="S151" i="4"/>
  <c r="R151" i="4"/>
  <c r="S2199" i="4"/>
  <c r="R2199" i="4"/>
  <c r="S725" i="4"/>
  <c r="R725" i="4"/>
  <c r="S2145" i="4"/>
  <c r="R2145" i="4"/>
  <c r="S862" i="4"/>
  <c r="R862" i="4"/>
  <c r="S47" i="4"/>
  <c r="R47" i="4"/>
  <c r="S1650" i="4"/>
  <c r="R1650" i="4"/>
  <c r="S1503" i="4"/>
  <c r="R1503" i="4"/>
  <c r="S29" i="4"/>
  <c r="R29" i="4"/>
  <c r="S2077" i="4"/>
  <c r="R2077" i="4"/>
  <c r="S1393" i="4"/>
  <c r="R1393" i="4"/>
  <c r="S1494" i="4"/>
  <c r="R1494" i="4"/>
  <c r="S724" i="4"/>
  <c r="R724" i="4"/>
  <c r="S418" i="4"/>
  <c r="R418" i="4"/>
  <c r="S142" i="4"/>
  <c r="R142" i="4"/>
  <c r="S1210" i="4"/>
  <c r="R1210" i="4"/>
  <c r="S1063" i="4"/>
  <c r="R1063" i="4"/>
  <c r="S1080" i="4"/>
  <c r="R1080" i="4"/>
  <c r="S1701" i="4"/>
  <c r="R1701" i="4"/>
  <c r="S601" i="4"/>
  <c r="R601" i="4"/>
  <c r="S271" i="4"/>
  <c r="R271" i="4"/>
  <c r="S176" i="4"/>
  <c r="R176" i="4"/>
  <c r="S2159" i="4"/>
  <c r="R2159" i="4"/>
  <c r="S2136" i="4"/>
  <c r="R2136" i="4"/>
  <c r="S1817" i="4"/>
  <c r="R1817" i="4"/>
  <c r="S454" i="4"/>
  <c r="R454" i="4"/>
  <c r="S868" i="4"/>
  <c r="R868" i="4"/>
  <c r="S1772" i="4"/>
  <c r="R1772" i="4"/>
  <c r="S787" i="4"/>
  <c r="R787" i="4"/>
  <c r="S1805" i="4"/>
  <c r="R1805" i="4"/>
  <c r="S1471" i="4"/>
  <c r="R1471" i="4"/>
  <c r="S1632" i="4"/>
  <c r="R1632" i="4"/>
  <c r="S1889" i="4"/>
  <c r="R1889" i="4"/>
  <c r="S1038" i="4"/>
  <c r="R1038" i="4"/>
  <c r="S60" i="4"/>
  <c r="R60" i="4"/>
  <c r="S827" i="4"/>
  <c r="R827" i="4"/>
  <c r="S216" i="4"/>
  <c r="R216" i="4"/>
  <c r="S1495" i="4"/>
  <c r="R1495" i="4"/>
  <c r="R1045" i="4"/>
  <c r="S1987" i="4"/>
  <c r="R1987" i="4"/>
  <c r="S39" i="4"/>
  <c r="S1202" i="4"/>
  <c r="R1202" i="4"/>
  <c r="S1264" i="4"/>
  <c r="R1264" i="4"/>
  <c r="S1771" i="4"/>
  <c r="R1771" i="4"/>
  <c r="R40" i="4"/>
  <c r="S2209" i="4"/>
  <c r="R2209" i="4"/>
  <c r="S1062" i="4"/>
  <c r="R1062" i="4"/>
  <c r="S64" i="4"/>
  <c r="R1388" i="4"/>
  <c r="S1999" i="4"/>
  <c r="R1999" i="4"/>
  <c r="S2130" i="4"/>
  <c r="R2130" i="4"/>
  <c r="S61" i="4"/>
  <c r="R61" i="4"/>
  <c r="S200" i="4"/>
  <c r="R200" i="4"/>
  <c r="S1946" i="4"/>
  <c r="R1946" i="4"/>
  <c r="S1799" i="4"/>
  <c r="R1799" i="4"/>
  <c r="S325" i="4"/>
  <c r="R325" i="4"/>
  <c r="S1976" i="4"/>
  <c r="R1976" i="4"/>
  <c r="S795" i="4"/>
  <c r="R795" i="4"/>
  <c r="S1250" i="4"/>
  <c r="R1250" i="4"/>
  <c r="S188" i="4"/>
  <c r="R188" i="4"/>
  <c r="S649" i="4"/>
  <c r="R649" i="4"/>
  <c r="S911" i="4"/>
  <c r="R911" i="4"/>
  <c r="S1692" i="4"/>
  <c r="R1692" i="4"/>
  <c r="S2307" i="4"/>
  <c r="R2307" i="4"/>
  <c r="S1070" i="4"/>
  <c r="R1070" i="4"/>
  <c r="S148" i="4"/>
  <c r="R148" i="4"/>
  <c r="S2232" i="4"/>
  <c r="R2232" i="4"/>
  <c r="S1939" i="4"/>
  <c r="R1939" i="4"/>
  <c r="S1337" i="4"/>
  <c r="R1337" i="4"/>
  <c r="S990" i="4"/>
  <c r="R990" i="4"/>
  <c r="S1844" i="4"/>
  <c r="R1844" i="4"/>
  <c r="S272" i="4"/>
  <c r="R272" i="4"/>
  <c r="S1054" i="4"/>
  <c r="R1054" i="4"/>
  <c r="S1986" i="4"/>
  <c r="R1986" i="4"/>
  <c r="S1280" i="4"/>
  <c r="R1280" i="4"/>
  <c r="S248" i="4"/>
  <c r="R248" i="4"/>
  <c r="S1994" i="4"/>
  <c r="R1994" i="4"/>
  <c r="S1847" i="4"/>
  <c r="R1847" i="4"/>
  <c r="S373" i="4"/>
  <c r="R373" i="4"/>
  <c r="S1456" i="4"/>
  <c r="R1456" i="4"/>
  <c r="S1331" i="4"/>
  <c r="R1331" i="4"/>
  <c r="S1665" i="4"/>
  <c r="R1665" i="4"/>
  <c r="S1582" i="4"/>
  <c r="R1582" i="4"/>
  <c r="S964" i="4"/>
  <c r="R964" i="4"/>
  <c r="S1339" i="4"/>
  <c r="R1339" i="4"/>
  <c r="R422" i="4"/>
  <c r="S215" i="4"/>
  <c r="R215" i="4"/>
  <c r="S277" i="4"/>
  <c r="S771" i="4"/>
  <c r="R771" i="4"/>
  <c r="R134" i="4"/>
  <c r="S1970" i="4"/>
  <c r="R1970" i="4"/>
  <c r="S1008" i="4"/>
  <c r="R1008" i="4"/>
  <c r="S209" i="4"/>
  <c r="R209" i="4"/>
  <c r="S1545" i="4"/>
  <c r="R1545" i="4"/>
  <c r="R229" i="4"/>
  <c r="S1069" i="4"/>
  <c r="R1069" i="4"/>
  <c r="S43" i="4"/>
  <c r="S563" i="4"/>
  <c r="S582" i="4"/>
  <c r="R118" i="4"/>
  <c r="S918" i="4"/>
  <c r="R918" i="4"/>
  <c r="S1584" i="4"/>
  <c r="R1584" i="4"/>
  <c r="S1979" i="4"/>
  <c r="R1979" i="4"/>
  <c r="S2020" i="4"/>
  <c r="R2020" i="4"/>
  <c r="S1519" i="4"/>
  <c r="R1519" i="4"/>
  <c r="S1527" i="4"/>
  <c r="R1527" i="4"/>
  <c r="S1912" i="4"/>
  <c r="R1912" i="4"/>
  <c r="S1623" i="4"/>
  <c r="R1623" i="4"/>
  <c r="S1155" i="4"/>
  <c r="R1155" i="4"/>
  <c r="S1842" i="4"/>
  <c r="R1842" i="4"/>
  <c r="S1329" i="4"/>
  <c r="R1329" i="4"/>
  <c r="S2149" i="4"/>
  <c r="R2149" i="4"/>
  <c r="R250" i="4"/>
  <c r="R23" i="4"/>
  <c r="S1114" i="4"/>
  <c r="R1114" i="4"/>
  <c r="S711" i="4"/>
  <c r="R711" i="4"/>
  <c r="R442" i="4"/>
  <c r="S2234" i="4"/>
  <c r="R2234" i="4"/>
  <c r="S2087" i="4"/>
  <c r="R2087" i="4"/>
  <c r="S677" i="4"/>
  <c r="R677" i="4"/>
  <c r="S1227" i="4"/>
  <c r="R1227" i="4"/>
  <c r="S941" i="4"/>
  <c r="R941" i="4"/>
  <c r="S414" i="4"/>
  <c r="R414" i="4"/>
  <c r="S1316" i="4"/>
  <c r="R1316" i="4"/>
  <c r="S1362" i="4"/>
  <c r="R1362" i="4"/>
  <c r="S865" i="4"/>
  <c r="R865" i="4"/>
  <c r="S1432" i="4"/>
  <c r="R1432" i="4"/>
  <c r="S274" i="4"/>
  <c r="R274" i="4"/>
  <c r="S1791" i="4"/>
  <c r="R1791" i="4"/>
  <c r="S922" i="4"/>
  <c r="R922" i="4"/>
  <c r="S728" i="4"/>
  <c r="R728" i="4"/>
  <c r="S441" i="4"/>
  <c r="R441" i="4"/>
  <c r="S2152" i="4"/>
  <c r="R2152" i="4"/>
  <c r="S2224" i="4"/>
  <c r="R2224" i="4"/>
  <c r="S1251" i="4"/>
  <c r="R1251" i="4"/>
  <c r="S1033" i="4"/>
  <c r="R1033" i="4"/>
  <c r="S1550" i="4"/>
  <c r="R1550" i="4"/>
  <c r="S1972" i="4"/>
  <c r="R1972" i="4"/>
  <c r="S1353" i="4"/>
  <c r="R1353" i="4"/>
  <c r="R2168" i="4"/>
  <c r="S2115" i="4"/>
  <c r="R2115" i="4"/>
  <c r="S1030" i="4"/>
  <c r="R1030" i="4"/>
  <c r="S20" i="4"/>
  <c r="R20" i="4"/>
  <c r="S1997" i="4"/>
  <c r="R1997" i="4"/>
  <c r="S66" i="4"/>
  <c r="R66" i="4"/>
  <c r="S1583" i="4"/>
  <c r="R1583" i="4"/>
  <c r="S1709" i="4"/>
  <c r="R1709" i="4"/>
  <c r="S970" i="4"/>
  <c r="R970" i="4"/>
  <c r="S823" i="4"/>
  <c r="R823" i="4"/>
  <c r="S776" i="4"/>
  <c r="R776" i="4"/>
  <c r="S1397" i="4"/>
  <c r="R1397" i="4"/>
  <c r="S11" i="4"/>
  <c r="R11" i="4"/>
  <c r="S897" i="4"/>
  <c r="R897" i="4"/>
  <c r="S1311" i="4"/>
  <c r="R1311" i="4"/>
  <c r="S1993" i="4"/>
  <c r="R1993" i="4"/>
  <c r="S256" i="4"/>
  <c r="R256" i="4"/>
  <c r="S1407" i="4"/>
  <c r="R1407" i="4"/>
  <c r="S1533" i="4"/>
  <c r="R1533" i="4"/>
  <c r="S730" i="4"/>
  <c r="R730" i="4"/>
  <c r="S583" i="4"/>
  <c r="R583" i="4"/>
  <c r="S536" i="4"/>
  <c r="R536" i="4"/>
  <c r="S1157" i="4"/>
  <c r="R1157" i="4"/>
  <c r="S2227" i="4"/>
  <c r="R2227" i="4"/>
  <c r="S1371" i="4"/>
  <c r="R1371" i="4"/>
  <c r="S1056" i="4"/>
  <c r="R1056" i="4"/>
  <c r="S1984" i="4"/>
  <c r="R1984" i="4"/>
  <c r="S1059" i="4"/>
  <c r="R1059" i="4"/>
  <c r="S2184" i="4"/>
  <c r="R2184" i="4"/>
  <c r="S1233" i="4"/>
  <c r="R1233" i="4"/>
  <c r="S1678" i="4"/>
  <c r="R1678" i="4"/>
  <c r="S1196" i="4"/>
  <c r="R1196" i="4"/>
  <c r="S1737" i="4"/>
  <c r="R1737" i="4"/>
  <c r="S291" i="4"/>
  <c r="R291" i="4"/>
  <c r="S2132" i="4"/>
  <c r="R2132" i="4"/>
  <c r="S1731" i="4"/>
  <c r="R1731" i="4"/>
  <c r="S1150" i="4"/>
  <c r="R1150" i="4"/>
  <c r="S1348" i="4"/>
  <c r="R1348" i="4"/>
  <c r="S1376" i="4"/>
  <c r="R1376" i="4"/>
  <c r="S1628" i="4"/>
  <c r="R1628" i="4"/>
  <c r="S367" i="4"/>
  <c r="R367" i="4"/>
  <c r="S429" i="4"/>
  <c r="R429" i="4"/>
  <c r="S266" i="4"/>
  <c r="R266" i="4"/>
  <c r="S2314" i="4"/>
  <c r="R2314" i="4"/>
  <c r="S2167" i="4"/>
  <c r="R2167" i="4"/>
  <c r="S693" i="4"/>
  <c r="R693" i="4"/>
  <c r="S2009" i="4"/>
  <c r="R2009" i="4"/>
  <c r="S2291" i="4"/>
  <c r="R2291" i="4"/>
  <c r="S2033" i="4"/>
  <c r="R2033" i="4"/>
  <c r="S726" i="4"/>
  <c r="R726" i="4"/>
  <c r="S1572" i="4"/>
  <c r="R1572" i="4"/>
  <c r="S1042" i="4"/>
  <c r="R1042" i="4"/>
  <c r="S993" i="4"/>
  <c r="R993" i="4"/>
  <c r="S1294" i="4"/>
  <c r="R1294" i="4"/>
  <c r="S1954" i="4"/>
  <c r="R1954" i="4"/>
  <c r="S1760" i="4"/>
  <c r="R1760" i="4"/>
  <c r="S348" i="4"/>
  <c r="R348" i="4"/>
  <c r="S976" i="4"/>
  <c r="R976" i="4"/>
  <c r="S910" i="4"/>
  <c r="R910" i="4"/>
  <c r="S211" i="4"/>
  <c r="S2120" i="4"/>
  <c r="S1361" i="4"/>
  <c r="R1361" i="4"/>
  <c r="S1856" i="4"/>
  <c r="R1856" i="4"/>
  <c r="R2169" i="4"/>
  <c r="S1101" i="4"/>
  <c r="R1101" i="4"/>
  <c r="S1152" i="4"/>
  <c r="R1152" i="4"/>
  <c r="S1224" i="4"/>
  <c r="R1224" i="4"/>
  <c r="S1857" i="4"/>
  <c r="R1857" i="4"/>
  <c r="S2141" i="4"/>
  <c r="S888" i="4"/>
  <c r="R888" i="4"/>
  <c r="S674" i="4"/>
  <c r="R674" i="4"/>
  <c r="R2219" i="4"/>
  <c r="S1182" i="4"/>
  <c r="R1182" i="4"/>
  <c r="R929" i="4"/>
  <c r="R1174" i="4"/>
  <c r="S371" i="4"/>
  <c r="R371" i="4"/>
  <c r="S1807" i="4"/>
  <c r="R1807" i="4"/>
  <c r="S998" i="4"/>
  <c r="R998" i="4"/>
  <c r="S1706" i="4"/>
  <c r="R1706" i="4"/>
  <c r="S1559" i="4"/>
  <c r="R1559" i="4"/>
  <c r="S85" i="4"/>
  <c r="R85" i="4"/>
  <c r="S2133" i="4"/>
  <c r="R2133" i="4"/>
  <c r="S1347" i="4"/>
  <c r="R1347" i="4"/>
  <c r="S24" i="4"/>
  <c r="R24" i="4"/>
  <c r="S498" i="4"/>
  <c r="R498" i="4"/>
  <c r="S351" i="4"/>
  <c r="R351" i="4"/>
  <c r="S326" i="4"/>
  <c r="R326" i="4"/>
  <c r="S925" i="4"/>
  <c r="R925" i="4"/>
  <c r="S273" i="4"/>
  <c r="R273" i="4"/>
  <c r="S1899" i="4"/>
  <c r="R1899" i="4"/>
  <c r="S1782" i="4"/>
  <c r="R1782" i="4"/>
  <c r="S1884" i="4"/>
  <c r="R1884" i="4"/>
  <c r="S667" i="4"/>
  <c r="R667" i="4"/>
  <c r="S314" i="4"/>
  <c r="R314" i="4"/>
  <c r="S167" i="4"/>
  <c r="R167" i="4"/>
  <c r="S2215" i="4"/>
  <c r="R2215" i="4"/>
  <c r="S1099" i="4"/>
  <c r="R1099" i="4"/>
  <c r="S873" i="4"/>
  <c r="R873" i="4"/>
  <c r="S1794" i="4"/>
  <c r="R621" i="4"/>
  <c r="S673" i="4"/>
  <c r="S670" i="4"/>
  <c r="R670" i="4"/>
  <c r="S1060" i="4"/>
  <c r="R1060" i="4"/>
  <c r="S676" i="4"/>
  <c r="R676" i="4"/>
  <c r="S1556" i="4"/>
  <c r="R1556" i="4"/>
  <c r="S363" i="4"/>
  <c r="R363" i="4"/>
  <c r="S909" i="4"/>
  <c r="S1496" i="4"/>
  <c r="R1496" i="4"/>
  <c r="S1814" i="4"/>
  <c r="R1814" i="4"/>
  <c r="S303" i="4"/>
  <c r="R303" i="4"/>
  <c r="S1421" i="4"/>
  <c r="R1421" i="4"/>
  <c r="S1934" i="4"/>
  <c r="R1934" i="4"/>
  <c r="R585" i="4"/>
  <c r="S942" i="4"/>
  <c r="S1520" i="4"/>
  <c r="R1520" i="4"/>
  <c r="S704" i="4"/>
  <c r="R704" i="4"/>
  <c r="S691" i="4"/>
  <c r="R691" i="4"/>
  <c r="S1654" i="4"/>
  <c r="R1654" i="4"/>
  <c r="R1765" i="4"/>
  <c r="S1881" i="4"/>
  <c r="R1881" i="4"/>
  <c r="R447" i="4"/>
  <c r="R1961" i="4"/>
  <c r="S82" i="4"/>
  <c r="R82" i="4"/>
  <c r="S1535" i="4"/>
  <c r="R1535" i="4"/>
  <c r="S1661" i="4"/>
  <c r="R1661" i="4"/>
  <c r="S794" i="4"/>
  <c r="R794" i="4"/>
  <c r="S647" i="4"/>
  <c r="R647" i="4"/>
  <c r="S600" i="4"/>
  <c r="R600" i="4"/>
  <c r="S1221" i="4"/>
  <c r="R1221" i="4"/>
  <c r="S57" i="4"/>
  <c r="R57" i="4"/>
  <c r="S1779" i="4"/>
  <c r="R1779" i="4"/>
  <c r="S1769" i="4"/>
  <c r="R1769" i="4"/>
  <c r="S521" i="4"/>
  <c r="R521" i="4"/>
  <c r="S2235" i="4"/>
  <c r="R2235" i="4"/>
  <c r="S1108" i="4"/>
  <c r="R1108" i="4"/>
  <c r="S2225" i="4"/>
  <c r="R2225" i="4"/>
  <c r="S1334" i="4"/>
  <c r="R1334" i="4"/>
  <c r="S788" i="4"/>
  <c r="R788" i="4"/>
  <c r="S596" i="4"/>
  <c r="R596" i="4"/>
  <c r="S1131" i="4"/>
  <c r="R1131" i="4"/>
  <c r="S2032" i="4"/>
  <c r="R2032" i="4"/>
  <c r="S555" i="4"/>
  <c r="R555" i="4"/>
  <c r="S2310" i="4"/>
  <c r="R2310" i="4"/>
  <c r="S836" i="4"/>
  <c r="R836" i="4"/>
  <c r="S1641" i="4"/>
  <c r="R1641" i="4"/>
  <c r="S1218" i="4"/>
  <c r="R1218" i="4"/>
  <c r="S2320" i="4"/>
  <c r="R2320" i="4"/>
  <c r="S2064" i="4"/>
  <c r="R2064" i="4"/>
  <c r="R2336" i="4"/>
  <c r="R2" i="4"/>
  <c r="S2336" i="4"/>
  <c r="S2" i="4"/>
  <c r="S30" i="4"/>
  <c r="R30" i="4"/>
  <c r="S1098" i="4"/>
  <c r="S951" i="4"/>
  <c r="R951" i="4"/>
  <c r="R904" i="4"/>
  <c r="S1269" i="4"/>
  <c r="R1269" i="4"/>
  <c r="S139" i="4"/>
  <c r="R139" i="4"/>
  <c r="S1800" i="4"/>
  <c r="R1800" i="4"/>
  <c r="S822" i="4"/>
  <c r="R822" i="4"/>
  <c r="S1420" i="4"/>
  <c r="R1420" i="4"/>
  <c r="S1036" i="4"/>
  <c r="R1036" i="4"/>
  <c r="R1586" i="4"/>
  <c r="S624" i="4"/>
  <c r="R624" i="4"/>
  <c r="R593" i="4"/>
  <c r="S1390" i="4"/>
  <c r="R1390" i="4"/>
  <c r="S1672" i="4"/>
  <c r="R1672" i="4"/>
  <c r="S1914" i="4"/>
  <c r="R1914" i="4"/>
  <c r="S101" i="4"/>
  <c r="R101" i="4"/>
  <c r="S1163" i="4"/>
  <c r="R1163" i="4"/>
  <c r="S1753" i="4"/>
  <c r="R1753" i="4"/>
  <c r="S2177" i="4"/>
  <c r="R2177" i="4"/>
  <c r="S701" i="4"/>
  <c r="R701" i="4"/>
  <c r="S1541" i="4"/>
  <c r="R1541" i="4"/>
  <c r="S116" i="4"/>
  <c r="R116" i="4"/>
  <c r="R1105" i="4"/>
  <c r="S2016" i="4"/>
  <c r="R2016" i="4"/>
  <c r="S1451" i="4"/>
  <c r="R1451" i="4"/>
  <c r="S1886" i="4"/>
  <c r="R214" i="4"/>
  <c r="S184" i="4"/>
  <c r="S2101" i="4"/>
  <c r="R2101" i="4"/>
  <c r="S2059" i="4"/>
  <c r="R2059" i="4"/>
  <c r="R852" i="4"/>
  <c r="S871" i="4"/>
  <c r="R871" i="4"/>
  <c r="S2287" i="4"/>
  <c r="R2287" i="4"/>
  <c r="R233" i="4"/>
  <c r="R689" i="4"/>
  <c r="S2137" i="4"/>
  <c r="S207" i="4"/>
  <c r="R207" i="4"/>
  <c r="S449" i="4"/>
  <c r="R449" i="4"/>
  <c r="S1130" i="4"/>
  <c r="R1130" i="4"/>
  <c r="S855" i="4"/>
  <c r="R855" i="4"/>
  <c r="S808" i="4"/>
  <c r="R808" i="4"/>
  <c r="S1173" i="4"/>
  <c r="R1173" i="4"/>
  <c r="S123" i="4"/>
  <c r="R123" i="4"/>
  <c r="S1286" i="4"/>
  <c r="R1286" i="4"/>
  <c r="S368" i="4"/>
  <c r="R368" i="4"/>
  <c r="S337" i="4"/>
  <c r="R337" i="4"/>
  <c r="S1366" i="4"/>
  <c r="R1366" i="4"/>
  <c r="S653" i="4"/>
  <c r="R653" i="4"/>
  <c r="S1658" i="4"/>
  <c r="R1658" i="4"/>
  <c r="S357" i="4"/>
  <c r="R357" i="4"/>
  <c r="S2063" i="4"/>
  <c r="R2063" i="4"/>
  <c r="S2097" i="4"/>
  <c r="R2097" i="4"/>
  <c r="S1620" i="4"/>
  <c r="R1620" i="4"/>
  <c r="S400" i="4"/>
  <c r="R400" i="4"/>
  <c r="S1422" i="4"/>
  <c r="R1422" i="4"/>
  <c r="R638" i="4"/>
  <c r="S849" i="4"/>
  <c r="R849" i="4"/>
  <c r="S1017" i="4"/>
  <c r="R1017" i="4"/>
  <c r="S2129" i="4"/>
  <c r="R2129" i="4"/>
  <c r="R1930" i="4"/>
  <c r="S1523" i="4"/>
  <c r="R1523" i="4"/>
  <c r="S2158" i="4"/>
  <c r="R2158" i="4"/>
  <c r="S741" i="4"/>
  <c r="R741" i="4"/>
  <c r="R513" i="4"/>
  <c r="S916" i="4"/>
  <c r="R916" i="4"/>
  <c r="S1599" i="4"/>
  <c r="R1599" i="4"/>
  <c r="S162" i="4"/>
  <c r="R162" i="4"/>
  <c r="S1106" i="4"/>
  <c r="R1106" i="4"/>
  <c r="R464" i="4"/>
  <c r="S1789" i="4"/>
  <c r="R1789" i="4"/>
  <c r="R602" i="4"/>
  <c r="S199" i="4"/>
  <c r="R199" i="4"/>
  <c r="S920" i="4"/>
  <c r="R920" i="4"/>
  <c r="S1029" i="4"/>
  <c r="R1029" i="4"/>
  <c r="S503" i="4"/>
  <c r="R503" i="4"/>
  <c r="S1018" i="4"/>
  <c r="R1018" i="4"/>
  <c r="S1116" i="4"/>
  <c r="S1275" i="4"/>
  <c r="R1275" i="4"/>
  <c r="S2171" i="4"/>
  <c r="R2171" i="4"/>
  <c r="S88" i="4"/>
  <c r="R88" i="4"/>
  <c r="S407" i="4"/>
  <c r="R407" i="4"/>
  <c r="S360" i="4"/>
  <c r="R360" i="4"/>
  <c r="S981" i="4"/>
  <c r="R981" i="4"/>
  <c r="S187" i="4"/>
  <c r="R187" i="4"/>
  <c r="S2092" i="4"/>
  <c r="R2092" i="4"/>
  <c r="S160" i="4"/>
  <c r="R160" i="4"/>
  <c r="S1906" i="4"/>
  <c r="R1906" i="4"/>
  <c r="S1759" i="4"/>
  <c r="R1759" i="4"/>
  <c r="S285" i="4"/>
  <c r="R285" i="4"/>
  <c r="S2333" i="4"/>
  <c r="R2333" i="4"/>
  <c r="S1649" i="4"/>
  <c r="R1649" i="4"/>
  <c r="S2006" i="4"/>
  <c r="R2006" i="4"/>
  <c r="R1996" i="4"/>
  <c r="S2274" i="4"/>
  <c r="R2274" i="4"/>
  <c r="S119" i="4"/>
  <c r="R119" i="4"/>
  <c r="S1466" i="4"/>
  <c r="R1466" i="4"/>
  <c r="S1319" i="4"/>
  <c r="R1319" i="4"/>
  <c r="S1336" i="4"/>
  <c r="R1336" i="4"/>
  <c r="S1957" i="4"/>
  <c r="R1957" i="4"/>
  <c r="S195" i="4"/>
  <c r="R195" i="4"/>
  <c r="S608" i="4"/>
  <c r="R608" i="4"/>
  <c r="S450" i="4"/>
  <c r="R450" i="4"/>
  <c r="S640" i="4"/>
  <c r="R640" i="4"/>
  <c r="S33" i="4"/>
  <c r="R33" i="4"/>
  <c r="S2249" i="4"/>
  <c r="R2249" i="4"/>
  <c r="S958" i="4"/>
  <c r="R958" i="4"/>
  <c r="S2212" i="4"/>
  <c r="R2212" i="4"/>
  <c r="S900" i="4"/>
  <c r="R900" i="4"/>
  <c r="S1043" i="4"/>
  <c r="R1043" i="4"/>
  <c r="S15" i="4"/>
  <c r="R15" i="4"/>
  <c r="S2047" i="4"/>
  <c r="R2047" i="4"/>
  <c r="S113" i="4"/>
  <c r="R113" i="4"/>
  <c r="S1563" i="4"/>
  <c r="R1563" i="4"/>
  <c r="S1558" i="4"/>
  <c r="R1558" i="4"/>
  <c r="S1332" i="4"/>
  <c r="R1332" i="4"/>
  <c r="R1083" i="4"/>
  <c r="S874" i="4"/>
  <c r="R874" i="4"/>
  <c r="S2007" i="4"/>
  <c r="R2007" i="4"/>
  <c r="S1045" i="4"/>
  <c r="S1225" i="4"/>
  <c r="R1225" i="4"/>
  <c r="S682" i="4"/>
  <c r="R682" i="4"/>
  <c r="S1714" i="4"/>
  <c r="R1714" i="4"/>
  <c r="R349" i="4"/>
  <c r="R515" i="4"/>
  <c r="S40" i="4"/>
  <c r="S1702" i="4"/>
  <c r="R1702" i="4"/>
  <c r="S740" i="4"/>
  <c r="R740" i="4"/>
  <c r="R2066" i="4"/>
  <c r="S1388" i="4"/>
  <c r="S269" i="4"/>
  <c r="R269" i="4"/>
  <c r="S383" i="4"/>
  <c r="R383" i="4"/>
  <c r="S509" i="4"/>
  <c r="R509" i="4"/>
  <c r="S154" i="4"/>
  <c r="R154" i="4"/>
  <c r="S2202" i="4"/>
  <c r="R2202" i="4"/>
  <c r="S2055" i="4"/>
  <c r="R2055" i="4"/>
  <c r="S581" i="4"/>
  <c r="R581" i="4"/>
  <c r="S2248" i="4"/>
  <c r="R2248" i="4"/>
  <c r="S1051" i="4"/>
  <c r="R1051" i="4"/>
  <c r="S847" i="4"/>
  <c r="R847" i="4"/>
  <c r="S1428" i="4"/>
  <c r="R1428" i="4"/>
  <c r="S219" i="4"/>
  <c r="R219" i="4"/>
  <c r="S736" i="4"/>
  <c r="R736" i="4"/>
  <c r="S2296" i="4"/>
  <c r="R2296" i="4"/>
  <c r="S483" i="4"/>
  <c r="R483" i="4"/>
  <c r="S1590" i="4"/>
  <c r="R1590" i="4"/>
  <c r="S1412" i="4"/>
  <c r="R1412" i="4"/>
  <c r="S2217" i="4"/>
  <c r="R2217" i="4"/>
  <c r="S1865" i="4"/>
  <c r="R1865" i="4"/>
  <c r="S1593" i="4"/>
  <c r="R1593" i="4"/>
  <c r="S1502" i="4"/>
  <c r="R1502" i="4"/>
  <c r="S764" i="4"/>
  <c r="R764" i="4"/>
  <c r="S1698" i="4"/>
  <c r="R1698" i="4"/>
  <c r="S212" i="4"/>
  <c r="R212" i="4"/>
  <c r="S239" i="4"/>
  <c r="R239" i="4"/>
  <c r="S301" i="4"/>
  <c r="R301" i="4"/>
  <c r="S202" i="4"/>
  <c r="R202" i="4"/>
  <c r="S2250" i="4"/>
  <c r="R2250" i="4"/>
  <c r="S2103" i="4"/>
  <c r="R2103" i="4"/>
  <c r="S629" i="4"/>
  <c r="R629" i="4"/>
  <c r="S1728" i="4"/>
  <c r="R1728" i="4"/>
  <c r="S1595" i="4"/>
  <c r="R1595" i="4"/>
  <c r="S1921" i="4"/>
  <c r="R1921" i="4"/>
  <c r="S2094" i="4"/>
  <c r="R2094" i="4"/>
  <c r="S2228" i="4"/>
  <c r="R2228" i="4"/>
  <c r="S2107" i="4"/>
  <c r="R2107" i="4"/>
  <c r="S727" i="4"/>
  <c r="R727" i="4"/>
  <c r="S789" i="4"/>
  <c r="R789" i="4"/>
  <c r="R1027" i="4"/>
  <c r="S134" i="4"/>
  <c r="R287" i="4"/>
  <c r="R93" i="4"/>
  <c r="R945" i="4"/>
  <c r="R2174" i="4"/>
  <c r="S229" i="4"/>
  <c r="S1369" i="4"/>
  <c r="R1369" i="4"/>
  <c r="S1363" i="4"/>
  <c r="R1363" i="4"/>
  <c r="S1697" i="4"/>
  <c r="S1298" i="4"/>
  <c r="R1298" i="4"/>
  <c r="S1498" i="4"/>
  <c r="R1498" i="4"/>
  <c r="S1304" i="4"/>
  <c r="R1304" i="4"/>
  <c r="S761" i="4"/>
  <c r="R761" i="4"/>
  <c r="S539" i="4"/>
  <c r="R539" i="4"/>
  <c r="S2108" i="4"/>
  <c r="R2108" i="4"/>
  <c r="S1198" i="4"/>
  <c r="R1198" i="4"/>
  <c r="S1876" i="4"/>
  <c r="R1876" i="4"/>
  <c r="S889" i="4"/>
  <c r="R889" i="4"/>
  <c r="S892" i="4"/>
  <c r="R892" i="4"/>
  <c r="S1289" i="4"/>
  <c r="R1289" i="4"/>
  <c r="S1711" i="4"/>
  <c r="R1711" i="4"/>
  <c r="S1034" i="4"/>
  <c r="R1034" i="4"/>
  <c r="S840" i="4"/>
  <c r="R840" i="4"/>
  <c r="S331" i="4"/>
  <c r="R331" i="4"/>
  <c r="S961" i="4"/>
  <c r="R961" i="4"/>
  <c r="S2262" i="4"/>
  <c r="R2262" i="4"/>
  <c r="S294" i="4"/>
  <c r="R294" i="4"/>
  <c r="S1761" i="4"/>
  <c r="R1761" i="4"/>
  <c r="S1436" i="4"/>
  <c r="R1436" i="4"/>
  <c r="S2236" i="4"/>
  <c r="R2236" i="4"/>
  <c r="S2334" i="4"/>
  <c r="R2334" i="4"/>
  <c r="S1235" i="4"/>
  <c r="R1235" i="4"/>
  <c r="S1057" i="4"/>
  <c r="R1057" i="4"/>
  <c r="S2247" i="4"/>
  <c r="R2247" i="4"/>
  <c r="S2191" i="4"/>
  <c r="R2191" i="4"/>
  <c r="S411" i="4"/>
  <c r="R411" i="4"/>
  <c r="S138" i="4"/>
  <c r="R138" i="4"/>
  <c r="S1855" i="4"/>
  <c r="R1855" i="4"/>
  <c r="S986" i="4"/>
  <c r="R986" i="4"/>
  <c r="S792" i="4"/>
  <c r="R792" i="4"/>
  <c r="S1643" i="4"/>
  <c r="R1643" i="4"/>
  <c r="S156" i="4"/>
  <c r="R156" i="4"/>
  <c r="S530" i="4"/>
  <c r="R530" i="4"/>
  <c r="S1983" i="4"/>
  <c r="R1983" i="4"/>
  <c r="S2045" i="4"/>
  <c r="R2045" i="4"/>
  <c r="S1050" i="4"/>
  <c r="R1050" i="4"/>
  <c r="S903" i="4"/>
  <c r="R903" i="4"/>
  <c r="S856" i="4"/>
  <c r="R856" i="4"/>
  <c r="S1477" i="4"/>
  <c r="R1477" i="4"/>
  <c r="S313" i="4"/>
  <c r="R313" i="4"/>
  <c r="S1977" i="4"/>
  <c r="R1977" i="4"/>
  <c r="S1310" i="4"/>
  <c r="R1310" i="4"/>
  <c r="S777" i="4"/>
  <c r="R777" i="4"/>
  <c r="S1058" i="4"/>
  <c r="R1058" i="4"/>
  <c r="S2188" i="4"/>
  <c r="R2188" i="4"/>
  <c r="S1963" i="4"/>
  <c r="R1963" i="4"/>
  <c r="S1838" i="4"/>
  <c r="R1838" i="4"/>
  <c r="S2052" i="4"/>
  <c r="R2052" i="4"/>
  <c r="S1480" i="4"/>
  <c r="R1480" i="4"/>
  <c r="S1387" i="4"/>
  <c r="R1387" i="4"/>
  <c r="S2304" i="4"/>
  <c r="R2304" i="4"/>
  <c r="S734" i="4"/>
  <c r="R734" i="4"/>
  <c r="S1220" i="4"/>
  <c r="R1220" i="4"/>
  <c r="S2100" i="4"/>
  <c r="R2100" i="4"/>
  <c r="S2110" i="4"/>
  <c r="R2110" i="4"/>
  <c r="S1730" i="4"/>
  <c r="R1730" i="4"/>
  <c r="S2256" i="4"/>
  <c r="R2256" i="4"/>
  <c r="S1488" i="4"/>
  <c r="R1488" i="4"/>
  <c r="S576" i="4"/>
  <c r="R576" i="4"/>
  <c r="S7" i="4"/>
  <c r="R7" i="4"/>
  <c r="S1354" i="4"/>
  <c r="R1354" i="4"/>
  <c r="S1207" i="4"/>
  <c r="R1207" i="4"/>
  <c r="S904" i="4"/>
  <c r="S1525" i="4"/>
  <c r="R1525" i="4"/>
  <c r="S1025" i="4"/>
  <c r="R1025" i="4"/>
  <c r="S1326" i="4"/>
  <c r="R1326" i="4"/>
  <c r="R332" i="4"/>
  <c r="S2300" i="4"/>
  <c r="R2300" i="4"/>
  <c r="S1586" i="4"/>
  <c r="S1136" i="4"/>
  <c r="R1136" i="4"/>
  <c r="S593" i="4"/>
  <c r="S220" i="4"/>
  <c r="R220" i="4"/>
  <c r="S1940" i="4"/>
  <c r="R1940" i="4"/>
  <c r="S231" i="4"/>
  <c r="R231" i="4"/>
  <c r="S613" i="4"/>
  <c r="R613" i="4"/>
  <c r="S1419" i="4"/>
  <c r="R1419" i="4"/>
  <c r="S806" i="4"/>
  <c r="R806" i="4"/>
  <c r="S361" i="4"/>
  <c r="R361" i="4"/>
  <c r="S49" i="4"/>
  <c r="R49" i="4"/>
  <c r="S731" i="4"/>
  <c r="R731" i="4"/>
  <c r="S329" i="4"/>
  <c r="R329" i="4"/>
  <c r="S1105" i="4"/>
  <c r="S2075" i="4"/>
  <c r="R2075" i="4"/>
  <c r="S1449" i="4"/>
  <c r="R1449" i="4"/>
  <c r="S1926" i="4"/>
  <c r="R1926" i="4"/>
  <c r="S906" i="4"/>
  <c r="R906" i="4"/>
  <c r="S2233" i="4"/>
  <c r="R2233" i="4"/>
  <c r="S950" i="4"/>
  <c r="R950" i="4"/>
  <c r="S852" i="4"/>
  <c r="S1144" i="4"/>
  <c r="R1144" i="4"/>
  <c r="S2285" i="4"/>
  <c r="R2285" i="4"/>
  <c r="S689" i="4"/>
  <c r="S179" i="4"/>
  <c r="R179" i="4"/>
  <c r="S310" i="4"/>
  <c r="R310" i="4"/>
  <c r="S1897" i="4"/>
  <c r="R1897" i="4"/>
  <c r="S1450" i="4"/>
  <c r="R1450" i="4"/>
  <c r="S1111" i="4"/>
  <c r="R1111" i="4"/>
  <c r="S1064" i="4"/>
  <c r="R1064" i="4"/>
  <c r="S1429" i="4"/>
  <c r="R1429" i="4"/>
  <c r="S379" i="4"/>
  <c r="R379" i="4"/>
  <c r="S812" i="4"/>
  <c r="R812" i="4"/>
  <c r="S818" i="4"/>
  <c r="R818" i="4"/>
  <c r="S880" i="4"/>
  <c r="R880" i="4"/>
  <c r="S817" i="4"/>
  <c r="R817" i="4"/>
  <c r="S886" i="4"/>
  <c r="R886" i="4"/>
  <c r="S1699" i="4"/>
  <c r="R1699" i="4"/>
  <c r="S2170" i="4"/>
  <c r="R2170" i="4"/>
  <c r="S1125" i="4"/>
  <c r="R1125" i="4"/>
  <c r="S2164" i="4"/>
  <c r="R2164" i="4"/>
  <c r="S587" i="4"/>
  <c r="R587" i="4"/>
  <c r="S617" i="4"/>
  <c r="R617" i="4"/>
  <c r="S1277" i="4"/>
  <c r="R1277" i="4"/>
  <c r="S492" i="4"/>
  <c r="R492" i="4"/>
  <c r="S638" i="4"/>
  <c r="S1873" i="4"/>
  <c r="R1873" i="4"/>
  <c r="S1785" i="4"/>
  <c r="R1785" i="4"/>
  <c r="S240" i="4"/>
  <c r="R240" i="4"/>
  <c r="S1930" i="4"/>
  <c r="S300" i="4"/>
  <c r="R300" i="4"/>
  <c r="S1688" i="4"/>
  <c r="R1688" i="4"/>
  <c r="S513" i="4"/>
  <c r="S1636" i="4"/>
  <c r="R1636" i="4"/>
  <c r="S1597" i="4"/>
  <c r="R1597" i="4"/>
  <c r="S1890" i="4"/>
  <c r="R1890" i="4"/>
  <c r="S1554" i="4"/>
  <c r="R1554" i="4"/>
  <c r="S464" i="4"/>
  <c r="S2109" i="4"/>
  <c r="R2109" i="4"/>
  <c r="S602" i="4"/>
  <c r="R455" i="4"/>
  <c r="S1176" i="4"/>
  <c r="R1176" i="4"/>
  <c r="S1285" i="4"/>
  <c r="R1285" i="4"/>
  <c r="S1783" i="4"/>
  <c r="R1783" i="4"/>
  <c r="R359" i="4"/>
  <c r="R76" i="4"/>
  <c r="S1531" i="4"/>
  <c r="R1531" i="4"/>
  <c r="S1438" i="4"/>
  <c r="R1438" i="4"/>
  <c r="S298" i="4"/>
  <c r="R298" i="4"/>
  <c r="S663" i="4"/>
  <c r="R663" i="4"/>
  <c r="S616" i="4"/>
  <c r="R616" i="4"/>
  <c r="S1237" i="4"/>
  <c r="R1237" i="4"/>
  <c r="S443" i="4"/>
  <c r="R443" i="4"/>
  <c r="S1052" i="4"/>
  <c r="R1052" i="4"/>
  <c r="S114" i="4"/>
  <c r="R114" i="4"/>
  <c r="S2162" i="4"/>
  <c r="R2162" i="4"/>
  <c r="S2015" i="4"/>
  <c r="R2015" i="4"/>
  <c r="S541" i="4"/>
  <c r="R541" i="4"/>
  <c r="S2264" i="4"/>
  <c r="R2264" i="4"/>
  <c r="S1905" i="4"/>
  <c r="R1905" i="4"/>
  <c r="S494" i="4"/>
  <c r="R494" i="4"/>
  <c r="S1996" i="4"/>
  <c r="S416" i="4"/>
  <c r="R416" i="4"/>
  <c r="S232" i="4"/>
  <c r="R232" i="4"/>
  <c r="S1722" i="4"/>
  <c r="R1722" i="4"/>
  <c r="S1575" i="4"/>
  <c r="R1575" i="4"/>
  <c r="S165" i="4"/>
  <c r="R165" i="4"/>
  <c r="S2213" i="4"/>
  <c r="R2213" i="4"/>
  <c r="S451" i="4"/>
  <c r="R451" i="4"/>
  <c r="S1357" i="4"/>
  <c r="R1357" i="4"/>
  <c r="S962" i="4"/>
  <c r="R962" i="4"/>
  <c r="S1216" i="4"/>
  <c r="R1216" i="4"/>
  <c r="S289" i="4"/>
  <c r="R289" i="4"/>
  <c r="S2043" i="4"/>
  <c r="R2043" i="4"/>
  <c r="S1470" i="4"/>
  <c r="R1470" i="4"/>
  <c r="S1140" i="4"/>
  <c r="R1140" i="4"/>
  <c r="S1696" i="4"/>
  <c r="R1696" i="4"/>
  <c r="S1299" i="4"/>
  <c r="R1299" i="4"/>
  <c r="S210" i="4"/>
  <c r="R210" i="4"/>
  <c r="S369" i="4"/>
  <c r="R369" i="4"/>
  <c r="S2139" i="4"/>
  <c r="R2139" i="4"/>
  <c r="S2070" i="4"/>
  <c r="R2070" i="4"/>
  <c r="S252" i="4"/>
  <c r="R252" i="4"/>
  <c r="S1083" i="4"/>
  <c r="S1642" i="4"/>
  <c r="R1642" i="4"/>
  <c r="R424" i="4"/>
  <c r="S1557" i="4"/>
  <c r="R1557" i="4"/>
  <c r="R603" i="4"/>
  <c r="R111" i="4"/>
  <c r="S2226" i="4"/>
  <c r="R2226" i="4"/>
  <c r="S349" i="4"/>
  <c r="S515" i="4"/>
  <c r="R1786" i="4"/>
  <c r="R304" i="4"/>
  <c r="S1460" i="4"/>
  <c r="R1460" i="4"/>
  <c r="S2066" i="4"/>
  <c r="R380" i="4"/>
  <c r="S102" i="4"/>
  <c r="R102" i="4"/>
  <c r="S831" i="4"/>
  <c r="R831" i="4"/>
  <c r="S957" i="4"/>
  <c r="R957" i="4"/>
  <c r="S410" i="4"/>
  <c r="R410" i="4"/>
  <c r="S263" i="4"/>
  <c r="R263" i="4"/>
  <c r="S2311" i="4"/>
  <c r="R2311" i="4"/>
  <c r="S837" i="4"/>
  <c r="R837" i="4"/>
  <c r="S2297" i="4"/>
  <c r="R2297" i="4"/>
  <c r="S1307" i="4"/>
  <c r="R1307" i="4"/>
  <c r="S544" i="4"/>
  <c r="R544" i="4"/>
  <c r="S2028" i="4"/>
  <c r="R2028" i="4"/>
  <c r="S739" i="4"/>
  <c r="R739" i="4"/>
  <c r="S973" i="4"/>
  <c r="R973" i="4"/>
  <c r="S913" i="4"/>
  <c r="R913" i="4"/>
  <c r="S526" i="4"/>
  <c r="R526" i="4"/>
  <c r="S2102" i="4"/>
  <c r="R2102" i="4"/>
  <c r="S324" i="4"/>
  <c r="R324" i="4"/>
  <c r="S227" i="4"/>
  <c r="R227" i="4"/>
  <c r="S1374" i="4"/>
  <c r="R1374" i="4"/>
  <c r="S1849" i="4"/>
  <c r="R1849" i="4"/>
  <c r="S2022" i="4"/>
  <c r="R2022" i="4"/>
  <c r="S2036" i="4"/>
  <c r="R2036" i="4"/>
  <c r="S1167" i="4"/>
  <c r="R1167" i="4"/>
  <c r="S2012" i="4"/>
  <c r="R2012" i="4"/>
  <c r="S687" i="4"/>
  <c r="R687" i="4"/>
  <c r="S749" i="4"/>
  <c r="R749" i="4"/>
  <c r="S458" i="4"/>
  <c r="R458" i="4"/>
  <c r="S311" i="4"/>
  <c r="R311" i="4"/>
  <c r="S286" i="4"/>
  <c r="R286" i="4"/>
  <c r="S885" i="4"/>
  <c r="R885" i="4"/>
  <c r="R2083" i="4"/>
  <c r="S2091" i="4"/>
  <c r="R2091" i="4"/>
  <c r="S1683" i="4"/>
  <c r="R1683" i="4"/>
  <c r="S598" i="4"/>
  <c r="R598" i="4"/>
  <c r="S1228" i="4"/>
  <c r="R1228" i="4"/>
  <c r="S1314" i="4"/>
  <c r="R1314" i="4"/>
  <c r="S2292" i="4"/>
  <c r="R2292" i="4"/>
  <c r="S1239" i="4"/>
  <c r="R1239" i="4"/>
  <c r="S1301" i="4"/>
  <c r="R1301" i="4"/>
  <c r="R224" i="4"/>
  <c r="S287" i="4"/>
  <c r="S93" i="4"/>
  <c r="S945" i="4"/>
  <c r="R2277" i="4"/>
  <c r="S1667" i="4"/>
  <c r="R1667" i="4"/>
  <c r="S2317" i="4"/>
  <c r="R2317" i="4"/>
  <c r="R108" i="4"/>
  <c r="S402" i="4"/>
  <c r="R402" i="4"/>
  <c r="S1917" i="4"/>
  <c r="R1917" i="4"/>
  <c r="S839" i="4"/>
  <c r="R839" i="4"/>
  <c r="S1413" i="4"/>
  <c r="R1413" i="4"/>
  <c r="S249" i="4"/>
  <c r="R249" i="4"/>
  <c r="S1933" i="4"/>
  <c r="R1933" i="4"/>
  <c r="S2313" i="4"/>
  <c r="R2313" i="4"/>
  <c r="S1315" i="4"/>
  <c r="R1315" i="4"/>
  <c r="S1417" i="4"/>
  <c r="R1417" i="4"/>
  <c r="S1489" i="4"/>
  <c r="R1489" i="4"/>
  <c r="S2190" i="4"/>
  <c r="R2190" i="4"/>
  <c r="S478" i="4"/>
  <c r="R478" i="4"/>
  <c r="S811" i="4"/>
  <c r="R811" i="4"/>
  <c r="S1656" i="4"/>
  <c r="R1656" i="4"/>
  <c r="S2331" i="4"/>
  <c r="R2331" i="4"/>
  <c r="S1670" i="4"/>
  <c r="R1670" i="4"/>
  <c r="S340" i="4"/>
  <c r="R340" i="4"/>
  <c r="S1536" i="4"/>
  <c r="R1536" i="4"/>
  <c r="S924" i="4"/>
  <c r="R924" i="4"/>
  <c r="S815" i="4"/>
  <c r="R815" i="4"/>
  <c r="S877" i="4"/>
  <c r="R877" i="4"/>
  <c r="S522" i="4"/>
  <c r="R522" i="4"/>
  <c r="S375" i="4"/>
  <c r="R375" i="4"/>
  <c r="S328" i="4"/>
  <c r="R328" i="4"/>
  <c r="S949" i="4"/>
  <c r="R949" i="4"/>
  <c r="S2299" i="4"/>
  <c r="R2299" i="4"/>
  <c r="S2040" i="4"/>
  <c r="R2040" i="4"/>
  <c r="S1803" i="4"/>
  <c r="R1803" i="4"/>
  <c r="S1230" i="4"/>
  <c r="R1230" i="4"/>
  <c r="S540" i="4"/>
  <c r="R540" i="4"/>
  <c r="S2194" i="4"/>
  <c r="R2194" i="4"/>
  <c r="S1249" i="4"/>
  <c r="R1249" i="4"/>
  <c r="S2318" i="4"/>
  <c r="R2318" i="4"/>
  <c r="S1257" i="4"/>
  <c r="R1257" i="4"/>
  <c r="S737" i="4"/>
  <c r="R737" i="4"/>
  <c r="S2208" i="4"/>
  <c r="R2208" i="4"/>
  <c r="S1981" i="4"/>
  <c r="R1981" i="4"/>
  <c r="S308" i="4"/>
  <c r="R308" i="4"/>
  <c r="S987" i="4"/>
  <c r="R987" i="4"/>
  <c r="S73" i="4"/>
  <c r="R73" i="4"/>
  <c r="S398" i="4"/>
  <c r="R398" i="4"/>
  <c r="R2105" i="4"/>
  <c r="S2169" i="4"/>
  <c r="R1077" i="4"/>
  <c r="S430" i="4"/>
  <c r="R430" i="4"/>
  <c r="R1044" i="4"/>
  <c r="S1253" i="4"/>
  <c r="R1253" i="4"/>
  <c r="R150" i="4"/>
  <c r="S2219" i="4"/>
  <c r="S1945" i="4"/>
  <c r="R1945" i="4"/>
  <c r="S929" i="4"/>
  <c r="S1174" i="4"/>
  <c r="S891" i="4"/>
  <c r="R891" i="4"/>
  <c r="S525" i="4"/>
  <c r="R525" i="4"/>
  <c r="S364" i="4"/>
  <c r="R364" i="4"/>
  <c r="S1962" i="4"/>
  <c r="R1962" i="4"/>
  <c r="S1815" i="4"/>
  <c r="R1815" i="4"/>
  <c r="S341" i="4"/>
  <c r="R341" i="4"/>
  <c r="S1440" i="4"/>
  <c r="R1440" i="4"/>
  <c r="S1611" i="4"/>
  <c r="R1611" i="4"/>
  <c r="S234" i="4"/>
  <c r="R234" i="4"/>
  <c r="S754" i="4"/>
  <c r="R754" i="4"/>
  <c r="S607" i="4"/>
  <c r="R607" i="4"/>
  <c r="S560" i="4"/>
  <c r="R560" i="4"/>
  <c r="S1181" i="4"/>
  <c r="R1181" i="4"/>
  <c r="S529" i="4"/>
  <c r="R529" i="4"/>
  <c r="S579" i="4"/>
  <c r="R579" i="4"/>
  <c r="S2294" i="4"/>
  <c r="R2294" i="4"/>
  <c r="S796" i="4"/>
  <c r="R796" i="4"/>
  <c r="S510" i="4"/>
  <c r="R510" i="4"/>
  <c r="S570" i="4"/>
  <c r="R570" i="4"/>
  <c r="S423" i="4"/>
  <c r="R423" i="4"/>
  <c r="S440" i="4"/>
  <c r="R440" i="4"/>
  <c r="S805" i="4"/>
  <c r="R805" i="4"/>
  <c r="S2163" i="4"/>
  <c r="R2163" i="4"/>
  <c r="S1355" i="4"/>
  <c r="R1355" i="4"/>
  <c r="S500" i="4"/>
  <c r="R500" i="4"/>
  <c r="S175" i="4"/>
  <c r="R175" i="4"/>
  <c r="S621" i="4"/>
  <c r="S921" i="4"/>
  <c r="R921" i="4"/>
  <c r="S1190" i="4"/>
  <c r="R1190" i="4"/>
  <c r="S2324" i="4"/>
  <c r="R2324" i="4"/>
  <c r="S1948" i="4"/>
  <c r="R1948" i="4"/>
  <c r="S1560" i="4"/>
  <c r="R1560" i="4"/>
  <c r="S915" i="4"/>
  <c r="R915" i="4"/>
  <c r="S192" i="4"/>
  <c r="R192" i="4"/>
  <c r="S1768" i="4"/>
  <c r="R1768" i="4"/>
  <c r="S172" i="4"/>
  <c r="R172" i="4"/>
  <c r="S448" i="4"/>
  <c r="R448" i="4"/>
  <c r="S1234" i="4"/>
  <c r="R1234" i="4"/>
  <c r="R1748" i="4"/>
  <c r="S585" i="4"/>
  <c r="S1828" i="4"/>
  <c r="R1828" i="4"/>
  <c r="S1406" i="4"/>
  <c r="R1406" i="4"/>
  <c r="S1133" i="4"/>
  <c r="R1133" i="4"/>
  <c r="S309" i="4"/>
  <c r="S1462" i="4"/>
  <c r="R1462" i="4"/>
  <c r="S1308" i="4"/>
  <c r="R1308" i="4"/>
  <c r="S1765" i="4"/>
  <c r="S2078" i="4"/>
  <c r="R2078" i="4"/>
  <c r="S54" i="4"/>
  <c r="R54" i="4"/>
  <c r="S850" i="4"/>
  <c r="R850" i="4"/>
  <c r="S2303" i="4"/>
  <c r="R2303" i="4"/>
  <c r="S2237" i="4"/>
  <c r="R2237" i="4"/>
  <c r="S1242" i="4"/>
  <c r="R1242" i="4"/>
  <c r="S1095" i="4"/>
  <c r="R1095" i="4"/>
  <c r="S1048" i="4"/>
  <c r="R1048" i="4"/>
  <c r="S1669" i="4"/>
  <c r="R1669" i="4"/>
  <c r="S505" i="4"/>
  <c r="R505" i="4"/>
  <c r="S2203" i="4"/>
  <c r="R2203" i="4"/>
  <c r="S1385" i="4"/>
  <c r="R1385" i="4"/>
  <c r="S201" i="4"/>
  <c r="R201" i="4"/>
  <c r="S1579" i="4"/>
  <c r="R1579" i="4"/>
  <c r="S1830" i="4"/>
  <c r="R1830" i="4"/>
  <c r="S1745" i="4"/>
  <c r="R1745" i="4"/>
  <c r="S694" i="4"/>
  <c r="R694" i="4"/>
  <c r="S1468" i="4"/>
  <c r="R1468" i="4"/>
  <c r="S1156" i="4"/>
  <c r="R1156" i="4"/>
  <c r="S1067" i="4"/>
  <c r="R1067" i="4"/>
  <c r="S1928" i="4"/>
  <c r="R1928" i="4"/>
  <c r="S491" i="4"/>
  <c r="R491" i="4"/>
  <c r="S2182" i="4"/>
  <c r="R2182" i="4"/>
  <c r="S1612" i="4"/>
  <c r="R1612" i="4"/>
  <c r="S385" i="4"/>
  <c r="R385" i="4"/>
  <c r="S127" i="4"/>
  <c r="R127" i="4"/>
  <c r="S1263" i="4"/>
  <c r="R1263" i="4"/>
  <c r="S1325" i="4"/>
  <c r="R1325" i="4"/>
  <c r="S778" i="4"/>
  <c r="R778" i="4"/>
  <c r="S631" i="4"/>
  <c r="R631" i="4"/>
  <c r="S584" i="4"/>
  <c r="R584" i="4"/>
  <c r="S1205" i="4"/>
  <c r="R1205" i="4"/>
  <c r="S75" i="4"/>
  <c r="R75" i="4"/>
  <c r="S2312" i="4"/>
  <c r="R2312" i="4"/>
  <c r="R563" i="4"/>
  <c r="S1742" i="4"/>
  <c r="R1742" i="4"/>
  <c r="S1804" i="4"/>
  <c r="R1804" i="4"/>
  <c r="S1151" i="4"/>
  <c r="R1151" i="4"/>
  <c r="S1505" i="4"/>
  <c r="R1505" i="4"/>
  <c r="S1260" i="4"/>
  <c r="R1260" i="4"/>
  <c r="S1478" i="4"/>
  <c r="R1478" i="4"/>
  <c r="S1915" i="4"/>
  <c r="R1915" i="4"/>
  <c r="S105" i="4"/>
  <c r="R105" i="4"/>
  <c r="S801" i="4"/>
  <c r="R801" i="4"/>
  <c r="S732" i="4"/>
  <c r="R732" i="4"/>
  <c r="S1499" i="4"/>
  <c r="R1499" i="4"/>
  <c r="S155" i="4"/>
  <c r="R155" i="4"/>
  <c r="S1942" i="4"/>
  <c r="R1942" i="4"/>
  <c r="S2105" i="4"/>
  <c r="S1382" i="4"/>
  <c r="R1382" i="4"/>
  <c r="S358" i="4"/>
  <c r="S2029" i="4"/>
  <c r="S1077" i="4"/>
  <c r="R1974" i="4"/>
  <c r="S1044" i="4"/>
  <c r="S1960" i="4"/>
  <c r="R1960" i="4"/>
  <c r="S150" i="4"/>
  <c r="R582" i="4"/>
  <c r="S745" i="4"/>
  <c r="R745" i="4"/>
  <c r="R531" i="4"/>
  <c r="R572" i="4"/>
  <c r="S1147" i="4"/>
  <c r="R1147" i="4"/>
  <c r="S257" i="4"/>
  <c r="R257" i="4"/>
  <c r="S1212" i="4"/>
  <c r="R1212" i="4"/>
  <c r="S2218" i="4"/>
  <c r="R2218" i="4"/>
  <c r="S2071" i="4"/>
  <c r="R2071" i="4"/>
  <c r="S597" i="4"/>
  <c r="R597" i="4"/>
  <c r="S2328" i="4"/>
  <c r="R2328" i="4"/>
  <c r="S2131" i="4"/>
  <c r="R2131" i="4"/>
  <c r="S810" i="4"/>
  <c r="R810" i="4"/>
  <c r="S1010" i="4"/>
  <c r="R1010" i="4"/>
  <c r="S863" i="4"/>
  <c r="R863" i="4"/>
  <c r="S816" i="4"/>
  <c r="R816" i="4"/>
  <c r="S1437" i="4"/>
  <c r="R1437" i="4"/>
  <c r="S785" i="4"/>
  <c r="R785" i="4"/>
  <c r="S718" i="4"/>
  <c r="R718" i="4"/>
  <c r="S1172" i="4"/>
  <c r="R1172" i="4"/>
  <c r="S2076" i="4"/>
  <c r="R2076" i="4"/>
  <c r="S798" i="4"/>
  <c r="R798" i="4"/>
  <c r="S826" i="4"/>
  <c r="R826" i="4"/>
  <c r="S679" i="4"/>
  <c r="R679" i="4"/>
  <c r="S696" i="4"/>
  <c r="R696" i="4"/>
  <c r="S1061" i="4"/>
  <c r="R1061" i="4"/>
  <c r="S217" i="4"/>
  <c r="R217" i="4"/>
  <c r="S1619" i="4"/>
  <c r="R1619" i="4"/>
  <c r="S420" i="4"/>
  <c r="R420" i="4"/>
  <c r="S751" i="4"/>
  <c r="R751" i="4"/>
  <c r="S1197" i="4"/>
  <c r="R1197" i="4"/>
  <c r="S1177" i="4"/>
  <c r="R1177" i="4"/>
  <c r="S1694" i="4"/>
  <c r="R1694" i="4"/>
  <c r="S1244" i="4"/>
  <c r="R1244" i="4"/>
  <c r="S1776" i="4"/>
  <c r="R1776" i="4"/>
  <c r="S1832" i="4"/>
  <c r="R1832" i="4"/>
  <c r="S1171" i="4"/>
  <c r="R1171" i="4"/>
  <c r="S1618" i="4"/>
  <c r="R1618" i="4"/>
  <c r="S241" i="4"/>
  <c r="R241" i="4"/>
  <c r="S396" i="4"/>
  <c r="R396" i="4"/>
  <c r="S1901" i="4"/>
  <c r="R1901" i="4"/>
  <c r="S1343" i="4"/>
  <c r="R1343" i="4"/>
  <c r="S1748" i="4"/>
  <c r="S352" i="4"/>
  <c r="R352" i="4"/>
  <c r="R4" i="4"/>
  <c r="S444" i="4"/>
  <c r="R444" i="4"/>
  <c r="R71" i="4"/>
  <c r="S1845" i="4"/>
  <c r="R1845" i="4"/>
  <c r="S460" i="4"/>
  <c r="R460" i="4"/>
  <c r="R930" i="4"/>
  <c r="S409" i="4"/>
  <c r="R409" i="4"/>
  <c r="S2004" i="4"/>
  <c r="R2004" i="4"/>
  <c r="R381" i="4"/>
  <c r="S80" i="4"/>
  <c r="R80" i="4"/>
  <c r="S978" i="4"/>
  <c r="R978" i="4"/>
  <c r="S336" i="4"/>
  <c r="R336" i="4"/>
  <c r="S2301" i="4"/>
  <c r="R2301" i="4"/>
  <c r="S1306" i="4"/>
  <c r="R1306" i="4"/>
  <c r="S1159" i="4"/>
  <c r="R1159" i="4"/>
  <c r="S1112" i="4"/>
  <c r="R1112" i="4"/>
  <c r="S1733" i="4"/>
  <c r="R1733" i="4"/>
  <c r="S569" i="4"/>
  <c r="R569" i="4"/>
  <c r="S1862" i="4"/>
  <c r="R1862" i="4"/>
  <c r="S844" i="4"/>
  <c r="R844" i="4"/>
  <c r="S91" i="4"/>
  <c r="R91" i="4"/>
  <c r="S1935" i="4"/>
  <c r="R1935" i="4"/>
  <c r="S1544" i="4"/>
  <c r="R1544" i="4"/>
  <c r="S611" i="4"/>
  <c r="R611" i="4"/>
  <c r="S68" i="4"/>
  <c r="R68" i="4"/>
  <c r="S956" i="4"/>
  <c r="R956" i="4"/>
  <c r="S2096" i="4"/>
  <c r="R2096" i="4"/>
  <c r="S1675" i="4"/>
  <c r="R1675" i="4"/>
  <c r="S953" i="4"/>
  <c r="R953" i="4"/>
  <c r="S1254" i="4"/>
  <c r="R1254" i="4"/>
  <c r="S124" i="4"/>
  <c r="R124" i="4"/>
  <c r="S802" i="4"/>
  <c r="R802" i="4"/>
  <c r="S2214" i="4"/>
  <c r="R2214" i="4"/>
  <c r="S2178" i="4"/>
  <c r="R2178" i="4"/>
  <c r="S1680" i="4"/>
  <c r="R1680" i="4"/>
  <c r="S2000" i="4"/>
  <c r="R2000" i="4"/>
  <c r="S1088" i="4"/>
  <c r="R1088" i="4"/>
  <c r="S120" i="4"/>
  <c r="R120" i="4"/>
  <c r="S1610" i="4"/>
  <c r="R1610" i="4"/>
  <c r="S1463" i="4"/>
  <c r="R1463" i="4"/>
  <c r="S1160" i="4"/>
  <c r="R1160" i="4"/>
  <c r="S1781" i="4"/>
  <c r="R1781" i="4"/>
  <c r="S395" i="4"/>
  <c r="S1281" i="4"/>
  <c r="R1281" i="4"/>
  <c r="S1846" i="4"/>
  <c r="R1846" i="4"/>
  <c r="S332" i="4"/>
  <c r="S152" i="4"/>
  <c r="R152" i="4"/>
  <c r="S2098" i="4"/>
  <c r="R2098" i="4"/>
  <c r="S221" i="4"/>
  <c r="R221" i="4"/>
  <c r="S1841" i="4"/>
  <c r="R1841" i="4"/>
  <c r="S404" i="4"/>
  <c r="R404" i="4"/>
  <c r="S55" i="4"/>
  <c r="R55" i="4"/>
  <c r="S743" i="4"/>
  <c r="R743" i="4"/>
  <c r="S869" i="4"/>
  <c r="R869" i="4"/>
  <c r="S182" i="4"/>
  <c r="R182" i="4"/>
  <c r="R1822" i="4"/>
  <c r="S979" i="4"/>
  <c r="R979" i="4"/>
  <c r="S1995" i="4"/>
  <c r="R1995" i="4"/>
  <c r="S1243" i="4"/>
  <c r="R1243" i="4"/>
  <c r="S1443" i="4"/>
  <c r="R1443" i="4"/>
  <c r="S1617" i="4"/>
  <c r="R1617" i="4"/>
  <c r="S748" i="4"/>
  <c r="R748" i="4"/>
  <c r="S1273" i="4"/>
  <c r="R1273" i="4"/>
  <c r="S1716" i="4"/>
  <c r="R1716" i="4"/>
  <c r="S1346" i="4"/>
  <c r="R1346" i="4"/>
  <c r="S247" i="4"/>
  <c r="R247" i="4"/>
  <c r="S755" i="4"/>
  <c r="R755" i="4"/>
  <c r="R462" i="4"/>
  <c r="S1580" i="4"/>
  <c r="R1580" i="4"/>
  <c r="S1509" i="4"/>
  <c r="R1509" i="4"/>
  <c r="R353" i="4"/>
  <c r="R299" i="4"/>
  <c r="R1142" i="4"/>
  <c r="S435" i="4"/>
  <c r="R435" i="4"/>
  <c r="S1037" i="4"/>
  <c r="R1037" i="4"/>
  <c r="S1638" i="4"/>
  <c r="R1638" i="4"/>
  <c r="R1770" i="4"/>
  <c r="S1367" i="4"/>
  <c r="R1367" i="4"/>
  <c r="S1320" i="4"/>
  <c r="R1320" i="4"/>
  <c r="S1685" i="4"/>
  <c r="R1685" i="4"/>
  <c r="S899" i="4"/>
  <c r="R899" i="4"/>
  <c r="S1780" i="4"/>
  <c r="R1780" i="4"/>
  <c r="S1330" i="4"/>
  <c r="R1330" i="4"/>
  <c r="S1392" i="4"/>
  <c r="R1392" i="4"/>
  <c r="S1073" i="4"/>
  <c r="R1073" i="4"/>
  <c r="S1910" i="4"/>
  <c r="R1910" i="4"/>
  <c r="S1158" i="4"/>
  <c r="R1158" i="4"/>
  <c r="S487" i="4"/>
  <c r="R487" i="4"/>
  <c r="S1637" i="4"/>
  <c r="R1637" i="4"/>
  <c r="S1410" i="4"/>
  <c r="R1410" i="4"/>
  <c r="S1318" i="4"/>
  <c r="R1318" i="4"/>
  <c r="S171" i="4"/>
  <c r="R171" i="4"/>
  <c r="S2144" i="4"/>
  <c r="R2144" i="4"/>
  <c r="S1020" i="4"/>
  <c r="R1020" i="4"/>
  <c r="S756" i="4"/>
  <c r="R756" i="4"/>
  <c r="S1966" i="4"/>
  <c r="R1966" i="4"/>
  <c r="S870" i="4"/>
  <c r="R870" i="4"/>
  <c r="S559" i="4"/>
  <c r="R559" i="4"/>
  <c r="S1015" i="4"/>
  <c r="R1015" i="4"/>
  <c r="S1345" i="4"/>
  <c r="S655" i="4"/>
  <c r="R655" i="4"/>
  <c r="R153" i="4"/>
  <c r="S1154" i="4"/>
  <c r="R1154" i="4"/>
  <c r="S2072" i="4"/>
  <c r="R2072" i="4"/>
  <c r="R1441" i="4"/>
  <c r="S1487" i="4"/>
  <c r="R1487" i="4"/>
  <c r="S2002" i="4"/>
  <c r="R2002" i="4"/>
  <c r="S912" i="4"/>
  <c r="R912" i="4"/>
  <c r="S46" i="4"/>
  <c r="R46" i="4"/>
  <c r="S858" i="4"/>
  <c r="R858" i="4"/>
  <c r="S455" i="4"/>
  <c r="R5" i="4"/>
  <c r="S2309" i="4"/>
  <c r="R2309" i="4"/>
  <c r="S968" i="4"/>
  <c r="R968" i="4"/>
  <c r="S359" i="4"/>
  <c r="S2198" i="4"/>
  <c r="S76" i="4"/>
  <c r="S1971" i="4"/>
  <c r="R1971" i="4"/>
  <c r="S809" i="4"/>
  <c r="R809" i="4"/>
  <c r="S746" i="4"/>
  <c r="R746" i="4"/>
  <c r="S919" i="4"/>
  <c r="R919" i="4"/>
  <c r="S872" i="4"/>
  <c r="R872" i="4"/>
  <c r="S1493" i="4"/>
  <c r="R1493" i="4"/>
  <c r="S963" i="4"/>
  <c r="R963" i="4"/>
  <c r="S190" i="4"/>
  <c r="R190" i="4"/>
  <c r="S370" i="4"/>
  <c r="R370" i="4"/>
  <c r="S223" i="4"/>
  <c r="R223" i="4"/>
  <c r="S2271" i="4"/>
  <c r="R2271" i="4"/>
  <c r="S797" i="4"/>
  <c r="R797" i="4"/>
  <c r="S145" i="4"/>
  <c r="R145" i="4"/>
  <c r="S1651" i="4"/>
  <c r="R1651" i="4"/>
  <c r="S1014" i="4"/>
  <c r="R1014" i="4"/>
  <c r="S988" i="4"/>
  <c r="R988" i="4"/>
  <c r="S1165" i="4"/>
  <c r="R1165" i="4"/>
  <c r="S186" i="4"/>
  <c r="R186" i="4"/>
  <c r="S1978" i="4"/>
  <c r="R1978" i="4"/>
  <c r="S1831" i="4"/>
  <c r="R1831" i="4"/>
  <c r="S421" i="4"/>
  <c r="R421" i="4"/>
  <c r="S2200" i="4"/>
  <c r="R2200" i="4"/>
  <c r="S971" i="4"/>
  <c r="R971" i="4"/>
  <c r="S2288" i="4"/>
  <c r="R2288" i="4"/>
  <c r="S1538" i="4"/>
  <c r="R1538" i="4"/>
  <c r="S365" i="4"/>
  <c r="R365" i="4"/>
  <c r="S545" i="4"/>
  <c r="R545" i="4"/>
  <c r="S651" i="4"/>
  <c r="R651" i="4"/>
  <c r="S1982" i="4"/>
  <c r="R1982" i="4"/>
  <c r="S52" i="4"/>
  <c r="R52" i="4"/>
  <c r="S2281" i="4"/>
  <c r="R2281" i="4"/>
  <c r="S1555" i="4"/>
  <c r="R1555" i="4"/>
  <c r="S786" i="4"/>
  <c r="R786" i="4"/>
  <c r="S528" i="4"/>
  <c r="S625" i="4"/>
  <c r="R625" i="4"/>
  <c r="S502" i="4"/>
  <c r="R502" i="4"/>
  <c r="S628" i="4"/>
  <c r="R628" i="4"/>
  <c r="S1524" i="4"/>
  <c r="R1524" i="4"/>
  <c r="S1603" i="4"/>
  <c r="R1603" i="4"/>
  <c r="S2154" i="4"/>
  <c r="R2154" i="4"/>
  <c r="S424" i="4"/>
  <c r="R2069" i="4"/>
  <c r="S603" i="4"/>
  <c r="S111" i="4"/>
  <c r="S543" i="4"/>
  <c r="R543" i="4"/>
  <c r="S861" i="4"/>
  <c r="R861" i="4"/>
  <c r="S1614" i="4"/>
  <c r="R1614" i="4"/>
  <c r="S1786" i="4"/>
  <c r="S304" i="4"/>
  <c r="R284" i="4"/>
  <c r="S2175" i="4"/>
  <c r="R2175" i="4"/>
  <c r="S380" i="4"/>
  <c r="S128" i="4"/>
  <c r="R128" i="4"/>
  <c r="S1279" i="4"/>
  <c r="R1279" i="4"/>
  <c r="S1469" i="4"/>
  <c r="R1469" i="4"/>
  <c r="S666" i="4"/>
  <c r="R666" i="4"/>
  <c r="S519" i="4"/>
  <c r="R519" i="4"/>
  <c r="S472" i="4"/>
  <c r="R472" i="4"/>
  <c r="S1093" i="4"/>
  <c r="R1093" i="4"/>
  <c r="S185" i="4"/>
  <c r="R185" i="4"/>
  <c r="S1571" i="4"/>
  <c r="R1571" i="4"/>
  <c r="S1229" i="4"/>
  <c r="R1229" i="4"/>
  <c r="S1608" i="4"/>
  <c r="R1608" i="4"/>
  <c r="S995" i="4"/>
  <c r="R995" i="4"/>
  <c r="S1640" i="4"/>
  <c r="R1640" i="4"/>
  <c r="S1169" i="4"/>
  <c r="R1169" i="4"/>
  <c r="S1046" i="4"/>
  <c r="R1046" i="4"/>
  <c r="S700" i="4"/>
  <c r="R700" i="4"/>
  <c r="S1596" i="4"/>
  <c r="R1596" i="4"/>
  <c r="R747" i="4"/>
  <c r="S276" i="4"/>
  <c r="R276" i="4"/>
  <c r="S2321" i="4"/>
  <c r="R2321" i="4"/>
  <c r="S518" i="4"/>
  <c r="R518" i="4"/>
  <c r="S1028" i="4"/>
  <c r="R1028" i="4"/>
  <c r="S928" i="4"/>
  <c r="R928" i="4"/>
  <c r="S63" i="4"/>
  <c r="R63" i="4"/>
  <c r="S1135" i="4"/>
  <c r="R1135" i="4"/>
  <c r="S1261" i="4"/>
  <c r="R1261" i="4"/>
  <c r="S714" i="4"/>
  <c r="R714" i="4"/>
  <c r="S567" i="4"/>
  <c r="R567" i="4"/>
  <c r="S520" i="4"/>
  <c r="R520" i="4"/>
  <c r="S1141" i="4"/>
  <c r="R1141" i="4"/>
  <c r="S2083" i="4"/>
  <c r="S1664" i="4"/>
  <c r="R1664" i="4"/>
  <c r="S2251" i="4"/>
  <c r="R2251" i="4"/>
  <c r="S1102" i="4"/>
  <c r="R1102" i="4"/>
  <c r="S228" i="4"/>
  <c r="R228" i="4"/>
  <c r="R13" i="4"/>
  <c r="S126" i="4"/>
  <c r="R126" i="4"/>
  <c r="S1751" i="4"/>
  <c r="R1751" i="4"/>
  <c r="S1813" i="4"/>
  <c r="R1813" i="4"/>
  <c r="S1539" i="4"/>
  <c r="R1539" i="4"/>
  <c r="S224" i="4"/>
  <c r="S799" i="4"/>
  <c r="R799" i="4"/>
  <c r="S605" i="4"/>
  <c r="R605" i="4"/>
  <c r="S1457" i="4"/>
  <c r="R1457" i="4"/>
  <c r="R296" i="4"/>
  <c r="S2277" i="4"/>
  <c r="S542" i="4"/>
  <c r="R542" i="4"/>
  <c r="S1023" i="4"/>
  <c r="R1023" i="4"/>
  <c r="S1944" i="4"/>
</calcChain>
</file>

<file path=xl/sharedStrings.xml><?xml version="1.0" encoding="utf-8"?>
<sst xmlns="http://schemas.openxmlformats.org/spreadsheetml/2006/main" count="36287" uniqueCount="10764">
  <si>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</si>
  <si>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</si>
  <si>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</si>
  <si>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</si>
  <si>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</si>
  <si>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</si>
  <si>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</si>
  <si>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</si>
  <si>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</si>
  <si>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</si>
  <si>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</si>
  <si>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</si>
  <si>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</si>
  <si>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</si>
  <si>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</si>
  <si>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</si>
  <si>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</si>
  <si>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</si>
  <si>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</si>
  <si>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</si>
  <si>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</si>
  <si>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</si>
  <si>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</si>
  <si>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</si>
  <si>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</si>
  <si>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</si>
  <si>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</si>
  <si>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</si>
  <si>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</si>
  <si>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</si>
  <si>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</si>
  <si>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</si>
  <si>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</si>
  <si>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</si>
  <si>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</si>
  <si>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</si>
  <si>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</si>
  <si>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</si>
  <si>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</si>
  <si>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</si>
  <si>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</si>
  <si>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</si>
  <si>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</si>
  <si>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</si>
  <si>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</si>
  <si>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</si>
  <si>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</si>
  <si>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</si>
  <si>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</si>
  <si>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</si>
  <si>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</si>
  <si>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</si>
  <si>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</si>
  <si>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</si>
  <si>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</si>
  <si>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</si>
  <si>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</si>
  <si>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</si>
  <si>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</si>
  <si>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</si>
  <si>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</si>
  <si>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</si>
  <si>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</si>
  <si>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</si>
  <si>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</si>
  <si>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</si>
  <si>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</si>
  <si>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</si>
  <si>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</si>
  <si>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</si>
  <si>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</si>
  <si>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</si>
  <si>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</si>
  <si>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</si>
  <si>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</si>
  <si>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</si>
  <si>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</si>
  <si>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</si>
  <si>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</si>
  <si>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</si>
  <si>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</si>
  <si>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</si>
  <si>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</si>
  <si>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</si>
  <si>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</si>
  <si>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</si>
  <si>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</si>
  <si>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</si>
  <si>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</si>
  <si>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</si>
  <si>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</si>
  <si>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</si>
  <si>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</si>
  <si>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</si>
  <si>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</si>
  <si>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</si>
  <si>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</si>
  <si>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</si>
  <si>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</si>
  <si>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</si>
  <si>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</si>
  <si>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</si>
  <si>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</si>
  <si>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</si>
  <si>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</si>
  <si>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</si>
  <si>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</si>
  <si>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</si>
  <si>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</si>
  <si>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</si>
  <si>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</si>
  <si>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</si>
  <si>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</si>
  <si>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</si>
  <si>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</si>
  <si>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</si>
  <si>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</si>
  <si>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</si>
  <si>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</si>
  <si>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</si>
  <si>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</si>
  <si>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</si>
  <si>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</si>
  <si>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</si>
  <si>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</si>
  <si>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</si>
  <si>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</si>
  <si>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</si>
  <si>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</si>
  <si>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</si>
  <si>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</si>
  <si>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</si>
  <si>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</si>
  <si>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</si>
  <si>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</si>
  <si>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</si>
  <si>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</si>
  <si>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</si>
  <si>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</si>
  <si>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</si>
  <si>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</si>
  <si>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</si>
  <si>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</si>
  <si>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</si>
  <si>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</si>
  <si>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</si>
  <si>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</si>
  <si>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</si>
  <si>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</si>
  <si>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</si>
  <si>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</si>
  <si>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</si>
  <si>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</si>
  <si>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</si>
  <si>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</si>
  <si>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</si>
  <si>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</si>
  <si>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</si>
  <si>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</si>
  <si>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</si>
  <si>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</si>
  <si>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</si>
  <si>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</si>
  <si>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</si>
  <si>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</si>
  <si>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</si>
  <si>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</si>
  <si>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</si>
  <si>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</si>
  <si>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</si>
  <si>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</si>
  <si>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</si>
  <si>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</si>
  <si>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</si>
  <si>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</si>
  <si>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</si>
  <si>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</si>
  <si>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</si>
  <si>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</si>
  <si>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</si>
  <si>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</si>
  <si>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</si>
  <si>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</si>
  <si>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</si>
  <si>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</si>
  <si>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</si>
  <si>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</si>
  <si>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</si>
  <si>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</si>
  <si>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</si>
  <si>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</si>
  <si>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</si>
  <si>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</si>
  <si>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</si>
  <si>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</si>
  <si>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</si>
  <si>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</si>
  <si>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</si>
  <si>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</si>
  <si>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</si>
  <si>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</si>
  <si>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</si>
  <si>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</si>
  <si>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</si>
  <si>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</si>
  <si>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</si>
  <si>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</si>
  <si>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</si>
  <si>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</si>
  <si>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</si>
  <si>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</si>
  <si>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</si>
  <si>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</si>
  <si>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</si>
  <si>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</si>
  <si>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</si>
  <si>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</si>
  <si>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</si>
  <si>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</si>
  <si>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</si>
  <si>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</si>
  <si>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</si>
  <si>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</si>
  <si>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</si>
  <si>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</si>
  <si>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</si>
  <si>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</si>
  <si>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</si>
  <si>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</si>
  <si>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</si>
  <si>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</si>
  <si>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</si>
  <si>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</si>
  <si>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</si>
  <si>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</si>
  <si>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</si>
  <si>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</si>
  <si>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</si>
  <si>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</si>
  <si>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</si>
  <si>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</si>
  <si>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</si>
  <si>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</si>
  <si>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</si>
  <si>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</si>
  <si>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</si>
  <si>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</si>
  <si>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</si>
  <si>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</si>
  <si>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</si>
  <si>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</si>
  <si>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</si>
  <si>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</si>
  <si>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</si>
  <si>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</si>
  <si>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</si>
  <si>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</si>
  <si>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</si>
  <si>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</si>
  <si>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</si>
  <si>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</si>
  <si>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</si>
  <si>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</si>
  <si>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</si>
  <si>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</si>
  <si>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</si>
  <si>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</si>
  <si>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</si>
  <si>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</si>
  <si>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</si>
  <si>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</si>
  <si>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</si>
  <si>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</si>
  <si>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</si>
  <si>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</si>
  <si>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</si>
  <si>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</si>
  <si>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</si>
  <si>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</si>
  <si>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</si>
  <si>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</si>
  <si>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</si>
  <si>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</si>
  <si>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</si>
  <si>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</si>
  <si>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</si>
  <si>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</si>
  <si>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</si>
  <si>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</si>
  <si>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</si>
  <si>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</si>
  <si>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</si>
  <si>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</si>
  <si>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</si>
  <si>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</si>
  <si>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</si>
  <si>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</si>
  <si>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</si>
  <si>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</si>
  <si>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</si>
  <si>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</si>
  <si>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</si>
  <si>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</si>
  <si>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</si>
  <si>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</si>
  <si>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</si>
  <si>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</si>
  <si>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</si>
  <si>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</si>
  <si>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</si>
  <si>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</si>
  <si>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</si>
  <si>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</si>
  <si>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</si>
  <si>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</si>
  <si>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</si>
  <si>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</si>
  <si>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</si>
  <si>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</si>
  <si>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</si>
  <si>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</si>
  <si>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</si>
  <si>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</si>
  <si>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</si>
  <si>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</si>
  <si>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</si>
  <si>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</si>
  <si>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</si>
  <si>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</si>
  <si>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</si>
  <si>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</si>
  <si>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</si>
  <si>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</si>
  <si>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</si>
  <si>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</si>
  <si>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</si>
  <si>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</si>
  <si>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</si>
  <si>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</si>
  <si>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</si>
  <si>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</si>
  <si>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</si>
  <si>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</si>
  <si>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</si>
  <si>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</si>
  <si>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</si>
  <si>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</si>
  <si>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</si>
  <si>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</si>
  <si>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</si>
  <si>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</si>
  <si>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</si>
  <si>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</si>
  <si>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</si>
  <si>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</si>
  <si>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</si>
  <si>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</si>
  <si>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</si>
  <si>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</si>
  <si>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</si>
  <si>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</si>
  <si>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</si>
  <si>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</si>
  <si>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</si>
  <si>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</si>
  <si>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</si>
  <si>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</si>
  <si>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</si>
  <si>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</si>
  <si>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</si>
  <si>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</si>
  <si>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</si>
  <si>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</si>
  <si>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</si>
  <si>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</si>
  <si>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</si>
  <si>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</si>
  <si>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</si>
  <si>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</si>
  <si>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</si>
  <si>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</si>
  <si>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</si>
  <si>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</si>
  <si>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</si>
  <si>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</si>
  <si>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</si>
  <si>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</si>
  <si>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</si>
  <si>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</si>
  <si>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</si>
  <si>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</si>
  <si>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</si>
  <si>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</si>
  <si>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</si>
  <si>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</si>
  <si>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</si>
  <si>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</si>
  <si>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</si>
  <si>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</si>
  <si>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</si>
  <si>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</si>
  <si>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</si>
  <si>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</si>
  <si>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</si>
  <si>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</si>
  <si>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</si>
  <si>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</si>
  <si>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</si>
  <si>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</si>
  <si>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</si>
  <si>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</si>
  <si>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</si>
  <si>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</si>
  <si>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</si>
  <si>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</si>
  <si>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</si>
  <si>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</si>
  <si>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</si>
  <si>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</si>
  <si>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</si>
  <si>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</si>
  <si>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</si>
  <si>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</si>
  <si>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</si>
  <si>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</si>
  <si>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</si>
  <si>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</si>
  <si>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</si>
  <si>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</si>
  <si>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</si>
  <si>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</si>
  <si>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</si>
  <si>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</si>
  <si>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</si>
  <si>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</si>
  <si>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</si>
  <si>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</si>
  <si>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</si>
  <si>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</si>
  <si>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</si>
  <si>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</si>
  <si>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</si>
  <si>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</si>
  <si>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</si>
  <si>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</si>
  <si>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</si>
  <si>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</si>
  <si>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</si>
  <si>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</si>
  <si>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</si>
  <si>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</si>
  <si>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</si>
  <si>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</si>
  <si>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</si>
  <si>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</si>
  <si>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</si>
  <si>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</si>
  <si>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</si>
  <si>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</si>
  <si>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</si>
  <si>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</si>
  <si>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</si>
  <si>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</si>
  <si>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</si>
  <si>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</si>
  <si>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</si>
  <si>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</si>
  <si>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</si>
  <si>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</si>
  <si>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</si>
  <si>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</si>
  <si>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</si>
  <si>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</si>
  <si>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</si>
  <si>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</si>
  <si>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</si>
  <si>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</si>
  <si>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</si>
  <si>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</si>
  <si>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</si>
  <si>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</si>
  <si>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</si>
  <si>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</si>
  <si>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</si>
  <si>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</si>
  <si>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</si>
  <si>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</si>
  <si>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</si>
  <si>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</si>
  <si>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</si>
  <si>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</si>
  <si>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</si>
  <si>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</si>
  <si>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</si>
  <si>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</si>
  <si>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</si>
  <si>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</si>
  <si>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</si>
  <si>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</si>
  <si>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</si>
  <si>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</si>
  <si>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</si>
  <si>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</si>
  <si>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</si>
  <si>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</si>
  <si>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</si>
  <si>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</si>
  <si>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</si>
  <si>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</si>
  <si>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</si>
  <si>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</si>
  <si>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</si>
  <si>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</si>
  <si>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</si>
  <si>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</si>
  <si>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</si>
  <si>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</si>
  <si>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</si>
  <si>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</si>
  <si>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</si>
  <si>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</si>
  <si>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</si>
  <si>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</si>
  <si>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</si>
  <si>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</si>
  <si>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</si>
  <si>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</si>
  <si>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</si>
  <si>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</si>
  <si>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</si>
  <si>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</si>
  <si>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</si>
  <si>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</si>
  <si>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</si>
  <si>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</si>
  <si>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</si>
  <si>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</si>
  <si>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</si>
  <si>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</si>
  <si>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</si>
  <si>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</si>
  <si>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</si>
  <si>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</si>
  <si>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</si>
  <si>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</si>
  <si>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</si>
  <si>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</si>
  <si>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</si>
  <si>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</si>
  <si>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</si>
  <si>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</si>
  <si>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</si>
  <si>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</si>
  <si>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</si>
  <si>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</si>
  <si>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</si>
  <si>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</si>
  <si>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</si>
  <si>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</si>
  <si>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</si>
  <si>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</si>
  <si>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</si>
  <si>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</si>
  <si>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</si>
  <si>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</si>
  <si>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</si>
  <si>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</si>
  <si>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</si>
  <si>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</si>
  <si>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</si>
  <si>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</si>
  <si>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</si>
  <si>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</si>
  <si>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</si>
  <si>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</si>
  <si>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</si>
  <si>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</si>
  <si>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</si>
  <si>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</si>
  <si>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</si>
  <si>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</si>
  <si>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</si>
  <si>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</si>
  <si>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</si>
  <si>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</si>
  <si>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</si>
  <si>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</si>
  <si>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</si>
  <si>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</si>
  <si>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</si>
  <si>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</si>
  <si>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</si>
  <si>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</si>
  <si>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</si>
  <si>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</si>
  <si>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</si>
  <si>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</si>
  <si>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</si>
  <si>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</si>
  <si>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</si>
  <si>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</si>
  <si>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</si>
  <si>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</si>
  <si>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</si>
  <si>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</si>
  <si>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</si>
  <si>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</si>
  <si>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</si>
  <si>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</si>
  <si>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</si>
  <si>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</si>
  <si>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</si>
  <si>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</si>
  <si>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</si>
  <si>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</si>
  <si>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</si>
  <si>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</si>
  <si>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</si>
  <si>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</si>
  <si>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</si>
  <si>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</si>
  <si>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</si>
  <si>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</si>
  <si>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</si>
  <si>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</si>
  <si>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</si>
  <si>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</si>
  <si>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</si>
  <si>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</si>
  <si>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</si>
  <si>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</si>
  <si>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</si>
  <si>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</si>
  <si>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</si>
  <si>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</si>
  <si>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</si>
  <si>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</si>
  <si>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</si>
  <si>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</si>
  <si>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</si>
  <si>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</si>
  <si>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</si>
  <si>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</si>
  <si>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</si>
  <si>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</si>
  <si>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</si>
  <si>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</si>
  <si>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</si>
  <si>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</si>
  <si>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</si>
  <si>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</si>
  <si>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</si>
  <si>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</si>
  <si>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</si>
  <si>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</si>
  <si>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</si>
  <si>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</si>
  <si>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</si>
  <si>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</si>
  <si>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</si>
  <si>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</si>
  <si>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</si>
  <si>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</si>
  <si>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</si>
  <si>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</si>
  <si>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</si>
  <si>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</si>
  <si>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</si>
  <si>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</si>
  <si>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</si>
  <si>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</si>
  <si>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</si>
  <si>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</si>
  <si>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</si>
  <si>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</si>
  <si>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</si>
  <si>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</si>
  <si>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</si>
  <si>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</si>
  <si>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</si>
  <si>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</si>
  <si>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</si>
  <si>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</si>
  <si>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</si>
  <si>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</si>
  <si>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</si>
  <si>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</si>
  <si>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</si>
  <si>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</si>
  <si>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</si>
  <si>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</si>
  <si>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</si>
  <si>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</si>
  <si>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</si>
  <si>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</si>
  <si>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</si>
  <si>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</si>
  <si>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</si>
  <si>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</si>
  <si>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</si>
  <si>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</si>
  <si>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</si>
  <si>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</si>
  <si>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</si>
  <si>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</si>
  <si>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</si>
  <si>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</si>
  <si>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</si>
  <si>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</si>
  <si>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</si>
  <si>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</si>
  <si>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</si>
  <si>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</si>
  <si>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</si>
  <si>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</si>
  <si>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</si>
  <si>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</si>
  <si>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</si>
  <si>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</si>
  <si>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</si>
  <si>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</si>
  <si>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</si>
  <si>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</si>
  <si>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</si>
  <si>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</si>
  <si>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</si>
  <si>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</si>
  <si>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</si>
  <si>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</si>
  <si>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</si>
  <si>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</si>
  <si>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</si>
  <si>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</si>
  <si>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</si>
  <si>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</si>
  <si>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</si>
  <si>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</si>
  <si>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</si>
  <si>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</si>
  <si>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</si>
  <si>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</si>
  <si>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</si>
  <si>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</si>
  <si>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</si>
  <si>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</si>
  <si>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</si>
  <si>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</si>
  <si>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</si>
  <si>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</si>
  <si>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</si>
  <si>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</si>
  <si>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</si>
  <si>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</si>
  <si>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</si>
  <si>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</si>
  <si>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</si>
  <si>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</si>
  <si>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</si>
  <si>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</si>
  <si>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</si>
  <si>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</si>
  <si>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</si>
  <si>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</si>
  <si>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</si>
  <si>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</si>
  <si>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</si>
  <si>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</si>
  <si>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</si>
  <si>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</si>
  <si>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</si>
  <si>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</si>
  <si>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</si>
  <si>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</si>
  <si>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</si>
  <si>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</si>
  <si>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</si>
  <si>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</si>
  <si>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</si>
  <si>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</si>
  <si>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</si>
  <si>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</si>
  <si>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</si>
  <si>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</si>
  <si>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</si>
  <si>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</si>
  <si>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</si>
  <si>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</si>
  <si>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</si>
  <si>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</si>
  <si>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</si>
  <si>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</si>
  <si>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</si>
  <si>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</si>
  <si>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</si>
  <si>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</si>
  <si>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</si>
  <si>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</si>
  <si>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</si>
  <si>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</si>
  <si>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</si>
  <si>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</si>
  <si>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</si>
  <si>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</si>
  <si>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</si>
  <si>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</si>
  <si>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</si>
  <si>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</si>
  <si>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</si>
  <si>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</si>
  <si>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</si>
  <si>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</si>
  <si>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</si>
  <si>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</si>
  <si>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</si>
  <si>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</si>
  <si>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</si>
  <si>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</si>
  <si>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</si>
  <si>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</si>
  <si>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</si>
  <si>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</si>
  <si>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</si>
  <si>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</si>
  <si>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</si>
  <si>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</si>
  <si>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</si>
  <si>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</si>
  <si>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</si>
  <si>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</si>
  <si>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</si>
  <si>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</si>
  <si>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</si>
  <si>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</si>
  <si>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</si>
  <si>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</si>
  <si>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</si>
  <si>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</si>
  <si>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</si>
  <si>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</si>
  <si>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</si>
  <si>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</si>
  <si>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</si>
  <si>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</si>
  <si>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</si>
  <si>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</si>
  <si>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</si>
  <si>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</si>
  <si>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</si>
  <si>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</si>
  <si>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</si>
  <si>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</si>
  <si>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</si>
  <si>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</si>
  <si>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</si>
  <si>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</si>
  <si>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</si>
  <si>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</si>
  <si>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</si>
  <si>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</si>
  <si>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</si>
  <si>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</si>
  <si>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</si>
  <si>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</si>
  <si>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</si>
  <si>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</si>
  <si>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</si>
  <si>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</si>
  <si>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</si>
  <si>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</si>
  <si>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</si>
  <si>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</si>
  <si>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</si>
  <si>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</si>
  <si>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</si>
  <si>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</si>
  <si>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</si>
  <si>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</si>
  <si>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</si>
  <si>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</si>
  <si>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</si>
  <si>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</si>
  <si>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</si>
  <si>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</si>
  <si>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</si>
  <si>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</si>
  <si>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</si>
  <si>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</si>
  <si>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</si>
  <si>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</si>
  <si>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</si>
  <si>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</si>
  <si>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</si>
  <si>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</si>
  <si>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</si>
  <si>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</si>
  <si>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</si>
  <si>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</si>
  <si>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</si>
  <si>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</si>
  <si>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</si>
  <si>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</si>
  <si>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</si>
  <si>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</si>
  <si>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</si>
  <si>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</si>
  <si>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</si>
  <si>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</si>
  <si>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</si>
  <si>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</si>
  <si>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</si>
  <si>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</si>
  <si>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</si>
  <si>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</si>
  <si>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</si>
  <si>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</si>
  <si>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</si>
  <si>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</si>
  <si>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</si>
  <si>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</si>
  <si>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</si>
  <si>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</si>
  <si>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</si>
  <si>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</si>
  <si>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</si>
  <si>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</si>
  <si>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</si>
  <si>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</si>
  <si>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</si>
  <si>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</si>
  <si>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</si>
  <si>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</si>
  <si>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</si>
  <si>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</si>
  <si>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</si>
  <si>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</si>
  <si>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</si>
  <si>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</si>
  <si>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</si>
  <si>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</si>
  <si>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</si>
  <si>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</si>
  <si>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</si>
  <si>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</si>
  <si>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</si>
  <si>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</si>
  <si>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</si>
  <si>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</si>
  <si>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</si>
  <si>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</si>
  <si>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</si>
  <si>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</si>
  <si>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</si>
  <si>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</si>
  <si>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</si>
  <si>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</si>
  <si>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</si>
  <si>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</si>
  <si>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</si>
  <si>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</si>
  <si>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</si>
  <si>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</si>
  <si>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</si>
  <si>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</si>
  <si>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</si>
  <si>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</si>
  <si>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</si>
  <si>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</si>
  <si>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</si>
  <si>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</si>
  <si>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</si>
  <si>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</si>
  <si>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</si>
  <si>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</si>
  <si>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</si>
  <si>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</si>
  <si>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</si>
  <si>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</si>
  <si>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</si>
  <si>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</si>
  <si>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</si>
  <si>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</si>
  <si>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</si>
  <si>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</si>
  <si>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</si>
  <si>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</si>
  <si>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</si>
  <si>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</si>
  <si>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</si>
  <si>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</si>
  <si>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</si>
  <si>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</si>
  <si>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</si>
  <si>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</si>
  <si>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</si>
  <si>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</si>
  <si>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</si>
  <si>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</si>
  <si>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</si>
  <si>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</si>
  <si>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</si>
  <si>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</si>
  <si>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</si>
  <si>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</si>
  <si>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</si>
  <si>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</si>
  <si>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</si>
  <si>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</si>
  <si>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</si>
  <si>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</si>
  <si>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</si>
  <si>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</si>
  <si>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</si>
  <si>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</si>
  <si>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</si>
  <si>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</si>
  <si>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</si>
  <si>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</si>
  <si>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</si>
  <si>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</si>
  <si>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</si>
  <si>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</si>
  <si>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</si>
  <si>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</si>
  <si>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</si>
  <si>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</si>
  <si>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</si>
  <si>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</si>
  <si>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</si>
  <si>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</si>
  <si>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</si>
  <si>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</si>
  <si>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</si>
  <si>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</si>
  <si>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</si>
  <si>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</si>
  <si>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</si>
  <si>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</si>
  <si>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</si>
  <si>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</si>
  <si>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</si>
  <si>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</si>
  <si>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</si>
  <si>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</si>
  <si>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</si>
  <si>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</si>
  <si>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</si>
  <si>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</si>
  <si>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</si>
  <si>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</si>
  <si>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</si>
  <si>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</si>
  <si>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</si>
  <si>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</si>
  <si>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</si>
  <si>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</si>
  <si>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</si>
  <si>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</si>
  <si>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</si>
  <si>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</si>
  <si>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</si>
  <si>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</si>
  <si>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</si>
  <si>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</si>
  <si>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</si>
  <si>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</si>
  <si>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</si>
  <si>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</si>
  <si>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</si>
  <si>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</si>
  <si>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</si>
  <si>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</si>
  <si>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</si>
  <si>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</si>
  <si>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</si>
  <si>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</si>
  <si>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</si>
  <si>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</si>
  <si>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</si>
  <si>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</si>
  <si>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</si>
  <si>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</si>
  <si>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</si>
  <si>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</si>
  <si>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</si>
  <si>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</si>
  <si>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</si>
  <si>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</si>
  <si>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</si>
  <si>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</si>
  <si>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</si>
  <si>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</si>
  <si>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</si>
  <si>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</si>
  <si>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</si>
  <si>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</si>
  <si>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</si>
  <si>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</si>
  <si>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</si>
  <si>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</si>
  <si>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</si>
  <si>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</si>
  <si>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</si>
  <si>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</si>
  <si>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</si>
  <si>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</si>
  <si>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</si>
  <si>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</si>
  <si>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</si>
  <si>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</si>
  <si>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</si>
  <si>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</si>
  <si>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</si>
  <si>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</si>
  <si>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</si>
  <si>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</si>
  <si>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</si>
  <si>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</si>
  <si>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</si>
  <si>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</si>
  <si>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</si>
  <si>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</si>
  <si>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</si>
  <si>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</si>
  <si>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</si>
  <si>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</si>
  <si>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</si>
  <si>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</si>
  <si>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</si>
  <si>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</si>
  <si>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</si>
  <si>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</si>
  <si>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</si>
  <si>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</si>
  <si>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</si>
  <si>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</si>
  <si>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</si>
  <si>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</si>
  <si>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</si>
  <si>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</si>
  <si>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</si>
  <si>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</si>
  <si>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</si>
  <si>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</si>
  <si>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</si>
  <si>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</si>
  <si>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</si>
  <si>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</si>
  <si>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</si>
  <si>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</si>
  <si>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</si>
  <si>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</si>
  <si>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</si>
  <si>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</si>
  <si>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</si>
  <si>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</si>
  <si>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</si>
  <si>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</si>
  <si>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</si>
  <si>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</si>
  <si>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</si>
  <si>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</si>
  <si>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</si>
  <si>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</si>
  <si>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</si>
  <si>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</si>
  <si>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</si>
  <si>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</si>
  <si>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</si>
  <si>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</si>
  <si>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</si>
  <si>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</si>
  <si>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</si>
  <si>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</si>
  <si>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</si>
  <si>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</si>
  <si>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</si>
  <si>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</si>
  <si>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</si>
  <si>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</si>
  <si>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</si>
  <si>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</si>
  <si>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</si>
  <si>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</si>
  <si>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</si>
  <si>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</si>
  <si>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</si>
  <si>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</si>
  <si>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</si>
  <si>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</si>
  <si>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</si>
  <si>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</si>
  <si>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</si>
  <si>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</si>
  <si>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</si>
  <si>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</si>
  <si>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</si>
  <si>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</si>
  <si>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</si>
  <si>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</si>
  <si>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</si>
  <si>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</si>
  <si>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</si>
  <si>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</si>
  <si>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</si>
  <si>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</si>
  <si>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</si>
  <si>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</si>
  <si>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</si>
  <si>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</si>
  <si>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</si>
  <si>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</si>
  <si>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</si>
  <si>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</si>
  <si>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</si>
  <si>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</si>
  <si>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</si>
  <si>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</si>
  <si>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</si>
  <si>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</si>
  <si>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</si>
  <si>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</si>
  <si>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</si>
  <si>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</si>
  <si>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</si>
  <si>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</si>
  <si>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</si>
  <si>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</si>
  <si>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</si>
  <si>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</si>
  <si>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</si>
  <si>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</si>
  <si>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</si>
  <si>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</si>
  <si>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</si>
  <si>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</si>
  <si>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</si>
  <si>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</si>
  <si>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</si>
  <si>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</si>
  <si>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</si>
  <si>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</si>
  <si>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</si>
  <si>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</si>
  <si>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</si>
  <si>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</si>
  <si>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</si>
  <si>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</si>
  <si>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</si>
  <si>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</si>
  <si>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</si>
  <si>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</si>
  <si>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</si>
  <si>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</si>
  <si>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</si>
  <si>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</si>
  <si>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</si>
  <si>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</si>
  <si>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</si>
  <si>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</si>
  <si>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</si>
  <si>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</si>
  <si>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</si>
  <si>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</si>
  <si>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</si>
  <si>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</si>
  <si>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</si>
  <si>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</si>
  <si>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</si>
  <si>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</si>
  <si>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</si>
  <si>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</si>
  <si>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</si>
  <si>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</si>
  <si>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</si>
  <si>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</si>
  <si>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</si>
  <si>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</si>
  <si>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</si>
  <si>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</si>
  <si>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</si>
  <si>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</si>
  <si>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</si>
  <si>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</si>
  <si>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</si>
  <si>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</si>
  <si>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</si>
  <si>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</si>
  <si>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</si>
  <si>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</si>
  <si>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</si>
  <si>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</si>
  <si>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</si>
  <si>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</si>
  <si>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</si>
  <si>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</si>
  <si>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</si>
  <si>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</si>
  <si>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</si>
  <si>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</si>
  <si>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</si>
  <si>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</si>
  <si>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</si>
  <si>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</si>
  <si>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</si>
  <si>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</si>
  <si>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</si>
  <si>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</si>
  <si>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</si>
  <si>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</si>
  <si>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</si>
  <si>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</si>
  <si>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</si>
  <si>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</si>
  <si>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</si>
  <si>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</si>
  <si>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</si>
  <si>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</si>
  <si>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</si>
  <si>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</si>
  <si>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</si>
  <si>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</si>
  <si>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</si>
  <si>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</si>
  <si>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</si>
  <si>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</si>
  <si>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</si>
  <si>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</si>
  <si>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</si>
  <si>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</si>
  <si>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</si>
  <si>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</si>
  <si>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</si>
  <si>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</si>
  <si>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</si>
  <si>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</si>
  <si>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</si>
  <si>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</si>
  <si>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</si>
  <si>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</si>
  <si>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</si>
  <si>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</si>
  <si>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</si>
  <si>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</si>
  <si>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</si>
  <si>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</si>
  <si>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</si>
  <si>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</si>
  <si>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</si>
  <si>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</si>
  <si>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</si>
  <si>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</si>
  <si>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</si>
  <si>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</si>
  <si>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</si>
  <si>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</si>
  <si>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</si>
  <si>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</si>
  <si>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</si>
  <si>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</si>
  <si>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</si>
  <si>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</si>
  <si>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</si>
  <si>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</si>
  <si>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</si>
  <si>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</si>
  <si>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</si>
  <si>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</si>
  <si>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</si>
  <si>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</si>
  <si>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</si>
  <si>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</si>
  <si>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</si>
  <si>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</si>
  <si>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</si>
  <si>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</si>
  <si>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</si>
  <si>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</si>
  <si>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</si>
  <si>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</si>
  <si>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</si>
  <si>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</si>
  <si>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</si>
  <si>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</si>
  <si>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</si>
  <si>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</si>
  <si>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</si>
  <si>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</si>
  <si>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</si>
  <si>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</si>
  <si>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</si>
  <si>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</si>
  <si>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</si>
  <si>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</si>
  <si>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</si>
  <si>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</si>
  <si>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</si>
  <si>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</si>
  <si>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</si>
  <si>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</si>
  <si>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</si>
  <si>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</si>
  <si>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</si>
  <si>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</si>
  <si>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</si>
  <si>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</si>
  <si>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</si>
  <si>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</si>
  <si>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</si>
  <si>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</si>
  <si>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</si>
  <si>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</si>
  <si>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</si>
  <si>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</si>
  <si>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</si>
  <si>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</si>
  <si>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</si>
  <si>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</si>
  <si>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</si>
  <si>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</si>
  <si>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</si>
  <si>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</si>
  <si>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</si>
  <si>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</si>
  <si>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</si>
  <si>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</si>
  <si>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</si>
  <si>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</si>
  <si>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</si>
  <si>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</si>
  <si>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</si>
  <si>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</si>
  <si>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</si>
  <si>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</si>
  <si>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</si>
  <si>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</si>
  <si>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</si>
  <si>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</si>
  <si>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</si>
  <si>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</si>
  <si>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</si>
  <si>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</si>
  <si>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</si>
  <si>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</si>
  <si>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</si>
  <si>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</si>
  <si>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</si>
  <si>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</si>
  <si>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</si>
  <si>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</si>
  <si>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</si>
  <si>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</si>
  <si>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</si>
  <si>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</si>
  <si>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</si>
  <si>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</si>
  <si>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</si>
  <si>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</si>
  <si>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</si>
  <si>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</si>
  <si>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</si>
  <si>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</si>
  <si>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</si>
  <si>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</si>
  <si>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</si>
  <si>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</si>
  <si>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</si>
  <si>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</si>
  <si>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</si>
  <si>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</si>
  <si>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</si>
  <si>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</si>
  <si>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</si>
  <si>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</si>
  <si>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</si>
  <si>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</si>
  <si>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</si>
  <si>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</si>
  <si>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</si>
  <si>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</si>
  <si>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</si>
  <si>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</si>
  <si>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</si>
  <si>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</si>
  <si>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</si>
  <si>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</si>
  <si>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</si>
  <si>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</si>
  <si>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</si>
  <si>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</si>
  <si>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</si>
  <si>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</si>
  <si>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</si>
  <si>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</si>
  <si>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</si>
  <si>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</si>
  <si>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</si>
  <si>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</si>
  <si>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</si>
  <si>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</si>
  <si>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</si>
  <si>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</si>
  <si>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</si>
  <si>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</si>
  <si>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</si>
  <si>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</si>
  <si>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</si>
  <si>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</si>
  <si>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</si>
  <si>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</si>
  <si>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</si>
  <si>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</si>
  <si>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</si>
  <si>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</si>
  <si>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</si>
  <si>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</si>
  <si>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</si>
  <si>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</si>
  <si>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</si>
  <si>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</si>
  <si>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</si>
  <si>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</si>
  <si>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</si>
  <si>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</si>
  <si>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</si>
  <si>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</si>
  <si>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</si>
  <si>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</si>
  <si>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</si>
  <si>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</si>
  <si>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</si>
  <si>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</si>
  <si>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</si>
  <si>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</si>
  <si>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</si>
  <si>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</si>
  <si>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</si>
  <si>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</si>
  <si>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</si>
  <si>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</si>
  <si>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</si>
  <si>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</si>
  <si>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</si>
  <si>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</si>
  <si>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</si>
  <si>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</si>
  <si>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</si>
  <si>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</si>
  <si>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</si>
  <si>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</si>
  <si>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</si>
  <si>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</si>
  <si>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</si>
  <si>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</si>
  <si>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</si>
  <si>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</si>
  <si>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</si>
  <si>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</si>
  <si>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</si>
  <si>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</si>
  <si>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</si>
  <si>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</si>
  <si>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</si>
  <si>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</si>
  <si>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</si>
  <si>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</si>
  <si>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</si>
  <si>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</si>
  <si>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</si>
  <si>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</si>
  <si>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</si>
  <si>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</si>
  <si>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</si>
  <si>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</si>
  <si>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</si>
  <si>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</si>
  <si>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</si>
  <si>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</si>
  <si>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</si>
  <si>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</si>
  <si>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</si>
  <si>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</si>
  <si>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</si>
  <si>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</si>
  <si>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</si>
  <si>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</si>
  <si>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</si>
  <si>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</si>
  <si>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</si>
  <si>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</si>
  <si>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</si>
  <si>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</si>
  <si>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</si>
  <si>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</si>
  <si>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</si>
  <si>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</si>
  <si>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</si>
  <si>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</si>
  <si>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</si>
  <si>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</si>
  <si>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</si>
  <si>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</si>
  <si>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</si>
  <si>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</si>
  <si>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</si>
  <si>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</si>
  <si>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</si>
  <si>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</si>
  <si>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</si>
  <si>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</si>
  <si>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</si>
  <si>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</si>
  <si>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</si>
  <si>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</si>
  <si>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</si>
  <si>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</si>
  <si>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</si>
  <si>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</si>
  <si>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</si>
  <si>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</si>
  <si>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</si>
  <si>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</si>
  <si>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</si>
  <si>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</si>
  <si>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</si>
  <si>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</si>
  <si>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</si>
  <si>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</si>
  <si>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</si>
  <si>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</si>
  <si>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</si>
  <si>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</si>
  <si>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</si>
  <si>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</si>
  <si>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</si>
  <si>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</si>
  <si>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</si>
  <si>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</si>
  <si>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</si>
  <si>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</si>
  <si>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</si>
  <si>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</si>
  <si>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</si>
  <si>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</si>
  <si>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</si>
  <si>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</si>
  <si>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</si>
  <si>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</si>
  <si>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</si>
  <si>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</si>
  <si>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</si>
  <si>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</si>
  <si>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</si>
  <si>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</si>
  <si>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</si>
  <si>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</si>
  <si>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</si>
  <si>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</si>
  <si>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</si>
  <si>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</si>
  <si>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</si>
  <si>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</si>
  <si>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</si>
  <si>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</si>
  <si>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</si>
  <si>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</si>
  <si>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</si>
  <si>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</si>
  <si>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</si>
  <si>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</si>
  <si>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</si>
  <si>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</si>
  <si>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</si>
  <si>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</si>
  <si>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</si>
  <si>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</si>
  <si>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</si>
  <si>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</si>
  <si>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</si>
  <si>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</si>
  <si>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</si>
  <si>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</si>
  <si>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</si>
  <si>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</si>
  <si>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</si>
  <si>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</si>
  <si>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</si>
  <si>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</si>
  <si>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</si>
  <si>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</si>
  <si>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</si>
  <si>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</si>
  <si>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</si>
  <si>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</si>
  <si>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</si>
  <si>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</si>
  <si>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</si>
  <si>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</si>
  <si>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</si>
  <si>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</si>
  <si>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</si>
  <si>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</si>
  <si>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</si>
  <si>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</si>
  <si>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</si>
  <si>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</si>
  <si>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</si>
  <si>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</si>
  <si>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</si>
  <si>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</si>
  <si>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</si>
  <si>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</si>
  <si>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</si>
  <si>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</si>
  <si>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</si>
  <si>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</si>
  <si>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</si>
  <si>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</si>
  <si>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</si>
  <si>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</si>
  <si>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</si>
  <si>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</si>
  <si>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</si>
  <si>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</si>
  <si>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</si>
  <si>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</si>
  <si>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</si>
  <si>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</si>
  <si>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</si>
  <si>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</si>
  <si>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</si>
  <si>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</si>
  <si>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</si>
  <si>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</si>
  <si>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</si>
  <si>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</si>
  <si>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</si>
  <si>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</si>
  <si>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</si>
  <si>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</si>
  <si>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</si>
  <si>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</si>
  <si>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</si>
  <si>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</si>
  <si>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</si>
  <si>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</si>
  <si>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</si>
  <si>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</si>
  <si>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</si>
  <si>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</si>
  <si>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</si>
  <si>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</si>
  <si>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</si>
  <si>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</si>
  <si>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</si>
  <si>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</si>
  <si>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</si>
  <si>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</si>
  <si>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</si>
  <si>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</si>
  <si>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</si>
  <si>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</si>
  <si>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</si>
  <si>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</si>
  <si>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</si>
  <si>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</si>
  <si>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</si>
  <si>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</si>
  <si>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</si>
  <si>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</si>
  <si>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</si>
  <si>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</si>
  <si>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</si>
  <si>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</si>
  <si>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</si>
  <si>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</si>
  <si>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</si>
  <si>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</si>
  <si>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</si>
  <si>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</si>
  <si>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</si>
  <si>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</si>
  <si>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</si>
  <si>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</si>
  <si>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</si>
  <si>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</si>
  <si>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</si>
  <si>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</si>
  <si>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</si>
  <si>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</si>
  <si>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</si>
  <si>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</si>
  <si>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</si>
  <si>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</si>
  <si>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</si>
  <si>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</si>
  <si>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</si>
  <si>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</si>
  <si>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</si>
  <si>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</si>
  <si>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</si>
  <si>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</si>
  <si>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</si>
  <si>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</si>
  <si>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</si>
  <si>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</si>
  <si>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</si>
  <si>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</si>
  <si>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</si>
  <si>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</si>
  <si>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</si>
  <si>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</si>
  <si>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</si>
  <si>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</si>
  <si>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</si>
  <si>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</si>
  <si>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</si>
  <si>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</si>
  <si>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</si>
  <si>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</si>
  <si>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</si>
  <si>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</si>
  <si>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</si>
  <si>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</si>
  <si>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</si>
  <si>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</si>
  <si>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</si>
  <si>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</si>
  <si>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</si>
  <si>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</si>
  <si>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</si>
  <si>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</si>
  <si>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</si>
  <si>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</si>
  <si>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</si>
  <si>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</si>
  <si>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</si>
  <si>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</si>
  <si>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</si>
  <si>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</si>
  <si>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</si>
  <si>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</si>
  <si>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</si>
  <si>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</si>
  <si>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</si>
  <si>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</si>
  <si>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</si>
  <si>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</si>
  <si>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</si>
  <si>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</si>
  <si>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</si>
  <si>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</si>
  <si>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</si>
  <si>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</si>
  <si>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</si>
  <si>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</si>
  <si>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</si>
  <si>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</si>
  <si>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</si>
  <si>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</si>
  <si>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</si>
  <si>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</si>
  <si>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</si>
  <si>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</si>
  <si>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</si>
  <si>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</si>
  <si>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</si>
  <si>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</si>
  <si>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</si>
  <si>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</si>
  <si>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</si>
  <si>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</si>
  <si>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</si>
  <si>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</si>
  <si>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</si>
  <si>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</si>
  <si>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</si>
  <si>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</si>
  <si>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</si>
  <si>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</si>
  <si>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</si>
  <si>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</si>
  <si>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</si>
  <si>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</si>
  <si>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</si>
  <si>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</si>
  <si>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</si>
  <si>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</si>
  <si>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</si>
  <si>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</si>
  <si>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</si>
  <si>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</si>
  <si>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</si>
  <si>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</si>
  <si>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</si>
  <si>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</si>
  <si>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</si>
  <si>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</si>
  <si>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</si>
  <si>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</si>
  <si>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</si>
  <si>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</si>
  <si>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</si>
  <si>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</si>
  <si>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</si>
  <si>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</si>
  <si>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</si>
  <si>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</si>
  <si>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</si>
  <si>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</si>
  <si>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</si>
  <si>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</si>
  <si>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</si>
  <si>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</si>
  <si>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</si>
  <si>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</si>
  <si>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</si>
  <si>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</si>
  <si>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</si>
  <si>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</si>
  <si>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</si>
  <si>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</si>
  <si>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</si>
  <si>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</si>
  <si>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</si>
  <si>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</si>
  <si>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</si>
  <si>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</si>
  <si>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</si>
  <si>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</si>
  <si>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</si>
  <si>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</si>
  <si>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</si>
  <si>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</si>
  <si>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</si>
  <si>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</si>
  <si>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</si>
  <si>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</si>
  <si>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</si>
  <si>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</si>
  <si>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</si>
  <si>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</si>
  <si>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</si>
  <si>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</si>
  <si>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</si>
  <si>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</si>
  <si>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</si>
  <si>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</si>
  <si>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</si>
  <si>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</si>
  <si>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</si>
  <si>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</si>
  <si>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</si>
  <si>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</si>
  <si>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</si>
  <si>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</si>
  <si>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</si>
  <si>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</si>
  <si>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</si>
  <si>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</si>
  <si>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</si>
  <si>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</si>
  <si>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</si>
  <si>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</si>
  <si>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</si>
  <si>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</si>
  <si>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</si>
  <si>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</si>
  <si>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</si>
  <si>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</si>
  <si>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</si>
  <si>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</si>
  <si>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</si>
  <si>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</si>
  <si>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</si>
  <si>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</si>
  <si>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</si>
  <si>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</si>
  <si>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</si>
  <si>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</si>
  <si>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</si>
  <si>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</si>
  <si>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</si>
  <si>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</si>
  <si>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</si>
  <si>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</si>
  <si>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</si>
  <si>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</si>
  <si>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</si>
  <si>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</si>
  <si>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</si>
  <si>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</si>
  <si>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</si>
  <si>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</si>
  <si>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</si>
  <si>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</si>
  <si>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</si>
  <si>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</si>
  <si>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</si>
  <si>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</si>
  <si>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</si>
  <si>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</si>
  <si>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</si>
  <si>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</si>
  <si>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</si>
  <si>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</si>
  <si>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</si>
  <si>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</si>
  <si>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</si>
  <si>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</si>
  <si>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</si>
  <si>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</si>
  <si>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</si>
  <si>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</si>
  <si>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</si>
  <si>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</si>
  <si>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</si>
  <si>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</si>
  <si>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</si>
  <si>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</si>
  <si>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</si>
  <si>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</si>
  <si>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</si>
  <si>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</si>
  <si>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</si>
  <si>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</si>
  <si>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</si>
  <si>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</si>
  <si>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</si>
  <si>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</si>
  <si>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</si>
  <si>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</si>
  <si>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</si>
  <si>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</si>
  <si>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</si>
  <si>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</si>
  <si>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</si>
  <si>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</si>
  <si>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</si>
  <si>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</si>
  <si>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</si>
  <si>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</si>
  <si>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</si>
  <si>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</si>
  <si>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</si>
  <si>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</si>
  <si>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</si>
  <si>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</si>
  <si>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</si>
  <si>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</si>
  <si>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</si>
  <si>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</si>
  <si>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</si>
  <si>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</si>
  <si>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</si>
  <si>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</si>
  <si>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</si>
  <si>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</si>
  <si>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</si>
  <si>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</si>
  <si>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</si>
  <si>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</si>
  <si>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</si>
  <si>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</si>
  <si>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</si>
  <si>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</si>
  <si>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</si>
  <si>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</si>
  <si>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</si>
  <si>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</si>
  <si>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</si>
  <si>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</si>
  <si>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</si>
  <si>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</si>
  <si>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</si>
  <si>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</si>
  <si>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</si>
  <si>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</si>
  <si>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</si>
  <si>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</si>
  <si>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</si>
  <si>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</si>
  <si>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</si>
  <si>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</si>
  <si>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</si>
  <si>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</si>
  <si>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</si>
  <si>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</si>
  <si>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</si>
  <si>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</si>
  <si>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</si>
  <si>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</si>
  <si>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</si>
  <si>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</si>
  <si>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</si>
  <si>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</si>
  <si>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</si>
  <si>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</si>
  <si>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</si>
  <si>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</si>
  <si>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</si>
  <si>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</si>
  <si>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</si>
  <si>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</si>
  <si>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</si>
  <si>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</si>
  <si>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</si>
  <si>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</si>
  <si>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</si>
  <si>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</si>
  <si>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</si>
  <si>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</si>
  <si>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</si>
  <si>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</si>
  <si>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</si>
  <si>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</si>
  <si>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</si>
  <si>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</si>
  <si>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</si>
  <si>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</si>
  <si>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</si>
  <si>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</si>
  <si>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</si>
  <si>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</si>
  <si>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</si>
  <si>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</si>
  <si>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</si>
  <si>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</si>
  <si>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</si>
  <si>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</si>
  <si>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</si>
  <si>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</si>
  <si>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</si>
  <si>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</si>
  <si>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</si>
  <si>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</si>
  <si>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</si>
  <si>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</si>
  <si>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</si>
  <si>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</si>
  <si>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</si>
  <si>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</si>
  <si>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</si>
  <si>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</si>
  <si>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</si>
  <si>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</si>
  <si>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</si>
  <si>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</si>
  <si>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</si>
  <si>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</si>
  <si>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</si>
  <si>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</si>
  <si>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</si>
  <si>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</si>
  <si>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</si>
  <si>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</si>
  <si>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</si>
  <si>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</si>
  <si>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</si>
  <si>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</si>
  <si>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</si>
  <si>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</si>
  <si>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</si>
  <si>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</si>
  <si>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</si>
  <si>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</si>
  <si>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</si>
  <si>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</si>
  <si>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</si>
  <si>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</si>
  <si>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</si>
  <si>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</si>
  <si>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</si>
  <si>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</si>
  <si>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</si>
  <si>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</si>
  <si>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</si>
  <si>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</si>
  <si>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</si>
  <si>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</si>
  <si>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</si>
  <si>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</si>
  <si>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</si>
  <si>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</si>
  <si>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</si>
  <si>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</si>
  <si>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</si>
  <si>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</si>
  <si>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</si>
  <si>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</si>
  <si>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</si>
  <si>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</si>
  <si>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</si>
  <si>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</si>
  <si>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</si>
  <si>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</si>
  <si>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</si>
  <si>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</si>
  <si>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</si>
  <si>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</si>
  <si>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</si>
  <si>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</si>
  <si>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</si>
  <si>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</si>
  <si>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</si>
  <si>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</si>
  <si>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</si>
  <si>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</si>
  <si>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</si>
  <si>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</si>
  <si>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</si>
  <si>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</si>
  <si>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</si>
  <si>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</si>
  <si>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</si>
  <si>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</si>
  <si>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</si>
  <si>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</si>
  <si>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</si>
  <si>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</si>
  <si>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</si>
  <si>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</si>
  <si>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</si>
  <si>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</si>
  <si>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</si>
  <si>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</si>
  <si>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</si>
  <si>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</si>
  <si>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</si>
  <si>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</si>
  <si>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</si>
  <si>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</si>
  <si>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</si>
  <si>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</si>
  <si>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</si>
  <si>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</si>
  <si>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</si>
  <si>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</si>
  <si>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</si>
  <si>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</si>
  <si>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</si>
  <si>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</si>
  <si>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</si>
  <si>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</si>
  <si>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</si>
  <si>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</si>
  <si>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</si>
  <si>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</si>
  <si>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</si>
  <si>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</si>
  <si>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</si>
  <si>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</si>
  <si>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</si>
  <si>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</si>
  <si>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</si>
  <si>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</si>
  <si>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</si>
  <si>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</si>
  <si>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</si>
  <si>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</si>
  <si>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</si>
  <si>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</si>
  <si>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</si>
  <si>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</si>
  <si>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</si>
  <si>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</si>
  <si>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</si>
  <si>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</si>
  <si>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</si>
  <si>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</si>
  <si>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</si>
  <si>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</si>
  <si>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</si>
  <si>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</si>
  <si>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</si>
  <si>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</si>
  <si>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</si>
  <si>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</si>
  <si>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</si>
  <si>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</si>
  <si>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</si>
  <si>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</si>
  <si>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</si>
  <si>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</si>
  <si>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</si>
  <si>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</si>
  <si>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</si>
  <si>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</si>
  <si>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</si>
  <si>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</si>
  <si>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</si>
  <si>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</si>
  <si>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</si>
  <si>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</si>
  <si>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</si>
  <si>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</si>
  <si>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</si>
  <si>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</si>
  <si>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</si>
  <si>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</si>
  <si>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</si>
  <si>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</si>
  <si>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</si>
  <si>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</si>
  <si>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</si>
  <si>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</si>
  <si>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</si>
  <si>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</si>
  <si>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</si>
  <si>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</si>
  <si>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</si>
  <si>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</si>
  <si>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</si>
  <si>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</si>
  <si>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</si>
  <si>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</si>
  <si>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</si>
  <si>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</si>
  <si>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</si>
  <si>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</si>
  <si>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</si>
  <si>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</si>
  <si>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</si>
  <si>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</si>
  <si>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</si>
  <si>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</si>
  <si>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</si>
  <si>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</si>
  <si>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</si>
  <si>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</si>
  <si>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</si>
  <si>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</si>
  <si>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</si>
  <si>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</si>
  <si>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</si>
  <si>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</si>
  <si>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</si>
  <si>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</si>
  <si>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</si>
  <si>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</si>
  <si>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</si>
  <si>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</si>
  <si>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</si>
  <si>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</si>
  <si>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</si>
  <si>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</si>
  <si>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</si>
  <si>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</si>
  <si>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</si>
  <si>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</si>
  <si>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</si>
  <si>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</si>
  <si>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</si>
  <si>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</si>
  <si>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</si>
  <si>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</si>
  <si>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</si>
  <si>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</si>
  <si>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</si>
  <si>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</si>
  <si>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</si>
  <si>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</si>
  <si>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</si>
  <si>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</si>
  <si>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</si>
  <si>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</si>
  <si>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</si>
  <si>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</si>
  <si>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</si>
  <si>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</si>
  <si>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</si>
  <si>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</si>
  <si>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</si>
  <si>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</si>
  <si>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</si>
  <si>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</si>
  <si>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</si>
  <si>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</si>
  <si>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</si>
  <si>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</si>
  <si>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</si>
  <si>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</si>
  <si>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</si>
  <si>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</si>
  <si>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</si>
  <si>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</si>
  <si>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</si>
  <si>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</si>
  <si>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</si>
  <si>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</si>
  <si>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</si>
  <si>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</si>
  <si>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</si>
  <si>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</si>
  <si>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</si>
  <si>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</si>
  <si>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</si>
  <si>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</si>
  <si>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</si>
  <si>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</si>
  <si>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</si>
  <si>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</si>
  <si>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</si>
  <si>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</si>
  <si>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</si>
  <si>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</si>
  <si>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</si>
  <si>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</si>
  <si>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</si>
  <si>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</si>
  <si>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</si>
  <si>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</si>
  <si>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</si>
  <si>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</si>
  <si>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</si>
  <si>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</si>
  <si>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</si>
  <si>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</si>
  <si>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</si>
  <si>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</si>
  <si>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</si>
  <si>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</si>
  <si>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</si>
  <si>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</si>
  <si>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</si>
  <si>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</si>
  <si>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</si>
  <si>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</si>
  <si>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</si>
  <si>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</si>
  <si>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</si>
  <si>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</si>
  <si>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</si>
  <si>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</si>
  <si>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</si>
  <si>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</si>
  <si>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</si>
  <si>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</si>
  <si>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</si>
  <si>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</si>
  <si>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</si>
  <si>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</si>
  <si>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</si>
  <si>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</si>
  <si>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</si>
  <si>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</si>
  <si>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</si>
  <si>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</si>
  <si>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</si>
  <si>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</si>
  <si>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</si>
  <si>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</si>
  <si>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</si>
  <si>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</si>
  <si>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</si>
  <si>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</si>
  <si>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</si>
  <si>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</si>
  <si>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</si>
  <si>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</si>
  <si>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</si>
  <si>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</si>
  <si>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</si>
  <si>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</si>
  <si>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</si>
  <si>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</si>
  <si>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</si>
  <si>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</si>
  <si>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</si>
  <si>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</si>
  <si>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</si>
  <si>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</si>
  <si>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</si>
  <si>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</si>
  <si>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</si>
  <si>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</si>
  <si>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</si>
  <si>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</si>
  <si>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</si>
  <si>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</si>
  <si>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</si>
  <si>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</si>
  <si>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</si>
  <si>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</si>
  <si>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</si>
  <si>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</si>
  <si>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</si>
  <si>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</si>
  <si>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</si>
  <si>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</si>
  <si>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</si>
  <si>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</si>
  <si>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</si>
  <si>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</si>
  <si>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</si>
  <si>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</si>
  <si>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</si>
  <si>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</si>
  <si>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</si>
  <si>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</si>
  <si>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</si>
  <si>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</si>
  <si>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</si>
  <si>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</si>
  <si>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</si>
  <si>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</si>
  <si>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</si>
  <si>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</si>
  <si>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</si>
  <si>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</si>
  <si>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</si>
  <si>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</si>
  <si>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</si>
  <si>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</si>
  <si>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</si>
  <si>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</si>
  <si>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</si>
  <si>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</si>
  <si>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</si>
  <si>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</si>
  <si>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</si>
  <si>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</si>
  <si>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</si>
  <si>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</si>
  <si>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</si>
  <si>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</si>
  <si>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</si>
  <si>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</si>
  <si>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</si>
  <si>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</si>
  <si>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</si>
  <si>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</si>
  <si>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</si>
  <si>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</si>
  <si>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</si>
  <si>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</si>
  <si>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</si>
  <si>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</si>
  <si>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</si>
  <si>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</si>
  <si>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</si>
  <si>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</si>
  <si>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</si>
  <si>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</si>
  <si>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</si>
  <si>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</si>
  <si>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</si>
  <si>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</si>
  <si>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</si>
  <si>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</si>
  <si>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</si>
  <si>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</si>
  <si>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</si>
  <si>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</si>
  <si>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</si>
  <si>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</si>
  <si>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</si>
  <si>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</si>
  <si>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</si>
  <si>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</si>
  <si>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</si>
  <si>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</si>
  <si>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</si>
  <si>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</si>
  <si>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</si>
  <si>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</si>
  <si>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</si>
  <si>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</si>
  <si>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</si>
  <si>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</si>
  <si>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</si>
  <si>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</si>
  <si>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</si>
  <si>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</si>
  <si>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</si>
  <si>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</si>
  <si>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</si>
  <si>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</si>
  <si>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</si>
  <si>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</si>
  <si>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</si>
  <si>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</si>
  <si>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</si>
  <si>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</si>
  <si>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</si>
  <si>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</si>
  <si>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</si>
  <si>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</si>
  <si>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</si>
  <si>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</si>
  <si>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</si>
  <si>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</si>
  <si>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</si>
  <si>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</si>
  <si>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</si>
  <si>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</si>
  <si>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</si>
  <si>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</si>
  <si>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</si>
  <si>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</si>
  <si>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</si>
  <si>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</si>
  <si>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</si>
  <si>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</si>
  <si>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</si>
  <si>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</si>
  <si>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</si>
  <si>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</si>
  <si>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</si>
  <si>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</si>
  <si>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</si>
  <si>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</si>
  <si>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</si>
  <si>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</si>
  <si>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</si>
  <si>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</si>
  <si>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</si>
  <si>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</si>
  <si>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</si>
  <si>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</si>
  <si>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</si>
  <si>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</si>
  <si>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</si>
  <si>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</si>
  <si>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</si>
  <si>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</si>
  <si>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</si>
  <si>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</si>
  <si>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</si>
  <si>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</si>
  <si>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</si>
  <si>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</si>
  <si>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</si>
  <si>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</si>
  <si>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</si>
  <si>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</si>
  <si>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</si>
  <si>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</si>
  <si>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</si>
  <si>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</si>
  <si>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</si>
  <si>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</si>
  <si>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</si>
  <si>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</si>
  <si>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</si>
  <si>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</si>
  <si>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</si>
  <si>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</si>
  <si>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</si>
  <si>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</si>
  <si>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</si>
  <si>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</si>
  <si>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</si>
  <si>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</si>
  <si>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</si>
  <si>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</si>
  <si>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</si>
  <si>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</si>
  <si>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</si>
  <si>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</si>
  <si>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</si>
  <si>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</si>
  <si>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</si>
  <si>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</si>
  <si>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</si>
  <si>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</si>
  <si>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</si>
  <si>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</si>
  <si>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</si>
  <si>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</si>
  <si>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</si>
  <si>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</si>
  <si>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</si>
  <si>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</si>
  <si>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</si>
  <si>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</si>
  <si>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</si>
  <si>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</si>
  <si>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</si>
  <si>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</si>
  <si>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</si>
  <si>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</si>
  <si>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</si>
  <si>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</si>
  <si>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</si>
  <si>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</si>
  <si>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</si>
  <si>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</si>
  <si>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</si>
  <si>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</si>
  <si>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</si>
  <si>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</si>
  <si>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</si>
  <si>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</si>
  <si>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</si>
  <si>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</si>
  <si>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</si>
  <si>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</si>
  <si>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</si>
  <si>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</si>
  <si>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</si>
  <si>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</si>
  <si>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</si>
  <si>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</si>
  <si>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</si>
  <si>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</si>
  <si>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</si>
  <si>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</si>
  <si>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</si>
  <si>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</si>
  <si>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</si>
  <si>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</si>
  <si>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</si>
  <si>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</si>
  <si>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</si>
  <si>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</si>
  <si>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</si>
  <si>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</si>
  <si>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</si>
  <si>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</si>
  <si>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</si>
  <si>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</si>
  <si>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</si>
  <si>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</si>
  <si>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</si>
  <si>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</si>
  <si>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</si>
  <si>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</si>
  <si>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</si>
  <si>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</si>
  <si>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</si>
  <si>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</si>
  <si>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</si>
  <si>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</si>
  <si>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</si>
  <si>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</si>
  <si>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</si>
  <si>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</si>
  <si>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</si>
  <si>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</si>
  <si>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</si>
  <si>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</si>
  <si>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</si>
  <si>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</si>
  <si>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</si>
  <si>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</si>
  <si>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</si>
  <si>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</si>
  <si>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</si>
  <si>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</si>
  <si>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</si>
  <si>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</si>
  <si>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</si>
  <si>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</si>
  <si>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</si>
  <si>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</si>
  <si>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</si>
  <si>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</si>
  <si>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</si>
  <si>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</si>
  <si>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</si>
  <si>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</si>
  <si>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</si>
  <si>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</si>
  <si>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</si>
  <si>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</si>
  <si>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</si>
  <si>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</si>
  <si>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</si>
  <si>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</si>
  <si>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</si>
  <si>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</si>
  <si>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</si>
  <si>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</si>
  <si>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</si>
  <si>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</si>
  <si>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</si>
  <si>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</si>
  <si>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</si>
  <si>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</si>
  <si>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</si>
  <si>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</si>
  <si>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</si>
  <si>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</si>
  <si>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</si>
  <si>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</si>
  <si>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</si>
  <si>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</si>
  <si>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</si>
  <si>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</si>
  <si>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</si>
  <si>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</si>
  <si>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</si>
  <si>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</si>
  <si>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</si>
  <si>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</si>
  <si>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</si>
  <si>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</si>
  <si>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</si>
  <si>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</si>
  <si>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</si>
  <si>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</si>
  <si>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</si>
  <si>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</si>
  <si>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</si>
  <si>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</si>
  <si>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</si>
  <si>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</si>
  <si>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</si>
  <si>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</si>
  <si>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</si>
  <si>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</si>
  <si>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</si>
  <si>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</si>
  <si>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</si>
  <si>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</si>
  <si>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</si>
  <si>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</si>
  <si>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</si>
  <si>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</si>
  <si>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</si>
  <si>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</si>
  <si>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</si>
  <si>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</si>
  <si>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</si>
  <si>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</si>
  <si>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</si>
  <si>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</si>
  <si>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</si>
  <si>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</si>
  <si>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</si>
  <si>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</si>
  <si>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</si>
  <si>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</si>
  <si>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</si>
  <si>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</si>
  <si>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</si>
  <si>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</si>
  <si>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</si>
  <si>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</si>
  <si>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</si>
  <si>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</si>
  <si>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</si>
  <si>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</si>
  <si>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</si>
  <si>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</si>
  <si>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</si>
  <si>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</si>
  <si>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</si>
  <si>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</si>
  <si>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</si>
  <si>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</si>
  <si>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</si>
  <si>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</si>
  <si>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</si>
  <si>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</si>
  <si>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</si>
  <si>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</si>
  <si>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</si>
  <si>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</si>
  <si>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</si>
  <si>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</si>
  <si>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</si>
  <si>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</si>
  <si>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</si>
  <si>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</si>
  <si>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</si>
  <si>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</si>
  <si>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</si>
  <si>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</si>
  <si>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</si>
  <si>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</si>
  <si>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</si>
  <si>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</si>
  <si>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</si>
  <si>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</si>
  <si>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</si>
  <si>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</si>
  <si>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</si>
  <si>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</si>
  <si>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</si>
  <si>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</si>
  <si>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</si>
  <si>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</si>
  <si>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</si>
  <si>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</si>
  <si>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</si>
  <si>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</si>
  <si>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</si>
  <si>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</si>
  <si>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</si>
  <si>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</si>
  <si>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</si>
  <si>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</si>
  <si>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</si>
  <si>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</si>
  <si>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</si>
  <si>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</si>
  <si>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</si>
  <si>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</si>
  <si>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</si>
  <si>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</si>
  <si>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</si>
  <si>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</si>
  <si>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</si>
  <si>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</si>
  <si>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</si>
  <si>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</si>
  <si>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</si>
  <si>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</si>
  <si>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</si>
  <si>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</si>
  <si>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</si>
  <si>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</si>
  <si>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</si>
  <si>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</si>
  <si>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</si>
  <si>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</si>
  <si>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</si>
  <si>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</si>
  <si>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</si>
  <si>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</si>
  <si>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</si>
  <si>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</si>
  <si>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</si>
  <si>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</si>
  <si>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</si>
  <si>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</si>
  <si>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</si>
  <si>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</si>
  <si>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</si>
  <si>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</si>
  <si>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</si>
  <si>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</si>
  <si>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</si>
  <si>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</si>
  <si>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</si>
  <si>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</si>
  <si>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</si>
  <si>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</si>
  <si>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</si>
  <si>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</si>
  <si>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</si>
  <si>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</si>
  <si>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</si>
  <si>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</si>
  <si>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</si>
  <si>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</si>
  <si>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</si>
  <si>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</si>
  <si>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</si>
  <si>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</si>
  <si>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</si>
  <si>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</si>
  <si>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</si>
  <si>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</si>
  <si>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</si>
  <si>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</si>
  <si>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</si>
  <si>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</si>
  <si>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</si>
  <si>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</si>
  <si>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</si>
  <si>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</si>
  <si>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</si>
  <si>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</si>
  <si>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</si>
  <si>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</si>
  <si>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</si>
  <si>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</si>
  <si>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</si>
  <si>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</si>
  <si>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</si>
  <si>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</si>
  <si>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</si>
  <si>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</si>
  <si>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</si>
  <si>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</si>
  <si>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</si>
  <si>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</si>
  <si>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</si>
  <si>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</si>
  <si>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</si>
  <si>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</si>
  <si>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</si>
  <si>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</si>
  <si>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</si>
  <si>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</si>
  <si>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</si>
  <si>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</si>
  <si>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</si>
  <si>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</si>
  <si>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</si>
  <si>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</si>
  <si>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</si>
  <si>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</si>
  <si>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</si>
  <si>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</si>
  <si>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</si>
  <si>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</si>
  <si>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</si>
  <si>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</si>
  <si>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</si>
  <si>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</si>
  <si>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</si>
  <si>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</si>
  <si>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</si>
  <si>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</si>
  <si>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</si>
  <si>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</si>
  <si>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</si>
  <si>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</si>
  <si>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</si>
  <si>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</si>
  <si>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</si>
  <si>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</si>
  <si>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</si>
  <si>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</si>
  <si>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</si>
  <si>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</si>
  <si>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</si>
  <si>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</si>
  <si>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</si>
  <si>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</si>
  <si>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</si>
  <si>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</si>
  <si>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</si>
  <si>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</si>
  <si>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</si>
  <si>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</si>
  <si>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</si>
  <si>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</si>
  <si>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</si>
  <si>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</si>
  <si>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</si>
  <si>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</si>
  <si>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</si>
  <si>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</si>
  <si>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</si>
  <si>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</si>
  <si>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</si>
  <si>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</si>
  <si>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</si>
  <si>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</si>
  <si>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</si>
  <si>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</si>
  <si>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</si>
  <si>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</si>
  <si>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</si>
  <si>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</si>
  <si>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</si>
  <si>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</si>
  <si>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</si>
  <si>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</si>
  <si>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</si>
  <si>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</si>
  <si>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</si>
  <si>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</si>
  <si>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</si>
  <si>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</si>
  <si>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</si>
  <si>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</si>
  <si>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</si>
  <si>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</si>
  <si>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</si>
  <si>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</si>
  <si>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</si>
  <si>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</si>
  <si>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</si>
  <si>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</si>
  <si>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</si>
  <si>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</si>
  <si>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</si>
  <si>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</si>
  <si>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</si>
  <si>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</si>
  <si>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</si>
  <si>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</si>
  <si>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</si>
  <si>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</si>
  <si>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</si>
  <si>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</si>
  <si>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</si>
  <si>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</si>
  <si>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</si>
  <si>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</si>
  <si>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</si>
  <si>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</si>
  <si>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</si>
  <si>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</si>
  <si>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</si>
  <si>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</si>
  <si>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</si>
  <si>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</si>
  <si>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</si>
  <si>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</si>
  <si>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</si>
  <si>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</si>
  <si>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</si>
  <si>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</si>
  <si>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</si>
  <si>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</si>
  <si>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</si>
  <si>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</si>
  <si>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</si>
  <si>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</si>
  <si>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</si>
  <si>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</si>
  <si>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</si>
  <si>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</si>
  <si>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</si>
  <si>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</si>
  <si>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</si>
  <si>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</si>
  <si>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</si>
  <si>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</si>
  <si>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</si>
  <si>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</si>
  <si>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</si>
  <si>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</si>
  <si>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</si>
  <si>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</si>
  <si>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</si>
  <si>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</si>
  <si>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</si>
  <si>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</si>
  <si>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</si>
  <si>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</si>
  <si>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</si>
  <si>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</si>
  <si>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</si>
  <si>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</si>
  <si>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</si>
  <si>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</si>
  <si>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</si>
  <si>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</si>
  <si>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</si>
  <si>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</si>
  <si>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</si>
  <si>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</si>
  <si>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</si>
  <si>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</si>
  <si>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</si>
  <si>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</si>
  <si>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</si>
  <si>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</si>
  <si>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</si>
  <si>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</si>
  <si>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</si>
  <si>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</si>
  <si>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</si>
  <si>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</si>
  <si>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</si>
  <si>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</si>
  <si>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</si>
  <si>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</si>
  <si>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</si>
  <si>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</si>
  <si>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</si>
  <si>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</si>
  <si>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</si>
  <si>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</si>
  <si>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</si>
  <si>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</si>
  <si>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</si>
  <si>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</si>
  <si>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</si>
  <si>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</si>
  <si>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</si>
  <si>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</si>
  <si>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</si>
  <si>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</si>
  <si>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</si>
  <si>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</si>
  <si>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</si>
  <si>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</si>
  <si>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</si>
  <si>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</si>
  <si>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</si>
  <si>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</si>
  <si>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</si>
  <si>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</si>
  <si>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</si>
  <si>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</si>
  <si>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</si>
  <si>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</si>
  <si>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</si>
  <si>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</si>
  <si>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</si>
  <si>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</si>
  <si>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</si>
  <si>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</si>
  <si>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</si>
  <si>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</si>
  <si>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</si>
  <si>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</si>
  <si>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</si>
  <si>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</si>
  <si>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</si>
  <si>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</si>
  <si>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</si>
  <si>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</si>
  <si>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</si>
  <si>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</si>
  <si>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</si>
  <si>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</si>
  <si>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</si>
  <si>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</si>
  <si>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</si>
  <si>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</si>
  <si>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</si>
  <si>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</si>
  <si>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</si>
  <si>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</si>
  <si>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</si>
  <si>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</si>
  <si>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</si>
  <si>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</si>
  <si>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</si>
  <si>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</si>
  <si>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</si>
  <si>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</si>
  <si>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</si>
  <si>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</si>
  <si>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</si>
  <si>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</si>
  <si>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</si>
  <si>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</si>
  <si>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</si>
  <si>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</si>
  <si>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</si>
  <si>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</si>
  <si>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</si>
  <si>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</si>
  <si>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</si>
  <si>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</si>
  <si>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</si>
  <si>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</si>
  <si>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</si>
  <si>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</si>
  <si>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</si>
  <si>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</si>
  <si>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</si>
  <si>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</si>
  <si>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</si>
  <si>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</si>
  <si>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</si>
  <si>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</si>
  <si>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</si>
  <si>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</si>
  <si>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</si>
  <si>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</si>
  <si>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</si>
  <si>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</si>
  <si>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</si>
  <si>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</si>
  <si>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</si>
  <si>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</si>
  <si>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</si>
  <si>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</si>
  <si>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</si>
  <si>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</si>
  <si>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</si>
  <si>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</si>
  <si>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</si>
  <si>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</si>
  <si>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</si>
  <si>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</si>
  <si>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</si>
  <si>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</si>
  <si>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</si>
  <si>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</si>
  <si>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</si>
  <si>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</si>
  <si>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</si>
  <si>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</si>
  <si>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</si>
  <si>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</si>
  <si>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</si>
  <si>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</si>
  <si>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</si>
  <si>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</si>
  <si>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</si>
  <si>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</si>
  <si>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</si>
  <si>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</si>
  <si>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</si>
  <si>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</si>
  <si>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</si>
  <si>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</si>
  <si>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</si>
  <si>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</si>
  <si>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</si>
  <si>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</si>
  <si>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</si>
  <si>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</si>
  <si>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</si>
  <si>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</si>
  <si>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</si>
  <si>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</si>
  <si>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</si>
  <si>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</si>
  <si>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</si>
  <si>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</si>
  <si>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</si>
  <si>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</si>
  <si>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</si>
  <si>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</si>
  <si>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</si>
  <si>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</si>
  <si>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</si>
  <si>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</si>
  <si>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</si>
  <si>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</si>
  <si>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</si>
  <si>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</si>
  <si>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</si>
  <si>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</si>
  <si>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</si>
  <si>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</si>
  <si>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</si>
  <si>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</si>
  <si>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</si>
  <si>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</si>
  <si>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</si>
  <si>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</si>
  <si>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</si>
  <si>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</si>
  <si>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</si>
  <si>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</si>
  <si>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</si>
  <si>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</si>
  <si>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</si>
  <si>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</si>
  <si>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</si>
  <si>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</si>
  <si>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</si>
  <si>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</si>
  <si>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</si>
  <si>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</si>
  <si>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</si>
  <si>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</si>
  <si>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</si>
  <si>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</si>
  <si>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</si>
  <si>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</si>
  <si>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</si>
  <si>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</si>
  <si>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</si>
  <si>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</si>
  <si>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</si>
  <si>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</si>
  <si>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</si>
  <si>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</si>
  <si>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</si>
  <si>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</si>
  <si>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</si>
  <si>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</si>
  <si>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</si>
  <si>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</si>
  <si>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</si>
  <si>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</si>
  <si>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</si>
  <si>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</si>
  <si>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</si>
  <si>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</si>
  <si>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</si>
  <si>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</si>
  <si>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</si>
  <si>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</si>
  <si>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</si>
  <si>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</si>
  <si>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</si>
  <si>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</si>
  <si>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</si>
  <si>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</si>
  <si>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</si>
  <si>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</si>
  <si>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</si>
  <si>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</si>
  <si>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</si>
  <si>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</si>
  <si>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</si>
  <si>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</si>
  <si>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</si>
  <si>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</si>
  <si>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</si>
  <si>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</si>
  <si>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</si>
  <si>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</si>
  <si>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</si>
  <si>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</si>
  <si>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</si>
  <si>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</si>
  <si>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</si>
  <si>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</si>
  <si>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</si>
  <si>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</si>
  <si>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</si>
  <si>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</si>
  <si>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</si>
  <si>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</si>
  <si>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</si>
  <si>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</si>
  <si>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</si>
  <si>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</si>
  <si>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</si>
  <si>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</si>
  <si>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</si>
  <si>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</si>
  <si>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</si>
  <si>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</si>
  <si>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</si>
  <si>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</si>
  <si>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</si>
  <si>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</si>
  <si>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</si>
  <si>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</si>
  <si>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</si>
  <si>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</si>
  <si>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</si>
  <si>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</si>
  <si>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</si>
  <si>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</si>
  <si>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</si>
  <si>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</si>
  <si>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</si>
  <si>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</si>
  <si>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</si>
  <si>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</si>
  <si>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</si>
  <si>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</si>
  <si>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</si>
  <si>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</si>
  <si>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</si>
  <si>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</si>
  <si>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</si>
  <si>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</si>
  <si>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</si>
  <si>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</si>
  <si>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</si>
  <si>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</si>
  <si>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</si>
  <si>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</si>
  <si>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</si>
  <si>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</si>
  <si>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</si>
  <si>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</si>
  <si>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</si>
  <si>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</si>
  <si>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</si>
  <si>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</si>
  <si>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</si>
  <si>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</si>
  <si>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</si>
  <si>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</si>
  <si>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</si>
  <si>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</si>
  <si>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</si>
  <si>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</si>
  <si>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</si>
  <si>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</si>
  <si>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</si>
  <si>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</si>
  <si>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</si>
  <si>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</si>
  <si>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</si>
  <si>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</si>
  <si>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</si>
  <si>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</si>
  <si>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</si>
  <si>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</si>
  <si>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</si>
  <si>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</si>
  <si>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</si>
  <si>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</si>
  <si>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</si>
  <si>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</si>
  <si>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</si>
  <si>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</si>
  <si>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</si>
  <si>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</si>
  <si>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</si>
  <si>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</si>
  <si>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</si>
  <si>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</si>
  <si>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</si>
  <si>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</si>
  <si>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</si>
  <si>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</si>
  <si>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</si>
  <si>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</si>
  <si>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</si>
  <si>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</si>
  <si>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</si>
  <si>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</si>
  <si>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</si>
  <si>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</si>
  <si>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</si>
  <si>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</si>
  <si>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</si>
  <si>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</si>
  <si>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</si>
  <si>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</si>
  <si>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</si>
  <si>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</si>
  <si>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</si>
  <si>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</si>
  <si>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</si>
  <si>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</si>
  <si>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</si>
  <si>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</si>
  <si>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</si>
  <si>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</si>
  <si>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</si>
  <si>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</si>
  <si>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</si>
  <si>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</si>
  <si>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</si>
  <si>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</si>
  <si>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</si>
  <si>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</si>
  <si>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</si>
  <si>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</si>
  <si>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</si>
  <si>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</si>
  <si>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</si>
  <si>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</si>
  <si>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</si>
  <si>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</si>
  <si>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</si>
  <si>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</si>
  <si>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</si>
  <si>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</si>
  <si>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</si>
  <si>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</si>
  <si>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</si>
  <si>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</si>
  <si>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</si>
  <si>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</si>
  <si>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</si>
  <si>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</si>
  <si>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</si>
  <si>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</si>
  <si>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</si>
  <si>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</si>
  <si>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</si>
  <si>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</si>
  <si>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</si>
  <si>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</si>
  <si>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</si>
  <si>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</si>
  <si>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</si>
  <si>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</si>
  <si>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</si>
  <si>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</si>
  <si>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</si>
  <si>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</si>
  <si>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</si>
  <si>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</si>
  <si>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</si>
  <si>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</si>
  <si>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</si>
  <si>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</si>
  <si>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</si>
  <si>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</si>
  <si>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</si>
  <si>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</si>
  <si>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</si>
  <si>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</si>
  <si>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</si>
  <si>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</si>
  <si>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</si>
  <si>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</si>
  <si>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</si>
  <si>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</si>
  <si>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</si>
  <si>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</si>
  <si>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</si>
  <si>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</si>
  <si>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</si>
  <si>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</si>
  <si>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</si>
  <si>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</si>
  <si>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</si>
  <si>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</si>
  <si>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</si>
  <si>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</si>
  <si>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</si>
  <si>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</si>
  <si>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</si>
  <si>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</si>
  <si>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</si>
  <si>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</si>
  <si>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</si>
  <si>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</si>
  <si>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</si>
  <si>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</si>
  <si>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</si>
  <si>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</si>
  <si>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</si>
  <si>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</si>
  <si>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</si>
  <si>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</si>
  <si>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</si>
  <si>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</si>
  <si>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</si>
  <si>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</si>
  <si>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</si>
  <si>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</si>
  <si>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</si>
  <si>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</si>
  <si>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</si>
  <si>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</si>
  <si>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</si>
  <si>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</si>
  <si>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</si>
  <si>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</si>
  <si>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</si>
  <si>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</si>
  <si>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</si>
  <si>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</si>
  <si>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</si>
  <si>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</si>
  <si>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</si>
  <si>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</si>
  <si>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</si>
  <si>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</si>
  <si>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</si>
  <si>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</si>
  <si>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</si>
  <si>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</si>
  <si>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</si>
  <si>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</si>
  <si>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</si>
  <si>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</si>
  <si>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</si>
  <si>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</si>
  <si>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</si>
  <si>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</si>
  <si>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</si>
  <si>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</si>
  <si>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</si>
  <si>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</si>
  <si>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</si>
  <si>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</si>
  <si>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</si>
  <si>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</si>
  <si>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</si>
  <si>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</si>
  <si>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</si>
  <si>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</si>
  <si>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</si>
  <si>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</si>
  <si>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</si>
  <si>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</si>
  <si>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</si>
  <si>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</si>
  <si>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</si>
  <si>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</si>
  <si>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</si>
  <si>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</si>
  <si>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</si>
  <si>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</si>
  <si>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</si>
  <si>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</si>
  <si>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</si>
  <si>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</si>
  <si>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</si>
  <si>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</si>
  <si>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</si>
  <si>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</si>
  <si>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</si>
  <si>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</si>
  <si>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</si>
  <si>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</si>
  <si>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</si>
  <si>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</si>
  <si>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</si>
  <si>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</si>
  <si>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</si>
  <si>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</si>
  <si>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</si>
  <si>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</si>
  <si>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</si>
  <si>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</si>
  <si>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</si>
  <si>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</si>
  <si>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</si>
  <si>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</si>
  <si>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</si>
  <si>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</si>
  <si>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</si>
  <si>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</si>
  <si>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</si>
  <si>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</si>
  <si>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</si>
  <si>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</si>
  <si>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</si>
  <si>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</si>
  <si>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</si>
  <si>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</si>
  <si>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</si>
  <si>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</si>
  <si>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</si>
  <si>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</si>
  <si>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</si>
  <si>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</si>
  <si>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</si>
  <si>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</si>
  <si>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</si>
  <si>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</si>
  <si>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</si>
  <si>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</si>
  <si>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</si>
  <si>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</si>
  <si>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</si>
  <si>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</si>
  <si>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</si>
  <si>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</si>
  <si>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</si>
  <si>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</si>
  <si>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</si>
  <si>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</si>
  <si>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</si>
  <si>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</si>
  <si>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</si>
  <si>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</si>
  <si>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</si>
  <si>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</si>
  <si>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</si>
  <si>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</si>
  <si>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</si>
  <si>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</si>
  <si>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</si>
  <si>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</si>
  <si>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</si>
  <si>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</si>
  <si>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</si>
  <si>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</si>
  <si>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</si>
  <si>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</si>
  <si>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</si>
  <si>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</si>
  <si>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</si>
  <si>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</si>
  <si>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</si>
  <si>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</si>
  <si>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</si>
  <si>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</si>
  <si>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</si>
  <si>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</si>
  <si>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</si>
  <si>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</si>
  <si>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</si>
  <si>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</si>
  <si>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</si>
  <si>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</si>
  <si>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</si>
  <si>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</si>
  <si>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</si>
  <si>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</si>
  <si>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</si>
  <si>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</si>
  <si>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</si>
  <si>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</si>
  <si>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</si>
  <si>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</si>
  <si>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</si>
  <si>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</si>
  <si>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</si>
  <si>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</si>
  <si>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</si>
  <si>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</si>
  <si>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</si>
  <si>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</si>
  <si>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</si>
  <si>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</si>
  <si>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</si>
  <si>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</si>
  <si>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</si>
  <si>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</si>
  <si>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</si>
  <si>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</si>
  <si>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</si>
  <si>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</si>
  <si>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</si>
  <si>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</si>
  <si>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</si>
  <si>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</si>
  <si>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</si>
  <si>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</si>
  <si>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</si>
  <si>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</si>
  <si>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</si>
  <si>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</si>
  <si>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</si>
  <si>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</si>
  <si>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</si>
  <si>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</si>
  <si>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</si>
  <si>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</si>
  <si>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</si>
  <si>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</si>
  <si>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</si>
  <si>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</si>
  <si>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</si>
  <si>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</si>
  <si>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</si>
  <si>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</si>
  <si>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</si>
  <si>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</si>
  <si>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</si>
  <si>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</si>
  <si>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</si>
  <si>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</si>
  <si>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</si>
  <si>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</si>
  <si>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</si>
  <si>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</si>
  <si>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</si>
  <si>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</si>
  <si>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</si>
  <si>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</si>
  <si>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</si>
  <si>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</si>
  <si>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</si>
  <si>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</si>
  <si>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</si>
  <si>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</si>
  <si>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</si>
  <si>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</si>
  <si>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</si>
  <si>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</si>
  <si>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</si>
  <si>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</si>
  <si>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</si>
  <si>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</si>
  <si>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</si>
  <si>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</si>
  <si>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</si>
  <si>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</si>
  <si>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</si>
  <si>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</si>
  <si>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</si>
  <si>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</si>
  <si>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</si>
  <si>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</si>
  <si>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</si>
  <si>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</si>
  <si>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</si>
  <si>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</si>
  <si>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</si>
  <si>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</si>
  <si>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</si>
  <si>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</si>
  <si>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</si>
  <si>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</si>
  <si>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</si>
  <si>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</si>
  <si>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</si>
  <si>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</si>
  <si>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</si>
  <si>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</si>
  <si>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</si>
  <si>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</si>
  <si>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</si>
  <si>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</si>
  <si>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</si>
  <si>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</si>
  <si>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</si>
  <si>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</si>
  <si>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</si>
  <si>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</si>
  <si>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</si>
  <si>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</si>
  <si>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</si>
  <si>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</si>
  <si>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</si>
  <si>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</si>
  <si>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</si>
  <si>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</si>
  <si>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</si>
  <si>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</si>
  <si>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</si>
  <si>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</si>
  <si>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</si>
  <si>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</si>
  <si>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</si>
  <si>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</si>
  <si>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</si>
  <si>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</si>
  <si>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</si>
  <si>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</si>
  <si>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</si>
  <si>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</si>
  <si>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</si>
  <si>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</si>
  <si>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</si>
  <si>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</si>
  <si>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</si>
  <si>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</si>
  <si>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</si>
  <si>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</si>
  <si>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</si>
  <si>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</si>
  <si>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</si>
  <si>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</si>
  <si>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</si>
  <si>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</si>
  <si>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</si>
  <si>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</si>
  <si>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</si>
  <si>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</si>
  <si>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</si>
  <si>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</si>
  <si>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</si>
  <si>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</si>
  <si>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</si>
  <si>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</si>
  <si>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</si>
  <si>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</si>
  <si>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</si>
  <si>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</si>
  <si>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</si>
  <si>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</si>
  <si>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</si>
  <si>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</si>
  <si>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</si>
  <si>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</si>
  <si>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</si>
  <si>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</si>
  <si>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</si>
  <si>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</si>
  <si>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</si>
  <si>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</si>
  <si>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</si>
  <si>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</si>
  <si>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</si>
  <si>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</si>
  <si>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</si>
  <si>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</si>
  <si>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</si>
  <si>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</si>
  <si>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</si>
  <si>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</si>
  <si>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</si>
  <si>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</si>
  <si>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</si>
  <si>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</si>
  <si>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</si>
  <si>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</si>
  <si>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</si>
  <si>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</si>
  <si>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</si>
  <si>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</si>
  <si>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</si>
  <si>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</si>
  <si>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</si>
  <si>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</si>
  <si>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</si>
  <si>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</si>
  <si>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</si>
  <si>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</si>
  <si>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</si>
  <si>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</si>
  <si>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</si>
  <si>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</si>
  <si>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</si>
  <si>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</si>
  <si>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</si>
  <si>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</si>
  <si>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</si>
  <si>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</si>
  <si>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</si>
  <si>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</si>
  <si>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</si>
  <si>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</si>
  <si>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</si>
  <si>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</si>
  <si>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</si>
  <si>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</si>
  <si>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</si>
  <si>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</si>
  <si>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</si>
  <si>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</si>
  <si>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</si>
  <si>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</si>
  <si>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</si>
  <si>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</si>
  <si>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</si>
  <si>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</si>
  <si>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</si>
  <si>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</si>
  <si>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</si>
  <si>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</si>
  <si>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</si>
  <si>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</si>
  <si>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</si>
  <si>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</si>
  <si>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</si>
  <si>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</si>
  <si>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</si>
  <si>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</si>
  <si>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</si>
  <si>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</si>
  <si>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</si>
  <si>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</si>
  <si>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</si>
  <si>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</si>
  <si>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</si>
  <si>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</si>
  <si>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</si>
  <si>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</si>
  <si>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</si>
  <si>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</si>
  <si>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</si>
  <si>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</si>
  <si>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</si>
  <si>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</si>
  <si>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</si>
  <si>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</si>
  <si>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</si>
  <si>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</si>
  <si>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</si>
  <si>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</si>
  <si>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</si>
  <si>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</si>
  <si>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</si>
  <si>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</si>
  <si>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</si>
  <si>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</si>
  <si>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</si>
  <si>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</si>
  <si>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</si>
  <si>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</si>
  <si>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</si>
  <si>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</si>
  <si>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</si>
  <si>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</si>
  <si>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</si>
  <si>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</si>
  <si>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</si>
  <si>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</si>
  <si>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</si>
  <si>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</si>
  <si>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</si>
  <si>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</si>
  <si>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</si>
  <si>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</si>
  <si>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</si>
  <si>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</si>
  <si>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</si>
  <si>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</si>
  <si>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</si>
  <si>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</si>
  <si>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</si>
  <si>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</si>
  <si>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</si>
  <si>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</si>
  <si>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</si>
  <si>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</si>
  <si>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</si>
  <si>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</si>
  <si>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</si>
  <si>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</si>
  <si>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</si>
  <si>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</si>
  <si>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</si>
  <si>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</si>
  <si>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</si>
  <si>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</si>
  <si>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</si>
  <si>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</si>
  <si>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</si>
  <si>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</si>
  <si>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</si>
  <si>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</si>
  <si>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</si>
  <si>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</si>
  <si>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</si>
  <si>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</si>
  <si>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</si>
  <si>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</si>
  <si>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</si>
  <si>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</si>
  <si>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</si>
  <si>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</si>
  <si>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</si>
  <si>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</si>
  <si>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</si>
  <si>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</si>
  <si>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</si>
  <si>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</si>
  <si>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</si>
  <si>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</si>
  <si>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</si>
  <si>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</si>
  <si>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</si>
  <si>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</si>
  <si>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</si>
  <si>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</si>
  <si>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</si>
  <si>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</si>
  <si>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</si>
  <si>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</si>
  <si>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</si>
  <si>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</si>
  <si>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</si>
  <si>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</si>
  <si>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</si>
  <si>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</si>
  <si>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</si>
  <si>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</si>
  <si>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</si>
  <si>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</si>
  <si>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</si>
  <si>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</si>
  <si>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</si>
  <si>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</si>
  <si>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</si>
  <si>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</si>
  <si>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</si>
  <si>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</si>
  <si>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</si>
  <si>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</si>
  <si>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</si>
  <si>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</si>
  <si>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</si>
  <si>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</si>
  <si>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</si>
  <si>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</si>
  <si>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</si>
  <si>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</si>
  <si>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</si>
  <si>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</si>
  <si>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</si>
  <si>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</si>
  <si>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</si>
  <si>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</si>
  <si>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</si>
  <si>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</si>
  <si>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</si>
  <si>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</si>
  <si>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</si>
  <si>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</si>
  <si>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</si>
  <si>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</si>
  <si>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</si>
  <si>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</si>
  <si>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</si>
  <si>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</si>
  <si>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</si>
  <si>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</si>
  <si>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</si>
  <si>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</si>
  <si>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</si>
  <si>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</si>
  <si>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</si>
  <si>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</si>
  <si>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</si>
  <si>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</si>
  <si>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</si>
  <si>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</si>
  <si>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</si>
  <si>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</si>
  <si>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</si>
  <si>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</si>
  <si>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</si>
  <si>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</si>
  <si>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</si>
  <si>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</si>
  <si>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</si>
  <si>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</si>
  <si>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</si>
  <si>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</si>
  <si>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</si>
  <si>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</si>
  <si>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</si>
  <si>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</si>
  <si>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</si>
  <si>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</si>
  <si>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</si>
  <si>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</si>
  <si>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</si>
  <si>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</si>
  <si>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</si>
  <si>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</si>
  <si>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</si>
  <si>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</si>
  <si>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</si>
  <si>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</si>
  <si>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</si>
  <si>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</si>
  <si>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</si>
  <si>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</si>
  <si>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</si>
  <si>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</si>
  <si>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</si>
  <si>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</si>
  <si>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</si>
  <si>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</si>
  <si>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</si>
  <si>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</si>
  <si>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</si>
  <si>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</si>
  <si>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</si>
  <si>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</si>
  <si>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</si>
  <si>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</si>
  <si>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</si>
  <si>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</si>
  <si>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</si>
  <si>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</si>
  <si>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</si>
  <si>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</si>
  <si>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</si>
  <si>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</si>
  <si>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</si>
  <si>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</si>
  <si>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</si>
  <si>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</si>
  <si>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</si>
  <si>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</si>
  <si>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</si>
  <si>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</si>
  <si>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</si>
  <si>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</si>
  <si>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</si>
  <si>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</si>
  <si>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</si>
  <si>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</si>
  <si>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</si>
  <si>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</si>
  <si>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</si>
  <si>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</si>
  <si>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</si>
  <si>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</si>
  <si>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</si>
  <si>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</si>
  <si>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</si>
  <si>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</si>
  <si>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</si>
  <si>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</si>
  <si>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</si>
  <si>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</si>
  <si>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</si>
  <si>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</si>
  <si>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</si>
  <si>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</si>
  <si>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</si>
  <si>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</si>
  <si>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</si>
  <si>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</si>
  <si>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</si>
  <si>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</si>
  <si>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</si>
  <si>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</si>
  <si>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</si>
  <si>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</si>
  <si>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</si>
  <si>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</si>
  <si>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</si>
  <si>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</si>
  <si>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</si>
  <si>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</si>
  <si>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</si>
  <si>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</si>
  <si>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</si>
  <si>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</si>
  <si>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</si>
  <si>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</si>
  <si>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</si>
  <si>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</si>
  <si>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</si>
  <si>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</si>
  <si>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</si>
  <si>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</si>
  <si>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</si>
  <si>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</si>
  <si>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</si>
  <si>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</si>
  <si>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</si>
  <si>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</si>
  <si>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</si>
  <si>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</si>
  <si>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</si>
  <si>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</si>
  <si>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</si>
  <si>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</si>
  <si>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</si>
  <si>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</si>
  <si>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</si>
  <si>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</si>
  <si>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</si>
  <si>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</si>
  <si>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</si>
  <si>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</si>
  <si>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</si>
  <si>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</si>
  <si>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</si>
  <si>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</si>
  <si>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</si>
  <si>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</si>
  <si>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</si>
  <si>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</si>
  <si>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</si>
  <si>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</si>
  <si>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</si>
  <si>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</si>
  <si>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</si>
  <si>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</si>
  <si>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</si>
  <si>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</si>
  <si>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</si>
  <si>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</si>
  <si>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</si>
  <si>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</si>
  <si>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</si>
  <si>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</si>
  <si>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</si>
  <si>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</si>
  <si>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</si>
  <si>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</si>
  <si>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</si>
  <si>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</si>
  <si>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</si>
  <si>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</si>
  <si>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</si>
  <si>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</si>
  <si>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</si>
  <si>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</si>
  <si>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</si>
  <si>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</si>
  <si>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</si>
  <si>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</si>
  <si>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</si>
  <si>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</si>
  <si>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</si>
  <si>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</si>
  <si>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</si>
  <si>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</si>
  <si>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</si>
  <si>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</si>
  <si>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</si>
  <si>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</si>
  <si>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</si>
  <si>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</si>
  <si>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</si>
  <si>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</si>
  <si>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</si>
  <si>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</si>
  <si>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</si>
  <si>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</si>
  <si>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</si>
  <si>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</si>
  <si>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</si>
  <si>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</si>
  <si>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</si>
  <si>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</si>
  <si>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</si>
  <si>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</si>
  <si>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</si>
  <si>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</si>
  <si>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</si>
  <si>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</si>
  <si>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</si>
  <si>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</si>
  <si>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</si>
  <si>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</si>
  <si>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</si>
  <si>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</si>
  <si>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</si>
  <si>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</si>
  <si>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</si>
  <si>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</si>
  <si>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</si>
  <si>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</si>
  <si>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</si>
  <si>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</si>
  <si>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</si>
  <si>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</si>
  <si>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</si>
  <si>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</si>
  <si>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</si>
  <si>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</si>
  <si>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</si>
  <si>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</si>
  <si>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</si>
  <si>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</si>
  <si>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</si>
  <si>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</si>
  <si>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</si>
  <si>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</si>
  <si>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</si>
  <si>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</si>
  <si>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</si>
  <si>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</si>
  <si>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</si>
  <si>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</si>
  <si>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</si>
  <si>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</si>
  <si>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</si>
  <si>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</si>
  <si>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</si>
  <si>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</si>
  <si>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</si>
  <si>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</si>
  <si>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</si>
  <si>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</si>
  <si>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</si>
  <si>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</si>
  <si>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</si>
  <si>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</si>
  <si>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</si>
  <si>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</si>
  <si>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</si>
  <si>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</si>
  <si>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</si>
  <si>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</si>
  <si>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</si>
  <si>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</si>
  <si>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</si>
  <si>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</si>
  <si>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</si>
  <si>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</si>
  <si>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</si>
  <si>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</si>
  <si>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</si>
  <si>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</si>
  <si>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</si>
  <si>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</si>
  <si>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</si>
  <si>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</si>
  <si>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</si>
  <si>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</si>
  <si>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</si>
  <si>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</si>
  <si>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</si>
  <si>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</si>
  <si>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</si>
  <si>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</si>
  <si>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</si>
  <si>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</si>
  <si>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</si>
  <si>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</si>
  <si>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</si>
  <si>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</si>
  <si>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</si>
  <si>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</si>
  <si>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</si>
  <si>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</si>
  <si>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</si>
  <si>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</si>
  <si>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</si>
  <si>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</si>
  <si>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</si>
  <si>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</si>
  <si>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</si>
  <si>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</si>
  <si>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</si>
  <si>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</si>
  <si>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</si>
  <si>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</si>
  <si>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</si>
  <si>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</si>
  <si>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</si>
  <si>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</si>
  <si>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</si>
  <si>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</si>
  <si>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</si>
  <si>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</si>
  <si>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</si>
  <si>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</si>
  <si>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</si>
  <si>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</si>
  <si>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</si>
  <si>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</si>
  <si>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</si>
  <si>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</si>
  <si>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</si>
  <si>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</si>
  <si>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</si>
  <si>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</si>
  <si>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</si>
  <si>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</si>
  <si>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</si>
  <si>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</si>
  <si>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</si>
  <si>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</si>
  <si>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</si>
  <si>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</si>
  <si>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</si>
  <si>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</si>
  <si>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</si>
  <si>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</si>
  <si>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</si>
  <si>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</si>
  <si>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</si>
  <si>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</si>
  <si>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</si>
  <si>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</si>
  <si>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</si>
  <si>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</si>
  <si>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</si>
  <si>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</si>
  <si>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</si>
  <si>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</si>
  <si>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</si>
  <si>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</si>
  <si>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</si>
  <si>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</si>
  <si>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</si>
  <si>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</si>
  <si>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</si>
  <si>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</si>
  <si>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</si>
  <si>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</si>
  <si>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</si>
  <si>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</si>
  <si>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</si>
  <si>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</si>
  <si>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</si>
  <si>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</si>
  <si>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</si>
  <si>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</si>
  <si>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</si>
  <si>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</si>
  <si>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</si>
  <si>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</si>
  <si>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</si>
  <si>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</si>
  <si>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</si>
  <si>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</si>
  <si>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</si>
  <si>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</si>
  <si>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</si>
  <si>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</si>
  <si>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</si>
  <si>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</si>
  <si>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</si>
  <si>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</si>
  <si>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</si>
  <si>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</si>
  <si>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</si>
  <si>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</si>
  <si>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</si>
  <si>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</si>
  <si>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</si>
  <si>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</si>
  <si>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</si>
  <si>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</si>
  <si>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</si>
  <si>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</si>
  <si>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</si>
  <si>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</si>
  <si>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</si>
  <si>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</si>
  <si>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</si>
  <si>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</si>
  <si>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</si>
  <si>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</si>
  <si>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</si>
  <si>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</si>
  <si>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</si>
  <si>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</si>
  <si>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</si>
  <si>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</si>
  <si>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</si>
  <si>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</si>
  <si>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</si>
  <si>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</si>
  <si>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</si>
  <si>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</si>
  <si>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</si>
  <si>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</si>
  <si>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</si>
  <si>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</si>
  <si>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</si>
  <si>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</si>
  <si>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</si>
  <si>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</si>
  <si>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</si>
  <si>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</si>
  <si>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</si>
  <si>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</si>
  <si>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</si>
  <si>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</si>
  <si>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</si>
  <si>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</si>
  <si>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</si>
  <si>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</si>
  <si>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</si>
  <si>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</si>
  <si>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</si>
  <si>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</si>
  <si>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</si>
  <si>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</si>
  <si>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</si>
  <si>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</si>
  <si>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</si>
  <si>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</si>
  <si>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</si>
  <si>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</si>
  <si>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</si>
  <si>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</si>
  <si>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</si>
  <si>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</si>
  <si>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</si>
  <si>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</si>
  <si>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</si>
  <si>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</si>
  <si>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</si>
  <si>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</si>
  <si>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</si>
  <si>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</si>
  <si>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</si>
  <si>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</si>
  <si>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</si>
  <si>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</si>
  <si>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</si>
  <si>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</si>
  <si>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</si>
  <si>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</si>
  <si>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</si>
  <si>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</si>
  <si>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</si>
  <si>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</si>
  <si>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</si>
  <si>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</si>
  <si>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</si>
  <si>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</si>
  <si>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</si>
  <si>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</si>
  <si>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</si>
  <si>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</si>
  <si>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</si>
  <si>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</si>
  <si>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</si>
  <si>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</si>
  <si>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</si>
  <si>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</si>
  <si>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</si>
  <si>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</si>
  <si>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</si>
  <si>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</si>
  <si>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</si>
  <si>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</si>
  <si>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</si>
  <si>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</si>
  <si>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</si>
  <si>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</si>
  <si>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</si>
  <si>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</si>
  <si>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</si>
  <si>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</si>
  <si>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</si>
  <si>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</si>
  <si>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</si>
  <si>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</si>
  <si>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</si>
  <si>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</si>
  <si>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</si>
  <si>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</si>
  <si>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</si>
  <si>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</si>
  <si>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</si>
  <si>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</si>
  <si>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</si>
  <si>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</si>
  <si>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</si>
  <si>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</si>
  <si>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</si>
  <si>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</si>
  <si>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</si>
  <si>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</si>
  <si>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</si>
  <si>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</si>
  <si>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</si>
  <si>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</si>
  <si>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</si>
  <si>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</si>
  <si>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</si>
  <si>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</si>
  <si>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</si>
  <si>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</si>
  <si>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</si>
  <si>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</si>
  <si>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</si>
  <si>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</si>
  <si>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</si>
  <si>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</si>
  <si>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</si>
  <si>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</si>
  <si>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</si>
  <si>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</si>
  <si>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</si>
  <si>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</si>
  <si>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</si>
  <si>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</si>
  <si>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</si>
  <si>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</si>
  <si>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</si>
  <si>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</si>
  <si>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</si>
  <si>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</si>
  <si>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</si>
  <si>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</si>
  <si>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</si>
  <si>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</si>
  <si>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</si>
  <si>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</si>
  <si>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</si>
  <si>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</si>
  <si>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</si>
  <si>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</si>
  <si>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</si>
  <si>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</si>
  <si>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</si>
  <si>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</si>
  <si>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</si>
  <si>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</si>
  <si>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</si>
  <si>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</si>
  <si>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</si>
  <si>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</si>
  <si>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</si>
  <si>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</si>
  <si>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</si>
  <si>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</si>
  <si>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</si>
  <si>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</si>
  <si>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</si>
  <si>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</si>
  <si>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</si>
  <si>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</si>
  <si>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</si>
  <si>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</si>
  <si>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</si>
  <si>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</si>
  <si>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</si>
  <si>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</si>
  <si>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</si>
  <si>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</si>
  <si>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</si>
  <si>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</si>
  <si>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</si>
  <si>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</si>
  <si>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</si>
  <si>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</si>
  <si>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</si>
  <si>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</si>
  <si>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</si>
  <si>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</si>
  <si>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</si>
  <si>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</si>
  <si>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</si>
  <si>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</si>
  <si>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</si>
  <si>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</si>
  <si>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</si>
  <si>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</si>
  <si>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</si>
  <si>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</si>
  <si>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</si>
  <si>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</si>
  <si>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</si>
  <si>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</si>
  <si>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</si>
  <si>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</si>
  <si>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</si>
  <si>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</si>
  <si>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</si>
  <si>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</si>
  <si>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</si>
  <si>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</si>
  <si>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</si>
  <si>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</si>
  <si>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</si>
  <si>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</si>
  <si>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</si>
  <si>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</si>
  <si>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</si>
  <si>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</si>
  <si>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</si>
  <si>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</si>
  <si>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</si>
  <si>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</si>
  <si>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</si>
  <si>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</si>
  <si>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</si>
  <si>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</si>
  <si>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</si>
  <si>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</si>
  <si>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</si>
  <si>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</si>
  <si>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</si>
  <si>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</si>
  <si>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</si>
  <si>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</si>
  <si>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</si>
  <si>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</si>
  <si>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</si>
  <si>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</si>
  <si>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</si>
  <si>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</si>
  <si>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</si>
  <si>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</si>
  <si>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</si>
  <si>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</si>
  <si>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</si>
  <si>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</si>
  <si>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</si>
  <si>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</si>
  <si>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</si>
  <si>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</si>
  <si>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</si>
  <si>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</si>
  <si>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</si>
  <si>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</si>
  <si>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</si>
  <si>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</si>
  <si>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</si>
  <si>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</si>
  <si>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</si>
  <si>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</si>
  <si>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</si>
  <si>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</si>
  <si>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</si>
  <si>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</si>
  <si>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</si>
  <si>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</si>
  <si>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</si>
  <si>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</si>
  <si>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</si>
  <si>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</si>
  <si>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</si>
  <si>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</si>
  <si>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</si>
  <si>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</si>
  <si>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</si>
  <si>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</si>
  <si>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</si>
  <si>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</si>
  <si>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</si>
  <si>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</si>
  <si>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</si>
  <si>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</si>
  <si>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</si>
  <si>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</si>
  <si>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</si>
  <si>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</si>
  <si>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</si>
  <si>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</si>
  <si>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</si>
  <si>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</si>
  <si>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</si>
  <si>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</si>
  <si>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</si>
  <si>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</si>
  <si>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</si>
  <si>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</si>
  <si>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</si>
  <si>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</si>
  <si>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</si>
  <si>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</si>
  <si>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</si>
  <si>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</si>
  <si>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</si>
  <si>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</si>
  <si>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</si>
  <si>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</si>
  <si>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</si>
  <si>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</si>
  <si>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</si>
  <si>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</si>
  <si>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</si>
  <si>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</si>
  <si>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</si>
  <si>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</si>
  <si>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</si>
  <si>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</si>
  <si>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</si>
  <si>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</si>
  <si>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</si>
  <si>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</si>
  <si>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</si>
  <si>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</si>
  <si>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</si>
  <si>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</si>
  <si>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</si>
  <si>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</si>
  <si>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</si>
  <si>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</si>
  <si>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</si>
  <si>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</si>
  <si>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</si>
  <si>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</si>
  <si>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</si>
  <si>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</si>
  <si>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</si>
  <si>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</si>
  <si>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</si>
  <si>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</si>
  <si>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</si>
  <si>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</si>
  <si>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</si>
  <si>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</si>
  <si>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</si>
  <si>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</si>
  <si>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</si>
  <si>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</si>
  <si>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</si>
  <si>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</si>
  <si>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</si>
  <si>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</si>
  <si>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</si>
  <si>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</si>
  <si>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</si>
  <si>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</si>
  <si>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</si>
  <si>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</si>
  <si>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</si>
  <si>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</si>
  <si>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</si>
  <si>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</si>
  <si>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</si>
  <si>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</si>
  <si>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</si>
  <si>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</si>
  <si>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</si>
  <si>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</si>
  <si>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</si>
  <si>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</si>
  <si>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</si>
  <si>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</si>
  <si>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</si>
  <si>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</si>
  <si>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</si>
  <si>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</si>
  <si>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</si>
  <si>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</si>
  <si>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</si>
  <si>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</si>
  <si>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</si>
  <si>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</si>
  <si>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</si>
  <si>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</si>
  <si>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</si>
  <si>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</si>
  <si>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</si>
  <si>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</si>
  <si>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</si>
  <si>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</si>
  <si>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</si>
  <si>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</si>
  <si>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</si>
  <si>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</si>
  <si>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</si>
  <si>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</si>
  <si>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</si>
  <si>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</si>
  <si>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</si>
  <si>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</si>
  <si>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</si>
  <si>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</si>
  <si>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</si>
  <si>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</si>
  <si>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</si>
  <si>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</si>
  <si>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</si>
  <si>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</si>
  <si>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</si>
  <si>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</si>
  <si>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</si>
  <si>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</si>
  <si>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</si>
  <si>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</si>
  <si>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</si>
  <si>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</si>
  <si>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</si>
  <si>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</si>
  <si>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</si>
  <si>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</si>
  <si>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</si>
  <si>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</si>
  <si>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</si>
  <si>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</si>
  <si>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</si>
  <si>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</si>
  <si>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</si>
  <si>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</si>
  <si>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</si>
  <si>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</si>
  <si>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</si>
  <si>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</si>
  <si>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</si>
  <si>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</si>
  <si>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</si>
  <si>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</si>
  <si>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</si>
  <si>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</si>
  <si>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</si>
  <si>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</si>
  <si>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</si>
  <si>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</si>
  <si>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</si>
  <si>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</si>
  <si>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</si>
  <si>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</si>
  <si>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</si>
  <si>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</si>
  <si>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</si>
  <si>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</si>
  <si>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</si>
  <si>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</si>
  <si>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</si>
  <si>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</si>
  <si>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</si>
  <si>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</si>
  <si>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</si>
  <si>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</si>
  <si>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</si>
  <si>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</si>
  <si>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</si>
  <si>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</si>
  <si>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</si>
  <si>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</si>
  <si>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</si>
  <si>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</si>
  <si>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</si>
  <si>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</si>
  <si>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</si>
  <si>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</si>
  <si>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</si>
  <si>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</si>
  <si>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</si>
  <si>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</si>
  <si>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</si>
  <si>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</si>
  <si>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</si>
  <si>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</si>
  <si>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</si>
  <si>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</si>
  <si>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</si>
  <si>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</si>
  <si>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</si>
  <si>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</si>
  <si>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</si>
  <si>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</si>
  <si>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</si>
  <si>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</si>
  <si>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</si>
  <si>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</si>
  <si>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</si>
  <si>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</si>
  <si>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</si>
  <si>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</si>
  <si>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</si>
  <si>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</si>
  <si>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</si>
  <si>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</si>
  <si>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</si>
  <si>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</si>
  <si>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</si>
  <si>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</si>
  <si>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</si>
  <si>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</si>
  <si>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</si>
  <si>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</si>
  <si>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</si>
  <si>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</si>
  <si>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</si>
  <si>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</si>
  <si>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</si>
  <si>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</si>
  <si>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</si>
  <si>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</si>
  <si>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</si>
  <si>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</si>
  <si>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</si>
  <si>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</si>
  <si>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</si>
  <si>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</si>
  <si>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</si>
  <si>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</si>
  <si>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</si>
  <si>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</si>
  <si>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</si>
  <si>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</si>
  <si>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</si>
  <si>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</si>
  <si>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</si>
  <si>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</si>
  <si>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</si>
  <si>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</si>
  <si>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</si>
  <si>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</si>
  <si>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</si>
  <si>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</si>
  <si>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</si>
  <si>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</si>
  <si>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</si>
  <si>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</si>
  <si>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</si>
  <si>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</si>
  <si>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</si>
  <si>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</si>
  <si>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</si>
  <si>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</si>
  <si>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</si>
  <si>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</si>
  <si>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</si>
  <si>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</si>
  <si>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</si>
  <si>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</si>
  <si>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</si>
  <si>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</si>
  <si>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</si>
  <si>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</si>
  <si>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</si>
  <si>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</si>
  <si>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</si>
  <si>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</si>
  <si>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</si>
  <si>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</si>
  <si>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</si>
  <si>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</si>
  <si>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</si>
  <si>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</si>
  <si>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</si>
  <si>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</si>
  <si>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</si>
  <si>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</si>
  <si>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</si>
  <si>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</si>
  <si>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</si>
  <si>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</si>
  <si>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</si>
  <si>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</si>
  <si>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</si>
  <si>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</si>
  <si>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</si>
  <si>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</si>
  <si>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</si>
  <si>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</si>
  <si>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</si>
  <si>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</si>
  <si>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</si>
  <si>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</si>
  <si>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</si>
  <si>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</si>
  <si>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</si>
  <si>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</si>
  <si>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</si>
  <si>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</si>
  <si>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</si>
  <si>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</si>
  <si>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</si>
  <si>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</si>
  <si>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</si>
  <si>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</si>
  <si>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</si>
  <si>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</si>
  <si>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</si>
  <si>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</si>
  <si>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</si>
  <si>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</si>
  <si>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</si>
  <si>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</si>
  <si>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</si>
  <si>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</si>
  <si>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</si>
  <si>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</si>
  <si>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</si>
  <si>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</si>
  <si>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</si>
  <si>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</si>
  <si>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</si>
  <si>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</si>
  <si>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</si>
  <si>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</si>
  <si>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</si>
  <si>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</si>
  <si>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</si>
  <si>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</si>
  <si>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</si>
  <si>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</si>
  <si>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</si>
  <si>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</si>
  <si>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</si>
  <si>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</si>
  <si>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</si>
  <si>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</si>
  <si>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</si>
  <si>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</si>
  <si>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</si>
  <si>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</si>
  <si>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</si>
  <si>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</si>
  <si>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</si>
  <si>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</si>
  <si>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</si>
  <si>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</si>
  <si>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</si>
  <si>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</si>
  <si>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</si>
  <si>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</si>
  <si>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</si>
  <si>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</si>
  <si>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</si>
  <si>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</si>
  <si>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</si>
  <si>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</si>
  <si>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</si>
  <si>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</si>
  <si>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</si>
  <si>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</si>
  <si>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</si>
  <si>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</si>
  <si>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</si>
  <si>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</si>
  <si>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</si>
  <si>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</si>
  <si>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</si>
  <si>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</si>
  <si>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</si>
  <si>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</si>
  <si>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</si>
  <si>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</si>
  <si>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</si>
  <si>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</si>
  <si>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</si>
  <si>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</si>
  <si>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</si>
  <si>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</si>
  <si>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</si>
  <si>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</si>
  <si>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</si>
  <si>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</si>
  <si>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</si>
  <si>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</si>
  <si>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</si>
  <si>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</si>
  <si>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</si>
  <si>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</si>
  <si>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</si>
  <si>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</si>
  <si>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</si>
  <si>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</si>
  <si>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</si>
  <si>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</si>
  <si>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</si>
  <si>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</si>
  <si>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</si>
  <si>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</si>
  <si>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</si>
  <si>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</si>
  <si>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</si>
  <si>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</si>
  <si>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</si>
  <si>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</si>
  <si>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</si>
  <si>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</si>
  <si>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</si>
  <si>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</si>
  <si>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</si>
  <si>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</si>
  <si>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</si>
  <si>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</si>
  <si>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</si>
  <si>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</si>
  <si>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</si>
  <si>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</si>
  <si>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</si>
  <si>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</si>
  <si>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</si>
  <si>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</si>
  <si>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</si>
  <si>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</si>
  <si>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</si>
  <si>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</si>
  <si>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</si>
  <si>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</si>
  <si>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</si>
  <si>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</si>
  <si>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</si>
  <si>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</si>
  <si>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</si>
  <si>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</si>
  <si>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</si>
  <si>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</si>
  <si>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</si>
  <si>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</si>
  <si>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</si>
  <si>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</si>
  <si>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</si>
  <si>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</si>
  <si>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</si>
  <si>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</si>
  <si>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</si>
  <si>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</si>
  <si>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</si>
  <si>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</si>
  <si>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</si>
  <si>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</si>
  <si>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</si>
  <si>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</si>
  <si>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</si>
  <si>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</si>
  <si>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</si>
  <si>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</si>
  <si>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</si>
  <si>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</si>
  <si>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</si>
  <si>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</si>
  <si>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</si>
  <si>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</si>
  <si>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</si>
  <si>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</si>
  <si>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</si>
  <si>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</si>
  <si>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</si>
  <si>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</si>
  <si>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</si>
  <si>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</si>
  <si>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</si>
  <si>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</si>
  <si>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</si>
  <si>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</si>
  <si>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</si>
  <si>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</si>
  <si>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</si>
  <si>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</si>
  <si>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</si>
  <si>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</si>
  <si>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</si>
  <si>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</si>
  <si>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</si>
  <si>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</si>
  <si>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</si>
  <si>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</si>
  <si>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</si>
  <si>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</si>
  <si>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</si>
  <si>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</si>
  <si>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</si>
  <si>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</si>
  <si>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</si>
  <si>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</si>
  <si>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</si>
  <si>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</si>
  <si>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</si>
  <si>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</si>
  <si>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</si>
  <si>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</si>
  <si>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</si>
  <si>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</si>
  <si>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</si>
  <si>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</si>
  <si>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</si>
  <si>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</si>
  <si>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</si>
  <si>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</si>
  <si>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</si>
  <si>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</si>
  <si>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</si>
  <si>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</si>
  <si>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</si>
  <si>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</si>
  <si>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</si>
  <si>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</si>
  <si>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</si>
  <si>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</si>
  <si>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</si>
  <si>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</si>
  <si>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</si>
  <si>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</si>
  <si>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</si>
  <si>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</si>
  <si>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</si>
  <si>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</si>
  <si>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</si>
  <si>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</si>
  <si>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</si>
  <si>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</si>
  <si>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</si>
  <si>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</si>
  <si>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</si>
  <si>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</si>
  <si>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</si>
  <si>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</si>
  <si>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</si>
  <si>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</si>
  <si>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</si>
  <si>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</si>
  <si>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</si>
  <si>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</si>
  <si>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</si>
  <si>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</si>
  <si>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</si>
  <si>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</si>
  <si>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</si>
  <si>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</si>
  <si>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</si>
  <si>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</si>
  <si>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</si>
  <si>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</si>
  <si>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</si>
  <si>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</si>
  <si>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</si>
  <si>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</si>
  <si>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</si>
  <si>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</si>
  <si>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</si>
  <si>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</si>
  <si>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</si>
  <si>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</si>
  <si>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</si>
  <si>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</si>
  <si>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</si>
  <si>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</si>
  <si>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</si>
  <si>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</si>
  <si>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</si>
  <si>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</si>
  <si>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</si>
  <si>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</si>
  <si>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</si>
  <si>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</si>
  <si>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</si>
  <si>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</si>
  <si>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</si>
  <si>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</si>
  <si>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</si>
  <si>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</si>
  <si>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</si>
  <si>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</si>
  <si>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</si>
  <si>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</si>
  <si>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</si>
  <si>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</si>
  <si>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</si>
  <si>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</si>
  <si>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</si>
  <si>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</si>
  <si>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</si>
  <si>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</si>
  <si>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</si>
  <si>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</si>
  <si>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</si>
  <si>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</si>
  <si>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</si>
  <si>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</si>
  <si>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</si>
  <si>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</si>
  <si>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</si>
  <si>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</si>
  <si>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</si>
  <si>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</si>
  <si>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</si>
  <si>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</si>
  <si>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</si>
  <si>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</si>
  <si>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</si>
  <si>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</si>
  <si>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</si>
  <si>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</si>
  <si>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</si>
  <si>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</si>
  <si>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</si>
  <si>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</si>
  <si>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</si>
  <si>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</si>
  <si>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</si>
  <si>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</si>
  <si>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</si>
  <si>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</si>
  <si>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</si>
  <si>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</si>
  <si>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</si>
  <si>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</si>
  <si>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</si>
  <si>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</si>
  <si>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</si>
  <si>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</si>
  <si>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</si>
  <si>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</si>
  <si>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</si>
  <si>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</si>
  <si>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</si>
  <si>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</si>
  <si>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</si>
  <si>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</si>
  <si>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</si>
  <si>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</si>
  <si>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</si>
  <si>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</si>
  <si>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</si>
  <si>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</si>
  <si>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</si>
  <si>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</si>
  <si>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</si>
  <si>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</si>
  <si>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</si>
  <si>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</si>
  <si>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</si>
  <si>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</si>
  <si>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</si>
  <si>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</si>
  <si>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</si>
  <si>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</si>
  <si>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</si>
  <si>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</si>
  <si>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</si>
  <si>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</si>
  <si>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</si>
  <si>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</si>
  <si>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</si>
  <si>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</si>
  <si>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</si>
  <si>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</si>
  <si>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</si>
  <si>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</si>
  <si>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</si>
  <si>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</si>
  <si>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</si>
  <si>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</si>
  <si>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</si>
  <si>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</si>
  <si>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</si>
  <si>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</si>
  <si>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</si>
  <si>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</si>
  <si>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</si>
  <si>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</si>
  <si>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</si>
  <si>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</si>
  <si>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</si>
  <si>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</si>
  <si>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</si>
  <si>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</si>
  <si>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</si>
  <si>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</si>
  <si>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</si>
  <si>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</si>
  <si>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</si>
  <si>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</si>
  <si>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</si>
  <si>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</si>
  <si>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</si>
  <si>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</si>
  <si>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</si>
  <si>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</si>
  <si>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</si>
  <si>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</si>
  <si>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</si>
  <si>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</si>
  <si>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</si>
  <si>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</si>
  <si>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</si>
  <si>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</si>
  <si>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</si>
  <si>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</si>
  <si>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</si>
  <si>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</si>
  <si>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</si>
  <si>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</si>
  <si>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</si>
  <si>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</si>
  <si>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</si>
  <si>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</si>
  <si>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</si>
  <si>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</si>
  <si>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</si>
  <si>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</si>
  <si>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</si>
  <si>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</si>
  <si>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</si>
  <si>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</si>
  <si>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</si>
  <si>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</si>
  <si>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</si>
  <si>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</si>
  <si>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</si>
  <si>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</si>
  <si>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</si>
  <si>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</si>
  <si>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</si>
  <si>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</si>
  <si>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</si>
  <si>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</si>
  <si>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</si>
  <si>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</si>
  <si>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</si>
  <si>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</si>
  <si>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</si>
  <si>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</si>
  <si>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</si>
  <si>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</si>
  <si>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</si>
  <si>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</si>
  <si>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</si>
  <si>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</si>
  <si>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</si>
  <si>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</si>
  <si>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</si>
  <si>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</si>
  <si>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</si>
  <si>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</si>
  <si>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</si>
  <si>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</si>
  <si>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</si>
  <si>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</si>
  <si>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</si>
  <si>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</si>
  <si>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</si>
  <si>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</si>
  <si>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</si>
  <si>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</si>
  <si>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</si>
  <si>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</si>
  <si>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</si>
  <si>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</si>
  <si>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</si>
  <si>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</si>
  <si>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</si>
  <si>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</si>
  <si>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</si>
  <si>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</si>
  <si>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</si>
  <si>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</si>
  <si>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</si>
  <si>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</si>
  <si>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</si>
  <si>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</si>
  <si>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</si>
  <si>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</si>
  <si>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</si>
  <si>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</si>
  <si>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</si>
  <si>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</si>
  <si>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</si>
  <si>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</si>
  <si>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</si>
  <si>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</si>
  <si>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</si>
  <si>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</si>
  <si>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</si>
  <si>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</si>
  <si>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</si>
  <si>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</si>
  <si>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</si>
  <si>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</si>
  <si>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</si>
  <si>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</si>
  <si>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</si>
  <si>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</si>
  <si>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</si>
  <si>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</si>
  <si>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</si>
  <si>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</si>
  <si>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</si>
  <si>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</si>
  <si>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</si>
  <si>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</si>
  <si>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</si>
  <si>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</si>
  <si>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</si>
  <si>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</si>
  <si>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</si>
  <si>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</si>
  <si>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</si>
  <si>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</si>
  <si>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</si>
  <si>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</si>
  <si>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</si>
  <si>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</si>
  <si>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</si>
  <si>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</si>
  <si>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</si>
  <si>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</si>
  <si>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</si>
  <si>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</si>
  <si>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</si>
  <si>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</si>
  <si>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</si>
  <si>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</si>
  <si>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</si>
  <si>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</si>
  <si>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</si>
  <si>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</si>
  <si>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</si>
  <si>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</si>
  <si>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</si>
  <si>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</si>
  <si>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</si>
  <si>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</si>
  <si>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</si>
  <si>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</si>
  <si>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</si>
  <si>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</si>
  <si>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</si>
  <si>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</si>
  <si>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</si>
  <si>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</si>
  <si>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</si>
  <si>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</si>
  <si>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</si>
  <si>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</si>
  <si>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</si>
  <si>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</si>
  <si>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</si>
  <si>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</si>
  <si>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</si>
  <si>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</si>
  <si>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</si>
  <si>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</si>
  <si>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</si>
  <si>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</si>
  <si>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</si>
  <si>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</si>
  <si>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</si>
  <si>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</si>
  <si>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</si>
  <si>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</si>
  <si>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</si>
  <si>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</si>
  <si>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</si>
  <si>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</si>
  <si>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</si>
  <si>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</si>
  <si>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</si>
  <si>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</si>
  <si>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</si>
  <si>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</si>
  <si>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</si>
  <si>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</si>
  <si>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</si>
  <si>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</si>
  <si>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</si>
  <si>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</si>
  <si>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</si>
  <si>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</si>
  <si>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</si>
  <si>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</si>
  <si>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</si>
  <si>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</si>
  <si>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</si>
  <si>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</si>
  <si>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</si>
  <si>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</si>
  <si>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</si>
  <si>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</si>
  <si>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</si>
  <si>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</si>
  <si>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</si>
  <si>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</si>
  <si>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</si>
  <si>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</si>
  <si>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</si>
  <si>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</si>
  <si>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</si>
  <si>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</si>
  <si>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</si>
  <si>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</si>
  <si>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</si>
  <si>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</si>
  <si>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</si>
  <si>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</si>
  <si>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</si>
  <si>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</si>
  <si>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</si>
  <si>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</si>
  <si>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</si>
  <si>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</si>
  <si>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</si>
  <si>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</si>
  <si>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</si>
  <si>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</si>
  <si>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</si>
  <si>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</si>
  <si>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</si>
  <si>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</si>
  <si>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</si>
  <si>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</si>
  <si>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</si>
  <si>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</si>
  <si>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</si>
  <si>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</si>
  <si>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</si>
  <si>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</si>
  <si>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</si>
  <si>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</si>
  <si>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</si>
  <si>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</si>
  <si>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</si>
  <si>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</si>
  <si>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</si>
  <si>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</si>
  <si>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</si>
  <si>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</si>
  <si>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</si>
  <si>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</si>
  <si>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</si>
  <si>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</si>
  <si>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</si>
  <si>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</si>
  <si>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</si>
  <si>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</si>
  <si>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</si>
  <si>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</si>
  <si>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</si>
  <si>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</si>
  <si>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</si>
  <si>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</si>
  <si>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</si>
  <si>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</si>
  <si>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</si>
  <si>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</si>
  <si>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</si>
  <si>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</si>
  <si>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</si>
  <si>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</si>
  <si>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</si>
  <si>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</si>
  <si>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</si>
  <si>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</si>
  <si>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</si>
  <si>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</si>
  <si>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</si>
  <si>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</si>
  <si>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</si>
  <si>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</si>
  <si>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</si>
  <si>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</si>
  <si>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</si>
  <si>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</si>
  <si>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</si>
  <si>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</si>
  <si>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</si>
  <si>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</si>
  <si>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</si>
  <si>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</si>
  <si>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</si>
  <si>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</si>
  <si>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</si>
  <si>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</si>
  <si>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</si>
  <si>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</si>
  <si>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</si>
  <si>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</si>
  <si>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</si>
  <si>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</si>
  <si>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</si>
  <si>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</si>
  <si>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</si>
  <si>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</si>
  <si>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</si>
  <si>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</si>
  <si>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</si>
  <si>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</si>
  <si>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</si>
  <si>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</si>
  <si>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</si>
  <si>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</si>
  <si>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</si>
  <si>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</si>
  <si>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</si>
  <si>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</si>
  <si>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</si>
  <si>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</si>
  <si>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</si>
  <si>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</si>
  <si>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</si>
  <si>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</si>
  <si>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</si>
  <si>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</si>
  <si>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</si>
  <si>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</si>
  <si>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</si>
  <si>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</si>
  <si>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</si>
  <si>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</si>
  <si>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</si>
  <si>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</si>
  <si>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</si>
  <si>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</si>
  <si>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</si>
  <si>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</si>
  <si>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</si>
  <si>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</si>
  <si>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</si>
  <si>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</si>
  <si>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</si>
  <si>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</si>
  <si>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</si>
  <si>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</si>
  <si>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</si>
  <si>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</si>
  <si>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</si>
  <si>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</si>
  <si>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</si>
  <si>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</si>
  <si>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</si>
  <si>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</si>
  <si>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</si>
  <si>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</si>
  <si>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</si>
  <si>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</si>
  <si>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</si>
  <si>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</si>
  <si>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</si>
  <si>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</si>
  <si>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</si>
  <si>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</si>
  <si>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</si>
  <si>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</si>
  <si>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</si>
  <si>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</si>
  <si>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</si>
  <si>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</si>
  <si>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</si>
  <si>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</si>
  <si>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</si>
  <si>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</si>
  <si>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</si>
  <si>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</si>
  <si>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</si>
  <si>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</si>
  <si>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</si>
  <si>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</si>
  <si>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</si>
  <si>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</si>
  <si>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</si>
  <si>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</si>
  <si>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</si>
  <si>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</si>
  <si>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</si>
  <si>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</si>
  <si>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</si>
  <si>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</si>
  <si>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</si>
  <si>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</si>
  <si>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</si>
  <si>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</si>
  <si>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</si>
  <si>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</si>
  <si>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</si>
  <si>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</si>
  <si>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</si>
  <si>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</si>
  <si>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</si>
  <si>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</si>
  <si>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</si>
  <si>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</si>
  <si>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</si>
  <si>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</si>
  <si>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</si>
  <si>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</si>
  <si>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</si>
  <si>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</si>
  <si>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</si>
  <si>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</si>
  <si>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</si>
  <si>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</si>
  <si>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</si>
  <si>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</si>
  <si>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</si>
  <si>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</si>
  <si>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</si>
  <si>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</si>
  <si>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</si>
  <si>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</si>
  <si>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</si>
  <si>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</si>
  <si>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</si>
  <si>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</si>
  <si>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</si>
  <si>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</si>
  <si>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</si>
  <si>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</si>
  <si>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</si>
  <si>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</si>
  <si>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</si>
  <si>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</si>
  <si>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</si>
  <si>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</si>
  <si>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</si>
  <si>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</si>
  <si>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</si>
  <si>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</si>
  <si>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</si>
  <si>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</si>
  <si>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</si>
  <si>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</si>
  <si>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</si>
  <si>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</si>
  <si>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</si>
  <si>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</si>
  <si>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</si>
  <si>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</si>
  <si>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</si>
  <si>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</si>
  <si>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</si>
  <si>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</si>
  <si>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</si>
  <si>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</si>
  <si>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</si>
  <si>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</si>
  <si>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</si>
  <si>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</si>
  <si>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</si>
  <si>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</si>
  <si>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</si>
  <si>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</si>
  <si>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</si>
  <si>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</si>
  <si>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</si>
  <si>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</si>
  <si>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</si>
  <si>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</si>
  <si>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</si>
  <si>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</si>
  <si>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</si>
  <si>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</si>
  <si>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</si>
  <si>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</si>
  <si>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</si>
  <si>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</si>
  <si>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</si>
  <si>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</si>
  <si>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</si>
  <si>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</si>
  <si>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</si>
  <si>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</si>
  <si>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</si>
  <si>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</si>
  <si>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</si>
  <si>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</si>
  <si>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</si>
  <si>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</si>
  <si>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</si>
  <si>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</si>
  <si>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</si>
  <si>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</si>
  <si>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</si>
  <si>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</si>
  <si>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</si>
  <si>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</si>
  <si>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</si>
  <si>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</si>
  <si>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</si>
  <si>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</si>
  <si>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</si>
  <si>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</si>
  <si>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</si>
  <si>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</si>
  <si>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</si>
  <si>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</si>
  <si>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</si>
  <si>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</si>
  <si>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</si>
  <si>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</si>
  <si>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</si>
  <si>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</si>
  <si>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</si>
  <si>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</si>
  <si>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</si>
  <si>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</si>
  <si>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</si>
  <si>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</si>
  <si>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</si>
  <si>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</si>
  <si>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</si>
  <si>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</si>
  <si>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</si>
  <si>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</si>
  <si>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</si>
  <si>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</si>
  <si>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</si>
  <si>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</si>
  <si>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</si>
  <si>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</si>
  <si>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</si>
  <si>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</si>
  <si>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</si>
  <si>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</si>
  <si>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</si>
  <si>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</si>
  <si>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</si>
  <si>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</si>
  <si>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</si>
  <si>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</si>
  <si>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</si>
  <si>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</si>
  <si>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</si>
  <si>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</si>
  <si>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</si>
  <si>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</si>
  <si>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</si>
  <si>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</si>
  <si>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</si>
  <si>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</si>
  <si>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</si>
  <si>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</si>
  <si>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</si>
  <si>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</si>
  <si>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</si>
  <si>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</si>
  <si>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</si>
  <si>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</si>
  <si>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</si>
  <si>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</si>
  <si>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</si>
  <si>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</si>
  <si>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</si>
  <si>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</si>
  <si>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</si>
  <si>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</si>
  <si>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</si>
  <si>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</si>
  <si>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</si>
  <si>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</si>
  <si>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</si>
  <si>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</si>
  <si>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</si>
  <si>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</si>
  <si>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</si>
  <si>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</si>
  <si>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</si>
  <si>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</si>
  <si>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</si>
  <si>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</si>
  <si>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</si>
  <si>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</si>
  <si>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</si>
  <si>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</si>
  <si>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</si>
  <si>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</si>
  <si>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</si>
  <si>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</si>
  <si>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</si>
  <si>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</si>
  <si>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</si>
  <si>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</si>
  <si>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</si>
  <si>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</si>
  <si>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</si>
  <si>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</si>
  <si>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</si>
  <si>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</si>
  <si>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</si>
  <si>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</si>
  <si>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</si>
  <si>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</si>
  <si>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</si>
  <si>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</si>
  <si>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</si>
  <si>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</si>
  <si>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</si>
  <si>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</si>
  <si>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</si>
  <si>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</si>
  <si>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</si>
  <si>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</si>
  <si>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</si>
  <si>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</si>
  <si>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</si>
  <si>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</si>
  <si>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</si>
  <si>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</si>
  <si>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</si>
  <si>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</si>
  <si>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</si>
  <si>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</si>
  <si>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</si>
  <si>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</si>
  <si>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</si>
  <si>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</si>
  <si>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</si>
  <si>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</si>
  <si>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</si>
  <si>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</si>
  <si>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</si>
  <si>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</si>
  <si>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</si>
  <si>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</si>
  <si>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</si>
  <si>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</si>
  <si>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</si>
  <si>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</si>
  <si>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</si>
  <si>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</si>
  <si>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</si>
  <si>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</si>
  <si>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</si>
  <si>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</si>
  <si>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</si>
  <si>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</si>
  <si>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</si>
  <si>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</si>
  <si>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</si>
  <si>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</si>
  <si>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</si>
  <si>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</si>
  <si>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</si>
  <si>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</si>
  <si>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</si>
  <si>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</si>
  <si>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</si>
  <si>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</si>
  <si>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</si>
  <si>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</si>
  <si>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</si>
  <si>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</si>
  <si>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</si>
  <si>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</si>
  <si>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</si>
  <si>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</si>
  <si>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</si>
  <si>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</si>
  <si>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</si>
  <si>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</si>
  <si>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</si>
  <si>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</si>
  <si>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</si>
  <si>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</si>
  <si>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</si>
  <si>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</si>
  <si>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</si>
  <si>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</si>
  <si>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</si>
  <si>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</si>
  <si>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</si>
  <si>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</si>
  <si>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</si>
  <si>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</si>
  <si>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</si>
  <si>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</si>
  <si>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</si>
  <si>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</si>
  <si>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</si>
  <si>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</si>
  <si>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</si>
  <si>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</si>
  <si>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</si>
  <si>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</si>
  <si>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</si>
  <si>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</si>
  <si>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</si>
  <si>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</si>
  <si>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</si>
  <si>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</si>
  <si>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</si>
  <si>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</si>
  <si>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</si>
  <si>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</si>
  <si>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</si>
  <si>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</si>
  <si>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</si>
  <si>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</si>
  <si>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</si>
  <si>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</si>
  <si>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</si>
  <si>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</si>
  <si>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</si>
  <si>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</si>
  <si>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</si>
  <si>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</si>
  <si>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</si>
  <si>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</si>
  <si>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</si>
  <si>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</si>
  <si>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</si>
  <si>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</si>
  <si>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</si>
  <si>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</si>
  <si>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</si>
  <si>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</si>
  <si>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</si>
  <si>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</si>
  <si>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</si>
  <si>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</si>
  <si>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</si>
  <si>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</si>
  <si>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</si>
  <si>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</si>
  <si>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</si>
  <si>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</si>
  <si>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</si>
  <si>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</si>
  <si>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</si>
  <si>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</si>
  <si>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</si>
  <si>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</si>
  <si>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</si>
  <si>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</si>
  <si>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</si>
  <si>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</si>
  <si>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</si>
  <si>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</si>
  <si>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</si>
  <si>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</si>
  <si>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</si>
  <si>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</si>
  <si>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</si>
  <si>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</si>
  <si>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</si>
  <si>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</si>
  <si>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</si>
  <si>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</si>
  <si>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</si>
  <si>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</si>
  <si>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</si>
  <si>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</si>
  <si>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</si>
  <si>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</si>
  <si>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</si>
  <si>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</si>
  <si>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</si>
  <si>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</si>
  <si>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</si>
  <si>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</si>
  <si>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</si>
  <si>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</si>
  <si>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</si>
  <si>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</si>
  <si>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</si>
  <si>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</si>
  <si>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</si>
  <si>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</si>
  <si>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</si>
  <si>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</si>
  <si>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</si>
  <si>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</si>
  <si>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</si>
  <si>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</si>
  <si>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</si>
  <si>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</si>
  <si>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</si>
  <si>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</si>
  <si>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</si>
  <si>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</si>
  <si>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</si>
  <si>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</si>
  <si>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</si>
  <si>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</si>
  <si>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</si>
  <si>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</si>
  <si>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</si>
  <si>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</si>
  <si>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</si>
  <si>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</si>
  <si>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</si>
  <si>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</si>
  <si>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</si>
  <si>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</si>
  <si>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</si>
  <si>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</si>
  <si>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</si>
  <si>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</si>
  <si>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</si>
  <si>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</si>
  <si>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</si>
  <si>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</si>
  <si>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</si>
  <si>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</si>
  <si>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</si>
  <si>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</si>
  <si>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</si>
  <si>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</si>
  <si>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</si>
  <si>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</si>
  <si>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</si>
  <si>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</si>
  <si>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</si>
  <si>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</si>
  <si>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</si>
  <si>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</si>
  <si>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</si>
  <si>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</si>
  <si>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</si>
  <si>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</si>
  <si>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</si>
  <si>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</si>
  <si>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</si>
  <si>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</si>
  <si>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</si>
  <si>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</si>
  <si>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</si>
  <si>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</si>
  <si>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</si>
  <si>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</si>
  <si>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</si>
  <si>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</si>
  <si>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</si>
  <si>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</si>
  <si>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</si>
  <si>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</si>
  <si>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</si>
  <si>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</si>
  <si>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</si>
  <si>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</si>
  <si>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</si>
  <si>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</si>
  <si>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</si>
  <si>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</si>
  <si>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</si>
  <si>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</si>
  <si>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</si>
  <si>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</si>
  <si>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</si>
  <si>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</si>
  <si>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</si>
  <si>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</si>
  <si>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</si>
  <si>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</si>
  <si>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</si>
  <si>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</si>
  <si>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</si>
  <si>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</si>
  <si>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</si>
  <si>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</si>
  <si>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</si>
  <si>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</si>
  <si>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</si>
  <si>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</si>
  <si>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</si>
  <si>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</si>
  <si>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</si>
  <si>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</si>
  <si>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</si>
  <si>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</si>
  <si>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</si>
  <si>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</si>
  <si>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</si>
  <si>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</si>
  <si>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</si>
  <si>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</si>
  <si>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</si>
  <si>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</si>
  <si>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</si>
  <si>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</si>
  <si>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</si>
  <si>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</si>
  <si>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</si>
  <si>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</si>
  <si>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</si>
  <si>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</si>
  <si>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</si>
  <si>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</si>
  <si>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</si>
  <si>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</si>
  <si>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</si>
  <si>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</si>
  <si>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</si>
  <si>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</si>
  <si>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</si>
  <si>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</si>
  <si>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</si>
  <si>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</si>
  <si>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</si>
  <si>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</si>
  <si>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</si>
  <si>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</si>
  <si>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</si>
  <si>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</si>
  <si>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</si>
  <si>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</si>
  <si>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</si>
  <si>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</si>
  <si>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</si>
  <si>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</si>
  <si>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</si>
  <si>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</si>
  <si>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</si>
  <si>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</si>
  <si>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</si>
  <si>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</si>
  <si>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</si>
  <si>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</si>
  <si>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</si>
  <si>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</si>
  <si>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</si>
  <si>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</si>
  <si>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</si>
  <si>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</si>
  <si>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</si>
  <si>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</si>
  <si>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</si>
  <si>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</si>
  <si>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</si>
  <si>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</si>
  <si>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</si>
  <si>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</si>
  <si>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</si>
  <si>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</si>
  <si>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</si>
  <si>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</si>
  <si>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</si>
  <si>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</si>
  <si>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</si>
  <si>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</si>
  <si>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</si>
  <si>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</si>
  <si>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</si>
  <si>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</si>
  <si>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</si>
  <si>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</si>
  <si>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</si>
  <si>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</si>
  <si>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</si>
  <si>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</si>
  <si>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</si>
  <si>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</si>
  <si>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</si>
  <si>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</si>
  <si>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</si>
  <si>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</si>
  <si>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</si>
  <si>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</si>
  <si>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</si>
  <si>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</si>
  <si>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</si>
  <si>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</si>
  <si>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</si>
  <si>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</si>
  <si>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</si>
  <si>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</si>
  <si>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</si>
  <si>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</si>
  <si>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</si>
  <si>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</si>
  <si>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</si>
  <si>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</si>
  <si>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</si>
  <si>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</si>
  <si>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</si>
  <si>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</si>
  <si>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</si>
  <si>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</si>
  <si>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</si>
  <si>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</si>
  <si>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</si>
  <si>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</si>
  <si>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</si>
  <si>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</si>
  <si>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</si>
  <si>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</si>
  <si>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</si>
  <si>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</si>
  <si>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</si>
  <si>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</si>
  <si>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</si>
  <si>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</si>
  <si>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</si>
  <si>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</si>
  <si>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</si>
  <si>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</si>
  <si>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</si>
  <si>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</si>
  <si>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</si>
  <si>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</si>
  <si>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</si>
  <si>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</si>
  <si>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</si>
  <si>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</si>
  <si>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</si>
  <si>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</si>
  <si>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</si>
  <si>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</si>
  <si>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</si>
  <si>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</si>
  <si>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</si>
  <si>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</si>
  <si>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</si>
  <si>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</si>
  <si>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</si>
  <si>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</si>
  <si>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</si>
  <si>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</si>
  <si>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</si>
  <si>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</si>
  <si>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</si>
  <si>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</si>
  <si>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</si>
  <si>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</si>
  <si>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</si>
  <si>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</si>
  <si>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</si>
  <si>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</si>
  <si>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</si>
  <si>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</si>
  <si>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</si>
  <si>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</si>
  <si>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</si>
  <si>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</si>
  <si>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</si>
  <si>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</si>
  <si>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</si>
  <si>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</si>
  <si>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</si>
  <si>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</si>
  <si>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</si>
  <si>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</si>
  <si>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</si>
  <si>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</si>
  <si>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</si>
  <si>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</si>
  <si>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</si>
  <si>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</si>
  <si>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</si>
  <si>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</si>
  <si>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</si>
  <si>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</si>
  <si>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</si>
  <si>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</si>
  <si>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</si>
  <si>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</si>
  <si>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</si>
  <si>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</si>
  <si>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</si>
  <si>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</si>
  <si>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</si>
  <si>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</si>
  <si>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</si>
  <si>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</si>
  <si>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</si>
  <si>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</si>
  <si>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</si>
  <si>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</si>
  <si>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</si>
  <si>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</si>
  <si>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</si>
  <si>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</si>
  <si>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</si>
  <si>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</si>
  <si>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</si>
  <si>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</si>
  <si>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</si>
  <si>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</si>
  <si>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</si>
  <si>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</si>
  <si>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</si>
  <si>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</si>
  <si>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</si>
  <si>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</si>
  <si>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</si>
  <si>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</si>
  <si>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</si>
  <si>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</si>
  <si>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</si>
  <si>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</si>
  <si>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</si>
  <si>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</si>
  <si>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</si>
  <si>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</si>
  <si>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</si>
  <si>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</si>
  <si>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</si>
  <si>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</si>
  <si>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</si>
  <si>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</si>
  <si>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</si>
  <si>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</si>
  <si>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</si>
  <si>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</si>
  <si>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</si>
  <si>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</si>
  <si>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</si>
  <si>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</si>
  <si>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</si>
  <si>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</si>
  <si>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</si>
  <si>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</si>
  <si>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</si>
  <si>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</si>
  <si>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</si>
  <si>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</si>
  <si>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</si>
  <si>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</si>
  <si>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</si>
  <si>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</si>
  <si>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</si>
  <si>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</si>
  <si>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</si>
  <si>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</si>
  <si>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</si>
  <si>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</si>
  <si>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</si>
  <si>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</si>
  <si>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</si>
  <si>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</si>
  <si>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</si>
  <si>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</si>
  <si>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</si>
  <si>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</si>
  <si>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</si>
  <si>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</si>
  <si>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</si>
  <si>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</si>
  <si>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</si>
  <si>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</si>
  <si>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</si>
  <si>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</si>
  <si>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</si>
  <si>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</si>
  <si>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</si>
  <si>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</si>
  <si>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</si>
  <si>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</si>
  <si>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</si>
  <si>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</si>
  <si>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</si>
  <si>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</si>
  <si>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</si>
  <si>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</si>
  <si>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</si>
  <si>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</si>
  <si>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</si>
  <si>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</si>
  <si>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</si>
  <si>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</si>
  <si>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</si>
  <si>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</si>
  <si>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</si>
  <si>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</si>
  <si>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</si>
  <si>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</si>
  <si>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</si>
  <si>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</si>
  <si>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</si>
  <si>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</si>
  <si>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</si>
  <si>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</si>
  <si>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</si>
  <si>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</si>
  <si>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</si>
  <si>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</si>
  <si>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</si>
  <si>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</si>
  <si>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</si>
  <si>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</si>
  <si>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</si>
  <si>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</si>
  <si>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</si>
  <si>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</si>
  <si>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</si>
  <si>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</si>
  <si>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</si>
  <si>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</si>
  <si>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</si>
  <si>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</si>
  <si>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</si>
  <si>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</si>
  <si>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</si>
  <si>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</si>
  <si>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</si>
  <si>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</si>
  <si>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</si>
  <si>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</si>
  <si>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</si>
  <si>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</si>
  <si>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</si>
  <si>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</si>
  <si>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</si>
  <si>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</si>
  <si>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</si>
  <si>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</si>
  <si>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</si>
  <si>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</si>
  <si>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</si>
  <si>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</si>
  <si>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</si>
  <si>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</si>
  <si>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</si>
  <si>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</si>
  <si>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</si>
  <si>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</si>
  <si>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</si>
  <si>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</si>
  <si>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</si>
  <si>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</si>
  <si>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</si>
  <si>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</si>
  <si>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</si>
  <si>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</si>
  <si>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</si>
  <si>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</si>
  <si>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</si>
  <si>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</si>
  <si>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</si>
  <si>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</si>
  <si>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</si>
  <si>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</si>
  <si>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</si>
  <si>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</si>
  <si>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</si>
  <si>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</si>
  <si>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</si>
  <si>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</si>
  <si>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</si>
  <si>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</si>
  <si>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</si>
  <si>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</si>
  <si>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</si>
  <si>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</si>
  <si>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</si>
  <si>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</si>
  <si>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</si>
  <si>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</si>
  <si>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</si>
  <si>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</si>
  <si>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</si>
  <si>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</si>
  <si>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</si>
  <si>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</si>
  <si>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</si>
  <si>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</si>
  <si>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</si>
  <si>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</si>
  <si>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</si>
  <si>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</si>
  <si>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</si>
  <si>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</si>
  <si>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</si>
  <si>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</si>
  <si>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</si>
  <si>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</si>
  <si>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</si>
  <si>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</si>
  <si>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</si>
  <si>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</si>
  <si>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</si>
  <si>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</si>
  <si>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</si>
  <si>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</si>
  <si>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</si>
  <si>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</si>
  <si>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</si>
  <si>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</si>
  <si>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</si>
  <si>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</si>
  <si>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</si>
  <si>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</si>
  <si>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</si>
  <si>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</si>
  <si>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</si>
  <si>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</si>
  <si>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</si>
  <si>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</si>
  <si>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</si>
  <si>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</si>
  <si>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</si>
  <si>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</si>
  <si>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</si>
  <si>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</si>
  <si>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</si>
  <si>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</si>
  <si>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</si>
  <si>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</si>
  <si>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</si>
  <si>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</si>
  <si>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</si>
  <si>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</si>
  <si>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</si>
  <si>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</si>
  <si>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</si>
  <si>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</si>
  <si>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</si>
  <si>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</si>
  <si>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</si>
  <si>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</si>
  <si>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</si>
  <si>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</si>
  <si>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</si>
  <si>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</si>
  <si>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</si>
  <si>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</si>
  <si>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</si>
  <si>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</si>
  <si>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</si>
  <si>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</si>
  <si>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</si>
  <si>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</si>
  <si>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</si>
  <si>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</si>
  <si>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</si>
  <si>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</si>
  <si>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</si>
  <si>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</si>
  <si>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</si>
  <si>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</si>
  <si>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</si>
  <si>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</si>
  <si>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</si>
  <si>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</si>
  <si>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</si>
  <si>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</si>
  <si>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</si>
  <si>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</si>
  <si>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</si>
  <si>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</si>
  <si>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</si>
  <si>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</si>
  <si>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</si>
  <si>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</si>
  <si>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</si>
  <si>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</si>
  <si>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</si>
  <si>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</si>
  <si>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</si>
  <si>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</si>
  <si>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</si>
  <si>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</si>
  <si>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</si>
  <si>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</si>
  <si>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</si>
  <si>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</si>
  <si>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</si>
  <si>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</si>
  <si>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</si>
  <si>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</si>
  <si>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</si>
  <si>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</si>
  <si>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</si>
  <si>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</si>
  <si>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</si>
  <si>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</si>
  <si>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</si>
  <si>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</si>
  <si>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</si>
  <si>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</si>
  <si>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</si>
  <si>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</si>
  <si>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</si>
  <si>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</si>
  <si>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</si>
  <si>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</si>
  <si>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</si>
  <si>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</si>
  <si>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</si>
  <si>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</si>
  <si>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</si>
  <si>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</si>
  <si>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</si>
  <si>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</si>
  <si>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</si>
  <si>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</si>
  <si>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</si>
  <si>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</si>
  <si>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</si>
  <si>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</si>
  <si>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</si>
  <si>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</si>
  <si>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</si>
  <si>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</si>
  <si>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</si>
  <si>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</si>
  <si>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</si>
  <si>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</si>
  <si>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</si>
  <si>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</si>
  <si>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</si>
  <si>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</si>
  <si>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</si>
  <si>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</si>
  <si>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</si>
  <si>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</si>
  <si>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</si>
  <si>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</si>
  <si>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</si>
  <si>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</si>
  <si>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</si>
  <si>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</si>
  <si>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</si>
  <si>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</si>
  <si>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</si>
  <si>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</si>
  <si>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</si>
  <si>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</si>
  <si>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</si>
  <si>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</si>
  <si>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</si>
  <si>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</si>
  <si>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</si>
  <si>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</si>
  <si>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</si>
  <si>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</si>
  <si>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</si>
  <si>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</si>
  <si>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</si>
  <si>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</si>
  <si>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</si>
  <si>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</si>
  <si>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</si>
  <si>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</si>
  <si>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</si>
  <si>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</si>
  <si>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</si>
  <si>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</si>
  <si>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</si>
  <si>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</si>
  <si>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</si>
  <si>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</si>
  <si>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</si>
  <si>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</si>
  <si>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</si>
  <si>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</si>
  <si>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</si>
  <si>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</si>
  <si>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</si>
  <si>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</si>
  <si>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</si>
  <si>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</si>
  <si>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</si>
  <si>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</si>
  <si>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</si>
  <si>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</si>
  <si>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</si>
  <si>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</si>
  <si>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</si>
  <si>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</si>
  <si>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</si>
  <si>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</si>
  <si>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</si>
  <si>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</si>
  <si>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</si>
  <si>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</si>
  <si>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</si>
  <si>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</si>
  <si>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</si>
  <si>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</si>
  <si>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</si>
  <si>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</si>
  <si>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</si>
  <si>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</si>
  <si>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</si>
  <si>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</si>
  <si>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</si>
  <si>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</si>
  <si>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</si>
  <si>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</si>
  <si>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</si>
  <si>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</si>
  <si>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</si>
  <si>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</si>
  <si>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</si>
  <si>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</si>
  <si>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</si>
  <si>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</si>
  <si>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</si>
  <si>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</si>
  <si>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</si>
  <si>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</si>
  <si>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</si>
  <si>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</si>
  <si>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</si>
  <si>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</si>
  <si>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</si>
  <si>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Column1</t>
  </si>
  <si>
    <t>Column2</t>
  </si>
  <si>
    <t>YEAR</t>
  </si>
  <si>
    <t>CUSTOMER ID</t>
  </si>
  <si>
    <t>month2</t>
  </si>
  <si>
    <t>year2</t>
  </si>
  <si>
    <t>Row Labels</t>
  </si>
  <si>
    <t>Grand Total</t>
  </si>
  <si>
    <t>Count of smoker</t>
  </si>
  <si>
    <t>Count of most occuring in Somker</t>
  </si>
  <si>
    <t>Count of Hospital tier</t>
  </si>
  <si>
    <t>HOSPITAL TIER2</t>
  </si>
  <si>
    <t>city tier2</t>
  </si>
  <si>
    <t>Count of City tier</t>
  </si>
  <si>
    <t>state id2</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</si>
  <si>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</si>
  <si>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</si>
  <si>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</si>
  <si>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</si>
  <si>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</si>
  <si>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</si>
  <si>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</si>
  <si>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</si>
  <si>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</si>
  <si>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</si>
  <si>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</si>
  <si>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</si>
  <si>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</si>
  <si>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</si>
  <si>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</si>
  <si>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</si>
  <si>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</si>
  <si>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</si>
  <si>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</si>
  <si>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</si>
  <si>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</si>
  <si>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</si>
  <si>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</si>
  <si>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</si>
  <si>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</si>
  <si>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</si>
  <si>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</si>
  <si>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</si>
  <si>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</si>
  <si>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</si>
  <si>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</si>
  <si>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</si>
  <si>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</si>
  <si>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</si>
  <si>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</si>
  <si>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</si>
  <si>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</si>
  <si>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</si>
  <si>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</si>
  <si>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</si>
  <si>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</si>
  <si>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</si>
  <si>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</si>
  <si>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</si>
  <si>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</si>
  <si>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</si>
  <si>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</si>
  <si>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</si>
  <si>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</si>
  <si>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</si>
  <si>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</si>
  <si>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</si>
  <si>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</si>
  <si>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</si>
  <si>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</si>
  <si>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</si>
  <si>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</si>
  <si>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</si>
  <si>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</si>
  <si>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</si>
  <si>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</si>
  <si>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</si>
  <si>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</si>
  <si>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</si>
  <si>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</si>
  <si>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</si>
  <si>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</si>
  <si>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</si>
  <si>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</si>
  <si>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</si>
  <si>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</si>
  <si>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</si>
  <si>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</si>
  <si>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</si>
  <si>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</si>
  <si>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</si>
  <si>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</si>
  <si>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</si>
  <si>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</si>
  <si>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</si>
  <si>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</si>
  <si>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</si>
  <si>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</si>
  <si>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</si>
  <si>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</si>
  <si>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</si>
  <si>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</si>
  <si>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</si>
  <si>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</si>
  <si>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</si>
  <si>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</si>
  <si>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</si>
  <si>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</si>
  <si>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</si>
  <si>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</si>
  <si>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</si>
  <si>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</si>
  <si>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</si>
  <si>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</si>
  <si>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</si>
  <si>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</si>
  <si>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</si>
  <si>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</si>
  <si>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</si>
  <si>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</si>
  <si>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</si>
  <si>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</si>
  <si>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</si>
  <si>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</si>
  <si>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</si>
  <si>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</si>
  <si>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</si>
  <si>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</si>
  <si>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</si>
  <si>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</si>
  <si>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</si>
  <si>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</si>
  <si>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</si>
  <si>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</si>
  <si>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</si>
  <si>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</si>
  <si>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</si>
  <si>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</si>
  <si>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</si>
  <si>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</si>
  <si>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</si>
  <si>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</si>
  <si>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</si>
  <si>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</si>
  <si>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</si>
  <si>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</si>
  <si>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</si>
  <si>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</si>
  <si>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</si>
  <si>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</si>
  <si>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</si>
  <si>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</si>
  <si>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</si>
  <si>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</si>
  <si>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</si>
  <si>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</si>
  <si>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</si>
  <si>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</si>
  <si>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</si>
  <si>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</si>
  <si>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</si>
  <si>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</si>
  <si>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</si>
  <si>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</si>
  <si>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</si>
  <si>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</si>
  <si>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</si>
  <si>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</si>
  <si>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</si>
  <si>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</si>
  <si>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</si>
  <si>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</si>
  <si>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</si>
  <si>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</si>
  <si>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</si>
  <si>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</si>
  <si>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</si>
  <si>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</si>
  <si>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</si>
  <si>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</si>
  <si>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</si>
  <si>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</si>
  <si>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</si>
  <si>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</si>
  <si>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</si>
  <si>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</si>
  <si>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</si>
  <si>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</si>
  <si>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</si>
  <si>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</si>
  <si>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</si>
  <si>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</si>
  <si>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</si>
  <si>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</si>
  <si>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</si>
  <si>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</si>
  <si>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</si>
  <si>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</si>
  <si>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</si>
  <si>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</si>
  <si>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</si>
  <si>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</si>
  <si>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</si>
  <si>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</si>
  <si>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</si>
  <si>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</si>
  <si>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</si>
  <si>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</si>
  <si>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</si>
  <si>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</si>
  <si>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</si>
  <si>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</si>
  <si>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</si>
  <si>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</si>
  <si>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</si>
  <si>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</si>
  <si>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</si>
  <si>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</si>
  <si>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</si>
  <si>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</si>
  <si>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</si>
  <si>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</si>
  <si>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</si>
  <si>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</si>
  <si>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</si>
  <si>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</si>
  <si>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</si>
  <si>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</si>
  <si>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</si>
  <si>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</si>
  <si>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</si>
  <si>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</si>
  <si>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</si>
  <si>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</si>
  <si>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</si>
  <si>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</si>
  <si>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</si>
  <si>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</si>
  <si>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</si>
  <si>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</si>
  <si>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</si>
  <si>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</si>
  <si>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</si>
  <si>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</si>
  <si>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</si>
  <si>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</si>
  <si>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</si>
  <si>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</si>
  <si>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</si>
  <si>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</si>
  <si>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</si>
  <si>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</si>
  <si>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</si>
  <si>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</si>
  <si>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</si>
  <si>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</si>
  <si>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</si>
  <si>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</si>
  <si>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</si>
  <si>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</si>
  <si>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</si>
  <si>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</si>
  <si>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</si>
  <si>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</si>
  <si>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</si>
  <si>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</si>
  <si>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</si>
  <si>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</si>
  <si>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</si>
  <si>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</si>
  <si>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</si>
  <si>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</si>
  <si>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</si>
  <si>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</si>
  <si>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</si>
  <si>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</si>
  <si>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</si>
  <si>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</si>
  <si>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</si>
  <si>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</si>
  <si>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</si>
  <si>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</si>
  <si>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</si>
  <si>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</si>
  <si>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</si>
  <si>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</si>
  <si>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</si>
  <si>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</si>
  <si>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</si>
  <si>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</si>
  <si>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</si>
  <si>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</si>
  <si>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</si>
  <si>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</si>
  <si>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</si>
  <si>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</si>
  <si>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</si>
  <si>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</si>
  <si>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</si>
  <si>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</si>
  <si>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</si>
  <si>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</si>
  <si>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</si>
  <si>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</si>
  <si>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</si>
  <si>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</si>
  <si>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</si>
  <si>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</si>
  <si>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</si>
  <si>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</si>
  <si>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</si>
  <si>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</si>
  <si>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</si>
  <si>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</si>
  <si>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</si>
  <si>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</si>
  <si>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</si>
  <si>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</si>
  <si>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</si>
  <si>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</si>
  <si>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</si>
  <si>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</si>
  <si>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</si>
  <si>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</si>
  <si>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</si>
  <si>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</si>
  <si>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</si>
  <si>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</si>
  <si>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</si>
  <si>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</si>
  <si>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</si>
  <si>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</si>
  <si>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</si>
  <si>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</si>
  <si>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</si>
  <si>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</si>
  <si>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</si>
  <si>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</si>
  <si>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</si>
  <si>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</si>
  <si>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</si>
  <si>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</si>
  <si>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</si>
  <si>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</si>
  <si>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</si>
  <si>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</si>
  <si>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</si>
  <si>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</si>
  <si>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</si>
  <si>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</si>
  <si>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</si>
  <si>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</si>
  <si>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</si>
  <si>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</si>
  <si>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</si>
  <si>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</si>
  <si>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</si>
  <si>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</si>
  <si>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</si>
  <si>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</si>
  <si>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</si>
  <si>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</si>
  <si>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</si>
  <si>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</si>
  <si>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</si>
  <si>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</si>
  <si>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</si>
  <si>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</si>
  <si>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</si>
  <si>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</si>
  <si>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</si>
  <si>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</si>
  <si>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</si>
  <si>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</si>
  <si>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</si>
  <si>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</si>
  <si>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</si>
  <si>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</si>
  <si>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</si>
  <si>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</si>
  <si>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</si>
  <si>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</si>
  <si>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</si>
  <si>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</si>
  <si>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</si>
  <si>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</si>
  <si>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</si>
  <si>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</si>
  <si>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</si>
  <si>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</si>
  <si>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</si>
  <si>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</si>
  <si>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</si>
  <si>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</si>
  <si>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</si>
  <si>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</si>
  <si>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</si>
  <si>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</si>
  <si>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</si>
  <si>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</si>
  <si>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</si>
  <si>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</si>
  <si>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</si>
  <si>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</si>
  <si>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</si>
  <si>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</si>
  <si>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</si>
  <si>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</si>
  <si>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</si>
  <si>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</si>
  <si>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</si>
  <si>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</si>
  <si>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</si>
  <si>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</si>
  <si>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</si>
  <si>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</si>
  <si>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</si>
  <si>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</si>
  <si>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</si>
  <si>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</si>
  <si>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</si>
  <si>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</si>
  <si>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</si>
  <si>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</si>
  <si>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</si>
  <si>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</si>
  <si>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</si>
  <si>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</si>
  <si>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</si>
  <si>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</si>
  <si>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</si>
  <si>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</si>
  <si>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</si>
  <si>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</si>
  <si>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</si>
  <si>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</si>
  <si>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</si>
  <si>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</si>
  <si>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</si>
  <si>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</si>
  <si>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</si>
  <si>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</si>
  <si>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</si>
  <si>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</si>
  <si>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</si>
  <si>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</si>
  <si>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</si>
  <si>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</si>
  <si>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</si>
  <si>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</si>
  <si>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</si>
  <si>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</si>
  <si>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</si>
  <si>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</si>
  <si>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</si>
  <si>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</si>
  <si>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</si>
  <si>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</si>
  <si>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</si>
  <si>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</si>
  <si>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</si>
  <si>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</si>
  <si>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</si>
  <si>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</si>
  <si>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</si>
  <si>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</si>
  <si>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</si>
  <si>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</si>
  <si>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</si>
  <si>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</si>
  <si>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</si>
  <si>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</si>
  <si>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</si>
  <si>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</si>
  <si>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</si>
  <si>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</si>
  <si>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</si>
  <si>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</si>
  <si>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</si>
  <si>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</si>
  <si>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</si>
  <si>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</si>
  <si>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</si>
  <si>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</si>
  <si>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</si>
  <si>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</si>
  <si>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</si>
  <si>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</si>
  <si>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</si>
  <si>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</si>
  <si>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</si>
  <si>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</si>
  <si>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</si>
  <si>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</si>
  <si>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</si>
  <si>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</si>
  <si>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</si>
  <si>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</si>
  <si>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</si>
  <si>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</si>
  <si>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</si>
  <si>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</si>
  <si>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</si>
  <si>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</si>
  <si>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</si>
  <si>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</si>
  <si>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</si>
  <si>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</si>
  <si>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</si>
  <si>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</si>
  <si>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</si>
  <si>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</si>
  <si>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</si>
  <si>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</si>
  <si>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</si>
  <si>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</si>
  <si>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</si>
  <si>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</si>
  <si>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</si>
  <si>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</si>
  <si>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</si>
  <si>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</si>
  <si>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</si>
  <si>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</si>
  <si>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</si>
  <si>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</si>
  <si>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</si>
  <si>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</si>
  <si>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</si>
  <si>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</si>
  <si>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</si>
  <si>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</si>
  <si>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</si>
  <si>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</si>
  <si>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</si>
  <si>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</si>
  <si>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</si>
  <si>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</si>
  <si>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</si>
  <si>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</si>
  <si>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</si>
  <si>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</si>
  <si>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</si>
  <si>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</si>
  <si>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</si>
  <si>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</si>
  <si>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</si>
  <si>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</si>
  <si>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</si>
  <si>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</si>
  <si>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</si>
  <si>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</si>
  <si>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</si>
  <si>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</si>
  <si>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</si>
  <si>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</si>
  <si>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</si>
  <si>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</si>
  <si>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</si>
  <si>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</si>
  <si>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</si>
  <si>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</si>
  <si>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</si>
  <si>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</si>
  <si>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</si>
  <si>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</si>
  <si>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</si>
  <si>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</si>
  <si>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</si>
  <si>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</si>
  <si>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</si>
  <si>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</si>
  <si>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</si>
  <si>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</si>
  <si>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</si>
  <si>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</si>
  <si>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</si>
  <si>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</si>
  <si>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</si>
  <si>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</si>
  <si>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</si>
  <si>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</si>
  <si>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</si>
  <si>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</si>
  <si>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</si>
  <si>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</si>
  <si>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</si>
  <si>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</si>
  <si>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</si>
  <si>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</si>
  <si>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</si>
  <si>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</si>
  <si>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</si>
  <si>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</si>
  <si>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</si>
  <si>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</si>
  <si>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</si>
  <si>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</si>
  <si>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</si>
  <si>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</si>
  <si>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</si>
  <si>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</si>
  <si>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</si>
  <si>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</si>
  <si>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</si>
  <si>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</si>
  <si>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</si>
  <si>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</si>
  <si>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</si>
  <si>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</si>
  <si>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</si>
  <si>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</si>
  <si>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</si>
  <si>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</si>
  <si>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</si>
  <si>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</si>
  <si>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</si>
  <si>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</si>
  <si>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</si>
  <si>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</si>
  <si>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</si>
  <si>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</si>
  <si>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</si>
  <si>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</si>
  <si>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</si>
  <si>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</si>
  <si>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</si>
  <si>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</si>
  <si>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</si>
  <si>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</si>
  <si>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</si>
  <si>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</si>
  <si>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</si>
  <si>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</si>
  <si>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</si>
  <si>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</si>
  <si>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</si>
  <si>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</si>
  <si>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</si>
  <si>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</si>
  <si>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</si>
  <si>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</si>
  <si>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</si>
  <si>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</si>
  <si>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</si>
  <si>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</si>
  <si>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</si>
  <si>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</si>
  <si>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</si>
  <si>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</si>
  <si>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</si>
  <si>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</si>
  <si>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</si>
  <si>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</si>
  <si>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</si>
  <si>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</si>
  <si>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</si>
  <si>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</si>
  <si>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</si>
  <si>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</si>
  <si>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</si>
  <si>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</si>
  <si>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</si>
  <si>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</si>
  <si>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</si>
  <si>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</si>
  <si>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</si>
  <si>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</si>
  <si>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</si>
  <si>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</si>
  <si>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</si>
  <si>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</si>
  <si>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</si>
  <si>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</si>
  <si>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</si>
  <si>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</si>
  <si>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</si>
  <si>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</si>
  <si>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</si>
  <si>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</si>
  <si>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</si>
  <si>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</si>
  <si>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</si>
  <si>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</si>
  <si>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</si>
  <si>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</si>
  <si>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</si>
  <si>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</si>
  <si>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</si>
  <si>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</si>
  <si>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</si>
  <si>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</si>
  <si>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</si>
  <si>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</si>
  <si>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</si>
  <si>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</si>
  <si>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</si>
  <si>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</si>
  <si>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</si>
  <si>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</si>
  <si>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</si>
  <si>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</si>
  <si>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</si>
  <si>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</si>
  <si>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</si>
  <si>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</si>
  <si>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</si>
  <si>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</si>
  <si>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</si>
  <si>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</si>
  <si>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</si>
  <si>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</si>
  <si>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</si>
  <si>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</si>
  <si>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</si>
  <si>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</si>
  <si>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</si>
  <si>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</si>
  <si>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</si>
  <si>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</si>
  <si>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</si>
  <si>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</si>
  <si>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</si>
  <si>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</si>
  <si>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</si>
  <si>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</si>
  <si>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</si>
  <si>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</si>
  <si>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</si>
  <si>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</si>
  <si>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</si>
  <si>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</si>
  <si>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</si>
  <si>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</si>
  <si>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</si>
  <si>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</si>
  <si>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</si>
  <si>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</si>
  <si>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</si>
  <si>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</si>
  <si>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</si>
  <si>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</si>
  <si>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</si>
  <si>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</si>
  <si>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</si>
  <si>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</si>
  <si>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</si>
  <si>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</si>
  <si>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</si>
  <si>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</si>
  <si>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</si>
  <si>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</si>
  <si>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</si>
  <si>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</si>
  <si>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</si>
  <si>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</si>
  <si>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</si>
  <si>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</si>
  <si>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</si>
  <si>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</si>
  <si>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</si>
  <si>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</si>
  <si>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</si>
  <si>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</si>
  <si>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</si>
  <si>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</si>
  <si>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</si>
  <si>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</si>
  <si>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</si>
  <si>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</si>
  <si>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</si>
  <si>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</si>
  <si>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</si>
  <si>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</si>
  <si>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</si>
  <si>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</si>
  <si>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</si>
  <si>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</si>
  <si>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</si>
  <si>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</si>
  <si>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</si>
  <si>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</si>
  <si>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</si>
  <si>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</si>
  <si>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</si>
  <si>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</si>
  <si>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</si>
  <si>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</si>
  <si>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</si>
  <si>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</si>
  <si>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</si>
  <si>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</si>
  <si>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</si>
  <si>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</si>
  <si>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</si>
  <si>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</si>
  <si>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</si>
  <si>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</si>
  <si>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</si>
  <si>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</si>
  <si>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</si>
  <si>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</si>
  <si>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</si>
  <si>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</si>
  <si>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</si>
  <si>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</si>
  <si>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</si>
  <si>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</si>
  <si>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</si>
  <si>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</si>
  <si>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</si>
  <si>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</si>
  <si>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</si>
  <si>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</si>
  <si>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</si>
  <si>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</si>
  <si>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</si>
  <si>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</si>
  <si>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</si>
  <si>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</si>
  <si>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</si>
  <si>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</si>
  <si>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</si>
  <si>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</si>
  <si>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</si>
  <si>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</si>
  <si>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</si>
  <si>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</si>
  <si>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</si>
  <si>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</si>
  <si>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</si>
  <si>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</si>
  <si>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</si>
  <si>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</si>
  <si>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</si>
  <si>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</si>
  <si>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</si>
  <si>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</si>
  <si>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</si>
  <si>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</si>
  <si>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</si>
  <si>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</si>
  <si>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</si>
  <si>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</si>
  <si>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</si>
  <si>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</si>
  <si>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</si>
  <si>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</si>
  <si>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</si>
  <si>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</si>
  <si>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</si>
  <si>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</si>
  <si>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</si>
  <si>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</si>
  <si>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</si>
  <si>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</si>
  <si>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</si>
  <si>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</si>
  <si>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</si>
  <si>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</si>
  <si>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</si>
  <si>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</si>
  <si>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</si>
  <si>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</si>
  <si>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</si>
  <si>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</si>
  <si>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</si>
  <si>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</si>
  <si>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</si>
  <si>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</si>
  <si>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</si>
  <si>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</si>
  <si>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</si>
  <si>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</si>
  <si>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</si>
  <si>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</si>
  <si>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</si>
  <si>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</si>
  <si>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</si>
  <si>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</si>
  <si>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</si>
  <si>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</si>
  <si>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</si>
  <si>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</si>
  <si>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</si>
  <si>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</si>
  <si>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</si>
  <si>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</si>
  <si>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</si>
  <si>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</si>
  <si>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</si>
  <si>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</si>
  <si>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</si>
  <si>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</si>
  <si>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</si>
  <si>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</si>
  <si>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</si>
  <si>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</si>
  <si>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</si>
  <si>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</si>
  <si>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</si>
  <si>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</si>
  <si>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</si>
  <si>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</si>
  <si>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</si>
  <si>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</si>
  <si>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</si>
  <si>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</si>
  <si>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</si>
  <si>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</si>
  <si>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</si>
  <si>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</si>
  <si>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</si>
  <si>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</si>
  <si>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</si>
  <si>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</si>
  <si>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</si>
  <si>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</si>
  <si>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</si>
  <si>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</si>
  <si>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</si>
  <si>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</si>
  <si>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</si>
  <si>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</si>
  <si>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</si>
  <si>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</si>
  <si>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</si>
  <si>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</si>
  <si>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</si>
  <si>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</si>
  <si>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</si>
  <si>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</si>
  <si>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</si>
  <si>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</si>
  <si>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</si>
  <si>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</si>
  <si>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</si>
  <si>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</si>
  <si>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</si>
  <si>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</si>
  <si>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</si>
  <si>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</si>
  <si>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</si>
  <si>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</si>
  <si>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</si>
  <si>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</si>
  <si>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</si>
  <si>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</si>
  <si>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</si>
  <si>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</si>
  <si>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</si>
  <si>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</si>
  <si>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</si>
  <si>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</si>
  <si>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</si>
  <si>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</si>
  <si>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</si>
  <si>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</si>
  <si>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</si>
  <si>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</si>
  <si>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</si>
  <si>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</si>
  <si>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</si>
  <si>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</si>
  <si>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</si>
  <si>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</si>
  <si>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</si>
  <si>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</si>
  <si>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</si>
  <si>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</si>
  <si>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</si>
  <si>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</si>
  <si>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</si>
  <si>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</si>
  <si>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</si>
  <si>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</si>
  <si>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</si>
  <si>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</si>
  <si>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</si>
  <si>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</si>
  <si>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</si>
  <si>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</si>
  <si>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</si>
  <si>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</si>
  <si>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</si>
  <si>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</si>
  <si>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</si>
  <si>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</si>
  <si>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</si>
  <si>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</si>
  <si>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</si>
  <si>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</si>
  <si>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</si>
  <si>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</si>
  <si>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</si>
  <si>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</si>
  <si>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</si>
  <si>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</si>
  <si>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</si>
  <si>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</si>
  <si>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</si>
  <si>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</si>
  <si>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</si>
  <si>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</si>
  <si>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</si>
  <si>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</si>
  <si>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</si>
  <si>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</si>
  <si>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</si>
  <si>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</si>
  <si>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</si>
  <si>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</si>
  <si>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</si>
  <si>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</si>
  <si>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</si>
  <si>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</si>
  <si>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</si>
  <si>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</si>
  <si>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</si>
  <si>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</si>
  <si>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</si>
  <si>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</si>
  <si>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</si>
  <si>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</si>
  <si>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</si>
  <si>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</si>
  <si>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</si>
  <si>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</si>
  <si>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</si>
  <si>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</si>
  <si>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</si>
  <si>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</si>
  <si>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</si>
  <si>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</si>
  <si>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</si>
  <si>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</si>
  <si>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</si>
  <si>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</si>
  <si>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</si>
  <si>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</si>
  <si>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</si>
  <si>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</si>
  <si>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</si>
  <si>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</si>
  <si>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</si>
  <si>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</si>
  <si>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</si>
  <si>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</si>
  <si>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</si>
  <si>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</si>
  <si>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</si>
  <si>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</si>
  <si>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</si>
  <si>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</si>
  <si>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</si>
  <si>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</si>
  <si>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</si>
  <si>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</si>
  <si>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</si>
  <si>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</si>
  <si>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</si>
  <si>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</si>
  <si>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</si>
  <si>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</si>
  <si>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</si>
  <si>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</si>
  <si>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</si>
  <si>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</si>
  <si>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</si>
  <si>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</si>
  <si>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</si>
  <si>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</si>
  <si>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</si>
  <si>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</si>
  <si>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</si>
  <si>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</si>
  <si>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</si>
  <si>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</si>
  <si>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</si>
  <si>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</si>
  <si>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</si>
  <si>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</si>
  <si>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</si>
  <si>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</si>
  <si>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</si>
  <si>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</si>
  <si>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</si>
  <si>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</si>
  <si>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</si>
  <si>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</si>
  <si>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</si>
  <si>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</si>
  <si>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</si>
  <si>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</si>
  <si>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</si>
  <si>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</si>
  <si>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</si>
  <si>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</si>
  <si>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</si>
  <si>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</si>
  <si>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</si>
  <si>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</si>
  <si>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</si>
  <si>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</si>
  <si>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</si>
  <si>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</si>
  <si>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</si>
  <si>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</si>
  <si>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</si>
  <si>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</si>
  <si>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</si>
  <si>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</si>
  <si>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</si>
  <si>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</si>
  <si>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</si>
  <si>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</si>
  <si>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</si>
  <si>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</si>
  <si>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</si>
  <si>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</si>
  <si>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</si>
  <si>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</si>
  <si>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</si>
  <si>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</si>
  <si>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</si>
  <si>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</si>
  <si>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</si>
  <si>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</si>
  <si>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</si>
  <si>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</si>
  <si>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</si>
  <si>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</si>
  <si>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</si>
  <si>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</si>
  <si>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</si>
  <si>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</si>
  <si>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</si>
  <si>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</si>
  <si>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</si>
  <si>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</si>
  <si>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</si>
  <si>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</si>
  <si>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</si>
  <si>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</si>
  <si>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</si>
  <si>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</si>
  <si>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</si>
  <si>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</si>
  <si>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</si>
  <si>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</si>
  <si>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</si>
  <si>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</si>
  <si>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</si>
  <si>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</si>
  <si>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</si>
  <si>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</si>
  <si>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</si>
  <si>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</si>
  <si>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</si>
  <si>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</si>
  <si>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</si>
  <si>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</si>
  <si>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</si>
  <si>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</si>
  <si>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</si>
  <si>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</si>
  <si>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</si>
  <si>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</si>
  <si>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</si>
  <si>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</si>
  <si>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</si>
  <si>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</si>
  <si>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</si>
  <si>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</si>
  <si>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</si>
  <si>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</si>
  <si>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</si>
  <si>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</si>
  <si>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</si>
  <si>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</si>
  <si>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</si>
  <si>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</si>
  <si>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</si>
  <si>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</si>
  <si>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</si>
  <si>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</si>
  <si>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</si>
  <si>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</si>
  <si>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</si>
  <si>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</si>
  <si>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</si>
  <si>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</si>
  <si>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</si>
  <si>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</si>
  <si>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</si>
  <si>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</si>
  <si>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</si>
  <si>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</si>
  <si>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</si>
  <si>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</si>
  <si>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</si>
  <si>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</si>
  <si>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</si>
  <si>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</si>
  <si>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</si>
  <si>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</si>
  <si>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</si>
  <si>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</si>
  <si>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</si>
  <si>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</si>
  <si>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</si>
  <si>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</si>
  <si>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</si>
  <si>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</si>
  <si>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</si>
  <si>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</si>
  <si>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</si>
  <si>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</si>
  <si>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</si>
  <si>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</si>
  <si>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</si>
  <si>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</si>
  <si>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</si>
  <si>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</si>
  <si>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</si>
  <si>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</si>
  <si>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</si>
  <si>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</si>
  <si>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</si>
  <si>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</si>
  <si>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</si>
  <si>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</si>
  <si>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</si>
  <si>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</si>
  <si>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</si>
  <si>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</si>
  <si>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</si>
  <si>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</si>
  <si>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</si>
  <si>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</si>
  <si>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</si>
  <si>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</si>
  <si>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</si>
  <si>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</si>
  <si>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</si>
  <si>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</si>
  <si>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</si>
  <si>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</si>
  <si>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</si>
  <si>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</si>
  <si>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</si>
  <si>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</si>
  <si>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</si>
  <si>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</si>
  <si>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</si>
  <si>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</si>
  <si>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</si>
  <si>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</si>
  <si>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</si>
  <si>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</si>
  <si>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</si>
  <si>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</si>
  <si>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</si>
  <si>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</si>
  <si>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</si>
  <si>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</si>
  <si>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</si>
  <si>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</si>
  <si>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</si>
  <si>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</si>
  <si>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</si>
  <si>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</si>
  <si>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</si>
  <si>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</si>
  <si>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</si>
  <si>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</si>
  <si>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</si>
  <si>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</si>
  <si>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</si>
  <si>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</si>
  <si>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</si>
  <si>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</si>
  <si>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</si>
  <si>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</si>
  <si>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</si>
  <si>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</si>
  <si>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</si>
  <si>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</si>
  <si>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</si>
  <si>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</si>
  <si>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</si>
  <si>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</si>
  <si>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</si>
  <si>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</si>
  <si>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</si>
  <si>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</si>
  <si>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</si>
  <si>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</si>
  <si>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</si>
  <si>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</si>
  <si>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</si>
  <si>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</si>
  <si>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</si>
  <si>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</si>
  <si>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</si>
  <si>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</si>
  <si>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</si>
  <si>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</si>
  <si>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</si>
  <si>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</si>
  <si>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</si>
  <si>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</si>
  <si>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</si>
  <si>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</si>
  <si>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</si>
  <si>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</si>
  <si>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</si>
  <si>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</si>
  <si>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</si>
  <si>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</si>
  <si>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</si>
  <si>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</si>
  <si>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</si>
  <si>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</si>
  <si>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</si>
  <si>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</si>
  <si>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</si>
  <si>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</si>
  <si>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</si>
  <si>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</si>
  <si>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</si>
  <si>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</si>
  <si>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</si>
  <si>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</si>
  <si>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</si>
  <si>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</si>
  <si>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</si>
  <si>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</si>
  <si>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</si>
  <si>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</si>
  <si>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</si>
  <si>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</si>
  <si>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</si>
  <si>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</si>
  <si>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</si>
  <si>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</si>
  <si>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</si>
  <si>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</si>
  <si>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</si>
  <si>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</si>
  <si>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</si>
  <si>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</si>
  <si>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</si>
  <si>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</si>
  <si>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</si>
  <si>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</si>
  <si>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</si>
  <si>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</si>
  <si>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</si>
  <si>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</si>
  <si>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</si>
  <si>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</si>
  <si>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</si>
  <si>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</si>
  <si>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</si>
  <si>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</si>
  <si>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</si>
  <si>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</si>
  <si>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</si>
  <si>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</si>
  <si>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</si>
  <si>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</si>
  <si>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</si>
  <si>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</si>
  <si>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</si>
  <si>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</si>
  <si>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</si>
  <si>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</si>
  <si>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</si>
  <si>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</si>
  <si>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</si>
  <si>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</si>
  <si>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</si>
  <si>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</si>
  <si>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</si>
  <si>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</si>
  <si>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</si>
  <si>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</si>
  <si>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</si>
  <si>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</si>
  <si>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</si>
  <si>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</si>
  <si>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</si>
  <si>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</si>
  <si>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</si>
  <si>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</si>
  <si>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</si>
  <si>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</si>
  <si>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</si>
  <si>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</si>
  <si>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</si>
  <si>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</si>
  <si>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</si>
  <si>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</si>
  <si>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</si>
  <si>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</si>
  <si>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</si>
  <si>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</si>
  <si>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</si>
  <si>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</si>
  <si>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</si>
  <si>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</si>
  <si>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</si>
  <si>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</si>
  <si>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</si>
  <si>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</si>
  <si>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</si>
  <si>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</si>
  <si>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</si>
  <si>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</si>
  <si>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</si>
  <si>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</si>
  <si>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</si>
  <si>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</si>
  <si>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</si>
  <si>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</si>
  <si>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</si>
  <si>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</si>
  <si>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</si>
  <si>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</si>
  <si>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</si>
  <si>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</si>
  <si>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</si>
  <si>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</si>
  <si>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</si>
  <si>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</si>
  <si>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</si>
  <si>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</si>
  <si>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</si>
  <si>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</si>
  <si>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</si>
  <si>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</si>
  <si>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</si>
  <si>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</si>
  <si>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</si>
  <si>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</si>
  <si>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</si>
  <si>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</si>
  <si>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</si>
  <si>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</si>
  <si>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</si>
  <si>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</si>
  <si>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</si>
  <si>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</si>
  <si>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</si>
  <si>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</si>
  <si>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</si>
  <si>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</si>
  <si>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</si>
  <si>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</si>
  <si>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</si>
  <si>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</si>
  <si>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</si>
  <si>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</si>
  <si>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</si>
  <si>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</si>
  <si>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</si>
  <si>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</si>
  <si>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</si>
  <si>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</si>
  <si>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</si>
  <si>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</si>
  <si>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</si>
  <si>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</si>
  <si>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</si>
  <si>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</si>
  <si>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</si>
  <si>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</si>
  <si>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</si>
  <si>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</si>
  <si>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</si>
  <si>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</si>
  <si>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</si>
  <si>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</si>
  <si>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</si>
  <si>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</si>
  <si>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</si>
  <si>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</si>
  <si>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</si>
  <si>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</si>
  <si>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</si>
  <si>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</si>
  <si>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</si>
  <si>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</si>
  <si>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</si>
  <si>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</si>
  <si>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</si>
  <si>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</si>
  <si>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</si>
  <si>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</si>
  <si>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</si>
  <si>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</si>
  <si>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</si>
  <si>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</si>
  <si>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</si>
  <si>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</si>
  <si>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</si>
  <si>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</si>
  <si>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</si>
  <si>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</si>
  <si>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</si>
  <si>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</si>
  <si>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</si>
  <si>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</si>
  <si>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</si>
  <si>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</si>
  <si>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</si>
  <si>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</si>
  <si>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</si>
  <si>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</si>
  <si>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</si>
  <si>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</si>
  <si>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</si>
  <si>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</si>
  <si>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</si>
  <si>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</si>
  <si>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</si>
  <si>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</si>
  <si>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</si>
  <si>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</si>
  <si>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</si>
  <si>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</si>
  <si>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</si>
  <si>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</si>
  <si>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</si>
  <si>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</si>
  <si>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</si>
  <si>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</si>
  <si>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</si>
  <si>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</si>
  <si>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</si>
  <si>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</si>
  <si>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</si>
  <si>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</si>
  <si>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</si>
  <si>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</si>
  <si>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</si>
  <si>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</si>
  <si>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</si>
  <si>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</si>
  <si>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</si>
  <si>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</si>
  <si>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</si>
  <si>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</si>
  <si>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</si>
  <si>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</si>
  <si>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</si>
  <si>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</si>
  <si>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</si>
  <si>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</si>
  <si>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</si>
  <si>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</si>
  <si>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</si>
  <si>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</si>
  <si>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</si>
  <si>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</si>
  <si>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</si>
  <si>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</si>
  <si>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</si>
  <si>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</si>
  <si>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</si>
  <si>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</si>
  <si>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</si>
  <si>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</si>
  <si>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</si>
  <si>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</si>
  <si>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</si>
  <si>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</si>
  <si>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</si>
  <si>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</si>
  <si>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</si>
  <si>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</si>
  <si>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</si>
  <si>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</si>
  <si>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</si>
  <si>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</si>
  <si>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</si>
  <si>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</si>
  <si>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</si>
  <si>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</si>
  <si>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</si>
  <si>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</si>
  <si>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</si>
  <si>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</si>
  <si>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</si>
  <si>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</si>
  <si>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</si>
  <si>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</si>
  <si>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</si>
  <si>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</si>
  <si>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</si>
  <si>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</si>
  <si>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</si>
  <si>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</si>
  <si>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</si>
  <si>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</si>
  <si>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</si>
  <si>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</si>
  <si>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</si>
  <si>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</si>
  <si>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</si>
  <si>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</si>
  <si>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</si>
  <si>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</si>
  <si>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</si>
  <si>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</si>
  <si>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</si>
  <si>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</si>
  <si>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</si>
  <si>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</si>
  <si>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</si>
  <si>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</si>
  <si>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</si>
  <si>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</si>
  <si>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</si>
  <si>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</si>
  <si>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</si>
  <si>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</si>
  <si>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</si>
  <si>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</si>
  <si>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</si>
  <si>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</si>
  <si>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</si>
  <si>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</si>
  <si>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</si>
  <si>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</si>
  <si>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</si>
  <si>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</si>
  <si>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</si>
  <si>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</si>
  <si>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</si>
  <si>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</si>
  <si>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</si>
  <si>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</si>
  <si>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</si>
  <si>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</si>
  <si>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</si>
  <si>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</si>
  <si>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</si>
  <si>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</si>
  <si>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</si>
  <si>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</si>
  <si>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</si>
  <si>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</si>
  <si>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</si>
  <si>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</si>
  <si>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</si>
  <si>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</si>
  <si>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</si>
  <si>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</si>
  <si>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</si>
  <si>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</si>
  <si>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</si>
  <si>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</si>
  <si>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</si>
  <si>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</si>
  <si>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</si>
  <si>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</si>
  <si>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</si>
  <si>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</si>
  <si>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</si>
  <si>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</si>
  <si>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</si>
  <si>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</si>
  <si>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</si>
  <si>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</si>
  <si>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</si>
  <si>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</si>
  <si>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</si>
  <si>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</si>
  <si>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</si>
  <si>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</si>
  <si>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</si>
  <si>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</si>
  <si>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</si>
  <si>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</si>
  <si>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</si>
  <si>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</si>
  <si>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</si>
  <si>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</si>
  <si>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</si>
  <si>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</si>
  <si>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</si>
  <si>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</si>
  <si>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</si>
  <si>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</si>
  <si>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</si>
  <si>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</si>
  <si>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</si>
  <si>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</si>
  <si>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</si>
  <si>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</si>
  <si>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</si>
  <si>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</si>
  <si>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</si>
  <si>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</si>
  <si>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</si>
  <si>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</si>
  <si>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</si>
  <si>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</si>
  <si>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</si>
  <si>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</si>
  <si>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</si>
  <si>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</si>
  <si>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</si>
  <si>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</si>
  <si>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</si>
  <si>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</si>
  <si>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</si>
  <si>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</si>
  <si>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</si>
  <si>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</si>
  <si>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</si>
  <si>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</si>
  <si>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</si>
  <si>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</si>
  <si>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</si>
  <si>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</si>
  <si>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</si>
  <si>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</si>
  <si>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</si>
  <si>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</si>
  <si>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</si>
  <si>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</si>
  <si>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</si>
  <si>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</si>
  <si>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</si>
  <si>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</si>
  <si>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</si>
  <si>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</si>
  <si>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</si>
  <si>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</si>
  <si>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</si>
  <si>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</si>
  <si>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</si>
  <si>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</si>
  <si>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</si>
  <si>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</si>
  <si>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</si>
  <si>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</si>
  <si>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</si>
  <si>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</si>
  <si>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</si>
  <si>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</si>
  <si>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</si>
  <si>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</si>
  <si>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</si>
  <si>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</si>
  <si>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</si>
  <si>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</si>
  <si>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</si>
  <si>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</si>
  <si>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</si>
  <si>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</si>
  <si>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</si>
  <si>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</si>
  <si>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</si>
  <si>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</si>
  <si>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</si>
  <si>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</si>
  <si>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</si>
  <si>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</si>
  <si>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</si>
  <si>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</si>
  <si>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</si>
  <si>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</si>
  <si>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</si>
  <si>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</si>
  <si>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</si>
  <si>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</si>
  <si>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</si>
  <si>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</si>
  <si>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</si>
  <si>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</si>
  <si>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</si>
  <si>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</si>
  <si>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</si>
  <si>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</si>
  <si>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</si>
  <si>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</si>
  <si>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</si>
  <si>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</si>
  <si>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</si>
  <si>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</si>
  <si>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</si>
  <si>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</si>
  <si>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</si>
  <si>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</si>
  <si>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</si>
  <si>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</si>
  <si>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</si>
  <si>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</si>
  <si>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</si>
  <si>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</si>
  <si>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</si>
  <si>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</si>
  <si>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</si>
  <si>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</si>
  <si>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</si>
  <si>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</si>
  <si>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</si>
  <si>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</si>
  <si>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</si>
  <si>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</si>
  <si>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</si>
  <si>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</si>
  <si>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</si>
  <si>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</si>
  <si>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</si>
  <si>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</si>
  <si>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</si>
  <si>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</si>
  <si>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</si>
  <si>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</si>
  <si>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</si>
  <si>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</si>
  <si>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</si>
  <si>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</si>
  <si>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</si>
  <si>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</si>
  <si>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</si>
  <si>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</si>
  <si>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</si>
  <si>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</si>
  <si>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</si>
  <si>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</si>
  <si>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</si>
  <si>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</si>
  <si>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</si>
  <si>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</si>
  <si>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</si>
  <si>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</si>
  <si>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</si>
  <si>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</si>
  <si>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</si>
  <si>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</si>
  <si>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</si>
  <si>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</si>
  <si>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</si>
  <si>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</si>
  <si>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</si>
  <si>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</si>
  <si>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</si>
  <si>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</si>
  <si>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</si>
  <si>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</si>
  <si>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</si>
  <si>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</si>
  <si>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</si>
  <si>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</si>
  <si>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</si>
  <si>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</si>
  <si>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</si>
  <si>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</si>
  <si>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</si>
  <si>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</si>
  <si>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</si>
  <si>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</si>
  <si>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</si>
  <si>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</si>
  <si>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</si>
  <si>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</si>
  <si>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</si>
  <si>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</si>
  <si>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</si>
  <si>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</si>
  <si>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</si>
  <si>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</si>
  <si>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</si>
  <si>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</si>
  <si>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</si>
  <si>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</si>
  <si>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</si>
  <si>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</si>
  <si>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</si>
  <si>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</si>
  <si>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</si>
  <si>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</si>
  <si>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</si>
  <si>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</si>
  <si>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</si>
  <si>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</si>
  <si>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</si>
  <si>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</si>
  <si>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</si>
  <si>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</si>
  <si>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</si>
  <si>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</si>
  <si>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</si>
  <si>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</si>
  <si>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</si>
  <si>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</si>
  <si>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</si>
  <si>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</si>
  <si>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</si>
  <si>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</si>
  <si>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</si>
  <si>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</si>
  <si>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</si>
  <si>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</si>
  <si>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</si>
  <si>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</si>
  <si>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</si>
  <si>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</si>
  <si>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</si>
  <si>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</si>
  <si>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</si>
  <si>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</si>
  <si>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</si>
  <si>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</si>
  <si>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</si>
  <si>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</si>
  <si>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</si>
  <si>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</si>
  <si>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</si>
  <si>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</si>
  <si>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</si>
  <si>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</si>
  <si>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</si>
  <si>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</si>
  <si>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</si>
  <si>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</si>
  <si>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</si>
  <si>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</si>
  <si>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</si>
  <si>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</si>
  <si>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</si>
  <si>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</si>
  <si>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</si>
  <si>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</si>
  <si>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</si>
  <si>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</si>
  <si>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</si>
  <si>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</si>
  <si>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</si>
  <si>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</si>
  <si>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</si>
  <si>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</si>
  <si>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</si>
  <si>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</si>
  <si>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</si>
  <si>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</si>
  <si>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</si>
  <si>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</si>
  <si>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</si>
  <si>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</si>
  <si>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</si>
  <si>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</si>
  <si>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</si>
  <si>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</si>
  <si>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</si>
  <si>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</si>
  <si>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</si>
  <si>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</si>
  <si>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</si>
  <si>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</si>
  <si>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</si>
  <si>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</si>
  <si>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</si>
  <si>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</si>
  <si>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</si>
  <si>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</si>
  <si>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</si>
  <si>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</si>
  <si>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</si>
  <si>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</si>
  <si>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</si>
  <si>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</si>
  <si>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</si>
  <si>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</si>
  <si>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</si>
  <si>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</si>
  <si>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</si>
  <si>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</si>
  <si>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</si>
  <si>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</si>
  <si>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</si>
  <si>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</si>
  <si>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</si>
  <si>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</si>
  <si>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</si>
  <si>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</si>
  <si>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</si>
  <si>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</si>
  <si>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</si>
  <si>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</si>
  <si>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</si>
  <si>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</si>
  <si>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</si>
  <si>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</si>
  <si>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</si>
  <si>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</si>
  <si>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</si>
  <si>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</si>
  <si>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</si>
  <si>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</si>
  <si>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</si>
  <si>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</si>
  <si>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</si>
  <si>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</si>
  <si>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</si>
  <si>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</si>
  <si>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</si>
  <si>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</si>
  <si>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</si>
  <si>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</si>
  <si>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</si>
  <si>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</si>
  <si>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</si>
  <si>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TITLE</t>
  </si>
  <si>
    <t>Ms.</t>
  </si>
  <si>
    <t>Mr.</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</si>
  <si>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</si>
  <si>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</si>
  <si>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</si>
  <si>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</si>
  <si>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</si>
  <si>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</si>
  <si>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</si>
  <si>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</si>
  <si>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</si>
  <si>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</si>
  <si>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</si>
  <si>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</si>
  <si>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</si>
  <si>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</si>
  <si>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</si>
  <si>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</si>
  <si>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</si>
  <si>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</si>
  <si>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</si>
  <si>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</si>
  <si>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</si>
  <si>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</si>
  <si>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</si>
  <si>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</si>
  <si>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</si>
  <si>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</si>
  <si>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</si>
  <si>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</si>
  <si>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</si>
  <si>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</si>
  <si>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</si>
  <si>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</si>
  <si>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</si>
  <si>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</si>
  <si>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</si>
  <si>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</si>
  <si>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</si>
  <si>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</si>
  <si>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</si>
  <si>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</si>
  <si>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</si>
  <si>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</si>
  <si>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</si>
  <si>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</si>
  <si>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</si>
  <si>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</si>
  <si>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</si>
  <si>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</si>
  <si>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</si>
  <si>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</si>
  <si>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</si>
  <si>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</si>
  <si>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</si>
  <si>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</si>
  <si>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</si>
  <si>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</si>
  <si>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</si>
  <si>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</si>
  <si>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</si>
  <si>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</si>
  <si>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</si>
  <si>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</si>
  <si>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</si>
  <si>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</si>
  <si>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</si>
  <si>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</si>
  <si>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</si>
  <si>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</si>
  <si>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</si>
  <si>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</si>
  <si>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</si>
  <si>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</si>
  <si>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</si>
  <si>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</si>
  <si>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</si>
  <si>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</si>
  <si>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</si>
  <si>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</si>
  <si>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</si>
  <si>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</si>
  <si>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</si>
  <si>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</si>
  <si>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</si>
  <si>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</si>
  <si>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</si>
  <si>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</si>
  <si>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</si>
  <si>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</si>
  <si>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</si>
  <si>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</si>
  <si>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</si>
  <si>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</si>
  <si>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</si>
  <si>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</si>
  <si>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</si>
  <si>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</si>
  <si>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</si>
  <si>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</si>
  <si>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</si>
  <si>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</si>
  <si>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</si>
  <si>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</si>
  <si>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</si>
  <si>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</si>
  <si>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</si>
  <si>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</si>
  <si>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</si>
  <si>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</si>
  <si>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</si>
  <si>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</si>
  <si>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</si>
  <si>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</si>
  <si>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</si>
  <si>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</si>
  <si>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</si>
  <si>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</si>
  <si>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</si>
  <si>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</si>
  <si>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</si>
  <si>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</si>
  <si>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</si>
  <si>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</si>
  <si>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</si>
  <si>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</si>
  <si>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</si>
  <si>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</si>
  <si>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</si>
  <si>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</si>
  <si>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</si>
  <si>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</si>
  <si>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</si>
  <si>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</si>
  <si>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</si>
  <si>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</si>
  <si>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</si>
  <si>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</si>
  <si>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</si>
  <si>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</si>
  <si>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</si>
  <si>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</si>
  <si>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</si>
  <si>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</si>
  <si>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</si>
  <si>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</si>
  <si>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</si>
  <si>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</si>
  <si>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</si>
  <si>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</si>
  <si>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</si>
  <si>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</si>
  <si>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</si>
  <si>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</si>
  <si>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</si>
  <si>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</si>
  <si>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</si>
  <si>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</si>
  <si>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</si>
  <si>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</si>
  <si>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</si>
  <si>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</si>
  <si>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</si>
  <si>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</si>
  <si>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</si>
  <si>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</si>
  <si>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</si>
  <si>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</si>
  <si>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</si>
  <si>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</si>
  <si>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</si>
  <si>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</si>
  <si>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</si>
  <si>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</si>
  <si>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</si>
  <si>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</si>
  <si>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</si>
  <si>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</si>
  <si>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</si>
  <si>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</si>
  <si>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</si>
  <si>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</si>
  <si>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</si>
  <si>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</si>
  <si>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</si>
  <si>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</si>
  <si>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</si>
  <si>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</si>
  <si>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</si>
  <si>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</si>
  <si>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</si>
  <si>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</si>
  <si>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</si>
  <si>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</si>
  <si>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</si>
  <si>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</si>
  <si>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</si>
  <si>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</si>
  <si>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</si>
  <si>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</si>
  <si>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</si>
  <si>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</si>
  <si>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</si>
  <si>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</si>
  <si>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</si>
  <si>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</si>
  <si>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</si>
  <si>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</si>
  <si>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</si>
  <si>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</si>
  <si>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</si>
  <si>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</si>
  <si>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</si>
  <si>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</si>
  <si>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</si>
  <si>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</si>
  <si>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</si>
  <si>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</si>
  <si>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</si>
  <si>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</si>
  <si>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</si>
  <si>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</si>
  <si>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</si>
  <si>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</si>
  <si>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</si>
  <si>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</si>
  <si>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</si>
  <si>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</si>
  <si>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</si>
  <si>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</si>
  <si>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</si>
  <si>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</si>
  <si>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</si>
  <si>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</si>
  <si>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</si>
  <si>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</si>
  <si>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</si>
  <si>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</si>
  <si>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</si>
  <si>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</si>
  <si>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</si>
  <si>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</si>
  <si>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</si>
  <si>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</si>
  <si>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</si>
  <si>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</si>
  <si>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</si>
  <si>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</si>
  <si>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</si>
  <si>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</si>
  <si>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</si>
  <si>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</si>
  <si>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</si>
  <si>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</si>
  <si>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</si>
  <si>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</si>
  <si>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</si>
  <si>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</si>
  <si>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</si>
  <si>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</si>
  <si>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</si>
  <si>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</si>
  <si>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</si>
  <si>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</si>
  <si>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</si>
  <si>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</si>
  <si>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</si>
  <si>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</si>
  <si>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</si>
  <si>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</si>
  <si>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</si>
  <si>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</si>
  <si>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</si>
  <si>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</si>
  <si>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</si>
  <si>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</si>
  <si>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</si>
  <si>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</si>
  <si>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</si>
  <si>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</si>
  <si>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</si>
  <si>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</si>
  <si>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</si>
  <si>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</si>
  <si>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</si>
  <si>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</si>
  <si>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</si>
  <si>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</si>
  <si>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</si>
  <si>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</si>
  <si>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</si>
  <si>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</si>
  <si>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</si>
  <si>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</si>
  <si>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</si>
  <si>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</si>
  <si>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</si>
  <si>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</si>
  <si>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</si>
  <si>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</si>
  <si>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</si>
  <si>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</si>
  <si>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</si>
  <si>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</si>
  <si>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</si>
  <si>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</si>
  <si>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</si>
  <si>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</si>
  <si>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</si>
  <si>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</si>
  <si>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</si>
  <si>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</si>
  <si>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</si>
  <si>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</si>
  <si>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</si>
  <si>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</si>
  <si>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</si>
  <si>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</si>
  <si>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</si>
  <si>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</si>
  <si>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</si>
  <si>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</si>
  <si>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</si>
  <si>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</si>
  <si>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</si>
  <si>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</si>
  <si>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</si>
  <si>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</si>
  <si>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</si>
  <si>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</si>
  <si>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</si>
  <si>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</si>
  <si>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</si>
  <si>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</si>
  <si>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</si>
  <si>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</si>
  <si>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</si>
  <si>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</si>
  <si>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</si>
  <si>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</si>
  <si>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</si>
  <si>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</si>
  <si>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</si>
  <si>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</si>
  <si>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</si>
  <si>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</si>
  <si>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</si>
  <si>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</si>
  <si>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</si>
  <si>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</si>
  <si>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</si>
  <si>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</si>
  <si>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</si>
  <si>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</si>
  <si>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</si>
  <si>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</si>
  <si>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</si>
  <si>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</si>
  <si>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</si>
  <si>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</si>
  <si>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</si>
  <si>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</si>
  <si>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</si>
  <si>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</si>
  <si>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</si>
  <si>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</si>
  <si>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</si>
  <si>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</si>
  <si>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</si>
  <si>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</si>
  <si>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</si>
  <si>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</si>
  <si>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</si>
  <si>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</si>
  <si>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</si>
  <si>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</si>
  <si>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</si>
  <si>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</si>
  <si>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</si>
  <si>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</si>
  <si>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</si>
  <si>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</si>
  <si>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</si>
  <si>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</si>
  <si>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</si>
  <si>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</si>
  <si>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</si>
  <si>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</si>
  <si>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</si>
  <si>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</si>
  <si>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</si>
  <si>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</si>
  <si>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</si>
  <si>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Mrs</t>
  </si>
  <si>
    <t>.  Tara R</t>
  </si>
  <si>
    <t>Kristin</t>
  </si>
  <si>
    <t>Carly E</t>
  </si>
  <si>
    <t>Lisa</t>
  </si>
  <si>
    <t>Louis</t>
  </si>
  <si>
    <t>Brian R.</t>
  </si>
  <si>
    <t>.  Jessica</t>
  </si>
  <si>
    <t>Dawn M.</t>
  </si>
  <si>
    <t>Karen</t>
  </si>
  <si>
    <t>Mathieu</t>
  </si>
  <si>
    <t>Kam S.</t>
  </si>
  <si>
    <t>Valerie A</t>
  </si>
  <si>
    <t>Freya R</t>
  </si>
  <si>
    <t>Kara</t>
  </si>
  <si>
    <t>Bradley A.</t>
  </si>
  <si>
    <t>Brendan</t>
  </si>
  <si>
    <t>Amber R</t>
  </si>
  <si>
    <t>Sean K</t>
  </si>
  <si>
    <t>Kameko</t>
  </si>
  <si>
    <t>Jeremy A</t>
  </si>
  <si>
    <t>Sabine</t>
  </si>
  <si>
    <t>Joseph</t>
  </si>
  <si>
    <t>Karolyn A</t>
  </si>
  <si>
    <t>.  Anita L.</t>
  </si>
  <si>
    <t>Laura E.</t>
  </si>
  <si>
    <t>.  Ashley E</t>
  </si>
  <si>
    <t>Dan R.</t>
  </si>
  <si>
    <t>Katie</t>
  </si>
  <si>
    <t>Cathryn</t>
  </si>
  <si>
    <t>Shauna</t>
  </si>
  <si>
    <t>Terence</t>
  </si>
  <si>
    <t>Marisol</t>
  </si>
  <si>
    <t>Brett W</t>
  </si>
  <si>
    <t>Dylan J</t>
  </si>
  <si>
    <t>Brooke M.</t>
  </si>
  <si>
    <t>.  Teiko</t>
  </si>
  <si>
    <t>Johannah</t>
  </si>
  <si>
    <t>Ryan A</t>
  </si>
  <si>
    <t>Andres Sr.</t>
  </si>
  <si>
    <t>Bryan</t>
  </si>
  <si>
    <t>Lizette</t>
  </si>
  <si>
    <t>Jeb</t>
  </si>
  <si>
    <t>Amy R.</t>
  </si>
  <si>
    <t>Mike G</t>
  </si>
  <si>
    <t>Simonezitrone Sr.</t>
  </si>
  <si>
    <t>Angela M</t>
  </si>
  <si>
    <t>Oz</t>
  </si>
  <si>
    <t>Erin M.</t>
  </si>
  <si>
    <t>Bobby E.</t>
  </si>
  <si>
    <t>Daniel P.</t>
  </si>
  <si>
    <t>Marie E.</t>
  </si>
  <si>
    <t>.  Katie</t>
  </si>
  <si>
    <t>Eric D</t>
  </si>
  <si>
    <t>Tara</t>
  </si>
  <si>
    <t>Haley L</t>
  </si>
  <si>
    <t>Kayla B.</t>
  </si>
  <si>
    <t>Mark D.</t>
  </si>
  <si>
    <t>Patrick J.</t>
  </si>
  <si>
    <t>.  Beth A</t>
  </si>
  <si>
    <t>Jason R</t>
  </si>
  <si>
    <t>Yoshinori</t>
  </si>
  <si>
    <t>Adrienne G.</t>
  </si>
  <si>
    <t>.  Meredith</t>
  </si>
  <si>
    <t>Junyong</t>
  </si>
  <si>
    <t>Kristen A.</t>
  </si>
  <si>
    <t>Maria I.</t>
  </si>
  <si>
    <t>Jonathan</t>
  </si>
  <si>
    <t>Benjamina C</t>
  </si>
  <si>
    <t>Alison B</t>
  </si>
  <si>
    <t>Alexis N</t>
  </si>
  <si>
    <t>Shanda L</t>
  </si>
  <si>
    <t>.  Lacey</t>
  </si>
  <si>
    <t>Laurette</t>
  </si>
  <si>
    <t>Mary</t>
  </si>
  <si>
    <t>Kati A</t>
  </si>
  <si>
    <t>.  Kelly J</t>
  </si>
  <si>
    <t>Greer D</t>
  </si>
  <si>
    <t>Brent</t>
  </si>
  <si>
    <t>Eugene M</t>
  </si>
  <si>
    <t>Erin D</t>
  </si>
  <si>
    <t>Kamilla</t>
  </si>
  <si>
    <t>Wayne I.</t>
  </si>
  <si>
    <t>Tracy L</t>
  </si>
  <si>
    <t>.  Heather</t>
  </si>
  <si>
    <t>.  Megan C</t>
  </si>
  <si>
    <t>Greg D.</t>
  </si>
  <si>
    <t>Steven L.</t>
  </si>
  <si>
    <t>Gianfilippo</t>
  </si>
  <si>
    <t>Hector</t>
  </si>
  <si>
    <t>Mark W.</t>
  </si>
  <si>
    <t>.  Aubri</t>
  </si>
  <si>
    <t>Justin</t>
  </si>
  <si>
    <t>Erika M.</t>
  </si>
  <si>
    <t>Daniel G.</t>
  </si>
  <si>
    <t>Devin C.</t>
  </si>
  <si>
    <t>Louise A</t>
  </si>
  <si>
    <t>.  Sarah</t>
  </si>
  <si>
    <t>Jessica L</t>
  </si>
  <si>
    <t>.  Kristina K</t>
  </si>
  <si>
    <t>Brad</t>
  </si>
  <si>
    <t>Margaret O</t>
  </si>
  <si>
    <t>Craig R.</t>
  </si>
  <si>
    <t>Simo</t>
  </si>
  <si>
    <t>Christopher J</t>
  </si>
  <si>
    <t>Mario Sr.</t>
  </si>
  <si>
    <t>.  Meghann R.</t>
  </si>
  <si>
    <t>Scott M</t>
  </si>
  <si>
    <t>Caitlin E.</t>
  </si>
  <si>
    <t>.  Samantha A.</t>
  </si>
  <si>
    <t>.  Maya</t>
  </si>
  <si>
    <t>Zachary T</t>
  </si>
  <si>
    <t>.  Hilda</t>
  </si>
  <si>
    <t>Bethany N.</t>
  </si>
  <si>
    <t>.  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</si>
  <si>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</si>
  <si>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</si>
  <si>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</si>
  <si>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</si>
  <si>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</si>
  <si>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</si>
  <si>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</si>
  <si>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</si>
  <si>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</si>
  <si>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</si>
  <si>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</si>
  <si>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</si>
  <si>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</si>
  <si>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</si>
  <si>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</si>
  <si>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</si>
  <si>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</si>
  <si>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</si>
  <si>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</si>
  <si>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</si>
  <si>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</si>
  <si>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  Erin M.</t>
  </si>
  <si>
    <t>.  Molly K.</t>
  </si>
  <si>
    <t>.  Jennifer</t>
  </si>
  <si>
    <t>Daniel M</t>
  </si>
  <si>
    <t>Hiruni</t>
  </si>
  <si>
    <t>Reina H.</t>
  </si>
  <si>
    <t>Kristi</t>
  </si>
  <si>
    <t>Meredith L.</t>
  </si>
  <si>
    <t>Jocelyn</t>
  </si>
  <si>
    <t>.  Daphne</t>
  </si>
  <si>
    <t>Margaret E</t>
  </si>
  <si>
    <t>Mario J.</t>
  </si>
  <si>
    <t>Carolina</t>
  </si>
  <si>
    <t>.  Jenny K.</t>
  </si>
  <si>
    <t>Kimberly D</t>
  </si>
  <si>
    <t>Marc-Olivier</t>
  </si>
  <si>
    <t>Russell J</t>
  </si>
  <si>
    <t>Karine</t>
  </si>
  <si>
    <t>Cheryl</t>
  </si>
  <si>
    <t>Allison M.</t>
  </si>
  <si>
    <t>Adriana</t>
  </si>
  <si>
    <t>Miranda J</t>
  </si>
  <si>
    <t>Roberto</t>
  </si>
  <si>
    <t>.  Rebecca B.</t>
  </si>
  <si>
    <t>Tiffany</t>
  </si>
  <si>
    <t>Rich M</t>
  </si>
  <si>
    <t>Aaron C</t>
  </si>
  <si>
    <t>Maria M</t>
  </si>
  <si>
    <t>Daven W</t>
  </si>
  <si>
    <t>.  Brianne</t>
  </si>
  <si>
    <t>Hiroki</t>
  </si>
  <si>
    <t>Anders</t>
  </si>
  <si>
    <t>Candace N</t>
  </si>
  <si>
    <t>Bruno F.</t>
  </si>
  <si>
    <t>.  Sally</t>
  </si>
  <si>
    <t>Meaghan J</t>
  </si>
  <si>
    <t>Rina</t>
  </si>
  <si>
    <t>Kristin P.</t>
  </si>
  <si>
    <t>Albert</t>
  </si>
  <si>
    <t>.  Ashley</t>
  </si>
  <si>
    <t>.  Shannon L</t>
  </si>
  <si>
    <t>Amy B</t>
  </si>
  <si>
    <t>A Danielle</t>
  </si>
  <si>
    <t>Conrad F</t>
  </si>
  <si>
    <t>Josh</t>
  </si>
  <si>
    <t>Maxime</t>
  </si>
  <si>
    <t>Laura P.</t>
  </si>
  <si>
    <t>.  Lisa</t>
  </si>
  <si>
    <t>William D. Jr.</t>
  </si>
  <si>
    <t>Adam S</t>
  </si>
  <si>
    <t>Armando</t>
  </si>
  <si>
    <t>Dana</t>
  </si>
  <si>
    <t>Benjamin</t>
  </si>
  <si>
    <t>Tanya</t>
  </si>
  <si>
    <t>Tracy</t>
  </si>
  <si>
    <t>Emily S</t>
  </si>
  <si>
    <t>Kelly R</t>
  </si>
  <si>
    <t>Bruce A Jr.</t>
  </si>
  <si>
    <t>Cary J</t>
  </si>
  <si>
    <t>.  Jill M</t>
  </si>
  <si>
    <t>Michael E.</t>
  </si>
  <si>
    <t>.  Lauren</t>
  </si>
  <si>
    <t>.  Kathryn E</t>
  </si>
  <si>
    <t>Polly</t>
  </si>
  <si>
    <t>Mark H.</t>
  </si>
  <si>
    <t>.  Jessie M.</t>
  </si>
  <si>
    <t>Caroline S.</t>
  </si>
  <si>
    <t>Nuta</t>
  </si>
  <si>
    <t>Margie</t>
  </si>
  <si>
    <t>.  Heidi</t>
  </si>
  <si>
    <t>Diego J</t>
  </si>
  <si>
    <t>Enrique M Sr.</t>
  </si>
  <si>
    <t>Filip</t>
  </si>
  <si>
    <t>Rosemary E.</t>
  </si>
  <si>
    <t>Jennifer R.</t>
  </si>
  <si>
    <t>Lauren E</t>
  </si>
  <si>
    <t>Ashley M.</t>
  </si>
  <si>
    <t>Alison R.</t>
  </si>
  <si>
    <t>Madeleine</t>
  </si>
  <si>
    <t>Kimberly</t>
  </si>
  <si>
    <t>Jeremy J</t>
  </si>
  <si>
    <t>.  Amy L.</t>
  </si>
  <si>
    <t>.  Karen L.</t>
  </si>
  <si>
    <t>Tennille</t>
  </si>
  <si>
    <t>Justin E</t>
  </si>
  <si>
    <t>Shalane</t>
  </si>
  <si>
    <t>Jessica N.</t>
  </si>
  <si>
    <t>Melanie</t>
  </si>
  <si>
    <t>Ruth Angelica</t>
  </si>
  <si>
    <t>Una M</t>
  </si>
  <si>
    <t>Taralyn</t>
  </si>
  <si>
    <t>James A</t>
  </si>
  <si>
    <t>Ning</t>
  </si>
  <si>
    <t>Joel</t>
  </si>
  <si>
    <t>Brittney</t>
  </si>
  <si>
    <t>.  Sheila</t>
  </si>
  <si>
    <t>Koji</t>
  </si>
  <si>
    <t>.  Colleen M</t>
  </si>
  <si>
    <t>Deedra G.</t>
  </si>
  <si>
    <t>.  Kulwinder</t>
  </si>
  <si>
    <t>Ann M.</t>
  </si>
  <si>
    <t>Sarah E</t>
  </si>
  <si>
    <t>Apryl J.</t>
  </si>
  <si>
    <t>.  Ilana</t>
  </si>
  <si>
    <t>Karl</t>
  </si>
  <si>
    <t>Will</t>
  </si>
  <si>
    <t>Bradley D</t>
  </si>
  <si>
    <t>.  Amy M</t>
  </si>
  <si>
    <t>Matthew W.</t>
  </si>
  <si>
    <t>Tom</t>
  </si>
  <si>
    <t>Wayne A.</t>
  </si>
  <si>
    <t>Nobuyori</t>
  </si>
  <si>
    <t>Marcos S</t>
  </si>
  <si>
    <t>Andy</t>
  </si>
  <si>
    <t>Marcus B</t>
  </si>
  <si>
    <t>Thomas K.</t>
  </si>
  <si>
    <t>Geoff</t>
  </si>
  <si>
    <t>Chris J.</t>
  </si>
  <si>
    <t>Kate A.</t>
  </si>
  <si>
    <t>Kelli</t>
  </si>
  <si>
    <t>.  Maggie M</t>
  </si>
  <si>
    <t>.  Michelle L.</t>
  </si>
  <si>
    <t>.  Ashley K</t>
  </si>
  <si>
    <t>Ryan K.</t>
  </si>
  <si>
    <t>Matthew J</t>
  </si>
  <si>
    <t>.  Karine</t>
  </si>
  <si>
    <t>Antonia G</t>
  </si>
  <si>
    <t>Casondra L</t>
  </si>
  <si>
    <t>Wendy</t>
  </si>
  <si>
    <t>Laura F</t>
  </si>
  <si>
    <t>Amelia F.</t>
  </si>
  <si>
    <t>Amy L.</t>
  </si>
  <si>
    <t>Katie J</t>
  </si>
  <si>
    <t>.  Mayumi</t>
  </si>
  <si>
    <t>Vanessa</t>
  </si>
  <si>
    <t>Natali N</t>
  </si>
  <si>
    <t>Beth</t>
  </si>
  <si>
    <t>Andee W.</t>
  </si>
  <si>
    <t>.  Amy</t>
  </si>
  <si>
    <t>C Fred</t>
  </si>
  <si>
    <t>Patrick Sr.</t>
  </si>
  <si>
    <t>Kelly M.</t>
  </si>
  <si>
    <t>Keila L</t>
  </si>
  <si>
    <t>Zanae E</t>
  </si>
  <si>
    <t>Jason L.</t>
  </si>
  <si>
    <t>Benjamin J.</t>
  </si>
  <si>
    <t>.  Erika</t>
  </si>
  <si>
    <t>Chad</t>
  </si>
  <si>
    <t>Matthew R</t>
  </si>
  <si>
    <t>.  Orla</t>
  </si>
  <si>
    <t>Shaista S</t>
  </si>
  <si>
    <t>.  Emily</t>
  </si>
  <si>
    <t>Julie A.</t>
  </si>
  <si>
    <t>Megumi</t>
  </si>
  <si>
    <t>Skylar</t>
  </si>
  <si>
    <t>.  Victoria</t>
  </si>
  <si>
    <t>.  Amanda L</t>
  </si>
  <si>
    <t>Renee</t>
  </si>
  <si>
    <t>Nellie A.</t>
  </si>
  <si>
    <t>Tamara</t>
  </si>
  <si>
    <t>Aimee J.</t>
  </si>
  <si>
    <t>Suzanne</t>
  </si>
  <si>
    <t>Kristin A.</t>
  </si>
  <si>
    <t>Bronwyn</t>
  </si>
  <si>
    <t>Taylor J</t>
  </si>
  <si>
    <t>.  Kimberly M.</t>
  </si>
  <si>
    <t>Joshua E.</t>
  </si>
  <si>
    <t>Andrew R</t>
  </si>
  <si>
    <t>Francisco J. Sr.</t>
  </si>
  <si>
    <t>.  Rhonda</t>
  </si>
  <si>
    <t>Miles J.</t>
  </si>
  <si>
    <t>Justyna I.</t>
  </si>
  <si>
    <t>Lucille</t>
  </si>
  <si>
    <t>.  Alyssa</t>
  </si>
  <si>
    <t>Jessica E.</t>
  </si>
  <si>
    <t>Emilie</t>
  </si>
  <si>
    <t>Caitlin B.</t>
  </si>
  <si>
    <t>Joseph W</t>
  </si>
  <si>
    <t>.  Leah L.</t>
  </si>
  <si>
    <t>Wayne L.</t>
  </si>
  <si>
    <t>Floris</t>
  </si>
  <si>
    <t>Marc</t>
  </si>
  <si>
    <t>Aharon N</t>
  </si>
  <si>
    <t>Lawrence D.</t>
  </si>
  <si>
    <t>Malcolm</t>
  </si>
  <si>
    <t>Anna E.</t>
  </si>
  <si>
    <t>Chia J.</t>
  </si>
  <si>
    <t>Laura A</t>
  </si>
  <si>
    <t>Aditi</t>
  </si>
  <si>
    <t>Leah A.</t>
  </si>
  <si>
    <t>Marianne</t>
  </si>
  <si>
    <t>Carla</t>
  </si>
  <si>
    <t>Oksana</t>
  </si>
  <si>
    <t>Rebecca B.</t>
  </si>
  <si>
    <t>Maria A.</t>
  </si>
  <si>
    <t>.  Lisa M</t>
  </si>
  <si>
    <t>Steve Jr.</t>
  </si>
  <si>
    <t>.  Tiffany</t>
  </si>
  <si>
    <t>Dale</t>
  </si>
  <si>
    <t>Brittany A.</t>
  </si>
  <si>
    <t>Robert S</t>
  </si>
  <si>
    <t>.  Ulrike</t>
  </si>
  <si>
    <t>Katlyn A.</t>
  </si>
  <si>
    <t>Morgan B.</t>
  </si>
  <si>
    <t>Silvana M.</t>
  </si>
  <si>
    <t>Natty</t>
  </si>
  <si>
    <t>Nicholas T</t>
  </si>
  <si>
    <t>Antony G</t>
  </si>
  <si>
    <t>Cassandra</t>
  </si>
  <si>
    <t>Rosemary C</t>
  </si>
  <si>
    <t>Carrie A.</t>
  </si>
  <si>
    <t>Gerardo Sr.</t>
  </si>
  <si>
    <t>Matthew R.</t>
  </si>
  <si>
    <t>.  Meghan E</t>
  </si>
  <si>
    <t>Lisa B</t>
  </si>
  <si>
    <t>.  Jane R.</t>
  </si>
  <si>
    <t>Allison M</t>
  </si>
  <si>
    <t>.  Sarah E.</t>
  </si>
  <si>
    <t>Philip J</t>
  </si>
  <si>
    <t>Jillian A.</t>
  </si>
  <si>
    <t>.  Laura D</t>
  </si>
  <si>
    <t>Megan E.</t>
  </si>
  <si>
    <t>Shannon J.</t>
  </si>
  <si>
    <t>Rachelle M</t>
  </si>
  <si>
    <t>Brandon F</t>
  </si>
  <si>
    <t>Danielle N</t>
  </si>
  <si>
    <t>.  Bettina</t>
  </si>
  <si>
    <t>.  Holli</t>
  </si>
  <si>
    <t>.  Heather C</t>
  </si>
  <si>
    <t>Thomas J</t>
  </si>
  <si>
    <t>Garrett</t>
  </si>
  <si>
    <t>.  Annabelle M</t>
  </si>
  <si>
    <t>Daniel T.</t>
  </si>
  <si>
    <t>Deanne</t>
  </si>
  <si>
    <t>.  Suzanne</t>
  </si>
  <si>
    <t>Jasmine P.</t>
  </si>
  <si>
    <t>Tracie</t>
  </si>
  <si>
    <t>Tristan D.</t>
  </si>
  <si>
    <t>Peiweng</t>
  </si>
  <si>
    <t>Theresa M.</t>
  </si>
  <si>
    <t>Daniel J</t>
  </si>
  <si>
    <t>.  Courtney M.</t>
  </si>
  <si>
    <t>Jose A.</t>
  </si>
  <si>
    <t>Jonathon M.</t>
  </si>
  <si>
    <t>.  Stephanie A</t>
  </si>
  <si>
    <t>.  Krista</t>
  </si>
  <si>
    <t>Jenessa</t>
  </si>
  <si>
    <t>Ryan M.</t>
  </si>
  <si>
    <t>Amanda N.</t>
  </si>
  <si>
    <t>Teresa P.</t>
  </si>
  <si>
    <t>Dorian</t>
  </si>
  <si>
    <t>Aberu</t>
  </si>
  <si>
    <t>Anna E</t>
  </si>
  <si>
    <t>Tania K.</t>
  </si>
  <si>
    <t>Ashley E</t>
  </si>
  <si>
    <t>Valery L</t>
  </si>
  <si>
    <t>.  Joanna G.</t>
  </si>
  <si>
    <t>.  Stefanie F.</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</si>
  <si>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</si>
  <si>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</si>
  <si>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</si>
  <si>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</si>
  <si>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</si>
  <si>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</si>
  <si>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</si>
  <si>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</si>
  <si>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</si>
  <si>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</si>
  <si>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</si>
  <si>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</si>
  <si>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</si>
  <si>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</si>
  <si>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</si>
  <si>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</si>
  <si>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</si>
  <si>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</si>
  <si>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  Kathya</t>
  </si>
  <si>
    <t>Wesley</t>
  </si>
  <si>
    <t>Jamie L.</t>
  </si>
  <si>
    <t>Alexandra</t>
  </si>
  <si>
    <t>.  Rebecca J</t>
  </si>
  <si>
    <t>Austin T.</t>
  </si>
  <si>
    <t>Jamie T</t>
  </si>
  <si>
    <t>Matthew T.</t>
  </si>
  <si>
    <t>Gillian</t>
  </si>
  <si>
    <t>.  Brenn E.</t>
  </si>
  <si>
    <t>Lisa M</t>
  </si>
  <si>
    <t>Thomas A.</t>
  </si>
  <si>
    <t>Kevin J</t>
  </si>
  <si>
    <t>William H. III</t>
  </si>
  <si>
    <t>Gal</t>
  </si>
  <si>
    <t>Anton</t>
  </si>
  <si>
    <t>Yazmin</t>
  </si>
  <si>
    <t>Florian</t>
  </si>
  <si>
    <t>Karen L</t>
  </si>
  <si>
    <t>Claire</t>
  </si>
  <si>
    <t>Lynn M.</t>
  </si>
  <si>
    <t>.  Candice</t>
  </si>
  <si>
    <t>Jennifer D</t>
  </si>
  <si>
    <t>Devon R.</t>
  </si>
  <si>
    <t>Elena</t>
  </si>
  <si>
    <t>Bert</t>
  </si>
  <si>
    <t>John P.</t>
  </si>
  <si>
    <t>Daniel P</t>
  </si>
  <si>
    <t>.  Lisa K.</t>
  </si>
  <si>
    <t>.  Kristine</t>
  </si>
  <si>
    <t>Paul A</t>
  </si>
  <si>
    <t>Milah B</t>
  </si>
  <si>
    <t>Annette M.</t>
  </si>
  <si>
    <t>.  Yoko</t>
  </si>
  <si>
    <t>Laura</t>
  </si>
  <si>
    <t>Tess A.</t>
  </si>
  <si>
    <t>William G.</t>
  </si>
  <si>
    <t>Paige</t>
  </si>
  <si>
    <t>.  Maria</t>
  </si>
  <si>
    <t>Stephanie D</t>
  </si>
  <si>
    <t>Sara M.</t>
  </si>
  <si>
    <t>Scott A.</t>
  </si>
  <si>
    <t>Brian A.</t>
  </si>
  <si>
    <t>Kaitlin R.</t>
  </si>
  <si>
    <t>Mohammad</t>
  </si>
  <si>
    <t>Kelli M</t>
  </si>
  <si>
    <t>.  Sheridan H</t>
  </si>
  <si>
    <t>.  Sarah M.</t>
  </si>
  <si>
    <t>.  Laura J</t>
  </si>
  <si>
    <t>Gisele</t>
  </si>
  <si>
    <t>Myra L</t>
  </si>
  <si>
    <t>Melissa M.</t>
  </si>
  <si>
    <t>Eleanor F.</t>
  </si>
  <si>
    <t>Kenneth</t>
  </si>
  <si>
    <t>Robert G.</t>
  </si>
  <si>
    <t>Thomas C.</t>
  </si>
  <si>
    <t>Matthew J.</t>
  </si>
  <si>
    <t>Mallory D.</t>
  </si>
  <si>
    <t>.  Jamie</t>
  </si>
  <si>
    <t>Ariell</t>
  </si>
  <si>
    <t>Thomas B.</t>
  </si>
  <si>
    <t>.  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</si>
  <si>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</si>
  <si>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</si>
  <si>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</si>
  <si>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</si>
  <si>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</si>
  <si>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</si>
  <si>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</si>
  <si>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</si>
  <si>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</si>
  <si>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</si>
  <si>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</si>
  <si>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</si>
  <si>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</si>
  <si>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</si>
  <si>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</si>
  <si>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</si>
  <si>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</si>
  <si>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</si>
  <si>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</si>
  <si>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</si>
  <si>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</si>
  <si>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</si>
  <si>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</si>
  <si>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</si>
  <si>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  Nicole R.</t>
  </si>
  <si>
    <t>David W</t>
  </si>
  <si>
    <t>Grant</t>
  </si>
  <si>
    <t>.  Sophia</t>
  </si>
  <si>
    <t>Christina</t>
  </si>
  <si>
    <t>Sam L.</t>
  </si>
  <si>
    <t>.  Haley R.</t>
  </si>
  <si>
    <t>Ethan</t>
  </si>
  <si>
    <t>Andrew W</t>
  </si>
  <si>
    <t>Mark G</t>
  </si>
  <si>
    <t>Kasey E.</t>
  </si>
  <si>
    <t>Kristin M</t>
  </si>
  <si>
    <t>Mary-Lynn B.</t>
  </si>
  <si>
    <t>.  Jamie A</t>
  </si>
  <si>
    <t>Jeffrey A.</t>
  </si>
  <si>
    <t>Audrey</t>
  </si>
  <si>
    <t>Daniel S</t>
  </si>
  <si>
    <t>Marc C.</t>
  </si>
  <si>
    <t>Mark S</t>
  </si>
  <si>
    <t>Dara</t>
  </si>
  <si>
    <t>Rachelle R</t>
  </si>
  <si>
    <t>Brenda J</t>
  </si>
  <si>
    <t>Sylvain</t>
  </si>
  <si>
    <t>.  Kaitlin M</t>
  </si>
  <si>
    <t>William R.</t>
  </si>
  <si>
    <t>.  Veronica</t>
  </si>
  <si>
    <t>Warren</t>
  </si>
  <si>
    <t>.  Daniela</t>
  </si>
  <si>
    <t>Deirdre A</t>
  </si>
  <si>
    <t>Mathias</t>
  </si>
  <si>
    <t>Alex F</t>
  </si>
  <si>
    <t>Alice</t>
  </si>
  <si>
    <t>Jon M</t>
  </si>
  <si>
    <t>Fasil</t>
  </si>
  <si>
    <t>Megan C.</t>
  </si>
  <si>
    <t>Lisa J.</t>
  </si>
  <si>
    <t>Doron P</t>
  </si>
  <si>
    <t>Katharina</t>
  </si>
  <si>
    <t>Carl</t>
  </si>
  <si>
    <t>Kelsey J.</t>
  </si>
  <si>
    <t>Stephen A.</t>
  </si>
  <si>
    <t>Katie C</t>
  </si>
  <si>
    <t>Melissa K</t>
  </si>
  <si>
    <t>Kara H</t>
  </si>
  <si>
    <t>Juan Carlos</t>
  </si>
  <si>
    <t>John III</t>
  </si>
  <si>
    <t>.  Sarah M</t>
  </si>
  <si>
    <t>.  Kristin C</t>
  </si>
  <si>
    <t>Casey M.</t>
  </si>
  <si>
    <t>Braulio</t>
  </si>
  <si>
    <t>Anne-Marie</t>
  </si>
  <si>
    <t>Samuel K.</t>
  </si>
  <si>
    <t>.  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</si>
  <si>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</si>
  <si>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</si>
  <si>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</si>
  <si>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</si>
  <si>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</si>
  <si>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</si>
  <si>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</si>
  <si>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</si>
  <si>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</si>
  <si>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</si>
  <si>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</si>
  <si>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</si>
  <si>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</si>
  <si>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</si>
  <si>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</si>
  <si>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</si>
  <si>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</si>
  <si>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</si>
  <si>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</si>
  <si>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</si>
  <si>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</si>
  <si>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</si>
  <si>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</si>
  <si>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</si>
  <si>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</si>
  <si>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</si>
  <si>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</si>
  <si>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</si>
  <si>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</si>
  <si>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</si>
  <si>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</si>
  <si>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</si>
  <si>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</si>
  <si>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</si>
  <si>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</si>
  <si>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</si>
  <si>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</si>
  <si>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</si>
  <si>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</si>
  <si>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  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</si>
  <si>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</si>
  <si>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</si>
  <si>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</si>
  <si>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</si>
  <si>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</si>
  <si>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</si>
  <si>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</si>
  <si>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</si>
  <si>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</si>
  <si>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</si>
  <si>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</si>
  <si>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</si>
  <si>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</si>
  <si>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</si>
  <si>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</si>
  <si>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</si>
  <si>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</si>
  <si>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</si>
  <si>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</si>
  <si>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</si>
  <si>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  Elizabeth A</t>
  </si>
  <si>
    <t>Jonathan P</t>
  </si>
  <si>
    <t>.  Gina</t>
  </si>
  <si>
    <t>Dino</t>
  </si>
  <si>
    <t>Jan</t>
  </si>
  <si>
    <t>Jonathan E.</t>
  </si>
  <si>
    <t>Mark A</t>
  </si>
  <si>
    <t>.  Mary</t>
  </si>
  <si>
    <t>Stan J</t>
  </si>
  <si>
    <t>.  Jessica L.</t>
  </si>
  <si>
    <t>Krysta</t>
  </si>
  <si>
    <t>.  Natascia</t>
  </si>
  <si>
    <t>Monica</t>
  </si>
  <si>
    <t>Kelly C</t>
  </si>
  <si>
    <t>James V</t>
  </si>
  <si>
    <t>Angie</t>
  </si>
  <si>
    <t>Sabina</t>
  </si>
  <si>
    <t>Amy C</t>
  </si>
  <si>
    <t>Victoria U</t>
  </si>
  <si>
    <t>Amelia B</t>
  </si>
  <si>
    <t>Jackie J</t>
  </si>
  <si>
    <t>Kerry</t>
  </si>
  <si>
    <t>Cindy G.</t>
  </si>
  <si>
    <t>Terry</t>
  </si>
  <si>
    <t>Patrick J</t>
  </si>
  <si>
    <t>Keara</t>
  </si>
  <si>
    <t>.  Katena</t>
  </si>
  <si>
    <t>Bean K.</t>
  </si>
  <si>
    <t>Jan-Patrick</t>
  </si>
  <si>
    <t>Jesse J</t>
  </si>
  <si>
    <t>Lindsey M</t>
  </si>
  <si>
    <t>Marguerite K.</t>
  </si>
  <si>
    <t>Travis</t>
  </si>
  <si>
    <t>Ricky</t>
  </si>
  <si>
    <t>.  Colleen L.</t>
  </si>
  <si>
    <t>Charlie A</t>
  </si>
  <si>
    <t>Lauren C</t>
  </si>
  <si>
    <t>Erik R</t>
  </si>
  <si>
    <t>Thomas A</t>
  </si>
  <si>
    <t>Jean-Marc</t>
  </si>
  <si>
    <t>Kerry L</t>
  </si>
  <si>
    <t>Ulrich</t>
  </si>
  <si>
    <t>Justin P</t>
  </si>
  <si>
    <t>Hannah E.</t>
  </si>
  <si>
    <t>Joseph P</t>
  </si>
  <si>
    <t>Gina M</t>
  </si>
  <si>
    <t>Shantel C.</t>
  </si>
  <si>
    <t>Jessica R</t>
  </si>
  <si>
    <t>.  Robyn</t>
  </si>
  <si>
    <t>Jessica F.</t>
  </si>
  <si>
    <t>Kelly A</t>
  </si>
  <si>
    <t>Brooke E</t>
  </si>
  <si>
    <t>Katelyn E.</t>
  </si>
  <si>
    <t>Eoghan</t>
  </si>
  <si>
    <t>Pamela W</t>
  </si>
  <si>
    <t>Lindsey M.</t>
  </si>
  <si>
    <t>Kassie</t>
  </si>
  <si>
    <t>Ruben Dario</t>
  </si>
  <si>
    <t>Lindsay M</t>
  </si>
  <si>
    <t>.  Amanda</t>
  </si>
  <si>
    <t>Samuel H.</t>
  </si>
  <si>
    <t>Jenni</t>
  </si>
  <si>
    <t>Estuardo F</t>
  </si>
  <si>
    <t>Brett</t>
  </si>
  <si>
    <t>Sharon E.</t>
  </si>
  <si>
    <t>Jacob W√¶ver</t>
  </si>
  <si>
    <t>Brooke S.</t>
  </si>
  <si>
    <t>Kaye A.</t>
  </si>
  <si>
    <t>Daniel C.</t>
  </si>
  <si>
    <t>.  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</si>
  <si>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</si>
  <si>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</si>
  <si>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</si>
  <si>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</si>
  <si>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</si>
  <si>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</si>
  <si>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</si>
  <si>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</si>
  <si>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</si>
  <si>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</si>
  <si>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</si>
  <si>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</si>
  <si>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</si>
  <si>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</si>
  <si>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</si>
  <si>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</si>
  <si>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</si>
  <si>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</si>
  <si>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</si>
  <si>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</si>
  <si>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</si>
  <si>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</si>
  <si>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</si>
  <si>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</si>
  <si>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</si>
  <si>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</si>
  <si>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</si>
  <si>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</si>
  <si>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</si>
  <si>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</si>
  <si>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</si>
  <si>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</si>
  <si>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</si>
  <si>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</si>
  <si>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</si>
  <si>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Amanda L</t>
  </si>
  <si>
    <t>Ayako N.</t>
  </si>
  <si>
    <t>Emilee</t>
  </si>
  <si>
    <t>Stephen M</t>
  </si>
  <si>
    <t>Annemarie A</t>
  </si>
  <si>
    <t>Ashley R</t>
  </si>
  <si>
    <t>Leslie A</t>
  </si>
  <si>
    <t>Mauricio J. Sr.</t>
  </si>
  <si>
    <t>Kieran</t>
  </si>
  <si>
    <t>Elizabeth A</t>
  </si>
  <si>
    <t>Zeke M.</t>
  </si>
  <si>
    <t>Chip</t>
  </si>
  <si>
    <t>Miguel Angel Sr.</t>
  </si>
  <si>
    <t>Meghan</t>
  </si>
  <si>
    <t>.  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</si>
  <si>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</si>
  <si>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</si>
  <si>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</si>
  <si>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</si>
  <si>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</si>
  <si>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</si>
  <si>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</si>
  <si>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</si>
  <si>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</si>
  <si>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</si>
  <si>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</si>
  <si>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</si>
  <si>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</si>
  <si>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</si>
  <si>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</si>
  <si>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</si>
  <si>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</si>
  <si>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</si>
  <si>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</si>
  <si>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</si>
  <si>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</si>
  <si>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</si>
  <si>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</si>
  <si>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</si>
  <si>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</si>
  <si>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</si>
  <si>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</si>
  <si>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</si>
  <si>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</si>
  <si>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</si>
  <si>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</si>
  <si>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</si>
  <si>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</si>
  <si>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</si>
  <si>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</si>
  <si>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</si>
  <si>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</si>
  <si>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</si>
  <si>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</si>
  <si>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</si>
  <si>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</si>
  <si>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</si>
  <si>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</si>
  <si>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</si>
  <si>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</si>
  <si>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Rebecca J</t>
  </si>
  <si>
    <t>Barry P.</t>
  </si>
  <si>
    <t>Maciej</t>
  </si>
  <si>
    <t>Jerry D.</t>
  </si>
  <si>
    <t>Cathi</t>
  </si>
  <si>
    <t>Alex M</t>
  </si>
  <si>
    <t>Liang</t>
  </si>
  <si>
    <t>Lexy</t>
  </si>
  <si>
    <t>Samuel L</t>
  </si>
  <si>
    <t>Spencer A.</t>
  </si>
  <si>
    <t>.  Rochelle</t>
  </si>
  <si>
    <t>Paula</t>
  </si>
  <si>
    <t>.  Madeline E.</t>
  </si>
  <si>
    <t>Maria Isabel</t>
  </si>
  <si>
    <t>Arthur M.</t>
  </si>
  <si>
    <t>Joseph R.</t>
  </si>
  <si>
    <t>Sachiko</t>
  </si>
  <si>
    <t>Ruben</t>
  </si>
  <si>
    <t>.  Angela R.</t>
  </si>
  <si>
    <t>Chatham</t>
  </si>
  <si>
    <t>Derek</t>
  </si>
  <si>
    <t>Kalvin J.</t>
  </si>
  <si>
    <t>Barbara G.</t>
  </si>
  <si>
    <t>Sunny S</t>
  </si>
  <si>
    <t>.  Anne-Marie</t>
  </si>
  <si>
    <t>Scott M.</t>
  </si>
  <si>
    <t>Marisa A</t>
  </si>
  <si>
    <t>Amy L</t>
  </si>
  <si>
    <t>Jenna M</t>
  </si>
  <si>
    <t>Lyazid</t>
  </si>
  <si>
    <t>Lindsey A.</t>
  </si>
  <si>
    <t>Jennifer A</t>
  </si>
  <si>
    <t>Leif S.</t>
  </si>
  <si>
    <t>Stephanie A</t>
  </si>
  <si>
    <t>Bo</t>
  </si>
  <si>
    <t>Leah</t>
  </si>
  <si>
    <t>Kara Lynne</t>
  </si>
  <si>
    <t>.  Allie</t>
  </si>
  <si>
    <t>Trasi</t>
  </si>
  <si>
    <t>Fernando</t>
  </si>
  <si>
    <t>Ieva</t>
  </si>
  <si>
    <t>Drew L.</t>
  </si>
  <si>
    <t>Alexander G</t>
  </si>
  <si>
    <t>Meaghan</t>
  </si>
  <si>
    <t>Andrea K.</t>
  </si>
  <si>
    <t>Kris</t>
  </si>
  <si>
    <t>Alden W</t>
  </si>
  <si>
    <t>Suzanne M</t>
  </si>
  <si>
    <t>Heidi Z.</t>
  </si>
  <si>
    <t>Fan</t>
  </si>
  <si>
    <t>.  Rachel M</t>
  </si>
  <si>
    <t>Chaiwat</t>
  </si>
  <si>
    <t>Kerri</t>
  </si>
  <si>
    <t>Nicholas G</t>
  </si>
  <si>
    <t>Vasilis S</t>
  </si>
  <si>
    <t>Colleen C.</t>
  </si>
  <si>
    <t>.  Annika</t>
  </si>
  <si>
    <t>Nicholas C.</t>
  </si>
  <si>
    <t>.  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</si>
  <si>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</si>
  <si>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</si>
  <si>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</si>
  <si>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</si>
  <si>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</si>
  <si>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</si>
  <si>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</si>
  <si>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</si>
  <si>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</si>
  <si>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</si>
  <si>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</si>
  <si>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</si>
  <si>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</si>
  <si>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</si>
  <si>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</si>
  <si>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</si>
  <si>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</si>
  <si>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</si>
  <si>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  Noel K.</t>
  </si>
  <si>
    <t>Federica</t>
  </si>
  <si>
    <t>Pamela L</t>
  </si>
  <si>
    <t>Andrew W.</t>
  </si>
  <si>
    <t>Azelie</t>
  </si>
  <si>
    <t>Monica M.</t>
  </si>
  <si>
    <t>Katarina K.</t>
  </si>
  <si>
    <t>Stacey L.</t>
  </si>
  <si>
    <t>James C.</t>
  </si>
  <si>
    <t>Kim</t>
  </si>
  <si>
    <t>Dariusz</t>
  </si>
  <si>
    <t>Kristen</t>
  </si>
  <si>
    <t>Holly J</t>
  </si>
  <si>
    <t>Tricity M</t>
  </si>
  <si>
    <t>Sarah A</t>
  </si>
  <si>
    <t>Lisa M.</t>
  </si>
  <si>
    <t>Tracy A.</t>
  </si>
  <si>
    <t>Trent</t>
  </si>
  <si>
    <t>Julie</t>
  </si>
  <si>
    <t>Sawomir</t>
  </si>
  <si>
    <t>Micah</t>
  </si>
  <si>
    <t>Kelly H.</t>
  </si>
  <si>
    <t>Lindsay M.</t>
  </si>
  <si>
    <t>Austen G</t>
  </si>
  <si>
    <t>Tory J.</t>
  </si>
  <si>
    <t>Robert J.</t>
  </si>
  <si>
    <t>Steph</t>
  </si>
  <si>
    <t>Kristina</t>
  </si>
  <si>
    <t>Flo</t>
  </si>
  <si>
    <t>.  Sarah P.</t>
  </si>
  <si>
    <t>Anabel</t>
  </si>
  <si>
    <t>Ian</t>
  </si>
  <si>
    <t>Richard J</t>
  </si>
  <si>
    <t>Jacqueline N.</t>
  </si>
  <si>
    <t>Cindy</t>
  </si>
  <si>
    <t>Marcia</t>
  </si>
  <si>
    <t>Samantha R.</t>
  </si>
  <si>
    <t>John P</t>
  </si>
  <si>
    <t>Isabelle</t>
  </si>
  <si>
    <t>Neil</t>
  </si>
  <si>
    <t>Nathan</t>
  </si>
  <si>
    <t>.  Kelli N</t>
  </si>
  <si>
    <t>Grant A</t>
  </si>
  <si>
    <t>Jonathan C</t>
  </si>
  <si>
    <t>Rachael M.</t>
  </si>
  <si>
    <t>Pilar</t>
  </si>
  <si>
    <t>Kyle M</t>
  </si>
  <si>
    <t>.  Christie</t>
  </si>
  <si>
    <t>David A.</t>
  </si>
  <si>
    <t>Masahiro</t>
  </si>
  <si>
    <t>Logan B.</t>
  </si>
  <si>
    <t>Stephanie L.</t>
  </si>
  <si>
    <t>Angela H</t>
  </si>
  <si>
    <t>Britt K</t>
  </si>
  <si>
    <t>Joyce R.</t>
  </si>
  <si>
    <t>Sarah M.</t>
  </si>
  <si>
    <t>Michaela L</t>
  </si>
  <si>
    <t>Shalaleh</t>
  </si>
  <si>
    <t>Zuzana</t>
  </si>
  <si>
    <t>Daniel J.</t>
  </si>
  <si>
    <t>Matthew M</t>
  </si>
  <si>
    <t>Nadine A.</t>
  </si>
  <si>
    <t>Peter J. Jr.</t>
  </si>
  <si>
    <t>Colleen M</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</si>
  <si>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</si>
  <si>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</si>
  <si>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</si>
  <si>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</si>
  <si>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</si>
  <si>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</si>
  <si>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</si>
  <si>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</si>
  <si>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</si>
  <si>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</si>
  <si>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</si>
  <si>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</si>
  <si>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</si>
  <si>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</si>
  <si>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</si>
  <si>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</si>
  <si>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</si>
  <si>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</si>
  <si>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</si>
  <si>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</si>
  <si>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</si>
  <si>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</si>
  <si>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</si>
  <si>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</si>
  <si>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</si>
  <si>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</si>
  <si>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</si>
  <si>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</si>
  <si>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</si>
  <si>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  Elizabeth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</si>
  <si>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</si>
  <si>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</si>
  <si>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</si>
  <si>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</si>
  <si>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</si>
  <si>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</si>
  <si>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</si>
  <si>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</si>
  <si>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</si>
  <si>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</si>
  <si>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</si>
  <si>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</si>
  <si>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</si>
  <si>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</si>
  <si>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</si>
  <si>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</si>
  <si>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</si>
  <si>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</si>
  <si>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</si>
  <si>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</si>
  <si>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</si>
  <si>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</si>
  <si>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</si>
  <si>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</si>
  <si>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</si>
  <si>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</si>
  <si>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</si>
  <si>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  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</si>
  <si>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</si>
  <si>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</si>
  <si>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</si>
  <si>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</si>
  <si>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</si>
  <si>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</si>
  <si>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</si>
  <si>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</si>
  <si>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</si>
  <si>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</si>
  <si>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</si>
  <si>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</si>
  <si>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</si>
  <si>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</si>
  <si>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</si>
  <si>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</si>
  <si>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</si>
  <si>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</si>
  <si>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</si>
  <si>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</si>
  <si>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</si>
  <si>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</si>
  <si>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</si>
  <si>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</si>
  <si>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</si>
  <si>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</si>
  <si>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</si>
  <si>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</si>
  <si>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</si>
  <si>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  Bryn</t>
  </si>
  <si>
    <t>Jay</t>
  </si>
  <si>
    <t>Shelley</t>
  </si>
  <si>
    <t>Jekaterina</t>
  </si>
  <si>
    <t>Pauline</t>
  </si>
  <si>
    <t>Aleah K</t>
  </si>
  <si>
    <t>Mare</t>
  </si>
  <si>
    <t>Amanda R</t>
  </si>
  <si>
    <t>Murray W.</t>
  </si>
  <si>
    <t>.  Meghan P.</t>
  </si>
  <si>
    <t>Seth</t>
  </si>
  <si>
    <t>Michael P.</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</si>
  <si>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</si>
  <si>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</si>
  <si>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</si>
  <si>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</si>
  <si>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</si>
  <si>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</si>
  <si>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</si>
  <si>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</si>
  <si>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</si>
  <si>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</si>
  <si>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</si>
  <si>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</si>
  <si>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</si>
  <si>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</si>
  <si>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</si>
  <si>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</si>
  <si>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</si>
  <si>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</si>
  <si>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  Chloe</t>
  </si>
  <si>
    <t>Cailtlin</t>
  </si>
  <si>
    <t>Chuy</t>
  </si>
  <si>
    <t>Laurie B</t>
  </si>
  <si>
    <t>Rachel B.</t>
  </si>
  <si>
    <t>Liza</t>
  </si>
  <si>
    <t>Lindsay E.</t>
  </si>
  <si>
    <t>Kathleen M.</t>
  </si>
  <si>
    <t>Aya</t>
  </si>
  <si>
    <t>Carolyn R</t>
  </si>
  <si>
    <t>Bethany</t>
  </si>
  <si>
    <t>Holly A</t>
  </si>
  <si>
    <t>Ping</t>
  </si>
  <si>
    <t>.  Cynthia</t>
  </si>
  <si>
    <t>Emmett</t>
  </si>
  <si>
    <t>Christopher L.</t>
  </si>
  <si>
    <t>Christopher P.</t>
  </si>
  <si>
    <t>Christopher W</t>
  </si>
  <si>
    <t>Norman H.</t>
  </si>
  <si>
    <t>Tatyana K</t>
  </si>
  <si>
    <t>Chrissy</t>
  </si>
  <si>
    <t>Halle</t>
  </si>
  <si>
    <t>Tara D.</t>
  </si>
  <si>
    <t>Rasim M</t>
  </si>
  <si>
    <t>Dina</t>
  </si>
  <si>
    <t>Caitrin</t>
  </si>
  <si>
    <t>Adriana S</t>
  </si>
  <si>
    <t>.  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</si>
  <si>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</si>
  <si>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</si>
  <si>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</si>
  <si>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</si>
  <si>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</si>
  <si>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</si>
  <si>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</si>
  <si>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</si>
  <si>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</si>
  <si>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</si>
  <si>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</si>
  <si>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</si>
  <si>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</si>
  <si>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</si>
  <si>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</si>
  <si>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</si>
  <si>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</si>
  <si>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</si>
  <si>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</si>
  <si>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</si>
  <si>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</si>
  <si>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</si>
  <si>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</si>
  <si>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</si>
  <si>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</si>
  <si>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</si>
  <si>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</si>
  <si>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</si>
  <si>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</si>
  <si>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</si>
  <si>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</si>
  <si>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</si>
  <si>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</si>
  <si>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</si>
  <si>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</si>
  <si>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</si>
  <si>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</si>
  <si>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</si>
  <si>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</si>
  <si>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</si>
  <si>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</si>
  <si>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</si>
  <si>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</si>
  <si>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</si>
  <si>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</si>
  <si>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</si>
  <si>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</si>
  <si>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</si>
  <si>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</si>
  <si>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</si>
  <si>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</si>
  <si>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</si>
  <si>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</si>
  <si>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</si>
  <si>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</si>
  <si>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</si>
  <si>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</si>
  <si>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</si>
  <si>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</si>
  <si>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</si>
  <si>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</si>
  <si>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</si>
  <si>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</si>
  <si>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</si>
  <si>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</si>
  <si>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</si>
  <si>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</si>
  <si>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</si>
  <si>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</si>
  <si>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</si>
  <si>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</si>
  <si>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</si>
  <si>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</si>
  <si>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</si>
  <si>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</si>
  <si>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</si>
  <si>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</si>
  <si>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</si>
  <si>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</si>
  <si>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</si>
  <si>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</si>
  <si>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</si>
  <si>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</si>
  <si>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</si>
  <si>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</si>
  <si>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</si>
  <si>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</si>
  <si>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</si>
  <si>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</si>
  <si>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</si>
  <si>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</si>
  <si>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</si>
  <si>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</si>
  <si>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</si>
  <si>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</si>
  <si>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</si>
  <si>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</si>
  <si>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</si>
  <si>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</si>
  <si>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</si>
  <si>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  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</si>
  <si>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</si>
  <si>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</si>
  <si>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</si>
  <si>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</si>
  <si>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</si>
  <si>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</si>
  <si>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</si>
  <si>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</si>
  <si>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</si>
  <si>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</si>
  <si>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</si>
  <si>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</si>
  <si>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</si>
  <si>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</si>
  <si>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</si>
  <si>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</si>
  <si>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</si>
  <si>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</si>
  <si>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</si>
  <si>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</si>
  <si>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</si>
  <si>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</si>
  <si>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</si>
  <si>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</si>
  <si>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</si>
  <si>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</si>
  <si>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</si>
  <si>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</si>
  <si>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</si>
  <si>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</si>
  <si>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</si>
  <si>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</si>
  <si>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</si>
  <si>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</si>
  <si>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</si>
  <si>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</si>
  <si>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</si>
  <si>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</si>
  <si>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</si>
  <si>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</si>
  <si>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</si>
  <si>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</si>
  <si>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</si>
  <si>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</si>
  <si>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</si>
  <si>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</si>
  <si>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</si>
  <si>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</si>
  <si>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</si>
  <si>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</si>
  <si>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</si>
  <si>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</si>
  <si>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</si>
  <si>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</si>
  <si>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</si>
  <si>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</si>
  <si>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</si>
  <si>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</si>
  <si>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</si>
  <si>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</si>
  <si>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</si>
  <si>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</si>
  <si>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</si>
  <si>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</si>
  <si>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</si>
  <si>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</si>
  <si>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</si>
  <si>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</si>
  <si>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</si>
  <si>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</si>
  <si>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</si>
  <si>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</si>
  <si>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</si>
  <si>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</si>
  <si>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  Kathleen</t>
  </si>
  <si>
    <t>Flannery</t>
  </si>
  <si>
    <t>John T</t>
  </si>
  <si>
    <t>Candice M</t>
  </si>
  <si>
    <t>Theodore A.</t>
  </si>
  <si>
    <t>Lindy</t>
  </si>
  <si>
    <t>Holly</t>
  </si>
  <si>
    <t>Meghan K</t>
  </si>
  <si>
    <t>Fred</t>
  </si>
  <si>
    <t>Sebastian</t>
  </si>
  <si>
    <t>Susan E</t>
  </si>
  <si>
    <t>Katy</t>
  </si>
  <si>
    <t>Juan D. Sr.</t>
  </si>
  <si>
    <t>Evan P</t>
  </si>
  <si>
    <t>Aaron K</t>
  </si>
  <si>
    <t>Johannes Fiskerstand</t>
  </si>
  <si>
    <t>Jose Guadalupe P. Sr.</t>
  </si>
  <si>
    <t>average of year</t>
  </si>
  <si>
    <t>Mode of hosptl tier</t>
  </si>
  <si>
    <t>Mode of city tier</t>
  </si>
  <si>
    <t>SMOKER 1</t>
  </si>
  <si>
    <t>Number of Major Surgeries</t>
  </si>
  <si>
    <t>Smoker2</t>
  </si>
  <si>
    <t>Heart Issue</t>
  </si>
  <si>
    <t>Weight Status</t>
  </si>
  <si>
    <t>diebetes</t>
  </si>
  <si>
    <t>date of birth</t>
  </si>
  <si>
    <t>age</t>
  </si>
  <si>
    <t>charges2</t>
  </si>
  <si>
    <t>NAME</t>
  </si>
  <si>
    <t>LAST NAME</t>
  </si>
  <si>
    <t>NO</t>
  </si>
  <si>
    <t>YES</t>
  </si>
  <si>
    <t>(blank)</t>
  </si>
  <si>
    <t>Column Labels</t>
  </si>
  <si>
    <t>Count of Cancer history</t>
  </si>
  <si>
    <t>Sum of HBA1C</t>
  </si>
  <si>
    <t>Sum of Number of Major Surgeries</t>
  </si>
  <si>
    <t>Average of HBA1C</t>
  </si>
  <si>
    <t>Sum of charges2</t>
  </si>
  <si>
    <t>normal weight</t>
  </si>
  <si>
    <t>obesity</t>
  </si>
  <si>
    <t>over weight</t>
  </si>
  <si>
    <t>underweight</t>
  </si>
  <si>
    <t>diabetes</t>
  </si>
  <si>
    <t>normal</t>
  </si>
  <si>
    <t>prediabetes</t>
  </si>
  <si>
    <t>unknown</t>
  </si>
  <si>
    <t>Average of charges2</t>
  </si>
  <si>
    <t>Sum of BMI</t>
  </si>
  <si>
    <t>CORRELATION OF AGE AND BMI</t>
  </si>
  <si>
    <t>CORRELATION OF AGE AND HBA1C</t>
  </si>
  <si>
    <t>HEALTH CARE</t>
  </si>
  <si>
    <t>COUNT OF MISSING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</si>
</sst>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F800]dddd\,\ mmmm\ dd\,\ yyyy"/>
    <numFmt numFmtId="166" formatCode="&quot;₹&quot;\ #,##0.00"/>
  </numFmts>
  <fonts count="20"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rgb="FF006100"/>
      <name val="Calibri"/>
      <family val="2"/>
      <scheme val="minor"/>
    </font>
    <font>
      <sz val="11"/>
      <color rgb="FF9C570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1"/>
      <color rgb="FF006100"/>
      <name val="Calibri"/>
      <family val="2"/>
      <scheme val="minor"/>
    </font>
    <font>
      <sz val="11"/>
      <color theme="1"/>
      <name val="Arial Black"/>
      <family val="2"/>
    </font>
    <font>
      <b/>
      <sz val="11"/>
      <color theme="1"/>
      <name val="Arial Black"/>
      <family val="2"/>
    </font>
    <font>
      <b/>
      <sz val="12"/>
      <color rgb="FF002060"/>
      <name val="Arial Black"/>
      <family val="2"/>
    </font>
    <font>
      <b/>
      <sz val="9"/>
      <color rgb="FF002060"/>
      <name val="Arial Black"/>
      <family val="2"/>
    </font>
    <font>
      <b/>
      <sz val="8"/>
      <color rgb="FF002060"/>
      <name val="Arial Black"/>
      <family val="2"/>
    </font>
    <font>
      <sz val="10"/>
      <color theme="1"/>
      <name val="Arial Black"/>
      <family val="2"/>
    </font>
    <font>
      <b/>
      <sz val="8"/>
      <color theme="1"/>
      <name val="Arial Black"/>
      <family val="2"/>
    </font>
    <font>
      <b/>
      <sz val="24"/>
      <color theme="1"/>
      <name val="Arial Black"/>
      <family val="2"/>
    </font>
  </fonts>
  <fills count="1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C6EFCE"/>
      </patternFill>
    </fill>
    <fill>
      <patternFill patternType="solid">
        <fgColor rgb="FFFFEB9C"/>
      </patternFill>
    </fill>
    <fill>
      <patternFill patternType="solid">
        <fgColor theme="9"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theme="8"/>
        <bgColor indexed="64"/>
      </patternFill>
    </fill>
    <fill>
      <patternFill patternType="solid">
        <fgColor theme="7" tint="0.39997558519241921"/>
        <bgColor indexed="64"/>
      </patternFill>
    </fill>
    <fill>
      <patternFill patternType="solid">
        <fgColor theme="9"/>
        <bgColor indexed="64"/>
      </patternFill>
    </fill>
  </fills>
  <borders count="1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4">
    <xf numFmtId="0" fontId="0" fillId="0" borderId="0"/>
    <xf numFmtId="0" fontId="1" fillId="0" borderId="0"/>
    <xf numFmtId="0" fontId="5" fillId="5" borderId="0" applyNumberFormat="0" applyBorder="0" applyAlignment="0" applyProtection="0"/>
    <xf numFmtId="0" fontId="6" fillId="6" borderId="0" applyNumberFormat="0" applyBorder="0" applyAlignment="0" applyProtection="0"/>
  </cellStyleXfs>
  <cellXfs count="68">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2" xfId="0" applyBorder="1"/>
    <xf numFmtId="0" fontId="0" fillId="0" borderId="0" xfId="0" applyBorder="1"/>
    <xf numFmtId="0" fontId="0" fillId="0" borderId="0" xfId="0" applyNumberFormat="1"/>
    <xf numFmtId="0" fontId="2" fillId="3" borderId="4" xfId="0" applyFont="1" applyFill="1" applyBorder="1" applyAlignment="1">
      <alignment horizontal="center" vertical="center"/>
    </xf>
    <xf numFmtId="0" fontId="0" fillId="8" borderId="2" xfId="0" applyFill="1" applyBorder="1"/>
    <xf numFmtId="0" fontId="5" fillId="5" borderId="2" xfId="2" applyBorder="1"/>
    <xf numFmtId="0" fontId="5" fillId="5" borderId="2" xfId="2" applyBorder="1" applyAlignment="1">
      <alignment horizontal="left"/>
    </xf>
    <xf numFmtId="0" fontId="5" fillId="5" borderId="2" xfId="2" applyNumberFormat="1" applyBorder="1"/>
    <xf numFmtId="0" fontId="0" fillId="8" borderId="0" xfId="0" applyFill="1" applyBorder="1"/>
    <xf numFmtId="0" fontId="8" fillId="8" borderId="2" xfId="0" applyNumberFormat="1" applyFont="1" applyFill="1" applyBorder="1"/>
    <xf numFmtId="0" fontId="8" fillId="8" borderId="1" xfId="0" applyNumberFormat="1" applyFont="1" applyFill="1" applyBorder="1"/>
    <xf numFmtId="0" fontId="8" fillId="8" borderId="6" xfId="0" applyNumberFormat="1" applyFont="1" applyFill="1" applyBorder="1"/>
    <xf numFmtId="0" fontId="3" fillId="2" borderId="1" xfId="0" applyNumberFormat="1" applyFont="1" applyFill="1" applyBorder="1" applyAlignment="1">
      <alignment horizontal="center" vertical="center"/>
    </xf>
    <xf numFmtId="0" fontId="0" fillId="9" borderId="2" xfId="0" applyFill="1" applyBorder="1"/>
    <xf numFmtId="0" fontId="0" fillId="9" borderId="2" xfId="0" applyFill="1" applyBorder="1" applyAlignment="1">
      <alignment horizontal="left"/>
    </xf>
    <xf numFmtId="0" fontId="0" fillId="9" borderId="2" xfId="0" applyNumberFormat="1" applyFill="1" applyBorder="1"/>
    <xf numFmtId="0" fontId="8" fillId="9" borderId="2" xfId="0" applyFont="1" applyFill="1" applyBorder="1" applyAlignment="1">
      <alignment horizontal="center" vertical="center"/>
    </xf>
    <xf numFmtId="0" fontId="2" fillId="9" borderId="2" xfId="0" applyFont="1" applyFill="1" applyBorder="1" applyAlignment="1">
      <alignment horizontal="center" vertical="center"/>
    </xf>
    <xf numFmtId="0" fontId="0" fillId="9" borderId="1" xfId="0" applyFill="1" applyBorder="1"/>
    <xf numFmtId="1" fontId="0" fillId="9" borderId="2" xfId="0" applyNumberFormat="1" applyFill="1" applyBorder="1"/>
    <xf numFmtId="0" fontId="9" fillId="10" borderId="2" xfId="2" applyFont="1" applyFill="1" applyBorder="1" applyAlignment="1">
      <alignment horizontal="center" vertical="center"/>
    </xf>
    <xf numFmtId="0" fontId="9" fillId="10" borderId="2" xfId="2" applyFont="1" applyFill="1" applyBorder="1"/>
    <xf numFmtId="0" fontId="7" fillId="10" borderId="2" xfId="2" applyFont="1" applyFill="1" applyBorder="1" applyAlignment="1">
      <alignment horizontal="center" vertical="center"/>
    </xf>
    <xf numFmtId="0" fontId="0" fillId="0" borderId="8" xfId="0" applyBorder="1"/>
    <xf numFmtId="0" fontId="0" fillId="0" borderId="5" xfId="0" applyBorder="1"/>
    <xf numFmtId="0" fontId="0" fillId="0" borderId="3"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9" xfId="0" applyBorder="1"/>
    <xf numFmtId="0" fontId="0" fillId="0" borderId="6" xfId="0" applyBorder="1"/>
    <xf numFmtId="0" fontId="0" fillId="0" borderId="7" xfId="0" applyBorder="1"/>
    <xf numFmtId="165" fontId="8" fillId="8" borderId="1" xfId="0" applyNumberFormat="1" applyFont="1" applyFill="1" applyBorder="1"/>
    <xf numFmtId="166" fontId="0" fillId="8" borderId="0" xfId="0" applyNumberFormat="1" applyFill="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pivotButton="1" applyNumberFormat="1"/>
    <xf numFmtId="2" fontId="0" fillId="0" borderId="0" xfId="0" applyNumberFormat="1"/>
    <xf numFmtId="2" fontId="0" fillId="0" borderId="0" xfId="0" applyNumberFormat="1" applyAlignment="1">
      <alignment horizontal="left"/>
    </xf>
    <xf numFmtId="0" fontId="0" fillId="11" borderId="0" xfId="0" applyFill="1" applyAlignment="1">
      <alignment horizontal="center"/>
    </xf>
    <xf numFmtId="0" fontId="0" fillId="12" borderId="0" xfId="0" applyFill="1"/>
    <xf numFmtId="0" fontId="6" fillId="2" borderId="4" xfId="3" applyFill="1" applyBorder="1" applyAlignment="1">
      <alignment horizontal="center" vertical="center"/>
    </xf>
    <xf numFmtId="0" fontId="11" fillId="13" borderId="2" xfId="2" applyFont="1" applyFill="1" applyBorder="1" applyAlignment="1">
      <alignment horizontal="center"/>
    </xf>
    <xf numFmtId="0" fontId="5" fillId="13" borderId="2" xfId="2" applyFill="1" applyBorder="1" applyAlignment="1">
      <alignment horizontal="center"/>
    </xf>
    <xf numFmtId="0" fontId="8" fillId="7" borderId="2" xfId="0" applyFont="1" applyFill="1" applyBorder="1" applyAlignment="1">
      <alignment horizontal="center"/>
    </xf>
    <xf numFmtId="0" fontId="2" fillId="7" borderId="2" xfId="0" applyFont="1" applyFill="1" applyBorder="1" applyAlignment="1">
      <alignment horizontal="center" vertical="center"/>
    </xf>
    <xf numFmtId="0" fontId="14" fillId="14" borderId="1" xfId="0" applyFont="1" applyFill="1" applyBorder="1" applyAlignment="1">
      <alignment horizontal="center" vertical="center"/>
    </xf>
    <xf numFmtId="0" fontId="15" fillId="14" borderId="1" xfId="0" applyFont="1" applyFill="1" applyBorder="1" applyAlignment="1">
      <alignment horizontal="center" vertical="center"/>
    </xf>
    <xf numFmtId="0" fontId="16" fillId="14" borderId="1" xfId="0" applyFont="1" applyFill="1" applyBorder="1" applyAlignment="1">
      <alignment horizontal="center" vertical="center"/>
    </xf>
    <xf numFmtId="166" fontId="14" fillId="14" borderId="1" xfId="0" applyNumberFormat="1" applyFont="1" applyFill="1" applyBorder="1" applyAlignment="1">
      <alignment horizontal="center" vertical="center"/>
    </xf>
    <xf numFmtId="0" fontId="13" fillId="10" borderId="2" xfId="0" applyFont="1" applyFill="1" applyBorder="1" applyAlignment="1">
      <alignment horizontal="center"/>
    </xf>
    <xf numFmtId="0" fontId="8" fillId="10" borderId="2" xfId="0" applyFont="1" applyFill="1" applyBorder="1" applyAlignment="1">
      <alignment horizontal="center"/>
    </xf>
    <xf numFmtId="0" fontId="12" fillId="10" borderId="2" xfId="0" applyFont="1" applyFill="1" applyBorder="1" applyAlignment="1">
      <alignment horizontal="center"/>
    </xf>
    <xf numFmtId="0" fontId="0" fillId="10" borderId="2" xfId="0" applyFill="1" applyBorder="1" applyAlignment="1">
      <alignment horizontal="center"/>
    </xf>
    <xf numFmtId="0" fontId="0" fillId="15" borderId="2" xfId="0" applyFill="1" applyBorder="1"/>
    <xf numFmtId="0" fontId="12" fillId="15" borderId="2" xfId="0" applyFont="1" applyFill="1" applyBorder="1"/>
    <xf numFmtId="0" fontId="17" fillId="15" borderId="2" xfId="0" applyFont="1" applyFill="1" applyBorder="1"/>
    <xf numFmtId="166" fontId="0" fillId="8" borderId="2" xfId="0" applyNumberFormat="1" applyFill="1" applyBorder="1"/>
    <xf numFmtId="0" fontId="18" fillId="15" borderId="2" xfId="0" applyFont="1" applyFill="1" applyBorder="1"/>
    <xf numFmtId="0" fontId="19" fillId="11" borderId="0" xfId="0" applyFont="1" applyFill="1" applyAlignment="1">
      <alignment horizontal="center"/>
    </xf>
  </cellXfs>
  <cellStyles count="4">
    <cellStyle name="Good" xfId="2" builtinId="26"/>
    <cellStyle name="Neutral" xfId="3" builtinId="28"/>
    <cellStyle name="Normal" xfId="0" builtinId="0"/>
    <cellStyle name="Normal 2" xfId="1" xr:uid="{00000000-0005-0000-0000-000001000000}"/>
  </cellStyles>
  <dxfs count="72">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fill>
        <patternFill>
          <fgColor indexed="64"/>
          <bgColor theme="9"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fill>
        <patternFill>
          <fgColor indexed="64"/>
          <bgColor theme="9"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9" tint="0.59999389629810485"/>
        </patternFill>
      </fill>
      <border diagonalUp="0" diagonalDown="0" outline="0">
        <left/>
        <right/>
        <top style="thin">
          <color indexed="64"/>
        </top>
        <bottom style="thin">
          <color indexed="64"/>
        </bottom>
      </border>
    </dxf>
    <dxf>
      <numFmt numFmtId="2" formatCode="0.00"/>
    </dxf>
    <dxf>
      <numFmt numFmtId="2" formatCode="0.0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theme="1"/>
        <name val="Calibri"/>
        <family val="2"/>
        <scheme val="minor"/>
      </font>
      <numFmt numFmtId="166" formatCode="&quot;₹&quot;\ #,##0.00"/>
      <fill>
        <patternFill patternType="solid">
          <fgColor indexed="64"/>
          <bgColor theme="7" tint="0.79998168889431442"/>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0" formatCode="General"/>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0" formatCode="General"/>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0" formatCode="General"/>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0" formatCode="General"/>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0" formatCode="General"/>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0" formatCode="General"/>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0" formatCode="General"/>
      <fill>
        <patternFill patternType="solid">
          <fgColor indexed="64"/>
          <bgColor theme="7" tint="0.79998168889431442"/>
        </patternFill>
      </fill>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[healthcare.xlsx]work sheet!PivotTable6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'work sheet'!$B$8</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'work sheet'!$A$9:$A$11</c:f>
              <c:strCache>
                <c:ptCount val="2"/>
                <c:pt idx="0">
                  <c:v>No</c:v>
                </c:pt>
                <c:pt idx="1">
                  <c:v>yes</c:v>
                </c:pt>
              </c:strCache>
            </c:strRef>
          </c:cat>
          <c:val>
            <c:numRef>
              <c:f>'work sheet'!$B$9:$B$11</c:f>
              <c:numCache>
                <c:formatCode>General</c:formatCode>
                <c:ptCount val="2"/>
                <c:pt idx="0">
                  <c:v>6.6704427202190848</c:v>
                </c:pt>
                <c:pt idx="1">
                  <c:v>5.1876388888888894</c:v>
                </c:pt>
              </c:numCache>
            </c:numRef>
          </c:val>
          <c:extLst>
            <c:ext xmlns:c16="http://schemas.microsoft.com/office/drawing/2014/chart" uri="{C3380CC4-5D6E-409C-BE32-E72D297353CC}">
              <c16:uniqueId val="{00000000-BA44-4C27-B3D1-096598DFE13A}"/>
            </c:ext>
          </c:extLst>
        </c:ser>
        <c:ser>
          <c:idx val="1"/>
          <c:order val="1"/>
          <c:tx>
            <c:strRef>
              <c:f>'work sheet'!$C$8</c:f>
              <c:strCache>
                <c:ptCount val="1"/>
                <c:pt idx="0">
                  <c:v>Sum of Number of Major 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'work sheet'!$A$9:$A$11</c:f>
              <c:strCache>
                <c:ptCount val="2"/>
                <c:pt idx="0">
                  <c:v>No</c:v>
                </c:pt>
                <c:pt idx="1">
                  <c:v>yes</c:v>
                </c:pt>
              </c:strCache>
            </c:strRef>
          </c:cat>
          <c:val>
            <c:numRef>
              <c:f>'work sheet'!$C$9:$C$11</c:f>
              <c:numCache>
                <c:formatCode>General</c:formatCode>
                <c:ptCount val="2"/>
                <c:pt idx="0">
                  <c:v>1417</c:v>
                </c:pt>
                <c:pt idx="1">
                  <c:v>162</c:v>
                </c:pt>
              </c:numCache>
            </c:numRef>
          </c:val>
          <c:extLst>
            <c:ext xmlns:c16="http://schemas.microsoft.com/office/drawing/2014/chart" uri="{C3380CC4-5D6E-409C-BE32-E72D297353CC}">
              <c16:uniqueId val="{00000001-BA44-4C27-B3D1-096598DFE13A}"/>
            </c:ext>
          </c:extLst>
        </c:ser>
        <c:dLbls>
          <c:dLblPos val="ctr"/>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[healthcare.xlsx]work sheet!PivotTable5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CANCER HISTORY</a:t>
            </a:r>
          </a:p>
        </c:rich>
      </c:tx>
      <c:layout>
        <c:manualLayout>
          <c:xMode val="edge"/>
          <c:yMode val="edge"/>
          <c:x val="0.27400882690157896"/>
          <c:y val="0.1214582708853321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'work sheet'!$B$3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'work sheet'!$A$4:$A$6</c:f>
              <c:strCache>
                <c:ptCount val="2"/>
                <c:pt idx="0">
                  <c:v>NO</c:v>
                </c:pt>
                <c:pt idx="1">
                  <c:v>YES</c:v>
                </c:pt>
              </c:strCache>
            </c:strRef>
          </c:cat>
          <c:val>
            <c:numRef>
              <c:f>'work sheet'!$B$4:$B$6</c:f>
              <c:numCache>
                <c:formatCode>General</c:formatCode>
                <c:ptCount val="2"/>
                <c:pt idx="0">
                  <c:v>1847</c:v>
                </c:pt>
                <c:pt idx="1">
                  <c:v>488</c:v>
                </c:pt>
              </c:numCache>
            </c:numRef>
          </c:val>
          <c:extLst>
            <c:ext xmlns:c16="http://schemas.microsoft.com/office/drawing/2014/chart" uri="{C3380CC4-5D6E-409C-BE32-E72D297353CC}">
              <c16:uniqueId val="{00000000-DE72-4D13-84DC-A8C437E47DE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[healthcare.xlsx]work sheet!PivotTable7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WEIGHT</a:t>
            </a:r>
            <a:r>
              <a:rPr lang="en-IN" sz="1200" baseline="0"/>
              <a:t> STATUES AND DIABETES STATUES</a:t>
            </a:r>
            <a:endParaRPr lang="en-IN"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 sheet'!$G$2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'work sheet'!$F$3:$F$20</c:f>
              <c:multiLvlStrCache>
                <c:ptCount val="13"/>
                <c:lvl>
                  <c:pt idx="0">
                    <c:v>normal weight</c:v>
                  </c:pt>
                  <c:pt idx="1">
                    <c:v>obesity</c:v>
                  </c:pt>
                  <c:pt idx="2">
                    <c:v>over weight</c:v>
                  </c:pt>
                  <c:pt idx="3">
                    <c:v>underweight</c:v>
                  </c:pt>
                  <c:pt idx="4">
                    <c:v>normal weight</c:v>
                  </c:pt>
                  <c:pt idx="5">
                    <c:v>obesity</c:v>
                  </c:pt>
                  <c:pt idx="6">
                    <c:v>over weight</c:v>
                  </c:pt>
                  <c:pt idx="7">
                    <c:v>underweight</c:v>
                  </c:pt>
                  <c:pt idx="8">
                    <c:v>normal weight</c:v>
                  </c:pt>
                  <c:pt idx="9">
                    <c:v>obesity</c:v>
                  </c:pt>
                  <c:pt idx="10">
                    <c:v>over weight</c:v>
                  </c:pt>
                  <c:pt idx="11">
                    <c:v>underweight</c:v>
                  </c:pt>
                  <c:pt idx="12">
                    <c:v>(blank)</c:v>
                  </c:pt>
                </c:lvl>
                <c:lvl>
                  <c:pt idx="0">
                    <c:v>diabetes</c:v>
                  </c:pt>
                  <c:pt idx="4">
                    <c:v>normal</c:v>
                  </c:pt>
                  <c:pt idx="8">
                    <c:v>prediabetes</c:v>
                  </c:pt>
                  <c:pt idx="12">
                    <c:v>(blank)</c:v>
                  </c:pt>
                </c:lvl>
              </c:multiLvlStrCache>
            </c:multiLvlStrRef>
          </c:cat>
          <c:val>
            <c:numRef>
              <c:f>'work sheet'!$G$3:$G$20</c:f>
              <c:numCache>
                <c:formatCode>General</c:formatCode>
                <c:ptCount val="13"/>
                <c:pt idx="0">
                  <c:v>1584367.04</c:v>
                </c:pt>
                <c:pt idx="1">
                  <c:v>3214942.98</c:v>
                </c:pt>
                <c:pt idx="2">
                  <c:v>1498724.0299999998</c:v>
                </c:pt>
                <c:pt idx="3">
                  <c:v>1178108.67</c:v>
                </c:pt>
                <c:pt idx="4">
                  <c:v>4376290.3900000006</c:v>
                </c:pt>
                <c:pt idx="5">
                  <c:v>7001102.0700000003</c:v>
                </c:pt>
                <c:pt idx="6">
                  <c:v>3611826.05</c:v>
                </c:pt>
                <c:pt idx="7">
                  <c:v>2202772.36</c:v>
                </c:pt>
                <c:pt idx="8">
                  <c:v>1515604.7499999995</c:v>
                </c:pt>
                <c:pt idx="9">
                  <c:v>2810035.23</c:v>
                </c:pt>
                <c:pt idx="10">
                  <c:v>1586533.2500000002</c:v>
                </c:pt>
                <c:pt idx="11">
                  <c:v>735134.98</c:v>
                </c:pt>
              </c:numCache>
            </c:numRef>
          </c:val>
          <c:extLst>
            <c:ext xmlns:c16="http://schemas.microsoft.com/office/drawing/2014/chart" uri="{C3380CC4-5D6E-409C-BE32-E72D297353CC}">
              <c16:uniqueId val="{00000000-7AD2-450C-A7EA-B45F9441A03A}"/>
            </c:ext>
          </c:extLst>
        </c:ser>
        <c:dLbls>
          <c:dLblPos val="inEnd"/>
          <c:showLegendKey val="0"/>
          <c:showVal val="0"/>
          <c:showCatName val="0"/>
          <c:showSerName val="0"/>
          <c:showPercent val="0"/>
          <c:showBubbleSize val="0"/>
        </c:dLbls>
        <c:gapWidth val="100"/>
        <c:overlap val="-24"/>
        <c:axId val="2079905551"/>
        <c:axId val="2079904591"/>
      </c:barChart>
      <c:catAx>
        <c:axId val="2079905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9904591"/>
        <c:crosses val="autoZero"/>
        <c:auto val="1"/>
        <c:lblAlgn val="ctr"/>
        <c:lblOffset val="100"/>
        <c:noMultiLvlLbl val="0"/>
      </c:catAx>
      <c:valAx>
        <c:axId val="2079904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990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[healthcare.xlsx]work sheet!PivotTable8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CHARGES OF EACH HOSPITALN TIER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 sheet'!$L$2:$L$3</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 sheet'!$K$4:$K$21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'work sheet'!$L$4:$L$21</c:f>
              <c:numCache>
                <c:formatCode>0.00</c:formatCode>
                <c:ptCount val="17"/>
                <c:pt idx="0">
                  <c:v>32861.436068376075</c:v>
                </c:pt>
                <c:pt idx="1">
                  <c:v>24775.30564516129</c:v>
                </c:pt>
                <c:pt idx="2">
                  <c:v>30888.292388059701</c:v>
                </c:pt>
                <c:pt idx="3">
                  <c:v>13891.859999999997</c:v>
                </c:pt>
                <c:pt idx="4">
                  <c:v>21523.52</c:v>
                </c:pt>
                <c:pt idx="5">
                  <c:v>39868.616249999999</c:v>
                </c:pt>
                <c:pt idx="6">
                  <c:v>34070.595714285715</c:v>
                </c:pt>
                <c:pt idx="7">
                  <c:v>33475.82</c:v>
                </c:pt>
                <c:pt idx="8">
                  <c:v>27621.609999999997</c:v>
                </c:pt>
                <c:pt idx="12">
                  <c:v>18261.7575</c:v>
                </c:pt>
                <c:pt idx="13">
                  <c:v>30744.580769230768</c:v>
                </c:pt>
                <c:pt idx="15">
                  <c:v>18709.797999999999</c:v>
                </c:pt>
                <c:pt idx="16">
                  <c:v>20996.530000000002</c:v>
                </c:pt>
              </c:numCache>
            </c:numRef>
          </c:val>
          <c:extLst>
            <c:ext xmlns:c16="http://schemas.microsoft.com/office/drawing/2014/chart" uri="{C3380CC4-5D6E-409C-BE32-E72D297353CC}">
              <c16:uniqueId val="{00000000-0901-4406-9217-5D633DC11E2D}"/>
            </c:ext>
          </c:extLst>
        </c:ser>
        <c:ser>
          <c:idx val="1"/>
          <c:order val="1"/>
          <c:tx>
            <c:strRef>
              <c:f>'work sheet'!$M$2:$M$3</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 sheet'!$K$4:$K$21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'work sheet'!$M$4:$M$21</c:f>
              <c:numCache>
                <c:formatCode>0.00</c:formatCode>
                <c:ptCount val="17"/>
                <c:pt idx="0">
                  <c:v>18997.280691823897</c:v>
                </c:pt>
                <c:pt idx="1">
                  <c:v>10312.04670588236</c:v>
                </c:pt>
                <c:pt idx="2">
                  <c:v>8183.8099731903467</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0901-4406-9217-5D633DC11E2D}"/>
            </c:ext>
          </c:extLst>
        </c:ser>
        <c:ser>
          <c:idx val="2"/>
          <c:order val="2"/>
          <c:tx>
            <c:strRef>
              <c:f>'work sheet'!$N$2:$N$3</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 sheet'!$K$4:$K$21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'work sheet'!$N$4:$N$21</c:f>
              <c:numCache>
                <c:formatCode>0.00</c:formatCode>
                <c:ptCount val="17"/>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0901-4406-9217-5D633DC11E2D}"/>
            </c:ext>
          </c:extLst>
        </c:ser>
        <c:dLbls>
          <c:showLegendKey val="0"/>
          <c:showVal val="0"/>
          <c:showCatName val="0"/>
          <c:showSerName val="0"/>
          <c:showPercent val="0"/>
          <c:showBubbleSize val="0"/>
        </c:dLbls>
        <c:gapWidth val="100"/>
        <c:overlap val="-24"/>
        <c:axId val="1600981359"/>
        <c:axId val="1600978959"/>
      </c:barChart>
      <c:catAx>
        <c:axId val="1600981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0978959"/>
        <c:crosses val="autoZero"/>
        <c:auto val="1"/>
        <c:lblAlgn val="ctr"/>
        <c:lblOffset val="100"/>
        <c:noMultiLvlLbl val="0"/>
      </c:catAx>
      <c:valAx>
        <c:axId val="16009789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0981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[healthcare.xlsx]work sheet!PivotTable10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CORRELATION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 sheet'!$S$2</c:f>
              <c:strCache>
                <c:ptCount val="1"/>
                <c:pt idx="0">
                  <c:v>Sum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'work sheet'!$R$3:$R$51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'work sheet'!$S$3:$S$51</c:f>
              <c:numCache>
                <c:formatCode>General</c:formatCode>
                <c:ptCount val="48"/>
                <c:pt idx="0">
                  <c:v>3311.2800000000011</c:v>
                </c:pt>
                <c:pt idx="1">
                  <c:v>2929.184999999999</c:v>
                </c:pt>
                <c:pt idx="2">
                  <c:v>1940.7299999999996</c:v>
                </c:pt>
                <c:pt idx="3">
                  <c:v>1345.63</c:v>
                </c:pt>
                <c:pt idx="4">
                  <c:v>1782.4549999999995</c:v>
                </c:pt>
                <c:pt idx="5">
                  <c:v>1710.1499999999996</c:v>
                </c:pt>
                <c:pt idx="6">
                  <c:v>1477.8050000000001</c:v>
                </c:pt>
                <c:pt idx="7">
                  <c:v>1859.82</c:v>
                </c:pt>
                <c:pt idx="8">
                  <c:v>1379.9850000000001</c:v>
                </c:pt>
                <c:pt idx="9">
                  <c:v>1599.9799999999998</c:v>
                </c:pt>
                <c:pt idx="10">
                  <c:v>1742.395</c:v>
                </c:pt>
                <c:pt idx="11">
                  <c:v>1692.0049999999999</c:v>
                </c:pt>
                <c:pt idx="12">
                  <c:v>1853.3000000000002</c:v>
                </c:pt>
                <c:pt idx="13">
                  <c:v>1494.7650000000003</c:v>
                </c:pt>
                <c:pt idx="14">
                  <c:v>1452.5949999999996</c:v>
                </c:pt>
                <c:pt idx="15">
                  <c:v>1403.38</c:v>
                </c:pt>
                <c:pt idx="16">
                  <c:v>1923.7699999999998</c:v>
                </c:pt>
                <c:pt idx="17">
                  <c:v>1333.0649999999998</c:v>
                </c:pt>
                <c:pt idx="18">
                  <c:v>1396.3449999999998</c:v>
                </c:pt>
                <c:pt idx="19">
                  <c:v>1676.7750000000003</c:v>
                </c:pt>
                <c:pt idx="20">
                  <c:v>1416.585</c:v>
                </c:pt>
                <c:pt idx="21">
                  <c:v>1492.5850000000005</c:v>
                </c:pt>
                <c:pt idx="22">
                  <c:v>1662.6000000000004</c:v>
                </c:pt>
                <c:pt idx="23">
                  <c:v>1561.3399999999995</c:v>
                </c:pt>
                <c:pt idx="24">
                  <c:v>1451.2650000000003</c:v>
                </c:pt>
                <c:pt idx="25">
                  <c:v>1486.6950000000004</c:v>
                </c:pt>
                <c:pt idx="26">
                  <c:v>1562.5650000000003</c:v>
                </c:pt>
                <c:pt idx="27">
                  <c:v>1377.9800000000002</c:v>
                </c:pt>
                <c:pt idx="28">
                  <c:v>1761.4800000000002</c:v>
                </c:pt>
                <c:pt idx="29">
                  <c:v>1502.6250000000002</c:v>
                </c:pt>
                <c:pt idx="30">
                  <c:v>1725.4099999999994</c:v>
                </c:pt>
                <c:pt idx="31">
                  <c:v>1515.1300000000003</c:v>
                </c:pt>
                <c:pt idx="32">
                  <c:v>1743.5600000000004</c:v>
                </c:pt>
                <c:pt idx="33">
                  <c:v>1709.3749999999998</c:v>
                </c:pt>
                <c:pt idx="34">
                  <c:v>1650.2299999999993</c:v>
                </c:pt>
                <c:pt idx="35">
                  <c:v>1536.2249999999997</c:v>
                </c:pt>
                <c:pt idx="36">
                  <c:v>1342.3950000000002</c:v>
                </c:pt>
                <c:pt idx="37">
                  <c:v>1316.0949999999996</c:v>
                </c:pt>
                <c:pt idx="38">
                  <c:v>1403.3149999999998</c:v>
                </c:pt>
                <c:pt idx="39">
                  <c:v>1419.5750000000003</c:v>
                </c:pt>
                <c:pt idx="40">
                  <c:v>1251.2950000000001</c:v>
                </c:pt>
                <c:pt idx="41">
                  <c:v>1322.7499999999998</c:v>
                </c:pt>
                <c:pt idx="42">
                  <c:v>1380.0649999999998</c:v>
                </c:pt>
                <c:pt idx="43">
                  <c:v>614.51499999999999</c:v>
                </c:pt>
                <c:pt idx="44">
                  <c:v>625.65</c:v>
                </c:pt>
                <c:pt idx="45">
                  <c:v>630.79999999999995</c:v>
                </c:pt>
                <c:pt idx="46">
                  <c:v>531.005</c:v>
                </c:pt>
                <c:pt idx="47">
                  <c:v>22.61</c:v>
                </c:pt>
              </c:numCache>
            </c:numRef>
          </c:val>
          <c:smooth val="0"/>
          <c:extLst>
            <c:ext xmlns:c16="http://schemas.microsoft.com/office/drawing/2014/chart" uri="{C3380CC4-5D6E-409C-BE32-E72D297353CC}">
              <c16:uniqueId val="{00000000-7B3B-4558-900F-8E11CDD17A81}"/>
            </c:ext>
          </c:extLst>
        </c:ser>
        <c:ser>
          <c:idx val="1"/>
          <c:order val="1"/>
          <c:tx>
            <c:strRef>
              <c:f>'work sheet'!$T$2</c:f>
              <c:strCache>
                <c:ptCount val="1"/>
                <c:pt idx="0">
                  <c:v>Sum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'work sheet'!$R$3:$R$51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'work sheet'!$T$3:$T$51</c:f>
              <c:numCache>
                <c:formatCode>General</c:formatCode>
                <c:ptCount val="48"/>
                <c:pt idx="0">
                  <c:v>665.4699999999998</c:v>
                </c:pt>
                <c:pt idx="1">
                  <c:v>562.69999999999993</c:v>
                </c:pt>
                <c:pt idx="2">
                  <c:v>381.67000000000007</c:v>
                </c:pt>
                <c:pt idx="3">
                  <c:v>296.7700000000001</c:v>
                </c:pt>
                <c:pt idx="4">
                  <c:v>344.16000000000008</c:v>
                </c:pt>
                <c:pt idx="5">
                  <c:v>315.78000000000014</c:v>
                </c:pt>
                <c:pt idx="6">
                  <c:v>294.54999999999995</c:v>
                </c:pt>
                <c:pt idx="7">
                  <c:v>418.59000000000003</c:v>
                </c:pt>
                <c:pt idx="8">
                  <c:v>304.74</c:v>
                </c:pt>
                <c:pt idx="9">
                  <c:v>313.32</c:v>
                </c:pt>
                <c:pt idx="10">
                  <c:v>373.48999999999995</c:v>
                </c:pt>
                <c:pt idx="11">
                  <c:v>366.3</c:v>
                </c:pt>
                <c:pt idx="12">
                  <c:v>371.92999999999995</c:v>
                </c:pt>
                <c:pt idx="13">
                  <c:v>303.39000000000004</c:v>
                </c:pt>
                <c:pt idx="14">
                  <c:v>293.40999999999991</c:v>
                </c:pt>
                <c:pt idx="15">
                  <c:v>309.28999999999996</c:v>
                </c:pt>
                <c:pt idx="16">
                  <c:v>401.42999999999995</c:v>
                </c:pt>
                <c:pt idx="17">
                  <c:v>268.23</c:v>
                </c:pt>
                <c:pt idx="18">
                  <c:v>248.13000000000002</c:v>
                </c:pt>
                <c:pt idx="19">
                  <c:v>341.42000000000007</c:v>
                </c:pt>
                <c:pt idx="20">
                  <c:v>310.25</c:v>
                </c:pt>
                <c:pt idx="21">
                  <c:v>325.74999999999994</c:v>
                </c:pt>
                <c:pt idx="22">
                  <c:v>376.58999999999986</c:v>
                </c:pt>
                <c:pt idx="23">
                  <c:v>332.25</c:v>
                </c:pt>
                <c:pt idx="24">
                  <c:v>301.61</c:v>
                </c:pt>
                <c:pt idx="25">
                  <c:v>303.81</c:v>
                </c:pt>
                <c:pt idx="26">
                  <c:v>338.96</c:v>
                </c:pt>
                <c:pt idx="27">
                  <c:v>276.31000000000006</c:v>
                </c:pt>
                <c:pt idx="28">
                  <c:v>356.9799999999999</c:v>
                </c:pt>
                <c:pt idx="29">
                  <c:v>316.87999999999988</c:v>
                </c:pt>
                <c:pt idx="30">
                  <c:v>367.54000000000008</c:v>
                </c:pt>
                <c:pt idx="31">
                  <c:v>321.11</c:v>
                </c:pt>
                <c:pt idx="32">
                  <c:v>416.40999999999991</c:v>
                </c:pt>
                <c:pt idx="33">
                  <c:v>386.11000000000018</c:v>
                </c:pt>
                <c:pt idx="34">
                  <c:v>375.65999999999991</c:v>
                </c:pt>
                <c:pt idx="35">
                  <c:v>346.7700000000001</c:v>
                </c:pt>
                <c:pt idx="36">
                  <c:v>320.77</c:v>
                </c:pt>
                <c:pt idx="37">
                  <c:v>278.87999999999994</c:v>
                </c:pt>
                <c:pt idx="38">
                  <c:v>322.50999999999993</c:v>
                </c:pt>
                <c:pt idx="39">
                  <c:v>335.78000000000009</c:v>
                </c:pt>
                <c:pt idx="40">
                  <c:v>286.40000000000009</c:v>
                </c:pt>
                <c:pt idx="41">
                  <c:v>318.92999999999995</c:v>
                </c:pt>
                <c:pt idx="42">
                  <c:v>313.77999999999997</c:v>
                </c:pt>
                <c:pt idx="43">
                  <c:v>148.63</c:v>
                </c:pt>
                <c:pt idx="44">
                  <c:v>135.01000000000005</c:v>
                </c:pt>
                <c:pt idx="45">
                  <c:v>141.22999999999996</c:v>
                </c:pt>
                <c:pt idx="46">
                  <c:v>128.02999999999997</c:v>
                </c:pt>
                <c:pt idx="47">
                  <c:v>4.25</c:v>
                </c:pt>
              </c:numCache>
            </c:numRef>
          </c:val>
          <c:smooth val="0"/>
          <c:extLst>
            <c:ext xmlns:c16="http://schemas.microsoft.com/office/drawing/2014/chart" uri="{C3380CC4-5D6E-409C-BE32-E72D297353CC}">
              <c16:uniqueId val="{00000001-7B3B-4558-900F-8E11CDD17A81}"/>
            </c:ext>
          </c:extLst>
        </c:ser>
        <c:dLbls>
          <c:showLegendKey val="0"/>
          <c:showVal val="0"/>
          <c:showCatName val="0"/>
          <c:showSerName val="0"/>
          <c:showPercent val="0"/>
          <c:showBubbleSize val="0"/>
        </c:dLbls>
        <c:marker val="1"/>
        <c:smooth val="0"/>
        <c:axId val="1758790351"/>
        <c:axId val="1750899807"/>
      </c:lineChart>
      <c:catAx>
        <c:axId val="17587903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0899807"/>
        <c:crosses val="autoZero"/>
        <c:auto val="1"/>
        <c:lblAlgn val="ctr"/>
        <c:lblOffset val="100"/>
        <c:noMultiLvlLbl val="0"/>
      </c:catAx>
      <c:valAx>
        <c:axId val="17508998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879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[healthcare.xlsx]work sheet!PivotTable18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RELATION</a:t>
            </a:r>
            <a:r>
              <a:rPr lang="en-US" sz="1100" baseline="0"/>
              <a:t> BETWEEN AGE AND CHARGES</a:t>
            </a:r>
            <a:endParaRPr lang="en-US" sz="11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 sheet'!$AB$3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'work sheet'!$AA$4:$AA$52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'work sheet'!$AB$4:$AB$52</c:f>
              <c:numCache>
                <c:formatCode>General</c:formatCode>
                <c:ptCount val="48"/>
                <c:pt idx="0">
                  <c:v>656903.47</c:v>
                </c:pt>
                <c:pt idx="1">
                  <c:v>832238.07000000007</c:v>
                </c:pt>
                <c:pt idx="2">
                  <c:v>429863.99999999994</c:v>
                </c:pt>
                <c:pt idx="3">
                  <c:v>224224.76000000004</c:v>
                </c:pt>
                <c:pt idx="4">
                  <c:v>545509.67000000004</c:v>
                </c:pt>
                <c:pt idx="5">
                  <c:v>557421.87</c:v>
                </c:pt>
                <c:pt idx="6">
                  <c:v>449216.27999999991</c:v>
                </c:pt>
                <c:pt idx="7">
                  <c:v>523538.56</c:v>
                </c:pt>
                <c:pt idx="8">
                  <c:v>260505.82000000004</c:v>
                </c:pt>
                <c:pt idx="9">
                  <c:v>604158.32999999996</c:v>
                </c:pt>
                <c:pt idx="10">
                  <c:v>465115.11</c:v>
                </c:pt>
                <c:pt idx="11">
                  <c:v>525484.39999999991</c:v>
                </c:pt>
                <c:pt idx="12">
                  <c:v>808956.92</c:v>
                </c:pt>
                <c:pt idx="13">
                  <c:v>514642.77999999997</c:v>
                </c:pt>
                <c:pt idx="14">
                  <c:v>676333.48</c:v>
                </c:pt>
                <c:pt idx="15">
                  <c:v>479963.35</c:v>
                </c:pt>
                <c:pt idx="16">
                  <c:v>725081.81</c:v>
                </c:pt>
                <c:pt idx="17">
                  <c:v>453674.55</c:v>
                </c:pt>
                <c:pt idx="18">
                  <c:v>516219.95000000007</c:v>
                </c:pt>
                <c:pt idx="19">
                  <c:v>864402.21999999986</c:v>
                </c:pt>
                <c:pt idx="20">
                  <c:v>449812.20999999996</c:v>
                </c:pt>
                <c:pt idx="21">
                  <c:v>624705.47</c:v>
                </c:pt>
                <c:pt idx="22">
                  <c:v>705133.36999999988</c:v>
                </c:pt>
                <c:pt idx="23">
                  <c:v>625619.78000000014</c:v>
                </c:pt>
                <c:pt idx="24">
                  <c:v>619481.70000000007</c:v>
                </c:pt>
                <c:pt idx="25">
                  <c:v>899030.3</c:v>
                </c:pt>
                <c:pt idx="26">
                  <c:v>773262.86</c:v>
                </c:pt>
                <c:pt idx="27">
                  <c:v>652873.69000000006</c:v>
                </c:pt>
                <c:pt idx="28">
                  <c:v>940174.23999999987</c:v>
                </c:pt>
                <c:pt idx="29">
                  <c:v>982484.63999999966</c:v>
                </c:pt>
                <c:pt idx="30">
                  <c:v>884717.62999999989</c:v>
                </c:pt>
                <c:pt idx="31">
                  <c:v>723644.0199999999</c:v>
                </c:pt>
                <c:pt idx="32">
                  <c:v>940073.03999999992</c:v>
                </c:pt>
                <c:pt idx="33">
                  <c:v>970026.14999999991</c:v>
                </c:pt>
                <c:pt idx="34">
                  <c:v>901153.11999999988</c:v>
                </c:pt>
                <c:pt idx="35">
                  <c:v>849578.09000000008</c:v>
                </c:pt>
                <c:pt idx="36">
                  <c:v>811446.41999999993</c:v>
                </c:pt>
                <c:pt idx="37">
                  <c:v>830149.07000000007</c:v>
                </c:pt>
                <c:pt idx="38">
                  <c:v>816035.29</c:v>
                </c:pt>
                <c:pt idx="39">
                  <c:v>785190.91000000015</c:v>
                </c:pt>
                <c:pt idx="40">
                  <c:v>642775.51000000013</c:v>
                </c:pt>
                <c:pt idx="41">
                  <c:v>890034.2300000001</c:v>
                </c:pt>
                <c:pt idx="42">
                  <c:v>1017414.45</c:v>
                </c:pt>
                <c:pt idx="43">
                  <c:v>506562.51999999996</c:v>
                </c:pt>
                <c:pt idx="44">
                  <c:v>425156.50000000012</c:v>
                </c:pt>
                <c:pt idx="45">
                  <c:v>457805.64</c:v>
                </c:pt>
                <c:pt idx="46">
                  <c:v>448314.56999999995</c:v>
                </c:pt>
                <c:pt idx="47">
                  <c:v>29330.98</c:v>
                </c:pt>
              </c:numCache>
            </c:numRef>
          </c:val>
          <c:smooth val="0"/>
          <c:extLst>
            <c:ext xmlns:c16="http://schemas.microsoft.com/office/drawing/2014/chart" uri="{C3380CC4-5D6E-409C-BE32-E72D297353CC}">
              <c16:uniqueId val="{00000000-2700-4A7A-83C1-FE62128754B6}"/>
            </c:ext>
          </c:extLst>
        </c:ser>
        <c:dLbls>
          <c:showLegendKey val="0"/>
          <c:showVal val="0"/>
          <c:showCatName val="0"/>
          <c:showSerName val="0"/>
          <c:showPercent val="0"/>
          <c:showBubbleSize val="0"/>
        </c:dLbls>
        <c:marker val="1"/>
        <c:smooth val="0"/>
        <c:axId val="2102032735"/>
        <c:axId val="2102048095"/>
      </c:lineChart>
      <c:catAx>
        <c:axId val="21020327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2048095"/>
        <c:crosses val="autoZero"/>
        <c:auto val="1"/>
        <c:lblAlgn val="ctr"/>
        <c:lblOffset val="100"/>
        <c:noMultiLvlLbl val="0"/>
      </c:catAx>
      <c:valAx>
        <c:axId val="21020480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203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[healthcare.xlsx]work sheet!PivotTable6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Average of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'work sheet'!$B$8</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747-46EC-9D14-11EC005824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747-46EC-9D14-11EC005824C9}"/>
              </c:ext>
            </c:extLst>
          </c:dPt>
          <c:cat>
            <c:strRef>
              <c:f>'work sheet'!$A$9:$A$11</c:f>
              <c:strCache>
                <c:ptCount val="2"/>
                <c:pt idx="0">
                  <c:v>No</c:v>
                </c:pt>
                <c:pt idx="1">
                  <c:v>yes</c:v>
                </c:pt>
              </c:strCache>
            </c:strRef>
          </c:cat>
          <c:val>
            <c:numRef>
              <c:f>'work sheet'!$B$9:$B$11</c:f>
              <c:numCache>
                <c:formatCode>General</c:formatCode>
                <c:ptCount val="2"/>
                <c:pt idx="0">
                  <c:v>6.6704427202190848</c:v>
                </c:pt>
                <c:pt idx="1">
                  <c:v>5.1876388888888894</c:v>
                </c:pt>
              </c:numCache>
            </c:numRef>
          </c:val>
          <c:extLst>
            <c:ext xmlns:c16="http://schemas.microsoft.com/office/drawing/2014/chart" uri="{C3380CC4-5D6E-409C-BE32-E72D297353CC}">
              <c16:uniqueId val="{00000004-4747-46EC-9D14-11EC005824C9}"/>
            </c:ext>
          </c:extLst>
        </c:ser>
        <c:ser>
          <c:idx val="1"/>
          <c:order val="1"/>
          <c:tx>
            <c:strRef>
              <c:f>'work sheet'!$C$8</c:f>
              <c:strCache>
                <c:ptCount val="1"/>
                <c:pt idx="0">
                  <c:v>Sum of Number of Major 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4747-46EC-9D14-11EC005824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4747-46EC-9D14-11EC005824C9}"/>
              </c:ext>
            </c:extLst>
          </c:dPt>
          <c:cat>
            <c:strRef>
              <c:f>'work sheet'!$A$9:$A$11</c:f>
              <c:strCache>
                <c:ptCount val="2"/>
                <c:pt idx="0">
                  <c:v>No</c:v>
                </c:pt>
                <c:pt idx="1">
                  <c:v>yes</c:v>
                </c:pt>
              </c:strCache>
            </c:strRef>
          </c:cat>
          <c:val>
            <c:numRef>
              <c:f>'work sheet'!$C$9:$C$11</c:f>
              <c:numCache>
                <c:formatCode>General</c:formatCode>
                <c:ptCount val="2"/>
                <c:pt idx="0">
                  <c:v>1417</c:v>
                </c:pt>
                <c:pt idx="1">
                  <c:v>162</c:v>
                </c:pt>
              </c:numCache>
            </c:numRef>
          </c:val>
          <c:extLst>
            <c:ext xmlns:c16="http://schemas.microsoft.com/office/drawing/2014/chart" uri="{C3380CC4-5D6E-409C-BE32-E72D297353CC}">
              <c16:uniqueId val="{00000009-4747-46EC-9D14-11EC005824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[healthcare.xlsx]work sheet!PivotTable5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CANCER HISTORY</a:t>
            </a:r>
          </a:p>
        </c:rich>
      </c:tx>
      <c:layout>
        <c:manualLayout>
          <c:xMode val="edge"/>
          <c:yMode val="edge"/>
          <c:x val="0.24792363946681403"/>
          <c:y val="0.1638610820099303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5987207240077718E-2"/>
          <c:y val="0.30345907160950103"/>
          <c:w val="0.57961809793739782"/>
          <c:h val="0.56543695148742612"/>
        </c:manualLayout>
      </c:layout>
      <c:doughnutChart>
        <c:varyColors val="1"/>
        <c:ser>
          <c:idx val="0"/>
          <c:order val="0"/>
          <c:tx>
            <c:strRef>
              <c:f>'work sheet'!$B$3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D51-4281-9D3E-3A437E26D1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D51-4281-9D3E-3A437E26D146}"/>
              </c:ext>
            </c:extLst>
          </c:dPt>
          <c:cat>
            <c:strRef>
              <c:f>'work sheet'!$A$4:$A$6</c:f>
              <c:strCache>
                <c:ptCount val="2"/>
                <c:pt idx="0">
                  <c:v>NO</c:v>
                </c:pt>
                <c:pt idx="1">
                  <c:v>YES</c:v>
                </c:pt>
              </c:strCache>
            </c:strRef>
          </c:cat>
          <c:val>
            <c:numRef>
              <c:f>'work sheet'!$B$4:$B$6</c:f>
              <c:numCache>
                <c:formatCode>General</c:formatCode>
                <c:ptCount val="2"/>
                <c:pt idx="0">
                  <c:v>1847</c:v>
                </c:pt>
                <c:pt idx="1">
                  <c:v>488</c:v>
                </c:pt>
              </c:numCache>
            </c:numRef>
          </c:val>
          <c:extLst>
            <c:ext xmlns:c16="http://schemas.microsoft.com/office/drawing/2014/chart" uri="{C3380CC4-5D6E-409C-BE32-E72D297353CC}">
              <c16:uniqueId val="{00000004-5D51-4281-9D3E-3A437E26D1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[healthcare.xlsx]work sheet!PivotTable7</c:name>
    <c:fmtId val="7"/>
  </c:pivotSource>
  <c:chart>
    <c:title>
      <c:layout>
        <c:manualLayout>
          <c:xMode val="edge"/>
          <c:yMode val="edge"/>
          <c:x val="0.3416808309726157"/>
          <c:y val="0.1214582708853321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 sheet'!$G$2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'work sheet'!$F$3:$F$20</c:f>
              <c:multiLvlStrCache>
                <c:ptCount val="13"/>
                <c:lvl>
                  <c:pt idx="0">
                    <c:v>normal weight</c:v>
                  </c:pt>
                  <c:pt idx="1">
                    <c:v>obesity</c:v>
                  </c:pt>
                  <c:pt idx="2">
                    <c:v>over weight</c:v>
                  </c:pt>
                  <c:pt idx="3">
                    <c:v>underweight</c:v>
                  </c:pt>
                  <c:pt idx="4">
                    <c:v>normal weight</c:v>
                  </c:pt>
                  <c:pt idx="5">
                    <c:v>obesity</c:v>
                  </c:pt>
                  <c:pt idx="6">
                    <c:v>over weight</c:v>
                  </c:pt>
                  <c:pt idx="7">
                    <c:v>underweight</c:v>
                  </c:pt>
                  <c:pt idx="8">
                    <c:v>normal weight</c:v>
                  </c:pt>
                  <c:pt idx="9">
                    <c:v>obesity</c:v>
                  </c:pt>
                  <c:pt idx="10">
                    <c:v>over weight</c:v>
                  </c:pt>
                  <c:pt idx="11">
                    <c:v>underweight</c:v>
                  </c:pt>
                  <c:pt idx="12">
                    <c:v>(blank)</c:v>
                  </c:pt>
                </c:lvl>
                <c:lvl>
                  <c:pt idx="0">
                    <c:v>diabetes</c:v>
                  </c:pt>
                  <c:pt idx="4">
                    <c:v>normal</c:v>
                  </c:pt>
                  <c:pt idx="8">
                    <c:v>prediabetes</c:v>
                  </c:pt>
                  <c:pt idx="12">
                    <c:v>(blank)</c:v>
                  </c:pt>
                </c:lvl>
              </c:multiLvlStrCache>
            </c:multiLvlStrRef>
          </c:cat>
          <c:val>
            <c:numRef>
              <c:f>'work sheet'!$G$3:$G$20</c:f>
              <c:numCache>
                <c:formatCode>General</c:formatCode>
                <c:ptCount val="13"/>
                <c:pt idx="0">
                  <c:v>1584367.04</c:v>
                </c:pt>
                <c:pt idx="1">
                  <c:v>3214942.98</c:v>
                </c:pt>
                <c:pt idx="2">
                  <c:v>1498724.0299999998</c:v>
                </c:pt>
                <c:pt idx="3">
                  <c:v>1178108.67</c:v>
                </c:pt>
                <c:pt idx="4">
                  <c:v>4376290.3900000006</c:v>
                </c:pt>
                <c:pt idx="5">
                  <c:v>7001102.0700000003</c:v>
                </c:pt>
                <c:pt idx="6">
                  <c:v>3611826.05</c:v>
                </c:pt>
                <c:pt idx="7">
                  <c:v>2202772.36</c:v>
                </c:pt>
                <c:pt idx="8">
                  <c:v>1515604.7499999995</c:v>
                </c:pt>
                <c:pt idx="9">
                  <c:v>2810035.23</c:v>
                </c:pt>
                <c:pt idx="10">
                  <c:v>1586533.2500000002</c:v>
                </c:pt>
                <c:pt idx="11">
                  <c:v>735134.98</c:v>
                </c:pt>
              </c:numCache>
            </c:numRef>
          </c:val>
          <c:extLst>
            <c:ext xmlns:c16="http://schemas.microsoft.com/office/drawing/2014/chart" uri="{C3380CC4-5D6E-409C-BE32-E72D297353CC}">
              <c16:uniqueId val="{00000000-65B4-4383-BF59-A81758BF0477}"/>
            </c:ext>
          </c:extLst>
        </c:ser>
        <c:dLbls>
          <c:showLegendKey val="0"/>
          <c:showVal val="0"/>
          <c:showCatName val="0"/>
          <c:showSerName val="0"/>
          <c:showPercent val="0"/>
          <c:showBubbleSize val="0"/>
        </c:dLbls>
        <c:gapWidth val="100"/>
        <c:overlap val="-24"/>
        <c:axId val="2079905551"/>
        <c:axId val="2079904591"/>
      </c:barChart>
      <c:catAx>
        <c:axId val="2079905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9904591"/>
        <c:crosses val="autoZero"/>
        <c:auto val="1"/>
        <c:lblAlgn val="ctr"/>
        <c:lblOffset val="100"/>
        <c:noMultiLvlLbl val="0"/>
      </c:catAx>
      <c:valAx>
        <c:axId val="2079904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990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[healthcare.xlsx]work sheet!PivotTable8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CHARGES OF EACH HOSPITALN TIER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7300479301223"/>
          <c:y val="0.21560298076725806"/>
          <c:w val="0.84272656487683639"/>
          <c:h val="0.57323895988411289"/>
        </c:manualLayout>
      </c:layout>
      <c:barChart>
        <c:barDir val="col"/>
        <c:grouping val="clustered"/>
        <c:varyColors val="0"/>
        <c:ser>
          <c:idx val="0"/>
          <c:order val="0"/>
          <c:tx>
            <c:strRef>
              <c:f>'work sheet'!$L$2:$L$3</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 sheet'!$K$4:$K$21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'work sheet'!$L$4:$L$21</c:f>
              <c:numCache>
                <c:formatCode>0.00</c:formatCode>
                <c:ptCount val="17"/>
                <c:pt idx="0">
                  <c:v>32861.436068376075</c:v>
                </c:pt>
                <c:pt idx="1">
                  <c:v>24775.30564516129</c:v>
                </c:pt>
                <c:pt idx="2">
                  <c:v>30888.292388059701</c:v>
                </c:pt>
                <c:pt idx="3">
                  <c:v>13891.859999999997</c:v>
                </c:pt>
                <c:pt idx="4">
                  <c:v>21523.52</c:v>
                </c:pt>
                <c:pt idx="5">
                  <c:v>39868.616249999999</c:v>
                </c:pt>
                <c:pt idx="6">
                  <c:v>34070.595714285715</c:v>
                </c:pt>
                <c:pt idx="7">
                  <c:v>33475.82</c:v>
                </c:pt>
                <c:pt idx="8">
                  <c:v>27621.609999999997</c:v>
                </c:pt>
                <c:pt idx="12">
                  <c:v>18261.7575</c:v>
                </c:pt>
                <c:pt idx="13">
                  <c:v>30744.580769230768</c:v>
                </c:pt>
                <c:pt idx="15">
                  <c:v>18709.797999999999</c:v>
                </c:pt>
                <c:pt idx="16">
                  <c:v>20996.530000000002</c:v>
                </c:pt>
              </c:numCache>
            </c:numRef>
          </c:val>
          <c:extLst>
            <c:ext xmlns:c16="http://schemas.microsoft.com/office/drawing/2014/chart" uri="{C3380CC4-5D6E-409C-BE32-E72D297353CC}">
              <c16:uniqueId val="{00000000-508E-4592-87E7-A173C4CB5EB5}"/>
            </c:ext>
          </c:extLst>
        </c:ser>
        <c:ser>
          <c:idx val="1"/>
          <c:order val="1"/>
          <c:tx>
            <c:strRef>
              <c:f>'work sheet'!$M$2:$M$3</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 sheet'!$K$4:$K$21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'work sheet'!$M$4:$M$21</c:f>
              <c:numCache>
                <c:formatCode>0.00</c:formatCode>
                <c:ptCount val="17"/>
                <c:pt idx="0">
                  <c:v>18997.280691823897</c:v>
                </c:pt>
                <c:pt idx="1">
                  <c:v>10312.04670588236</c:v>
                </c:pt>
                <c:pt idx="2">
                  <c:v>8183.8099731903467</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508E-4592-87E7-A173C4CB5EB5}"/>
            </c:ext>
          </c:extLst>
        </c:ser>
        <c:ser>
          <c:idx val="2"/>
          <c:order val="2"/>
          <c:tx>
            <c:strRef>
              <c:f>'work sheet'!$N$2:$N$3</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 sheet'!$K$4:$K$21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'work sheet'!$N$4:$N$21</c:f>
              <c:numCache>
                <c:formatCode>0.00</c:formatCode>
                <c:ptCount val="17"/>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508E-4592-87E7-A173C4CB5EB5}"/>
            </c:ext>
          </c:extLst>
        </c:ser>
        <c:dLbls>
          <c:showLegendKey val="0"/>
          <c:showVal val="0"/>
          <c:showCatName val="0"/>
          <c:showSerName val="0"/>
          <c:showPercent val="0"/>
          <c:showBubbleSize val="0"/>
        </c:dLbls>
        <c:gapWidth val="100"/>
        <c:overlap val="-24"/>
        <c:axId val="1600981359"/>
        <c:axId val="1600978959"/>
      </c:barChart>
      <c:catAx>
        <c:axId val="1600981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0978959"/>
        <c:crosses val="autoZero"/>
        <c:auto val="1"/>
        <c:lblAlgn val="ctr"/>
        <c:lblOffset val="100"/>
        <c:noMultiLvlLbl val="0"/>
      </c:catAx>
      <c:valAx>
        <c:axId val="16009789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0981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[healthcare.xlsx]work sheet!PivotTable10</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CORRELATION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 sheet'!$S$2</c:f>
              <c:strCache>
                <c:ptCount val="1"/>
                <c:pt idx="0">
                  <c:v>Sum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'work sheet'!$R$3:$R$51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'work sheet'!$S$3:$S$51</c:f>
              <c:numCache>
                <c:formatCode>General</c:formatCode>
                <c:ptCount val="48"/>
                <c:pt idx="0">
                  <c:v>3311.2800000000011</c:v>
                </c:pt>
                <c:pt idx="1">
                  <c:v>2929.184999999999</c:v>
                </c:pt>
                <c:pt idx="2">
                  <c:v>1940.7299999999996</c:v>
                </c:pt>
                <c:pt idx="3">
                  <c:v>1345.63</c:v>
                </c:pt>
                <c:pt idx="4">
                  <c:v>1782.4549999999995</c:v>
                </c:pt>
                <c:pt idx="5">
                  <c:v>1710.1499999999996</c:v>
                </c:pt>
                <c:pt idx="6">
                  <c:v>1477.8050000000001</c:v>
                </c:pt>
                <c:pt idx="7">
                  <c:v>1859.82</c:v>
                </c:pt>
                <c:pt idx="8">
                  <c:v>1379.9850000000001</c:v>
                </c:pt>
                <c:pt idx="9">
                  <c:v>1599.9799999999998</c:v>
                </c:pt>
                <c:pt idx="10">
                  <c:v>1742.395</c:v>
                </c:pt>
                <c:pt idx="11">
                  <c:v>1692.0049999999999</c:v>
                </c:pt>
                <c:pt idx="12">
                  <c:v>1853.3000000000002</c:v>
                </c:pt>
                <c:pt idx="13">
                  <c:v>1494.7650000000003</c:v>
                </c:pt>
                <c:pt idx="14">
                  <c:v>1452.5949999999996</c:v>
                </c:pt>
                <c:pt idx="15">
                  <c:v>1403.38</c:v>
                </c:pt>
                <c:pt idx="16">
                  <c:v>1923.7699999999998</c:v>
                </c:pt>
                <c:pt idx="17">
                  <c:v>1333.0649999999998</c:v>
                </c:pt>
                <c:pt idx="18">
                  <c:v>1396.3449999999998</c:v>
                </c:pt>
                <c:pt idx="19">
                  <c:v>1676.7750000000003</c:v>
                </c:pt>
                <c:pt idx="20">
                  <c:v>1416.585</c:v>
                </c:pt>
                <c:pt idx="21">
                  <c:v>1492.5850000000005</c:v>
                </c:pt>
                <c:pt idx="22">
                  <c:v>1662.6000000000004</c:v>
                </c:pt>
                <c:pt idx="23">
                  <c:v>1561.3399999999995</c:v>
                </c:pt>
                <c:pt idx="24">
                  <c:v>1451.2650000000003</c:v>
                </c:pt>
                <c:pt idx="25">
                  <c:v>1486.6950000000004</c:v>
                </c:pt>
                <c:pt idx="26">
                  <c:v>1562.5650000000003</c:v>
                </c:pt>
                <c:pt idx="27">
                  <c:v>1377.9800000000002</c:v>
                </c:pt>
                <c:pt idx="28">
                  <c:v>1761.4800000000002</c:v>
                </c:pt>
                <c:pt idx="29">
                  <c:v>1502.6250000000002</c:v>
                </c:pt>
                <c:pt idx="30">
                  <c:v>1725.4099999999994</c:v>
                </c:pt>
                <c:pt idx="31">
                  <c:v>1515.1300000000003</c:v>
                </c:pt>
                <c:pt idx="32">
                  <c:v>1743.5600000000004</c:v>
                </c:pt>
                <c:pt idx="33">
                  <c:v>1709.3749999999998</c:v>
                </c:pt>
                <c:pt idx="34">
                  <c:v>1650.2299999999993</c:v>
                </c:pt>
                <c:pt idx="35">
                  <c:v>1536.2249999999997</c:v>
                </c:pt>
                <c:pt idx="36">
                  <c:v>1342.3950000000002</c:v>
                </c:pt>
                <c:pt idx="37">
                  <c:v>1316.0949999999996</c:v>
                </c:pt>
                <c:pt idx="38">
                  <c:v>1403.3149999999998</c:v>
                </c:pt>
                <c:pt idx="39">
                  <c:v>1419.5750000000003</c:v>
                </c:pt>
                <c:pt idx="40">
                  <c:v>1251.2950000000001</c:v>
                </c:pt>
                <c:pt idx="41">
                  <c:v>1322.7499999999998</c:v>
                </c:pt>
                <c:pt idx="42">
                  <c:v>1380.0649999999998</c:v>
                </c:pt>
                <c:pt idx="43">
                  <c:v>614.51499999999999</c:v>
                </c:pt>
                <c:pt idx="44">
                  <c:v>625.65</c:v>
                </c:pt>
                <c:pt idx="45">
                  <c:v>630.79999999999995</c:v>
                </c:pt>
                <c:pt idx="46">
                  <c:v>531.005</c:v>
                </c:pt>
                <c:pt idx="47">
                  <c:v>22.61</c:v>
                </c:pt>
              </c:numCache>
            </c:numRef>
          </c:val>
          <c:smooth val="0"/>
          <c:extLst>
            <c:ext xmlns:c16="http://schemas.microsoft.com/office/drawing/2014/chart" uri="{C3380CC4-5D6E-409C-BE32-E72D297353CC}">
              <c16:uniqueId val="{00000000-54D9-4A63-9D2E-DF4EEAC95419}"/>
            </c:ext>
          </c:extLst>
        </c:ser>
        <c:ser>
          <c:idx val="1"/>
          <c:order val="1"/>
          <c:tx>
            <c:strRef>
              <c:f>'work sheet'!$T$2</c:f>
              <c:strCache>
                <c:ptCount val="1"/>
                <c:pt idx="0">
                  <c:v>Sum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'work sheet'!$R$3:$R$51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'work sheet'!$T$3:$T$51</c:f>
              <c:numCache>
                <c:formatCode>General</c:formatCode>
                <c:ptCount val="48"/>
                <c:pt idx="0">
                  <c:v>665.4699999999998</c:v>
                </c:pt>
                <c:pt idx="1">
                  <c:v>562.69999999999993</c:v>
                </c:pt>
                <c:pt idx="2">
                  <c:v>381.67000000000007</c:v>
                </c:pt>
                <c:pt idx="3">
                  <c:v>296.7700000000001</c:v>
                </c:pt>
                <c:pt idx="4">
                  <c:v>344.16000000000008</c:v>
                </c:pt>
                <c:pt idx="5">
                  <c:v>315.78000000000014</c:v>
                </c:pt>
                <c:pt idx="6">
                  <c:v>294.54999999999995</c:v>
                </c:pt>
                <c:pt idx="7">
                  <c:v>418.59000000000003</c:v>
                </c:pt>
                <c:pt idx="8">
                  <c:v>304.74</c:v>
                </c:pt>
                <c:pt idx="9">
                  <c:v>313.32</c:v>
                </c:pt>
                <c:pt idx="10">
                  <c:v>373.48999999999995</c:v>
                </c:pt>
                <c:pt idx="11">
                  <c:v>366.3</c:v>
                </c:pt>
                <c:pt idx="12">
                  <c:v>371.92999999999995</c:v>
                </c:pt>
                <c:pt idx="13">
                  <c:v>303.39000000000004</c:v>
                </c:pt>
                <c:pt idx="14">
                  <c:v>293.40999999999991</c:v>
                </c:pt>
                <c:pt idx="15">
                  <c:v>309.28999999999996</c:v>
                </c:pt>
                <c:pt idx="16">
                  <c:v>401.42999999999995</c:v>
                </c:pt>
                <c:pt idx="17">
                  <c:v>268.23</c:v>
                </c:pt>
                <c:pt idx="18">
                  <c:v>248.13000000000002</c:v>
                </c:pt>
                <c:pt idx="19">
                  <c:v>341.42000000000007</c:v>
                </c:pt>
                <c:pt idx="20">
                  <c:v>310.25</c:v>
                </c:pt>
                <c:pt idx="21">
                  <c:v>325.74999999999994</c:v>
                </c:pt>
                <c:pt idx="22">
                  <c:v>376.58999999999986</c:v>
                </c:pt>
                <c:pt idx="23">
                  <c:v>332.25</c:v>
                </c:pt>
                <c:pt idx="24">
                  <c:v>301.61</c:v>
                </c:pt>
                <c:pt idx="25">
                  <c:v>303.81</c:v>
                </c:pt>
                <c:pt idx="26">
                  <c:v>338.96</c:v>
                </c:pt>
                <c:pt idx="27">
                  <c:v>276.31000000000006</c:v>
                </c:pt>
                <c:pt idx="28">
                  <c:v>356.9799999999999</c:v>
                </c:pt>
                <c:pt idx="29">
                  <c:v>316.87999999999988</c:v>
                </c:pt>
                <c:pt idx="30">
                  <c:v>367.54000000000008</c:v>
                </c:pt>
                <c:pt idx="31">
                  <c:v>321.11</c:v>
                </c:pt>
                <c:pt idx="32">
                  <c:v>416.40999999999991</c:v>
                </c:pt>
                <c:pt idx="33">
                  <c:v>386.11000000000018</c:v>
                </c:pt>
                <c:pt idx="34">
                  <c:v>375.65999999999991</c:v>
                </c:pt>
                <c:pt idx="35">
                  <c:v>346.7700000000001</c:v>
                </c:pt>
                <c:pt idx="36">
                  <c:v>320.77</c:v>
                </c:pt>
                <c:pt idx="37">
                  <c:v>278.87999999999994</c:v>
                </c:pt>
                <c:pt idx="38">
                  <c:v>322.50999999999993</c:v>
                </c:pt>
                <c:pt idx="39">
                  <c:v>335.78000000000009</c:v>
                </c:pt>
                <c:pt idx="40">
                  <c:v>286.40000000000009</c:v>
                </c:pt>
                <c:pt idx="41">
                  <c:v>318.92999999999995</c:v>
                </c:pt>
                <c:pt idx="42">
                  <c:v>313.77999999999997</c:v>
                </c:pt>
                <c:pt idx="43">
                  <c:v>148.63</c:v>
                </c:pt>
                <c:pt idx="44">
                  <c:v>135.01000000000005</c:v>
                </c:pt>
                <c:pt idx="45">
                  <c:v>141.22999999999996</c:v>
                </c:pt>
                <c:pt idx="46">
                  <c:v>128.02999999999997</c:v>
                </c:pt>
                <c:pt idx="47">
                  <c:v>4.25</c:v>
                </c:pt>
              </c:numCache>
            </c:numRef>
          </c:val>
          <c:smooth val="0"/>
          <c:extLst>
            <c:ext xmlns:c16="http://schemas.microsoft.com/office/drawing/2014/chart" uri="{C3380CC4-5D6E-409C-BE32-E72D297353CC}">
              <c16:uniqueId val="{00000001-54D9-4A63-9D2E-DF4EEAC95419}"/>
            </c:ext>
          </c:extLst>
        </c:ser>
        <c:dLbls>
          <c:showLegendKey val="0"/>
          <c:showVal val="0"/>
          <c:showCatName val="0"/>
          <c:showSerName val="0"/>
          <c:showPercent val="0"/>
          <c:showBubbleSize val="0"/>
        </c:dLbls>
        <c:marker val="1"/>
        <c:smooth val="0"/>
        <c:axId val="1758790351"/>
        <c:axId val="1750899807"/>
      </c:lineChart>
      <c:catAx>
        <c:axId val="17587903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0899807"/>
        <c:crosses val="autoZero"/>
        <c:auto val="1"/>
        <c:lblAlgn val="ctr"/>
        <c:lblOffset val="100"/>
        <c:noMultiLvlLbl val="0"/>
      </c:catAx>
      <c:valAx>
        <c:axId val="17508998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879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[healthcare.xlsx]work sheet!PivotTable18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RELATION</a:t>
            </a:r>
            <a:r>
              <a:rPr lang="en-US" sz="1100" baseline="0"/>
              <a:t> BETWEEN AGE AND CHARGES</a:t>
            </a:r>
            <a:endParaRPr lang="en-US" sz="11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 sheet'!$AB$3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'work sheet'!$AA$4:$AA$52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'work sheet'!$AB$4:$AB$52</c:f>
              <c:numCache>
                <c:formatCode>General</c:formatCode>
                <c:ptCount val="48"/>
                <c:pt idx="0">
                  <c:v>656903.47</c:v>
                </c:pt>
                <c:pt idx="1">
                  <c:v>832238.07000000007</c:v>
                </c:pt>
                <c:pt idx="2">
                  <c:v>429863.99999999994</c:v>
                </c:pt>
                <c:pt idx="3">
                  <c:v>224224.76000000004</c:v>
                </c:pt>
                <c:pt idx="4">
                  <c:v>545509.67000000004</c:v>
                </c:pt>
                <c:pt idx="5">
                  <c:v>557421.87</c:v>
                </c:pt>
                <c:pt idx="6">
                  <c:v>449216.27999999991</c:v>
                </c:pt>
                <c:pt idx="7">
                  <c:v>523538.56</c:v>
                </c:pt>
                <c:pt idx="8">
                  <c:v>260505.82000000004</c:v>
                </c:pt>
                <c:pt idx="9">
                  <c:v>604158.32999999996</c:v>
                </c:pt>
                <c:pt idx="10">
                  <c:v>465115.11</c:v>
                </c:pt>
                <c:pt idx="11">
                  <c:v>525484.39999999991</c:v>
                </c:pt>
                <c:pt idx="12">
                  <c:v>808956.92</c:v>
                </c:pt>
                <c:pt idx="13">
                  <c:v>514642.77999999997</c:v>
                </c:pt>
                <c:pt idx="14">
                  <c:v>676333.48</c:v>
                </c:pt>
                <c:pt idx="15">
                  <c:v>479963.35</c:v>
                </c:pt>
                <c:pt idx="16">
                  <c:v>725081.81</c:v>
                </c:pt>
                <c:pt idx="17">
                  <c:v>453674.55</c:v>
                </c:pt>
                <c:pt idx="18">
                  <c:v>516219.95000000007</c:v>
                </c:pt>
                <c:pt idx="19">
                  <c:v>864402.21999999986</c:v>
                </c:pt>
                <c:pt idx="20">
                  <c:v>449812.20999999996</c:v>
                </c:pt>
                <c:pt idx="21">
                  <c:v>624705.47</c:v>
                </c:pt>
                <c:pt idx="22">
                  <c:v>705133.36999999988</c:v>
                </c:pt>
                <c:pt idx="23">
                  <c:v>625619.78000000014</c:v>
                </c:pt>
                <c:pt idx="24">
                  <c:v>619481.70000000007</c:v>
                </c:pt>
                <c:pt idx="25">
                  <c:v>899030.3</c:v>
                </c:pt>
                <c:pt idx="26">
                  <c:v>773262.86</c:v>
                </c:pt>
                <c:pt idx="27">
                  <c:v>652873.69000000006</c:v>
                </c:pt>
                <c:pt idx="28">
                  <c:v>940174.23999999987</c:v>
                </c:pt>
                <c:pt idx="29">
                  <c:v>982484.63999999966</c:v>
                </c:pt>
                <c:pt idx="30">
                  <c:v>884717.62999999989</c:v>
                </c:pt>
                <c:pt idx="31">
                  <c:v>723644.0199999999</c:v>
                </c:pt>
                <c:pt idx="32">
                  <c:v>940073.03999999992</c:v>
                </c:pt>
                <c:pt idx="33">
                  <c:v>970026.14999999991</c:v>
                </c:pt>
                <c:pt idx="34">
                  <c:v>901153.11999999988</c:v>
                </c:pt>
                <c:pt idx="35">
                  <c:v>849578.09000000008</c:v>
                </c:pt>
                <c:pt idx="36">
                  <c:v>811446.41999999993</c:v>
                </c:pt>
                <c:pt idx="37">
                  <c:v>830149.07000000007</c:v>
                </c:pt>
                <c:pt idx="38">
                  <c:v>816035.29</c:v>
                </c:pt>
                <c:pt idx="39">
                  <c:v>785190.91000000015</c:v>
                </c:pt>
                <c:pt idx="40">
                  <c:v>642775.51000000013</c:v>
                </c:pt>
                <c:pt idx="41">
                  <c:v>890034.2300000001</c:v>
                </c:pt>
                <c:pt idx="42">
                  <c:v>1017414.45</c:v>
                </c:pt>
                <c:pt idx="43">
                  <c:v>506562.51999999996</c:v>
                </c:pt>
                <c:pt idx="44">
                  <c:v>425156.50000000012</c:v>
                </c:pt>
                <c:pt idx="45">
                  <c:v>457805.64</c:v>
                </c:pt>
                <c:pt idx="46">
                  <c:v>448314.56999999995</c:v>
                </c:pt>
                <c:pt idx="47">
                  <c:v>29330.98</c:v>
                </c:pt>
              </c:numCache>
            </c:numRef>
          </c:val>
          <c:smooth val="0"/>
          <c:extLst>
            <c:ext xmlns:c16="http://schemas.microsoft.com/office/drawing/2014/chart" uri="{C3380CC4-5D6E-409C-BE32-E72D297353CC}">
              <c16:uniqueId val="{00000000-A38C-4DC7-AE76-84FFFEFAE3CE}"/>
            </c:ext>
          </c:extLst>
        </c:ser>
        <c:dLbls>
          <c:showLegendKey val="0"/>
          <c:showVal val="0"/>
          <c:showCatName val="0"/>
          <c:showSerName val="0"/>
          <c:showPercent val="0"/>
          <c:showBubbleSize val="0"/>
        </c:dLbls>
        <c:marker val="1"/>
        <c:smooth val="0"/>
        <c:axId val="2102032735"/>
        <c:axId val="2102048095"/>
      </c:lineChart>
      <c:catAx>
        <c:axId val="21020327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2048095"/>
        <c:crosses val="autoZero"/>
        <c:auto val="1"/>
        <c:lblAlgn val="ctr"/>
        <c:lblOffset val="100"/>
        <c:noMultiLvlLbl val="0"/>
      </c:catAx>
      <c:valAx>
        <c:axId val="21020480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203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104775</xdr:colOff>
      <xdr:row>11</xdr:row>
      <xdr:rowOff>85725</xdr:rowOff>
    </xdr:from>
    <xdr:to>
      <xdr:col>2</xdr:col>
      <xdr:colOff>28575</xdr:colOff>
      <xdr:row>25</xdr:row>
      <xdr:rowOff>128587</xdr:rowOff>
    </xdr:to>
    <xdr:graphicFrame macro="">
      <xdr:nvGraphicFramePr>
        <xdr:cNvPr id="6" name="Chart 5">
          <a:extLst>
            <a:ext uri="{FF2B5EF4-FFF2-40B4-BE49-F238E27FC236}">
              <a16:creationId xmlns:a16="http://schemas.microsoft.com/office/drawing/2014/main" id="{7015104C-DFF3-39C1-D755-BA61E096F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66675</xdr:colOff>
      <xdr:row>11</xdr:row>
      <xdr:rowOff>95249</xdr:rowOff>
    </xdr:from>
    <xdr:to>
      <xdr:col>3</xdr:col>
      <xdr:colOff>285750</xdr:colOff>
      <xdr:row>25</xdr:row>
      <xdr:rowOff>123825</xdr:rowOff>
    </xdr:to>
    <xdr:graphicFrame macro="">
      <xdr:nvGraphicFramePr>
        <xdr:cNvPr id="7" name="Chart 6">
          <a:extLst>
            <a:ext uri="{FF2B5EF4-FFF2-40B4-BE49-F238E27FC236}">
              <a16:creationId xmlns:a16="http://schemas.microsoft.com/office/drawing/2014/main" id="{B587CBCD-2B4B-E9E9-85A2-76D0EF2D7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xdr:colOff>
      <xdr:row>21</xdr:row>
      <xdr:rowOff>45243</xdr:rowOff>
    </xdr:from>
    <xdr:to>
      <xdr:col>8</xdr:col>
      <xdr:colOff>352425</xdr:colOff>
      <xdr:row>39</xdr:row>
      <xdr:rowOff>130969</xdr:rowOff>
    </xdr:to>
    <xdr:graphicFrame macro="">
      <xdr:nvGraphicFramePr>
        <xdr:cNvPr id="8" name="Chart 7">
          <a:extLst>
            <a:ext uri="{FF2B5EF4-FFF2-40B4-BE49-F238E27FC236}">
              <a16:creationId xmlns:a16="http://schemas.microsoft.com/office/drawing/2014/main" id="{2994F3D9-F258-6C95-BC69-3245F73D3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133350</xdr:colOff>
      <xdr:row>22</xdr:row>
      <xdr:rowOff>23812</xdr:rowOff>
    </xdr:from>
    <xdr:to>
      <xdr:col>14</xdr:col>
      <xdr:colOff>419100</xdr:colOff>
      <xdr:row>36</xdr:row>
      <xdr:rowOff>100012</xdr:rowOff>
    </xdr:to>
    <xdr:graphicFrame macro="">
      <xdr:nvGraphicFramePr>
        <xdr:cNvPr id="9" name="Chart 8">
          <a:extLst>
            <a:ext uri="{FF2B5EF4-FFF2-40B4-BE49-F238E27FC236}">
              <a16:creationId xmlns:a16="http://schemas.microsoft.com/office/drawing/2014/main" id="{1371E76A-5577-781C-6F4B-7C8789D63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469106</xdr:colOff>
      <xdr:row>4</xdr:row>
      <xdr:rowOff>61912</xdr:rowOff>
    </xdr:from>
    <xdr:to>
      <xdr:col>25</xdr:col>
      <xdr:colOff>578644</xdr:colOff>
      <xdr:row>18</xdr:row>
      <xdr:rowOff>138112</xdr:rowOff>
    </xdr:to>
    <xdr:graphicFrame macro="">
      <xdr:nvGraphicFramePr>
        <xdr:cNvPr id="12" name="Chart 11">
          <a:extLst>
            <a:ext uri="{FF2B5EF4-FFF2-40B4-BE49-F238E27FC236}">
              <a16:creationId xmlns:a16="http://schemas.microsoft.com/office/drawing/2014/main" id="{F804E76D-D5EC-DC5C-430C-EDB1F4834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195261</xdr:colOff>
      <xdr:row>21</xdr:row>
      <xdr:rowOff>14287</xdr:rowOff>
    </xdr:from>
    <xdr:to>
      <xdr:col>35</xdr:col>
      <xdr:colOff>457200</xdr:colOff>
      <xdr:row>35</xdr:row>
      <xdr:rowOff>90487</xdr:rowOff>
    </xdr:to>
    <xdr:graphicFrame macro="">
      <xdr:nvGraphicFramePr>
        <xdr:cNvPr id="13" name="Chart 12">
          <a:extLst>
            <a:ext uri="{FF2B5EF4-FFF2-40B4-BE49-F238E27FC236}">
              <a16:creationId xmlns:a16="http://schemas.microsoft.com/office/drawing/2014/main" id="{E738B25C-67E6-4D4B-DA5B-41CD24C7E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638174</xdr:colOff>
      <xdr:row>26</xdr:row>
      <xdr:rowOff>85725</xdr:rowOff>
    </xdr:from>
    <xdr:to>
      <xdr:col>3</xdr:col>
      <xdr:colOff>311943</xdr:colOff>
      <xdr:row>39</xdr:row>
      <xdr:rowOff>133350</xdr:rowOff>
    </xdr:to>
    <mc:AlternateContent xmlns:mc="http://schemas.openxmlformats.org/markup-compatibility/2006">
      <mc:Choice xmlns:a14="http://schemas.microsoft.com/office/drawing/2010/main" Requires="a14">
        <xdr:graphicFrame macro="">
          <xdr:nvGraphicFramePr>
            <xdr:cNvPr id="14" name="Weight Status">
              <a:extLst>
                <a:ext uri="{FF2B5EF4-FFF2-40B4-BE49-F238E27FC236}">
                  <a16:creationId xmlns:a16="http://schemas.microsoft.com/office/drawing/2014/main" id="{5C1ED898-57A0-BBC3-C5D3-0A5A26DF4944}"/>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2995612" y="5038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30954</xdr:colOff>
      <xdr:row>26</xdr:row>
      <xdr:rowOff>83344</xdr:rowOff>
    </xdr:from>
    <xdr:to>
      <xdr:col>2</xdr:col>
      <xdr:colOff>383379</xdr:colOff>
      <xdr:row>33</xdr:row>
      <xdr:rowOff>178594</xdr:rowOff>
    </xdr:to>
    <mc:AlternateContent xmlns:mc="http://schemas.openxmlformats.org/markup-compatibility/2006">
      <mc:Choice xmlns:a14="http://schemas.microsoft.com/office/drawing/2010/main" Requires="a14">
        <xdr:graphicFrame macro="">
          <xdr:nvGraphicFramePr>
            <xdr:cNvPr id="15" name="diebetes">
              <a:extLst>
                <a:ext uri="{FF2B5EF4-FFF2-40B4-BE49-F238E27FC236}">
                  <a16:creationId xmlns:a16="http://schemas.microsoft.com/office/drawing/2014/main" id="{510696CF-5FB2-6D9D-5FA4-8BFFC4AA9A6E}"/>
                </a:ext>
              </a:extLst>
            </xdr:cNvPr>
            <xdr:cNvGraphicFramePr/>
          </xdr:nvGraphicFramePr>
          <xdr:xfrm>
            <a:off x="0" y="0"/>
            <a:ext cx="0" cy="0"/>
          </xdr:xfrm>
          <a:graphic>
            <a:graphicData uri="http://schemas.microsoft.com/office/drawing/2010/slicer">
              <sle:slicer xmlns:sle="http://schemas.microsoft.com/office/drawing/2010/slicer" name="diebetes"/>
            </a:graphicData>
          </a:graphic>
        </xdr:graphicFrame>
      </mc:Choice>
      <mc:Fallback>
        <xdr:sp macro="" textlink="">
          <xdr:nvSpPr>
            <xdr:cNvPr id="0" name=""/>
            <xdr:cNvSpPr>
              <a:spLocks noTextEdit="1"/>
            </xdr:cNvSpPr>
          </xdr:nvSpPr>
          <xdr:spPr>
            <a:xfrm>
              <a:off x="912017" y="5036344"/>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253999</xdr:colOff>
      <xdr:row>3</xdr:row>
      <xdr:rowOff>63500</xdr:rowOff>
    </xdr:from>
    <xdr:to>
      <xdr:col>17</xdr:col>
      <xdr:colOff>179916</xdr:colOff>
      <xdr:row>19</xdr:row>
      <xdr:rowOff>63499</xdr:rowOff>
    </xdr:to>
    <xdr:graphicFrame macro="">
      <xdr:nvGraphicFramePr>
        <xdr:cNvPr id="3" name="Chart 2">
          <a:extLst>
            <a:ext uri="{FF2B5EF4-FFF2-40B4-BE49-F238E27FC236}">
              <a16:creationId xmlns:a16="http://schemas.microsoft.com/office/drawing/2014/main" id="{03360CD2-B6A7-4212-B4EB-0EA22D890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61381</xdr:colOff>
      <xdr:row>24</xdr:row>
      <xdr:rowOff>169334</xdr:rowOff>
    </xdr:from>
    <xdr:to>
      <xdr:col>14</xdr:col>
      <xdr:colOff>264582</xdr:colOff>
      <xdr:row>39</xdr:row>
      <xdr:rowOff>37045</xdr:rowOff>
    </xdr:to>
    <xdr:graphicFrame macro="">
      <xdr:nvGraphicFramePr>
        <xdr:cNvPr id="4" name="Chart 3">
          <a:extLst>
            <a:ext uri="{FF2B5EF4-FFF2-40B4-BE49-F238E27FC236}">
              <a16:creationId xmlns:a16="http://schemas.microsoft.com/office/drawing/2014/main" id="{1F671820-60B6-4829-822D-3BBE138BF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146050</xdr:colOff>
      <xdr:row>2</xdr:row>
      <xdr:rowOff>74083</xdr:rowOff>
    </xdr:from>
    <xdr:to>
      <xdr:col>9</xdr:col>
      <xdr:colOff>31750</xdr:colOff>
      <xdr:row>24</xdr:row>
      <xdr:rowOff>116418</xdr:rowOff>
    </xdr:to>
    <xdr:graphicFrame macro="">
      <xdr:nvGraphicFramePr>
        <xdr:cNvPr id="5" name="Chart 4">
          <a:extLst>
            <a:ext uri="{FF2B5EF4-FFF2-40B4-BE49-F238E27FC236}">
              <a16:creationId xmlns:a16="http://schemas.microsoft.com/office/drawing/2014/main" id="{82234668-ECE2-4AC0-96FA-4EBB1A6DF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444500</xdr:colOff>
      <xdr:row>21</xdr:row>
      <xdr:rowOff>10584</xdr:rowOff>
    </xdr:from>
    <xdr:to>
      <xdr:col>28</xdr:col>
      <xdr:colOff>465667</xdr:colOff>
      <xdr:row>39</xdr:row>
      <xdr:rowOff>91016</xdr:rowOff>
    </xdr:to>
    <xdr:graphicFrame macro="">
      <xdr:nvGraphicFramePr>
        <xdr:cNvPr id="6" name="Chart 5">
          <a:extLst>
            <a:ext uri="{FF2B5EF4-FFF2-40B4-BE49-F238E27FC236}">
              <a16:creationId xmlns:a16="http://schemas.microsoft.com/office/drawing/2014/main" id="{F6F6B1A3-2162-469C-B43E-8E9887127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349250</xdr:colOff>
      <xdr:row>2</xdr:row>
      <xdr:rowOff>42333</xdr:rowOff>
    </xdr:from>
    <xdr:to>
      <xdr:col>28</xdr:col>
      <xdr:colOff>423334</xdr:colOff>
      <xdr:row>20</xdr:row>
      <xdr:rowOff>10583</xdr:rowOff>
    </xdr:to>
    <xdr:graphicFrame macro="">
      <xdr:nvGraphicFramePr>
        <xdr:cNvPr id="8" name="Chart 7">
          <a:extLst>
            <a:ext uri="{FF2B5EF4-FFF2-40B4-BE49-F238E27FC236}">
              <a16:creationId xmlns:a16="http://schemas.microsoft.com/office/drawing/2014/main" id="{11582DAB-EC03-4779-9BE8-9D907F762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119591</xdr:colOff>
      <xdr:row>24</xdr:row>
      <xdr:rowOff>176742</xdr:rowOff>
    </xdr:from>
    <xdr:to>
      <xdr:col>9</xdr:col>
      <xdr:colOff>407724</xdr:colOff>
      <xdr:row>39</xdr:row>
      <xdr:rowOff>62442</xdr:rowOff>
    </xdr:to>
    <xdr:graphicFrame macro="">
      <xdr:nvGraphicFramePr>
        <xdr:cNvPr id="10" name="Chart 9">
          <a:extLst>
            <a:ext uri="{FF2B5EF4-FFF2-40B4-BE49-F238E27FC236}">
              <a16:creationId xmlns:a16="http://schemas.microsoft.com/office/drawing/2014/main" id="{69321A11-0CFD-422B-98EF-9B01A805D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158749</xdr:colOff>
      <xdr:row>14</xdr:row>
      <xdr:rowOff>10584</xdr:rowOff>
    </xdr:from>
    <xdr:to>
      <xdr:col>12</xdr:col>
      <xdr:colOff>116416</xdr:colOff>
      <xdr:row>24</xdr:row>
      <xdr:rowOff>84667</xdr:rowOff>
    </xdr:to>
    <mc:AlternateContent xmlns:mc="http://schemas.openxmlformats.org/markup-compatibility/2006">
      <mc:Choice xmlns:a14="http://schemas.microsoft.com/office/drawing/2010/main" Requires="a14">
        <xdr:graphicFrame macro="">
          <xdr:nvGraphicFramePr>
            <xdr:cNvPr id="12" name="diebetes 1">
              <a:extLst>
                <a:ext uri="{FF2B5EF4-FFF2-40B4-BE49-F238E27FC236}">
                  <a16:creationId xmlns:a16="http://schemas.microsoft.com/office/drawing/2014/main" id="{F6ABA3F4-23EF-4332-98C3-35DBCD52A14A}"/>
                </a:ext>
              </a:extLst>
            </xdr:cNvPr>
            <xdr:cNvGraphicFramePr/>
          </xdr:nvGraphicFramePr>
          <xdr:xfrm>
            <a:off x="0" y="0"/>
            <a:ext cx="0" cy="0"/>
          </xdr:xfrm>
          <a:graphic>
            <a:graphicData uri="http://schemas.microsoft.com/office/drawing/2010/slicer">
              <sle:slicer xmlns:sle="http://schemas.microsoft.com/office/drawing/2010/slicer" name="diebetes 1"/>
            </a:graphicData>
          </a:graphic>
        </xdr:graphicFrame>
      </mc:Choice>
      <mc:Fallback>
        <xdr:sp macro="" textlink="">
          <xdr:nvSpPr>
            <xdr:cNvPr id="0" name=""/>
            <xdr:cNvSpPr>
              <a:spLocks noTextEdit="1"/>
            </xdr:cNvSpPr>
          </xdr:nvSpPr>
          <xdr:spPr>
            <a:xfrm>
              <a:off x="5683249" y="2677584"/>
              <a:ext cx="1799167" cy="1979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148166</xdr:colOff>
      <xdr:row>3</xdr:row>
      <xdr:rowOff>31749</xdr:rowOff>
    </xdr:from>
    <xdr:to>
      <xdr:col>12</xdr:col>
      <xdr:colOff>135467</xdr:colOff>
      <xdr:row>13</xdr:row>
      <xdr:rowOff>84666</xdr:rowOff>
    </xdr:to>
    <mc:AlternateContent xmlns:mc="http://schemas.openxmlformats.org/markup-compatibility/2006">
      <mc:Choice xmlns:a14="http://schemas.microsoft.com/office/drawing/2010/main" Requires="a14">
        <xdr:graphicFrame macro="">
          <xdr:nvGraphicFramePr>
            <xdr:cNvPr id="13" name="Weight Status 1">
              <a:extLst>
                <a:ext uri="{FF2B5EF4-FFF2-40B4-BE49-F238E27FC236}">
                  <a16:creationId xmlns:a16="http://schemas.microsoft.com/office/drawing/2014/main" id="{B1B33A1F-B2CF-475C-860C-3C159C8A29AB}"/>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5672666" y="603249"/>
              <a:ext cx="1828801" cy="1957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3.593269907411" createdVersion="8" refreshedVersion="8" minRefreshableVersion="3" recordCount="2335" xr:uid="{6445F9FC-4F16-405A-92BA-3C247911EB05}">
  <cacheSource type="worksheet">
    <worksheetSource ref="A1:I2336" sheet="Medical Examinations"/>
  </cacheSource>
  <cacheFields count="8">
    <cacheField name="Customer ID"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MixedTypes="1" containsNumber="1" containsInteger="1" minValue="1" maxValue="3"/>
    </cacheField>
    <cacheField name="smoker" numFmtId="0">
      <sharedItems count="3">
        <s v="yes"/>
        <s v="No"/>
        <s v="?"/>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3.604418981478" createdVersion="8" refreshedVersion="8" minRefreshableVersion="3" recordCount="2343" xr:uid="{DA7D684D-FF62-45AB-A90E-DF7D194BEDB7}">
  <cacheSource type="worksheet">
    <worksheetSource name="Table3"/>
  </cacheSource>
  <cacheFields count="11">
    <cacheField name="Customer ID" numFmtId="0">
      <sharedItems/>
    </cacheField>
    <cacheField name="year" numFmtId="0">
      <sharedItems containsMixedTypes="1"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ount="4">
        <s v="tier - 2"/>
        <s v="tier - 3"/>
        <s v="?"/>
        <s v="tier - 1"/>
      </sharedItems>
    </cacheField>
    <cacheField name="City tier" numFmtId="0">
      <sharedItems count="4">
        <s v="tier - 3"/>
        <s v="tier - 1"/>
        <s v="tier - 2"/>
        <s v="?"/>
      </sharedItems>
    </cacheField>
    <cacheField name="State ID" numFmtId="0">
      <sharedItems/>
    </cacheField>
    <cacheField name="month2" numFmtId="0">
      <sharedItems/>
    </cacheField>
    <cacheField name="year2" numFmtId="0">
      <sharedItems containsMixedTypes="1" containsNumber="1" containsInteger="1" minValue="1958" maxValue="200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4.588403125003" createdVersion="8" refreshedVersion="8" minRefreshableVersion="3" recordCount="2336" xr:uid="{610C7293-4C67-4CE4-95BB-19BDCBE05192}">
  <cacheSource type="worksheet">
    <worksheetSource ref="A1:S1048576" sheet="healthcare"/>
  </cacheSource>
  <cacheFields count="19">
    <cacheField name="Customer ID" numFmtId="0">
      <sharedItems containsBlank="1"/>
    </cacheField>
    <cacheField name="TITLE" numFmtId="0">
      <sharedItems containsBlank="1"/>
    </cacheField>
    <cacheField name="NAME" numFmtId="0">
      <sharedItems containsBlank="1"/>
    </cacheField>
    <cacheField name="LAST NAME" numFmtId="0">
      <sharedItems containsBlank="1"/>
    </cacheField>
    <cacheField name="BMI" numFmtId="0">
      <sharedItems containsString="0" containsBlank="1" containsNumber="1" minValue="15.01" maxValue="55.05" count="1336">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m/>
      </sharedItems>
    </cacheField>
    <cacheField name="HBA1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Any Transplants" numFmtId="0">
      <sharedItems containsBlank="1" count="3">
        <s v="No"/>
        <s v="yes"/>
        <m/>
      </sharedItems>
    </cacheField>
    <cacheField name="Cancer history" numFmtId="0">
      <sharedItems containsBlank="1" count="3">
        <s v="No"/>
        <s v="Yes"/>
        <m/>
      </sharedItems>
    </cacheField>
    <cacheField name="Smoker2" numFmtId="0">
      <sharedItems containsBlank="1" count="3">
        <s v="YES"/>
        <s v="NO"/>
        <m/>
      </sharedItems>
    </cacheField>
    <cacheField name="Heart Issues" numFmtId="0">
      <sharedItems containsBlank="1"/>
    </cacheField>
    <cacheField name="Number of Major Surgeries" numFmtId="0">
      <sharedItems containsString="0" containsBlank="1" containsNumber="1" containsInteger="1" minValue="0" maxValue="3" count="5">
        <n v="0"/>
        <n v="2"/>
        <n v="3"/>
        <n v="1"/>
        <m/>
      </sharedItems>
    </cacheField>
    <cacheField name="Weight Status" numFmtId="0">
      <sharedItems containsBlank="1" count="5">
        <s v="obesity"/>
        <s v="over weight"/>
        <s v="normal weight"/>
        <s v="underweight"/>
        <m/>
      </sharedItems>
    </cacheField>
    <cacheField name="diebetes" numFmtId="0">
      <sharedItems containsBlank="1" count="4">
        <s v="diabetes"/>
        <s v="prediabetes"/>
        <s v="normal"/>
        <m/>
      </sharedItems>
    </cacheField>
    <cacheField name="date of birth" numFmtId="0">
      <sharedItems containsBlank="1"/>
    </cacheField>
    <cacheField name="age" numFmtId="0">
      <sharedItems containsString="0" containsBlank="1" containsNumber="1" containsInteger="1" minValue="18" maxValue="65" count="49">
        <n v="30"/>
        <n v="29"/>
        <n v="24"/>
        <n v="21"/>
        <n v="27"/>
        <n v="20"/>
        <n v="25"/>
        <n v="23"/>
        <n v="26"/>
        <n v="18"/>
        <n v="22"/>
        <n v="28"/>
        <n v="19"/>
        <n v="33"/>
        <n v="31"/>
        <n v="34"/>
        <n v="32"/>
        <n v="35"/>
        <n v="36"/>
        <n v="41"/>
        <n v="37"/>
        <n v="38"/>
        <n v="39"/>
        <n v="40"/>
        <n v="42"/>
        <n v="43"/>
        <n v="45"/>
        <n v="44"/>
        <n v="48"/>
        <n v="49"/>
        <n v="50"/>
        <n v="47"/>
        <n v="51"/>
        <n v="52"/>
        <n v="53"/>
        <n v="46"/>
        <n v="54"/>
        <n v="56"/>
        <n v="58"/>
        <n v="57"/>
        <n v="55"/>
        <n v="60"/>
        <n v="59"/>
        <n v="61"/>
        <n v="62"/>
        <n v="63"/>
        <n v="64"/>
        <n v="65"/>
        <m/>
      </sharedItems>
    </cacheField>
    <cacheField name="charges2" numFmtId="0">
      <sharedItems containsString="0" containsBlank="1" containsNumber="1" minValue="563.84" maxValue="48970.25"/>
    </cacheField>
    <cacheField name="HOSPITAL TIER2" numFmtId="0">
      <sharedItems containsBlank="1" count="4">
        <s v="tier - 2"/>
        <s v="tier - 3"/>
        <s v="tier - 1"/>
        <m/>
      </sharedItems>
    </cacheField>
    <cacheField name="city tier2" numFmtId="0">
      <sharedItems containsBlank="1"/>
    </cacheField>
    <cacheField name="state id2" numFmtId="0">
      <sharedItems containsBlank="1" count="18">
        <s v="R1013"/>
        <s v="R1012"/>
        <s v="R1011"/>
        <s v="R1015"/>
        <s v="R1019"/>
        <s v="R1016"/>
        <s v="R1018"/>
        <s v="R1025"/>
        <s v="R1024"/>
        <s v="R1023"/>
        <s v="R1014"/>
        <s v="R1021"/>
        <s v="R1017"/>
        <s v="R1020"/>
        <s v="R1026"/>
        <s v="unknown"/>
        <s v="R1022"/>
        <m/>
      </sharedItems>
    </cacheField>
  </cacheFields>
  <extLst>
    <ext xmlns:x14="http://schemas.microsoft.com/office/spreadsheetml/2009/9/main" uri="{725AE2AE-9491-48be-B2B4-4EB974FC3084}">
      <x14:pivotCacheDefinition pivotCacheId="87877475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4.641881828706" createdVersion="8" refreshedVersion="8" minRefreshableVersion="3" recordCount="2336" xr:uid="{43859A1D-6E8F-4050-B8F2-4032E712B7B3}">
  <cacheSource type="worksheet">
    <worksheetSource ref="A1:U1048576" sheet="healthcare"/>
  </cacheSource>
  <cacheFields count="21">
    <cacheField name="Customer ID" numFmtId="0">
      <sharedItems containsBlank="1"/>
    </cacheField>
    <cacheField name="TITLE" numFmtId="0">
      <sharedItems containsBlank="1"/>
    </cacheField>
    <cacheField name="NAME" numFmtId="0">
      <sharedItems containsBlank="1"/>
    </cacheField>
    <cacheField name="LAST NAME"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acheField>
    <cacheField name="Any Transplants" numFmtId="0">
      <sharedItems containsBlank="1"/>
    </cacheField>
    <cacheField name="Cancer history" numFmtId="0">
      <sharedItems containsBlank="1"/>
    </cacheField>
    <cacheField name="Smoker2" numFmtId="0">
      <sharedItems containsBlank="1"/>
    </cacheField>
    <cacheField name="Heart Issues" numFmtId="0">
      <sharedItems containsBlank="1"/>
    </cacheField>
    <cacheField name="Number of Major Surgeries" numFmtId="0">
      <sharedItems containsString="0" containsBlank="1" containsNumber="1" containsInteger="1" minValue="0" maxValue="3"/>
    </cacheField>
    <cacheField name="Weight Status" numFmtId="0">
      <sharedItems containsBlank="1" count="5">
        <s v="obesity"/>
        <s v="over weight"/>
        <s v="normal weight"/>
        <s v="underweight"/>
        <m/>
      </sharedItems>
    </cacheField>
    <cacheField name="diebetes" numFmtId="0">
      <sharedItems containsBlank="1"/>
    </cacheField>
    <cacheField name="date of birth" numFmtId="0">
      <sharedItems containsBlank="1"/>
    </cacheField>
    <cacheField name="age" numFmtId="0">
      <sharedItems containsString="0" containsBlank="1" containsNumber="1" containsInteger="1" minValue="18" maxValue="65" count="49">
        <n v="30"/>
        <n v="29"/>
        <n v="24"/>
        <n v="21"/>
        <n v="27"/>
        <n v="20"/>
        <n v="25"/>
        <n v="23"/>
        <n v="26"/>
        <n v="18"/>
        <n v="22"/>
        <n v="28"/>
        <n v="19"/>
        <n v="33"/>
        <n v="31"/>
        <n v="34"/>
        <n v="32"/>
        <n v="35"/>
        <n v="36"/>
        <n v="41"/>
        <n v="37"/>
        <n v="38"/>
        <n v="39"/>
        <n v="40"/>
        <n v="42"/>
        <n v="43"/>
        <n v="45"/>
        <n v="44"/>
        <n v="48"/>
        <n v="49"/>
        <n v="50"/>
        <n v="47"/>
        <n v="51"/>
        <n v="52"/>
        <n v="53"/>
        <n v="46"/>
        <n v="54"/>
        <n v="56"/>
        <n v="58"/>
        <n v="57"/>
        <n v="55"/>
        <n v="60"/>
        <n v="59"/>
        <n v="61"/>
        <n v="62"/>
        <n v="63"/>
        <n v="64"/>
        <n v="65"/>
        <m/>
      </sharedItems>
    </cacheField>
    <cacheField name="charges2" numFmtId="0">
      <sharedItems containsString="0" containsBlank="1" containsNumber="1" minValue="563.84" maxValue="48970.25"/>
    </cacheField>
    <cacheField name="HOSPITAL TIER2" numFmtId="0">
      <sharedItems containsBlank="1"/>
    </cacheField>
    <cacheField name="city tier2" numFmtId="0">
      <sharedItems containsBlank="1"/>
    </cacheField>
    <cacheField name="state id2" numFmtId="0">
      <sharedItems containsBlank="1"/>
    </cacheField>
    <cacheField name="CORRELATION OF AGE AND BMI" numFmtId="0">
      <sharedItems containsString="0" containsBlank="1" containsNumber="1" minValue="-1" maxValue="0.19020006059800834" count="2335">
        <n v="-0.20379779881033303"/>
        <n v="-0.20342028100659659"/>
        <n v="-0.20346134952170464"/>
        <n v="-0.20336229689696589"/>
        <n v="-0.2031717025438646"/>
        <n v="-0.2029851102899464"/>
        <n v="-0.20294466363908706"/>
        <n v="-0.2027983377649171"/>
        <n v="-0.20258597722980629"/>
        <n v="-0.20201544559258811"/>
        <n v="-0.20172143857116287"/>
        <n v="-0.20137496780916717"/>
        <n v="-0.20084113917567359"/>
        <n v="-0.20036407475865367"/>
        <n v="-0.19982245469176518"/>
        <n v="-0.19965830609406582"/>
        <n v="-0.19930710465955434"/>
        <n v="-0.19922816781268354"/>
        <n v="-0.19900356200791661"/>
        <n v="-0.19878673875363265"/>
        <n v="-0.19803369351563282"/>
        <n v="-0.19777711626708733"/>
        <n v="-0.1977542983158756"/>
        <n v="-0.19776861893584441"/>
        <n v="-0.19737531352249449"/>
        <n v="-0.19718153729691476"/>
        <n v="-0.19709233050250996"/>
        <n v="-0.19716578422230605"/>
        <n v="-0.19688879657469746"/>
        <n v="-0.19671202419472411"/>
        <n v="-0.19650507791528057"/>
        <n v="-0.19575524500014249"/>
        <n v="-0.19509327101545079"/>
        <n v="-0.19510436219856442"/>
        <n v="-0.19464016477570412"/>
        <n v="-0.19365893392896566"/>
        <n v="-0.19364715406206137"/>
        <n v="-0.19319890181278343"/>
        <n v="-0.1931744326245691"/>
        <n v="-0.19296482278699931"/>
        <n v="-0.19271424700150869"/>
        <n v="-0.19148498751461429"/>
        <n v="-0.19125443491121552"/>
        <n v="-0.19081184433830295"/>
        <n v="-0.1906555719217537"/>
        <n v="-0.19018945958627548"/>
        <n v="-0.19034847218628662"/>
        <n v="-0.19023616392844239"/>
        <n v="-0.18962470538345952"/>
        <n v="-0.18842463325233461"/>
        <n v="-0.18845487787959753"/>
        <n v="-0.18779586128899031"/>
        <n v="-0.18787624150249047"/>
        <n v="-0.18772591106329678"/>
        <n v="-0.18635552188513679"/>
        <n v="-0.18606646172940677"/>
        <n v="-0.1857171777570735"/>
        <n v="-0.18556032622993324"/>
        <n v="-0.18445395527613187"/>
        <n v="-0.18422067911478451"/>
        <n v="-0.18324507064747841"/>
        <n v="-0.18281864188587038"/>
        <n v="-0.18179972730576083"/>
        <n v="-0.18128005735888567"/>
        <n v="-0.18138228012050592"/>
        <n v="-0.18116266441164425"/>
        <n v="-0.17957368436215038"/>
        <n v="-0.17926068660735345"/>
        <n v="-0.17854320921781214"/>
        <n v="-0.17828066331634215"/>
        <n v="-0.17833176476430787"/>
        <n v="-0.17787123079927974"/>
        <n v="-0.17784381551979497"/>
        <n v="-0.17667215923432916"/>
        <n v="-0.17570317649678818"/>
        <n v="-0.17424004618072311"/>
        <n v="-0.17399172105689031"/>
        <n v="-0.1737822743398621"/>
        <n v="-0.17227903015215637"/>
        <n v="-0.17108297144828238"/>
        <n v="-0.1697481913242572"/>
        <n v="-0.1687455305494116"/>
        <n v="-0.1673656239835232"/>
        <n v="-0.16667082143057546"/>
        <n v="-0.16535084239748934"/>
        <n v="-0.1653511694596097"/>
        <n v="-0.16419076756584941"/>
        <n v="-0.16399510627902084"/>
        <n v="-0.16388972729588935"/>
        <n v="-0.16238157089533828"/>
        <n v="-0.16231410374790251"/>
        <n v="-0.16177318730000742"/>
        <n v="-0.16109944022858372"/>
        <n v="-0.16009754202853807"/>
        <n v="-0.16013697251462058"/>
        <n v="-0.15929523320064803"/>
        <n v="-0.15835610776177395"/>
        <n v="-0.15785233402162785"/>
        <n v="-0.15708119502686033"/>
        <n v="-0.15635649126216106"/>
        <n v="-0.15519192258349029"/>
        <n v="-0.15492775320902272"/>
        <n v="-0.15384812558920508"/>
        <n v="-0.1530053299966356"/>
        <n v="-0.15281385466941741"/>
        <n v="-0.15258515579352785"/>
        <n v="-0.15177957499191078"/>
        <n v="-0.15083379086822538"/>
        <n v="-0.15073355487567161"/>
        <n v="-0.15056060717727318"/>
        <n v="-0.14965704807616878"/>
        <n v="-0.14936849999573246"/>
        <n v="-0.14827362332669652"/>
        <n v="-0.14802381476073084"/>
        <n v="-0.14763965893883391"/>
        <n v="-0.14767302389272846"/>
        <n v="-0.14774291871349393"/>
        <n v="-0.14727600089831622"/>
        <n v="-0.14622861881356511"/>
        <n v="-0.14502125066595636"/>
        <n v="-0.14450028501902057"/>
        <n v="-0.14455814371586481"/>
        <n v="-0.14457256651924305"/>
        <n v="-0.14373739860709439"/>
        <n v="-0.14245998804798843"/>
        <n v="-0.14109868111876014"/>
        <n v="-0.1405749069859783"/>
        <n v="-0.13998633760160001"/>
        <n v="-0.13986936834041735"/>
        <n v="-0.13962749418381928"/>
        <n v="-0.13973103238511597"/>
        <n v="-0.13840967433704995"/>
        <n v="-0.1372831877879489"/>
        <n v="-0.13560320405154463"/>
        <n v="-0.13476728873367658"/>
        <n v="-0.13418105977517397"/>
        <n v="-0.1329430316847077"/>
        <n v="-0.13204846781797006"/>
        <n v="-0.13178568036124855"/>
        <n v="-0.13097034263366589"/>
        <n v="-0.13059851721889751"/>
        <n v="-0.13030391456863027"/>
        <n v="-0.12847484696584749"/>
        <n v="-0.12799637769316663"/>
        <n v="-0.12780609956430339"/>
        <n v="-0.12681304830242721"/>
        <n v="-0.12591575209223402"/>
        <n v="-0.12519518705289265"/>
        <n v="-0.12388814955130739"/>
        <n v="-0.12348100133372955"/>
        <n v="-0.12396964800488755"/>
        <n v="-0.12349165616537934"/>
        <n v="-0.12176442117084245"/>
        <n v="-0.12073859574601263"/>
        <n v="-0.11993769785472752"/>
        <n v="-0.12024128239830348"/>
        <n v="-0.11901813359773557"/>
        <n v="-0.11872947832292403"/>
        <n v="-0.11785848612062926"/>
        <n v="-0.11778864042171269"/>
        <n v="-0.11704035603965332"/>
        <n v="-0.11604176154808472"/>
        <n v="-0.11585792725429812"/>
        <n v="-0.11533506122307498"/>
        <n v="-0.11495136949020607"/>
        <n v="-0.11414023683068576"/>
        <n v="-0.11351955656994669"/>
        <n v="-0.11284118547931107"/>
        <n v="-0.11285196230231308"/>
        <n v="-0.11130425764783992"/>
        <n v="-0.11072314865751216"/>
        <n v="-0.11034913121214952"/>
        <n v="-0.11012758402365971"/>
        <n v="-0.10933726940012979"/>
        <n v="-0.10771532603872047"/>
        <n v="-0.10644636343172045"/>
        <n v="-0.10605274230709663"/>
        <n v="-0.10530933190924792"/>
        <n v="-0.10490076318771374"/>
        <n v="-0.10343361857869175"/>
        <n v="-0.10311027022850389"/>
        <n v="-0.10301149204208228"/>
        <n v="-0.10235147242453771"/>
        <n v="-0.10198540162468966"/>
        <n v="-0.1017643666420724"/>
        <n v="-0.10122090210715534"/>
        <n v="-0.10103896107114993"/>
        <n v="-9.9596223131401221E-2"/>
        <n v="-9.9043197639741648E-2"/>
        <n v="-9.9144009323036394E-2"/>
        <n v="-9.8863452677744171E-2"/>
        <n v="-9.8218699061097092E-2"/>
        <n v="-9.801569114571082E-2"/>
        <n v="-9.6350165965858423E-2"/>
        <n v="-9.5737589372047918E-2"/>
        <n v="-9.522218966084689E-2"/>
        <n v="-9.4916398214580408E-2"/>
        <n v="-9.4836467278022807E-2"/>
        <n v="-9.4367229493123345E-2"/>
        <n v="-9.3786308899708515E-2"/>
        <n v="-9.3567599401608442E-2"/>
        <n v="-9.2867911801197162E-2"/>
        <n v="-9.2684173012270166E-2"/>
        <n v="-9.2704743212450924E-2"/>
        <n v="-9.2518914524914689E-2"/>
        <n v="-9.14788133282112E-2"/>
        <n v="-8.9692104627391758E-2"/>
        <n v="-8.9253662375785039E-2"/>
        <n v="-8.8830886979726534E-2"/>
        <n v="-8.8258736229000906E-2"/>
        <n v="-8.8228300818183183E-2"/>
        <n v="-8.7770266024843863E-2"/>
        <n v="-8.7411338022382698E-2"/>
        <n v="-8.7545109782152186E-2"/>
        <n v="-8.7125598175602587E-2"/>
        <n v="-8.5636186099926528E-2"/>
        <n v="-8.5220345503537784E-2"/>
        <n v="-8.5206548502236204E-2"/>
        <n v="-8.5025125199857637E-2"/>
        <n v="-8.4541943803403866E-2"/>
        <n v="-8.2397270927735175E-2"/>
        <n v="-8.2799216302579109E-2"/>
        <n v="-8.3026135600554066E-2"/>
        <n v="-8.3841244482371319E-2"/>
        <n v="-8.3503894802813922E-2"/>
        <n v="-8.2931175976368898E-2"/>
        <n v="-8.0846077196083929E-2"/>
        <n v="-7.8715918401340929E-2"/>
        <n v="-7.8828876593544789E-2"/>
        <n v="-7.8455195488687068E-2"/>
        <n v="-7.8378766267419284E-2"/>
        <n v="-7.7944790781717066E-2"/>
        <n v="-7.7895473867099524E-2"/>
        <n v="-7.7486035663643371E-2"/>
        <n v="-7.7388896649268818E-2"/>
        <n v="-7.713414360567579E-2"/>
        <n v="-7.7008450191075814E-2"/>
        <n v="-7.68089765978891E-2"/>
        <n v="-7.6339327789888556E-2"/>
        <n v="-7.6236183002406518E-2"/>
        <n v="-7.5852766208182931E-2"/>
        <n v="-7.553175247730394E-2"/>
        <n v="-7.5043734363616804E-2"/>
        <n v="-7.3305579910440913E-2"/>
        <n v="-7.3257299756292499E-2"/>
        <n v="-7.3940694277699726E-2"/>
        <n v="-7.3941423762578687E-2"/>
        <n v="-7.3985686464520223E-2"/>
        <n v="-7.3909559595881927E-2"/>
        <n v="-7.2065419528968749E-2"/>
        <n v="-7.2082246664620195E-2"/>
        <n v="-7.0798042454342042E-2"/>
        <n v="-7.0808564808771679E-2"/>
        <n v="-7.0825421123225069E-2"/>
        <n v="-6.8918865646317787E-2"/>
        <n v="-6.9584203470851855E-2"/>
        <n v="-6.9464510337598762E-2"/>
        <n v="-6.9359527121875E-2"/>
        <n v="-6.8417433118751828E-2"/>
        <n v="-6.7056291756779296E-2"/>
        <n v="-6.6842680945383315E-2"/>
        <n v="-6.6817086742805482E-2"/>
        <n v="-6.607382473811152E-2"/>
        <n v="-6.5872993637446892E-2"/>
        <n v="-6.6037560024672537E-2"/>
        <n v="-6.6071413351020444E-2"/>
        <n v="-6.5518865885773742E-2"/>
        <n v="-6.5392330338413351E-2"/>
        <n v="-6.5640314415625775E-2"/>
        <n v="-6.6677213726651266E-2"/>
        <n v="-6.5345495038073714E-2"/>
        <n v="-6.5977998313512212E-2"/>
        <n v="-6.4646762458421256E-2"/>
        <n v="-6.5008525985460336E-2"/>
        <n v="-6.4830579257436932E-2"/>
        <n v="-6.3604871290736886E-2"/>
        <n v="-6.3792160201173884E-2"/>
        <n v="-6.4175031338577507E-2"/>
        <n v="-6.429550009318824E-2"/>
        <n v="-6.511420216202872E-2"/>
        <n v="-6.4626257535212811E-2"/>
        <n v="-6.5151185597190256E-2"/>
        <n v="-6.4577303403109521E-2"/>
        <n v="-6.459847705434911E-2"/>
        <n v="-6.5045834369328315E-2"/>
        <n v="-6.4950926480159682E-2"/>
        <n v="-6.5314782203893307E-2"/>
        <n v="-6.5485172804145939E-2"/>
        <n v="-6.5369565549615788E-2"/>
        <n v="-6.6016008929238604E-2"/>
        <n v="-6.4990380606952877E-2"/>
        <n v="-6.5694207595761736E-2"/>
        <n v="-6.5755702976272326E-2"/>
        <n v="-6.4967740317167996E-2"/>
        <n v="-6.568157996162928E-2"/>
        <n v="-6.6146570536175162E-2"/>
        <n v="-6.6294249616843146E-2"/>
        <n v="-6.6956344731356518E-2"/>
        <n v="-6.6256513210759371E-2"/>
        <n v="-6.6932343184470666E-2"/>
        <n v="-6.7553491890450248E-2"/>
        <n v="-6.6768193496474434E-2"/>
        <n v="-6.7736344857096023E-2"/>
        <n v="-6.6673005322958223E-2"/>
        <n v="-6.577649977921704E-2"/>
        <n v="-6.5796009496225813E-2"/>
        <n v="-6.5935069849678341E-2"/>
        <n v="-6.6491105913531606E-2"/>
        <n v="-6.5554287601950284E-2"/>
        <n v="-6.6462209468909933E-2"/>
        <n v="-6.6770950897529033E-2"/>
        <n v="-6.762617235884319E-2"/>
        <n v="-6.6946708261664503E-2"/>
        <n v="-6.8244367139993517E-2"/>
        <n v="-6.9221122046477124E-2"/>
        <n v="-6.8828354773913081E-2"/>
        <n v="-6.908561385641622E-2"/>
        <n v="-6.9283906675248794E-2"/>
        <n v="-6.9296148927684306E-2"/>
        <n v="-6.97615134841479E-2"/>
        <n v="-7.0866436509376116E-2"/>
        <n v="-7.1688173985395509E-2"/>
        <n v="-7.1108670998553128E-2"/>
        <n v="-7.19794273639979E-2"/>
        <n v="-7.2083224552011035E-2"/>
        <n v="-7.2627517275282535E-2"/>
        <n v="-7.2916298681678759E-2"/>
        <n v="-7.4082730267012606E-2"/>
        <n v="-7.4193969413278035E-2"/>
        <n v="-7.520539290384716E-2"/>
        <n v="-7.567502905067594E-2"/>
        <n v="-7.5231569545878021E-2"/>
        <n v="-7.6464633874556431E-2"/>
        <n v="-7.6283318577292619E-2"/>
        <n v="-7.7136194639340974E-2"/>
        <n v="-7.7346477864820337E-2"/>
        <n v="-7.7839829713405445E-2"/>
        <n v="-7.8685276528624989E-2"/>
        <n v="-7.9066147733122191E-2"/>
        <n v="-8.0217690961883817E-2"/>
        <n v="-8.0069597008981933E-2"/>
        <n v="-8.1325127724841503E-2"/>
        <n v="-8.1445073161170195E-2"/>
        <n v="-8.2580519345422529E-2"/>
        <n v="-8.3547822993743123E-2"/>
        <n v="-8.3539424791270606E-2"/>
        <n v="-8.2961300045065897E-2"/>
        <n v="-8.3202657733102134E-2"/>
        <n v="-8.3704286990979482E-2"/>
        <n v="-8.3976910359322643E-2"/>
        <n v="-8.4507370641869473E-2"/>
        <n v="-8.5751741621136635E-2"/>
        <n v="-8.457585703563171E-2"/>
        <n v="-8.4072594226718048E-2"/>
        <n v="-8.4223749861226549E-2"/>
        <n v="-8.4739290122413935E-2"/>
        <n v="-8.4301651084205023E-2"/>
        <n v="-8.4077071922003171E-2"/>
        <n v="-8.4385079604200275E-2"/>
        <n v="-8.5389848112409975E-2"/>
        <n v="-8.5180823452836216E-2"/>
        <n v="-8.4745788733084498E-2"/>
        <n v="-8.5718481374871328E-2"/>
        <n v="-8.6488600227627443E-2"/>
        <n v="-8.7914650289967977E-2"/>
        <n v="-8.8041649726270169E-2"/>
        <n v="-8.7585168199044397E-2"/>
        <n v="-8.7704661342285689E-2"/>
        <n v="-8.7766820791344222E-2"/>
        <n v="-8.7758054894643861E-2"/>
        <n v="-8.8244474223435163E-2"/>
        <n v="-8.9411219294245101E-2"/>
        <n v="-9.0632122893678752E-2"/>
        <n v="-9.0716291242192965E-2"/>
        <n v="-9.2088541303303198E-2"/>
        <n v="-9.3838568810896153E-2"/>
        <n v="-9.4189793187553286E-2"/>
        <n v="-9.4137744393890263E-2"/>
        <n v="-9.4042825798690083E-2"/>
        <n v="-9.4042525354571832E-2"/>
        <n v="-9.4167689952729408E-2"/>
        <n v="-9.421311198629681E-2"/>
        <n v="-9.4705608688367152E-2"/>
        <n v="-9.5007842135881967E-2"/>
        <n v="-9.5865053721131743E-2"/>
        <n v="-9.5829135692488104E-2"/>
        <n v="-9.5816344766267339E-2"/>
        <n v="-9.5706065188004286E-2"/>
        <n v="-9.6403223902893562E-2"/>
        <n v="-9.6910417602176821E-2"/>
        <n v="-9.7727567797422851E-2"/>
        <n v="-9.7668517344183095E-2"/>
        <n v="-9.72940156048758E-2"/>
        <n v="-9.7019400647743365E-2"/>
        <n v="-9.6924910080615226E-2"/>
        <n v="-9.7076082628795954E-2"/>
        <n v="-9.7530569176621604E-2"/>
        <n v="-9.7584597246931484E-2"/>
        <n v="-9.7897701608214871E-2"/>
        <n v="-9.8011961060003178E-2"/>
        <n v="-9.7907283209802201E-2"/>
        <n v="-9.847713843641516E-2"/>
        <n v="-9.8712254669092364E-2"/>
        <n v="-9.8954957257525372E-2"/>
        <n v="-9.914684356679182E-2"/>
        <n v="-9.9316329416971313E-2"/>
        <n v="-9.964266278158436E-2"/>
        <n v="-9.9552104122856339E-2"/>
        <n v="-9.9595130116454475E-2"/>
        <n v="-0.10009779982139121"/>
        <n v="-0.10039063251674991"/>
        <n v="-0.10049045186343682"/>
        <n v="-0.1005886574282325"/>
        <n v="-9.9890061425350521E-2"/>
        <n v="-9.9970933507487592E-2"/>
        <n v="-0.10045262390289712"/>
        <n v="-0.10104866840967636"/>
        <n v="-0.10226357714184812"/>
        <n v="-0.1037313503105159"/>
        <n v="-0.10378071029536956"/>
        <n v="-0.10410293627648612"/>
        <n v="-0.10437470625123801"/>
        <n v="-0.10480821240203693"/>
        <n v="-0.10502496179450109"/>
        <n v="-0.10507809751996298"/>
        <n v="-0.10515077655571872"/>
        <n v="-0.10524126797582543"/>
        <n v="-0.10619060007649499"/>
        <n v="-0.10681625501222716"/>
        <n v="-0.10636248581079144"/>
        <n v="-0.10670960364950795"/>
        <n v="-0.10720673686529843"/>
        <n v="-0.10724062376955691"/>
        <n v="-0.10773503392461743"/>
        <n v="-0.10810565296024859"/>
        <n v="-0.10854212456551622"/>
        <n v="-0.10878782151971125"/>
        <n v="-0.10860050962175831"/>
        <n v="-0.10885485589164244"/>
        <n v="-0.10911278323694662"/>
        <n v="-0.10984097451067976"/>
        <n v="-0.1103772400054203"/>
        <n v="-0.11052128424159316"/>
        <n v="-0.11047118292685033"/>
        <n v="-0.11068042283940067"/>
        <n v="-0.11066572448608254"/>
        <n v="-0.11091691257164785"/>
        <n v="-0.11125858366756462"/>
        <n v="-0.11126710660008397"/>
        <n v="-0.11262685290734321"/>
        <n v="-0.11300120304403014"/>
        <n v="-0.11314472736281103"/>
        <n v="-0.11374921671844841"/>
        <n v="-0.11417769542936158"/>
        <n v="-0.11422712996573553"/>
        <n v="-0.11519022882518443"/>
        <n v="-0.11575174790706898"/>
        <n v="-0.11631036936213184"/>
        <n v="-0.11668154222833692"/>
        <n v="-0.11700051245330764"/>
        <n v="-0.11648546516902038"/>
        <n v="-0.11687184948571748"/>
        <n v="-0.11744958352181303"/>
        <n v="-0.11794839493151894"/>
        <n v="-0.11670322730675378"/>
        <n v="-0.11707974028892784"/>
        <n v="-0.11731590472187088"/>
        <n v="-0.11755027634598755"/>
        <n v="-0.11763467411565018"/>
        <n v="-0.11768025863422162"/>
        <n v="-0.11848822803961133"/>
        <n v="-0.11865677089110589"/>
        <n v="-0.11896421611927172"/>
        <n v="-0.11978865826682472"/>
        <n v="-0.12044309153545196"/>
        <n v="-0.12058549567592035"/>
        <n v="-0.11899608071489878"/>
        <n v="-0.11883659098963675"/>
        <n v="-0.11870720949439352"/>
        <n v="-0.11899292042346953"/>
        <n v="-0.11902099540229771"/>
        <n v="-0.11860582332326415"/>
        <n v="-0.11837686753361731"/>
        <n v="-0.11774622030008849"/>
        <n v="-0.11741644878846251"/>
        <n v="-0.11618280521517411"/>
        <n v="-0.11626525512445662"/>
        <n v="-0.11501390765652525"/>
        <n v="-0.11541405122577966"/>
        <n v="-0.11550886147799685"/>
        <n v="-0.11389512671122599"/>
        <n v="-0.11406849874369761"/>
        <n v="-0.11433790872033701"/>
        <n v="-0.11489354595434331"/>
        <n v="-0.11515177759280225"/>
        <n v="-0.11533956882370852"/>
        <n v="-0.1133082095191741"/>
        <n v="-0.11438424642067976"/>
        <n v="-0.11445683922757026"/>
        <n v="-0.11501960784697329"/>
        <n v="-0.11532558338063988"/>
        <n v="-0.11535023289607318"/>
        <n v="-0.11533349929149707"/>
        <n v="-0.11680279332808807"/>
        <n v="-0.11614063260631935"/>
        <n v="-0.1163540211261951"/>
        <n v="-0.11652360545668732"/>
        <n v="-0.11700859389241282"/>
        <n v="-0.11659509160295156"/>
        <n v="-0.11713521716269708"/>
        <n v="-0.11685281761546908"/>
        <n v="-0.11724766393570783"/>
        <n v="-0.11735115524849206"/>
        <n v="-0.11640682987486982"/>
        <n v="-0.11426026012543823"/>
        <n v="-0.11372708338138182"/>
        <n v="-0.11389008994648409"/>
        <n v="-0.11344715200756177"/>
        <n v="-0.11361491010492955"/>
        <n v="-0.11383667154060854"/>
        <n v="-0.11465995396505081"/>
        <n v="-0.11467890566328032"/>
        <n v="-0.11369455592759121"/>
        <n v="-0.11388568708341512"/>
        <n v="-0.11197092382052393"/>
        <n v="-0.11237549138828673"/>
        <n v="-0.1123501911694005"/>
        <n v="-0.11132619681791767"/>
        <n v="-0.11153016097589881"/>
        <n v="-0.11037780228872961"/>
        <n v="-0.11035083936799332"/>
        <n v="-0.11035215725639592"/>
        <n v="-0.11111129459311096"/>
        <n v="-0.11217852157747984"/>
        <n v="-0.1115757052919288"/>
        <n v="-0.11078640033310941"/>
        <n v="-0.11081571441361455"/>
        <n v="-0.1114390378443524"/>
        <n v="-0.11080228438828497"/>
        <n v="-0.11092156991703746"/>
        <n v="-0.11104045267049996"/>
        <n v="-0.11133851364467728"/>
        <n v="-0.11141951016946082"/>
        <n v="-0.11141432329899001"/>
        <n v="-0.11138914105226694"/>
        <n v="-0.1102488495120018"/>
        <n v="-0.11041832780239913"/>
        <n v="-0.11073653186002788"/>
        <n v="-0.10965512531672353"/>
        <n v="-0.10920279042107867"/>
        <n v="-0.10967588583637562"/>
        <n v="-0.10967250129853405"/>
        <n v="-0.10955535775675984"/>
        <n v="-0.10702464820562552"/>
        <n v="-0.10609457043473337"/>
        <n v="-0.10503946299851094"/>
        <n v="-0.1036902127207064"/>
        <n v="-0.10293955211292706"/>
        <n v="-0.1023589716491084"/>
        <n v="-0.10245165661616008"/>
        <n v="-0.10289081207770644"/>
        <n v="-0.10327300625288738"/>
        <n v="-0.10189576940076794"/>
        <n v="-0.10192822274695051"/>
        <n v="-0.10033451192037539"/>
        <n v="-9.9161460608946095E-2"/>
        <n v="-9.8267314651194898E-2"/>
        <n v="-9.8699653488332803E-2"/>
        <n v="-9.9332125194127652E-2"/>
        <n v="-9.948732168139339E-2"/>
        <n v="-9.9296773488043777E-2"/>
        <n v="-9.936744269815867E-2"/>
        <n v="-9.7973611439023583E-2"/>
        <n v="-9.7086573450382574E-2"/>
        <n v="-9.7048476577571846E-2"/>
        <n v="-9.7215528129999632E-2"/>
        <n v="-9.6584678042544961E-2"/>
        <n v="-9.6174130587156029E-2"/>
        <n v="-9.5945688627961156E-2"/>
        <n v="-9.6099574820402364E-2"/>
        <n v="-9.6349414620323356E-2"/>
        <n v="-9.6835222946745167E-2"/>
        <n v="-9.5173466010268562E-2"/>
        <n v="-9.5149142506001386E-2"/>
        <n v="-9.3743397290444008E-2"/>
        <n v="-9.3861043052013052E-2"/>
        <n v="-9.4151715665889271E-2"/>
        <n v="-9.1837165491948258E-2"/>
        <n v="-9.1818594125024661E-2"/>
        <n v="-9.134327866871135E-2"/>
        <n v="-9.195457005691518E-2"/>
        <n v="-9.0999717613501327E-2"/>
        <n v="-9.177005589928218E-2"/>
        <n v="-9.1287701670450166E-2"/>
        <n v="-9.0241653498245838E-2"/>
        <n v="-8.9166717197221593E-2"/>
        <n v="-8.8490501556924839E-2"/>
        <n v="-8.8458990137143784E-2"/>
        <n v="-8.8492682373190773E-2"/>
        <n v="-8.8571943513143972E-2"/>
        <n v="-8.8691022552098625E-2"/>
        <n v="-8.9626729939371916E-2"/>
        <n v="-8.8479091088830036E-2"/>
        <n v="-8.7353564703546591E-2"/>
        <n v="-8.7483809835132917E-2"/>
        <n v="-8.6767180447289732E-2"/>
        <n v="-8.6918855558570443E-2"/>
        <n v="-8.5871141291653297E-2"/>
        <n v="-8.4390151382577563E-2"/>
        <n v="-8.3357909273902409E-2"/>
        <n v="-8.2305111055205618E-2"/>
        <n v="-8.2659121917785031E-2"/>
        <n v="-8.1718088948781312E-2"/>
        <n v="-8.2127833586867566E-2"/>
        <n v="-8.1142680154079661E-2"/>
        <n v="-8.1404135058035995E-2"/>
        <n v="-8.1204718855380886E-2"/>
        <n v="-7.9190883866390671E-2"/>
        <n v="-7.7140208509621722E-2"/>
        <n v="-7.7733303350582914E-2"/>
        <n v="-7.6283293361847276E-2"/>
        <n v="-7.5022180321073689E-2"/>
        <n v="-7.5306420446123706E-2"/>
        <n v="-7.5355375271581135E-2"/>
        <n v="-7.6446534939050861E-2"/>
        <n v="-7.6703304785602874E-2"/>
        <n v="-7.5690611107613465E-2"/>
        <n v="-7.5029187991789578E-2"/>
        <n v="-7.4663976791754891E-2"/>
        <n v="-7.3371064201972952E-2"/>
        <n v="-7.3174790059887307E-2"/>
        <n v="-7.2898044831289921E-2"/>
        <n v="-7.2390084061197152E-2"/>
        <n v="-7.1943415966037122E-2"/>
        <n v="-7.2295574582712491E-2"/>
        <n v="-7.2415495066087979E-2"/>
        <n v="-7.1426962010495143E-2"/>
        <n v="-6.9595710551594164E-2"/>
        <n v="-6.9670011905233767E-2"/>
        <n v="-6.9490417306224794E-2"/>
        <n v="-6.9039165525061216E-2"/>
        <n v="-6.9845999673359305E-2"/>
        <n v="-7.0262233826781748E-2"/>
        <n v="-6.9965371055905626E-2"/>
        <n v="-6.9475278607499719E-2"/>
        <n v="-6.9187365632119122E-2"/>
        <n v="-6.8694451507858648E-2"/>
        <n v="-6.8350918735587074E-2"/>
        <n v="-6.8193141577159069E-2"/>
        <n v="-6.814771181840934E-2"/>
        <n v="-6.7449431781188618E-2"/>
        <n v="-6.7793607123107988E-2"/>
        <n v="-6.7148053967495472E-2"/>
        <n v="-6.6526826138936943E-2"/>
        <n v="-6.6160476432310406E-2"/>
        <n v="-6.5604484874673324E-2"/>
        <n v="-6.5642434380241838E-2"/>
        <n v="-6.4383785862302784E-2"/>
        <n v="-6.3494659172850965E-2"/>
        <n v="-6.3472791018977667E-2"/>
        <n v="-6.3519221510968157E-2"/>
        <n v="-6.3653694148812917E-2"/>
        <n v="-6.3486923193352016E-2"/>
        <n v="-6.3902144663198324E-2"/>
        <n v="-6.2274159981038364E-2"/>
        <n v="-6.2546385195511825E-2"/>
        <n v="-6.2376273982374525E-2"/>
        <n v="-6.0869581527687421E-2"/>
        <n v="-6.0652306252262402E-2"/>
        <n v="-6.1264762938201101E-2"/>
        <n v="-6.0938348736758872E-2"/>
        <n v="-6.1101382928102889E-2"/>
        <n v="-6.1822933806943571E-2"/>
        <n v="-6.1352168487087244E-2"/>
        <n v="-6.08644133940138E-2"/>
        <n v="-6.0759914626810088E-2"/>
        <n v="-6.1511217034278878E-2"/>
        <n v="-6.0485065278656804E-2"/>
        <n v="-6.1717124004625229E-2"/>
        <n v="-6.1384363053016783E-2"/>
        <n v="-6.0610211571729675E-2"/>
        <n v="-6.0449750811568496E-2"/>
        <n v="-6.0308100898857284E-2"/>
        <n v="-6.068915262288449E-2"/>
        <n v="-5.8690113275967841E-2"/>
        <n v="-5.8257310131836701E-2"/>
        <n v="-5.836881610759697E-2"/>
        <n v="-5.8045882916250811E-2"/>
        <n v="-5.6951138425428129E-2"/>
        <n v="-5.8304914509317234E-2"/>
        <n v="-5.8704120390694288E-2"/>
        <n v="-6.0069114679625203E-2"/>
        <n v="-5.8970393941933548E-2"/>
        <n v="-5.8886911218432356E-2"/>
        <n v="-5.8989798836220568E-2"/>
        <n v="-5.8320683715817161E-2"/>
        <n v="-5.7990634207341345E-2"/>
        <n v="-5.8119997808832452E-2"/>
        <n v="-5.8096206801477403E-2"/>
        <n v="-5.8138771183623809E-2"/>
        <n v="-5.8226511000012519E-2"/>
        <n v="-5.7819937668366225E-2"/>
        <n v="-5.7650244033975055E-2"/>
        <n v="-5.7548384757979097E-2"/>
        <n v="-5.6837993912475196E-2"/>
        <n v="-5.6106607997503749E-2"/>
        <n v="-5.5258600464767056E-2"/>
        <n v="-5.5597388838263789E-2"/>
        <n v="-5.5541003976119566E-2"/>
        <n v="-5.5108997862599512E-2"/>
        <n v="-5.5246604415275347E-2"/>
        <n v="-5.5041888846693442E-2"/>
        <n v="-5.4001402788399142E-2"/>
        <n v="-5.3618625643125618E-2"/>
        <n v="-5.2469635685435223E-2"/>
        <n v="-5.224782501249238E-2"/>
        <n v="-5.1768409561952097E-2"/>
        <n v="-5.1081473738835134E-2"/>
        <n v="-5.1260704075835981E-2"/>
        <n v="-5.1265587696144033E-2"/>
        <n v="-5.1615263408908783E-2"/>
        <n v="-5.1745328286586949E-2"/>
        <n v="-5.1835668063269599E-2"/>
        <n v="-5.1914201947455239E-2"/>
        <n v="-5.1986171216569704E-2"/>
        <n v="-5.1646336922782005E-2"/>
        <n v="-5.2715352116506631E-2"/>
        <n v="-5.2582258048360357E-2"/>
        <n v="-5.2623048478822022E-2"/>
        <n v="-5.2544106549495991E-2"/>
        <n v="-5.2054298347172234E-2"/>
        <n v="-5.173238812022006E-2"/>
        <n v="-5.1023588424341598E-2"/>
        <n v="-5.0908266159497798E-2"/>
        <n v="-4.9326555664725262E-2"/>
        <n v="-4.9025701309471224E-2"/>
        <n v="-4.876015115822474E-2"/>
        <n v="-4.8763507522119845E-2"/>
        <n v="-4.8586010552643763E-2"/>
        <n v="-4.8502273517730406E-2"/>
        <n v="-4.8668460868277932E-2"/>
        <n v="-4.8636611179964984E-2"/>
        <n v="-4.8266016138497465E-2"/>
        <n v="-4.7572532405277174E-2"/>
        <n v="-4.7020671916828148E-2"/>
        <n v="-4.7205147746971259E-2"/>
        <n v="-4.5708411806752676E-2"/>
        <n v="-4.5435744922001045E-2"/>
        <n v="-4.5392254352698357E-2"/>
        <n v="-4.3789305678752631E-2"/>
        <n v="-4.3962122066680362E-2"/>
        <n v="-4.441138302708595E-2"/>
        <n v="-4.5767249505110984E-2"/>
        <n v="-4.5643933907683121E-2"/>
        <n v="-4.4567959608628666E-2"/>
        <n v="-4.4160180477887383E-2"/>
        <n v="-4.4002684025779719E-2"/>
        <n v="-4.3911857715486523E-2"/>
        <n v="-4.3333629778647166E-2"/>
        <n v="-4.3188829707924932E-2"/>
        <n v="-4.2444789256530668E-2"/>
        <n v="-4.1245237796052422E-2"/>
        <n v="-4.206455112054152E-2"/>
        <n v="-4.189394680073015E-2"/>
        <n v="-4.1902296543917396E-2"/>
        <n v="-4.2034265867264033E-2"/>
        <n v="-4.0800311401291429E-2"/>
        <n v="-4.0707865533770822E-2"/>
        <n v="-4.0586422253827879E-2"/>
        <n v="-3.9426572837201142E-2"/>
        <n v="-3.9032147608894098E-2"/>
        <n v="-4.0189591703206608E-2"/>
        <n v="-3.9424726640445676E-2"/>
        <n v="-3.9469584477600871E-2"/>
        <n v="-3.9499894796856456E-2"/>
        <n v="-3.8872487711097532E-2"/>
        <n v="-3.8442620733535951E-2"/>
        <n v="-3.8374259938279282E-2"/>
        <n v="-3.8005550027633332E-2"/>
        <n v="-3.7996130979834682E-2"/>
        <n v="-3.8473680791688572E-2"/>
        <n v="-3.7815270557915399E-2"/>
        <n v="-3.7609860679879946E-2"/>
        <n v="-3.7672719823751193E-2"/>
        <n v="-3.7732369760971156E-2"/>
        <n v="-3.7781521394177772E-2"/>
        <n v="-3.7445505634514785E-2"/>
        <n v="-3.6844503283314893E-2"/>
        <n v="-3.6567040403574773E-2"/>
        <n v="-3.6222044568716569E-2"/>
        <n v="-3.5880175223913693E-2"/>
        <n v="-3.5931275528281161E-2"/>
        <n v="-3.5903486159604502E-2"/>
        <n v="-3.4996570736215447E-2"/>
        <n v="-3.5151631945031916E-2"/>
        <n v="-3.4883009002930614E-2"/>
        <n v="-3.462397853823778E-2"/>
        <n v="-3.4192472263840534E-2"/>
        <n v="-3.4610705523452863E-2"/>
        <n v="-3.5315142957005961E-2"/>
        <n v="-3.4881443549076137E-2"/>
        <n v="-3.4921983132204799E-2"/>
        <n v="-3.5000846599724016E-2"/>
        <n v="-3.485013637323997E-2"/>
        <n v="-3.5268765970497704E-2"/>
        <n v="-3.5022254539400346E-2"/>
        <n v="-3.4882862099196298E-2"/>
        <n v="-3.4849841444228154E-2"/>
        <n v="-3.4167898008793031E-2"/>
        <n v="-3.4796117876080654E-2"/>
        <n v="-3.5316636650950479E-2"/>
        <n v="-3.4950017917420008E-2"/>
        <n v="-3.3998178859904436E-2"/>
        <n v="-3.4041335564653954E-2"/>
        <n v="-3.4689507662793252E-2"/>
        <n v="-3.4414073967375079E-2"/>
        <n v="-3.4267875320313168E-2"/>
        <n v="-3.4311021715403553E-2"/>
        <n v="-3.4041747476926988E-2"/>
        <n v="-3.3306751053996282E-2"/>
        <n v="-3.3023285252911802E-2"/>
        <n v="-3.3027630848399048E-2"/>
        <n v="-3.2825491997271194E-2"/>
        <n v="-3.2491600537171976E-2"/>
        <n v="-3.3150539436204884E-2"/>
        <n v="-3.2893356142950358E-2"/>
        <n v="-3.2853950270234716E-2"/>
        <n v="-3.1990665206574204E-2"/>
        <n v="-3.1890568174788643E-2"/>
        <n v="-3.2039806319158037E-2"/>
        <n v="-3.2061664879484884E-2"/>
        <n v="-3.1985260517124206E-2"/>
        <n v="-3.1788090409893791E-2"/>
        <n v="-3.1784771208095683E-2"/>
        <n v="-3.2650134745766599E-2"/>
        <n v="-3.2471924652859925E-2"/>
        <n v="-3.2016789958787109E-2"/>
        <n v="-3.080978431274169E-2"/>
        <n v="-3.0174929090501745E-2"/>
        <n v="-2.975032697654072E-2"/>
        <n v="-2.9719413463243947E-2"/>
        <n v="-2.9605622345000346E-2"/>
        <n v="-2.9513988326317592E-2"/>
        <n v="-2.9483772565907156E-2"/>
        <n v="-2.9452513835550261E-2"/>
        <n v="-2.9353699403605112E-2"/>
        <n v="-2.9531290543085214E-2"/>
        <n v="-2.9360071943626071E-2"/>
        <n v="-2.9277531991165666E-2"/>
        <n v="-2.9160141886715993E-2"/>
        <n v="-2.92233836261412E-2"/>
        <n v="-2.700240131499999E-2"/>
        <n v="-2.6939233913078148E-2"/>
        <n v="-2.6686387825693443E-2"/>
        <n v="-2.6633659803207168E-2"/>
        <n v="-2.6725531544442221E-2"/>
        <n v="-2.6714600539459933E-2"/>
        <n v="-2.6483756656552747E-2"/>
        <n v="-2.5234978298017293E-2"/>
        <n v="-2.5539118243938206E-2"/>
        <n v="-2.5058713819386791E-2"/>
        <n v="-2.239248911788335E-2"/>
        <n v="-2.2191376208635344E-2"/>
        <n v="-2.094884515149345E-2"/>
        <n v="-2.0681701571637665E-2"/>
        <n v="-2.0745331431571794E-2"/>
        <n v="-2.0760347839205377E-2"/>
        <n v="-2.0406202421540481E-2"/>
        <n v="-2.0367637667441985E-2"/>
        <n v="-2.0403258370161784E-2"/>
        <n v="-2.0488049398760009E-2"/>
        <n v="-2.0529182456300483E-2"/>
        <n v="-2.0217886070099503E-2"/>
        <n v="-2.0210282612079751E-2"/>
        <n v="-2.0291079987351419E-2"/>
        <n v="-2.0569321796719098E-2"/>
        <n v="-2.0272580506641293E-2"/>
        <n v="-1.981695222686199E-2"/>
        <n v="-1.9269840262111735E-2"/>
        <n v="-1.8546754077821255E-2"/>
        <n v="-1.8561207967584946E-2"/>
        <n v="-1.8487187229117224E-2"/>
        <n v="-1.7993390110125778E-2"/>
        <n v="-1.8037300949320548E-2"/>
        <n v="-1.7907444181322705E-2"/>
        <n v="-1.7921860472523841E-2"/>
        <n v="-1.7875429454704217E-2"/>
        <n v="-1.7693187708587001E-2"/>
        <n v="-1.7845706246972699E-2"/>
        <n v="-1.711326312413116E-2"/>
        <n v="-1.7136032533324613E-2"/>
        <n v="-1.6856531137008003E-2"/>
        <n v="-1.7533666120412291E-2"/>
        <n v="-1.8120678320170943E-2"/>
        <n v="-1.8137235170670278E-2"/>
        <n v="-1.8806730866700594E-2"/>
        <n v="-1.8778923267616484E-2"/>
        <n v="-1.877034767478945E-2"/>
        <n v="-1.8850256681360675E-2"/>
        <n v="-1.8236880843985198E-2"/>
        <n v="-1.8263866023399279E-2"/>
        <n v="-1.8292287271535142E-2"/>
        <n v="-1.8307450850587308E-2"/>
        <n v="-1.9334454895298125E-2"/>
        <n v="-1.9620172062013407E-2"/>
        <n v="-1.9405231573098654E-2"/>
        <n v="-2.1372821859162346E-2"/>
        <n v="-2.1148912450821733E-2"/>
        <n v="-2.0543816807768137E-2"/>
        <n v="-2.0859428863251581E-2"/>
        <n v="-2.0646083143093238E-2"/>
        <n v="-2.0612070963113637E-2"/>
        <n v="-2.054789295978179E-2"/>
        <n v="-2.0550343640779272E-2"/>
        <n v="-2.0599381881841117E-2"/>
        <n v="-2.0638896240202615E-2"/>
        <n v="-2.0636497081988177E-2"/>
        <n v="-2.0638632181893258E-2"/>
        <n v="-2.0478850412053461E-2"/>
        <n v="-2.0773248133244205E-2"/>
        <n v="-1.9660652745324178E-2"/>
        <n v="-1.8825206006570963E-2"/>
        <n v="-1.8171459752211246E-2"/>
        <n v="-1.8031157946944827E-2"/>
        <n v="-1.802854804075887E-2"/>
        <n v="-1.8044900433282659E-2"/>
        <n v="-1.8068942067621625E-2"/>
        <n v="-1.8377866135239191E-2"/>
        <n v="-1.883255415101736E-2"/>
        <n v="-1.7981968714790082E-2"/>
        <n v="-1.8254851575129516E-2"/>
        <n v="-1.7390234529351296E-2"/>
        <n v="-1.7795381966410589E-2"/>
        <n v="-1.8125350860302609E-2"/>
        <n v="-1.8128897028423175E-2"/>
        <n v="-1.8140423374072887E-2"/>
        <n v="-1.8140482202358858E-2"/>
        <n v="-1.8090390919731331E-2"/>
        <n v="-1.899698579385348E-2"/>
        <n v="-1.8846037202175241E-2"/>
        <n v="-1.8799940814960506E-2"/>
        <n v="-1.7623238504860549E-2"/>
        <n v="-1.7619074724452517E-2"/>
        <n v="-1.7628263659977821E-2"/>
        <n v="-1.4459378167239667E-2"/>
        <n v="-1.4440481160804566E-2"/>
        <n v="-1.4525389449802023E-2"/>
        <n v="-1.4929552541820075E-2"/>
        <n v="-1.2873036614907353E-2"/>
        <n v="-1.3456253377031605E-2"/>
        <n v="-1.3475393930363374E-2"/>
        <n v="-1.3348087662541506E-2"/>
        <n v="-1.3113826412108027E-2"/>
        <n v="-1.2998352682775634E-2"/>
        <n v="-1.3087012819011147E-2"/>
        <n v="-1.3024929412065102E-2"/>
        <n v="-1.294996718435521E-2"/>
        <n v="-1.2952124678888823E-2"/>
        <n v="-1.3306051250420876E-2"/>
        <n v="-1.3227493068152548E-2"/>
        <n v="-1.3238963048779731E-2"/>
        <n v="-1.3031744851145189E-2"/>
        <n v="-1.2473619436641457E-2"/>
        <n v="-1.2599347192001648E-2"/>
        <n v="-1.2933735024223044E-2"/>
        <n v="-1.2915901758962716E-2"/>
        <n v="-1.2851831597270158E-2"/>
        <n v="-1.2004041040816432E-2"/>
        <n v="-1.1431554198643263E-2"/>
        <n v="-9.7345366846605837E-3"/>
        <n v="-8.8131162605856218E-3"/>
        <n v="-1.0715586336955664E-2"/>
        <n v="-1.0714677226270312E-2"/>
        <n v="-1.0185930389512736E-2"/>
        <n v="-1.2042983066684785E-2"/>
        <n v="-1.1412838086095473E-2"/>
        <n v="-1.1547351115139739E-2"/>
        <n v="-1.1622891312059949E-2"/>
        <n v="-1.1999750159977689E-2"/>
        <n v="-1.1638271446513613E-2"/>
        <n v="-1.1293734680664151E-2"/>
        <n v="-1.1959544130548677E-2"/>
        <n v="-1.1522419959507056E-2"/>
        <n v="-1.1649354363610861E-2"/>
        <n v="-1.1715946801169486E-2"/>
        <n v="-1.1607406343012241E-2"/>
        <n v="-1.1842115627590679E-2"/>
        <n v="-1.1846133746631056E-2"/>
        <n v="-7.7893750480339512E-3"/>
        <n v="-8.0149703565265233E-3"/>
        <n v="-8.0450090111733961E-3"/>
        <n v="-8.3389575315342569E-3"/>
        <n v="-8.5021395210228765E-3"/>
        <n v="-8.9246636219828378E-3"/>
        <n v="-8.9469717196509844E-3"/>
        <n v="-8.9462560750591287E-3"/>
        <n v="-8.7665844625579078E-3"/>
        <n v="-7.189542555824581E-3"/>
        <n v="-6.1550537827046552E-3"/>
        <n v="-6.158986333825848E-3"/>
        <n v="-7.0202515365761315E-3"/>
        <n v="-6.961453496726628E-3"/>
        <n v="-6.940533209252869E-3"/>
        <n v="-7.04639084932163E-3"/>
        <n v="-7.1203082165588634E-3"/>
        <n v="-7.0469213102762095E-3"/>
        <n v="-6.2534040326094669E-3"/>
        <n v="-6.3209176169866195E-3"/>
        <n v="-6.9246020531162503E-3"/>
        <n v="-6.3709783740407361E-3"/>
        <n v="-4.5131358073966987E-3"/>
        <n v="-4.4942396724403557E-3"/>
        <n v="-4.5065532093795085E-3"/>
        <n v="-4.5168245006008646E-3"/>
        <n v="-4.4966196424371333E-3"/>
        <n v="-4.5100474578287832E-3"/>
        <n v="-4.7064804909443319E-3"/>
        <n v="-3.7365924787377291E-3"/>
        <n v="-4.0650767988954411E-3"/>
        <n v="-4.341096221915728E-3"/>
        <n v="-1.8996920821933538E-3"/>
        <n v="-2.3985747094797333E-3"/>
        <n v="-2.6997680307186637E-3"/>
        <n v="-2.6908374270893619E-3"/>
        <n v="-2.760012685645363E-3"/>
        <n v="-2.3426284545643144E-3"/>
        <n v="-7.2516385043425527E-4"/>
        <n v="-8.1717807282365813E-4"/>
        <n v="-8.5542333232444087E-4"/>
        <n v="-8.5487345514871551E-4"/>
        <n v="-9.1907409916162886E-4"/>
        <n v="-4.0785415301859321E-4"/>
        <n v="-2.4444367252543134E-4"/>
        <n v="-4.245351019320588E-4"/>
        <n v="-3.4460066661489813E-4"/>
        <n v="-3.2213596961613503E-4"/>
        <n v="-4.5310205426403417E-4"/>
        <n v="-1.083703226218498E-3"/>
        <n v="-1.2666397686609324E-3"/>
        <n v="-1.4754736063413913E-3"/>
        <n v="-1.7145204444630716E-3"/>
        <n v="-1.665199981648171E-3"/>
        <n v="-1.8789037386509209E-3"/>
        <n v="-2.7153539878655205E-3"/>
        <n v="-1.3742761360769884E-3"/>
        <n v="-1.365892457181369E-3"/>
        <n v="-1.3572681304991618E-3"/>
        <n v="-1.3388504152503219E-3"/>
        <n v="-1.1781624327271078E-3"/>
        <n v="-1.1752302151526711E-3"/>
        <n v="-1.1720925828603871E-3"/>
        <n v="-1.1373008608500711E-3"/>
        <n v="-1.1700976104444482E-3"/>
        <n v="-1.3662303780273143E-3"/>
        <n v="-1.3861583657467521E-3"/>
        <n v="-1.3486903627982433E-3"/>
        <n v="-3.211379944452721E-4"/>
        <n v="-5.6320124904111395E-4"/>
        <n v="-7.2484453159352884E-4"/>
        <n v="3.1839679377962214E-4"/>
        <n v="5.6271162027196717E-4"/>
        <n v="1.1631543331417432E-3"/>
        <n v="1.0698007784959306E-3"/>
        <n v="1.0691696370065068E-3"/>
        <n v="1.0793083995417263E-3"/>
        <n v="1.0981773265368892E-3"/>
        <n v="9.8912252813345455E-4"/>
        <n v="9.9743738336896927E-4"/>
        <n v="9.1674328162667513E-4"/>
        <n v="6.7174761522493349E-4"/>
        <n v="5.2242930994902774E-4"/>
        <n v="5.6580093166713709E-4"/>
        <n v="5.0262882540621969E-4"/>
        <n v="7.2573788038915259E-4"/>
        <n v="6.2441846402921789E-4"/>
        <n v="6.4194877210019968E-4"/>
        <n v="7.8187817309030398E-4"/>
        <n v="1.1052958277631888E-3"/>
        <n v="8.2956424190518162E-4"/>
        <n v="7.7148511951667372E-4"/>
        <n v="5.3682286619865041E-4"/>
        <n v="9.3637411561870029E-4"/>
        <n v="1.4562387274990969E-3"/>
        <n v="1.4506800129417013E-3"/>
        <n v="1.4251951034472113E-3"/>
        <n v="1.4446718086242726E-3"/>
        <n v="1.4579074479154738E-3"/>
        <n v="1.1060295088703371E-3"/>
        <n v="8.875776545613543E-4"/>
        <n v="9.0909835717652349E-4"/>
        <n v="9.5488435663777251E-4"/>
        <n v="9.7872890706086424E-4"/>
        <n v="1.1470697176088462E-3"/>
        <n v="8.7711914999444643E-4"/>
        <n v="8.2224331313956284E-4"/>
        <n v="2.9690283806696851E-4"/>
        <n v="2.2653856337672383E-4"/>
        <n v="1.6493478715905239E-3"/>
        <n v="1.8129809520579779E-3"/>
        <n v="1.6013894211536778E-3"/>
        <n v="1.4108445963828824E-3"/>
        <n v="1.4558329513231839E-3"/>
        <n v="1.3148847075161536E-3"/>
        <n v="1.3282340689059742E-3"/>
        <n v="1.7868036792027578E-3"/>
        <n v="1.6948110362167616E-3"/>
        <n v="1.2713050508327624E-3"/>
        <n v="1.2743675708411228E-3"/>
        <n v="1.7586041616457818E-3"/>
        <n v="1.7664183169629742E-3"/>
        <n v="1.8056811083993092E-3"/>
        <n v="2.0859706545253245E-3"/>
        <n v="2.2943011745343153E-3"/>
        <n v="2.6140365652316954E-3"/>
        <n v="1.4921859050407871E-3"/>
        <n v="1.3089668536608388E-3"/>
        <n v="1.1121795116527501E-3"/>
        <n v="1.1439659455615813E-3"/>
        <n v="1.0763207983831406E-3"/>
        <n v="9.9970878014558982E-4"/>
        <n v="8.7182216086956253E-4"/>
        <n v="9.4191830586194518E-4"/>
        <n v="1.1011791694617342E-3"/>
        <n v="8.8220579627178923E-4"/>
        <n v="8.211989215948384E-4"/>
        <n v="4.7788803115207602E-4"/>
        <n v="1.1270575537150702E-3"/>
        <n v="9.8223310265561328E-4"/>
        <n v="9.8853246503374705E-4"/>
        <n v="1.017585610072647E-3"/>
        <n v="8.8969440362283016E-4"/>
        <n v="3.3564118228142999E-4"/>
        <n v="3.3812022725835132E-4"/>
        <n v="-1.92158585769908E-4"/>
        <n v="2.7605641963918213E-3"/>
        <n v="2.4796698278402619E-3"/>
        <n v="1.895264560385464E-3"/>
        <n v="1.2273895883779321E-3"/>
        <n v="5.7952757502698266E-4"/>
        <n v="4.7794455290321443E-4"/>
        <n v="-4.7262294545160401E-4"/>
        <n v="-5.2452498683928928E-4"/>
        <n v="-5.7024876769017476E-4"/>
        <n v="-5.4360725226376444E-4"/>
        <n v="-5.2805410795152686E-4"/>
        <n v="-3.7040428600254745E-4"/>
        <n v="-4.9650606597983484E-4"/>
        <n v="8.385055623570622E-4"/>
        <n v="8.1728759349521747E-4"/>
        <n v="9.0943422835202217E-4"/>
        <n v="7.9811885056868699E-4"/>
        <n v="1.0423024407524482E-3"/>
        <n v="3.2947167753242237E-3"/>
        <n v="3.1431623907623141E-3"/>
        <n v="3.347368245461676E-3"/>
        <n v="3.0077668688935598E-3"/>
        <n v="2.1570343157151744E-3"/>
        <n v="2.0535567836085654E-3"/>
        <n v="1.9148752645196602E-3"/>
        <n v="1.9560473652306576E-3"/>
        <n v="2.096106319101078E-3"/>
        <n v="1.6767136346216658E-3"/>
        <n v="1.4998979887000591E-3"/>
        <n v="1.8454182080841119E-3"/>
        <n v="1.5723493695050353E-3"/>
        <n v="1.6789858017779305E-3"/>
        <n v="1.8452754343335691E-3"/>
        <n v="1.2560258812163289E-3"/>
        <n v="8.7507302268823495E-4"/>
        <n v="9.5989979455021269E-4"/>
        <n v="9.2386708828876419E-4"/>
        <n v="-4.7574730798580661E-4"/>
        <n v="-6.8781239023609181E-4"/>
        <n v="-7.9711077940785332E-4"/>
        <n v="-8.3098862709478155E-4"/>
        <n v="-8.4218881683642631E-4"/>
        <n v="-3.7860659439466795E-4"/>
        <n v="-7.9817421961846926E-4"/>
        <n v="-7.9447004908003466E-4"/>
        <n v="-6.4975660539718109E-4"/>
        <n v="-5.6040114970900873E-4"/>
        <n v="-9.6733725918580267E-4"/>
        <n v="-2.1147063433674938E-3"/>
        <n v="-3.1849739883391221E-3"/>
        <n v="-3.4927759876911034E-3"/>
        <n v="-3.3725139248824533E-3"/>
        <n v="-3.3644782038364678E-3"/>
        <n v="-9.9091119690406632E-4"/>
        <n v="-1.1090979317676046E-3"/>
        <n v="-1.0053677614493288E-3"/>
        <n v="-1.0848068412331428E-3"/>
        <n v="-1.1020691639924329E-3"/>
        <n v="-4.1703302741954843E-4"/>
        <n v="-3.8941577175484021E-4"/>
        <n v="-3.6588279559799156E-4"/>
        <n v="-1.4703660480065155E-3"/>
        <n v="-1.6964104957145642E-3"/>
        <n v="-1.9476481457431181E-3"/>
        <n v="-2.8238559160027985E-3"/>
        <n v="-1.2335254703147917E-3"/>
        <n v="-1.1357269510635772E-3"/>
        <n v="-1.2649091925848366E-3"/>
        <n v="-1.1614948347083592E-3"/>
        <n v="-8.7573137908981958E-4"/>
        <n v="-1.4299463073023228E-3"/>
        <n v="1.248838370709408E-3"/>
        <n v="3.5610059244363021E-4"/>
        <n v="4.4130542973691919E-4"/>
        <n v="-4.6133510543647669E-5"/>
        <n v="4.9982305209488086E-4"/>
        <n v="7.2629874514880887E-4"/>
        <n v="5.2217426672393149E-4"/>
        <n v="4.0139806702206603E-4"/>
        <n v="5.3972245485416905E-4"/>
        <n v="1.1946640302567984E-3"/>
        <n v="1.1615595993634655E-3"/>
        <n v="1.3559627008088379E-3"/>
        <n v="1.2648837367530321E-3"/>
        <n v="1.220806197641647E-3"/>
        <n v="1.3819646919689822E-3"/>
        <n v="1.3632977998809881E-3"/>
        <n v="1.1955518035186008E-3"/>
        <n v="1.5523059751848302E-3"/>
        <n v="1.6714088930377287E-3"/>
        <n v="1.4867013372926168E-3"/>
        <n v="7.9716462957525776E-4"/>
        <n v="6.1627444878068762E-4"/>
        <n v="6.5563690013208619E-4"/>
        <n v="3.19717923531665E-4"/>
        <n v="1.9523884717824096E-5"/>
        <n v="-1.2288484974085157E-4"/>
        <n v="2.6359915891692627E-4"/>
        <n v="4.9205829647099714E-4"/>
        <n v="-1.1031884022690282E-3"/>
        <n v="-1.8984765556386647E-3"/>
        <n v="-2.1330478325240223E-3"/>
        <n v="-2.0863617384325036E-3"/>
        <n v="-2.1741782424026719E-3"/>
        <n v="-2.813412020952331E-3"/>
        <n v="-2.5484213272390847E-3"/>
        <n v="-2.1088592288776246E-3"/>
        <n v="-2.6523166911151504E-3"/>
        <n v="-1.1864202913899609E-3"/>
        <n v="9.417589410600115E-4"/>
        <n v="1.0718149315229761E-3"/>
        <n v="1.1636546122970582E-3"/>
        <n v="1.5306150861416777E-3"/>
        <n v="9.0803466858159964E-4"/>
        <n v="1.072849783482172E-3"/>
        <n v="1.2118603176699801E-3"/>
        <n v="9.4503483486192024E-4"/>
        <n v="7.6651269360073025E-4"/>
        <n v="8.104524040870065E-4"/>
        <n v="6.0888460263827703E-4"/>
        <n v="5.007033858235397E-4"/>
        <n v="6.6965452316977139E-4"/>
        <n v="6.171923473957282E-4"/>
        <n v="9.4442232784491017E-4"/>
        <n v="1.503512071377079E-3"/>
        <n v="6.8854475828106416E-4"/>
        <n v="8.7163185776177056E-4"/>
        <n v="4.5904989067304758E-4"/>
        <n v="9.0444899636849766E-4"/>
        <n v="7.0150510533518182E-4"/>
        <n v="-9.0856089827635357E-4"/>
        <n v="-1.0027044679801454E-3"/>
        <n v="-1.0834790889913096E-3"/>
        <n v="-1.1236195567159771E-3"/>
        <n v="-1.5710042049723661E-3"/>
        <n v="-1.5652839563120517E-3"/>
        <n v="-1.0448307547101425E-3"/>
        <n v="-5.5612527795434463E-4"/>
        <n v="-5.5573713541729971E-4"/>
        <n v="-5.4029727910303096E-4"/>
        <n v="1.9900771923699327E-5"/>
        <n v="3.9252341483368881E-4"/>
        <n v="7.7925296774983581E-4"/>
        <n v="7.9680244023746182E-4"/>
        <n v="6.642199674946654E-5"/>
        <n v="4.238040388009264E-4"/>
        <n v="1.4023495786257538E-4"/>
        <n v="2.7602639636766711E-4"/>
        <n v="2.8003364244218901E-3"/>
        <n v="3.3456970068664314E-3"/>
        <n v="2.2640743663322254E-3"/>
        <n v="2.2099311944371505E-3"/>
        <n v="1.9336776365093803E-3"/>
        <n v="1.9440287803241339E-3"/>
        <n v="1.8750881768259053E-3"/>
        <n v="2.0360928318011104E-3"/>
        <n v="1.1627217401427442E-3"/>
        <n v="4.74843207022895E-4"/>
        <n v="9.6345616178034825E-4"/>
        <n v="9.2742128285374444E-4"/>
        <n v="9.5858925557771517E-4"/>
        <n v="2.3437903609131281E-3"/>
        <n v="1.2481664423022753E-3"/>
        <n v="3.101087205018923E-3"/>
        <n v="3.1320471245969424E-3"/>
        <n v="3.6060676244407818E-3"/>
        <n v="3.6659319278801142E-3"/>
        <n v="3.881189725620814E-3"/>
        <n v="4.6631110637178688E-3"/>
        <n v="5.1499829465508351E-3"/>
        <n v="5.6493268938700011E-3"/>
        <n v="5.4097636919642903E-3"/>
        <n v="5.6538953242322261E-3"/>
        <n v="5.873058609230793E-3"/>
        <n v="7.1916396743246808E-3"/>
        <n v="6.3276181999281098E-3"/>
        <n v="4.8902228340599674E-3"/>
        <n v="4.2258474604784935E-3"/>
        <n v="3.974722547553964E-3"/>
        <n v="2.6003005329203839E-3"/>
        <n v="3.3313354232796018E-3"/>
        <n v="3.8199063406211464E-3"/>
        <n v="3.6256034035939029E-3"/>
        <n v="4.1271442857663898E-3"/>
        <n v="4.4046331871236003E-3"/>
        <n v="3.8905644468511776E-3"/>
        <n v="3.3616315441774088E-3"/>
        <n v="3.6375149664184272E-3"/>
        <n v="2.6942350445607211E-3"/>
        <n v="4.058691474793188E-3"/>
        <n v="4.019099912723284E-3"/>
        <n v="3.9855037937747218E-3"/>
        <n v="3.7170342932320109E-3"/>
        <n v="4.0700807527774101E-3"/>
        <n v="4.6078322060941913E-3"/>
        <n v="3.1498359247877066E-3"/>
        <n v="3.3147259072436987E-3"/>
        <n v="3.0596597193897346E-3"/>
        <n v="2.7720455293469295E-3"/>
        <n v="2.4891041893312748E-3"/>
        <n v="1.4180141250073699E-3"/>
        <n v="9.6359361059499612E-4"/>
        <n v="7.4877863879178668E-4"/>
        <n v="6.8468097582162252E-4"/>
        <n v="8.8036677315125704E-4"/>
        <n v="-1.1556848612719152E-4"/>
        <n v="-1.8161846379539817E-3"/>
        <n v="-1.4379076453168705E-3"/>
        <n v="-2.8670251231690635E-3"/>
        <n v="-3.498235785343549E-3"/>
        <n v="-5.8509757435391656E-3"/>
        <n v="-6.7905649445684849E-3"/>
        <n v="-6.1598448535618534E-3"/>
        <n v="-5.6285535973400634E-3"/>
        <n v="-5.3724911650798188E-3"/>
        <n v="-5.5023673618662073E-3"/>
        <n v="-5.6251686107939057E-3"/>
        <n v="-2.3740940481343587E-3"/>
        <n v="-2.5780052339278441E-3"/>
        <n v="-2.4776207680479376E-3"/>
        <n v="-1.3323781090950851E-3"/>
        <n v="-1.6577875019984296E-3"/>
        <n v="-1.3389385513828114E-3"/>
        <n v="-2.8861665472571497E-3"/>
        <n v="-1.5472188592801793E-3"/>
        <n v="-9.8942929348803639E-4"/>
        <n v="-3.638915457093651E-4"/>
        <n v="5.542063591470789E-5"/>
        <n v="4.3258843206743677E-5"/>
        <n v="3.0319770010415467E-4"/>
        <n v="-4.3044164657948125E-4"/>
        <n v="-2.4626652040406201E-3"/>
        <n v="-2.5268609750433448E-3"/>
        <n v="-3.3793133254929196E-3"/>
        <n v="-2.5407727015410741E-3"/>
        <n v="-1.899695551981996E-3"/>
        <n v="-6.0869403652896508E-4"/>
        <n v="-5.3485839812637988E-4"/>
        <n v="-8.2460786483785464E-4"/>
        <n v="-2.3688835010464092E-3"/>
        <n v="-4.1300669994672468E-3"/>
        <n v="-5.7685022560549923E-3"/>
        <n v="-5.0995663672911322E-3"/>
        <n v="-6.1611837379022642E-3"/>
        <n v="-5.8870729665389402E-3"/>
        <n v="-5.8332794789600177E-3"/>
        <n v="-4.6425278651718279E-3"/>
        <n v="-3.7498553757172324E-3"/>
        <n v="-4.3431160314662525E-3"/>
        <n v="-3.9599566444123357E-3"/>
        <n v="-3.8736307178565341E-3"/>
        <n v="-4.8524553726762582E-3"/>
        <n v="-4.872408302286739E-3"/>
        <n v="-4.8948330791296346E-3"/>
        <n v="-5.1748627714199354E-3"/>
        <n v="-4.9872841317131281E-3"/>
        <n v="-4.3841351966428044E-3"/>
        <n v="-5.9418018180116853E-3"/>
        <n v="-7.5886887544020136E-3"/>
        <n v="-7.9690872409711316E-3"/>
        <n v="-6.5544706319963378E-3"/>
        <n v="-4.3283142364585851E-3"/>
        <n v="-5.5787205760689578E-3"/>
        <n v="-7.3531912043612712E-3"/>
        <n v="-9.0105966424547015E-3"/>
        <n v="-9.2033933996306418E-3"/>
        <n v="-8.9239408755382148E-3"/>
        <n v="-1.0410034361943354E-2"/>
        <n v="-1.0055018171686829E-2"/>
        <n v="-1.0116128119501848E-2"/>
        <n v="-1.0267743843405543E-2"/>
        <n v="-1.0072310227160519E-2"/>
        <n v="-1.233297762128095E-2"/>
        <n v="-1.0966913114975343E-2"/>
        <n v="-1.0796394047182504E-2"/>
        <n v="-9.8218354827293124E-3"/>
        <n v="-9.3797284452446332E-3"/>
        <n v="-9.5786278399173485E-3"/>
        <n v="-1.0048993574491542E-2"/>
        <n v="-9.6408821394151738E-3"/>
        <n v="-8.6430299343696389E-3"/>
        <n v="-8.3859446127556754E-3"/>
        <n v="-8.7375024185332942E-3"/>
        <n v="-1.0615094115700436E-2"/>
        <n v="-1.0657915942925283E-2"/>
        <n v="-1.1169509294207824E-2"/>
        <n v="-1.021990443133442E-2"/>
        <n v="-1.2060198704463485E-2"/>
        <n v="-1.3606363120982512E-2"/>
        <n v="-1.1786020457491653E-2"/>
        <n v="-1.3202618532035989E-2"/>
        <n v="-1.4066841819349281E-2"/>
        <n v="-1.4562395188508612E-2"/>
        <n v="-1.4480670506252251E-2"/>
        <n v="-1.4393067958373352E-2"/>
        <n v="-1.5418495881503754E-2"/>
        <n v="-1.3938662335658127E-2"/>
        <n v="-1.4922160266012117E-2"/>
        <n v="-1.4363021557393461E-2"/>
        <n v="-1.6120690090834638E-2"/>
        <n v="-1.5911550893730999E-2"/>
        <n v="-1.5512385681021435E-2"/>
        <n v="-1.672503987545455E-2"/>
        <n v="-1.6633471345428783E-2"/>
        <n v="-1.7807208174933843E-2"/>
        <n v="-1.7261484972933998E-2"/>
        <n v="-1.7303515012678159E-2"/>
        <n v="-1.76336440657377E-2"/>
        <n v="-1.7444536811157135E-2"/>
        <n v="-1.7237134419402896E-2"/>
        <n v="-1.7614805751723375E-2"/>
        <n v="-1.5505054003890807E-2"/>
        <n v="-1.6562440784513181E-2"/>
        <n v="-1.6120466081019118E-2"/>
        <n v="-1.4269713135936325E-2"/>
        <n v="-1.2182656684094033E-2"/>
        <n v="-1.2114820961876764E-2"/>
        <n v="-1.2807501668160861E-2"/>
        <n v="-1.2929462097545688E-2"/>
        <n v="-1.2288408552431714E-2"/>
        <n v="-1.3443182002896471E-2"/>
        <n v="-1.4020471617318208E-2"/>
        <n v="-1.3769078073306304E-2"/>
        <n v="-1.4099331721469779E-2"/>
        <n v="-1.3434336776625744E-2"/>
        <n v="-1.2471499237655212E-2"/>
        <n v="-1.257261156948499E-2"/>
        <n v="-1.1969070958488327E-2"/>
        <n v="-1.2037354765350504E-2"/>
        <n v="-1.3194495884624976E-2"/>
        <n v="-1.2176263630910289E-2"/>
        <n v="-1.1594029670454942E-2"/>
        <n v="-1.0997923994845704E-2"/>
        <n v="-9.6248733216462799E-3"/>
        <n v="-1.1196079145170783E-2"/>
        <n v="-1.2745742172345299E-2"/>
        <n v="-1.2981369225005358E-2"/>
        <n v="-1.494677148022374E-2"/>
        <n v="-1.509451707671816E-2"/>
        <n v="-1.6490612000758412E-2"/>
        <n v="-1.7090405589109126E-2"/>
        <n v="-1.7152661788616318E-2"/>
        <n v="-1.7064149881730311E-2"/>
        <n v="-1.5920996625304218E-2"/>
        <n v="-1.4444624244270725E-2"/>
        <n v="-1.3480295476428516E-2"/>
        <n v="-1.3423714803862277E-2"/>
        <n v="-1.4465872901500084E-2"/>
        <n v="-1.4288726224550036E-2"/>
        <n v="-1.3770932252852853E-2"/>
        <n v="-1.4166000950172614E-2"/>
        <n v="-1.5377250797622257E-2"/>
        <n v="-1.5229344659618409E-2"/>
        <n v="-1.5050095122520384E-2"/>
        <n v="-1.6044270793972849E-2"/>
        <n v="-1.6520644312705716E-2"/>
        <n v="-1.8462462675732566E-2"/>
        <n v="-1.8003365569997442E-2"/>
        <n v="-1.853428215081283E-2"/>
        <n v="-1.7874706702900523E-2"/>
        <n v="-1.6889980503687129E-2"/>
        <n v="-1.6426085156468373E-2"/>
        <n v="-1.740394674517115E-2"/>
        <n v="-1.7047166752502906E-2"/>
        <n v="-1.693134623646356E-2"/>
        <n v="-1.624145778730883E-2"/>
        <n v="-1.4793926696924012E-2"/>
        <n v="-1.4759404400743402E-2"/>
        <n v="-1.6353945603120458E-2"/>
        <n v="-1.9155224759370319E-2"/>
        <n v="-1.9693106428980998E-2"/>
        <n v="-2.0656134576733404E-2"/>
        <n v="-1.9762623558960555E-2"/>
        <n v="-1.9175385620773179E-2"/>
        <n v="-1.9308173304534697E-2"/>
        <n v="-1.891975501010415E-2"/>
        <n v="-2.1352005554925196E-2"/>
        <n v="-2.1405634013100056E-2"/>
        <n v="-2.1466297037995234E-2"/>
        <n v="-2.005911507051366E-2"/>
        <n v="-2.0278389392618907E-2"/>
        <n v="-1.9127352920296815E-2"/>
        <n v="-1.9663746051143613E-2"/>
        <n v="-2.029141563534223E-2"/>
        <n v="-2.1297869549917883E-2"/>
        <n v="-2.1228706540829569E-2"/>
        <n v="-2.3766204421548216E-2"/>
        <n v="-2.1762188128630906E-2"/>
        <n v="-2.0234591961899792E-2"/>
        <n v="-2.0608003197018197E-2"/>
        <n v="-2.0702820129526133E-2"/>
        <n v="-1.8293782880327878E-2"/>
        <n v="-1.7170441343715447E-2"/>
        <n v="-1.8997532683726406E-2"/>
        <n v="-1.8445189047320613E-2"/>
        <n v="-1.672197532872791E-2"/>
        <n v="-1.6796565256850932E-2"/>
        <n v="-1.6905033627930059E-2"/>
        <n v="-2.0149488363291095E-2"/>
        <n v="-2.0322494222432826E-2"/>
        <n v="-2.0026141626182246E-2"/>
        <n v="-2.1389407054375413E-2"/>
        <n v="-2.0328996226697368E-2"/>
        <n v="-1.8890344741470673E-2"/>
        <n v="-1.6658506865704234E-2"/>
        <n v="-1.6623169607531765E-2"/>
        <n v="-1.8801275230963137E-2"/>
        <n v="-1.9305014124460812E-2"/>
        <n v="-2.2558037258024778E-2"/>
        <n v="-2.2590624943183209E-2"/>
        <n v="-2.3309338251336058E-2"/>
        <n v="-2.2898347390721486E-2"/>
        <n v="-2.1635030521766293E-2"/>
        <n v="-2.2859342510839906E-2"/>
        <n v="-2.2822848332622082E-2"/>
        <n v="-2.0619799710149326E-2"/>
        <n v="-2.2776011913032759E-2"/>
        <n v="-2.3166320032760326E-2"/>
        <n v="-2.1224543022317924E-2"/>
        <n v="-2.1452656473570919E-2"/>
        <n v="-2.0610068693476844E-2"/>
        <n v="-1.935598419364757E-2"/>
        <n v="-2.0812310306122794E-2"/>
        <n v="-2.1444271595895993E-2"/>
        <n v="-2.1387364984180226E-2"/>
        <n v="-2.1060066080559513E-2"/>
        <n v="-2.3782450534433838E-2"/>
        <n v="-2.404052420492097E-2"/>
        <n v="-2.4496214618271721E-2"/>
        <n v="-2.4496740733429768E-2"/>
        <n v="-2.3604086773943003E-2"/>
        <n v="-2.1979988738786531E-2"/>
        <n v="-2.0074576069802962E-2"/>
        <n v="-2.0285418582699367E-2"/>
        <n v="-2.1676156934092809E-2"/>
        <n v="-1.9530773078926773E-2"/>
        <n v="-1.9000816703405834E-2"/>
        <n v="-1.818068168839063E-2"/>
        <n v="-1.8594014057510239E-2"/>
        <n v="-1.9071281918166674E-2"/>
        <n v="-1.8920290868626951E-2"/>
        <n v="-1.7130564405086333E-2"/>
        <n v="-2.063171231573141E-2"/>
        <n v="-2.1342978212402382E-2"/>
        <n v="-2.3333441696483426E-2"/>
        <n v="-2.7525132241060114E-2"/>
        <n v="-2.7775544926094253E-2"/>
        <n v="-2.5248189403399266E-2"/>
        <n v="-2.6455666614508336E-2"/>
        <n v="-2.6106205140335015E-2"/>
        <n v="-2.7702605251183156E-2"/>
        <n v="-2.7063561225500885E-2"/>
        <n v="-2.7618495797443975E-2"/>
        <n v="-3.1831578488106617E-2"/>
        <n v="-3.0239259753400308E-2"/>
        <n v="-2.8683598620496707E-2"/>
        <n v="-2.8233001539171694E-2"/>
        <n v="-2.9907053500029732E-2"/>
        <n v="-2.9767463988526872E-2"/>
        <n v="-2.9344960198259145E-2"/>
        <n v="-2.9468564503237309E-2"/>
        <n v="-2.9718514333708788E-2"/>
        <n v="-3.0637195284610293E-2"/>
        <n v="-3.3847034370098811E-2"/>
        <n v="-3.122069190036016E-2"/>
        <n v="-2.984307560710105E-2"/>
        <n v="-3.0193842805618782E-2"/>
        <n v="-3.1896424589866315E-2"/>
        <n v="-3.017697588084985E-2"/>
        <n v="-3.2711069752240196E-2"/>
        <n v="-3.3900902125345855E-2"/>
        <n v="-3.4119855504648987E-2"/>
        <n v="-3.4483229630198099E-2"/>
        <n v="-3.4692139106366447E-2"/>
        <n v="-3.796445842711671E-2"/>
        <n v="-3.9376700179363934E-2"/>
        <n v="-4.0438423401567544E-2"/>
        <n v="-4.1144063399698727E-2"/>
        <n v="-3.7858233312460327E-2"/>
        <n v="-3.8513723664421129E-2"/>
        <n v="-3.7572426285372509E-2"/>
        <n v="-3.6592819546245658E-2"/>
        <n v="-3.4852868980738257E-2"/>
        <n v="-3.2208348503581806E-2"/>
        <n v="-2.9969061801158259E-2"/>
        <n v="-3.1026349642344329E-2"/>
        <n v="-3.0496875324551479E-2"/>
        <n v="-3.2198644660669899E-2"/>
        <n v="-3.254473660248678E-2"/>
        <n v="-3.2877081368316116E-2"/>
        <n v="-3.3485146434600231E-2"/>
        <n v="-3.3171778767178015E-2"/>
        <n v="-3.5053489465850768E-2"/>
        <n v="-3.2408556040347994E-2"/>
        <n v="-3.4803564585560179E-2"/>
        <n v="-3.7947276375898391E-2"/>
        <n v="-3.7293944562568564E-2"/>
        <n v="-3.742182757947049E-2"/>
        <n v="-3.4683363947971599E-2"/>
        <n v="-3.6011715293913227E-2"/>
        <n v="-3.6862177684681398E-2"/>
        <n v="-3.5138774582305597E-2"/>
        <n v="-3.3998159743478792E-2"/>
        <n v="-3.7296222952570138E-2"/>
        <n v="-3.59320325842011E-2"/>
        <n v="-3.5117153557602296E-2"/>
        <n v="-3.258684512321805E-2"/>
        <n v="-3.3445759133974309E-2"/>
        <n v="-3.4152985255283069E-2"/>
        <n v="-3.820278464759512E-2"/>
        <n v="-3.8262414920193083E-2"/>
        <n v="-3.8914429313503467E-2"/>
        <n v="-4.1405319448596517E-2"/>
        <n v="-4.405680907699145E-2"/>
        <n v="-4.6526291916282034E-2"/>
        <n v="-4.8422197491604167E-2"/>
        <n v="-4.7567560315410831E-2"/>
        <n v="-4.7698666270579254E-2"/>
        <n v="-5.0829664329794598E-2"/>
        <n v="-5.088284095815053E-2"/>
        <n v="-5.0362969712565306E-2"/>
        <n v="-5.1345348268620326E-2"/>
        <n v="-5.230141891554093E-2"/>
        <n v="-5.7134808262759643E-2"/>
        <n v="-5.8573391826771799E-2"/>
        <n v="-6.0504811281618907E-2"/>
        <n v="-5.7955294505076339E-2"/>
        <n v="-5.634395317935631E-2"/>
        <n v="-5.4626845949211203E-2"/>
        <n v="-5.4730795239589562E-2"/>
        <n v="-5.6982480869110452E-2"/>
        <n v="-6.2790546165540292E-2"/>
        <n v="-6.2701328919323993E-2"/>
        <n v="-6.6010290982968609E-2"/>
        <n v="-6.8436491237330865E-2"/>
        <n v="-6.6217643706948603E-2"/>
        <n v="-6.751259013351836E-2"/>
        <n v="-6.7490167118860134E-2"/>
        <n v="-6.756331226510004E-2"/>
        <n v="-6.6049221554631554E-2"/>
        <n v="-6.3807593081265324E-2"/>
        <n v="-6.3986747797796839E-2"/>
        <n v="-6.310357199605468E-2"/>
        <n v="-6.7785016979744969E-2"/>
        <n v="-6.5246331833624299E-2"/>
        <n v="-6.39443236509466E-2"/>
        <n v="-6.7087067502316744E-2"/>
        <n v="-6.7036651203413969E-2"/>
        <n v="-6.5824698816336666E-2"/>
        <n v="-6.6867752952413373E-2"/>
        <n v="-6.5846443987525413E-2"/>
        <n v="-6.6582988464861645E-2"/>
        <n v="-6.5821671133932613E-2"/>
        <n v="-6.5551472949248027E-2"/>
        <n v="-6.675526986497976E-2"/>
        <n v="-6.437548142444123E-2"/>
        <n v="-6.2811032375167358E-2"/>
        <n v="-6.1429638872717039E-2"/>
        <n v="-6.2804105534186722E-2"/>
        <n v="-6.286914114698075E-2"/>
        <n v="-6.4040195581924447E-2"/>
        <n v="-6.3899947769762225E-2"/>
        <n v="-6.4252340646556716E-2"/>
        <n v="-6.7670141804111753E-2"/>
        <n v="-6.8583098757187169E-2"/>
        <n v="-7.1974095099075694E-2"/>
        <n v="-6.8878185601754835E-2"/>
        <n v="-7.2032343609871166E-2"/>
        <n v="-7.1427884868908442E-2"/>
        <n v="-7.1299589762642418E-2"/>
        <n v="-7.6170584491696378E-2"/>
        <n v="-7.5701483168351374E-2"/>
        <n v="-8.0937903436696462E-2"/>
        <n v="-8.2343272381559945E-2"/>
        <n v="-8.2047001412430556E-2"/>
        <n v="-8.207402236430146E-2"/>
        <n v="-8.2001048585810171E-2"/>
        <n v="-8.3012694730427952E-2"/>
        <n v="-8.3566845114478414E-2"/>
        <n v="-8.4078257215633223E-2"/>
        <n v="-8.2618498542577426E-2"/>
        <n v="-8.2903405282075376E-2"/>
        <n v="-8.324860112006556E-2"/>
        <n v="-8.5349970530281954E-2"/>
        <n v="-8.5430717531924744E-2"/>
        <n v="-8.5822526146133699E-2"/>
        <n v="-8.5815934525017123E-2"/>
        <n v="-8.4858396735698061E-2"/>
        <n v="-8.5537062095416713E-2"/>
        <n v="-8.1462928492439635E-2"/>
        <n v="-8.0362098984916738E-2"/>
        <n v="-8.0153727282724796E-2"/>
        <n v="-8.0193732232264753E-2"/>
        <n v="-8.0312133997042193E-2"/>
        <n v="-8.0233318761864028E-2"/>
        <n v="-8.0284124506176294E-2"/>
        <n v="-8.0796331151808509E-2"/>
        <n v="-7.9903870250468551E-2"/>
        <n v="-7.9068429736249876E-2"/>
        <n v="-7.770207387322238E-2"/>
        <n v="-7.7632148927611139E-2"/>
        <n v="-7.6527460596509597E-2"/>
        <n v="-7.8177729293088957E-2"/>
        <n v="-7.7118898859938168E-2"/>
        <n v="-7.9410174746045073E-2"/>
        <n v="-7.5620656089406241E-2"/>
        <n v="-7.2447022687393114E-2"/>
        <n v="-7.4139775526630924E-2"/>
        <n v="-7.5378989445576083E-2"/>
        <n v="-7.6460219442891733E-2"/>
        <n v="-7.7446213834595448E-2"/>
        <n v="-7.6887399292299069E-2"/>
        <n v="-7.7890976700514189E-2"/>
        <n v="-7.8689733504644491E-2"/>
        <n v="-7.8395414539645658E-2"/>
        <n v="-7.6452665546964532E-2"/>
        <n v="-7.3671086761772253E-2"/>
        <n v="-7.2245320255241649E-2"/>
        <n v="-7.1921009204470629E-2"/>
        <n v="-7.6805993474249629E-2"/>
        <n v="-7.7281981259920349E-2"/>
        <n v="-7.6805931107334496E-2"/>
        <n v="-7.6920342833425567E-2"/>
        <n v="-7.899558722737153E-2"/>
        <n v="-7.7901812975390311E-2"/>
        <n v="-8.0060997078907764E-2"/>
        <n v="-7.9902559088958269E-2"/>
        <n v="-7.915871765069589E-2"/>
        <n v="-8.1330951104146412E-2"/>
        <n v="-8.1710630676676083E-2"/>
        <n v="-8.6683297920239544E-2"/>
        <n v="-8.6684839041431275E-2"/>
        <n v="-8.7969208986387562E-2"/>
        <n v="-8.7077128918680219E-2"/>
        <n v="-9.2025957622109536E-2"/>
        <n v="-9.0145011587208237E-2"/>
        <n v="-9.4870114239081871E-2"/>
        <n v="-9.4733861705590616E-2"/>
        <n v="-9.5353105161640306E-2"/>
        <n v="-9.7099786366946883E-2"/>
        <n v="-9.8003653215650841E-2"/>
        <n v="-9.6061177602107181E-2"/>
        <n v="-9.9011878237378115E-2"/>
        <n v="-9.8768177990111922E-2"/>
        <n v="-9.9276298220404915E-2"/>
        <n v="-9.7227209432721284E-2"/>
        <n v="-9.6159732247900087E-2"/>
        <n v="-9.6111815953181787E-2"/>
        <n v="-9.6110842940393584E-2"/>
        <n v="-9.5070054273433499E-2"/>
        <n v="-9.5658702778337198E-2"/>
        <n v="-9.3617349290096186E-2"/>
        <n v="-9.3458058986140832E-2"/>
        <n v="-9.5117192387219329E-2"/>
        <n v="-9.5320291752224229E-2"/>
        <n v="-9.9172204606674072E-2"/>
        <n v="-9.9748749781626261E-2"/>
        <n v="-0.10189669949037071"/>
        <n v="-9.8606389889926718E-2"/>
        <n v="-0.10069944595286509"/>
        <n v="-9.8621565525356406E-2"/>
        <n v="-0.10219535674042209"/>
        <n v="-9.677944498253313E-2"/>
        <n v="-9.8290102493483258E-2"/>
        <n v="-9.802986078037422E-2"/>
        <n v="-0.10065513414668187"/>
        <n v="-9.6730695068391562E-2"/>
        <n v="-0.10274597085495413"/>
        <n v="-0.10237299049821241"/>
        <n v="-0.10224761753981629"/>
        <n v="-0.10238651103289043"/>
        <n v="-0.10514785028258415"/>
        <n v="-0.10390506397361308"/>
        <n v="-0.10379611640069339"/>
        <n v="-0.10745330025825447"/>
        <n v="-0.10738620179998909"/>
        <n v="-0.10617537573867823"/>
        <n v="-0.10875042266168766"/>
        <n v="-0.10643791578013584"/>
        <n v="-0.11015370835424212"/>
        <n v="-0.11066742068852806"/>
        <n v="-0.1188166113467841"/>
        <n v="-0.11617577363927342"/>
        <n v="-0.11880908453987746"/>
        <n v="-0.11743800016122398"/>
        <n v="-0.11714148858438186"/>
        <n v="-0.11573598847795749"/>
        <n v="-0.11569750105711139"/>
        <n v="-0.11585370254287075"/>
        <n v="-0.11517179506980209"/>
        <n v="-0.114500924989272"/>
        <n v="-0.11462748035519238"/>
        <n v="-0.11559894916710228"/>
        <n v="-0.11503942445884034"/>
        <n v="-0.11445980272465106"/>
        <n v="-0.1162952106292566"/>
        <n v="-0.11630619253122582"/>
        <n v="-0.11663541926404214"/>
        <n v="-0.11665477019292883"/>
        <n v="-0.11488692224809062"/>
        <n v="-0.1158161310523573"/>
        <n v="-0.11893328537872422"/>
        <n v="-0.11866911612619731"/>
        <n v="-0.12170842555362998"/>
        <n v="-0.12042630119766541"/>
        <n v="-0.1195967519000042"/>
        <n v="-0.11961225119658597"/>
        <n v="-0.11670162717049477"/>
        <n v="-0.11690876104457834"/>
        <n v="-0.12103663028513065"/>
        <n v="-0.11998921048073788"/>
        <n v="-0.11992383116385709"/>
        <n v="-0.11730720393930159"/>
        <n v="-0.11733409253480656"/>
        <n v="-0.11698184093760701"/>
        <n v="-0.11725904928425952"/>
        <n v="-0.115885647339576"/>
        <n v="-0.11541503866942393"/>
        <n v="-0.11407293559193872"/>
        <n v="-0.11415759884327559"/>
        <n v="-0.11487017606452152"/>
        <n v="-0.11625376490710225"/>
        <n v="-0.1174291692561733"/>
        <n v="-0.11606566386742806"/>
        <n v="-0.11321086429856503"/>
        <n v="-0.11390393649781699"/>
        <n v="-0.11354844923043193"/>
        <n v="-0.11449923814876629"/>
        <n v="-0.11538938835311287"/>
        <n v="-0.11729643757095708"/>
        <n v="-0.11733068979184666"/>
        <n v="-0.11721082436072265"/>
        <n v="-0.11812987687590708"/>
        <n v="-0.11695230557335327"/>
        <n v="-0.11816437415311311"/>
        <n v="-0.12153576802778267"/>
        <n v="-0.12172407108315764"/>
        <n v="-0.1201356631759177"/>
        <n v="-0.12028343888701923"/>
        <n v="-0.11990294260475036"/>
        <n v="-0.12040688023590876"/>
        <n v="-0.12034502096199172"/>
        <n v="-0.122161566099227"/>
        <n v="-0.12220809711499239"/>
        <n v="-0.12223029878120284"/>
        <n v="-0.12217461234464676"/>
        <n v="-0.11831403007281475"/>
        <n v="-0.11849670281016993"/>
        <n v="-0.11542175933522725"/>
        <n v="-0.11626717452015081"/>
        <n v="-0.11603587761922608"/>
        <n v="-0.11868074422045424"/>
        <n v="-0.11867745110747781"/>
        <n v="-0.12072313269541908"/>
        <n v="-0.12160541009062341"/>
        <n v="-0.1214658489164194"/>
        <n v="-0.12634797246240465"/>
        <n v="-0.12890084976817134"/>
        <n v="-0.12855045060292944"/>
        <n v="-0.12845647730362636"/>
        <n v="-0.12754987223165906"/>
        <n v="-0.12545202243236223"/>
        <n v="-0.12455407785535232"/>
        <n v="-0.12627158262420807"/>
        <n v="-0.12924460288790679"/>
        <n v="-0.12800858686609484"/>
        <n v="-0.12314927577025861"/>
        <n v="-0.12635303268610062"/>
        <n v="-0.12754205526873005"/>
        <n v="-0.12735026219447279"/>
        <n v="-0.12786197014066902"/>
        <n v="-0.12883926517720531"/>
        <n v="-0.12983356583673145"/>
        <n v="-0.1306730886172161"/>
        <n v="-0.12853558889694963"/>
        <n v="-0.13016789704167617"/>
        <n v="-0.13173959484554346"/>
        <n v="-0.13551947917946486"/>
        <n v="-0.14117792900581949"/>
        <n v="-0.14130248992494859"/>
        <n v="-0.13942315657065427"/>
        <n v="-0.13939509057856989"/>
        <n v="-0.14391054364183539"/>
        <n v="-0.14500673100377251"/>
        <n v="-0.14739847275457638"/>
        <n v="-0.14773009357480635"/>
        <n v="-0.14637179180827903"/>
        <n v="-0.14495932543485734"/>
        <n v="-0.14381427826515472"/>
        <n v="-0.14488189268103063"/>
        <n v="-0.14958361985860952"/>
        <n v="-0.15083495092268046"/>
        <n v="-0.14915464437377371"/>
        <n v="-0.15109652781420468"/>
        <n v="-0.15031030283395339"/>
        <n v="-0.14671903735210368"/>
        <n v="-0.14580589966735799"/>
        <n v="-0.14600028475247737"/>
        <n v="-0.14595220638685211"/>
        <n v="-0.1445085964959664"/>
        <n v="-0.14456945165167476"/>
        <n v="-0.14209710974766959"/>
        <n v="-0.14721469477330126"/>
        <n v="-0.14876003125651011"/>
        <n v="-0.15091352166517658"/>
        <n v="-0.14934744246484166"/>
        <n v="-0.14088779583735594"/>
        <n v="-0.14648715233181278"/>
        <n v="-0.14902543571204369"/>
        <n v="-0.15568510357785237"/>
        <n v="-0.15683367175311597"/>
        <n v="-0.15599849141963815"/>
        <n v="-0.15725572165771082"/>
        <n v="-0.15605459316370013"/>
        <n v="-0.15474063286048279"/>
        <n v="-0.16051614457659377"/>
        <n v="-0.15874124384577012"/>
        <n v="-0.16010455835914666"/>
        <n v="-0.16475238909367729"/>
        <n v="-0.17093179884614332"/>
        <n v="-0.16766528931836916"/>
        <n v="-0.17327038893476138"/>
        <n v="-0.16834061486834587"/>
        <n v="-0.17280896761767053"/>
        <n v="-0.17388778450197867"/>
        <n v="-0.17367689661928473"/>
        <n v="-0.17793379106277002"/>
        <n v="-0.17775749772221852"/>
        <n v="-0.17548459490760704"/>
        <n v="-0.17785962901848393"/>
        <n v="-0.17749827080974323"/>
        <n v="-0.17649373021493381"/>
        <n v="-0.17652168237930616"/>
        <n v="-0.17571762779968936"/>
        <n v="-0.17536903502384324"/>
        <n v="-0.1743620463698948"/>
        <n v="-0.17303748488882376"/>
        <n v="-0.17814842054881122"/>
        <n v="-0.17468217758629542"/>
        <n v="-0.1784391232447505"/>
        <n v="-0.17545563601005101"/>
        <n v="-0.18694852305645945"/>
        <n v="-0.18590193891205598"/>
        <n v="-0.1850963376408456"/>
        <n v="-0.18432028187759783"/>
        <n v="-0.18641014109829679"/>
        <n v="-0.19090266668491998"/>
        <n v="-0.18996245462541897"/>
        <n v="-0.18783690410525516"/>
        <n v="-0.18861019232610504"/>
        <n v="-0.18640314213408102"/>
        <n v="-0.18668660967532452"/>
        <n v="-0.18725284995690994"/>
        <n v="-0.18821352743021069"/>
        <n v="-0.18805087294914324"/>
        <n v="-0.18724736377330151"/>
        <n v="-0.18754241141015648"/>
        <n v="-0.19526916903797523"/>
        <n v="-0.20159418179303193"/>
        <n v="-0.19878084582982633"/>
        <n v="-0.18943072654287246"/>
        <n v="-0.18697595339971373"/>
        <n v="-0.1870133863102828"/>
        <n v="-0.18682193807442105"/>
        <n v="-0.18588919949550606"/>
        <n v="-0.18885698931269959"/>
        <n v="-0.18767183434286205"/>
        <n v="-0.18796977033394283"/>
        <n v="-0.18638678246578558"/>
        <n v="-0.1870984985209394"/>
        <n v="-0.18583129664809539"/>
        <n v="-0.19184175223767619"/>
        <n v="-0.19076500216981412"/>
        <n v="-0.19123446307094366"/>
        <n v="-0.19127455472756785"/>
        <n v="-0.19105516574755521"/>
        <n v="-0.19174735199726781"/>
        <n v="-0.19192162108491279"/>
        <n v="-0.19207261824094804"/>
        <n v="-0.19095804758211213"/>
        <n v="-0.18994404277139995"/>
        <n v="-0.1909537470274448"/>
        <n v="-0.19032012238131657"/>
        <n v="-0.19030716764337574"/>
        <n v="-0.19028157446626578"/>
        <n v="-0.19101653895034543"/>
        <n v="-0.1885446601712365"/>
        <n v="-0.19280203598730972"/>
        <n v="-0.18967997186146113"/>
        <n v="-0.18490919676502388"/>
        <n v="-0.18448347999821813"/>
        <n v="-0.18262675693491442"/>
        <n v="-0.19333669257155722"/>
        <n v="-0.19301141452022061"/>
        <n v="-0.19124483300457379"/>
        <n v="-0.19102238742367203"/>
        <n v="-0.18977317559695739"/>
        <n v="-0.19078385428363212"/>
        <n v="-0.18922445937580712"/>
        <n v="-0.18907053727270351"/>
        <n v="-0.18885240283422294"/>
        <n v="-0.19497829527680666"/>
        <n v="-0.19279898128414838"/>
        <n v="-0.19480770286782351"/>
        <n v="-0.1968521464038446"/>
        <n v="-0.20032113916514199"/>
        <n v="-0.20202975534145137"/>
        <n v="-0.20237471513919789"/>
        <n v="-0.19741746028858051"/>
        <n v="-0.19805254936321146"/>
        <n v="-0.19814778678292744"/>
        <n v="-0.20212137580312137"/>
        <n v="-0.20378894840030207"/>
        <n v="-0.20544152548749728"/>
        <n v="-0.20786892973898241"/>
        <n v="-0.21031672961386985"/>
        <n v="-0.21596611814459446"/>
        <n v="-0.21610923833964235"/>
        <n v="-0.21515084592111389"/>
        <n v="-0.21529092947941206"/>
        <n v="-0.21515025796186479"/>
        <n v="-0.21519717561443641"/>
        <n v="-0.21628578963224973"/>
        <n v="-0.21554039051388166"/>
        <n v="-0.21227353201573082"/>
        <n v="-0.21226069914358628"/>
        <n v="-0.2159595356363252"/>
        <n v="-0.21431750888674586"/>
        <n v="-0.21506053386971635"/>
        <n v="-0.21680549457389928"/>
        <n v="-0.21681477821431178"/>
        <n v="-0.21947934317859372"/>
        <n v="-0.22025926818577882"/>
        <n v="-0.2213172357471225"/>
        <n v="-0.21898983503714206"/>
        <n v="-0.21607575882964725"/>
        <n v="-0.22164296853011009"/>
        <n v="-0.23023480021521073"/>
        <n v="-0.22835495839335646"/>
        <n v="-0.2281068671159763"/>
        <n v="-0.23185672520979808"/>
        <n v="-0.22958863492511286"/>
        <n v="-0.23281301177275099"/>
        <n v="-0.23191647189855533"/>
        <n v="-0.23431698608446391"/>
        <n v="-0.23799267643164876"/>
        <n v="-0.23742359381676362"/>
        <n v="-0.23165505348445861"/>
        <n v="-0.23104452470879464"/>
        <n v="-0.22791222725676191"/>
        <n v="-0.23240008408016605"/>
        <n v="-0.2357395815853546"/>
        <n v="-0.22071284208581396"/>
        <n v="-0.21504875576197791"/>
        <n v="-0.20789490653547493"/>
        <n v="-0.20903867433163831"/>
        <n v="-0.20868441489307712"/>
        <n v="-0.22054642287128312"/>
        <n v="-0.21600619219498188"/>
        <n v="-0.21555762742204618"/>
        <n v="-0.21626491778006854"/>
        <n v="-0.22581429637207334"/>
        <n v="-0.22620180951866764"/>
        <n v="-0.23039263304972174"/>
        <n v="-0.23427212684680235"/>
        <n v="-0.24566995672010927"/>
        <n v="-0.24499062576865366"/>
        <n v="-0.24440668122284451"/>
        <n v="-0.23971633459509095"/>
        <n v="-0.23845993850983757"/>
        <n v="-0.23954066134082963"/>
        <n v="-0.24257635784103382"/>
        <n v="-0.22892010331305246"/>
        <n v="-0.22074974400993111"/>
        <n v="-0.22465322704326934"/>
        <n v="-0.21812360464569414"/>
        <n v="-0.21089000871535926"/>
        <n v="-0.20652277832961091"/>
        <n v="-0.20562262222531677"/>
        <n v="-0.20915963159722206"/>
        <n v="-0.21139012985651234"/>
        <n v="-0.20962376991440287"/>
        <n v="-0.20944493413341725"/>
        <n v="-0.20948293636144813"/>
        <n v="-0.2096745857149459"/>
        <n v="-0.21228722993605631"/>
        <n v="-0.22017949017713861"/>
        <n v="-0.21784712296752942"/>
        <n v="-0.21671271767532435"/>
        <n v="-0.21770935660009674"/>
        <n v="-0.21843298124621724"/>
        <n v="-0.22037491487653757"/>
        <n v="-0.21332591152871486"/>
        <n v="-0.21363925476099496"/>
        <n v="-0.22449329456178813"/>
        <n v="-0.22974157746530435"/>
        <n v="-0.22339422529653202"/>
        <n v="-0.21861451320928227"/>
        <n v="-0.2151270105621175"/>
        <n v="-0.21519134009472959"/>
        <n v="-0.2140764317868091"/>
        <n v="-0.21442606138364884"/>
        <n v="-0.21721065310194881"/>
        <n v="-0.21704337011590993"/>
        <n v="-0.21529734178939874"/>
        <n v="-0.22284277358398469"/>
        <n v="-0.22372449203219691"/>
        <n v="-0.22487148450580186"/>
        <n v="-0.21589602057507934"/>
        <n v="-0.20392070875482415"/>
        <n v="-0.20423812728798907"/>
        <n v="-0.19247734400628222"/>
        <n v="-0.18031696803729091"/>
        <n v="-0.17087877635037818"/>
        <n v="-0.15915261459167879"/>
        <n v="-0.15526691486431193"/>
        <n v="-0.15656543758195698"/>
        <n v="-0.15643073743751937"/>
        <n v="-0.15256430998115894"/>
        <n v="-0.15110459869908197"/>
        <n v="-0.1556504521040542"/>
        <n v="-0.14970443897824628"/>
        <n v="-0.14935032336769694"/>
        <n v="-0.15193499585471434"/>
        <n v="-0.16054228916414523"/>
        <n v="-0.15287182251585063"/>
        <n v="-0.14638039655342194"/>
        <n v="-0.1485943310108038"/>
        <n v="-0.15452466425137962"/>
        <n v="-0.1582874316688761"/>
        <n v="-0.16266152300511058"/>
        <n v="-0.16588667561886242"/>
        <n v="-0.16854974616848298"/>
        <n v="-0.16867101316062555"/>
        <n v="-0.17304223304536437"/>
        <n v="-0.16372629761210447"/>
        <n v="-0.15743932646923872"/>
        <n v="-0.15422475014009598"/>
        <n v="-0.15171386448562324"/>
        <n v="-0.14320378096207417"/>
        <n v="-0.12784902955267449"/>
        <n v="-0.12668513227689512"/>
        <n v="-0.12807385120244708"/>
        <n v="-0.13206600444024091"/>
        <n v="-0.13103688406772582"/>
        <n v="-0.1307818740261833"/>
        <n v="-0.13866865109506302"/>
        <n v="-0.14547493676295636"/>
        <n v="-0.14897479948421383"/>
        <n v="-0.15586070813370237"/>
        <n v="-0.14661148807495888"/>
        <n v="-0.14673943726459399"/>
        <n v="-0.14206685574671976"/>
        <n v="-0.13912619367999135"/>
        <n v="-0.13915428873957947"/>
        <n v="-0.13564118518165866"/>
        <n v="-0.1363614583645284"/>
        <n v="-0.1364959979090187"/>
        <n v="-0.1369148611822204"/>
        <n v="-0.13710261325514528"/>
        <n v="-0.14010348968136485"/>
        <n v="-0.14389445725808325"/>
        <n v="-0.10882103869576962"/>
        <n v="-0.11459830003307599"/>
        <n v="-0.1161528216344762"/>
        <n v="-0.10455913988529091"/>
        <n v="-8.8925603891537683E-2"/>
        <n v="-7.8257917104321131E-2"/>
        <n v="-7.3012519214542507E-2"/>
        <n v="-4.5418423921622979E-2"/>
        <n v="-1.6290677977834032E-2"/>
        <n v="-1.3370653711335121E-2"/>
        <n v="-7.6683902402734328E-3"/>
        <n v="1.6436431981094526E-3"/>
        <n v="1.1351693180843031E-2"/>
        <n v="-9.0326618015434852E-3"/>
        <n v="-2.1676623553386364E-2"/>
        <n v="-2.0831915759474719E-2"/>
        <n v="-2.0898962862496585E-2"/>
        <n v="-2.2142488412332125E-2"/>
        <n v="-1.7352924212874668E-2"/>
        <n v="-4.3867278970632388E-3"/>
        <n v="-9.0803755646297751E-3"/>
        <n v="-1.0151043661794911E-2"/>
        <n v="1.3062596572219346E-3"/>
        <n v="1.4282716225127938E-4"/>
        <n v="-8.7770157739739166E-4"/>
        <n v="-1.5762054423013889E-2"/>
        <n v="-7.4439166716468016E-3"/>
        <n v="2.4873183906248455E-3"/>
        <n v="7.7397031461867308E-3"/>
        <n v="6.0226954118718437E-3"/>
        <n v="1.0144420332256735E-2"/>
        <n v="-1.8123722536172691E-2"/>
        <n v="-2.1312994766865857E-2"/>
        <n v="-2.138354265280475E-2"/>
        <n v="-3.1138735802530158E-2"/>
        <n v="-3.8700550707081741E-2"/>
        <n v="-4.6516904486510274E-2"/>
        <n v="-4.9421843631069676E-2"/>
        <n v="-5.1821777855311571E-2"/>
        <n v="-6.7994234411838689E-2"/>
        <n v="-6.4289099592241342E-2"/>
        <n v="-5.4320714496808711E-2"/>
        <n v="-5.1198838308358113E-2"/>
        <n v="-5.7582178480989017E-2"/>
        <n v="-6.9899321076348025E-2"/>
        <n v="-7.3354214715538629E-2"/>
        <n v="-7.4886307647916359E-2"/>
        <n v="-8.5901866109796388E-2"/>
        <n v="-8.3937062762930933E-2"/>
        <n v="-8.8975317660255668E-2"/>
        <n v="-8.8074017746862687E-2"/>
        <n v="-9.2854861368820027E-2"/>
        <n v="-9.7662031147217693E-2"/>
        <n v="-9.6395679613126867E-2"/>
        <n v="-9.520548530852023E-2"/>
        <n v="-9.6223598084887507E-2"/>
        <n v="-9.1950406137593324E-2"/>
        <n v="-0.10662356907529172"/>
        <n v="-0.11920206958480506"/>
        <n v="-0.12470436444450286"/>
        <n v="-0.1210165023987843"/>
        <n v="-0.10246799243814192"/>
        <n v="-0.1005374980224621"/>
        <n v="-9.8698908962269113E-2"/>
        <n v="-0.10153710775947297"/>
        <n v="-9.53244570125375E-2"/>
        <n v="-8.7734295617659261E-2"/>
        <n v="-8.6676993870101082E-2"/>
        <n v="-8.6842724644400779E-2"/>
        <n v="-8.5485755734389615E-2"/>
        <n v="-8.5457909595647155E-2"/>
        <n v="-9.2302808376097542E-2"/>
        <n v="-9.2278117511280511E-2"/>
        <n v="-9.4690134606841489E-2"/>
        <n v="-9.041088307710958E-2"/>
        <n v="-8.8052557704478715E-2"/>
        <n v="-8.9108089575657121E-2"/>
        <n v="-0.10631744409447008"/>
        <n v="-0.10489758007187584"/>
        <n v="-0.11472251134809684"/>
        <n v="-0.11956981040533797"/>
        <n v="-0.11932667323902592"/>
        <n v="-0.12409064082891937"/>
        <n v="-0.12886578150794872"/>
        <n v="-0.12665320692175336"/>
        <n v="-0.16488799628282894"/>
        <n v="-0.16397670564515374"/>
        <n v="-0.11507010183589882"/>
        <n v="-0.12008477434085835"/>
        <n v="-7.6380016161746028E-2"/>
        <n v="-6.9152644246518777E-2"/>
        <n v="-5.7243303350164858E-2"/>
        <n v="-6.8994146269964002E-2"/>
        <n v="-1.6529529976677278E-2"/>
        <n v="-4.7650216303470903E-2"/>
        <n v="-4.7679027390725853E-2"/>
        <n v="-8.811901994646508E-2"/>
        <n v="6.5761662071288196E-2"/>
        <n v="6.1928926589548607E-2"/>
        <n v="6.9280906642036608E-2"/>
        <n v="0.19020006059800834"/>
        <n v="0.18573168827197295"/>
        <n v="0.14995325359137543"/>
        <n v="0.12997710666212192"/>
        <n v="0.1306466647854492"/>
        <n v="0.13791858214855079"/>
        <n v="0.14422389670170224"/>
        <n v="-1.6399845906436045E-3"/>
        <n v="-7.5653316731598585E-2"/>
        <n v="-0.10886319864457593"/>
        <n v="-8.574604989274269E-2"/>
        <n v="-7.8881146346909861E-2"/>
        <n v="-3.4512492667171261E-2"/>
        <n v="-2.9618263148466752E-2"/>
        <n v="-3.4991557895781997E-2"/>
        <n v="-7.2346636300111913E-2"/>
        <n v="-6.6565310149986789E-2"/>
        <n v="-7.8896479611213391E-2"/>
        <n v="-0.1165379420664301"/>
        <n v="-0.15796528289052753"/>
        <n v="-5.7884811908794957E-2"/>
        <n v="-6.817380558745903E-2"/>
        <n v="-4.7882454867714662E-2"/>
        <n v="1.0996146859711677E-2"/>
        <n v="-1.2763704054157277E-2"/>
        <n v="5.2689246647268928E-2"/>
        <n v="2.0429970127826207E-2"/>
        <n v="-4.5836104112227029E-2"/>
        <n v="6.3433575754092197E-2"/>
        <n v="8.5057563100227093E-2"/>
        <n v="7.7415138207056658E-2"/>
        <n v="-0.10271569375923277"/>
        <n v="-7.9526584016034907E-2"/>
        <n v="4.8644914973975497E-3"/>
        <n v="0.13132590443601977"/>
        <n v="-0.56783627295504235"/>
        <n v="-0.67434761909584096"/>
        <n v="-1"/>
        <m/>
      </sharedItems>
    </cacheField>
    <cacheField name="CORRELATION OF AGE AND HBA1C" numFmtId="0">
      <sharedItems containsString="0" containsBlank="1" containsNumber="1" minValue="-0.22018240928774219" maxValue="1" count="2335">
        <n v="-3.1443744447245917E-2"/>
        <n v="-3.1330570446856131E-2"/>
        <n v="-3.1441227435982377E-2"/>
        <n v="-3.0708108561622396E-2"/>
        <n v="-3.0781185806093757E-2"/>
        <n v="-3.1037869360536829E-2"/>
        <n v="-3.1046891238041111E-2"/>
        <n v="-3.1117637205851277E-2"/>
        <n v="-3.0887789394129214E-2"/>
        <n v="-3.0081288074812296E-2"/>
        <n v="-2.9246546661724052E-2"/>
        <n v="-2.9420355215973783E-2"/>
        <n v="-2.821511006022244E-2"/>
        <n v="-2.7796126453274759E-2"/>
        <n v="-2.7683653612961153E-2"/>
        <n v="-2.7537086830961323E-2"/>
        <n v="-2.6656837958890761E-2"/>
        <n v="-2.6497673745519753E-2"/>
        <n v="-2.6364920877255556E-2"/>
        <n v="-2.6702734994281677E-2"/>
        <n v="-2.5246918331940177E-2"/>
        <n v="-2.4041248598686012E-2"/>
        <n v="-2.4096041338320533E-2"/>
        <n v="-2.3331207227561945E-2"/>
        <n v="-2.3099115166255711E-2"/>
        <n v="-2.3696168947797788E-2"/>
        <n v="-2.3626189675250996E-2"/>
        <n v="-2.2317848978564345E-2"/>
        <n v="-2.2654075593954773E-2"/>
        <n v="-2.2625957959211577E-2"/>
        <n v="-2.232123145570435E-2"/>
        <n v="-2.1726940718645796E-2"/>
        <n v="-2.2158241671058586E-2"/>
        <n v="-2.21118068689732E-2"/>
        <n v="-2.2207627901502311E-2"/>
        <n v="-2.2367397426254276E-2"/>
        <n v="-2.1303805998896631E-2"/>
        <n v="-2.1127001287822914E-2"/>
        <n v="-1.9636141607154975E-2"/>
        <n v="-1.9658162114476865E-2"/>
        <n v="-2.0117257402239175E-2"/>
        <n v="-2.0808801732860052E-2"/>
        <n v="-1.9223475506725807E-2"/>
        <n v="-1.9099664398499985E-2"/>
        <n v="-1.854683989155716E-2"/>
        <n v="-1.8001080571186254E-2"/>
        <n v="-1.8397841540497725E-2"/>
        <n v="-1.9087543307914005E-2"/>
        <n v="-1.9766023938629727E-2"/>
        <n v="-2.0253044973526549E-2"/>
        <n v="-2.0599414694293338E-2"/>
        <n v="-1.9375107066653848E-2"/>
        <n v="-1.8501015005802587E-2"/>
        <n v="-1.8978104816709428E-2"/>
        <n v="-1.7562313241397384E-2"/>
        <n v="-1.6657499774612731E-2"/>
        <n v="-1.6291191044505469E-2"/>
        <n v="-1.6533037032851878E-2"/>
        <n v="-1.5076185125352835E-2"/>
        <n v="-1.5150276843846372E-2"/>
        <n v="-1.4277177959890175E-2"/>
        <n v="-1.4432667097932124E-2"/>
        <n v="-1.3748876150304627E-2"/>
        <n v="-1.3054465310112158E-2"/>
        <n v="-1.2913419115835933E-2"/>
        <n v="-1.2456734360558516E-2"/>
        <n v="-1.1770097294461079E-2"/>
        <n v="-1.1913983092556613E-2"/>
        <n v="-1.2187150929436586E-2"/>
        <n v="-1.2841969745320935E-2"/>
        <n v="-1.2088937165948783E-2"/>
        <n v="-1.2778002810172448E-2"/>
        <n v="-1.3343354814566477E-2"/>
        <n v="-1.3451336521794659E-2"/>
        <n v="-1.301582108876278E-2"/>
        <n v="-1.1660507502655336E-2"/>
        <n v="-1.0567152486022913E-2"/>
        <n v="-1.0745226158385232E-2"/>
        <n v="-9.1769642710340573E-3"/>
        <n v="-9.1394892678032247E-3"/>
        <n v="-8.3054364088971135E-3"/>
        <n v="-8.7612429348015754E-3"/>
        <n v="-9.1262615201175255E-3"/>
        <n v="-9.6961003749089537E-3"/>
        <n v="-1.0471432944019416E-2"/>
        <n v="-1.1305810587744904E-2"/>
        <n v="-1.1818061383563977E-2"/>
        <n v="-1.2322247491391021E-2"/>
        <n v="-1.1192658545932672E-2"/>
        <n v="-1.1410769482939363E-2"/>
        <n v="-1.1706901089933079E-2"/>
        <n v="-1.1858830108708239E-2"/>
        <n v="-1.2465939525677329E-2"/>
        <n v="-1.2816999525745585E-2"/>
        <n v="-1.3211488735359309E-2"/>
        <n v="-1.252650037893739E-2"/>
        <n v="-1.1745464051864178E-2"/>
        <n v="-1.2498340199237684E-2"/>
        <n v="-1.316251261112528E-2"/>
        <n v="-1.3053232719123823E-2"/>
        <n v="-1.358412410660741E-2"/>
        <n v="-1.3231826396416365E-2"/>
        <n v="-1.2725190739885902E-2"/>
        <n v="-1.3069885865375967E-2"/>
        <n v="-1.3696552248470462E-2"/>
        <n v="-1.3867695975581008E-2"/>
        <n v="-1.4015953989940058E-2"/>
        <n v="-1.3393386670280855E-2"/>
        <n v="-1.3730106238868455E-2"/>
        <n v="-1.4100357582693023E-2"/>
        <n v="-1.3042877003333274E-2"/>
        <n v="-1.3126555861026123E-2"/>
        <n v="-1.3200664873691825E-2"/>
        <n v="-1.3746316944187032E-2"/>
        <n v="-1.4156270791289829E-2"/>
        <n v="-1.3366697326179022E-2"/>
        <n v="-1.3447367179170947E-2"/>
        <n v="-1.3527544581191972E-2"/>
        <n v="-1.2169211759319927E-2"/>
        <n v="-1.267665018228591E-2"/>
        <n v="-1.2953581015083298E-2"/>
        <n v="-1.2335348246988813E-2"/>
        <n v="-1.13132500478233E-2"/>
        <n v="-1.1856719361587489E-2"/>
        <n v="-1.0550614049174624E-2"/>
        <n v="-1.1219540838185398E-2"/>
        <n v="-1.1308414159387093E-2"/>
        <n v="-1.0288178102722386E-2"/>
        <n v="-1.0928413632836125E-2"/>
        <n v="-1.115435235104725E-2"/>
        <n v="-1.0152985520004824E-2"/>
        <n v="-1.0414903777969482E-2"/>
        <n v="-1.1177967911518684E-2"/>
        <n v="-1.1496498033829364E-2"/>
        <n v="-1.1153749761066995E-2"/>
        <n v="-1.1639835900902423E-2"/>
        <n v="-1.2417277212514266E-2"/>
        <n v="-1.275765272015577E-2"/>
        <n v="-1.3021233677369249E-2"/>
        <n v="-1.3392220658879626E-2"/>
        <n v="-1.3731952967157075E-2"/>
        <n v="-1.331442869237136E-2"/>
        <n v="-1.3794685180812644E-2"/>
        <n v="-1.3900038764816299E-2"/>
        <n v="-1.2436433456313165E-2"/>
        <n v="-1.1040795412239185E-2"/>
        <n v="-9.1826570670252884E-3"/>
        <n v="-9.1089139867001259E-3"/>
        <n v="-9.442043609905762E-3"/>
        <n v="-1.0288975806669178E-2"/>
        <n v="-1.0731984596104131E-2"/>
        <n v="-1.1485580765492125E-2"/>
        <n v="-1.1812455041491667E-2"/>
        <n v="-1.1999786199964011E-2"/>
        <n v="-1.2288400262015107E-2"/>
        <n v="-1.3048224687610617E-2"/>
        <n v="-1.3671315656230197E-2"/>
        <n v="-1.2215901159997808E-2"/>
        <n v="-1.3100953145093084E-2"/>
        <n v="-1.360172763837989E-2"/>
        <n v="-1.2235207629793545E-2"/>
        <n v="-1.3054224955188454E-2"/>
        <n v="-1.3358312403210518E-2"/>
        <n v="-1.4156104108054627E-2"/>
        <n v="-1.3385387206290173E-2"/>
        <n v="-1.3860997616974985E-2"/>
        <n v="-1.4696257870510598E-2"/>
        <n v="-1.4289635278490092E-2"/>
        <n v="-1.4830931101588181E-2"/>
        <n v="-1.5558523663472828E-2"/>
        <n v="-1.5647051688321298E-2"/>
        <n v="-1.5780716079370507E-2"/>
        <n v="-1.6193673525333172E-2"/>
        <n v="-1.6259686759423589E-2"/>
        <n v="-1.7045755691841791E-2"/>
        <n v="-1.7367639723821389E-2"/>
        <n v="-1.8031966231478184E-2"/>
        <n v="-1.8146187628383371E-2"/>
        <n v="-1.6990324500581234E-2"/>
        <n v="-1.7154450390019282E-2"/>
        <n v="-1.5621240247597323E-2"/>
        <n v="-1.6095598321158599E-2"/>
        <n v="-1.637721015552044E-2"/>
        <n v="-1.6533175444884963E-2"/>
        <n v="-1.515541280043973E-2"/>
        <n v="-1.5094379701250455E-2"/>
        <n v="-1.4359596746422643E-2"/>
        <n v="-1.4993480379402707E-2"/>
        <n v="-1.3648798904320683E-2"/>
        <n v="-1.3425254067998453E-2"/>
        <n v="-1.4032958388954946E-2"/>
        <n v="-1.2337341419248743E-2"/>
        <n v="-1.1713344548440028E-2"/>
        <n v="-1.2326403643481186E-2"/>
        <n v="-1.2993715421242627E-2"/>
        <n v="-1.323078302700674E-2"/>
        <n v="-1.3778356357574821E-2"/>
        <n v="-1.4487969750750848E-2"/>
        <n v="-1.301106120809359E-2"/>
        <n v="-1.3271610854259899E-2"/>
        <n v="-1.3785779953276284E-2"/>
        <n v="-1.4504324089189171E-2"/>
        <n v="-1.4605870090990741E-2"/>
        <n v="-1.4129247496957181E-2"/>
        <n v="-1.4603815043337571E-2"/>
        <n v="-1.3024564605370683E-2"/>
        <n v="-1.3801575976463962E-2"/>
        <n v="-1.4285379886288682E-2"/>
        <n v="-1.3210460987922593E-2"/>
        <n v="-1.1546491636125419E-2"/>
        <n v="-1.2081896405251379E-2"/>
        <n v="-1.3023319138582514E-2"/>
        <n v="-1.2193430272255751E-2"/>
        <n v="-1.2291836922640884E-2"/>
        <n v="-1.2048697714399478E-2"/>
        <n v="-1.2793614353700534E-2"/>
        <n v="-1.2703916736392578E-2"/>
        <n v="-1.3131456236242005E-2"/>
        <n v="-1.2451431301186502E-2"/>
        <n v="-1.2535794044724491E-2"/>
        <n v="-1.2712341800277509E-2"/>
        <n v="-1.1020279283576493E-2"/>
        <n v="-1.1583405037786447E-2"/>
        <n v="-1.19124885482802E-2"/>
        <n v="-9.8616900046349584E-3"/>
        <n v="-1.0651156508452032E-2"/>
        <n v="-1.1316368730648018E-2"/>
        <n v="-1.2149870431533321E-2"/>
        <n v="-1.1026747184900335E-2"/>
        <n v="-1.1291321098528442E-2"/>
        <n v="-1.2068330602361991E-2"/>
        <n v="-1.2203777061893357E-2"/>
        <n v="-1.3016187803288252E-2"/>
        <n v="-1.3162083805520178E-2"/>
        <n v="-1.3875536884982753E-2"/>
        <n v="-1.398523395636257E-2"/>
        <n v="-1.4436064772074797E-2"/>
        <n v="-1.5343302540182215E-2"/>
        <n v="-1.5583896152071503E-2"/>
        <n v="-1.5931206443613444E-2"/>
        <n v="-1.6316205010120387E-2"/>
        <n v="-1.6463308326666076E-2"/>
        <n v="-1.5692663243273817E-2"/>
        <n v="-1.6437696314724966E-2"/>
        <n v="-1.6891727941836639E-2"/>
        <n v="-1.5505528114098782E-2"/>
        <n v="-1.528774165972214E-2"/>
        <n v="-1.4964955866933182E-2"/>
        <n v="-1.5306101786339517E-2"/>
        <n v="-1.3615553645366202E-2"/>
        <n v="-1.4372458022384771E-2"/>
        <n v="-1.5189183701504913E-2"/>
        <n v="-1.5434201637846524E-2"/>
        <n v="-1.6069043068514397E-2"/>
        <n v="-1.6820251175679195E-2"/>
        <n v="-1.5822955061752669E-2"/>
        <n v="-1.6265304256586632E-2"/>
        <n v="-1.6519631116145864E-2"/>
        <n v="-1.6651272072004557E-2"/>
        <n v="-1.6997698990040579E-2"/>
        <n v="-1.7251090768294387E-2"/>
        <n v="-1.6835473643320508E-2"/>
        <n v="-1.5836746403796495E-2"/>
        <n v="-1.6294010393170352E-2"/>
        <n v="-1.6523685605435524E-2"/>
        <n v="-1.6725660432657129E-2"/>
        <n v="-1.6886834740102354E-2"/>
        <n v="-1.7034300094569792E-2"/>
        <n v="-1.7133456571672662E-2"/>
        <n v="-1.5413598379778869E-2"/>
        <n v="-1.5967131824982092E-2"/>
        <n v="-1.4439903968225316E-2"/>
        <n v="-1.4920514023750895E-2"/>
        <n v="-1.3660468577659866E-2"/>
        <n v="-1.2388780904243966E-2"/>
        <n v="-1.2963129974618423E-2"/>
        <n v="-1.3389533927283917E-2"/>
        <n v="-1.3927417745546056E-2"/>
        <n v="-1.3540721648733963E-2"/>
        <n v="-1.3765778036256617E-2"/>
        <n v="-1.4010515827085552E-2"/>
        <n v="-1.3708127087103089E-2"/>
        <n v="-1.4648707338780868E-2"/>
        <n v="-1.5047020804588038E-2"/>
        <n v="-1.517252304873303E-2"/>
        <n v="-1.3563439125453399E-2"/>
        <n v="-1.4092370249393086E-2"/>
        <n v="-1.4163014706228933E-2"/>
        <n v="-1.2701211019055662E-2"/>
        <n v="-1.2287030571700162E-2"/>
        <n v="-1.3098184578441068E-2"/>
        <n v="-1.3331401222724224E-2"/>
        <n v="-1.2900440432376798E-2"/>
        <n v="-1.3283175332885861E-2"/>
        <n v="-1.357991628256878E-2"/>
        <n v="-1.2739876321751832E-2"/>
        <n v="-1.3197823765189007E-2"/>
        <n v="-1.3562211629011575E-2"/>
        <n v="-1.1282015094457748E-2"/>
        <n v="-1.0407272481436844E-2"/>
        <n v="-9.9502211446802578E-3"/>
        <n v="-1.0387462048435943E-2"/>
        <n v="-9.7934296415065087E-3"/>
        <n v="-1.0015593804833791E-2"/>
        <n v="-1.0564934279973286E-2"/>
        <n v="-9.3219415024302192E-3"/>
        <n v="-9.8090005481563016E-3"/>
        <n v="-9.942840382057113E-3"/>
        <n v="-1.000497595463198E-2"/>
        <n v="-9.0738489044556725E-3"/>
        <n v="-7.5741427793773741E-3"/>
        <n v="-7.8472040862133698E-3"/>
        <n v="-8.5024107639875592E-3"/>
        <n v="-9.4578601012837386E-3"/>
        <n v="-9.8837689217018219E-3"/>
        <n v="-9.9038422252532999E-3"/>
        <n v="-1.0173219660170617E-2"/>
        <n v="-8.7172434521674298E-3"/>
        <n v="-8.2669105996826253E-3"/>
        <n v="-7.1260681364664919E-3"/>
        <n v="-6.0699124019553286E-3"/>
        <n v="-6.6322974625448788E-3"/>
        <n v="-5.2953412427180291E-3"/>
        <n v="-4.0897340089644258E-3"/>
        <n v="-4.3080261358937168E-3"/>
        <n v="-4.4658736853539563E-3"/>
        <n v="-5.0042333722427942E-3"/>
        <n v="-4.0689401528100095E-3"/>
        <n v="-4.1251548135668933E-3"/>
        <n v="-4.8873836933999376E-3"/>
        <n v="-3.5493562615579411E-3"/>
        <n v="-3.7028160027981595E-3"/>
        <n v="-2.1078841559570771E-3"/>
        <n v="-2.2287438461035501E-3"/>
        <n v="-1.9864823823542823E-3"/>
        <n v="-2.5351596242144466E-3"/>
        <n v="-2.6474492107104817E-3"/>
        <n v="-3.4852697285403245E-3"/>
        <n v="-2.1841122590121223E-3"/>
        <n v="-7.9230619244089146E-4"/>
        <n v="-1.3115766482760252E-3"/>
        <n v="-2.0041545138241709E-3"/>
        <n v="-1.3243898447965565E-3"/>
        <n v="-6.4933656665990751E-4"/>
        <n v="-1.369243253090725E-3"/>
        <n v="-1.8494650866040401E-3"/>
        <n v="-2.241715266688473E-3"/>
        <n v="-2.5897452929204089E-3"/>
        <n v="-1.6794574760835143E-3"/>
        <n v="-8.3602066482946289E-4"/>
        <n v="-1.5405299521952605E-3"/>
        <n v="-1.7090140409719819E-3"/>
        <n v="-1.9085008739288514E-3"/>
        <n v="-7.1861067771780208E-4"/>
        <n v="-1.1044853449048997E-3"/>
        <n v="-1.3068608309182493E-3"/>
        <n v="-5.782635283738633E-4"/>
        <n v="-9.599980693466507E-4"/>
        <n v="-4.1380994170285893E-4"/>
        <n v="-8.5891077818378071E-4"/>
        <n v="-1.3908873934103385E-3"/>
        <n v="1.0233027169265837E-4"/>
        <n v="-1.3730892177250831E-4"/>
        <n v="-5.6632180651416855E-4"/>
        <n v="-1.0765035305416422E-3"/>
        <n v="-1.0389859489705231E-3"/>
        <n v="-6.9893698350465512E-5"/>
        <n v="-4.0430566135285235E-4"/>
        <n v="-1.4217502819265167E-3"/>
        <n v="-1.4333108979198152E-3"/>
        <n v="-1.895664184871903E-3"/>
        <n v="-2.6611362430522872E-3"/>
        <n v="-2.9789924469025815E-3"/>
        <n v="-1.086238264571583E-3"/>
        <n v="-8.2836086730792718E-4"/>
        <n v="-1.6052177099558521E-3"/>
        <n v="-1.9007068129536339E-3"/>
        <n v="-2.4219153349296215E-3"/>
        <n v="-9.4576504352500423E-4"/>
        <n v="-1.325636011290108E-3"/>
        <n v="-9.9905181943523358E-4"/>
        <n v="-9.3639304987800189E-4"/>
        <n v="-1.1223911196679367E-3"/>
        <n v="-1.7792587340270242E-3"/>
        <n v="-1.5635862468527302E-4"/>
        <n v="-4.924249403086304E-5"/>
        <n v="-1.7075742507980307E-4"/>
        <n v="6.1647674731691714E-4"/>
        <n v="2.2879402675782174E-3"/>
        <n v="2.249331913383923E-3"/>
        <n v="2.2035929038810467E-3"/>
        <n v="1.9413225596987477E-3"/>
        <n v="3.2569440692694759E-3"/>
        <n v="3.703490121364038E-3"/>
        <n v="3.2583487808964125E-3"/>
        <n v="3.6628627755979468E-3"/>
        <n v="4.8273480214299277E-3"/>
        <n v="4.9704866771568936E-3"/>
        <n v="4.4203206433526612E-3"/>
        <n v="4.3444983668460705E-3"/>
        <n v="4.0066121737262666E-3"/>
        <n v="5.4445795029526012E-3"/>
        <n v="6.001531476018453E-3"/>
        <n v="5.8250718926878943E-3"/>
        <n v="5.4911874569602151E-3"/>
        <n v="6.1702411690996179E-3"/>
        <n v="6.2764635583372873E-3"/>
        <n v="5.8832644592552528E-3"/>
        <n v="6.2782828060874681E-3"/>
        <n v="5.7820382286547902E-3"/>
        <n v="5.7117561399255582E-3"/>
        <n v="5.6394813434369837E-3"/>
        <n v="5.935740034693225E-3"/>
        <n v="5.266999879926358E-3"/>
        <n v="5.2553932594600738E-3"/>
        <n v="6.3998609122393199E-3"/>
        <n v="5.8398551045595578E-3"/>
        <n v="5.531821736186846E-3"/>
        <n v="5.4598685099330998E-3"/>
        <n v="4.99501140248067E-3"/>
        <n v="5.6784850048089558E-3"/>
        <n v="5.1362097849519863E-3"/>
        <n v="7.3570755397886394E-3"/>
        <n v="7.0115750371109696E-3"/>
        <n v="7.1131118582177548E-3"/>
        <n v="8.7348524222921713E-3"/>
        <n v="9.0709244525772493E-3"/>
        <n v="8.669672219222423E-3"/>
        <n v="7.6293959494190518E-3"/>
        <n v="7.539742005788325E-3"/>
        <n v="8.5470420196409533E-3"/>
        <n v="9.9895829900854723E-3"/>
        <n v="9.4963154516952506E-3"/>
        <n v="9.6105519621857254E-3"/>
        <n v="9.7307069669576637E-3"/>
        <n v="1.1476149139400522E-2"/>
        <n v="1.2845898434767123E-2"/>
        <n v="1.2315975493580694E-2"/>
        <n v="1.2767743240980454E-2"/>
        <n v="1.356816746770179E-2"/>
        <n v="1.3535420852021099E-2"/>
        <n v="1.3338060328655385E-2"/>
        <n v="1.3143123279940808E-2"/>
        <n v="1.3069934744423093E-2"/>
        <n v="1.3832411898801229E-2"/>
        <n v="1.4644981456307903E-2"/>
        <n v="1.4028592322549984E-2"/>
        <n v="1.3632224588818683E-2"/>
        <n v="1.3591724610874373E-2"/>
        <n v="1.258910164120214E-2"/>
        <n v="1.2068115587196487E-2"/>
        <n v="1.1717454547097236E-2"/>
        <n v="1.1801310465084877E-2"/>
        <n v="1.2819982998578446E-2"/>
        <n v="1.2749505847699644E-2"/>
        <n v="1.237194182565448E-2"/>
        <n v="1.2056011077664849E-2"/>
        <n v="1.362595877775398E-2"/>
        <n v="1.3556013564704941E-2"/>
        <n v="1.3132037365472533E-2"/>
        <n v="1.4191222469167262E-2"/>
        <n v="1.3720655988360825E-2"/>
        <n v="1.3265249023715259E-2"/>
        <n v="1.2839507519626977E-2"/>
        <n v="1.3127554339858787E-2"/>
        <n v="1.3034552173094684E-2"/>
        <n v="1.291472644751521E-2"/>
        <n v="1.2807626047903626E-2"/>
        <n v="1.2652159677249768E-2"/>
        <n v="1.2386761443599778E-2"/>
        <n v="1.1919868985961798E-2"/>
        <n v="1.2620292328078646E-2"/>
        <n v="1.2744359026261228E-2"/>
        <n v="1.2152794766439344E-2"/>
        <n v="1.2013456201072477E-2"/>
        <n v="1.1784161660698369E-2"/>
        <n v="1.1067380639171802E-2"/>
        <n v="1.2277610438328979E-2"/>
        <n v="1.297083965827839E-2"/>
        <n v="1.3416022572681959E-2"/>
        <n v="1.339966286268037E-2"/>
        <n v="1.3854328077303824E-2"/>
        <n v="1.4045051305037557E-2"/>
        <n v="1.3758077168405103E-2"/>
        <n v="1.3526758515962158E-2"/>
        <n v="1.4376247723450569E-2"/>
        <n v="1.4160075829146681E-2"/>
        <n v="1.4318379246803344E-2"/>
        <n v="1.3627384291509481E-2"/>
        <n v="1.3145575027785907E-2"/>
        <n v="1.2790179050302471E-2"/>
        <n v="1.2581547318398771E-2"/>
        <n v="1.1960292490530438E-2"/>
        <n v="1.2909706508357098E-2"/>
        <n v="1.2550114590168948E-2"/>
        <n v="1.240313951670618E-2"/>
        <n v="1.177807829397198E-2"/>
        <n v="1.1426191056016891E-2"/>
        <n v="1.135064715152685E-2"/>
        <n v="1.1289597034804257E-2"/>
        <n v="1.0865464534295419E-2"/>
        <n v="1.0780653729501167E-2"/>
        <n v="1.0754939693556748E-2"/>
        <n v="1.0937924619898627E-2"/>
        <n v="1.1705116989345276E-2"/>
        <n v="1.1395374887191457E-2"/>
        <n v="1.1280483455886147E-2"/>
        <n v="1.0642016773449385E-2"/>
        <n v="1.0514423927657827E-2"/>
        <n v="1.028202492107465E-2"/>
        <n v="9.389624810108908E-3"/>
        <n v="9.2286071248212954E-3"/>
        <n v="8.8997207573217833E-3"/>
        <n v="8.4503575524596773E-3"/>
        <n v="9.2082285215220709E-3"/>
        <n v="8.8158958375430495E-3"/>
        <n v="8.5977666343134938E-3"/>
        <n v="7.7217291136197777E-3"/>
        <n v="7.2426147950043493E-3"/>
        <n v="7.0591349811768966E-3"/>
        <n v="6.8111232818130561E-3"/>
        <n v="6.8022155589350991E-3"/>
        <n v="6.7329106385145068E-3"/>
        <n v="6.4597632660219209E-3"/>
        <n v="7.4260702698629106E-3"/>
        <n v="7.4734713321556092E-3"/>
        <n v="7.432647196919856E-3"/>
        <n v="7.6613518798927839E-3"/>
        <n v="7.1447567357447199E-3"/>
        <n v="7.2648367264649422E-3"/>
        <n v="7.2464358120276004E-3"/>
        <n v="6.8680802953828765E-3"/>
        <n v="6.8588452860560787E-3"/>
        <n v="6.1278312821728834E-3"/>
        <n v="6.6441782909582468E-3"/>
        <n v="7.055849955039121E-3"/>
        <n v="6.9371158507806055E-3"/>
        <n v="8.0649871979981465E-3"/>
        <n v="7.6634383002659057E-3"/>
        <n v="7.3063690604056137E-3"/>
        <n v="7.0946724302090132E-3"/>
        <n v="6.7391209673550376E-3"/>
        <n v="6.2828425859273417E-3"/>
        <n v="6.3054052323559097E-3"/>
        <n v="6.2095611060702886E-3"/>
        <n v="7.9180631802012874E-3"/>
        <n v="6.9322604148955207E-3"/>
        <n v="6.8629402720563294E-3"/>
        <n v="7.4439102361174656E-3"/>
        <n v="7.6906391945710624E-3"/>
        <n v="6.8538558471500123E-3"/>
        <n v="6.8344561749110111E-3"/>
        <n v="7.0292937399638322E-3"/>
        <n v="6.3682010694095315E-3"/>
        <n v="5.4939045527451127E-3"/>
        <n v="5.2197985635924456E-3"/>
        <n v="6.0716906590471739E-3"/>
        <n v="5.6705613259856865E-3"/>
        <n v="5.3056542947521271E-3"/>
        <n v="5.0411059856694937E-3"/>
        <n v="4.6392104256697715E-3"/>
        <n v="4.2240484404877567E-3"/>
        <n v="4.811066805579774E-3"/>
        <n v="4.8394050046281995E-3"/>
        <n v="5.9829426419541294E-3"/>
        <n v="6.9331008876403087E-3"/>
        <n v="7.7142239677732028E-3"/>
        <n v="7.2516172085016206E-3"/>
        <n v="7.1039541873382196E-3"/>
        <n v="7.0441687907627521E-3"/>
        <n v="7.0711582518347155E-3"/>
        <n v="6.7819186633990124E-3"/>
        <n v="8.4812051414917787E-3"/>
        <n v="9.0230240264399329E-3"/>
        <n v="9.0751446859312478E-3"/>
        <n v="8.6876306163099128E-3"/>
        <n v="8.4055652157420235E-3"/>
        <n v="8.9817994696032837E-3"/>
        <n v="8.7575277407360309E-3"/>
        <n v="8.7559544704059519E-3"/>
        <n v="8.4424992742019866E-3"/>
        <n v="8.0671669927002941E-3"/>
        <n v="8.967129781361426E-3"/>
        <n v="8.9156101135995352E-3"/>
        <n v="8.6158094083272109E-3"/>
        <n v="8.5968141464255968E-3"/>
        <n v="8.4004212341465771E-3"/>
        <n v="8.6284848069240281E-3"/>
        <n v="8.4476514206000605E-3"/>
        <n v="8.8644757193166671E-3"/>
        <n v="8.8038559315176609E-3"/>
        <n v="9.0621642582834946E-3"/>
        <n v="8.4578515923787612E-3"/>
        <n v="8.2194949399600307E-3"/>
        <n v="9.0060732569631069E-3"/>
        <n v="1.0296320753660146E-2"/>
        <n v="1.0621320084409146E-2"/>
        <n v="1.054078875317792E-2"/>
        <n v="1.0506832138664251E-2"/>
        <n v="1.2504712130878733E-2"/>
        <n v="1.2245077666160151E-2"/>
        <n v="1.1682734333334513E-2"/>
        <n v="1.1839627660481611E-2"/>
        <n v="1.171544487266003E-2"/>
        <n v="1.1539494954599456E-2"/>
        <n v="1.1208077285725091E-2"/>
        <n v="1.2284773813161284E-2"/>
        <n v="1.1939314089450663E-2"/>
        <n v="1.1444556570068546E-2"/>
        <n v="1.163780182535327E-2"/>
        <n v="1.1488196953997144E-2"/>
        <n v="1.1064537882679189E-2"/>
        <n v="1.0784933092529186E-2"/>
        <n v="1.0612521340686458E-2"/>
        <n v="1.0355216947610324E-2"/>
        <n v="1.0257834183339551E-2"/>
        <n v="1.1292717226325041E-2"/>
        <n v="1.1404347131236257E-2"/>
        <n v="1.1039751877822622E-2"/>
        <n v="1.1206979158556344E-2"/>
        <n v="1.0892874485245658E-2"/>
        <n v="1.0379244463943237E-2"/>
        <n v="1.0355294316426022E-2"/>
        <n v="1.0109598742904534E-2"/>
        <n v="9.3828760676680743E-3"/>
        <n v="9.1934193900669366E-3"/>
        <n v="1.0304885197630264E-2"/>
        <n v="1.0072137536784471E-2"/>
        <n v="1.0428605903465756E-2"/>
        <n v="9.9201000734482105E-3"/>
        <n v="1.1238731499872187E-2"/>
        <n v="1.166414878590963E-2"/>
        <n v="1.2253402419690529E-2"/>
        <n v="1.2035576209402498E-2"/>
        <n v="1.1990643182355917E-2"/>
        <n v="1.1853421150658549E-2"/>
        <n v="1.132008336165663E-2"/>
        <n v="1.086692222302151E-2"/>
        <n v="1.0902124794541831E-2"/>
        <n v="1.101613404111865E-2"/>
        <n v="1.1530756106349013E-2"/>
        <n v="1.1668067457342968E-2"/>
        <n v="1.1497759955257397E-2"/>
        <n v="1.1607643704046596E-2"/>
        <n v="1.1359760938036428E-2"/>
        <n v="1.187267344105606E-2"/>
        <n v="1.2415615244089549E-2"/>
        <n v="1.3378490792873159E-2"/>
        <n v="1.3253763873983799E-2"/>
        <n v="1.3214852903825026E-2"/>
        <n v="1.5867372191176298E-2"/>
        <n v="1.5849504497844571E-2"/>
        <n v="1.67506020592985E-2"/>
        <n v="1.6542659112949505E-2"/>
        <n v="1.6833360664200683E-2"/>
        <n v="1.8117145353449833E-2"/>
        <n v="1.8132566357481429E-2"/>
        <n v="2.0159818936981832E-2"/>
        <n v="1.9781789112177376E-2"/>
        <n v="2.0078420828486161E-2"/>
        <n v="2.0078019082910462E-2"/>
        <n v="2.0625290302791307E-2"/>
        <n v="2.1011481472724403E-2"/>
        <n v="2.0891450239800307E-2"/>
        <n v="2.176645250800037E-2"/>
        <n v="2.1435828306177681E-2"/>
        <n v="2.1660542678274844E-2"/>
        <n v="2.2446855637703145E-2"/>
        <n v="2.229333459834594E-2"/>
        <n v="2.1879008217974866E-2"/>
        <n v="2.2261488617317058E-2"/>
        <n v="2.164444750017528E-2"/>
        <n v="2.174691209911252E-2"/>
        <n v="2.1561474386068358E-2"/>
        <n v="2.171493089715202E-2"/>
        <n v="2.1646094475888229E-2"/>
        <n v="2.1104219685826181E-2"/>
        <n v="2.2408125290936998E-2"/>
        <n v="2.2544561695607736E-2"/>
        <n v="2.3399807751786066E-2"/>
        <n v="2.4663376264933066E-2"/>
        <n v="2.5048439202682772E-2"/>
        <n v="2.5145259183196975E-2"/>
        <n v="2.5002303288054716E-2"/>
        <n v="2.4763726489939429E-2"/>
        <n v="2.4662060872226828E-2"/>
        <n v="2.4651171787493448E-2"/>
        <n v="2.4610327603678702E-2"/>
        <n v="2.4444749475538086E-2"/>
        <n v="2.4012881068980436E-2"/>
        <n v="2.3550279756532008E-2"/>
        <n v="2.2831921055244155E-2"/>
        <n v="2.3950710225527489E-2"/>
        <n v="2.4177277562106636E-2"/>
        <n v="2.4159739158190186E-2"/>
        <n v="2.4595591110000304E-2"/>
        <n v="2.5214954525108621E-2"/>
        <n v="2.5463326217177149E-2"/>
        <n v="2.5442328538123359E-2"/>
        <n v="2.5660156081417303E-2"/>
        <n v="2.5696883119845713E-2"/>
        <n v="2.6555937853846408E-2"/>
        <n v="2.6771082154724551E-2"/>
        <n v="2.6667898233161593E-2"/>
        <n v="2.7590072966374203E-2"/>
        <n v="2.9645283378614051E-2"/>
        <n v="3.1459481532589872E-2"/>
        <n v="3.1159642555308252E-2"/>
        <n v="3.1143550428953344E-2"/>
        <n v="3.1326956740237798E-2"/>
        <n v="3.1169343475736366E-2"/>
        <n v="3.1304010953019809E-2"/>
        <n v="3.1460060979734146E-2"/>
        <n v="3.1563399837300853E-2"/>
        <n v="3.1245680536402112E-2"/>
        <n v="3.145392655941117E-2"/>
        <n v="3.1390740253845452E-2"/>
        <n v="3.1124530415740703E-2"/>
        <n v="3.1110927013061413E-2"/>
        <n v="3.1106641289060412E-2"/>
        <n v="3.1189885745720257E-2"/>
        <n v="3.1095989465741984E-2"/>
        <n v="3.1085316175380517E-2"/>
        <n v="3.2042331519881638E-2"/>
        <n v="3.2308074945527517E-2"/>
        <n v="3.1974505017921033E-2"/>
        <n v="3.2425950426247005E-2"/>
        <n v="3.1934432103349314E-2"/>
        <n v="3.215302495668354E-2"/>
        <n v="3.2286946504989124E-2"/>
        <n v="3.2233214191522079E-2"/>
        <n v="3.21205680282192E-2"/>
        <n v="3.1990476187353574E-2"/>
        <n v="3.1803431478997612E-2"/>
        <n v="3.4401513490055095E-2"/>
        <n v="3.6354940159301463E-2"/>
        <n v="3.657323193029835E-2"/>
        <n v="3.6575617078728716E-2"/>
        <n v="3.7112057874784297E-2"/>
        <n v="3.7323089356118819E-2"/>
        <n v="3.7564534102123133E-2"/>
        <n v="3.7634124184649134E-2"/>
        <n v="3.7920559547042501E-2"/>
        <n v="3.7428786965782376E-2"/>
        <n v="3.7193201915620915E-2"/>
        <n v="3.7307914064489071E-2"/>
        <n v="3.7576589856151532E-2"/>
        <n v="3.7439324375358227E-2"/>
        <n v="3.7677455306830046E-2"/>
        <n v="3.6693492165096014E-2"/>
        <n v="3.6671444622178466E-2"/>
        <n v="3.6982557370333687E-2"/>
        <n v="3.9940245754860278E-2"/>
        <n v="3.9779655174540053E-2"/>
        <n v="3.9451134026627373E-2"/>
        <n v="4.1147090908596695E-2"/>
        <n v="4.1280174923641048E-2"/>
        <n v="4.2001636458322292E-2"/>
        <n v="4.1883804768356153E-2"/>
        <n v="4.1974656086848396E-2"/>
        <n v="4.3438952644829415E-2"/>
        <n v="4.5346494887182419E-2"/>
        <n v="4.5616439073211223E-2"/>
        <n v="4.6057574000226614E-2"/>
        <n v="4.5951879466097988E-2"/>
        <n v="4.6446209531832178E-2"/>
        <n v="4.7553427668519471E-2"/>
        <n v="4.7432739898185472E-2"/>
        <n v="4.7692893128387745E-2"/>
        <n v="4.7315100255578633E-2"/>
        <n v="4.6830930757057833E-2"/>
        <n v="4.6906702492090904E-2"/>
        <n v="4.6783274625431595E-2"/>
        <n v="4.6834605225540948E-2"/>
        <n v="4.6976600975173775E-2"/>
        <n v="4.67804446411774E-2"/>
        <n v="4.6659380221922814E-2"/>
        <n v="4.6530367546813819E-2"/>
        <n v="4.6436694209675423E-2"/>
        <n v="4.644502159347165E-2"/>
        <n v="4.6592496507367825E-2"/>
        <n v="4.6390240965730703E-2"/>
        <n v="4.6444421681750822E-2"/>
        <n v="4.8633476680305425E-2"/>
        <n v="4.8535880628525062E-2"/>
        <n v="4.9119073317900927E-2"/>
        <n v="4.9011485855351457E-2"/>
        <n v="4.8132828785159343E-2"/>
        <n v="4.8838702113985437E-2"/>
        <n v="4.9738368661938079E-2"/>
        <n v="4.9277255525563342E-2"/>
        <n v="4.9145876744426706E-2"/>
        <n v="4.9193826619174853E-2"/>
        <n v="4.8831404732894171E-2"/>
        <n v="4.9313889710811486E-2"/>
        <n v="4.9663951491625308E-2"/>
        <n v="4.9930835921344022E-2"/>
        <n v="5.0293236359332007E-2"/>
        <n v="5.0328607376590957E-2"/>
        <n v="5.2206047626043743E-2"/>
        <n v="5.2056390043741338E-2"/>
        <n v="5.219152007483914E-2"/>
        <n v="5.1675967434322526E-2"/>
        <n v="5.1344445079892241E-2"/>
        <n v="5.3005988494261962E-2"/>
        <n v="5.2884084620409465E-2"/>
        <n v="5.2849214618198519E-2"/>
        <n v="5.4168581356270208E-2"/>
        <n v="5.453345160067833E-2"/>
        <n v="5.4742814984006419E-2"/>
        <n v="5.4390459974879318E-2"/>
        <n v="5.5282174796931358E-2"/>
        <n v="5.7546998443021587E-2"/>
        <n v="5.7616249767683675E-2"/>
        <n v="5.7197642578313841E-2"/>
        <n v="5.6998001152576569E-2"/>
        <n v="5.8060641513666245E-2"/>
        <n v="5.7830858307632342E-2"/>
        <n v="5.7181344265732056E-2"/>
        <n v="5.6805114882387653E-2"/>
        <n v="5.6683007468960128E-2"/>
        <n v="5.7170623198992673E-2"/>
        <n v="5.7250641622994106E-2"/>
        <n v="5.7173698970625998E-2"/>
        <n v="5.6850209888793531E-2"/>
        <n v="5.7329003737362591E-2"/>
        <n v="5.7306150633446878E-2"/>
        <n v="5.9434956645356404E-2"/>
        <n v="5.9393014383157493E-2"/>
        <n v="6.0117989261466852E-2"/>
        <n v="6.0160641722979309E-2"/>
        <n v="6.0262957102694269E-2"/>
        <n v="6.0435072731000093E-2"/>
        <n v="6.0507525223245151E-2"/>
        <n v="6.0532860587181492E-2"/>
        <n v="6.0613092775871943E-2"/>
        <n v="6.0522459331554167E-2"/>
        <n v="6.0459261581058008E-2"/>
        <n v="6.2260544656988805E-2"/>
        <n v="6.2605246600812403E-2"/>
        <n v="6.265059661848818E-2"/>
        <n v="6.297443519307383E-2"/>
        <n v="6.2942824807426981E-2"/>
        <n v="6.2926995531328259E-2"/>
        <n v="6.3231375842658255E-2"/>
        <n v="6.3037761149633026E-2"/>
        <n v="6.4052386465394712E-2"/>
        <n v="6.4209954286591098E-2"/>
        <n v="6.4881454250085138E-2"/>
        <n v="6.5181120841704618E-2"/>
        <n v="6.5183468446116791E-2"/>
        <n v="6.5364799237010315E-2"/>
        <n v="6.5227554920710307E-2"/>
        <n v="6.543006934019735E-2"/>
        <n v="6.555269043961448E-2"/>
        <n v="6.5638647121748911E-2"/>
        <n v="6.5621182696045888E-2"/>
        <n v="6.5904781061567025E-2"/>
        <n v="6.7644053654996913E-2"/>
        <n v="6.7948878976278923E-2"/>
        <n v="6.7620132857821202E-2"/>
        <n v="6.709278093946118E-2"/>
        <n v="6.7062791005959216E-2"/>
        <n v="6.615971838679284E-2"/>
        <n v="6.5913758311140741E-2"/>
        <n v="6.5984935413470447E-2"/>
        <n v="6.6251653695775348E-2"/>
        <n v="6.6134968633145733E-2"/>
        <n v="6.635154064383364E-2"/>
        <n v="6.6868701107321432E-2"/>
        <n v="6.7284140121318906E-2"/>
        <n v="6.7623375023105281E-2"/>
        <n v="6.7526366499337978E-2"/>
        <n v="6.7302500566867415E-2"/>
        <n v="6.7211083968608185E-2"/>
        <n v="6.6451042366564475E-2"/>
        <n v="6.6351124806720368E-2"/>
        <n v="6.7351705610247781E-2"/>
        <n v="6.7113391342956172E-2"/>
        <n v="6.9005606706163042E-2"/>
        <n v="6.9008272279522942E-2"/>
        <n v="6.8838691198417484E-2"/>
        <n v="6.8557372433132868E-2"/>
        <n v="6.889042213532387E-2"/>
        <n v="6.8848990074247815E-2"/>
        <n v="6.8846021506213564E-2"/>
        <n v="6.8905988832707515E-2"/>
        <n v="6.8885990976345693E-2"/>
        <n v="6.8889495027344413E-2"/>
        <n v="6.8879884224389107E-2"/>
        <n v="6.7393494867308182E-2"/>
        <n v="6.6954015277130047E-2"/>
        <n v="6.6197036985562452E-2"/>
        <n v="6.6488350977737545E-2"/>
        <n v="6.5648342927180039E-2"/>
        <n v="6.9623953638122987E-2"/>
        <n v="6.9965462812256421E-2"/>
        <n v="7.1069604969909134E-2"/>
        <n v="7.1314883673966614E-2"/>
        <n v="7.1298512002518286E-2"/>
        <n v="7.1312765134684611E-2"/>
        <n v="7.1260904240464579E-2"/>
        <n v="7.1301253740348097E-2"/>
        <n v="7.3238942035839971E-2"/>
        <n v="7.3835182795805671E-2"/>
        <n v="7.3826493422576106E-2"/>
        <n v="7.4379980303068999E-2"/>
        <n v="7.4323423886685586E-2"/>
        <n v="7.6402975260002698E-2"/>
        <n v="7.684723064733899E-2"/>
        <n v="7.7818201026590608E-2"/>
        <n v="7.7802265624436207E-2"/>
        <n v="7.7789351861202505E-2"/>
        <n v="7.7824842894669927E-2"/>
        <n v="7.779160916736913E-2"/>
        <n v="7.7746339421057672E-2"/>
        <n v="7.7757343454048486E-2"/>
        <n v="7.7805191062856979E-2"/>
        <n v="7.8195648813149873E-2"/>
        <n v="7.7030835892423724E-2"/>
        <n v="7.7588872818574503E-2"/>
        <n v="7.730678063385768E-2"/>
        <n v="7.6917296316123721E-2"/>
        <n v="7.7237368546156246E-2"/>
        <n v="7.7214074067030208E-2"/>
        <n v="7.7177140309172568E-2"/>
        <n v="7.7175804809504672E-2"/>
        <n v="7.6857146110746719E-2"/>
        <n v="7.7501225576112859E-2"/>
        <n v="7.7261457953243615E-2"/>
        <n v="7.7728835532015511E-2"/>
        <n v="7.7798701438183404E-2"/>
        <n v="7.7821927978844366E-2"/>
        <n v="7.9496757279630181E-2"/>
        <n v="7.9485376694886409E-2"/>
        <n v="7.9460652102997881E-2"/>
        <n v="7.9436368454797721E-2"/>
        <n v="7.9426644820886544E-2"/>
        <n v="7.8946463769716119E-2"/>
        <n v="7.8802536919820379E-2"/>
        <n v="7.8867419148978143E-2"/>
        <n v="7.8542509915462883E-2"/>
        <n v="7.8401310011805045E-2"/>
        <n v="7.7858919259714929E-2"/>
        <n v="7.6811899753236351E-2"/>
        <n v="7.7139788908939216E-2"/>
        <n v="7.7108860935374335E-2"/>
        <n v="7.6813356754134407E-2"/>
        <n v="7.7333160594938125E-2"/>
        <n v="7.6744988438534487E-2"/>
        <n v="7.6943325436487908E-2"/>
        <n v="7.7571946567406139E-2"/>
        <n v="7.8053508167634844E-2"/>
        <n v="7.8320814774437919E-2"/>
        <n v="7.8677881840241645E-2"/>
        <n v="7.8782370306232488E-2"/>
        <n v="7.8766008727005829E-2"/>
        <n v="7.8771417414486553E-2"/>
        <n v="7.7675793486610314E-2"/>
        <n v="7.7651594618712683E-2"/>
        <n v="7.76739656312284E-2"/>
        <n v="7.7591652272841427E-2"/>
        <n v="7.8863802550969031E-2"/>
        <n v="7.9018092489696518E-2"/>
        <n v="7.7928096737021793E-2"/>
        <n v="7.8828846887928433E-2"/>
        <n v="7.9050780263129269E-2"/>
        <n v="8.1331119409732228E-2"/>
        <n v="8.1140019884676215E-2"/>
        <n v="7.9906548753134771E-2"/>
        <n v="7.9220536872844194E-2"/>
        <n v="7.8725095779852691E-2"/>
        <n v="7.8763315073197004E-2"/>
        <n v="8.0359307810583785E-2"/>
        <n v="8.0763599398131353E-2"/>
        <n v="8.0670633643742468E-2"/>
        <n v="8.0775519105333995E-2"/>
        <n v="8.0790155020848645E-2"/>
        <n v="8.0783534040789917E-2"/>
        <n v="8.0694124023600503E-2"/>
        <n v="8.0561850941691507E-2"/>
        <n v="7.8645761801974592E-2"/>
        <n v="7.8928163644836929E-2"/>
        <n v="7.8852779685346999E-2"/>
        <n v="8.021015916338789E-2"/>
        <n v="8.0173350906766735E-2"/>
        <n v="8.015301864098226E-2"/>
        <n v="8.0219473613295789E-2"/>
        <n v="7.9034835770856279E-2"/>
        <n v="7.9297065365699151E-2"/>
        <n v="8.0057669483164992E-2"/>
        <n v="8.05531733676495E-2"/>
        <n v="8.0591773494981159E-2"/>
        <n v="8.0048681174123587E-2"/>
        <n v="8.0005946970290009E-2"/>
        <n v="8.0650468693128419E-2"/>
        <n v="8.2028824512338283E-2"/>
        <n v="8.1392346013225064E-2"/>
        <n v="8.2477365506209349E-2"/>
        <n v="8.25206759699878E-2"/>
        <n v="8.3183145456371163E-2"/>
        <n v="8.3220375911496017E-2"/>
        <n v="8.3206021564813923E-2"/>
        <n v="8.3101779694935651E-2"/>
        <n v="8.3240340406149027E-2"/>
        <n v="8.3281236571308537E-2"/>
        <n v="8.2781372387957061E-2"/>
        <n v="8.261723324800703E-2"/>
        <n v="8.3213408698928987E-2"/>
        <n v="8.3026921614168719E-2"/>
        <n v="8.2965638125555921E-2"/>
        <n v="8.3731466191265605E-2"/>
        <n v="8.3939147438980913E-2"/>
        <n v="8.393194063883215E-2"/>
        <n v="8.3968221673568724E-2"/>
        <n v="8.3981819143672601E-2"/>
        <n v="8.4040863095017029E-2"/>
        <n v="8.3906813397572055E-2"/>
        <n v="8.3683474440979594E-2"/>
        <n v="8.3751203318117889E-2"/>
        <n v="8.4301039849451836E-2"/>
        <n v="8.4508817433265382E-2"/>
        <n v="8.4572824192086504E-2"/>
        <n v="8.4262541504490432E-2"/>
        <n v="8.430772850863763E-2"/>
        <n v="8.4242053515370272E-2"/>
        <n v="8.5231125977224542E-2"/>
        <n v="8.525477935484603E-2"/>
        <n v="8.5278495867328177E-2"/>
        <n v="8.5339152280994798E-2"/>
        <n v="8.541495435978072E-2"/>
        <n v="8.3887176879870073E-2"/>
        <n v="8.4312568771905752E-2"/>
        <n v="8.399639575184828E-2"/>
        <n v="8.4078131320693264E-2"/>
        <n v="8.4098490397994094E-2"/>
        <n v="8.4004442799548884E-2"/>
        <n v="8.2166375001052352E-2"/>
        <n v="8.1595899668800195E-2"/>
        <n v="8.1341700925284338E-2"/>
        <n v="8.0062524942725172E-2"/>
        <n v="8.0389246574577758E-2"/>
        <n v="8.061642537707446E-2"/>
        <n v="8.2334785184309145E-2"/>
        <n v="8.2183623656318996E-2"/>
        <n v="8.2238372768165632E-2"/>
        <n v="8.2411234683067464E-2"/>
        <n v="8.2430926828564996E-2"/>
        <n v="8.2498091697009848E-2"/>
        <n v="8.2766532353667099E-2"/>
        <n v="8.2648956362365758E-2"/>
        <n v="8.2578158415744798E-2"/>
        <n v="8.2687660250313919E-2"/>
        <n v="8.3272065416649985E-2"/>
        <n v="8.339216598803445E-2"/>
        <n v="8.3504387862905177E-2"/>
        <n v="8.3400144196177431E-2"/>
        <n v="8.3433587647749607E-2"/>
        <n v="8.3939582898349088E-2"/>
        <n v="8.3673949594130381E-2"/>
        <n v="8.4944567346174296E-2"/>
        <n v="8.4748588971077995E-2"/>
        <n v="8.4838339654494638E-2"/>
        <n v="8.4906510991689679E-2"/>
        <n v="8.4905565236324962E-2"/>
        <n v="8.4921385230548832E-2"/>
        <n v="8.4836352310852459E-2"/>
        <n v="8.4835888875175292E-2"/>
        <n v="8.4741741691057998E-2"/>
        <n v="8.3302252149874301E-2"/>
        <n v="8.3825669268473624E-2"/>
        <n v="8.3865171790777959E-2"/>
        <n v="8.3459201724636056E-2"/>
        <n v="8.3435907304136428E-2"/>
        <n v="8.3703022407711297E-2"/>
        <n v="8.3749299542203059E-2"/>
        <n v="8.2363978971859764E-2"/>
        <n v="8.2914721503869082E-2"/>
        <n v="8.2677547657719203E-2"/>
        <n v="8.2468251734922962E-2"/>
        <n v="8.2192985120776191E-2"/>
        <n v="8.1441310153552229E-2"/>
        <n v="8.129583357115519E-2"/>
        <n v="8.1280567301354426E-2"/>
        <n v="8.1370485885113406E-2"/>
        <n v="8.1861915092073634E-2"/>
        <n v="8.1948178730370927E-2"/>
        <n v="8.1390720517599213E-2"/>
        <n v="8.1242314955371112E-2"/>
        <n v="8.1205466915730717E-2"/>
        <n v="8.1331018697339066E-2"/>
        <n v="8.1401614286260277E-2"/>
        <n v="8.3056153606477612E-2"/>
        <n v="8.2091794544807709E-2"/>
        <n v="8.2219808038756378E-2"/>
        <n v="8.2061599773957702E-2"/>
        <n v="8.2066563325865732E-2"/>
        <n v="8.1596971803964066E-2"/>
        <n v="8.1363015854823001E-2"/>
        <n v="8.2103551638642289E-2"/>
        <n v="8.2090631326774577E-2"/>
        <n v="8.2044852890512041E-2"/>
        <n v="8.1744115802113271E-2"/>
        <n v="8.1839895072810212E-2"/>
        <n v="8.2258005482002253E-2"/>
        <n v="8.2042268979533609E-2"/>
        <n v="8.1576731678770539E-2"/>
        <n v="8.1651963164563704E-2"/>
        <n v="8.1410996034962241E-2"/>
        <n v="8.1415269545683441E-2"/>
        <n v="8.1505242579966664E-2"/>
        <n v="8.073353101235986E-2"/>
        <n v="8.1235378196750641E-2"/>
        <n v="8.2318065121613784E-2"/>
        <n v="8.2311272589879469E-2"/>
        <n v="8.2405030687187519E-2"/>
        <n v="8.2355806271634135E-2"/>
        <n v="8.2395294790901713E-2"/>
        <n v="8.191839985542361E-2"/>
        <n v="8.1834519689157545E-2"/>
        <n v="8.1947567490229231E-2"/>
        <n v="8.1903766198136385E-2"/>
        <n v="8.1898148202635884E-2"/>
        <n v="8.1292199547387853E-2"/>
        <n v="8.1340363961475495E-2"/>
        <n v="8.140234830265379E-2"/>
        <n v="8.0589922935269703E-2"/>
        <n v="8.0272611443942751E-2"/>
        <n v="7.990565840137083E-2"/>
        <n v="8.0003603229816339E-2"/>
        <n v="8.0278160172278012E-2"/>
        <n v="8.0729425319715664E-2"/>
        <n v="8.0736348698180402E-2"/>
        <n v="8.168482045019651E-2"/>
        <n v="8.0586833657217471E-2"/>
        <n v="8.0302314793851623E-2"/>
        <n v="8.0227412326759923E-2"/>
        <n v="7.995413837997617E-2"/>
        <n v="7.9358851896842997E-2"/>
        <n v="7.9264071327037056E-2"/>
        <n v="7.9340150071366883E-2"/>
        <n v="7.9613127691047086E-2"/>
        <n v="7.9693110391902036E-2"/>
        <n v="7.9694704408688033E-2"/>
        <n v="7.9703924885696595E-2"/>
        <n v="7.9457893354402953E-2"/>
        <n v="7.9389756423062841E-2"/>
        <n v="7.8971944886982351E-2"/>
        <n v="7.8943831369667136E-2"/>
        <n v="7.9070730582522536E-2"/>
        <n v="7.9061316375919566E-2"/>
        <n v="7.9029270307483149E-2"/>
        <n v="7.8547292794871784E-2"/>
        <n v="7.8248591198997075E-2"/>
        <n v="7.7838234694636299E-2"/>
        <n v="7.7832298290937324E-2"/>
        <n v="7.7571426297447454E-2"/>
        <n v="7.7101738164775904E-2"/>
        <n v="7.7000175636896442E-2"/>
        <n v="7.6758620429115132E-2"/>
        <n v="7.6771560561958274E-2"/>
        <n v="7.6986421563892821E-2"/>
        <n v="7.6948981348871917E-2"/>
        <n v="7.7824465879983734E-2"/>
        <n v="7.7591515441154196E-2"/>
        <n v="7.8311353418594173E-2"/>
        <n v="7.826964245704246E-2"/>
        <n v="7.7339047105599912E-2"/>
        <n v="7.9607532516270535E-2"/>
        <n v="7.9511438051622224E-2"/>
        <n v="7.9583874285305695E-2"/>
        <n v="7.996542913099991E-2"/>
        <n v="7.9071980879940759E-2"/>
        <n v="7.8783525381332126E-2"/>
        <n v="7.8961862176667966E-2"/>
        <n v="7.8959801504733612E-2"/>
        <n v="7.9030896132636863E-2"/>
        <n v="7.7986624017281445E-2"/>
        <n v="7.8152971960559314E-2"/>
        <n v="7.847623300249354E-2"/>
        <n v="7.8354984962261023E-2"/>
        <n v="7.7546922828877846E-2"/>
        <n v="7.7726067012013678E-2"/>
        <n v="7.7966560584490113E-2"/>
        <n v="8.2851265398184021E-2"/>
        <n v="8.2042824201169692E-2"/>
        <n v="8.1876721494097415E-2"/>
        <n v="8.0995726220162392E-2"/>
        <n v="8.1059652380698219E-2"/>
        <n v="8.1076850735332009E-2"/>
        <n v="8.1170895145921518E-2"/>
        <n v="8.119195268282281E-2"/>
        <n v="8.0762873884213271E-2"/>
        <n v="8.0011939050526545E-2"/>
        <n v="7.9214502051539099E-2"/>
        <n v="7.9675666032908612E-2"/>
        <n v="7.9941727102897431E-2"/>
        <n v="8.0179890137437398E-2"/>
        <n v="7.9888528898284572E-2"/>
        <n v="8.1409929491418162E-2"/>
        <n v="8.1314114181204572E-2"/>
        <n v="8.0500113053514344E-2"/>
        <n v="8.0532963502543992E-2"/>
        <n v="8.0204302875847525E-2"/>
        <n v="8.0279265466103311E-2"/>
        <n v="8.0198638192526706E-2"/>
        <n v="8.1106024000656959E-2"/>
        <n v="8.1093876971132225E-2"/>
        <n v="8.2156355047652577E-2"/>
        <n v="8.3386803453050787E-2"/>
        <n v="8.3436032856227221E-2"/>
        <n v="8.2617716137371053E-2"/>
        <n v="8.216512019280349E-2"/>
        <n v="8.2285145145934685E-2"/>
        <n v="8.3229903963929069E-2"/>
        <n v="8.3446297371519471E-2"/>
        <n v="8.3316545641762232E-2"/>
        <n v="8.2374829692632462E-2"/>
        <n v="8.2602809711550762E-2"/>
        <n v="8.1357877304656198E-2"/>
        <n v="8.1396943067990876E-2"/>
        <n v="8.1147173545934398E-2"/>
        <n v="8.1130662409409193E-2"/>
        <n v="8.1001338614624704E-2"/>
        <n v="8.0367590525069199E-2"/>
        <n v="8.1558213451354486E-2"/>
        <n v="8.1555246024017633E-2"/>
        <n v="8.1505841908893317E-2"/>
        <n v="8.1210669978736591E-2"/>
        <n v="8.0784408189094131E-2"/>
        <n v="8.0664833200920952E-2"/>
        <n v="8.022028090702793E-2"/>
        <n v="8.0731228941822469E-2"/>
        <n v="8.1502537836040556E-2"/>
        <n v="8.1650574760118791E-2"/>
        <n v="8.1684651964808633E-2"/>
        <n v="8.1969040234548818E-2"/>
        <n v="8.1708874182761557E-2"/>
        <n v="8.0824759119911105E-2"/>
        <n v="8.3424170498277772E-2"/>
        <n v="8.4408973146577762E-2"/>
        <n v="8.3324012648190074E-2"/>
        <n v="8.2516364977324591E-2"/>
        <n v="8.2671050364572674E-2"/>
        <n v="8.2793579098106931E-2"/>
        <n v="8.3254492254091539E-2"/>
        <n v="8.1730071760229783E-2"/>
        <n v="8.1873286477407936E-2"/>
        <n v="8.1654069578381297E-2"/>
        <n v="8.1157942653052179E-2"/>
        <n v="8.0685667006383313E-2"/>
        <n v="8.0680451505828948E-2"/>
        <n v="8.1012278293273565E-2"/>
        <n v="8.0978055497970311E-2"/>
        <n v="8.0995788285088438E-2"/>
        <n v="8.1036896459138405E-2"/>
        <n v="8.1091173642011502E-2"/>
        <n v="8.1006924901145708E-2"/>
        <n v="8.0891405056270613E-2"/>
        <n v="8.0113532367807022E-2"/>
        <n v="7.8548249164015052E-2"/>
        <n v="7.7294946650743324E-2"/>
        <n v="7.8072379233019712E-2"/>
        <n v="7.8088726607691034E-2"/>
        <n v="7.8040890328175933E-2"/>
        <n v="7.7167906518198243E-2"/>
        <n v="7.7058961859030828E-2"/>
        <n v="7.7459030042752272E-2"/>
        <n v="7.677716336993104E-2"/>
        <n v="7.6791211510702367E-2"/>
        <n v="7.6030755675347644E-2"/>
        <n v="7.5694343806321424E-2"/>
        <n v="7.5715152582920511E-2"/>
        <n v="7.5778904086294618E-2"/>
        <n v="7.638929416148528E-2"/>
        <n v="7.6393202193900139E-2"/>
        <n v="7.6446642370933793E-2"/>
        <n v="7.576252058280708E-2"/>
        <n v="7.5933203864645887E-2"/>
        <n v="7.6448392177656435E-2"/>
        <n v="7.7244916834499897E-2"/>
        <n v="7.7518188027411977E-2"/>
        <n v="7.782052709325013E-2"/>
        <n v="7.729394177997452E-2"/>
        <n v="7.4805181909443172E-2"/>
        <n v="7.4752994467739114E-2"/>
        <n v="7.3736233496184189E-2"/>
        <n v="7.3739763764584701E-2"/>
        <n v="7.3681489191412319E-2"/>
        <n v="7.2896332419121107E-2"/>
        <n v="7.3478589815760664E-2"/>
        <n v="7.3925224713687815E-2"/>
        <n v="7.343306006732131E-2"/>
        <n v="7.3514345404705014E-2"/>
        <n v="7.3322859140356217E-2"/>
        <n v="7.3331339896921838E-2"/>
        <n v="7.3361086734685735E-2"/>
        <n v="7.2326645160299255E-2"/>
        <n v="7.2522191502765329E-2"/>
        <n v="7.277273698866113E-2"/>
        <n v="7.2717845326243674E-2"/>
        <n v="7.3355048868537207E-2"/>
        <n v="7.1684071135418123E-2"/>
        <n v="7.1387349898462391E-2"/>
        <n v="7.1397699529102146E-2"/>
        <n v="7.1519520739708853E-2"/>
        <n v="7.0343827322389418E-2"/>
        <n v="6.9895690688175124E-2"/>
        <n v="6.9496681647325309E-2"/>
        <n v="6.9932299112005311E-2"/>
        <n v="7.0566401004799426E-2"/>
        <n v="7.0505162626089815E-2"/>
        <n v="7.0609659299067817E-2"/>
        <n v="7.1091990406746283E-2"/>
        <n v="7.0209811320551763E-2"/>
        <n v="6.951778097478882E-2"/>
        <n v="6.9343153591807288E-2"/>
        <n v="7.1619957973362375E-2"/>
        <n v="7.5626594692305135E-2"/>
        <n v="7.5619702247229581E-2"/>
        <n v="7.6079086081520766E-2"/>
        <n v="7.6377873925131179E-2"/>
        <n v="7.4909149613543405E-2"/>
        <n v="7.3900133645083452E-2"/>
        <n v="7.4005721430127194E-2"/>
        <n v="7.4118855557433777E-2"/>
        <n v="7.2864435438815836E-2"/>
        <n v="7.1505127838976876E-2"/>
        <n v="7.0627233604273768E-2"/>
        <n v="7.145751540700368E-2"/>
        <n v="7.208538706383992E-2"/>
        <n v="7.240992780786297E-2"/>
        <n v="7.3077403889396028E-2"/>
        <n v="7.3608113753219032E-2"/>
        <n v="7.2490953028374064E-2"/>
        <n v="7.2135340329194386E-2"/>
        <n v="7.1279534182490029E-2"/>
        <n v="7.1217334348661454E-2"/>
        <n v="6.9955251524175324E-2"/>
        <n v="7.1980847973006343E-2"/>
        <n v="7.0513709291063528E-2"/>
        <n v="7.0568560226460131E-2"/>
        <n v="7.0813046729495593E-2"/>
        <n v="7.115193219466967E-2"/>
        <n v="7.7179870444429671E-2"/>
        <n v="7.6876952128489412E-2"/>
        <n v="7.6332288774058232E-2"/>
        <n v="7.6675340426526239E-2"/>
        <n v="7.6568198478786709E-2"/>
        <n v="7.6809762907388709E-2"/>
        <n v="7.709023050838601E-2"/>
        <n v="7.7052241393758117E-2"/>
        <n v="7.8152292457346215E-2"/>
        <n v="7.8350764535929332E-2"/>
        <n v="7.9134074010208069E-2"/>
        <n v="7.9095286475507592E-2"/>
        <n v="7.9918885874073475E-2"/>
        <n v="8.0598947750214589E-2"/>
        <n v="7.9698492070909968E-2"/>
        <n v="7.9597283942367938E-2"/>
        <n v="8.0581308117969541E-2"/>
        <n v="8.0928755164226748E-2"/>
        <n v="8.1017106279480264E-2"/>
        <n v="8.0336129752739877E-2"/>
        <n v="7.994802517338169E-2"/>
        <n v="8.0217362527603767E-2"/>
        <n v="8.0325634242202931E-2"/>
        <n v="8.0515121232874715E-2"/>
        <n v="7.9296024899319806E-2"/>
        <n v="7.9367480484998684E-2"/>
        <n v="7.9030094384616653E-2"/>
        <n v="7.8878471428430366E-2"/>
        <n v="7.8881665073075424E-2"/>
        <n v="7.6577058133413353E-2"/>
        <n v="7.6465525045013513E-2"/>
        <n v="7.6825837941856864E-2"/>
        <n v="7.8121916249161108E-2"/>
        <n v="7.8339774627771558E-2"/>
        <n v="7.9151949857603487E-2"/>
        <n v="7.9108667028197258E-2"/>
        <n v="8.1833985416918997E-2"/>
        <n v="8.1133668364642308E-2"/>
        <n v="8.1074868427532448E-2"/>
        <n v="8.1332398663884933E-2"/>
        <n v="8.1581422803109788E-2"/>
        <n v="8.1449941561394693E-2"/>
        <n v="8.0448305433390696E-2"/>
        <n v="8.0994891552971099E-2"/>
        <n v="8.1282430256481714E-2"/>
        <n v="7.8996598485767622E-2"/>
        <n v="7.6842425448575433E-2"/>
        <n v="7.6783473661602347E-2"/>
        <n v="7.7113092289219934E-2"/>
        <n v="7.7192612861952767E-2"/>
        <n v="7.635520917416852E-2"/>
        <n v="7.5183598829941259E-2"/>
        <n v="7.5876366775533249E-2"/>
        <n v="7.5997870423557656E-2"/>
        <n v="7.6085740657587719E-2"/>
        <n v="7.6443440118794365E-2"/>
        <n v="7.6294442440661053E-2"/>
        <n v="7.6365785731701621E-2"/>
        <n v="7.8080716428688315E-2"/>
        <n v="7.5653684177223846E-2"/>
        <n v="7.6520686392352585E-2"/>
        <n v="7.6156158408732605E-2"/>
        <n v="7.7327551683813903E-2"/>
        <n v="7.6141551954557352E-2"/>
        <n v="7.6158128781153966E-2"/>
        <n v="7.5131059504429484E-2"/>
        <n v="7.5173060852033263E-2"/>
        <n v="7.536709489938842E-2"/>
        <n v="7.5667947143984601E-2"/>
        <n v="7.4569379167023456E-2"/>
        <n v="7.4731005642453108E-2"/>
        <n v="7.1786776114624209E-2"/>
        <n v="7.1695858654660688E-2"/>
        <n v="7.1641057050972845E-2"/>
        <n v="7.2125359694463737E-2"/>
        <n v="7.2223464676256385E-2"/>
        <n v="7.0260949823194682E-2"/>
        <n v="7.022685263535397E-2"/>
        <n v="7.0261877403781758E-2"/>
        <n v="7.032710526476392E-2"/>
        <n v="7.0198215229718877E-2"/>
        <n v="7.0358864940532048E-2"/>
        <n v="7.0538028141561557E-2"/>
        <n v="7.2999861945551664E-2"/>
        <n v="7.0106806110786693E-2"/>
        <n v="6.9938774533130785E-2"/>
        <n v="6.8082664528087242E-2"/>
        <n v="6.8658422728395702E-2"/>
        <n v="6.9413859444436288E-2"/>
        <n v="7.3417667546214913E-2"/>
        <n v="7.4125783064204337E-2"/>
        <n v="7.3987538628365504E-2"/>
        <n v="7.4028338069350219E-2"/>
        <n v="7.3982432874692305E-2"/>
        <n v="7.3878332406969824E-2"/>
        <n v="7.3556454659931964E-2"/>
        <n v="7.3966754584357516E-2"/>
        <n v="7.4270214784211905E-2"/>
        <n v="7.433068609087351E-2"/>
        <n v="7.440009102545754E-2"/>
        <n v="7.5144646167921048E-2"/>
        <n v="7.3709244944480209E-2"/>
        <n v="7.2885207115857192E-2"/>
        <n v="7.2446487810909857E-2"/>
        <n v="7.0340460884600567E-2"/>
        <n v="7.0688211505310128E-2"/>
        <n v="7.0729093139835358E-2"/>
        <n v="7.0043170720501979E-2"/>
        <n v="7.0057658336559414E-2"/>
        <n v="6.7456918608717373E-2"/>
        <n v="6.7006878555313662E-2"/>
        <n v="6.4900678739656617E-2"/>
        <n v="6.4837150081954814E-2"/>
        <n v="6.2159004266828306E-2"/>
        <n v="5.9753932180771928E-2"/>
        <n v="6.0881296744806815E-2"/>
        <n v="6.1185386419395103E-2"/>
        <n v="6.0688863018145037E-2"/>
        <n v="6.0241894845373206E-2"/>
        <n v="6.110829680442318E-2"/>
        <n v="5.8642716801880421E-2"/>
        <n v="5.617332588348898E-2"/>
        <n v="5.6050998145116361E-2"/>
        <n v="5.5547652862603158E-2"/>
        <n v="5.6486051606959096E-2"/>
        <n v="5.7558489535146772E-2"/>
        <n v="5.6506839223401661E-2"/>
        <n v="5.3364571844577595E-2"/>
        <n v="5.3776061629274244E-2"/>
        <n v="5.1440846869177742E-2"/>
        <n v="5.1006650203343627E-2"/>
        <n v="5.0966179439134354E-2"/>
        <n v="5.0949301932687346E-2"/>
        <n v="5.0821889895269978E-2"/>
        <n v="5.0102860124868094E-2"/>
        <n v="4.9721383953649292E-2"/>
        <n v="5.0554176132452874E-2"/>
        <n v="5.0615672080510446E-2"/>
        <n v="5.1407716673717546E-2"/>
        <n v="5.0111323019509921E-2"/>
        <n v="5.1163068116955444E-2"/>
        <n v="5.1650765110787242E-2"/>
        <n v="5.1895275075732175E-2"/>
        <n v="5.2242426880883888E-2"/>
        <n v="5.2540311467832841E-2"/>
        <n v="5.3319940979983133E-2"/>
        <n v="5.2477209221711736E-2"/>
        <n v="5.2734454983167957E-2"/>
        <n v="5.2968917003399875E-2"/>
        <n v="5.3832393230537214E-2"/>
        <n v="5.1773071464112433E-2"/>
        <n v="5.2687834589422375E-2"/>
        <n v="5.1221157212281584E-2"/>
        <n v="5.1964038694808638E-2"/>
        <n v="5.1889382441805618E-2"/>
        <n v="5.0922812711759122E-2"/>
        <n v="5.1861225438138703E-2"/>
        <n v="5.2103916385991128E-2"/>
        <n v="5.1802214438751104E-2"/>
        <n v="5.2535772673639909E-2"/>
        <n v="5.1000666584956479E-2"/>
        <n v="5.0836630340029193E-2"/>
        <n v="4.878239165119392E-2"/>
        <n v="4.5145109500628715E-2"/>
        <n v="4.5412222679083437E-2"/>
        <n v="4.5280706490841247E-2"/>
        <n v="4.5653298155158499E-2"/>
        <n v="4.5371198865092673E-2"/>
        <n v="4.536245351084623E-2"/>
        <n v="4.1334566357031199E-2"/>
        <n v="4.2209925873299768E-2"/>
        <n v="4.0186956257776837E-2"/>
        <n v="3.9183381750974286E-2"/>
        <n v="3.7864685638587942E-2"/>
        <n v="3.4408046763615488E-2"/>
        <n v="3.6285946781012102E-2"/>
        <n v="3.5884276554640042E-2"/>
        <n v="3.6930893823702633E-2"/>
        <n v="3.241792812215015E-2"/>
        <n v="3.1852020155377074E-2"/>
        <n v="2.8835248712147495E-2"/>
        <n v="2.6424670868846017E-2"/>
        <n v="2.1505193974264203E-2"/>
        <n v="2.1591445767025343E-2"/>
        <n v="2.2563560654466651E-2"/>
        <n v="1.6843136777285161E-2"/>
        <n v="1.6909425583600198E-2"/>
        <n v="1.6884005371908154E-2"/>
        <n v="1.8423457428981327E-2"/>
        <n v="1.7822734766897556E-2"/>
        <n v="1.8298329208507585E-2"/>
        <n v="1.9425916178187102E-2"/>
        <n v="2.0072486009719122E-2"/>
        <n v="1.6557158571649914E-2"/>
        <n v="1.6737075555292781E-2"/>
        <n v="1.7608948795087554E-2"/>
        <n v="1.8013779615242316E-2"/>
        <n v="1.8385971642128109E-2"/>
        <n v="1.988503426003364E-2"/>
        <n v="1.9880589124811932E-2"/>
        <n v="1.9834026182434406E-2"/>
        <n v="1.9984014447982448E-2"/>
        <n v="1.8884497715386157E-2"/>
        <n v="1.6087648289692474E-2"/>
        <n v="1.5795234778616839E-2"/>
        <n v="1.3276479663283033E-2"/>
        <n v="1.2883906223664466E-2"/>
        <n v="1.0309576256934783E-2"/>
        <n v="1.0363037889135125E-2"/>
        <n v="1.0331051055896824E-2"/>
        <n v="1.1357815795798228E-2"/>
        <n v="1.1499835751239806E-2"/>
        <n v="1.216793754981369E-2"/>
        <n v="1.2656076850324483E-2"/>
        <n v="1.1710114939871005E-2"/>
        <n v="1.1588284679766166E-2"/>
        <n v="1.1574212973830758E-2"/>
        <n v="1.2278925935025388E-2"/>
        <n v="1.3730379017663268E-2"/>
        <n v="1.3736855991783477E-2"/>
        <n v="1.3647247679504348E-2"/>
        <n v="8.0459728796654691E-3"/>
        <n v="7.7388178846159962E-3"/>
        <n v="8.9425305605465057E-3"/>
        <n v="1.0635682682689244E-2"/>
        <n v="5.3550643967256858E-3"/>
        <n v="4.7376239845799877E-3"/>
        <n v="4.9725575213825203E-3"/>
        <n v="6.0349884716772483E-3"/>
        <n v="6.1685950527000074E-3"/>
        <n v="6.0739595996220589E-3"/>
        <n v="7.1258589773240235E-3"/>
        <n v="7.277927842169709E-3"/>
        <n v="8.8848757935703418E-3"/>
        <n v="8.6908079454140197E-3"/>
        <n v="1.0262558536705787E-2"/>
        <n v="1.0411506276059647E-2"/>
        <n v="9.4837394882310716E-3"/>
        <n v="1.0325070388819732E-2"/>
        <n v="6.125460263468034E-3"/>
        <n v="6.4265373040419587E-3"/>
        <n v="6.4596429035372951E-3"/>
        <n v="6.6799677303830216E-3"/>
        <n v="6.6253710681708541E-3"/>
        <n v="7.1778511086894922E-3"/>
        <n v="1.6950047909345114E-3"/>
        <n v="1.6416371091618461E-3"/>
        <n v="-2.0357021720168356E-3"/>
        <n v="-2.31683502921393E-4"/>
        <n v="-7.3144050802004896E-4"/>
        <n v="-4.0154002476909013E-4"/>
        <n v="-6.4154558490153528E-4"/>
        <n v="-2.2299581687590373E-4"/>
        <n v="6.4439994893181552E-3"/>
        <n v="5.6395288967588299E-3"/>
        <n v="5.8326665552116512E-3"/>
        <n v="5.3139239908054827E-3"/>
        <n v="6.6694096732293068E-3"/>
        <n v="5.2086810498122174E-3"/>
        <n v="3.3451955605655194E-3"/>
        <n v="3.9060341248151639E-3"/>
        <n v="4.0331207298767947E-3"/>
        <n v="4.1348902402454663E-3"/>
        <n v="4.067117548409405E-3"/>
        <n v="4.5084268962296871E-3"/>
        <n v="-1.6556035240776561E-3"/>
        <n v="-7.8479595307879534E-3"/>
        <n v="-7.7713546705710495E-3"/>
        <n v="-1.0067495259954018E-2"/>
        <n v="-1.0488820970548948E-2"/>
        <n v="-8.5899695635653674E-3"/>
        <n v="-7.1784519396559119E-3"/>
        <n v="-1.3452567759498572E-2"/>
        <n v="-1.7470340078380182E-2"/>
        <n v="-1.6947759471888837E-2"/>
        <n v="-1.6164099981335559E-2"/>
        <n v="-1.590345605039337E-2"/>
        <n v="-1.4287981831737788E-2"/>
        <n v="-1.4586189835318437E-2"/>
        <n v="-1.4718004984850125E-2"/>
        <n v="-1.5090781285907569E-2"/>
        <n v="-1.5107104162584182E-2"/>
        <n v="-1.3354100781764034E-2"/>
        <n v="-2.0543593097476914E-2"/>
        <n v="-2.0996643218284452E-2"/>
        <n v="-2.0693471246814161E-2"/>
        <n v="-2.0232615409075064E-2"/>
        <n v="-1.9874789512305962E-2"/>
        <n v="-1.9772976685264055E-2"/>
        <n v="-1.9388222566643722E-2"/>
        <n v="-1.7385497101635901E-2"/>
        <n v="-1.5243294162084878E-2"/>
        <n v="-1.973538258279478E-2"/>
        <n v="-2.0471675664102129E-2"/>
        <n v="-2.5656676340700249E-2"/>
        <n v="-2.5963923559715062E-2"/>
        <n v="-2.729132124381653E-2"/>
        <n v="-2.6446802888273658E-2"/>
        <n v="-2.5270782548392275E-2"/>
        <n v="-2.324531166203923E-2"/>
        <n v="-2.0903628522518942E-2"/>
        <n v="-2.0321229087899968E-2"/>
        <n v="-2.076994663827984E-2"/>
        <n v="-2.1160143498053837E-2"/>
        <n v="-2.0403687684340172E-2"/>
        <n v="-1.845093677777173E-2"/>
        <n v="-1.8047905239301668E-2"/>
        <n v="-1.7947385869983658E-2"/>
        <n v="-1.5977561176302106E-2"/>
        <n v="-1.5862698686396094E-2"/>
        <n v="-1.5558432716033821E-2"/>
        <n v="-1.5770295314566297E-2"/>
        <n v="-1.5780796248599686E-2"/>
        <n v="-1.4803273848597606E-2"/>
        <n v="-1.3362165212176518E-2"/>
        <n v="-1.3791122442045783E-2"/>
        <n v="-1.6968686876922424E-2"/>
        <n v="-1.3859025983124013E-2"/>
        <n v="-1.2919843544100971E-2"/>
        <n v="-1.2892440827401248E-2"/>
        <n v="-1.2504753677802767E-2"/>
        <n v="-1.2841465579377639E-2"/>
        <n v="-1.288878762025461E-2"/>
        <n v="-1.1963579534693366E-2"/>
        <n v="-1.0422561589214127E-2"/>
        <n v="-1.4884053096683832E-2"/>
        <n v="-1.647194399218941E-2"/>
        <n v="-1.6499362478264716E-2"/>
        <n v="-1.6718884139240078E-2"/>
        <n v="-2.038169043997913E-2"/>
        <n v="-1.7860669555171325E-2"/>
        <n v="-1.7941588629926005E-2"/>
        <n v="-1.7351051278284631E-2"/>
        <n v="-1.7515011588099001E-2"/>
        <n v="-2.108372756685585E-2"/>
        <n v="-2.0641059438862335E-2"/>
        <n v="-1.8451151589107394E-2"/>
        <n v="-1.8504505332947521E-2"/>
        <n v="-1.9780252955194304E-2"/>
        <n v="-1.9729970908907081E-2"/>
        <n v="-1.8722649433460931E-2"/>
        <n v="-1.989890803631823E-2"/>
        <n v="-1.9106202474983382E-2"/>
        <n v="-1.9971614235750487E-2"/>
        <n v="-1.9790211985138192E-2"/>
        <n v="-1.9053725544435511E-2"/>
        <n v="-2.4838665008056985E-2"/>
        <n v="-2.5489219101677747E-2"/>
        <n v="-2.4291552209873397E-2"/>
        <n v="-2.4095735869949914E-2"/>
        <n v="-2.9277329101592985E-2"/>
        <n v="-3.2312862228059354E-2"/>
        <n v="-3.4494779257826048E-2"/>
        <n v="-2.5853746857198975E-2"/>
        <n v="-2.5344343364458906E-2"/>
        <n v="-2.5462353342552545E-2"/>
        <n v="-3.2354449171604696E-2"/>
        <n v="-3.0973039956260849E-2"/>
        <n v="-3.0956470437459072E-2"/>
        <n v="-3.0648715856511299E-2"/>
        <n v="-2.7021428918177506E-2"/>
        <n v="-2.6788618198182255E-2"/>
        <n v="-2.7278545339240852E-2"/>
        <n v="-2.7604888857099774E-2"/>
        <n v="-2.6729991997156519E-2"/>
        <n v="-2.5807374434118485E-2"/>
        <n v="-2.5998476102842658E-2"/>
        <n v="-2.8026613810193089E-2"/>
        <n v="-2.756316824932966E-2"/>
        <n v="-2.9719600039466464E-2"/>
        <n v="-2.9446298783061636E-2"/>
        <n v="-2.9587041552203149E-2"/>
        <n v="-2.9643380313422694E-2"/>
        <n v="-2.8386928102983999E-2"/>
        <n v="-2.8413159195317325E-2"/>
        <n v="-2.8192748270445635E-2"/>
        <n v="-2.8199934896560527E-2"/>
        <n v="-2.8207701909707766E-2"/>
        <n v="-2.8259249391880219E-2"/>
        <n v="-3.5517907122065692E-2"/>
        <n v="-3.6677342204247697E-2"/>
        <n v="-3.6087962569406606E-2"/>
        <n v="-3.334042985739636E-2"/>
        <n v="-3.2028219539420068E-2"/>
        <n v="-3.311030537511836E-2"/>
        <n v="-3.3104412629313129E-2"/>
        <n v="-3.281067818138781E-2"/>
        <n v="-3.3544772701214851E-2"/>
        <n v="-3.4187472089977543E-2"/>
        <n v="-3.4694663191701967E-2"/>
        <n v="-3.4646379464972892E-2"/>
        <n v="-3.7601925865984008E-2"/>
        <n v="-3.6290234827820268E-2"/>
        <n v="-3.4746329444654236E-2"/>
        <n v="-3.516202605692955E-2"/>
        <n v="-3.7014508534943424E-2"/>
        <n v="-3.8106075243891986E-2"/>
        <n v="-3.9051586514668259E-2"/>
        <n v="-4.0623863076215655E-2"/>
        <n v="-4.1235443177052467E-2"/>
        <n v="-4.0453046664497269E-2"/>
        <n v="-4.0412962017126471E-2"/>
        <n v="-4.0158325016528711E-2"/>
        <n v="-4.1192065970717034E-2"/>
        <n v="-4.0954835126150772E-2"/>
        <n v="-4.1727498364999796E-2"/>
        <n v="-3.947155708743405E-2"/>
        <n v="-4.0714620885270843E-2"/>
        <n v="-4.0947077743458515E-2"/>
        <n v="-3.6116461413878323E-2"/>
        <n v="-3.5994520636674958E-2"/>
        <n v="-3.5784239606050636E-2"/>
        <n v="-3.584237485193411E-2"/>
        <n v="-3.6178688931579765E-2"/>
        <n v="-3.7347584747993295E-2"/>
        <n v="-3.5507795419828604E-2"/>
        <n v="-3.5509848946202988E-2"/>
        <n v="-3.6023716966870602E-2"/>
        <n v="-3.435635300314787E-2"/>
        <n v="-3.2336418242873595E-2"/>
        <n v="-3.1595411434195718E-2"/>
        <n v="-3.1704508527544639E-2"/>
        <n v="-3.1983481814994823E-2"/>
        <n v="-3.1726450876400865E-2"/>
        <n v="-2.3257106666079549E-2"/>
        <n v="-2.3753320036291516E-2"/>
        <n v="-1.2511965459051887E-2"/>
        <n v="-1.2199140941957539E-2"/>
        <n v="-1.3264913927853606E-2"/>
        <n v="-1.4083779422633237E-2"/>
        <n v="-2.0856719909219605E-2"/>
        <n v="-2.9597233007355749E-2"/>
        <n v="-3.0486419347283873E-2"/>
        <n v="-3.0576795047441152E-2"/>
        <n v="-3.016110643658014E-2"/>
        <n v="-3.0845875168721369E-2"/>
        <n v="-2.05326115979137E-2"/>
        <n v="-2.783756273250837E-2"/>
        <n v="-2.764981959573402E-2"/>
        <n v="-2.7524122883386539E-2"/>
        <n v="-2.7243228176011755E-2"/>
        <n v="-2.7295841172468326E-2"/>
        <n v="-2.8166903283501774E-2"/>
        <n v="-2.7926407978929441E-2"/>
        <n v="-2.8165033138692782E-2"/>
        <n v="-2.813323774280193E-2"/>
        <n v="-2.8426917568393408E-2"/>
        <n v="-2.79213114393028E-2"/>
        <n v="-1.7942798364207622E-2"/>
        <n v="-1.8749159875724279E-2"/>
        <n v="-2.4980840710004889E-2"/>
        <n v="-1.6095755574533896E-2"/>
        <n v="-1.5043125117508386E-2"/>
        <n v="-1.4656950142239252E-2"/>
        <n v="-1.4933569179629937E-2"/>
        <n v="-1.5287982326802101E-2"/>
        <n v="-1.4511848637002429E-2"/>
        <n v="-1.5623797265670298E-2"/>
        <n v="-1.6036936459448193E-2"/>
        <n v="-1.7726412685186769E-2"/>
        <n v="-1.7239408148059219E-2"/>
        <n v="-1.7070418818274855E-2"/>
        <n v="-1.7232747327729173E-2"/>
        <n v="-1.8392862702981613E-2"/>
        <n v="-1.7683011536227557E-2"/>
        <n v="-1.7523069313947252E-2"/>
        <n v="-1.6965765193109009E-2"/>
        <n v="-1.7450769551405312E-2"/>
        <n v="-1.9297244535573247E-2"/>
        <n v="-1.9017978525911479E-2"/>
        <n v="-1.9629524904877318E-2"/>
        <n v="-1.7223092808309144E-2"/>
        <n v="-1.8072495051452246E-2"/>
        <n v="-1.8394385531077424E-2"/>
        <n v="-1.8911205847446738E-2"/>
        <n v="-1.8916038677357527E-2"/>
        <n v="-1.9396985800094399E-2"/>
        <n v="-1.8284595919763658E-2"/>
        <n v="-1.8195804656001738E-2"/>
        <n v="-1.8592008833252998E-2"/>
        <n v="-1.9286670181264166E-2"/>
        <n v="-1.8915323200324147E-2"/>
        <n v="-1.7645252440563579E-2"/>
        <n v="-1.9304543427810565E-2"/>
        <n v="-2.0252170053133126E-2"/>
        <n v="-2.1239516393145575E-2"/>
        <n v="-2.1364323292531285E-2"/>
        <n v="-2.1181132740702074E-2"/>
        <n v="-2.1152031413428668E-2"/>
        <n v="-2.1018247585030556E-2"/>
        <n v="-2.0808363187475958E-2"/>
        <n v="-2.0965997675117098E-2"/>
        <n v="-2.084235387780765E-2"/>
        <n v="-1.9921417921029833E-2"/>
        <n v="-2.1447052761046147E-2"/>
        <n v="-2.1974843271113764E-2"/>
        <n v="-2.203399259525644E-2"/>
        <n v="-2.1235858177097715E-2"/>
        <n v="-2.1237250617233836E-2"/>
        <n v="-2.1954847926306614E-2"/>
        <n v="-2.2709980864477265E-2"/>
        <n v="-2.2770908213473634E-2"/>
        <n v="-2.3270253132036289E-2"/>
        <n v="-2.2928449052340292E-2"/>
        <n v="-2.3752249008000024E-2"/>
        <n v="-2.2063494639277294E-2"/>
        <n v="-2.2615032801290864E-2"/>
        <n v="-2.2833850003511357E-2"/>
        <n v="-2.03394494479835E-2"/>
        <n v="-2.041316678231337E-2"/>
        <n v="-1.9387247423245615E-2"/>
        <n v="-2.4317934328559769E-2"/>
        <n v="-2.6150299671217365E-2"/>
        <n v="-2.5866697296989614E-2"/>
        <n v="-2.6078516450926997E-2"/>
        <n v="-2.6947595326214178E-2"/>
        <n v="-2.683614906383153E-2"/>
        <n v="-2.5624815744951623E-2"/>
        <n v="-2.6030167537948398E-2"/>
        <n v="-2.3735511197350522E-2"/>
        <n v="-2.3336391377610535E-2"/>
        <n v="-2.3515311275997961E-2"/>
        <n v="-2.3347213841153885E-2"/>
        <n v="-2.1520451753193764E-2"/>
        <n v="-2.2149847509030839E-2"/>
        <n v="-2.1212567357871494E-2"/>
        <n v="-2.1187304761626547E-2"/>
        <n v="-2.335192207144389E-2"/>
        <n v="-2.3346363802198768E-2"/>
        <n v="-2.3531598939957349E-2"/>
        <n v="-2.6223342534210044E-2"/>
        <n v="-2.6326203454019457E-2"/>
        <n v="-2.3320985026050945E-2"/>
        <n v="-2.3042571739040039E-2"/>
        <n v="-2.2831233505224861E-2"/>
        <n v="-2.2800802532247828E-2"/>
        <n v="-2.3225707071436313E-2"/>
        <n v="-2.3259221382415488E-2"/>
        <n v="-2.5278771900211643E-2"/>
        <n v="-2.4976692471563405E-2"/>
        <n v="-2.5008083316107231E-2"/>
        <n v="-2.6186684267216834E-2"/>
        <n v="-2.6168454471881451E-2"/>
        <n v="-2.7129989874128246E-2"/>
        <n v="-2.7972042784287512E-2"/>
        <n v="-2.7520862550871186E-2"/>
        <n v="-3.0035018917836252E-2"/>
        <n v="-2.9592986217771879E-2"/>
        <n v="-2.9888606471784214E-2"/>
        <n v="-2.9976312125047398E-2"/>
        <n v="-3.3852148719635454E-2"/>
        <n v="-3.4059831372127515E-2"/>
        <n v="-3.4422271663106525E-2"/>
        <n v="-3.7650360417200671E-2"/>
        <n v="-3.86260768035823E-2"/>
        <n v="-3.7264350892972434E-2"/>
        <n v="-3.6189087094169042E-2"/>
        <n v="-3.6346473216337764E-2"/>
        <n v="-3.5871514624337443E-2"/>
        <n v="-3.5752242765487864E-2"/>
        <n v="-3.4826622298420255E-2"/>
        <n v="-3.5023389766044404E-2"/>
        <n v="-3.4786824365203466E-2"/>
        <n v="-3.5384113544443853E-2"/>
        <n v="-3.841567564816116E-2"/>
        <n v="-3.7511006555317077E-2"/>
        <n v="-4.1917049343140542E-2"/>
        <n v="-4.1118153588669042E-2"/>
        <n v="-4.2481579339273906E-2"/>
        <n v="-4.1358314106826041E-2"/>
        <n v="-4.5776581300540985E-2"/>
        <n v="-4.4173193242534686E-2"/>
        <n v="-4.1084275110660533E-2"/>
        <n v="-4.0467661005786644E-2"/>
        <n v="-4.0177515745319518E-2"/>
        <n v="-3.944584844939196E-2"/>
        <n v="-3.8743715734004591E-2"/>
        <n v="-3.9778202035171822E-2"/>
        <n v="-3.8634723682137273E-2"/>
        <n v="-4.1203836214685374E-2"/>
        <n v="-3.6194992438275363E-2"/>
        <n v="-3.5818882902102424E-2"/>
        <n v="-3.5877473030945017E-2"/>
        <n v="-3.1791231643030139E-2"/>
        <n v="-3.1366129523086254E-2"/>
        <n v="-3.39759078380081E-2"/>
        <n v="-3.6079410631282879E-2"/>
        <n v="-3.4790242944481596E-2"/>
        <n v="-3.5048039995025086E-2"/>
        <n v="-4.0233363627406642E-2"/>
        <n v="-4.0858744870134564E-2"/>
        <n v="-3.9981870730560913E-2"/>
        <n v="-3.6743445910621439E-2"/>
        <n v="-3.7592909599945545E-2"/>
        <n v="-3.5925033902437481E-2"/>
        <n v="-3.6543591699666457E-2"/>
        <n v="-3.9855214748169054E-2"/>
        <n v="-3.2299165828106061E-2"/>
        <n v="-3.1750325127031645E-2"/>
        <n v="-3.3395713054709071E-2"/>
        <n v="-3.3684357782040542E-2"/>
        <n v="-3.2842115985646916E-2"/>
        <n v="-3.7419606735062345E-2"/>
        <n v="-3.759969941931602E-2"/>
        <n v="-3.7017798619619395E-2"/>
        <n v="-3.598820710445505E-2"/>
        <n v="-3.6135484273183568E-2"/>
        <n v="-3.712727487331003E-2"/>
        <n v="-3.460948589592306E-2"/>
        <n v="-3.1339110986814731E-2"/>
        <n v="-3.4368645336802978E-2"/>
        <n v="-3.0522501352556842E-2"/>
        <n v="-3.0387496710810365E-2"/>
        <n v="-2.5435317343664682E-2"/>
        <n v="-2.6045635651369404E-2"/>
        <n v="-2.5554502041811401E-2"/>
        <n v="-2.6897753608978139E-2"/>
        <n v="-2.69520980818167E-2"/>
        <n v="-2.5466226258523929E-2"/>
        <n v="-2.4117466904976327E-2"/>
        <n v="-2.3596770966360075E-2"/>
        <n v="-2.3185275023643995E-2"/>
        <n v="-2.3388882089076579E-2"/>
        <n v="-2.3337961462192046E-2"/>
        <n v="-2.3163337924814804E-2"/>
        <n v="-2.3982357240848601E-2"/>
        <n v="-2.5225988409432389E-2"/>
        <n v="-2.7672602908721988E-2"/>
        <n v="-3.0473395624008165E-2"/>
        <n v="-2.7247264419303793E-2"/>
        <n v="-2.8567709094379164E-2"/>
        <n v="-2.8464708018756033E-2"/>
        <n v="-2.8984758643593855E-2"/>
        <n v="-2.9146794523111304E-2"/>
        <n v="-3.1295300778375029E-2"/>
        <n v="-2.8005827342983618E-2"/>
        <n v="-3.2387594360818471E-2"/>
        <n v="-3.3065010625665525E-2"/>
        <n v="-2.8757165336789726E-2"/>
        <n v="-3.0196493289531001E-2"/>
        <n v="-3.0018967166142718E-2"/>
        <n v="-2.9788636405697823E-2"/>
        <n v="-2.959800351056463E-2"/>
        <n v="-2.9083113126132258E-2"/>
        <n v="-2.902610620986322E-2"/>
        <n v="-3.00784980129148E-2"/>
        <n v="-3.1554049957239379E-2"/>
        <n v="-3.3286637199896191E-2"/>
        <n v="-3.3834846913381247E-2"/>
        <n v="-3.1563227567874039E-2"/>
        <n v="-3.1438114163850145E-2"/>
        <n v="-3.2872123107807155E-2"/>
        <n v="-3.2905590221790598E-2"/>
        <n v="-3.2490908819396529E-2"/>
        <n v="-3.4294541707318806E-2"/>
        <n v="-3.4440134883236363E-2"/>
        <n v="-3.4600751840882848E-2"/>
        <n v="-3.4744662994265756E-2"/>
        <n v="-3.0254885160509722E-2"/>
        <n v="-2.9956307868742087E-2"/>
        <n v="-3.0104290579636279E-2"/>
        <n v="-3.018050659366513E-2"/>
        <n v="-2.9916208446171794E-2"/>
        <n v="-3.3092203001939643E-2"/>
        <n v="-3.2936242059031749E-2"/>
        <n v="-3.3856561777897254E-2"/>
        <n v="-3.4084495602142641E-2"/>
        <n v="-3.4131137117409525E-2"/>
        <n v="-3.4878029281524184E-2"/>
        <n v="-3.5101479936113837E-2"/>
        <n v="-3.5261352837213489E-2"/>
        <n v="-3.6188360206853967E-2"/>
        <n v="-3.5328824261320071E-2"/>
        <n v="-3.5535550228813259E-2"/>
        <n v="-3.5930265093699662E-2"/>
        <n v="-3.578282319002863E-2"/>
        <n v="-3.3686178963186632E-2"/>
        <n v="-4.6620886372095875E-2"/>
        <n v="-4.2951324655839951E-2"/>
        <n v="-3.9015375389201454E-2"/>
        <n v="-3.7460425027528978E-2"/>
        <n v="-2.3222321669297642E-2"/>
        <n v="-2.1826484167950421E-2"/>
        <n v="-2.174471193608158E-2"/>
        <n v="-2.5483403365530181E-2"/>
        <n v="-2.5806618177261778E-2"/>
        <n v="-2.6592648677696104E-2"/>
        <n v="-2.6433273121341777E-2"/>
        <n v="-2.7780651740586717E-2"/>
        <n v="-2.7609758603222588E-2"/>
        <n v="-2.7428977828916658E-2"/>
        <n v="-2.3379900274611252E-2"/>
        <n v="-2.4914249978140932E-2"/>
        <n v="-2.8993368235146297E-2"/>
        <n v="-2.9045091359932596E-2"/>
        <n v="-2.8228478595318282E-2"/>
        <n v="-2.7900923722758958E-2"/>
        <n v="-2.8365408602400319E-2"/>
        <n v="-2.902714760505308E-2"/>
        <n v="-2.9049396571333225E-2"/>
        <n v="-2.8836098151566566E-2"/>
        <n v="-2.7776068046214818E-2"/>
        <n v="-2.7639987957563047E-2"/>
        <n v="-3.0679434972995228E-2"/>
        <n v="-3.0922753778917914E-2"/>
        <n v="-3.2106507448075416E-2"/>
        <n v="-3.5098740734649581E-2"/>
        <n v="-3.4246227357690472E-2"/>
        <n v="-3.5199214236165156E-2"/>
        <n v="-3.3441702827160136E-2"/>
        <n v="-3.339617048626959E-2"/>
        <n v="-3.3605459676161069E-2"/>
        <n v="-3.2841724590374544E-2"/>
        <n v="-3.5480633669268243E-2"/>
        <n v="-3.4791224738430417E-2"/>
        <n v="-3.2584755962811893E-2"/>
        <n v="-3.2908564671697095E-2"/>
        <n v="-3.2731908689250341E-2"/>
        <n v="-3.3474073101404371E-2"/>
        <n v="-3.2188581915640994E-2"/>
        <n v="-3.2213142350294897E-2"/>
        <n v="-3.5397631647249433E-2"/>
        <n v="-3.5597720417732397E-2"/>
        <n v="-4.0819056722459987E-2"/>
        <n v="-2.8171630807323825E-2"/>
        <n v="-2.724465341851038E-2"/>
        <n v="-2.955025022249444E-2"/>
        <n v="-2.6502471700746551E-2"/>
        <n v="-2.7470288185959764E-2"/>
        <n v="-2.84338397573362E-2"/>
        <n v="-2.7447540830502975E-2"/>
        <n v="-2.6275822590938056E-2"/>
        <n v="-2.420836693915555E-2"/>
        <n v="-2.4291014787364427E-2"/>
        <n v="-2.4641818704575453E-2"/>
        <n v="-2.392675163223661E-2"/>
        <n v="-2.4558802373577458E-2"/>
        <n v="-2.9436911082812729E-2"/>
        <n v="-2.7823223800711446E-2"/>
        <n v="-2.4652198973117039E-3"/>
        <n v="-9.3356641679111295E-4"/>
        <n v="-1.1386353478600248E-2"/>
        <n v="-1.0933147635693469E-2"/>
        <n v="-1.5518200955404543E-2"/>
        <n v="-1.626061812208315E-2"/>
        <n v="-1.9018105523308949E-2"/>
        <n v="-1.7262293327498901E-2"/>
        <n v="-1.530377833955001E-2"/>
        <n v="-1.1674824745417653E-2"/>
        <n v="-1.2084923939315545E-2"/>
        <n v="-1.2342452537893275E-2"/>
        <n v="-8.8962008090900952E-3"/>
        <n v="-7.3313162619214264E-3"/>
        <n v="-9.8218144304839713E-3"/>
        <n v="-1.1245197509114069E-2"/>
        <n v="-1.5766605265614506E-2"/>
        <n v="-1.1998434538586794E-2"/>
        <n v="-1.0129000256447905E-2"/>
        <n v="-1.4491459124841476E-2"/>
        <n v="-1.3550183374166511E-2"/>
        <n v="-1.5765908716231646E-2"/>
        <n v="-1.5051107313863499E-2"/>
        <n v="-1.2860180992796183E-2"/>
        <n v="-1.6096002320761565E-2"/>
        <n v="-1.3815356301324274E-2"/>
        <n v="-1.1984266394442191E-2"/>
        <n v="-1.7660435027194436E-2"/>
        <n v="-1.9968254568213273E-2"/>
        <n v="-2.0560963272537543E-2"/>
        <n v="-1.7436732922898553E-2"/>
        <n v="-2.1329803055674251E-2"/>
        <n v="-2.7495114632436486E-2"/>
        <n v="-2.7680450626912656E-2"/>
        <n v="-2.7261489647068295E-2"/>
        <n v="-2.7096607508170882E-2"/>
        <n v="-2.7332158314492677E-2"/>
        <n v="-2.4838610700626353E-2"/>
        <n v="-2.5441563020475136E-2"/>
        <n v="-2.4391949318731433E-2"/>
        <n v="-2.2452344360423898E-2"/>
        <n v="-2.161896297013971E-2"/>
        <n v="-2.2039111500631162E-2"/>
        <n v="-2.5692150127159259E-2"/>
        <n v="-2.651546407825656E-2"/>
        <n v="-2.6177976355236564E-2"/>
        <n v="-2.5822367723362841E-2"/>
        <n v="-3.240772060766689E-2"/>
        <n v="-3.6527903293045297E-2"/>
        <n v="-4.5497101679072637E-2"/>
        <n v="-4.5492471007002162E-2"/>
        <n v="-4.423650787872313E-2"/>
        <n v="-4.4178336579578037E-2"/>
        <n v="-4.7130715499084652E-2"/>
        <n v="-4.7083235919979149E-2"/>
        <n v="-5.4770164451721191E-2"/>
        <n v="-4.9120637191906943E-2"/>
        <n v="-4.7072521570772949E-2"/>
        <n v="-4.7532831615734239E-2"/>
        <n v="-4.8998099435642879E-2"/>
        <n v="-5.7821480184682493E-2"/>
        <n v="-5.8292625316712809E-2"/>
        <n v="-6.6525331980182109E-2"/>
        <n v="-4.6981103707367911E-2"/>
        <n v="-4.2887271987067405E-2"/>
        <n v="-1.88285070722067E-2"/>
        <n v="-1.7183428076926483E-2"/>
        <n v="-1.3067450402417802E-2"/>
        <n v="-1.1921828913215882E-2"/>
        <n v="1.7500688870177451E-2"/>
        <n v="2.0289537838296696E-3"/>
        <n v="2.8174142511833877E-3"/>
        <n v="1.9802844451126209E-3"/>
        <n v="7.4950118662233797E-3"/>
        <n v="1.0201118040446476E-2"/>
        <n v="-2.7615637801314953E-3"/>
        <n v="1.7040360185539616E-2"/>
        <n v="4.3268465300772954E-2"/>
        <n v="3.6305701920713751E-2"/>
        <n v="2.7095932675488158E-2"/>
        <n v="2.4826584368871852E-2"/>
        <n v="2.1582293240582695E-2"/>
        <n v="2.5403808127024398E-2"/>
        <n v="2.5451289119182086E-2"/>
        <n v="2.8520405385768114E-2"/>
        <n v="2.6229383346029114E-2"/>
        <n v="1.8891351757448639E-2"/>
        <n v="1.7963887880745478E-2"/>
        <n v="1.2820981876950249E-2"/>
        <n v="6.3064600728247348E-3"/>
        <n v="6.083363705147421E-2"/>
        <n v="6.016560575654966E-2"/>
        <n v="5.7609039413112996E-2"/>
        <n v="5.7953873079207019E-2"/>
        <n v="6.1616668305403403E-2"/>
        <n v="6.1892913749908525E-2"/>
        <n v="6.0204146614144381E-2"/>
        <n v="5.6858524362002782E-2"/>
        <n v="5.3836728449114434E-2"/>
        <n v="5.1342652707634238E-2"/>
        <n v="5.0666722816270507E-2"/>
        <n v="4.3334808331793796E-2"/>
        <n v="4.3172229144974768E-2"/>
        <n v="4.287300799239796E-2"/>
        <n v="3.8288514828499723E-2"/>
        <n v="3.8247800569466028E-2"/>
        <n v="3.5337090894056095E-2"/>
        <n v="3.5975637297644011E-2"/>
        <n v="3.4007910041358204E-2"/>
        <n v="3.4356541512747786E-2"/>
        <n v="3.3221317311336832E-2"/>
        <n v="2.7940940797388292E-2"/>
        <n v="2.7484221941685368E-2"/>
        <n v="2.1060472077704881E-2"/>
        <n v="2.0444616915983017E-2"/>
        <n v="1.9960884424432244E-2"/>
        <n v="1.3930701992126263E-2"/>
        <n v="9.3502209388079526E-4"/>
        <n v="-9.2687019301748719E-3"/>
        <n v="-1.5716627988924349E-2"/>
        <n v="-1.7352061008744587E-2"/>
        <n v="-1.5398382161892137E-2"/>
        <n v="-1.5328874997214682E-2"/>
        <n v="-2.5817534173411656E-2"/>
        <n v="-2.6628847789022095E-2"/>
        <n v="-2.7492418511053069E-2"/>
        <n v="-1.9226407684719764E-2"/>
        <n v="-1.8428662650348999E-2"/>
        <n v="-1.8993198736397984E-2"/>
        <n v="-1.8643573236407151E-2"/>
        <n v="-1.9319807559397318E-2"/>
        <n v="-2.2398543366971273E-2"/>
        <n v="-2.1159855398931539E-2"/>
        <n v="-2.6030101626630799E-2"/>
        <n v="-2.6362099029674443E-2"/>
        <n v="-3.3059179580477639E-2"/>
        <n v="-3.2887728508007037E-2"/>
        <n v="-3.6769896057620204E-2"/>
        <n v="-3.1660794137555452E-2"/>
        <n v="-3.4642162857776833E-2"/>
        <n v="-4.0404624172674965E-2"/>
        <n v="-4.7915165734820978E-2"/>
        <n v="-4.7687679890566562E-2"/>
        <n v="-4.4980447437897461E-2"/>
        <n v="-7.2394389957646757E-2"/>
        <n v="-7.5719592031172733E-2"/>
        <n v="-7.5753215157029583E-2"/>
        <n v="-7.3264442463343876E-2"/>
        <n v="-8.5773549057045581E-2"/>
        <n v="-9.2677141156042364E-2"/>
        <n v="-9.5307135871655874E-2"/>
        <n v="-9.8489705642683903E-2"/>
        <n v="-0.10386649924353243"/>
        <n v="-0.11367983966219815"/>
        <n v="-0.10272867610452713"/>
        <n v="-0.13196083103764386"/>
        <n v="-0.1302048925839934"/>
        <n v="-9.9092784117462779E-2"/>
        <n v="-0.10688264720269745"/>
        <n v="-0.10838905498222763"/>
        <n v="-0.12034205851838574"/>
        <n v="-0.1190266474753313"/>
        <n v="-0.11344266978160496"/>
        <n v="-0.12039221188054638"/>
        <n v="-0.13415924264841705"/>
        <n v="-0.12817807520701047"/>
        <n v="-0.12707661214723151"/>
        <n v="-0.13203807267547449"/>
        <n v="-0.13215536389420293"/>
        <n v="-0.1781049432898936"/>
        <n v="-0.18363937694452162"/>
        <n v="-0.1911005714850007"/>
        <n v="-0.16027579860232083"/>
        <n v="-0.16003125810864083"/>
        <n v="-0.16158956946343406"/>
        <n v="-0.16492511143893501"/>
        <n v="-0.16681588214371634"/>
        <n v="-0.16606487883569224"/>
        <n v="-0.1581736105435631"/>
        <n v="-0.17088951370963892"/>
        <n v="-0.16408639855964108"/>
        <n v="-0.16398016955892628"/>
        <n v="-0.16189313754423204"/>
        <n v="-0.15638698561506725"/>
        <n v="-0.15672532778291562"/>
        <n v="-0.15249844052773745"/>
        <n v="-0.15427337665344995"/>
        <n v="-0.14701157206302345"/>
        <n v="-0.14279669714942417"/>
        <n v="-0.1426858195741077"/>
        <n v="-0.16382860738075261"/>
        <n v="-0.16298294295987217"/>
        <n v="-0.17284440308493035"/>
        <n v="-8.7645100653203814E-2"/>
        <n v="-8.5559092154602015E-2"/>
        <n v="-8.8589256080791087E-2"/>
        <n v="-9.4736956746339973E-2"/>
        <n v="-0.11810650023938325"/>
        <n v="-0.11635403140064653"/>
        <n v="-0.11204064768579772"/>
        <n v="-0.11823374898428592"/>
        <n v="-0.12304797323663161"/>
        <n v="-0.12270632595771301"/>
        <n v="-0.13460243246547798"/>
        <n v="-0.13801209123854488"/>
        <n v="-0.15408844275392505"/>
        <n v="-0.17710712653495564"/>
        <n v="-0.16969254121645591"/>
        <n v="-0.18471542216552961"/>
        <n v="-0.18396757521793525"/>
        <n v="-0.18583000765862534"/>
        <n v="-0.18524162687763329"/>
        <n v="-0.21040067964885875"/>
        <n v="-0.22018240928774219"/>
        <n v="-0.21654181924329063"/>
        <n v="-0.14305328167543155"/>
        <n v="-0.1497748179151446"/>
        <n v="-0.15003305772317815"/>
        <n v="-0.15222501402437671"/>
        <n v="-0.15170950140650416"/>
        <n v="-0.16785331368060927"/>
        <n v="0.2563556590605523"/>
        <n v="0.33455620545693243"/>
        <n v="0.34866095189674601"/>
        <n v="0.32495507780091853"/>
        <n v="0.36527966413982982"/>
        <n v="0.39580316453729997"/>
        <n v="0.43135513535150938"/>
        <n v="0.43374310464937949"/>
        <n v="0.38256347106410549"/>
        <n v="0.40956946780708003"/>
        <n v="0.44886189384749792"/>
        <n v="0.46022968382091667"/>
        <n v="0.48051632412192552"/>
        <n v="0.48450969356152768"/>
        <n v="0.51081428091505465"/>
        <n v="0.5255241692275181"/>
        <n v="0.53763294790185512"/>
        <n v="0.57966856925483567"/>
        <n v="0.53912785357269688"/>
        <n v="0.5396314125136612"/>
        <n v="0.54015568880308684"/>
        <n v="0.55169270602710629"/>
        <n v="0.5552524843560247"/>
        <n v="0.59165593802325545"/>
        <n v="0.59967001528168828"/>
        <n v="0.62755458377429574"/>
        <n v="0.63688104595179029"/>
        <n v="0.63786529425518257"/>
        <n v="0.702752612509432"/>
        <n v="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47.41"/>
    <n v="7.47"/>
    <s v="No"/>
    <s v="No"/>
    <s v="No"/>
    <s v="No major surgery"/>
    <x v="0"/>
  </r>
  <r>
    <s v="Id2"/>
    <n v="30.36"/>
    <n v="5.77"/>
    <s v="No"/>
    <s v="No"/>
    <s v="No"/>
    <s v="No major surgery"/>
    <x v="0"/>
  </r>
  <r>
    <s v="Id3"/>
    <n v="34.484999999999999"/>
    <n v="11.87"/>
    <s v="yes"/>
    <s v="No"/>
    <s v="No"/>
    <n v="2"/>
    <x v="0"/>
  </r>
  <r>
    <s v="Id4"/>
    <n v="38.094999999999999"/>
    <n v="6.05"/>
    <s v="No"/>
    <s v="No"/>
    <s v="No"/>
    <s v="No major surgery"/>
    <x v="0"/>
  </r>
  <r>
    <s v="Id5"/>
    <n v="35.53"/>
    <n v="5.45"/>
    <s v="No"/>
    <s v="No"/>
    <s v="No"/>
    <s v="No major surgery"/>
    <x v="0"/>
  </r>
  <r>
    <s v="Id6"/>
    <n v="32.799999999999997"/>
    <n v="6.59"/>
    <s v="No"/>
    <s v="No"/>
    <s v="No"/>
    <s v="No major surgery"/>
    <x v="0"/>
  </r>
  <r>
    <s v="Id7"/>
    <n v="36.4"/>
    <n v="6.07"/>
    <s v="No"/>
    <s v="No"/>
    <s v="No"/>
    <s v="No major surgery"/>
    <x v="0"/>
  </r>
  <r>
    <s v="Id8"/>
    <n v="36.96"/>
    <n v="7.93"/>
    <s v="No"/>
    <s v="No"/>
    <s v="No"/>
    <n v="3"/>
    <x v="0"/>
  </r>
  <r>
    <s v="Id9"/>
    <n v="41.14"/>
    <n v="9.58"/>
    <s v="yes"/>
    <s v="No"/>
    <s v="Yes"/>
    <n v="1"/>
    <x v="0"/>
  </r>
  <r>
    <s v="Id10"/>
    <n v="38.06"/>
    <n v="10.79"/>
    <s v="No"/>
    <s v="No"/>
    <s v="No"/>
    <s v="No major surgery"/>
    <x v="0"/>
  </r>
  <r>
    <s v="Id11"/>
    <n v="37.700000000000003"/>
    <n v="5.96"/>
    <s v="yes"/>
    <s v="No"/>
    <s v="No"/>
    <n v="2"/>
    <x v="0"/>
  </r>
  <r>
    <s v="Id12"/>
    <n v="42.13"/>
    <n v="11.9"/>
    <s v="No"/>
    <s v="No"/>
    <s v="No"/>
    <s v="No major surgery"/>
    <x v="0"/>
  </r>
  <r>
    <s v="Id13"/>
    <n v="40.92"/>
    <n v="8.41"/>
    <s v="No"/>
    <s v="No"/>
    <s v="No"/>
    <s v="No major surgery"/>
    <x v="0"/>
  </r>
  <r>
    <s v="Id14"/>
    <n v="40.564999999999998"/>
    <n v="7.02"/>
    <s v="No"/>
    <s v="No"/>
    <s v="No"/>
    <s v="No major surgery"/>
    <x v="0"/>
  </r>
  <r>
    <s v="Id15"/>
    <n v="36.384999999999998"/>
    <n v="7.59"/>
    <s v="yes"/>
    <s v="No"/>
    <s v="No"/>
    <n v="2"/>
    <x v="0"/>
  </r>
  <r>
    <s v="Id16"/>
    <n v="39.9"/>
    <n v="11.32"/>
    <s v="No"/>
    <s v="No"/>
    <s v="No"/>
    <s v="No major surgery"/>
    <x v="0"/>
  </r>
  <r>
    <s v="Id17"/>
    <n v="33.799999999999997"/>
    <n v="7.67"/>
    <s v="No"/>
    <s v="No"/>
    <s v="No"/>
    <n v="3"/>
    <x v="0"/>
  </r>
  <r>
    <s v="Id18"/>
    <n v="36.765000000000001"/>
    <n v="7.29"/>
    <s v="yes"/>
    <s v="No"/>
    <s v="Yes"/>
    <n v="1"/>
    <x v="0"/>
  </r>
  <r>
    <s v="Id19"/>
    <n v="36.954999999999998"/>
    <n v="4.72"/>
    <s v="yes"/>
    <s v="No"/>
    <s v="No"/>
    <n v="1"/>
    <x v="0"/>
  </r>
  <r>
    <s v="Id20"/>
    <n v="42.9"/>
    <n v="11.41"/>
    <s v="No"/>
    <s v="No"/>
    <s v="No"/>
    <s v="No major surgery"/>
    <x v="0"/>
  </r>
  <r>
    <s v="Id21"/>
    <n v="36.299999999999997"/>
    <n v="11.5"/>
    <s v="yes"/>
    <s v="No"/>
    <s v="No"/>
    <n v="2"/>
    <x v="0"/>
  </r>
  <r>
    <s v="Id22"/>
    <n v="32.200000000000003"/>
    <n v="6.22"/>
    <s v="yes"/>
    <s v="No"/>
    <s v="No"/>
    <n v="2"/>
    <x v="0"/>
  </r>
  <r>
    <s v="Id23"/>
    <n v="31.3"/>
    <n v="11.38"/>
    <s v="No"/>
    <s v="No"/>
    <s v="No"/>
    <n v="3"/>
    <x v="0"/>
  </r>
  <r>
    <s v="Id24"/>
    <n v="41.8"/>
    <n v="7.89"/>
    <s v="yes"/>
    <s v="No"/>
    <s v="No"/>
    <n v="2"/>
    <x v="0"/>
  </r>
  <r>
    <s v="Id25"/>
    <n v="35.090000000000003"/>
    <n v="4.38"/>
    <s v="yes"/>
    <s v="No"/>
    <s v="No"/>
    <n v="2"/>
    <x v="0"/>
  </r>
  <r>
    <s v="Id26"/>
    <n v="33.880000000000003"/>
    <n v="7.01"/>
    <s v="No"/>
    <s v="No"/>
    <s v="No"/>
    <n v="3"/>
    <x v="0"/>
  </r>
  <r>
    <s v="Id27"/>
    <n v="30.875"/>
    <n v="11.88"/>
    <s v="No"/>
    <s v="No"/>
    <s v="No"/>
    <s v="No major surgery"/>
    <x v="0"/>
  </r>
  <r>
    <s v="Id28"/>
    <n v="36.86"/>
    <n v="5.19"/>
    <s v="yes"/>
    <s v="No"/>
    <s v="Yes"/>
    <n v="1"/>
    <x v="0"/>
  </r>
  <r>
    <s v="Id29"/>
    <n v="35.86"/>
    <n v="6.74"/>
    <s v="yes"/>
    <s v="No"/>
    <s v="No"/>
    <n v="2"/>
    <x v="0"/>
  </r>
  <r>
    <s v="Id30"/>
    <n v="37.049999999999997"/>
    <n v="8.44"/>
    <s v="No"/>
    <s v="No"/>
    <s v="No"/>
    <s v="No major surgery"/>
    <x v="0"/>
  </r>
  <r>
    <s v="Id31"/>
    <n v="43.89"/>
    <n v="8.7100000000000009"/>
    <s v="No"/>
    <s v="No"/>
    <s v="No"/>
    <s v="No major surgery"/>
    <x v="0"/>
  </r>
  <r>
    <s v="Id32"/>
    <n v="42.35"/>
    <n v="5.08"/>
    <s v="yes"/>
    <s v="No"/>
    <s v="No"/>
    <s v="No major surgery"/>
    <x v="0"/>
  </r>
  <r>
    <s v="Id33"/>
    <n v="31.35"/>
    <n v="6.86"/>
    <s v="No"/>
    <s v="No"/>
    <s v="No"/>
    <s v="No major surgery"/>
    <x v="0"/>
  </r>
  <r>
    <s v="Id34"/>
    <n v="47.6"/>
    <n v="5.95"/>
    <s v="yes"/>
    <s v="No"/>
    <s v="No"/>
    <s v="No major surgery"/>
    <x v="0"/>
  </r>
  <r>
    <s v="Id35"/>
    <n v="46.2"/>
    <n v="6.09"/>
    <s v="No"/>
    <s v="No"/>
    <s v="Yes"/>
    <n v="1"/>
    <x v="0"/>
  </r>
  <r>
    <s v="Id36"/>
    <n v="32.015000000000001"/>
    <n v="11.75"/>
    <s v="No"/>
    <s v="No"/>
    <s v="No"/>
    <s v="No major surgery"/>
    <x v="0"/>
  </r>
  <r>
    <s v="Id37"/>
    <n v="40.564999999999998"/>
    <n v="7.37"/>
    <s v="No"/>
    <s v="No"/>
    <s v="No"/>
    <s v="No major surgery"/>
    <x v="0"/>
  </r>
  <r>
    <s v="Id38"/>
    <n v="32.450000000000003"/>
    <n v="11.91"/>
    <s v="No"/>
    <s v="No"/>
    <s v="No"/>
    <s v="No major surgery"/>
    <x v="0"/>
  </r>
  <r>
    <s v="Id39"/>
    <n v="34.96"/>
    <n v="6.52"/>
    <s v="No"/>
    <s v="No"/>
    <s v="No"/>
    <s v="No major surgery"/>
    <x v="0"/>
  </r>
  <r>
    <s v="Id40"/>
    <n v="35.5"/>
    <n v="5.14"/>
    <s v="No"/>
    <s v="No"/>
    <s v="Yes"/>
    <n v="1"/>
    <x v="0"/>
  </r>
  <r>
    <s v="Id41"/>
    <n v="52.58"/>
    <n v="4.1900000000000004"/>
    <s v="No"/>
    <s v="yes"/>
    <s v="No"/>
    <n v="1"/>
    <x v="0"/>
  </r>
  <r>
    <s v="Id42"/>
    <n v="35.200000000000003"/>
    <n v="11.68"/>
    <s v="yes"/>
    <s v="No"/>
    <s v="No"/>
    <s v="No major surgery"/>
    <x v="0"/>
  </r>
  <r>
    <s v="Id43"/>
    <n v="38.06"/>
    <n v="6.98"/>
    <s v="No"/>
    <s v="No"/>
    <s v="No"/>
    <s v="No major surgery"/>
    <x v="0"/>
  </r>
  <r>
    <s v="Id44"/>
    <n v="34.21"/>
    <n v="8.34"/>
    <s v="No"/>
    <s v="No"/>
    <s v="No"/>
    <s v="No major surgery"/>
    <x v="0"/>
  </r>
  <r>
    <s v="Id45"/>
    <n v="38.94"/>
    <n v="8.49"/>
    <s v="yes"/>
    <s v="No"/>
    <s v="No"/>
    <n v="1"/>
    <x v="0"/>
  </r>
  <r>
    <s v="Id46"/>
    <n v="30.21"/>
    <n v="5.34"/>
    <s v="yes"/>
    <s v="No"/>
    <s v="No"/>
    <n v="1"/>
    <x v="0"/>
  </r>
  <r>
    <s v="Id47"/>
    <n v="33.630000000000003"/>
    <n v="4.43"/>
    <s v="yes"/>
    <s v="No"/>
    <s v="No"/>
    <n v="2"/>
    <x v="0"/>
  </r>
  <r>
    <s v="Id48"/>
    <n v="40.369999999999997"/>
    <n v="4.47"/>
    <s v="No"/>
    <s v="No"/>
    <s v="No"/>
    <s v="No major surgery"/>
    <x v="0"/>
  </r>
  <r>
    <s v="Id49"/>
    <n v="53.09"/>
    <n v="4.82"/>
    <s v="yes"/>
    <s v="No"/>
    <s v="No"/>
    <n v="2"/>
    <x v="0"/>
  </r>
  <r>
    <s v="Id50"/>
    <n v="31.79"/>
    <n v="5.51"/>
    <s v="yes"/>
    <s v="No"/>
    <s v="No"/>
    <n v="2"/>
    <x v="0"/>
  </r>
  <r>
    <s v="Id51"/>
    <n v="41.895000000000003"/>
    <n v="10.87"/>
    <s v="yes"/>
    <s v="No"/>
    <s v="No"/>
    <n v="1"/>
    <x v="0"/>
  </r>
  <r>
    <s v="Id52"/>
    <n v="31.16"/>
    <n v="9.34"/>
    <s v="No"/>
    <s v="No"/>
    <s v="No"/>
    <s v="No major surgery"/>
    <x v="0"/>
  </r>
  <r>
    <s v="Id53"/>
    <n v="34.104999999999997"/>
    <n v="5.03"/>
    <s v="yes"/>
    <s v="No"/>
    <s v="Yes"/>
    <n v="1"/>
    <x v="0"/>
  </r>
  <r>
    <s v="Id54"/>
    <n v="51.93"/>
    <n v="11.05"/>
    <s v="No"/>
    <s v="No"/>
    <s v="No"/>
    <s v="No major surgery"/>
    <x v="0"/>
  </r>
  <r>
    <s v="Id55"/>
    <n v="38.950000000000003"/>
    <n v="11.95"/>
    <s v="No"/>
    <s v="No"/>
    <s v="No"/>
    <s v="No major surgery"/>
    <x v="0"/>
  </r>
  <r>
    <s v="Id56"/>
    <n v="36.630000000000003"/>
    <n v="7.72"/>
    <s v="yes"/>
    <s v="No"/>
    <s v="No"/>
    <n v="1"/>
    <x v="0"/>
  </r>
  <r>
    <s v="Id57"/>
    <n v="34.200000000000003"/>
    <n v="5.75"/>
    <s v="No"/>
    <s v="No"/>
    <s v="No"/>
    <n v="2"/>
    <x v="0"/>
  </r>
  <r>
    <s v="Id58"/>
    <n v="50.63"/>
    <n v="11.89"/>
    <s v="No"/>
    <s v="No"/>
    <s v="No"/>
    <s v="No major surgery"/>
    <x v="0"/>
  </r>
  <r>
    <s v="Id59"/>
    <n v="36.479999999999997"/>
    <n v="6.2"/>
    <s v="No"/>
    <s v="No"/>
    <s v="No"/>
    <s v="No major surgery"/>
    <x v="0"/>
  </r>
  <r>
    <s v="Id60"/>
    <n v="54.82"/>
    <n v="10.61"/>
    <s v="No"/>
    <s v="No"/>
    <s v="No"/>
    <s v="No major surgery"/>
    <x v="0"/>
  </r>
  <r>
    <s v="Id61"/>
    <n v="38.06"/>
    <n v="6.04"/>
    <s v="No"/>
    <s v="No"/>
    <s v="Yes"/>
    <n v="1"/>
    <x v="0"/>
  </r>
  <r>
    <s v="Id62"/>
    <n v="51.48"/>
    <n v="9.33"/>
    <s v="yes"/>
    <s v="No"/>
    <s v="No"/>
    <s v="No major surgery"/>
    <x v="0"/>
  </r>
  <r>
    <s v="Id63"/>
    <n v="52.06"/>
    <n v="11.47"/>
    <s v="No"/>
    <s v="No"/>
    <s v="No"/>
    <s v="No major surgery"/>
    <x v="0"/>
  </r>
  <r>
    <s v="Id64"/>
    <n v="30.684999999999999"/>
    <n v="7.02"/>
    <s v="yes"/>
    <s v="No"/>
    <s v="No"/>
    <s v="No major surgery"/>
    <x v="0"/>
  </r>
  <r>
    <s v="Id65"/>
    <n v="36.08"/>
    <n v="8.8000000000000007"/>
    <s v="yes"/>
    <s v="No"/>
    <s v="No"/>
    <n v="1"/>
    <x v="0"/>
  </r>
  <r>
    <s v="Id66"/>
    <n v="54.99"/>
    <n v="8.68"/>
    <s v="No"/>
    <s v="No"/>
    <s v="No"/>
    <n v="2"/>
    <x v="0"/>
  </r>
  <r>
    <s v="Id67"/>
    <n v="35.97"/>
    <n v="6.12"/>
    <s v="No"/>
    <s v="No"/>
    <s v="Yes"/>
    <n v="1"/>
    <x v="0"/>
  </r>
  <r>
    <s v="Id68"/>
    <n v="45.54"/>
    <n v="5.4"/>
    <s v="yes"/>
    <s v="No"/>
    <s v="Yes"/>
    <n v="1"/>
    <x v="0"/>
  </r>
  <r>
    <s v="Id69"/>
    <n v="35.53"/>
    <n v="4.3600000000000003"/>
    <s v="yes"/>
    <s v="No"/>
    <s v="No"/>
    <s v="No major surgery"/>
    <x v="0"/>
  </r>
  <r>
    <s v="Id70"/>
    <n v="30.8"/>
    <n v="9.77"/>
    <s v="No"/>
    <s v="No"/>
    <s v="No"/>
    <s v="No major surgery"/>
    <x v="0"/>
  </r>
  <r>
    <s v="Id71"/>
    <n v="38.39"/>
    <n v="4.25"/>
    <s v="No"/>
    <s v="No"/>
    <s v="No"/>
    <n v="1"/>
    <x v="0"/>
  </r>
  <r>
    <s v="Id72"/>
    <n v="32.299999999999997"/>
    <n v="4.76"/>
    <s v="No"/>
    <s v="No"/>
    <s v="No"/>
    <n v="2"/>
    <x v="0"/>
  </r>
  <r>
    <s v="Id73"/>
    <n v="48.8"/>
    <n v="6.22"/>
    <s v="yes"/>
    <s v="No"/>
    <s v="No"/>
    <n v="2"/>
    <x v="0"/>
  </r>
  <r>
    <s v="Id74"/>
    <n v="45.5"/>
    <n v="7.96"/>
    <s v="No"/>
    <s v="No"/>
    <s v="No"/>
    <s v="No major surgery"/>
    <x v="0"/>
  </r>
  <r>
    <s v="Id75"/>
    <n v="53.61"/>
    <n v="10.92"/>
    <s v="yes"/>
    <s v="No"/>
    <s v="No"/>
    <n v="1"/>
    <x v="0"/>
  </r>
  <r>
    <s v="Id76"/>
    <n v="36.19"/>
    <n v="11.51"/>
    <s v="yes"/>
    <s v="No"/>
    <s v="No"/>
    <n v="1"/>
    <x v="0"/>
  </r>
  <r>
    <s v="Id77"/>
    <n v="34.6"/>
    <n v="5.99"/>
    <s v="yes"/>
    <s v="No"/>
    <s v="No"/>
    <s v="No major surgery"/>
    <x v="0"/>
  </r>
  <r>
    <s v="Id78"/>
    <n v="54.12"/>
    <n v="11.57"/>
    <s v="No"/>
    <s v="No"/>
    <s v="No"/>
    <s v="No major surgery"/>
    <x v="0"/>
  </r>
  <r>
    <s v="Id79"/>
    <n v="48.82"/>
    <n v="6.67"/>
    <s v="yes"/>
    <s v="No"/>
    <s v="No"/>
    <s v="No major surgery"/>
    <x v="0"/>
  </r>
  <r>
    <s v="Id80"/>
    <n v="51.01"/>
    <n v="9.1999999999999993"/>
    <s v="No"/>
    <s v="No"/>
    <s v="No"/>
    <s v="No major surgery"/>
    <x v="0"/>
  </r>
  <r>
    <s v="Id81"/>
    <n v="45.65"/>
    <n v="5.1100000000000003"/>
    <s v="yes"/>
    <s v="No"/>
    <s v="No"/>
    <n v="1"/>
    <x v="0"/>
  </r>
  <r>
    <s v="Id82"/>
    <n v="52.9"/>
    <n v="5.34"/>
    <s v="No"/>
    <s v="No"/>
    <s v="No"/>
    <s v="No major surgery"/>
    <x v="0"/>
  </r>
  <r>
    <s v="Id83"/>
    <n v="45.41"/>
    <n v="4.03"/>
    <s v="yes"/>
    <s v="No"/>
    <s v="No"/>
    <n v="1"/>
    <x v="0"/>
  </r>
  <r>
    <s v="Id84"/>
    <n v="49.41"/>
    <n v="4.2300000000000004"/>
    <s v="yes"/>
    <s v="No"/>
    <s v="Yes"/>
    <n v="1"/>
    <x v="0"/>
  </r>
  <r>
    <s v="Id85"/>
    <n v="31.824999999999999"/>
    <n v="4.0599999999999996"/>
    <s v="No"/>
    <s v="No"/>
    <s v="No"/>
    <n v="2"/>
    <x v="0"/>
  </r>
  <r>
    <s v="Id86"/>
    <n v="51.28"/>
    <n v="4.68"/>
    <s v="No"/>
    <s v="No"/>
    <s v="No"/>
    <n v="2"/>
    <x v="0"/>
  </r>
  <r>
    <s v="Id87"/>
    <n v="34.96"/>
    <n v="4.34"/>
    <s v="No"/>
    <s v="No"/>
    <s v="Yes"/>
    <n v="1"/>
    <x v="0"/>
  </r>
  <r>
    <s v="Id88"/>
    <n v="33.11"/>
    <n v="10.51"/>
    <s v="No"/>
    <s v="No"/>
    <s v="No"/>
    <s v="No major surgery"/>
    <x v="0"/>
  </r>
  <r>
    <s v="Id89"/>
    <n v="54.74"/>
    <n v="5.84"/>
    <s v="yes"/>
    <s v="No"/>
    <s v="Yes"/>
    <n v="1"/>
    <x v="0"/>
  </r>
  <r>
    <s v="Id90"/>
    <n v="32.56"/>
    <n v="5.41"/>
    <s v="No"/>
    <s v="No"/>
    <s v="Yes"/>
    <n v="1"/>
    <x v="0"/>
  </r>
  <r>
    <s v="Id91"/>
    <n v="39.049999999999997"/>
    <n v="6.06"/>
    <s v="No"/>
    <s v="No"/>
    <s v="No"/>
    <n v="1"/>
    <x v="0"/>
  </r>
  <r>
    <s v="Id92"/>
    <n v="42.75"/>
    <n v="4.22"/>
    <s v="No"/>
    <s v="No"/>
    <s v="No"/>
    <s v="No major surgery"/>
    <x v="0"/>
  </r>
  <r>
    <s v="Id93"/>
    <n v="50.58"/>
    <n v="5.12"/>
    <s v="No"/>
    <s v="No"/>
    <s v="No"/>
    <n v="2"/>
    <x v="0"/>
  </r>
  <r>
    <s v="Id94"/>
    <n v="30.495000000000001"/>
    <n v="4.57"/>
    <s v="yes"/>
    <s v="No"/>
    <s v="No"/>
    <s v="No major surgery"/>
    <x v="0"/>
  </r>
  <r>
    <s v="Id95"/>
    <n v="48.31"/>
    <n v="9.58"/>
    <s v="yes"/>
    <s v="No"/>
    <s v="No"/>
    <n v="2"/>
    <x v="0"/>
  </r>
  <r>
    <s v="Id96"/>
    <n v="48.99"/>
    <n v="9.7799999999999994"/>
    <s v="yes"/>
    <s v="No"/>
    <s v="No"/>
    <n v="1"/>
    <x v="0"/>
  </r>
  <r>
    <s v="Id97"/>
    <n v="38.39"/>
    <n v="4.1100000000000003"/>
    <s v="yes"/>
    <s v="No"/>
    <s v="No"/>
    <s v="No major surgery"/>
    <x v="0"/>
  </r>
  <r>
    <s v="Id98"/>
    <n v="44.34"/>
    <n v="4.0199999999999996"/>
    <s v="yes"/>
    <s v="No"/>
    <s v="No"/>
    <n v="2"/>
    <x v="0"/>
  </r>
  <r>
    <s v="Id99"/>
    <n v="41.51"/>
    <n v="6.92"/>
    <s v="No"/>
    <s v="No"/>
    <s v="No"/>
    <s v="No major surgery"/>
    <x v="0"/>
  </r>
  <r>
    <s v="Id100"/>
    <n v="48.2"/>
    <n v="4.84"/>
    <s v="No"/>
    <s v="No"/>
    <s v="No"/>
    <s v="No major surgery"/>
    <x v="0"/>
  </r>
  <r>
    <s v="Id101"/>
    <n v="35.75"/>
    <n v="8"/>
    <s v="yes"/>
    <s v="No"/>
    <s v="No"/>
    <s v="No major surgery"/>
    <x v="0"/>
  </r>
  <r>
    <s v="Id102"/>
    <n v="53.81"/>
    <n v="8.77"/>
    <s v="yes"/>
    <s v="No"/>
    <s v="No"/>
    <s v="No major surgery"/>
    <x v="0"/>
  </r>
  <r>
    <s v="Id103"/>
    <n v="49.48"/>
    <n v="4.96"/>
    <s v="No"/>
    <s v="No"/>
    <s v="Yes"/>
    <n v="1"/>
    <x v="0"/>
  </r>
  <r>
    <s v="Id104"/>
    <n v="34.1"/>
    <n v="4.43"/>
    <s v="yes"/>
    <s v="No"/>
    <s v="No"/>
    <s v="No major surgery"/>
    <x v="0"/>
  </r>
  <r>
    <s v="Id105"/>
    <n v="35.299999999999997"/>
    <n v="5.82"/>
    <s v="yes"/>
    <s v="No"/>
    <s v="Yes"/>
    <n v="1"/>
    <x v="0"/>
  </r>
  <r>
    <s v="Id106"/>
    <n v="43.83"/>
    <n v="6.03"/>
    <s v="yes"/>
    <s v="No"/>
    <s v="No"/>
    <n v="2"/>
    <x v="0"/>
  </r>
  <r>
    <s v="Id107"/>
    <n v="50.07"/>
    <n v="9.27"/>
    <s v="No"/>
    <s v="No"/>
    <s v="No"/>
    <s v="No major surgery"/>
    <x v="0"/>
  </r>
  <r>
    <s v="Id108"/>
    <n v="32.774999999999999"/>
    <n v="5.53"/>
    <s v="No"/>
    <s v="No"/>
    <s v="No"/>
    <s v="No major surgery"/>
    <x v="0"/>
  </r>
  <r>
    <s v="Id109"/>
    <n v="34.104999999999997"/>
    <n v="5.07"/>
    <s v="No"/>
    <s v="No"/>
    <s v="No"/>
    <n v="1"/>
    <x v="0"/>
  </r>
  <r>
    <s v="Id110"/>
    <n v="48.93"/>
    <n v="11.17"/>
    <s v="yes"/>
    <s v="No"/>
    <s v="No"/>
    <n v="1"/>
    <x v="0"/>
  </r>
  <r>
    <s v="Id111"/>
    <n v="37.07"/>
    <n v="6.14"/>
    <s v="yes"/>
    <s v="No"/>
    <s v="No"/>
    <s v="No major surgery"/>
    <x v="0"/>
  </r>
  <r>
    <s v="Id112"/>
    <n v="51.51"/>
    <n v="6.26"/>
    <s v="yes"/>
    <s v="No"/>
    <s v="Yes"/>
    <n v="1"/>
    <x v="0"/>
  </r>
  <r>
    <s v="Id113"/>
    <n v="34.799999999999997"/>
    <n v="4.72"/>
    <s v="yes"/>
    <s v="No"/>
    <s v="No"/>
    <s v="No major surgery"/>
    <x v="0"/>
  </r>
  <r>
    <s v="Id114"/>
    <n v="36.67"/>
    <n v="5.18"/>
    <s v="No"/>
    <s v="No"/>
    <s v="No"/>
    <n v="1"/>
    <x v="0"/>
  </r>
  <r>
    <s v="Id115"/>
    <n v="30.9"/>
    <n v="9.4"/>
    <s v="No"/>
    <s v="No"/>
    <s v="No"/>
    <n v="2"/>
    <x v="0"/>
  </r>
  <r>
    <s v="Id116"/>
    <n v="30.495000000000001"/>
    <n v="6.29"/>
    <s v="No"/>
    <s v="No"/>
    <s v="No"/>
    <s v="No major surgery"/>
    <x v="0"/>
  </r>
  <r>
    <s v="Id117"/>
    <n v="44.88"/>
    <n v="6.04"/>
    <s v="No"/>
    <s v="No"/>
    <s v="Yes"/>
    <n v="1"/>
    <x v="0"/>
  </r>
  <r>
    <s v="Id118"/>
    <n v="44.32"/>
    <n v="10.55"/>
    <s v="No"/>
    <s v="No"/>
    <s v="No"/>
    <s v="No major surgery"/>
    <x v="0"/>
  </r>
  <r>
    <s v="Id119"/>
    <n v="46.39"/>
    <n v="5.09"/>
    <s v="No"/>
    <s v="No"/>
    <s v="No"/>
    <s v="No major surgery"/>
    <x v="0"/>
  </r>
  <r>
    <s v="Id120"/>
    <n v="42.13"/>
    <n v="5.2"/>
    <s v="yes"/>
    <s v="No"/>
    <s v="No"/>
    <n v="1"/>
    <x v="0"/>
  </r>
  <r>
    <s v="Id121"/>
    <n v="30.78"/>
    <n v="8.4499999999999993"/>
    <s v="yes"/>
    <s v="No"/>
    <s v="No"/>
    <s v="No major surgery"/>
    <x v="0"/>
  </r>
  <r>
    <s v="Id122"/>
    <n v="31.35"/>
    <n v="9.5399999999999991"/>
    <s v="No"/>
    <s v="No"/>
    <s v="No"/>
    <s v="No major surgery"/>
    <x v="0"/>
  </r>
  <r>
    <s v="Id123"/>
    <n v="41.46"/>
    <n v="4.99"/>
    <s v="yes"/>
    <s v="No"/>
    <s v="No"/>
    <n v="2"/>
    <x v="0"/>
  </r>
  <r>
    <s v="Id124"/>
    <n v="48"/>
    <n v="10.54"/>
    <s v="No"/>
    <s v="No"/>
    <s v="No"/>
    <s v="No major surgery"/>
    <x v="0"/>
  </r>
  <r>
    <s v="Id125"/>
    <n v="49.13"/>
    <n v="4.54"/>
    <s v="No"/>
    <s v="No"/>
    <s v="No"/>
    <s v="No major surgery"/>
    <x v="0"/>
  </r>
  <r>
    <s v="Id126"/>
    <n v="37.799999999999997"/>
    <n v="6.29"/>
    <s v="No"/>
    <s v="No"/>
    <s v="No"/>
    <n v="1"/>
    <x v="0"/>
  </r>
  <r>
    <s v="Id127"/>
    <n v="38.299999999999997"/>
    <n v="9.51"/>
    <s v="No"/>
    <s v="No"/>
    <s v="No"/>
    <s v="No major surgery"/>
    <x v="0"/>
  </r>
  <r>
    <s v="Id128"/>
    <n v="32.774999999999999"/>
    <n v="4.72"/>
    <s v="No"/>
    <s v="No"/>
    <s v="No"/>
    <s v="No major surgery"/>
    <x v="0"/>
  </r>
  <r>
    <s v="Id129"/>
    <n v="34.200000000000003"/>
    <n v="5.91"/>
    <s v="yes"/>
    <s v="No"/>
    <s v="No"/>
    <s v="No major surgery"/>
    <x v="0"/>
  </r>
  <r>
    <s v="Id130"/>
    <n v="30.2"/>
    <n v="9.58"/>
    <s v="No"/>
    <s v="No"/>
    <s v="No"/>
    <s v="No major surgery"/>
    <x v="0"/>
  </r>
  <r>
    <s v="Id131"/>
    <n v="48.32"/>
    <n v="5.77"/>
    <s v="No"/>
    <s v="No"/>
    <s v="No"/>
    <s v="No major surgery"/>
    <x v="0"/>
  </r>
  <r>
    <s v="Id132"/>
    <n v="44.86"/>
    <n v="4.38"/>
    <s v="yes"/>
    <s v="No"/>
    <s v="No"/>
    <s v="No major surgery"/>
    <x v="0"/>
  </r>
  <r>
    <s v="Id133"/>
    <n v="52.15"/>
    <n v="5.65"/>
    <s v="No"/>
    <s v="No"/>
    <s v="No"/>
    <n v="1"/>
    <x v="0"/>
  </r>
  <r>
    <s v="Id134"/>
    <n v="41.12"/>
    <n v="7.54"/>
    <s v="yes"/>
    <s v="No"/>
    <s v="No"/>
    <s v="No major surgery"/>
    <x v="0"/>
  </r>
  <r>
    <s v="Id135"/>
    <n v="38.39"/>
    <n v="5.1100000000000003"/>
    <s v="yes"/>
    <s v="No"/>
    <s v="No"/>
    <n v="1"/>
    <x v="0"/>
  </r>
  <r>
    <s v="Id136"/>
    <n v="46.85"/>
    <n v="4.25"/>
    <s v="No"/>
    <s v="No"/>
    <s v="Yes"/>
    <n v="1"/>
    <x v="0"/>
  </r>
  <r>
    <s v="Id137"/>
    <n v="42.24"/>
    <n v="5.55"/>
    <s v="No"/>
    <s v="yes"/>
    <s v="No"/>
    <n v="1"/>
    <x v="0"/>
  </r>
  <r>
    <s v="Id138"/>
    <n v="34.39"/>
    <n v="5.78"/>
    <s v="No"/>
    <s v="No"/>
    <s v="No"/>
    <s v="No major surgery"/>
    <x v="0"/>
  </r>
  <r>
    <s v="Id139"/>
    <n v="42.89"/>
    <n v="5.28"/>
    <s v="yes"/>
    <s v="No"/>
    <s v="No"/>
    <s v="No major surgery"/>
    <x v="0"/>
  </r>
  <r>
    <s v="Id140"/>
    <n v="36.299999999999997"/>
    <n v="5.39"/>
    <s v="No"/>
    <s v="No"/>
    <s v="No"/>
    <s v="No major surgery"/>
    <x v="0"/>
  </r>
  <r>
    <s v="Id141"/>
    <n v="35.200000000000003"/>
    <n v="8.01"/>
    <s v="yes"/>
    <s v="No"/>
    <s v="No"/>
    <n v="1"/>
    <x v="0"/>
  </r>
  <r>
    <s v="Id142"/>
    <n v="53.62"/>
    <n v="5.21"/>
    <s v="No"/>
    <s v="No"/>
    <s v="No"/>
    <s v="No major surgery"/>
    <x v="0"/>
  </r>
  <r>
    <s v="Id143"/>
    <n v="36.67"/>
    <n v="6.27"/>
    <s v="No"/>
    <s v="No"/>
    <s v="No"/>
    <s v="No major surgery"/>
    <x v="0"/>
  </r>
  <r>
    <s v="Id144"/>
    <n v="33.4"/>
    <n v="10.73"/>
    <s v="yes"/>
    <s v="No"/>
    <s v="No"/>
    <n v="1"/>
    <x v="0"/>
  </r>
  <r>
    <s v="Id145"/>
    <n v="42.71"/>
    <n v="10.52"/>
    <s v="No"/>
    <s v="No"/>
    <s v="No"/>
    <s v="No major surgery"/>
    <x v="0"/>
  </r>
  <r>
    <s v="Id146"/>
    <n v="41.52"/>
    <n v="11.82"/>
    <s v="yes"/>
    <s v="No"/>
    <s v="No"/>
    <n v="2"/>
    <x v="0"/>
  </r>
  <r>
    <s v="Id147"/>
    <n v="39.4"/>
    <n v="6.76"/>
    <s v="No"/>
    <s v="No"/>
    <s v="No"/>
    <s v="No major surgery"/>
    <x v="0"/>
  </r>
  <r>
    <s v="Id148"/>
    <n v="46.45"/>
    <n v="5.62"/>
    <s v="No"/>
    <s v="No"/>
    <s v="No"/>
    <s v="No major surgery"/>
    <x v="0"/>
  </r>
  <r>
    <s v="Id149"/>
    <n v="35.75"/>
    <n v="4.1900000000000004"/>
    <s v="No"/>
    <s v="No"/>
    <s v="No"/>
    <s v="No major surgery"/>
    <x v="0"/>
  </r>
  <r>
    <s v="Id150"/>
    <n v="26.07"/>
    <n v="5.32"/>
    <s v="No"/>
    <s v="No"/>
    <s v="No"/>
    <s v="No major surgery"/>
    <x v="0"/>
  </r>
  <r>
    <s v="Id151"/>
    <n v="36.54"/>
    <n v="4.46"/>
    <s v="yes"/>
    <s v="No"/>
    <s v="No"/>
    <n v="1"/>
    <x v="0"/>
  </r>
  <r>
    <s v="Id152"/>
    <n v="51.64"/>
    <n v="5.65"/>
    <s v="No"/>
    <s v="No"/>
    <s v="No"/>
    <s v="No major surgery"/>
    <x v="0"/>
  </r>
  <r>
    <s v="Id153"/>
    <n v="42.83"/>
    <n v="6.04"/>
    <s v="No"/>
    <s v="No"/>
    <s v="No"/>
    <n v="2"/>
    <x v="0"/>
  </r>
  <r>
    <s v="Id154"/>
    <n v="40.15"/>
    <n v="5.76"/>
    <s v="No"/>
    <s v="No"/>
    <s v="No"/>
    <n v="1"/>
    <x v="0"/>
  </r>
  <r>
    <s v="Id155"/>
    <n v="27.8"/>
    <n v="4.3600000000000003"/>
    <s v="No"/>
    <s v="No"/>
    <s v="Yes"/>
    <n v="1"/>
    <x v="0"/>
  </r>
  <r>
    <s v="Id156"/>
    <n v="45.81"/>
    <n v="4.76"/>
    <s v="yes"/>
    <s v="No"/>
    <s v="Yes"/>
    <n v="1"/>
    <x v="0"/>
  </r>
  <r>
    <s v="Id157"/>
    <n v="34.43"/>
    <n v="10.82"/>
    <s v="yes"/>
    <s v="No"/>
    <s v="No"/>
    <n v="1"/>
    <x v="0"/>
  </r>
  <r>
    <s v="Id158"/>
    <n v="41.33"/>
    <n v="4.01"/>
    <s v="yes"/>
    <s v="No"/>
    <s v="No"/>
    <s v="No major surgery"/>
    <x v="0"/>
  </r>
  <r>
    <s v="Id159"/>
    <n v="31.92"/>
    <n v="5.12"/>
    <s v="yes"/>
    <s v="No"/>
    <s v="No"/>
    <n v="1"/>
    <x v="0"/>
  </r>
  <r>
    <s v="Id160"/>
    <n v="39.799999999999997"/>
    <n v="10.54"/>
    <s v="yes"/>
    <s v="No"/>
    <s v="No"/>
    <n v="2"/>
    <x v="0"/>
  </r>
  <r>
    <s v="Id161"/>
    <n v="42.82"/>
    <n v="4.21"/>
    <s v="No"/>
    <s v="No"/>
    <s v="No"/>
    <s v="No major surgery"/>
    <x v="0"/>
  </r>
  <r>
    <s v="Id162"/>
    <n v="33.630000000000003"/>
    <n v="5.42"/>
    <s v="No"/>
    <s v="No"/>
    <s v="No"/>
    <s v="No major surgery"/>
    <x v="0"/>
  </r>
  <r>
    <s v="Id163"/>
    <n v="37.07"/>
    <n v="4.28"/>
    <s v="No"/>
    <s v="yes"/>
    <s v="No"/>
    <n v="1"/>
    <x v="0"/>
  </r>
  <r>
    <s v="Id164"/>
    <n v="35.625"/>
    <n v="8.9"/>
    <s v="No"/>
    <s v="No"/>
    <s v="No"/>
    <s v="No major surgery"/>
    <x v="0"/>
  </r>
  <r>
    <s v="Id165"/>
    <n v="42.69"/>
    <n v="4.8899999999999997"/>
    <s v="No"/>
    <s v="No"/>
    <s v="Yes"/>
    <n v="1"/>
    <x v="0"/>
  </r>
  <r>
    <s v="Id166"/>
    <n v="37.869999999999997"/>
    <n v="4.29"/>
    <s v="yes"/>
    <s v="No"/>
    <s v="Yes"/>
    <n v="1"/>
    <x v="0"/>
  </r>
  <r>
    <s v="Id167"/>
    <n v="40.61"/>
    <n v="8"/>
    <s v="yes"/>
    <s v="No"/>
    <s v="No"/>
    <n v="1"/>
    <x v="0"/>
  </r>
  <r>
    <s v="Id168"/>
    <n v="30.78"/>
    <n v="4.67"/>
    <s v="yes"/>
    <s v="No"/>
    <s v="No"/>
    <s v="No major surgery"/>
    <x v="0"/>
  </r>
  <r>
    <s v="Id169"/>
    <n v="49.49"/>
    <n v="4.5"/>
    <s v="No"/>
    <s v="No"/>
    <s v="No"/>
    <s v="No major surgery"/>
    <x v="0"/>
  </r>
  <r>
    <s v="Id170"/>
    <n v="37.619999999999997"/>
    <n v="6.32"/>
    <s v="yes"/>
    <s v="yes"/>
    <s v="No"/>
    <n v="2"/>
    <x v="0"/>
  </r>
  <r>
    <s v="Id171"/>
    <n v="36.08"/>
    <n v="6.1"/>
    <s v="yes"/>
    <s v="No"/>
    <s v="No"/>
    <n v="1"/>
    <x v="0"/>
  </r>
  <r>
    <s v="Id172"/>
    <n v="33.5"/>
    <n v="5.4"/>
    <s v="No"/>
    <s v="No"/>
    <s v="No"/>
    <s v="No major surgery"/>
    <x v="0"/>
  </r>
  <r>
    <s v="Id173"/>
    <n v="47.46"/>
    <n v="6.24"/>
    <s v="yes"/>
    <s v="No"/>
    <s v="No"/>
    <n v="1"/>
    <x v="0"/>
  </r>
  <r>
    <s v="Id174"/>
    <n v="49.24"/>
    <n v="4.45"/>
    <s v="No"/>
    <s v="No"/>
    <s v="No"/>
    <s v="No major surgery"/>
    <x v="0"/>
  </r>
  <r>
    <s v="Id175"/>
    <n v="54.4"/>
    <n v="5.22"/>
    <s v="No"/>
    <s v="No"/>
    <s v="No"/>
    <n v="1"/>
    <x v="0"/>
  </r>
  <r>
    <s v="Id176"/>
    <n v="35.53"/>
    <n v="4.6100000000000003"/>
    <s v="No"/>
    <s v="No"/>
    <s v="No"/>
    <n v="1"/>
    <x v="0"/>
  </r>
  <r>
    <s v="Id177"/>
    <n v="39.729999999999997"/>
    <n v="6.24"/>
    <s v="No"/>
    <s v="No"/>
    <s v="No"/>
    <s v="No major surgery"/>
    <x v="0"/>
  </r>
  <r>
    <s v="Id178"/>
    <n v="35.68"/>
    <n v="10.039999999999999"/>
    <s v="No"/>
    <s v="No"/>
    <s v="No"/>
    <s v="No major surgery"/>
    <x v="0"/>
  </r>
  <r>
    <s v="Id179"/>
    <n v="48.86"/>
    <n v="6.09"/>
    <s v="No"/>
    <s v="No"/>
    <s v="No"/>
    <s v="No major surgery"/>
    <x v="0"/>
  </r>
  <r>
    <s v="Id180"/>
    <n v="34.799999999999997"/>
    <n v="11.4"/>
    <s v="yes"/>
    <s v="No"/>
    <s v="Yes"/>
    <n v="1"/>
    <x v="1"/>
  </r>
  <r>
    <s v="Id181"/>
    <n v="32.49"/>
    <n v="4.29"/>
    <s v="No"/>
    <s v="No"/>
    <s v="Yes"/>
    <n v="1"/>
    <x v="0"/>
  </r>
  <r>
    <s v="Id182"/>
    <n v="39"/>
    <n v="5.7"/>
    <s v="No"/>
    <s v="No"/>
    <s v="No"/>
    <n v="2"/>
    <x v="0"/>
  </r>
  <r>
    <s v="Id183"/>
    <n v="35.299999999999997"/>
    <n v="6.09"/>
    <s v="No"/>
    <s v="No"/>
    <s v="No"/>
    <n v="1"/>
    <x v="0"/>
  </r>
  <r>
    <s v="Id184"/>
    <n v="33.42"/>
    <n v="10.67"/>
    <s v="No"/>
    <s v="No"/>
    <s v="No"/>
    <s v="No major surgery"/>
    <x v="0"/>
  </r>
  <r>
    <s v="Id185"/>
    <n v="37.18"/>
    <n v="6.75"/>
    <s v="yes"/>
    <s v="No"/>
    <s v="No"/>
    <n v="2"/>
    <x v="0"/>
  </r>
  <r>
    <s v="Id186"/>
    <n v="33.33"/>
    <n v="9.26"/>
    <s v="yes"/>
    <s v="No"/>
    <s v="No"/>
    <n v="2"/>
    <x v="1"/>
  </r>
  <r>
    <s v="Id187"/>
    <n v="53.21"/>
    <n v="4.2699999999999996"/>
    <s v="No"/>
    <s v="No"/>
    <s v="No"/>
    <n v="1"/>
    <x v="0"/>
  </r>
  <r>
    <s v="Id188"/>
    <n v="38.729999999999997"/>
    <n v="11.51"/>
    <s v="No"/>
    <s v="No"/>
    <s v="No"/>
    <n v="2"/>
    <x v="0"/>
  </r>
  <r>
    <s v="Id189"/>
    <n v="29.73"/>
    <n v="7.22"/>
    <s v="No"/>
    <s v="No"/>
    <s v="No"/>
    <s v="No major surgery"/>
    <x v="0"/>
  </r>
  <r>
    <s v="Id190"/>
    <n v="34.700000000000003"/>
    <n v="4.37"/>
    <s v="No"/>
    <s v="No"/>
    <s v="Yes"/>
    <n v="1"/>
    <x v="0"/>
  </r>
  <r>
    <s v="Id191"/>
    <n v="38.28"/>
    <n v="11.56"/>
    <s v="yes"/>
    <s v="No"/>
    <s v="No"/>
    <n v="1"/>
    <x v="0"/>
  </r>
  <r>
    <s v="Id192"/>
    <n v="33.57"/>
    <n v="8.82"/>
    <s v="yes"/>
    <s v="No"/>
    <s v="No"/>
    <s v="No major surgery"/>
    <x v="0"/>
  </r>
  <r>
    <s v="Id193"/>
    <n v="52.06"/>
    <n v="4.6900000000000004"/>
    <s v="No"/>
    <s v="No"/>
    <s v="No"/>
    <n v="1"/>
    <x v="0"/>
  </r>
  <r>
    <s v="Id194"/>
    <n v="38.17"/>
    <n v="4.53"/>
    <s v="No"/>
    <s v="yes"/>
    <s v="No"/>
    <n v="1"/>
    <x v="0"/>
  </r>
  <r>
    <s v="Id195"/>
    <n v="36.954999999999998"/>
    <n v="5.84"/>
    <s v="No"/>
    <s v="No"/>
    <s v="Yes"/>
    <n v="1"/>
    <x v="0"/>
  </r>
  <r>
    <s v="Id196"/>
    <n v="34.4"/>
    <n v="4.9000000000000004"/>
    <s v="No"/>
    <s v="No"/>
    <s v="Yes"/>
    <n v="1"/>
    <x v="0"/>
  </r>
  <r>
    <s v="Id197"/>
    <n v="31.73"/>
    <n v="4.3"/>
    <s v="No"/>
    <s v="No"/>
    <s v="No"/>
    <s v="No major surgery"/>
    <x v="0"/>
  </r>
  <r>
    <s v="Id198"/>
    <n v="36.64"/>
    <n v="11.34"/>
    <s v="No"/>
    <s v="No"/>
    <s v="No"/>
    <s v="No major surgery"/>
    <x v="0"/>
  </r>
  <r>
    <s v="Id199"/>
    <n v="36.85"/>
    <n v="5.88"/>
    <s v="No"/>
    <s v="yes"/>
    <s v="No"/>
    <n v="1"/>
    <x v="0"/>
  </r>
  <r>
    <s v="Id200"/>
    <n v="33.33"/>
    <n v="5.01"/>
    <s v="yes"/>
    <s v="No"/>
    <s v="Yes"/>
    <n v="1"/>
    <x v="0"/>
  </r>
  <r>
    <s v="Id201"/>
    <n v="39.14"/>
    <n v="4.4000000000000004"/>
    <s v="No"/>
    <s v="No"/>
    <s v="Yes"/>
    <n v="1"/>
    <x v="0"/>
  </r>
  <r>
    <s v="Id202"/>
    <n v="32.9"/>
    <n v="6.26"/>
    <s v="yes"/>
    <s v="No"/>
    <s v="No"/>
    <s v="No major surgery"/>
    <x v="0"/>
  </r>
  <r>
    <s v="Id203"/>
    <n v="29.78"/>
    <n v="10.27"/>
    <s v="yes"/>
    <s v="No"/>
    <s v="Yes"/>
    <n v="1"/>
    <x v="0"/>
  </r>
  <r>
    <s v="Id204"/>
    <n v="32.78"/>
    <n v="5.27"/>
    <s v="No"/>
    <s v="No"/>
    <s v="No"/>
    <s v="No major surgery"/>
    <x v="0"/>
  </r>
  <r>
    <s v="Id205"/>
    <n v="41.65"/>
    <n v="10.73"/>
    <s v="yes"/>
    <s v="No"/>
    <s v="No"/>
    <s v="No major surgery"/>
    <x v="0"/>
  </r>
  <r>
    <s v="Id206"/>
    <n v="50.79"/>
    <n v="4.45"/>
    <s v="No"/>
    <s v="No"/>
    <s v="No"/>
    <n v="1"/>
    <x v="0"/>
  </r>
  <r>
    <s v="Id207"/>
    <n v="35.43"/>
    <n v="5.25"/>
    <s v="yes"/>
    <s v="No"/>
    <s v="No"/>
    <s v="No major surgery"/>
    <x v="0"/>
  </r>
  <r>
    <s v="Id208"/>
    <n v="35.25"/>
    <n v="9.51"/>
    <s v="No"/>
    <s v="No"/>
    <s v="No"/>
    <s v="No major surgery"/>
    <x v="0"/>
  </r>
  <r>
    <s v="Id209"/>
    <n v="36.85"/>
    <n v="11.12"/>
    <s v="No"/>
    <s v="No"/>
    <s v="No"/>
    <s v="No major surgery"/>
    <x v="0"/>
  </r>
  <r>
    <s v="Id210"/>
    <n v="31.02"/>
    <n v="4.5599999999999996"/>
    <s v="No"/>
    <s v="yes"/>
    <s v="No"/>
    <n v="1"/>
    <x v="0"/>
  </r>
  <r>
    <s v="Id211"/>
    <n v="35.6"/>
    <n v="4.0199999999999996"/>
    <s v="yes"/>
    <s v="yes"/>
    <s v="No"/>
    <n v="2"/>
    <x v="0"/>
  </r>
  <r>
    <s v="Id212"/>
    <n v="34.39"/>
    <n v="8.7200000000000006"/>
    <s v="No"/>
    <s v="No"/>
    <s v="No"/>
    <s v="No major surgery"/>
    <x v="0"/>
  </r>
  <r>
    <s v="Id213"/>
    <n v="29.06"/>
    <n v="6.25"/>
    <s v="yes"/>
    <s v="No"/>
    <s v="No"/>
    <n v="1"/>
    <x v="0"/>
  </r>
  <r>
    <s v="Id214"/>
    <n v="35.799999999999997"/>
    <n v="7.32"/>
    <s v="No"/>
    <s v="No"/>
    <s v="No"/>
    <n v="2"/>
    <x v="0"/>
  </r>
  <r>
    <s v="Id215"/>
    <n v="49.8"/>
    <n v="4.24"/>
    <s v="No"/>
    <s v="No"/>
    <s v="No"/>
    <n v="1"/>
    <x v="0"/>
  </r>
  <r>
    <s v="Id216"/>
    <n v="35.71"/>
    <n v="6.84"/>
    <s v="No"/>
    <s v="No"/>
    <s v="No"/>
    <n v="2"/>
    <x v="0"/>
  </r>
  <r>
    <s v="Id217"/>
    <n v="30.8"/>
    <n v="5.23"/>
    <s v="yes"/>
    <s v="No"/>
    <s v="No"/>
    <n v="1"/>
    <x v="0"/>
  </r>
  <r>
    <s v="Id218"/>
    <n v="33.69"/>
    <n v="9.68"/>
    <s v="No"/>
    <s v="No"/>
    <s v="No"/>
    <s v="No major surgery"/>
    <x v="0"/>
  </r>
  <r>
    <s v="Id219"/>
    <n v="42.27"/>
    <n v="6.05"/>
    <s v="yes"/>
    <s v="No"/>
    <s v="No"/>
    <n v="1"/>
    <x v="0"/>
  </r>
  <r>
    <s v="Id220"/>
    <n v="53.25"/>
    <n v="6.11"/>
    <s v="yes"/>
    <s v="No"/>
    <s v="Yes"/>
    <n v="1"/>
    <x v="0"/>
  </r>
  <r>
    <s v="Id221"/>
    <n v="26.8"/>
    <n v="10.93"/>
    <s v="yes"/>
    <s v="No"/>
    <s v="No"/>
    <s v="No major surgery"/>
    <x v="1"/>
  </r>
  <r>
    <s v="Id222"/>
    <n v="28.5"/>
    <n v="5.12"/>
    <s v="No"/>
    <s v="No"/>
    <s v="No"/>
    <n v="1"/>
    <x v="0"/>
  </r>
  <r>
    <s v="Id223"/>
    <n v="22.895"/>
    <n v="5.72"/>
    <s v="No"/>
    <s v="No"/>
    <s v="No"/>
    <s v="No major surgery"/>
    <x v="0"/>
  </r>
  <r>
    <s v="Id224"/>
    <n v="34.06"/>
    <n v="11.83"/>
    <s v="yes"/>
    <s v="No"/>
    <s v="No"/>
    <n v="1"/>
    <x v="0"/>
  </r>
  <r>
    <s v="Id225"/>
    <n v="36.409999999999997"/>
    <n v="4.55"/>
    <s v="No"/>
    <s v="No"/>
    <s v="No"/>
    <s v="No major surgery"/>
    <x v="0"/>
  </r>
  <r>
    <s v="Id226"/>
    <n v="52.3"/>
    <n v="4.87"/>
    <s v="yes"/>
    <s v="No"/>
    <s v="Yes"/>
    <n v="1"/>
    <x v="0"/>
  </r>
  <r>
    <s v="Id227"/>
    <n v="52.66"/>
    <n v="4.45"/>
    <s v="No"/>
    <s v="No"/>
    <s v="No"/>
    <n v="1"/>
    <x v="0"/>
  </r>
  <r>
    <s v="Id228"/>
    <n v="29.57"/>
    <n v="9.42"/>
    <s v="yes"/>
    <s v="No"/>
    <s v="No"/>
    <s v="No major surgery"/>
    <x v="0"/>
  </r>
  <r>
    <s v="Id229"/>
    <n v="36.99"/>
    <n v="5.37"/>
    <s v="yes"/>
    <s v="No"/>
    <s v="Yes"/>
    <n v="1"/>
    <x v="0"/>
  </r>
  <r>
    <s v="Id230"/>
    <n v="31.4"/>
    <n v="4.5999999999999996"/>
    <s v="yes"/>
    <s v="No"/>
    <s v="No"/>
    <n v="1"/>
    <x v="0"/>
  </r>
  <r>
    <s v="Id231"/>
    <n v="34.9"/>
    <n v="6.22"/>
    <s v="No"/>
    <s v="No"/>
    <s v="Yes"/>
    <n v="1"/>
    <x v="0"/>
  </r>
  <r>
    <s v="Id232"/>
    <n v="31.13"/>
    <n v="4.5199999999999996"/>
    <s v="yes"/>
    <s v="No"/>
    <s v="No"/>
    <n v="1"/>
    <x v="0"/>
  </r>
  <r>
    <s v="Id233"/>
    <n v="34.799999999999997"/>
    <n v="6.18"/>
    <s v="No"/>
    <s v="No"/>
    <s v="Yes"/>
    <n v="1"/>
    <x v="0"/>
  </r>
  <r>
    <s v="Id234"/>
    <n v="31.68"/>
    <n v="4.4000000000000004"/>
    <s v="No"/>
    <s v="No"/>
    <s v="No"/>
    <s v="No major surgery"/>
    <x v="0"/>
  </r>
  <r>
    <s v="Id235"/>
    <n v="33.534999999999997"/>
    <n v="6.23"/>
    <s v="No"/>
    <s v="yes"/>
    <s v="No"/>
    <n v="1"/>
    <x v="0"/>
  </r>
  <r>
    <s v="Id236"/>
    <n v="31.92"/>
    <n v="5.33"/>
    <s v="yes"/>
    <s v="No"/>
    <s v="No"/>
    <s v="No major surgery"/>
    <x v="0"/>
  </r>
  <r>
    <s v="Id237"/>
    <n v="32.700000000000003"/>
    <n v="4.09"/>
    <s v="No"/>
    <s v="No"/>
    <s v="No"/>
    <n v="1"/>
    <x v="0"/>
  </r>
  <r>
    <s v="Id238"/>
    <n v="41.25"/>
    <n v="5.19"/>
    <s v="No"/>
    <s v="No"/>
    <s v="No"/>
    <s v="No major surgery"/>
    <x v="0"/>
  </r>
  <r>
    <s v="Id239"/>
    <n v="33.11"/>
    <n v="4.12"/>
    <s v="No"/>
    <s v="No"/>
    <s v="Yes"/>
    <n v="1"/>
    <x v="0"/>
  </r>
  <r>
    <s v="Id240"/>
    <n v="36.159999999999997"/>
    <n v="5.0999999999999996"/>
    <s v="No"/>
    <s v="No"/>
    <s v="No"/>
    <n v="1"/>
    <x v="0"/>
  </r>
  <r>
    <s v="Id241"/>
    <n v="33.72"/>
    <n v="6.21"/>
    <s v="yes"/>
    <s v="No"/>
    <s v="Yes"/>
    <n v="1"/>
    <x v="0"/>
  </r>
  <r>
    <s v="Id242"/>
    <n v="37.74"/>
    <n v="9.5299999999999994"/>
    <s v="yes"/>
    <s v="No"/>
    <s v="No"/>
    <n v="1"/>
    <x v="0"/>
  </r>
  <r>
    <s v="Id243"/>
    <n v="48.75"/>
    <n v="4.6399999999999997"/>
    <s v="yes"/>
    <s v="No"/>
    <s v="No"/>
    <n v="1"/>
    <x v="0"/>
  </r>
  <r>
    <s v="Id244"/>
    <n v="31.065000000000001"/>
    <n v="5.05"/>
    <s v="No"/>
    <s v="No"/>
    <s v="No"/>
    <n v="1"/>
    <x v="0"/>
  </r>
  <r>
    <s v="Id245"/>
    <n v="23.55"/>
    <n v="10.38"/>
    <s v="No"/>
    <s v="No"/>
    <s v="No"/>
    <s v="No major surgery"/>
    <x v="0"/>
  </r>
  <r>
    <s v="Id246"/>
    <n v="30.18"/>
    <n v="8.31"/>
    <s v="yes"/>
    <s v="No"/>
    <s v="No"/>
    <n v="1"/>
    <x v="0"/>
  </r>
  <r>
    <s v="Id247"/>
    <n v="29.94"/>
    <n v="7.59"/>
    <s v="No"/>
    <s v="No"/>
    <s v="No"/>
    <s v="No major surgery"/>
    <x v="0"/>
  </r>
  <r>
    <s v="Id248"/>
    <n v="31.4"/>
    <n v="5.49"/>
    <s v="No"/>
    <s v="No"/>
    <s v="No"/>
    <s v="No major surgery"/>
    <x v="0"/>
  </r>
  <r>
    <s v="Id249"/>
    <n v="53.06"/>
    <n v="11.68"/>
    <s v="No"/>
    <s v="No"/>
    <s v="No"/>
    <s v="No major surgery"/>
    <x v="0"/>
  </r>
  <r>
    <s v="Id250"/>
    <n v="30.25"/>
    <n v="4.1900000000000004"/>
    <s v="No"/>
    <s v="No"/>
    <s v="No"/>
    <n v="2"/>
    <x v="0"/>
  </r>
  <r>
    <s v="Id251"/>
    <n v="46.68"/>
    <n v="4.01"/>
    <s v="No"/>
    <s v="No"/>
    <s v="No"/>
    <s v="No major surgery"/>
    <x v="0"/>
  </r>
  <r>
    <s v="Id252"/>
    <n v="30.4"/>
    <n v="5.91"/>
    <s v="No"/>
    <s v="yes"/>
    <s v="No"/>
    <n v="2"/>
    <x v="0"/>
  </r>
  <r>
    <s v="Id253"/>
    <n v="30.2"/>
    <n v="4.47"/>
    <s v="yes"/>
    <s v="No"/>
    <s v="Yes"/>
    <n v="1"/>
    <x v="0"/>
  </r>
  <r>
    <s v="Id254"/>
    <n v="51.18"/>
    <n v="4.5599999999999996"/>
    <s v="yes"/>
    <s v="yes"/>
    <s v="No"/>
    <n v="2"/>
    <x v="0"/>
  </r>
  <r>
    <s v="Id255"/>
    <n v="22.18"/>
    <n v="9.9"/>
    <s v="No"/>
    <s v="No"/>
    <s v="No"/>
    <s v="No major surgery"/>
    <x v="0"/>
  </r>
  <r>
    <s v="Id256"/>
    <n v="31.92"/>
    <n v="5.1100000000000003"/>
    <s v="No"/>
    <s v="No"/>
    <s v="Yes"/>
    <n v="1"/>
    <x v="0"/>
  </r>
  <r>
    <s v="Id257"/>
    <n v="31.73"/>
    <n v="5.73"/>
    <s v="No"/>
    <s v="yes"/>
    <s v="No"/>
    <n v="1"/>
    <x v="0"/>
  </r>
  <r>
    <s v="Id258"/>
    <n v="45.52"/>
    <n v="6.04"/>
    <s v="No"/>
    <s v="No"/>
    <s v="Yes"/>
    <n v="1"/>
    <x v="0"/>
  </r>
  <r>
    <s v="Id259"/>
    <n v="52.81"/>
    <n v="5.19"/>
    <s v="No"/>
    <s v="No"/>
    <s v="Yes"/>
    <n v="1"/>
    <x v="0"/>
  </r>
  <r>
    <s v="Id260"/>
    <n v="33.58"/>
    <n v="5.56"/>
    <s v="No"/>
    <s v="No"/>
    <s v="No"/>
    <n v="1"/>
    <x v="0"/>
  </r>
  <r>
    <s v="Id261"/>
    <n v="30.684999999999999"/>
    <n v="8.23"/>
    <s v="No"/>
    <s v="No"/>
    <s v="No"/>
    <s v="No major surgery"/>
    <x v="0"/>
  </r>
  <r>
    <s v="Id262"/>
    <n v="37.524999999999999"/>
    <n v="9.0299999999999994"/>
    <s v="yes"/>
    <s v="No"/>
    <s v="No"/>
    <n v="2"/>
    <x v="1"/>
  </r>
  <r>
    <s v="Id263"/>
    <n v="34.5"/>
    <n v="4.07"/>
    <s v="yes"/>
    <s v="No"/>
    <s v="No"/>
    <s v="No major surgery"/>
    <x v="0"/>
  </r>
  <r>
    <s v="Id264"/>
    <n v="28.16"/>
    <n v="5.77"/>
    <s v="No"/>
    <s v="No"/>
    <s v="No"/>
    <n v="2"/>
    <x v="0"/>
  </r>
  <r>
    <s v="Id265"/>
    <n v="30.02"/>
    <n v="5.98"/>
    <s v="No"/>
    <s v="No"/>
    <s v="Yes"/>
    <n v="1"/>
    <x v="0"/>
  </r>
  <r>
    <s v="Id266"/>
    <n v="37.82"/>
    <n v="6.01"/>
    <s v="No"/>
    <s v="No"/>
    <s v="No"/>
    <s v="No major surgery"/>
    <x v="0"/>
  </r>
  <r>
    <s v="Id267"/>
    <n v="33.14"/>
    <n v="5.67"/>
    <s v="yes"/>
    <s v="No"/>
    <s v="No"/>
    <s v="No major surgery"/>
    <x v="0"/>
  </r>
  <r>
    <s v="Id268"/>
    <n v="25.14"/>
    <n v="6.02"/>
    <s v="yes"/>
    <s v="No"/>
    <s v="Yes"/>
    <n v="1"/>
    <x v="0"/>
  </r>
  <r>
    <s v="Id269"/>
    <n v="20.18"/>
    <n v="11.19"/>
    <s v="No"/>
    <s v="No"/>
    <s v="No"/>
    <s v="No major surgery"/>
    <x v="0"/>
  </r>
  <r>
    <s v="Id270"/>
    <n v="44.36"/>
    <n v="5.1100000000000003"/>
    <s v="No"/>
    <s v="No"/>
    <s v="No"/>
    <s v="No major surgery"/>
    <x v="0"/>
  </r>
  <r>
    <s v="Id271"/>
    <n v="23.82"/>
    <n v="10.85"/>
    <s v="yes"/>
    <s v="No"/>
    <s v="No"/>
    <s v="No major surgery"/>
    <x v="0"/>
  </r>
  <r>
    <s v="Id272"/>
    <n v="45"/>
    <n v="5.24"/>
    <s v="yes"/>
    <s v="No"/>
    <s v="No"/>
    <n v="1"/>
    <x v="0"/>
  </r>
  <r>
    <s v="Id273"/>
    <n v="26.62"/>
    <n v="10.08"/>
    <s v="No"/>
    <s v="No"/>
    <s v="No"/>
    <s v="No major surgery"/>
    <x v="0"/>
  </r>
  <r>
    <s v="Id274"/>
    <n v="32.67"/>
    <n v="10.97"/>
    <s v="yes"/>
    <s v="No"/>
    <s v="No"/>
    <s v="No major surgery"/>
    <x v="0"/>
  </r>
  <r>
    <s v="Id275"/>
    <n v="44.44"/>
    <n v="4.9000000000000004"/>
    <s v="yes"/>
    <s v="No"/>
    <s v="No"/>
    <n v="1"/>
    <x v="0"/>
  </r>
  <r>
    <s v="Id276"/>
    <n v="28.31"/>
    <n v="5.33"/>
    <s v="No"/>
    <s v="No"/>
    <s v="No"/>
    <s v="No major surgery"/>
    <x v="0"/>
  </r>
  <r>
    <s v="Id277"/>
    <n v="25.05"/>
    <n v="4.6100000000000003"/>
    <s v="No"/>
    <s v="No"/>
    <s v="No"/>
    <n v="2"/>
    <x v="0"/>
  </r>
  <r>
    <s v="Id278"/>
    <n v="28.34"/>
    <n v="8.18"/>
    <s v="No"/>
    <s v="No"/>
    <s v="No"/>
    <s v="No major surgery"/>
    <x v="0"/>
  </r>
  <r>
    <s v="Id279"/>
    <n v="17.765000000000001"/>
    <n v="5.62"/>
    <s v="No"/>
    <s v="No"/>
    <s v="No"/>
    <s v="No major surgery"/>
    <x v="0"/>
  </r>
  <r>
    <s v="Id280"/>
    <n v="36.119999999999997"/>
    <n v="5.82"/>
    <s v="No"/>
    <s v="No"/>
    <s v="No"/>
    <s v="No major surgery"/>
    <x v="0"/>
  </r>
  <r>
    <s v="Id281"/>
    <n v="23.19"/>
    <n v="7.66"/>
    <s v="No"/>
    <s v="No"/>
    <s v="No"/>
    <s v="No major surgery"/>
    <x v="0"/>
  </r>
  <r>
    <s v="Id282"/>
    <n v="35.99"/>
    <n v="4.2300000000000004"/>
    <s v="No"/>
    <s v="No"/>
    <s v="No"/>
    <s v="No major surgery"/>
    <x v="0"/>
  </r>
  <r>
    <s v="Id283"/>
    <n v="30.25"/>
    <n v="5.58"/>
    <s v="No"/>
    <s v="No"/>
    <s v="Yes"/>
    <n v="1"/>
    <x v="0"/>
  </r>
  <r>
    <s v="Id284"/>
    <n v="26.24"/>
    <n v="6.26"/>
    <s v="yes"/>
    <s v="No"/>
    <s v="No"/>
    <s v="No major surgery"/>
    <x v="0"/>
  </r>
  <r>
    <s v="Id285"/>
    <n v="31.36"/>
    <n v="10.6"/>
    <s v="yes"/>
    <s v="No"/>
    <s v="No"/>
    <s v="No major surgery"/>
    <x v="0"/>
  </r>
  <r>
    <s v="Id286"/>
    <n v="25.69"/>
    <n v="4.78"/>
    <s v="yes"/>
    <s v="No"/>
    <s v="No"/>
    <s v="No major surgery"/>
    <x v="0"/>
  </r>
  <r>
    <s v="Id287"/>
    <n v="25.46"/>
    <n v="6.03"/>
    <s v="No"/>
    <s v="No"/>
    <s v="No"/>
    <n v="2"/>
    <x v="0"/>
  </r>
  <r>
    <s v="Id288"/>
    <n v="31.83"/>
    <n v="11.55"/>
    <s v="yes"/>
    <s v="No"/>
    <s v="No"/>
    <n v="1"/>
    <x v="0"/>
  </r>
  <r>
    <s v="Id289"/>
    <n v="24.43"/>
    <n v="7.59"/>
    <s v="yes"/>
    <s v="No"/>
    <s v="No"/>
    <n v="1"/>
    <x v="0"/>
  </r>
  <r>
    <s v="Id290"/>
    <n v="41.9"/>
    <n v="4.26"/>
    <s v="No"/>
    <s v="No"/>
    <s v="No"/>
    <s v="No major surgery"/>
    <x v="0"/>
  </r>
  <r>
    <s v="Id291"/>
    <n v="22.88"/>
    <n v="5.9"/>
    <s v="yes"/>
    <s v="No"/>
    <s v="Yes"/>
    <n v="1"/>
    <x v="0"/>
  </r>
  <r>
    <s v="Id292"/>
    <n v="29.734999999999999"/>
    <n v="7.79"/>
    <s v="No"/>
    <s v="No"/>
    <s v="No"/>
    <s v="No major surgery"/>
    <x v="1"/>
  </r>
  <r>
    <s v="Id293"/>
    <n v="40.74"/>
    <n v="5.28"/>
    <s v="No"/>
    <s v="No"/>
    <s v="Yes"/>
    <n v="1"/>
    <x v="0"/>
  </r>
  <r>
    <s v="Id294"/>
    <n v="24.14"/>
    <n v="5.87"/>
    <s v="No"/>
    <s v="No"/>
    <s v="No"/>
    <n v="2"/>
    <x v="0"/>
  </r>
  <r>
    <s v="Id295"/>
    <n v="25.15"/>
    <n v="9.08"/>
    <s v="yes"/>
    <s v="No"/>
    <s v="No"/>
    <n v="1"/>
    <x v="0"/>
  </r>
  <r>
    <s v="Id296"/>
    <n v="28.71"/>
    <n v="5.2"/>
    <s v="No"/>
    <s v="No"/>
    <s v="No"/>
    <n v="1"/>
    <x v="0"/>
  </r>
  <r>
    <s v="Id297"/>
    <n v="23"/>
    <n v="5.48"/>
    <s v="No"/>
    <s v="No"/>
    <s v="No"/>
    <s v="No major surgery"/>
    <x v="0"/>
  </r>
  <r>
    <s v="Id298"/>
    <n v="36.86"/>
    <n v="11.95"/>
    <s v="No"/>
    <s v="No"/>
    <s v="No"/>
    <s v="No major surgery"/>
    <x v="1"/>
  </r>
  <r>
    <s v="Id299"/>
    <n v="24.25"/>
    <n v="8.6999999999999993"/>
    <s v="yes"/>
    <s v="No"/>
    <s v="No"/>
    <n v="1"/>
    <x v="0"/>
  </r>
  <r>
    <s v="Id300"/>
    <n v="23.85"/>
    <n v="7.84"/>
    <s v="No"/>
    <s v="No"/>
    <s v="No"/>
    <s v="No major surgery"/>
    <x v="0"/>
  </r>
  <r>
    <s v="Id301"/>
    <n v="40.020000000000003"/>
    <n v="5.19"/>
    <s v="yes"/>
    <s v="No"/>
    <s v="No"/>
    <n v="1"/>
    <x v="0"/>
  </r>
  <r>
    <s v="Id302"/>
    <n v="19.170000000000002"/>
    <n v="8.41"/>
    <s v="No"/>
    <s v="No"/>
    <s v="No"/>
    <s v="No major surgery"/>
    <x v="0"/>
  </r>
  <r>
    <s v="Id303"/>
    <n v="43.53"/>
    <n v="5.86"/>
    <s v="yes"/>
    <s v="yes"/>
    <s v="No"/>
    <n v="2"/>
    <x v="0"/>
  </r>
  <r>
    <s v="Id304"/>
    <n v="46.06"/>
    <n v="4.18"/>
    <s v="No"/>
    <s v="yes"/>
    <s v="No"/>
    <n v="1"/>
    <x v="0"/>
  </r>
  <r>
    <s v="Id305"/>
    <n v="29.92"/>
    <n v="11.99"/>
    <s v="yes"/>
    <s v="No"/>
    <s v="No"/>
    <n v="2"/>
    <x v="0"/>
  </r>
  <r>
    <s v="Id306"/>
    <n v="28.46"/>
    <n v="4.8499999999999996"/>
    <s v="yes"/>
    <s v="No"/>
    <s v="No"/>
    <n v="1"/>
    <x v="0"/>
  </r>
  <r>
    <s v="Id307"/>
    <n v="24.56"/>
    <n v="6.18"/>
    <s v="yes"/>
    <s v="No"/>
    <s v="Yes"/>
    <n v="1"/>
    <x v="0"/>
  </r>
  <r>
    <s v="Id308"/>
    <n v="41.19"/>
    <n v="6.37"/>
    <s v="No"/>
    <s v="No"/>
    <s v="No"/>
    <s v="No major surgery"/>
    <x v="0"/>
  </r>
  <r>
    <s v="Id309"/>
    <n v="18.63"/>
    <n v="9.81"/>
    <s v="yes"/>
    <s v="No"/>
    <s v="No"/>
    <n v="2"/>
    <x v="0"/>
  </r>
  <r>
    <s v="Id310"/>
    <n v="26.26"/>
    <n v="11.8"/>
    <s v="yes"/>
    <s v="No"/>
    <s v="No"/>
    <n v="1"/>
    <x v="0"/>
  </r>
  <r>
    <s v="Id311"/>
    <n v="22.37"/>
    <n v="5.86"/>
    <s v="yes"/>
    <s v="No"/>
    <s v="Yes"/>
    <n v="1"/>
    <x v="0"/>
  </r>
  <r>
    <s v="Id312"/>
    <n v="39.619999999999997"/>
    <n v="4.28"/>
    <s v="No"/>
    <s v="No"/>
    <s v="No"/>
    <n v="1"/>
    <x v="0"/>
  </r>
  <r>
    <s v="Id313"/>
    <n v="18.329999999999998"/>
    <n v="4.16"/>
    <s v="yes"/>
    <s v="No"/>
    <s v="No"/>
    <s v="No major surgery"/>
    <x v="0"/>
  </r>
  <r>
    <s v="Id314"/>
    <n v="17.11"/>
    <n v="4.9800000000000004"/>
    <s v="yes"/>
    <s v="No"/>
    <s v="Yes"/>
    <n v="1"/>
    <x v="0"/>
  </r>
  <r>
    <s v="Id315"/>
    <n v="43.5"/>
    <n v="6.38"/>
    <s v="No"/>
    <s v="yes"/>
    <s v="No"/>
    <n v="1"/>
    <x v="0"/>
  </r>
  <r>
    <s v="Id316"/>
    <n v="25.364999999999998"/>
    <n v="5.19"/>
    <s v="No"/>
    <s v="No"/>
    <s v="No"/>
    <n v="2"/>
    <x v="1"/>
  </r>
  <r>
    <s v="Id317"/>
    <n v="28.594999999999999"/>
    <n v="10.210000000000001"/>
    <s v="No"/>
    <s v="No"/>
    <s v="No"/>
    <s v="No major surgery"/>
    <x v="1"/>
  </r>
  <r>
    <s v="Id318"/>
    <n v="29.83"/>
    <n v="9.6999999999999993"/>
    <s v="yes"/>
    <s v="No"/>
    <s v="Yes"/>
    <n v="1"/>
    <x v="0"/>
  </r>
  <r>
    <s v="Id319"/>
    <n v="24.7"/>
    <n v="10.25"/>
    <s v="No"/>
    <s v="No"/>
    <s v="No"/>
    <n v="3"/>
    <x v="1"/>
  </r>
  <r>
    <s v="Id320"/>
    <n v="17.940000000000001"/>
    <n v="9.77"/>
    <s v="No"/>
    <s v="No"/>
    <s v="No"/>
    <s v="No major surgery"/>
    <x v="0"/>
  </r>
  <r>
    <s v="Id321"/>
    <n v="21.08"/>
    <n v="4.83"/>
    <s v="No"/>
    <s v="No"/>
    <s v="Yes"/>
    <n v="1"/>
    <x v="0"/>
  </r>
  <r>
    <s v="Id322"/>
    <n v="37.715000000000003"/>
    <n v="10.86"/>
    <s v="yes"/>
    <s v="No"/>
    <s v="No"/>
    <s v="No major surgery"/>
    <x v="1"/>
  </r>
  <r>
    <s v="Id323"/>
    <n v="22.39"/>
    <n v="9.5299999999999994"/>
    <s v="yes"/>
    <s v="No"/>
    <s v="No"/>
    <s v="No major surgery"/>
    <x v="0"/>
  </r>
  <r>
    <s v="Id324"/>
    <n v="28.78"/>
    <n v="5.68"/>
    <s v="No"/>
    <s v="No"/>
    <s v="No"/>
    <s v="No major surgery"/>
    <x v="0"/>
  </r>
  <r>
    <s v="Id325"/>
    <n v="18.329999999999998"/>
    <n v="5.57"/>
    <s v="yes"/>
    <s v="No"/>
    <s v="No"/>
    <s v="No major surgery"/>
    <x v="0"/>
  </r>
  <r>
    <s v="Id326"/>
    <n v="26.39"/>
    <n v="4.58"/>
    <s v="yes"/>
    <s v="No"/>
    <s v="No"/>
    <n v="1"/>
    <x v="0"/>
  </r>
  <r>
    <s v="Id327"/>
    <n v="19.260000000000002"/>
    <n v="8.9600000000000009"/>
    <s v="yes"/>
    <s v="No"/>
    <s v="No"/>
    <n v="1"/>
    <x v="0"/>
  </r>
  <r>
    <s v="Id328"/>
    <n v="26.92"/>
    <n v="6.09"/>
    <s v="No"/>
    <s v="No"/>
    <s v="No"/>
    <s v="No major surgery"/>
    <x v="0"/>
  </r>
  <r>
    <s v="Id329"/>
    <n v="19.73"/>
    <n v="4.3600000000000003"/>
    <s v="No"/>
    <s v="No"/>
    <s v="No"/>
    <s v="No major surgery"/>
    <x v="0"/>
  </r>
  <r>
    <s v="Id330"/>
    <n v="23.56"/>
    <n v="11.74"/>
    <s v="yes"/>
    <s v="No"/>
    <s v="No"/>
    <s v="No major surgery"/>
    <x v="0"/>
  </r>
  <r>
    <s v="Id331"/>
    <n v="37.67"/>
    <n v="5.89"/>
    <s v="No"/>
    <s v="No"/>
    <s v="No"/>
    <n v="1"/>
    <x v="0"/>
  </r>
  <r>
    <s v="Id332"/>
    <n v="18.73"/>
    <n v="10.64"/>
    <s v="No"/>
    <s v="No"/>
    <s v="No"/>
    <n v="2"/>
    <x v="0"/>
  </r>
  <r>
    <s v="Id333"/>
    <n v="33.090000000000003"/>
    <n v="6.06"/>
    <s v="No"/>
    <s v="No"/>
    <s v="Yes"/>
    <n v="1"/>
    <x v="0"/>
  </r>
  <r>
    <s v="Id334"/>
    <n v="18.329999999999998"/>
    <n v="7.46"/>
    <s v="yes"/>
    <s v="No"/>
    <s v="No"/>
    <n v="1"/>
    <x v="0"/>
  </r>
  <r>
    <s v="Id335"/>
    <n v="27.74"/>
    <n v="4.68"/>
    <s v="yes"/>
    <s v="No"/>
    <s v="No"/>
    <n v="2"/>
    <x v="0"/>
  </r>
  <r>
    <s v="Id336"/>
    <n v="24.2"/>
    <n v="6.15"/>
    <s v="No"/>
    <s v="No"/>
    <s v="No"/>
    <n v="1"/>
    <x v="0"/>
  </r>
  <r>
    <s v="Id337"/>
    <n v="22.03"/>
    <n v="4.28"/>
    <s v="yes"/>
    <s v="No"/>
    <s v="No"/>
    <s v="No major surgery"/>
    <x v="0"/>
  </r>
  <r>
    <s v="Id338"/>
    <n v="26.885000000000002"/>
    <n v="9.86"/>
    <s v="No"/>
    <s v="No"/>
    <s v="No"/>
    <n v="3"/>
    <x v="0"/>
  </r>
  <r>
    <s v="Id339"/>
    <n v="16.36"/>
    <n v="11.19"/>
    <s v="No"/>
    <s v="No"/>
    <s v="No"/>
    <s v="No major surgery"/>
    <x v="0"/>
  </r>
  <r>
    <s v="Id340"/>
    <n v="32.299999999999997"/>
    <n v="4.8899999999999997"/>
    <s v="yes"/>
    <s v="No"/>
    <s v="Yes"/>
    <n v="1"/>
    <x v="1"/>
  </r>
  <r>
    <s v="Id341"/>
    <n v="16.05"/>
    <n v="4.3499999999999996"/>
    <s v="yes"/>
    <s v="No"/>
    <s v="No"/>
    <s v="No major surgery"/>
    <x v="0"/>
  </r>
  <r>
    <s v="Id342"/>
    <n v="29.07"/>
    <n v="8.66"/>
    <s v="yes"/>
    <s v="No"/>
    <s v="No"/>
    <n v="2"/>
    <x v="0"/>
  </r>
  <r>
    <s v="Id343"/>
    <n v="17.43"/>
    <n v="8.64"/>
    <s v="No"/>
    <s v="No"/>
    <s v="No"/>
    <s v="No major surgery"/>
    <x v="0"/>
  </r>
  <r>
    <s v="Id344"/>
    <n v="19.329999999999998"/>
    <n v="4.2699999999999996"/>
    <s v="No"/>
    <s v="No"/>
    <s v="No"/>
    <s v="No major surgery"/>
    <x v="0"/>
  </r>
  <r>
    <s v="Id345"/>
    <n v="30.52"/>
    <n v="4.21"/>
    <s v="No"/>
    <s v="No"/>
    <s v="No"/>
    <n v="1"/>
    <x v="0"/>
  </r>
  <r>
    <s v="Id346"/>
    <n v="39.21"/>
    <n v="5.04"/>
    <s v="No"/>
    <s v="No"/>
    <s v="Yes"/>
    <n v="1"/>
    <x v="0"/>
  </r>
  <r>
    <s v="Id347"/>
    <n v="26.98"/>
    <n v="5.21"/>
    <s v="yes"/>
    <s v="No"/>
    <s v="No"/>
    <n v="2"/>
    <x v="0"/>
  </r>
  <r>
    <s v="Id348"/>
    <n v="25.84"/>
    <n v="8.83"/>
    <s v="No"/>
    <s v="No"/>
    <s v="No"/>
    <s v="No major surgery"/>
    <x v="1"/>
  </r>
  <r>
    <s v="Id349"/>
    <n v="28.31"/>
    <n v="8.4700000000000006"/>
    <s v="yes"/>
    <s v="No"/>
    <s v="No"/>
    <n v="2"/>
    <x v="0"/>
  </r>
  <r>
    <s v="Id350"/>
    <n v="23.94"/>
    <n v="4.2"/>
    <s v="No"/>
    <s v="No"/>
    <s v="No"/>
    <s v="No major surgery"/>
    <x v="0"/>
  </r>
  <r>
    <s v="Id351"/>
    <n v="20.03"/>
    <n v="6.14"/>
    <s v="yes"/>
    <s v="No"/>
    <s v="No"/>
    <s v="No major surgery"/>
    <x v="0"/>
  </r>
  <r>
    <s v="Id352"/>
    <n v="41.42"/>
    <n v="6.07"/>
    <s v="No"/>
    <s v="No"/>
    <s v="No"/>
    <s v="No major surgery"/>
    <x v="1"/>
  </r>
  <r>
    <s v="Id353"/>
    <n v="36.67"/>
    <n v="10.210000000000001"/>
    <s v="No"/>
    <s v="No"/>
    <s v="No"/>
    <s v="No major surgery"/>
    <x v="1"/>
  </r>
  <r>
    <s v="Id354"/>
    <n v="27.645"/>
    <n v="4.6900000000000004"/>
    <s v="No"/>
    <s v="No"/>
    <s v="No"/>
    <s v="No major surgery"/>
    <x v="1"/>
  </r>
  <r>
    <s v="Id355"/>
    <n v="22.72"/>
    <n v="5.71"/>
    <s v="No"/>
    <s v="No"/>
    <s v="No"/>
    <s v="No major surgery"/>
    <x v="0"/>
  </r>
  <r>
    <s v="Id356"/>
    <n v="36.520000000000003"/>
    <n v="9.07"/>
    <s v="yes"/>
    <s v="No"/>
    <s v="Yes"/>
    <n v="1"/>
    <x v="1"/>
  </r>
  <r>
    <s v="Id357"/>
    <n v="33.96"/>
    <n v="4.99"/>
    <s v="No"/>
    <s v="No"/>
    <s v="No"/>
    <s v="No major surgery"/>
    <x v="0"/>
  </r>
  <r>
    <s v="Id358"/>
    <n v="26.695"/>
    <n v="8.31"/>
    <s v="No"/>
    <s v="No"/>
    <s v="No"/>
    <s v="No major surgery"/>
    <x v="0"/>
  </r>
  <r>
    <s v="Id359"/>
    <n v="18.45"/>
    <n v="5.07"/>
    <s v="yes"/>
    <s v="No"/>
    <s v="No"/>
    <s v="No major surgery"/>
    <x v="0"/>
  </r>
  <r>
    <s v="Id360"/>
    <n v="33.18"/>
    <n v="4.79"/>
    <s v="No"/>
    <s v="No"/>
    <s v="No"/>
    <s v="No major surgery"/>
    <x v="0"/>
  </r>
  <r>
    <s v="Id361"/>
    <n v="36.1"/>
    <n v="11.39"/>
    <s v="yes"/>
    <s v="No"/>
    <s v="No"/>
    <n v="2"/>
    <x v="1"/>
  </r>
  <r>
    <s v="Id362"/>
    <n v="22.77"/>
    <n v="6"/>
    <s v="No"/>
    <s v="No"/>
    <s v="No"/>
    <s v="No major surgery"/>
    <x v="0"/>
  </r>
  <r>
    <s v="Id363"/>
    <n v="21.24"/>
    <n v="5.13"/>
    <s v="No"/>
    <s v="No"/>
    <s v="No"/>
    <s v="No major surgery"/>
    <x v="0"/>
  </r>
  <r>
    <s v="Id364"/>
    <n v="17.600000000000001"/>
    <n v="5.26"/>
    <s v="yes"/>
    <s v="No"/>
    <s v="No"/>
    <s v="No major surgery"/>
    <x v="0"/>
  </r>
  <r>
    <s v="Id365"/>
    <n v="26.29"/>
    <n v="6.84"/>
    <s v="No"/>
    <s v="No"/>
    <s v="No"/>
    <s v="No major surgery"/>
    <x v="0"/>
  </r>
  <r>
    <s v="Id366"/>
    <n v="35.31"/>
    <n v="9.0399999999999991"/>
    <s v="No"/>
    <s v="No"/>
    <s v="No"/>
    <s v="No major surgery"/>
    <x v="1"/>
  </r>
  <r>
    <s v="Id367"/>
    <n v="27.04"/>
    <n v="4.0999999999999996"/>
    <s v="No"/>
    <s v="No"/>
    <s v="No"/>
    <n v="1"/>
    <x v="0"/>
  </r>
  <r>
    <s v="Id368"/>
    <n v="30.23"/>
    <n v="4.2300000000000004"/>
    <s v="yes"/>
    <s v="No"/>
    <s v="Yes"/>
    <n v="1"/>
    <x v="0"/>
  </r>
  <r>
    <s v="Id369"/>
    <n v="30.6"/>
    <n v="6.48"/>
    <s v="yes"/>
    <s v="No"/>
    <s v="Yes"/>
    <n v="1"/>
    <x v="0"/>
  </r>
  <r>
    <s v="Id370"/>
    <n v="26.8"/>
    <n v="5.53"/>
    <s v="No"/>
    <s v="No"/>
    <s v="No"/>
    <n v="1"/>
    <x v="0"/>
  </r>
  <r>
    <s v="Id371"/>
    <n v="16.86"/>
    <n v="4.07"/>
    <s v="yes"/>
    <s v="No"/>
    <s v="No"/>
    <s v="No major surgery"/>
    <x v="0"/>
  </r>
  <r>
    <s v="Id372"/>
    <n v="16.3"/>
    <n v="5.51"/>
    <s v="No"/>
    <s v="No"/>
    <s v="No"/>
    <n v="1"/>
    <x v="0"/>
  </r>
  <r>
    <s v="Id373"/>
    <n v="29.81"/>
    <n v="11.66"/>
    <s v="No"/>
    <s v="No"/>
    <s v="No"/>
    <s v="No major surgery"/>
    <x v="0"/>
  </r>
  <r>
    <s v="Id374"/>
    <n v="16.329999999999998"/>
    <n v="7.26"/>
    <s v="yes"/>
    <s v="No"/>
    <s v="No"/>
    <s v="No major surgery"/>
    <x v="0"/>
  </r>
  <r>
    <s v="Id375"/>
    <n v="16.37"/>
    <n v="4.79"/>
    <s v="yes"/>
    <s v="No"/>
    <s v="No"/>
    <s v="No major surgery"/>
    <x v="0"/>
  </r>
  <r>
    <s v="Id376"/>
    <n v="22.42"/>
    <n v="4.68"/>
    <s v="yes"/>
    <s v="No"/>
    <s v="No"/>
    <n v="1"/>
    <x v="1"/>
  </r>
  <r>
    <s v="Id377"/>
    <n v="31.35"/>
    <n v="4.33"/>
    <s v="yes"/>
    <s v="No"/>
    <s v="Yes"/>
    <n v="1"/>
    <x v="1"/>
  </r>
  <r>
    <s v="Id378"/>
    <n v="31.9"/>
    <n v="11.89"/>
    <s v="No"/>
    <s v="No"/>
    <s v="No"/>
    <s v="No major surgery"/>
    <x v="1"/>
  </r>
  <r>
    <s v="Id379"/>
    <n v="30.6"/>
    <n v="5.24"/>
    <s v="No"/>
    <s v="No"/>
    <s v="No"/>
    <s v="No major surgery"/>
    <x v="0"/>
  </r>
  <r>
    <s v="Id380"/>
    <n v="28.975000000000001"/>
    <n v="7.63"/>
    <s v="No"/>
    <s v="No"/>
    <s v="No"/>
    <s v="No major surgery"/>
    <x v="0"/>
  </r>
  <r>
    <s v="Id381"/>
    <n v="24.86"/>
    <n v="8.92"/>
    <s v="yes"/>
    <s v="No"/>
    <s v="No"/>
    <n v="2"/>
    <x v="1"/>
  </r>
  <r>
    <s v="Id382"/>
    <n v="19.54"/>
    <n v="5.37"/>
    <s v="No"/>
    <s v="No"/>
    <s v="No"/>
    <s v="No major surgery"/>
    <x v="0"/>
  </r>
  <r>
    <s v="Id383"/>
    <n v="26.74"/>
    <n v="4.3099999999999996"/>
    <s v="No"/>
    <s v="No"/>
    <s v="No"/>
    <s v="No major surgery"/>
    <x v="0"/>
  </r>
  <r>
    <s v="Id384"/>
    <n v="22.99"/>
    <n v="10.46"/>
    <s v="No"/>
    <s v="No"/>
    <s v="No"/>
    <n v="3"/>
    <x v="0"/>
  </r>
  <r>
    <s v="Id385"/>
    <n v="31.46"/>
    <n v="7.39"/>
    <s v="No"/>
    <s v="No"/>
    <s v="No"/>
    <s v="No major surgery"/>
    <x v="1"/>
  </r>
  <r>
    <s v="Id386"/>
    <n v="30.86"/>
    <n v="6.18"/>
    <s v="No"/>
    <s v="yes"/>
    <s v="No"/>
    <n v="2"/>
    <x v="0"/>
  </r>
  <r>
    <s v="Id387"/>
    <n v="31.96"/>
    <n v="8.86"/>
    <s v="No"/>
    <s v="No"/>
    <s v="No"/>
    <s v="No major surgery"/>
    <x v="0"/>
  </r>
  <r>
    <s v="Id388"/>
    <n v="23.76"/>
    <n v="10.96"/>
    <s v="No"/>
    <s v="No"/>
    <s v="No"/>
    <n v="3"/>
    <x v="0"/>
  </r>
  <r>
    <s v="Id389"/>
    <n v="19.38"/>
    <n v="6.28"/>
    <s v="No"/>
    <s v="No"/>
    <s v="No"/>
    <s v="No major surgery"/>
    <x v="0"/>
  </r>
  <r>
    <s v="Id390"/>
    <n v="16.21"/>
    <n v="6.29"/>
    <s v="yes"/>
    <s v="No"/>
    <s v="No"/>
    <n v="1"/>
    <x v="0"/>
  </r>
  <r>
    <s v="Id391"/>
    <n v="32.54"/>
    <n v="4.0199999999999996"/>
    <s v="No"/>
    <s v="yes"/>
    <s v="No"/>
    <n v="1"/>
    <x v="0"/>
  </r>
  <r>
    <s v="Id392"/>
    <n v="36.765000000000001"/>
    <n v="11.95"/>
    <s v="yes"/>
    <s v="No"/>
    <s v="No"/>
    <n v="2"/>
    <x v="1"/>
  </r>
  <r>
    <s v="Id393"/>
    <n v="35.909999999999997"/>
    <n v="8.7100000000000009"/>
    <s v="No"/>
    <s v="No"/>
    <s v="No"/>
    <s v="No major surgery"/>
    <x v="1"/>
  </r>
  <r>
    <s v="Id394"/>
    <n v="32.06"/>
    <n v="4.67"/>
    <s v="No"/>
    <s v="yes"/>
    <s v="No"/>
    <n v="1"/>
    <x v="0"/>
  </r>
  <r>
    <s v="Id395"/>
    <n v="24.1"/>
    <n v="11.14"/>
    <s v="yes"/>
    <s v="No"/>
    <s v="No"/>
    <n v="1"/>
    <x v="1"/>
  </r>
  <r>
    <s v="Id396"/>
    <n v="27.1"/>
    <n v="9.0500000000000007"/>
    <s v="No"/>
    <s v="No"/>
    <s v="No"/>
    <n v="2"/>
    <x v="1"/>
  </r>
  <r>
    <s v="Id397"/>
    <n v="24.42"/>
    <n v="11.31"/>
    <s v="No"/>
    <s v="No"/>
    <s v="No"/>
    <s v="No major surgery"/>
    <x v="0"/>
  </r>
  <r>
    <s v="Id398"/>
    <n v="26.695"/>
    <n v="4.68"/>
    <s v="yes"/>
    <s v="No"/>
    <s v="No"/>
    <n v="2"/>
    <x v="0"/>
  </r>
  <r>
    <s v="Id399"/>
    <n v="27.79"/>
    <n v="6.05"/>
    <s v="yes"/>
    <s v="yes"/>
    <s v="No"/>
    <n v="1"/>
    <x v="0"/>
  </r>
  <r>
    <s v="Id400"/>
    <n v="32.68"/>
    <n v="4.68"/>
    <s v="yes"/>
    <s v="No"/>
    <s v="No"/>
    <s v="No major surgery"/>
    <x v="1"/>
  </r>
  <r>
    <s v="Id401"/>
    <n v="26.4"/>
    <n v="9.5"/>
    <s v="yes"/>
    <s v="No"/>
    <s v="No"/>
    <n v="2"/>
    <x v="1"/>
  </r>
  <r>
    <s v="Id402"/>
    <n v="23.655000000000001"/>
    <n v="10.84"/>
    <s v="yes"/>
    <s v="No"/>
    <s v="Yes"/>
    <n v="1"/>
    <x v="0"/>
  </r>
  <r>
    <s v="Id403"/>
    <n v="27.36"/>
    <n v="5.88"/>
    <s v="No"/>
    <s v="No"/>
    <s v="No"/>
    <n v="2"/>
    <x v="1"/>
  </r>
  <r>
    <s v="Id404"/>
    <n v="27.82"/>
    <n v="5.24"/>
    <s v="yes"/>
    <s v="No"/>
    <s v="No"/>
    <s v="No major surgery"/>
    <x v="0"/>
  </r>
  <r>
    <s v="Id405"/>
    <n v="25.46"/>
    <n v="11.75"/>
    <s v="No"/>
    <s v="No"/>
    <s v="No"/>
    <s v="No major surgery"/>
    <x v="1"/>
  </r>
  <r>
    <s v="Id406"/>
    <n v="25.1"/>
    <n v="6.97"/>
    <s v="No"/>
    <s v="No"/>
    <s v="No"/>
    <s v="No major surgery"/>
    <x v="0"/>
  </r>
  <r>
    <s v="Id407"/>
    <n v="32.11"/>
    <n v="4.76"/>
    <s v="No"/>
    <s v="No"/>
    <s v="No"/>
    <n v="2"/>
    <x v="1"/>
  </r>
  <r>
    <s v="Id408"/>
    <n v="29.8"/>
    <n v="8.24"/>
    <s v="yes"/>
    <s v="No"/>
    <s v="No"/>
    <n v="1"/>
    <x v="0"/>
  </r>
  <r>
    <s v="Id409"/>
    <n v="24.01"/>
    <n v="4.76"/>
    <s v="No"/>
    <s v="No"/>
    <s v="No"/>
    <n v="1"/>
    <x v="0"/>
  </r>
  <r>
    <s v="Id410"/>
    <n v="23.21"/>
    <n v="6.03"/>
    <s v="No"/>
    <s v="No"/>
    <s v="No"/>
    <n v="1"/>
    <x v="1"/>
  </r>
  <r>
    <s v="Id411"/>
    <n v="21.2"/>
    <n v="4.07"/>
    <s v="yes"/>
    <s v="No"/>
    <s v="No"/>
    <n v="1"/>
    <x v="0"/>
  </r>
  <r>
    <s v="Id412"/>
    <n v="28.215"/>
    <n v="8.26"/>
    <s v="yes"/>
    <s v="No"/>
    <s v="No"/>
    <n v="1"/>
    <x v="0"/>
  </r>
  <r>
    <s v="Id413"/>
    <n v="38.094999999999999"/>
    <n v="4.76"/>
    <s v="No"/>
    <s v="No"/>
    <s v="No"/>
    <n v="1"/>
    <x v="1"/>
  </r>
  <r>
    <s v="Id414"/>
    <n v="22.61"/>
    <n v="6.13"/>
    <s v="yes"/>
    <s v="No"/>
    <s v="Yes"/>
    <n v="1"/>
    <x v="0"/>
  </r>
  <r>
    <s v="Id415"/>
    <n v="24.32"/>
    <n v="10.47"/>
    <s v="yes"/>
    <s v="No"/>
    <s v="No"/>
    <n v="2"/>
    <x v="0"/>
  </r>
  <r>
    <s v="Id416"/>
    <n v="20.96"/>
    <n v="4.04"/>
    <s v="yes"/>
    <s v="No"/>
    <s v="No"/>
    <n v="1"/>
    <x v="0"/>
  </r>
  <r>
    <s v="Id417"/>
    <n v="19.68"/>
    <n v="5.74"/>
    <s v="No"/>
    <s v="No"/>
    <s v="No"/>
    <s v="No major surgery"/>
    <x v="0"/>
  </r>
  <r>
    <s v="Id418"/>
    <n v="18.100000000000001"/>
    <n v="6.33"/>
    <s v="No"/>
    <s v="No"/>
    <s v="No"/>
    <n v="1"/>
    <x v="0"/>
  </r>
  <r>
    <s v="Id419"/>
    <n v="29.64"/>
    <n v="4.28"/>
    <s v="yes"/>
    <s v="No"/>
    <s v="No"/>
    <s v="No major surgery"/>
    <x v="1"/>
  </r>
  <r>
    <s v="Id420"/>
    <n v="25.3"/>
    <n v="9.4700000000000006"/>
    <s v="yes"/>
    <s v="No"/>
    <s v="No"/>
    <n v="2"/>
    <x v="0"/>
  </r>
  <r>
    <s v="Id421"/>
    <n v="27.6"/>
    <n v="4.8499999999999996"/>
    <s v="yes"/>
    <s v="No"/>
    <s v="No"/>
    <s v="No major surgery"/>
    <x v="1"/>
  </r>
  <r>
    <s v="Id422"/>
    <n v="27.645"/>
    <n v="11.03"/>
    <s v="yes"/>
    <s v="No"/>
    <s v="No"/>
    <n v="1"/>
    <x v="0"/>
  </r>
  <r>
    <s v="Id423"/>
    <n v="27.6"/>
    <n v="5.22"/>
    <s v="No"/>
    <s v="No"/>
    <s v="No"/>
    <n v="2"/>
    <x v="0"/>
  </r>
  <r>
    <s v="Id424"/>
    <n v="25.08"/>
    <n v="9.52"/>
    <s v="yes"/>
    <s v="No"/>
    <s v="No"/>
    <n v="2"/>
    <x v="1"/>
  </r>
  <r>
    <s v="Id425"/>
    <n v="30.02"/>
    <n v="11.09"/>
    <s v="No"/>
    <s v="No"/>
    <s v="No"/>
    <s v="No major surgery"/>
    <x v="1"/>
  </r>
  <r>
    <s v="Id426"/>
    <n v="27.36"/>
    <n v="9.4499999999999993"/>
    <s v="yes"/>
    <s v="No"/>
    <s v="No"/>
    <n v="2"/>
    <x v="0"/>
  </r>
  <r>
    <s v="Id427"/>
    <n v="22.2"/>
    <n v="5.51"/>
    <s v="No"/>
    <s v="No"/>
    <s v="No"/>
    <s v="No major surgery"/>
    <x v="0"/>
  </r>
  <r>
    <s v="Id428"/>
    <n v="25.71"/>
    <n v="4.18"/>
    <s v="No"/>
    <s v="yes"/>
    <s v="No"/>
    <n v="1"/>
    <x v="0"/>
  </r>
  <r>
    <s v="Id429"/>
    <n v="41.91"/>
    <n v="5.98"/>
    <s v="yes"/>
    <s v="No"/>
    <s v="No"/>
    <n v="1"/>
    <x v="1"/>
  </r>
  <r>
    <s v="Id430"/>
    <n v="25.85"/>
    <n v="10.16"/>
    <s v="No"/>
    <s v="No"/>
    <s v="No"/>
    <s v="No major surgery"/>
    <x v="0"/>
  </r>
  <r>
    <s v="Id431"/>
    <n v="23.844999999999999"/>
    <n v="11.71"/>
    <s v="No"/>
    <s v="No"/>
    <s v="No"/>
    <n v="2"/>
    <x v="0"/>
  </r>
  <r>
    <s v="Id432"/>
    <n v="30.59"/>
    <n v="5.23"/>
    <s v="No"/>
    <s v="No"/>
    <s v="Yes"/>
    <n v="1"/>
    <x v="1"/>
  </r>
  <r>
    <s v="Id433"/>
    <n v="24.795000000000002"/>
    <n v="6.85"/>
    <s v="No"/>
    <s v="No"/>
    <s v="No"/>
    <s v="No major surgery"/>
    <x v="0"/>
  </r>
  <r>
    <s v="Id434"/>
    <n v="24.13"/>
    <n v="7.05"/>
    <s v="yes"/>
    <s v="No"/>
    <s v="No"/>
    <n v="2"/>
    <x v="0"/>
  </r>
  <r>
    <s v="Id435"/>
    <n v="25.84"/>
    <n v="11.64"/>
    <s v="No"/>
    <s v="No"/>
    <s v="No"/>
    <n v="2"/>
    <x v="0"/>
  </r>
  <r>
    <s v="Id436"/>
    <n v="28"/>
    <n v="10.52"/>
    <s v="No"/>
    <s v="No"/>
    <s v="No"/>
    <s v="No major surgery"/>
    <x v="0"/>
  </r>
  <r>
    <s v="Id437"/>
    <n v="34.1"/>
    <n v="4.01"/>
    <s v="yes"/>
    <s v="No"/>
    <s v="Yes"/>
    <n v="1"/>
    <x v="1"/>
  </r>
  <r>
    <s v="Id438"/>
    <n v="26.125"/>
    <n v="8.56"/>
    <s v="yes"/>
    <s v="No"/>
    <s v="No"/>
    <n v="1"/>
    <x v="0"/>
  </r>
  <r>
    <s v="Id439"/>
    <n v="25.6"/>
    <n v="10.5"/>
    <s v="No"/>
    <s v="No"/>
    <s v="No"/>
    <n v="2"/>
    <x v="0"/>
  </r>
  <r>
    <s v="Id440"/>
    <n v="24.32"/>
    <n v="6.39"/>
    <s v="No"/>
    <s v="No"/>
    <s v="No"/>
    <s v="No major surgery"/>
    <x v="1"/>
  </r>
  <r>
    <s v="Id441"/>
    <n v="22.88"/>
    <n v="5.71"/>
    <s v="yes"/>
    <s v="No"/>
    <s v="Yes"/>
    <n v="1"/>
    <x v="0"/>
  </r>
  <r>
    <s v="Id442"/>
    <n v="24.984999999999999"/>
    <n v="4.43"/>
    <s v="yes"/>
    <s v="No"/>
    <s v="Yes"/>
    <n v="1"/>
    <x v="1"/>
  </r>
  <r>
    <s v="Id443"/>
    <n v="33.1"/>
    <n v="5.52"/>
    <s v="No"/>
    <s v="No"/>
    <s v="Yes"/>
    <n v="1"/>
    <x v="1"/>
  </r>
  <r>
    <s v="Id444"/>
    <n v="27.83"/>
    <n v="9.1999999999999993"/>
    <s v="yes"/>
    <s v="No"/>
    <s v="No"/>
    <n v="1"/>
    <x v="0"/>
  </r>
  <r>
    <s v="Id445"/>
    <n v="30.875"/>
    <n v="10.97"/>
    <s v="yes"/>
    <s v="No"/>
    <s v="No"/>
    <n v="2"/>
    <x v="1"/>
  </r>
  <r>
    <s v="Id446"/>
    <n v="27.265000000000001"/>
    <n v="4.25"/>
    <s v="No"/>
    <s v="No"/>
    <s v="Yes"/>
    <n v="1"/>
    <x v="1"/>
  </r>
  <r>
    <s v="Id447"/>
    <n v="26.7"/>
    <n v="5.23"/>
    <s v="No"/>
    <s v="No"/>
    <s v="Yes"/>
    <n v="1"/>
    <x v="0"/>
  </r>
  <r>
    <s v="Id448"/>
    <n v="29.925000000000001"/>
    <n v="5.96"/>
    <s v="yes"/>
    <s v="No"/>
    <s v="Yes"/>
    <n v="1"/>
    <x v="0"/>
  </r>
  <r>
    <s v="Id449"/>
    <n v="19.95"/>
    <n v="4.29"/>
    <s v="yes"/>
    <s v="No"/>
    <s v="No"/>
    <n v="2"/>
    <x v="0"/>
  </r>
  <r>
    <s v="Id450"/>
    <n v="24.225000000000001"/>
    <n v="4.09"/>
    <s v="No"/>
    <s v="No"/>
    <s v="No"/>
    <s v="No major surgery"/>
    <x v="1"/>
  </r>
  <r>
    <s v="Id451"/>
    <n v="28.12"/>
    <n v="4.88"/>
    <s v="No"/>
    <s v="No"/>
    <s v="No"/>
    <s v="No major surgery"/>
    <x v="0"/>
  </r>
  <r>
    <s v="Id452"/>
    <n v="23.21"/>
    <n v="6.76"/>
    <s v="No"/>
    <s v="No"/>
    <s v="No"/>
    <s v="No major surgery"/>
    <x v="0"/>
  </r>
  <r>
    <s v="Id453"/>
    <n v="23.98"/>
    <n v="10.67"/>
    <s v="No"/>
    <s v="No"/>
    <s v="No"/>
    <s v="No major surgery"/>
    <x v="1"/>
  </r>
  <r>
    <s v="Id454"/>
    <n v="30"/>
    <n v="6.21"/>
    <s v="No"/>
    <s v="No"/>
    <s v="No"/>
    <s v="No major surgery"/>
    <x v="0"/>
  </r>
  <r>
    <s v="Id455"/>
    <n v="17.350000000000001"/>
    <n v="5.03"/>
    <s v="yes"/>
    <s v="No"/>
    <s v="No"/>
    <s v="No major surgery"/>
    <x v="0"/>
  </r>
  <r>
    <s v="Id456"/>
    <n v="22.704999999999998"/>
    <n v="5.27"/>
    <s v="No"/>
    <s v="No"/>
    <s v="No"/>
    <s v="No major surgery"/>
    <x v="1"/>
  </r>
  <r>
    <s v="Id457"/>
    <n v="25.41"/>
    <n v="10.53"/>
    <s v="yes"/>
    <s v="No"/>
    <s v="No"/>
    <n v="1"/>
    <x v="0"/>
  </r>
  <r>
    <s v="Id458"/>
    <n v="18.23"/>
    <n v="5.78"/>
    <s v="No"/>
    <s v="No"/>
    <s v="Yes"/>
    <n v="1"/>
    <x v="0"/>
  </r>
  <r>
    <s v="Id459"/>
    <n v="24.7"/>
    <n v="4.3600000000000003"/>
    <s v="No"/>
    <s v="No"/>
    <s v="Yes"/>
    <n v="1"/>
    <x v="0"/>
  </r>
  <r>
    <s v="Id460"/>
    <n v="37.4"/>
    <n v="9.7200000000000006"/>
    <s v="yes"/>
    <s v="No"/>
    <s v="Yes"/>
    <n v="1"/>
    <x v="1"/>
  </r>
  <r>
    <s v="Id461"/>
    <n v="26.885000000000002"/>
    <n v="5.18"/>
    <s v="No"/>
    <s v="No"/>
    <s v="Yes"/>
    <n v="1"/>
    <x v="0"/>
  </r>
  <r>
    <s v="Id462"/>
    <n v="25.27"/>
    <n v="5.29"/>
    <s v="No"/>
    <s v="No"/>
    <s v="Yes"/>
    <n v="1"/>
    <x v="0"/>
  </r>
  <r>
    <s v="Id463"/>
    <n v="23.655000000000001"/>
    <n v="4.8600000000000003"/>
    <s v="yes"/>
    <s v="No"/>
    <s v="No"/>
    <s v="No major surgery"/>
    <x v="0"/>
  </r>
  <r>
    <s v="Id464"/>
    <n v="55.05"/>
    <n v="7.66"/>
    <s v="No"/>
    <s v="No"/>
    <s v="No"/>
    <s v="No major surgery"/>
    <x v="1"/>
  </r>
  <r>
    <s v="Id465"/>
    <n v="24.89"/>
    <n v="6.1"/>
    <s v="yes"/>
    <s v="No"/>
    <s v="Yes"/>
    <n v="1"/>
    <x v="0"/>
  </r>
  <r>
    <s v="Id466"/>
    <n v="18.715"/>
    <n v="4.4400000000000004"/>
    <s v="No"/>
    <s v="No"/>
    <s v="No"/>
    <s v="No major surgery"/>
    <x v="1"/>
  </r>
  <r>
    <s v="Id467"/>
    <n v="28.12"/>
    <n v="6.15"/>
    <s v="No"/>
    <s v="No"/>
    <s v="No"/>
    <s v="No major surgery"/>
    <x v="0"/>
  </r>
  <r>
    <s v="Id468"/>
    <n v="26.6"/>
    <n v="4.53"/>
    <s v="No"/>
    <s v="No"/>
    <s v="No"/>
    <s v="No major surgery"/>
    <x v="0"/>
  </r>
  <r>
    <s v="Id469"/>
    <n v="30.114999999999998"/>
    <n v="5.48"/>
    <s v="No"/>
    <s v="yes"/>
    <s v="No"/>
    <n v="1"/>
    <x v="1"/>
  </r>
  <r>
    <s v="Id470"/>
    <n v="24.605"/>
    <n v="5.48"/>
    <s v="No"/>
    <s v="No"/>
    <s v="No"/>
    <s v="No major surgery"/>
    <x v="0"/>
  </r>
  <r>
    <s v="Id471"/>
    <n v="29.6"/>
    <n v="8.1"/>
    <s v="No"/>
    <s v="No"/>
    <s v="No"/>
    <s v="No major surgery"/>
    <x v="1"/>
  </r>
  <r>
    <s v="Id472"/>
    <n v="24.42"/>
    <n v="7.16"/>
    <s v="No"/>
    <s v="No"/>
    <s v="No"/>
    <s v="No major surgery"/>
    <x v="0"/>
  </r>
  <r>
    <s v="Id473"/>
    <n v="20.9"/>
    <n v="4.55"/>
    <s v="yes"/>
    <s v="No"/>
    <s v="Yes"/>
    <n v="1"/>
    <x v="0"/>
  </r>
  <r>
    <s v="Id474"/>
    <n v="22.895"/>
    <n v="6.03"/>
    <s v="No"/>
    <s v="No"/>
    <s v="No"/>
    <s v="No major surgery"/>
    <x v="0"/>
  </r>
  <r>
    <s v="Id475"/>
    <n v="28.3"/>
    <n v="5.47"/>
    <s v="yes"/>
    <s v="No"/>
    <s v="Yes"/>
    <n v="1"/>
    <x v="0"/>
  </r>
  <r>
    <s v="Id476"/>
    <n v="54.3"/>
    <n v="4.1500000000000004"/>
    <s v="yes"/>
    <s v="No"/>
    <s v="No"/>
    <n v="1"/>
    <x v="1"/>
  </r>
  <r>
    <s v="Id477"/>
    <n v="33.344999999999999"/>
    <n v="11.32"/>
    <s v="yes"/>
    <s v="No"/>
    <s v="No"/>
    <n v="1"/>
    <x v="1"/>
  </r>
  <r>
    <s v="Id478"/>
    <n v="33"/>
    <n v="9.51"/>
    <s v="yes"/>
    <s v="No"/>
    <s v="No"/>
    <s v="No major surgery"/>
    <x v="1"/>
  </r>
  <r>
    <s v="Id479"/>
    <n v="28.024999999999999"/>
    <n v="7.67"/>
    <s v="yes"/>
    <s v="No"/>
    <s v="No"/>
    <n v="1"/>
    <x v="0"/>
  </r>
  <r>
    <s v="Id480"/>
    <n v="28.69"/>
    <n v="6.23"/>
    <s v="No"/>
    <s v="No"/>
    <s v="No"/>
    <n v="1"/>
    <x v="0"/>
  </r>
  <r>
    <s v="Id481"/>
    <n v="40.28"/>
    <n v="8.9"/>
    <s v="No"/>
    <s v="No"/>
    <s v="No"/>
    <s v="No major surgery"/>
    <x v="1"/>
  </r>
  <r>
    <s v="Id482"/>
    <n v="37.299999999999997"/>
    <n v="7.79"/>
    <s v="yes"/>
    <s v="No"/>
    <s v="No"/>
    <s v="No major surgery"/>
    <x v="1"/>
  </r>
  <r>
    <s v="Id483"/>
    <n v="54.47"/>
    <n v="4.49"/>
    <s v="yes"/>
    <s v="No"/>
    <s v="No"/>
    <n v="2"/>
    <x v="1"/>
  </r>
  <r>
    <s v="Id484"/>
    <n v="38.06"/>
    <n v="5.24"/>
    <s v="yes"/>
    <s v="No"/>
    <s v="Yes"/>
    <n v="1"/>
    <x v="1"/>
  </r>
  <r>
    <s v="Id485"/>
    <n v="51.47"/>
    <n v="9.6"/>
    <s v="No"/>
    <s v="No"/>
    <s v="No"/>
    <s v="No major surgery"/>
    <x v="1"/>
  </r>
  <r>
    <s v="Id486"/>
    <n v="29.8"/>
    <n v="5.78"/>
    <s v="yes"/>
    <s v="No"/>
    <s v="No"/>
    <s v="No major surgery"/>
    <x v="1"/>
  </r>
  <r>
    <s v="Id487"/>
    <n v="49.77"/>
    <n v="7.02"/>
    <s v="No"/>
    <s v="No"/>
    <s v="No"/>
    <s v="No major surgery"/>
    <x v="1"/>
  </r>
  <r>
    <s v="Id488"/>
    <n v="25.555"/>
    <n v="4.09"/>
    <s v="yes"/>
    <s v="No"/>
    <s v="No"/>
    <s v="No major surgery"/>
    <x v="0"/>
  </r>
  <r>
    <s v="Id489"/>
    <n v="29.64"/>
    <n v="4.93"/>
    <s v="No"/>
    <s v="No"/>
    <s v="Yes"/>
    <n v="1"/>
    <x v="1"/>
  </r>
  <r>
    <s v="Id490"/>
    <n v="53.93"/>
    <n v="5.34"/>
    <s v="yes"/>
    <s v="No"/>
    <s v="No"/>
    <n v="2"/>
    <x v="1"/>
  </r>
  <r>
    <s v="Id491"/>
    <n v="28.024999999999999"/>
    <n v="5.65"/>
    <s v="No"/>
    <s v="No"/>
    <s v="No"/>
    <n v="1"/>
    <x v="0"/>
  </r>
  <r>
    <s v="Id492"/>
    <n v="27.5"/>
    <n v="4.49"/>
    <s v="No"/>
    <s v="No"/>
    <s v="No"/>
    <s v="No major surgery"/>
    <x v="1"/>
  </r>
  <r>
    <s v="Id493"/>
    <n v="21.8"/>
    <n v="10.55"/>
    <s v="No"/>
    <s v="No"/>
    <s v="No"/>
    <s v="No major surgery"/>
    <x v="0"/>
  </r>
  <r>
    <s v="Id494"/>
    <n v="26.41"/>
    <n v="4.92"/>
    <s v="yes"/>
    <s v="No"/>
    <s v="Yes"/>
    <n v="1"/>
    <x v="0"/>
  </r>
  <r>
    <s v="Id495"/>
    <n v="27.835000000000001"/>
    <n v="5.9"/>
    <s v="yes"/>
    <s v="No"/>
    <s v="No"/>
    <n v="1"/>
    <x v="0"/>
  </r>
  <r>
    <s v="Id496"/>
    <n v="51.74"/>
    <n v="4.9800000000000004"/>
    <s v="yes"/>
    <s v="No"/>
    <s v="No"/>
    <n v="2"/>
    <x v="1"/>
  </r>
  <r>
    <s v="Id497"/>
    <n v="23.37"/>
    <n v="5.8"/>
    <s v="No"/>
    <s v="No"/>
    <s v="No"/>
    <s v="No major surgery"/>
    <x v="0"/>
  </r>
  <r>
    <s v="Id498"/>
    <n v="29.7"/>
    <n v="6.21"/>
    <s v="yes"/>
    <s v="No"/>
    <s v="Yes"/>
    <n v="1"/>
    <x v="0"/>
  </r>
  <r>
    <s v="Id499"/>
    <n v="20.045000000000002"/>
    <n v="6.17"/>
    <s v="No"/>
    <s v="No"/>
    <s v="Yes"/>
    <n v="1"/>
    <x v="0"/>
  </r>
  <r>
    <s v="Id500"/>
    <n v="27.83"/>
    <n v="5.36"/>
    <s v="No"/>
    <s v="No"/>
    <s v="No"/>
    <n v="2"/>
    <x v="1"/>
  </r>
  <r>
    <s v="Id501"/>
    <n v="28.93"/>
    <n v="5.2"/>
    <s v="No"/>
    <s v="No"/>
    <s v="No"/>
    <s v="No major surgery"/>
    <x v="0"/>
  </r>
  <r>
    <s v="Id502"/>
    <n v="33.82"/>
    <n v="5.42"/>
    <s v="No"/>
    <s v="No"/>
    <s v="No"/>
    <s v="No major surgery"/>
    <x v="1"/>
  </r>
  <r>
    <s v="Id503"/>
    <n v="20.234999999999999"/>
    <n v="6.84"/>
    <s v="No"/>
    <s v="No"/>
    <s v="No"/>
    <s v="No major surgery"/>
    <x v="0"/>
  </r>
  <r>
    <s v="Id504"/>
    <n v="49.2"/>
    <n v="10.9"/>
    <s v="yes"/>
    <s v="No"/>
    <s v="Yes"/>
    <n v="1"/>
    <x v="1"/>
  </r>
  <r>
    <s v="Id505"/>
    <n v="26.4"/>
    <n v="4.87"/>
    <s v="yes"/>
    <s v="No"/>
    <s v="No"/>
    <s v="No major surgery"/>
    <x v="0"/>
  </r>
  <r>
    <s v="Id506"/>
    <n v="28.38"/>
    <n v="6.07"/>
    <s v="No"/>
    <s v="No"/>
    <s v="No"/>
    <n v="1"/>
    <x v="0"/>
  </r>
  <r>
    <s v="Id507"/>
    <n v="24.64"/>
    <n v="4.33"/>
    <s v="No"/>
    <s v="No"/>
    <s v="No"/>
    <s v="No major surgery"/>
    <x v="0"/>
  </r>
  <r>
    <s v="Id508"/>
    <n v="39.71"/>
    <n v="5.83"/>
    <s v="No"/>
    <s v="No"/>
    <s v="No"/>
    <n v="1"/>
    <x v="1"/>
  </r>
  <r>
    <s v="Id509"/>
    <n v="22.22"/>
    <n v="5.5"/>
    <s v="No"/>
    <s v="No"/>
    <s v="No"/>
    <s v="No major surgery"/>
    <x v="0"/>
  </r>
  <r>
    <s v="Id510"/>
    <n v="33.344999999999999"/>
    <n v="4.79"/>
    <s v="No"/>
    <s v="No"/>
    <s v="Yes"/>
    <n v="1"/>
    <x v="1"/>
  </r>
  <r>
    <s v="Id511"/>
    <n v="24.42"/>
    <n v="5.81"/>
    <s v="No"/>
    <s v="No"/>
    <s v="No"/>
    <n v="1"/>
    <x v="0"/>
  </r>
  <r>
    <s v="Id512"/>
    <n v="29.81"/>
    <n v="5.58"/>
    <s v="No"/>
    <s v="No"/>
    <s v="No"/>
    <s v="No major surgery"/>
    <x v="0"/>
  </r>
  <r>
    <s v="Id513"/>
    <n v="51.18"/>
    <n v="4.4000000000000004"/>
    <s v="yes"/>
    <s v="No"/>
    <s v="No"/>
    <n v="2"/>
    <x v="1"/>
  </r>
  <r>
    <s v="Id514"/>
    <n v="51.37"/>
    <n v="8.18"/>
    <s v="yes"/>
    <s v="No"/>
    <s v="No"/>
    <s v="No major surgery"/>
    <x v="1"/>
  </r>
  <r>
    <s v="Id515"/>
    <n v="36.19"/>
    <n v="5.52"/>
    <s v="yes"/>
    <s v="No"/>
    <s v="No"/>
    <s v="No major surgery"/>
    <x v="1"/>
  </r>
  <r>
    <s v="Id516"/>
    <n v="25.9"/>
    <n v="4.84"/>
    <s v="No"/>
    <s v="No"/>
    <s v="No"/>
    <s v="No major surgery"/>
    <x v="0"/>
  </r>
  <r>
    <s v="Id517"/>
    <n v="35.72"/>
    <n v="4.08"/>
    <s v="No"/>
    <s v="No"/>
    <s v="Yes"/>
    <n v="1"/>
    <x v="1"/>
  </r>
  <r>
    <s v="Id518"/>
    <n v="27.94"/>
    <n v="4.4800000000000004"/>
    <s v="No"/>
    <s v="No"/>
    <s v="Yes"/>
    <n v="1"/>
    <x v="0"/>
  </r>
  <r>
    <s v="Id519"/>
    <n v="27.1"/>
    <n v="5.73"/>
    <s v="No"/>
    <s v="No"/>
    <s v="No"/>
    <s v="No major surgery"/>
    <x v="0"/>
  </r>
  <r>
    <s v="Id520"/>
    <n v="18.3"/>
    <n v="5.46"/>
    <s v="yes"/>
    <s v="No"/>
    <s v="Yes"/>
    <n v="1"/>
    <x v="0"/>
  </r>
  <r>
    <s v="Id521"/>
    <n v="25.3"/>
    <n v="5.0199999999999996"/>
    <s v="yes"/>
    <s v="No"/>
    <s v="No"/>
    <n v="1"/>
    <x v="0"/>
  </r>
  <r>
    <s v="Id522"/>
    <n v="38.83"/>
    <n v="6.36"/>
    <s v="No"/>
    <s v="No"/>
    <s v="No"/>
    <n v="1"/>
    <x v="1"/>
  </r>
  <r>
    <s v="Id523"/>
    <n v="27.6"/>
    <n v="5.36"/>
    <s v="No"/>
    <s v="No"/>
    <s v="No"/>
    <n v="1"/>
    <x v="1"/>
  </r>
  <r>
    <s v="Id524"/>
    <n v="46.4"/>
    <n v="8.3699999999999992"/>
    <s v="yes"/>
    <s v="No"/>
    <s v="Yes"/>
    <n v="1"/>
    <x v="1"/>
  </r>
  <r>
    <s v="Id525"/>
    <n v="51.92"/>
    <n v="5.18"/>
    <s v="yes"/>
    <s v="No"/>
    <s v="Yes"/>
    <n v="1"/>
    <x v="1"/>
  </r>
  <r>
    <s v="Id526"/>
    <n v="32.395000000000003"/>
    <n v="5.68"/>
    <s v="yes"/>
    <s v="No"/>
    <s v="No"/>
    <n v="1"/>
    <x v="1"/>
  </r>
  <r>
    <s v="Id527"/>
    <n v="46.19"/>
    <n v="7.31"/>
    <s v="yes"/>
    <s v="No"/>
    <s v="Yes"/>
    <n v="1"/>
    <x v="1"/>
  </r>
  <r>
    <s v="Id528"/>
    <n v="27.93"/>
    <n v="4.67"/>
    <s v="No"/>
    <s v="No"/>
    <s v="Yes"/>
    <n v="1"/>
    <x v="1"/>
  </r>
  <r>
    <s v="Id529"/>
    <n v="45.62"/>
    <n v="6.87"/>
    <s v="No"/>
    <s v="No"/>
    <s v="No"/>
    <s v="No major surgery"/>
    <x v="1"/>
  </r>
  <r>
    <s v="Id530"/>
    <n v="35.31"/>
    <n v="5.87"/>
    <s v="No"/>
    <s v="No"/>
    <s v="Yes"/>
    <n v="1"/>
    <x v="1"/>
  </r>
  <r>
    <s v="Id531"/>
    <n v="30.4"/>
    <n v="4.07"/>
    <s v="yes"/>
    <s v="No"/>
    <s v="No"/>
    <n v="1"/>
    <x v="1"/>
  </r>
  <r>
    <s v="Id532"/>
    <n v="20.13"/>
    <n v="6.47"/>
    <s v="No"/>
    <s v="No"/>
    <s v="Yes"/>
    <n v="1"/>
    <x v="0"/>
  </r>
  <r>
    <s v="Id533"/>
    <n v="23.655000000000001"/>
    <n v="5.14"/>
    <s v="No"/>
    <s v="No"/>
    <s v="No"/>
    <n v="1"/>
    <x v="0"/>
  </r>
  <r>
    <s v="Id534"/>
    <n v="49.05"/>
    <n v="9.77"/>
    <s v="yes"/>
    <s v="No"/>
    <s v="No"/>
    <s v="No major surgery"/>
    <x v="1"/>
  </r>
  <r>
    <s v="Id535"/>
    <n v="51.94"/>
    <n v="8.8000000000000007"/>
    <s v="yes"/>
    <s v="No"/>
    <s v="No"/>
    <n v="2"/>
    <x v="1"/>
  </r>
  <r>
    <s v="Id536"/>
    <n v="29.83"/>
    <n v="5.84"/>
    <s v="No"/>
    <s v="No"/>
    <s v="No"/>
    <n v="1"/>
    <x v="0"/>
  </r>
  <r>
    <s v="Id537"/>
    <n v="22.6"/>
    <n v="10.43"/>
    <s v="yes"/>
    <s v="No"/>
    <s v="No"/>
    <n v="1"/>
    <x v="0"/>
  </r>
  <r>
    <s v="Id538"/>
    <n v="46.69"/>
    <n v="4.25"/>
    <s v="yes"/>
    <s v="No"/>
    <s v="No"/>
    <n v="1"/>
    <x v="1"/>
  </r>
  <r>
    <s v="Id539"/>
    <n v="28.49"/>
    <n v="4.8899999999999997"/>
    <s v="No"/>
    <s v="No"/>
    <s v="No"/>
    <s v="No major surgery"/>
    <x v="0"/>
  </r>
  <r>
    <s v="Id540"/>
    <n v="28.5"/>
    <n v="5.55"/>
    <s v="yes"/>
    <s v="No"/>
    <s v="No"/>
    <n v="1"/>
    <x v="0"/>
  </r>
  <r>
    <s v="Id541"/>
    <n v="24.4"/>
    <n v="4.5199999999999996"/>
    <s v="No"/>
    <s v="No"/>
    <s v="No"/>
    <n v="1"/>
    <x v="0"/>
  </r>
  <r>
    <s v="Id542"/>
    <n v="29.15"/>
    <n v="4.45"/>
    <s v="yes"/>
    <s v="No"/>
    <s v="No"/>
    <n v="1"/>
    <x v="0"/>
  </r>
  <r>
    <s v="Id543"/>
    <n v="27.28"/>
    <n v="4.72"/>
    <s v="No"/>
    <s v="yes"/>
    <s v="No"/>
    <n v="1"/>
    <x v="0"/>
  </r>
  <r>
    <s v="Id544"/>
    <n v="32.229999999999997"/>
    <n v="4.6500000000000004"/>
    <s v="yes"/>
    <s v="No"/>
    <s v="Yes"/>
    <n v="1"/>
    <x v="1"/>
  </r>
  <r>
    <s v="Id545"/>
    <n v="44.2"/>
    <n v="11.34"/>
    <s v="yes"/>
    <s v="No"/>
    <s v="Yes"/>
    <n v="1"/>
    <x v="1"/>
  </r>
  <r>
    <s v="Id546"/>
    <n v="29.734999999999999"/>
    <n v="4.53"/>
    <s v="No"/>
    <s v="No"/>
    <s v="Yes"/>
    <n v="1"/>
    <x v="1"/>
  </r>
  <r>
    <s v="Id547"/>
    <n v="28.31"/>
    <n v="6.35"/>
    <s v="No"/>
    <s v="No"/>
    <s v="No"/>
    <s v="No major surgery"/>
    <x v="0"/>
  </r>
  <r>
    <s v="Id548"/>
    <n v="46.62"/>
    <n v="8.51"/>
    <s v="No"/>
    <s v="No"/>
    <s v="No"/>
    <s v="No major surgery"/>
    <x v="1"/>
  </r>
  <r>
    <s v="Id549"/>
    <n v="51.75"/>
    <n v="8.59"/>
    <s v="yes"/>
    <s v="No"/>
    <s v="No"/>
    <n v="1"/>
    <x v="1"/>
  </r>
  <r>
    <s v="Id550"/>
    <n v="25.7"/>
    <n v="4.13"/>
    <s v="yes"/>
    <s v="No"/>
    <s v="No"/>
    <s v="No major surgery"/>
    <x v="0"/>
  </r>
  <r>
    <s v="Id551"/>
    <n v="31.79"/>
    <n v="4.55"/>
    <s v="No"/>
    <s v="No"/>
    <s v="No"/>
    <s v="No major surgery"/>
    <x v="1"/>
  </r>
  <r>
    <s v="Id552"/>
    <n v="24.795000000000002"/>
    <n v="4.5199999999999996"/>
    <s v="No"/>
    <s v="No"/>
    <s v="No"/>
    <s v="No major surgery"/>
    <x v="0"/>
  </r>
  <r>
    <s v="Id553"/>
    <n v="53.98"/>
    <n v="5.07"/>
    <s v="No"/>
    <s v="No"/>
    <s v="Yes"/>
    <n v="1"/>
    <x v="1"/>
  </r>
  <r>
    <s v="Id554"/>
    <n v="41.325000000000003"/>
    <n v="4.04"/>
    <s v="yes"/>
    <s v="No"/>
    <s v="Yes"/>
    <n v="1"/>
    <x v="1"/>
  </r>
  <r>
    <s v="Id555"/>
    <n v="51.65"/>
    <n v="5.3"/>
    <s v="yes"/>
    <s v="No"/>
    <s v="No"/>
    <s v="No major surgery"/>
    <x v="1"/>
  </r>
  <r>
    <s v="Id556"/>
    <n v="44.52"/>
    <n v="8.64"/>
    <s v="yes"/>
    <s v="No"/>
    <s v="Yes"/>
    <n v="1"/>
    <x v="1"/>
  </r>
  <r>
    <s v="Id557"/>
    <n v="53.29"/>
    <n v="4.03"/>
    <s v="No"/>
    <s v="No"/>
    <s v="Yes"/>
    <n v="1"/>
    <x v="1"/>
  </r>
  <r>
    <s v="Id558"/>
    <n v="46.63"/>
    <n v="4.26"/>
    <s v="yes"/>
    <s v="No"/>
    <s v="No"/>
    <n v="2"/>
    <x v="1"/>
  </r>
  <r>
    <s v="Id559"/>
    <n v="28.88"/>
    <n v="5.35"/>
    <s v="No"/>
    <s v="No"/>
    <s v="Yes"/>
    <n v="1"/>
    <x v="0"/>
  </r>
  <r>
    <s v="Id560"/>
    <n v="23.98"/>
    <n v="4.9000000000000004"/>
    <s v="No"/>
    <s v="No"/>
    <s v="No"/>
    <s v="No major surgery"/>
    <x v="2"/>
  </r>
  <r>
    <s v="Id561"/>
    <n v="23.65"/>
    <n v="4.5"/>
    <s v="No"/>
    <s v="No"/>
    <s v="No"/>
    <s v="No major surgery"/>
    <x v="1"/>
  </r>
  <r>
    <s v="Id562"/>
    <n v="49.09"/>
    <n v="8.3800000000000008"/>
    <s v="yes"/>
    <s v="No"/>
    <s v="No"/>
    <n v="2"/>
    <x v="1"/>
  </r>
  <r>
    <s v="Id563"/>
    <n v="28.024999999999999"/>
    <n v="7.03"/>
    <s v="No"/>
    <s v="No"/>
    <s v="No"/>
    <s v="No major surgery"/>
    <x v="0"/>
  </r>
  <r>
    <s v="Id564"/>
    <n v="43.32"/>
    <n v="8.75"/>
    <s v="yes"/>
    <s v="No"/>
    <s v="Yes"/>
    <n v="1"/>
    <x v="1"/>
  </r>
  <r>
    <s v="Id565"/>
    <n v="45.92"/>
    <n v="9.51"/>
    <s v="No"/>
    <s v="No"/>
    <s v="No"/>
    <s v="No major surgery"/>
    <x v="1"/>
  </r>
  <r>
    <s v="Id566"/>
    <n v="44.03"/>
    <n v="9.36"/>
    <s v="No"/>
    <s v="No"/>
    <s v="No"/>
    <s v="No major surgery"/>
    <x v="1"/>
  </r>
  <r>
    <s v="Id567"/>
    <n v="24.6"/>
    <n v="4.8099999999999996"/>
    <s v="No"/>
    <s v="No"/>
    <s v="No"/>
    <s v="No major surgery"/>
    <x v="0"/>
  </r>
  <r>
    <s v="Id568"/>
    <n v="49.15"/>
    <n v="8.08"/>
    <s v="No"/>
    <s v="No"/>
    <s v="No"/>
    <s v="No major surgery"/>
    <x v="1"/>
  </r>
  <r>
    <s v="Id569"/>
    <n v="28.31"/>
    <n v="6.29"/>
    <s v="No"/>
    <s v="No"/>
    <s v="Yes"/>
    <n v="1"/>
    <x v="0"/>
  </r>
  <r>
    <s v="Id570"/>
    <n v="22.99"/>
    <n v="6.29"/>
    <s v="No"/>
    <s v="No"/>
    <s v="No"/>
    <n v="1"/>
    <x v="0"/>
  </r>
  <r>
    <s v="Id571"/>
    <n v="29.07"/>
    <n v="5.12"/>
    <s v="No"/>
    <s v="No"/>
    <s v="Yes"/>
    <n v="1"/>
    <x v="0"/>
  </r>
  <r>
    <s v="Id572"/>
    <n v="42.02"/>
    <n v="9.9499999999999993"/>
    <s v="yes"/>
    <s v="No"/>
    <s v="Yes"/>
    <n v="1"/>
    <x v="1"/>
  </r>
  <r>
    <s v="Id573"/>
    <n v="49.07"/>
    <n v="9.08"/>
    <s v="yes"/>
    <s v="No"/>
    <s v="No"/>
    <n v="1"/>
    <x v="1"/>
  </r>
  <r>
    <s v="Id574"/>
    <n v="19.8"/>
    <n v="4.82"/>
    <s v="No"/>
    <s v="No"/>
    <s v="No"/>
    <s v="No major surgery"/>
    <x v="0"/>
  </r>
  <r>
    <s v="Id575"/>
    <n v="27.36"/>
    <n v="4.6500000000000004"/>
    <s v="No"/>
    <s v="yes"/>
    <s v="No"/>
    <n v="1"/>
    <x v="0"/>
  </r>
  <r>
    <s v="Id576"/>
    <n v="42.95"/>
    <n v="5.16"/>
    <s v="yes"/>
    <s v="No"/>
    <s v="No"/>
    <n v="1"/>
    <x v="1"/>
  </r>
  <r>
    <s v="Id577"/>
    <n v="42.66"/>
    <n v="10.44"/>
    <s v="No"/>
    <s v="No"/>
    <s v="No"/>
    <s v="No major surgery"/>
    <x v="1"/>
  </r>
  <r>
    <s v="Id578"/>
    <n v="33.630000000000003"/>
    <n v="5.69"/>
    <s v="No"/>
    <s v="No"/>
    <s v="No"/>
    <n v="1"/>
    <x v="1"/>
  </r>
  <r>
    <s v="Id579"/>
    <n v="26.84"/>
    <n v="6.5"/>
    <s v="No"/>
    <s v="No"/>
    <s v="No"/>
    <s v="No major surgery"/>
    <x v="0"/>
  </r>
  <r>
    <s v="Id580"/>
    <n v="28.3"/>
    <n v="5.73"/>
    <s v="No"/>
    <s v="No"/>
    <s v="Yes"/>
    <n v="1"/>
    <x v="0"/>
  </r>
  <r>
    <s v="Id581"/>
    <n v="27.06"/>
    <n v="5.74"/>
    <s v="yes"/>
    <s v="No"/>
    <s v="No"/>
    <s v="No major surgery"/>
    <x v="0"/>
  </r>
  <r>
    <s v="Id582"/>
    <n v="47.13"/>
    <n v="8.6999999999999993"/>
    <s v="No"/>
    <s v="No"/>
    <s v="No"/>
    <s v="No major surgery"/>
    <x v="1"/>
  </r>
  <r>
    <s v="Id583"/>
    <n v="51.72"/>
    <n v="5.09"/>
    <s v="No"/>
    <s v="No"/>
    <s v="No"/>
    <s v="No major surgery"/>
    <x v="1"/>
  </r>
  <r>
    <s v="Id584"/>
    <n v="48.59"/>
    <n v="5.57"/>
    <s v="No"/>
    <s v="No"/>
    <s v="No"/>
    <s v="No major surgery"/>
    <x v="1"/>
  </r>
  <r>
    <s v="Id585"/>
    <n v="45.18"/>
    <n v="10.87"/>
    <s v="No"/>
    <s v="No"/>
    <s v="No"/>
    <s v="No major surgery"/>
    <x v="1"/>
  </r>
  <r>
    <s v="Id586"/>
    <n v="27.9"/>
    <n v="6.02"/>
    <s v="No"/>
    <s v="No"/>
    <s v="Yes"/>
    <n v="1"/>
    <x v="0"/>
  </r>
  <r>
    <s v="Id587"/>
    <n v="51.33"/>
    <n v="7"/>
    <s v="No"/>
    <s v="No"/>
    <s v="No"/>
    <s v="No major surgery"/>
    <x v="1"/>
  </r>
  <r>
    <s v="Id588"/>
    <n v="30.59"/>
    <n v="5.56"/>
    <s v="yes"/>
    <s v="No"/>
    <s v="No"/>
    <n v="1"/>
    <x v="1"/>
  </r>
  <r>
    <s v="Id589"/>
    <n v="39.229999999999997"/>
    <n v="8.4499999999999993"/>
    <s v="No"/>
    <s v="No"/>
    <s v="No"/>
    <s v="No major surgery"/>
    <x v="1"/>
  </r>
  <r>
    <s v="Id590"/>
    <n v="19.094999999999999"/>
    <n v="6.19"/>
    <s v="No"/>
    <s v="No"/>
    <s v="No"/>
    <s v="No major surgery"/>
    <x v="0"/>
  </r>
  <r>
    <s v="Id591"/>
    <n v="49.72"/>
    <n v="7.71"/>
    <s v="No"/>
    <s v="No"/>
    <s v="No"/>
    <s v="No major surgery"/>
    <x v="1"/>
  </r>
  <r>
    <s v="Id592"/>
    <n v="21.754999999999999"/>
    <n v="4.63"/>
    <s v="No"/>
    <s v="No"/>
    <s v="Yes"/>
    <n v="1"/>
    <x v="0"/>
  </r>
  <r>
    <s v="Id593"/>
    <n v="48.39"/>
    <n v="4.6100000000000003"/>
    <s v="No"/>
    <s v="No"/>
    <s v="No"/>
    <s v="No major surgery"/>
    <x v="1"/>
  </r>
  <r>
    <s v="Id594"/>
    <n v="47.15"/>
    <n v="9.5299999999999994"/>
    <s v="yes"/>
    <s v="No"/>
    <s v="No"/>
    <n v="1"/>
    <x v="1"/>
  </r>
  <r>
    <s v="Id595"/>
    <n v="47.59"/>
    <n v="11.43"/>
    <s v="yes"/>
    <s v="No"/>
    <s v="No"/>
    <n v="2"/>
    <x v="1"/>
  </r>
  <r>
    <s v="Id596"/>
    <n v="39.81"/>
    <n v="7.65"/>
    <s v="yes"/>
    <s v="No"/>
    <s v="Yes"/>
    <n v="1"/>
    <x v="1"/>
  </r>
  <r>
    <s v="Id597"/>
    <n v="31.02"/>
    <n v="5.87"/>
    <s v="yes"/>
    <s v="No"/>
    <s v="No"/>
    <s v="No major surgery"/>
    <x v="1"/>
  </r>
  <r>
    <s v="Id598"/>
    <n v="24.75"/>
    <n v="4.3600000000000003"/>
    <s v="yes"/>
    <s v="No"/>
    <s v="No"/>
    <n v="1"/>
    <x v="0"/>
  </r>
  <r>
    <s v="Id599"/>
    <n v="30.114999999999998"/>
    <n v="10.119999999999999"/>
    <s v="No"/>
    <s v="No"/>
    <s v="No"/>
    <n v="3"/>
    <x v="1"/>
  </r>
  <r>
    <s v="Id600"/>
    <n v="26.03"/>
    <n v="4.01"/>
    <s v="No"/>
    <s v="No"/>
    <s v="Yes"/>
    <n v="1"/>
    <x v="0"/>
  </r>
  <r>
    <s v="Id601"/>
    <n v="20.045000000000002"/>
    <n v="4.7699999999999996"/>
    <s v="yes"/>
    <s v="No"/>
    <s v="No"/>
    <n v="1"/>
    <x v="0"/>
  </r>
  <r>
    <s v="Id602"/>
    <n v="40.24"/>
    <n v="6.83"/>
    <s v="No"/>
    <s v="No"/>
    <s v="No"/>
    <s v="No major surgery"/>
    <x v="1"/>
  </r>
  <r>
    <s v="Id603"/>
    <n v="43.15"/>
    <n v="6.14"/>
    <s v="yes"/>
    <s v="No"/>
    <s v="Yes"/>
    <n v="1"/>
    <x v="1"/>
  </r>
  <r>
    <s v="Id604"/>
    <n v="27.7"/>
    <n v="5.6"/>
    <s v="No"/>
    <s v="No"/>
    <s v="Yes"/>
    <n v="1"/>
    <x v="0"/>
  </r>
  <r>
    <s v="Id605"/>
    <n v="45.68"/>
    <n v="4.8"/>
    <s v="No"/>
    <s v="No"/>
    <s v="No"/>
    <n v="2"/>
    <x v="1"/>
  </r>
  <r>
    <s v="Id606"/>
    <n v="27.3"/>
    <n v="11.89"/>
    <s v="No"/>
    <s v="No"/>
    <s v="No"/>
    <s v="No major surgery"/>
    <x v="0"/>
  </r>
  <r>
    <s v="Id607"/>
    <n v="54.45"/>
    <n v="4.7300000000000004"/>
    <s v="yes"/>
    <s v="No"/>
    <s v="No"/>
    <n v="1"/>
    <x v="1"/>
  </r>
  <r>
    <s v="Id608"/>
    <n v="54.43"/>
    <n v="4.6100000000000003"/>
    <s v="yes"/>
    <s v="No"/>
    <s v="No"/>
    <n v="1"/>
    <x v="1"/>
  </r>
  <r>
    <s v="Id609"/>
    <n v="48.01"/>
    <n v="7.3"/>
    <s v="No"/>
    <s v="No"/>
    <s v="No"/>
    <s v="No major surgery"/>
    <x v="1"/>
  </r>
  <r>
    <s v="Id610"/>
    <n v="48.32"/>
    <n v="5.88"/>
    <s v="No"/>
    <s v="No"/>
    <s v="No"/>
    <s v="No major surgery"/>
    <x v="1"/>
  </r>
  <r>
    <s v="Id611"/>
    <n v="22.895"/>
    <n v="4.0599999999999996"/>
    <s v="No"/>
    <s v="No"/>
    <s v="Yes"/>
    <n v="1"/>
    <x v="0"/>
  </r>
  <r>
    <s v="Id612"/>
    <n v="54.85"/>
    <n v="4.9000000000000004"/>
    <s v="No"/>
    <s v="No"/>
    <s v="No"/>
    <n v="1"/>
    <x v="1"/>
  </r>
  <r>
    <s v="Id613"/>
    <n v="21.85"/>
    <n v="5.52"/>
    <s v="No"/>
    <s v="No"/>
    <s v="Yes"/>
    <n v="1"/>
    <x v="0"/>
  </r>
  <r>
    <s v="Id614"/>
    <n v="51.86"/>
    <n v="5.2"/>
    <s v="yes"/>
    <s v="No"/>
    <s v="No"/>
    <s v="No major surgery"/>
    <x v="1"/>
  </r>
  <r>
    <s v="Id615"/>
    <n v="39.049999999999997"/>
    <n v="7.59"/>
    <s v="No"/>
    <s v="No"/>
    <s v="No"/>
    <n v="3"/>
    <x v="1"/>
  </r>
  <r>
    <s v="Id616"/>
    <n v="31.824999999999999"/>
    <n v="8.2799999999999994"/>
    <s v="No"/>
    <s v="No"/>
    <s v="No"/>
    <n v="3"/>
    <x v="1"/>
  </r>
  <r>
    <s v="Id617"/>
    <n v="46.43"/>
    <n v="6.72"/>
    <s v="No"/>
    <s v="No"/>
    <s v="No"/>
    <s v="No major surgery"/>
    <x v="1"/>
  </r>
  <r>
    <s v="Id618"/>
    <n v="53.63"/>
    <n v="5.47"/>
    <s v="yes"/>
    <s v="No"/>
    <s v="No"/>
    <n v="1"/>
    <x v="1"/>
  </r>
  <r>
    <s v="Id619"/>
    <n v="48.7"/>
    <n v="4.71"/>
    <s v="No"/>
    <s v="No"/>
    <s v="No"/>
    <s v="No major surgery"/>
    <x v="1"/>
  </r>
  <r>
    <s v="Id620"/>
    <n v="48.81"/>
    <n v="5.49"/>
    <s v="No"/>
    <s v="No"/>
    <s v="No"/>
    <s v="No major surgery"/>
    <x v="1"/>
  </r>
  <r>
    <s v="Id621"/>
    <n v="47.53"/>
    <n v="4.72"/>
    <s v="No"/>
    <s v="No"/>
    <s v="No"/>
    <s v="No major surgery"/>
    <x v="1"/>
  </r>
  <r>
    <s v="Id622"/>
    <n v="36.85"/>
    <n v="6.7"/>
    <s v="No"/>
    <s v="No"/>
    <s v="No"/>
    <s v="No major surgery"/>
    <x v="1"/>
  </r>
  <r>
    <s v="Id623"/>
    <n v="29.3"/>
    <n v="5.5"/>
    <s v="No"/>
    <s v="No"/>
    <s v="No"/>
    <s v="No major surgery"/>
    <x v="1"/>
  </r>
  <r>
    <s v="Id624"/>
    <n v="19.3"/>
    <n v="4.46"/>
    <s v="No"/>
    <s v="No"/>
    <s v="No"/>
    <n v="1"/>
    <x v="0"/>
  </r>
  <r>
    <s v="Id625"/>
    <n v="24.13"/>
    <n v="5.29"/>
    <s v="yes"/>
    <s v="No"/>
    <s v="Yes"/>
    <n v="1"/>
    <x v="0"/>
  </r>
  <r>
    <s v="Id626"/>
    <n v="46.7"/>
    <n v="10.99"/>
    <s v="No"/>
    <s v="No"/>
    <s v="No"/>
    <s v="No major surgery"/>
    <x v="1"/>
  </r>
  <r>
    <s v="Id627"/>
    <n v="45.27"/>
    <n v="5.2"/>
    <s v="yes"/>
    <s v="No"/>
    <s v="No"/>
    <s v="No major surgery"/>
    <x v="1"/>
  </r>
  <r>
    <s v="Id628"/>
    <n v="44.29"/>
    <n v="9.66"/>
    <s v="No"/>
    <s v="No"/>
    <s v="No"/>
    <n v="2"/>
    <x v="1"/>
  </r>
  <r>
    <s v="Id629"/>
    <n v="54.59"/>
    <n v="4.22"/>
    <s v="yes"/>
    <s v="No"/>
    <s v="No"/>
    <n v="1"/>
    <x v="1"/>
  </r>
  <r>
    <s v="Id630"/>
    <n v="32.965000000000003"/>
    <n v="11.78"/>
    <s v="No"/>
    <s v="No"/>
    <s v="No"/>
    <s v="No major surgery"/>
    <x v="1"/>
  </r>
  <r>
    <s v="Id631"/>
    <n v="38.049999999999997"/>
    <n v="9.6199999999999992"/>
    <s v="No"/>
    <s v="No"/>
    <s v="No"/>
    <s v="No major surgery"/>
    <x v="1"/>
  </r>
  <r>
    <s v="Id632"/>
    <n v="46.14"/>
    <n v="10.78"/>
    <s v="No"/>
    <s v="No"/>
    <s v="No"/>
    <s v="No major surgery"/>
    <x v="1"/>
  </r>
  <r>
    <s v="Id633"/>
    <n v="41.325000000000003"/>
    <n v="5.1100000000000003"/>
    <s v="yes"/>
    <s v="No"/>
    <s v="No"/>
    <n v="2"/>
    <x v="1"/>
  </r>
  <r>
    <s v="Id634"/>
    <n v="44.64"/>
    <n v="7.18"/>
    <s v="No"/>
    <s v="No"/>
    <s v="No"/>
    <s v="No major surgery"/>
    <x v="1"/>
  </r>
  <r>
    <s v="Id635"/>
    <n v="25.175000000000001"/>
    <n v="4.96"/>
    <s v="No"/>
    <s v="yes"/>
    <s v="No"/>
    <n v="1"/>
    <x v="2"/>
  </r>
  <r>
    <s v="Id636"/>
    <n v="43.11"/>
    <n v="4.67"/>
    <s v="yes"/>
    <s v="No"/>
    <s v="No"/>
    <s v="No major surgery"/>
    <x v="1"/>
  </r>
  <r>
    <s v="Id637"/>
    <n v="53.32"/>
    <n v="5.0599999999999996"/>
    <s v="No"/>
    <s v="No"/>
    <s v="No"/>
    <s v="No major surgery"/>
    <x v="1"/>
  </r>
  <r>
    <s v="Id638"/>
    <n v="38.04"/>
    <n v="5.0199999999999996"/>
    <s v="yes"/>
    <s v="No"/>
    <s v="No"/>
    <n v="1"/>
    <x v="1"/>
  </r>
  <r>
    <s v="Id639"/>
    <n v="37.9"/>
    <n v="7.76"/>
    <s v="No"/>
    <s v="No"/>
    <s v="No"/>
    <s v="No major surgery"/>
    <x v="1"/>
  </r>
  <r>
    <s v="Id640"/>
    <n v="39.6"/>
    <n v="9.32"/>
    <s v="No"/>
    <s v="No"/>
    <s v="No"/>
    <s v="No major surgery"/>
    <x v="1"/>
  </r>
  <r>
    <s v="Id641"/>
    <n v="50.92"/>
    <n v="5.31"/>
    <s v="yes"/>
    <s v="No"/>
    <s v="No"/>
    <n v="1"/>
    <x v="1"/>
  </r>
  <r>
    <s v="Id642"/>
    <n v="21.85"/>
    <n v="5.56"/>
    <s v="yes"/>
    <s v="No"/>
    <s v="No"/>
    <s v="No major surgery"/>
    <x v="0"/>
  </r>
  <r>
    <s v="Id643"/>
    <n v="36.08"/>
    <n v="7.11"/>
    <s v="yes"/>
    <s v="No"/>
    <s v="Yes"/>
    <n v="1"/>
    <x v="1"/>
  </r>
  <r>
    <s v="Id644"/>
    <n v="40.44"/>
    <n v="5.13"/>
    <s v="yes"/>
    <s v="No"/>
    <s v="Yes"/>
    <n v="1"/>
    <x v="1"/>
  </r>
  <r>
    <s v="Id645"/>
    <n v="38.094999999999999"/>
    <n v="10.199999999999999"/>
    <s v="No"/>
    <s v="No"/>
    <s v="No"/>
    <s v="No major surgery"/>
    <x v="1"/>
  </r>
  <r>
    <s v="Id646"/>
    <n v="44.95"/>
    <n v="10.4"/>
    <s v="No"/>
    <s v="No"/>
    <s v="No"/>
    <s v="No major surgery"/>
    <x v="1"/>
  </r>
  <r>
    <s v="Id647"/>
    <n v="35.54"/>
    <n v="10.67"/>
    <s v="No"/>
    <s v="No"/>
    <s v="No"/>
    <s v="No major surgery"/>
    <x v="1"/>
  </r>
  <r>
    <s v="Id648"/>
    <n v="39.799999999999997"/>
    <n v="4.6500000000000004"/>
    <s v="yes"/>
    <s v="No"/>
    <s v="No"/>
    <n v="2"/>
    <x v="1"/>
  </r>
  <r>
    <s v="Id649"/>
    <n v="33.659999999999997"/>
    <n v="5.65"/>
    <s v="yes"/>
    <s v="No"/>
    <s v="No"/>
    <n v="2"/>
    <x v="1"/>
  </r>
  <r>
    <s v="Id650"/>
    <n v="35.5"/>
    <n v="11.97"/>
    <s v="No"/>
    <s v="No"/>
    <s v="No"/>
    <s v="No major surgery"/>
    <x v="1"/>
  </r>
  <r>
    <s v="Id651"/>
    <n v="41.63"/>
    <n v="6.71"/>
    <s v="No"/>
    <s v="No"/>
    <s v="No"/>
    <s v="No major surgery"/>
    <x v="1"/>
  </r>
  <r>
    <s v="Id652"/>
    <n v="46.49"/>
    <n v="11.92"/>
    <s v="No"/>
    <s v="No"/>
    <s v="No"/>
    <s v="No major surgery"/>
    <x v="1"/>
  </r>
  <r>
    <s v="Id653"/>
    <n v="43.29"/>
    <n v="5.35"/>
    <s v="No"/>
    <s v="No"/>
    <s v="No"/>
    <n v="2"/>
    <x v="1"/>
  </r>
  <r>
    <s v="Id654"/>
    <n v="43.08"/>
    <n v="8.9600000000000009"/>
    <s v="yes"/>
    <s v="No"/>
    <s v="No"/>
    <n v="1"/>
    <x v="1"/>
  </r>
  <r>
    <s v="Id655"/>
    <n v="39.07"/>
    <n v="11.93"/>
    <s v="No"/>
    <s v="No"/>
    <s v="No"/>
    <s v="No major surgery"/>
    <x v="1"/>
  </r>
  <r>
    <s v="Id656"/>
    <n v="41.3"/>
    <n v="9.59"/>
    <s v="No"/>
    <s v="No"/>
    <s v="No"/>
    <s v="No major surgery"/>
    <x v="1"/>
  </r>
  <r>
    <s v="Id657"/>
    <n v="42.95"/>
    <n v="11.88"/>
    <s v="yes"/>
    <s v="No"/>
    <s v="No"/>
    <n v="2"/>
    <x v="1"/>
  </r>
  <r>
    <s v="Id658"/>
    <n v="46.96"/>
    <n v="4.6399999999999997"/>
    <s v="No"/>
    <s v="No"/>
    <s v="Yes"/>
    <n v="1"/>
    <x v="1"/>
  </r>
  <r>
    <s v="Id659"/>
    <n v="30.495000000000001"/>
    <n v="9.5299999999999994"/>
    <s v="No"/>
    <s v="No"/>
    <s v="No"/>
    <s v="No major surgery"/>
    <x v="1"/>
  </r>
  <r>
    <s v="Id660"/>
    <n v="17.954999999999998"/>
    <n v="5.29"/>
    <s v="yes"/>
    <s v="No"/>
    <s v="No"/>
    <n v="1"/>
    <x v="0"/>
  </r>
  <r>
    <s v="Id661"/>
    <n v="25.6"/>
    <n v="10.95"/>
    <s v="No"/>
    <s v="No"/>
    <s v="No"/>
    <n v="3"/>
    <x v="1"/>
  </r>
  <r>
    <s v="Id662"/>
    <n v="34.21"/>
    <n v="9.17"/>
    <s v="No"/>
    <s v="No"/>
    <s v="No"/>
    <s v="No major surgery"/>
    <x v="1"/>
  </r>
  <r>
    <s v="Id663"/>
    <n v="39.74"/>
    <n v="7.39"/>
    <s v="No"/>
    <s v="No"/>
    <s v="No"/>
    <s v="No major surgery"/>
    <x v="1"/>
  </r>
  <r>
    <s v="Id664"/>
    <n v="49.53"/>
    <n v="9.1300000000000008"/>
    <s v="yes"/>
    <s v="No"/>
    <s v="No"/>
    <s v="No major surgery"/>
    <x v="1"/>
  </r>
  <r>
    <s v="Id665"/>
    <n v="39.33"/>
    <n v="10.4"/>
    <s v="No"/>
    <s v="No"/>
    <s v="No"/>
    <n v="3"/>
    <x v="1"/>
  </r>
  <r>
    <s v="Id666"/>
    <n v="39.979999999999997"/>
    <n v="9.4600000000000009"/>
    <s v="yes"/>
    <s v="No"/>
    <s v="No"/>
    <n v="2"/>
    <x v="1"/>
  </r>
  <r>
    <s v="Id667"/>
    <n v="46.51"/>
    <n v="8.69"/>
    <s v="yes"/>
    <s v="No"/>
    <s v="No"/>
    <s v="No major surgery"/>
    <x v="1"/>
  </r>
  <r>
    <s v="Id668"/>
    <n v="43.58"/>
    <n v="4.2300000000000004"/>
    <s v="No"/>
    <s v="No"/>
    <s v="Yes"/>
    <n v="1"/>
    <x v="1"/>
  </r>
  <r>
    <s v="Id669"/>
    <n v="42.28"/>
    <n v="9.16"/>
    <s v="yes"/>
    <s v="No"/>
    <s v="No"/>
    <n v="1"/>
    <x v="1"/>
  </r>
  <r>
    <s v="Id670"/>
    <n v="35.520000000000003"/>
    <n v="8.26"/>
    <s v="No"/>
    <s v="No"/>
    <s v="No"/>
    <s v="No major surgery"/>
    <x v="1"/>
  </r>
  <r>
    <s v="Id671"/>
    <n v="33.6"/>
    <n v="11.25"/>
    <s v="No"/>
    <s v="No"/>
    <s v="No"/>
    <s v="No major surgery"/>
    <x v="1"/>
  </r>
  <r>
    <s v="Id672"/>
    <n v="22.42"/>
    <n v="6.74"/>
    <s v="No"/>
    <s v="No"/>
    <s v="No"/>
    <s v="No major surgery"/>
    <x v="0"/>
  </r>
  <r>
    <s v="Id673"/>
    <n v="46.86"/>
    <n v="4.87"/>
    <s v="No"/>
    <s v="No"/>
    <s v="No"/>
    <s v="No major surgery"/>
    <x v="1"/>
  </r>
  <r>
    <s v="Id674"/>
    <n v="32.965000000000003"/>
    <n v="6.68"/>
    <s v="No"/>
    <s v="No"/>
    <s v="No"/>
    <n v="3"/>
    <x v="1"/>
  </r>
  <r>
    <s v="Id675"/>
    <n v="39.340000000000003"/>
    <n v="5.0199999999999996"/>
    <s v="yes"/>
    <s v="No"/>
    <s v="Yes"/>
    <n v="1"/>
    <x v="1"/>
  </r>
  <r>
    <s v="Id676"/>
    <n v="47"/>
    <n v="10.64"/>
    <s v="yes"/>
    <s v="No"/>
    <s v="No"/>
    <s v="No major surgery"/>
    <x v="1"/>
  </r>
  <r>
    <s v="Id677"/>
    <n v="36.71"/>
    <n v="8.74"/>
    <s v="yes"/>
    <s v="No"/>
    <s v="No"/>
    <s v="No major surgery"/>
    <x v="1"/>
  </r>
  <r>
    <s v="Id678"/>
    <n v="53.48"/>
    <n v="5.64"/>
    <s v="No"/>
    <s v="No"/>
    <s v="No"/>
    <s v="No major surgery"/>
    <x v="1"/>
  </r>
  <r>
    <s v="Id679"/>
    <n v="35.5"/>
    <n v="10.37"/>
    <s v="No"/>
    <s v="No"/>
    <s v="No"/>
    <s v="No major surgery"/>
    <x v="1"/>
  </r>
  <r>
    <s v="Id680"/>
    <n v="36.979999999999997"/>
    <n v="9.56"/>
    <s v="yes"/>
    <s v="No"/>
    <s v="No"/>
    <s v="No major surgery"/>
    <x v="1"/>
  </r>
  <r>
    <s v="Id681"/>
    <n v="32.395000000000003"/>
    <n v="8.23"/>
    <s v="yes"/>
    <s v="No"/>
    <s v="Yes"/>
    <n v="1"/>
    <x v="1"/>
  </r>
  <r>
    <s v="Id682"/>
    <n v="32.729999999999997"/>
    <n v="7.03"/>
    <s v="No"/>
    <s v="No"/>
    <s v="No"/>
    <s v="No major surgery"/>
    <x v="1"/>
  </r>
  <r>
    <s v="Id683"/>
    <n v="20.52"/>
    <n v="5.45"/>
    <s v="No"/>
    <s v="No"/>
    <s v="No"/>
    <n v="1"/>
    <x v="0"/>
  </r>
  <r>
    <s v="Id684"/>
    <n v="51.72"/>
    <n v="5.76"/>
    <s v="No"/>
    <s v="No"/>
    <s v="No"/>
    <s v="No major surgery"/>
    <x v="1"/>
  </r>
  <r>
    <s v="Id685"/>
    <n v="50.2"/>
    <n v="5.4"/>
    <s v="No"/>
    <s v="No"/>
    <s v="No"/>
    <s v="No major surgery"/>
    <x v="1"/>
  </r>
  <r>
    <s v="Id686"/>
    <n v="25.52"/>
    <n v="6.35"/>
    <s v="No"/>
    <s v="No"/>
    <s v="Yes"/>
    <n v="1"/>
    <x v="1"/>
  </r>
  <r>
    <s v="Id687"/>
    <n v="35.200000000000003"/>
    <n v="6.26"/>
    <s v="yes"/>
    <s v="No"/>
    <s v="No"/>
    <n v="2"/>
    <x v="1"/>
  </r>
  <r>
    <s v="Id688"/>
    <n v="41.26"/>
    <n v="5.97"/>
    <s v="yes"/>
    <s v="No"/>
    <s v="No"/>
    <s v="No major surgery"/>
    <x v="1"/>
  </r>
  <r>
    <s v="Id689"/>
    <n v="17.195"/>
    <n v="5.29"/>
    <s v="yes"/>
    <s v="No"/>
    <s v="No"/>
    <s v="No major surgery"/>
    <x v="0"/>
  </r>
  <r>
    <s v="Id690"/>
    <n v="23.085000000000001"/>
    <n v="4.2699999999999996"/>
    <s v="yes"/>
    <s v="No"/>
    <s v="No"/>
    <n v="2"/>
    <x v="1"/>
  </r>
  <r>
    <s v="Id691"/>
    <n v="21.66"/>
    <n v="5.2"/>
    <s v="yes"/>
    <s v="No"/>
    <s v="No"/>
    <n v="2"/>
    <x v="1"/>
  </r>
  <r>
    <s v="Id692"/>
    <n v="36.47"/>
    <n v="8.23"/>
    <s v="yes"/>
    <s v="No"/>
    <s v="No"/>
    <s v="No major surgery"/>
    <x v="1"/>
  </r>
  <r>
    <s v="Id693"/>
    <n v="36.08"/>
    <n v="10.33"/>
    <s v="yes"/>
    <s v="No"/>
    <s v="No"/>
    <s v="No major surgery"/>
    <x v="1"/>
  </r>
  <r>
    <s v="Id694"/>
    <n v="23.18"/>
    <n v="6.13"/>
    <s v="No"/>
    <s v="No"/>
    <s v="No"/>
    <s v="No major surgery"/>
    <x v="1"/>
  </r>
  <r>
    <s v="Id695"/>
    <n v="39.159999999999997"/>
    <n v="8.08"/>
    <s v="No"/>
    <s v="No"/>
    <s v="No"/>
    <n v="3"/>
    <x v="1"/>
  </r>
  <r>
    <s v="Id696"/>
    <n v="38.19"/>
    <n v="10.49"/>
    <s v="No"/>
    <s v="No"/>
    <s v="No"/>
    <n v="3"/>
    <x v="1"/>
  </r>
  <r>
    <s v="Id697"/>
    <n v="26.41"/>
    <n v="8.11"/>
    <s v="No"/>
    <s v="No"/>
    <s v="No"/>
    <n v="3"/>
    <x v="1"/>
  </r>
  <r>
    <s v="Id698"/>
    <n v="28.785"/>
    <n v="6.6"/>
    <s v="No"/>
    <s v="No"/>
    <s v="No"/>
    <s v="No major surgery"/>
    <x v="1"/>
  </r>
  <r>
    <s v="Id699"/>
    <n v="26.695"/>
    <n v="10.14"/>
    <s v="yes"/>
    <s v="No"/>
    <s v="Yes"/>
    <n v="1"/>
    <x v="1"/>
  </r>
  <r>
    <s v="Id700"/>
    <n v="32.799999999999997"/>
    <n v="6.06"/>
    <s v="yes"/>
    <s v="No"/>
    <s v="No"/>
    <n v="1"/>
    <x v="1"/>
  </r>
  <r>
    <s v="Id701"/>
    <n v="35.869999999999997"/>
    <n v="9.91"/>
    <s v="yes"/>
    <s v="No"/>
    <s v="No"/>
    <s v="No major surgery"/>
    <x v="1"/>
  </r>
  <r>
    <s v="Id702"/>
    <n v="21.66"/>
    <n v="4.1399999999999997"/>
    <s v="yes"/>
    <s v="No"/>
    <s v="No"/>
    <n v="2"/>
    <x v="1"/>
  </r>
  <r>
    <s v="Id703"/>
    <n v="37.72"/>
    <n v="4.38"/>
    <s v="yes"/>
    <s v="No"/>
    <s v="Yes"/>
    <n v="1"/>
    <x v="1"/>
  </r>
  <r>
    <s v="Id704"/>
    <n v="39.700000000000003"/>
    <n v="9.83"/>
    <s v="No"/>
    <s v="No"/>
    <s v="No"/>
    <n v="3"/>
    <x v="1"/>
  </r>
  <r>
    <s v="Id705"/>
    <n v="35.97"/>
    <n v="11.08"/>
    <s v="No"/>
    <s v="No"/>
    <s v="No"/>
    <n v="3"/>
    <x v="1"/>
  </r>
  <r>
    <s v="Id706"/>
    <n v="37.85"/>
    <n v="11.01"/>
    <s v="No"/>
    <s v="No"/>
    <s v="No"/>
    <s v="No major surgery"/>
    <x v="1"/>
  </r>
  <r>
    <s v="Id707"/>
    <n v="21.66"/>
    <n v="4.37"/>
    <s v="No"/>
    <s v="yes"/>
    <s v="No"/>
    <n v="1"/>
    <x v="0"/>
  </r>
  <r>
    <s v="Id708"/>
    <n v="39.369999999999997"/>
    <n v="5.91"/>
    <s v="No"/>
    <s v="No"/>
    <s v="No"/>
    <n v="2"/>
    <x v="1"/>
  </r>
  <r>
    <s v="Id709"/>
    <n v="40.880000000000003"/>
    <n v="7.65"/>
    <s v="No"/>
    <s v="No"/>
    <s v="No"/>
    <s v="No major surgery"/>
    <x v="1"/>
  </r>
  <r>
    <s v="Id710"/>
    <n v="26.22"/>
    <n v="5.37"/>
    <s v="yes"/>
    <s v="No"/>
    <s v="No"/>
    <n v="2"/>
    <x v="1"/>
  </r>
  <r>
    <s v="Id711"/>
    <n v="25.08"/>
    <n v="5.75"/>
    <s v="yes"/>
    <s v="No"/>
    <s v="No"/>
    <n v="2"/>
    <x v="1"/>
  </r>
  <r>
    <s v="Id712"/>
    <n v="39.1"/>
    <n v="6.79"/>
    <s v="yes"/>
    <s v="No"/>
    <s v="No"/>
    <n v="2"/>
    <x v="1"/>
  </r>
  <r>
    <s v="Id713"/>
    <n v="37.905000000000001"/>
    <n v="7.03"/>
    <s v="No"/>
    <s v="No"/>
    <s v="No"/>
    <n v="3"/>
    <x v="1"/>
  </r>
  <r>
    <s v="Id714"/>
    <n v="43.35"/>
    <n v="5.41"/>
    <s v="yes"/>
    <s v="No"/>
    <s v="Yes"/>
    <n v="1"/>
    <x v="1"/>
  </r>
  <r>
    <s v="Id715"/>
    <n v="36.15"/>
    <n v="8.0500000000000007"/>
    <s v="No"/>
    <s v="No"/>
    <s v="No"/>
    <s v="No major surgery"/>
    <x v="1"/>
  </r>
  <r>
    <s v="Id716"/>
    <n v="44.98"/>
    <n v="5.94"/>
    <s v="No"/>
    <s v="No"/>
    <s v="No"/>
    <n v="1"/>
    <x v="1"/>
  </r>
  <r>
    <s v="Id717"/>
    <n v="38.28"/>
    <n v="5.51"/>
    <s v="No"/>
    <s v="yes"/>
    <s v="No"/>
    <n v="1"/>
    <x v="1"/>
  </r>
  <r>
    <s v="Id718"/>
    <n v="32.299999999999997"/>
    <n v="6.55"/>
    <s v="yes"/>
    <s v="No"/>
    <s v="No"/>
    <n v="2"/>
    <x v="1"/>
  </r>
  <r>
    <s v="Id719"/>
    <n v="39.51"/>
    <n v="5.79"/>
    <s v="yes"/>
    <s v="No"/>
    <s v="No"/>
    <s v="No major surgery"/>
    <x v="1"/>
  </r>
  <r>
    <s v="Id720"/>
    <n v="50.46"/>
    <n v="4.5599999999999996"/>
    <s v="No"/>
    <s v="No"/>
    <s v="No"/>
    <s v="No major surgery"/>
    <x v="1"/>
  </r>
  <r>
    <s v="Id721"/>
    <n v="31.73"/>
    <n v="7"/>
    <s v="No"/>
    <s v="No"/>
    <s v="No"/>
    <s v="No major surgery"/>
    <x v="1"/>
  </r>
  <r>
    <s v="Id722"/>
    <n v="32.1"/>
    <n v="6.57"/>
    <s v="yes"/>
    <s v="No"/>
    <s v="Yes"/>
    <n v="1"/>
    <x v="1"/>
  </r>
  <r>
    <s v="Id723"/>
    <n v="27.83"/>
    <n v="11.61"/>
    <s v="yes"/>
    <s v="No"/>
    <s v="Yes"/>
    <n v="1"/>
    <x v="1"/>
  </r>
  <r>
    <s v="Id724"/>
    <n v="27.72"/>
    <n v="8.16"/>
    <s v="yes"/>
    <s v="No"/>
    <s v="Yes"/>
    <n v="1"/>
    <x v="1"/>
  </r>
  <r>
    <s v="Id725"/>
    <n v="36.765000000000001"/>
    <n v="4.4800000000000004"/>
    <s v="yes"/>
    <s v="No"/>
    <s v="No"/>
    <n v="2"/>
    <x v="1"/>
  </r>
  <r>
    <s v="Id726"/>
    <n v="48.36"/>
    <n v="4.08"/>
    <s v="No"/>
    <s v="No"/>
    <s v="No"/>
    <s v="No major surgery"/>
    <x v="1"/>
  </r>
  <r>
    <s v="Id727"/>
    <n v="31.445"/>
    <n v="4.4000000000000004"/>
    <s v="yes"/>
    <s v="No"/>
    <s v="No"/>
    <n v="2"/>
    <x v="1"/>
  </r>
  <r>
    <s v="Id728"/>
    <n v="27.55"/>
    <n v="9.02"/>
    <s v="No"/>
    <s v="No"/>
    <s v="No"/>
    <s v="No major surgery"/>
    <x v="1"/>
  </r>
  <r>
    <s v="Id729"/>
    <n v="33.11"/>
    <n v="8.06"/>
    <s v="No"/>
    <s v="No"/>
    <s v="No"/>
    <s v="No major surgery"/>
    <x v="1"/>
  </r>
  <r>
    <s v="Id730"/>
    <n v="36.85"/>
    <n v="6.21"/>
    <s v="yes"/>
    <s v="No"/>
    <s v="No"/>
    <n v="2"/>
    <x v="1"/>
  </r>
  <r>
    <s v="Id731"/>
    <n v="36.299999999999997"/>
    <n v="5.79"/>
    <s v="yes"/>
    <s v="No"/>
    <s v="No"/>
    <n v="2"/>
    <x v="1"/>
  </r>
  <r>
    <s v="Id732"/>
    <n v="45.34"/>
    <n v="5.69"/>
    <s v="yes"/>
    <s v="No"/>
    <s v="No"/>
    <s v="No major surgery"/>
    <x v="1"/>
  </r>
  <r>
    <s v="Id733"/>
    <n v="31.8"/>
    <n v="5.36"/>
    <s v="yes"/>
    <s v="No"/>
    <s v="No"/>
    <n v="2"/>
    <x v="1"/>
  </r>
  <r>
    <s v="Id734"/>
    <n v="41.02"/>
    <n v="11.37"/>
    <s v="No"/>
    <s v="No"/>
    <s v="No"/>
    <s v="No major surgery"/>
    <x v="1"/>
  </r>
  <r>
    <s v="Id735"/>
    <n v="32.68"/>
    <n v="11.87"/>
    <s v="No"/>
    <s v="No"/>
    <s v="No"/>
    <s v="No major surgery"/>
    <x v="1"/>
  </r>
  <r>
    <s v="Id736"/>
    <n v="21.7"/>
    <n v="4.9000000000000004"/>
    <s v="No"/>
    <s v="No"/>
    <s v="Yes"/>
    <n v="1"/>
    <x v="0"/>
  </r>
  <r>
    <s v="Id737"/>
    <n v="40.479999999999997"/>
    <n v="6.7"/>
    <s v="No"/>
    <s v="No"/>
    <s v="No"/>
    <n v="3"/>
    <x v="1"/>
  </r>
  <r>
    <s v="Id738"/>
    <n v="34.5"/>
    <n v="10.3"/>
    <s v="No"/>
    <s v="No"/>
    <s v="No"/>
    <n v="3"/>
    <x v="1"/>
  </r>
  <r>
    <s v="Id739"/>
    <n v="45.9"/>
    <n v="11.14"/>
    <s v="yes"/>
    <s v="No"/>
    <s v="No"/>
    <n v="1"/>
    <x v="1"/>
  </r>
  <r>
    <s v="Id740"/>
    <n v="33.479999999999997"/>
    <n v="4.74"/>
    <s v="yes"/>
    <s v="No"/>
    <s v="No"/>
    <n v="2"/>
    <x v="1"/>
  </r>
  <r>
    <s v="Id741"/>
    <n v="28.31"/>
    <n v="5.96"/>
    <s v="yes"/>
    <s v="No"/>
    <s v="No"/>
    <n v="2"/>
    <x v="1"/>
  </r>
  <r>
    <s v="Id742"/>
    <n v="21.565000000000001"/>
    <n v="4.95"/>
    <s v="No"/>
    <s v="yes"/>
    <s v="No"/>
    <n v="1"/>
    <x v="0"/>
  </r>
  <r>
    <s v="Id743"/>
    <n v="35.590000000000003"/>
    <n v="5.21"/>
    <s v="yes"/>
    <s v="No"/>
    <s v="Yes"/>
    <n v="1"/>
    <x v="1"/>
  </r>
  <r>
    <s v="Id744"/>
    <n v="43.44"/>
    <n v="4.8600000000000003"/>
    <s v="yes"/>
    <s v="No"/>
    <s v="No"/>
    <s v="No major surgery"/>
    <x v="1"/>
  </r>
  <r>
    <s v="Id745"/>
    <n v="21.754999999999999"/>
    <n v="7.79"/>
    <s v="yes"/>
    <s v="No"/>
    <s v="No"/>
    <s v="No major surgery"/>
    <x v="1"/>
  </r>
  <r>
    <s v="Id746"/>
    <n v="44.55"/>
    <n v="7.12"/>
    <s v="yes"/>
    <s v="No"/>
    <s v="No"/>
    <n v="1"/>
    <x v="1"/>
  </r>
  <r>
    <s v="Id747"/>
    <n v="43.32"/>
    <n v="4.67"/>
    <s v="yes"/>
    <s v="No"/>
    <s v="No"/>
    <s v="No major surgery"/>
    <x v="1"/>
  </r>
  <r>
    <s v="Id748"/>
    <n v="31.23"/>
    <n v="9.1199999999999992"/>
    <s v="yes"/>
    <s v="No"/>
    <s v="Yes"/>
    <n v="1"/>
    <x v="1"/>
  </r>
  <r>
    <s v="Id749"/>
    <n v="42.81"/>
    <n v="4.1500000000000004"/>
    <s v="No"/>
    <s v="No"/>
    <s v="No"/>
    <n v="1"/>
    <x v="1"/>
  </r>
  <r>
    <s v="Id750"/>
    <n v="35.909999999999997"/>
    <n v="6.72"/>
    <s v="yes"/>
    <s v="No"/>
    <s v="No"/>
    <n v="2"/>
    <x v="1"/>
  </r>
  <r>
    <s v="Id751"/>
    <n v="36.65"/>
    <n v="5.01"/>
    <s v="yes"/>
    <s v="No"/>
    <s v="Yes"/>
    <n v="1"/>
    <x v="1"/>
  </r>
  <r>
    <s v="Id752"/>
    <n v="22.04"/>
    <n v="10.9"/>
    <s v="yes"/>
    <s v="No"/>
    <s v="No"/>
    <n v="2"/>
    <x v="1"/>
  </r>
  <r>
    <s v="Id753"/>
    <n v="31.824999999999999"/>
    <n v="5.52"/>
    <s v="yes"/>
    <s v="No"/>
    <s v="No"/>
    <n v="1"/>
    <x v="1"/>
  </r>
  <r>
    <s v="Id754"/>
    <n v="53.58"/>
    <n v="4.55"/>
    <s v="No"/>
    <s v="No"/>
    <s v="No"/>
    <n v="1"/>
    <x v="1"/>
  </r>
  <r>
    <s v="Id755"/>
    <n v="34.299999999999997"/>
    <n v="11.76"/>
    <s v="No"/>
    <s v="No"/>
    <s v="No"/>
    <s v="No major surgery"/>
    <x v="1"/>
  </r>
  <r>
    <s v="Id756"/>
    <n v="32.11"/>
    <n v="7.06"/>
    <s v="No"/>
    <s v="No"/>
    <s v="No"/>
    <s v="No major surgery"/>
    <x v="1"/>
  </r>
  <r>
    <s v="Id757"/>
    <n v="31.78"/>
    <n v="11.35"/>
    <s v="yes"/>
    <s v="No"/>
    <s v="Yes"/>
    <n v="1"/>
    <x v="1"/>
  </r>
  <r>
    <s v="Id758"/>
    <n v="46.89"/>
    <n v="5.52"/>
    <s v="No"/>
    <s v="No"/>
    <s v="No"/>
    <s v="No major surgery"/>
    <x v="1"/>
  </r>
  <r>
    <s v="Id759"/>
    <n v="39.35"/>
    <n v="7.86"/>
    <s v="yes"/>
    <s v="No"/>
    <s v="No"/>
    <n v="1"/>
    <x v="1"/>
  </r>
  <r>
    <s v="Id760"/>
    <n v="39.200000000000003"/>
    <n v="11.38"/>
    <s v="No"/>
    <s v="No"/>
    <s v="No"/>
    <s v="No major surgery"/>
    <x v="1"/>
  </r>
  <r>
    <s v="Id761"/>
    <n v="39.159999999999997"/>
    <n v="10.48"/>
    <s v="No"/>
    <s v="No"/>
    <s v="No"/>
    <s v="No major surgery"/>
    <x v="1"/>
  </r>
  <r>
    <s v="Id762"/>
    <n v="44.1"/>
    <n v="5.04"/>
    <s v="yes"/>
    <s v="No"/>
    <s v="No"/>
    <s v="No major surgery"/>
    <x v="1"/>
  </r>
  <r>
    <s v="Id763"/>
    <n v="33.200000000000003"/>
    <n v="9.06"/>
    <s v="No"/>
    <s v="No"/>
    <s v="No"/>
    <s v="No major surgery"/>
    <x v="1"/>
  </r>
  <r>
    <s v="Id764"/>
    <n v="29.92"/>
    <n v="11.07"/>
    <s v="No"/>
    <s v="No"/>
    <s v="No"/>
    <s v="No major surgery"/>
    <x v="1"/>
  </r>
  <r>
    <s v="Id765"/>
    <n v="25"/>
    <n v="10.45"/>
    <s v="No"/>
    <s v="No"/>
    <s v="No"/>
    <s v="No major surgery"/>
    <x v="1"/>
  </r>
  <r>
    <s v="Id766"/>
    <n v="38.869999999999997"/>
    <n v="8.6300000000000008"/>
    <s v="yes"/>
    <s v="No"/>
    <s v="No"/>
    <n v="1"/>
    <x v="1"/>
  </r>
  <r>
    <s v="Id767"/>
    <n v="32.299999999999997"/>
    <n v="5.28"/>
    <s v="yes"/>
    <s v="No"/>
    <s v="No"/>
    <n v="2"/>
    <x v="1"/>
  </r>
  <r>
    <s v="Id768"/>
    <n v="31.16"/>
    <n v="7.49"/>
    <s v="yes"/>
    <s v="No"/>
    <s v="No"/>
    <n v="2"/>
    <x v="1"/>
  </r>
  <r>
    <s v="Id769"/>
    <n v="54.59"/>
    <n v="4.2699999999999996"/>
    <s v="No"/>
    <s v="No"/>
    <s v="No"/>
    <s v="No major surgery"/>
    <x v="1"/>
  </r>
  <r>
    <s v="Id770"/>
    <n v="21.09"/>
    <n v="9.2200000000000006"/>
    <s v="yes"/>
    <s v="No"/>
    <s v="No"/>
    <n v="2"/>
    <x v="1"/>
  </r>
  <r>
    <s v="Id771"/>
    <n v="52.41"/>
    <n v="5.99"/>
    <s v="No"/>
    <s v="No"/>
    <s v="No"/>
    <n v="1"/>
    <x v="1"/>
  </r>
  <r>
    <s v="Id772"/>
    <n v="41.47"/>
    <n v="5.86"/>
    <s v="yes"/>
    <s v="No"/>
    <s v="No"/>
    <n v="2"/>
    <x v="1"/>
  </r>
  <r>
    <s v="Id773"/>
    <n v="33.1"/>
    <n v="5.19"/>
    <s v="yes"/>
    <s v="No"/>
    <s v="No"/>
    <n v="2"/>
    <x v="1"/>
  </r>
  <r>
    <s v="Id774"/>
    <n v="30.8"/>
    <n v="4.37"/>
    <s v="yes"/>
    <s v="No"/>
    <s v="No"/>
    <n v="2"/>
    <x v="1"/>
  </r>
  <r>
    <s v="Id775"/>
    <n v="42.06"/>
    <n v="5.32"/>
    <s v="No"/>
    <s v="No"/>
    <s v="No"/>
    <n v="1"/>
    <x v="1"/>
  </r>
  <r>
    <s v="Id776"/>
    <n v="39.270000000000003"/>
    <n v="5.64"/>
    <s v="No"/>
    <s v="No"/>
    <s v="Yes"/>
    <n v="1"/>
    <x v="1"/>
  </r>
  <r>
    <s v="Id777"/>
    <n v="30.71"/>
    <n v="5.59"/>
    <s v="yes"/>
    <s v="No"/>
    <s v="No"/>
    <n v="1"/>
    <x v="1"/>
  </r>
  <r>
    <s v="Id778"/>
    <n v="47.19"/>
    <n v="5.29"/>
    <s v="No"/>
    <s v="No"/>
    <s v="No"/>
    <s v="No major surgery"/>
    <x v="1"/>
  </r>
  <r>
    <s v="Id779"/>
    <n v="30.02"/>
    <n v="6.65"/>
    <s v="No"/>
    <s v="No"/>
    <s v="No"/>
    <s v="No major surgery"/>
    <x v="1"/>
  </r>
  <r>
    <s v="Id780"/>
    <n v="37.909999999999997"/>
    <n v="5.68"/>
    <s v="yes"/>
    <s v="No"/>
    <s v="No"/>
    <s v="No major surgery"/>
    <x v="1"/>
  </r>
  <r>
    <s v="Id781"/>
    <n v="54.61"/>
    <n v="4.49"/>
    <s v="No"/>
    <s v="No"/>
    <s v="No"/>
    <s v="No major surgery"/>
    <x v="1"/>
  </r>
  <r>
    <s v="Id782"/>
    <n v="36.005000000000003"/>
    <n v="6.9"/>
    <s v="No"/>
    <s v="No"/>
    <s v="No"/>
    <s v="No major surgery"/>
    <x v="1"/>
  </r>
  <r>
    <s v="Id783"/>
    <n v="28.7"/>
    <n v="11.52"/>
    <s v="No"/>
    <s v="No"/>
    <s v="No"/>
    <s v="No major surgery"/>
    <x v="1"/>
  </r>
  <r>
    <s v="Id784"/>
    <n v="34.295000000000002"/>
    <n v="11.24"/>
    <s v="No"/>
    <s v="No"/>
    <s v="No"/>
    <s v="No major surgery"/>
    <x v="1"/>
  </r>
  <r>
    <s v="Id785"/>
    <n v="27.55"/>
    <n v="10.98"/>
    <s v="No"/>
    <s v="No"/>
    <s v="No"/>
    <s v="No major surgery"/>
    <x v="1"/>
  </r>
  <r>
    <s v="Id786"/>
    <n v="40.700000000000003"/>
    <n v="5.42"/>
    <s v="No"/>
    <s v="No"/>
    <s v="No"/>
    <s v="No major surgery"/>
    <x v="1"/>
  </r>
  <r>
    <s v="Id787"/>
    <n v="18.335000000000001"/>
    <n v="10.97"/>
    <s v="No"/>
    <s v="No"/>
    <s v="No"/>
    <s v="No major surgery"/>
    <x v="1"/>
  </r>
  <r>
    <s v="Id788"/>
    <n v="33.914999999999999"/>
    <n v="9.56"/>
    <s v="yes"/>
    <s v="No"/>
    <s v="No"/>
    <n v="2"/>
    <x v="1"/>
  </r>
  <r>
    <s v="Id789"/>
    <n v="33.534999999999997"/>
    <n v="9.4"/>
    <s v="yes"/>
    <s v="No"/>
    <s v="No"/>
    <n v="2"/>
    <x v="1"/>
  </r>
  <r>
    <s v="Id790"/>
    <n v="23.655000000000001"/>
    <n v="8.48"/>
    <s v="yes"/>
    <s v="No"/>
    <s v="No"/>
    <n v="2"/>
    <x v="1"/>
  </r>
  <r>
    <s v="Id791"/>
    <n v="28"/>
    <n v="5.57"/>
    <s v="No"/>
    <s v="No"/>
    <s v="No"/>
    <s v="No major surgery"/>
    <x v="1"/>
  </r>
  <r>
    <s v="Id792"/>
    <n v="30.23"/>
    <n v="6.94"/>
    <s v="yes"/>
    <s v="No"/>
    <s v="Yes"/>
    <n v="1"/>
    <x v="1"/>
  </r>
  <r>
    <s v="Id793"/>
    <n v="51.14"/>
    <n v="4.05"/>
    <s v="No"/>
    <s v="No"/>
    <s v="No"/>
    <n v="1"/>
    <x v="1"/>
  </r>
  <r>
    <s v="Id794"/>
    <n v="24.32"/>
    <n v="10.220000000000001"/>
    <s v="No"/>
    <s v="No"/>
    <s v="No"/>
    <s v="No major surgery"/>
    <x v="1"/>
  </r>
  <r>
    <s v="Id795"/>
    <n v="38.06"/>
    <n v="9.24"/>
    <s v="No"/>
    <s v="No"/>
    <s v="No"/>
    <s v="No major surgery"/>
    <x v="1"/>
  </r>
  <r>
    <s v="Id796"/>
    <n v="37.700000000000003"/>
    <n v="8.6"/>
    <s v="No"/>
    <s v="No"/>
    <s v="No"/>
    <s v="No major surgery"/>
    <x v="1"/>
  </r>
  <r>
    <s v="Id797"/>
    <n v="44"/>
    <n v="9.32"/>
    <s v="yes"/>
    <s v="No"/>
    <s v="No"/>
    <n v="2"/>
    <x v="1"/>
  </r>
  <r>
    <s v="Id798"/>
    <n v="41.45"/>
    <n v="6.12"/>
    <s v="yes"/>
    <s v="No"/>
    <s v="No"/>
    <s v="No major surgery"/>
    <x v="1"/>
  </r>
  <r>
    <s v="Id799"/>
    <n v="25.364999999999998"/>
    <n v="9.19"/>
    <s v="yes"/>
    <s v="No"/>
    <s v="No"/>
    <s v="No major surgery"/>
    <x v="1"/>
  </r>
  <r>
    <s v="Id800"/>
    <n v="34.56"/>
    <n v="5.84"/>
    <s v="yes"/>
    <s v="No"/>
    <s v="Yes"/>
    <n v="1"/>
    <x v="1"/>
  </r>
  <r>
    <s v="Id801"/>
    <n v="28.2"/>
    <n v="7.19"/>
    <s v="yes"/>
    <s v="No"/>
    <s v="No"/>
    <n v="2"/>
    <x v="1"/>
  </r>
  <r>
    <s v="Id802"/>
    <n v="30.43"/>
    <n v="9.39"/>
    <s v="No"/>
    <s v="No"/>
    <s v="No"/>
    <s v="No major surgery"/>
    <x v="1"/>
  </r>
  <r>
    <s v="Id803"/>
    <n v="32.395000000000003"/>
    <n v="4.2699999999999996"/>
    <s v="yes"/>
    <s v="No"/>
    <s v="No"/>
    <n v="1"/>
    <x v="1"/>
  </r>
  <r>
    <s v="Id804"/>
    <n v="24.035"/>
    <n v="11.71"/>
    <s v="No"/>
    <s v="No"/>
    <s v="No"/>
    <s v="No major surgery"/>
    <x v="1"/>
  </r>
  <r>
    <s v="Id805"/>
    <n v="37.119999999999997"/>
    <n v="5.29"/>
    <s v="No"/>
    <s v="No"/>
    <s v="No"/>
    <n v="2"/>
    <x v="1"/>
  </r>
  <r>
    <s v="Id806"/>
    <n v="34.840000000000003"/>
    <n v="6"/>
    <s v="yes"/>
    <s v="No"/>
    <s v="Yes"/>
    <n v="1"/>
    <x v="1"/>
  </r>
  <r>
    <s v="Id807"/>
    <n v="29.53"/>
    <n v="10.64"/>
    <s v="No"/>
    <s v="No"/>
    <s v="No"/>
    <s v="No major surgery"/>
    <x v="1"/>
  </r>
  <r>
    <s v="Id808"/>
    <n v="42.51"/>
    <n v="8.2100000000000009"/>
    <s v="yes"/>
    <s v="No"/>
    <s v="No"/>
    <s v="No major surgery"/>
    <x v="1"/>
  </r>
  <r>
    <s v="Id809"/>
    <n v="38.14"/>
    <n v="5.58"/>
    <s v="No"/>
    <s v="No"/>
    <s v="Yes"/>
    <n v="1"/>
    <x v="1"/>
  </r>
  <r>
    <s v="Id810"/>
    <n v="39.93"/>
    <n v="8.75"/>
    <s v="No"/>
    <s v="No"/>
    <s v="No"/>
    <s v="No major surgery"/>
    <x v="1"/>
  </r>
  <r>
    <s v="Id811"/>
    <n v="38.83"/>
    <n v="11.86"/>
    <s v="No"/>
    <s v="No"/>
    <s v="No"/>
    <s v="No major surgery"/>
    <x v="1"/>
  </r>
  <r>
    <s v="Id812"/>
    <n v="37.4"/>
    <n v="11.46"/>
    <s v="No"/>
    <s v="No"/>
    <s v="No"/>
    <s v="No major surgery"/>
    <x v="1"/>
  </r>
  <r>
    <s v="Id813"/>
    <n v="21.4"/>
    <n v="9.0299999999999994"/>
    <s v="No"/>
    <s v="No"/>
    <s v="No"/>
    <s v="No major surgery"/>
    <x v="1"/>
  </r>
  <r>
    <s v="Id814"/>
    <n v="38.380000000000003"/>
    <n v="8.26"/>
    <s v="yes"/>
    <s v="No"/>
    <s v="No"/>
    <n v="2"/>
    <x v="1"/>
  </r>
  <r>
    <s v="Id815"/>
    <n v="33.659999999999997"/>
    <n v="5.42"/>
    <s v="yes"/>
    <s v="No"/>
    <s v="No"/>
    <n v="2"/>
    <x v="1"/>
  </r>
  <r>
    <s v="Id816"/>
    <n v="31.79"/>
    <n v="11.33"/>
    <s v="yes"/>
    <s v="No"/>
    <s v="Yes"/>
    <n v="1"/>
    <x v="1"/>
  </r>
  <r>
    <s v="Id817"/>
    <n v="29.7"/>
    <n v="7.69"/>
    <s v="yes"/>
    <s v="No"/>
    <s v="Yes"/>
    <n v="1"/>
    <x v="1"/>
  </r>
  <r>
    <s v="Id818"/>
    <n v="25.46"/>
    <n v="8.77"/>
    <s v="yes"/>
    <s v="No"/>
    <s v="Yes"/>
    <n v="1"/>
    <x v="1"/>
  </r>
  <r>
    <s v="Id819"/>
    <n v="39.14"/>
    <n v="4.91"/>
    <s v="No"/>
    <s v="yes"/>
    <s v="No"/>
    <n v="1"/>
    <x v="1"/>
  </r>
  <r>
    <s v="Id820"/>
    <n v="41.2"/>
    <n v="4.95"/>
    <s v="No"/>
    <s v="No"/>
    <s v="No"/>
    <n v="1"/>
    <x v="1"/>
  </r>
  <r>
    <s v="Id821"/>
    <n v="28.81"/>
    <n v="10.8"/>
    <s v="yes"/>
    <s v="No"/>
    <s v="Yes"/>
    <n v="1"/>
    <x v="1"/>
  </r>
  <r>
    <s v="Id822"/>
    <n v="37.409999999999997"/>
    <n v="7.21"/>
    <s v="No"/>
    <s v="No"/>
    <s v="No"/>
    <n v="2"/>
    <x v="1"/>
  </r>
  <r>
    <s v="Id823"/>
    <n v="52.54"/>
    <n v="5.12"/>
    <s v="No"/>
    <s v="No"/>
    <s v="Yes"/>
    <n v="1"/>
    <x v="1"/>
  </r>
  <r>
    <s v="Id824"/>
    <n v="17.29"/>
    <n v="4.62"/>
    <s v="No"/>
    <s v="yes"/>
    <s v="No"/>
    <n v="1"/>
    <x v="0"/>
  </r>
  <r>
    <s v="Id825"/>
    <n v="31.74"/>
    <n v="7.68"/>
    <s v="yes"/>
    <s v="No"/>
    <s v="No"/>
    <s v="No major surgery"/>
    <x v="1"/>
  </r>
  <r>
    <s v="Id826"/>
    <n v="26.504999999999999"/>
    <n v="6.79"/>
    <s v="yes"/>
    <s v="No"/>
    <s v="Yes"/>
    <n v="1"/>
    <x v="1"/>
  </r>
  <r>
    <s v="Id827"/>
    <n v="36.479999999999997"/>
    <n v="11.09"/>
    <s v="No"/>
    <s v="No"/>
    <s v="No"/>
    <s v="No major surgery"/>
    <x v="1"/>
  </r>
  <r>
    <s v="Id828"/>
    <n v="39.159999999999997"/>
    <n v="5.24"/>
    <s v="yes"/>
    <s v="No"/>
    <s v="Yes"/>
    <n v="1"/>
    <x v="1"/>
  </r>
  <r>
    <s v="Id829"/>
    <n v="28.22"/>
    <n v="7.51"/>
    <s v="yes"/>
    <s v="No"/>
    <s v="Yes"/>
    <n v="1"/>
    <x v="1"/>
  </r>
  <r>
    <s v="Id830"/>
    <n v="35"/>
    <n v="4.13"/>
    <s v="No"/>
    <s v="No"/>
    <s v="No"/>
    <n v="2"/>
    <x v="1"/>
  </r>
  <r>
    <s v="Id831"/>
    <n v="36.24"/>
    <n v="8.3800000000000008"/>
    <s v="yes"/>
    <s v="No"/>
    <s v="No"/>
    <n v="1"/>
    <x v="1"/>
  </r>
  <r>
    <s v="Id832"/>
    <n v="36.954999999999998"/>
    <n v="8.07"/>
    <s v="No"/>
    <s v="No"/>
    <s v="No"/>
    <s v="No major surgery"/>
    <x v="1"/>
  </r>
  <r>
    <s v="Id833"/>
    <n v="29.64"/>
    <n v="8.9499999999999993"/>
    <s v="No"/>
    <s v="No"/>
    <s v="No"/>
    <s v="No major surgery"/>
    <x v="1"/>
  </r>
  <r>
    <s v="Id834"/>
    <n v="42.74"/>
    <n v="6.31"/>
    <s v="yes"/>
    <s v="No"/>
    <s v="No"/>
    <n v="1"/>
    <x v="1"/>
  </r>
  <r>
    <s v="Id835"/>
    <n v="36.130000000000003"/>
    <n v="7.19"/>
    <s v="yes"/>
    <s v="No"/>
    <s v="No"/>
    <n v="2"/>
    <x v="1"/>
  </r>
  <r>
    <s v="Id836"/>
    <n v="31.55"/>
    <n v="6.11"/>
    <s v="yes"/>
    <s v="No"/>
    <s v="No"/>
    <n v="1"/>
    <x v="1"/>
  </r>
  <r>
    <s v="Id837"/>
    <n v="52.75"/>
    <n v="6.02"/>
    <s v="No"/>
    <s v="No"/>
    <s v="No"/>
    <n v="1"/>
    <x v="1"/>
  </r>
  <r>
    <s v="Id838"/>
    <n v="36.67"/>
    <n v="11.86"/>
    <s v="No"/>
    <s v="No"/>
    <s v="No"/>
    <s v="No major surgery"/>
    <x v="1"/>
  </r>
  <r>
    <s v="Id839"/>
    <n v="38.06"/>
    <n v="8.25"/>
    <s v="No"/>
    <s v="No"/>
    <s v="No"/>
    <s v="No major surgery"/>
    <x v="1"/>
  </r>
  <r>
    <s v="Id840"/>
    <n v="38"/>
    <n v="8.1300000000000008"/>
    <s v="No"/>
    <s v="No"/>
    <s v="No"/>
    <s v="No major surgery"/>
    <x v="1"/>
  </r>
  <r>
    <s v="Id841"/>
    <n v="35.1"/>
    <n v="10.1"/>
    <s v="No"/>
    <s v="No"/>
    <s v="No"/>
    <s v="No major surgery"/>
    <x v="1"/>
  </r>
  <r>
    <s v="Id842"/>
    <n v="33.82"/>
    <n v="5.89"/>
    <s v="yes"/>
    <s v="No"/>
    <s v="No"/>
    <n v="2"/>
    <x v="1"/>
  </r>
  <r>
    <s v="Id843"/>
    <n v="37.43"/>
    <n v="4.97"/>
    <s v="No"/>
    <s v="No"/>
    <s v="No"/>
    <n v="2"/>
    <x v="1"/>
  </r>
  <r>
    <s v="Id844"/>
    <n v="30.5"/>
    <n v="9.9"/>
    <s v="No"/>
    <s v="No"/>
    <s v="No"/>
    <s v="No major surgery"/>
    <x v="1"/>
  </r>
  <r>
    <s v="Id845"/>
    <n v="24.53"/>
    <n v="9.0500000000000007"/>
    <s v="No"/>
    <s v="No"/>
    <s v="No"/>
    <s v="No major surgery"/>
    <x v="1"/>
  </r>
  <r>
    <s v="Id846"/>
    <n v="25.74"/>
    <n v="10.93"/>
    <s v="No"/>
    <s v="No"/>
    <s v="No"/>
    <s v="No major surgery"/>
    <x v="1"/>
  </r>
  <r>
    <s v="Id847"/>
    <n v="34.08"/>
    <n v="7.58"/>
    <s v="yes"/>
    <s v="No"/>
    <s v="No"/>
    <n v="2"/>
    <x v="1"/>
  </r>
  <r>
    <s v="Id848"/>
    <n v="31.35"/>
    <n v="11"/>
    <s v="yes"/>
    <s v="No"/>
    <s v="Yes"/>
    <n v="1"/>
    <x v="1"/>
  </r>
  <r>
    <s v="Id849"/>
    <n v="26.79"/>
    <n v="5.0599999999999996"/>
    <s v="No"/>
    <s v="No"/>
    <s v="No"/>
    <n v="1"/>
    <x v="1"/>
  </r>
  <r>
    <s v="Id850"/>
    <n v="42.78"/>
    <n v="6.11"/>
    <s v="yes"/>
    <s v="No"/>
    <s v="No"/>
    <n v="1"/>
    <x v="1"/>
  </r>
  <r>
    <s v="Id851"/>
    <n v="46.75"/>
    <n v="6.66"/>
    <s v="yes"/>
    <s v="No"/>
    <s v="No"/>
    <n v="2"/>
    <x v="1"/>
  </r>
  <r>
    <s v="Id852"/>
    <n v="32.15"/>
    <n v="4.0199999999999996"/>
    <s v="yes"/>
    <s v="No"/>
    <s v="Yes"/>
    <n v="1"/>
    <x v="1"/>
  </r>
  <r>
    <s v="Id853"/>
    <n v="43.4"/>
    <n v="8.81"/>
    <s v="yes"/>
    <s v="No"/>
    <s v="No"/>
    <n v="2"/>
    <x v="1"/>
  </r>
  <r>
    <s v="Id854"/>
    <n v="31.57"/>
    <n v="7.92"/>
    <s v="yes"/>
    <s v="No"/>
    <s v="No"/>
    <n v="2"/>
    <x v="1"/>
  </r>
  <r>
    <s v="Id855"/>
    <n v="24.32"/>
    <n v="7.48"/>
    <s v="No"/>
    <s v="No"/>
    <s v="No"/>
    <s v="No major surgery"/>
    <x v="1"/>
  </r>
  <r>
    <s v="Id856"/>
    <n v="31.07"/>
    <n v="4.62"/>
    <s v="yes"/>
    <s v="No"/>
    <s v="No"/>
    <n v="2"/>
    <x v="1"/>
  </r>
  <r>
    <s v="Id857"/>
    <n v="35.814999999999998"/>
    <n v="8.4700000000000006"/>
    <s v="No"/>
    <s v="No"/>
    <s v="No"/>
    <s v="No major surgery"/>
    <x v="1"/>
  </r>
  <r>
    <s v="Id858"/>
    <n v="40.81"/>
    <n v="10.58"/>
    <s v="yes"/>
    <s v="No"/>
    <s v="No"/>
    <s v="No major surgery"/>
    <x v="1"/>
  </r>
  <r>
    <s v="Id859"/>
    <n v="24.605"/>
    <n v="7.48"/>
    <s v="No"/>
    <s v="No"/>
    <s v="No"/>
    <s v="No major surgery"/>
    <x v="1"/>
  </r>
  <r>
    <s v="Id860"/>
    <n v="21.47"/>
    <n v="7.82"/>
    <s v="No"/>
    <s v="No"/>
    <s v="No"/>
    <s v="No major surgery"/>
    <x v="1"/>
  </r>
  <r>
    <s v="Id861"/>
    <n v="52.89"/>
    <n v="4.96"/>
    <s v="yes"/>
    <s v="No"/>
    <s v="No"/>
    <n v="1"/>
    <x v="1"/>
  </r>
  <r>
    <s v="Id862"/>
    <n v="32.965000000000003"/>
    <n v="6.15"/>
    <s v="yes"/>
    <s v="No"/>
    <s v="No"/>
    <n v="1"/>
    <x v="1"/>
  </r>
  <r>
    <s v="Id863"/>
    <n v="36.799999999999997"/>
    <n v="4.62"/>
    <s v="No"/>
    <s v="No"/>
    <s v="Yes"/>
    <n v="1"/>
    <x v="1"/>
  </r>
  <r>
    <s v="Id864"/>
    <n v="34.299999999999997"/>
    <n v="4.87"/>
    <s v="No"/>
    <s v="No"/>
    <s v="No"/>
    <n v="2"/>
    <x v="1"/>
  </r>
  <r>
    <s v="Id865"/>
    <n v="35.244999999999997"/>
    <n v="4.63"/>
    <s v="No"/>
    <s v="No"/>
    <s v="No"/>
    <s v="No major surgery"/>
    <x v="1"/>
  </r>
  <r>
    <s v="Id866"/>
    <n v="26.23"/>
    <n v="11.93"/>
    <s v="No"/>
    <s v="No"/>
    <s v="No"/>
    <s v="No major surgery"/>
    <x v="1"/>
  </r>
  <r>
    <s v="Id867"/>
    <n v="36.1"/>
    <n v="5.65"/>
    <s v="yes"/>
    <s v="No"/>
    <s v="No"/>
    <n v="2"/>
    <x v="1"/>
  </r>
  <r>
    <s v="Id868"/>
    <n v="37.1"/>
    <n v="11.21"/>
    <s v="yes"/>
    <s v="No"/>
    <s v="Yes"/>
    <n v="1"/>
    <x v="1"/>
  </r>
  <r>
    <s v="Id869"/>
    <n v="27.5"/>
    <n v="10.62"/>
    <s v="yes"/>
    <s v="No"/>
    <s v="Yes"/>
    <n v="1"/>
    <x v="1"/>
  </r>
  <r>
    <s v="Id870"/>
    <n v="24.7"/>
    <n v="10.7"/>
    <s v="yes"/>
    <s v="No"/>
    <s v="Yes"/>
    <n v="1"/>
    <x v="1"/>
  </r>
  <r>
    <s v="Id871"/>
    <n v="26.78"/>
    <n v="10.02"/>
    <s v="yes"/>
    <s v="No"/>
    <s v="Yes"/>
    <n v="1"/>
    <x v="1"/>
  </r>
  <r>
    <s v="Id872"/>
    <n v="45.8"/>
    <n v="4.8499999999999996"/>
    <s v="No"/>
    <s v="No"/>
    <s v="No"/>
    <s v="No major surgery"/>
    <x v="1"/>
  </r>
  <r>
    <s v="Id873"/>
    <n v="29"/>
    <n v="4.3899999999999997"/>
    <s v="yes"/>
    <s v="No"/>
    <s v="No"/>
    <n v="2"/>
    <x v="1"/>
  </r>
  <r>
    <s v="Id874"/>
    <n v="33.534999999999997"/>
    <n v="8.24"/>
    <s v="yes"/>
    <s v="No"/>
    <s v="No"/>
    <s v="No major surgery"/>
    <x v="1"/>
  </r>
  <r>
    <s v="Id875"/>
    <n v="32.774999999999999"/>
    <n v="9.77"/>
    <s v="yes"/>
    <s v="No"/>
    <s v="No"/>
    <s v="No major surgery"/>
    <x v="1"/>
  </r>
  <r>
    <s v="Id876"/>
    <n v="37.51"/>
    <n v="5.5"/>
    <s v="yes"/>
    <s v="No"/>
    <s v="No"/>
    <n v="2"/>
    <x v="1"/>
  </r>
  <r>
    <s v="Id877"/>
    <n v="39.86"/>
    <n v="11.84"/>
    <s v="yes"/>
    <s v="No"/>
    <s v="No"/>
    <n v="1"/>
    <x v="1"/>
  </r>
  <r>
    <s v="Id878"/>
    <n v="42.13"/>
    <n v="4.66"/>
    <s v="No"/>
    <s v="No"/>
    <s v="No"/>
    <s v="No major surgery"/>
    <x v="1"/>
  </r>
  <r>
    <s v="Id879"/>
    <n v="35.99"/>
    <n v="11.11"/>
    <s v="No"/>
    <s v="No"/>
    <s v="No"/>
    <s v="No major surgery"/>
    <x v="1"/>
  </r>
  <r>
    <s v="Id880"/>
    <n v="35.200000000000003"/>
    <n v="7.72"/>
    <s v="yes"/>
    <s v="No"/>
    <s v="Yes"/>
    <n v="1"/>
    <x v="1"/>
  </r>
  <r>
    <s v="Id881"/>
    <n v="29.91"/>
    <n v="5.55"/>
    <s v="yes"/>
    <s v="No"/>
    <s v="No"/>
    <n v="2"/>
    <x v="1"/>
  </r>
  <r>
    <s v="Id882"/>
    <n v="36.479999999999997"/>
    <n v="5.05"/>
    <s v="yes"/>
    <s v="No"/>
    <s v="No"/>
    <n v="1"/>
    <x v="1"/>
  </r>
  <r>
    <s v="Id883"/>
    <n v="27.5"/>
    <n v="8.69"/>
    <s v="yes"/>
    <s v="No"/>
    <s v="Yes"/>
    <n v="1"/>
    <x v="1"/>
  </r>
  <r>
    <s v="Id884"/>
    <n v="33.44"/>
    <n v="5.9"/>
    <s v="yes"/>
    <s v="No"/>
    <s v="No"/>
    <n v="1"/>
    <x v="1"/>
  </r>
  <r>
    <s v="Id885"/>
    <n v="28.215"/>
    <n v="6.29"/>
    <s v="yes"/>
    <s v="No"/>
    <s v="No"/>
    <n v="1"/>
    <x v="1"/>
  </r>
  <r>
    <s v="Id886"/>
    <n v="27.17"/>
    <n v="5.84"/>
    <s v="yes"/>
    <s v="No"/>
    <s v="No"/>
    <n v="1"/>
    <x v="1"/>
  </r>
  <r>
    <s v="Id887"/>
    <n v="35.380000000000003"/>
    <n v="6.12"/>
    <s v="No"/>
    <s v="No"/>
    <s v="No"/>
    <s v="No major surgery"/>
    <x v="1"/>
  </r>
  <r>
    <s v="Id888"/>
    <n v="43.48"/>
    <n v="6.24"/>
    <s v="No"/>
    <s v="No"/>
    <s v="No"/>
    <s v="No major surgery"/>
    <x v="1"/>
  </r>
  <r>
    <s v="Id889"/>
    <n v="41.73"/>
    <n v="6.25"/>
    <s v="No"/>
    <s v="No"/>
    <s v="No"/>
    <n v="1"/>
    <x v="1"/>
  </r>
  <r>
    <s v="Id890"/>
    <n v="28.9"/>
    <n v="11.96"/>
    <s v="No"/>
    <s v="No"/>
    <s v="No"/>
    <s v="No major surgery"/>
    <x v="1"/>
  </r>
  <r>
    <s v="Id891"/>
    <n v="25.74"/>
    <n v="7.69"/>
    <s v="No"/>
    <s v="No"/>
    <s v="No"/>
    <s v="No major surgery"/>
    <x v="1"/>
  </r>
  <r>
    <s v="Id892"/>
    <n v="36.06"/>
    <n v="8.83"/>
    <s v="No"/>
    <s v="No"/>
    <s v="No"/>
    <s v="No major surgery"/>
    <x v="1"/>
  </r>
  <r>
    <s v="Id893"/>
    <n v="43.28"/>
    <n v="4.41"/>
    <s v="No"/>
    <s v="No"/>
    <s v="No"/>
    <s v="No major surgery"/>
    <x v="1"/>
  </r>
  <r>
    <s v="Id894"/>
    <n v="28.785"/>
    <n v="9.1"/>
    <s v="yes"/>
    <s v="No"/>
    <s v="Yes"/>
    <n v="1"/>
    <x v="1"/>
  </r>
  <r>
    <s v="Id895"/>
    <n v="25.46"/>
    <n v="11.52"/>
    <s v="yes"/>
    <s v="No"/>
    <s v="Yes"/>
    <n v="1"/>
    <x v="1"/>
  </r>
  <r>
    <s v="Id896"/>
    <n v="30.8"/>
    <n v="10.95"/>
    <s v="No"/>
    <s v="No"/>
    <s v="No"/>
    <s v="No major surgery"/>
    <x v="1"/>
  </r>
  <r>
    <s v="Id897"/>
    <n v="28.88"/>
    <n v="11.5"/>
    <s v="No"/>
    <s v="No"/>
    <s v="No"/>
    <s v="No major surgery"/>
    <x v="1"/>
  </r>
  <r>
    <s v="Id898"/>
    <n v="23"/>
    <n v="9.8800000000000008"/>
    <s v="No"/>
    <s v="No"/>
    <s v="No"/>
    <s v="No major surgery"/>
    <x v="1"/>
  </r>
  <r>
    <s v="Id899"/>
    <n v="38.25"/>
    <n v="6.2"/>
    <s v="No"/>
    <s v="No"/>
    <s v="No"/>
    <n v="1"/>
    <x v="1"/>
  </r>
  <r>
    <s v="Id900"/>
    <n v="39.25"/>
    <n v="8.41"/>
    <s v="yes"/>
    <s v="No"/>
    <s v="No"/>
    <n v="1"/>
    <x v="1"/>
  </r>
  <r>
    <s v="Id901"/>
    <n v="26.6"/>
    <n v="5.07"/>
    <s v="yes"/>
    <s v="No"/>
    <s v="No"/>
    <n v="2"/>
    <x v="1"/>
  </r>
  <r>
    <s v="Id902"/>
    <n v="35.700000000000003"/>
    <n v="4.0599999999999996"/>
    <s v="No"/>
    <s v="No"/>
    <s v="Yes"/>
    <n v="1"/>
    <x v="1"/>
  </r>
  <r>
    <s v="Id903"/>
    <n v="20.100000000000001"/>
    <n v="10.52"/>
    <s v="No"/>
    <s v="No"/>
    <s v="No"/>
    <s v="No major surgery"/>
    <x v="1"/>
  </r>
  <r>
    <s v="Id904"/>
    <n v="22.23"/>
    <n v="9.65"/>
    <s v="No"/>
    <s v="No"/>
    <s v="No"/>
    <s v="No major surgery"/>
    <x v="1"/>
  </r>
  <r>
    <s v="Id905"/>
    <n v="36.47"/>
    <n v="6.21"/>
    <s v="No"/>
    <s v="No"/>
    <s v="No"/>
    <s v="No major surgery"/>
    <x v="1"/>
  </r>
  <r>
    <s v="Id906"/>
    <n v="49.64"/>
    <n v="4.76"/>
    <s v="No"/>
    <s v="No"/>
    <s v="Yes"/>
    <n v="1"/>
    <x v="1"/>
  </r>
  <r>
    <s v="Id907"/>
    <n v="36.799999999999997"/>
    <n v="5.73"/>
    <s v="yes"/>
    <s v="No"/>
    <s v="Yes"/>
    <n v="1"/>
    <x v="1"/>
  </r>
  <r>
    <s v="Id908"/>
    <n v="33.880000000000003"/>
    <n v="10.78"/>
    <s v="yes"/>
    <s v="No"/>
    <s v="No"/>
    <s v="No major surgery"/>
    <x v="1"/>
  </r>
  <r>
    <s v="Id909"/>
    <n v="32.01"/>
    <n v="5.08"/>
    <s v="yes"/>
    <s v="No"/>
    <s v="No"/>
    <n v="1"/>
    <x v="1"/>
  </r>
  <r>
    <s v="Id910"/>
    <n v="33.630000000000003"/>
    <n v="11.39"/>
    <s v="No"/>
    <s v="No"/>
    <s v="No"/>
    <s v="No major surgery"/>
    <x v="1"/>
  </r>
  <r>
    <s v="Id911"/>
    <n v="34.865000000000002"/>
    <n v="5.35"/>
    <s v="yes"/>
    <s v="No"/>
    <s v="No"/>
    <n v="1"/>
    <x v="1"/>
  </r>
  <r>
    <s v="Id912"/>
    <n v="43.11"/>
    <n v="5.6"/>
    <s v="No"/>
    <s v="No"/>
    <s v="No"/>
    <s v="No major surgery"/>
    <x v="1"/>
  </r>
  <r>
    <s v="Id913"/>
    <n v="30.305"/>
    <n v="4.2699999999999996"/>
    <s v="yes"/>
    <s v="No"/>
    <s v="No"/>
    <n v="1"/>
    <x v="1"/>
  </r>
  <r>
    <s v="Id914"/>
    <n v="25.175000000000001"/>
    <n v="5.57"/>
    <s v="yes"/>
    <s v="No"/>
    <s v="No"/>
    <n v="1"/>
    <x v="1"/>
  </r>
  <r>
    <s v="Id915"/>
    <n v="26.8"/>
    <n v="5.68"/>
    <s v="yes"/>
    <s v="No"/>
    <s v="No"/>
    <n v="1"/>
    <x v="1"/>
  </r>
  <r>
    <s v="Id916"/>
    <n v="21.78"/>
    <n v="5.3"/>
    <s v="No"/>
    <s v="yes"/>
    <s v="No"/>
    <n v="1"/>
    <x v="1"/>
  </r>
  <r>
    <s v="Id917"/>
    <n v="30.14"/>
    <n v="9.4499999999999993"/>
    <s v="yes"/>
    <s v="No"/>
    <s v="No"/>
    <s v="No major surgery"/>
    <x v="1"/>
  </r>
  <r>
    <s v="Id918"/>
    <n v="29.7"/>
    <n v="6.79"/>
    <s v="yes"/>
    <s v="No"/>
    <s v="No"/>
    <s v="No major surgery"/>
    <x v="1"/>
  </r>
  <r>
    <s v="Id919"/>
    <n v="32.395000000000003"/>
    <n v="11.1"/>
    <s v="yes"/>
    <s v="No"/>
    <s v="No"/>
    <s v="No major surgery"/>
    <x v="1"/>
  </r>
  <r>
    <s v="Id920"/>
    <n v="36.64"/>
    <n v="7.26"/>
    <s v="No"/>
    <s v="No"/>
    <s v="No"/>
    <s v="No major surgery"/>
    <x v="1"/>
  </r>
  <r>
    <s v="Id921"/>
    <n v="39.049999999999997"/>
    <n v="5.27"/>
    <s v="yes"/>
    <s v="No"/>
    <s v="No"/>
    <n v="1"/>
    <x v="1"/>
  </r>
  <r>
    <s v="Id922"/>
    <n v="33.1"/>
    <n v="5.46"/>
    <s v="yes"/>
    <s v="No"/>
    <s v="No"/>
    <n v="1"/>
    <x v="1"/>
  </r>
  <r>
    <s v="Id923"/>
    <n v="31.824999999999999"/>
    <n v="8.1300000000000008"/>
    <s v="No"/>
    <s v="No"/>
    <s v="No"/>
    <s v="No major surgery"/>
    <x v="1"/>
  </r>
  <r>
    <s v="Id924"/>
    <n v="29"/>
    <n v="4.25"/>
    <s v="yes"/>
    <s v="No"/>
    <s v="No"/>
    <n v="1"/>
    <x v="1"/>
  </r>
  <r>
    <s v="Id925"/>
    <n v="30.495000000000001"/>
    <n v="8.68"/>
    <s v="No"/>
    <s v="No"/>
    <s v="No"/>
    <s v="No major surgery"/>
    <x v="1"/>
  </r>
  <r>
    <s v="Id926"/>
    <n v="25.2"/>
    <n v="6.25"/>
    <s v="yes"/>
    <s v="No"/>
    <s v="No"/>
    <n v="1"/>
    <x v="1"/>
  </r>
  <r>
    <s v="Id927"/>
    <n v="22.77"/>
    <n v="4.47"/>
    <s v="yes"/>
    <s v="No"/>
    <s v="No"/>
    <n v="1"/>
    <x v="1"/>
  </r>
  <r>
    <s v="Id928"/>
    <n v="23.18"/>
    <n v="8.31"/>
    <s v="No"/>
    <s v="No"/>
    <s v="No"/>
    <s v="No major surgery"/>
    <x v="1"/>
  </r>
  <r>
    <s v="Id929"/>
    <n v="35.409999999999997"/>
    <n v="5.68"/>
    <s v="No"/>
    <s v="No"/>
    <s v="No"/>
    <s v="No major surgery"/>
    <x v="1"/>
  </r>
  <r>
    <s v="Id930"/>
    <n v="32.11"/>
    <n v="4.75"/>
    <s v="yes"/>
    <s v="No"/>
    <s v="No"/>
    <n v="2"/>
    <x v="1"/>
  </r>
  <r>
    <s v="Id931"/>
    <n v="34.479999999999997"/>
    <n v="6.31"/>
    <s v="No"/>
    <s v="No"/>
    <s v="Yes"/>
    <n v="1"/>
    <x v="1"/>
  </r>
  <r>
    <s v="Id932"/>
    <n v="34.39"/>
    <n v="6.28"/>
    <s v="yes"/>
    <s v="No"/>
    <s v="No"/>
    <n v="1"/>
    <x v="1"/>
  </r>
  <r>
    <s v="Id933"/>
    <n v="26.4"/>
    <n v="9.2899999999999991"/>
    <s v="yes"/>
    <s v="No"/>
    <s v="Yes"/>
    <n v="1"/>
    <x v="1"/>
  </r>
  <r>
    <s v="Id934"/>
    <n v="28.1"/>
    <n v="5.79"/>
    <s v="yes"/>
    <s v="No"/>
    <s v="Yes"/>
    <n v="1"/>
    <x v="1"/>
  </r>
  <r>
    <s v="Id935"/>
    <n v="27"/>
    <n v="4.54"/>
    <s v="yes"/>
    <s v="No"/>
    <s v="No"/>
    <n v="1"/>
    <x v="1"/>
  </r>
  <r>
    <s v="Id936"/>
    <n v="28.594999999999999"/>
    <n v="4.68"/>
    <s v="yes"/>
    <s v="No"/>
    <s v="No"/>
    <n v="1"/>
    <x v="1"/>
  </r>
  <r>
    <s v="Id937"/>
    <n v="36.799999999999997"/>
    <n v="5.88"/>
    <s v="No"/>
    <s v="No"/>
    <s v="No"/>
    <n v="1"/>
    <x v="1"/>
  </r>
  <r>
    <s v="Id938"/>
    <n v="23.75"/>
    <n v="5.42"/>
    <s v="yes"/>
    <s v="No"/>
    <s v="Yes"/>
    <n v="1"/>
    <x v="1"/>
  </r>
  <r>
    <s v="Id939"/>
    <n v="35.619999999999997"/>
    <n v="4.16"/>
    <s v="No"/>
    <s v="No"/>
    <s v="No"/>
    <s v="No major surgery"/>
    <x v="1"/>
  </r>
  <r>
    <s v="Id940"/>
    <n v="30.69"/>
    <n v="7.05"/>
    <s v="yes"/>
    <s v="No"/>
    <s v="No"/>
    <n v="2"/>
    <x v="1"/>
  </r>
  <r>
    <s v="Id941"/>
    <n v="35.799999999999997"/>
    <n v="5.63"/>
    <s v="yes"/>
    <s v="No"/>
    <s v="No"/>
    <n v="2"/>
    <x v="1"/>
  </r>
  <r>
    <s v="Id942"/>
    <n v="28.785"/>
    <n v="4.24"/>
    <s v="yes"/>
    <s v="No"/>
    <s v="No"/>
    <n v="2"/>
    <x v="1"/>
  </r>
  <r>
    <s v="Id943"/>
    <n v="28.594999999999999"/>
    <n v="4.96"/>
    <s v="yes"/>
    <s v="No"/>
    <s v="No"/>
    <n v="2"/>
    <x v="1"/>
  </r>
  <r>
    <s v="Id944"/>
    <n v="48.75"/>
    <n v="4.34"/>
    <s v="No"/>
    <s v="No"/>
    <s v="No"/>
    <s v="No major surgery"/>
    <x v="1"/>
  </r>
  <r>
    <s v="Id945"/>
    <n v="28.31"/>
    <n v="5.43"/>
    <s v="yes"/>
    <s v="No"/>
    <s v="No"/>
    <n v="2"/>
    <x v="1"/>
  </r>
  <r>
    <s v="Id946"/>
    <n v="38.39"/>
    <n v="8.33"/>
    <s v="yes"/>
    <s v="No"/>
    <s v="No"/>
    <n v="1"/>
    <x v="1"/>
  </r>
  <r>
    <s v="Id947"/>
    <n v="25.87"/>
    <n v="5.63"/>
    <s v="yes"/>
    <s v="No"/>
    <s v="No"/>
    <n v="1"/>
    <x v="1"/>
  </r>
  <r>
    <s v="Id948"/>
    <n v="43.7"/>
    <n v="7.23"/>
    <s v="No"/>
    <s v="No"/>
    <s v="No"/>
    <s v="No major surgery"/>
    <x v="1"/>
  </r>
  <r>
    <s v="Id949"/>
    <n v="40.945"/>
    <n v="10.57"/>
    <s v="No"/>
    <s v="No"/>
    <s v="No"/>
    <s v="No major surgery"/>
    <x v="1"/>
  </r>
  <r>
    <s v="Id950"/>
    <n v="27.94"/>
    <n v="7.92"/>
    <s v="No"/>
    <s v="No"/>
    <s v="No"/>
    <s v="No major surgery"/>
    <x v="1"/>
  </r>
  <r>
    <s v="Id951"/>
    <n v="31.9"/>
    <n v="10.119999999999999"/>
    <s v="No"/>
    <s v="No"/>
    <s v="No"/>
    <n v="2"/>
    <x v="1"/>
  </r>
  <r>
    <s v="Id952"/>
    <n v="31.64"/>
    <n v="7.91"/>
    <s v="No"/>
    <s v="No"/>
    <s v="No"/>
    <s v="No major surgery"/>
    <x v="1"/>
  </r>
  <r>
    <s v="Id953"/>
    <n v="46.7"/>
    <n v="10.9"/>
    <s v="No"/>
    <s v="No"/>
    <s v="No"/>
    <s v="No major surgery"/>
    <x v="1"/>
  </r>
  <r>
    <s v="Id954"/>
    <n v="18.335000000000001"/>
    <n v="11.83"/>
    <s v="No"/>
    <s v="No"/>
    <s v="No"/>
    <s v="No major surgery"/>
    <x v="1"/>
  </r>
  <r>
    <s v="Id955"/>
    <n v="31.24"/>
    <n v="7.42"/>
    <s v="yes"/>
    <s v="No"/>
    <s v="No"/>
    <n v="2"/>
    <x v="1"/>
  </r>
  <r>
    <s v="Id956"/>
    <n v="39.22"/>
    <n v="5.62"/>
    <s v="yes"/>
    <s v="No"/>
    <s v="No"/>
    <n v="1"/>
    <x v="1"/>
  </r>
  <r>
    <s v="Id957"/>
    <n v="24.414999999999999"/>
    <n v="7.16"/>
    <s v="No"/>
    <s v="No"/>
    <s v="No"/>
    <s v="No major surgery"/>
    <x v="1"/>
  </r>
  <r>
    <s v="Id958"/>
    <n v="32.299999999999997"/>
    <n v="9.89"/>
    <s v="No"/>
    <s v="No"/>
    <s v="No"/>
    <s v="No major surgery"/>
    <x v="1"/>
  </r>
  <r>
    <s v="Id959"/>
    <n v="39.94"/>
    <n v="5.14"/>
    <s v="No"/>
    <s v="No"/>
    <s v="No"/>
    <s v="No major surgery"/>
    <x v="1"/>
  </r>
  <r>
    <s v="Id960"/>
    <n v="30"/>
    <n v="5.61"/>
    <s v="yes"/>
    <s v="No"/>
    <s v="Yes"/>
    <n v="1"/>
    <x v="1"/>
  </r>
  <r>
    <s v="Id961"/>
    <n v="35.340000000000003"/>
    <n v="5.51"/>
    <s v="yes"/>
    <s v="No"/>
    <s v="Yes"/>
    <n v="1"/>
    <x v="1"/>
  </r>
  <r>
    <s v="Id962"/>
    <n v="32.204999999999998"/>
    <n v="8.3800000000000008"/>
    <s v="yes"/>
    <s v="No"/>
    <s v="No"/>
    <n v="2"/>
    <x v="1"/>
  </r>
  <r>
    <s v="Id963"/>
    <n v="33.880000000000003"/>
    <n v="4.68"/>
    <s v="No"/>
    <s v="yes"/>
    <s v="No"/>
    <n v="1"/>
    <x v="1"/>
  </r>
  <r>
    <s v="Id964"/>
    <n v="26.63"/>
    <n v="4.3600000000000003"/>
    <s v="yes"/>
    <s v="No"/>
    <s v="No"/>
    <n v="2"/>
    <x v="1"/>
  </r>
  <r>
    <s v="Id965"/>
    <n v="28.7"/>
    <n v="7.74"/>
    <s v="No"/>
    <s v="No"/>
    <s v="No"/>
    <s v="No major surgery"/>
    <x v="1"/>
  </r>
  <r>
    <s v="Id966"/>
    <n v="25.65"/>
    <n v="4.05"/>
    <s v="yes"/>
    <s v="No"/>
    <s v="No"/>
    <n v="2"/>
    <x v="1"/>
  </r>
  <r>
    <s v="Id967"/>
    <n v="36.384999999999998"/>
    <n v="11.49"/>
    <s v="No"/>
    <s v="No"/>
    <s v="No"/>
    <s v="No major surgery"/>
    <x v="1"/>
  </r>
  <r>
    <s v="Id968"/>
    <n v="34.69"/>
    <n v="5.65"/>
    <s v="No"/>
    <s v="No"/>
    <s v="No"/>
    <s v="No major surgery"/>
    <x v="1"/>
  </r>
  <r>
    <s v="Id969"/>
    <n v="37.68"/>
    <n v="4.29"/>
    <s v="yes"/>
    <s v="No"/>
    <s v="No"/>
    <s v="No major surgery"/>
    <x v="1"/>
  </r>
  <r>
    <s v="Id970"/>
    <n v="35.49"/>
    <n v="4.74"/>
    <s v="yes"/>
    <s v="No"/>
    <s v="Yes"/>
    <n v="1"/>
    <x v="1"/>
  </r>
  <r>
    <s v="Id971"/>
    <n v="44.7"/>
    <n v="7.6"/>
    <s v="yes"/>
    <s v="No"/>
    <s v="No"/>
    <n v="2"/>
    <x v="1"/>
  </r>
  <r>
    <s v="Id972"/>
    <n v="38.380000000000003"/>
    <n v="8.5"/>
    <s v="yes"/>
    <s v="No"/>
    <s v="No"/>
    <n v="2"/>
    <x v="1"/>
  </r>
  <r>
    <s v="Id973"/>
    <n v="35.244999999999997"/>
    <n v="11.22"/>
    <s v="yes"/>
    <s v="No"/>
    <s v="No"/>
    <s v="No major surgery"/>
    <x v="1"/>
  </r>
  <r>
    <s v="Id974"/>
    <n v="49.84"/>
    <n v="5.0999999999999996"/>
    <s v="yes"/>
    <s v="No"/>
    <s v="Yes"/>
    <n v="1"/>
    <x v="1"/>
  </r>
  <r>
    <s v="Id975"/>
    <n v="49.06"/>
    <n v="5.43"/>
    <s v="yes"/>
    <s v="No"/>
    <s v="No"/>
    <n v="1"/>
    <x v="1"/>
  </r>
  <r>
    <s v="Id976"/>
    <n v="30.88"/>
    <n v="5.82"/>
    <s v="No"/>
    <s v="No"/>
    <s v="No"/>
    <n v="2"/>
    <x v="1"/>
  </r>
  <r>
    <s v="Id977"/>
    <n v="33.35"/>
    <n v="6.05"/>
    <s v="No"/>
    <s v="No"/>
    <s v="Yes"/>
    <n v="1"/>
    <x v="1"/>
  </r>
  <r>
    <s v="Id978"/>
    <n v="38"/>
    <n v="6.38"/>
    <s v="yes"/>
    <s v="No"/>
    <s v="No"/>
    <n v="1"/>
    <x v="1"/>
  </r>
  <r>
    <s v="Id979"/>
    <n v="36.08"/>
    <n v="5.73"/>
    <s v="yes"/>
    <s v="No"/>
    <s v="No"/>
    <n v="1"/>
    <x v="1"/>
  </r>
  <r>
    <s v="Id980"/>
    <n v="35.700000000000003"/>
    <n v="5.47"/>
    <s v="yes"/>
    <s v="No"/>
    <s v="No"/>
    <n v="1"/>
    <x v="1"/>
  </r>
  <r>
    <s v="Id981"/>
    <n v="34.01"/>
    <n v="11.3"/>
    <s v="No"/>
    <s v="No"/>
    <s v="No"/>
    <s v="No major surgery"/>
    <x v="1"/>
  </r>
  <r>
    <s v="Id982"/>
    <n v="31.54"/>
    <n v="6.72"/>
    <s v="No"/>
    <s v="No"/>
    <s v="No"/>
    <s v="No major surgery"/>
    <x v="1"/>
  </r>
  <r>
    <s v="Id983"/>
    <n v="23.3"/>
    <n v="5.36"/>
    <s v="yes"/>
    <s v="No"/>
    <s v="No"/>
    <n v="1"/>
    <x v="1"/>
  </r>
  <r>
    <s v="Id984"/>
    <n v="27.75"/>
    <n v="9.8800000000000008"/>
    <s v="No"/>
    <s v="No"/>
    <s v="No"/>
    <s v="No major surgery"/>
    <x v="1"/>
  </r>
  <r>
    <s v="Id985"/>
    <n v="42.46"/>
    <n v="4.1100000000000003"/>
    <s v="No"/>
    <s v="No"/>
    <s v="No"/>
    <s v="No major surgery"/>
    <x v="1"/>
  </r>
  <r>
    <s v="Id986"/>
    <n v="54.47"/>
    <n v="7.48"/>
    <s v="No"/>
    <s v="No"/>
    <s v="No"/>
    <s v="No major surgery"/>
    <x v="1"/>
  </r>
  <r>
    <s v="Id987"/>
    <n v="24.93"/>
    <n v="9.18"/>
    <s v="yes"/>
    <s v="No"/>
    <s v="Yes"/>
    <n v="1"/>
    <x v="1"/>
  </r>
  <r>
    <s v="Id988"/>
    <n v="48.12"/>
    <n v="4.51"/>
    <s v="yes"/>
    <s v="No"/>
    <s v="No"/>
    <n v="1"/>
    <x v="1"/>
  </r>
  <r>
    <s v="Id989"/>
    <n v="24.91"/>
    <n v="7.33"/>
    <s v="yes"/>
    <s v="No"/>
    <s v="Yes"/>
    <n v="1"/>
    <x v="1"/>
  </r>
  <r>
    <s v="Id990"/>
    <n v="27.645"/>
    <n v="10.56"/>
    <s v="No"/>
    <s v="No"/>
    <s v="No"/>
    <s v="No major surgery"/>
    <x v="1"/>
  </r>
  <r>
    <s v="Id991"/>
    <n v="33.700000000000003"/>
    <n v="4.01"/>
    <s v="No"/>
    <s v="No"/>
    <s v="No"/>
    <n v="2"/>
    <x v="1"/>
  </r>
  <r>
    <s v="Id992"/>
    <n v="38.93"/>
    <n v="5.64"/>
    <s v="yes"/>
    <s v="No"/>
    <s v="No"/>
    <n v="1"/>
    <x v="1"/>
  </r>
  <r>
    <s v="Id993"/>
    <n v="32.774999999999999"/>
    <n v="8.02"/>
    <s v="yes"/>
    <s v="No"/>
    <s v="No"/>
    <n v="2"/>
    <x v="1"/>
  </r>
  <r>
    <s v="Id994"/>
    <n v="29.83"/>
    <n v="7.2"/>
    <s v="yes"/>
    <s v="No"/>
    <s v="No"/>
    <s v="No major surgery"/>
    <x v="1"/>
  </r>
  <r>
    <s v="Id995"/>
    <n v="28.31"/>
    <n v="4.55"/>
    <s v="No"/>
    <s v="yes"/>
    <s v="No"/>
    <n v="1"/>
    <x v="1"/>
  </r>
  <r>
    <s v="Id996"/>
    <n v="29.79"/>
    <n v="9.0299999999999994"/>
    <s v="No"/>
    <s v="No"/>
    <s v="No"/>
    <s v="No major surgery"/>
    <x v="1"/>
  </r>
  <r>
    <s v="Id997"/>
    <n v="36.6"/>
    <n v="5.2"/>
    <s v="yes"/>
    <s v="No"/>
    <s v="Yes"/>
    <n v="1"/>
    <x v="1"/>
  </r>
  <r>
    <s v="Id998"/>
    <n v="35.93"/>
    <n v="8.3000000000000007"/>
    <s v="yes"/>
    <s v="No"/>
    <s v="No"/>
    <s v="No major surgery"/>
    <x v="1"/>
  </r>
  <r>
    <s v="Id999"/>
    <n v="28.6"/>
    <n v="5.56"/>
    <s v="yes"/>
    <s v="No"/>
    <s v="Yes"/>
    <n v="1"/>
    <x v="1"/>
  </r>
  <r>
    <s v="Id1000"/>
    <n v="39.17"/>
    <n v="4.1500000000000004"/>
    <s v="No"/>
    <s v="No"/>
    <s v="No"/>
    <s v="No major surgery"/>
    <x v="1"/>
  </r>
  <r>
    <s v="Id1001"/>
    <n v="26.41"/>
    <n v="5.99"/>
    <s v="yes"/>
    <s v="No"/>
    <s v="Yes"/>
    <n v="1"/>
    <x v="1"/>
  </r>
  <r>
    <s v="Id1002"/>
    <n v="30.63"/>
    <n v="5.8"/>
    <s v="yes"/>
    <s v="No"/>
    <s v="No"/>
    <s v="No major surgery"/>
    <x v="1"/>
  </r>
  <r>
    <s v="Id1003"/>
    <n v="31.73"/>
    <n v="7.32"/>
    <s v="yes"/>
    <s v="No"/>
    <s v="No"/>
    <n v="2"/>
    <x v="1"/>
  </r>
  <r>
    <s v="Id1004"/>
    <n v="30.7"/>
    <n v="5.16"/>
    <s v="No"/>
    <s v="No"/>
    <s v="No"/>
    <n v="2"/>
    <x v="1"/>
  </r>
  <r>
    <s v="Id1005"/>
    <n v="25.934999999999999"/>
    <n v="5.96"/>
    <s v="yes"/>
    <s v="No"/>
    <s v="No"/>
    <n v="2"/>
    <x v="1"/>
  </r>
  <r>
    <s v="Id1006"/>
    <n v="35.9"/>
    <n v="4.8499999999999996"/>
    <s v="yes"/>
    <s v="No"/>
    <s v="Yes"/>
    <n v="1"/>
    <x v="1"/>
  </r>
  <r>
    <s v="Id1007"/>
    <n v="26.7"/>
    <n v="5.09"/>
    <s v="yes"/>
    <s v="No"/>
    <s v="Yes"/>
    <n v="1"/>
    <x v="1"/>
  </r>
  <r>
    <s v="Id1008"/>
    <n v="33.71"/>
    <n v="4.9400000000000004"/>
    <s v="No"/>
    <s v="No"/>
    <s v="No"/>
    <s v="No major surgery"/>
    <x v="1"/>
  </r>
  <r>
    <s v="Id1009"/>
    <n v="41.91"/>
    <n v="4.92"/>
    <s v="yes"/>
    <s v="No"/>
    <s v="No"/>
    <n v="2"/>
    <x v="1"/>
  </r>
  <r>
    <s v="Id1010"/>
    <n v="39.82"/>
    <n v="6.05"/>
    <s v="yes"/>
    <s v="No"/>
    <s v="No"/>
    <n v="2"/>
    <x v="1"/>
  </r>
  <r>
    <s v="Id1011"/>
    <n v="28.12"/>
    <n v="4.67"/>
    <s v="No"/>
    <s v="No"/>
    <s v="No"/>
    <n v="2"/>
    <x v="1"/>
  </r>
  <r>
    <s v="Id1012"/>
    <n v="26.98"/>
    <n v="9.81"/>
    <s v="yes"/>
    <s v="No"/>
    <s v="No"/>
    <s v="No major surgery"/>
    <x v="1"/>
  </r>
  <r>
    <s v="Id1013"/>
    <n v="27.2"/>
    <n v="6.06"/>
    <s v="yes"/>
    <s v="No"/>
    <s v="No"/>
    <n v="2"/>
    <x v="1"/>
  </r>
  <r>
    <s v="Id1014"/>
    <n v="25.3"/>
    <n v="5.19"/>
    <s v="yes"/>
    <s v="No"/>
    <s v="No"/>
    <n v="2"/>
    <x v="1"/>
  </r>
  <r>
    <s v="Id1015"/>
    <n v="30.25"/>
    <n v="10.16"/>
    <s v="No"/>
    <s v="No"/>
    <s v="No"/>
    <s v="No major surgery"/>
    <x v="1"/>
  </r>
  <r>
    <s v="Id1016"/>
    <n v="54"/>
    <n v="4.68"/>
    <s v="yes"/>
    <s v="yes"/>
    <s v="No"/>
    <n v="2"/>
    <x v="1"/>
  </r>
  <r>
    <s v="Id1017"/>
    <n v="51.86"/>
    <n v="5.32"/>
    <s v="yes"/>
    <s v="No"/>
    <s v="No"/>
    <s v="No major surgery"/>
    <x v="1"/>
  </r>
  <r>
    <s v="Id1018"/>
    <n v="31.39"/>
    <n v="6.99"/>
    <s v="No"/>
    <s v="No"/>
    <s v="No"/>
    <s v="No major surgery"/>
    <x v="1"/>
  </r>
  <r>
    <s v="Id1019"/>
    <n v="39.97"/>
    <n v="5.55"/>
    <s v="No"/>
    <s v="No"/>
    <s v="No"/>
    <s v="No major surgery"/>
    <x v="1"/>
  </r>
  <r>
    <s v="Id1020"/>
    <n v="41.23"/>
    <n v="6.94"/>
    <s v="No"/>
    <s v="No"/>
    <s v="No"/>
    <s v="No major surgery"/>
    <x v="1"/>
  </r>
  <r>
    <s v="Id1021"/>
    <n v="49.45"/>
    <n v="4.2"/>
    <s v="yes"/>
    <s v="No"/>
    <s v="No"/>
    <s v="No major surgery"/>
    <x v="1"/>
  </r>
  <r>
    <s v="Id1022"/>
    <n v="41.04"/>
    <n v="5.59"/>
    <s v="No"/>
    <s v="No"/>
    <s v="No"/>
    <s v="No major surgery"/>
    <x v="1"/>
  </r>
  <r>
    <s v="Id1023"/>
    <n v="27.93"/>
    <n v="9.9600000000000009"/>
    <s v="No"/>
    <s v="No"/>
    <s v="No"/>
    <s v="No major surgery"/>
    <x v="1"/>
  </r>
  <r>
    <s v="Id1024"/>
    <n v="21.01"/>
    <n v="7.37"/>
    <s v="No"/>
    <s v="No"/>
    <s v="No"/>
    <s v="No major surgery"/>
    <x v="1"/>
  </r>
  <r>
    <s v="Id1025"/>
    <n v="52.37"/>
    <n v="5.0599999999999996"/>
    <s v="yes"/>
    <s v="yes"/>
    <s v="No"/>
    <n v="2"/>
    <x v="1"/>
  </r>
  <r>
    <s v="Id1026"/>
    <n v="40.369999999999997"/>
    <n v="8.2100000000000009"/>
    <s v="No"/>
    <s v="No"/>
    <s v="No"/>
    <s v="No major surgery"/>
    <x v="1"/>
  </r>
  <r>
    <s v="Id1027"/>
    <n v="41.47"/>
    <n v="10.34"/>
    <s v="No"/>
    <s v="No"/>
    <s v="No"/>
    <n v="2"/>
    <x v="1"/>
  </r>
  <r>
    <s v="Id1028"/>
    <n v="33.725000000000001"/>
    <n v="5.51"/>
    <s v="yes"/>
    <s v="No"/>
    <s v="No"/>
    <n v="2"/>
    <x v="1"/>
  </r>
  <r>
    <s v="Id1029"/>
    <n v="28.1"/>
    <n v="11.2"/>
    <s v="No"/>
    <s v="No"/>
    <s v="No"/>
    <s v="No major surgery"/>
    <x v="1"/>
  </r>
  <r>
    <s v="Id1030"/>
    <n v="37.43"/>
    <n v="4.3499999999999996"/>
    <s v="yes"/>
    <s v="No"/>
    <s v="Yes"/>
    <n v="1"/>
    <x v="1"/>
  </r>
  <r>
    <s v="Id1031"/>
    <n v="23.7"/>
    <n v="10.45"/>
    <s v="No"/>
    <s v="No"/>
    <s v="No"/>
    <s v="No major surgery"/>
    <x v="1"/>
  </r>
  <r>
    <s v="Id1032"/>
    <n v="24.795000000000002"/>
    <n v="4.07"/>
    <s v="yes"/>
    <s v="No"/>
    <s v="Yes"/>
    <n v="1"/>
    <x v="1"/>
  </r>
  <r>
    <s v="Id1033"/>
    <n v="31.9"/>
    <n v="8.34"/>
    <s v="No"/>
    <s v="No"/>
    <s v="No"/>
    <s v="No major surgery"/>
    <x v="1"/>
  </r>
  <r>
    <s v="Id1034"/>
    <n v="32.68"/>
    <n v="7.41"/>
    <s v="No"/>
    <s v="No"/>
    <s v="No"/>
    <s v="No major surgery"/>
    <x v="1"/>
  </r>
  <r>
    <s v="Id1035"/>
    <n v="47.13"/>
    <n v="4.3099999999999996"/>
    <s v="No"/>
    <s v="No"/>
    <s v="No"/>
    <s v="No major surgery"/>
    <x v="1"/>
  </r>
  <r>
    <s v="Id1036"/>
    <n v="36.67"/>
    <n v="10.83"/>
    <s v="No"/>
    <s v="No"/>
    <s v="No"/>
    <s v="No major surgery"/>
    <x v="1"/>
  </r>
  <r>
    <s v="Id1037"/>
    <n v="33.630000000000003"/>
    <n v="11.31"/>
    <s v="No"/>
    <s v="No"/>
    <s v="No"/>
    <s v="No major surgery"/>
    <x v="1"/>
  </r>
  <r>
    <s v="Id1038"/>
    <n v="32.67"/>
    <n v="11.81"/>
    <s v="yes"/>
    <s v="No"/>
    <s v="No"/>
    <s v="No major surgery"/>
    <x v="1"/>
  </r>
  <r>
    <s v="Id1039"/>
    <n v="33.299999999999997"/>
    <n v="8.26"/>
    <s v="yes"/>
    <s v="No"/>
    <s v="No"/>
    <n v="2"/>
    <x v="1"/>
  </r>
  <r>
    <s v="Id1040"/>
    <n v="30.78"/>
    <n v="10.74"/>
    <s v="yes"/>
    <s v="No"/>
    <s v="No"/>
    <n v="2"/>
    <x v="1"/>
  </r>
  <r>
    <s v="Id1041"/>
    <n v="28.975000000000001"/>
    <n v="7.69"/>
    <s v="yes"/>
    <s v="No"/>
    <s v="No"/>
    <s v="No major surgery"/>
    <x v="1"/>
  </r>
  <r>
    <s v="Id1042"/>
    <n v="33.4"/>
    <n v="4.84"/>
    <s v="No"/>
    <s v="No"/>
    <s v="No"/>
    <s v="No major surgery"/>
    <x v="1"/>
  </r>
  <r>
    <s v="Id1043"/>
    <n v="21.5"/>
    <n v="9.77"/>
    <s v="yes"/>
    <s v="No"/>
    <s v="No"/>
    <s v="No major surgery"/>
    <x v="1"/>
  </r>
  <r>
    <s v="Id1044"/>
    <n v="38.14"/>
    <n v="5.84"/>
    <s v="No"/>
    <s v="No"/>
    <s v="No"/>
    <s v="No major surgery"/>
    <x v="1"/>
  </r>
  <r>
    <s v="Id1045"/>
    <n v="35.42"/>
    <n v="8.6999999999999993"/>
    <s v="yes"/>
    <s v="No"/>
    <s v="No"/>
    <n v="1"/>
    <x v="1"/>
  </r>
  <r>
    <s v="Id1046"/>
    <n v="35.625"/>
    <n v="10.79"/>
    <s v="No"/>
    <s v="No"/>
    <s v="No"/>
    <s v="No major surgery"/>
    <x v="1"/>
  </r>
  <r>
    <s v="Id1047"/>
    <n v="45.51"/>
    <n v="4.32"/>
    <s v="No"/>
    <s v="No"/>
    <s v="No"/>
    <n v="1"/>
    <x v="1"/>
  </r>
  <r>
    <s v="Id1048"/>
    <n v="37.1"/>
    <n v="7.19"/>
    <s v="yes"/>
    <s v="No"/>
    <s v="No"/>
    <s v="No major surgery"/>
    <x v="1"/>
  </r>
  <r>
    <s v="Id1049"/>
    <n v="30.5"/>
    <n v="11.94"/>
    <s v="yes"/>
    <s v="No"/>
    <s v="No"/>
    <s v="No major surgery"/>
    <x v="1"/>
  </r>
  <r>
    <s v="Id1050"/>
    <n v="28.16"/>
    <n v="5.56"/>
    <s v="No"/>
    <s v="No"/>
    <s v="No"/>
    <n v="2"/>
    <x v="1"/>
  </r>
  <r>
    <s v="Id1051"/>
    <n v="29.1"/>
    <n v="5.64"/>
    <s v="yes"/>
    <s v="No"/>
    <s v="No"/>
    <s v="No major surgery"/>
    <x v="1"/>
  </r>
  <r>
    <s v="Id1052"/>
    <n v="30.22"/>
    <n v="4.6500000000000004"/>
    <s v="No"/>
    <s v="No"/>
    <s v="No"/>
    <s v="No major surgery"/>
    <x v="1"/>
  </r>
  <r>
    <s v="Id1053"/>
    <n v="24.29"/>
    <n v="9.0500000000000007"/>
    <s v="No"/>
    <s v="No"/>
    <s v="No"/>
    <s v="No major surgery"/>
    <x v="1"/>
  </r>
  <r>
    <s v="Id1054"/>
    <n v="29.39"/>
    <n v="4.5199999999999996"/>
    <s v="yes"/>
    <s v="No"/>
    <s v="No"/>
    <s v="No major surgery"/>
    <x v="1"/>
  </r>
  <r>
    <s v="Id1055"/>
    <n v="25.66"/>
    <n v="4.62"/>
    <s v="yes"/>
    <s v="No"/>
    <s v="No"/>
    <n v="1"/>
    <x v="1"/>
  </r>
  <r>
    <s v="Id1056"/>
    <n v="39.11"/>
    <n v="5.87"/>
    <s v="No"/>
    <s v="No"/>
    <s v="No"/>
    <s v="No major surgery"/>
    <x v="1"/>
  </r>
  <r>
    <s v="Id1057"/>
    <n v="43.78"/>
    <n v="5.71"/>
    <s v="No"/>
    <s v="No"/>
    <s v="No"/>
    <n v="1"/>
    <x v="1"/>
  </r>
  <r>
    <s v="Id1058"/>
    <n v="24.35"/>
    <n v="9.08"/>
    <s v="No"/>
    <s v="No"/>
    <s v="No"/>
    <s v="No major surgery"/>
    <x v="1"/>
  </r>
  <r>
    <s v="Id1059"/>
    <n v="40.299999999999997"/>
    <n v="5.3"/>
    <s v="yes"/>
    <s v="No"/>
    <s v="No"/>
    <n v="2"/>
    <x v="1"/>
  </r>
  <r>
    <s v="Id1060"/>
    <n v="32.774999999999999"/>
    <n v="11.76"/>
    <s v="yes"/>
    <s v="No"/>
    <s v="No"/>
    <s v="No major surgery"/>
    <x v="1"/>
  </r>
  <r>
    <s v="Id1061"/>
    <n v="39.6"/>
    <n v="5.1100000000000003"/>
    <s v="yes"/>
    <s v="No"/>
    <s v="No"/>
    <n v="2"/>
    <x v="1"/>
  </r>
  <r>
    <s v="Id1062"/>
    <n v="30.97"/>
    <n v="5.54"/>
    <s v="No"/>
    <s v="No"/>
    <s v="No"/>
    <n v="2"/>
    <x v="1"/>
  </r>
  <r>
    <s v="Id1063"/>
    <n v="27.645"/>
    <n v="8.8699999999999992"/>
    <s v="yes"/>
    <s v="No"/>
    <s v="No"/>
    <s v="No major surgery"/>
    <x v="1"/>
  </r>
  <r>
    <s v="Id1064"/>
    <n v="34.43"/>
    <n v="5.96"/>
    <s v="yes"/>
    <s v="No"/>
    <s v="No"/>
    <n v="2"/>
    <x v="1"/>
  </r>
  <r>
    <s v="Id1065"/>
    <n v="39.6"/>
    <n v="4.4400000000000004"/>
    <s v="yes"/>
    <s v="No"/>
    <s v="Yes"/>
    <n v="1"/>
    <x v="1"/>
  </r>
  <r>
    <s v="Id1066"/>
    <n v="22.1"/>
    <n v="4.6500000000000004"/>
    <s v="yes"/>
    <s v="No"/>
    <s v="No"/>
    <n v="2"/>
    <x v="1"/>
  </r>
  <r>
    <s v="Id1067"/>
    <n v="33.25"/>
    <n v="5.64"/>
    <s v="yes"/>
    <s v="No"/>
    <s v="Yes"/>
    <n v="1"/>
    <x v="1"/>
  </r>
  <r>
    <s v="Id1068"/>
    <n v="33.33"/>
    <n v="10.19"/>
    <s v="No"/>
    <s v="No"/>
    <s v="No"/>
    <s v="No major surgery"/>
    <x v="1"/>
  </r>
  <r>
    <s v="Id1069"/>
    <n v="30.5"/>
    <n v="10.79"/>
    <s v="No"/>
    <s v="No"/>
    <s v="No"/>
    <s v="No major surgery"/>
    <x v="1"/>
  </r>
  <r>
    <s v="Id1070"/>
    <n v="30.3"/>
    <n v="4.24"/>
    <s v="No"/>
    <s v="No"/>
    <s v="No"/>
    <s v="No major surgery"/>
    <x v="1"/>
  </r>
  <r>
    <s v="Id1071"/>
    <n v="26.22"/>
    <n v="5.83"/>
    <s v="No"/>
    <s v="No"/>
    <s v="No"/>
    <n v="2"/>
    <x v="1"/>
  </r>
  <r>
    <s v="Id1072"/>
    <n v="29.99"/>
    <n v="11.85"/>
    <s v="No"/>
    <s v="No"/>
    <s v="No"/>
    <s v="No major surgery"/>
    <x v="1"/>
  </r>
  <r>
    <s v="Id1073"/>
    <n v="36.380000000000003"/>
    <n v="5.98"/>
    <s v="No"/>
    <s v="No"/>
    <s v="No"/>
    <n v="1"/>
    <x v="1"/>
  </r>
  <r>
    <s v="Id1074"/>
    <n v="31.16"/>
    <n v="4.26"/>
    <s v="yes"/>
    <s v="No"/>
    <s v="Yes"/>
    <n v="1"/>
    <x v="1"/>
  </r>
  <r>
    <s v="Id1075"/>
    <n v="25.55"/>
    <n v="4.96"/>
    <s v="yes"/>
    <s v="No"/>
    <s v="No"/>
    <n v="1"/>
    <x v="1"/>
  </r>
  <r>
    <s v="Id1076"/>
    <n v="28.77"/>
    <n v="4"/>
    <s v="yes"/>
    <s v="No"/>
    <s v="No"/>
    <s v="No major surgery"/>
    <x v="1"/>
  </r>
  <r>
    <s v="Id1077"/>
    <n v="23.14"/>
    <n v="4.1500000000000004"/>
    <s v="yes"/>
    <s v="No"/>
    <s v="No"/>
    <n v="1"/>
    <x v="1"/>
  </r>
  <r>
    <s v="Id1078"/>
    <n v="39.6"/>
    <n v="11.36"/>
    <s v="No"/>
    <s v="No"/>
    <s v="No"/>
    <s v="No major surgery"/>
    <x v="1"/>
  </r>
  <r>
    <s v="Id1079"/>
    <n v="29.2"/>
    <n v="7.53"/>
    <s v="No"/>
    <s v="No"/>
    <s v="No"/>
    <s v="No major surgery"/>
    <x v="1"/>
  </r>
  <r>
    <s v="Id1080"/>
    <n v="32.774999999999999"/>
    <n v="7.95"/>
    <s v="No"/>
    <s v="No"/>
    <s v="No"/>
    <s v="No major surgery"/>
    <x v="1"/>
  </r>
  <r>
    <s v="Id1081"/>
    <n v="24.035"/>
    <n v="8.5"/>
    <s v="No"/>
    <s v="No"/>
    <s v="No"/>
    <s v="No major surgery"/>
    <x v="1"/>
  </r>
  <r>
    <s v="Id1082"/>
    <n v="30.55"/>
    <n v="5.89"/>
    <s v="No"/>
    <s v="No"/>
    <s v="Yes"/>
    <n v="1"/>
    <x v="1"/>
  </r>
  <r>
    <s v="Id1083"/>
    <n v="28.81"/>
    <n v="8.76"/>
    <s v="No"/>
    <s v="No"/>
    <s v="No"/>
    <n v="2"/>
    <x v="1"/>
  </r>
  <r>
    <s v="Id1084"/>
    <n v="31.66"/>
    <n v="4.1100000000000003"/>
    <s v="No"/>
    <s v="No"/>
    <s v="No"/>
    <s v="No major surgery"/>
    <x v="1"/>
  </r>
  <r>
    <s v="Id1085"/>
    <n v="28.215"/>
    <n v="7.56"/>
    <s v="yes"/>
    <s v="No"/>
    <s v="No"/>
    <n v="1"/>
    <x v="1"/>
  </r>
  <r>
    <s v="Id1086"/>
    <n v="26.12"/>
    <n v="4.17"/>
    <s v="yes"/>
    <s v="No"/>
    <s v="Yes"/>
    <n v="1"/>
    <x v="1"/>
  </r>
  <r>
    <s v="Id1087"/>
    <n v="36.630000000000003"/>
    <n v="11.42"/>
    <s v="No"/>
    <s v="No"/>
    <s v="No"/>
    <n v="2"/>
    <x v="1"/>
  </r>
  <r>
    <s v="Id1088"/>
    <n v="33.344999999999999"/>
    <n v="7.33"/>
    <s v="No"/>
    <s v="No"/>
    <s v="No"/>
    <n v="2"/>
    <x v="1"/>
  </r>
  <r>
    <s v="Id1089"/>
    <n v="27.11"/>
    <n v="6.7"/>
    <s v="No"/>
    <s v="No"/>
    <s v="No"/>
    <s v="No major surgery"/>
    <x v="1"/>
  </r>
  <r>
    <s v="Id1090"/>
    <n v="26.6"/>
    <n v="5.27"/>
    <s v="yes"/>
    <s v="No"/>
    <s v="Yes"/>
    <n v="1"/>
    <x v="1"/>
  </r>
  <r>
    <s v="Id1091"/>
    <n v="30.41"/>
    <n v="7.72"/>
    <s v="No"/>
    <s v="No"/>
    <s v="No"/>
    <s v="No major surgery"/>
    <x v="1"/>
  </r>
  <r>
    <s v="Id1092"/>
    <n v="28.98"/>
    <n v="8.68"/>
    <s v="No"/>
    <s v="No"/>
    <s v="No"/>
    <n v="2"/>
    <x v="1"/>
  </r>
  <r>
    <s v="Id1093"/>
    <n v="31.24"/>
    <n v="9.8000000000000007"/>
    <s v="No"/>
    <s v="No"/>
    <s v="No"/>
    <s v="No major surgery"/>
    <x v="1"/>
  </r>
  <r>
    <s v="Id1094"/>
    <n v="31.54"/>
    <n v="4.4400000000000004"/>
    <s v="No"/>
    <s v="No"/>
    <s v="No"/>
    <s v="No major surgery"/>
    <x v="1"/>
  </r>
  <r>
    <s v="Id1095"/>
    <n v="38.6"/>
    <n v="7.19"/>
    <s v="yes"/>
    <s v="No"/>
    <s v="No"/>
    <n v="2"/>
    <x v="1"/>
  </r>
  <r>
    <s v="Id1096"/>
    <n v="37.950000000000003"/>
    <n v="6.06"/>
    <s v="No"/>
    <s v="No"/>
    <s v="No"/>
    <s v="No major surgery"/>
    <x v="1"/>
  </r>
  <r>
    <s v="Id1097"/>
    <n v="38.97"/>
    <n v="5.12"/>
    <s v="No"/>
    <s v="No"/>
    <s v="No"/>
    <s v="No major surgery"/>
    <x v="1"/>
  </r>
  <r>
    <s v="Id1098"/>
    <n v="21.2"/>
    <n v="10.72"/>
    <s v="No"/>
    <s v="No"/>
    <s v="No"/>
    <s v="No major surgery"/>
    <x v="1"/>
  </r>
  <r>
    <s v="Id1099"/>
    <n v="23.96"/>
    <n v="9.58"/>
    <s v="yes"/>
    <s v="No"/>
    <s v="Yes"/>
    <n v="1"/>
    <x v="1"/>
  </r>
  <r>
    <s v="Id1100"/>
    <n v="35.93"/>
    <n v="6.4"/>
    <s v="yes"/>
    <s v="No"/>
    <s v="No"/>
    <n v="1"/>
    <x v="1"/>
  </r>
  <r>
    <s v="Id1101"/>
    <n v="26.11"/>
    <n v="6.8"/>
    <s v="yes"/>
    <s v="No"/>
    <s v="No"/>
    <n v="2"/>
    <x v="1"/>
  </r>
  <r>
    <s v="Id1102"/>
    <n v="32.299999999999997"/>
    <n v="9.48"/>
    <s v="No"/>
    <s v="No"/>
    <s v="No"/>
    <n v="2"/>
    <x v="1"/>
  </r>
  <r>
    <s v="Id1103"/>
    <n v="28.69"/>
    <n v="7.45"/>
    <s v="No"/>
    <s v="No"/>
    <s v="No"/>
    <n v="2"/>
    <x v="1"/>
  </r>
  <r>
    <s v="Id1104"/>
    <n v="31.28"/>
    <n v="6.94"/>
    <s v="yes"/>
    <s v="No"/>
    <s v="No"/>
    <n v="1"/>
    <x v="1"/>
  </r>
  <r>
    <s v="Id1105"/>
    <n v="30.21"/>
    <n v="7.83"/>
    <s v="No"/>
    <s v="No"/>
    <s v="No"/>
    <s v="No major surgery"/>
    <x v="1"/>
  </r>
  <r>
    <s v="Id1106"/>
    <n v="38.28"/>
    <n v="10.17"/>
    <s v="yes"/>
    <s v="No"/>
    <s v="No"/>
    <s v="No major surgery"/>
    <x v="1"/>
  </r>
  <r>
    <s v="Id1107"/>
    <n v="29.9"/>
    <n v="8.9600000000000009"/>
    <s v="yes"/>
    <s v="No"/>
    <s v="No"/>
    <s v="No major surgery"/>
    <x v="1"/>
  </r>
  <r>
    <s v="Id1108"/>
    <n v="23.18"/>
    <n v="6.96"/>
    <s v="yes"/>
    <s v="No"/>
    <s v="No"/>
    <n v="2"/>
    <x v="1"/>
  </r>
  <r>
    <s v="Id1109"/>
    <n v="33.020000000000003"/>
    <n v="5.07"/>
    <s v="yes"/>
    <s v="No"/>
    <s v="No"/>
    <s v="No major surgery"/>
    <x v="1"/>
  </r>
  <r>
    <s v="Id1110"/>
    <n v="27.29"/>
    <n v="5.85"/>
    <s v="No"/>
    <s v="No"/>
    <s v="No"/>
    <n v="2"/>
    <x v="1"/>
  </r>
  <r>
    <s v="Id1111"/>
    <n v="23.18"/>
    <n v="10.56"/>
    <s v="No"/>
    <s v="No"/>
    <s v="No"/>
    <n v="2"/>
    <x v="1"/>
  </r>
  <r>
    <s v="Id1112"/>
    <n v="32.659999999999997"/>
    <n v="8.92"/>
    <s v="yes"/>
    <s v="No"/>
    <s v="No"/>
    <s v="No major surgery"/>
    <x v="1"/>
  </r>
  <r>
    <s v="Id1113"/>
    <n v="30.78"/>
    <n v="8.6300000000000008"/>
    <s v="No"/>
    <s v="No"/>
    <s v="No"/>
    <s v="No major surgery"/>
    <x v="1"/>
  </r>
  <r>
    <s v="Id1114"/>
    <n v="47.2"/>
    <n v="6.29"/>
    <s v="yes"/>
    <s v="No"/>
    <s v="Yes"/>
    <n v="1"/>
    <x v="1"/>
  </r>
  <r>
    <s v="Id1115"/>
    <n v="31.6"/>
    <n v="5.75"/>
    <s v="No"/>
    <s v="No"/>
    <s v="No"/>
    <n v="2"/>
    <x v="1"/>
  </r>
  <r>
    <s v="Id1116"/>
    <n v="33.914999999999999"/>
    <n v="6.66"/>
    <s v="yes"/>
    <s v="No"/>
    <s v="No"/>
    <n v="1"/>
    <x v="1"/>
  </r>
  <r>
    <s v="Id1117"/>
    <n v="23.54"/>
    <n v="5.0999999999999996"/>
    <s v="No"/>
    <s v="No"/>
    <s v="No"/>
    <n v="2"/>
    <x v="1"/>
  </r>
  <r>
    <s v="Id1118"/>
    <n v="27.074999999999999"/>
    <n v="4.41"/>
    <s v="No"/>
    <s v="No"/>
    <s v="No"/>
    <n v="2"/>
    <x v="1"/>
  </r>
  <r>
    <s v="Id1119"/>
    <n v="25.8"/>
    <n v="5.52"/>
    <s v="yes"/>
    <s v="No"/>
    <s v="No"/>
    <s v="No major surgery"/>
    <x v="1"/>
  </r>
  <r>
    <s v="Id1120"/>
    <n v="36.1"/>
    <n v="4.62"/>
    <s v="yes"/>
    <s v="No"/>
    <s v="Yes"/>
    <n v="1"/>
    <x v="1"/>
  </r>
  <r>
    <s v="Id1121"/>
    <n v="30.495000000000001"/>
    <n v="5.74"/>
    <s v="yes"/>
    <s v="No"/>
    <s v="Yes"/>
    <n v="1"/>
    <x v="1"/>
  </r>
  <r>
    <s v="Id1122"/>
    <n v="21.4"/>
    <n v="6.3"/>
    <s v="yes"/>
    <s v="No"/>
    <s v="Yes"/>
    <n v="1"/>
    <x v="1"/>
  </r>
  <r>
    <s v="Id1123"/>
    <n v="32.299999999999997"/>
    <n v="10.27"/>
    <s v="No"/>
    <s v="No"/>
    <s v="No"/>
    <s v="No major surgery"/>
    <x v="1"/>
  </r>
  <r>
    <s v="Id1124"/>
    <n v="29.78"/>
    <n v="5.85"/>
    <s v="No"/>
    <s v="No"/>
    <s v="Yes"/>
    <n v="1"/>
    <x v="1"/>
  </r>
  <r>
    <s v="Id1125"/>
    <n v="34.76"/>
    <n v="5.92"/>
    <s v="yes"/>
    <s v="No"/>
    <s v="No"/>
    <n v="1"/>
    <x v="1"/>
  </r>
  <r>
    <s v="Id1126"/>
    <n v="18.335000000000001"/>
    <n v="10.01"/>
    <s v="yes"/>
    <s v="No"/>
    <s v="No"/>
    <n v="2"/>
    <x v="1"/>
  </r>
  <r>
    <s v="Id1127"/>
    <n v="32.299999999999997"/>
    <n v="9.59"/>
    <s v="No"/>
    <s v="No"/>
    <s v="No"/>
    <s v="No major surgery"/>
    <x v="1"/>
  </r>
  <r>
    <s v="Id1128"/>
    <n v="27.74"/>
    <n v="10.37"/>
    <s v="No"/>
    <s v="No"/>
    <s v="No"/>
    <s v="No major surgery"/>
    <x v="1"/>
  </r>
  <r>
    <s v="Id1129"/>
    <n v="24"/>
    <n v="4.01"/>
    <s v="yes"/>
    <s v="No"/>
    <s v="No"/>
    <n v="1"/>
    <x v="1"/>
  </r>
  <r>
    <s v="Id1130"/>
    <n v="31.78"/>
    <n v="4.24"/>
    <s v="yes"/>
    <s v="No"/>
    <s v="Yes"/>
    <n v="1"/>
    <x v="1"/>
  </r>
  <r>
    <s v="Id1131"/>
    <n v="32.25"/>
    <n v="5.36"/>
    <s v="yes"/>
    <s v="No"/>
    <s v="No"/>
    <s v="No major surgery"/>
    <x v="1"/>
  </r>
  <r>
    <s v="Id1132"/>
    <n v="30.114999999999998"/>
    <n v="4.99"/>
    <s v="No"/>
    <s v="No"/>
    <s v="No"/>
    <n v="2"/>
    <x v="1"/>
  </r>
  <r>
    <s v="Id1133"/>
    <n v="22.41"/>
    <n v="8.68"/>
    <s v="No"/>
    <s v="No"/>
    <s v="No"/>
    <s v="No major surgery"/>
    <x v="1"/>
  </r>
  <r>
    <s v="Id1134"/>
    <n v="45.72"/>
    <n v="4.2300000000000004"/>
    <s v="yes"/>
    <s v="No"/>
    <s v="No"/>
    <s v="No major surgery"/>
    <x v="1"/>
  </r>
  <r>
    <s v="Id1135"/>
    <n v="25"/>
    <n v="5.32"/>
    <s v="yes"/>
    <s v="No"/>
    <s v="No"/>
    <n v="2"/>
    <x v="1"/>
  </r>
  <r>
    <s v="Id1136"/>
    <n v="39.5"/>
    <n v="6.66"/>
    <s v="No"/>
    <s v="No"/>
    <s v="No"/>
    <s v="No major surgery"/>
    <x v="1"/>
  </r>
  <r>
    <s v="Id1137"/>
    <n v="37.729999999999997"/>
    <n v="7.4"/>
    <s v="No"/>
    <s v="No"/>
    <s v="No"/>
    <s v="No major surgery"/>
    <x v="1"/>
  </r>
  <r>
    <s v="Id1138"/>
    <n v="40.659999999999997"/>
    <n v="10.08"/>
    <s v="No"/>
    <s v="No"/>
    <s v="No"/>
    <s v="No major surgery"/>
    <x v="1"/>
  </r>
  <r>
    <s v="Id1139"/>
    <n v="34.200000000000003"/>
    <n v="8.58"/>
    <s v="No"/>
    <s v="No"/>
    <s v="No"/>
    <s v="No major surgery"/>
    <x v="1"/>
  </r>
  <r>
    <s v="Id1140"/>
    <n v="46.51"/>
    <n v="5.84"/>
    <s v="No"/>
    <s v="No"/>
    <s v="No"/>
    <n v="1"/>
    <x v="1"/>
  </r>
  <r>
    <s v="Id1141"/>
    <n v="28.88"/>
    <n v="4.8600000000000003"/>
    <s v="yes"/>
    <s v="No"/>
    <s v="Yes"/>
    <n v="1"/>
    <x v="1"/>
  </r>
  <r>
    <s v="Id1142"/>
    <n v="33.914999999999999"/>
    <n v="11.52"/>
    <s v="No"/>
    <s v="No"/>
    <s v="No"/>
    <s v="No major surgery"/>
    <x v="1"/>
  </r>
  <r>
    <s v="Id1143"/>
    <n v="24.32"/>
    <n v="6.15"/>
    <s v="yes"/>
    <s v="No"/>
    <s v="Yes"/>
    <n v="1"/>
    <x v="1"/>
  </r>
  <r>
    <s v="Id1144"/>
    <n v="25.8"/>
    <n v="9.94"/>
    <s v="No"/>
    <s v="No"/>
    <s v="No"/>
    <s v="No major surgery"/>
    <x v="1"/>
  </r>
  <r>
    <s v="Id1145"/>
    <n v="21.56"/>
    <n v="10.56"/>
    <s v="No"/>
    <s v="No"/>
    <s v="No"/>
    <s v="No major surgery"/>
    <x v="1"/>
  </r>
  <r>
    <s v="Id1146"/>
    <n v="31.6"/>
    <n v="6.79"/>
    <s v="No"/>
    <s v="No"/>
    <s v="No"/>
    <s v="No major surgery"/>
    <x v="1"/>
  </r>
  <r>
    <s v="Id1147"/>
    <n v="42.93"/>
    <n v="4.8"/>
    <s v="No"/>
    <s v="No"/>
    <s v="No"/>
    <n v="1"/>
    <x v="1"/>
  </r>
  <r>
    <s v="Id1148"/>
    <n v="26.72"/>
    <n v="5.75"/>
    <s v="No"/>
    <s v="No"/>
    <s v="No"/>
    <n v="2"/>
    <x v="1"/>
  </r>
  <r>
    <s v="Id1149"/>
    <n v="26.67"/>
    <n v="5.81"/>
    <s v="No"/>
    <s v="No"/>
    <s v="No"/>
    <n v="2"/>
    <x v="1"/>
  </r>
  <r>
    <s v="Id1150"/>
    <n v="42.68"/>
    <n v="9.2799999999999994"/>
    <s v="No"/>
    <s v="No"/>
    <s v="No"/>
    <n v="2"/>
    <x v="1"/>
  </r>
  <r>
    <s v="Id1151"/>
    <n v="24.31"/>
    <n v="6.37"/>
    <s v="No"/>
    <s v="No"/>
    <s v="No"/>
    <s v="No major surgery"/>
    <x v="1"/>
  </r>
  <r>
    <s v="Id1152"/>
    <n v="44.75"/>
    <n v="5.09"/>
    <s v="yes"/>
    <s v="No"/>
    <s v="No"/>
    <s v="No major surgery"/>
    <x v="1"/>
  </r>
  <r>
    <s v="Id1153"/>
    <n v="30.78"/>
    <n v="7.94"/>
    <s v="No"/>
    <s v="No"/>
    <s v="No"/>
    <n v="2"/>
    <x v="1"/>
  </r>
  <r>
    <s v="Id1154"/>
    <n v="21.86"/>
    <n v="10.95"/>
    <s v="No"/>
    <s v="No"/>
    <s v="No"/>
    <s v="No major surgery"/>
    <x v="1"/>
  </r>
  <r>
    <s v="Id1155"/>
    <n v="49.09"/>
    <n v="6.3"/>
    <s v="yes"/>
    <s v="No"/>
    <s v="No"/>
    <s v="No major surgery"/>
    <x v="1"/>
  </r>
  <r>
    <s v="Id1156"/>
    <n v="47.74"/>
    <n v="8.0500000000000007"/>
    <s v="yes"/>
    <s v="No"/>
    <s v="No"/>
    <n v="2"/>
    <x v="1"/>
  </r>
  <r>
    <s v="Id1157"/>
    <n v="30.2"/>
    <n v="9.8800000000000008"/>
    <s v="yes"/>
    <s v="No"/>
    <s v="No"/>
    <n v="2"/>
    <x v="1"/>
  </r>
  <r>
    <s v="Id1158"/>
    <n v="33.25"/>
    <n v="7.42"/>
    <s v="yes"/>
    <s v="No"/>
    <s v="No"/>
    <n v="2"/>
    <x v="1"/>
  </r>
  <r>
    <s v="Id1159"/>
    <n v="26.6"/>
    <n v="8.4499999999999993"/>
    <s v="yes"/>
    <s v="No"/>
    <s v="No"/>
    <n v="1"/>
    <x v="1"/>
  </r>
  <r>
    <s v="Id1160"/>
    <n v="26.35"/>
    <n v="6.21"/>
    <s v="No"/>
    <s v="No"/>
    <s v="No"/>
    <n v="2"/>
    <x v="1"/>
  </r>
  <r>
    <s v="Id1161"/>
    <n v="39.994999999999997"/>
    <n v="4.6500000000000004"/>
    <s v="No"/>
    <s v="No"/>
    <s v="No"/>
    <s v="No major surgery"/>
    <x v="1"/>
  </r>
  <r>
    <s v="Id1162"/>
    <n v="22.92"/>
    <n v="5.87"/>
    <s v="yes"/>
    <s v="No"/>
    <s v="No"/>
    <n v="1"/>
    <x v="1"/>
  </r>
  <r>
    <s v="Id1163"/>
    <n v="24.78"/>
    <n v="4.24"/>
    <s v="yes"/>
    <s v="No"/>
    <s v="No"/>
    <n v="2"/>
    <x v="1"/>
  </r>
  <r>
    <s v="Id1164"/>
    <n v="34.07"/>
    <n v="7.81"/>
    <s v="yes"/>
    <s v="No"/>
    <s v="No"/>
    <s v="No major surgery"/>
    <x v="1"/>
  </r>
  <r>
    <s v="Id1165"/>
    <n v="30.14"/>
    <n v="9.85"/>
    <s v="No"/>
    <s v="No"/>
    <s v="No"/>
    <s v="No major surgery"/>
    <x v="1"/>
  </r>
  <r>
    <s v="Id1166"/>
    <n v="18.05"/>
    <n v="6.94"/>
    <s v="No"/>
    <s v="No"/>
    <s v="No"/>
    <s v="No major surgery"/>
    <x v="1"/>
  </r>
  <r>
    <s v="Id1167"/>
    <n v="37.4"/>
    <n v="11.3"/>
    <s v="yes"/>
    <s v="No"/>
    <s v="No"/>
    <n v="2"/>
    <x v="1"/>
  </r>
  <r>
    <s v="Id1168"/>
    <n v="25.75"/>
    <n v="9.23"/>
    <s v="No"/>
    <s v="No"/>
    <s v="No"/>
    <s v="No major surgery"/>
    <x v="1"/>
  </r>
  <r>
    <s v="Id1169"/>
    <n v="32.299999999999997"/>
    <n v="4.37"/>
    <s v="No"/>
    <s v="No"/>
    <s v="No"/>
    <n v="2"/>
    <x v="1"/>
  </r>
  <r>
    <s v="Id1170"/>
    <n v="28.61"/>
    <n v="5.76"/>
    <s v="No"/>
    <s v="No"/>
    <s v="Yes"/>
    <n v="1"/>
    <x v="1"/>
  </r>
  <r>
    <s v="Id1171"/>
    <n v="45.41"/>
    <n v="4.96"/>
    <s v="No"/>
    <s v="No"/>
    <s v="No"/>
    <n v="1"/>
    <x v="1"/>
  </r>
  <r>
    <s v="Id1172"/>
    <n v="31.2"/>
    <n v="11.04"/>
    <s v="yes"/>
    <s v="No"/>
    <s v="No"/>
    <n v="2"/>
    <x v="1"/>
  </r>
  <r>
    <s v="Id1173"/>
    <n v="29.83"/>
    <n v="7.81"/>
    <s v="yes"/>
    <s v="No"/>
    <s v="No"/>
    <n v="1"/>
    <x v="1"/>
  </r>
  <r>
    <s v="Id1174"/>
    <n v="29.06"/>
    <n v="4.55"/>
    <s v="No"/>
    <s v="No"/>
    <s v="No"/>
    <s v="No major surgery"/>
    <x v="1"/>
  </r>
  <r>
    <s v="Id1175"/>
    <n v="27.454999999999998"/>
    <n v="6.13"/>
    <s v="No"/>
    <s v="No"/>
    <s v="No"/>
    <n v="2"/>
    <x v="1"/>
  </r>
  <r>
    <s v="Id1176"/>
    <n v="23.01"/>
    <n v="6.04"/>
    <s v="yes"/>
    <s v="No"/>
    <s v="No"/>
    <n v="1"/>
    <x v="1"/>
  </r>
  <r>
    <s v="Id1177"/>
    <n v="31.39"/>
    <n v="8.85"/>
    <s v="yes"/>
    <s v="No"/>
    <s v="No"/>
    <s v="No major surgery"/>
    <x v="1"/>
  </r>
  <r>
    <s v="Id1178"/>
    <n v="34.770000000000003"/>
    <n v="10.54"/>
    <s v="No"/>
    <s v="No"/>
    <s v="No"/>
    <n v="2"/>
    <x v="1"/>
  </r>
  <r>
    <s v="Id1179"/>
    <n v="24.48"/>
    <n v="4.37"/>
    <s v="yes"/>
    <s v="No"/>
    <s v="No"/>
    <n v="2"/>
    <x v="1"/>
  </r>
  <r>
    <s v="Id1180"/>
    <n v="22.61"/>
    <n v="9.6300000000000008"/>
    <s v="No"/>
    <s v="No"/>
    <s v="No"/>
    <n v="2"/>
    <x v="1"/>
  </r>
  <r>
    <s v="Id1181"/>
    <n v="34.299999999999997"/>
    <n v="10.37"/>
    <s v="No"/>
    <s v="No"/>
    <s v="No"/>
    <s v="No major surgery"/>
    <x v="1"/>
  </r>
  <r>
    <s v="Id1182"/>
    <n v="46.09"/>
    <n v="5.44"/>
    <s v="No"/>
    <s v="No"/>
    <s v="No"/>
    <n v="2"/>
    <x v="1"/>
  </r>
  <r>
    <s v="Id1183"/>
    <n v="44.744999999999997"/>
    <n v="5.19"/>
    <s v="No"/>
    <s v="No"/>
    <s v="No"/>
    <n v="2"/>
    <x v="1"/>
  </r>
  <r>
    <s v="Id1184"/>
    <n v="26.33"/>
    <n v="11.8"/>
    <s v="yes"/>
    <s v="No"/>
    <s v="No"/>
    <n v="1"/>
    <x v="1"/>
  </r>
  <r>
    <s v="Id1185"/>
    <n v="26.6"/>
    <n v="8.3800000000000008"/>
    <s v="No"/>
    <s v="No"/>
    <s v="No"/>
    <n v="2"/>
    <x v="1"/>
  </r>
  <r>
    <s v="Id1186"/>
    <n v="27.5"/>
    <n v="7.58"/>
    <s v="No"/>
    <s v="No"/>
    <s v="No"/>
    <s v="No major surgery"/>
    <x v="1"/>
  </r>
  <r>
    <s v="Id1187"/>
    <n v="41.55"/>
    <n v="4.6100000000000003"/>
    <s v="No"/>
    <s v="No"/>
    <s v="No"/>
    <n v="1"/>
    <x v="1"/>
  </r>
  <r>
    <s v="Id1188"/>
    <n v="41.47"/>
    <n v="4.7"/>
    <s v="yes"/>
    <s v="No"/>
    <s v="Yes"/>
    <n v="1"/>
    <x v="1"/>
  </r>
  <r>
    <s v="Id1189"/>
    <n v="24.795000000000002"/>
    <n v="6.05"/>
    <s v="yes"/>
    <s v="No"/>
    <s v="No"/>
    <s v="No major surgery"/>
    <x v="1"/>
  </r>
  <r>
    <s v="Id1190"/>
    <n v="29.48"/>
    <n v="5.63"/>
    <s v="yes"/>
    <s v="No"/>
    <s v="Yes"/>
    <n v="1"/>
    <x v="1"/>
  </r>
  <r>
    <s v="Id1191"/>
    <n v="28.09"/>
    <n v="6.06"/>
    <s v="No"/>
    <s v="No"/>
    <s v="Yes"/>
    <n v="1"/>
    <x v="1"/>
  </r>
  <r>
    <s v="Id1192"/>
    <n v="32.729999999999997"/>
    <n v="5.19"/>
    <s v="No"/>
    <s v="No"/>
    <s v="No"/>
    <n v="1"/>
    <x v="1"/>
  </r>
  <r>
    <s v="Id1193"/>
    <n v="27.36"/>
    <n v="8.9600000000000009"/>
    <s v="No"/>
    <s v="No"/>
    <s v="No"/>
    <s v="No major surgery"/>
    <x v="1"/>
  </r>
  <r>
    <s v="Id1194"/>
    <n v="27.265000000000001"/>
    <n v="11.39"/>
    <s v="No"/>
    <s v="No"/>
    <s v="No"/>
    <s v="No major surgery"/>
    <x v="1"/>
  </r>
  <r>
    <s v="Id1195"/>
    <n v="48.07"/>
    <n v="4.0599999999999996"/>
    <s v="yes"/>
    <s v="No"/>
    <s v="No"/>
    <s v="No major surgery"/>
    <x v="1"/>
  </r>
  <r>
    <s v="Id1196"/>
    <n v="30.8"/>
    <n v="5.23"/>
    <s v="yes"/>
    <s v="No"/>
    <s v="No"/>
    <s v="No major surgery"/>
    <x v="1"/>
  </r>
  <r>
    <s v="Id1197"/>
    <n v="32.299999999999997"/>
    <n v="5.05"/>
    <s v="yes"/>
    <s v="No"/>
    <s v="No"/>
    <s v="No major surgery"/>
    <x v="1"/>
  </r>
  <r>
    <s v="Id1198"/>
    <n v="39.700000000000003"/>
    <n v="7.34"/>
    <s v="No"/>
    <s v="No"/>
    <s v="No"/>
    <s v="No major surgery"/>
    <x v="1"/>
  </r>
  <r>
    <s v="Id1199"/>
    <n v="35.97"/>
    <n v="8.1300000000000008"/>
    <s v="No"/>
    <s v="No"/>
    <s v="No"/>
    <s v="No major surgery"/>
    <x v="1"/>
  </r>
  <r>
    <s v="Id1200"/>
    <n v="25.86"/>
    <n v="6.68"/>
    <s v="yes"/>
    <s v="No"/>
    <s v="No"/>
    <n v="1"/>
    <x v="1"/>
  </r>
  <r>
    <s v="Id1201"/>
    <n v="30.03"/>
    <n v="11.51"/>
    <s v="No"/>
    <s v="No"/>
    <s v="No"/>
    <s v="No major surgery"/>
    <x v="1"/>
  </r>
  <r>
    <s v="Id1202"/>
    <n v="25.76"/>
    <n v="6.02"/>
    <s v="yes"/>
    <s v="No"/>
    <s v="Yes"/>
    <n v="1"/>
    <x v="1"/>
  </r>
  <r>
    <s v="Id1203"/>
    <n v="22.42"/>
    <n v="7.96"/>
    <s v="No"/>
    <s v="No"/>
    <s v="No"/>
    <s v="No major surgery"/>
    <x v="1"/>
  </r>
  <r>
    <s v="Id1204"/>
    <n v="33.18"/>
    <n v="6.01"/>
    <s v="yes"/>
    <s v="No"/>
    <s v="No"/>
    <n v="1"/>
    <x v="1"/>
  </r>
  <r>
    <s v="Id1205"/>
    <n v="43.04"/>
    <n v="5.9"/>
    <s v="yes"/>
    <s v="No"/>
    <s v="No"/>
    <s v="No major surgery"/>
    <x v="1"/>
  </r>
  <r>
    <s v="Id1206"/>
    <n v="34.15"/>
    <n v="4.49"/>
    <s v="yes"/>
    <s v="No"/>
    <s v="No"/>
    <n v="1"/>
    <x v="1"/>
  </r>
  <r>
    <s v="Id1207"/>
    <n v="25.78"/>
    <n v="6.25"/>
    <s v="No"/>
    <s v="No"/>
    <s v="No"/>
    <s v="No major surgery"/>
    <x v="1"/>
  </r>
  <r>
    <s v="Id1208"/>
    <n v="21.02"/>
    <n v="9.6199999999999992"/>
    <s v="yes"/>
    <s v="No"/>
    <s v="Yes"/>
    <n v="1"/>
    <x v="1"/>
  </r>
  <r>
    <s v="Id1209"/>
    <n v="37.51"/>
    <n v="11.06"/>
    <s v="No"/>
    <s v="No"/>
    <s v="No"/>
    <n v="2"/>
    <x v="1"/>
  </r>
  <r>
    <s v="Id1210"/>
    <n v="25.745000000000001"/>
    <n v="6.11"/>
    <s v="yes"/>
    <s v="No"/>
    <s v="No"/>
    <s v="No major surgery"/>
    <x v="1"/>
  </r>
  <r>
    <s v="Id1211"/>
    <n v="31.35"/>
    <n v="11.49"/>
    <s v="No"/>
    <s v="No"/>
    <s v="No"/>
    <n v="2"/>
    <x v="1"/>
  </r>
  <r>
    <s v="Id1212"/>
    <n v="29.83"/>
    <n v="8.68"/>
    <s v="No"/>
    <s v="No"/>
    <s v="No"/>
    <n v="2"/>
    <x v="1"/>
  </r>
  <r>
    <s v="Id1213"/>
    <n v="25.49"/>
    <n v="5.68"/>
    <s v="yes"/>
    <s v="No"/>
    <s v="Yes"/>
    <n v="1"/>
    <x v="1"/>
  </r>
  <r>
    <s v="Id1214"/>
    <n v="34.1"/>
    <n v="8.4499999999999993"/>
    <s v="No"/>
    <s v="No"/>
    <s v="No"/>
    <s v="No major surgery"/>
    <x v="1"/>
  </r>
  <r>
    <s v="Id1215"/>
    <n v="25.84"/>
    <n v="8.51"/>
    <s v="No"/>
    <s v="No"/>
    <s v="No"/>
    <n v="2"/>
    <x v="1"/>
  </r>
  <r>
    <s v="Id1216"/>
    <n v="20.6"/>
    <n v="7.62"/>
    <s v="No"/>
    <s v="No"/>
    <s v="No"/>
    <s v="No major surgery"/>
    <x v="1"/>
  </r>
  <r>
    <s v="Id1217"/>
    <n v="28.88"/>
    <n v="10.18"/>
    <s v="No"/>
    <s v="No"/>
    <s v="No"/>
    <s v="No major surgery"/>
    <x v="1"/>
  </r>
  <r>
    <s v="Id1218"/>
    <n v="28.24"/>
    <n v="5.36"/>
    <s v="No"/>
    <s v="No"/>
    <s v="No"/>
    <s v="No major surgery"/>
    <x v="1"/>
  </r>
  <r>
    <s v="Id1219"/>
    <n v="25.46"/>
    <n v="11.78"/>
    <s v="yes"/>
    <s v="No"/>
    <s v="No"/>
    <n v="1"/>
    <x v="1"/>
  </r>
  <r>
    <s v="Id1220"/>
    <n v="29.64"/>
    <n v="10.82"/>
    <s v="yes"/>
    <s v="No"/>
    <s v="No"/>
    <s v="No major surgery"/>
    <x v="1"/>
  </r>
  <r>
    <s v="Id1221"/>
    <n v="31.27"/>
    <n v="7.73"/>
    <s v="yes"/>
    <s v="No"/>
    <s v="No"/>
    <n v="1"/>
    <x v="1"/>
  </r>
  <r>
    <s v="Id1222"/>
    <n v="19.95"/>
    <n v="6.24"/>
    <s v="yes"/>
    <s v="No"/>
    <s v="No"/>
    <s v="No major surgery"/>
    <x v="1"/>
  </r>
  <r>
    <s v="Id1223"/>
    <n v="21.3"/>
    <n v="10.42"/>
    <s v="No"/>
    <s v="No"/>
    <s v="No"/>
    <n v="2"/>
    <x v="1"/>
  </r>
  <r>
    <s v="Id1224"/>
    <n v="31.635000000000002"/>
    <n v="11.11"/>
    <s v="No"/>
    <s v="No"/>
    <s v="No"/>
    <s v="No major surgery"/>
    <x v="1"/>
  </r>
  <r>
    <s v="Id1225"/>
    <n v="23.9"/>
    <n v="7.67"/>
    <s v="yes"/>
    <s v="No"/>
    <s v="No"/>
    <n v="2"/>
    <x v="1"/>
  </r>
  <r>
    <s v="Id1226"/>
    <n v="34.15"/>
    <n v="6.15"/>
    <s v="No"/>
    <s v="No"/>
    <s v="No"/>
    <s v="No major surgery"/>
    <x v="1"/>
  </r>
  <r>
    <s v="Id1227"/>
    <n v="28.71"/>
    <n v="5.71"/>
    <s v="No"/>
    <s v="No"/>
    <s v="No"/>
    <s v="No major surgery"/>
    <x v="1"/>
  </r>
  <r>
    <s v="Id1228"/>
    <n v="36.700000000000003"/>
    <n v="8.6999999999999993"/>
    <s v="yes"/>
    <s v="No"/>
    <s v="No"/>
    <n v="2"/>
    <x v="1"/>
  </r>
  <r>
    <s v="Id1229"/>
    <n v="34.1"/>
    <n v="9.0399999999999991"/>
    <s v="yes"/>
    <s v="No"/>
    <s v="No"/>
    <n v="2"/>
    <x v="1"/>
  </r>
  <r>
    <s v="Id1230"/>
    <n v="25.7"/>
    <n v="5.61"/>
    <s v="No"/>
    <s v="No"/>
    <s v="No"/>
    <s v="No major surgery"/>
    <x v="1"/>
  </r>
  <r>
    <s v="Id1231"/>
    <n v="21.68"/>
    <n v="8.1199999999999992"/>
    <s v="No"/>
    <s v="No"/>
    <s v="No"/>
    <s v="No major surgery"/>
    <x v="1"/>
  </r>
  <r>
    <s v="Id1232"/>
    <n v="25.175000000000001"/>
    <n v="4.74"/>
    <s v="No"/>
    <s v="No"/>
    <s v="No"/>
    <s v="No major surgery"/>
    <x v="1"/>
  </r>
  <r>
    <s v="Id1233"/>
    <n v="44.77"/>
    <n v="4.0599999999999996"/>
    <s v="No"/>
    <s v="No"/>
    <s v="No"/>
    <n v="2"/>
    <x v="1"/>
  </r>
  <r>
    <s v="Id1234"/>
    <n v="37.07"/>
    <n v="5.69"/>
    <s v="No"/>
    <s v="No"/>
    <s v="No"/>
    <n v="2"/>
    <x v="1"/>
  </r>
  <r>
    <s v="Id1235"/>
    <n v="39.799999999999997"/>
    <n v="5.66"/>
    <s v="No"/>
    <s v="No"/>
    <s v="Yes"/>
    <n v="1"/>
    <x v="1"/>
  </r>
  <r>
    <s v="Id1236"/>
    <n v="26.36"/>
    <n v="4.32"/>
    <s v="No"/>
    <s v="No"/>
    <s v="Yes"/>
    <n v="1"/>
    <x v="1"/>
  </r>
  <r>
    <s v="Id1237"/>
    <n v="29.925000000000001"/>
    <n v="8.2899999999999991"/>
    <s v="No"/>
    <s v="No"/>
    <s v="No"/>
    <n v="2"/>
    <x v="1"/>
  </r>
  <r>
    <s v="Id1238"/>
    <n v="37.29"/>
    <n v="10.46"/>
    <s v="No"/>
    <s v="No"/>
    <s v="No"/>
    <s v="No major surgery"/>
    <x v="1"/>
  </r>
  <r>
    <s v="Id1239"/>
    <n v="30.2"/>
    <n v="11.96"/>
    <s v="No"/>
    <s v="No"/>
    <s v="No"/>
    <s v="No major surgery"/>
    <x v="1"/>
  </r>
  <r>
    <s v="Id1240"/>
    <n v="24.225000000000001"/>
    <n v="4.25"/>
    <s v="yes"/>
    <s v="No"/>
    <s v="Yes"/>
    <n v="1"/>
    <x v="1"/>
  </r>
  <r>
    <s v="Id1241"/>
    <n v="31.445"/>
    <n v="8.33"/>
    <s v="No"/>
    <s v="No"/>
    <s v="No"/>
    <s v="No major surgery"/>
    <x v="1"/>
  </r>
  <r>
    <s v="Id1242"/>
    <n v="38.880000000000003"/>
    <n v="4.29"/>
    <s v="No"/>
    <s v="No"/>
    <s v="No"/>
    <n v="1"/>
    <x v="1"/>
  </r>
  <r>
    <s v="Id1243"/>
    <n v="43.89"/>
    <n v="6.32"/>
    <s v="yes"/>
    <s v="No"/>
    <s v="No"/>
    <s v="No major surgery"/>
    <x v="1"/>
  </r>
  <r>
    <s v="Id1244"/>
    <n v="25.6"/>
    <n v="5.65"/>
    <s v="No"/>
    <s v="No"/>
    <s v="No"/>
    <n v="2"/>
    <x v="1"/>
  </r>
  <r>
    <s v="Id1245"/>
    <n v="29.545000000000002"/>
    <n v="8.41"/>
    <s v="yes"/>
    <s v="No"/>
    <s v="No"/>
    <n v="1"/>
    <x v="1"/>
  </r>
  <r>
    <s v="Id1246"/>
    <n v="23.25"/>
    <n v="11.96"/>
    <s v="yes"/>
    <s v="No"/>
    <s v="No"/>
    <s v="No major surgery"/>
    <x v="1"/>
  </r>
  <r>
    <s v="Id1247"/>
    <n v="43.95"/>
    <n v="5.17"/>
    <s v="yes"/>
    <s v="No"/>
    <s v="Yes"/>
    <n v="1"/>
    <x v="1"/>
  </r>
  <r>
    <s v="Id1248"/>
    <n v="21.85"/>
    <n v="8.76"/>
    <s v="No"/>
    <s v="No"/>
    <s v="No"/>
    <s v="No major surgery"/>
    <x v="1"/>
  </r>
  <r>
    <s v="Id1249"/>
    <n v="25.73"/>
    <n v="7.99"/>
    <s v="No"/>
    <s v="No"/>
    <s v="No"/>
    <n v="2"/>
    <x v="1"/>
  </r>
  <r>
    <s v="Id1250"/>
    <n v="32.229999999999997"/>
    <n v="8.59"/>
    <s v="No"/>
    <s v="No"/>
    <s v="No"/>
    <s v="No major surgery"/>
    <x v="1"/>
  </r>
  <r>
    <s v="Id1251"/>
    <n v="32.204999999999998"/>
    <n v="6.14"/>
    <s v="No"/>
    <s v="No"/>
    <s v="No"/>
    <n v="2"/>
    <x v="1"/>
  </r>
  <r>
    <s v="Id1252"/>
    <n v="26.41"/>
    <n v="4.08"/>
    <s v="No"/>
    <s v="No"/>
    <s v="No"/>
    <n v="2"/>
    <x v="1"/>
  </r>
  <r>
    <s v="Id1253"/>
    <n v="30.2"/>
    <n v="6.25"/>
    <s v="yes"/>
    <s v="No"/>
    <s v="No"/>
    <s v="No major surgery"/>
    <x v="1"/>
  </r>
  <r>
    <s v="Id1254"/>
    <n v="31.26"/>
    <n v="5.94"/>
    <s v="yes"/>
    <s v="No"/>
    <s v="No"/>
    <n v="1"/>
    <x v="1"/>
  </r>
  <r>
    <s v="Id1255"/>
    <n v="33.725000000000001"/>
    <n v="6.45"/>
    <s v="yes"/>
    <s v="No"/>
    <s v="No"/>
    <s v="No major surgery"/>
    <x v="1"/>
  </r>
  <r>
    <s v="Id1256"/>
    <n v="28.9"/>
    <n v="5.74"/>
    <s v="yes"/>
    <s v="No"/>
    <s v="No"/>
    <s v="No major surgery"/>
    <x v="1"/>
  </r>
  <r>
    <s v="Id1257"/>
    <n v="45.69"/>
    <n v="4.43"/>
    <s v="yes"/>
    <s v="No"/>
    <s v="No"/>
    <s v="No major surgery"/>
    <x v="1"/>
  </r>
  <r>
    <s v="Id1258"/>
    <n v="21.03"/>
    <n v="6.5"/>
    <s v="No"/>
    <s v="No"/>
    <s v="No"/>
    <s v="No major surgery"/>
    <x v="1"/>
  </r>
  <r>
    <s v="Id1259"/>
    <n v="37"/>
    <n v="8.75"/>
    <s v="No"/>
    <s v="No"/>
    <s v="No"/>
    <s v="No major surgery"/>
    <x v="1"/>
  </r>
  <r>
    <s v="Id1260"/>
    <n v="25.4"/>
    <n v="11.96"/>
    <s v="No"/>
    <s v="No"/>
    <s v="No"/>
    <s v="No major surgery"/>
    <x v="1"/>
  </r>
  <r>
    <s v="Id1261"/>
    <n v="32.299999999999997"/>
    <n v="10.54"/>
    <s v="No"/>
    <s v="No"/>
    <s v="No"/>
    <s v="No major surgery"/>
    <x v="1"/>
  </r>
  <r>
    <s v="Id1262"/>
    <n v="23.94"/>
    <n v="4.54"/>
    <s v="yes"/>
    <s v="No"/>
    <s v="Yes"/>
    <n v="1"/>
    <x v="1"/>
  </r>
  <r>
    <s v="Id1263"/>
    <n v="46.4"/>
    <n v="5.71"/>
    <s v="No"/>
    <s v="No"/>
    <s v="No"/>
    <s v="No major surgery"/>
    <x v="1"/>
  </r>
  <r>
    <s v="Id1264"/>
    <n v="40.375"/>
    <n v="6.25"/>
    <s v="yes"/>
    <s v="No"/>
    <s v="No"/>
    <s v="No major surgery"/>
    <x v="1"/>
  </r>
  <r>
    <s v="Id1265"/>
    <n v="28.7"/>
    <n v="9.4700000000000006"/>
    <s v="No"/>
    <s v="No"/>
    <s v="No"/>
    <n v="2"/>
    <x v="1"/>
  </r>
  <r>
    <s v="Id1266"/>
    <n v="26.63"/>
    <n v="5.7"/>
    <s v="No"/>
    <s v="No"/>
    <s v="No"/>
    <s v="No major surgery"/>
    <x v="1"/>
  </r>
  <r>
    <s v="Id1267"/>
    <n v="22.515000000000001"/>
    <n v="11.18"/>
    <s v="No"/>
    <s v="No"/>
    <s v="No"/>
    <n v="2"/>
    <x v="1"/>
  </r>
  <r>
    <s v="Id1268"/>
    <n v="36.575000000000003"/>
    <n v="10.98"/>
    <s v="No"/>
    <s v="No"/>
    <s v="No"/>
    <s v="No major surgery"/>
    <x v="1"/>
  </r>
  <r>
    <s v="Id1269"/>
    <n v="23.66"/>
    <n v="5.1100000000000003"/>
    <s v="yes"/>
    <s v="No"/>
    <s v="Yes"/>
    <n v="1"/>
    <x v="1"/>
  </r>
  <r>
    <s v="Id1270"/>
    <n v="18.62"/>
    <n v="10.24"/>
    <s v="No"/>
    <s v="No"/>
    <s v="No"/>
    <s v="No major surgery"/>
    <x v="1"/>
  </r>
  <r>
    <s v="Id1271"/>
    <n v="19.190000000000001"/>
    <n v="7.71"/>
    <s v="yes"/>
    <s v="No"/>
    <s v="No"/>
    <n v="1"/>
    <x v="1"/>
  </r>
  <r>
    <s v="Id1272"/>
    <n v="27.5"/>
    <n v="6.03"/>
    <s v="No"/>
    <s v="No"/>
    <s v="No"/>
    <s v="No major surgery"/>
    <x v="1"/>
  </r>
  <r>
    <s v="Id1273"/>
    <n v="27.36"/>
    <n v="5.96"/>
    <s v="No"/>
    <s v="No"/>
    <s v="Yes"/>
    <n v="1"/>
    <x v="1"/>
  </r>
  <r>
    <s v="Id1274"/>
    <n v="20.350000000000001"/>
    <n v="4.16"/>
    <s v="No"/>
    <s v="No"/>
    <s v="No"/>
    <s v="No major surgery"/>
    <x v="1"/>
  </r>
  <r>
    <s v="Id1275"/>
    <n v="24.035"/>
    <n v="6.11"/>
    <s v="No"/>
    <s v="No"/>
    <s v="No"/>
    <s v="No major surgery"/>
    <x v="1"/>
  </r>
  <r>
    <s v="Id1276"/>
    <n v="23.56"/>
    <n v="5.97"/>
    <s v="No"/>
    <s v="No"/>
    <s v="No"/>
    <s v="No major surgery"/>
    <x v="1"/>
  </r>
  <r>
    <s v="Id1277"/>
    <n v="27.17"/>
    <n v="10.81"/>
    <s v="No"/>
    <s v="No"/>
    <s v="No"/>
    <n v="2"/>
    <x v="1"/>
  </r>
  <r>
    <s v="Id1278"/>
    <n v="34.32"/>
    <n v="5.7"/>
    <s v="yes"/>
    <s v="No"/>
    <s v="Yes"/>
    <n v="1"/>
    <x v="1"/>
  </r>
  <r>
    <s v="Id1279"/>
    <n v="23.87"/>
    <n v="4.7699999999999996"/>
    <s v="yes"/>
    <s v="No"/>
    <s v="Yes"/>
    <n v="1"/>
    <x v="1"/>
  </r>
  <r>
    <s v="Id1280"/>
    <n v="30.15"/>
    <n v="4.25"/>
    <s v="No"/>
    <s v="No"/>
    <s v="No"/>
    <n v="1"/>
    <x v="1"/>
  </r>
  <r>
    <s v="Id1281"/>
    <n v="26.36"/>
    <n v="5.52"/>
    <s v="No"/>
    <s v="No"/>
    <s v="No"/>
    <s v="No major surgery"/>
    <x v="1"/>
  </r>
  <r>
    <s v="Id1282"/>
    <n v="45.32"/>
    <n v="6.53"/>
    <s v="yes"/>
    <s v="No"/>
    <s v="No"/>
    <n v="1"/>
    <x v="1"/>
  </r>
  <r>
    <s v="Id1283"/>
    <n v="31.93"/>
    <n v="4.82"/>
    <s v="yes"/>
    <s v="No"/>
    <s v="No"/>
    <n v="1"/>
    <x v="1"/>
  </r>
  <r>
    <s v="Id1284"/>
    <n v="36"/>
    <n v="11.94"/>
    <s v="yes"/>
    <s v="No"/>
    <s v="No"/>
    <n v="1"/>
    <x v="1"/>
  </r>
  <r>
    <s v="Id1285"/>
    <n v="32"/>
    <n v="7.85"/>
    <s v="yes"/>
    <s v="No"/>
    <s v="No"/>
    <n v="1"/>
    <x v="1"/>
  </r>
  <r>
    <s v="Id1286"/>
    <n v="29.37"/>
    <n v="8.01"/>
    <s v="yes"/>
    <s v="No"/>
    <s v="No"/>
    <n v="1"/>
    <x v="1"/>
  </r>
  <r>
    <s v="Id1287"/>
    <n v="23.6"/>
    <n v="7.4"/>
    <s v="yes"/>
    <s v="No"/>
    <s v="No"/>
    <n v="1"/>
    <x v="1"/>
  </r>
  <r>
    <s v="Id1288"/>
    <n v="33.155000000000001"/>
    <n v="8.3800000000000008"/>
    <s v="yes"/>
    <s v="No"/>
    <s v="No"/>
    <s v="No major surgery"/>
    <x v="1"/>
  </r>
  <r>
    <s v="Id1289"/>
    <n v="24.32"/>
    <n v="11.56"/>
    <s v="yes"/>
    <s v="No"/>
    <s v="No"/>
    <n v="1"/>
    <x v="1"/>
  </r>
  <r>
    <s v="Id1290"/>
    <n v="36.299999999999997"/>
    <n v="4.6100000000000003"/>
    <s v="No"/>
    <s v="No"/>
    <s v="No"/>
    <s v="No major surgery"/>
    <x v="1"/>
  </r>
  <r>
    <s v="Id1291"/>
    <n v="34.4"/>
    <n v="4.95"/>
    <s v="No"/>
    <s v="No"/>
    <s v="Yes"/>
    <n v="1"/>
    <x v="1"/>
  </r>
  <r>
    <s v="Id1292"/>
    <n v="30.9"/>
    <n v="5.04"/>
    <s v="No"/>
    <s v="No"/>
    <s v="No"/>
    <s v="No major surgery"/>
    <x v="1"/>
  </r>
  <r>
    <s v="Id1293"/>
    <n v="28.6"/>
    <n v="5.42"/>
    <s v="No"/>
    <s v="No"/>
    <s v="No"/>
    <s v="No major surgery"/>
    <x v="1"/>
  </r>
  <r>
    <s v="Id1294"/>
    <n v="27.83"/>
    <n v="5.39"/>
    <s v="No"/>
    <s v="No"/>
    <s v="No"/>
    <s v="No major surgery"/>
    <x v="1"/>
  </r>
  <r>
    <s v="Id1295"/>
    <n v="39.64"/>
    <n v="6"/>
    <s v="No"/>
    <s v="No"/>
    <s v="Yes"/>
    <n v="1"/>
    <x v="1"/>
  </r>
  <r>
    <s v="Id1296"/>
    <n v="38.479999999999997"/>
    <n v="6.02"/>
    <s v="No"/>
    <s v="No"/>
    <s v="No"/>
    <n v="1"/>
    <x v="1"/>
  </r>
  <r>
    <s v="Id1297"/>
    <n v="36.200000000000003"/>
    <n v="4.62"/>
    <s v="No"/>
    <s v="No"/>
    <s v="No"/>
    <n v="2"/>
    <x v="1"/>
  </r>
  <r>
    <s v="Id1298"/>
    <n v="27.13"/>
    <n v="5.59"/>
    <s v="No"/>
    <s v="No"/>
    <s v="No"/>
    <n v="1"/>
    <x v="1"/>
  </r>
  <r>
    <s v="Id1299"/>
    <n v="20.75"/>
    <n v="5.18"/>
    <s v="yes"/>
    <s v="No"/>
    <s v="No"/>
    <n v="2"/>
    <x v="1"/>
  </r>
  <r>
    <s v="Id1300"/>
    <n v="26.6"/>
    <n v="6.29"/>
    <s v="No"/>
    <s v="No"/>
    <s v="No"/>
    <n v="2"/>
    <x v="1"/>
  </r>
  <r>
    <s v="Id1301"/>
    <n v="25.3"/>
    <n v="4.49"/>
    <s v="No"/>
    <s v="No"/>
    <s v="No"/>
    <n v="2"/>
    <x v="1"/>
  </r>
  <r>
    <s v="Id1302"/>
    <n v="18.84"/>
    <n v="11.82"/>
    <s v="yes"/>
    <s v="No"/>
    <s v="Yes"/>
    <n v="1"/>
    <x v="1"/>
  </r>
  <r>
    <s v="Id1303"/>
    <n v="19.57"/>
    <n v="7.41"/>
    <s v="yes"/>
    <s v="No"/>
    <s v="No"/>
    <n v="1"/>
    <x v="1"/>
  </r>
  <r>
    <s v="Id1304"/>
    <n v="30.495000000000001"/>
    <n v="5.97"/>
    <s v="No"/>
    <s v="No"/>
    <s v="No"/>
    <s v="No major surgery"/>
    <x v="1"/>
  </r>
  <r>
    <s v="Id1305"/>
    <n v="30.114999999999998"/>
    <n v="5.74"/>
    <s v="No"/>
    <s v="No"/>
    <s v="Yes"/>
    <n v="1"/>
    <x v="1"/>
  </r>
  <r>
    <s v="Id1306"/>
    <n v="24.78"/>
    <n v="9.85"/>
    <s v="No"/>
    <s v="No"/>
    <s v="No"/>
    <s v="No major surgery"/>
    <x v="1"/>
  </r>
  <r>
    <s v="Id1307"/>
    <n v="24.77"/>
    <n v="7.59"/>
    <s v="No"/>
    <s v="No"/>
    <s v="No"/>
    <s v="No major surgery"/>
    <x v="1"/>
  </r>
  <r>
    <s v="Id1308"/>
    <n v="16.579999999999998"/>
    <n v="6.98"/>
    <s v="yes"/>
    <s v="No"/>
    <s v="Yes"/>
    <n v="1"/>
    <x v="1"/>
  </r>
  <r>
    <s v="Id1309"/>
    <n v="38.17"/>
    <n v="4.7300000000000004"/>
    <s v="yes"/>
    <s v="No"/>
    <s v="No"/>
    <s v="No major surgery"/>
    <x v="1"/>
  </r>
  <r>
    <s v="Id1310"/>
    <n v="39.424999999999997"/>
    <n v="4.76"/>
    <s v="yes"/>
    <s v="No"/>
    <s v="No"/>
    <s v="No major surgery"/>
    <x v="1"/>
  </r>
  <r>
    <s v="Id1311"/>
    <n v="33.44"/>
    <n v="6.24"/>
    <s v="yes"/>
    <s v="No"/>
    <s v="No"/>
    <s v="No major surgery"/>
    <x v="1"/>
  </r>
  <r>
    <s v="Id1312"/>
    <n v="33.344999999999999"/>
    <n v="5.44"/>
    <s v="yes"/>
    <s v="No"/>
    <s v="No"/>
    <s v="No major surgery"/>
    <x v="1"/>
  </r>
  <r>
    <s v="Id1313"/>
    <n v="38.79"/>
    <n v="5.08"/>
    <s v="No"/>
    <s v="No"/>
    <s v="Yes"/>
    <n v="1"/>
    <x v="1"/>
  </r>
  <r>
    <s v="Id1314"/>
    <n v="30.684999999999999"/>
    <n v="4.87"/>
    <s v="No"/>
    <s v="No"/>
    <s v="Yes"/>
    <n v="1"/>
    <x v="1"/>
  </r>
  <r>
    <s v="Id1315"/>
    <n v="22.135000000000002"/>
    <n v="8.17"/>
    <s v="No"/>
    <s v="No"/>
    <s v="No"/>
    <s v="No major surgery"/>
    <x v="1"/>
  </r>
  <r>
    <s v="Id1316"/>
    <n v="33.33"/>
    <n v="7.61"/>
    <s v="No"/>
    <s v="No"/>
    <s v="No"/>
    <s v="No major surgery"/>
    <x v="1"/>
  </r>
  <r>
    <s v="Id1317"/>
    <n v="31.13"/>
    <n v="10.1"/>
    <s v="No"/>
    <s v="No"/>
    <s v="No"/>
    <s v="No major surgery"/>
    <x v="1"/>
  </r>
  <r>
    <s v="Id1318"/>
    <n v="28.9"/>
    <n v="11.24"/>
    <s v="No"/>
    <s v="No"/>
    <s v="No"/>
    <s v="No major surgery"/>
    <x v="1"/>
  </r>
  <r>
    <s v="Id1319"/>
    <n v="43.31"/>
    <n v="6.1"/>
    <s v="yes"/>
    <s v="yes"/>
    <s v="No"/>
    <n v="1"/>
    <x v="1"/>
  </r>
  <r>
    <s v="Id1320"/>
    <n v="22.8"/>
    <n v="6.98"/>
    <s v="No"/>
    <s v="No"/>
    <s v="No"/>
    <s v="No major surgery"/>
    <x v="1"/>
  </r>
  <r>
    <s v="Id1321"/>
    <n v="19.09"/>
    <n v="4"/>
    <s v="yes"/>
    <s v="No"/>
    <s v="No"/>
    <n v="1"/>
    <x v="1"/>
  </r>
  <r>
    <s v="Id1322"/>
    <n v="23.37"/>
    <n v="4.2300000000000004"/>
    <s v="No"/>
    <s v="No"/>
    <s v="No"/>
    <s v="No major surgery"/>
    <x v="1"/>
  </r>
  <r>
    <s v="Id1323"/>
    <n v="33.44"/>
    <n v="4.72"/>
    <s v="yes"/>
    <s v="No"/>
    <s v="No"/>
    <s v="No major surgery"/>
    <x v="1"/>
  </r>
  <r>
    <s v="Id1324"/>
    <n v="28.05"/>
    <n v="5.63"/>
    <s v="yes"/>
    <s v="No"/>
    <s v="No"/>
    <s v="No major surgery"/>
    <x v="1"/>
  </r>
  <r>
    <s v="Id1325"/>
    <n v="27.72"/>
    <n v="5.83"/>
    <s v="yes"/>
    <s v="No"/>
    <s v="No"/>
    <s v="No major surgery"/>
    <x v="1"/>
  </r>
  <r>
    <s v="Id1326"/>
    <n v="29.81"/>
    <n v="9.23"/>
    <s v="No"/>
    <s v="No"/>
    <s v="No"/>
    <s v="No major surgery"/>
    <x v="1"/>
  </r>
  <r>
    <s v="Id1327"/>
    <n v="23.98"/>
    <n v="9.89"/>
    <s v="No"/>
    <s v="No"/>
    <s v="No"/>
    <s v="No major surgery"/>
    <x v="1"/>
  </r>
  <r>
    <s v="Id1328"/>
    <n v="17.34"/>
    <n v="12"/>
    <s v="No"/>
    <s v="No"/>
    <s v="No"/>
    <s v="No major surgery"/>
    <x v="1"/>
  </r>
  <r>
    <s v="Id1329"/>
    <n v="40.39"/>
    <n v="4.24"/>
    <s v="yes"/>
    <s v="No"/>
    <s v="Yes"/>
    <n v="1"/>
    <x v="1"/>
  </r>
  <r>
    <s v="Id1330"/>
    <n v="25.96"/>
    <n v="4.68"/>
    <s v="yes"/>
    <s v="No"/>
    <s v="Yes"/>
    <n v="1"/>
    <x v="1"/>
  </r>
  <r>
    <s v="Id1331"/>
    <n v="17.68"/>
    <n v="8.57"/>
    <s v="yes"/>
    <s v="No"/>
    <s v="Yes"/>
    <n v="1"/>
    <x v="1"/>
  </r>
  <r>
    <s v="Id1332"/>
    <n v="30.875"/>
    <n v="4.0999999999999996"/>
    <s v="No"/>
    <s v="No"/>
    <s v="No"/>
    <s v="No major surgery"/>
    <x v="1"/>
  </r>
  <r>
    <s v="Id1333"/>
    <n v="30.81"/>
    <n v="4.49"/>
    <s v="No"/>
    <s v="No"/>
    <s v="No"/>
    <s v="No major surgery"/>
    <x v="1"/>
  </r>
  <r>
    <s v="Id1334"/>
    <n v="36.85"/>
    <n v="8.8000000000000007"/>
    <s v="No"/>
    <s v="No"/>
    <s v="No"/>
    <n v="2"/>
    <x v="1"/>
  </r>
  <r>
    <s v="Id1335"/>
    <n v="35.86"/>
    <n v="7.93"/>
    <s v="No"/>
    <s v="No"/>
    <s v="No"/>
    <n v="2"/>
    <x v="1"/>
  </r>
  <r>
    <s v="Id1336"/>
    <n v="30.3"/>
    <n v="9.4499999999999993"/>
    <s v="No"/>
    <s v="No"/>
    <s v="No"/>
    <n v="2"/>
    <x v="1"/>
  </r>
  <r>
    <s v="Id1337"/>
    <n v="32.015000000000001"/>
    <n v="7.67"/>
    <s v="No"/>
    <s v="No"/>
    <s v="No"/>
    <s v="No major surgery"/>
    <x v="1"/>
  </r>
  <r>
    <s v="Id1338"/>
    <n v="25.06"/>
    <n v="10.53"/>
    <s v="No"/>
    <s v="No"/>
    <s v="No"/>
    <n v="2"/>
    <x v="1"/>
  </r>
  <r>
    <s v="Id1339"/>
    <n v="18.829999999999998"/>
    <n v="10.08"/>
    <s v="yes"/>
    <s v="No"/>
    <s v="No"/>
    <s v="No major surgery"/>
    <x v="1"/>
  </r>
  <r>
    <s v="Id1340"/>
    <n v="47.52"/>
    <n v="11.39"/>
    <s v="yes"/>
    <s v="No"/>
    <s v="No"/>
    <n v="1"/>
    <x v="1"/>
  </r>
  <r>
    <s v="Id1341"/>
    <n v="37.82"/>
    <n v="6.36"/>
    <s v="No"/>
    <s v="No"/>
    <s v="No"/>
    <s v="No major surgery"/>
    <x v="1"/>
  </r>
  <r>
    <s v="Id1342"/>
    <n v="44.16"/>
    <n v="5.31"/>
    <s v="yes"/>
    <s v="No"/>
    <s v="No"/>
    <s v="No major surgery"/>
    <x v="1"/>
  </r>
  <r>
    <s v="Id1343"/>
    <n v="37.049999999999997"/>
    <n v="4.74"/>
    <s v="No"/>
    <s v="No"/>
    <s v="Yes"/>
    <n v="1"/>
    <x v="1"/>
  </r>
  <r>
    <s v="Id1344"/>
    <n v="18.66"/>
    <n v="11.35"/>
    <s v="No"/>
    <s v="No"/>
    <s v="No"/>
    <s v="No major surgery"/>
    <x v="1"/>
  </r>
  <r>
    <s v="Id1345"/>
    <n v="36.200000000000003"/>
    <n v="6.81"/>
    <s v="yes"/>
    <s v="No"/>
    <s v="No"/>
    <n v="1"/>
    <x v="1"/>
  </r>
  <r>
    <s v="Id1346"/>
    <n v="18.87"/>
    <n v="8.06"/>
    <s v="No"/>
    <s v="No"/>
    <s v="No"/>
    <s v="No major surgery"/>
    <x v="1"/>
  </r>
  <r>
    <s v="Id1347"/>
    <n v="32.299999999999997"/>
    <n v="6.74"/>
    <s v="yes"/>
    <s v="No"/>
    <s v="No"/>
    <n v="1"/>
    <x v="1"/>
  </r>
  <r>
    <s v="Id1348"/>
    <n v="22.64"/>
    <n v="6.54"/>
    <s v="yes"/>
    <s v="No"/>
    <s v="No"/>
    <n v="2"/>
    <x v="1"/>
  </r>
  <r>
    <s v="Id1349"/>
    <n v="28.69"/>
    <n v="5.4"/>
    <s v="No"/>
    <s v="No"/>
    <s v="No"/>
    <s v="No major surgery"/>
    <x v="1"/>
  </r>
  <r>
    <s v="Id1350"/>
    <n v="28.16"/>
    <n v="5.58"/>
    <s v="yes"/>
    <s v="No"/>
    <s v="No"/>
    <s v="No major surgery"/>
    <x v="1"/>
  </r>
  <r>
    <s v="Id1351"/>
    <n v="45.54"/>
    <n v="5.84"/>
    <s v="No"/>
    <s v="No"/>
    <s v="Yes"/>
    <n v="1"/>
    <x v="1"/>
  </r>
  <r>
    <s v="Id1352"/>
    <n v="28.7"/>
    <n v="4.2"/>
    <s v="No"/>
    <s v="No"/>
    <s v="No"/>
    <s v="No major surgery"/>
    <x v="1"/>
  </r>
  <r>
    <s v="Id1353"/>
    <n v="27.74"/>
    <n v="6.06"/>
    <s v="yes"/>
    <s v="No"/>
    <s v="No"/>
    <s v="No major surgery"/>
    <x v="1"/>
  </r>
  <r>
    <s v="Id1354"/>
    <n v="36.954999999999998"/>
    <n v="7.57"/>
    <s v="No"/>
    <s v="No"/>
    <s v="No"/>
    <s v="No major surgery"/>
    <x v="1"/>
  </r>
  <r>
    <s v="Id1355"/>
    <n v="30.69"/>
    <n v="6.15"/>
    <s v="No"/>
    <s v="No"/>
    <s v="No"/>
    <s v="No major surgery"/>
    <x v="1"/>
  </r>
  <r>
    <s v="Id1356"/>
    <n v="24.984999999999999"/>
    <n v="4.5599999999999996"/>
    <s v="No"/>
    <s v="No"/>
    <s v="No"/>
    <s v="No major surgery"/>
    <x v="1"/>
  </r>
  <r>
    <s v="Id1357"/>
    <n v="39.42"/>
    <n v="4.72"/>
    <s v="yes"/>
    <s v="No"/>
    <s v="No"/>
    <n v="1"/>
    <x v="1"/>
  </r>
  <r>
    <s v="Id1358"/>
    <n v="16.8"/>
    <n v="7.98"/>
    <s v="No"/>
    <s v="No"/>
    <s v="No"/>
    <s v="No major surgery"/>
    <x v="1"/>
  </r>
  <r>
    <s v="Id1359"/>
    <n v="23.274999999999999"/>
    <n v="6.26"/>
    <s v="yes"/>
    <s v="No"/>
    <s v="Yes"/>
    <n v="1"/>
    <x v="1"/>
  </r>
  <r>
    <s v="Id1360"/>
    <n v="22.8"/>
    <n v="4.29"/>
    <s v="yes"/>
    <s v="No"/>
    <s v="Yes"/>
    <n v="1"/>
    <x v="1"/>
  </r>
  <r>
    <s v="Id1361"/>
    <n v="24.3"/>
    <n v="5.43"/>
    <s v="No"/>
    <s v="No"/>
    <s v="No"/>
    <n v="2"/>
    <x v="1"/>
  </r>
  <r>
    <s v="Id1362"/>
    <n v="25.13"/>
    <n v="8"/>
    <s v="yes"/>
    <s v="No"/>
    <s v="No"/>
    <n v="1"/>
    <x v="1"/>
  </r>
  <r>
    <s v="Id1363"/>
    <n v="22.72"/>
    <n v="9.9600000000000009"/>
    <s v="yes"/>
    <s v="No"/>
    <s v="No"/>
    <n v="2"/>
    <x v="1"/>
  </r>
  <r>
    <s v="Id1364"/>
    <n v="32.6"/>
    <n v="6.8"/>
    <s v="yes"/>
    <s v="No"/>
    <s v="No"/>
    <s v="No major surgery"/>
    <x v="1"/>
  </r>
  <r>
    <s v="Id1365"/>
    <n v="17.28"/>
    <n v="6.22"/>
    <s v="yes"/>
    <s v="No"/>
    <s v="No"/>
    <n v="2"/>
    <x v="1"/>
  </r>
  <r>
    <s v="Id1366"/>
    <n v="27.92"/>
    <n v="5.79"/>
    <s v="No"/>
    <s v="No"/>
    <s v="No"/>
    <n v="1"/>
    <x v="1"/>
  </r>
  <r>
    <s v="Id1367"/>
    <n v="38.284999999999997"/>
    <n v="5.41"/>
    <s v="No"/>
    <s v="No"/>
    <s v="No"/>
    <s v="No major surgery"/>
    <x v="1"/>
  </r>
  <r>
    <s v="Id1368"/>
    <n v="16.48"/>
    <n v="11.05"/>
    <s v="No"/>
    <s v="No"/>
    <s v="No"/>
    <s v="No major surgery"/>
    <x v="1"/>
  </r>
  <r>
    <s v="Id1369"/>
    <n v="38.57"/>
    <n v="6.27"/>
    <s v="No"/>
    <s v="No"/>
    <s v="No"/>
    <s v="No major surgery"/>
    <x v="1"/>
  </r>
  <r>
    <s v="Id1370"/>
    <n v="43.85"/>
    <n v="4.7699999999999996"/>
    <s v="yes"/>
    <s v="No"/>
    <s v="No"/>
    <s v="No major surgery"/>
    <x v="1"/>
  </r>
  <r>
    <s v="Id1371"/>
    <n v="30.11"/>
    <n v="4.08"/>
    <s v="No"/>
    <s v="No"/>
    <s v="No"/>
    <s v="No major surgery"/>
    <x v="1"/>
  </r>
  <r>
    <s v="Id1372"/>
    <n v="31.59"/>
    <n v="6.01"/>
    <s v="No"/>
    <s v="No"/>
    <s v="No"/>
    <s v="No major surgery"/>
    <x v="1"/>
  </r>
  <r>
    <s v="Id1373"/>
    <n v="40.15"/>
    <n v="11.84"/>
    <s v="No"/>
    <s v="No"/>
    <s v="No"/>
    <s v="No major surgery"/>
    <x v="1"/>
  </r>
  <r>
    <s v="Id1374"/>
    <n v="40.700000000000003"/>
    <n v="6.27"/>
    <s v="yes"/>
    <s v="No"/>
    <s v="Yes"/>
    <n v="1"/>
    <x v="1"/>
  </r>
  <r>
    <s v="Id1375"/>
    <n v="40.76"/>
    <n v="5.28"/>
    <s v="No"/>
    <s v="No"/>
    <s v="No"/>
    <s v="No major surgery"/>
    <x v="1"/>
  </r>
  <r>
    <s v="Id1376"/>
    <n v="29.7"/>
    <n v="7.03"/>
    <s v="No"/>
    <s v="No"/>
    <s v="No"/>
    <s v="No major surgery"/>
    <x v="1"/>
  </r>
  <r>
    <s v="Id1377"/>
    <n v="40.58"/>
    <n v="5.32"/>
    <s v="yes"/>
    <s v="No"/>
    <s v="Yes"/>
    <n v="1"/>
    <x v="1"/>
  </r>
  <r>
    <s v="Id1378"/>
    <n v="33.06"/>
    <n v="9.59"/>
    <s v="yes"/>
    <s v="No"/>
    <s v="No"/>
    <s v="No major surgery"/>
    <x v="1"/>
  </r>
  <r>
    <s v="Id1379"/>
    <n v="26.62"/>
    <n v="6.15"/>
    <s v="yes"/>
    <s v="No"/>
    <s v="No"/>
    <s v="No major surgery"/>
    <x v="1"/>
  </r>
  <r>
    <s v="Id1380"/>
    <n v="37.1"/>
    <n v="11.08"/>
    <s v="No"/>
    <s v="No"/>
    <s v="No"/>
    <s v="No major surgery"/>
    <x v="1"/>
  </r>
  <r>
    <s v="Id1381"/>
    <n v="18.28"/>
    <n v="7.95"/>
    <s v="No"/>
    <s v="No"/>
    <s v="No"/>
    <s v="No major surgery"/>
    <x v="1"/>
  </r>
  <r>
    <s v="Id1382"/>
    <n v="35.814999999999998"/>
    <n v="6.23"/>
    <s v="No"/>
    <s v="No"/>
    <s v="No"/>
    <s v="No major surgery"/>
    <x v="1"/>
  </r>
  <r>
    <s v="Id1383"/>
    <n v="30.69"/>
    <n v="6.5"/>
    <s v="No"/>
    <s v="No"/>
    <s v="No"/>
    <s v="No major surgery"/>
    <x v="1"/>
  </r>
  <r>
    <s v="Id1384"/>
    <n v="26.125"/>
    <n v="5.22"/>
    <s v="No"/>
    <s v="No"/>
    <s v="No"/>
    <s v="No major surgery"/>
    <x v="1"/>
  </r>
  <r>
    <s v="Id1385"/>
    <n v="34.58"/>
    <n v="6.3"/>
    <s v="No"/>
    <s v="No"/>
    <s v="Yes"/>
    <n v="1"/>
    <x v="1"/>
  </r>
  <r>
    <s v="Id1386"/>
    <n v="27.4"/>
    <n v="8.84"/>
    <s v="No"/>
    <s v="No"/>
    <s v="No"/>
    <s v="No major surgery"/>
    <x v="1"/>
  </r>
  <r>
    <s v="Id1387"/>
    <n v="27.53"/>
    <n v="4.1100000000000003"/>
    <s v="No"/>
    <s v="No"/>
    <s v="No"/>
    <n v="1"/>
    <x v="1"/>
  </r>
  <r>
    <s v="Id1388"/>
    <n v="33"/>
    <n v="4.57"/>
    <s v="No"/>
    <s v="No"/>
    <s v="No"/>
    <s v="No major surgery"/>
    <x v="1"/>
  </r>
  <r>
    <s v="Id1389"/>
    <n v="25.78"/>
    <n v="11.06"/>
    <s v="yes"/>
    <s v="No"/>
    <s v="No"/>
    <s v="No major surgery"/>
    <x v="1"/>
  </r>
  <r>
    <s v="Id1390"/>
    <n v="22.66"/>
    <n v="10.68"/>
    <s v="No"/>
    <s v="No"/>
    <s v="No"/>
    <s v="No major surgery"/>
    <x v="1"/>
  </r>
  <r>
    <s v="Id1391"/>
    <n v="38.81"/>
    <n v="6.14"/>
    <s v="yes"/>
    <s v="No"/>
    <s v="No"/>
    <n v="1"/>
    <x v="1"/>
  </r>
  <r>
    <s v="Id1392"/>
    <n v="38.51"/>
    <n v="5.45"/>
    <s v="yes"/>
    <s v="No"/>
    <s v="No"/>
    <s v="No major surgery"/>
    <x v="1"/>
  </r>
  <r>
    <s v="Id1393"/>
    <n v="22.98"/>
    <n v="6.14"/>
    <s v="yes"/>
    <s v="No"/>
    <s v="No"/>
    <s v="No major surgery"/>
    <x v="1"/>
  </r>
  <r>
    <s v="Id1394"/>
    <n v="15.65"/>
    <n v="7.85"/>
    <s v="No"/>
    <s v="No"/>
    <s v="No"/>
    <s v="No major surgery"/>
    <x v="1"/>
  </r>
  <r>
    <s v="Id1395"/>
    <n v="39.97"/>
    <n v="4.09"/>
    <s v="No"/>
    <s v="No"/>
    <s v="No"/>
    <n v="1"/>
    <x v="1"/>
  </r>
  <r>
    <s v="Id1396"/>
    <n v="37.22"/>
    <n v="4.62"/>
    <s v="No"/>
    <s v="No"/>
    <s v="Yes"/>
    <n v="1"/>
    <x v="1"/>
  </r>
  <r>
    <s v="Id1397"/>
    <n v="41.325000000000003"/>
    <n v="5.77"/>
    <s v="No"/>
    <s v="No"/>
    <s v="No"/>
    <s v="No major surgery"/>
    <x v="1"/>
  </r>
  <r>
    <s v="Id1398"/>
    <n v="40.31"/>
    <n v="5.84"/>
    <s v="No"/>
    <s v="No"/>
    <s v="No"/>
    <s v="No major surgery"/>
    <x v="1"/>
  </r>
  <r>
    <s v="Id1399"/>
    <n v="29.48"/>
    <n v="4.91"/>
    <s v="No"/>
    <s v="No"/>
    <s v="No"/>
    <s v="No major surgery"/>
    <x v="1"/>
  </r>
  <r>
    <s v="Id1400"/>
    <n v="33.155000000000001"/>
    <n v="5.07"/>
    <s v="No"/>
    <s v="No"/>
    <s v="No"/>
    <s v="No major surgery"/>
    <x v="1"/>
  </r>
  <r>
    <s v="Id1401"/>
    <n v="42.85"/>
    <n v="5.81"/>
    <s v="yes"/>
    <s v="No"/>
    <s v="No"/>
    <s v="No major surgery"/>
    <x v="1"/>
  </r>
  <r>
    <s v="Id1402"/>
    <n v="32.340000000000003"/>
    <n v="11.2"/>
    <s v="No"/>
    <s v="No"/>
    <s v="No"/>
    <s v="No major surgery"/>
    <x v="1"/>
  </r>
  <r>
    <s v="Id1403"/>
    <n v="27.5"/>
    <n v="10.75"/>
    <s v="No"/>
    <s v="No"/>
    <s v="No"/>
    <s v="No major surgery"/>
    <x v="1"/>
  </r>
  <r>
    <s v="Id1404"/>
    <n v="25.8"/>
    <n v="7.8"/>
    <s v="No"/>
    <s v="No"/>
    <s v="No"/>
    <s v="No major surgery"/>
    <x v="1"/>
  </r>
  <r>
    <s v="Id1405"/>
    <n v="25"/>
    <n v="7.04"/>
    <s v="No"/>
    <s v="No"/>
    <s v="No"/>
    <s v="No major surgery"/>
    <x v="1"/>
  </r>
  <r>
    <s v="Id1406"/>
    <n v="41.2"/>
    <n v="4.18"/>
    <s v="yes"/>
    <s v="No"/>
    <s v="No"/>
    <s v="No major surgery"/>
    <x v="1"/>
  </r>
  <r>
    <s v="Id1407"/>
    <n v="17.78"/>
    <n v="8.19"/>
    <s v="No"/>
    <s v="No"/>
    <s v="No"/>
    <s v="No major surgery"/>
    <x v="1"/>
  </r>
  <r>
    <s v="Id1408"/>
    <n v="40.119999999999997"/>
    <n v="6.22"/>
    <s v="yes"/>
    <s v="No"/>
    <s v="Yes"/>
    <n v="1"/>
    <x v="1"/>
  </r>
  <r>
    <s v="Id1409"/>
    <n v="19.350000000000001"/>
    <n v="8.2200000000000006"/>
    <s v="yes"/>
    <s v="No"/>
    <s v="No"/>
    <s v="No major surgery"/>
    <x v="1"/>
  </r>
  <r>
    <s v="Id1410"/>
    <n v="36.69"/>
    <n v="6.15"/>
    <s v="No"/>
    <s v="No"/>
    <s v="No"/>
    <s v="No major surgery"/>
    <x v="1"/>
  </r>
  <r>
    <s v="Id1411"/>
    <n v="28.51"/>
    <n v="5.65"/>
    <s v="yes"/>
    <s v="No"/>
    <s v="No"/>
    <n v="1"/>
    <x v="1"/>
  </r>
  <r>
    <s v="Id1412"/>
    <n v="30.21"/>
    <n v="5.5"/>
    <s v="No"/>
    <s v="No"/>
    <s v="No"/>
    <n v="1"/>
    <x v="1"/>
  </r>
  <r>
    <s v="Id1413"/>
    <n v="24.33"/>
    <n v="8"/>
    <s v="No"/>
    <s v="No"/>
    <s v="No"/>
    <s v="No major surgery"/>
    <x v="1"/>
  </r>
  <r>
    <s v="Id1414"/>
    <n v="19.855"/>
    <n v="5.71"/>
    <s v="yes"/>
    <s v="No"/>
    <s v="No"/>
    <s v="No major surgery"/>
    <x v="1"/>
  </r>
  <r>
    <s v="Id1415"/>
    <n v="25.364999999999998"/>
    <n v="11.71"/>
    <s v="No"/>
    <s v="No"/>
    <s v="No"/>
    <s v="No major surgery"/>
    <x v="1"/>
  </r>
  <r>
    <s v="Id1416"/>
    <n v="29.6"/>
    <n v="6.17"/>
    <s v="yes"/>
    <s v="No"/>
    <s v="Yes"/>
    <n v="1"/>
    <x v="1"/>
  </r>
  <r>
    <s v="Id1417"/>
    <n v="39.43"/>
    <n v="6.1"/>
    <s v="yes"/>
    <s v="No"/>
    <s v="Yes"/>
    <n v="1"/>
    <x v="1"/>
  </r>
  <r>
    <s v="Id1418"/>
    <n v="27.34"/>
    <n v="5.19"/>
    <s v="yes"/>
    <s v="No"/>
    <s v="No"/>
    <n v="1"/>
    <x v="1"/>
  </r>
  <r>
    <s v="Id1419"/>
    <n v="39.01"/>
    <n v="5.37"/>
    <s v="yes"/>
    <s v="No"/>
    <s v="No"/>
    <s v="No major surgery"/>
    <x v="1"/>
  </r>
  <r>
    <s v="Id1420"/>
    <n v="18.989999999999998"/>
    <n v="10.82"/>
    <s v="yes"/>
    <s v="No"/>
    <s v="No"/>
    <s v="No major surgery"/>
    <x v="1"/>
  </r>
  <r>
    <s v="Id1421"/>
    <n v="42.3"/>
    <n v="6.06"/>
    <s v="yes"/>
    <s v="No"/>
    <s v="No"/>
    <s v="No major surgery"/>
    <x v="1"/>
  </r>
  <r>
    <s v="Id1422"/>
    <n v="39.805"/>
    <n v="5.91"/>
    <s v="No"/>
    <s v="No"/>
    <s v="No"/>
    <s v="No major surgery"/>
    <x v="1"/>
  </r>
  <r>
    <s v="Id1423"/>
    <n v="33.700000000000003"/>
    <n v="5.87"/>
    <s v="No"/>
    <s v="No"/>
    <s v="No"/>
    <s v="No major surgery"/>
    <x v="1"/>
  </r>
  <r>
    <s v="Id1424"/>
    <n v="36.195"/>
    <n v="6.22"/>
    <s v="No"/>
    <s v="No"/>
    <s v="No"/>
    <s v="No major surgery"/>
    <x v="1"/>
  </r>
  <r>
    <s v="Id1425"/>
    <n v="32.6"/>
    <n v="5.73"/>
    <s v="No"/>
    <s v="No"/>
    <s v="Yes"/>
    <n v="1"/>
    <x v="1"/>
  </r>
  <r>
    <s v="Id1426"/>
    <n v="30.2"/>
    <n v="5.7"/>
    <s v="No"/>
    <s v="No"/>
    <s v="No"/>
    <s v="No major surgery"/>
    <x v="1"/>
  </r>
  <r>
    <s v="Id1427"/>
    <n v="27.645"/>
    <n v="9.91"/>
    <s v="No"/>
    <s v="No"/>
    <s v="No"/>
    <s v="No major surgery"/>
    <x v="1"/>
  </r>
  <r>
    <s v="Id1428"/>
    <n v="26.41"/>
    <n v="11.4"/>
    <s v="No"/>
    <s v="No"/>
    <s v="No"/>
    <s v="No major surgery"/>
    <x v="1"/>
  </r>
  <r>
    <s v="Id1429"/>
    <n v="34.1"/>
    <n v="6.29"/>
    <s v="yes"/>
    <s v="No"/>
    <s v="Yes"/>
    <n v="1"/>
    <x v="1"/>
  </r>
  <r>
    <s v="Id1430"/>
    <n v="17.3"/>
    <n v="9.2799999999999994"/>
    <s v="No"/>
    <s v="No"/>
    <s v="No"/>
    <s v="No major surgery"/>
    <x v="1"/>
  </r>
  <r>
    <s v="Id1431"/>
    <n v="35.020000000000003"/>
    <n v="4.78"/>
    <s v="No"/>
    <s v="No"/>
    <s v="Yes"/>
    <n v="1"/>
    <x v="1"/>
  </r>
  <r>
    <s v="Id1432"/>
    <n v="37.1"/>
    <n v="8.8699999999999992"/>
    <s v="yes"/>
    <s v="No"/>
    <s v="No"/>
    <s v="No major surgery"/>
    <x v="1"/>
  </r>
  <r>
    <s v="Id1433"/>
    <n v="16.79"/>
    <n v="11.4"/>
    <s v="No"/>
    <s v="No"/>
    <s v="No"/>
    <s v="No major surgery"/>
    <x v="1"/>
  </r>
  <r>
    <s v="Id1434"/>
    <n v="31.635000000000002"/>
    <n v="9.1300000000000008"/>
    <s v="yes"/>
    <s v="No"/>
    <s v="No"/>
    <s v="No major surgery"/>
    <x v="1"/>
  </r>
  <r>
    <s v="Id1435"/>
    <n v="24.19"/>
    <n v="6.22"/>
    <s v="yes"/>
    <s v="No"/>
    <s v="Yes"/>
    <n v="1"/>
    <x v="1"/>
  </r>
  <r>
    <s v="Id1436"/>
    <n v="35.29"/>
    <n v="5.9"/>
    <s v="No"/>
    <s v="No"/>
    <s v="Yes"/>
    <n v="1"/>
    <x v="1"/>
  </r>
  <r>
    <s v="Id1437"/>
    <n v="35.299999999999997"/>
    <n v="4.45"/>
    <s v="No"/>
    <s v="No"/>
    <s v="No"/>
    <s v="No major surgery"/>
    <x v="1"/>
  </r>
  <r>
    <s v="Id1438"/>
    <n v="35.64"/>
    <n v="6.17"/>
    <s v="No"/>
    <s v="No"/>
    <s v="Yes"/>
    <n v="1"/>
    <x v="1"/>
  </r>
  <r>
    <s v="Id1439"/>
    <n v="33.1"/>
    <n v="4.93"/>
    <s v="No"/>
    <s v="No"/>
    <s v="No"/>
    <s v="No major surgery"/>
    <x v="1"/>
  </r>
  <r>
    <s v="Id1440"/>
    <n v="26.41"/>
    <n v="7.32"/>
    <s v="yes"/>
    <s v="No"/>
    <s v="No"/>
    <n v="1"/>
    <x v="1"/>
  </r>
  <r>
    <s v="Id1441"/>
    <n v="29.9"/>
    <n v="5.27"/>
    <s v="No"/>
    <s v="No"/>
    <s v="Yes"/>
    <n v="1"/>
    <x v="1"/>
  </r>
  <r>
    <s v="Id1442"/>
    <n v="25.24"/>
    <n v="5.82"/>
    <s v="No"/>
    <s v="No"/>
    <s v="No"/>
    <n v="1"/>
    <x v="1"/>
  </r>
  <r>
    <s v="Id1443"/>
    <n v="25.08"/>
    <n v="5.8"/>
    <s v="No"/>
    <s v="No"/>
    <s v="Yes"/>
    <n v="1"/>
    <x v="1"/>
  </r>
  <r>
    <s v="Id1444"/>
    <n v="29.164999999999999"/>
    <n v="4.87"/>
    <s v="No"/>
    <s v="yes"/>
    <s v="No"/>
    <n v="1"/>
    <x v="1"/>
  </r>
  <r>
    <s v="Id1445"/>
    <n v="15.05"/>
    <n v="8.1199999999999992"/>
    <s v="No"/>
    <s v="No"/>
    <s v="No"/>
    <s v="No major surgery"/>
    <x v="1"/>
  </r>
  <r>
    <s v="Id1446"/>
    <n v="19.95"/>
    <n v="4.3600000000000003"/>
    <s v="No"/>
    <s v="No"/>
    <s v="No"/>
    <n v="2"/>
    <x v="1"/>
  </r>
  <r>
    <s v="Id1447"/>
    <n v="16.66"/>
    <n v="9.16"/>
    <s v="No"/>
    <s v="No"/>
    <s v="No"/>
    <s v="No major surgery"/>
    <x v="1"/>
  </r>
  <r>
    <s v="Id1448"/>
    <n v="16.62"/>
    <n v="9.14"/>
    <s v="No"/>
    <s v="No"/>
    <s v="No"/>
    <s v="No major surgery"/>
    <x v="1"/>
  </r>
  <r>
    <s v="Id1449"/>
    <n v="15.36"/>
    <n v="5.49"/>
    <s v="yes"/>
    <s v="No"/>
    <s v="No"/>
    <n v="2"/>
    <x v="1"/>
  </r>
  <r>
    <s v="Id1450"/>
    <n v="27.74"/>
    <n v="5.96"/>
    <s v="yes"/>
    <s v="No"/>
    <s v="No"/>
    <s v="No major surgery"/>
    <x v="1"/>
  </r>
  <r>
    <s v="Id1451"/>
    <n v="22.44"/>
    <n v="4.62"/>
    <s v="yes"/>
    <s v="No"/>
    <s v="No"/>
    <s v="No major surgery"/>
    <x v="1"/>
  </r>
  <r>
    <s v="Id1452"/>
    <n v="37.049999999999997"/>
    <n v="9.9600000000000009"/>
    <s v="yes"/>
    <s v="No"/>
    <s v="No"/>
    <s v="No major surgery"/>
    <x v="1"/>
  </r>
  <r>
    <s v="Id1453"/>
    <n v="22.95"/>
    <n v="10.53"/>
    <s v="No"/>
    <s v="No"/>
    <s v="No"/>
    <n v="2"/>
    <x v="1"/>
  </r>
  <r>
    <s v="Id1454"/>
    <n v="34.200000000000003"/>
    <n v="6.69"/>
    <s v="yes"/>
    <s v="No"/>
    <s v="No"/>
    <s v="No major surgery"/>
    <x v="1"/>
  </r>
  <r>
    <s v="Id1455"/>
    <n v="30.59"/>
    <n v="9.5500000000000007"/>
    <s v="yes"/>
    <s v="No"/>
    <s v="No"/>
    <s v="No major surgery"/>
    <x v="1"/>
  </r>
  <r>
    <s v="Id1456"/>
    <n v="25.51"/>
    <n v="6.05"/>
    <s v="No"/>
    <s v="No"/>
    <s v="No"/>
    <s v="No major surgery"/>
    <x v="1"/>
  </r>
  <r>
    <s v="Id1457"/>
    <n v="29.04"/>
    <n v="10.56"/>
    <s v="yes"/>
    <s v="No"/>
    <s v="No"/>
    <n v="1"/>
    <x v="1"/>
  </r>
  <r>
    <s v="Id1458"/>
    <n v="22.135000000000002"/>
    <n v="10.81"/>
    <s v="yes"/>
    <s v="No"/>
    <s v="No"/>
    <n v="1"/>
    <x v="1"/>
  </r>
  <r>
    <s v="Id1459"/>
    <n v="21.375"/>
    <n v="4.32"/>
    <s v="No"/>
    <s v="No"/>
    <s v="No"/>
    <s v="No major surgery"/>
    <x v="1"/>
  </r>
  <r>
    <s v="Id1460"/>
    <n v="29.19"/>
    <n v="4.37"/>
    <s v="No"/>
    <s v="No"/>
    <s v="No"/>
    <s v="No major surgery"/>
    <x v="1"/>
  </r>
  <r>
    <s v="Id1461"/>
    <n v="31.92"/>
    <n v="4.8099999999999996"/>
    <s v="yes"/>
    <s v="No"/>
    <s v="Yes"/>
    <n v="1"/>
    <x v="1"/>
  </r>
  <r>
    <s v="Id1462"/>
    <n v="26.315000000000001"/>
    <n v="4.5599999999999996"/>
    <s v="yes"/>
    <s v="No"/>
    <s v="Yes"/>
    <n v="1"/>
    <x v="1"/>
  </r>
  <r>
    <s v="Id1463"/>
    <n v="35.299999999999997"/>
    <n v="4.3899999999999997"/>
    <s v="No"/>
    <s v="No"/>
    <s v="No"/>
    <s v="No major surgery"/>
    <x v="1"/>
  </r>
  <r>
    <s v="Id1464"/>
    <n v="18.91"/>
    <n v="11.44"/>
    <s v="No"/>
    <s v="No"/>
    <s v="No"/>
    <s v="No major surgery"/>
    <x v="1"/>
  </r>
  <r>
    <s v="Id1465"/>
    <n v="22.41"/>
    <n v="11.37"/>
    <s v="yes"/>
    <s v="No"/>
    <s v="No"/>
    <n v="1"/>
    <x v="1"/>
  </r>
  <r>
    <s v="Id1466"/>
    <n v="22.704999999999998"/>
    <n v="6.14"/>
    <s v="No"/>
    <s v="No"/>
    <s v="No"/>
    <s v="No major surgery"/>
    <x v="1"/>
  </r>
  <r>
    <s v="Id1467"/>
    <n v="37.18"/>
    <n v="4.8899999999999997"/>
    <s v="No"/>
    <s v="No"/>
    <s v="No"/>
    <s v="No major surgery"/>
    <x v="1"/>
  </r>
  <r>
    <s v="Id1468"/>
    <n v="35.97"/>
    <n v="4.5999999999999996"/>
    <s v="No"/>
    <s v="No"/>
    <s v="No"/>
    <s v="No major surgery"/>
    <x v="1"/>
  </r>
  <r>
    <s v="Id1469"/>
    <n v="35.799999999999997"/>
    <n v="4.42"/>
    <s v="No"/>
    <s v="No"/>
    <s v="No"/>
    <s v="No major surgery"/>
    <x v="1"/>
  </r>
  <r>
    <s v="Id1470"/>
    <n v="28.31"/>
    <n v="7.48"/>
    <s v="yes"/>
    <s v="No"/>
    <s v="No"/>
    <s v="No major surgery"/>
    <x v="1"/>
  </r>
  <r>
    <s v="Id1471"/>
    <n v="38.06"/>
    <n v="10.74"/>
    <s v="No"/>
    <s v="No"/>
    <s v="No"/>
    <s v="No major surgery"/>
    <x v="1"/>
  </r>
  <r>
    <s v="Id1472"/>
    <n v="28"/>
    <n v="5.19"/>
    <s v="No"/>
    <s v="No"/>
    <s v="No"/>
    <n v="1"/>
    <x v="1"/>
  </r>
  <r>
    <s v="Id1473"/>
    <n v="34.32"/>
    <n v="9.17"/>
    <s v="No"/>
    <s v="No"/>
    <s v="No"/>
    <s v="No major surgery"/>
    <x v="1"/>
  </r>
  <r>
    <s v="Id1474"/>
    <n v="22.3"/>
    <n v="4.95"/>
    <s v="yes"/>
    <s v="No"/>
    <s v="No"/>
    <s v="No major surgery"/>
    <x v="1"/>
  </r>
  <r>
    <s v="Id1475"/>
    <n v="27.835000000000001"/>
    <n v="6.03"/>
    <s v="No"/>
    <s v="No"/>
    <s v="No"/>
    <n v="1"/>
    <x v="1"/>
  </r>
  <r>
    <s v="Id1476"/>
    <n v="39.229999999999997"/>
    <n v="5.36"/>
    <s v="No"/>
    <s v="No"/>
    <s v="No"/>
    <s v="No major surgery"/>
    <x v="1"/>
  </r>
  <r>
    <s v="Id1477"/>
    <n v="19.95"/>
    <n v="6.11"/>
    <s v="No"/>
    <s v="No"/>
    <s v="No"/>
    <n v="1"/>
    <x v="1"/>
  </r>
  <r>
    <s v="Id1478"/>
    <n v="34.64"/>
    <n v="4.88"/>
    <s v="No"/>
    <s v="No"/>
    <s v="Yes"/>
    <n v="1"/>
    <x v="1"/>
  </r>
  <r>
    <s v="Id1479"/>
    <n v="18.75"/>
    <n v="6.72"/>
    <s v="No"/>
    <s v="No"/>
    <s v="No"/>
    <s v="No major surgery"/>
    <x v="1"/>
  </r>
  <r>
    <s v="Id1480"/>
    <n v="26.48"/>
    <n v="4.2"/>
    <s v="No"/>
    <s v="No"/>
    <s v="No"/>
    <n v="1"/>
    <x v="1"/>
  </r>
  <r>
    <s v="Id1481"/>
    <n v="34.83"/>
    <n v="5.79"/>
    <s v="No"/>
    <s v="No"/>
    <s v="No"/>
    <n v="1"/>
    <x v="1"/>
  </r>
  <r>
    <s v="Id1482"/>
    <n v="25.46"/>
    <n v="4.29"/>
    <s v="No"/>
    <s v="No"/>
    <s v="No"/>
    <s v="No major surgery"/>
    <x v="1"/>
  </r>
  <r>
    <s v="Id1483"/>
    <n v="23.31"/>
    <n v="8.27"/>
    <s v="No"/>
    <s v="No"/>
    <s v="No"/>
    <s v="No major surgery"/>
    <x v="1"/>
  </r>
  <r>
    <s v="Id1484"/>
    <n v="29"/>
    <n v="4.5599999999999996"/>
    <s v="No"/>
    <s v="No"/>
    <s v="No"/>
    <s v="No major surgery"/>
    <x v="1"/>
  </r>
  <r>
    <s v="Id1485"/>
    <n v="32.869999999999997"/>
    <n v="5.33"/>
    <s v="No"/>
    <s v="No"/>
    <s v="No"/>
    <s v="No major surgery"/>
    <x v="1"/>
  </r>
  <r>
    <s v="Id1486"/>
    <n v="26.18"/>
    <n v="5.63"/>
    <s v="No"/>
    <s v="No"/>
    <s v="No"/>
    <s v="No major surgery"/>
    <x v="1"/>
  </r>
  <r>
    <s v="Id1487"/>
    <n v="25.3"/>
    <n v="5.12"/>
    <s v="No"/>
    <s v="No"/>
    <s v="No"/>
    <s v="No major surgery"/>
    <x v="1"/>
  </r>
  <r>
    <s v="Id1488"/>
    <n v="36.94"/>
    <n v="5.15"/>
    <s v="yes"/>
    <s v="No"/>
    <s v="No"/>
    <n v="1"/>
    <x v="1"/>
  </r>
  <r>
    <s v="Id1489"/>
    <n v="22.86"/>
    <n v="7.5"/>
    <s v="No"/>
    <s v="No"/>
    <s v="No"/>
    <s v="No major surgery"/>
    <x v="1"/>
  </r>
  <r>
    <s v="Id1490"/>
    <n v="18.760000000000002"/>
    <n v="4.88"/>
    <s v="yes"/>
    <s v="No"/>
    <s v="Yes"/>
    <n v="1"/>
    <x v="1"/>
  </r>
  <r>
    <s v="Id1491"/>
    <n v="24.36"/>
    <n v="5.57"/>
    <s v="No"/>
    <s v="No"/>
    <s v="No"/>
    <s v="No major surgery"/>
    <x v="1"/>
  </r>
  <r>
    <s v="Id1492"/>
    <n v="32.299999999999997"/>
    <n v="5.31"/>
    <s v="No"/>
    <s v="No"/>
    <s v="No"/>
    <s v="No major surgery"/>
    <x v="1"/>
  </r>
  <r>
    <s v="Id1493"/>
    <n v="22.704999999999998"/>
    <n v="4.57"/>
    <s v="yes"/>
    <s v="No"/>
    <s v="No"/>
    <s v="No major surgery"/>
    <x v="1"/>
  </r>
  <r>
    <s v="Id1494"/>
    <n v="21.79"/>
    <n v="8.6999999999999993"/>
    <s v="yes"/>
    <s v="No"/>
    <s v="No"/>
    <n v="1"/>
    <x v="1"/>
  </r>
  <r>
    <s v="Id1495"/>
    <n v="24.52"/>
    <n v="4.76"/>
    <s v="No"/>
    <s v="No"/>
    <s v="No"/>
    <s v="No major surgery"/>
    <x v="1"/>
  </r>
  <r>
    <s v="Id1496"/>
    <n v="39.520000000000003"/>
    <n v="11.81"/>
    <s v="No"/>
    <s v="No"/>
    <s v="No"/>
    <s v="No major surgery"/>
    <x v="1"/>
  </r>
  <r>
    <s v="Id1497"/>
    <n v="24.49"/>
    <n v="4.67"/>
    <s v="No"/>
    <s v="No"/>
    <s v="No"/>
    <s v="No major surgery"/>
    <x v="1"/>
  </r>
  <r>
    <s v="Id1498"/>
    <n v="26.315000000000001"/>
    <n v="6.02"/>
    <s v="No"/>
    <s v="No"/>
    <s v="No"/>
    <s v="No major surgery"/>
    <x v="1"/>
  </r>
  <r>
    <s v="Id1499"/>
    <n v="22.58"/>
    <n v="7.46"/>
    <s v="No"/>
    <s v="No"/>
    <s v="No"/>
    <s v="No major surgery"/>
    <x v="1"/>
  </r>
  <r>
    <s v="Id1500"/>
    <n v="19.475000000000001"/>
    <n v="4.74"/>
    <s v="No"/>
    <s v="No"/>
    <s v="No"/>
    <n v="1"/>
    <x v="1"/>
  </r>
  <r>
    <s v="Id1501"/>
    <n v="26.33"/>
    <n v="4.79"/>
    <s v="No"/>
    <s v="No"/>
    <s v="No"/>
    <s v="No major surgery"/>
    <x v="1"/>
  </r>
  <r>
    <s v="Id1502"/>
    <n v="17.29"/>
    <n v="5.35"/>
    <s v="yes"/>
    <s v="No"/>
    <s v="No"/>
    <s v="No major surgery"/>
    <x v="1"/>
  </r>
  <r>
    <s v="Id1503"/>
    <n v="42.88"/>
    <n v="4.87"/>
    <s v="No"/>
    <s v="yes"/>
    <s v="No"/>
    <n v="1"/>
    <x v="1"/>
  </r>
  <r>
    <s v="Id1504"/>
    <n v="32.200000000000003"/>
    <n v="10.09"/>
    <s v="yes"/>
    <s v="No"/>
    <s v="No"/>
    <s v="No major surgery"/>
    <x v="1"/>
  </r>
  <r>
    <s v="Id1505"/>
    <n v="18.75"/>
    <n v="5.47"/>
    <s v="yes"/>
    <s v="No"/>
    <s v="Yes"/>
    <n v="1"/>
    <x v="1"/>
  </r>
  <r>
    <s v="Id1506"/>
    <n v="22.36"/>
    <n v="8.6"/>
    <s v="No"/>
    <s v="No"/>
    <s v="No"/>
    <s v="No major surgery"/>
    <x v="1"/>
  </r>
  <r>
    <s v="Id1507"/>
    <n v="23.94"/>
    <n v="10.74"/>
    <s v="yes"/>
    <s v="No"/>
    <s v="No"/>
    <s v="No major surgery"/>
    <x v="1"/>
  </r>
  <r>
    <s v="Id1508"/>
    <n v="30.1"/>
    <n v="4.3899999999999997"/>
    <s v="No"/>
    <s v="No"/>
    <s v="Yes"/>
    <n v="1"/>
    <x v="1"/>
  </r>
  <r>
    <s v="Id1509"/>
    <n v="21.93"/>
    <n v="6.3"/>
    <s v="No"/>
    <s v="No"/>
    <s v="No"/>
    <s v="No major surgery"/>
    <x v="1"/>
  </r>
  <r>
    <s v="Id1510"/>
    <n v="39.75"/>
    <n v="5.41"/>
    <s v="No"/>
    <s v="yes"/>
    <s v="No"/>
    <n v="1"/>
    <x v="1"/>
  </r>
  <r>
    <s v="Id1511"/>
    <n v="26.03"/>
    <n v="4.47"/>
    <s v="No"/>
    <s v="No"/>
    <s v="Yes"/>
    <n v="1"/>
    <x v="1"/>
  </r>
  <r>
    <s v="Id1512"/>
    <n v="34.51"/>
    <n v="6.26"/>
    <s v="No"/>
    <s v="No"/>
    <s v="No"/>
    <s v="No major surgery"/>
    <x v="1"/>
  </r>
  <r>
    <s v="Id1513"/>
    <n v="19.32"/>
    <n v="11.58"/>
    <s v="yes"/>
    <s v="No"/>
    <s v="No"/>
    <n v="1"/>
    <x v="1"/>
  </r>
  <r>
    <s v="Id1514"/>
    <n v="28.5"/>
    <n v="4.3600000000000003"/>
    <s v="No"/>
    <s v="No"/>
    <s v="No"/>
    <s v="No major surgery"/>
    <x v="1"/>
  </r>
  <r>
    <s v="Id1515"/>
    <n v="30.875"/>
    <n v="4.1399999999999997"/>
    <s v="yes"/>
    <s v="No"/>
    <s v="No"/>
    <s v="No major surgery"/>
    <x v="1"/>
  </r>
  <r>
    <s v="Id1516"/>
    <n v="24.02"/>
    <n v="4.38"/>
    <s v="No"/>
    <s v="No"/>
    <s v="No"/>
    <s v="No major surgery"/>
    <x v="1"/>
  </r>
  <r>
    <s v="Id1517"/>
    <n v="36.08"/>
    <n v="11.61"/>
    <s v="yes"/>
    <s v="No"/>
    <s v="No"/>
    <s v="No major surgery"/>
    <x v="1"/>
  </r>
  <r>
    <s v="Id1518"/>
    <n v="32.200000000000003"/>
    <n v="10.59"/>
    <s v="yes"/>
    <s v="No"/>
    <s v="No"/>
    <s v="No major surgery"/>
    <x v="1"/>
  </r>
  <r>
    <s v="Id1519"/>
    <n v="28.05"/>
    <n v="11.85"/>
    <s v="yes"/>
    <s v="No"/>
    <s v="No"/>
    <s v="No major surgery"/>
    <x v="1"/>
  </r>
  <r>
    <s v="Id1520"/>
    <n v="19"/>
    <n v="5.46"/>
    <s v="yes"/>
    <s v="No"/>
    <s v="No"/>
    <n v="1"/>
    <x v="1"/>
  </r>
  <r>
    <s v="Id1521"/>
    <n v="16.13"/>
    <n v="4.54"/>
    <s v="yes"/>
    <s v="No"/>
    <s v="No"/>
    <n v="2"/>
    <x v="1"/>
  </r>
  <r>
    <s v="Id1522"/>
    <n v="18.77"/>
    <n v="11.98"/>
    <s v="yes"/>
    <s v="No"/>
    <s v="No"/>
    <n v="2"/>
    <x v="1"/>
  </r>
  <r>
    <s v="Id1523"/>
    <n v="28.88"/>
    <n v="6.59"/>
    <s v="yes"/>
    <s v="No"/>
    <s v="No"/>
    <n v="1"/>
    <x v="1"/>
  </r>
  <r>
    <s v="Id1524"/>
    <n v="27.55"/>
    <n v="10.83"/>
    <s v="yes"/>
    <s v="No"/>
    <s v="No"/>
    <n v="1"/>
    <x v="1"/>
  </r>
  <r>
    <s v="Id1525"/>
    <n v="15.6"/>
    <n v="8.6"/>
    <s v="No"/>
    <s v="No"/>
    <s v="No"/>
    <s v="No major surgery"/>
    <x v="1"/>
  </r>
  <r>
    <s v="Id1526"/>
    <n v="21.99"/>
    <n v="11.17"/>
    <s v="No"/>
    <s v="No"/>
    <s v="No"/>
    <s v="No major surgery"/>
    <x v="1"/>
  </r>
  <r>
    <s v="Id1527"/>
    <n v="34.85"/>
    <n v="5.75"/>
    <s v="No"/>
    <s v="No"/>
    <s v="No"/>
    <s v="No major surgery"/>
    <x v="1"/>
  </r>
  <r>
    <s v="Id1528"/>
    <n v="24.51"/>
    <n v="4.83"/>
    <s v="yes"/>
    <s v="No"/>
    <s v="Yes"/>
    <n v="1"/>
    <x v="1"/>
  </r>
  <r>
    <s v="Id1529"/>
    <n v="19.399999999999999"/>
    <n v="11.93"/>
    <s v="No"/>
    <s v="No"/>
    <s v="No"/>
    <s v="No major surgery"/>
    <x v="1"/>
  </r>
  <r>
    <s v="Id1530"/>
    <n v="15.1"/>
    <n v="8.41"/>
    <s v="No"/>
    <s v="No"/>
    <s v="No"/>
    <s v="No major surgery"/>
    <x v="1"/>
  </r>
  <r>
    <s v="Id1531"/>
    <n v="23.37"/>
    <n v="5.59"/>
    <s v="yes"/>
    <s v="No"/>
    <s v="No"/>
    <s v="No major surgery"/>
    <x v="1"/>
  </r>
  <r>
    <s v="Id1532"/>
    <n v="42.4"/>
    <n v="4.0599999999999996"/>
    <s v="No"/>
    <s v="No"/>
    <s v="No"/>
    <s v="No major surgery"/>
    <x v="1"/>
  </r>
  <r>
    <s v="Id1533"/>
    <n v="28.405000000000001"/>
    <n v="7.02"/>
    <s v="yes"/>
    <s v="No"/>
    <s v="No"/>
    <s v="No major surgery"/>
    <x v="1"/>
  </r>
  <r>
    <s v="Id1534"/>
    <n v="23.4"/>
    <n v="4.47"/>
    <s v="No"/>
    <s v="No"/>
    <s v="No"/>
    <s v="No major surgery"/>
    <x v="1"/>
  </r>
  <r>
    <s v="Id1535"/>
    <n v="33.44"/>
    <n v="4.54"/>
    <s v="No"/>
    <s v="No"/>
    <s v="No"/>
    <s v="No major surgery"/>
    <x v="1"/>
  </r>
  <r>
    <s v="Id1536"/>
    <n v="21.12"/>
    <n v="4.99"/>
    <s v="No"/>
    <s v="No"/>
    <s v="No"/>
    <n v="1"/>
    <x v="1"/>
  </r>
  <r>
    <s v="Id1537"/>
    <n v="18.48"/>
    <n v="10.84"/>
    <s v="yes"/>
    <s v="No"/>
    <s v="No"/>
    <n v="2"/>
    <x v="1"/>
  </r>
  <r>
    <s v="Id1538"/>
    <n v="16.815000000000001"/>
    <n v="5.63"/>
    <s v="No"/>
    <s v="No"/>
    <s v="No"/>
    <n v="1"/>
    <x v="1"/>
  </r>
  <r>
    <s v="Id1539"/>
    <n v="26.72"/>
    <n v="4.1399999999999997"/>
    <s v="No"/>
    <s v="No"/>
    <s v="No"/>
    <s v="No major surgery"/>
    <x v="1"/>
  </r>
  <r>
    <s v="Id1540"/>
    <n v="41.42"/>
    <n v="5.17"/>
    <s v="No"/>
    <s v="No"/>
    <s v="Yes"/>
    <n v="1"/>
    <x v="1"/>
  </r>
  <r>
    <s v="Id1541"/>
    <n v="20.69"/>
    <n v="6.93"/>
    <s v="No"/>
    <s v="No"/>
    <s v="No"/>
    <n v="2"/>
    <x v="1"/>
  </r>
  <r>
    <s v="Id1542"/>
    <n v="41.23"/>
    <n v="4.24"/>
    <s v="No"/>
    <s v="No"/>
    <s v="No"/>
    <s v="No major surgery"/>
    <x v="1"/>
  </r>
  <r>
    <s v="Id1543"/>
    <n v="29.9"/>
    <n v="5.91"/>
    <s v="No"/>
    <s v="No"/>
    <s v="No"/>
    <s v="No major surgery"/>
    <x v="1"/>
  </r>
  <r>
    <s v="Id1544"/>
    <n v="34.104999999999997"/>
    <n v="5.93"/>
    <s v="No"/>
    <s v="No"/>
    <s v="No"/>
    <s v="No major surgery"/>
    <x v="1"/>
  </r>
  <r>
    <s v="Id1545"/>
    <n v="24.97"/>
    <n v="5.66"/>
    <s v="No"/>
    <s v="No"/>
    <s v="No"/>
    <s v="No major surgery"/>
    <x v="1"/>
  </r>
  <r>
    <s v="Id1546"/>
    <n v="34.799999999999997"/>
    <n v="4.1900000000000004"/>
    <s v="No"/>
    <s v="No"/>
    <s v="No"/>
    <n v="1"/>
    <x v="1"/>
  </r>
  <r>
    <s v="Id1547"/>
    <n v="32.965000000000003"/>
    <n v="9.2100000000000009"/>
    <s v="yes"/>
    <s v="No"/>
    <s v="No"/>
    <s v="No major surgery"/>
    <x v="1"/>
  </r>
  <r>
    <s v="Id1548"/>
    <n v="27.265000000000001"/>
    <n v="5.51"/>
    <s v="No"/>
    <s v="No"/>
    <s v="No"/>
    <n v="1"/>
    <x v="1"/>
  </r>
  <r>
    <s v="Id1549"/>
    <n v="17.059999999999999"/>
    <n v="8.5"/>
    <s v="No"/>
    <s v="No"/>
    <s v="No"/>
    <s v="No major surgery"/>
    <x v="1"/>
  </r>
  <r>
    <s v="Id1550"/>
    <n v="36.29"/>
    <n v="6.23"/>
    <s v="No"/>
    <s v="No"/>
    <s v="No"/>
    <s v="No major surgery"/>
    <x v="1"/>
  </r>
  <r>
    <s v="Id1551"/>
    <n v="28.594999999999999"/>
    <n v="8.5299999999999994"/>
    <s v="yes"/>
    <s v="No"/>
    <s v="No"/>
    <n v="1"/>
    <x v="1"/>
  </r>
  <r>
    <s v="Id1552"/>
    <n v="17.8"/>
    <n v="5.75"/>
    <s v="yes"/>
    <s v="No"/>
    <s v="Yes"/>
    <n v="1"/>
    <x v="1"/>
  </r>
  <r>
    <s v="Id1553"/>
    <n v="21.4"/>
    <n v="5.6"/>
    <s v="No"/>
    <s v="No"/>
    <s v="No"/>
    <s v="No major surgery"/>
    <x v="1"/>
  </r>
  <r>
    <s v="Id1554"/>
    <n v="23.01"/>
    <n v="4.68"/>
    <s v="No"/>
    <s v="No"/>
    <s v="No"/>
    <s v="No major surgery"/>
    <x v="1"/>
  </r>
  <r>
    <s v="Id1555"/>
    <n v="19.86"/>
    <n v="5.62"/>
    <s v="yes"/>
    <s v="No"/>
    <s v="No"/>
    <s v="No major surgery"/>
    <x v="1"/>
  </r>
  <r>
    <s v="Id1556"/>
    <n v="33.58"/>
    <n v="5.08"/>
    <s v="No"/>
    <s v="No"/>
    <s v="No"/>
    <s v="No major surgery"/>
    <x v="1"/>
  </r>
  <r>
    <s v="Id1557"/>
    <n v="29.81"/>
    <n v="5.28"/>
    <s v="No"/>
    <s v="No"/>
    <s v="No"/>
    <s v="No major surgery"/>
    <x v="1"/>
  </r>
  <r>
    <s v="Id1558"/>
    <n v="27.4"/>
    <n v="4.6100000000000003"/>
    <s v="No"/>
    <s v="No"/>
    <s v="No"/>
    <s v="No major surgery"/>
    <x v="1"/>
  </r>
  <r>
    <s v="Id1559"/>
    <n v="17.98"/>
    <n v="6.57"/>
    <s v="yes"/>
    <s v="No"/>
    <s v="No"/>
    <n v="2"/>
    <x v="1"/>
  </r>
  <r>
    <s v="Id1560"/>
    <n v="37.9"/>
    <n v="5.83"/>
    <s v="No"/>
    <s v="No"/>
    <s v="No"/>
    <s v="No major surgery"/>
    <x v="1"/>
  </r>
  <r>
    <s v="Id1561"/>
    <n v="25.27"/>
    <n v="6.98"/>
    <s v="yes"/>
    <s v="No"/>
    <s v="No"/>
    <s v="No major surgery"/>
    <x v="1"/>
  </r>
  <r>
    <s v="Id1562"/>
    <n v="29.26"/>
    <n v="4.03"/>
    <s v="No"/>
    <s v="No"/>
    <s v="No"/>
    <n v="1"/>
    <x v="1"/>
  </r>
  <r>
    <s v="Id1563"/>
    <n v="27.835000000000001"/>
    <n v="4.5599999999999996"/>
    <s v="No"/>
    <s v="No"/>
    <s v="No"/>
    <n v="1"/>
    <x v="1"/>
  </r>
  <r>
    <s v="Id1564"/>
    <n v="46.53"/>
    <n v="5.38"/>
    <s v="yes"/>
    <s v="No"/>
    <s v="No"/>
    <s v="No major surgery"/>
    <x v="1"/>
  </r>
  <r>
    <s v="Id1565"/>
    <n v="20.58"/>
    <n v="11.04"/>
    <s v="yes"/>
    <s v="No"/>
    <s v="No"/>
    <n v="1"/>
    <x v="1"/>
  </r>
  <r>
    <s v="Id1566"/>
    <n v="19.53"/>
    <n v="6.09"/>
    <s v="yes"/>
    <s v="No"/>
    <s v="No"/>
    <s v="No major surgery"/>
    <x v="1"/>
  </r>
  <r>
    <s v="Id1567"/>
    <n v="27.7"/>
    <n v="4.71"/>
    <s v="No"/>
    <s v="No"/>
    <s v="No"/>
    <n v="1"/>
    <x v="1"/>
  </r>
  <r>
    <s v="Id1568"/>
    <n v="18.920000000000002"/>
    <n v="8.18"/>
    <s v="No"/>
    <s v="No"/>
    <s v="No"/>
    <s v="No major surgery"/>
    <x v="1"/>
  </r>
  <r>
    <s v="Id1569"/>
    <n v="17.760000000000002"/>
    <n v="11.18"/>
    <s v="yes"/>
    <s v="No"/>
    <s v="No"/>
    <n v="2"/>
    <x v="1"/>
  </r>
  <r>
    <s v="Id1570"/>
    <n v="29.83"/>
    <n v="5.03"/>
    <s v="yes"/>
    <s v="No"/>
    <s v="No"/>
    <s v="No major surgery"/>
    <x v="1"/>
  </r>
  <r>
    <s v="Id1571"/>
    <n v="23.465"/>
    <n v="5.56"/>
    <s v="No"/>
    <s v="No"/>
    <s v="No"/>
    <n v="1"/>
    <x v="1"/>
  </r>
  <r>
    <s v="Id1572"/>
    <n v="29.355"/>
    <n v="4.33"/>
    <s v="No"/>
    <s v="No"/>
    <s v="No"/>
    <s v="No major surgery"/>
    <x v="1"/>
  </r>
  <r>
    <s v="Id1573"/>
    <n v="35.49"/>
    <n v="5.21"/>
    <s v="yes"/>
    <s v="No"/>
    <s v="Yes"/>
    <n v="1"/>
    <x v="1"/>
  </r>
  <r>
    <s v="Id1574"/>
    <n v="26.315000000000001"/>
    <n v="5.89"/>
    <s v="No"/>
    <s v="No"/>
    <s v="No"/>
    <s v="No major surgery"/>
    <x v="1"/>
  </r>
  <r>
    <s v="Id1575"/>
    <n v="19.79"/>
    <n v="4.8099999999999996"/>
    <s v="yes"/>
    <s v="No"/>
    <s v="No"/>
    <s v="No major surgery"/>
    <x v="1"/>
  </r>
  <r>
    <s v="Id1576"/>
    <n v="40.564999999999998"/>
    <n v="5.66"/>
    <s v="No"/>
    <s v="No"/>
    <s v="No"/>
    <n v="1"/>
    <x v="1"/>
  </r>
  <r>
    <s v="Id1577"/>
    <n v="18.03"/>
    <n v="10.66"/>
    <s v="yes"/>
    <s v="No"/>
    <s v="No"/>
    <n v="2"/>
    <x v="1"/>
  </r>
  <r>
    <s v="Id1578"/>
    <n v="34.65"/>
    <n v="5.98"/>
    <s v="yes"/>
    <s v="No"/>
    <s v="No"/>
    <s v="No major surgery"/>
    <x v="1"/>
  </r>
  <r>
    <s v="Id1579"/>
    <n v="42.94"/>
    <n v="4.34"/>
    <s v="No"/>
    <s v="No"/>
    <s v="No"/>
    <s v="No major surgery"/>
    <x v="1"/>
  </r>
  <r>
    <s v="Id1580"/>
    <n v="31.254999999999999"/>
    <n v="5.17"/>
    <s v="No"/>
    <s v="No"/>
    <s v="No"/>
    <s v="No major surgery"/>
    <x v="1"/>
  </r>
  <r>
    <s v="Id1581"/>
    <n v="45.43"/>
    <n v="4.2300000000000004"/>
    <s v="yes"/>
    <s v="No"/>
    <s v="Yes"/>
    <n v="1"/>
    <x v="1"/>
  </r>
  <r>
    <s v="Id1582"/>
    <n v="32.340000000000003"/>
    <n v="4.88"/>
    <s v="yes"/>
    <s v="No"/>
    <s v="Yes"/>
    <n v="1"/>
    <x v="1"/>
  </r>
  <r>
    <s v="Id1583"/>
    <n v="25.46"/>
    <n v="9.7100000000000009"/>
    <s v="yes"/>
    <s v="No"/>
    <s v="No"/>
    <n v="1"/>
    <x v="1"/>
  </r>
  <r>
    <s v="Id1584"/>
    <n v="37.145000000000003"/>
    <n v="5.32"/>
    <s v="No"/>
    <s v="No"/>
    <s v="No"/>
    <s v="No major surgery"/>
    <x v="1"/>
  </r>
  <r>
    <s v="Id1585"/>
    <n v="30.8"/>
    <n v="5.83"/>
    <s v="yes"/>
    <s v="No"/>
    <s v="No"/>
    <s v="No major surgery"/>
    <x v="1"/>
  </r>
  <r>
    <s v="Id1586"/>
    <n v="29.5"/>
    <n v="5.54"/>
    <s v="yes"/>
    <s v="No"/>
    <s v="No"/>
    <s v="No major surgery"/>
    <x v="1"/>
  </r>
  <r>
    <s v="Id1587"/>
    <n v="43.39"/>
    <n v="5.85"/>
    <s v="No"/>
    <s v="yes"/>
    <s v="No"/>
    <n v="1"/>
    <x v="1"/>
  </r>
  <r>
    <s v="Id1588"/>
    <n v="15.08"/>
    <n v="4.8499999999999996"/>
    <s v="yes"/>
    <s v="No"/>
    <s v="Yes"/>
    <n v="1"/>
    <x v="1"/>
  </r>
  <r>
    <s v="Id1589"/>
    <n v="20.48"/>
    <n v="11.09"/>
    <s v="No"/>
    <s v="No"/>
    <s v="No"/>
    <s v="No major surgery"/>
    <x v="1"/>
  </r>
  <r>
    <s v="Id1590"/>
    <n v="34.450000000000003"/>
    <n v="5.58"/>
    <s v="yes"/>
    <s v="No"/>
    <s v="No"/>
    <s v="No major surgery"/>
    <x v="1"/>
  </r>
  <r>
    <s v="Id1591"/>
    <n v="34.21"/>
    <n v="9.7200000000000006"/>
    <s v="yes"/>
    <s v="No"/>
    <s v="No"/>
    <s v="No major surgery"/>
    <x v="1"/>
  </r>
  <r>
    <s v="Id1592"/>
    <n v="28.8"/>
    <n v="11.41"/>
    <s v="yes"/>
    <s v="No"/>
    <s v="No"/>
    <s v="No major surgery"/>
    <x v="1"/>
  </r>
  <r>
    <s v="Id1593"/>
    <n v="31.74"/>
    <n v="4.46"/>
    <s v="No"/>
    <s v="No"/>
    <s v="Yes"/>
    <n v="1"/>
    <x v="1"/>
  </r>
  <r>
    <s v="Id1594"/>
    <n v="21.78"/>
    <n v="9.31"/>
    <s v="yes"/>
    <s v="No"/>
    <s v="No"/>
    <s v="No major surgery"/>
    <x v="1"/>
  </r>
  <r>
    <s v="Id1595"/>
    <n v="23.75"/>
    <n v="5.03"/>
    <s v="No"/>
    <s v="No"/>
    <s v="No"/>
    <n v="1"/>
    <x v="1"/>
  </r>
  <r>
    <s v="Id1596"/>
    <n v="33.21"/>
    <n v="5.07"/>
    <s v="yes"/>
    <s v="No"/>
    <s v="No"/>
    <n v="1"/>
    <x v="1"/>
  </r>
  <r>
    <s v="Id1597"/>
    <n v="17.7"/>
    <n v="10.42"/>
    <s v="yes"/>
    <s v="No"/>
    <s v="No"/>
    <n v="2"/>
    <x v="1"/>
  </r>
  <r>
    <s v="Id1598"/>
    <n v="17.2"/>
    <n v="6.45"/>
    <s v="No"/>
    <s v="No"/>
    <s v="No"/>
    <n v="2"/>
    <x v="1"/>
  </r>
  <r>
    <s v="Id1599"/>
    <n v="19.21"/>
    <n v="5.52"/>
    <s v="No"/>
    <s v="No"/>
    <s v="No"/>
    <n v="2"/>
    <x v="1"/>
  </r>
  <r>
    <s v="Id1600"/>
    <n v="23.2"/>
    <n v="4.41"/>
    <s v="No"/>
    <s v="No"/>
    <s v="Yes"/>
    <n v="1"/>
    <x v="1"/>
  </r>
  <r>
    <s v="Id1601"/>
    <n v="32.5"/>
    <n v="4.6900000000000004"/>
    <s v="yes"/>
    <s v="No"/>
    <s v="Yes"/>
    <n v="1"/>
    <x v="1"/>
  </r>
  <r>
    <s v="Id1602"/>
    <n v="20.9"/>
    <n v="6.94"/>
    <s v="No"/>
    <s v="No"/>
    <s v="No"/>
    <s v="No major surgery"/>
    <x v="1"/>
  </r>
  <r>
    <s v="Id1603"/>
    <n v="19.11"/>
    <n v="4.3499999999999996"/>
    <s v="No"/>
    <s v="No"/>
    <s v="No"/>
    <n v="2"/>
    <x v="1"/>
  </r>
  <r>
    <s v="Id1604"/>
    <n v="31.17"/>
    <n v="5.28"/>
    <s v="No"/>
    <s v="No"/>
    <s v="No"/>
    <n v="1"/>
    <x v="1"/>
  </r>
  <r>
    <s v="Id1605"/>
    <n v="36.08"/>
    <n v="4.29"/>
    <s v="No"/>
    <s v="No"/>
    <s v="No"/>
    <s v="No major surgery"/>
    <x v="1"/>
  </r>
  <r>
    <s v="Id1606"/>
    <n v="28.024999999999999"/>
    <n v="5.69"/>
    <s v="yes"/>
    <s v="No"/>
    <s v="No"/>
    <s v="No major surgery"/>
    <x v="1"/>
  </r>
  <r>
    <s v="Id1607"/>
    <n v="24.32"/>
    <n v="5.56"/>
    <s v="yes"/>
    <s v="No"/>
    <s v="No"/>
    <s v="No major surgery"/>
    <x v="1"/>
  </r>
  <r>
    <s v="Id1608"/>
    <n v="38"/>
    <n v="5.41"/>
    <s v="yes"/>
    <s v="No"/>
    <s v="No"/>
    <n v="1"/>
    <x v="1"/>
  </r>
  <r>
    <s v="Id1609"/>
    <n v="31.6"/>
    <n v="10.85"/>
    <s v="yes"/>
    <s v="No"/>
    <s v="No"/>
    <s v="No major surgery"/>
    <x v="1"/>
  </r>
  <r>
    <s v="Id1610"/>
    <n v="31.02"/>
    <n v="11.63"/>
    <s v="yes"/>
    <s v="No"/>
    <s v="No"/>
    <s v="No major surgery"/>
    <x v="1"/>
  </r>
  <r>
    <s v="Id1611"/>
    <n v="29.26"/>
    <n v="5.68"/>
    <s v="yes"/>
    <s v="No"/>
    <s v="No"/>
    <n v="1"/>
    <x v="1"/>
  </r>
  <r>
    <s v="Id1612"/>
    <n v="15.09"/>
    <n v="7.59"/>
    <s v="yes"/>
    <s v="No"/>
    <s v="No"/>
    <n v="2"/>
    <x v="1"/>
  </r>
  <r>
    <s v="Id1613"/>
    <n v="22.63"/>
    <n v="5.09"/>
    <s v="yes"/>
    <s v="No"/>
    <s v="No"/>
    <s v="No major surgery"/>
    <x v="1"/>
  </r>
  <r>
    <s v="Id1614"/>
    <n v="23.46"/>
    <n v="4.21"/>
    <s v="No"/>
    <s v="No"/>
    <s v="No"/>
    <n v="1"/>
    <x v="1"/>
  </r>
  <r>
    <s v="Id1615"/>
    <n v="22.56"/>
    <n v="4.34"/>
    <s v="yes"/>
    <s v="No"/>
    <s v="No"/>
    <s v="No major surgery"/>
    <x v="1"/>
  </r>
  <r>
    <s v="Id1616"/>
    <n v="19.28"/>
    <n v="11.85"/>
    <s v="No"/>
    <s v="No"/>
    <s v="No"/>
    <n v="2"/>
    <x v="1"/>
  </r>
  <r>
    <s v="Id1617"/>
    <n v="15.37"/>
    <n v="9.61"/>
    <s v="yes"/>
    <s v="No"/>
    <s v="No"/>
    <n v="2"/>
    <x v="1"/>
  </r>
  <r>
    <s v="Id1618"/>
    <n v="18.71"/>
    <n v="5.29"/>
    <s v="yes"/>
    <s v="No"/>
    <s v="No"/>
    <s v="No major surgery"/>
    <x v="1"/>
  </r>
  <r>
    <s v="Id1619"/>
    <n v="20.61"/>
    <n v="6.89"/>
    <s v="No"/>
    <s v="No"/>
    <s v="No"/>
    <s v="No major surgery"/>
    <x v="1"/>
  </r>
  <r>
    <s v="Id1620"/>
    <n v="15.99"/>
    <n v="4.57"/>
    <s v="yes"/>
    <s v="No"/>
    <s v="Yes"/>
    <n v="1"/>
    <x v="1"/>
  </r>
  <r>
    <s v="Id1621"/>
    <n v="33.155000000000001"/>
    <n v="4.32"/>
    <s v="No"/>
    <s v="No"/>
    <s v="No"/>
    <s v="No major surgery"/>
    <x v="1"/>
  </r>
  <r>
    <s v="Id1622"/>
    <n v="26.22"/>
    <n v="5.57"/>
    <s v="yes"/>
    <s v="No"/>
    <s v="Yes"/>
    <n v="1"/>
    <x v="1"/>
  </r>
  <r>
    <s v="Id1623"/>
    <n v="21.85"/>
    <n v="5.26"/>
    <s v="yes"/>
    <s v="No"/>
    <s v="Yes"/>
    <n v="1"/>
    <x v="1"/>
  </r>
  <r>
    <s v="Id1624"/>
    <n v="30.495000000000001"/>
    <n v="6.25"/>
    <s v="No"/>
    <s v="No"/>
    <s v="No"/>
    <s v="No major surgery"/>
    <x v="1"/>
  </r>
  <r>
    <s v="Id1625"/>
    <n v="34.104999999999997"/>
    <n v="5.67"/>
    <s v="yes"/>
    <s v="No"/>
    <s v="No"/>
    <s v="No major surgery"/>
    <x v="1"/>
  </r>
  <r>
    <s v="Id1626"/>
    <n v="32.770000000000003"/>
    <n v="4.42"/>
    <s v="yes"/>
    <s v="No"/>
    <s v="No"/>
    <n v="1"/>
    <x v="1"/>
  </r>
  <r>
    <s v="Id1627"/>
    <n v="16.850000000000001"/>
    <n v="11.75"/>
    <s v="yes"/>
    <s v="No"/>
    <s v="No"/>
    <n v="2"/>
    <x v="1"/>
  </r>
  <r>
    <s v="Id1628"/>
    <n v="34.700000000000003"/>
    <n v="6.06"/>
    <s v="No"/>
    <s v="No"/>
    <s v="No"/>
    <n v="1"/>
    <x v="1"/>
  </r>
  <r>
    <s v="Id1629"/>
    <n v="37.049999999999997"/>
    <n v="5.48"/>
    <s v="No"/>
    <s v="No"/>
    <s v="No"/>
    <n v="1"/>
    <x v="1"/>
  </r>
  <r>
    <s v="Id1630"/>
    <n v="18.78"/>
    <n v="4.45"/>
    <s v="No"/>
    <s v="No"/>
    <s v="Yes"/>
    <n v="1"/>
    <x v="1"/>
  </r>
  <r>
    <s v="Id1631"/>
    <n v="28.024999999999999"/>
    <n v="5"/>
    <s v="No"/>
    <s v="No"/>
    <s v="No"/>
    <n v="1"/>
    <x v="1"/>
  </r>
  <r>
    <s v="Id1632"/>
    <n v="35.090000000000003"/>
    <n v="5.84"/>
    <s v="No"/>
    <s v="No"/>
    <s v="No"/>
    <s v="No major surgery"/>
    <x v="1"/>
  </r>
  <r>
    <s v="Id1633"/>
    <n v="34.42"/>
    <n v="5.21"/>
    <s v="yes"/>
    <s v="No"/>
    <s v="No"/>
    <s v="No major surgery"/>
    <x v="1"/>
  </r>
  <r>
    <s v="Id1634"/>
    <n v="29.4"/>
    <n v="4.26"/>
    <s v="No"/>
    <s v="No"/>
    <s v="No"/>
    <s v="No major surgery"/>
    <x v="1"/>
  </r>
  <r>
    <s v="Id1635"/>
    <n v="21.31"/>
    <n v="4.17"/>
    <s v="No"/>
    <s v="No"/>
    <s v="No"/>
    <s v="No major surgery"/>
    <x v="1"/>
  </r>
  <r>
    <s v="Id1636"/>
    <n v="19.559999999999999"/>
    <n v="11.96"/>
    <s v="No"/>
    <s v="No"/>
    <s v="No"/>
    <s v="No major surgery"/>
    <x v="1"/>
  </r>
  <r>
    <s v="Id1637"/>
    <n v="37.335000000000001"/>
    <n v="6.26"/>
    <s v="yes"/>
    <s v="No"/>
    <s v="No"/>
    <n v="1"/>
    <x v="1"/>
  </r>
  <r>
    <s v="Id1638"/>
    <n v="19.53"/>
    <n v="11.68"/>
    <s v="No"/>
    <s v="No"/>
    <s v="No"/>
    <s v="No major surgery"/>
    <x v="1"/>
  </r>
  <r>
    <s v="Id1639"/>
    <n v="34.1"/>
    <n v="5.16"/>
    <s v="No"/>
    <s v="No"/>
    <s v="No"/>
    <s v="No major surgery"/>
    <x v="1"/>
  </r>
  <r>
    <s v="Id1640"/>
    <n v="16.5"/>
    <n v="6.9"/>
    <s v="yes"/>
    <s v="No"/>
    <s v="No"/>
    <n v="2"/>
    <x v="1"/>
  </r>
  <r>
    <s v="Id1641"/>
    <n v="30.69"/>
    <n v="4.83"/>
    <s v="No"/>
    <s v="No"/>
    <s v="No"/>
    <n v="1"/>
    <x v="1"/>
  </r>
  <r>
    <s v="Id1642"/>
    <n v="28.93"/>
    <n v="4.87"/>
    <s v="No"/>
    <s v="No"/>
    <s v="No"/>
    <n v="1"/>
    <x v="1"/>
  </r>
  <r>
    <s v="Id1643"/>
    <n v="38.9"/>
    <n v="4.28"/>
    <s v="No"/>
    <s v="No"/>
    <s v="No"/>
    <s v="No major surgery"/>
    <x v="1"/>
  </r>
  <r>
    <s v="Id1644"/>
    <n v="26.9"/>
    <n v="4.07"/>
    <s v="No"/>
    <s v="No"/>
    <s v="No"/>
    <s v="No major surgery"/>
    <x v="1"/>
  </r>
  <r>
    <s v="Id1645"/>
    <n v="24.86"/>
    <n v="6.23"/>
    <s v="No"/>
    <s v="No"/>
    <s v="No"/>
    <s v="No major surgery"/>
    <x v="1"/>
  </r>
  <r>
    <s v="Id1646"/>
    <n v="39.14"/>
    <n v="6.24"/>
    <s v="No"/>
    <s v="yes"/>
    <s v="No"/>
    <n v="1"/>
    <x v="1"/>
  </r>
  <r>
    <s v="Id1647"/>
    <n v="39.799999999999997"/>
    <n v="6.17"/>
    <s v="No"/>
    <s v="No"/>
    <s v="Yes"/>
    <n v="1"/>
    <x v="1"/>
  </r>
  <r>
    <s v="Id1648"/>
    <n v="34.32"/>
    <n v="5.16"/>
    <s v="No"/>
    <s v="No"/>
    <s v="No"/>
    <n v="1"/>
    <x v="1"/>
  </r>
  <r>
    <s v="Id1649"/>
    <n v="32.51"/>
    <n v="4.3"/>
    <s v="No"/>
    <s v="No"/>
    <s v="No"/>
    <s v="No major surgery"/>
    <x v="1"/>
  </r>
  <r>
    <s v="Id1650"/>
    <n v="30.71"/>
    <n v="6.14"/>
    <s v="No"/>
    <s v="No"/>
    <s v="Yes"/>
    <n v="1"/>
    <x v="1"/>
  </r>
  <r>
    <s v="Id1651"/>
    <n v="28.9"/>
    <n v="5.36"/>
    <s v="No"/>
    <s v="No"/>
    <s v="No"/>
    <n v="1"/>
    <x v="1"/>
  </r>
  <r>
    <s v="Id1652"/>
    <n v="36.19"/>
    <n v="4.3"/>
    <s v="No"/>
    <s v="No"/>
    <s v="No"/>
    <s v="No major surgery"/>
    <x v="1"/>
  </r>
  <r>
    <s v="Id1653"/>
    <n v="29.6"/>
    <n v="4.09"/>
    <s v="No"/>
    <s v="No"/>
    <s v="No"/>
    <s v="No major surgery"/>
    <x v="1"/>
  </r>
  <r>
    <s v="Id1654"/>
    <n v="30.95"/>
    <n v="6.27"/>
    <s v="No"/>
    <s v="No"/>
    <s v="Yes"/>
    <n v="1"/>
    <x v="1"/>
  </r>
  <r>
    <s v="Id1655"/>
    <n v="19.95"/>
    <n v="5.39"/>
    <s v="No"/>
    <s v="No"/>
    <s v="No"/>
    <n v="1"/>
    <x v="1"/>
  </r>
  <r>
    <s v="Id1656"/>
    <n v="23.65"/>
    <n v="5.75"/>
    <s v="yes"/>
    <s v="No"/>
    <s v="No"/>
    <s v="No major surgery"/>
    <x v="1"/>
  </r>
  <r>
    <s v="Id1657"/>
    <n v="43.34"/>
    <n v="4.91"/>
    <s v="No"/>
    <s v="No"/>
    <s v="No"/>
    <n v="1"/>
    <x v="1"/>
  </r>
  <r>
    <s v="Id1658"/>
    <n v="31.98"/>
    <n v="4.46"/>
    <s v="yes"/>
    <s v="No"/>
    <s v="No"/>
    <n v="1"/>
    <x v="1"/>
  </r>
  <r>
    <s v="Id1659"/>
    <n v="35.86"/>
    <n v="6.22"/>
    <s v="No"/>
    <s v="No"/>
    <s v="No"/>
    <n v="1"/>
    <x v="1"/>
  </r>
  <r>
    <s v="Id1660"/>
    <n v="15.2"/>
    <n v="8.82"/>
    <s v="No"/>
    <s v="No"/>
    <s v="No"/>
    <s v="No major surgery"/>
    <x v="1"/>
  </r>
  <r>
    <s v="Id1661"/>
    <n v="37.200000000000003"/>
    <n v="10.14"/>
    <s v="No"/>
    <s v="No"/>
    <s v="No"/>
    <s v="No major surgery"/>
    <x v="1"/>
  </r>
  <r>
    <s v="Id1662"/>
    <n v="17.91"/>
    <n v="4.66"/>
    <s v="No"/>
    <s v="No"/>
    <s v="No"/>
    <n v="2"/>
    <x v="1"/>
  </r>
  <r>
    <s v="Id1663"/>
    <n v="20.76"/>
    <n v="6.26"/>
    <s v="No"/>
    <s v="No"/>
    <s v="No"/>
    <s v="No major surgery"/>
    <x v="1"/>
  </r>
  <r>
    <s v="Id1664"/>
    <n v="38.99"/>
    <n v="5.21"/>
    <s v="No"/>
    <s v="yes"/>
    <s v="No"/>
    <n v="1"/>
    <x v="1"/>
  </r>
  <r>
    <s v="Id1665"/>
    <n v="42.655000000000001"/>
    <n v="5.94"/>
    <s v="yes"/>
    <s v="No"/>
    <s v="Yes"/>
    <n v="1"/>
    <x v="1"/>
  </r>
  <r>
    <s v="Id1666"/>
    <n v="30.57"/>
    <n v="5.34"/>
    <s v="No"/>
    <s v="No"/>
    <s v="Yes"/>
    <n v="1"/>
    <x v="1"/>
  </r>
  <r>
    <s v="Id1667"/>
    <n v="17.7"/>
    <n v="6.38"/>
    <s v="No"/>
    <s v="No"/>
    <s v="No"/>
    <n v="2"/>
    <x v="1"/>
  </r>
  <r>
    <s v="Id1668"/>
    <n v="34.770000000000003"/>
    <n v="4.47"/>
    <s v="No"/>
    <s v="No"/>
    <s v="No"/>
    <n v="1"/>
    <x v="1"/>
  </r>
  <r>
    <s v="Id1669"/>
    <n v="16.88"/>
    <n v="9.9600000000000009"/>
    <s v="No"/>
    <s v="No"/>
    <s v="No"/>
    <s v="No major surgery"/>
    <x v="1"/>
  </r>
  <r>
    <s v="Id1670"/>
    <n v="40.26"/>
    <n v="9.92"/>
    <s v="yes"/>
    <s v="No"/>
    <s v="No"/>
    <s v="No major surgery"/>
    <x v="1"/>
  </r>
  <r>
    <s v="Id1671"/>
    <n v="25.6"/>
    <n v="6.03"/>
    <s v="No"/>
    <s v="No"/>
    <s v="Yes"/>
    <n v="1"/>
    <x v="1"/>
  </r>
  <r>
    <s v="Id1672"/>
    <n v="33.549999999999997"/>
    <n v="10.9"/>
    <s v="yes"/>
    <s v="No"/>
    <s v="No"/>
    <s v="No major surgery"/>
    <x v="1"/>
  </r>
  <r>
    <s v="Id1673"/>
    <n v="16.690000000000001"/>
    <n v="10.66"/>
    <s v="No"/>
    <s v="No"/>
    <s v="No"/>
    <s v="No major surgery"/>
    <x v="1"/>
  </r>
  <r>
    <s v="Id1674"/>
    <n v="19.95"/>
    <n v="4.05"/>
    <s v="No"/>
    <s v="No"/>
    <s v="No"/>
    <n v="1"/>
    <x v="1"/>
  </r>
  <r>
    <s v="Id1675"/>
    <n v="17.55"/>
    <n v="4.2300000000000004"/>
    <s v="No"/>
    <s v="No"/>
    <s v="No"/>
    <n v="2"/>
    <x v="1"/>
  </r>
  <r>
    <s v="Id1676"/>
    <n v="22.01"/>
    <n v="5.01"/>
    <s v="No"/>
    <s v="No"/>
    <s v="No"/>
    <n v="1"/>
    <x v="1"/>
  </r>
  <r>
    <s v="Id1677"/>
    <n v="41.8"/>
    <n v="5.82"/>
    <s v="yes"/>
    <s v="No"/>
    <s v="Yes"/>
    <n v="1"/>
    <x v="1"/>
  </r>
  <r>
    <s v="Id1678"/>
    <n v="19.170000000000002"/>
    <n v="7.94"/>
    <s v="No"/>
    <s v="No"/>
    <s v="No"/>
    <s v="No major surgery"/>
    <x v="1"/>
  </r>
  <r>
    <s v="Id1679"/>
    <n v="32.799999999999997"/>
    <n v="6.16"/>
    <s v="yes"/>
    <s v="No"/>
    <s v="Yes"/>
    <n v="1"/>
    <x v="1"/>
  </r>
  <r>
    <s v="Id1680"/>
    <n v="35.814999999999998"/>
    <n v="4.1500000000000004"/>
    <s v="No"/>
    <s v="No"/>
    <s v="No"/>
    <n v="1"/>
    <x v="1"/>
  </r>
  <r>
    <s v="Id1681"/>
    <n v="24.3"/>
    <n v="6.23"/>
    <s v="No"/>
    <s v="No"/>
    <s v="No"/>
    <s v="No major surgery"/>
    <x v="1"/>
  </r>
  <r>
    <s v="Id1682"/>
    <n v="19.059999999999999"/>
    <n v="7.41"/>
    <s v="No"/>
    <s v="No"/>
    <s v="No"/>
    <s v="No major surgery"/>
    <x v="1"/>
  </r>
  <r>
    <s v="Id1683"/>
    <n v="33.25"/>
    <n v="5.62"/>
    <s v="yes"/>
    <s v="No"/>
    <s v="No"/>
    <n v="1"/>
    <x v="1"/>
  </r>
  <r>
    <s v="Id1684"/>
    <n v="21.37"/>
    <n v="4.54"/>
    <s v="yes"/>
    <s v="No"/>
    <s v="Yes"/>
    <n v="1"/>
    <x v="1"/>
  </r>
  <r>
    <s v="Id1685"/>
    <n v="34.43"/>
    <n v="8.6199999999999992"/>
    <s v="yes"/>
    <s v="No"/>
    <s v="No"/>
    <n v="1"/>
    <x v="1"/>
  </r>
  <r>
    <s v="Id1686"/>
    <n v="20.86"/>
    <n v="4.3600000000000003"/>
    <s v="yes"/>
    <s v="No"/>
    <s v="No"/>
    <s v="No major surgery"/>
    <x v="1"/>
  </r>
  <r>
    <s v="Id1687"/>
    <n v="18.34"/>
    <n v="10.01"/>
    <s v="No"/>
    <s v="No"/>
    <s v="No"/>
    <s v="No major surgery"/>
    <x v="1"/>
  </r>
  <r>
    <s v="Id1688"/>
    <n v="34.15"/>
    <n v="5.42"/>
    <s v="No"/>
    <s v="No"/>
    <s v="No"/>
    <s v="No major surgery"/>
    <x v="1"/>
  </r>
  <r>
    <s v="Id1689"/>
    <n v="18.350000000000001"/>
    <n v="5.12"/>
    <s v="No"/>
    <s v="No"/>
    <s v="No"/>
    <s v="No major surgery"/>
    <x v="1"/>
  </r>
  <r>
    <s v="Id1690"/>
    <n v="22.13"/>
    <n v="9.1999999999999993"/>
    <s v="yes"/>
    <s v="No"/>
    <s v="No"/>
    <s v="No major surgery"/>
    <x v="1"/>
  </r>
  <r>
    <s v="Id1691"/>
    <n v="22.51"/>
    <n v="6.08"/>
    <s v="yes"/>
    <s v="No"/>
    <s v="No"/>
    <n v="1"/>
    <x v="1"/>
  </r>
  <r>
    <s v="Id1692"/>
    <n v="31"/>
    <n v="4.7699999999999996"/>
    <s v="No"/>
    <s v="No"/>
    <s v="No"/>
    <n v="1"/>
    <x v="1"/>
  </r>
  <r>
    <s v="Id1693"/>
    <n v="28.27"/>
    <n v="4.62"/>
    <s v="No"/>
    <s v="No"/>
    <s v="No"/>
    <n v="1"/>
    <x v="1"/>
  </r>
  <r>
    <s v="Id1694"/>
    <n v="29.92"/>
    <n v="9.07"/>
    <s v="yes"/>
    <s v="No"/>
    <s v="No"/>
    <n v="1"/>
    <x v="1"/>
  </r>
  <r>
    <s v="Id1695"/>
    <n v="25.9"/>
    <n v="9.1199999999999992"/>
    <s v="yes"/>
    <s v="No"/>
    <s v="No"/>
    <n v="1"/>
    <x v="1"/>
  </r>
  <r>
    <s v="Id1696"/>
    <n v="27.74"/>
    <n v="7.32"/>
    <s v="yes"/>
    <s v="No"/>
    <s v="No"/>
    <n v="1"/>
    <x v="1"/>
  </r>
  <r>
    <s v="Id1697"/>
    <n v="17.260000000000002"/>
    <n v="11.73"/>
    <s v="No"/>
    <s v="No"/>
    <s v="No"/>
    <n v="2"/>
    <x v="1"/>
  </r>
  <r>
    <s v="Id1698"/>
    <n v="19.855"/>
    <n v="6.64"/>
    <s v="yes"/>
    <s v="No"/>
    <s v="No"/>
    <n v="1"/>
    <x v="1"/>
  </r>
  <r>
    <s v="Id1699"/>
    <n v="41.69"/>
    <n v="5.78"/>
    <s v="No"/>
    <s v="No"/>
    <s v="No"/>
    <s v="No major surgery"/>
    <x v="1"/>
  </r>
  <r>
    <s v="Id1700"/>
    <n v="16.12"/>
    <n v="10.45"/>
    <s v="No"/>
    <s v="No"/>
    <s v="No"/>
    <s v="No major surgery"/>
    <x v="1"/>
  </r>
  <r>
    <s v="Id1701"/>
    <n v="37.43"/>
    <n v="4.5199999999999996"/>
    <s v="No"/>
    <s v="No"/>
    <s v="No"/>
    <n v="1"/>
    <x v="1"/>
  </r>
  <r>
    <s v="Id1702"/>
    <n v="31.065000000000001"/>
    <n v="5.71"/>
    <s v="No"/>
    <s v="No"/>
    <s v="No"/>
    <s v="No major surgery"/>
    <x v="1"/>
  </r>
  <r>
    <s v="Id1703"/>
    <n v="25.08"/>
    <n v="4.7699999999999996"/>
    <s v="No"/>
    <s v="No"/>
    <s v="No"/>
    <s v="No major surgery"/>
    <x v="1"/>
  </r>
  <r>
    <s v="Id1704"/>
    <n v="15.2"/>
    <n v="7.81"/>
    <s v="yes"/>
    <s v="No"/>
    <s v="No"/>
    <n v="1"/>
    <x v="1"/>
  </r>
  <r>
    <s v="Id1705"/>
    <n v="22.34"/>
    <n v="5.19"/>
    <s v="yes"/>
    <s v="No"/>
    <s v="No"/>
    <s v="No major surgery"/>
    <x v="1"/>
  </r>
  <r>
    <s v="Id1706"/>
    <n v="40.15"/>
    <n v="5.93"/>
    <s v="No"/>
    <s v="No"/>
    <s v="No"/>
    <n v="1"/>
    <x v="1"/>
  </r>
  <r>
    <s v="Id1707"/>
    <n v="37.729999999999997"/>
    <n v="6.29"/>
    <s v="No"/>
    <s v="No"/>
    <s v="No"/>
    <n v="1"/>
    <x v="1"/>
  </r>
  <r>
    <s v="Id1708"/>
    <n v="25.35"/>
    <n v="4.9000000000000004"/>
    <s v="No"/>
    <s v="No"/>
    <s v="No"/>
    <s v="No major surgery"/>
    <x v="1"/>
  </r>
  <r>
    <s v="Id1709"/>
    <n v="26.41"/>
    <n v="5.07"/>
    <s v="yes"/>
    <s v="No"/>
    <s v="No"/>
    <n v="1"/>
    <x v="1"/>
  </r>
  <r>
    <s v="Id1710"/>
    <n v="27.6"/>
    <n v="5.33"/>
    <s v="No"/>
    <s v="No"/>
    <s v="No"/>
    <n v="1"/>
    <x v="1"/>
  </r>
  <r>
    <s v="Id1711"/>
    <n v="33.82"/>
    <n v="8.93"/>
    <s v="yes"/>
    <s v="No"/>
    <s v="No"/>
    <n v="1"/>
    <x v="1"/>
  </r>
  <r>
    <s v="Id1712"/>
    <n v="32.9"/>
    <n v="4.3499999999999996"/>
    <s v="No"/>
    <s v="No"/>
    <s v="No"/>
    <s v="No major surgery"/>
    <x v="1"/>
  </r>
  <r>
    <s v="Id1713"/>
    <n v="30.875"/>
    <n v="9.5399999999999991"/>
    <s v="yes"/>
    <s v="No"/>
    <s v="No"/>
    <n v="1"/>
    <x v="1"/>
  </r>
  <r>
    <s v="Id1714"/>
    <n v="32.64"/>
    <n v="5.91"/>
    <s v="No"/>
    <s v="No"/>
    <s v="No"/>
    <s v="No major surgery"/>
    <x v="1"/>
  </r>
  <r>
    <s v="Id1715"/>
    <n v="22.135000000000002"/>
    <n v="5.0999999999999996"/>
    <s v="No"/>
    <s v="No"/>
    <s v="No"/>
    <s v="No major surgery"/>
    <x v="1"/>
  </r>
  <r>
    <s v="Id1716"/>
    <n v="16.53"/>
    <n v="5.08"/>
    <s v="No"/>
    <s v="No"/>
    <s v="No"/>
    <n v="2"/>
    <x v="1"/>
  </r>
  <r>
    <s v="Id1717"/>
    <n v="32.774999999999999"/>
    <n v="4.75"/>
    <s v="No"/>
    <s v="No"/>
    <s v="No"/>
    <s v="No major surgery"/>
    <x v="1"/>
  </r>
  <r>
    <s v="Id1718"/>
    <n v="30.9"/>
    <n v="6.05"/>
    <s v="No"/>
    <s v="No"/>
    <s v="No"/>
    <n v="1"/>
    <x v="1"/>
  </r>
  <r>
    <s v="Id1719"/>
    <n v="15.58"/>
    <n v="11.56"/>
    <s v="No"/>
    <s v="No"/>
    <s v="No"/>
    <s v="No major surgery"/>
    <x v="1"/>
  </r>
  <r>
    <s v="Id1720"/>
    <n v="26.315000000000001"/>
    <n v="5.76"/>
    <s v="No"/>
    <s v="No"/>
    <s v="No"/>
    <s v="No major surgery"/>
    <x v="1"/>
  </r>
  <r>
    <s v="Id1721"/>
    <n v="35.61"/>
    <n v="5.65"/>
    <s v="No"/>
    <s v="yes"/>
    <s v="No"/>
    <n v="1"/>
    <x v="1"/>
  </r>
  <r>
    <s v="Id1722"/>
    <n v="37.56"/>
    <n v="5.88"/>
    <s v="No"/>
    <s v="yes"/>
    <s v="No"/>
    <n v="1"/>
    <x v="1"/>
  </r>
  <r>
    <s v="Id1723"/>
    <n v="15.49"/>
    <n v="9.6"/>
    <s v="No"/>
    <s v="No"/>
    <s v="No"/>
    <s v="No major surgery"/>
    <x v="1"/>
  </r>
  <r>
    <s v="Id1724"/>
    <n v="23.48"/>
    <n v="6.24"/>
    <s v="No"/>
    <s v="No"/>
    <s v="No"/>
    <n v="1"/>
    <x v="1"/>
  </r>
  <r>
    <s v="Id1725"/>
    <n v="30.02"/>
    <n v="7.63"/>
    <s v="yes"/>
    <s v="No"/>
    <s v="No"/>
    <n v="1"/>
    <x v="1"/>
  </r>
  <r>
    <s v="Id1726"/>
    <n v="26.885000000000002"/>
    <n v="8.66"/>
    <s v="yes"/>
    <s v="No"/>
    <s v="No"/>
    <n v="1"/>
    <x v="1"/>
  </r>
  <r>
    <s v="Id1727"/>
    <n v="25.84"/>
    <n v="8.5500000000000007"/>
    <s v="yes"/>
    <s v="No"/>
    <s v="No"/>
    <n v="1"/>
    <x v="1"/>
  </r>
  <r>
    <s v="Id1728"/>
    <n v="27.454999999999998"/>
    <n v="4.54"/>
    <s v="No"/>
    <s v="No"/>
    <s v="No"/>
    <s v="No major surgery"/>
    <x v="1"/>
  </r>
  <r>
    <s v="Id1729"/>
    <n v="24.605"/>
    <n v="5.7"/>
    <s v="No"/>
    <s v="No"/>
    <s v="No"/>
    <s v="No major surgery"/>
    <x v="1"/>
  </r>
  <r>
    <s v="Id1730"/>
    <n v="30.8"/>
    <n v="5.07"/>
    <s v="No"/>
    <s v="No"/>
    <s v="No"/>
    <s v="No major surgery"/>
    <x v="1"/>
  </r>
  <r>
    <s v="Id1731"/>
    <n v="34.799999999999997"/>
    <n v="4.38"/>
    <s v="No"/>
    <s v="No"/>
    <s v="No"/>
    <n v="1"/>
    <x v="1"/>
  </r>
  <r>
    <s v="Id1732"/>
    <n v="34.21"/>
    <n v="4.54"/>
    <s v="No"/>
    <s v="No"/>
    <s v="No"/>
    <n v="1"/>
    <x v="1"/>
  </r>
  <r>
    <s v="Id1733"/>
    <n v="31"/>
    <n v="5.38"/>
    <s v="No"/>
    <s v="No"/>
    <s v="No"/>
    <n v="1"/>
    <x v="1"/>
  </r>
  <r>
    <s v="Id1734"/>
    <n v="26.125"/>
    <n v="5.55"/>
    <s v="No"/>
    <s v="No"/>
    <s v="No"/>
    <n v="1"/>
    <x v="1"/>
  </r>
  <r>
    <s v="Id1735"/>
    <n v="30.13"/>
    <n v="4.03"/>
    <s v="yes"/>
    <s v="No"/>
    <s v="No"/>
    <n v="1"/>
    <x v="1"/>
  </r>
  <r>
    <s v="Id1736"/>
    <n v="34.19"/>
    <n v="4.1900000000000004"/>
    <s v="No"/>
    <s v="No"/>
    <s v="No"/>
    <s v="No major surgery"/>
    <x v="1"/>
  </r>
  <r>
    <s v="Id1737"/>
    <n v="22.515000000000001"/>
    <n v="4.37"/>
    <s v="No"/>
    <s v="No"/>
    <s v="Yes"/>
    <n v="1"/>
    <x v="1"/>
  </r>
  <r>
    <s v="Id1738"/>
    <n v="18.239999999999998"/>
    <n v="5.31"/>
    <s v="yes"/>
    <s v="No"/>
    <s v="Yes"/>
    <n v="1"/>
    <x v="1"/>
  </r>
  <r>
    <s v="Id1739"/>
    <n v="37.28"/>
    <n v="4.66"/>
    <s v="No"/>
    <s v="yes"/>
    <s v="No"/>
    <n v="1"/>
    <x v="1"/>
  </r>
  <r>
    <s v="Id1740"/>
    <n v="18.2"/>
    <n v="6.19"/>
    <s v="No"/>
    <s v="No"/>
    <s v="Yes"/>
    <n v="1"/>
    <x v="1"/>
  </r>
  <r>
    <s v="Id1741"/>
    <n v="20.53"/>
    <n v="4.8600000000000003"/>
    <s v="No"/>
    <s v="No"/>
    <s v="No"/>
    <n v="1"/>
    <x v="1"/>
  </r>
  <r>
    <s v="Id1742"/>
    <n v="23.79"/>
    <n v="4.74"/>
    <s v="No"/>
    <s v="No"/>
    <s v="No"/>
    <s v="No major surgery"/>
    <x v="1"/>
  </r>
  <r>
    <s v="Id1743"/>
    <n v="29.8"/>
    <n v="6.03"/>
    <s v="No"/>
    <s v="No"/>
    <s v="No"/>
    <s v="No major surgery"/>
    <x v="1"/>
  </r>
  <r>
    <s v="Id1744"/>
    <n v="31.54"/>
    <n v="4.71"/>
    <s v="No"/>
    <s v="No"/>
    <s v="No"/>
    <s v="No major surgery"/>
    <x v="1"/>
  </r>
  <r>
    <s v="Id1745"/>
    <n v="20.82"/>
    <n v="5.55"/>
    <s v="No"/>
    <s v="No"/>
    <s v="No"/>
    <n v="1"/>
    <x v="1"/>
  </r>
  <r>
    <s v="Id1746"/>
    <n v="38.83"/>
    <n v="4.78"/>
    <s v="No"/>
    <s v="No"/>
    <s v="Yes"/>
    <n v="1"/>
    <x v="1"/>
  </r>
  <r>
    <s v="Id1747"/>
    <n v="23.44"/>
    <n v="4.6500000000000004"/>
    <s v="yes"/>
    <s v="No"/>
    <s v="No"/>
    <n v="1"/>
    <x v="1"/>
  </r>
  <r>
    <s v="Id1748"/>
    <n v="24.13"/>
    <n v="5.2"/>
    <s v="No"/>
    <s v="No"/>
    <s v="No"/>
    <n v="1"/>
    <x v="1"/>
  </r>
  <r>
    <s v="Id1749"/>
    <n v="42.13"/>
    <n v="4.54"/>
    <s v="yes"/>
    <s v="No"/>
    <s v="No"/>
    <n v="1"/>
    <x v="1"/>
  </r>
  <r>
    <s v="Id1750"/>
    <n v="17.86"/>
    <n v="4.1100000000000003"/>
    <s v="No"/>
    <s v="No"/>
    <s v="No"/>
    <n v="1"/>
    <x v="1"/>
  </r>
  <r>
    <s v="Id1751"/>
    <n v="32.78"/>
    <n v="4.63"/>
    <s v="No"/>
    <s v="No"/>
    <s v="No"/>
    <s v="No major surgery"/>
    <x v="1"/>
  </r>
  <r>
    <s v="Id1752"/>
    <n v="23.9"/>
    <n v="6.06"/>
    <s v="yes"/>
    <s v="No"/>
    <s v="Yes"/>
    <n v="1"/>
    <x v="1"/>
  </r>
  <r>
    <s v="Id1753"/>
    <n v="15.47"/>
    <n v="8.43"/>
    <s v="No"/>
    <s v="No"/>
    <s v="No"/>
    <s v="No major surgery"/>
    <x v="1"/>
  </r>
  <r>
    <s v="Id1754"/>
    <n v="28.54"/>
    <n v="5.51"/>
    <s v="No"/>
    <s v="No"/>
    <s v="Yes"/>
    <n v="1"/>
    <x v="1"/>
  </r>
  <r>
    <s v="Id1755"/>
    <n v="18.54"/>
    <n v="4.95"/>
    <s v="No"/>
    <s v="No"/>
    <s v="No"/>
    <s v="No major surgery"/>
    <x v="1"/>
  </r>
  <r>
    <s v="Id1756"/>
    <n v="32.18"/>
    <n v="6.44"/>
    <s v="yes"/>
    <s v="No"/>
    <s v="Yes"/>
    <n v="1"/>
    <x v="1"/>
  </r>
  <r>
    <s v="Id1757"/>
    <n v="37.380000000000003"/>
    <n v="6.05"/>
    <s v="yes"/>
    <s v="No"/>
    <s v="No"/>
    <s v="No major surgery"/>
    <x v="1"/>
  </r>
  <r>
    <s v="Id1758"/>
    <n v="31.12"/>
    <n v="4.76"/>
    <s v="yes"/>
    <s v="No"/>
    <s v="Yes"/>
    <n v="1"/>
    <x v="1"/>
  </r>
  <r>
    <s v="Id1759"/>
    <n v="22.01"/>
    <n v="6.72"/>
    <s v="yes"/>
    <s v="No"/>
    <s v="No"/>
    <n v="1"/>
    <x v="1"/>
  </r>
  <r>
    <s v="Id1760"/>
    <n v="27.645"/>
    <n v="5.7"/>
    <s v="No"/>
    <s v="No"/>
    <s v="No"/>
    <s v="No major surgery"/>
    <x v="1"/>
  </r>
  <r>
    <s v="Id1761"/>
    <n v="29.64"/>
    <n v="5.31"/>
    <s v="yes"/>
    <s v="No"/>
    <s v="No"/>
    <s v="No major surgery"/>
    <x v="1"/>
  </r>
  <r>
    <s v="Id1762"/>
    <n v="33.700000000000003"/>
    <n v="4.32"/>
    <s v="yes"/>
    <s v="No"/>
    <s v="No"/>
    <n v="1"/>
    <x v="1"/>
  </r>
  <r>
    <s v="Id1763"/>
    <n v="27.5"/>
    <n v="4.2300000000000004"/>
    <s v="yes"/>
    <s v="No"/>
    <s v="No"/>
    <n v="1"/>
    <x v="1"/>
  </r>
  <r>
    <s v="Id1764"/>
    <n v="16.12"/>
    <n v="6.09"/>
    <s v="No"/>
    <s v="No"/>
    <s v="No"/>
    <s v="No major surgery"/>
    <x v="1"/>
  </r>
  <r>
    <s v="Id1765"/>
    <n v="26.73"/>
    <n v="4.74"/>
    <s v="yes"/>
    <s v="No"/>
    <s v="No"/>
    <n v="1"/>
    <x v="1"/>
  </r>
  <r>
    <s v="Id1766"/>
    <n v="37.25"/>
    <n v="6.23"/>
    <s v="yes"/>
    <s v="No"/>
    <s v="No"/>
    <s v="No major surgery"/>
    <x v="1"/>
  </r>
  <r>
    <s v="Id1767"/>
    <n v="23.56"/>
    <n v="5.45"/>
    <s v="yes"/>
    <s v="No"/>
    <s v="No"/>
    <n v="1"/>
    <x v="1"/>
  </r>
  <r>
    <s v="Id1768"/>
    <n v="15.84"/>
    <n v="10.34"/>
    <s v="No"/>
    <s v="No"/>
    <s v="No"/>
    <n v="2"/>
    <x v="1"/>
  </r>
  <r>
    <s v="Id1769"/>
    <n v="36.630000000000003"/>
    <n v="5.15"/>
    <s v="No"/>
    <s v="No"/>
    <s v="No"/>
    <s v="No major surgery"/>
    <x v="1"/>
  </r>
  <r>
    <s v="Id1770"/>
    <n v="16.47"/>
    <n v="11.72"/>
    <s v="No"/>
    <s v="No"/>
    <s v="No"/>
    <s v="No major surgery"/>
    <x v="1"/>
  </r>
  <r>
    <s v="Id1771"/>
    <n v="25.8"/>
    <n v="5.29"/>
    <s v="No"/>
    <s v="No"/>
    <s v="No"/>
    <s v="No major surgery"/>
    <x v="1"/>
  </r>
  <r>
    <s v="Id1772"/>
    <n v="23.6"/>
    <n v="4.33"/>
    <s v="No"/>
    <s v="No"/>
    <s v="No"/>
    <s v="No major surgery"/>
    <x v="1"/>
  </r>
  <r>
    <s v="Id1773"/>
    <n v="32.11"/>
    <n v="6.24"/>
    <s v="No"/>
    <s v="No"/>
    <s v="Yes"/>
    <n v="1"/>
    <x v="1"/>
  </r>
  <r>
    <s v="Id1774"/>
    <n v="30.114999999999998"/>
    <n v="11.61"/>
    <s v="No"/>
    <s v="No"/>
    <s v="No"/>
    <s v="No major surgery"/>
    <x v="1"/>
  </r>
  <r>
    <s v="Id1775"/>
    <n v="20.28"/>
    <n v="11.07"/>
    <s v="yes"/>
    <s v="No"/>
    <s v="No"/>
    <s v="No major surgery"/>
    <x v="1"/>
  </r>
  <r>
    <s v="Id1776"/>
    <n v="20.234999999999999"/>
    <n v="5.19"/>
    <s v="No"/>
    <s v="No"/>
    <s v="Yes"/>
    <n v="1"/>
    <x v="1"/>
  </r>
  <r>
    <s v="Id1777"/>
    <n v="25.27"/>
    <n v="5.7"/>
    <s v="yes"/>
    <s v="No"/>
    <s v="No"/>
    <n v="1"/>
    <x v="1"/>
  </r>
  <r>
    <s v="Id1778"/>
    <n v="24.24"/>
    <n v="6.15"/>
    <s v="No"/>
    <s v="No"/>
    <s v="No"/>
    <s v="No major surgery"/>
    <x v="1"/>
  </r>
  <r>
    <s v="Id1779"/>
    <n v="35.75"/>
    <n v="5.07"/>
    <s v="No"/>
    <s v="No"/>
    <s v="No"/>
    <s v="No major surgery"/>
    <x v="1"/>
  </r>
  <r>
    <s v="Id1780"/>
    <n v="29.92"/>
    <n v="10.97"/>
    <s v="yes"/>
    <s v="No"/>
    <s v="No"/>
    <n v="1"/>
    <x v="1"/>
  </r>
  <r>
    <s v="Id1781"/>
    <n v="26.2"/>
    <n v="10.93"/>
    <s v="yes"/>
    <s v="No"/>
    <s v="No"/>
    <n v="1"/>
    <x v="1"/>
  </r>
  <r>
    <s v="Id1782"/>
    <n v="26.695"/>
    <n v="4.21"/>
    <s v="yes"/>
    <s v="No"/>
    <s v="Yes"/>
    <n v="1"/>
    <x v="1"/>
  </r>
  <r>
    <s v="Id1783"/>
    <n v="23.16"/>
    <n v="5.5"/>
    <s v="No"/>
    <s v="No"/>
    <s v="No"/>
    <s v="No major surgery"/>
    <x v="1"/>
  </r>
  <r>
    <s v="Id1784"/>
    <n v="32.585000000000001"/>
    <n v="4.93"/>
    <s v="yes"/>
    <s v="No"/>
    <s v="No"/>
    <n v="1"/>
    <x v="1"/>
  </r>
  <r>
    <s v="Id1785"/>
    <n v="33.97"/>
    <n v="5.6"/>
    <s v="yes"/>
    <s v="No"/>
    <s v="No"/>
    <s v="No major surgery"/>
    <x v="1"/>
  </r>
  <r>
    <s v="Id1786"/>
    <n v="16.57"/>
    <n v="9.99"/>
    <s v="No"/>
    <s v="No"/>
    <s v="No"/>
    <s v="No major surgery"/>
    <x v="1"/>
  </r>
  <r>
    <s v="Id1787"/>
    <n v="17.55"/>
    <n v="5.93"/>
    <s v="No"/>
    <s v="No"/>
    <s v="Yes"/>
    <n v="1"/>
    <x v="1"/>
  </r>
  <r>
    <s v="Id1788"/>
    <n v="29.41"/>
    <n v="6.29"/>
    <s v="yes"/>
    <s v="No"/>
    <s v="No"/>
    <n v="1"/>
    <x v="1"/>
  </r>
  <r>
    <s v="Id1789"/>
    <n v="17.91"/>
    <n v="5.65"/>
    <s v="No"/>
    <s v="No"/>
    <s v="No"/>
    <n v="1"/>
    <x v="1"/>
  </r>
  <r>
    <s v="Id1790"/>
    <n v="31.57"/>
    <n v="6.15"/>
    <s v="No"/>
    <s v="No"/>
    <s v="No"/>
    <n v="1"/>
    <x v="1"/>
  </r>
  <r>
    <s v="Id1791"/>
    <n v="33.18"/>
    <n v="5.22"/>
    <s v="No"/>
    <s v="yes"/>
    <s v="No"/>
    <n v="1"/>
    <x v="1"/>
  </r>
  <r>
    <s v="Id1792"/>
    <n v="37"/>
    <n v="11.66"/>
    <s v="No"/>
    <s v="No"/>
    <s v="No"/>
    <s v="No major surgery"/>
    <x v="1"/>
  </r>
  <r>
    <s v="Id1793"/>
    <n v="18.905000000000001"/>
    <n v="4.91"/>
    <s v="yes"/>
    <s v="No"/>
    <s v="No"/>
    <n v="1"/>
    <x v="1"/>
  </r>
  <r>
    <s v="Id1794"/>
    <n v="20.03"/>
    <n v="9.25"/>
    <s v="yes"/>
    <s v="No"/>
    <s v="No"/>
    <s v="No major surgery"/>
    <x v="1"/>
  </r>
  <r>
    <s v="Id1795"/>
    <n v="16.7"/>
    <n v="11.48"/>
    <s v="No"/>
    <s v="No"/>
    <s v="No"/>
    <s v="No major surgery"/>
    <x v="1"/>
  </r>
  <r>
    <s v="Id1796"/>
    <n v="39.82"/>
    <n v="6.06"/>
    <s v="No"/>
    <s v="No"/>
    <s v="No"/>
    <s v="No major surgery"/>
    <x v="1"/>
  </r>
  <r>
    <s v="Id1797"/>
    <n v="22.04"/>
    <n v="5.86"/>
    <s v="No"/>
    <s v="No"/>
    <s v="No"/>
    <n v="1"/>
    <x v="1"/>
  </r>
  <r>
    <s v="Id1798"/>
    <n v="28.27"/>
    <n v="5.33"/>
    <s v="No"/>
    <s v="No"/>
    <s v="No"/>
    <s v="No major surgery"/>
    <x v="1"/>
  </r>
  <r>
    <s v="Id1799"/>
    <n v="18.5"/>
    <n v="5.33"/>
    <s v="No"/>
    <s v="No"/>
    <s v="No"/>
    <s v="No major surgery"/>
    <x v="1"/>
  </r>
  <r>
    <s v="Id1800"/>
    <n v="38.6"/>
    <n v="6.02"/>
    <s v="No"/>
    <s v="No"/>
    <s v="No"/>
    <n v="1"/>
    <x v="1"/>
  </r>
  <r>
    <s v="Id1801"/>
    <n v="43.12"/>
    <n v="6.25"/>
    <s v="No"/>
    <s v="No"/>
    <s v="No"/>
    <n v="1"/>
    <x v="1"/>
  </r>
  <r>
    <s v="Id1802"/>
    <n v="30.5"/>
    <n v="4.8099999999999996"/>
    <s v="No"/>
    <s v="No"/>
    <s v="No"/>
    <n v="1"/>
    <x v="1"/>
  </r>
  <r>
    <s v="Id1803"/>
    <n v="27.61"/>
    <n v="4.5999999999999996"/>
    <s v="No"/>
    <s v="No"/>
    <s v="No"/>
    <n v="1"/>
    <x v="1"/>
  </r>
  <r>
    <s v="Id1804"/>
    <n v="27.1"/>
    <n v="5.08"/>
    <s v="No"/>
    <s v="No"/>
    <s v="No"/>
    <n v="1"/>
    <x v="1"/>
  </r>
  <r>
    <s v="Id1805"/>
    <n v="35.93"/>
    <n v="5.43"/>
    <s v="No"/>
    <s v="yes"/>
    <s v="No"/>
    <n v="1"/>
    <x v="1"/>
  </r>
  <r>
    <s v="Id1806"/>
    <n v="32.68"/>
    <n v="5.44"/>
    <s v="No"/>
    <s v="No"/>
    <s v="No"/>
    <s v="No major surgery"/>
    <x v="1"/>
  </r>
  <r>
    <s v="Id1807"/>
    <n v="20.74"/>
    <n v="11.69"/>
    <s v="yes"/>
    <s v="No"/>
    <s v="No"/>
    <n v="1"/>
    <x v="1"/>
  </r>
  <r>
    <s v="Id1808"/>
    <n v="15.57"/>
    <n v="6.07"/>
    <s v="No"/>
    <s v="No"/>
    <s v="No"/>
    <s v="No major surgery"/>
    <x v="1"/>
  </r>
  <r>
    <s v="Id1809"/>
    <n v="23.844999999999999"/>
    <n v="4.3600000000000003"/>
    <s v="No"/>
    <s v="No"/>
    <s v="No"/>
    <s v="No major surgery"/>
    <x v="1"/>
  </r>
  <r>
    <s v="Id1810"/>
    <n v="22.895"/>
    <n v="5.24"/>
    <s v="No"/>
    <s v="No"/>
    <s v="No"/>
    <n v="1"/>
    <x v="1"/>
  </r>
  <r>
    <s v="Id1811"/>
    <n v="21.945"/>
    <n v="5.37"/>
    <s v="No"/>
    <s v="No"/>
    <s v="No"/>
    <n v="1"/>
    <x v="1"/>
  </r>
  <r>
    <s v="Id1812"/>
    <n v="19.47"/>
    <n v="6.6"/>
    <s v="yes"/>
    <s v="No"/>
    <s v="No"/>
    <s v="No major surgery"/>
    <x v="1"/>
  </r>
  <r>
    <s v="Id1813"/>
    <n v="15.61"/>
    <n v="5.77"/>
    <s v="No"/>
    <s v="No"/>
    <s v="No"/>
    <s v="No major surgery"/>
    <x v="1"/>
  </r>
  <r>
    <s v="Id1814"/>
    <n v="28.6"/>
    <n v="6.08"/>
    <s v="No"/>
    <s v="No"/>
    <s v="Yes"/>
    <n v="1"/>
    <x v="1"/>
  </r>
  <r>
    <s v="Id1815"/>
    <n v="46.53"/>
    <n v="4.16"/>
    <s v="No"/>
    <s v="No"/>
    <s v="No"/>
    <s v="No major surgery"/>
    <x v="1"/>
  </r>
  <r>
    <s v="Id1816"/>
    <n v="34.99"/>
    <n v="5.0999999999999996"/>
    <s v="No"/>
    <s v="No"/>
    <s v="Yes"/>
    <n v="1"/>
    <x v="1"/>
  </r>
  <r>
    <s v="Id1817"/>
    <n v="17.05"/>
    <n v="5.3"/>
    <s v="No"/>
    <s v="No"/>
    <s v="Yes"/>
    <n v="1"/>
    <x v="1"/>
  </r>
  <r>
    <s v="Id1818"/>
    <n v="37.18"/>
    <n v="4.9000000000000004"/>
    <s v="No"/>
    <s v="No"/>
    <s v="No"/>
    <s v="No major surgery"/>
    <x v="1"/>
  </r>
  <r>
    <s v="Id1819"/>
    <n v="35.200000000000003"/>
    <n v="5.55"/>
    <s v="No"/>
    <s v="No"/>
    <s v="No"/>
    <s v="No major surgery"/>
    <x v="1"/>
  </r>
  <r>
    <s v="Id1820"/>
    <n v="37.335000000000001"/>
    <n v="4.95"/>
    <s v="No"/>
    <s v="No"/>
    <s v="No"/>
    <s v="No major surgery"/>
    <x v="1"/>
  </r>
  <r>
    <s v="Id1821"/>
    <n v="27.265000000000001"/>
    <n v="6.46"/>
    <s v="yes"/>
    <s v="No"/>
    <s v="No"/>
    <s v="No major surgery"/>
    <x v="1"/>
  </r>
  <r>
    <s v="Id1822"/>
    <n v="30.8"/>
    <n v="4.9000000000000004"/>
    <s v="yes"/>
    <s v="No"/>
    <s v="No"/>
    <s v="No major surgery"/>
    <x v="1"/>
  </r>
  <r>
    <s v="Id1823"/>
    <n v="30.21"/>
    <n v="5.21"/>
    <s v="No"/>
    <s v="No"/>
    <s v="No"/>
    <n v="1"/>
    <x v="1"/>
  </r>
  <r>
    <s v="Id1824"/>
    <n v="35.340000000000003"/>
    <n v="4.13"/>
    <s v="No"/>
    <s v="yes"/>
    <s v="No"/>
    <n v="1"/>
    <x v="1"/>
  </r>
  <r>
    <s v="Id1825"/>
    <n v="26.695"/>
    <n v="5.28"/>
    <s v="No"/>
    <s v="No"/>
    <s v="No"/>
    <s v="No major surgery"/>
    <x v="1"/>
  </r>
  <r>
    <s v="Id1826"/>
    <n v="29.355"/>
    <n v="4.68"/>
    <s v="yes"/>
    <s v="No"/>
    <s v="No"/>
    <s v="No major surgery"/>
    <x v="1"/>
  </r>
  <r>
    <s v="Id1827"/>
    <n v="29.59"/>
    <n v="4.0599999999999996"/>
    <s v="No"/>
    <s v="No"/>
    <s v="No"/>
    <s v="No major surgery"/>
    <x v="1"/>
  </r>
  <r>
    <s v="Id1828"/>
    <n v="31.35"/>
    <n v="4.2"/>
    <s v="No"/>
    <s v="yes"/>
    <s v="No"/>
    <n v="1"/>
    <x v="1"/>
  </r>
  <r>
    <s v="Id1829"/>
    <n v="20.52"/>
    <n v="4.83"/>
    <s v="No"/>
    <s v="No"/>
    <s v="No"/>
    <s v="No major surgery"/>
    <x v="1"/>
  </r>
  <r>
    <s v="Id1830"/>
    <n v="42.9"/>
    <n v="4.87"/>
    <s v="yes"/>
    <s v="No"/>
    <s v="No"/>
    <n v="1"/>
    <x v="1"/>
  </r>
  <r>
    <s v="Id1831"/>
    <n v="24.6"/>
    <n v="5.86"/>
    <s v="No"/>
    <s v="No"/>
    <s v="Yes"/>
    <n v="1"/>
    <x v="1"/>
  </r>
  <r>
    <s v="Id1832"/>
    <n v="28.405000000000001"/>
    <n v="4.12"/>
    <s v="No"/>
    <s v="No"/>
    <s v="No"/>
    <n v="1"/>
    <x v="1"/>
  </r>
  <r>
    <s v="Id1833"/>
    <n v="34.674999999999997"/>
    <n v="5.71"/>
    <s v="yes"/>
    <s v="No"/>
    <s v="No"/>
    <n v="1"/>
    <x v="1"/>
  </r>
  <r>
    <s v="Id1834"/>
    <n v="18.850000000000001"/>
    <n v="6.03"/>
    <s v="No"/>
    <s v="No"/>
    <s v="No"/>
    <n v="1"/>
    <x v="1"/>
  </r>
  <r>
    <s v="Id1835"/>
    <n v="34.130000000000003"/>
    <n v="5.65"/>
    <s v="No"/>
    <s v="No"/>
    <s v="Yes"/>
    <n v="1"/>
    <x v="1"/>
  </r>
  <r>
    <s v="Id1836"/>
    <n v="17.34"/>
    <n v="5.05"/>
    <s v="No"/>
    <s v="No"/>
    <s v="No"/>
    <s v="No major surgery"/>
    <x v="1"/>
  </r>
  <r>
    <s v="Id1837"/>
    <n v="17.440000000000001"/>
    <n v="6.26"/>
    <s v="No"/>
    <s v="No"/>
    <s v="No"/>
    <s v="No major surgery"/>
    <x v="1"/>
  </r>
  <r>
    <s v="Id1838"/>
    <n v="33.659999999999997"/>
    <n v="4.08"/>
    <s v="yes"/>
    <s v="No"/>
    <s v="Yes"/>
    <n v="1"/>
    <x v="1"/>
  </r>
  <r>
    <s v="Id1839"/>
    <n v="21.375"/>
    <n v="6.19"/>
    <s v="yes"/>
    <s v="No"/>
    <s v="No"/>
    <n v="1"/>
    <x v="1"/>
  </r>
  <r>
    <s v="Id1840"/>
    <n v="27.14"/>
    <n v="6.01"/>
    <s v="No"/>
    <s v="No"/>
    <s v="No"/>
    <n v="1"/>
    <x v="1"/>
  </r>
  <r>
    <s v="Id1841"/>
    <n v="35.78"/>
    <n v="6.07"/>
    <s v="No"/>
    <s v="yes"/>
    <s v="No"/>
    <n v="1"/>
    <x v="1"/>
  </r>
  <r>
    <s v="Id1842"/>
    <n v="34.96"/>
    <n v="5.63"/>
    <s v="No"/>
    <s v="No"/>
    <s v="No"/>
    <s v="No major surgery"/>
    <x v="1"/>
  </r>
  <r>
    <s v="Id1843"/>
    <n v="38.39"/>
    <n v="6.05"/>
    <s v="No"/>
    <s v="No"/>
    <s v="No"/>
    <s v="No major surgery"/>
    <x v="1"/>
  </r>
  <r>
    <s v="Id1844"/>
    <n v="33.82"/>
    <n v="4.6500000000000004"/>
    <s v="No"/>
    <s v="No"/>
    <s v="No"/>
    <s v="No major surgery"/>
    <x v="1"/>
  </r>
  <r>
    <s v="Id1845"/>
    <n v="27.835000000000001"/>
    <n v="5.37"/>
    <s v="No"/>
    <s v="No"/>
    <s v="No"/>
    <s v="No major surgery"/>
    <x v="1"/>
  </r>
  <r>
    <s v="Id1846"/>
    <n v="33"/>
    <n v="5.39"/>
    <s v="No"/>
    <s v="No"/>
    <s v="No"/>
    <s v="No major surgery"/>
    <x v="1"/>
  </r>
  <r>
    <s v="Id1847"/>
    <n v="26.885000000000002"/>
    <n v="5.86"/>
    <s v="No"/>
    <s v="No"/>
    <s v="No"/>
    <s v="No major surgery"/>
    <x v="1"/>
  </r>
  <r>
    <s v="Id1848"/>
    <n v="29.26"/>
    <n v="4.4400000000000004"/>
    <s v="No"/>
    <s v="No"/>
    <s v="No"/>
    <s v="No major surgery"/>
    <x v="1"/>
  </r>
  <r>
    <s v="Id1849"/>
    <n v="26.98"/>
    <n v="4.41"/>
    <s v="No"/>
    <s v="No"/>
    <s v="No"/>
    <s v="No major surgery"/>
    <x v="1"/>
  </r>
  <r>
    <s v="Id1850"/>
    <n v="32.11"/>
    <n v="5.19"/>
    <s v="No"/>
    <s v="No"/>
    <s v="Yes"/>
    <n v="1"/>
    <x v="1"/>
  </r>
  <r>
    <s v="Id1851"/>
    <n v="31.73"/>
    <n v="5.16"/>
    <s v="No"/>
    <s v="No"/>
    <s v="Yes"/>
    <n v="1"/>
    <x v="1"/>
  </r>
  <r>
    <s v="Id1852"/>
    <n v="22.515000000000001"/>
    <n v="4.24"/>
    <s v="No"/>
    <s v="No"/>
    <s v="No"/>
    <s v="No major surgery"/>
    <x v="1"/>
  </r>
  <r>
    <s v="Id1853"/>
    <n v="25.9"/>
    <n v="5.45"/>
    <s v="No"/>
    <s v="No"/>
    <s v="No"/>
    <n v="1"/>
    <x v="1"/>
  </r>
  <r>
    <s v="Id1854"/>
    <n v="27.72"/>
    <n v="5.03"/>
    <s v="yes"/>
    <s v="No"/>
    <s v="No"/>
    <n v="1"/>
    <x v="1"/>
  </r>
  <r>
    <s v="Id1855"/>
    <n v="31.5"/>
    <n v="9.6199999999999992"/>
    <s v="yes"/>
    <s v="No"/>
    <s v="No"/>
    <n v="1"/>
    <x v="1"/>
  </r>
  <r>
    <s v="Id1856"/>
    <n v="29.7"/>
    <n v="6.77"/>
    <s v="yes"/>
    <s v="No"/>
    <s v="No"/>
    <n v="1"/>
    <x v="1"/>
  </r>
  <r>
    <s v="Id1857"/>
    <n v="21.26"/>
    <n v="5.36"/>
    <s v="yes"/>
    <s v="No"/>
    <s v="No"/>
    <n v="1"/>
    <x v="1"/>
  </r>
  <r>
    <s v="Id1858"/>
    <n v="17.09"/>
    <n v="5.69"/>
    <s v="No"/>
    <s v="No"/>
    <s v="No"/>
    <s v="No major surgery"/>
    <x v="1"/>
  </r>
  <r>
    <s v="Id1859"/>
    <n v="24.3"/>
    <n v="4.9000000000000004"/>
    <s v="yes"/>
    <s v="No"/>
    <s v="Yes"/>
    <n v="1"/>
    <x v="1"/>
  </r>
  <r>
    <s v="Id1860"/>
    <n v="29.734999999999999"/>
    <n v="5.78"/>
    <s v="No"/>
    <s v="No"/>
    <s v="No"/>
    <s v="No major surgery"/>
    <x v="1"/>
  </r>
  <r>
    <s v="Id1861"/>
    <n v="29.26"/>
    <n v="4.7"/>
    <s v="No"/>
    <s v="No"/>
    <s v="No"/>
    <s v="No major surgery"/>
    <x v="1"/>
  </r>
  <r>
    <s v="Id1862"/>
    <n v="33"/>
    <n v="6.28"/>
    <s v="No"/>
    <s v="No"/>
    <s v="No"/>
    <s v="No major surgery"/>
    <x v="1"/>
  </r>
  <r>
    <s v="Id1863"/>
    <n v="31.065000000000001"/>
    <n v="4.2300000000000004"/>
    <s v="No"/>
    <s v="No"/>
    <s v="No"/>
    <s v="No major surgery"/>
    <x v="1"/>
  </r>
  <r>
    <s v="Id1864"/>
    <n v="26.51"/>
    <n v="6.17"/>
    <s v="No"/>
    <s v="No"/>
    <s v="No"/>
    <s v="No major surgery"/>
    <x v="1"/>
  </r>
  <r>
    <s v="Id1865"/>
    <n v="28.88"/>
    <n v="4.96"/>
    <s v="No"/>
    <s v="No"/>
    <s v="No"/>
    <s v="No major surgery"/>
    <x v="1"/>
  </r>
  <r>
    <s v="Id1866"/>
    <n v="35.814999999999998"/>
    <n v="5.1100000000000003"/>
    <s v="yes"/>
    <s v="No"/>
    <s v="No"/>
    <n v="1"/>
    <x v="1"/>
  </r>
  <r>
    <s v="Id1867"/>
    <n v="21.28"/>
    <n v="4.05"/>
    <s v="No"/>
    <s v="yes"/>
    <s v="No"/>
    <n v="1"/>
    <x v="1"/>
  </r>
  <r>
    <s v="Id1868"/>
    <n v="33.81"/>
    <n v="6.49"/>
    <s v="No"/>
    <s v="No"/>
    <s v="Yes"/>
    <n v="1"/>
    <x v="1"/>
  </r>
  <r>
    <s v="Id1869"/>
    <n v="44.22"/>
    <n v="4.1900000000000004"/>
    <s v="No"/>
    <s v="No"/>
    <s v="No"/>
    <n v="1"/>
    <x v="1"/>
  </r>
  <r>
    <s v="Id1870"/>
    <n v="15.46"/>
    <n v="4.99"/>
    <s v="yes"/>
    <s v="No"/>
    <s v="Yes"/>
    <n v="1"/>
    <x v="1"/>
  </r>
  <r>
    <s v="Id1871"/>
    <n v="30.3"/>
    <n v="4.7699999999999996"/>
    <s v="yes"/>
    <s v="No"/>
    <s v="No"/>
    <n v="1"/>
    <x v="1"/>
  </r>
  <r>
    <s v="Id1872"/>
    <n v="16.670000000000002"/>
    <n v="5.46"/>
    <s v="No"/>
    <s v="No"/>
    <s v="No"/>
    <s v="No major surgery"/>
    <x v="1"/>
  </r>
  <r>
    <s v="Id1873"/>
    <n v="28.594999999999999"/>
    <n v="5.43"/>
    <s v="No"/>
    <s v="No"/>
    <s v="No"/>
    <s v="No major surgery"/>
    <x v="1"/>
  </r>
  <r>
    <s v="Id1874"/>
    <n v="25.934999999999999"/>
    <n v="4.29"/>
    <s v="No"/>
    <s v="No"/>
    <s v="No"/>
    <s v="No major surgery"/>
    <x v="1"/>
  </r>
  <r>
    <s v="Id1875"/>
    <n v="27.645"/>
    <n v="5.25"/>
    <s v="No"/>
    <s v="No"/>
    <s v="No"/>
    <n v="1"/>
    <x v="1"/>
  </r>
  <r>
    <s v="Id1876"/>
    <n v="30.1"/>
    <n v="4.04"/>
    <s v="No"/>
    <s v="No"/>
    <s v="No"/>
    <n v="1"/>
    <x v="1"/>
  </r>
  <r>
    <s v="Id1877"/>
    <n v="26.79"/>
    <n v="5"/>
    <s v="yes"/>
    <s v="No"/>
    <s v="Yes"/>
    <n v="1"/>
    <x v="1"/>
  </r>
  <r>
    <s v="Id1878"/>
    <n v="27.1"/>
    <n v="4.01"/>
    <s v="yes"/>
    <s v="No"/>
    <s v="No"/>
    <n v="1"/>
    <x v="1"/>
  </r>
  <r>
    <s v="Id1879"/>
    <n v="24.31"/>
    <n v="5.4"/>
    <s v="No"/>
    <s v="No"/>
    <s v="No"/>
    <s v="No major surgery"/>
    <x v="1"/>
  </r>
  <r>
    <s v="Id1880"/>
    <n v="15.53"/>
    <n v="5.81"/>
    <s v="No"/>
    <s v="No"/>
    <s v="No"/>
    <n v="1"/>
    <x v="1"/>
  </r>
  <r>
    <s v="Id1881"/>
    <n v="30.7"/>
    <n v="5.82"/>
    <s v="No"/>
    <s v="No"/>
    <s v="No"/>
    <n v="1"/>
    <x v="1"/>
  </r>
  <r>
    <s v="Id1882"/>
    <n v="33.33"/>
    <n v="4.82"/>
    <s v="No"/>
    <s v="No"/>
    <s v="No"/>
    <n v="1"/>
    <x v="1"/>
  </r>
  <r>
    <s v="Id1883"/>
    <n v="32.4"/>
    <n v="5.08"/>
    <s v="No"/>
    <s v="No"/>
    <s v="No"/>
    <n v="1"/>
    <x v="1"/>
  </r>
  <r>
    <s v="Id1884"/>
    <n v="27.93"/>
    <n v="5.59"/>
    <s v="No"/>
    <s v="No"/>
    <s v="No"/>
    <n v="1"/>
    <x v="1"/>
  </r>
  <r>
    <s v="Id1885"/>
    <n v="21.754999999999999"/>
    <n v="5.12"/>
    <s v="No"/>
    <s v="No"/>
    <s v="No"/>
    <s v="No major surgery"/>
    <x v="1"/>
  </r>
  <r>
    <s v="Id1886"/>
    <n v="25.934999999999999"/>
    <n v="4.95"/>
    <s v="No"/>
    <s v="No"/>
    <s v="No"/>
    <s v="No major surgery"/>
    <x v="1"/>
  </r>
  <r>
    <s v="Id1887"/>
    <n v="31.5"/>
    <n v="6.16"/>
    <s v="No"/>
    <s v="No"/>
    <s v="No"/>
    <s v="No major surgery"/>
    <x v="1"/>
  </r>
  <r>
    <s v="Id1888"/>
    <n v="30.03"/>
    <n v="6.41"/>
    <s v="No"/>
    <s v="No"/>
    <s v="No"/>
    <s v="No major surgery"/>
    <x v="1"/>
  </r>
  <r>
    <s v="Id1889"/>
    <n v="33.479999999999997"/>
    <n v="8.94"/>
    <s v="No"/>
    <s v="No"/>
    <s v="No"/>
    <s v="No major surgery"/>
    <x v="1"/>
  </r>
  <r>
    <s v="Id1890"/>
    <n v="16.510000000000002"/>
    <n v="4.42"/>
    <s v="yes"/>
    <s v="No"/>
    <s v="Yes"/>
    <n v="1"/>
    <x v="1"/>
  </r>
  <r>
    <s v="Id1891"/>
    <n v="33.155000000000001"/>
    <n v="5.3"/>
    <s v="yes"/>
    <s v="No"/>
    <s v="No"/>
    <n v="1"/>
    <x v="1"/>
  </r>
  <r>
    <s v="Id1892"/>
    <n v="37.29"/>
    <n v="4.6399999999999997"/>
    <s v="No"/>
    <s v="No"/>
    <s v="Yes"/>
    <n v="1"/>
    <x v="1"/>
  </r>
  <r>
    <s v="Id1893"/>
    <n v="20.23"/>
    <n v="6.16"/>
    <s v="yes"/>
    <s v="No"/>
    <s v="No"/>
    <n v="1"/>
    <x v="1"/>
  </r>
  <r>
    <s v="Id1894"/>
    <n v="28.975000000000001"/>
    <n v="4.12"/>
    <s v="No"/>
    <s v="No"/>
    <s v="Yes"/>
    <n v="1"/>
    <x v="1"/>
  </r>
  <r>
    <s v="Id1895"/>
    <n v="16.420000000000002"/>
    <n v="5.77"/>
    <s v="yes"/>
    <s v="No"/>
    <s v="Yes"/>
    <n v="1"/>
    <x v="1"/>
  </r>
  <r>
    <s v="Id1896"/>
    <n v="17.559999999999999"/>
    <n v="6.2"/>
    <s v="No"/>
    <s v="No"/>
    <s v="No"/>
    <n v="1"/>
    <x v="1"/>
  </r>
  <r>
    <s v="Id1897"/>
    <n v="24.13"/>
    <n v="4.3899999999999997"/>
    <s v="No"/>
    <s v="No"/>
    <s v="No"/>
    <n v="1"/>
    <x v="1"/>
  </r>
  <r>
    <s v="Id1898"/>
    <n v="19.95"/>
    <n v="5.13"/>
    <s v="No"/>
    <s v="yes"/>
    <s v="No"/>
    <n v="2"/>
    <x v="1"/>
  </r>
  <r>
    <s v="Id1899"/>
    <n v="21.24"/>
    <n v="4.49"/>
    <s v="No"/>
    <s v="No"/>
    <s v="No"/>
    <s v="No major surgery"/>
    <x v="1"/>
  </r>
  <r>
    <s v="Id1900"/>
    <n v="44.22"/>
    <n v="6.35"/>
    <s v="No"/>
    <s v="No"/>
    <s v="No"/>
    <s v="No major surgery"/>
    <x v="1"/>
  </r>
  <r>
    <s v="Id1901"/>
    <n v="41.1"/>
    <n v="5.79"/>
    <s v="No"/>
    <s v="No"/>
    <s v="No"/>
    <s v="No major surgery"/>
    <x v="1"/>
  </r>
  <r>
    <s v="Id1902"/>
    <n v="34.200000000000003"/>
    <n v="4.78"/>
    <s v="yes"/>
    <s v="No"/>
    <s v="No"/>
    <s v="No major surgery"/>
    <x v="1"/>
  </r>
  <r>
    <s v="Id1903"/>
    <n v="29.92"/>
    <n v="6.02"/>
    <s v="yes"/>
    <s v="No"/>
    <s v="No"/>
    <s v="No major surgery"/>
    <x v="1"/>
  </r>
  <r>
    <s v="Id1904"/>
    <n v="28.93"/>
    <n v="4.4400000000000004"/>
    <s v="No"/>
    <s v="No"/>
    <s v="No"/>
    <s v="No major surgery"/>
    <x v="1"/>
  </r>
  <r>
    <s v="Id1905"/>
    <n v="31.254999999999999"/>
    <n v="5.84"/>
    <s v="yes"/>
    <s v="No"/>
    <s v="No"/>
    <n v="1"/>
    <x v="1"/>
  </r>
  <r>
    <s v="Id1906"/>
    <n v="29.83"/>
    <n v="5.39"/>
    <s v="No"/>
    <s v="No"/>
    <s v="No"/>
    <s v="No major surgery"/>
    <x v="1"/>
  </r>
  <r>
    <s v="Id1907"/>
    <n v="29.59"/>
    <n v="6.16"/>
    <s v="No"/>
    <s v="No"/>
    <s v="Yes"/>
    <n v="1"/>
    <x v="1"/>
  </r>
  <r>
    <s v="Id1908"/>
    <n v="31.16"/>
    <n v="4.49"/>
    <s v="No"/>
    <s v="No"/>
    <s v="Yes"/>
    <n v="1"/>
    <x v="1"/>
  </r>
  <r>
    <s v="Id1909"/>
    <n v="34.21"/>
    <n v="4.4800000000000004"/>
    <s v="yes"/>
    <s v="No"/>
    <s v="No"/>
    <n v="1"/>
    <x v="1"/>
  </r>
  <r>
    <s v="Id1910"/>
    <n v="34.86"/>
    <n v="10.97"/>
    <s v="No"/>
    <s v="No"/>
    <s v="No"/>
    <s v="No major surgery"/>
    <x v="1"/>
  </r>
  <r>
    <s v="Id1911"/>
    <n v="34.58"/>
    <n v="5.14"/>
    <s v="No"/>
    <s v="yes"/>
    <s v="No"/>
    <n v="2"/>
    <x v="1"/>
  </r>
  <r>
    <s v="Id1912"/>
    <n v="17.940000000000001"/>
    <n v="5.17"/>
    <s v="yes"/>
    <s v="No"/>
    <s v="No"/>
    <s v="No major surgery"/>
    <x v="1"/>
  </r>
  <r>
    <s v="Id1913"/>
    <n v="26.8"/>
    <n v="6.18"/>
    <s v="yes"/>
    <s v="No"/>
    <s v="Yes"/>
    <n v="1"/>
    <x v="1"/>
  </r>
  <r>
    <s v="Id1914"/>
    <n v="17.690000000000001"/>
    <n v="9.07"/>
    <s v="yes"/>
    <s v="No"/>
    <s v="No"/>
    <s v="No major surgery"/>
    <x v="1"/>
  </r>
  <r>
    <s v="Id1915"/>
    <n v="25.77"/>
    <n v="4.43"/>
    <s v="No"/>
    <s v="No"/>
    <s v="Yes"/>
    <n v="1"/>
    <x v="1"/>
  </r>
  <r>
    <s v="Id1916"/>
    <n v="34.46"/>
    <n v="4.17"/>
    <s v="No"/>
    <s v="yes"/>
    <s v="No"/>
    <n v="1"/>
    <x v="1"/>
  </r>
  <r>
    <s v="Id1917"/>
    <n v="30.875"/>
    <n v="4.95"/>
    <s v="yes"/>
    <s v="No"/>
    <s v="No"/>
    <s v="No major surgery"/>
    <x v="1"/>
  </r>
  <r>
    <s v="Id1918"/>
    <n v="39.49"/>
    <n v="5.13"/>
    <s v="No"/>
    <s v="No"/>
    <s v="No"/>
    <s v="No major surgery"/>
    <x v="1"/>
  </r>
  <r>
    <s v="Id1919"/>
    <n v="28.88"/>
    <n v="4.0999999999999996"/>
    <s v="No"/>
    <s v="No"/>
    <s v="No"/>
    <s v="No major surgery"/>
    <x v="1"/>
  </r>
  <r>
    <s v="Id1920"/>
    <n v="20.234999999999999"/>
    <n v="5.01"/>
    <s v="yes"/>
    <s v="No"/>
    <s v="No"/>
    <s v="No major surgery"/>
    <x v="1"/>
  </r>
  <r>
    <s v="Id1921"/>
    <n v="30.67"/>
    <n v="5.09"/>
    <s v="yes"/>
    <s v="No"/>
    <s v="No"/>
    <s v="No major surgery"/>
    <x v="1"/>
  </r>
  <r>
    <s v="Id1922"/>
    <n v="30.875"/>
    <n v="6.49"/>
    <s v="No"/>
    <s v="No"/>
    <s v="No"/>
    <s v="No major surgery"/>
    <x v="1"/>
  </r>
  <r>
    <s v="Id1923"/>
    <n v="23.8"/>
    <n v="4.08"/>
    <s v="No"/>
    <s v="No"/>
    <s v="No"/>
    <s v="No major surgery"/>
    <x v="1"/>
  </r>
  <r>
    <s v="Id1924"/>
    <n v="15.37"/>
    <n v="8.6300000000000008"/>
    <s v="yes"/>
    <s v="No"/>
    <s v="No"/>
    <s v="No major surgery"/>
    <x v="1"/>
  </r>
  <r>
    <s v="Id1925"/>
    <n v="30.4"/>
    <n v="5.28"/>
    <s v="No"/>
    <s v="No"/>
    <s v="No"/>
    <s v="No major surgery"/>
    <x v="1"/>
  </r>
  <r>
    <s v="Id1926"/>
    <n v="19.48"/>
    <n v="5.63"/>
    <s v="yes"/>
    <s v="No"/>
    <s v="No"/>
    <n v="1"/>
    <x v="1"/>
  </r>
  <r>
    <s v="Id1927"/>
    <n v="16.96"/>
    <n v="11.47"/>
    <s v="yes"/>
    <s v="No"/>
    <s v="No"/>
    <s v="No major surgery"/>
    <x v="1"/>
  </r>
  <r>
    <s v="Id1928"/>
    <n v="19.05"/>
    <n v="4.92"/>
    <s v="No"/>
    <s v="No"/>
    <s v="No"/>
    <n v="1"/>
    <x v="1"/>
  </r>
  <r>
    <s v="Id1929"/>
    <n v="37.619999999999997"/>
    <n v="4.18"/>
    <s v="No"/>
    <s v="No"/>
    <s v="No"/>
    <s v="No major surgery"/>
    <x v="1"/>
  </r>
  <r>
    <s v="Id1930"/>
    <n v="29.1"/>
    <n v="4.67"/>
    <s v="No"/>
    <s v="No"/>
    <s v="No"/>
    <s v="No major surgery"/>
    <x v="1"/>
  </r>
  <r>
    <s v="Id1931"/>
    <n v="26.62"/>
    <n v="6.24"/>
    <s v="No"/>
    <s v="No"/>
    <s v="No"/>
    <s v="No major surgery"/>
    <x v="1"/>
  </r>
  <r>
    <s v="Id1932"/>
    <n v="25.74"/>
    <n v="5.99"/>
    <s v="No"/>
    <s v="No"/>
    <s v="No"/>
    <s v="No major surgery"/>
    <x v="1"/>
  </r>
  <r>
    <s v="Id1933"/>
    <n v="18.22"/>
    <n v="10.27"/>
    <s v="yes"/>
    <s v="No"/>
    <s v="No"/>
    <n v="1"/>
    <x v="1"/>
  </r>
  <r>
    <s v="Id1934"/>
    <n v="26.03"/>
    <n v="5.97"/>
    <s v="No"/>
    <s v="No"/>
    <s v="Yes"/>
    <n v="1"/>
    <x v="1"/>
  </r>
  <r>
    <s v="Id1935"/>
    <n v="17.29"/>
    <n v="4.9800000000000004"/>
    <s v="No"/>
    <s v="No"/>
    <s v="No"/>
    <s v="No major surgery"/>
    <x v="1"/>
  </r>
  <r>
    <s v="Id1936"/>
    <n v="18.170000000000002"/>
    <n v="6.91"/>
    <s v="yes"/>
    <s v="No"/>
    <s v="No"/>
    <n v="1"/>
    <x v="1"/>
  </r>
  <r>
    <s v="Id1937"/>
    <n v="32.54"/>
    <n v="6.38"/>
    <s v="No"/>
    <s v="yes"/>
    <s v="No"/>
    <n v="1"/>
    <x v="1"/>
  </r>
  <r>
    <s v="Id1938"/>
    <n v="30.25"/>
    <n v="4.7699999999999996"/>
    <s v="No"/>
    <s v="No"/>
    <s v="No"/>
    <s v="No major surgery"/>
    <x v="1"/>
  </r>
  <r>
    <s v="Id1939"/>
    <n v="19.59"/>
    <n v="6.04"/>
    <s v="yes"/>
    <s v="No"/>
    <s v="No"/>
    <n v="1"/>
    <x v="1"/>
  </r>
  <r>
    <s v="Id1940"/>
    <n v="45.9"/>
    <n v="4.3"/>
    <s v="yes"/>
    <s v="No"/>
    <s v="No"/>
    <n v="1"/>
    <x v="1"/>
  </r>
  <r>
    <s v="Id1941"/>
    <n v="17.059999999999999"/>
    <n v="8.75"/>
    <s v="yes"/>
    <s v="No"/>
    <s v="No"/>
    <s v="No major surgery"/>
    <x v="1"/>
  </r>
  <r>
    <s v="Id1942"/>
    <n v="32.07"/>
    <n v="5.25"/>
    <s v="No"/>
    <s v="No"/>
    <s v="Yes"/>
    <n v="1"/>
    <x v="1"/>
  </r>
  <r>
    <s v="Id1943"/>
    <n v="16.5"/>
    <n v="5.03"/>
    <s v="No"/>
    <s v="No"/>
    <s v="No"/>
    <n v="1"/>
    <x v="1"/>
  </r>
  <r>
    <s v="Id1944"/>
    <n v="31.4"/>
    <n v="5.88"/>
    <s v="No"/>
    <s v="No"/>
    <s v="No"/>
    <n v="1"/>
    <x v="1"/>
  </r>
  <r>
    <s v="Id1945"/>
    <n v="20.36"/>
    <n v="4.49"/>
    <s v="No"/>
    <s v="No"/>
    <s v="No"/>
    <s v="No major surgery"/>
    <x v="1"/>
  </r>
  <r>
    <s v="Id1946"/>
    <n v="25.46"/>
    <n v="4.1399999999999997"/>
    <s v="No"/>
    <s v="No"/>
    <s v="No"/>
    <n v="1"/>
    <x v="1"/>
  </r>
  <r>
    <s v="Id1947"/>
    <n v="17.09"/>
    <n v="5.8"/>
    <s v="yes"/>
    <s v="No"/>
    <s v="No"/>
    <s v="No major surgery"/>
    <x v="1"/>
  </r>
  <r>
    <s v="Id1948"/>
    <n v="20.83"/>
    <n v="5.12"/>
    <s v="No"/>
    <s v="No"/>
    <s v="No"/>
    <s v="No major surgery"/>
    <x v="1"/>
  </r>
  <r>
    <s v="Id1949"/>
    <n v="18.920000000000002"/>
    <n v="5.98"/>
    <s v="yes"/>
    <s v="No"/>
    <s v="No"/>
    <n v="1"/>
    <x v="1"/>
  </r>
  <r>
    <s v="Id1950"/>
    <n v="37.1"/>
    <n v="5.46"/>
    <s v="No"/>
    <s v="No"/>
    <s v="No"/>
    <s v="No major surgery"/>
    <x v="1"/>
  </r>
  <r>
    <s v="Id1951"/>
    <n v="22.515000000000001"/>
    <n v="4.91"/>
    <s v="yes"/>
    <s v="No"/>
    <s v="Yes"/>
    <n v="1"/>
    <x v="1"/>
  </r>
  <r>
    <s v="Id1952"/>
    <n v="32.700000000000003"/>
    <n v="4.66"/>
    <s v="No"/>
    <s v="No"/>
    <s v="No"/>
    <s v="No major surgery"/>
    <x v="1"/>
  </r>
  <r>
    <s v="Id1953"/>
    <n v="17.75"/>
    <n v="6.8"/>
    <s v="yes"/>
    <s v="No"/>
    <s v="No"/>
    <n v="1"/>
    <x v="1"/>
  </r>
  <r>
    <s v="Id1954"/>
    <n v="33.630000000000003"/>
    <n v="4.47"/>
    <s v="yes"/>
    <s v="No"/>
    <s v="No"/>
    <s v="No major surgery"/>
    <x v="1"/>
  </r>
  <r>
    <s v="Id1955"/>
    <n v="34.799999999999997"/>
    <n v="4.08"/>
    <s v="yes"/>
    <s v="No"/>
    <s v="No"/>
    <n v="1"/>
    <x v="1"/>
  </r>
  <r>
    <s v="Id1956"/>
    <n v="16.809999999999999"/>
    <n v="5.51"/>
    <s v="yes"/>
    <s v="No"/>
    <s v="No"/>
    <n v="1"/>
    <x v="1"/>
  </r>
  <r>
    <s v="Id1957"/>
    <n v="16.690000000000001"/>
    <n v="8.4"/>
    <s v="yes"/>
    <s v="No"/>
    <s v="No"/>
    <s v="No major surgery"/>
    <x v="1"/>
  </r>
  <r>
    <s v="Id1958"/>
    <n v="23.21"/>
    <n v="5.14"/>
    <s v="yes"/>
    <s v="No"/>
    <s v="No"/>
    <n v="1"/>
    <x v="1"/>
  </r>
  <r>
    <s v="Id1959"/>
    <n v="25.175000000000001"/>
    <n v="5.21"/>
    <s v="yes"/>
    <s v="No"/>
    <s v="No"/>
    <n v="1"/>
    <x v="1"/>
  </r>
  <r>
    <s v="Id1960"/>
    <n v="34.770000000000003"/>
    <n v="6.23"/>
    <s v="No"/>
    <s v="No"/>
    <s v="No"/>
    <s v="No major surgery"/>
    <x v="1"/>
  </r>
  <r>
    <s v="Id1961"/>
    <n v="27.7"/>
    <n v="5.6"/>
    <s v="No"/>
    <s v="No"/>
    <s v="No"/>
    <n v="1"/>
    <x v="1"/>
  </r>
  <r>
    <s v="Id1962"/>
    <n v="19.12"/>
    <n v="4.72"/>
    <s v="yes"/>
    <s v="No"/>
    <s v="No"/>
    <n v="1"/>
    <x v="1"/>
  </r>
  <r>
    <s v="Id1963"/>
    <n v="32.67"/>
    <n v="4.67"/>
    <s v="No"/>
    <s v="No"/>
    <s v="Yes"/>
    <n v="1"/>
    <x v="1"/>
  </r>
  <r>
    <s v="Id1964"/>
    <n v="28.5"/>
    <n v="6.11"/>
    <s v="No"/>
    <s v="No"/>
    <s v="No"/>
    <n v="1"/>
    <x v="1"/>
  </r>
  <r>
    <s v="Id1965"/>
    <n v="39.270000000000003"/>
    <n v="6.25"/>
    <s v="No"/>
    <s v="No"/>
    <s v="No"/>
    <s v="No major surgery"/>
    <x v="1"/>
  </r>
  <r>
    <s v="Id1966"/>
    <n v="32.49"/>
    <n v="4"/>
    <s v="yes"/>
    <s v="No"/>
    <s v="No"/>
    <s v="No major surgery"/>
    <x v="1"/>
  </r>
  <r>
    <s v="Id1967"/>
    <n v="23.7"/>
    <n v="5.55"/>
    <s v="yes"/>
    <s v="No"/>
    <s v="No"/>
    <s v="No major surgery"/>
    <x v="1"/>
  </r>
  <r>
    <s v="Id1968"/>
    <n v="30.4"/>
    <n v="5.95"/>
    <s v="No"/>
    <s v="yes"/>
    <s v="No"/>
    <n v="1"/>
    <x v="1"/>
  </r>
  <r>
    <s v="Id1969"/>
    <n v="38.94"/>
    <n v="4.3600000000000003"/>
    <s v="No"/>
    <s v="No"/>
    <s v="Yes"/>
    <n v="1"/>
    <x v="1"/>
  </r>
  <r>
    <s v="Id1970"/>
    <n v="31.02"/>
    <n v="4.84"/>
    <s v="No"/>
    <s v="No"/>
    <s v="Yes"/>
    <n v="1"/>
    <x v="1"/>
  </r>
  <r>
    <s v="Id1971"/>
    <n v="17.5"/>
    <n v="4.5599999999999996"/>
    <s v="No"/>
    <s v="No"/>
    <s v="No"/>
    <n v="1"/>
    <x v="1"/>
  </r>
  <r>
    <s v="Id1972"/>
    <n v="34.799999999999997"/>
    <n v="4.42"/>
    <s v="yes"/>
    <s v="yes"/>
    <s v="No"/>
    <n v="2"/>
    <x v="1"/>
  </r>
  <r>
    <s v="Id1973"/>
    <n v="17.3"/>
    <n v="7.66"/>
    <s v="yes"/>
    <s v="No"/>
    <s v="No"/>
    <n v="1"/>
    <x v="1"/>
  </r>
  <r>
    <s v="Id1974"/>
    <n v="32.25"/>
    <n v="5.2"/>
    <s v="yes"/>
    <s v="No"/>
    <s v="No"/>
    <s v="No major surgery"/>
    <x v="1"/>
  </r>
  <r>
    <s v="Id1975"/>
    <n v="42.4"/>
    <n v="5.53"/>
    <s v="yes"/>
    <s v="No"/>
    <s v="No"/>
    <s v="No major surgery"/>
    <x v="1"/>
  </r>
  <r>
    <s v="Id1976"/>
    <n v="38.664999999999999"/>
    <n v="4.8600000000000003"/>
    <s v="No"/>
    <s v="yes"/>
    <s v="No"/>
    <n v="1"/>
    <x v="1"/>
  </r>
  <r>
    <s v="Id1977"/>
    <n v="29.92"/>
    <n v="5.49"/>
    <s v="yes"/>
    <s v="No"/>
    <s v="No"/>
    <s v="No major surgery"/>
    <x v="1"/>
  </r>
  <r>
    <s v="Id1978"/>
    <n v="29.48"/>
    <n v="4.09"/>
    <s v="yes"/>
    <s v="No"/>
    <s v="No"/>
    <s v="No major surgery"/>
    <x v="1"/>
  </r>
  <r>
    <s v="Id1979"/>
    <n v="28.785"/>
    <n v="4.3099999999999996"/>
    <s v="yes"/>
    <s v="No"/>
    <s v="No"/>
    <s v="No major surgery"/>
    <x v="1"/>
  </r>
  <r>
    <s v="Id1980"/>
    <n v="19.8"/>
    <n v="4"/>
    <s v="yes"/>
    <s v="No"/>
    <s v="No"/>
    <s v="No major surgery"/>
    <x v="1"/>
  </r>
  <r>
    <s v="Id1981"/>
    <n v="35.53"/>
    <n v="4.68"/>
    <s v="No"/>
    <s v="No"/>
    <s v="Yes"/>
    <n v="1"/>
    <x v="1"/>
  </r>
  <r>
    <s v="Id1982"/>
    <n v="21.47"/>
    <n v="4.0199999999999996"/>
    <s v="yes"/>
    <s v="No"/>
    <s v="No"/>
    <n v="1"/>
    <x v="1"/>
  </r>
  <r>
    <s v="Id1983"/>
    <n v="25.9"/>
    <n v="5.12"/>
    <s v="No"/>
    <s v="No"/>
    <s v="Yes"/>
    <n v="1"/>
    <x v="1"/>
  </r>
  <r>
    <s v="Id1984"/>
    <n v="20.81"/>
    <n v="5.52"/>
    <s v="No"/>
    <s v="No"/>
    <s v="No"/>
    <s v="No major surgery"/>
    <x v="1"/>
  </r>
  <r>
    <s v="Id1985"/>
    <n v="25.84"/>
    <n v="5.81"/>
    <s v="yes"/>
    <s v="No"/>
    <s v="Yes"/>
    <n v="1"/>
    <x v="1"/>
  </r>
  <r>
    <s v="Id1986"/>
    <n v="30.95"/>
    <n v="5.16"/>
    <s v="No"/>
    <s v="No"/>
    <s v="Yes"/>
    <n v="1"/>
    <x v="1"/>
  </r>
  <r>
    <s v="Id1987"/>
    <n v="30.54"/>
    <n v="5"/>
    <s v="No"/>
    <s v="No"/>
    <s v="Yes"/>
    <n v="1"/>
    <x v="1"/>
  </r>
  <r>
    <s v="Id1988"/>
    <n v="33.914999999999999"/>
    <n v="5.84"/>
    <s v="yes"/>
    <s v="No"/>
    <s v="No"/>
    <s v="No major surgery"/>
    <x v="1"/>
  </r>
  <r>
    <s v="Id1989"/>
    <n v="33.31"/>
    <n v="4.1900000000000004"/>
    <s v="No"/>
    <s v="No"/>
    <s v="Yes"/>
    <n v="1"/>
    <x v="1"/>
  </r>
  <r>
    <s v="Id1990"/>
    <n v="25.745000000000001"/>
    <n v="4.62"/>
    <s v="yes"/>
    <s v="No"/>
    <s v="No"/>
    <s v="No major surgery"/>
    <x v="1"/>
  </r>
  <r>
    <s v="Id1991"/>
    <n v="37.1"/>
    <n v="6.24"/>
    <s v="No"/>
    <s v="No"/>
    <s v="No"/>
    <s v="No major surgery"/>
    <x v="1"/>
  </r>
  <r>
    <s v="Id1992"/>
    <n v="35.435000000000002"/>
    <n v="5.81"/>
    <s v="No"/>
    <s v="No"/>
    <s v="No"/>
    <s v="No major surgery"/>
    <x v="1"/>
  </r>
  <r>
    <s v="Id1993"/>
    <n v="20.399999999999999"/>
    <n v="4.83"/>
    <s v="No"/>
    <s v="No"/>
    <s v="No"/>
    <s v="No major surgery"/>
    <x v="1"/>
  </r>
  <r>
    <s v="Id1994"/>
    <n v="42.13"/>
    <n v="5.72"/>
    <s v="yes"/>
    <s v="No"/>
    <s v="Yes"/>
    <n v="1"/>
    <x v="1"/>
  </r>
  <r>
    <s v="Id1995"/>
    <n v="33.99"/>
    <n v="4.83"/>
    <s v="yes"/>
    <s v="No"/>
    <s v="Yes"/>
    <n v="1"/>
    <x v="1"/>
  </r>
  <r>
    <s v="Id1996"/>
    <n v="28.594999999999999"/>
    <n v="4.1399999999999997"/>
    <s v="yes"/>
    <s v="No"/>
    <s v="Yes"/>
    <n v="1"/>
    <x v="1"/>
  </r>
  <r>
    <s v="Id1997"/>
    <n v="20.8"/>
    <n v="4.07"/>
    <s v="yes"/>
    <s v="No"/>
    <s v="Yes"/>
    <n v="1"/>
    <x v="1"/>
  </r>
  <r>
    <s v="Id1998"/>
    <n v="23.465"/>
    <n v="6.26"/>
    <s v="yes"/>
    <s v="No"/>
    <s v="Yes"/>
    <n v="1"/>
    <x v="1"/>
  </r>
  <r>
    <s v="Id1999"/>
    <n v="40.185000000000002"/>
    <n v="5.88"/>
    <s v="yes"/>
    <s v="No"/>
    <s v="No"/>
    <s v="No major surgery"/>
    <x v="1"/>
  </r>
  <r>
    <s v="Id2000"/>
    <n v="21.89"/>
    <n v="5.72"/>
    <s v="yes"/>
    <s v="No"/>
    <s v="No"/>
    <s v="No major surgery"/>
    <x v="1"/>
  </r>
  <r>
    <s v="Id2001"/>
    <n v="29.34"/>
    <n v="6.09"/>
    <s v="yes"/>
    <s v="yes"/>
    <s v="No"/>
    <n v="2"/>
    <x v="1"/>
  </r>
  <r>
    <s v="Id2002"/>
    <n v="22.61"/>
    <n v="4.25"/>
    <s v="yes"/>
    <s v="No"/>
    <s v="No"/>
    <s v="No major surgery"/>
    <x v="1"/>
  </r>
  <r>
    <s v="Id2003"/>
    <n v="22.23"/>
    <n v="6.09"/>
    <s v="yes"/>
    <s v="No"/>
    <s v="No"/>
    <s v="No major surgery"/>
    <x v="1"/>
  </r>
  <r>
    <s v="Id2004"/>
    <n v="33.4"/>
    <n v="5.51"/>
    <s v="No"/>
    <s v="No"/>
    <s v="No"/>
    <s v="No major surgery"/>
    <x v="1"/>
  </r>
  <r>
    <s v="Id2005"/>
    <n v="33.11"/>
    <n v="5.63"/>
    <s v="No"/>
    <s v="No"/>
    <s v="No"/>
    <s v="No major surgery"/>
    <x v="1"/>
  </r>
  <r>
    <s v="Id2006"/>
    <n v="16.815000000000001"/>
    <n v="5.29"/>
    <s v="yes"/>
    <s v="No"/>
    <s v="No"/>
    <s v="No major surgery"/>
    <x v="1"/>
  </r>
  <r>
    <s v="Id2007"/>
    <n v="25.61"/>
    <n v="4"/>
    <s v="No"/>
    <s v="No"/>
    <s v="Yes"/>
    <n v="1"/>
    <x v="1"/>
  </r>
  <r>
    <s v="Id2008"/>
    <n v="25.8"/>
    <n v="5.49"/>
    <s v="No"/>
    <s v="No"/>
    <s v="No"/>
    <s v="No major surgery"/>
    <x v="1"/>
  </r>
  <r>
    <s v="Id2009"/>
    <n v="27.39"/>
    <n v="5.34"/>
    <s v="No"/>
    <s v="No"/>
    <s v="No"/>
    <s v="No major surgery"/>
    <x v="1"/>
  </r>
  <r>
    <s v="Id2010"/>
    <n v="17.03"/>
    <n v="4.12"/>
    <s v="No"/>
    <s v="No"/>
    <s v="No"/>
    <n v="1"/>
    <x v="1"/>
  </r>
  <r>
    <s v="Id2011"/>
    <n v="23.75"/>
    <n v="5.49"/>
    <s v="yes"/>
    <s v="No"/>
    <s v="No"/>
    <s v="No major surgery"/>
    <x v="1"/>
  </r>
  <r>
    <s v="Id2012"/>
    <n v="26.03"/>
    <n v="5.1100000000000003"/>
    <s v="yes"/>
    <s v="No"/>
    <s v="No"/>
    <n v="1"/>
    <x v="1"/>
  </r>
  <r>
    <s v="Id2013"/>
    <n v="16.079999999999998"/>
    <n v="5.94"/>
    <s v="No"/>
    <s v="No"/>
    <s v="No"/>
    <s v="No major surgery"/>
    <x v="1"/>
  </r>
  <r>
    <s v="Id2014"/>
    <n v="30.875"/>
    <n v="5.54"/>
    <s v="No"/>
    <s v="No"/>
    <s v="No"/>
    <s v="No major surgery"/>
    <x v="1"/>
  </r>
  <r>
    <s v="Id2015"/>
    <n v="31.79"/>
    <n v="7.09"/>
    <s v="No"/>
    <s v="No"/>
    <s v="No"/>
    <s v="No major surgery"/>
    <x v="1"/>
  </r>
  <r>
    <s v="Id2016"/>
    <n v="28.48"/>
    <n v="6.22"/>
    <s v="yes"/>
    <s v="No"/>
    <s v="Yes"/>
    <n v="1"/>
    <x v="1"/>
  </r>
  <r>
    <s v="Id2017"/>
    <n v="26.6"/>
    <n v="4.33"/>
    <s v="No"/>
    <s v="No"/>
    <s v="No"/>
    <n v="1"/>
    <x v="1"/>
  </r>
  <r>
    <s v="Id2018"/>
    <n v="25.27"/>
    <n v="5.83"/>
    <s v="No"/>
    <s v="No"/>
    <s v="No"/>
    <n v="1"/>
    <x v="1"/>
  </r>
  <r>
    <s v="Id2019"/>
    <n v="34.484999999999999"/>
    <n v="4.7"/>
    <s v="yes"/>
    <s v="No"/>
    <s v="Yes"/>
    <n v="1"/>
    <x v="1"/>
  </r>
  <r>
    <s v="Id2020"/>
    <n v="15.57"/>
    <n v="4.07"/>
    <s v="yes"/>
    <s v="No"/>
    <s v="No"/>
    <n v="1"/>
    <x v="1"/>
  </r>
  <r>
    <s v="Id2021"/>
    <n v="30.36"/>
    <n v="9.39"/>
    <s v="No"/>
    <s v="No"/>
    <s v="No"/>
    <s v="No major surgery"/>
    <x v="1"/>
  </r>
  <r>
    <s v="Id2022"/>
    <n v="19.37"/>
    <n v="4.18"/>
    <s v="No"/>
    <s v="No"/>
    <s v="No"/>
    <s v="No major surgery"/>
    <x v="1"/>
  </r>
  <r>
    <s v="Id2023"/>
    <n v="16.71"/>
    <n v="4.18"/>
    <s v="No"/>
    <s v="No"/>
    <s v="No"/>
    <n v="1"/>
    <x v="1"/>
  </r>
  <r>
    <s v="Id2024"/>
    <n v="24.1"/>
    <n v="4.4000000000000004"/>
    <s v="yes"/>
    <s v="No"/>
    <s v="No"/>
    <n v="1"/>
    <x v="1"/>
  </r>
  <r>
    <s v="Id2025"/>
    <n v="29.77"/>
    <n v="9.9"/>
    <s v="No"/>
    <s v="No"/>
    <s v="No"/>
    <s v="No major surgery"/>
    <x v="1"/>
  </r>
  <r>
    <s v="Id2026"/>
    <n v="46.53"/>
    <n v="4.84"/>
    <s v="yes"/>
    <s v="No"/>
    <s v="No"/>
    <s v="No major surgery"/>
    <x v="1"/>
  </r>
  <r>
    <s v="Id2027"/>
    <n v="23.4"/>
    <n v="5.53"/>
    <s v="No"/>
    <s v="No"/>
    <s v="Yes"/>
    <n v="1"/>
    <x v="1"/>
  </r>
  <r>
    <s v="Id2028"/>
    <n v="30"/>
    <n v="4.33"/>
    <s v="yes"/>
    <s v="No"/>
    <s v="No"/>
    <s v="No major surgery"/>
    <x v="1"/>
  </r>
  <r>
    <s v="Id2029"/>
    <n v="29.15"/>
    <n v="4.91"/>
    <s v="yes"/>
    <s v="No"/>
    <s v="No"/>
    <s v="No major surgery"/>
    <x v="1"/>
  </r>
  <r>
    <s v="Id2030"/>
    <n v="34.865000000000002"/>
    <n v="4.8"/>
    <s v="No"/>
    <s v="No"/>
    <s v="No"/>
    <s v="No major surgery"/>
    <x v="1"/>
  </r>
  <r>
    <s v="Id2031"/>
    <n v="28.12"/>
    <n v="5.55"/>
    <s v="yes"/>
    <s v="yes"/>
    <s v="No"/>
    <n v="2"/>
    <x v="1"/>
  </r>
  <r>
    <s v="Id2032"/>
    <n v="29.45"/>
    <n v="5.24"/>
    <s v="yes"/>
    <s v="No"/>
    <s v="No"/>
    <s v="No major surgery"/>
    <x v="1"/>
  </r>
  <r>
    <s v="Id2033"/>
    <n v="27.94"/>
    <n v="6.08"/>
    <s v="No"/>
    <s v="No"/>
    <s v="Yes"/>
    <n v="1"/>
    <x v="1"/>
  </r>
  <r>
    <s v="Id2034"/>
    <n v="27.2"/>
    <n v="5.83"/>
    <s v="No"/>
    <s v="No"/>
    <s v="Yes"/>
    <n v="1"/>
    <x v="1"/>
  </r>
  <r>
    <s v="Id2035"/>
    <n v="33.344999999999999"/>
    <n v="4.29"/>
    <s v="No"/>
    <s v="No"/>
    <s v="No"/>
    <n v="1"/>
    <x v="1"/>
  </r>
  <r>
    <s v="Id2036"/>
    <n v="29.925000000000001"/>
    <n v="5.3"/>
    <s v="No"/>
    <s v="No"/>
    <s v="No"/>
    <n v="1"/>
    <x v="1"/>
  </r>
  <r>
    <s v="Id2037"/>
    <n v="24.225000000000001"/>
    <n v="4.42"/>
    <s v="No"/>
    <s v="No"/>
    <s v="No"/>
    <n v="1"/>
    <x v="1"/>
  </r>
  <r>
    <s v="Id2038"/>
    <n v="29.68"/>
    <n v="5.68"/>
    <s v="No"/>
    <s v="yes"/>
    <s v="No"/>
    <n v="1"/>
    <x v="1"/>
  </r>
  <r>
    <s v="Id2039"/>
    <n v="20.614999999999998"/>
    <n v="6.05"/>
    <s v="No"/>
    <s v="No"/>
    <s v="Yes"/>
    <n v="1"/>
    <x v="1"/>
  </r>
  <r>
    <s v="Id2040"/>
    <n v="32.119999999999997"/>
    <n v="5.33"/>
    <s v="No"/>
    <s v="yes"/>
    <s v="No"/>
    <n v="1"/>
    <x v="1"/>
  </r>
  <r>
    <s v="Id2041"/>
    <n v="27.36"/>
    <n v="6.22"/>
    <s v="No"/>
    <s v="No"/>
    <s v="No"/>
    <s v="No major surgery"/>
    <x v="1"/>
  </r>
  <r>
    <s v="Id2042"/>
    <n v="17.385000000000002"/>
    <n v="5.84"/>
    <s v="No"/>
    <s v="No"/>
    <s v="No"/>
    <s v="No major surgery"/>
    <x v="1"/>
  </r>
  <r>
    <s v="Id2043"/>
    <n v="30.13"/>
    <n v="5.71"/>
    <s v="No"/>
    <s v="yes"/>
    <s v="No"/>
    <n v="1"/>
    <x v="1"/>
  </r>
  <r>
    <s v="Id2044"/>
    <n v="25.44"/>
    <n v="6.04"/>
    <s v="yes"/>
    <s v="No"/>
    <s v="Yes"/>
    <n v="1"/>
    <x v="1"/>
  </r>
  <r>
    <s v="Id2045"/>
    <n v="39.805"/>
    <n v="4.38"/>
    <s v="No"/>
    <s v="yes"/>
    <s v="No"/>
    <n v="1"/>
    <x v="1"/>
  </r>
  <r>
    <s v="Id2046"/>
    <n v="30.4"/>
    <n v="5.56"/>
    <s v="yes"/>
    <s v="yes"/>
    <s v="No"/>
    <n v="1"/>
    <x v="1"/>
  </r>
  <r>
    <s v="Id2047"/>
    <n v="23.18"/>
    <n v="4.24"/>
    <s v="No"/>
    <s v="yes"/>
    <s v="No"/>
    <n v="1"/>
    <x v="1"/>
  </r>
  <r>
    <s v="Id2048"/>
    <n v="39.615000000000002"/>
    <n v="6.32"/>
    <s v="No"/>
    <s v="No"/>
    <s v="Yes"/>
    <n v="1"/>
    <x v="1"/>
  </r>
  <r>
    <s v="Id2049"/>
    <n v="30.59"/>
    <n v="6.3"/>
    <s v="yes"/>
    <s v="No"/>
    <s v="Yes"/>
    <n v="1"/>
    <x v="1"/>
  </r>
  <r>
    <s v="Id2050"/>
    <n v="16.72"/>
    <n v="4.38"/>
    <s v="yes"/>
    <s v="No"/>
    <s v="No"/>
    <n v="1"/>
    <x v="1"/>
  </r>
  <r>
    <s v="Id2051"/>
    <n v="26.22"/>
    <n v="4.6500000000000004"/>
    <s v="yes"/>
    <s v="No"/>
    <s v="Yes"/>
    <n v="1"/>
    <x v="1"/>
  </r>
  <r>
    <s v="Id2052"/>
    <n v="31.824999999999999"/>
    <n v="4.7"/>
    <s v="No"/>
    <s v="No"/>
    <s v="Yes"/>
    <n v="1"/>
    <x v="1"/>
  </r>
  <r>
    <s v="Id2053"/>
    <n v="25.745000000000001"/>
    <n v="4.34"/>
    <s v="No"/>
    <s v="No"/>
    <s v="Yes"/>
    <n v="1"/>
    <x v="1"/>
  </r>
  <r>
    <s v="Id2054"/>
    <n v="24.605"/>
    <n v="5.62"/>
    <s v="No"/>
    <s v="No"/>
    <s v="Yes"/>
    <n v="1"/>
    <x v="1"/>
  </r>
  <r>
    <s v="Id2055"/>
    <n v="24.51"/>
    <n v="4.24"/>
    <s v="No"/>
    <s v="No"/>
    <s v="Yes"/>
    <n v="1"/>
    <x v="1"/>
  </r>
  <r>
    <s v="Id2056"/>
    <n v="31.065000000000001"/>
    <n v="4.57"/>
    <s v="yes"/>
    <s v="No"/>
    <s v="No"/>
    <s v="No major surgery"/>
    <x v="1"/>
  </r>
  <r>
    <s v="Id2057"/>
    <n v="28.12"/>
    <n v="5.05"/>
    <s v="No"/>
    <s v="No"/>
    <s v="No"/>
    <s v="No major surgery"/>
    <x v="1"/>
  </r>
  <r>
    <s v="Id2058"/>
    <n v="38.06"/>
    <n v="6.16"/>
    <s v="No"/>
    <s v="No"/>
    <s v="No"/>
    <s v="No major surgery"/>
    <x v="1"/>
  </r>
  <r>
    <s v="Id2059"/>
    <n v="24.96"/>
    <n v="4.57"/>
    <s v="No"/>
    <s v="No"/>
    <s v="No"/>
    <s v="No major surgery"/>
    <x v="1"/>
  </r>
  <r>
    <s v="Id2060"/>
    <n v="17.670000000000002"/>
    <n v="5.53"/>
    <s v="yes"/>
    <s v="No"/>
    <s v="No"/>
    <s v="No major surgery"/>
    <x v="1"/>
  </r>
  <r>
    <s v="Id2061"/>
    <n v="31.35"/>
    <n v="5.84"/>
    <s v="No"/>
    <s v="yes"/>
    <s v="No"/>
    <n v="1"/>
    <x v="1"/>
  </r>
  <r>
    <s v="Id2062"/>
    <n v="28.31"/>
    <n v="6.41"/>
    <s v="No"/>
    <s v="yes"/>
    <s v="No"/>
    <n v="1"/>
    <x v="1"/>
  </r>
  <r>
    <s v="Id2063"/>
    <n v="30.3"/>
    <n v="4.7300000000000004"/>
    <s v="yes"/>
    <s v="No"/>
    <s v="Yes"/>
    <n v="1"/>
    <x v="1"/>
  </r>
  <r>
    <s v="Id2064"/>
    <n v="26.4"/>
    <n v="6.22"/>
    <s v="yes"/>
    <s v="No"/>
    <s v="No"/>
    <s v="No major surgery"/>
    <x v="1"/>
  </r>
  <r>
    <s v="Id2065"/>
    <n v="22.135000000000002"/>
    <n v="4.46"/>
    <s v="yes"/>
    <s v="No"/>
    <s v="No"/>
    <s v="No major surgery"/>
    <x v="1"/>
  </r>
  <r>
    <s v="Id2066"/>
    <n v="17.399999999999999"/>
    <n v="4.5"/>
    <s v="yes"/>
    <s v="No"/>
    <s v="No"/>
    <s v="No major surgery"/>
    <x v="1"/>
  </r>
  <r>
    <s v="Id2067"/>
    <n v="28.06"/>
    <n v="8.93"/>
    <s v="No"/>
    <s v="No"/>
    <s v="No"/>
    <s v="No major surgery"/>
    <x v="1"/>
  </r>
  <r>
    <s v="Id2068"/>
    <n v="31.13"/>
    <n v="11.02"/>
    <s v="No"/>
    <s v="No"/>
    <s v="No"/>
    <s v="No major surgery"/>
    <x v="1"/>
  </r>
  <r>
    <s v="Id2069"/>
    <n v="18.46"/>
    <n v="5.25"/>
    <s v="No"/>
    <s v="No"/>
    <s v="No"/>
    <s v="No major surgery"/>
    <x v="1"/>
  </r>
  <r>
    <s v="Id2070"/>
    <n v="17.3"/>
    <n v="4.75"/>
    <s v="No"/>
    <s v="No"/>
    <s v="No"/>
    <s v="No major surgery"/>
    <x v="1"/>
  </r>
  <r>
    <s v="Id2071"/>
    <n v="35.625"/>
    <n v="4.68"/>
    <s v="yes"/>
    <s v="No"/>
    <s v="Yes"/>
    <n v="1"/>
    <x v="1"/>
  </r>
  <r>
    <s v="Id2072"/>
    <n v="20.234999999999999"/>
    <n v="6.17"/>
    <s v="yes"/>
    <s v="yes"/>
    <s v="No"/>
    <n v="2"/>
    <x v="1"/>
  </r>
  <r>
    <s v="Id2073"/>
    <n v="27.55"/>
    <n v="4.5599999999999996"/>
    <s v="yes"/>
    <s v="No"/>
    <s v="Yes"/>
    <n v="1"/>
    <x v="1"/>
  </r>
  <r>
    <s v="Id2074"/>
    <n v="17.97"/>
    <n v="6.3"/>
    <s v="No"/>
    <s v="No"/>
    <s v="No"/>
    <s v="No major surgery"/>
    <x v="1"/>
  </r>
  <r>
    <s v="Id2075"/>
    <n v="29.98"/>
    <n v="6.03"/>
    <s v="No"/>
    <s v="yes"/>
    <s v="No"/>
    <n v="1"/>
    <x v="1"/>
  </r>
  <r>
    <s v="Id2076"/>
    <n v="33.659999999999997"/>
    <n v="4.2"/>
    <s v="yes"/>
    <s v="No"/>
    <s v="No"/>
    <n v="1"/>
    <x v="1"/>
  </r>
  <r>
    <s v="Id2077"/>
    <n v="32.67"/>
    <n v="5.61"/>
    <s v="yes"/>
    <s v="No"/>
    <s v="No"/>
    <n v="1"/>
    <x v="1"/>
  </r>
  <r>
    <s v="Id2078"/>
    <n v="30.5"/>
    <n v="5.88"/>
    <s v="yes"/>
    <s v="No"/>
    <s v="No"/>
    <n v="1"/>
    <x v="1"/>
  </r>
  <r>
    <s v="Id2079"/>
    <n v="23.1"/>
    <n v="5.92"/>
    <s v="yes"/>
    <s v="No"/>
    <s v="No"/>
    <n v="1"/>
    <x v="1"/>
  </r>
  <r>
    <s v="Id2080"/>
    <n v="39.49"/>
    <n v="4.8099999999999996"/>
    <s v="No"/>
    <s v="No"/>
    <s v="No"/>
    <n v="1"/>
    <x v="1"/>
  </r>
  <r>
    <s v="Id2081"/>
    <n v="33.99"/>
    <n v="4.55"/>
    <s v="No"/>
    <s v="No"/>
    <s v="No"/>
    <n v="1"/>
    <x v="1"/>
  </r>
  <r>
    <s v="Id2082"/>
    <n v="27.72"/>
    <n v="6.43"/>
    <s v="No"/>
    <s v="No"/>
    <s v="No"/>
    <n v="1"/>
    <x v="1"/>
  </r>
  <r>
    <s v="Id2083"/>
    <n v="30.59"/>
    <n v="11.62"/>
    <s v="No"/>
    <s v="No"/>
    <s v="No"/>
    <s v="No major surgery"/>
    <x v="1"/>
  </r>
  <r>
    <s v="Id2084"/>
    <n v="22.6"/>
    <n v="6.04"/>
    <s v="No"/>
    <s v="No"/>
    <s v="No"/>
    <n v="1"/>
    <x v="1"/>
  </r>
  <r>
    <s v="Id2085"/>
    <n v="28.785"/>
    <n v="8.82"/>
    <s v="No"/>
    <s v="No"/>
    <s v="No"/>
    <s v="No major surgery"/>
    <x v="1"/>
  </r>
  <r>
    <s v="Id2086"/>
    <n v="50.38"/>
    <n v="5.8"/>
    <s v="No"/>
    <s v="No"/>
    <s v="No"/>
    <s v="No major surgery"/>
    <x v="1"/>
  </r>
  <r>
    <s v="Id2087"/>
    <n v="35.200000000000003"/>
    <n v="4.28"/>
    <s v="No"/>
    <s v="No"/>
    <s v="No"/>
    <s v="No major surgery"/>
    <x v="1"/>
  </r>
  <r>
    <s v="Id2088"/>
    <n v="35.72"/>
    <n v="5.5"/>
    <s v="yes"/>
    <s v="No"/>
    <s v="No"/>
    <s v="No major surgery"/>
    <x v="1"/>
  </r>
  <r>
    <s v="Id2089"/>
    <n v="24.51"/>
    <n v="4.6900000000000004"/>
    <s v="No"/>
    <s v="No"/>
    <s v="No"/>
    <s v="No major surgery"/>
    <x v="1"/>
  </r>
  <r>
    <s v="Id2090"/>
    <n v="23.844999999999999"/>
    <n v="4.43"/>
    <s v="No"/>
    <s v="No"/>
    <s v="No"/>
    <s v="No major surgery"/>
    <x v="1"/>
  </r>
  <r>
    <s v="Id2091"/>
    <n v="15.68"/>
    <n v="6.16"/>
    <s v="yes"/>
    <s v="No"/>
    <s v="No"/>
    <n v="1"/>
    <x v="1"/>
  </r>
  <r>
    <s v="Id2092"/>
    <n v="32.395000000000003"/>
    <n v="6.66"/>
    <s v="No"/>
    <s v="No"/>
    <s v="No"/>
    <s v="No major surgery"/>
    <x v="1"/>
  </r>
  <r>
    <s v="Id2093"/>
    <n v="23.655000000000001"/>
    <n v="5.92"/>
    <s v="No"/>
    <s v="No"/>
    <s v="No"/>
    <n v="1"/>
    <x v="1"/>
  </r>
  <r>
    <s v="Id2094"/>
    <n v="28.4"/>
    <n v="5.97"/>
    <s v="No"/>
    <s v="No"/>
    <s v="Yes"/>
    <n v="1"/>
    <x v="1"/>
  </r>
  <r>
    <s v="Id2095"/>
    <n v="35.42"/>
    <n v="4.6399999999999997"/>
    <s v="yes"/>
    <s v="No"/>
    <s v="No"/>
    <s v="No major surgery"/>
    <x v="1"/>
  </r>
  <r>
    <s v="Id2096"/>
    <n v="26.18"/>
    <n v="6.12"/>
    <s v="No"/>
    <s v="yes"/>
    <s v="No"/>
    <n v="1"/>
    <x v="1"/>
  </r>
  <r>
    <s v="Id2097"/>
    <n v="20.8"/>
    <n v="4.87"/>
    <s v="yes"/>
    <s v="No"/>
    <s v="No"/>
    <s v="No major surgery"/>
    <x v="1"/>
  </r>
  <r>
    <s v="Id2098"/>
    <n v="15.82"/>
    <n v="4.5999999999999996"/>
    <s v="No"/>
    <s v="No"/>
    <s v="No"/>
    <s v="No major surgery"/>
    <x v="1"/>
  </r>
  <r>
    <s v="Id2099"/>
    <n v="17.670000000000002"/>
    <n v="4.78"/>
    <s v="No"/>
    <s v="No"/>
    <s v="No"/>
    <s v="No major surgery"/>
    <x v="1"/>
  </r>
  <r>
    <s v="Id2100"/>
    <n v="31.92"/>
    <n v="11.05"/>
    <s v="No"/>
    <s v="No"/>
    <s v="No"/>
    <s v="No major surgery"/>
    <x v="1"/>
  </r>
  <r>
    <s v="Id2101"/>
    <n v="28.975000000000001"/>
    <n v="7.62"/>
    <s v="No"/>
    <s v="No"/>
    <s v="No"/>
    <s v="No major surgery"/>
    <x v="1"/>
  </r>
  <r>
    <s v="Id2102"/>
    <n v="31.73"/>
    <n v="4.78"/>
    <s v="yes"/>
    <s v="yes"/>
    <s v="No"/>
    <n v="2"/>
    <x v="1"/>
  </r>
  <r>
    <s v="Id2103"/>
    <n v="28.88"/>
    <n v="6.09"/>
    <s v="yes"/>
    <s v="yes"/>
    <s v="No"/>
    <n v="2"/>
    <x v="1"/>
  </r>
  <r>
    <s v="Id2104"/>
    <n v="25.555"/>
    <n v="5.1100000000000003"/>
    <s v="No"/>
    <s v="No"/>
    <s v="Yes"/>
    <n v="1"/>
    <x v="1"/>
  </r>
  <r>
    <s v="Id2105"/>
    <n v="37.29"/>
    <n v="4.46"/>
    <s v="No"/>
    <s v="yes"/>
    <s v="No"/>
    <n v="1"/>
    <x v="1"/>
  </r>
  <r>
    <s v="Id2106"/>
    <n v="40.28"/>
    <n v="6.11"/>
    <s v="No"/>
    <s v="yes"/>
    <s v="No"/>
    <n v="1"/>
    <x v="1"/>
  </r>
  <r>
    <s v="Id2107"/>
    <n v="40.185000000000002"/>
    <n v="4.66"/>
    <s v="No"/>
    <s v="yes"/>
    <s v="No"/>
    <n v="1"/>
    <x v="1"/>
  </r>
  <r>
    <s v="Id2108"/>
    <n v="23.57"/>
    <n v="6.14"/>
    <s v="No"/>
    <s v="No"/>
    <s v="No"/>
    <s v="No major surgery"/>
    <x v="1"/>
  </r>
  <r>
    <s v="Id2109"/>
    <n v="35.625"/>
    <n v="6.21"/>
    <s v="No"/>
    <s v="yes"/>
    <s v="No"/>
    <n v="1"/>
    <x v="1"/>
  </r>
  <r>
    <s v="Id2110"/>
    <n v="33.155000000000001"/>
    <n v="4.5999999999999996"/>
    <s v="No"/>
    <s v="yes"/>
    <s v="No"/>
    <n v="1"/>
    <x v="1"/>
  </r>
  <r>
    <s v="Id2111"/>
    <n v="31.92"/>
    <n v="5.04"/>
    <s v="No"/>
    <s v="yes"/>
    <s v="No"/>
    <n v="1"/>
    <x v="1"/>
  </r>
  <r>
    <s v="Id2112"/>
    <n v="30.305"/>
    <n v="5.08"/>
    <s v="No"/>
    <s v="yes"/>
    <s v="No"/>
    <n v="1"/>
    <x v="1"/>
  </r>
  <r>
    <s v="Id2113"/>
    <n v="30.114999999999998"/>
    <n v="4.38"/>
    <s v="No"/>
    <s v="yes"/>
    <s v="No"/>
    <n v="1"/>
    <x v="1"/>
  </r>
  <r>
    <s v="Id2114"/>
    <n v="24.09"/>
    <n v="4.79"/>
    <s v="No"/>
    <s v="yes"/>
    <s v="No"/>
    <n v="1"/>
    <x v="1"/>
  </r>
  <r>
    <s v="Id2115"/>
    <n v="28.215"/>
    <n v="4.21"/>
    <s v="No"/>
    <s v="yes"/>
    <s v="No"/>
    <n v="1"/>
    <x v="1"/>
  </r>
  <r>
    <s v="Id2116"/>
    <n v="26.315000000000001"/>
    <n v="5.47"/>
    <s v="No"/>
    <s v="yes"/>
    <s v="No"/>
    <n v="1"/>
    <x v="1"/>
  </r>
  <r>
    <s v="Id2117"/>
    <n v="25.08"/>
    <n v="5.09"/>
    <s v="No"/>
    <s v="yes"/>
    <s v="No"/>
    <n v="1"/>
    <x v="1"/>
  </r>
  <r>
    <s v="Id2118"/>
    <n v="15.41"/>
    <n v="5.08"/>
    <s v="No"/>
    <s v="No"/>
    <s v="No"/>
    <s v="No major surgery"/>
    <x v="1"/>
  </r>
  <r>
    <s v="Id2119"/>
    <n v="23.83"/>
    <n v="5.68"/>
    <s v="No"/>
    <s v="No"/>
    <s v="No"/>
    <s v="No major surgery"/>
    <x v="1"/>
  </r>
  <r>
    <s v="Id2120"/>
    <n v="36"/>
    <n v="4.66"/>
    <s v="No"/>
    <s v="yes"/>
    <s v="No"/>
    <n v="1"/>
    <x v="1"/>
  </r>
  <r>
    <s v="Id2121"/>
    <n v="28.82"/>
    <n v="5.59"/>
    <s v="No"/>
    <s v="yes"/>
    <s v="No"/>
    <n v="1"/>
    <x v="1"/>
  </r>
  <r>
    <s v="Id2122"/>
    <n v="28.05"/>
    <n v="6.2"/>
    <s v="No"/>
    <s v="yes"/>
    <s v="No"/>
    <n v="1"/>
    <x v="1"/>
  </r>
  <r>
    <s v="Id2123"/>
    <n v="27.1"/>
    <n v="4.45"/>
    <s v="No"/>
    <s v="yes"/>
    <s v="No"/>
    <n v="1"/>
    <x v="1"/>
  </r>
  <r>
    <s v="Id2124"/>
    <n v="24.3"/>
    <n v="6.1"/>
    <s v="yes"/>
    <s v="yes"/>
    <s v="No"/>
    <n v="1"/>
    <x v="1"/>
  </r>
  <r>
    <s v="Id2125"/>
    <n v="30.72"/>
    <n v="6.06"/>
    <s v="No"/>
    <s v="yes"/>
    <s v="No"/>
    <n v="1"/>
    <x v="1"/>
  </r>
  <r>
    <s v="Id2126"/>
    <n v="37.43"/>
    <n v="4.5599999999999996"/>
    <s v="No"/>
    <s v="No"/>
    <s v="Yes"/>
    <n v="1"/>
    <x v="1"/>
  </r>
  <r>
    <s v="Id2127"/>
    <n v="25.74"/>
    <n v="6.41"/>
    <s v="yes"/>
    <s v="No"/>
    <s v="Yes"/>
    <n v="1"/>
    <x v="1"/>
  </r>
  <r>
    <s v="Id2128"/>
    <n v="36.575000000000003"/>
    <n v="5.57"/>
    <s v="No"/>
    <s v="No"/>
    <s v="Yes"/>
    <n v="1"/>
    <x v="1"/>
  </r>
  <r>
    <s v="Id2129"/>
    <n v="35.15"/>
    <n v="5.47"/>
    <s v="No"/>
    <s v="No"/>
    <s v="Yes"/>
    <n v="1"/>
    <x v="1"/>
  </r>
  <r>
    <s v="Id2130"/>
    <n v="32.11"/>
    <n v="4.43"/>
    <s v="No"/>
    <s v="No"/>
    <s v="Yes"/>
    <n v="1"/>
    <x v="1"/>
  </r>
  <r>
    <s v="Id2131"/>
    <n v="30.495000000000001"/>
    <n v="4.95"/>
    <s v="No"/>
    <s v="No"/>
    <s v="Yes"/>
    <n v="1"/>
    <x v="1"/>
  </r>
  <r>
    <s v="Id2132"/>
    <n v="29.24"/>
    <n v="4.04"/>
    <s v="No"/>
    <s v="yes"/>
    <s v="No"/>
    <n v="1"/>
    <x v="1"/>
  </r>
  <r>
    <s v="Id2133"/>
    <n v="22.515000000000001"/>
    <n v="5.93"/>
    <s v="No"/>
    <s v="No"/>
    <s v="Yes"/>
    <n v="1"/>
    <x v="1"/>
  </r>
  <r>
    <s v="Id2134"/>
    <n v="15.65"/>
    <n v="4.2300000000000004"/>
    <s v="No"/>
    <s v="No"/>
    <s v="No"/>
    <s v="No major surgery"/>
    <x v="1"/>
  </r>
  <r>
    <s v="Id2135"/>
    <n v="27.36"/>
    <n v="5.59"/>
    <s v="yes"/>
    <s v="No"/>
    <s v="No"/>
    <s v="No major surgery"/>
    <x v="1"/>
  </r>
  <r>
    <s v="Id2136"/>
    <n v="22.3"/>
    <n v="4.8899999999999997"/>
    <s v="yes"/>
    <s v="No"/>
    <s v="No"/>
    <s v="No major surgery"/>
    <x v="1"/>
  </r>
  <r>
    <s v="Id2137"/>
    <n v="26.03"/>
    <n v="5.81"/>
    <s v="yes"/>
    <s v="No"/>
    <s v="No"/>
    <s v="No major surgery"/>
    <x v="1"/>
  </r>
  <r>
    <s v="Id2138"/>
    <n v="27.74"/>
    <n v="4.29"/>
    <s v="No"/>
    <s v="yes"/>
    <s v="No"/>
    <n v="1"/>
    <x v="1"/>
  </r>
  <r>
    <s v="Id2139"/>
    <n v="32.11"/>
    <n v="4.03"/>
    <s v="yes"/>
    <s v="yes"/>
    <s v="No"/>
    <n v="2"/>
    <x v="1"/>
  </r>
  <r>
    <s v="Id2140"/>
    <n v="25.175000000000001"/>
    <n v="6.29"/>
    <s v="yes"/>
    <s v="yes"/>
    <s v="No"/>
    <n v="2"/>
    <x v="1"/>
  </r>
  <r>
    <s v="Id2141"/>
    <n v="39.49"/>
    <n v="4.4800000000000004"/>
    <s v="yes"/>
    <s v="No"/>
    <s v="No"/>
    <s v="No major surgery"/>
    <x v="1"/>
  </r>
  <r>
    <s v="Id2142"/>
    <n v="34.869999999999997"/>
    <n v="5.51"/>
    <s v="yes"/>
    <s v="No"/>
    <s v="No"/>
    <s v="No major surgery"/>
    <x v="1"/>
  </r>
  <r>
    <s v="Id2143"/>
    <n v="34.6"/>
    <n v="4.5"/>
    <s v="yes"/>
    <s v="No"/>
    <s v="No"/>
    <s v="No major surgery"/>
    <x v="1"/>
  </r>
  <r>
    <s v="Id2144"/>
    <n v="25.8"/>
    <n v="6.29"/>
    <s v="yes"/>
    <s v="No"/>
    <s v="No"/>
    <s v="No major surgery"/>
    <x v="1"/>
  </r>
  <r>
    <s v="Id2145"/>
    <n v="35.86"/>
    <n v="4.33"/>
    <s v="No"/>
    <s v="No"/>
    <s v="No"/>
    <n v="1"/>
    <x v="1"/>
  </r>
  <r>
    <s v="Id2146"/>
    <n v="40.47"/>
    <n v="11.15"/>
    <s v="No"/>
    <s v="No"/>
    <s v="No"/>
    <s v="No major surgery"/>
    <x v="1"/>
  </r>
  <r>
    <s v="Id2147"/>
    <n v="32.01"/>
    <n v="6.45"/>
    <s v="No"/>
    <s v="No"/>
    <s v="No"/>
    <n v="1"/>
    <x v="1"/>
  </r>
  <r>
    <s v="Id2148"/>
    <n v="33"/>
    <n v="9.27"/>
    <s v="No"/>
    <s v="No"/>
    <s v="No"/>
    <s v="No major surgery"/>
    <x v="1"/>
  </r>
  <r>
    <s v="Id2149"/>
    <n v="29.3"/>
    <n v="6.15"/>
    <s v="No"/>
    <s v="No"/>
    <s v="No"/>
    <n v="1"/>
    <x v="1"/>
  </r>
  <r>
    <s v="Id2150"/>
    <n v="25.8"/>
    <n v="4.13"/>
    <s v="No"/>
    <s v="No"/>
    <s v="No"/>
    <n v="1"/>
    <x v="1"/>
  </r>
  <r>
    <s v="Id2151"/>
    <n v="23.4"/>
    <n v="4.24"/>
    <s v="No"/>
    <s v="No"/>
    <s v="No"/>
    <n v="1"/>
    <x v="1"/>
  </r>
  <r>
    <s v="Id2152"/>
    <n v="27.93"/>
    <n v="9.8800000000000008"/>
    <s v="No"/>
    <s v="No"/>
    <s v="No"/>
    <s v="No major surgery"/>
    <x v="1"/>
  </r>
  <r>
    <s v="Id2153"/>
    <n v="22"/>
    <n v="9.5"/>
    <s v="No"/>
    <s v="No"/>
    <s v="No"/>
    <s v="No major surgery"/>
    <x v="1"/>
  </r>
  <r>
    <s v="Id2154"/>
    <n v="36.86"/>
    <n v="4.97"/>
    <s v="yes"/>
    <s v="No"/>
    <s v="No"/>
    <s v="No major surgery"/>
    <x v="1"/>
  </r>
  <r>
    <s v="Id2155"/>
    <n v="31.254999999999999"/>
    <n v="5.49"/>
    <s v="yes"/>
    <s v="No"/>
    <s v="No"/>
    <s v="No major surgery"/>
    <x v="1"/>
  </r>
  <r>
    <s v="Id2156"/>
    <n v="23.06"/>
    <n v="4.47"/>
    <s v="No"/>
    <s v="No"/>
    <s v="No"/>
    <s v="No major surgery"/>
    <x v="1"/>
  </r>
  <r>
    <s v="Id2157"/>
    <n v="28.975000000000001"/>
    <n v="4.34"/>
    <s v="yes"/>
    <s v="No"/>
    <s v="No"/>
    <s v="No major surgery"/>
    <x v="1"/>
  </r>
  <r>
    <s v="Id2158"/>
    <n v="33.299999999999997"/>
    <n v="9.49"/>
    <s v="No"/>
    <s v="No"/>
    <s v="No"/>
    <s v="No major surgery"/>
    <x v="1"/>
  </r>
  <r>
    <s v="Id2159"/>
    <n v="33"/>
    <n v="10.16"/>
    <s v="No"/>
    <s v="No"/>
    <s v="No"/>
    <s v="No major surgery"/>
    <x v="1"/>
  </r>
  <r>
    <s v="Id2160"/>
    <n v="31.46"/>
    <n v="11.19"/>
    <s v="No"/>
    <s v="No"/>
    <s v="No"/>
    <s v="No major surgery"/>
    <x v="1"/>
  </r>
  <r>
    <s v="Id2161"/>
    <n v="29.6"/>
    <n v="11.03"/>
    <s v="No"/>
    <s v="No"/>
    <s v="No"/>
    <s v="No major surgery"/>
    <x v="1"/>
  </r>
  <r>
    <s v="Id2162"/>
    <n v="22.05"/>
    <n v="4.43"/>
    <s v="yes"/>
    <s v="No"/>
    <s v="No"/>
    <s v="No major surgery"/>
    <x v="1"/>
  </r>
  <r>
    <s v="Id2163"/>
    <n v="27.06"/>
    <n v="6.14"/>
    <s v="No"/>
    <s v="yes"/>
    <s v="No"/>
    <n v="1"/>
    <x v="1"/>
  </r>
  <r>
    <s v="Id2164"/>
    <n v="20.49"/>
    <n v="4.87"/>
    <s v="No"/>
    <s v="No"/>
    <s v="No"/>
    <s v="No major surgery"/>
    <x v="1"/>
  </r>
  <r>
    <s v="Id2165"/>
    <n v="28.4"/>
    <n v="4.3"/>
    <s v="No"/>
    <s v="No"/>
    <s v="Yes"/>
    <n v="1"/>
    <x v="1"/>
  </r>
  <r>
    <s v="Id2166"/>
    <n v="41.91"/>
    <n v="6.19"/>
    <s v="No"/>
    <s v="No"/>
    <s v="No"/>
    <s v="No major surgery"/>
    <x v="1"/>
  </r>
  <r>
    <s v="Id2167"/>
    <n v="24.6"/>
    <n v="6.19"/>
    <s v="No"/>
    <s v="No"/>
    <s v="Yes"/>
    <n v="1"/>
    <x v="1"/>
  </r>
  <r>
    <s v="Id2168"/>
    <n v="20.9"/>
    <n v="5.12"/>
    <s v="No"/>
    <s v="No"/>
    <s v="Yes"/>
    <n v="1"/>
    <x v="1"/>
  </r>
  <r>
    <s v="Id2169"/>
    <n v="34.4"/>
    <n v="4.04"/>
    <s v="No"/>
    <s v="No"/>
    <s v="No"/>
    <s v="No major surgery"/>
    <x v="1"/>
  </r>
  <r>
    <s v="Id2170"/>
    <n v="32.56"/>
    <n v="5.36"/>
    <s v="No"/>
    <s v="No"/>
    <s v="No"/>
    <s v="No major surgery"/>
    <x v="1"/>
  </r>
  <r>
    <s v="Id2171"/>
    <n v="27.98"/>
    <n v="4.38"/>
    <s v="No"/>
    <s v="yes"/>
    <s v="No"/>
    <n v="1"/>
    <x v="1"/>
  </r>
  <r>
    <s v="Id2172"/>
    <n v="26.51"/>
    <n v="4.58"/>
    <s v="No"/>
    <s v="No"/>
    <s v="No"/>
    <s v="No major surgery"/>
    <x v="1"/>
  </r>
  <r>
    <s v="Id2173"/>
    <n v="29.734999999999999"/>
    <n v="11.92"/>
    <s v="No"/>
    <s v="No"/>
    <s v="No"/>
    <s v="No major surgery"/>
    <x v="1"/>
  </r>
  <r>
    <s v="Id2174"/>
    <n v="40.5"/>
    <n v="5.4"/>
    <s v="No"/>
    <s v="No"/>
    <s v="Yes"/>
    <n v="1"/>
    <x v="1"/>
  </r>
  <r>
    <s v="Id2175"/>
    <n v="25.64"/>
    <n v="4.76"/>
    <s v="No"/>
    <s v="No"/>
    <s v="No"/>
    <n v="1"/>
    <x v="1"/>
  </r>
  <r>
    <s v="Id2176"/>
    <n v="32.9"/>
    <n v="4.78"/>
    <s v="No"/>
    <s v="No"/>
    <s v="Yes"/>
    <n v="1"/>
    <x v="1"/>
  </r>
  <r>
    <s v="Id2177"/>
    <n v="29.8"/>
    <n v="4.26"/>
    <s v="No"/>
    <s v="No"/>
    <s v="Yes"/>
    <n v="1"/>
    <x v="1"/>
  </r>
  <r>
    <s v="Id2178"/>
    <n v="28.9"/>
    <n v="5.85"/>
    <s v="No"/>
    <s v="No"/>
    <s v="Yes"/>
    <n v="1"/>
    <x v="1"/>
  </r>
  <r>
    <s v="Id2179"/>
    <n v="24.7"/>
    <n v="5.32"/>
    <s v="No"/>
    <s v="No"/>
    <s v="Yes"/>
    <n v="1"/>
    <x v="1"/>
  </r>
  <r>
    <s v="Id2180"/>
    <n v="20.6"/>
    <n v="5.14"/>
    <s v="No"/>
    <s v="No"/>
    <s v="Yes"/>
    <n v="1"/>
    <x v="1"/>
  </r>
  <r>
    <s v="Id2181"/>
    <n v="18.600000000000001"/>
    <n v="5"/>
    <s v="No"/>
    <s v="No"/>
    <s v="Yes"/>
    <n v="1"/>
    <x v="1"/>
  </r>
  <r>
    <s v="Id2182"/>
    <n v="17.8"/>
    <n v="4.55"/>
    <s v="No"/>
    <s v="No"/>
    <s v="Yes"/>
    <n v="1"/>
    <x v="1"/>
  </r>
  <r>
    <s v="Id2183"/>
    <n v="35.200000000000003"/>
    <n v="5.97"/>
    <s v="No"/>
    <s v="yes"/>
    <s v="No"/>
    <n v="1"/>
    <x v="1"/>
  </r>
  <r>
    <s v="Id2184"/>
    <n v="33.770000000000003"/>
    <n v="4.0199999999999996"/>
    <s v="No"/>
    <s v="yes"/>
    <s v="No"/>
    <n v="1"/>
    <x v="1"/>
  </r>
  <r>
    <s v="Id2185"/>
    <n v="30.03"/>
    <n v="4.04"/>
    <s v="No"/>
    <s v="yes"/>
    <s v="No"/>
    <n v="1"/>
    <x v="1"/>
  </r>
  <r>
    <s v="Id2186"/>
    <n v="29.37"/>
    <n v="5.54"/>
    <s v="No"/>
    <s v="yes"/>
    <s v="No"/>
    <n v="1"/>
    <x v="1"/>
  </r>
  <r>
    <s v="Id2187"/>
    <n v="28.5"/>
    <n v="4.03"/>
    <s v="No"/>
    <s v="yes"/>
    <s v="No"/>
    <n v="1"/>
    <x v="1"/>
  </r>
  <r>
    <s v="Id2188"/>
    <n v="23.32"/>
    <n v="5.62"/>
    <s v="No"/>
    <s v="yes"/>
    <s v="No"/>
    <n v="1"/>
    <x v="1"/>
  </r>
  <r>
    <s v="Id2189"/>
    <n v="26.125"/>
    <n v="5.27"/>
    <s v="No"/>
    <s v="yes"/>
    <s v="No"/>
    <n v="1"/>
    <x v="1"/>
  </r>
  <r>
    <s v="Id2190"/>
    <n v="25.46"/>
    <n v="5.18"/>
    <s v="No"/>
    <s v="yes"/>
    <s v="No"/>
    <n v="1"/>
    <x v="1"/>
  </r>
  <r>
    <s v="Id2191"/>
    <n v="23.75"/>
    <n v="5.27"/>
    <s v="No"/>
    <s v="yes"/>
    <s v="No"/>
    <n v="1"/>
    <x v="1"/>
  </r>
  <r>
    <s v="Id2192"/>
    <n v="23.085000000000001"/>
    <n v="5.62"/>
    <s v="No"/>
    <s v="yes"/>
    <s v="No"/>
    <n v="1"/>
    <x v="1"/>
  </r>
  <r>
    <s v="Id2193"/>
    <n v="22.99"/>
    <n v="5.0599999999999996"/>
    <s v="No"/>
    <s v="yes"/>
    <s v="No"/>
    <n v="1"/>
    <x v="1"/>
  </r>
  <r>
    <s v="Id2194"/>
    <n v="21.47"/>
    <n v="4.6900000000000004"/>
    <s v="No"/>
    <s v="yes"/>
    <s v="No"/>
    <n v="1"/>
    <x v="1"/>
  </r>
  <r>
    <s v="Id2195"/>
    <n v="15.96"/>
    <n v="5.44"/>
    <s v="No"/>
    <s v="yes"/>
    <s v="No"/>
    <n v="1"/>
    <x v="1"/>
  </r>
  <r>
    <s v="Id2196"/>
    <n v="39.5"/>
    <n v="5.05"/>
    <s v="No"/>
    <s v="yes"/>
    <s v="No"/>
    <n v="1"/>
    <x v="1"/>
  </r>
  <r>
    <s v="Id2197"/>
    <n v="33.770000000000003"/>
    <n v="6"/>
    <s v="No"/>
    <s v="yes"/>
    <s v="No"/>
    <n v="1"/>
    <x v="1"/>
  </r>
  <r>
    <s v="Id2198"/>
    <n v="26.84"/>
    <n v="5.99"/>
    <s v="yes"/>
    <s v="yes"/>
    <s v="No"/>
    <n v="1"/>
    <x v="1"/>
  </r>
  <r>
    <s v="Id2199"/>
    <n v="35.53"/>
    <n v="4.3600000000000003"/>
    <s v="No"/>
    <s v="No"/>
    <s v="Yes"/>
    <n v="1"/>
    <x v="1"/>
  </r>
  <r>
    <s v="Id2200"/>
    <n v="30.59"/>
    <n v="4.41"/>
    <s v="No"/>
    <s v="No"/>
    <s v="Yes"/>
    <n v="1"/>
    <x v="1"/>
  </r>
  <r>
    <s v="Id2201"/>
    <n v="30.59"/>
    <n v="4.17"/>
    <s v="No"/>
    <s v="No"/>
    <s v="Yes"/>
    <n v="1"/>
    <x v="1"/>
  </r>
  <r>
    <s v="Id2202"/>
    <n v="27.835000000000001"/>
    <n v="4.4400000000000004"/>
    <s v="No"/>
    <s v="No"/>
    <s v="Yes"/>
    <n v="1"/>
    <x v="1"/>
  </r>
  <r>
    <s v="Id2203"/>
    <n v="40.26"/>
    <n v="5.52"/>
    <s v="No"/>
    <s v="yes"/>
    <s v="No"/>
    <n v="1"/>
    <x v="1"/>
  </r>
  <r>
    <s v="Id2204"/>
    <n v="39.82"/>
    <n v="6.01"/>
    <s v="No"/>
    <s v="yes"/>
    <s v="No"/>
    <n v="1"/>
    <x v="1"/>
  </r>
  <r>
    <s v="Id2205"/>
    <n v="39.159999999999997"/>
    <n v="5.81"/>
    <s v="No"/>
    <s v="yes"/>
    <s v="No"/>
    <n v="1"/>
    <x v="1"/>
  </r>
  <r>
    <s v="Id2206"/>
    <n v="25.555"/>
    <n v="4.37"/>
    <s v="No"/>
    <s v="No"/>
    <s v="Yes"/>
    <n v="1"/>
    <x v="1"/>
  </r>
  <r>
    <s v="Id2207"/>
    <n v="25.175000000000001"/>
    <n v="5.74"/>
    <s v="No"/>
    <s v="No"/>
    <s v="Yes"/>
    <n v="1"/>
    <x v="1"/>
  </r>
  <r>
    <s v="Id2208"/>
    <n v="38.28"/>
    <n v="5.39"/>
    <s v="No"/>
    <s v="yes"/>
    <s v="No"/>
    <n v="1"/>
    <x v="1"/>
  </r>
  <r>
    <s v="Id2209"/>
    <n v="38.17"/>
    <n v="4.07"/>
    <s v="No"/>
    <s v="yes"/>
    <s v="No"/>
    <n v="1"/>
    <x v="1"/>
  </r>
  <r>
    <s v="Id2210"/>
    <n v="36.85"/>
    <n v="5.49"/>
    <s v="No"/>
    <s v="yes"/>
    <s v="No"/>
    <n v="1"/>
    <x v="1"/>
  </r>
  <r>
    <s v="Id2211"/>
    <n v="22.61"/>
    <n v="5.68"/>
    <s v="No"/>
    <s v="No"/>
    <s v="Yes"/>
    <n v="1"/>
    <x v="1"/>
  </r>
  <r>
    <s v="Id2212"/>
    <n v="21.754999999999999"/>
    <n v="6.09"/>
    <s v="No"/>
    <s v="No"/>
    <s v="Yes"/>
    <n v="1"/>
    <x v="1"/>
  </r>
  <r>
    <s v="Id2213"/>
    <n v="20.425000000000001"/>
    <n v="5.53"/>
    <s v="No"/>
    <s v="No"/>
    <s v="Yes"/>
    <n v="1"/>
    <x v="1"/>
  </r>
  <r>
    <s v="Id2214"/>
    <n v="31.35"/>
    <n v="4.28"/>
    <s v="No"/>
    <s v="yes"/>
    <s v="No"/>
    <n v="1"/>
    <x v="1"/>
  </r>
  <r>
    <s v="Id2215"/>
    <n v="31.13"/>
    <n v="6.01"/>
    <s v="No"/>
    <s v="yes"/>
    <s v="No"/>
    <n v="1"/>
    <x v="1"/>
  </r>
  <r>
    <s v="Id2216"/>
    <n v="17.48"/>
    <n v="4.59"/>
    <s v="No"/>
    <s v="No"/>
    <s v="Yes"/>
    <n v="1"/>
    <x v="1"/>
  </r>
  <r>
    <s v="Id2217"/>
    <n v="22.57"/>
    <n v="5.8"/>
    <s v="yes"/>
    <s v="No"/>
    <s v="No"/>
    <n v="1"/>
    <x v="1"/>
  </r>
  <r>
    <s v="Id2218"/>
    <n v="26.73"/>
    <n v="5.08"/>
    <s v="No"/>
    <s v="yes"/>
    <s v="No"/>
    <n v="1"/>
    <x v="1"/>
  </r>
  <r>
    <s v="Id2219"/>
    <n v="20.79"/>
    <n v="5.84"/>
    <s v="No"/>
    <s v="yes"/>
    <s v="No"/>
    <n v="1"/>
    <x v="1"/>
  </r>
  <r>
    <s v="Id2220"/>
    <n v="20.149999999999999"/>
    <n v="4.1500000000000004"/>
    <s v="No"/>
    <s v="No"/>
    <s v="No"/>
    <n v="1"/>
    <x v="1"/>
  </r>
  <r>
    <s v="Id2221"/>
    <n v="36.85"/>
    <n v="4.3600000000000003"/>
    <s v="yes"/>
    <s v="No"/>
    <s v="No"/>
    <s v="No major surgery"/>
    <x v="1"/>
  </r>
  <r>
    <s v="Id2222"/>
    <n v="35.53"/>
    <n v="4.55"/>
    <s v="yes"/>
    <s v="No"/>
    <s v="No"/>
    <s v="No major surgery"/>
    <x v="1"/>
  </r>
  <r>
    <s v="Id2223"/>
    <n v="31.1"/>
    <n v="4.37"/>
    <s v="yes"/>
    <s v="No"/>
    <s v="No"/>
    <s v="No major surgery"/>
    <x v="1"/>
  </r>
  <r>
    <s v="Id2224"/>
    <n v="23.21"/>
    <n v="5.24"/>
    <s v="yes"/>
    <s v="No"/>
    <s v="No"/>
    <s v="No major surgery"/>
    <x v="1"/>
  </r>
  <r>
    <s v="Id2225"/>
    <n v="18.36"/>
    <n v="5.96"/>
    <s v="No"/>
    <s v="No"/>
    <s v="No"/>
    <n v="1"/>
    <x v="1"/>
  </r>
  <r>
    <s v="Id2226"/>
    <n v="15.92"/>
    <n v="4.76"/>
    <s v="yes"/>
    <s v="No"/>
    <s v="No"/>
    <n v="1"/>
    <x v="1"/>
  </r>
  <r>
    <s v="Id2227"/>
    <n v="15.17"/>
    <n v="4.3"/>
    <s v="yes"/>
    <s v="No"/>
    <s v="Yes"/>
    <n v="1"/>
    <x v="1"/>
  </r>
  <r>
    <s v="Id2228"/>
    <n v="16.63"/>
    <n v="4.5"/>
    <s v="No"/>
    <s v="No"/>
    <s v="No"/>
    <n v="1"/>
    <x v="1"/>
  </r>
  <r>
    <s v="Id2229"/>
    <n v="19.39"/>
    <n v="5.59"/>
    <s v="No"/>
    <s v="No"/>
    <s v="Yes"/>
    <n v="1"/>
    <x v="1"/>
  </r>
  <r>
    <s v="Id2230"/>
    <n v="17.34"/>
    <n v="6.29"/>
    <s v="yes"/>
    <s v="No"/>
    <s v="Yes"/>
    <n v="1"/>
    <x v="1"/>
  </r>
  <r>
    <s v="Id2231"/>
    <n v="17.940000000000001"/>
    <n v="4.1900000000000004"/>
    <s v="No"/>
    <s v="yes"/>
    <s v="No"/>
    <n v="1"/>
    <x v="1"/>
  </r>
  <r>
    <s v="Id2232"/>
    <n v="16.670000000000002"/>
    <n v="4.7"/>
    <s v="yes"/>
    <s v="No"/>
    <s v="Yes"/>
    <n v="1"/>
    <x v="1"/>
  </r>
  <r>
    <s v="Id2233"/>
    <n v="20.58"/>
    <n v="5.64"/>
    <s v="yes"/>
    <s v="No"/>
    <s v="No"/>
    <s v="No major surgery"/>
    <x v="1"/>
  </r>
  <r>
    <s v="Id2234"/>
    <n v="16.5"/>
    <n v="4.1100000000000003"/>
    <s v="yes"/>
    <s v="No"/>
    <s v="No"/>
    <s v="No major surgery"/>
    <x v="1"/>
  </r>
  <r>
    <s v="Id2235"/>
    <n v="15.41"/>
    <n v="5.43"/>
    <s v="yes"/>
    <s v="No"/>
    <s v="Yes"/>
    <n v="1"/>
    <x v="1"/>
  </r>
  <r>
    <s v="Id2236"/>
    <n v="24.59"/>
    <n v="4.38"/>
    <s v="No"/>
    <s v="No"/>
    <s v="No"/>
    <n v="1"/>
    <x v="1"/>
  </r>
  <r>
    <s v="Id2237"/>
    <n v="33.33"/>
    <n v="9.7899999999999991"/>
    <s v="No"/>
    <s v="No"/>
    <s v="No"/>
    <s v="No major surgery"/>
    <x v="1"/>
  </r>
  <r>
    <s v="Id2238"/>
    <n v="18.5"/>
    <n v="11.84"/>
    <s v="No"/>
    <s v="No"/>
    <s v="No"/>
    <s v="No major surgery"/>
    <x v="1"/>
  </r>
  <r>
    <s v="Id2239"/>
    <n v="18.579999999999998"/>
    <n v="6.22"/>
    <s v="No"/>
    <s v="No"/>
    <s v="No"/>
    <s v="No major surgery"/>
    <x v="1"/>
  </r>
  <r>
    <s v="Id2240"/>
    <n v="16.64"/>
    <n v="10.01"/>
    <s v="No"/>
    <s v="No"/>
    <s v="No"/>
    <s v="No major surgery"/>
    <x v="1"/>
  </r>
  <r>
    <s v="Id2241"/>
    <n v="19.329999999999998"/>
    <n v="4.32"/>
    <s v="No"/>
    <s v="No"/>
    <s v="No"/>
    <n v="1"/>
    <x v="1"/>
  </r>
  <r>
    <s v="Id2242"/>
    <n v="21.26"/>
    <n v="5.65"/>
    <s v="yes"/>
    <s v="No"/>
    <s v="Yes"/>
    <n v="1"/>
    <x v="1"/>
  </r>
  <r>
    <s v="Id2243"/>
    <n v="15.6"/>
    <n v="4.12"/>
    <s v="yes"/>
    <s v="No"/>
    <s v="No"/>
    <n v="1"/>
    <x v="1"/>
  </r>
  <r>
    <s v="Id2244"/>
    <n v="24.39"/>
    <n v="6.24"/>
    <s v="No"/>
    <s v="No"/>
    <s v="No"/>
    <n v="1"/>
    <x v="1"/>
  </r>
  <r>
    <s v="Id2245"/>
    <n v="24.75"/>
    <n v="4.83"/>
    <s v="No"/>
    <s v="No"/>
    <s v="No"/>
    <s v="No major surgery"/>
    <x v="1"/>
  </r>
  <r>
    <s v="Id2246"/>
    <n v="20.88"/>
    <n v="7.4"/>
    <s v="No"/>
    <s v="No"/>
    <s v="No"/>
    <s v="No major surgery"/>
    <x v="1"/>
  </r>
  <r>
    <s v="Id2247"/>
    <n v="20.43"/>
    <n v="4.54"/>
    <s v="No"/>
    <s v="No"/>
    <s v="No"/>
    <s v="No major surgery"/>
    <x v="1"/>
  </r>
  <r>
    <s v="Id2248"/>
    <n v="15.18"/>
    <n v="11.11"/>
    <s v="No"/>
    <s v="No"/>
    <s v="No"/>
    <s v="No major surgery"/>
    <x v="1"/>
  </r>
  <r>
    <s v="Id2249"/>
    <n v="15.12"/>
    <n v="4.03"/>
    <s v="yes"/>
    <s v="No"/>
    <s v="No"/>
    <s v="No major surgery"/>
    <x v="1"/>
  </r>
  <r>
    <s v="Id2250"/>
    <n v="23.88"/>
    <n v="4.51"/>
    <s v="No"/>
    <s v="No"/>
    <s v="No"/>
    <n v="1"/>
    <x v="1"/>
  </r>
  <r>
    <s v="Id2251"/>
    <n v="16.13"/>
    <n v="5.56"/>
    <s v="No"/>
    <s v="yes"/>
    <s v="No"/>
    <n v="1"/>
    <x v="1"/>
  </r>
  <r>
    <s v="Id2252"/>
    <n v="24.09"/>
    <n v="4.0999999999999996"/>
    <s v="No"/>
    <s v="yes"/>
    <s v="No"/>
    <n v="1"/>
    <x v="1"/>
  </r>
  <r>
    <s v="Id2253"/>
    <n v="19.43"/>
    <n v="5.85"/>
    <s v="No"/>
    <s v="yes"/>
    <s v="No"/>
    <n v="1"/>
    <x v="1"/>
  </r>
  <r>
    <s v="Id2254"/>
    <n v="15.22"/>
    <n v="4.92"/>
    <s v="yes"/>
    <s v="No"/>
    <s v="Yes"/>
    <n v="1"/>
    <x v="1"/>
  </r>
  <r>
    <s v="Id2255"/>
    <n v="20.72"/>
    <n v="9.4600000000000009"/>
    <s v="No"/>
    <s v="No"/>
    <s v="No"/>
    <s v="No major surgery"/>
    <x v="1"/>
  </r>
  <r>
    <s v="Id2256"/>
    <n v="35.4"/>
    <n v="5.94"/>
    <s v="No"/>
    <s v="No"/>
    <s v="Yes"/>
    <n v="1"/>
    <x v="1"/>
  </r>
  <r>
    <s v="Id2257"/>
    <n v="34.4"/>
    <n v="5.7"/>
    <s v="No"/>
    <s v="No"/>
    <s v="Yes"/>
    <n v="1"/>
    <x v="1"/>
  </r>
  <r>
    <s v="Id2258"/>
    <n v="34.1"/>
    <n v="4.13"/>
    <s v="No"/>
    <s v="No"/>
    <s v="Yes"/>
    <n v="1"/>
    <x v="1"/>
  </r>
  <r>
    <s v="Id2259"/>
    <n v="30.4"/>
    <n v="4.7699999999999996"/>
    <s v="No"/>
    <s v="No"/>
    <s v="Yes"/>
    <n v="1"/>
    <x v="1"/>
  </r>
  <r>
    <s v="Id2260"/>
    <n v="28.7"/>
    <n v="4.99"/>
    <s v="No"/>
    <s v="No"/>
    <s v="Yes"/>
    <n v="1"/>
    <x v="1"/>
  </r>
  <r>
    <s v="Id2261"/>
    <n v="17.440000000000001"/>
    <n v="4.42"/>
    <s v="yes"/>
    <s v="No"/>
    <s v="Yes"/>
    <n v="1"/>
    <x v="1"/>
  </r>
  <r>
    <s v="Id2262"/>
    <n v="27.6"/>
    <n v="4.01"/>
    <s v="No"/>
    <s v="No"/>
    <s v="Yes"/>
    <n v="1"/>
    <x v="1"/>
  </r>
  <r>
    <s v="Id2263"/>
    <n v="20.7"/>
    <n v="4.49"/>
    <s v="No"/>
    <s v="No"/>
    <s v="Yes"/>
    <n v="1"/>
    <x v="1"/>
  </r>
  <r>
    <s v="Id2264"/>
    <n v="20.3"/>
    <n v="6.37"/>
    <s v="No"/>
    <s v="No"/>
    <s v="Yes"/>
    <n v="1"/>
    <x v="1"/>
  </r>
  <r>
    <s v="Id2265"/>
    <n v="19.8"/>
    <n v="5.12"/>
    <s v="No"/>
    <s v="No"/>
    <s v="Yes"/>
    <n v="1"/>
    <x v="1"/>
  </r>
  <r>
    <s v="Id2266"/>
    <n v="21.87"/>
    <n v="8.59"/>
    <s v="No"/>
    <s v="No"/>
    <s v="No"/>
    <s v="No major surgery"/>
    <x v="1"/>
  </r>
  <r>
    <s v="Id2267"/>
    <n v="16.600000000000001"/>
    <n v="5.87"/>
    <s v="No"/>
    <s v="No"/>
    <s v="No"/>
    <n v="1"/>
    <x v="1"/>
  </r>
  <r>
    <s v="Id2268"/>
    <n v="21.98"/>
    <n v="7.03"/>
    <s v="No"/>
    <s v="No"/>
    <s v="No"/>
    <s v="No major surgery"/>
    <x v="1"/>
  </r>
  <r>
    <s v="Id2269"/>
    <n v="19.7"/>
    <n v="5.51"/>
    <s v="No"/>
    <s v="No"/>
    <s v="No"/>
    <n v="1"/>
    <x v="1"/>
  </r>
  <r>
    <s v="Id2270"/>
    <n v="19.21"/>
    <n v="4.76"/>
    <s v="No"/>
    <s v="yes"/>
    <s v="No"/>
    <n v="1"/>
    <x v="1"/>
  </r>
  <r>
    <s v="Id2271"/>
    <n v="19.3"/>
    <n v="4.7"/>
    <s v="No"/>
    <s v="yes"/>
    <s v="No"/>
    <n v="1"/>
    <x v="1"/>
  </r>
  <r>
    <s v="Id2272"/>
    <n v="16.22"/>
    <n v="6.21"/>
    <s v="yes"/>
    <s v="No"/>
    <s v="No"/>
    <s v="No major surgery"/>
    <x v="1"/>
  </r>
  <r>
    <s v="Id2273"/>
    <n v="17.12"/>
    <n v="4.5199999999999996"/>
    <s v="No"/>
    <s v="yes"/>
    <s v="No"/>
    <n v="1"/>
    <x v="1"/>
  </r>
  <r>
    <s v="Id2274"/>
    <n v="19.07"/>
    <n v="5.45"/>
    <s v="No"/>
    <s v="No"/>
    <s v="No"/>
    <n v="1"/>
    <x v="1"/>
  </r>
  <r>
    <s v="Id2275"/>
    <n v="15.56"/>
    <n v="4.42"/>
    <s v="No"/>
    <s v="No"/>
    <s v="No"/>
    <s v="No major surgery"/>
    <x v="1"/>
  </r>
  <r>
    <s v="Id2276"/>
    <n v="22.76"/>
    <n v="9.44"/>
    <s v="No"/>
    <s v="No"/>
    <s v="No"/>
    <s v="No major surgery"/>
    <x v="1"/>
  </r>
  <r>
    <s v="Id2277"/>
    <n v="22.79"/>
    <n v="6.15"/>
    <s v="yes"/>
    <s v="No"/>
    <s v="Yes"/>
    <n v="1"/>
    <x v="1"/>
  </r>
  <r>
    <s v="Id2278"/>
    <n v="17.41"/>
    <n v="5.13"/>
    <s v="yes"/>
    <s v="No"/>
    <s v="No"/>
    <s v="No major surgery"/>
    <x v="1"/>
  </r>
  <r>
    <s v="Id2279"/>
    <n v="19.32"/>
    <n v="4.96"/>
    <s v="yes"/>
    <s v="No"/>
    <s v="No"/>
    <s v="No major surgery"/>
    <x v="1"/>
  </r>
  <r>
    <s v="Id2280"/>
    <n v="18.25"/>
    <n v="10.95"/>
    <s v="No"/>
    <s v="No"/>
    <s v="No"/>
    <s v="No major surgery"/>
    <x v="1"/>
  </r>
  <r>
    <s v="Id2281"/>
    <n v="53.13"/>
    <n v="4.4400000000000004"/>
    <s v="No"/>
    <s v="yes"/>
    <s v="No"/>
    <n v="1"/>
    <x v="1"/>
  </r>
  <r>
    <s v="Id2282"/>
    <n v="20.46"/>
    <n v="4.0199999999999996"/>
    <s v="No"/>
    <s v="No"/>
    <s v="No"/>
    <s v="No major surgery"/>
    <x v="1"/>
  </r>
  <r>
    <s v="Id2283"/>
    <n v="43.01"/>
    <n v="5.44"/>
    <s v="No"/>
    <s v="yes"/>
    <s v="No"/>
    <n v="1"/>
    <x v="1"/>
  </r>
  <r>
    <s v="Id2284"/>
    <n v="15.01"/>
    <n v="4.1500000000000004"/>
    <s v="No"/>
    <s v="No"/>
    <s v="Yes"/>
    <n v="1"/>
    <x v="1"/>
  </r>
  <r>
    <s v="Id2285"/>
    <n v="41.14"/>
    <n v="6.02"/>
    <s v="No"/>
    <s v="yes"/>
    <s v="No"/>
    <n v="1"/>
    <x v="1"/>
  </r>
  <r>
    <s v="Id2286"/>
    <n v="16.55"/>
    <n v="7.73"/>
    <s v="No"/>
    <s v="No"/>
    <s v="No"/>
    <s v="No major surgery"/>
    <x v="1"/>
  </r>
  <r>
    <s v="Id2287"/>
    <n v="37.29"/>
    <n v="5.03"/>
    <s v="No"/>
    <s v="yes"/>
    <s v="No"/>
    <n v="1"/>
    <x v="1"/>
  </r>
  <r>
    <s v="Id2288"/>
    <n v="16.739999999999998"/>
    <n v="4.08"/>
    <s v="yes"/>
    <s v="No"/>
    <s v="No"/>
    <s v="No major surgery"/>
    <x v="1"/>
  </r>
  <r>
    <s v="Id2289"/>
    <n v="34.43"/>
    <n v="4.2699999999999996"/>
    <s v="No"/>
    <s v="yes"/>
    <s v="No"/>
    <n v="1"/>
    <x v="1"/>
  </r>
  <r>
    <s v="Id2290"/>
    <n v="34.1"/>
    <n v="4.07"/>
    <s v="No"/>
    <s v="yes"/>
    <s v="No"/>
    <n v="1"/>
    <x v="1"/>
  </r>
  <r>
    <s v="Id2291"/>
    <n v="19.3"/>
    <n v="10.36"/>
    <s v="No"/>
    <s v="No"/>
    <s v="No"/>
    <s v="No major surgery"/>
    <x v="1"/>
  </r>
  <r>
    <s v="Id2292"/>
    <n v="33.659999999999997"/>
    <n v="5.71"/>
    <s v="No"/>
    <s v="yes"/>
    <s v="No"/>
    <n v="1"/>
    <x v="1"/>
  </r>
  <r>
    <s v="Id2293"/>
    <n v="33.33"/>
    <n v="6.08"/>
    <s v="No"/>
    <s v="yes"/>
    <s v="No"/>
    <n v="1"/>
    <x v="1"/>
  </r>
  <r>
    <s v="Id2294"/>
    <n v="21.84"/>
    <n v="5.71"/>
    <s v="No"/>
    <s v="yes"/>
    <s v="No"/>
    <n v="1"/>
    <x v="1"/>
  </r>
  <r>
    <s v="Id2295"/>
    <n v="16.87"/>
    <n v="9.1300000000000008"/>
    <s v="No"/>
    <s v="No"/>
    <s v="No"/>
    <s v="No major surgery"/>
    <x v="1"/>
  </r>
  <r>
    <s v="Id2296"/>
    <n v="30.14"/>
    <n v="5.49"/>
    <s v="No"/>
    <s v="yes"/>
    <s v="No"/>
    <n v="1"/>
    <x v="1"/>
  </r>
  <r>
    <s v="Id2297"/>
    <n v="23.21"/>
    <n v="4.37"/>
    <s v="No"/>
    <s v="yes"/>
    <s v="No"/>
    <n v="1"/>
    <x v="1"/>
  </r>
  <r>
    <s v="Id2298"/>
    <n v="17.170000000000002"/>
    <n v="8.4600000000000009"/>
    <s v="No"/>
    <s v="No"/>
    <s v="No"/>
    <s v="No major surgery"/>
    <x v="1"/>
  </r>
  <r>
    <s v="Id2299"/>
    <n v="15.61"/>
    <n v="5.28"/>
    <s v="No"/>
    <s v="No"/>
    <s v="No"/>
    <n v="1"/>
    <x v="1"/>
  </r>
  <r>
    <s v="Id2300"/>
    <n v="17.98"/>
    <n v="5.33"/>
    <s v="yes"/>
    <s v="No"/>
    <s v="Yes"/>
    <n v="1"/>
    <x v="1"/>
  </r>
  <r>
    <s v="Id2301"/>
    <n v="21.64"/>
    <n v="5.5"/>
    <s v="No"/>
    <s v="yes"/>
    <s v="No"/>
    <n v="1"/>
    <x v="1"/>
  </r>
  <r>
    <s v="Id2302"/>
    <n v="16.399999999999999"/>
    <n v="5.4"/>
    <s v="No"/>
    <s v="No"/>
    <s v="Yes"/>
    <n v="1"/>
    <x v="1"/>
  </r>
  <r>
    <s v="Id2303"/>
    <n v="15.77"/>
    <n v="6.05"/>
    <s v="yes"/>
    <s v="No"/>
    <s v="No"/>
    <n v="1"/>
    <x v="1"/>
  </r>
  <r>
    <s v="Id2304"/>
    <n v="18.27"/>
    <n v="11.46"/>
    <s v="No"/>
    <s v="No"/>
    <s v="No"/>
    <s v="No major surgery"/>
    <x v="1"/>
  </r>
  <r>
    <s v="Id2305"/>
    <n v="16.489999999999998"/>
    <n v="8.48"/>
    <s v="No"/>
    <s v="No"/>
    <s v="No"/>
    <s v="No major surgery"/>
    <x v="1"/>
  </r>
  <r>
    <s v="Id2306"/>
    <n v="16.14"/>
    <n v="4.8600000000000003"/>
    <s v="No"/>
    <s v="No"/>
    <s v="No"/>
    <s v="No major surgery"/>
    <x v="1"/>
  </r>
  <r>
    <s v="Id2307"/>
    <n v="20.85"/>
    <n v="4.45"/>
    <s v="yes"/>
    <s v="No"/>
    <s v="No"/>
    <n v="1"/>
    <x v="1"/>
  </r>
  <r>
    <s v="Id2308"/>
    <n v="15.88"/>
    <n v="4.3600000000000003"/>
    <s v="No"/>
    <s v="No"/>
    <s v="No"/>
    <s v="No major surgery"/>
    <x v="1"/>
  </r>
  <r>
    <s v="Id2309"/>
    <n v="20.66"/>
    <n v="5.8"/>
    <s v="No"/>
    <s v="yes"/>
    <s v="No"/>
    <n v="1"/>
    <x v="1"/>
  </r>
  <r>
    <s v="Id2310"/>
    <n v="20.399999999999999"/>
    <n v="5.27"/>
    <s v="No"/>
    <s v="No"/>
    <s v="No"/>
    <s v="No major surgery"/>
    <x v="1"/>
  </r>
  <r>
    <s v="Id2311"/>
    <n v="25.19"/>
    <n v="5.64"/>
    <s v="yes"/>
    <s v="No"/>
    <s v="No"/>
    <s v="No major surgery"/>
    <x v="1"/>
  </r>
  <r>
    <s v="Id2312"/>
    <n v="20.54"/>
    <n v="4.2"/>
    <s v="yes"/>
    <s v="No"/>
    <s v="No"/>
    <n v="1"/>
    <x v="1"/>
  </r>
  <r>
    <s v="Id2313"/>
    <n v="20.13"/>
    <n v="5.42"/>
    <s v="No"/>
    <s v="No"/>
    <s v="No"/>
    <s v="No major surgery"/>
    <x v="1"/>
  </r>
  <r>
    <s v="Id2314"/>
    <n v="18.93"/>
    <n v="6.11"/>
    <s v="No"/>
    <s v="No"/>
    <s v="Yes"/>
    <n v="1"/>
    <x v="1"/>
  </r>
  <r>
    <s v="Id2315"/>
    <n v="24.14"/>
    <n v="5.29"/>
    <s v="No"/>
    <s v="yes"/>
    <s v="No"/>
    <n v="1"/>
    <x v="1"/>
  </r>
  <r>
    <s v="Id2316"/>
    <n v="25.03"/>
    <n v="5.91"/>
    <s v="No"/>
    <s v="yes"/>
    <s v="No"/>
    <n v="1"/>
    <x v="1"/>
  </r>
  <r>
    <s v="Id2317"/>
    <n v="20.47"/>
    <n v="5.81"/>
    <s v="yes"/>
    <s v="No"/>
    <s v="No"/>
    <n v="1"/>
    <x v="1"/>
  </r>
  <r>
    <s v="Id2318"/>
    <n v="18.82"/>
    <n v="5.51"/>
    <s v="yes"/>
    <s v="No"/>
    <s v="No"/>
    <s v="No major surgery"/>
    <x v="1"/>
  </r>
  <r>
    <s v="Id2319"/>
    <n v="17.079999999999998"/>
    <n v="5.73"/>
    <s v="No"/>
    <s v="No"/>
    <s v="Yes"/>
    <n v="1"/>
    <x v="1"/>
  </r>
  <r>
    <s v="Id2320"/>
    <n v="19.21"/>
    <n v="5.53"/>
    <s v="yes"/>
    <s v="No"/>
    <s v="No"/>
    <s v="No major surgery"/>
    <x v="1"/>
  </r>
  <r>
    <s v="Id2321"/>
    <n v="17.86"/>
    <n v="5.43"/>
    <s v="No"/>
    <s v="No"/>
    <s v="Yes"/>
    <n v="1"/>
    <x v="1"/>
  </r>
  <r>
    <s v="Id2322"/>
    <n v="21.38"/>
    <n v="8.01"/>
    <s v="No"/>
    <s v="No"/>
    <s v="No"/>
    <s v="No major surgery"/>
    <x v="1"/>
  </r>
  <r>
    <s v="Id2323"/>
    <n v="23.35"/>
    <n v="5.94"/>
    <s v="No"/>
    <s v="No"/>
    <s v="No"/>
    <s v="No major surgery"/>
    <x v="1"/>
  </r>
  <r>
    <s v="Id2324"/>
    <n v="22.24"/>
    <n v="5.04"/>
    <s v="No"/>
    <s v="No"/>
    <s v="No"/>
    <s v="No major surgery"/>
    <x v="1"/>
  </r>
  <r>
    <s v="Id2325"/>
    <n v="24.76"/>
    <n v="4.54"/>
    <s v="yes"/>
    <s v="No"/>
    <s v="No"/>
    <s v="No major surgery"/>
    <x v="1"/>
  </r>
  <r>
    <s v="Id2326"/>
    <n v="20.100000000000001"/>
    <n v="5.6"/>
    <s v="yes"/>
    <s v="No"/>
    <s v="Yes"/>
    <n v="1"/>
    <x v="1"/>
  </r>
  <r>
    <s v="Id2327"/>
    <n v="21.77"/>
    <n v="10.67"/>
    <s v="No"/>
    <s v="No"/>
    <s v="No"/>
    <s v="No major surgery"/>
    <x v="1"/>
  </r>
  <r>
    <s v="Id2328"/>
    <n v="17.82"/>
    <n v="5.26"/>
    <s v="yes"/>
    <s v="No"/>
    <s v="No"/>
    <n v="1"/>
    <x v="1"/>
  </r>
  <r>
    <s v="Id2329"/>
    <n v="17.07"/>
    <n v="5.22"/>
    <s v="No"/>
    <s v="No"/>
    <s v="Yes"/>
    <n v="1"/>
    <x v="1"/>
  </r>
  <r>
    <s v="Id2330"/>
    <n v="22.24"/>
    <n v="4.29"/>
    <s v="yes"/>
    <s v="No"/>
    <s v="No"/>
    <s v="No major surgery"/>
    <x v="1"/>
  </r>
  <r>
    <s v="Id2331"/>
    <n v="22.34"/>
    <n v="5.57"/>
    <s v="No"/>
    <s v="No"/>
    <s v="No"/>
    <n v="1"/>
    <x v="1"/>
  </r>
  <r>
    <s v="Id2332"/>
    <n v="17.7"/>
    <n v="6.28"/>
    <s v="No"/>
    <s v="No"/>
    <s v="No"/>
    <n v="1"/>
    <x v="1"/>
  </r>
  <r>
    <s v="Id2333"/>
    <n v="16.47"/>
    <n v="6.35"/>
    <s v="No"/>
    <s v="No"/>
    <s v="Yes"/>
    <n v="1"/>
    <x v="1"/>
  </r>
  <r>
    <s v="Id2334"/>
    <n v="17.600000000000001"/>
    <n v="4.3899999999999997"/>
    <s v="No"/>
    <s v="No"/>
    <s v="No"/>
    <n v="1"/>
    <x v="1"/>
  </r>
  <r>
    <s v="Id2335"/>
    <n v="17.579999999999998"/>
    <n v="4.51"/>
    <s v="No"/>
    <s v="No"/>
    <s v="No"/>
    <n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2335"/>
    <n v="1992"/>
    <s v="Jul"/>
    <n v="9"/>
    <n v="0"/>
    <n v="563.84"/>
    <x v="0"/>
    <x v="0"/>
    <s v="R1013"/>
    <s v="Jul"/>
    <n v="1992"/>
  </r>
  <r>
    <s v="Id2336"/>
    <n v="1992"/>
    <s v="Nov"/>
    <n v="30"/>
    <n v="0"/>
    <n v="570.62"/>
    <x v="0"/>
    <x v="1"/>
    <s v="R1013"/>
    <s v="Nov"/>
    <n v="1992"/>
  </r>
  <r>
    <s v="Id2337"/>
    <n v="1993"/>
    <s v="Jun"/>
    <n v="30"/>
    <n v="0"/>
    <n v="600"/>
    <x v="0"/>
    <x v="1"/>
    <s v="R1013"/>
    <s v="Jun"/>
    <n v="1993"/>
  </r>
  <r>
    <s v="Id2338"/>
    <n v="1992"/>
    <s v="Sep"/>
    <n v="13"/>
    <n v="0"/>
    <n v="604.54"/>
    <x v="1"/>
    <x v="0"/>
    <s v="R1013"/>
    <s v="Sep"/>
    <n v="1992"/>
  </r>
  <r>
    <s v="Id2339"/>
    <n v="1998"/>
    <s v="Jul"/>
    <n v="27"/>
    <n v="0"/>
    <n v="637.26"/>
    <x v="1"/>
    <x v="0"/>
    <s v="R1013"/>
    <s v="Jul"/>
    <n v="1998"/>
  </r>
  <r>
    <s v="Id2340"/>
    <n v="2001"/>
    <s v="Nov"/>
    <n v="20"/>
    <n v="0"/>
    <n v="646.14"/>
    <x v="1"/>
    <x v="0"/>
    <s v="R1012"/>
    <s v="Nov"/>
    <n v="2001"/>
  </r>
  <r>
    <s v="Id2341"/>
    <n v="1993"/>
    <s v="Jun"/>
    <n v="1"/>
    <n v="0"/>
    <n v="650"/>
    <x v="1"/>
    <x v="0"/>
    <s v="R1013"/>
    <s v="Jun"/>
    <n v="1993"/>
  </r>
  <r>
    <s v="Id2342"/>
    <n v="1995"/>
    <s v="Jul"/>
    <n v="4"/>
    <n v="0"/>
    <n v="650"/>
    <x v="1"/>
    <x v="0"/>
    <s v="R1013"/>
    <s v="Jul"/>
    <n v="1995"/>
  </r>
  <r>
    <s v="Id2343"/>
    <n v="2002"/>
    <s v="Nov"/>
    <n v="29"/>
    <n v="0"/>
    <n v="668"/>
    <x v="1"/>
    <x v="2"/>
    <s v="R1012"/>
    <s v="Nov"/>
    <n v="2002"/>
  </r>
  <r>
    <s v="Id2344"/>
    <n v="1997"/>
    <s v="Nov"/>
    <n v="9"/>
    <n v="0"/>
    <n v="670"/>
    <x v="1"/>
    <x v="0"/>
    <s v="R1013"/>
    <s v="Nov"/>
    <n v="1997"/>
  </r>
  <r>
    <s v="Id2345"/>
    <n v="2001"/>
    <s v="Sep"/>
    <n v="12"/>
    <n v="0"/>
    <n v="687.54"/>
    <x v="1"/>
    <x v="2"/>
    <s v="R1013"/>
    <s v="Sep"/>
    <n v="2001"/>
  </r>
  <r>
    <s v="Id2346"/>
    <n v="1999"/>
    <s v="Dec"/>
    <n v="26"/>
    <n v="0"/>
    <n v="700"/>
    <x v="2"/>
    <x v="0"/>
    <s v="R1013"/>
    <s v="Dec"/>
    <n v="1999"/>
  </r>
  <r>
    <s v="Id2347"/>
    <n v="1999"/>
    <s v="Dec"/>
    <n v="14"/>
    <n v="0"/>
    <n v="722.99"/>
    <x v="1"/>
    <x v="1"/>
    <s v="R1013"/>
    <s v="Dec"/>
    <n v="1999"/>
  </r>
  <r>
    <s v="Id2348"/>
    <n v="2002"/>
    <s v="?"/>
    <n v="19"/>
    <n v="0"/>
    <n v="750"/>
    <x v="1"/>
    <x v="1"/>
    <s v="R1012"/>
    <s v="Sep"/>
    <n v="2002"/>
  </r>
  <r>
    <s v="Id2349"/>
    <n v="1993"/>
    <s v="Aug"/>
    <n v="9"/>
    <n v="0"/>
    <n v="760"/>
    <x v="1"/>
    <x v="1"/>
    <s v="R1013"/>
    <s v="Aug"/>
    <n v="1993"/>
  </r>
  <r>
    <s v="Id2350"/>
    <n v="1996"/>
    <s v="Oct"/>
    <n v="22"/>
    <n v="0"/>
    <n v="760"/>
    <x v="1"/>
    <x v="0"/>
    <s v="R1013"/>
    <s v="Oct"/>
    <n v="1996"/>
  </r>
  <r>
    <s v="Id2351"/>
    <n v="1993"/>
    <s v="Jun"/>
    <n v="28"/>
    <n v="0"/>
    <n v="770"/>
    <x v="1"/>
    <x v="0"/>
    <s v="R1013"/>
    <s v="Jun"/>
    <n v="1993"/>
  </r>
  <r>
    <s v="Id2352"/>
    <n v="1996"/>
    <s v="?"/>
    <n v="18"/>
    <n v="0"/>
    <n v="770.38"/>
    <x v="1"/>
    <x v="3"/>
    <s v="R1012"/>
    <s v="Sep"/>
    <n v="1996"/>
  </r>
  <r>
    <s v="Id2353"/>
    <n v="1995"/>
    <s v="Dec"/>
    <n v="7"/>
    <n v="0"/>
    <n v="773.54"/>
    <x v="1"/>
    <x v="2"/>
    <s v="R1013"/>
    <s v="Dec"/>
    <n v="1995"/>
  </r>
  <r>
    <s v="Id2354"/>
    <n v="2004"/>
    <s v="Oct"/>
    <n v="7"/>
    <n v="0"/>
    <n v="830.52"/>
    <x v="1"/>
    <x v="2"/>
    <s v="R1011"/>
    <s v="Oct"/>
    <n v="2004"/>
  </r>
  <r>
    <s v="Id2355"/>
    <n v="2000"/>
    <s v="Nov"/>
    <n v="18"/>
    <n v="0"/>
    <n v="865.41"/>
    <x v="1"/>
    <x v="1"/>
    <s v="R1013"/>
    <s v="Nov"/>
    <n v="2000"/>
  </r>
  <r>
    <s v="Id2356"/>
    <n v="1993"/>
    <s v="Nov"/>
    <n v="27"/>
    <n v="0"/>
    <n v="896.21"/>
    <x v="1"/>
    <x v="1"/>
    <s v="R1013"/>
    <s v="Nov"/>
    <n v="1993"/>
  </r>
  <r>
    <s v="Id2357"/>
    <n v="1994"/>
    <s v="Oct"/>
    <n v="30"/>
    <n v="0"/>
    <n v="915.07"/>
    <x v="1"/>
    <x v="1"/>
    <s v="R1013"/>
    <s v="Oct"/>
    <n v="1994"/>
  </r>
  <r>
    <s v="Id2358"/>
    <n v="1995"/>
    <s v="Oct"/>
    <n v="28"/>
    <n v="0"/>
    <n v="928.59"/>
    <x v="1"/>
    <x v="1"/>
    <s v="R1013"/>
    <s v="Oct"/>
    <n v="1995"/>
  </r>
  <r>
    <s v="Id2359"/>
    <n v="2001"/>
    <s v="Aug"/>
    <n v="19"/>
    <n v="0"/>
    <n v="964.71"/>
    <x v="1"/>
    <x v="2"/>
    <s v="R1013"/>
    <s v="Aug"/>
    <n v="2001"/>
  </r>
  <r>
    <s v="Id2360"/>
    <n v="1994"/>
    <s v="Nov"/>
    <n v="22"/>
    <n v="0"/>
    <n v="1006.65"/>
    <x v="1"/>
    <x v="2"/>
    <s v="R1013"/>
    <s v="Nov"/>
    <n v="1994"/>
  </r>
  <r>
    <s v="Id2361"/>
    <n v="2000"/>
    <s v="Oct"/>
    <n v="9"/>
    <n v="0"/>
    <n v="1012"/>
    <x v="1"/>
    <x v="2"/>
    <s v="R1013"/>
    <s v="Oct"/>
    <n v="2000"/>
  </r>
  <r>
    <s v="Id2362"/>
    <n v="1999"/>
    <s v="Aug"/>
    <n v="5"/>
    <n v="0"/>
    <n v="1019"/>
    <x v="1"/>
    <x v="2"/>
    <s v="R1013"/>
    <s v="Aug"/>
    <n v="1999"/>
  </r>
  <r>
    <s v="Id2363"/>
    <n v="1995"/>
    <s v="Oct"/>
    <n v="5"/>
    <n v="0"/>
    <n v="1033.74"/>
    <x v="1"/>
    <x v="1"/>
    <s v="R1013"/>
    <s v="Oct"/>
    <n v="1995"/>
  </r>
  <r>
    <s v="Id2364"/>
    <n v="1994"/>
    <s v="Nov"/>
    <n v="17"/>
    <n v="0"/>
    <n v="1044"/>
    <x v="1"/>
    <x v="2"/>
    <s v="R1013"/>
    <s v="Nov"/>
    <n v="1994"/>
  </r>
  <r>
    <s v="Id2365"/>
    <n v="2002"/>
    <s v="Jul"/>
    <n v="20"/>
    <n v="0"/>
    <n v="1047"/>
    <x v="1"/>
    <x v="1"/>
    <s v="R1013"/>
    <s v="Jul"/>
    <n v="2002"/>
  </r>
  <r>
    <s v="Id2366"/>
    <n v="2002"/>
    <s v="Jul"/>
    <n v="1"/>
    <n v="0"/>
    <n v="1049"/>
    <x v="1"/>
    <x v="2"/>
    <s v="R1012"/>
    <s v="Jul"/>
    <n v="2002"/>
  </r>
  <r>
    <s v="Id2367"/>
    <n v="1995"/>
    <s v="Jun"/>
    <n v="1"/>
    <n v="0"/>
    <n v="1056"/>
    <x v="1"/>
    <x v="2"/>
    <s v="R1013"/>
    <s v="Jun"/>
    <n v="1995"/>
  </r>
  <r>
    <s v="Id2368"/>
    <n v="1993"/>
    <s v="Sep"/>
    <n v="28"/>
    <n v="0"/>
    <n v="1068"/>
    <x v="1"/>
    <x v="1"/>
    <s v="R1013"/>
    <s v="Sep"/>
    <n v="1993"/>
  </r>
  <r>
    <s v="Id2369"/>
    <n v="2004"/>
    <s v="Aug"/>
    <n v="24"/>
    <n v="0"/>
    <n v="1070"/>
    <x v="1"/>
    <x v="0"/>
    <s v="R1013"/>
    <s v="Aug"/>
    <n v="2004"/>
  </r>
  <r>
    <s v="Id2370"/>
    <n v="1997"/>
    <s v="Aug"/>
    <n v="13"/>
    <n v="0"/>
    <n v="1071"/>
    <x v="1"/>
    <x v="0"/>
    <s v="R1013"/>
    <s v="Aug"/>
    <n v="1997"/>
  </r>
  <r>
    <s v="Id2371"/>
    <n v="1998"/>
    <s v="Dec"/>
    <n v="26"/>
    <n v="0"/>
    <n v="1082"/>
    <x v="1"/>
    <x v="2"/>
    <s v="R1013"/>
    <s v="Dec"/>
    <n v="1998"/>
  </r>
  <r>
    <s v="Id2372"/>
    <n v="2002"/>
    <s v="Aug"/>
    <n v="13"/>
    <n v="0"/>
    <n v="1086"/>
    <x v="1"/>
    <x v="0"/>
    <s v="R1013"/>
    <s v="Aug"/>
    <n v="2002"/>
  </r>
  <r>
    <s v="Id2373"/>
    <n v="2004"/>
    <s v="Nov"/>
    <n v="12"/>
    <n v="0"/>
    <n v="1121.8699999999999"/>
    <x v="1"/>
    <x v="1"/>
    <s v="R1013"/>
    <s v="Nov"/>
    <n v="2004"/>
  </r>
  <r>
    <s v="Id2374"/>
    <n v="2004"/>
    <s v="Jun"/>
    <n v="14"/>
    <n v="0"/>
    <n v="1131.51"/>
    <x v="1"/>
    <x v="1"/>
    <s v="R1013"/>
    <s v="Jun"/>
    <n v="2004"/>
  </r>
  <r>
    <s v="Id2375"/>
    <n v="2002"/>
    <s v="Jul"/>
    <n v="19"/>
    <n v="0"/>
    <n v="1132"/>
    <x v="1"/>
    <x v="1"/>
    <s v="R1013"/>
    <s v="Jul"/>
    <n v="2002"/>
  </r>
  <r>
    <s v="Id2376"/>
    <n v="2004"/>
    <s v="Oct"/>
    <n v="6"/>
    <n v="0"/>
    <n v="1135"/>
    <x v="1"/>
    <x v="0"/>
    <s v="R1013"/>
    <s v="Oct"/>
    <n v="2004"/>
  </r>
  <r>
    <s v="Id2377"/>
    <n v="2004"/>
    <s v="Jun"/>
    <n v="11"/>
    <n v="0"/>
    <n v="1135.94"/>
    <x v="1"/>
    <x v="0"/>
    <s v="R1013"/>
    <s v="Jun"/>
    <n v="2004"/>
  </r>
  <r>
    <s v="Id2378"/>
    <n v="2004"/>
    <s v="Nov"/>
    <n v="28"/>
    <n v="0"/>
    <n v="1136.4000000000001"/>
    <x v="1"/>
    <x v="0"/>
    <s v="R1013"/>
    <s v="Nov"/>
    <n v="2004"/>
  </r>
  <r>
    <s v="Id2379"/>
    <n v="2002"/>
    <s v="Aug"/>
    <n v="11"/>
    <n v="0"/>
    <n v="1137"/>
    <x v="1"/>
    <x v="1"/>
    <s v="R1013"/>
    <s v="Aug"/>
    <n v="2002"/>
  </r>
  <r>
    <s v="Id2380"/>
    <n v="2004"/>
    <s v="Nov"/>
    <n v="6"/>
    <n v="0"/>
    <n v="1137.01"/>
    <x v="1"/>
    <x v="1"/>
    <s v="R1013"/>
    <s v="Nov"/>
    <n v="2004"/>
  </r>
  <r>
    <s v="Id2381"/>
    <n v="2004"/>
    <s v="Oct"/>
    <n v="15"/>
    <n v="0"/>
    <n v="1137.01"/>
    <x v="1"/>
    <x v="1"/>
    <s v="R1013"/>
    <s v="Oct"/>
    <n v="2004"/>
  </r>
  <r>
    <s v="Id2382"/>
    <n v="2004"/>
    <s v="Nov"/>
    <n v="27"/>
    <n v="0"/>
    <n v="1137.47"/>
    <x v="1"/>
    <x v="2"/>
    <s v="R1013"/>
    <s v="Nov"/>
    <n v="2004"/>
  </r>
  <r>
    <s v="Id2383"/>
    <n v="2001"/>
    <s v="Oct"/>
    <n v="25"/>
    <n v="0"/>
    <n v="1141"/>
    <x v="1"/>
    <x v="1"/>
    <s v="R1013"/>
    <s v="Oct"/>
    <n v="2001"/>
  </r>
  <r>
    <s v="Id2384"/>
    <n v="2004"/>
    <s v="Sep"/>
    <n v="12"/>
    <n v="0"/>
    <n v="1141.45"/>
    <x v="1"/>
    <x v="0"/>
    <s v="R1013"/>
    <s v="Sep"/>
    <n v="2004"/>
  </r>
  <r>
    <s v="Id2385"/>
    <n v="2002"/>
    <s v="Oct"/>
    <n v="1"/>
    <n v="0"/>
    <n v="1142"/>
    <x v="1"/>
    <x v="2"/>
    <s v="R1011"/>
    <s v="Oct"/>
    <n v="2002"/>
  </r>
  <r>
    <s v="Id2386"/>
    <n v="2004"/>
    <s v="Jun"/>
    <n v="10"/>
    <n v="0"/>
    <n v="1146.8"/>
    <x v="0"/>
    <x v="2"/>
    <s v="R1013"/>
    <s v="Jun"/>
    <n v="2004"/>
  </r>
  <r>
    <s v="Id2387"/>
    <n v="2003"/>
    <s v="Jun"/>
    <n v="12"/>
    <n v="0"/>
    <n v="1149"/>
    <x v="0"/>
    <x v="1"/>
    <s v="R1012"/>
    <s v="Jun"/>
    <n v="2003"/>
  </r>
  <r>
    <s v="Id2388"/>
    <n v="2004"/>
    <s v="Jul"/>
    <n v="18"/>
    <n v="0"/>
    <n v="1149.4000000000001"/>
    <x v="0"/>
    <x v="2"/>
    <s v="R1013"/>
    <s v="Jul"/>
    <n v="2004"/>
  </r>
  <r>
    <s v="Id2389"/>
    <n v="1994"/>
    <s v="Jul"/>
    <n v="26"/>
    <n v="0"/>
    <n v="1158.32"/>
    <x v="0"/>
    <x v="1"/>
    <s v="R1013"/>
    <s v="Jul"/>
    <n v="1994"/>
  </r>
  <r>
    <s v="Id2390"/>
    <n v="2004"/>
    <s v="Nov"/>
    <n v="11"/>
    <n v="0"/>
    <n v="1163.46"/>
    <x v="0"/>
    <x v="0"/>
    <s v="R1013"/>
    <s v="Nov"/>
    <n v="2004"/>
  </r>
  <r>
    <s v="Id2391"/>
    <n v="2002"/>
    <s v="Jun"/>
    <n v="11"/>
    <n v="0"/>
    <n v="1165"/>
    <x v="0"/>
    <x v="0"/>
    <s v="R1012"/>
    <s v="Jun"/>
    <n v="2002"/>
  </r>
  <r>
    <s v="Id2392"/>
    <n v="2001"/>
    <s v="Nov"/>
    <n v="12"/>
    <n v="0"/>
    <n v="1167"/>
    <x v="0"/>
    <x v="1"/>
    <s v="R1013"/>
    <s v="Nov"/>
    <n v="2001"/>
  </r>
  <r>
    <s v="Id2393"/>
    <n v="1996"/>
    <s v="Aug"/>
    <n v="11"/>
    <n v="0"/>
    <n v="1178"/>
    <x v="0"/>
    <x v="0"/>
    <s v="R1013"/>
    <s v="Aug"/>
    <n v="1996"/>
  </r>
  <r>
    <s v="Id2394"/>
    <n v="1997"/>
    <s v="Jun"/>
    <n v="28"/>
    <n v="0"/>
    <n v="1178.07"/>
    <x v="0"/>
    <x v="2"/>
    <s v="R1013"/>
    <s v="Jun"/>
    <n v="1997"/>
  </r>
  <r>
    <s v="Id2395"/>
    <n v="2002"/>
    <s v="Aug"/>
    <n v="26"/>
    <n v="0"/>
    <n v="1191"/>
    <x v="0"/>
    <x v="1"/>
    <s v="R1013"/>
    <s v="Aug"/>
    <n v="2002"/>
  </r>
  <r>
    <s v="Id2396"/>
    <n v="1999"/>
    <s v="Jun"/>
    <n v="28"/>
    <n v="0"/>
    <n v="1200"/>
    <x v="0"/>
    <x v="0"/>
    <s v="R1012"/>
    <s v="Jun"/>
    <n v="1999"/>
  </r>
  <r>
    <s v="Id2397"/>
    <n v="1992"/>
    <s v="Oct"/>
    <n v="6"/>
    <n v="0"/>
    <n v="1200.55"/>
    <x v="0"/>
    <x v="0"/>
    <s v="R1013"/>
    <s v="Oct"/>
    <n v="1992"/>
  </r>
  <r>
    <s v="Id2398"/>
    <n v="2004"/>
    <s v="Jun"/>
    <n v="2"/>
    <n v="0"/>
    <n v="1210"/>
    <x v="0"/>
    <x v="1"/>
    <s v="R1013"/>
    <s v="Jun"/>
    <n v="2004"/>
  </r>
  <r>
    <s v="Id2399"/>
    <n v="1996"/>
    <s v="Nov"/>
    <n v="4"/>
    <n v="0"/>
    <n v="1220"/>
    <x v="0"/>
    <x v="0"/>
    <s v="R1012"/>
    <s v="Nov"/>
    <n v="1996"/>
  </r>
  <r>
    <s v="Id2400"/>
    <n v="2004"/>
    <s v="Jul"/>
    <n v="9"/>
    <n v="0"/>
    <n v="1224"/>
    <x v="0"/>
    <x v="1"/>
    <s v="R1013"/>
    <s v="Jul"/>
    <n v="2004"/>
  </r>
  <r>
    <s v="Id2401"/>
    <n v="2004"/>
    <s v="Oct"/>
    <n v="16"/>
    <n v="0"/>
    <n v="1228"/>
    <x v="0"/>
    <x v="1"/>
    <s v="R1012"/>
    <s v="Oct"/>
    <n v="2004"/>
  </r>
  <r>
    <s v="Id2402"/>
    <n v="1998"/>
    <s v="Jul"/>
    <n v="13"/>
    <n v="0"/>
    <n v="1234"/>
    <x v="0"/>
    <x v="1"/>
    <s v="R1013"/>
    <s v="Jul"/>
    <n v="1998"/>
  </r>
  <r>
    <s v="Id2403"/>
    <n v="2002"/>
    <s v="Dec"/>
    <n v="12"/>
    <n v="0"/>
    <n v="1237"/>
    <x v="0"/>
    <x v="2"/>
    <s v="R1013"/>
    <s v="Dec"/>
    <n v="2002"/>
  </r>
  <r>
    <s v="Id2404"/>
    <n v="1998"/>
    <s v="Oct"/>
    <n v="11"/>
    <n v="0"/>
    <n v="1240"/>
    <x v="0"/>
    <x v="1"/>
    <s v="R1012"/>
    <s v="Oct"/>
    <n v="1998"/>
  </r>
  <r>
    <s v="Id2405"/>
    <n v="2002"/>
    <s v="Jul"/>
    <n v="1"/>
    <n v="0"/>
    <n v="1241"/>
    <x v="0"/>
    <x v="2"/>
    <s v="R1013"/>
    <s v="Jul"/>
    <n v="2002"/>
  </r>
  <r>
    <s v="Id2406"/>
    <n v="2003"/>
    <s v="Aug"/>
    <n v="2"/>
    <n v="0"/>
    <n v="1241.57"/>
    <x v="0"/>
    <x v="2"/>
    <s v="R1011"/>
    <s v="Aug"/>
    <n v="2003"/>
  </r>
  <r>
    <s v="Id2407"/>
    <n v="2003"/>
    <s v="Sep"/>
    <n v="15"/>
    <n v="0"/>
    <n v="1242.26"/>
    <x v="0"/>
    <x v="1"/>
    <s v="R1011"/>
    <s v="Sep"/>
    <n v="2003"/>
  </r>
  <r>
    <s v="Id2408"/>
    <n v="2003"/>
    <s v="Sep"/>
    <n v="8"/>
    <n v="0"/>
    <n v="1242.82"/>
    <x v="0"/>
    <x v="1"/>
    <s v="R1011"/>
    <s v="Sep"/>
    <n v="2003"/>
  </r>
  <r>
    <s v="Id2409"/>
    <n v="2003"/>
    <s v="Sep"/>
    <n v="15"/>
    <n v="0"/>
    <n v="1252.4100000000001"/>
    <x v="0"/>
    <x v="0"/>
    <s v="R1011"/>
    <s v="Sep"/>
    <n v="2003"/>
  </r>
  <r>
    <s v="Id2410"/>
    <n v="1997"/>
    <s v="Nov"/>
    <n v="4"/>
    <n v="0"/>
    <n v="1253"/>
    <x v="0"/>
    <x v="2"/>
    <s v="R1013"/>
    <s v="Nov"/>
    <n v="1997"/>
  </r>
  <r>
    <s v="Id2411"/>
    <n v="2003"/>
    <s v="Dec"/>
    <n v="10"/>
    <n v="0"/>
    <n v="1253.94"/>
    <x v="0"/>
    <x v="2"/>
    <s v="R1011"/>
    <s v="Dec"/>
    <n v="2003"/>
  </r>
  <r>
    <s v="Id2412"/>
    <n v="2003"/>
    <s v="Oct"/>
    <n v="13"/>
    <n v="0"/>
    <n v="1256.3"/>
    <x v="0"/>
    <x v="0"/>
    <s v="R1011"/>
    <s v="Oct"/>
    <n v="2003"/>
  </r>
  <r>
    <s v="Id2413"/>
    <n v="2003"/>
    <s v="Oct"/>
    <n v="30"/>
    <n v="0"/>
    <n v="1261.44"/>
    <x v="0"/>
    <x v="0"/>
    <s v="R1011"/>
    <s v="Oct"/>
    <n v="2003"/>
  </r>
  <r>
    <s v="Id2414"/>
    <n v="2003"/>
    <s v="Aug"/>
    <n v="15"/>
    <n v="0"/>
    <n v="1261.8599999999999"/>
    <x v="0"/>
    <x v="0"/>
    <s v="R1011"/>
    <s v="Aug"/>
    <n v="2003"/>
  </r>
  <r>
    <s v="Id2415"/>
    <n v="2003"/>
    <s v="Nov"/>
    <n v="21"/>
    <n v="0"/>
    <n v="1263.25"/>
    <x v="0"/>
    <x v="0"/>
    <s v="R1011"/>
    <s v="Nov"/>
    <n v="2003"/>
  </r>
  <r>
    <s v="Id2416"/>
    <n v="2002"/>
    <s v="Dec"/>
    <n v="4"/>
    <n v="0"/>
    <n v="1267"/>
    <x v="0"/>
    <x v="1"/>
    <s v="R1013"/>
    <s v="Dec"/>
    <n v="2002"/>
  </r>
  <r>
    <s v="Id2417"/>
    <n v="1997"/>
    <s v="Oct"/>
    <n v="26"/>
    <n v="0"/>
    <n v="1276"/>
    <x v="0"/>
    <x v="2"/>
    <s v="R1012"/>
    <s v="Oct"/>
    <n v="1997"/>
  </r>
  <r>
    <s v="Id2418"/>
    <n v="2004"/>
    <s v="Sep"/>
    <n v="30"/>
    <n v="0"/>
    <n v="1283"/>
    <x v="0"/>
    <x v="1"/>
    <s v="R1013"/>
    <s v="Sep"/>
    <n v="2004"/>
  </r>
  <r>
    <s v="Id2419"/>
    <n v="2004"/>
    <s v="Jul"/>
    <n v="28"/>
    <n v="0"/>
    <n v="1285"/>
    <x v="0"/>
    <x v="0"/>
    <s v="R1013"/>
    <s v="Jul"/>
    <n v="2004"/>
  </r>
  <r>
    <s v="Id2420"/>
    <n v="2000"/>
    <s v="Jun"/>
    <n v="26"/>
    <n v="0"/>
    <n v="1286"/>
    <x v="0"/>
    <x v="2"/>
    <s v="R1013"/>
    <s v="Jun"/>
    <n v="2000"/>
  </r>
  <r>
    <s v="Id2421"/>
    <n v="1998"/>
    <s v="Jun"/>
    <n v="4"/>
    <n v="0"/>
    <n v="1290.93"/>
    <x v="0"/>
    <x v="2"/>
    <s v="R1013"/>
    <s v="Jun"/>
    <n v="1998"/>
  </r>
  <r>
    <s v="Id2422"/>
    <n v="2001"/>
    <s v="Nov"/>
    <n v="29"/>
    <n v="0"/>
    <n v="1293"/>
    <x v="0"/>
    <x v="0"/>
    <s v="R1012"/>
    <s v="Nov"/>
    <n v="2001"/>
  </r>
  <r>
    <s v="Id2423"/>
    <n v="2002"/>
    <s v="Dec"/>
    <n v="10"/>
    <n v="0"/>
    <n v="1304"/>
    <x v="0"/>
    <x v="2"/>
    <s v="R1012"/>
    <s v="Dec"/>
    <n v="2002"/>
  </r>
  <r>
    <s v="Id2424"/>
    <n v="1999"/>
    <s v="Dec"/>
    <n v="2"/>
    <n v="0"/>
    <n v="1304"/>
    <x v="0"/>
    <x v="2"/>
    <s v="R1013"/>
    <s v="Dec"/>
    <n v="1999"/>
  </r>
  <r>
    <s v="Id2425"/>
    <n v="2002"/>
    <s v="Oct"/>
    <n v="13"/>
    <n v="0"/>
    <n v="1315"/>
    <x v="0"/>
    <x v="2"/>
    <s v="R1013"/>
    <s v="Oct"/>
    <n v="2002"/>
  </r>
  <r>
    <s v="Id2426"/>
    <n v="1999"/>
    <s v="Oct"/>
    <n v="14"/>
    <n v="0"/>
    <n v="1329.17"/>
    <x v="0"/>
    <x v="0"/>
    <s v="R1013"/>
    <s v="Oct"/>
    <n v="1999"/>
  </r>
  <r>
    <s v="Id2427"/>
    <n v="1998"/>
    <s v="Jul"/>
    <n v="12"/>
    <n v="0"/>
    <n v="1332.61"/>
    <x v="0"/>
    <x v="0"/>
    <s v="R1013"/>
    <s v="Jul"/>
    <n v="1998"/>
  </r>
  <r>
    <s v="Id2428"/>
    <n v="1995"/>
    <s v="Jul"/>
    <n v="30"/>
    <n v="0"/>
    <n v="1338"/>
    <x v="0"/>
    <x v="0"/>
    <s v="R1012"/>
    <s v="Jul"/>
    <n v="1995"/>
  </r>
  <r>
    <s v="Id2429"/>
    <n v="1997"/>
    <s v="Nov"/>
    <n v="7"/>
    <n v="0"/>
    <n v="1341.16"/>
    <x v="0"/>
    <x v="2"/>
    <s v="R1012"/>
    <s v="Nov"/>
    <n v="1997"/>
  </r>
  <r>
    <s v="Id2430"/>
    <n v="1998"/>
    <s v="Dec"/>
    <n v="3"/>
    <n v="0"/>
    <n v="1359"/>
    <x v="0"/>
    <x v="1"/>
    <s v="R1013"/>
    <s v="Dec"/>
    <n v="1998"/>
  </r>
  <r>
    <s v="Id2431"/>
    <n v="2002"/>
    <s v="Aug"/>
    <n v="15"/>
    <n v="0"/>
    <n v="1382"/>
    <x v="0"/>
    <x v="1"/>
    <s v="R1013"/>
    <s v="Aug"/>
    <n v="2002"/>
  </r>
  <r>
    <s v="Id2432"/>
    <n v="1999"/>
    <s v="Jul"/>
    <n v="6"/>
    <n v="0"/>
    <n v="1389"/>
    <x v="0"/>
    <x v="2"/>
    <s v="R1013"/>
    <s v="Jul"/>
    <n v="1999"/>
  </r>
  <r>
    <s v="Id2433"/>
    <n v="2002"/>
    <s v="Nov"/>
    <n v="14"/>
    <n v="0"/>
    <n v="1390"/>
    <x v="0"/>
    <x v="2"/>
    <s v="R1013"/>
    <s v="Nov"/>
    <n v="2002"/>
  </r>
  <r>
    <s v="Id2434"/>
    <n v="2002"/>
    <s v="Dec"/>
    <n v="22"/>
    <n v="0"/>
    <n v="1391.53"/>
    <x v="0"/>
    <x v="1"/>
    <s v="R1013"/>
    <s v="Dec"/>
    <n v="2002"/>
  </r>
  <r>
    <s v="Id2435"/>
    <n v="1998"/>
    <s v="Sep"/>
    <n v="5"/>
    <n v="0"/>
    <n v="1400.44"/>
    <x v="0"/>
    <x v="2"/>
    <s v="R1013"/>
    <s v="Sep"/>
    <n v="1998"/>
  </r>
  <r>
    <s v="Id2436"/>
    <n v="1997"/>
    <s v="Oct"/>
    <n v="27"/>
    <n v="0"/>
    <n v="1402"/>
    <x v="0"/>
    <x v="0"/>
    <s v="R1011"/>
    <s v="Oct"/>
    <n v="1997"/>
  </r>
  <r>
    <s v="Id2437"/>
    <n v="1996"/>
    <s v="Jun"/>
    <n v="23"/>
    <n v="0"/>
    <n v="1417"/>
    <x v="0"/>
    <x v="0"/>
    <s v="R1013"/>
    <s v="Jun"/>
    <n v="1996"/>
  </r>
  <r>
    <s v="Id2438"/>
    <n v="2001"/>
    <s v="Aug"/>
    <n v="23"/>
    <n v="0"/>
    <n v="1421"/>
    <x v="0"/>
    <x v="2"/>
    <s v="R1013"/>
    <s v="Aug"/>
    <n v="2001"/>
  </r>
  <r>
    <s v="Id2439"/>
    <n v="1997"/>
    <s v="Dec"/>
    <n v="5"/>
    <n v="0"/>
    <n v="1422"/>
    <x v="0"/>
    <x v="2"/>
    <s v="R1013"/>
    <s v="Dec"/>
    <n v="1997"/>
  </r>
  <r>
    <s v="Id2440"/>
    <n v="2000"/>
    <s v="Sep"/>
    <n v="1"/>
    <n v="0"/>
    <n v="1438"/>
    <x v="0"/>
    <x v="2"/>
    <s v="R1013"/>
    <s v="Sep"/>
    <n v="2000"/>
  </r>
  <r>
    <s v="Id2441"/>
    <n v="1997"/>
    <s v="Jun"/>
    <n v="19"/>
    <n v="0"/>
    <n v="1445"/>
    <x v="0"/>
    <x v="1"/>
    <s v="R1013"/>
    <s v="Jun"/>
    <n v="1997"/>
  </r>
  <r>
    <s v="Id2442"/>
    <n v="2003"/>
    <s v="Jun"/>
    <n v="20"/>
    <n v="0"/>
    <n v="1467"/>
    <x v="0"/>
    <x v="2"/>
    <s v="R1013"/>
    <s v="Jun"/>
    <n v="2003"/>
  </r>
  <r>
    <s v="Id2443"/>
    <n v="1998"/>
    <s v="Dec"/>
    <n v="7"/>
    <n v="0"/>
    <n v="1477"/>
    <x v="0"/>
    <x v="1"/>
    <s v="R1013"/>
    <s v="Dec"/>
    <n v="1998"/>
  </r>
  <r>
    <s v="Id2444"/>
    <n v="1997"/>
    <s v="Jun"/>
    <n v="9"/>
    <n v="0"/>
    <n v="1481"/>
    <x v="0"/>
    <x v="1"/>
    <s v="R1012"/>
    <s v="Jun"/>
    <n v="1997"/>
  </r>
  <r>
    <s v="Id2445"/>
    <n v="1995"/>
    <s v="Oct"/>
    <n v="7"/>
    <n v="0"/>
    <n v="1493"/>
    <x v="0"/>
    <x v="0"/>
    <s v="R1013"/>
    <s v="Oct"/>
    <n v="1995"/>
  </r>
  <r>
    <s v="Id2446"/>
    <n v="1998"/>
    <s v="Jun"/>
    <n v="19"/>
    <n v="0"/>
    <n v="1497"/>
    <x v="0"/>
    <x v="2"/>
    <s v="R1013"/>
    <s v="Jun"/>
    <n v="1998"/>
  </r>
  <r>
    <s v="Id2447"/>
    <n v="2001"/>
    <s v="Aug"/>
    <n v="25"/>
    <n v="0"/>
    <n v="1515.34"/>
    <x v="0"/>
    <x v="0"/>
    <s v="R1013"/>
    <s v="Aug"/>
    <n v="2001"/>
  </r>
  <r>
    <s v="Id2448"/>
    <n v="2001"/>
    <s v="Jul"/>
    <n v="7"/>
    <n v="0"/>
    <n v="1526.31"/>
    <x v="0"/>
    <x v="0"/>
    <s v="R1011"/>
    <s v="Jul"/>
    <n v="2001"/>
  </r>
  <r>
    <s v="Id2449"/>
    <n v="2001"/>
    <s v="Jun"/>
    <n v="2"/>
    <n v="0"/>
    <n v="1532.47"/>
    <x v="0"/>
    <x v="2"/>
    <s v="R1013"/>
    <s v="Jun"/>
    <n v="2001"/>
  </r>
  <r>
    <s v="Id2450"/>
    <n v="2001"/>
    <s v="Dec"/>
    <n v="5"/>
    <n v="0"/>
    <n v="1534.3"/>
    <x v="0"/>
    <x v="2"/>
    <s v="R1013"/>
    <s v="Dec"/>
    <n v="2001"/>
  </r>
  <r>
    <s v="Id2451"/>
    <n v="1992"/>
    <s v="Sep"/>
    <n v="22"/>
    <n v="0"/>
    <n v="1566.88"/>
    <x v="0"/>
    <x v="1"/>
    <s v="R1013"/>
    <s v="Sep"/>
    <n v="1992"/>
  </r>
  <r>
    <s v="Id2452"/>
    <n v="2004"/>
    <s v="Nov"/>
    <n v="19"/>
    <n v="0"/>
    <n v="1607.51"/>
    <x v="0"/>
    <x v="0"/>
    <s v="R1013"/>
    <s v="Nov"/>
    <n v="2004"/>
  </r>
  <r>
    <s v="Id2453"/>
    <n v="2004"/>
    <s v="Jul"/>
    <n v="22"/>
    <n v="0"/>
    <n v="1615.77"/>
    <x v="0"/>
    <x v="1"/>
    <s v="R1013"/>
    <s v="Jul"/>
    <n v="2004"/>
  </r>
  <r>
    <s v="Id2454"/>
    <n v="1995"/>
    <s v="Aug"/>
    <n v="5"/>
    <n v="0"/>
    <n v="1617.16"/>
    <x v="0"/>
    <x v="1"/>
    <s v="R1013"/>
    <s v="Aug"/>
    <n v="1995"/>
  </r>
  <r>
    <s v="Id2455"/>
    <n v="2003"/>
    <s v="Sep"/>
    <n v="14"/>
    <n v="0"/>
    <n v="1621.34"/>
    <x v="0"/>
    <x v="2"/>
    <s v="R1012"/>
    <s v="Sep"/>
    <n v="2003"/>
  </r>
  <r>
    <s v="Id2456"/>
    <n v="2004"/>
    <s v="Aug"/>
    <n v="21"/>
    <n v="0"/>
    <n v="1621.88"/>
    <x v="0"/>
    <x v="2"/>
    <s v="R1013"/>
    <s v="Aug"/>
    <n v="2004"/>
  </r>
  <r>
    <s v="Id2457"/>
    <n v="2004"/>
    <s v="Jul"/>
    <n v="25"/>
    <n v="0"/>
    <n v="1622.19"/>
    <x v="0"/>
    <x v="1"/>
    <s v="R1013"/>
    <s v="Jul"/>
    <n v="2004"/>
  </r>
  <r>
    <s v="Id2458"/>
    <n v="2003"/>
    <s v="Sep"/>
    <n v="9"/>
    <n v="0"/>
    <n v="1625.43"/>
    <x v="0"/>
    <x v="0"/>
    <s v="R1012"/>
    <s v="Sep"/>
    <n v="2003"/>
  </r>
  <r>
    <s v="Id2459"/>
    <n v="2003"/>
    <s v="Dec"/>
    <n v="4"/>
    <n v="0"/>
    <n v="1627.28"/>
    <x v="0"/>
    <x v="2"/>
    <s v="R1012"/>
    <s v="Dec"/>
    <n v="2003"/>
  </r>
  <r>
    <s v="Id2460"/>
    <n v="2003"/>
    <s v="Jul"/>
    <n v="17"/>
    <n v="0"/>
    <n v="1628.47"/>
    <x v="0"/>
    <x v="1"/>
    <s v="R1012"/>
    <s v="Jul"/>
    <n v="2003"/>
  </r>
  <r>
    <s v="Id2461"/>
    <n v="2004"/>
    <s v="Oct"/>
    <n v="4"/>
    <n v="0"/>
    <n v="1629.83"/>
    <x v="0"/>
    <x v="2"/>
    <s v="R1013"/>
    <s v="Oct"/>
    <n v="2004"/>
  </r>
  <r>
    <s v="Id2462"/>
    <n v="2004"/>
    <s v="Dec"/>
    <n v="5"/>
    <n v="0"/>
    <n v="1631.67"/>
    <x v="0"/>
    <x v="0"/>
    <s v="R1013"/>
    <s v="Dec"/>
    <n v="2004"/>
  </r>
  <r>
    <s v="Id2463"/>
    <n v="2004"/>
    <s v="Jul"/>
    <n v="9"/>
    <n v="0"/>
    <n v="1631.82"/>
    <x v="0"/>
    <x v="1"/>
    <s v="R1013"/>
    <s v="Jul"/>
    <n v="2004"/>
  </r>
  <r>
    <s v="Id2464"/>
    <n v="2003"/>
    <s v="Oct"/>
    <n v="3"/>
    <n v="0"/>
    <n v="1632.04"/>
    <x v="0"/>
    <x v="2"/>
    <s v="R1012"/>
    <s v="Oct"/>
    <n v="2003"/>
  </r>
  <r>
    <s v="Id2465"/>
    <n v="2003"/>
    <s v="Sep"/>
    <n v="16"/>
    <n v="0"/>
    <n v="1632.56"/>
    <x v="0"/>
    <x v="2"/>
    <s v="R1012"/>
    <s v="Sep"/>
    <n v="2003"/>
  </r>
  <r>
    <s v="Id2466"/>
    <n v="2004"/>
    <s v="Dec"/>
    <n v="13"/>
    <n v="0"/>
    <n v="1633.04"/>
    <x v="0"/>
    <x v="2"/>
    <s v="R1013"/>
    <s v="Dec"/>
    <n v="2004"/>
  </r>
  <r>
    <s v="Id2467"/>
    <n v="2004"/>
    <s v="Aug"/>
    <n v="8"/>
    <n v="0"/>
    <n v="1633.96"/>
    <x v="0"/>
    <x v="1"/>
    <s v="R1013"/>
    <s v="Aug"/>
    <n v="2004"/>
  </r>
  <r>
    <s v="Id2468"/>
    <n v="2004"/>
    <s v="Jun"/>
    <n v="13"/>
    <n v="0"/>
    <n v="1634.57"/>
    <x v="0"/>
    <x v="2"/>
    <s v="R1013"/>
    <s v="Jun"/>
    <n v="2004"/>
  </r>
  <r>
    <s v="Id2469"/>
    <n v="2003"/>
    <s v="Dec"/>
    <n v="30"/>
    <n v="0"/>
    <n v="1635.73"/>
    <x v="0"/>
    <x v="0"/>
    <s v="R1012"/>
    <s v="Dec"/>
    <n v="2003"/>
  </r>
  <r>
    <s v="Id2470"/>
    <n v="2003"/>
    <s v="Sep"/>
    <n v="16"/>
    <n v="0"/>
    <n v="1639.56"/>
    <x v="0"/>
    <x v="2"/>
    <s v="R1012"/>
    <s v="Sep"/>
    <n v="2003"/>
  </r>
  <r>
    <s v="Id2471"/>
    <n v="2003"/>
    <s v="Aug"/>
    <n v="21"/>
    <n v="0"/>
    <n v="1639.56"/>
    <x v="0"/>
    <x v="2"/>
    <s v="R1012"/>
    <s v="Aug"/>
    <n v="2003"/>
  </r>
  <r>
    <s v="Id2472"/>
    <n v="2003"/>
    <s v="Dec"/>
    <n v="30"/>
    <n v="0"/>
    <n v="1646.43"/>
    <x v="0"/>
    <x v="1"/>
    <s v="R1012"/>
    <s v="Dec"/>
    <n v="2003"/>
  </r>
  <r>
    <s v="Id2473"/>
    <n v="2000"/>
    <s v="Oct"/>
    <n v="23"/>
    <n v="0"/>
    <n v="1665"/>
    <x v="0"/>
    <x v="2"/>
    <s v="R1013"/>
    <s v="Oct"/>
    <n v="2000"/>
  </r>
  <r>
    <s v="Id2474"/>
    <n v="2000"/>
    <s v="Jun"/>
    <n v="10"/>
    <n v="0"/>
    <n v="1674.63"/>
    <x v="0"/>
    <x v="2"/>
    <s v="R1013"/>
    <s v="Jun"/>
    <n v="2000"/>
  </r>
  <r>
    <s v="Id2475"/>
    <n v="2000"/>
    <s v="Oct"/>
    <n v="21"/>
    <n v="0"/>
    <n v="1682.6"/>
    <x v="0"/>
    <x v="2"/>
    <s v="R1011"/>
    <s v="Oct"/>
    <n v="2000"/>
  </r>
  <r>
    <s v="Id2476"/>
    <n v="2004"/>
    <s v="Nov"/>
    <n v="17"/>
    <n v="0"/>
    <n v="1694.8"/>
    <x v="0"/>
    <x v="2"/>
    <s v="R1015"/>
    <s v="Nov"/>
    <n v="2004"/>
  </r>
  <r>
    <s v="Id2477"/>
    <n v="2004"/>
    <s v="Dec"/>
    <n v="10"/>
    <n v="0"/>
    <n v="1702.46"/>
    <x v="0"/>
    <x v="0"/>
    <s v="R1019"/>
    <s v="Dec"/>
    <n v="2004"/>
  </r>
  <r>
    <s v="Id2478"/>
    <n v="2004"/>
    <s v="Nov"/>
    <n v="7"/>
    <n v="0"/>
    <n v="1704.57"/>
    <x v="0"/>
    <x v="1"/>
    <s v="R1016"/>
    <s v="Nov"/>
    <n v="2004"/>
  </r>
  <r>
    <s v="Id2479"/>
    <n v="2004"/>
    <s v="Dec"/>
    <n v="14"/>
    <n v="0"/>
    <n v="1704.7"/>
    <x v="0"/>
    <x v="0"/>
    <s v="R1018"/>
    <s v="Dec"/>
    <n v="2004"/>
  </r>
  <r>
    <s v="Id2480"/>
    <n v="2004"/>
    <s v="Dec"/>
    <n v="6"/>
    <n v="0"/>
    <n v="1705.62"/>
    <x v="0"/>
    <x v="2"/>
    <s v="R1015"/>
    <s v="Dec"/>
    <n v="2004"/>
  </r>
  <r>
    <s v="Id2481"/>
    <n v="2004"/>
    <s v="Oct"/>
    <n v="17"/>
    <n v="0"/>
    <n v="1708"/>
    <x v="1"/>
    <x v="2"/>
    <s v="R1016"/>
    <s v="Oct"/>
    <n v="2004"/>
  </r>
  <r>
    <s v="Id2482"/>
    <n v="2004"/>
    <s v="Dec"/>
    <n v="12"/>
    <n v="0"/>
    <n v="1708.93"/>
    <x v="1"/>
    <x v="1"/>
    <s v="R1019"/>
    <s v="Dec"/>
    <n v="2004"/>
  </r>
  <r>
    <s v="Id2483"/>
    <n v="2004"/>
    <s v="Sep"/>
    <n v="19"/>
    <n v="1"/>
    <n v="1711.03"/>
    <x v="1"/>
    <x v="0"/>
    <s v="R1013"/>
    <s v="Sep"/>
    <n v="2004"/>
  </r>
  <r>
    <s v="Id2484"/>
    <n v="2004"/>
    <s v="Sep"/>
    <n v="21"/>
    <n v="0"/>
    <n v="1712.23"/>
    <x v="1"/>
    <x v="1"/>
    <s v="R1016"/>
    <s v="Sep"/>
    <n v="2004"/>
  </r>
  <r>
    <s v="Id2485"/>
    <n v="2004"/>
    <s v="Jun"/>
    <n v="10"/>
    <n v="1"/>
    <n v="1719.44"/>
    <x v="1"/>
    <x v="0"/>
    <s v="R1013"/>
    <s v="Jun"/>
    <n v="2004"/>
  </r>
  <r>
    <s v="Id2486"/>
    <n v="2004"/>
    <s v="Sep"/>
    <n v="11"/>
    <n v="1"/>
    <n v="1720.35"/>
    <x v="1"/>
    <x v="0"/>
    <s v="R1013"/>
    <s v="Sep"/>
    <n v="2004"/>
  </r>
  <r>
    <s v="Id2487"/>
    <n v="2004"/>
    <s v="Oct"/>
    <n v="21"/>
    <n v="1"/>
    <n v="1725.55"/>
    <x v="1"/>
    <x v="2"/>
    <s v="R1013"/>
    <s v="Oct"/>
    <n v="2004"/>
  </r>
  <r>
    <s v="Id2488"/>
    <n v="2004"/>
    <s v="Sep"/>
    <n v="9"/>
    <n v="1"/>
    <n v="1727.54"/>
    <x v="1"/>
    <x v="1"/>
    <s v="R1013"/>
    <s v="Sep"/>
    <n v="2004"/>
  </r>
  <r>
    <s v="Id2489"/>
    <n v="2003"/>
    <s v="Nov"/>
    <n v="21"/>
    <n v="0"/>
    <n v="1727.79"/>
    <x v="1"/>
    <x v="0"/>
    <s v="R1011"/>
    <s v="Nov"/>
    <n v="2003"/>
  </r>
  <r>
    <s v="Id2490"/>
    <n v="2003"/>
    <s v="Sep"/>
    <n v="1"/>
    <n v="0"/>
    <n v="1728.9"/>
    <x v="1"/>
    <x v="2"/>
    <s v="R1011"/>
    <s v="Sep"/>
    <n v="2003"/>
  </r>
  <r>
    <s v="Id2491"/>
    <n v="2003"/>
    <s v="Nov"/>
    <n v="9"/>
    <n v="0"/>
    <n v="1731.68"/>
    <x v="1"/>
    <x v="2"/>
    <s v="R1011"/>
    <s v="Nov"/>
    <n v="2003"/>
  </r>
  <r>
    <s v="Id2492"/>
    <n v="2003"/>
    <s v="Nov"/>
    <n v="14"/>
    <n v="0"/>
    <n v="1737.38"/>
    <x v="1"/>
    <x v="2"/>
    <s v="R1011"/>
    <s v="Nov"/>
    <n v="2003"/>
  </r>
  <r>
    <s v="Id2493"/>
    <n v="2003"/>
    <s v="Jul"/>
    <n v="25"/>
    <n v="0"/>
    <n v="1743.21"/>
    <x v="1"/>
    <x v="1"/>
    <s v="R1011"/>
    <s v="Jul"/>
    <n v="2003"/>
  </r>
  <r>
    <s v="Id2494"/>
    <n v="2003"/>
    <s v="Jul"/>
    <n v="28"/>
    <n v="0"/>
    <n v="1744.47"/>
    <x v="1"/>
    <x v="1"/>
    <s v="R1011"/>
    <s v="Jul"/>
    <n v="2003"/>
  </r>
  <r>
    <s v="Id2495"/>
    <n v="2003"/>
    <s v="Sep"/>
    <n v="26"/>
    <n v="0"/>
    <n v="1748.77"/>
    <x v="1"/>
    <x v="1"/>
    <s v="R1011"/>
    <s v="Sep"/>
    <n v="2003"/>
  </r>
  <r>
    <s v="Id2496"/>
    <n v="1998"/>
    <s v="Oct"/>
    <n v="7"/>
    <n v="0"/>
    <n v="1756.6"/>
    <x v="1"/>
    <x v="0"/>
    <s v="R1013"/>
    <s v="Oct"/>
    <n v="1998"/>
  </r>
  <r>
    <s v="Id2497"/>
    <n v="2003"/>
    <s v="Nov"/>
    <n v="19"/>
    <n v="0"/>
    <n v="1759.34"/>
    <x v="1"/>
    <x v="1"/>
    <s v="R1011"/>
    <s v="Nov"/>
    <n v="2003"/>
  </r>
  <r>
    <s v="Id2498"/>
    <n v="2002"/>
    <s v="Dec"/>
    <n v="13"/>
    <n v="0"/>
    <n v="1769.53"/>
    <x v="1"/>
    <x v="0"/>
    <s v="R1012"/>
    <s v="Dec"/>
    <n v="2002"/>
  </r>
  <r>
    <s v="Id2499"/>
    <n v="1999"/>
    <s v="Sep"/>
    <n v="25"/>
    <n v="0"/>
    <n v="1815.88"/>
    <x v="1"/>
    <x v="0"/>
    <s v="R1013"/>
    <s v="Sep"/>
    <n v="1999"/>
  </r>
  <r>
    <s v="Id2500"/>
    <n v="2004"/>
    <s v="Aug"/>
    <n v="19"/>
    <n v="0"/>
    <n v="1822.54"/>
    <x v="1"/>
    <x v="1"/>
    <s v="R1012"/>
    <s v="Aug"/>
    <n v="2004"/>
  </r>
  <r>
    <s v="Id2501"/>
    <n v="1999"/>
    <s v="Nov"/>
    <n v="17"/>
    <n v="0"/>
    <n v="1824.29"/>
    <x v="1"/>
    <x v="0"/>
    <s v="R1013"/>
    <s v="Nov"/>
    <n v="1999"/>
  </r>
  <r>
    <s v="Id2502"/>
    <n v="1999"/>
    <s v="Oct"/>
    <n v="1"/>
    <n v="0"/>
    <n v="1826.84"/>
    <x v="1"/>
    <x v="2"/>
    <s v="R1011"/>
    <s v="Oct"/>
    <n v="1999"/>
  </r>
  <r>
    <s v="Id2503"/>
    <n v="2003"/>
    <s v="Aug"/>
    <n v="11"/>
    <n v="1"/>
    <n v="1832.09"/>
    <x v="1"/>
    <x v="0"/>
    <s v="R1011"/>
    <s v="Aug"/>
    <n v="2003"/>
  </r>
  <r>
    <s v="Id2504"/>
    <n v="2003"/>
    <s v="Aug"/>
    <n v="4"/>
    <n v="1"/>
    <n v="1837.24"/>
    <x v="1"/>
    <x v="2"/>
    <s v="R1011"/>
    <s v="Aug"/>
    <n v="2003"/>
  </r>
  <r>
    <s v="Id2505"/>
    <n v="1999"/>
    <s v="Dec"/>
    <n v="12"/>
    <n v="0"/>
    <n v="1837.28"/>
    <x v="1"/>
    <x v="2"/>
    <s v="R1013"/>
    <s v="Dec"/>
    <n v="1999"/>
  </r>
  <r>
    <s v="Id2506"/>
    <n v="2003"/>
    <s v="Jul"/>
    <n v="20"/>
    <n v="1"/>
    <n v="1842.52"/>
    <x v="1"/>
    <x v="2"/>
    <s v="R1011"/>
    <s v="Jul"/>
    <n v="2003"/>
  </r>
  <r>
    <s v="Id2507"/>
    <n v="1994"/>
    <s v="Dec"/>
    <n v="6"/>
    <n v="0"/>
    <n v="1850.55"/>
    <x v="1"/>
    <x v="2"/>
    <s v="R1012"/>
    <s v="Dec"/>
    <n v="1994"/>
  </r>
  <r>
    <s v="Id2508"/>
    <n v="2004"/>
    <s v="Dec"/>
    <n v="27"/>
    <n v="0"/>
    <n v="1863.45"/>
    <x v="1"/>
    <x v="1"/>
    <s v="R1025"/>
    <s v="Dec"/>
    <n v="2004"/>
  </r>
  <r>
    <s v="Id2509"/>
    <n v="1996"/>
    <s v="Jul"/>
    <n v="2"/>
    <n v="0"/>
    <n v="1865.98"/>
    <x v="1"/>
    <x v="0"/>
    <s v="R1012"/>
    <s v="Jul"/>
    <n v="1996"/>
  </r>
  <r>
    <s v="Id2510"/>
    <n v="2002"/>
    <s v="Sep"/>
    <n v="22"/>
    <n v="0"/>
    <n v="1875.34"/>
    <x v="1"/>
    <x v="2"/>
    <s v="R1011"/>
    <s v="Sep"/>
    <n v="2002"/>
  </r>
  <r>
    <s v="Id2511"/>
    <n v="2002"/>
    <s v="Oct"/>
    <n v="29"/>
    <n v="0"/>
    <n v="1877.93"/>
    <x v="1"/>
    <x v="1"/>
    <s v="R1013"/>
    <s v="Oct"/>
    <n v="2002"/>
  </r>
  <r>
    <s v="Id2512"/>
    <n v="2002"/>
    <s v="Aug"/>
    <n v="29"/>
    <n v="0"/>
    <n v="1880.07"/>
    <x v="1"/>
    <x v="2"/>
    <s v="R1013"/>
    <s v="Aug"/>
    <n v="2002"/>
  </r>
  <r>
    <s v="Id2513"/>
    <n v="2002"/>
    <s v="Aug"/>
    <n v="21"/>
    <n v="0"/>
    <n v="1880.49"/>
    <x v="1"/>
    <x v="1"/>
    <s v="R1011"/>
    <s v="Aug"/>
    <n v="2002"/>
  </r>
  <r>
    <s v="Id2514"/>
    <n v="2001"/>
    <s v="Aug"/>
    <n v="10"/>
    <n v="0"/>
    <n v="1906.36"/>
    <x v="1"/>
    <x v="1"/>
    <s v="R1012"/>
    <s v="Aug"/>
    <n v="2001"/>
  </r>
  <r>
    <s v="Id2515"/>
    <n v="1994"/>
    <s v="Oct"/>
    <n v="6"/>
    <n v="0"/>
    <n v="1908.9"/>
    <x v="1"/>
    <x v="0"/>
    <s v="R1013"/>
    <s v="Oct"/>
    <n v="1994"/>
  </r>
  <r>
    <s v="Id2516"/>
    <n v="2001"/>
    <s v="Aug"/>
    <n v="3"/>
    <n v="0"/>
    <n v="1909.53"/>
    <x v="1"/>
    <x v="0"/>
    <s v="R1012"/>
    <s v="Aug"/>
    <n v="2001"/>
  </r>
  <r>
    <s v="Id2517"/>
    <n v="2001"/>
    <s v="Dec"/>
    <n v="9"/>
    <n v="0"/>
    <n v="1917.32"/>
    <x v="1"/>
    <x v="2"/>
    <s v="R1012"/>
    <s v="Dec"/>
    <n v="2001"/>
  </r>
  <r>
    <s v="Id2518"/>
    <n v="2002"/>
    <s v="Sep"/>
    <n v="7"/>
    <n v="1"/>
    <n v="1964.78"/>
    <x v="1"/>
    <x v="1"/>
    <s v="R1011"/>
    <s v="Sep"/>
    <n v="2002"/>
  </r>
  <r>
    <s v="Id2519"/>
    <n v="2002"/>
    <s v="Jul"/>
    <n v="29"/>
    <n v="0"/>
    <n v="1967.02"/>
    <x v="1"/>
    <x v="2"/>
    <s v="R1016"/>
    <s v="Jul"/>
    <n v="2002"/>
  </r>
  <r>
    <s v="Id2520"/>
    <n v="1998"/>
    <s v="Sep"/>
    <n v="28"/>
    <n v="0"/>
    <n v="1969.61"/>
    <x v="1"/>
    <x v="0"/>
    <s v="R1011"/>
    <s v="Sep"/>
    <n v="1998"/>
  </r>
  <r>
    <s v="Id2521"/>
    <n v="1998"/>
    <s v="Oct"/>
    <n v="5"/>
    <n v="0"/>
    <n v="1972.95"/>
    <x v="1"/>
    <x v="1"/>
    <s v="R1011"/>
    <s v="Oct"/>
    <n v="1998"/>
  </r>
  <r>
    <s v="Id2522"/>
    <n v="1998"/>
    <s v="Sep"/>
    <n v="29"/>
    <n v="0"/>
    <n v="1977.82"/>
    <x v="1"/>
    <x v="1"/>
    <s v="R1011"/>
    <s v="Sep"/>
    <n v="1998"/>
  </r>
  <r>
    <s v="Id2523"/>
    <n v="2002"/>
    <s v="Jul"/>
    <n v="16"/>
    <n v="1"/>
    <n v="1980.07"/>
    <x v="1"/>
    <x v="0"/>
    <s v="R1011"/>
    <s v="Jul"/>
    <n v="2002"/>
  </r>
  <r>
    <s v="Id2524"/>
    <n v="1998"/>
    <s v="Dec"/>
    <n v="29"/>
    <n v="0"/>
    <n v="1981.58"/>
    <x v="1"/>
    <x v="1"/>
    <s v="R1013"/>
    <s v="Dec"/>
    <n v="1998"/>
  </r>
  <r>
    <s v="Id2525"/>
    <n v="2002"/>
    <s v="Sep"/>
    <n v="29"/>
    <n v="0"/>
    <n v="1984.45"/>
    <x v="1"/>
    <x v="0"/>
    <s v="R1016"/>
    <s v="Sep"/>
    <n v="2002"/>
  </r>
  <r>
    <s v="Id2526"/>
    <n v="1998"/>
    <s v="Sep"/>
    <n v="14"/>
    <n v="0"/>
    <n v="1986.93"/>
    <x v="1"/>
    <x v="2"/>
    <s v="R1013"/>
    <s v="Sep"/>
    <n v="1998"/>
  </r>
  <r>
    <s v="Id2527"/>
    <n v="2001"/>
    <s v="Aug"/>
    <n v="14"/>
    <n v="0"/>
    <n v="2007.95"/>
    <x v="1"/>
    <x v="2"/>
    <s v="R1011"/>
    <s v="Aug"/>
    <n v="2001"/>
  </r>
  <r>
    <s v="Id2528"/>
    <n v="2001"/>
    <s v="Jul"/>
    <n v="1"/>
    <n v="0"/>
    <n v="2020.18"/>
    <x v="1"/>
    <x v="1"/>
    <s v="R1011"/>
    <s v="Jul"/>
    <n v="2001"/>
  </r>
  <r>
    <s v="Id2529"/>
    <n v="2001"/>
    <s v="Sep"/>
    <n v="6"/>
    <n v="0"/>
    <n v="2020.55"/>
    <x v="1"/>
    <x v="2"/>
    <s v="R1013"/>
    <s v="Sep"/>
    <n v="2001"/>
  </r>
  <r>
    <s v="Id2530"/>
    <n v="2001"/>
    <s v="Aug"/>
    <n v="4"/>
    <n v="0"/>
    <n v="2026.97"/>
    <x v="1"/>
    <x v="2"/>
    <s v="R1013"/>
    <s v="Aug"/>
    <n v="2001"/>
  </r>
  <r>
    <s v="Id2531"/>
    <n v="2000"/>
    <s v="Sep"/>
    <n v="2"/>
    <n v="0"/>
    <n v="2045.69"/>
    <x v="1"/>
    <x v="0"/>
    <s v="R1012"/>
    <s v="Sep"/>
    <n v="2000"/>
  </r>
  <r>
    <s v="Id2532"/>
    <n v="2000"/>
    <s v="Jul"/>
    <n v="26"/>
    <n v="0"/>
    <n v="2055.3200000000002"/>
    <x v="1"/>
    <x v="0"/>
    <s v="R1012"/>
    <s v="Jul"/>
    <n v="2000"/>
  </r>
  <r>
    <s v="Id2533"/>
    <n v="2004"/>
    <s v="Jun"/>
    <n v="12"/>
    <n v="0"/>
    <n v="2094.1"/>
    <x v="1"/>
    <x v="2"/>
    <s v="R1025"/>
    <s v="Jun"/>
    <n v="2004"/>
  </r>
  <r>
    <s v="Id2534"/>
    <n v="2001"/>
    <s v="Aug"/>
    <n v="14"/>
    <n v="0"/>
    <n v="2102.2600000000002"/>
    <x v="1"/>
    <x v="2"/>
    <s v="R1019"/>
    <s v="Aug"/>
    <n v="2001"/>
  </r>
  <r>
    <s v="Id2535"/>
    <n v="2001"/>
    <s v="Jun"/>
    <n v="22"/>
    <n v="1"/>
    <n v="2103.08"/>
    <x v="1"/>
    <x v="2"/>
    <s v="R1011"/>
    <s v="Jun"/>
    <n v="2001"/>
  </r>
  <r>
    <s v="Id2536"/>
    <n v="2001"/>
    <s v="Nov"/>
    <n v="28"/>
    <n v="0"/>
    <n v="2104.11"/>
    <x v="0"/>
    <x v="1"/>
    <s v="R1016"/>
    <s v="Nov"/>
    <n v="2001"/>
  </r>
  <r>
    <s v="Id2537"/>
    <n v="1989"/>
    <s v="Jul"/>
    <n v="21"/>
    <n v="3"/>
    <n v="2106.2600000000002"/>
    <x v="0"/>
    <x v="2"/>
    <s v="R1013"/>
    <s v="Jul"/>
    <n v="1989"/>
  </r>
  <r>
    <s v="Id2538"/>
    <n v="2003"/>
    <s v="Sep"/>
    <n v="30"/>
    <n v="0"/>
    <n v="2117.34"/>
    <x v="0"/>
    <x v="0"/>
    <s v="R1012"/>
    <s v="Sep"/>
    <n v="2003"/>
  </r>
  <r>
    <s v="Id2539"/>
    <n v="2004"/>
    <s v="Nov"/>
    <n v="4"/>
    <n v="0"/>
    <n v="2118.61"/>
    <x v="0"/>
    <x v="1"/>
    <s v="R1012"/>
    <s v="Nov"/>
    <n v="2004"/>
  </r>
  <r>
    <s v="Id2540"/>
    <n v="2003"/>
    <s v="Aug"/>
    <n v="30"/>
    <n v="0"/>
    <n v="2128.4299999999998"/>
    <x v="0"/>
    <x v="1"/>
    <s v="R1012"/>
    <s v="Aug"/>
    <n v="2003"/>
  </r>
  <r>
    <s v="Id2541"/>
    <n v="2003"/>
    <s v="Dec"/>
    <n v="22"/>
    <n v="0"/>
    <n v="2130.6799999999998"/>
    <x v="0"/>
    <x v="0"/>
    <s v="R1012"/>
    <s v="Dec"/>
    <n v="2003"/>
  </r>
  <r>
    <s v="Id2542"/>
    <n v="2003"/>
    <s v="Sep"/>
    <n v="1"/>
    <n v="0"/>
    <n v="2134.9"/>
    <x v="0"/>
    <x v="0"/>
    <s v="R1012"/>
    <s v="Sep"/>
    <n v="2003"/>
  </r>
  <r>
    <s v="Id2543"/>
    <n v="2003"/>
    <s v="Sep"/>
    <n v="26"/>
    <n v="0"/>
    <n v="2136.88"/>
    <x v="0"/>
    <x v="2"/>
    <s v="R1012"/>
    <s v="Sep"/>
    <n v="2003"/>
  </r>
  <r>
    <s v="Id2544"/>
    <n v="1997"/>
    <s v="Sep"/>
    <n v="3"/>
    <n v="0"/>
    <n v="2137.65"/>
    <x v="1"/>
    <x v="1"/>
    <s v="R1013"/>
    <s v="Sep"/>
    <n v="1997"/>
  </r>
  <r>
    <s v="Id2545"/>
    <n v="2003"/>
    <s v="Aug"/>
    <n v="19"/>
    <n v="0"/>
    <n v="2138.0700000000002"/>
    <x v="0"/>
    <x v="1"/>
    <s v="R1012"/>
    <s v="Aug"/>
    <n v="2003"/>
  </r>
  <r>
    <s v="Id2546"/>
    <n v="2004"/>
    <s v="Oct"/>
    <n v="4"/>
    <n v="0"/>
    <n v="2144.85"/>
    <x v="0"/>
    <x v="1"/>
    <s v="R1011"/>
    <s v="Oct"/>
    <n v="2004"/>
  </r>
  <r>
    <s v="Id2547"/>
    <n v="2000"/>
    <s v="Dec"/>
    <n v="27"/>
    <n v="0"/>
    <n v="2150.4699999999998"/>
    <x v="0"/>
    <x v="0"/>
    <s v="R1011"/>
    <s v="Dec"/>
    <n v="2000"/>
  </r>
  <r>
    <s v="Id2548"/>
    <n v="2000"/>
    <s v="Oct"/>
    <n v="22"/>
    <n v="0"/>
    <n v="2154.36"/>
    <x v="0"/>
    <x v="2"/>
    <s v="R1011"/>
    <s v="Oct"/>
    <n v="2000"/>
  </r>
  <r>
    <s v="Id2549"/>
    <n v="2000"/>
    <s v="Nov"/>
    <n v="29"/>
    <n v="0"/>
    <n v="2155.6799999999998"/>
    <x v="0"/>
    <x v="0"/>
    <s v="R1013"/>
    <s v="Nov"/>
    <n v="2000"/>
  </r>
  <r>
    <s v="Id2550"/>
    <n v="2000"/>
    <s v="Dec"/>
    <n v="10"/>
    <n v="0"/>
    <n v="2156.75"/>
    <x v="0"/>
    <x v="2"/>
    <s v="R1013"/>
    <s v="Dec"/>
    <n v="2000"/>
  </r>
  <r>
    <s v="Id2551"/>
    <n v="2000"/>
    <s v="Aug"/>
    <n v="23"/>
    <n v="0"/>
    <n v="2166.73"/>
    <x v="0"/>
    <x v="2"/>
    <s v="R1011"/>
    <s v="Aug"/>
    <n v="2000"/>
  </r>
  <r>
    <s v="Id2552"/>
    <n v="1994"/>
    <s v="Sep"/>
    <n v="27"/>
    <n v="0"/>
    <n v="2170.08"/>
    <x v="0"/>
    <x v="2"/>
    <s v="R1013"/>
    <s v="Sep"/>
    <n v="1994"/>
  </r>
  <r>
    <s v="Id2553"/>
    <n v="1991"/>
    <s v="Dec"/>
    <n v="16"/>
    <n v="3"/>
    <n v="2193.1999999999998"/>
    <x v="0"/>
    <x v="2"/>
    <s v="R1012"/>
    <s v="Dec"/>
    <n v="1991"/>
  </r>
  <r>
    <s v="Id2554"/>
    <n v="2004"/>
    <s v="Dec"/>
    <n v="7"/>
    <n v="0"/>
    <n v="2196.4699999999998"/>
    <x v="0"/>
    <x v="0"/>
    <s v="R1024"/>
    <s v="Dec"/>
    <n v="2004"/>
  </r>
  <r>
    <s v="Id2555"/>
    <n v="2004"/>
    <s v="Sep"/>
    <n v="3"/>
    <n v="0"/>
    <n v="2198.19"/>
    <x v="0"/>
    <x v="1"/>
    <s v="R1023"/>
    <s v="Sep"/>
    <n v="2004"/>
  </r>
  <r>
    <s v="Id2556"/>
    <n v="2004"/>
    <s v="Sep"/>
    <n v="12"/>
    <n v="0"/>
    <n v="2200.83"/>
    <x v="0"/>
    <x v="2"/>
    <s v="R1024"/>
    <s v="Sep"/>
    <n v="2004"/>
  </r>
  <r>
    <s v="Id2557"/>
    <n v="2004"/>
    <s v="Jul"/>
    <n v="27"/>
    <n v="1"/>
    <n v="2201.1"/>
    <x v="0"/>
    <x v="0"/>
    <s v="R1013"/>
    <s v="Jul"/>
    <n v="2004"/>
  </r>
  <r>
    <s v="Id2558"/>
    <n v="2004"/>
    <s v="Aug"/>
    <n v="6"/>
    <n v="0"/>
    <n v="2203.4699999999998"/>
    <x v="0"/>
    <x v="2"/>
    <s v="R1024"/>
    <s v="Aug"/>
    <n v="2004"/>
  </r>
  <r>
    <s v="Id2559"/>
    <n v="2004"/>
    <s v="Oct"/>
    <n v="28"/>
    <n v="0"/>
    <n v="2203.7399999999998"/>
    <x v="0"/>
    <x v="2"/>
    <s v="R1024"/>
    <s v="Oct"/>
    <n v="2004"/>
  </r>
  <r>
    <s v="Id2560"/>
    <n v="2004"/>
    <s v="Nov"/>
    <n v="13"/>
    <n v="0"/>
    <n v="2205.98"/>
    <x v="0"/>
    <x v="0"/>
    <s v="R1024"/>
    <s v="Nov"/>
    <n v="2004"/>
  </r>
  <r>
    <s v="Id2561"/>
    <n v="2004"/>
    <s v="Aug"/>
    <n v="6"/>
    <n v="0"/>
    <n v="2207.6999999999998"/>
    <x v="0"/>
    <x v="2"/>
    <s v="R1024"/>
    <s v="Aug"/>
    <n v="2004"/>
  </r>
  <r>
    <s v="Id2562"/>
    <n v="2004"/>
    <s v="Jul"/>
    <n v="27"/>
    <n v="0"/>
    <n v="2211.13"/>
    <x v="0"/>
    <x v="2"/>
    <s v="R1024"/>
    <s v="Jul"/>
    <n v="2004"/>
  </r>
  <r>
    <s v="Id2563"/>
    <n v="1994"/>
    <s v="Nov"/>
    <n v="17"/>
    <n v="0"/>
    <n v="2213.21"/>
    <x v="0"/>
    <x v="2"/>
    <s v="R1013"/>
    <s v="Nov"/>
    <n v="1994"/>
  </r>
  <r>
    <s v="Id2564"/>
    <n v="2004"/>
    <s v="Jun"/>
    <n v="13"/>
    <n v="0"/>
    <n v="2217.4699999999998"/>
    <x v="0"/>
    <x v="1"/>
    <s v="R1024"/>
    <s v="Jun"/>
    <n v="2004"/>
  </r>
  <r>
    <s v="Id2565"/>
    <n v="2004"/>
    <s v="Sep"/>
    <n v="25"/>
    <n v="0"/>
    <n v="2217.6"/>
    <x v="0"/>
    <x v="1"/>
    <s v="R1024"/>
    <s v="Sep"/>
    <n v="2004"/>
  </r>
  <r>
    <s v="Id2566"/>
    <n v="2004"/>
    <s v="Dec"/>
    <n v="12"/>
    <n v="1"/>
    <n v="2219.4499999999998"/>
    <x v="0"/>
    <x v="1"/>
    <s v="R1013"/>
    <s v="Dec"/>
    <n v="2004"/>
  </r>
  <r>
    <s v="Id2567"/>
    <n v="2003"/>
    <s v="Dec"/>
    <n v="10"/>
    <n v="1"/>
    <n v="2221.56"/>
    <x v="0"/>
    <x v="0"/>
    <s v="R1012"/>
    <s v="Dec"/>
    <n v="2003"/>
  </r>
  <r>
    <s v="Id2568"/>
    <n v="2000"/>
    <s v="Jun"/>
    <n v="30"/>
    <n v="0"/>
    <n v="2250.84"/>
    <x v="0"/>
    <x v="2"/>
    <s v="R1018"/>
    <s v="Jun"/>
    <n v="2000"/>
  </r>
  <r>
    <s v="Id2569"/>
    <n v="2000"/>
    <s v="Dec"/>
    <n v="11"/>
    <n v="0"/>
    <n v="2254.8000000000002"/>
    <x v="0"/>
    <x v="0"/>
    <s v="R1016"/>
    <s v="Dec"/>
    <n v="2000"/>
  </r>
  <r>
    <s v="Id2570"/>
    <n v="2002"/>
    <s v="Jul"/>
    <n v="15"/>
    <n v="0"/>
    <n v="2257.48"/>
    <x v="0"/>
    <x v="1"/>
    <s v="R1012"/>
    <s v="Jul"/>
    <n v="2002"/>
  </r>
  <r>
    <s v="Id2571"/>
    <n v="2002"/>
    <s v="Nov"/>
    <n v="12"/>
    <n v="0"/>
    <n v="2261.5700000000002"/>
    <x v="0"/>
    <x v="1"/>
    <s v="R1012"/>
    <s v="Nov"/>
    <n v="2002"/>
  </r>
  <r>
    <s v="Id2572"/>
    <n v="1991"/>
    <s v="Jun"/>
    <n v="16"/>
    <n v="3"/>
    <n v="2277.7199999999998"/>
    <x v="0"/>
    <x v="1"/>
    <s v="R1013"/>
    <s v="Jun"/>
    <n v="1991"/>
  </r>
  <r>
    <s v="Id2573"/>
    <n v="1989"/>
    <s v="Oct"/>
    <n v="5"/>
    <n v="3"/>
    <n v="2295.2399999999998"/>
    <x v="0"/>
    <x v="1"/>
    <s v="R1013"/>
    <s v="Oct"/>
    <n v="1989"/>
  </r>
  <r>
    <s v="Id2574"/>
    <n v="1996"/>
    <s v="Nov"/>
    <n v="28"/>
    <n v="0"/>
    <n v="2302.3000000000002"/>
    <x v="3"/>
    <x v="2"/>
    <s v="R1011"/>
    <s v="Nov"/>
    <n v="1996"/>
  </r>
  <r>
    <s v="Id2575"/>
    <n v="2004"/>
    <s v="Sep"/>
    <n v="6"/>
    <n v="2"/>
    <n v="2304"/>
    <x v="0"/>
    <x v="0"/>
    <s v="R1013"/>
    <s v="Sep"/>
    <n v="2004"/>
  </r>
  <r>
    <s v="Id2576"/>
    <n v="1996"/>
    <s v="Dec"/>
    <n v="17"/>
    <n v="0"/>
    <n v="2322.62"/>
    <x v="0"/>
    <x v="1"/>
    <s v="R1013"/>
    <s v="Dec"/>
    <n v="1996"/>
  </r>
  <r>
    <s v="Id2577"/>
    <n v="2003"/>
    <s v="Nov"/>
    <n v="18"/>
    <n v="1"/>
    <n v="2331.52"/>
    <x v="0"/>
    <x v="0"/>
    <s v="R1011"/>
    <s v="Nov"/>
    <n v="2003"/>
  </r>
  <r>
    <s v="Id2578"/>
    <n v="1998"/>
    <s v="Oct"/>
    <n v="21"/>
    <n v="0"/>
    <n v="2352.9699999999998"/>
    <x v="1"/>
    <x v="0"/>
    <s v="R1012"/>
    <s v="Oct"/>
    <n v="1998"/>
  </r>
  <r>
    <s v="Id2579"/>
    <n v="2002"/>
    <s v="Nov"/>
    <n v="5"/>
    <n v="1"/>
    <n v="2362.23"/>
    <x v="0"/>
    <x v="1"/>
    <s v="R1012"/>
    <s v="Nov"/>
    <n v="2002"/>
  </r>
  <r>
    <s v="Id2580"/>
    <n v="1988"/>
    <s v="Dec"/>
    <n v="12"/>
    <n v="3"/>
    <n v="2373.3000000000002"/>
    <x v="0"/>
    <x v="2"/>
    <s v="R1013"/>
    <s v="Dec"/>
    <n v="1988"/>
  </r>
  <r>
    <s v="Id2581"/>
    <n v="1999"/>
    <s v="Dec"/>
    <n v="17"/>
    <n v="0"/>
    <n v="2395.17"/>
    <x v="0"/>
    <x v="1"/>
    <s v="R1014"/>
    <s v="Dec"/>
    <n v="1999"/>
  </r>
  <r>
    <s v="Id2582"/>
    <n v="1999"/>
    <s v="Aug"/>
    <n v="10"/>
    <n v="0"/>
    <n v="2396.1"/>
    <x v="0"/>
    <x v="1"/>
    <s v="R1019"/>
    <s v="Aug"/>
    <n v="1999"/>
  </r>
  <r>
    <s v="Id2583"/>
    <n v="2001"/>
    <s v="Jun"/>
    <n v="3"/>
    <n v="0"/>
    <n v="2404.73"/>
    <x v="0"/>
    <x v="0"/>
    <s v="R1012"/>
    <s v="Jun"/>
    <n v="2001"/>
  </r>
  <r>
    <s v="Id2584"/>
    <n v="1999"/>
    <s v="Nov"/>
    <n v="12"/>
    <n v="1"/>
    <n v="2416.96"/>
    <x v="0"/>
    <x v="2"/>
    <s v="R1011"/>
    <s v="Nov"/>
    <n v="1999"/>
  </r>
  <r>
    <s v="Id2585"/>
    <n v="1999"/>
    <s v="Nov"/>
    <n v="21"/>
    <n v="1"/>
    <n v="2438.06"/>
    <x v="0"/>
    <x v="2"/>
    <s v="R1013"/>
    <s v="Nov"/>
    <n v="1999"/>
  </r>
  <r>
    <s v="Id2586"/>
    <n v="2002"/>
    <s v="Jul"/>
    <n v="29"/>
    <n v="0"/>
    <n v="2457.21"/>
    <x v="0"/>
    <x v="1"/>
    <s v="R1024"/>
    <s v="Jul"/>
    <n v="2002"/>
  </r>
  <r>
    <s v="Id2587"/>
    <n v="1998"/>
    <s v="Nov"/>
    <n v="19"/>
    <n v="0"/>
    <n v="2457.5"/>
    <x v="0"/>
    <x v="1"/>
    <s v="R1011"/>
    <s v="Nov"/>
    <n v="1998"/>
  </r>
  <r>
    <s v="Id2588"/>
    <n v="2002"/>
    <s v="Jul"/>
    <n v="11"/>
    <n v="0"/>
    <n v="2459.7199999999998"/>
    <x v="0"/>
    <x v="2"/>
    <s v="R1024"/>
    <s v="Jul"/>
    <n v="2002"/>
  </r>
  <r>
    <s v="Id2589"/>
    <n v="1998"/>
    <s v="Aug"/>
    <n v="17"/>
    <n v="0"/>
    <n v="2464.62"/>
    <x v="0"/>
    <x v="0"/>
    <s v="R1013"/>
    <s v="Aug"/>
    <n v="1998"/>
  </r>
  <r>
    <s v="Id2590"/>
    <n v="1998"/>
    <s v="Jul"/>
    <n v="2"/>
    <n v="0"/>
    <n v="2473.33"/>
    <x v="0"/>
    <x v="0"/>
    <s v="R1013"/>
    <s v="Jul"/>
    <n v="1998"/>
  </r>
  <r>
    <s v="Id2591"/>
    <n v="1998"/>
    <s v="Jun"/>
    <n v="20"/>
    <n v="0"/>
    <n v="2480.98"/>
    <x v="0"/>
    <x v="2"/>
    <s v="R1013"/>
    <s v="Jun"/>
    <n v="1998"/>
  </r>
  <r>
    <s v="Id2592"/>
    <n v="1995"/>
    <s v="Nov"/>
    <n v="6"/>
    <n v="0"/>
    <n v="2483.7399999999998"/>
    <x v="1"/>
    <x v="2"/>
    <s v="R1013"/>
    <s v="Nov"/>
    <n v="1995"/>
  </r>
  <r>
    <s v="Id2593"/>
    <n v="1995"/>
    <s v="Oct"/>
    <n v="14"/>
    <n v="0"/>
    <n v="2494.02"/>
    <x v="1"/>
    <x v="1"/>
    <s v="R1011"/>
    <s v="Oct"/>
    <n v="1995"/>
  </r>
  <r>
    <s v="Id2594"/>
    <n v="1995"/>
    <s v="Jul"/>
    <n v="9"/>
    <n v="0"/>
    <n v="2497.04"/>
    <x v="1"/>
    <x v="0"/>
    <s v="R1013"/>
    <s v="Jul"/>
    <n v="1995"/>
  </r>
  <r>
    <s v="Id2595"/>
    <n v="1995"/>
    <s v="Oct"/>
    <n v="15"/>
    <n v="0"/>
    <n v="2498.41"/>
    <x v="1"/>
    <x v="0"/>
    <s v="R1013"/>
    <s v="Oct"/>
    <n v="1995"/>
  </r>
  <r>
    <s v="Id2596"/>
    <n v="2004"/>
    <s v="Sep"/>
    <n v="6"/>
    <n v="0"/>
    <n v="2500.9299999999998"/>
    <x v="0"/>
    <x v="2"/>
    <s v="R1012"/>
    <s v="Sep"/>
    <n v="2004"/>
  </r>
  <r>
    <s v="Id2597"/>
    <n v="1991"/>
    <s v="Aug"/>
    <n v="5"/>
    <n v="3"/>
    <n v="2510.79"/>
    <x v="0"/>
    <x v="1"/>
    <s v="R1013"/>
    <s v="Aug"/>
    <n v="1991"/>
  </r>
  <r>
    <s v="Id2598"/>
    <n v="1997"/>
    <s v="Nov"/>
    <n v="2"/>
    <n v="0"/>
    <n v="2523.17"/>
    <x v="1"/>
    <x v="1"/>
    <s v="R1012"/>
    <s v="Nov"/>
    <n v="1997"/>
  </r>
  <r>
    <s v="Id2599"/>
    <n v="2000"/>
    <s v="Aug"/>
    <n v="25"/>
    <n v="0"/>
    <n v="2527.8200000000002"/>
    <x v="0"/>
    <x v="0"/>
    <s v="R1012"/>
    <s v="Aug"/>
    <n v="2000"/>
  </r>
  <r>
    <s v="Id2600"/>
    <n v="1997"/>
    <s v="Jul"/>
    <n v="28"/>
    <n v="0"/>
    <n v="2534.39"/>
    <x v="1"/>
    <x v="0"/>
    <s v="R1012"/>
    <s v="Jul"/>
    <n v="1997"/>
  </r>
  <r>
    <s v="Id2601"/>
    <n v="1990"/>
    <s v="Oct"/>
    <n v="1"/>
    <n v="3"/>
    <n v="2540.39"/>
    <x v="0"/>
    <x v="2"/>
    <s v="R1013"/>
    <s v="Oct"/>
    <n v="1990"/>
  </r>
  <r>
    <s v="Id2602"/>
    <n v="1991"/>
    <s v="Nov"/>
    <n v="17"/>
    <n v="3"/>
    <n v="2545.6799999999998"/>
    <x v="0"/>
    <x v="1"/>
    <s v="R1013"/>
    <s v="Nov"/>
    <n v="1991"/>
  </r>
  <r>
    <s v="Id2603"/>
    <n v="2002"/>
    <s v="Oct"/>
    <n v="11"/>
    <n v="2"/>
    <n v="2566.4699999999998"/>
    <x v="0"/>
    <x v="0"/>
    <s v="R1013"/>
    <s v="Oct"/>
    <n v="2002"/>
  </r>
  <r>
    <s v="Id2604"/>
    <n v="2002"/>
    <s v="Jul"/>
    <n v="20"/>
    <n v="0"/>
    <n v="2585.04"/>
    <x v="0"/>
    <x v="2"/>
    <s v="R1021"/>
    <s v="Jul"/>
    <n v="2002"/>
  </r>
  <r>
    <s v="Id2605"/>
    <n v="2001"/>
    <s v="Oct"/>
    <n v="15"/>
    <n v="1"/>
    <n v="2585.27"/>
    <x v="0"/>
    <x v="0"/>
    <s v="R1011"/>
    <s v="Oct"/>
    <n v="2001"/>
  </r>
  <r>
    <s v="Id2606"/>
    <n v="2001"/>
    <s v="Jul"/>
    <n v="28"/>
    <n v="0"/>
    <n v="2585.85"/>
    <x v="0"/>
    <x v="2"/>
    <s v="R1024"/>
    <s v="Jul"/>
    <n v="2001"/>
  </r>
  <r>
    <s v="Id2607"/>
    <n v="2001"/>
    <s v="Aug"/>
    <n v="26"/>
    <n v="1"/>
    <n v="2597.7800000000002"/>
    <x v="0"/>
    <x v="1"/>
    <s v="R1011"/>
    <s v="Aug"/>
    <n v="2001"/>
  </r>
  <r>
    <s v="Id2608"/>
    <n v="1997"/>
    <s v="Aug"/>
    <n v="26"/>
    <n v="0"/>
    <n v="2632.99"/>
    <x v="0"/>
    <x v="1"/>
    <s v="R1011"/>
    <s v="Aug"/>
    <n v="1997"/>
  </r>
  <r>
    <s v="Id2609"/>
    <n v="2000"/>
    <s v="Jun"/>
    <n v="24"/>
    <n v="1"/>
    <n v="2639.04"/>
    <x v="0"/>
    <x v="2"/>
    <s v="R1012"/>
    <s v="Jun"/>
    <n v="2000"/>
  </r>
  <r>
    <s v="Id2610"/>
    <n v="2000"/>
    <s v="Dec"/>
    <n v="9"/>
    <n v="1"/>
    <n v="2643.27"/>
    <x v="0"/>
    <x v="1"/>
    <s v="R1012"/>
    <s v="Dec"/>
    <n v="2000"/>
  </r>
  <r>
    <s v="Id2611"/>
    <n v="1996"/>
    <s v="Aug"/>
    <n v="5"/>
    <n v="0"/>
    <n v="2680.95"/>
    <x v="1"/>
    <x v="2"/>
    <s v="R1012"/>
    <s v="Aug"/>
    <n v="1996"/>
  </r>
  <r>
    <s v="Id2612"/>
    <n v="1994"/>
    <s v="Sep"/>
    <n v="17"/>
    <n v="0"/>
    <n v="2684.69"/>
    <x v="0"/>
    <x v="2"/>
    <s v="R1013"/>
    <s v="Sep"/>
    <n v="1994"/>
  </r>
  <r>
    <s v="Id2613"/>
    <n v="1994"/>
    <s v="Oct"/>
    <n v="2"/>
    <n v="0"/>
    <n v="2689.5"/>
    <x v="1"/>
    <x v="2"/>
    <s v="R1013"/>
    <s v="Oct"/>
    <n v="1994"/>
  </r>
  <r>
    <s v="Id2614"/>
    <n v="1999"/>
    <s v="Jun"/>
    <n v="11"/>
    <n v="0"/>
    <n v="2690.11"/>
    <x v="0"/>
    <x v="2"/>
    <s v="R1012"/>
    <s v="Jun"/>
    <n v="1999"/>
  </r>
  <r>
    <s v="Id2615"/>
    <n v="1996"/>
    <s v="Jun"/>
    <n v="13"/>
    <n v="0"/>
    <n v="2699.57"/>
    <x v="0"/>
    <x v="1"/>
    <s v="R1012"/>
    <s v="Jun"/>
    <n v="1996"/>
  </r>
  <r>
    <s v="Id2616"/>
    <n v="2003"/>
    <s v="Jul"/>
    <n v="17"/>
    <n v="1"/>
    <n v="2709.11"/>
    <x v="0"/>
    <x v="2"/>
    <s v="R1012"/>
    <s v="Jul"/>
    <n v="2003"/>
  </r>
  <r>
    <s v="Id2617"/>
    <n v="2003"/>
    <s v="Nov"/>
    <n v="21"/>
    <n v="1"/>
    <n v="2709.24"/>
    <x v="0"/>
    <x v="2"/>
    <s v="R1012"/>
    <s v="Nov"/>
    <n v="2003"/>
  </r>
  <r>
    <s v="Id2618"/>
    <n v="2003"/>
    <s v="Dec"/>
    <n v="1"/>
    <n v="1"/>
    <n v="2710.83"/>
    <x v="0"/>
    <x v="0"/>
    <s v="R1012"/>
    <s v="Dec"/>
    <n v="2003"/>
  </r>
  <r>
    <s v="Id2619"/>
    <n v="2003"/>
    <s v="Aug"/>
    <n v="6"/>
    <n v="1"/>
    <n v="2719.28"/>
    <x v="0"/>
    <x v="2"/>
    <s v="R1012"/>
    <s v="Aug"/>
    <n v="2003"/>
  </r>
  <r>
    <s v="Id2620"/>
    <n v="1997"/>
    <s v="Oct"/>
    <n v="30"/>
    <n v="0"/>
    <n v="2721.32"/>
    <x v="3"/>
    <x v="0"/>
    <s v="R1014"/>
    <s v="Oct"/>
    <n v="1997"/>
  </r>
  <r>
    <s v="Id2621"/>
    <n v="1988"/>
    <s v="Aug"/>
    <n v="20"/>
    <n v="3"/>
    <n v="2726.06"/>
    <x v="0"/>
    <x v="2"/>
    <s v="R1013"/>
    <s v="Aug"/>
    <n v="1988"/>
  </r>
  <r>
    <s v="Id2622"/>
    <n v="1997"/>
    <s v="Oct"/>
    <n v="6"/>
    <n v="0"/>
    <n v="2727.4"/>
    <x v="1"/>
    <x v="0"/>
    <s v="R1016"/>
    <s v="Oct"/>
    <n v="1997"/>
  </r>
  <r>
    <s v="Id2623"/>
    <n v="2003"/>
    <s v="Dec"/>
    <n v="3"/>
    <n v="1"/>
    <n v="2730.11"/>
    <x v="0"/>
    <x v="0"/>
    <s v="R1012"/>
    <s v="Dec"/>
    <n v="2003"/>
  </r>
  <r>
    <s v="Id2624"/>
    <n v="2000"/>
    <s v="Dec"/>
    <n v="17"/>
    <n v="0"/>
    <n v="2731.91"/>
    <x v="0"/>
    <x v="0"/>
    <s v="R1024"/>
    <s v="Dec"/>
    <n v="2000"/>
  </r>
  <r>
    <s v="Id2625"/>
    <n v="2000"/>
    <s v="Oct"/>
    <n v="3"/>
    <n v="0"/>
    <n v="2741.95"/>
    <x v="0"/>
    <x v="0"/>
    <s v="R1024"/>
    <s v="Oct"/>
    <n v="2000"/>
  </r>
  <r>
    <s v="Id2626"/>
    <n v="2000"/>
    <s v="Oct"/>
    <n v="11"/>
    <n v="0"/>
    <n v="2755.02"/>
    <x v="0"/>
    <x v="1"/>
    <s v="R1024"/>
    <s v="Oct"/>
    <n v="2000"/>
  </r>
  <r>
    <s v="Id2627"/>
    <n v="1997"/>
    <s v="Aug"/>
    <n v="10"/>
    <n v="0"/>
    <n v="2758.99"/>
    <x v="0"/>
    <x v="1"/>
    <s v="R1012"/>
    <s v="Aug"/>
    <n v="1997"/>
  </r>
  <r>
    <s v="Id2628"/>
    <n v="2004"/>
    <s v="Nov"/>
    <n v="14"/>
    <n v="0"/>
    <n v="2773.46"/>
    <x v="0"/>
    <x v="1"/>
    <s v="R1021"/>
    <s v="Nov"/>
    <n v="2004"/>
  </r>
  <r>
    <s v="Id2629"/>
    <n v="1999"/>
    <s v="Jun"/>
    <n v="9"/>
    <n v="1"/>
    <n v="2775.19"/>
    <x v="0"/>
    <x v="1"/>
    <s v="R1012"/>
    <s v="Jun"/>
    <n v="1999"/>
  </r>
  <r>
    <s v="Id2630"/>
    <n v="1999"/>
    <s v="Aug"/>
    <n v="29"/>
    <n v="1"/>
    <n v="2775.19"/>
    <x v="0"/>
    <x v="1"/>
    <s v="R1012"/>
    <s v="Aug"/>
    <n v="1999"/>
  </r>
  <r>
    <s v="Id2631"/>
    <n v="1999"/>
    <s v="Dec"/>
    <n v="24"/>
    <n v="1"/>
    <n v="2789.06"/>
    <x v="0"/>
    <x v="0"/>
    <s v="R1012"/>
    <s v="Dec"/>
    <n v="1999"/>
  </r>
  <r>
    <s v="Id2632"/>
    <n v="2004"/>
    <s v="Aug"/>
    <n v="4"/>
    <n v="2"/>
    <n v="2801.26"/>
    <x v="0"/>
    <x v="0"/>
    <s v="R1013"/>
    <s v="Aug"/>
    <n v="2004"/>
  </r>
  <r>
    <s v="Id2633"/>
    <n v="2003"/>
    <s v="Sep"/>
    <n v="23"/>
    <n v="2"/>
    <n v="2803.7"/>
    <x v="0"/>
    <x v="1"/>
    <s v="R1012"/>
    <s v="Sep"/>
    <n v="2003"/>
  </r>
  <r>
    <s v="Id2634"/>
    <n v="2000"/>
    <s v="Oct"/>
    <n v="1"/>
    <n v="0"/>
    <n v="2819.51"/>
    <x v="0"/>
    <x v="0"/>
    <s v="R1011"/>
    <s v="Oct"/>
    <n v="2000"/>
  </r>
  <r>
    <s v="Id2635"/>
    <n v="1998"/>
    <s v="Nov"/>
    <n v="15"/>
    <n v="0"/>
    <n v="2842.76"/>
    <x v="0"/>
    <x v="0"/>
    <s v="R1012"/>
    <s v="Nov"/>
    <n v="1998"/>
  </r>
  <r>
    <s v="Id2636"/>
    <n v="1998"/>
    <s v="Jun"/>
    <n v="17"/>
    <n v="0"/>
    <n v="2850.68"/>
    <x v="0"/>
    <x v="0"/>
    <s v="R1012"/>
    <s v="Jun"/>
    <n v="1998"/>
  </r>
  <r>
    <s v="Id2637"/>
    <n v="1998"/>
    <s v="Sep"/>
    <n v="4"/>
    <n v="0"/>
    <n v="2855.44"/>
    <x v="0"/>
    <x v="0"/>
    <s v="R1012"/>
    <s v="Sep"/>
    <n v="1998"/>
  </r>
  <r>
    <s v="Id2638"/>
    <n v="1993"/>
    <s v="Nov"/>
    <n v="1"/>
    <n v="0"/>
    <n v="2866.09"/>
    <x v="1"/>
    <x v="0"/>
    <s v="R1011"/>
    <s v="Nov"/>
    <n v="1993"/>
  </r>
  <r>
    <s v="Id2639"/>
    <n v="1993"/>
    <s v="Aug"/>
    <n v="12"/>
    <n v="0"/>
    <n v="2867.12"/>
    <x v="3"/>
    <x v="0"/>
    <s v="R1013"/>
    <s v="Aug"/>
    <n v="1993"/>
  </r>
  <r>
    <s v="Id2640"/>
    <n v="1996"/>
    <s v="Jun"/>
    <n v="21"/>
    <n v="0"/>
    <n v="2897.32"/>
    <x v="1"/>
    <x v="0"/>
    <s v="R1016"/>
    <s v="Jun"/>
    <n v="1996"/>
  </r>
  <r>
    <s v="Id2641"/>
    <n v="2000"/>
    <s v="Jul"/>
    <n v="14"/>
    <n v="0"/>
    <n v="2897.46"/>
    <x v="0"/>
    <x v="1"/>
    <s v="R1012"/>
    <s v="Jul"/>
    <n v="2000"/>
  </r>
  <r>
    <s v="Id2642"/>
    <n v="1999"/>
    <s v="Nov"/>
    <n v="1"/>
    <n v="0"/>
    <n v="2899.49"/>
    <x v="0"/>
    <x v="2"/>
    <s v="R1024"/>
    <s v="Nov"/>
    <n v="1999"/>
  </r>
  <r>
    <s v="Id2643"/>
    <n v="1996"/>
    <s v="Oct"/>
    <n v="24"/>
    <n v="1"/>
    <n v="2902.91"/>
    <x v="0"/>
    <x v="2"/>
    <s v="R1013"/>
    <s v="Oct"/>
    <n v="1996"/>
  </r>
  <r>
    <s v="Id2644"/>
    <n v="1996"/>
    <s v="Jun"/>
    <n v="13"/>
    <n v="1"/>
    <n v="2904.09"/>
    <x v="0"/>
    <x v="2"/>
    <s v="R1011"/>
    <s v="Jun"/>
    <n v="1996"/>
  </r>
  <r>
    <s v="Id2645"/>
    <n v="2003"/>
    <s v="Jun"/>
    <n v="5"/>
    <n v="2"/>
    <n v="2913.57"/>
    <x v="0"/>
    <x v="2"/>
    <s v="R1011"/>
    <s v="Jun"/>
    <n v="2003"/>
  </r>
  <r>
    <s v="Id2646"/>
    <n v="1996"/>
    <s v="Jun"/>
    <n v="30"/>
    <n v="1"/>
    <n v="2927.06"/>
    <x v="0"/>
    <x v="2"/>
    <s v="R1013"/>
    <s v="Jun"/>
    <n v="1996"/>
  </r>
  <r>
    <s v="Id2647"/>
    <n v="2002"/>
    <s v="Sep"/>
    <n v="30"/>
    <n v="0"/>
    <n v="2943.41"/>
    <x v="0"/>
    <x v="0"/>
    <s v="R1012"/>
    <s v="Sep"/>
    <n v="2002"/>
  </r>
  <r>
    <s v="Id2648"/>
    <n v="1995"/>
    <s v="Sep"/>
    <n v="24"/>
    <n v="0"/>
    <n v="2974.13"/>
    <x v="0"/>
    <x v="1"/>
    <s v="R1011"/>
    <s v="Sep"/>
    <n v="1995"/>
  </r>
  <r>
    <s v="Id2649"/>
    <n v="1987"/>
    <s v="Jun"/>
    <n v="18"/>
    <n v="3"/>
    <n v="2979.52"/>
    <x v="0"/>
    <x v="0"/>
    <s v="R1013"/>
    <s v="Jun"/>
    <n v="1987"/>
  </r>
  <r>
    <s v="Id2650"/>
    <n v="1991"/>
    <s v="Nov"/>
    <n v="20"/>
    <n v="3"/>
    <n v="2985.67"/>
    <x v="0"/>
    <x v="2"/>
    <s v="R1013"/>
    <s v="Nov"/>
    <n v="1991"/>
  </r>
  <r>
    <s v="Id2651"/>
    <n v="2002"/>
    <s v="Dec"/>
    <n v="15"/>
    <n v="0"/>
    <n v="3012.22"/>
    <x v="0"/>
    <x v="0"/>
    <s v="R1012"/>
    <s v="Dec"/>
    <n v="2002"/>
  </r>
  <r>
    <s v="Id2652"/>
    <n v="1988"/>
    <s v="Sep"/>
    <n v="28"/>
    <n v="3"/>
    <n v="3018.04"/>
    <x v="0"/>
    <x v="2"/>
    <s v="R1012"/>
    <s v="Sep"/>
    <n v="1988"/>
  </r>
  <r>
    <s v="Id2653"/>
    <n v="1997"/>
    <s v="Dec"/>
    <n v="19"/>
    <n v="0"/>
    <n v="3021.81"/>
    <x v="0"/>
    <x v="0"/>
    <s v="R1012"/>
    <s v="Dec"/>
    <n v="1997"/>
  </r>
  <r>
    <s v="Id2654"/>
    <n v="1998"/>
    <s v="Sep"/>
    <n v="15"/>
    <n v="0"/>
    <n v="3044.21"/>
    <x v="0"/>
    <x v="0"/>
    <s v="R1024"/>
    <s v="Sep"/>
    <n v="1998"/>
  </r>
  <r>
    <s v="Id2655"/>
    <n v="1998"/>
    <s v="Aug"/>
    <n v="9"/>
    <n v="0"/>
    <n v="3046.06"/>
    <x v="0"/>
    <x v="1"/>
    <s v="R1023"/>
    <s v="Aug"/>
    <n v="1998"/>
  </r>
  <r>
    <s v="Id2656"/>
    <n v="1997"/>
    <s v="Dec"/>
    <n v="22"/>
    <n v="0"/>
    <n v="3051.73"/>
    <x v="0"/>
    <x v="2"/>
    <s v="R1011"/>
    <s v="Dec"/>
    <n v="1997"/>
  </r>
  <r>
    <s v="Id2657"/>
    <n v="2002"/>
    <s v="Jun"/>
    <n v="21"/>
    <n v="2"/>
    <n v="3056.39"/>
    <x v="0"/>
    <x v="0"/>
    <s v="R1013"/>
    <s v="Jun"/>
    <n v="2002"/>
  </r>
  <r>
    <s v="Id2658"/>
    <n v="1994"/>
    <s v="Sep"/>
    <n v="26"/>
    <n v="0"/>
    <n v="3062.51"/>
    <x v="1"/>
    <x v="1"/>
    <s v="R1012"/>
    <s v="Sep"/>
    <n v="1994"/>
  </r>
  <r>
    <s v="Id2659"/>
    <n v="1989"/>
    <s v="Oct"/>
    <n v="1"/>
    <n v="3"/>
    <n v="3065.49"/>
    <x v="0"/>
    <x v="1"/>
    <s v="R1012"/>
    <s v="Oct"/>
    <n v="1989"/>
  </r>
  <r>
    <s v="Id2660"/>
    <n v="1995"/>
    <s v="Sep"/>
    <n v="10"/>
    <n v="0"/>
    <n v="3070.81"/>
    <x v="1"/>
    <x v="1"/>
    <s v="R1017"/>
    <s v="Sep"/>
    <n v="1995"/>
  </r>
  <r>
    <s v="Id2661"/>
    <n v="2001"/>
    <s v="Oct"/>
    <n v="13"/>
    <n v="2"/>
    <n v="3077.1"/>
    <x v="0"/>
    <x v="1"/>
    <s v="R1012"/>
    <s v="Oct"/>
    <n v="2001"/>
  </r>
  <r>
    <s v="Id2662"/>
    <n v="1987"/>
    <s v="Aug"/>
    <n v="1"/>
    <n v="3"/>
    <n v="3088.06"/>
    <x v="0"/>
    <x v="2"/>
    <s v="R1013"/>
    <s v="Aug"/>
    <n v="1987"/>
  </r>
  <r>
    <s v="Id2663"/>
    <n v="1999"/>
    <s v="Jun"/>
    <n v="25"/>
    <n v="0"/>
    <n v="3128.35"/>
    <x v="0"/>
    <x v="0"/>
    <s v="R1021"/>
    <s v="Jun"/>
    <n v="1999"/>
  </r>
  <r>
    <s v="Id2664"/>
    <n v="1994"/>
    <s v="Jul"/>
    <n v="10"/>
    <n v="0"/>
    <n v="3161.45"/>
    <x v="0"/>
    <x v="1"/>
    <s v="R1011"/>
    <s v="Jul"/>
    <n v="1994"/>
  </r>
  <r>
    <s v="Id2665"/>
    <n v="1993"/>
    <s v="Sep"/>
    <n v="25"/>
    <n v="0"/>
    <n v="3162.02"/>
    <x v="0"/>
    <x v="0"/>
    <s v="R1013"/>
    <s v="Sep"/>
    <n v="1993"/>
  </r>
  <r>
    <s v="Id2666"/>
    <n v="2001"/>
    <s v="Aug"/>
    <n v="29"/>
    <n v="1"/>
    <n v="3167.46"/>
    <x v="0"/>
    <x v="0"/>
    <s v="R1024"/>
    <s v="Aug"/>
    <n v="2001"/>
  </r>
  <r>
    <s v="Id2667"/>
    <n v="1994"/>
    <s v="Oct"/>
    <n v="25"/>
    <n v="0"/>
    <n v="3171.61"/>
    <x v="0"/>
    <x v="0"/>
    <s v="R1013"/>
    <s v="Oct"/>
    <n v="1994"/>
  </r>
  <r>
    <s v="Id2668"/>
    <n v="1994"/>
    <s v="Jul"/>
    <n v="6"/>
    <n v="0"/>
    <n v="3172.02"/>
    <x v="0"/>
    <x v="1"/>
    <s v="R1011"/>
    <s v="Jul"/>
    <n v="1994"/>
  </r>
  <r>
    <s v="Id2669"/>
    <n v="1996"/>
    <s v="Aug"/>
    <n v="14"/>
    <n v="0"/>
    <n v="3176.29"/>
    <x v="0"/>
    <x v="2"/>
    <s v="R1012"/>
    <s v="Aug"/>
    <n v="1996"/>
  </r>
  <r>
    <s v="Id2670"/>
    <n v="1996"/>
    <s v="Jul"/>
    <n v="3"/>
    <n v="0"/>
    <n v="3176.82"/>
    <x v="0"/>
    <x v="1"/>
    <s v="R1012"/>
    <s v="Jul"/>
    <n v="1996"/>
  </r>
  <r>
    <s v="Id2671"/>
    <n v="2000"/>
    <s v="Sep"/>
    <n v="23"/>
    <n v="0"/>
    <n v="3179.96"/>
    <x v="0"/>
    <x v="2"/>
    <s v="R1012"/>
    <s v="Sep"/>
    <n v="2000"/>
  </r>
  <r>
    <s v="Id2672"/>
    <n v="2001"/>
    <s v="Sep"/>
    <n v="2"/>
    <n v="2"/>
    <n v="3180.51"/>
    <x v="0"/>
    <x v="2"/>
    <s v="R1013"/>
    <s v="Sep"/>
    <n v="2001"/>
  </r>
  <r>
    <s v="Id2673"/>
    <n v="1996"/>
    <s v="Oct"/>
    <n v="11"/>
    <n v="0"/>
    <n v="3201.25"/>
    <x v="0"/>
    <x v="0"/>
    <s v="R1012"/>
    <s v="Oct"/>
    <n v="1996"/>
  </r>
  <r>
    <s v="Id2674"/>
    <n v="1997"/>
    <s v="Jul"/>
    <n v="5"/>
    <n v="0"/>
    <n v="3206.49"/>
    <x v="0"/>
    <x v="0"/>
    <s v="R1024"/>
    <s v="Jul"/>
    <n v="1997"/>
  </r>
  <r>
    <s v="Id2675"/>
    <n v="1997"/>
    <s v="Dec"/>
    <n v="22"/>
    <n v="1"/>
    <n v="3208.79"/>
    <x v="0"/>
    <x v="0"/>
    <s v="R1011"/>
    <s v="Dec"/>
    <n v="1997"/>
  </r>
  <r>
    <s v="Id2676"/>
    <n v="1997"/>
    <s v="Jul"/>
    <n v="6"/>
    <n v="0"/>
    <n v="3213.62"/>
    <x v="0"/>
    <x v="2"/>
    <s v="R1024"/>
    <s v="Jul"/>
    <n v="1997"/>
  </r>
  <r>
    <s v="Id2677"/>
    <n v="1997"/>
    <s v="Aug"/>
    <n v="2"/>
    <n v="1"/>
    <n v="3227.12"/>
    <x v="0"/>
    <x v="0"/>
    <s v="R1013"/>
    <s v="Aug"/>
    <n v="1997"/>
  </r>
  <r>
    <s v="Id2678"/>
    <n v="1997"/>
    <s v="Sep"/>
    <n v="2"/>
    <n v="1"/>
    <n v="3238.44"/>
    <x v="0"/>
    <x v="0"/>
    <s v="R1013"/>
    <s v="Sep"/>
    <n v="1997"/>
  </r>
  <r>
    <s v="Id2679"/>
    <n v="1991"/>
    <s v="Nov"/>
    <n v="13"/>
    <n v="0"/>
    <n v="3260.2"/>
    <x v="1"/>
    <x v="2"/>
    <s v="R1011"/>
    <s v="Nov"/>
    <n v="1991"/>
  </r>
  <r>
    <s v="Id2680"/>
    <n v="1994"/>
    <s v="Dec"/>
    <n v="2"/>
    <n v="0"/>
    <n v="3268.85"/>
    <x v="1"/>
    <x v="1"/>
    <s v="R1016"/>
    <s v="Dec"/>
    <n v="1994"/>
  </r>
  <r>
    <s v="Id2681"/>
    <n v="1994"/>
    <s v="Jul"/>
    <n v="1"/>
    <n v="1"/>
    <n v="3277.16"/>
    <x v="0"/>
    <x v="0"/>
    <s v="R1011"/>
    <s v="Jul"/>
    <n v="1994"/>
  </r>
  <r>
    <s v="Id2682"/>
    <n v="2001"/>
    <s v="Oct"/>
    <n v="6"/>
    <n v="2"/>
    <n v="3279.87"/>
    <x v="0"/>
    <x v="1"/>
    <s v="R1017"/>
    <s v="Oct"/>
    <n v="2001"/>
  </r>
  <r>
    <s v="Id2683"/>
    <n v="2003"/>
    <s v="Jul"/>
    <n v="3"/>
    <n v="0"/>
    <n v="3280.22"/>
    <x v="0"/>
    <x v="0"/>
    <s v="R1011"/>
    <s v="Jul"/>
    <n v="2003"/>
  </r>
  <r>
    <s v="Id2684"/>
    <n v="1996"/>
    <s v="Nov"/>
    <n v="17"/>
    <n v="1"/>
    <n v="3292.53"/>
    <x v="0"/>
    <x v="2"/>
    <s v="R1012"/>
    <s v="Nov"/>
    <n v="1996"/>
  </r>
  <r>
    <s v="Id2685"/>
    <n v="2003"/>
    <s v="Dec"/>
    <n v="5"/>
    <n v="0"/>
    <n v="3300.7"/>
    <x v="0"/>
    <x v="2"/>
    <s v="R1025"/>
    <s v="Dec"/>
    <n v="2003"/>
  </r>
  <r>
    <s v="Id2686"/>
    <n v="2003"/>
    <s v="Nov"/>
    <n v="18"/>
    <n v="0"/>
    <n v="3308.46"/>
    <x v="0"/>
    <x v="1"/>
    <s v="R1021"/>
    <s v="Nov"/>
    <n v="2003"/>
  </r>
  <r>
    <s v="Id2687"/>
    <n v="1997"/>
    <s v="Jun"/>
    <n v="20"/>
    <n v="1"/>
    <n v="3309.79"/>
    <x v="1"/>
    <x v="0"/>
    <s v="R1017"/>
    <s v="Jun"/>
    <n v="1997"/>
  </r>
  <r>
    <s v="Id2688"/>
    <n v="1991"/>
    <s v="Sep"/>
    <n v="1"/>
    <n v="3"/>
    <n v="3342.79"/>
    <x v="0"/>
    <x v="1"/>
    <s v="R1013"/>
    <s v="Sep"/>
    <n v="1991"/>
  </r>
  <r>
    <s v="Id2689"/>
    <n v="1993"/>
    <s v="Oct"/>
    <n v="28"/>
    <n v="0"/>
    <n v="3353.28"/>
    <x v="0"/>
    <x v="1"/>
    <s v="R1011"/>
    <s v="Oct"/>
    <n v="1993"/>
  </r>
  <r>
    <s v="Id2690"/>
    <n v="1995"/>
    <s v="Jun"/>
    <n v="23"/>
    <n v="0"/>
    <n v="3353.47"/>
    <x v="0"/>
    <x v="0"/>
    <s v="R1012"/>
    <s v="Jun"/>
    <n v="1995"/>
  </r>
  <r>
    <s v="Id2691"/>
    <n v="1993"/>
    <s v="Oct"/>
    <n v="7"/>
    <n v="0"/>
    <n v="3366.67"/>
    <x v="0"/>
    <x v="2"/>
    <s v="R1013"/>
    <s v="Oct"/>
    <n v="1993"/>
  </r>
  <r>
    <s v="Id2692"/>
    <n v="1996"/>
    <s v="Dec"/>
    <n v="14"/>
    <n v="1"/>
    <n v="3378.91"/>
    <x v="0"/>
    <x v="1"/>
    <s v="R1011"/>
    <s v="Dec"/>
    <n v="1996"/>
  </r>
  <r>
    <s v="Id2693"/>
    <n v="1996"/>
    <s v="Nov"/>
    <n v="13"/>
    <n v="0"/>
    <n v="3385.4"/>
    <x v="0"/>
    <x v="2"/>
    <s v="R1024"/>
    <s v="Nov"/>
    <n v="1996"/>
  </r>
  <r>
    <s v="Id2694"/>
    <n v="1996"/>
    <s v="Aug"/>
    <n v="10"/>
    <n v="1"/>
    <n v="3392.37"/>
    <x v="0"/>
    <x v="0"/>
    <s v="R1013"/>
    <s v="Aug"/>
    <n v="1996"/>
  </r>
  <r>
    <s v="Id2695"/>
    <n v="1996"/>
    <s v="Oct"/>
    <n v="27"/>
    <n v="1"/>
    <n v="3392.98"/>
    <x v="0"/>
    <x v="0"/>
    <s v="R1013"/>
    <s v="Oct"/>
    <n v="1996"/>
  </r>
  <r>
    <s v="Id2696"/>
    <n v="2004"/>
    <s v="Jul"/>
    <n v="16"/>
    <n v="2"/>
    <n v="3393.36"/>
    <x v="0"/>
    <x v="2"/>
    <s v="R1023"/>
    <s v="Jul"/>
    <n v="2004"/>
  </r>
  <r>
    <s v="Id2697"/>
    <n v="1996"/>
    <s v="Dec"/>
    <n v="19"/>
    <n v="1"/>
    <n v="3410.32"/>
    <x v="0"/>
    <x v="2"/>
    <s v="R1011"/>
    <s v="Dec"/>
    <n v="1996"/>
  </r>
  <r>
    <s v="Id2698"/>
    <n v="2001"/>
    <s v="Dec"/>
    <n v="26"/>
    <n v="0"/>
    <n v="3434.38"/>
    <x v="0"/>
    <x v="2"/>
    <s v="R1011"/>
    <s v="Dec"/>
    <n v="2001"/>
  </r>
  <r>
    <s v="Id2699"/>
    <n v="1986"/>
    <s v="Aug"/>
    <n v="27"/>
    <n v="3"/>
    <n v="3436.5"/>
    <x v="0"/>
    <x v="1"/>
    <s v="R1013"/>
    <s v="Aug"/>
    <n v="1986"/>
  </r>
  <r>
    <s v="Id2700"/>
    <n v="2000"/>
    <s v="Jun"/>
    <n v="20"/>
    <n v="3"/>
    <n v="3443.06"/>
    <x v="0"/>
    <x v="1"/>
    <s v="R1011"/>
    <s v="Jun"/>
    <n v="2000"/>
  </r>
  <r>
    <s v="Id2701"/>
    <n v="1987"/>
    <s v="Sep"/>
    <n v="14"/>
    <n v="3"/>
    <n v="3453.77"/>
    <x v="0"/>
    <x v="1"/>
    <s v="R1011"/>
    <s v="Sep"/>
    <n v="1987"/>
  </r>
  <r>
    <s v="Id2702"/>
    <n v="2003"/>
    <s v="Jul"/>
    <n v="29"/>
    <n v="0"/>
    <n v="3463.51"/>
    <x v="0"/>
    <x v="1"/>
    <s v="R1025"/>
    <s v="Jul"/>
    <n v="2003"/>
  </r>
  <r>
    <s v="Id2703"/>
    <n v="1993"/>
    <s v="Oct"/>
    <n v="12"/>
    <n v="1"/>
    <n v="3471.41"/>
    <x v="0"/>
    <x v="2"/>
    <s v="R1013"/>
    <s v="Oct"/>
    <n v="1993"/>
  </r>
  <r>
    <s v="Id2704"/>
    <n v="2004"/>
    <s v="Jun"/>
    <n v="26"/>
    <n v="3"/>
    <n v="3481.87"/>
    <x v="0"/>
    <x v="0"/>
    <s v="R1016"/>
    <s v="Jun"/>
    <n v="2004"/>
  </r>
  <r>
    <s v="Id2705"/>
    <n v="1996"/>
    <s v="Sep"/>
    <n v="19"/>
    <n v="2"/>
    <n v="3484.33"/>
    <x v="1"/>
    <x v="0"/>
    <s v="R1011"/>
    <s v="Sep"/>
    <n v="1996"/>
  </r>
  <r>
    <s v="Id2706"/>
    <n v="1996"/>
    <s v="Sep"/>
    <n v="18"/>
    <n v="1"/>
    <n v="3490.55"/>
    <x v="3"/>
    <x v="2"/>
    <s v="R1015"/>
    <s v="Sep"/>
    <n v="1996"/>
  </r>
  <r>
    <s v="Id2707"/>
    <n v="1999"/>
    <s v="Sep"/>
    <n v="22"/>
    <n v="2"/>
    <n v="3500.61"/>
    <x v="0"/>
    <x v="2"/>
    <s v="R1013"/>
    <s v="Sep"/>
    <n v="1999"/>
  </r>
  <r>
    <s v="Id2708"/>
    <n v="1998"/>
    <s v="Sep"/>
    <n v="16"/>
    <n v="2"/>
    <n v="3537.7"/>
    <x v="1"/>
    <x v="0"/>
    <s v="R1012"/>
    <s v="Sep"/>
    <n v="1998"/>
  </r>
  <r>
    <s v="Id2709"/>
    <n v="2003"/>
    <s v="Aug"/>
    <n v="24"/>
    <n v="0"/>
    <n v="3538.9"/>
    <x v="0"/>
    <x v="2"/>
    <s v="R1012"/>
    <s v="Aug"/>
    <n v="2003"/>
  </r>
  <r>
    <s v="Id2710"/>
    <n v="1988"/>
    <s v="Oct"/>
    <n v="15"/>
    <n v="3"/>
    <n v="3540.12"/>
    <x v="0"/>
    <x v="1"/>
    <s v="R1013"/>
    <s v="Oct"/>
    <n v="1988"/>
  </r>
  <r>
    <s v="Id2711"/>
    <n v="1992"/>
    <s v="Dec"/>
    <n v="22"/>
    <n v="0"/>
    <n v="3554.2"/>
    <x v="0"/>
    <x v="0"/>
    <s v="R1011"/>
    <s v="Dec"/>
    <n v="1992"/>
  </r>
  <r>
    <s v="Id2712"/>
    <n v="1994"/>
    <s v="Sep"/>
    <n v="24"/>
    <n v="0"/>
    <n v="3556.92"/>
    <x v="0"/>
    <x v="0"/>
    <s v="R1012"/>
    <s v="Sep"/>
    <n v="1994"/>
  </r>
  <r>
    <s v="Id2713"/>
    <n v="1995"/>
    <s v="Oct"/>
    <n v="9"/>
    <n v="0"/>
    <n v="3558.62"/>
    <x v="0"/>
    <x v="0"/>
    <s v="R1024"/>
    <s v="Oct"/>
    <n v="1995"/>
  </r>
  <r>
    <s v="Id2714"/>
    <n v="1995"/>
    <s v="Jun"/>
    <n v="16"/>
    <n v="1"/>
    <n v="3561.89"/>
    <x v="0"/>
    <x v="1"/>
    <s v="R1013"/>
    <s v="Jun"/>
    <n v="1995"/>
  </r>
  <r>
    <s v="Id2715"/>
    <n v="1981"/>
    <s v="Oct"/>
    <n v="10"/>
    <n v="1"/>
    <n v="3562.87"/>
    <x v="0"/>
    <x v="1"/>
    <s v="R1013"/>
    <s v="Oct"/>
    <n v="1981"/>
  </r>
  <r>
    <s v="Id2716"/>
    <n v="1988"/>
    <s v="Aug"/>
    <n v="18"/>
    <n v="3"/>
    <n v="3569.96"/>
    <x v="0"/>
    <x v="1"/>
    <s v="R1012"/>
    <s v="Aug"/>
    <n v="1988"/>
  </r>
  <r>
    <s v="Id2717"/>
    <n v="1995"/>
    <s v="Aug"/>
    <n v="23"/>
    <n v="1"/>
    <n v="3578"/>
    <x v="0"/>
    <x v="0"/>
    <s v="R1011"/>
    <s v="Aug"/>
    <n v="1995"/>
  </r>
  <r>
    <s v="Id2718"/>
    <n v="2001"/>
    <s v="Nov"/>
    <n v="11"/>
    <n v="2"/>
    <n v="3579.83"/>
    <x v="0"/>
    <x v="2"/>
    <s v="R1012"/>
    <s v="Nov"/>
    <n v="2001"/>
  </r>
  <r>
    <s v="Id2719"/>
    <n v="1986"/>
    <s v="Dec"/>
    <n v="27"/>
    <n v="3"/>
    <n v="3589.14"/>
    <x v="0"/>
    <x v="2"/>
    <s v="R1013"/>
    <s v="Dec"/>
    <n v="1986"/>
  </r>
  <r>
    <s v="Id2720"/>
    <n v="1999"/>
    <s v="Jun"/>
    <n v="6"/>
    <n v="3"/>
    <n v="3591.48"/>
    <x v="0"/>
    <x v="0"/>
    <s v="R1011"/>
    <s v="Jun"/>
    <n v="1999"/>
  </r>
  <r>
    <s v="Id2721"/>
    <n v="1997"/>
    <s v="Nov"/>
    <n v="4"/>
    <n v="1"/>
    <n v="3594.17"/>
    <x v="0"/>
    <x v="2"/>
    <s v="R1012"/>
    <s v="Nov"/>
    <n v="1997"/>
  </r>
  <r>
    <s v="Id2722"/>
    <n v="1999"/>
    <s v="Aug"/>
    <n v="12"/>
    <n v="3"/>
    <n v="3597.6"/>
    <x v="0"/>
    <x v="2"/>
    <s v="R1011"/>
    <s v="Aug"/>
    <n v="1999"/>
  </r>
  <r>
    <s v="Id2723"/>
    <n v="1988"/>
    <s v="Nov"/>
    <n v="4"/>
    <n v="3"/>
    <n v="3603.6"/>
    <x v="0"/>
    <x v="1"/>
    <s v="R1013"/>
    <s v="Nov"/>
    <n v="1988"/>
  </r>
  <r>
    <s v="Id2724"/>
    <n v="1990"/>
    <s v="Oct"/>
    <n v="11"/>
    <n v="3"/>
    <n v="3606.43"/>
    <x v="0"/>
    <x v="1"/>
    <s v="R1013"/>
    <s v="Oct"/>
    <n v="1990"/>
  </r>
  <r>
    <s v="Id2725"/>
    <n v="1985"/>
    <s v="Jun"/>
    <n v="14"/>
    <n v="3"/>
    <n v="3622.13"/>
    <x v="0"/>
    <x v="1"/>
    <s v="R1013"/>
    <s v="Jun"/>
    <n v="1985"/>
  </r>
  <r>
    <s v="Id2726"/>
    <n v="1992"/>
    <s v="Nov"/>
    <n v="17"/>
    <n v="0"/>
    <n v="3645.09"/>
    <x v="3"/>
    <x v="2"/>
    <s v="R1014"/>
    <s v="Nov"/>
    <n v="1992"/>
  </r>
  <r>
    <s v="Id2727"/>
    <n v="1990"/>
    <s v="Nov"/>
    <n v="8"/>
    <n v="3"/>
    <n v="3653.29"/>
    <x v="0"/>
    <x v="0"/>
    <s v="R1011"/>
    <s v="Nov"/>
    <n v="1990"/>
  </r>
  <r>
    <s v="Id2728"/>
    <n v="1992"/>
    <s v="Sep"/>
    <n v="14"/>
    <n v="1"/>
    <n v="3659.35"/>
    <x v="1"/>
    <x v="1"/>
    <s v="R1011"/>
    <s v="Sep"/>
    <n v="1992"/>
  </r>
  <r>
    <s v="Id2729"/>
    <n v="1984"/>
    <s v="Jul"/>
    <n v="6"/>
    <n v="3"/>
    <n v="3678.86"/>
    <x v="0"/>
    <x v="0"/>
    <s v="R1013"/>
    <s v="Jul"/>
    <n v="1984"/>
  </r>
  <r>
    <s v="Id2730"/>
    <n v="2003"/>
    <s v="Jul"/>
    <n v="10"/>
    <n v="0"/>
    <n v="3688.35"/>
    <x v="0"/>
    <x v="2"/>
    <s v="R1021"/>
    <s v="Jul"/>
    <n v="2003"/>
  </r>
  <r>
    <s v="Id2731"/>
    <n v="1981"/>
    <s v="Dec"/>
    <n v="14"/>
    <n v="1"/>
    <n v="3688.38"/>
    <x v="0"/>
    <x v="2"/>
    <s v="R1013"/>
    <s v="Dec"/>
    <n v="1981"/>
  </r>
  <r>
    <s v="Id2732"/>
    <n v="1995"/>
    <s v="Oct"/>
    <n v="21"/>
    <n v="2"/>
    <n v="3693.43"/>
    <x v="0"/>
    <x v="0"/>
    <s v="R1011"/>
    <s v="Oct"/>
    <n v="1995"/>
  </r>
  <r>
    <s v="Id2733"/>
    <n v="1988"/>
    <s v="Aug"/>
    <n v="18"/>
    <n v="3"/>
    <n v="3699.54"/>
    <x v="0"/>
    <x v="0"/>
    <s v="R1013"/>
    <s v="Aug"/>
    <n v="1988"/>
  </r>
  <r>
    <s v="Id2734"/>
    <n v="1989"/>
    <s v="Dec"/>
    <n v="2"/>
    <n v="0"/>
    <n v="3704.35"/>
    <x v="0"/>
    <x v="2"/>
    <s v="R1013"/>
    <s v="Dec"/>
    <n v="1989"/>
  </r>
  <r>
    <s v="Id2735"/>
    <n v="2004"/>
    <s v="Nov"/>
    <n v="5"/>
    <n v="0"/>
    <n v="3722.23"/>
    <x v="0"/>
    <x v="2"/>
    <s v="R1025"/>
    <s v="Nov"/>
    <n v="2004"/>
  </r>
  <r>
    <s v="Id2736"/>
    <n v="1986"/>
    <s v="Dec"/>
    <n v="1"/>
    <n v="3"/>
    <n v="3731.6"/>
    <x v="0"/>
    <x v="2"/>
    <s v="R1013"/>
    <s v="Dec"/>
    <n v="1986"/>
  </r>
  <r>
    <s v="Id2737"/>
    <n v="1994"/>
    <s v="Aug"/>
    <n v="22"/>
    <n v="0"/>
    <n v="3732.63"/>
    <x v="0"/>
    <x v="0"/>
    <s v="R1024"/>
    <s v="Aug"/>
    <n v="1994"/>
  </r>
  <r>
    <s v="Id2738"/>
    <n v="1993"/>
    <s v="Jun"/>
    <n v="22"/>
    <n v="0"/>
    <n v="3736.46"/>
    <x v="0"/>
    <x v="2"/>
    <s v="R1012"/>
    <s v="Jun"/>
    <n v="1993"/>
  </r>
  <r>
    <s v="Id2739"/>
    <n v="1986"/>
    <s v="Sep"/>
    <n v="9"/>
    <n v="3"/>
    <n v="3748.56"/>
    <x v="0"/>
    <x v="2"/>
    <s v="R1013"/>
    <s v="Sep"/>
    <n v="1986"/>
  </r>
  <r>
    <s v="Id2740"/>
    <n v="1991"/>
    <s v="Oct"/>
    <n v="28"/>
    <n v="0"/>
    <n v="3756.62"/>
    <x v="0"/>
    <x v="2"/>
    <s v="R1013"/>
    <s v="Oct"/>
    <n v="1991"/>
  </r>
  <r>
    <s v="Id2741"/>
    <n v="1991"/>
    <s v="Aug"/>
    <n v="25"/>
    <n v="0"/>
    <n v="3757.84"/>
    <x v="0"/>
    <x v="1"/>
    <s v="R1013"/>
    <s v="Aug"/>
    <n v="1991"/>
  </r>
  <r>
    <s v="Id2742"/>
    <n v="1991"/>
    <s v="Oct"/>
    <n v="24"/>
    <n v="0"/>
    <n v="3761.29"/>
    <x v="0"/>
    <x v="0"/>
    <s v="R1011"/>
    <s v="Oct"/>
    <n v="1991"/>
  </r>
  <r>
    <s v="Id2743"/>
    <n v="1994"/>
    <s v="Nov"/>
    <n v="21"/>
    <n v="1"/>
    <n v="3766.88"/>
    <x v="0"/>
    <x v="1"/>
    <s v="R1013"/>
    <s v="Nov"/>
    <n v="1994"/>
  </r>
  <r>
    <s v="Id2744"/>
    <n v="1987"/>
    <s v="Oct"/>
    <n v="24"/>
    <n v="3"/>
    <n v="3773.23"/>
    <x v="0"/>
    <x v="0"/>
    <s v="R1013"/>
    <s v="Oct"/>
    <n v="1987"/>
  </r>
  <r>
    <s v="Id2745"/>
    <n v="1981"/>
    <s v="Dec"/>
    <n v="13"/>
    <n v="1"/>
    <n v="3785.77"/>
    <x v="0"/>
    <x v="1"/>
    <s v="R1013"/>
    <s v="Dec"/>
    <n v="1981"/>
  </r>
  <r>
    <s v="Id2746"/>
    <n v="1988"/>
    <s v="Aug"/>
    <n v="28"/>
    <n v="3"/>
    <n v="3793.55"/>
    <x v="0"/>
    <x v="0"/>
    <s v="R1013"/>
    <s v="Aug"/>
    <n v="1988"/>
  </r>
  <r>
    <s v="Id2747"/>
    <n v="1999"/>
    <s v="Jun"/>
    <n v="24"/>
    <n v="0"/>
    <n v="3796.36"/>
    <x v="0"/>
    <x v="0"/>
    <s v="R1012"/>
    <s v="Jun"/>
    <n v="1999"/>
  </r>
  <r>
    <s v="Id2748"/>
    <n v="1981"/>
    <s v="Sep"/>
    <n v="29"/>
    <n v="1"/>
    <n v="3797.2"/>
    <x v="0"/>
    <x v="0"/>
    <s v="R1012"/>
    <s v="Sep"/>
    <n v="1981"/>
  </r>
  <r>
    <s v="Id2749"/>
    <n v="1994"/>
    <s v="Aug"/>
    <n v="12"/>
    <n v="2"/>
    <n v="3847.67"/>
    <x v="1"/>
    <x v="2"/>
    <s v="R1011"/>
    <s v="Aug"/>
    <n v="1994"/>
  </r>
  <r>
    <s v="Id2750"/>
    <n v="1991"/>
    <s v="Aug"/>
    <n v="19"/>
    <n v="0"/>
    <n v="3857.76"/>
    <x v="1"/>
    <x v="1"/>
    <s v="R1016"/>
    <s v="Aug"/>
    <n v="1991"/>
  </r>
  <r>
    <s v="Id2751"/>
    <n v="2001"/>
    <s v="Jun"/>
    <n v="6"/>
    <n v="0"/>
    <n v="3858.51"/>
    <x v="0"/>
    <x v="0"/>
    <s v="R1025"/>
    <s v="Jun"/>
    <n v="2001"/>
  </r>
  <r>
    <s v="Id2752"/>
    <n v="2001"/>
    <s v="Oct"/>
    <n v="18"/>
    <n v="3"/>
    <n v="3861.21"/>
    <x v="0"/>
    <x v="2"/>
    <s v="R1016"/>
    <s v="Oct"/>
    <n v="2001"/>
  </r>
  <r>
    <s v="Id2753"/>
    <n v="1990"/>
    <s v="Jun"/>
    <n v="24"/>
    <n v="0"/>
    <n v="3866.86"/>
    <x v="3"/>
    <x v="1"/>
    <s v="R1012"/>
    <s v="Jun"/>
    <n v="1990"/>
  </r>
  <r>
    <s v="Id2754"/>
    <n v="1991"/>
    <s v="Jul"/>
    <n v="25"/>
    <n v="1"/>
    <n v="3875.73"/>
    <x v="0"/>
    <x v="0"/>
    <s v="R1013"/>
    <s v="Jul"/>
    <n v="1991"/>
  </r>
  <r>
    <s v="Id2755"/>
    <n v="1996"/>
    <s v="Oct"/>
    <n v="23"/>
    <n v="2"/>
    <n v="3877.3"/>
    <x v="3"/>
    <x v="0"/>
    <s v="R1012"/>
    <s v="Oct"/>
    <n v="1996"/>
  </r>
  <r>
    <s v="Id2756"/>
    <n v="2004"/>
    <s v="Jul"/>
    <n v="13"/>
    <n v="0"/>
    <n v="3889.2"/>
    <x v="0"/>
    <x v="2"/>
    <s v="R1012"/>
    <s v="Jul"/>
    <n v="2004"/>
  </r>
  <r>
    <s v="Id2757"/>
    <n v="1993"/>
    <s v="Sep"/>
    <n v="14"/>
    <n v="0"/>
    <n v="3898.35"/>
    <x v="0"/>
    <x v="2"/>
    <s v="R1012"/>
    <s v="Sep"/>
    <n v="1993"/>
  </r>
  <r>
    <s v="Id2758"/>
    <n v="1981"/>
    <s v="Aug"/>
    <n v="27"/>
    <n v="1"/>
    <n v="3902.07"/>
    <x v="0"/>
    <x v="2"/>
    <s v="R1013"/>
    <s v="Aug"/>
    <n v="1981"/>
  </r>
  <r>
    <s v="Id2759"/>
    <n v="1997"/>
    <s v="Nov"/>
    <n v="24"/>
    <n v="3"/>
    <n v="3906.13"/>
    <x v="1"/>
    <x v="0"/>
    <s v="R1011"/>
    <s v="Nov"/>
    <n v="1997"/>
  </r>
  <r>
    <s v="Id2760"/>
    <n v="1985"/>
    <s v="Jul"/>
    <n v="5"/>
    <n v="3"/>
    <n v="3910.44"/>
    <x v="0"/>
    <x v="2"/>
    <s v="R1013"/>
    <s v="Jul"/>
    <n v="1985"/>
  </r>
  <r>
    <s v="Id2761"/>
    <n v="2000"/>
    <s v="Jul"/>
    <n v="10"/>
    <n v="2"/>
    <n v="3925.76"/>
    <x v="0"/>
    <x v="2"/>
    <s v="R1024"/>
    <s v="Jul"/>
    <n v="2000"/>
  </r>
  <r>
    <s v="Id2762"/>
    <n v="2002"/>
    <s v="Jun"/>
    <n v="15"/>
    <n v="0"/>
    <n v="3931.51"/>
    <x v="0"/>
    <x v="0"/>
    <s v="R1011"/>
    <s v="Jun"/>
    <n v="2002"/>
  </r>
  <r>
    <s v="Id2763"/>
    <n v="1988"/>
    <s v="Oct"/>
    <n v="24"/>
    <n v="0"/>
    <n v="3935.18"/>
    <x v="1"/>
    <x v="1"/>
    <s v="R1013"/>
    <s v="Oct"/>
    <n v="1988"/>
  </r>
  <r>
    <s v="Id2764"/>
    <n v="1993"/>
    <s v="Sep"/>
    <n v="29"/>
    <n v="0"/>
    <n v="3943.6"/>
    <x v="0"/>
    <x v="0"/>
    <s v="R1024"/>
    <s v="Sep"/>
    <n v="1993"/>
  </r>
  <r>
    <s v="Id2765"/>
    <n v="1993"/>
    <s v="Nov"/>
    <n v="11"/>
    <n v="1"/>
    <n v="3947.41"/>
    <x v="0"/>
    <x v="2"/>
    <s v="R1013"/>
    <s v="Nov"/>
    <n v="1993"/>
  </r>
  <r>
    <s v="Id2766"/>
    <n v="1999"/>
    <s v="Jul"/>
    <n v="10"/>
    <n v="0"/>
    <n v="3955.98"/>
    <x v="0"/>
    <x v="0"/>
    <s v="R1021"/>
    <s v="Jul"/>
    <n v="1999"/>
  </r>
  <r>
    <s v="Id2767"/>
    <n v="1995"/>
    <s v="Jul"/>
    <n v="11"/>
    <n v="1"/>
    <n v="3956.07"/>
    <x v="0"/>
    <x v="2"/>
    <s v="R1012"/>
    <s v="Jul"/>
    <n v="1995"/>
  </r>
  <r>
    <s v="Id2768"/>
    <n v="1990"/>
    <s v="Jul"/>
    <n v="29"/>
    <n v="0"/>
    <n v="3972.92"/>
    <x v="0"/>
    <x v="0"/>
    <s v="R1013"/>
    <s v="Jul"/>
    <n v="1990"/>
  </r>
  <r>
    <s v="Id2769"/>
    <n v="1996"/>
    <s v="Aug"/>
    <n v="17"/>
    <n v="2"/>
    <n v="3981.98"/>
    <x v="0"/>
    <x v="2"/>
    <s v="R1013"/>
    <s v="Aug"/>
    <n v="1996"/>
  </r>
  <r>
    <s v="Id2770"/>
    <n v="1996"/>
    <s v="Sep"/>
    <n v="8"/>
    <n v="2"/>
    <n v="3987.93"/>
    <x v="0"/>
    <x v="2"/>
    <s v="R1011"/>
    <s v="Sep"/>
    <n v="1996"/>
  </r>
  <r>
    <s v="Id2771"/>
    <n v="1990"/>
    <s v="Nov"/>
    <n v="22"/>
    <n v="0"/>
    <n v="3989.84"/>
    <x v="0"/>
    <x v="2"/>
    <s v="R1011"/>
    <s v="Nov"/>
    <n v="1990"/>
  </r>
  <r>
    <s v="Id2772"/>
    <n v="1990"/>
    <s v="Nov"/>
    <n v="1"/>
    <n v="0"/>
    <n v="3994.18"/>
    <x v="0"/>
    <x v="2"/>
    <s v="R1013"/>
    <s v="Nov"/>
    <n v="1990"/>
  </r>
  <r>
    <s v="Id2773"/>
    <n v="1989"/>
    <s v="Jul"/>
    <n v="10"/>
    <n v="3"/>
    <n v="4002.36"/>
    <x v="0"/>
    <x v="1"/>
    <s v="R1013"/>
    <s v="Jul"/>
    <n v="1989"/>
  </r>
  <r>
    <s v="Id2774"/>
    <n v="2000"/>
    <s v="Sep"/>
    <n v="13"/>
    <n v="3"/>
    <n v="4005.42"/>
    <x v="0"/>
    <x v="1"/>
    <s v="R1015"/>
    <s v="Sep"/>
    <n v="2000"/>
  </r>
  <r>
    <s v="Id2775"/>
    <n v="1992"/>
    <s v="Oct"/>
    <n v="11"/>
    <n v="1"/>
    <n v="4032.24"/>
    <x v="1"/>
    <x v="0"/>
    <s v="R1012"/>
    <s v="Oct"/>
    <n v="1992"/>
  </r>
  <r>
    <s v="Id2776"/>
    <n v="1984"/>
    <s v="Jul"/>
    <n v="7"/>
    <n v="3"/>
    <n v="4038.41"/>
    <x v="0"/>
    <x v="1"/>
    <s v="R1013"/>
    <s v="Jul"/>
    <n v="1984"/>
  </r>
  <r>
    <s v="Id2777"/>
    <n v="1983"/>
    <s v="Nov"/>
    <n v="10"/>
    <n v="3"/>
    <n v="4039.9"/>
    <x v="0"/>
    <x v="1"/>
    <s v="R1013"/>
    <s v="Nov"/>
    <n v="1983"/>
  </r>
  <r>
    <s v="Id2778"/>
    <n v="1993"/>
    <s v="Dec"/>
    <n v="26"/>
    <n v="1"/>
    <n v="4040.56"/>
    <x v="1"/>
    <x v="0"/>
    <s v="R1015"/>
    <s v="Dec"/>
    <n v="1993"/>
  </r>
  <r>
    <s v="Id2779"/>
    <n v="1988"/>
    <s v="Nov"/>
    <n v="30"/>
    <n v="3"/>
    <n v="4047.94"/>
    <x v="0"/>
    <x v="1"/>
    <s v="R1013"/>
    <s v="Nov"/>
    <n v="1988"/>
  </r>
  <r>
    <s v="Id2780"/>
    <n v="1993"/>
    <s v="Aug"/>
    <n v="13"/>
    <n v="2"/>
    <n v="4058.12"/>
    <x v="0"/>
    <x v="1"/>
    <s v="R1013"/>
    <s v="Aug"/>
    <n v="1993"/>
  </r>
  <r>
    <s v="Id2781"/>
    <n v="1995"/>
    <s v="Sep"/>
    <n v="14"/>
    <n v="2"/>
    <n v="4058.71"/>
    <x v="1"/>
    <x v="0"/>
    <s v="R1012"/>
    <s v="Sep"/>
    <n v="1995"/>
  </r>
  <r>
    <s v="Id2782"/>
    <n v="1983"/>
    <s v="Sep"/>
    <n v="16"/>
    <n v="3"/>
    <n v="4070.42"/>
    <x v="0"/>
    <x v="1"/>
    <s v="R1013"/>
    <s v="Sep"/>
    <n v="1983"/>
  </r>
  <r>
    <s v="Id2783"/>
    <n v="2002"/>
    <s v="Oct"/>
    <n v="18"/>
    <n v="0"/>
    <n v="4070.51"/>
    <x v="0"/>
    <x v="1"/>
    <s v="R1012"/>
    <s v="Oct"/>
    <n v="2002"/>
  </r>
  <r>
    <s v="Id2784"/>
    <n v="1990"/>
    <s v="Dec"/>
    <n v="1"/>
    <n v="1"/>
    <n v="4074.45"/>
    <x v="1"/>
    <x v="2"/>
    <s v="R1013"/>
    <s v="Dec"/>
    <n v="1990"/>
  </r>
  <r>
    <s v="Id2785"/>
    <n v="1990"/>
    <s v="Dec"/>
    <n v="14"/>
    <n v="1"/>
    <n v="4076.5"/>
    <x v="0"/>
    <x v="0"/>
    <s v="R1011"/>
    <s v="Dec"/>
    <n v="1990"/>
  </r>
  <r>
    <s v="Id2786"/>
    <n v="1994"/>
    <s v="Aug"/>
    <n v="21"/>
    <n v="1"/>
    <n v="4133.6400000000003"/>
    <x v="0"/>
    <x v="0"/>
    <s v="R1012"/>
    <s v="Aug"/>
    <n v="1994"/>
  </r>
  <r>
    <s v="Id2787"/>
    <n v="1991"/>
    <s v="Aug"/>
    <n v="6"/>
    <n v="0"/>
    <n v="4134.08"/>
    <x v="0"/>
    <x v="1"/>
    <s v="R1012"/>
    <s v="Aug"/>
    <n v="1991"/>
  </r>
  <r>
    <s v="Id2788"/>
    <n v="1992"/>
    <s v="Jun"/>
    <n v="18"/>
    <n v="0"/>
    <n v="4137.5200000000004"/>
    <x v="0"/>
    <x v="0"/>
    <s v="R1024"/>
    <s v="Jun"/>
    <n v="1992"/>
  </r>
  <r>
    <s v="Id2789"/>
    <n v="1992"/>
    <s v="Jun"/>
    <n v="28"/>
    <n v="1"/>
    <n v="4149.74"/>
    <x v="0"/>
    <x v="1"/>
    <s v="R1011"/>
    <s v="Jun"/>
    <n v="1992"/>
  </r>
  <r>
    <s v="Id2790"/>
    <n v="1992"/>
    <s v="Aug"/>
    <n v="4"/>
    <n v="1"/>
    <n v="4151.03"/>
    <x v="0"/>
    <x v="2"/>
    <s v="R1013"/>
    <s v="Aug"/>
    <n v="1992"/>
  </r>
  <r>
    <s v="Id2791"/>
    <n v="1998"/>
    <s v="Nov"/>
    <n v="26"/>
    <n v="0"/>
    <n v="4154.97"/>
    <x v="0"/>
    <x v="1"/>
    <s v="R1012"/>
    <s v="Nov"/>
    <n v="1998"/>
  </r>
  <r>
    <s v="Id2792"/>
    <n v="1984"/>
    <s v="Sep"/>
    <n v="16"/>
    <n v="3"/>
    <n v="4163.21"/>
    <x v="0"/>
    <x v="2"/>
    <s v="R1012"/>
    <s v="Sep"/>
    <n v="1984"/>
  </r>
  <r>
    <s v="Id2793"/>
    <n v="1989"/>
    <s v="Jun"/>
    <n v="25"/>
    <n v="0"/>
    <n v="4185.1000000000004"/>
    <x v="0"/>
    <x v="0"/>
    <s v="R1013"/>
    <s v="Jun"/>
    <n v="1989"/>
  </r>
  <r>
    <s v="Id2794"/>
    <n v="1995"/>
    <s v="Oct"/>
    <n v="3"/>
    <n v="0"/>
    <n v="4188.7299999999996"/>
    <x v="0"/>
    <x v="2"/>
    <s v="R1025"/>
    <s v="Oct"/>
    <n v="1995"/>
  </r>
  <r>
    <s v="Id2795"/>
    <n v="1997"/>
    <s v="Sep"/>
    <n v="6"/>
    <n v="2"/>
    <n v="4189.1099999999997"/>
    <x v="0"/>
    <x v="2"/>
    <s v="R1012"/>
    <s v="Sep"/>
    <n v="1997"/>
  </r>
  <r>
    <s v="Id2796"/>
    <n v="1998"/>
    <s v="Dec"/>
    <n v="14"/>
    <n v="3"/>
    <n v="4234.93"/>
    <x v="0"/>
    <x v="1"/>
    <s v="R1011"/>
    <s v="Dec"/>
    <n v="1998"/>
  </r>
  <r>
    <s v="Id2797"/>
    <n v="1992"/>
    <s v="Jun"/>
    <n v="27"/>
    <n v="1"/>
    <n v="4237.13"/>
    <x v="1"/>
    <x v="1"/>
    <s v="R1016"/>
    <s v="Jun"/>
    <n v="1992"/>
  </r>
  <r>
    <s v="Id2798"/>
    <n v="1991"/>
    <s v="Nov"/>
    <n v="3"/>
    <n v="1"/>
    <n v="4239.8900000000003"/>
    <x v="0"/>
    <x v="2"/>
    <s v="R1012"/>
    <s v="Nov"/>
    <n v="1991"/>
  </r>
  <r>
    <s v="Id2799"/>
    <n v="1991"/>
    <s v="Dec"/>
    <n v="1"/>
    <n v="1"/>
    <n v="4243.59"/>
    <x v="1"/>
    <x v="1"/>
    <s v="R1012"/>
    <s v="Dec"/>
    <n v="1991"/>
  </r>
  <r>
    <s v="Id2800"/>
    <n v="1982"/>
    <s v="Jun"/>
    <n v="16"/>
    <n v="3"/>
    <n v="4250.24"/>
    <x v="0"/>
    <x v="0"/>
    <s v="R1013"/>
    <s v="Jun"/>
    <n v="1982"/>
  </r>
  <r>
    <s v="Id2801"/>
    <n v="1995"/>
    <s v="Oct"/>
    <n v="14"/>
    <n v="3"/>
    <n v="4260.74"/>
    <x v="1"/>
    <x v="2"/>
    <s v="R1011"/>
    <s v="Oct"/>
    <n v="1995"/>
  </r>
  <r>
    <s v="Id2802"/>
    <n v="1983"/>
    <s v="Nov"/>
    <n v="20"/>
    <n v="3"/>
    <n v="4265.01"/>
    <x v="0"/>
    <x v="1"/>
    <s v="R1012"/>
    <s v="Nov"/>
    <n v="1983"/>
  </r>
  <r>
    <s v="Id2803"/>
    <n v="1992"/>
    <s v="Jun"/>
    <n v="18"/>
    <n v="2"/>
    <n v="4266.17"/>
    <x v="1"/>
    <x v="2"/>
    <s v="R1013"/>
    <s v="Jun"/>
    <n v="1992"/>
  </r>
  <r>
    <s v="Id2804"/>
    <n v="2003"/>
    <s v="Jun"/>
    <n v="8"/>
    <n v="0"/>
    <n v="4278.55"/>
    <x v="0"/>
    <x v="1"/>
    <s v="R1021"/>
    <s v="Jun"/>
    <n v="2003"/>
  </r>
  <r>
    <s v="Id2805"/>
    <n v="2000"/>
    <s v="Nov"/>
    <n v="25"/>
    <n v="3"/>
    <n v="4296.2700000000004"/>
    <x v="0"/>
    <x v="0"/>
    <s v="R1012"/>
    <s v="Nov"/>
    <n v="2000"/>
  </r>
  <r>
    <s v="Id2806"/>
    <n v="1988"/>
    <s v="Dec"/>
    <n v="19"/>
    <n v="0"/>
    <n v="4320.41"/>
    <x v="0"/>
    <x v="1"/>
    <s v="R1012"/>
    <s v="Dec"/>
    <n v="1988"/>
  </r>
  <r>
    <s v="Id2807"/>
    <n v="1994"/>
    <s v="Nov"/>
    <n v="2"/>
    <n v="1"/>
    <n v="4337.74"/>
    <x v="0"/>
    <x v="1"/>
    <s v="R1024"/>
    <s v="Nov"/>
    <n v="1994"/>
  </r>
  <r>
    <s v="Id2808"/>
    <n v="1994"/>
    <s v="Oct"/>
    <n v="26"/>
    <n v="2"/>
    <n v="4340.4399999999996"/>
    <x v="0"/>
    <x v="1"/>
    <s v="R1013"/>
    <s v="Oct"/>
    <n v="1994"/>
  </r>
  <r>
    <s v="Id2809"/>
    <n v="1991"/>
    <s v="Jun"/>
    <n v="1"/>
    <n v="0"/>
    <n v="4347.0200000000004"/>
    <x v="0"/>
    <x v="1"/>
    <s v="R1024"/>
    <s v="Jun"/>
    <n v="1991"/>
  </r>
  <r>
    <s v="Id2810"/>
    <n v="1994"/>
    <s v="Nov"/>
    <n v="1"/>
    <n v="2"/>
    <n v="4349.46"/>
    <x v="0"/>
    <x v="2"/>
    <s v="R1013"/>
    <s v="Nov"/>
    <n v="1994"/>
  </r>
  <r>
    <s v="Id2811"/>
    <n v="1991"/>
    <s v="Sep"/>
    <n v="13"/>
    <n v="1"/>
    <n v="4350.51"/>
    <x v="0"/>
    <x v="2"/>
    <s v="R1013"/>
    <s v="Sep"/>
    <n v="1991"/>
  </r>
  <r>
    <s v="Id2812"/>
    <n v="1990"/>
    <s v="Aug"/>
    <n v="28"/>
    <n v="0"/>
    <n v="4357.04"/>
    <x v="0"/>
    <x v="0"/>
    <s v="R1012"/>
    <s v="Aug"/>
    <n v="1990"/>
  </r>
  <r>
    <s v="Id2813"/>
    <n v="1997"/>
    <s v="Nov"/>
    <n v="29"/>
    <n v="3"/>
    <n v="4391.6499999999996"/>
    <x v="0"/>
    <x v="2"/>
    <s v="R1011"/>
    <s v="Nov"/>
    <n v="1997"/>
  </r>
  <r>
    <s v="Id2814"/>
    <n v="1982"/>
    <s v="Jun"/>
    <n v="29"/>
    <n v="3"/>
    <n v="4392.7"/>
    <x v="0"/>
    <x v="2"/>
    <s v="R1013"/>
    <s v="Jun"/>
    <n v="1982"/>
  </r>
  <r>
    <s v="Id2815"/>
    <n v="1988"/>
    <s v="Jul"/>
    <n v="18"/>
    <n v="3"/>
    <n v="4397.3100000000004"/>
    <x v="0"/>
    <x v="2"/>
    <s v="R1013"/>
    <s v="Jul"/>
    <n v="1988"/>
  </r>
  <r>
    <s v="Id2816"/>
    <n v="1986"/>
    <s v="Aug"/>
    <n v="11"/>
    <n v="0"/>
    <n v="4399.7299999999996"/>
    <x v="1"/>
    <x v="2"/>
    <s v="R1013"/>
    <s v="Aug"/>
    <n v="1986"/>
  </r>
  <r>
    <s v="Id2817"/>
    <n v="1986"/>
    <s v="Jul"/>
    <n v="13"/>
    <n v="0"/>
    <n v="4402.2299999999996"/>
    <x v="0"/>
    <x v="2"/>
    <s v="R1011"/>
    <s v="Jul"/>
    <n v="1986"/>
  </r>
  <r>
    <s v="Id2818"/>
    <n v="1988"/>
    <s v="Sep"/>
    <n v="16"/>
    <n v="0"/>
    <n v="4415.16"/>
    <x v="0"/>
    <x v="1"/>
    <s v="R1013"/>
    <s v="Sep"/>
    <n v="1988"/>
  </r>
  <r>
    <s v="Id2819"/>
    <n v="1992"/>
    <s v="Aug"/>
    <n v="15"/>
    <n v="0"/>
    <n v="4420.95"/>
    <x v="0"/>
    <x v="0"/>
    <s v="R1020"/>
    <s v="Aug"/>
    <n v="1992"/>
  </r>
  <r>
    <s v="Id2820"/>
    <n v="1994"/>
    <s v="Dec"/>
    <n v="29"/>
    <n v="2"/>
    <n v="4428.8900000000003"/>
    <x v="1"/>
    <x v="1"/>
    <s v="R1017"/>
    <s v="Dec"/>
    <n v="1994"/>
  </r>
  <r>
    <s v="Id2821"/>
    <n v="1993"/>
    <s v="Sep"/>
    <n v="4"/>
    <n v="2"/>
    <n v="4433.3900000000003"/>
    <x v="0"/>
    <x v="0"/>
    <s v="R1012"/>
    <s v="Sep"/>
    <n v="1993"/>
  </r>
  <r>
    <s v="Id2822"/>
    <n v="1993"/>
    <s v="Dec"/>
    <n v="23"/>
    <n v="2"/>
    <n v="4433.92"/>
    <x v="0"/>
    <x v="2"/>
    <s v="R1012"/>
    <s v="Dec"/>
    <n v="1993"/>
  </r>
  <r>
    <s v="Id2823"/>
    <n v="1994"/>
    <s v="Oct"/>
    <n v="8"/>
    <n v="2"/>
    <n v="4435.09"/>
    <x v="1"/>
    <x v="2"/>
    <s v="R1016"/>
    <s v="Oct"/>
    <n v="1994"/>
  </r>
  <r>
    <s v="Id2824"/>
    <n v="1994"/>
    <s v="Oct"/>
    <n v="24"/>
    <n v="2"/>
    <n v="4438.26"/>
    <x v="0"/>
    <x v="0"/>
    <s v="R1017"/>
    <s v="Oct"/>
    <n v="1994"/>
  </r>
  <r>
    <s v="Id2825"/>
    <n v="1991"/>
    <s v="Sep"/>
    <n v="3"/>
    <n v="1"/>
    <n v="4441.21"/>
    <x v="3"/>
    <x v="2"/>
    <s v="R1014"/>
    <s v="Sep"/>
    <n v="1991"/>
  </r>
  <r>
    <s v="Id2826"/>
    <n v="1994"/>
    <s v="Jun"/>
    <n v="28"/>
    <n v="3"/>
    <n v="4449.46"/>
    <x v="3"/>
    <x v="2"/>
    <s v="R1013"/>
    <s v="Jun"/>
    <n v="1994"/>
  </r>
  <r>
    <s v="Id2827"/>
    <n v="1990"/>
    <s v="Aug"/>
    <n v="8"/>
    <n v="1"/>
    <n v="4454.3999999999996"/>
    <x v="0"/>
    <x v="0"/>
    <s v="R1012"/>
    <s v="Aug"/>
    <n v="1990"/>
  </r>
  <r>
    <s v="Id2828"/>
    <n v="1990"/>
    <s v="Jul"/>
    <n v="15"/>
    <n v="1"/>
    <n v="4462.72"/>
    <x v="0"/>
    <x v="0"/>
    <s v="R1012"/>
    <s v="Jul"/>
    <n v="1990"/>
  </r>
  <r>
    <s v="Id2829"/>
    <n v="1991"/>
    <s v="Jul"/>
    <n v="4"/>
    <n v="2"/>
    <n v="4463.21"/>
    <x v="1"/>
    <x v="0"/>
    <s v="R1013"/>
    <s v="Jul"/>
    <n v="1991"/>
  </r>
  <r>
    <s v="Id2830"/>
    <n v="1999"/>
    <s v="Nov"/>
    <n v="20"/>
    <n v="3"/>
    <n v="4466.62"/>
    <x v="0"/>
    <x v="2"/>
    <s v="R1012"/>
    <s v="Nov"/>
    <n v="1999"/>
  </r>
  <r>
    <s v="Id2831"/>
    <n v="2004"/>
    <s v="Jul"/>
    <n v="18"/>
    <n v="0"/>
    <n v="4468.25"/>
    <x v="0"/>
    <x v="2"/>
    <s v="R1012"/>
    <s v="Jul"/>
    <n v="2004"/>
  </r>
  <r>
    <s v="Id2832"/>
    <n v="1992"/>
    <s v="Jul"/>
    <n v="12"/>
    <n v="0"/>
    <n v="4488.58"/>
    <x v="0"/>
    <x v="0"/>
    <s v="R1012"/>
    <s v="Jul"/>
    <n v="1992"/>
  </r>
  <r>
    <s v="Id2833"/>
    <n v="1988"/>
    <s v="Jun"/>
    <n v="26"/>
    <n v="0"/>
    <n v="4500.34"/>
    <x v="0"/>
    <x v="1"/>
    <s v="R1017"/>
    <s v="Jun"/>
    <n v="1988"/>
  </r>
  <r>
    <s v="Id2834"/>
    <n v="1997"/>
    <s v="Oct"/>
    <n v="13"/>
    <n v="4"/>
    <n v="4504.66"/>
    <x v="3"/>
    <x v="2"/>
    <s v="R1013"/>
    <s v="Oct"/>
    <n v="1997"/>
  </r>
  <r>
    <s v="Id2835"/>
    <n v="1982"/>
    <s v="Sep"/>
    <n v="27"/>
    <n v="3"/>
    <n v="4511.41"/>
    <x v="0"/>
    <x v="0"/>
    <s v="R1013"/>
    <s v="Sep"/>
    <n v="1982"/>
  </r>
  <r>
    <s v="Id2836"/>
    <n v="1980"/>
    <s v="Jun"/>
    <n v="16"/>
    <n v="2"/>
    <n v="4515.71"/>
    <x v="0"/>
    <x v="0"/>
    <s v="R1013"/>
    <s v="Jun"/>
    <n v="1980"/>
  </r>
  <r>
    <s v="Id2837"/>
    <n v="2003"/>
    <s v="Oct"/>
    <n v="2"/>
    <n v="0"/>
    <n v="4518.3999999999996"/>
    <x v="0"/>
    <x v="0"/>
    <s v="R1026"/>
    <s v="Oct"/>
    <n v="2003"/>
  </r>
  <r>
    <s v="Id2838"/>
    <n v="1987"/>
    <s v="Dec"/>
    <n v="5"/>
    <n v="3"/>
    <n v="4518.7700000000004"/>
    <x v="0"/>
    <x v="0"/>
    <s v="R1012"/>
    <s v="Dec"/>
    <n v="1987"/>
  </r>
  <r>
    <s v="Id2839"/>
    <n v="1988"/>
    <s v="Dec"/>
    <n v="21"/>
    <n v="0"/>
    <n v="4518.83"/>
    <x v="0"/>
    <x v="2"/>
    <s v="R1017"/>
    <s v="Dec"/>
    <n v="1988"/>
  </r>
  <r>
    <s v="Id2840"/>
    <n v="1992"/>
    <s v="Aug"/>
    <n v="13"/>
    <n v="1"/>
    <n v="4527.18"/>
    <x v="0"/>
    <x v="2"/>
    <s v="R1012"/>
    <s v="Aug"/>
    <n v="1992"/>
  </r>
  <r>
    <s v="Id2841"/>
    <n v="1993"/>
    <s v="Jun"/>
    <n v="29"/>
    <n v="2"/>
    <n v="4529.4799999999996"/>
    <x v="0"/>
    <x v="1"/>
    <s v="R1011"/>
    <s v="Jun"/>
    <n v="1993"/>
  </r>
  <r>
    <s v="Id2842"/>
    <n v="1988"/>
    <s v="Jun"/>
    <n v="13"/>
    <n v="1"/>
    <n v="4536.26"/>
    <x v="0"/>
    <x v="2"/>
    <s v="R1011"/>
    <s v="Jun"/>
    <n v="1988"/>
  </r>
  <r>
    <s v="Id2843"/>
    <n v="1990"/>
    <s v="Nov"/>
    <n v="17"/>
    <n v="0"/>
    <n v="4544.2299999999996"/>
    <x v="0"/>
    <x v="1"/>
    <s v="R1024"/>
    <s v="Nov"/>
    <n v="1990"/>
  </r>
  <r>
    <s v="Id2844"/>
    <n v="2004"/>
    <s v="Dec"/>
    <n v="22"/>
    <n v="4"/>
    <n v="4561.1899999999996"/>
    <x v="0"/>
    <x v="2"/>
    <s v="R1024"/>
    <s v="Dec"/>
    <n v="2004"/>
  </r>
  <r>
    <s v="Id2845"/>
    <n v="1990"/>
    <s v="Sep"/>
    <n v="20"/>
    <n v="1"/>
    <n v="4562.84"/>
    <x v="0"/>
    <x v="2"/>
    <s v="R1013"/>
    <s v="Sep"/>
    <n v="1990"/>
  </r>
  <r>
    <s v="Id2846"/>
    <n v="1996"/>
    <s v="Dec"/>
    <n v="25"/>
    <n v="2"/>
    <n v="4564.1899999999996"/>
    <x v="0"/>
    <x v="2"/>
    <s v="R1024"/>
    <s v="Dec"/>
    <n v="1996"/>
  </r>
  <r>
    <s v="Id2847"/>
    <n v="1989"/>
    <s v="Sep"/>
    <n v="18"/>
    <n v="0"/>
    <n v="4571.41"/>
    <x v="0"/>
    <x v="2"/>
    <s v="R1012"/>
    <s v="Sep"/>
    <n v="1989"/>
  </r>
  <r>
    <s v="Id2848"/>
    <n v="2000"/>
    <s v="Jul"/>
    <n v="2"/>
    <n v="0"/>
    <n v="4608.03"/>
    <x v="0"/>
    <x v="0"/>
    <s v="R1011"/>
    <s v="Jul"/>
    <n v="2000"/>
  </r>
  <r>
    <s v="Id2849"/>
    <n v="1998"/>
    <s v="Jun"/>
    <n v="29"/>
    <n v="3"/>
    <n v="4618.08"/>
    <x v="0"/>
    <x v="1"/>
    <s v="R1012"/>
    <s v="Jun"/>
    <n v="1998"/>
  </r>
  <r>
    <s v="Id2850"/>
    <n v="1985"/>
    <s v="Jun"/>
    <n v="22"/>
    <n v="0"/>
    <n v="4646.76"/>
    <x v="3"/>
    <x v="1"/>
    <s v="R1011"/>
    <s v="Jun"/>
    <n v="1985"/>
  </r>
  <r>
    <s v="Id2851"/>
    <n v="1996"/>
    <s v="Oct"/>
    <n v="25"/>
    <n v="3"/>
    <n v="4661.29"/>
    <x v="0"/>
    <x v="1"/>
    <s v="R1017"/>
    <s v="Oct"/>
    <n v="1996"/>
  </r>
  <r>
    <s v="Id2852"/>
    <n v="1990"/>
    <s v="Aug"/>
    <n v="5"/>
    <n v="1"/>
    <n v="4667.6099999999997"/>
    <x v="1"/>
    <x v="0"/>
    <s v="R1016"/>
    <s v="Aug"/>
    <n v="1990"/>
  </r>
  <r>
    <s v="Id2853"/>
    <n v="1990"/>
    <s v="Sep"/>
    <n v="26"/>
    <n v="2"/>
    <n v="4670.6400000000003"/>
    <x v="0"/>
    <x v="2"/>
    <s v="R1011"/>
    <s v="Sep"/>
    <n v="1990"/>
  </r>
  <r>
    <s v="Id2854"/>
    <n v="1990"/>
    <s v="Jul"/>
    <n v="13"/>
    <n v="2"/>
    <n v="4673.3900000000003"/>
    <x v="0"/>
    <x v="1"/>
    <s v="R1013"/>
    <s v="Jul"/>
    <n v="1990"/>
  </r>
  <r>
    <s v="Id2855"/>
    <n v="1979"/>
    <s v="Oct"/>
    <n v="18"/>
    <n v="2"/>
    <n v="4674.2"/>
    <x v="0"/>
    <x v="1"/>
    <s v="R1013"/>
    <s v="Oct"/>
    <n v="1979"/>
  </r>
  <r>
    <s v="Id2856"/>
    <n v="2003"/>
    <s v="Oct"/>
    <n v="4"/>
    <n v="0"/>
    <n v="4678.8"/>
    <x v="0"/>
    <x v="1"/>
    <s v="R1021"/>
    <s v="Oct"/>
    <n v="2003"/>
  </r>
  <r>
    <s v="Id2857"/>
    <n v="1990"/>
    <s v="Sep"/>
    <n v="4"/>
    <n v="2"/>
    <n v="4686.3900000000003"/>
    <x v="1"/>
    <x v="0"/>
    <s v="R1013"/>
    <s v="Sep"/>
    <n v="1990"/>
  </r>
  <r>
    <s v="Id2858"/>
    <n v="2003"/>
    <s v="Jun"/>
    <n v="22"/>
    <n v="5"/>
    <n v="4687.8"/>
    <x v="0"/>
    <x v="0"/>
    <s v="R1011"/>
    <s v="Jun"/>
    <n v="2003"/>
  </r>
  <r>
    <s v="Id2859"/>
    <n v="1977"/>
    <s v="Dec"/>
    <n v="4"/>
    <n v="2"/>
    <n v="4699.47"/>
    <x v="0"/>
    <x v="0"/>
    <s v="R1013"/>
    <s v="Dec"/>
    <n v="1977"/>
  </r>
  <r>
    <s v="Id2860"/>
    <n v="1981"/>
    <s v="Aug"/>
    <n v="12"/>
    <n v="1"/>
    <n v="4712.12"/>
    <x v="0"/>
    <x v="0"/>
    <s v="R1011"/>
    <s v="Aug"/>
    <n v="1981"/>
  </r>
  <r>
    <s v="Id2861"/>
    <n v="1992"/>
    <s v="Oct"/>
    <n v="9"/>
    <n v="1"/>
    <n v="4718.2"/>
    <x v="0"/>
    <x v="0"/>
    <s v="R1024"/>
    <s v="Oct"/>
    <n v="1992"/>
  </r>
  <r>
    <s v="Id2862"/>
    <n v="1992"/>
    <s v="Sep"/>
    <n v="28"/>
    <n v="1"/>
    <n v="4719.5200000000004"/>
    <x v="0"/>
    <x v="2"/>
    <s v="R1024"/>
    <s v="Sep"/>
    <n v="1992"/>
  </r>
  <r>
    <s v="Id2863"/>
    <n v="1994"/>
    <s v="Aug"/>
    <n v="12"/>
    <n v="2"/>
    <n v="4719.74"/>
    <x v="0"/>
    <x v="1"/>
    <s v="R1012"/>
    <s v="Aug"/>
    <n v="1994"/>
  </r>
  <r>
    <s v="Id2864"/>
    <n v="1980"/>
    <s v="Jul"/>
    <n v="2"/>
    <n v="2"/>
    <n v="4728.71"/>
    <x v="0"/>
    <x v="0"/>
    <s v="R1012"/>
    <s v="Jul"/>
    <n v="1980"/>
  </r>
  <r>
    <s v="Id2865"/>
    <n v="1986"/>
    <s v="Sep"/>
    <n v="5"/>
    <n v="3"/>
    <n v="4734.6400000000003"/>
    <x v="0"/>
    <x v="1"/>
    <s v="R1013"/>
    <s v="Sep"/>
    <n v="1986"/>
  </r>
  <r>
    <s v="Id2866"/>
    <n v="1991"/>
    <s v="Oct"/>
    <n v="12"/>
    <n v="1"/>
    <n v="4738.2700000000004"/>
    <x v="0"/>
    <x v="0"/>
    <s v="R1012"/>
    <s v="Oct"/>
    <n v="1991"/>
  </r>
  <r>
    <s v="Id2867"/>
    <n v="2004"/>
    <s v="Nov"/>
    <n v="24"/>
    <n v="0"/>
    <n v="4740.78"/>
    <x v="0"/>
    <x v="0"/>
    <s v="R1021"/>
    <s v="Nov"/>
    <n v="2004"/>
  </r>
  <r>
    <s v="Id2868"/>
    <n v="1987"/>
    <s v="Jun"/>
    <n v="5"/>
    <n v="1"/>
    <n v="4746.34"/>
    <x v="0"/>
    <x v="2"/>
    <s v="R1011"/>
    <s v="Jun"/>
    <n v="1987"/>
  </r>
  <r>
    <s v="Id2869"/>
    <n v="1987"/>
    <s v="Sep"/>
    <n v="2"/>
    <n v="1"/>
    <n v="4747.05"/>
    <x v="0"/>
    <x v="2"/>
    <s v="R1013"/>
    <s v="Sep"/>
    <n v="1987"/>
  </r>
  <r>
    <s v="Id2870"/>
    <n v="1987"/>
    <s v="Nov"/>
    <n v="22"/>
    <n v="1"/>
    <n v="4751.07"/>
    <x v="1"/>
    <x v="1"/>
    <s v="R1011"/>
    <s v="Nov"/>
    <n v="1987"/>
  </r>
  <r>
    <s v="Id2871"/>
    <n v="1992"/>
    <s v="Aug"/>
    <n v="16"/>
    <n v="2"/>
    <n v="4753.6400000000003"/>
    <x v="0"/>
    <x v="0"/>
    <s v="R1013"/>
    <s v="Aug"/>
    <n v="1992"/>
  </r>
  <r>
    <s v="Id2872"/>
    <n v="1987"/>
    <s v="Sep"/>
    <n v="27"/>
    <n v="1"/>
    <n v="4762.33"/>
    <x v="1"/>
    <x v="0"/>
    <s v="R1011"/>
    <s v="Sep"/>
    <n v="1987"/>
  </r>
  <r>
    <s v="Id2873"/>
    <n v="1989"/>
    <s v="Aug"/>
    <n v="1"/>
    <n v="1"/>
    <n v="4766.0200000000004"/>
    <x v="0"/>
    <x v="0"/>
    <s v="R1011"/>
    <s v="Aug"/>
    <n v="1989"/>
  </r>
  <r>
    <s v="Id2874"/>
    <n v="1989"/>
    <s v="Dec"/>
    <n v="9"/>
    <n v="1"/>
    <n v="4779.6000000000004"/>
    <x v="0"/>
    <x v="0"/>
    <s v="R1013"/>
    <s v="Dec"/>
    <n v="1989"/>
  </r>
  <r>
    <s v="Id2875"/>
    <n v="1987"/>
    <s v="Jun"/>
    <n v="22"/>
    <n v="3"/>
    <n v="4787.42"/>
    <x v="0"/>
    <x v="0"/>
    <s v="R1013"/>
    <s v="Jun"/>
    <n v="1987"/>
  </r>
  <r>
    <s v="Id2876"/>
    <n v="1989"/>
    <s v="Dec"/>
    <n v="16"/>
    <n v="1"/>
    <n v="4795.66"/>
    <x v="0"/>
    <x v="1"/>
    <s v="R1013"/>
    <s v="Dec"/>
    <n v="1989"/>
  </r>
  <r>
    <s v="Id2877"/>
    <n v="1978"/>
    <s v="Oct"/>
    <n v="3"/>
    <n v="2"/>
    <n v="4812.34"/>
    <x v="0"/>
    <x v="0"/>
    <s v="R1013"/>
    <s v="Oct"/>
    <n v="1978"/>
  </r>
  <r>
    <s v="Id2878"/>
    <n v="1981"/>
    <s v="Jul"/>
    <n v="3"/>
    <n v="1"/>
    <n v="4827.1000000000004"/>
    <x v="0"/>
    <x v="1"/>
    <s v="R1013"/>
    <s v="Jul"/>
    <n v="1981"/>
  </r>
  <r>
    <s v="Id2879"/>
    <n v="1995"/>
    <s v="Dec"/>
    <n v="1"/>
    <n v="3"/>
    <n v="4827.8999999999996"/>
    <x v="3"/>
    <x v="2"/>
    <s v="?"/>
    <s v="Dec"/>
    <n v="1995"/>
  </r>
  <r>
    <s v="Id2880"/>
    <n v="2002"/>
    <s v="Jun"/>
    <n v="27"/>
    <n v="5"/>
    <n v="4830.63"/>
    <x v="0"/>
    <x v="1"/>
    <s v="R1011"/>
    <s v="Jun"/>
    <n v="2002"/>
  </r>
  <r>
    <s v="Id2881"/>
    <n v="2000"/>
    <s v="Dec"/>
    <n v="11"/>
    <n v="0"/>
    <n v="4835.43"/>
    <x v="0"/>
    <x v="2"/>
    <s v="R1021"/>
    <s v="Dec"/>
    <n v="2000"/>
  </r>
  <r>
    <s v="Id2882"/>
    <n v="1992"/>
    <s v="Sep"/>
    <n v="10"/>
    <n v="3"/>
    <n v="4837.58"/>
    <x v="1"/>
    <x v="2"/>
    <s v="R1013"/>
    <s v="Sep"/>
    <n v="1992"/>
  </r>
  <r>
    <s v="Id2883"/>
    <n v="1984"/>
    <s v="Oct"/>
    <n v="15"/>
    <n v="3"/>
    <n v="4839.18"/>
    <x v="0"/>
    <x v="1"/>
    <s v="R1012"/>
    <s v="Oct"/>
    <n v="1984"/>
  </r>
  <r>
    <s v="Id2884"/>
    <n v="1995"/>
    <s v="Sep"/>
    <n v="29"/>
    <n v="0"/>
    <n v="4840.95"/>
    <x v="0"/>
    <x v="1"/>
    <s v="R1021"/>
    <s v="Sep"/>
    <n v="1995"/>
  </r>
  <r>
    <s v="Id2885"/>
    <n v="1979"/>
    <s v="Dec"/>
    <n v="13"/>
    <n v="2"/>
    <n v="4843.79"/>
    <x v="0"/>
    <x v="0"/>
    <s v="R1013"/>
    <s v="Dec"/>
    <n v="1979"/>
  </r>
  <r>
    <s v="Id2886"/>
    <n v="1974"/>
    <s v="Sep"/>
    <n v="11"/>
    <n v="0"/>
    <n v="4844.67"/>
    <x v="0"/>
    <x v="2"/>
    <s v="R1013"/>
    <s v="Sep"/>
    <n v="1974"/>
  </r>
  <r>
    <s v="Id2887"/>
    <n v="2001"/>
    <s v="Jun"/>
    <n v="7"/>
    <n v="0"/>
    <n v="4846.53"/>
    <x v="0"/>
    <x v="0"/>
    <s v="R1021"/>
    <s v="Jun"/>
    <n v="2001"/>
  </r>
  <r>
    <s v="Id2888"/>
    <n v="1995"/>
    <s v="Dec"/>
    <n v="27"/>
    <n v="3"/>
    <n v="4846.92"/>
    <x v="0"/>
    <x v="0"/>
    <s v="R1017"/>
    <s v="Dec"/>
    <n v="1995"/>
  </r>
  <r>
    <s v="Id2889"/>
    <n v="1989"/>
    <s v="Sep"/>
    <n v="1"/>
    <n v="3"/>
    <n v="4859.8900000000003"/>
    <x v="0"/>
    <x v="0"/>
    <s v="R1011"/>
    <s v="Sep"/>
    <n v="1989"/>
  </r>
  <r>
    <s v="Id2890"/>
    <n v="1997"/>
    <s v="Sep"/>
    <n v="29"/>
    <n v="4"/>
    <n v="4877.9799999999996"/>
    <x v="0"/>
    <x v="0"/>
    <s v="R1012"/>
    <s v="Sep"/>
    <n v="1997"/>
  </r>
  <r>
    <s v="Id2891"/>
    <n v="1986"/>
    <s v="Dec"/>
    <n v="23"/>
    <n v="0"/>
    <n v="4883.87"/>
    <x v="0"/>
    <x v="1"/>
    <s v="R1011"/>
    <s v="Dec"/>
    <n v="1986"/>
  </r>
  <r>
    <s v="Id2892"/>
    <n v="1986"/>
    <s v="Oct"/>
    <n v="27"/>
    <n v="0"/>
    <n v="4889.04"/>
    <x v="0"/>
    <x v="1"/>
    <s v="R1013"/>
    <s v="Oct"/>
    <n v="1986"/>
  </r>
  <r>
    <s v="Id2893"/>
    <n v="1989"/>
    <s v="Jul"/>
    <n v="10"/>
    <n v="2"/>
    <n v="4890"/>
    <x v="1"/>
    <x v="2"/>
    <s v="R1013"/>
    <s v="Jul"/>
    <n v="1989"/>
  </r>
  <r>
    <s v="Id2894"/>
    <n v="1990"/>
    <s v="Nov"/>
    <n v="28"/>
    <n v="3"/>
    <n v="4894.3900000000003"/>
    <x v="0"/>
    <x v="0"/>
    <s v="R1013"/>
    <s v="Nov"/>
    <n v="1990"/>
  </r>
  <r>
    <s v="Id2895"/>
    <n v="1988"/>
    <s v="Sep"/>
    <n v="23"/>
    <n v="1"/>
    <n v="4894.75"/>
    <x v="1"/>
    <x v="0"/>
    <s v="R1012"/>
    <s v="Sep"/>
    <n v="1988"/>
  </r>
  <r>
    <s v="Id2896"/>
    <n v="1993"/>
    <s v="Jul"/>
    <n v="10"/>
    <n v="2"/>
    <n v="4906.41"/>
    <x v="0"/>
    <x v="1"/>
    <s v="R1012"/>
    <s v="Jul"/>
    <n v="1993"/>
  </r>
  <r>
    <s v="Id2897"/>
    <n v="1981"/>
    <s v="Oct"/>
    <n v="18"/>
    <n v="1"/>
    <n v="4911.8900000000003"/>
    <x v="0"/>
    <x v="0"/>
    <s v="R1013"/>
    <s v="Oct"/>
    <n v="1981"/>
  </r>
  <r>
    <s v="Id2898"/>
    <n v="2002"/>
    <s v="Aug"/>
    <n v="21"/>
    <n v="5"/>
    <n v="4915.0600000000004"/>
    <x v="0"/>
    <x v="1"/>
    <s v="R1017"/>
    <s v="Aug"/>
    <n v="2002"/>
  </r>
  <r>
    <s v="Id2899"/>
    <n v="1993"/>
    <s v="Aug"/>
    <n v="10"/>
    <n v="2"/>
    <n v="4922.92"/>
    <x v="0"/>
    <x v="2"/>
    <s v="R1012"/>
    <s v="Aug"/>
    <n v="1993"/>
  </r>
  <r>
    <s v="Id2900"/>
    <n v="1991"/>
    <s v="Aug"/>
    <n v="23"/>
    <n v="2"/>
    <n v="4931.6499999999996"/>
    <x v="0"/>
    <x v="0"/>
    <s v="R1011"/>
    <s v="Aug"/>
    <n v="1991"/>
  </r>
  <r>
    <s v="Id2901"/>
    <n v="1991"/>
    <s v="Nov"/>
    <n v="27"/>
    <n v="2"/>
    <n v="4934.71"/>
    <x v="0"/>
    <x v="0"/>
    <s v="R1011"/>
    <s v="Nov"/>
    <n v="1991"/>
  </r>
  <r>
    <s v="Id2902"/>
    <n v="1974"/>
    <s v="Jun"/>
    <n v="26"/>
    <n v="0"/>
    <n v="4942.0600000000004"/>
    <x v="0"/>
    <x v="2"/>
    <s v="R1013"/>
    <s v="Jun"/>
    <n v="1974"/>
  </r>
  <r>
    <s v="Id2903"/>
    <n v="1991"/>
    <s v="Aug"/>
    <n v="30"/>
    <n v="2"/>
    <n v="4949.76"/>
    <x v="0"/>
    <x v="1"/>
    <s v="R1013"/>
    <s v="Aug"/>
    <n v="1991"/>
  </r>
  <r>
    <s v="Id2904"/>
    <n v="1973"/>
    <s v="Nov"/>
    <n v="7"/>
    <n v="0"/>
    <n v="4985.22"/>
    <x v="0"/>
    <x v="0"/>
    <s v="R1013"/>
    <s v="Nov"/>
    <n v="1973"/>
  </r>
  <r>
    <s v="Id2905"/>
    <n v="1988"/>
    <s v="Jun"/>
    <n v="24"/>
    <n v="0"/>
    <n v="4992.38"/>
    <x v="0"/>
    <x v="0"/>
    <s v="R1024"/>
    <s v="Jun"/>
    <n v="1988"/>
  </r>
  <r>
    <s v="Id2906"/>
    <n v="2001"/>
    <s v="Oct"/>
    <n v="5"/>
    <n v="0"/>
    <n v="4999.04"/>
    <x v="0"/>
    <x v="2"/>
    <s v="R1011"/>
    <s v="Oct"/>
    <n v="2001"/>
  </r>
  <r>
    <s v="Id2907"/>
    <n v="1988"/>
    <s v="Sep"/>
    <n v="4"/>
    <n v="1"/>
    <n v="5002.78"/>
    <x v="0"/>
    <x v="2"/>
    <s v="R1013"/>
    <s v="Sep"/>
    <n v="1988"/>
  </r>
  <r>
    <s v="Id2908"/>
    <n v="1977"/>
    <s v="Jun"/>
    <n v="9"/>
    <n v="2"/>
    <n v="5003.7700000000004"/>
    <x v="0"/>
    <x v="0"/>
    <s v="R1013"/>
    <s v="Jun"/>
    <n v="1977"/>
  </r>
  <r>
    <s v="Id2909"/>
    <n v="1988"/>
    <s v="Jul"/>
    <n v="8"/>
    <n v="1"/>
    <n v="5003.8500000000004"/>
    <x v="0"/>
    <x v="0"/>
    <s v="R1011"/>
    <s v="Jul"/>
    <n v="1988"/>
  </r>
  <r>
    <s v="Id2910"/>
    <n v="1988"/>
    <s v="Nov"/>
    <n v="9"/>
    <n v="1"/>
    <n v="5012.47"/>
    <x v="0"/>
    <x v="0"/>
    <s v="R1011"/>
    <s v="Nov"/>
    <n v="1988"/>
  </r>
  <r>
    <s v="Id2911"/>
    <n v="1985"/>
    <s v="Dec"/>
    <n v="28"/>
    <n v="0"/>
    <n v="5028.1499999999996"/>
    <x v="3"/>
    <x v="2"/>
    <s v="R1012"/>
    <s v="Dec"/>
    <n v="1985"/>
  </r>
  <r>
    <s v="Id2912"/>
    <n v="1991"/>
    <s v="Sep"/>
    <n v="10"/>
    <n v="2"/>
    <n v="5031.2700000000004"/>
    <x v="1"/>
    <x v="1"/>
    <s v="R1016"/>
    <s v="Sep"/>
    <n v="1991"/>
  </r>
  <r>
    <s v="Id2913"/>
    <n v="1986"/>
    <s v="Jun"/>
    <n v="29"/>
    <n v="3"/>
    <n v="5034.1000000000004"/>
    <x v="0"/>
    <x v="2"/>
    <s v="R1013"/>
    <s v="Jun"/>
    <n v="1986"/>
  </r>
  <r>
    <s v="Id2914"/>
    <n v="1997"/>
    <s v="Dec"/>
    <n v="4"/>
    <n v="0"/>
    <n v="5038.57"/>
    <x v="0"/>
    <x v="2"/>
    <s v="R1025"/>
    <s v="Dec"/>
    <n v="1997"/>
  </r>
  <r>
    <s v="Id2915"/>
    <n v="2001"/>
    <s v="Oct"/>
    <n v="16"/>
    <n v="0"/>
    <n v="5043.13"/>
    <x v="0"/>
    <x v="0"/>
    <s v="R1011"/>
    <s v="Oct"/>
    <n v="2001"/>
  </r>
  <r>
    <s v="Id2916"/>
    <n v="1997"/>
    <s v="Jul"/>
    <n v="29"/>
    <n v="0"/>
    <n v="5045.1499999999996"/>
    <x v="0"/>
    <x v="2"/>
    <s v="R1012"/>
    <s v="Jul"/>
    <n v="1997"/>
  </r>
  <r>
    <s v="Id2917"/>
    <n v="1980"/>
    <s v="Sep"/>
    <n v="7"/>
    <n v="2"/>
    <n v="5054.05"/>
    <x v="0"/>
    <x v="2"/>
    <s v="R1013"/>
    <s v="Sep"/>
    <n v="1980"/>
  </r>
  <r>
    <s v="Id2918"/>
    <n v="1993"/>
    <s v="Jun"/>
    <n v="11"/>
    <n v="0"/>
    <n v="5059.5600000000004"/>
    <x v="0"/>
    <x v="1"/>
    <s v="R1021"/>
    <s v="Jun"/>
    <n v="1993"/>
  </r>
  <r>
    <s v="Id2919"/>
    <n v="1978"/>
    <s v="Nov"/>
    <n v="22"/>
    <n v="2"/>
    <n v="5077.1899999999996"/>
    <x v="0"/>
    <x v="0"/>
    <s v="R1012"/>
    <s v="Nov"/>
    <n v="1978"/>
  </r>
  <r>
    <s v="Id2920"/>
    <n v="1997"/>
    <s v="Jul"/>
    <n v="14"/>
    <n v="5"/>
    <n v="5080.1000000000004"/>
    <x v="1"/>
    <x v="2"/>
    <s v="R1011"/>
    <s v="Jul"/>
    <n v="1997"/>
  </r>
  <r>
    <s v="Id2921"/>
    <n v="1999"/>
    <s v="Jun"/>
    <n v="19"/>
    <n v="0"/>
    <n v="5087.92"/>
    <x v="0"/>
    <x v="2"/>
    <s v="R1026"/>
    <s v="Jun"/>
    <n v="1999"/>
  </r>
  <r>
    <s v="Id2922"/>
    <n v="1987"/>
    <s v="Nov"/>
    <n v="18"/>
    <n v="1"/>
    <n v="5116.5"/>
    <x v="0"/>
    <x v="2"/>
    <s v="R1012"/>
    <s v="Nov"/>
    <n v="1987"/>
  </r>
  <r>
    <s v="Id2923"/>
    <n v="1988"/>
    <s v="Nov"/>
    <n v="1"/>
    <n v="2"/>
    <n v="5124.1899999999996"/>
    <x v="0"/>
    <x v="0"/>
    <s v="R1013"/>
    <s v="Nov"/>
    <n v="1988"/>
  </r>
  <r>
    <s v="Id2924"/>
    <n v="1987"/>
    <s v="Sep"/>
    <n v="13"/>
    <n v="1"/>
    <n v="5125.22"/>
    <x v="3"/>
    <x v="2"/>
    <s v="R1012"/>
    <s v="Sep"/>
    <n v="1987"/>
  </r>
  <r>
    <s v="Id2925"/>
    <n v="1988"/>
    <s v="Sep"/>
    <n v="15"/>
    <n v="3"/>
    <n v="5136.75"/>
    <x v="0"/>
    <x v="1"/>
    <s v="R1013"/>
    <s v="Sep"/>
    <n v="1988"/>
  </r>
  <r>
    <s v="Id2926"/>
    <n v="1993"/>
    <s v="Dec"/>
    <n v="10"/>
    <n v="3"/>
    <n v="5138.26"/>
    <x v="0"/>
    <x v="2"/>
    <s v="R1013"/>
    <s v="Dec"/>
    <n v="1993"/>
  </r>
  <r>
    <s v="Id2927"/>
    <n v="1984"/>
    <s v="Aug"/>
    <n v="22"/>
    <n v="3"/>
    <n v="5144.18"/>
    <x v="0"/>
    <x v="1"/>
    <s v="R1013"/>
    <s v="Aug"/>
    <n v="1984"/>
  </r>
  <r>
    <s v="Id2928"/>
    <n v="1990"/>
    <s v="Aug"/>
    <n v="22"/>
    <n v="1"/>
    <n v="5148.55"/>
    <x v="0"/>
    <x v="2"/>
    <s v="R1024"/>
    <s v="Aug"/>
    <n v="1990"/>
  </r>
  <r>
    <s v="Id2929"/>
    <n v="1990"/>
    <s v="Oct"/>
    <n v="9"/>
    <n v="2"/>
    <n v="5152.13"/>
    <x v="0"/>
    <x v="2"/>
    <s v="R1011"/>
    <s v="Oct"/>
    <n v="1990"/>
  </r>
  <r>
    <s v="Id2930"/>
    <n v="1991"/>
    <s v="Aug"/>
    <n v="29"/>
    <n v="3"/>
    <n v="5166.96"/>
    <x v="0"/>
    <x v="2"/>
    <s v="R1012"/>
    <s v="Aug"/>
    <n v="1991"/>
  </r>
  <r>
    <s v="Id2931"/>
    <n v="1984"/>
    <s v="Oct"/>
    <n v="16"/>
    <n v="3"/>
    <n v="5177.12"/>
    <x v="0"/>
    <x v="1"/>
    <s v="R1013"/>
    <s v="Oct"/>
    <n v="1984"/>
  </r>
  <r>
    <s v="Id2932"/>
    <n v="1979"/>
    <s v="Sep"/>
    <n v="12"/>
    <n v="2"/>
    <n v="5195.58"/>
    <x v="0"/>
    <x v="2"/>
    <s v="R1013"/>
    <s v="Sep"/>
    <n v="1979"/>
  </r>
  <r>
    <s v="Id2933"/>
    <n v="2004"/>
    <s v="Jun"/>
    <n v="6"/>
    <n v="0"/>
    <n v="5198.6899999999996"/>
    <x v="0"/>
    <x v="2"/>
    <s v="R1022"/>
    <s v="Jun"/>
    <n v="2004"/>
  </r>
  <r>
    <s v="Id2934"/>
    <n v="1983"/>
    <s v="Oct"/>
    <n v="24"/>
    <n v="3"/>
    <n v="5207.97"/>
    <x v="0"/>
    <x v="2"/>
    <s v="R1012"/>
    <s v="Oct"/>
    <n v="1983"/>
  </r>
  <r>
    <s v="Id2935"/>
    <n v="1993"/>
    <s v="Jun"/>
    <n v="17"/>
    <n v="3"/>
    <n v="5209.58"/>
    <x v="1"/>
    <x v="0"/>
    <s v="R1017"/>
    <s v="Jun"/>
    <n v="1993"/>
  </r>
  <r>
    <s v="Id2936"/>
    <n v="1999"/>
    <s v="Dec"/>
    <n v="1"/>
    <n v="0"/>
    <n v="5213.22"/>
    <x v="0"/>
    <x v="1"/>
    <s v="R1012"/>
    <s v="Dec"/>
    <n v="1999"/>
  </r>
  <r>
    <s v="Id2937"/>
    <n v="1995"/>
    <s v="Jun"/>
    <n v="6"/>
    <n v="0"/>
    <n v="5216.4799999999996"/>
    <x v="0"/>
    <x v="2"/>
    <s v="R1025"/>
    <s v="Jun"/>
    <n v="1995"/>
  </r>
  <r>
    <s v="Id2938"/>
    <n v="1987"/>
    <s v="Jun"/>
    <n v="29"/>
    <n v="0"/>
    <n v="5227.99"/>
    <x v="0"/>
    <x v="1"/>
    <s v="R1024"/>
    <s v="Jun"/>
    <n v="1987"/>
  </r>
  <r>
    <s v="Id2939"/>
    <n v="1987"/>
    <s v="Dec"/>
    <n v="26"/>
    <n v="1"/>
    <n v="5240.7700000000004"/>
    <x v="0"/>
    <x v="2"/>
    <s v="R1011"/>
    <s v="Dec"/>
    <n v="1987"/>
  </r>
  <r>
    <s v="Id2940"/>
    <n v="1987"/>
    <s v="Jul"/>
    <n v="5"/>
    <n v="1"/>
    <n v="5245.23"/>
    <x v="0"/>
    <x v="2"/>
    <s v="R1013"/>
    <s v="Jul"/>
    <n v="1987"/>
  </r>
  <r>
    <s v="Id2941"/>
    <n v="1987"/>
    <s v="Sep"/>
    <n v="9"/>
    <n v="1"/>
    <n v="5246.05"/>
    <x v="0"/>
    <x v="0"/>
    <s v="R1011"/>
    <s v="Sep"/>
    <n v="1987"/>
  </r>
  <r>
    <s v="Id2942"/>
    <n v="1990"/>
    <s v="Jul"/>
    <n v="6"/>
    <n v="3"/>
    <n v="5253.52"/>
    <x v="1"/>
    <x v="0"/>
    <s v="R1011"/>
    <s v="Jul"/>
    <n v="1990"/>
  </r>
  <r>
    <s v="Id2943"/>
    <n v="1989"/>
    <s v="Nov"/>
    <n v="25"/>
    <n v="2"/>
    <n v="5257.51"/>
    <x v="0"/>
    <x v="2"/>
    <s v="R1012"/>
    <s v="Nov"/>
    <n v="1989"/>
  </r>
  <r>
    <s v="Id2944"/>
    <n v="1989"/>
    <s v="Jul"/>
    <n v="19"/>
    <n v="2"/>
    <n v="5261.47"/>
    <x v="0"/>
    <x v="2"/>
    <s v="R1012"/>
    <s v="Jul"/>
    <n v="1989"/>
  </r>
  <r>
    <s v="Id2945"/>
    <n v="1986"/>
    <s v="Oct"/>
    <n v="25"/>
    <n v="0"/>
    <n v="5266.37"/>
    <x v="0"/>
    <x v="2"/>
    <s v="R1012"/>
    <s v="Oct"/>
    <n v="1986"/>
  </r>
  <r>
    <s v="Id2946"/>
    <n v="1986"/>
    <s v="Sep"/>
    <n v="20"/>
    <n v="0"/>
    <n v="5267.82"/>
    <x v="0"/>
    <x v="2"/>
    <s v="R1012"/>
    <s v="Sep"/>
    <n v="1986"/>
  </r>
  <r>
    <s v="Id2947"/>
    <n v="1986"/>
    <s v="Oct"/>
    <n v="20"/>
    <n v="0"/>
    <n v="5272.18"/>
    <x v="0"/>
    <x v="0"/>
    <s v="R1012"/>
    <s v="Oct"/>
    <n v="1986"/>
  </r>
  <r>
    <s v="Id2948"/>
    <n v="1987"/>
    <s v="Sep"/>
    <n v="1"/>
    <n v="3"/>
    <n v="5275.86"/>
    <x v="0"/>
    <x v="2"/>
    <s v="R1013"/>
    <s v="Sep"/>
    <n v="1987"/>
  </r>
  <r>
    <s v="Id2949"/>
    <n v="1974"/>
    <s v="Nov"/>
    <n v="12"/>
    <n v="0"/>
    <n v="5291.71"/>
    <x v="0"/>
    <x v="2"/>
    <s v="R1012"/>
    <s v="Nov"/>
    <n v="1974"/>
  </r>
  <r>
    <s v="Id2950"/>
    <n v="2004"/>
    <s v="Aug"/>
    <n v="22"/>
    <n v="0"/>
    <n v="5293.67"/>
    <x v="0"/>
    <x v="2"/>
    <s v="R1022"/>
    <s v="Aug"/>
    <n v="2004"/>
  </r>
  <r>
    <s v="Id2951"/>
    <n v="2000"/>
    <s v="Sep"/>
    <n v="9"/>
    <n v="0"/>
    <n v="5306.7"/>
    <x v="0"/>
    <x v="0"/>
    <s v="R1012"/>
    <s v="Sep"/>
    <n v="2000"/>
  </r>
  <r>
    <s v="Id2952"/>
    <n v="1994"/>
    <s v="Nov"/>
    <n v="13"/>
    <n v="3"/>
    <n v="5312.17"/>
    <x v="0"/>
    <x v="2"/>
    <s v="R1012"/>
    <s v="Nov"/>
    <n v="1994"/>
  </r>
  <r>
    <s v="Id2953"/>
    <n v="1974"/>
    <s v="Sep"/>
    <n v="2"/>
    <n v="0"/>
    <n v="5322.24"/>
    <x v="0"/>
    <x v="1"/>
    <s v="R1012"/>
    <s v="Sep"/>
    <n v="1974"/>
  </r>
  <r>
    <s v="Id2954"/>
    <n v="1992"/>
    <s v="Jun"/>
    <n v="18"/>
    <n v="3"/>
    <n v="5325.65"/>
    <x v="0"/>
    <x v="1"/>
    <s v="R1011"/>
    <s v="Jun"/>
    <n v="1992"/>
  </r>
  <r>
    <s v="Id2955"/>
    <n v="1991"/>
    <s v="Aug"/>
    <n v="28"/>
    <n v="2"/>
    <n v="5327.4"/>
    <x v="0"/>
    <x v="1"/>
    <s v="R1012"/>
    <s v="Aug"/>
    <n v="1991"/>
  </r>
  <r>
    <s v="Id2956"/>
    <n v="1972"/>
    <s v="Dec"/>
    <n v="15"/>
    <n v="0"/>
    <n v="5344.81"/>
    <x v="0"/>
    <x v="0"/>
    <s v="R1013"/>
    <s v="Dec"/>
    <n v="1972"/>
  </r>
  <r>
    <s v="Id2957"/>
    <n v="1989"/>
    <s v="Nov"/>
    <n v="7"/>
    <n v="1"/>
    <n v="5354.07"/>
    <x v="0"/>
    <x v="0"/>
    <s v="R1024"/>
    <s v="Nov"/>
    <n v="1989"/>
  </r>
  <r>
    <s v="Id2958"/>
    <n v="1994"/>
    <s v="Dec"/>
    <n v="7"/>
    <n v="0"/>
    <n v="5364.66"/>
    <x v="0"/>
    <x v="1"/>
    <s v="R1011"/>
    <s v="Dec"/>
    <n v="1994"/>
  </r>
  <r>
    <s v="Id2959"/>
    <n v="1986"/>
    <s v="Jun"/>
    <n v="1"/>
    <n v="1"/>
    <n v="5373.36"/>
    <x v="0"/>
    <x v="2"/>
    <s v="R1012"/>
    <s v="Jun"/>
    <n v="1986"/>
  </r>
  <r>
    <s v="Id2960"/>
    <n v="1989"/>
    <s v="Nov"/>
    <n v="18"/>
    <n v="2"/>
    <n v="5375.04"/>
    <x v="0"/>
    <x v="1"/>
    <s v="R1011"/>
    <s v="Nov"/>
    <n v="1989"/>
  </r>
  <r>
    <s v="Id2961"/>
    <n v="1986"/>
    <s v="Jul"/>
    <n v="22"/>
    <n v="1"/>
    <n v="5377.46"/>
    <x v="0"/>
    <x v="0"/>
    <s v="R1012"/>
    <s v="Jul"/>
    <n v="1986"/>
  </r>
  <r>
    <s v="Id2962"/>
    <n v="1984"/>
    <s v="Jun"/>
    <n v="1"/>
    <n v="0"/>
    <n v="5383.54"/>
    <x v="0"/>
    <x v="0"/>
    <s v="R1011"/>
    <s v="Jun"/>
    <n v="1984"/>
  </r>
  <r>
    <s v="Id2963"/>
    <n v="1988"/>
    <s v="Aug"/>
    <n v="8"/>
    <n v="1"/>
    <n v="5385.34"/>
    <x v="0"/>
    <x v="0"/>
    <s v="R1012"/>
    <s v="Aug"/>
    <n v="1988"/>
  </r>
  <r>
    <s v="Id2964"/>
    <n v="1989"/>
    <s v="Nov"/>
    <n v="6"/>
    <n v="3"/>
    <n v="5396.44"/>
    <x v="0"/>
    <x v="0"/>
    <s v="R1013"/>
    <s v="Nov"/>
    <n v="1989"/>
  </r>
  <r>
    <s v="Id2965"/>
    <n v="1984"/>
    <s v="Sep"/>
    <n v="3"/>
    <n v="0"/>
    <n v="5397.62"/>
    <x v="0"/>
    <x v="2"/>
    <s v="R1013"/>
    <s v="Sep"/>
    <n v="1984"/>
  </r>
  <r>
    <s v="Id2966"/>
    <n v="1984"/>
    <s v="Aug"/>
    <n v="1"/>
    <n v="0"/>
    <n v="5400.98"/>
    <x v="0"/>
    <x v="2"/>
    <s v="R1013"/>
    <s v="Aug"/>
    <n v="1984"/>
  </r>
  <r>
    <s v="Id2967"/>
    <n v="1985"/>
    <s v="Dec"/>
    <n v="23"/>
    <n v="3"/>
    <n v="5402.89"/>
    <x v="0"/>
    <x v="1"/>
    <s v="R1013"/>
    <s v="Dec"/>
    <n v="1985"/>
  </r>
  <r>
    <s v="Id2968"/>
    <n v="1975"/>
    <s v="Sep"/>
    <n v="27"/>
    <n v="1"/>
    <n v="5411.99"/>
    <x v="0"/>
    <x v="0"/>
    <s v="R1012"/>
    <s v="Sep"/>
    <n v="1975"/>
  </r>
  <r>
    <s v="Id2969"/>
    <n v="1982"/>
    <s v="Sep"/>
    <n v="27"/>
    <n v="0"/>
    <n v="5415.66"/>
    <x v="0"/>
    <x v="0"/>
    <s v="R1013"/>
    <s v="Sep"/>
    <n v="1982"/>
  </r>
  <r>
    <s v="Id2970"/>
    <n v="1991"/>
    <s v="Jul"/>
    <n v="6"/>
    <n v="3"/>
    <n v="5425.02"/>
    <x v="0"/>
    <x v="1"/>
    <s v="R1012"/>
    <s v="Jul"/>
    <n v="1991"/>
  </r>
  <r>
    <s v="Id2971"/>
    <n v="1992"/>
    <s v="Sep"/>
    <n v="17"/>
    <n v="3"/>
    <n v="5428.73"/>
    <x v="1"/>
    <x v="1"/>
    <s v="R1017"/>
    <s v="Sep"/>
    <n v="1992"/>
  </r>
  <r>
    <s v="Id2972"/>
    <n v="1978"/>
    <s v="Jun"/>
    <n v="8"/>
    <n v="2"/>
    <n v="5428.98"/>
    <x v="0"/>
    <x v="2"/>
    <s v="R1012"/>
    <s v="Jun"/>
    <n v="1978"/>
  </r>
  <r>
    <s v="Id2973"/>
    <n v="1982"/>
    <s v="Aug"/>
    <n v="25"/>
    <n v="0"/>
    <n v="5438.75"/>
    <x v="1"/>
    <x v="2"/>
    <s v="R1013"/>
    <s v="Aug"/>
    <n v="1982"/>
  </r>
  <r>
    <s v="Id2974"/>
    <n v="1986"/>
    <s v="Dec"/>
    <n v="25"/>
    <n v="0"/>
    <n v="5458.05"/>
    <x v="0"/>
    <x v="2"/>
    <s v="R1024"/>
    <s v="Dec"/>
    <n v="1986"/>
  </r>
  <r>
    <s v="Id2975"/>
    <n v="1973"/>
    <s v="Oct"/>
    <n v="24"/>
    <n v="0"/>
    <n v="5466.88"/>
    <x v="0"/>
    <x v="2"/>
    <s v="R1013"/>
    <s v="Oct"/>
    <n v="1973"/>
  </r>
  <r>
    <s v="Id2976"/>
    <n v="1986"/>
    <s v="Dec"/>
    <n v="2"/>
    <n v="0"/>
    <n v="5469.01"/>
    <x v="0"/>
    <x v="2"/>
    <s v="R1024"/>
    <s v="Dec"/>
    <n v="1986"/>
  </r>
  <r>
    <s v="Id2977"/>
    <n v="1986"/>
    <s v="Jul"/>
    <n v="12"/>
    <n v="1"/>
    <n v="5472.45"/>
    <x v="0"/>
    <x v="0"/>
    <s v="R1011"/>
    <s v="Jul"/>
    <n v="1986"/>
  </r>
  <r>
    <s v="Id2978"/>
    <n v="1986"/>
    <s v="Sep"/>
    <n v="30"/>
    <n v="1"/>
    <n v="5478.04"/>
    <x v="0"/>
    <x v="0"/>
    <s v="R1013"/>
    <s v="Sep"/>
    <n v="1986"/>
  </r>
  <r>
    <s v="Id2979"/>
    <n v="1984"/>
    <s v="Aug"/>
    <n v="26"/>
    <n v="1"/>
    <n v="5484.47"/>
    <x v="0"/>
    <x v="2"/>
    <s v="R1013"/>
    <s v="Aug"/>
    <n v="1984"/>
  </r>
  <r>
    <s v="Id2980"/>
    <n v="1984"/>
    <s v="Aug"/>
    <n v="17"/>
    <n v="1"/>
    <n v="5488.26"/>
    <x v="0"/>
    <x v="0"/>
    <s v="R1011"/>
    <s v="Aug"/>
    <n v="1984"/>
  </r>
  <r>
    <s v="Id2981"/>
    <n v="1988"/>
    <s v="Jul"/>
    <n v="29"/>
    <n v="3"/>
    <n v="5503.36"/>
    <x v="0"/>
    <x v="2"/>
    <s v="R1012"/>
    <s v="Jul"/>
    <n v="1988"/>
  </r>
  <r>
    <s v="Id2982"/>
    <n v="1981"/>
    <s v="Nov"/>
    <n v="7"/>
    <n v="1"/>
    <n v="5539.4"/>
    <x v="0"/>
    <x v="2"/>
    <s v="R1013"/>
    <s v="Nov"/>
    <n v="1981"/>
  </r>
  <r>
    <s v="Id2983"/>
    <n v="1980"/>
    <s v="Dec"/>
    <n v="7"/>
    <n v="2"/>
    <n v="5540.35"/>
    <x v="0"/>
    <x v="2"/>
    <s v="R1012"/>
    <s v="Dec"/>
    <n v="1980"/>
  </r>
  <r>
    <s v="Id2984"/>
    <n v="1999"/>
    <s v="Sep"/>
    <n v="22"/>
    <n v="0"/>
    <n v="5552.61"/>
    <x v="0"/>
    <x v="0"/>
    <s v="R1026"/>
    <s v="Sep"/>
    <n v="1999"/>
  </r>
  <r>
    <s v="Id2985"/>
    <n v="1974"/>
    <s v="Sep"/>
    <n v="18"/>
    <n v="0"/>
    <n v="5576.35"/>
    <x v="0"/>
    <x v="0"/>
    <s v="R1013"/>
    <s v="Sep"/>
    <n v="1974"/>
  </r>
  <r>
    <s v="Id2986"/>
    <n v="1985"/>
    <s v="Sep"/>
    <n v="5"/>
    <n v="3"/>
    <n v="5582.95"/>
    <x v="0"/>
    <x v="1"/>
    <s v="R1012"/>
    <s v="Sep"/>
    <n v="1985"/>
  </r>
  <r>
    <s v="Id2987"/>
    <n v="1986"/>
    <s v="Nov"/>
    <n v="21"/>
    <n v="2"/>
    <n v="5584.31"/>
    <x v="1"/>
    <x v="1"/>
    <s v="R1013"/>
    <s v="Nov"/>
    <n v="1986"/>
  </r>
  <r>
    <s v="Id2988"/>
    <n v="1983"/>
    <s v="Oct"/>
    <n v="3"/>
    <n v="3"/>
    <n v="5587.59"/>
    <x v="0"/>
    <x v="1"/>
    <s v="R1013"/>
    <s v="Oct"/>
    <n v="1983"/>
  </r>
  <r>
    <s v="Id2989"/>
    <n v="1988"/>
    <s v="Nov"/>
    <n v="18"/>
    <n v="1"/>
    <n v="5594.85"/>
    <x v="0"/>
    <x v="0"/>
    <s v="R1024"/>
    <s v="Nov"/>
    <n v="1988"/>
  </r>
  <r>
    <s v="Id2990"/>
    <n v="1978"/>
    <s v="Sep"/>
    <n v="11"/>
    <n v="2"/>
    <n v="5612.83"/>
    <x v="0"/>
    <x v="0"/>
    <s v="R1013"/>
    <s v="Sep"/>
    <n v="1978"/>
  </r>
  <r>
    <s v="Id2991"/>
    <n v="1994"/>
    <s v="Nov"/>
    <n v="15"/>
    <n v="5"/>
    <n v="5615.37"/>
    <x v="0"/>
    <x v="0"/>
    <s v="R1011"/>
    <s v="Nov"/>
    <n v="1994"/>
  </r>
  <r>
    <s v="Id2992"/>
    <n v="1987"/>
    <s v="Dec"/>
    <n v="9"/>
    <n v="1"/>
    <n v="5630.46"/>
    <x v="0"/>
    <x v="0"/>
    <s v="R1012"/>
    <s v="Dec"/>
    <n v="1987"/>
  </r>
  <r>
    <s v="Id2993"/>
    <n v="1983"/>
    <s v="Jun"/>
    <n v="8"/>
    <n v="0"/>
    <n v="5649.72"/>
    <x v="0"/>
    <x v="0"/>
    <s v="R1011"/>
    <s v="Jun"/>
    <n v="1983"/>
  </r>
  <r>
    <s v="Id2994"/>
    <n v="1978"/>
    <s v="Sep"/>
    <n v="27"/>
    <n v="2"/>
    <n v="5650.14"/>
    <x v="0"/>
    <x v="1"/>
    <s v="R1013"/>
    <s v="Sep"/>
    <n v="1978"/>
  </r>
  <r>
    <s v="Id2995"/>
    <n v="1983"/>
    <s v="Sep"/>
    <n v="3"/>
    <n v="0"/>
    <n v="5662.23"/>
    <x v="0"/>
    <x v="1"/>
    <s v="R1013"/>
    <s v="Sep"/>
    <n v="1983"/>
  </r>
  <r>
    <s v="Id2996"/>
    <n v="1984"/>
    <s v="Aug"/>
    <n v="12"/>
    <n v="3"/>
    <n v="5679.13"/>
    <x v="0"/>
    <x v="2"/>
    <s v="R1013"/>
    <s v="Aug"/>
    <n v="1984"/>
  </r>
  <r>
    <s v="Id2997"/>
    <n v="1972"/>
    <s v="Oct"/>
    <n v="28"/>
    <n v="0"/>
    <n v="5690.79"/>
    <x v="0"/>
    <x v="1"/>
    <s v="R1013"/>
    <s v="Oct"/>
    <n v="1972"/>
  </r>
  <r>
    <s v="Id2998"/>
    <n v="1992"/>
    <s v="Nov"/>
    <n v="3"/>
    <n v="3"/>
    <n v="5693.43"/>
    <x v="0"/>
    <x v="0"/>
    <s v="R1012"/>
    <s v="Nov"/>
    <n v="1992"/>
  </r>
  <r>
    <s v="Id2999"/>
    <n v="1974"/>
    <s v="Jul"/>
    <n v="6"/>
    <n v="0"/>
    <n v="5698.74"/>
    <x v="0"/>
    <x v="2"/>
    <s v="R1012"/>
    <s v="Jul"/>
    <n v="1974"/>
  </r>
  <r>
    <s v="Id3000"/>
    <n v="1981"/>
    <s v="Jun"/>
    <n v="15"/>
    <n v="0"/>
    <n v="5699.84"/>
    <x v="0"/>
    <x v="0"/>
    <s v="R1013"/>
    <s v="Jun"/>
    <n v="1981"/>
  </r>
  <r>
    <s v="Id3001"/>
    <n v="1993"/>
    <s v="Nov"/>
    <n v="3"/>
    <n v="4"/>
    <n v="5708.87"/>
    <x v="0"/>
    <x v="1"/>
    <s v="R1011"/>
    <s v="Nov"/>
    <n v="1993"/>
  </r>
  <r>
    <s v="Id3002"/>
    <n v="1981"/>
    <s v="Aug"/>
    <n v="30"/>
    <n v="0"/>
    <n v="5709.16"/>
    <x v="1"/>
    <x v="0"/>
    <s v="R1013"/>
    <s v="Aug"/>
    <n v="1981"/>
  </r>
  <r>
    <s v="Id3003"/>
    <n v="1971"/>
    <s v="Dec"/>
    <n v="18"/>
    <n v="0"/>
    <n v="5720.38"/>
    <x v="0"/>
    <x v="1"/>
    <s v="R1013"/>
    <s v="Dec"/>
    <n v="1971"/>
  </r>
  <r>
    <s v="Id3004"/>
    <n v="1987"/>
    <s v="Oct"/>
    <n v="19"/>
    <n v="2"/>
    <n v="5729.01"/>
    <x v="3"/>
    <x v="2"/>
    <s v="R1012"/>
    <s v="Oct"/>
    <n v="1987"/>
  </r>
  <r>
    <s v="Id3005"/>
    <n v="1972"/>
    <s v="Aug"/>
    <n v="21"/>
    <n v="0"/>
    <n v="5741.67"/>
    <x v="0"/>
    <x v="0"/>
    <s v="R1013"/>
    <s v="Aug"/>
    <n v="1972"/>
  </r>
  <r>
    <s v="Id3006"/>
    <n v="1993"/>
    <s v="Jun"/>
    <n v="10"/>
    <n v="0"/>
    <n v="5748.13"/>
    <x v="0"/>
    <x v="1"/>
    <s v="R1021"/>
    <s v="Jun"/>
    <n v="1993"/>
  </r>
  <r>
    <s v="Id3007"/>
    <n v="1983"/>
    <s v="Aug"/>
    <n v="30"/>
    <n v="0"/>
    <n v="5757.41"/>
    <x v="0"/>
    <x v="0"/>
    <s v="R1019"/>
    <s v="Aug"/>
    <n v="1983"/>
  </r>
  <r>
    <s v="Id3008"/>
    <n v="2004"/>
    <s v="Nov"/>
    <n v="1"/>
    <n v="0"/>
    <n v="5778.71"/>
    <x v="0"/>
    <x v="0"/>
    <s v="R1022"/>
    <s v="Nov"/>
    <n v="2004"/>
  </r>
  <r>
    <s v="Id3009"/>
    <n v="1980"/>
    <s v="Sep"/>
    <n v="18"/>
    <n v="2"/>
    <n v="5807.06"/>
    <x v="0"/>
    <x v="0"/>
    <s v="R1013"/>
    <s v="Sep"/>
    <n v="1980"/>
  </r>
  <r>
    <s v="Id3010"/>
    <n v="1972"/>
    <s v="Nov"/>
    <n v="2"/>
    <n v="0"/>
    <n v="5812.9"/>
    <x v="0"/>
    <x v="2"/>
    <s v="R1013"/>
    <s v="Nov"/>
    <n v="1972"/>
  </r>
  <r>
    <s v="Id3011"/>
    <n v="2002"/>
    <s v="Jul"/>
    <n v="22"/>
    <n v="0"/>
    <n v="5816.58"/>
    <x v="0"/>
    <x v="2"/>
    <s v="R1026"/>
    <s v="Jul"/>
    <n v="2002"/>
  </r>
  <r>
    <s v="Id3012"/>
    <n v="1971"/>
    <s v="Sep"/>
    <n v="27"/>
    <n v="0"/>
    <n v="5832.6"/>
    <x v="0"/>
    <x v="0"/>
    <s v="R1012"/>
    <s v="Sep"/>
    <n v="1971"/>
  </r>
  <r>
    <s v="Id3013"/>
    <n v="1987"/>
    <s v="Jul"/>
    <n v="27"/>
    <n v="2"/>
    <n v="5836.52"/>
    <x v="0"/>
    <x v="0"/>
    <s v="R1013"/>
    <s v="Jul"/>
    <n v="1987"/>
  </r>
  <r>
    <s v="Id3014"/>
    <n v="1995"/>
    <s v="Aug"/>
    <n v="20"/>
    <n v="0"/>
    <n v="5843.99"/>
    <x v="0"/>
    <x v="2"/>
    <s v="R1025"/>
    <s v="Aug"/>
    <n v="1995"/>
  </r>
  <r>
    <s v="Id3015"/>
    <n v="1987"/>
    <s v="Sep"/>
    <n v="30"/>
    <n v="2"/>
    <n v="5846.92"/>
    <x v="0"/>
    <x v="2"/>
    <s v="R1013"/>
    <s v="Sep"/>
    <n v="1987"/>
  </r>
  <r>
    <s v="Id3016"/>
    <n v="1985"/>
    <s v="Jun"/>
    <n v="18"/>
    <n v="3"/>
    <n v="5847.24"/>
    <x v="0"/>
    <x v="1"/>
    <s v="R1013"/>
    <s v="Jun"/>
    <n v="1985"/>
  </r>
  <r>
    <s v="Id3017"/>
    <n v="1984"/>
    <s v="Nov"/>
    <n v="22"/>
    <n v="1"/>
    <n v="5855.9"/>
    <x v="0"/>
    <x v="0"/>
    <s v="R1012"/>
    <s v="Nov"/>
    <n v="1984"/>
  </r>
  <r>
    <s v="Id3018"/>
    <n v="1993"/>
    <s v="Oct"/>
    <n v="19"/>
    <n v="0"/>
    <n v="5877.02"/>
    <x v="0"/>
    <x v="2"/>
    <s v="R1021"/>
    <s v="Oct"/>
    <n v="1993"/>
  </r>
  <r>
    <s v="Id3019"/>
    <n v="1982"/>
    <s v="Jul"/>
    <n v="8"/>
    <n v="0"/>
    <n v="5910.94"/>
    <x v="0"/>
    <x v="1"/>
    <s v="R1011"/>
    <s v="Jul"/>
    <n v="1982"/>
  </r>
  <r>
    <s v="Id3020"/>
    <n v="1982"/>
    <s v="Dec"/>
    <n v="21"/>
    <n v="0"/>
    <n v="5920.1"/>
    <x v="0"/>
    <x v="1"/>
    <s v="R1013"/>
    <s v="Dec"/>
    <n v="1982"/>
  </r>
  <r>
    <s v="Id3021"/>
    <n v="1987"/>
    <s v="Jul"/>
    <n v="29"/>
    <n v="3"/>
    <n v="5926.85"/>
    <x v="1"/>
    <x v="0"/>
    <s v="R1011"/>
    <s v="Jul"/>
    <n v="1987"/>
  </r>
  <r>
    <s v="Id3022"/>
    <n v="1993"/>
    <s v="Aug"/>
    <n v="13"/>
    <n v="0"/>
    <n v="5926.93"/>
    <x v="0"/>
    <x v="2"/>
    <s v="R1025"/>
    <s v="Aug"/>
    <n v="1993"/>
  </r>
  <r>
    <s v="Id3023"/>
    <n v="1994"/>
    <s v="Jul"/>
    <n v="30"/>
    <n v="0"/>
    <n v="5927.65"/>
    <x v="0"/>
    <x v="1"/>
    <s v="R1012"/>
    <s v="Jul"/>
    <n v="1994"/>
  </r>
  <r>
    <s v="Id3024"/>
    <n v="1987"/>
    <s v="Jul"/>
    <n v="14"/>
    <n v="3"/>
    <n v="5934.38"/>
    <x v="1"/>
    <x v="2"/>
    <s v="R1013"/>
    <s v="Jul"/>
    <n v="1987"/>
  </r>
  <r>
    <s v="Id3025"/>
    <n v="2003"/>
    <s v="Aug"/>
    <n v="13"/>
    <n v="0"/>
    <n v="5957.35"/>
    <x v="0"/>
    <x v="2"/>
    <s v="R1012"/>
    <s v="Aug"/>
    <n v="2003"/>
  </r>
  <r>
    <s v="Id3026"/>
    <n v="2004"/>
    <s v="Jul"/>
    <n v="15"/>
    <n v="0"/>
    <n v="5960.91"/>
    <x v="0"/>
    <x v="1"/>
    <s v="R1026"/>
    <s v="Jul"/>
    <n v="2004"/>
  </r>
  <r>
    <s v="Id3027"/>
    <n v="1980"/>
    <s v="Aug"/>
    <n v="5"/>
    <n v="0"/>
    <n v="5966.89"/>
    <x v="0"/>
    <x v="0"/>
    <s v="R1013"/>
    <s v="Aug"/>
    <n v="1980"/>
  </r>
  <r>
    <s v="Id3028"/>
    <n v="1980"/>
    <s v="Jul"/>
    <n v="21"/>
    <n v="0"/>
    <n v="5969.72"/>
    <x v="1"/>
    <x v="0"/>
    <s v="R1011"/>
    <s v="Jul"/>
    <n v="1980"/>
  </r>
  <r>
    <s v="Id3029"/>
    <n v="1989"/>
    <s v="Jul"/>
    <n v="22"/>
    <n v="3"/>
    <n v="5972.38"/>
    <x v="0"/>
    <x v="2"/>
    <s v="R1011"/>
    <s v="Jul"/>
    <n v="1989"/>
  </r>
  <r>
    <s v="Id3030"/>
    <n v="1984"/>
    <s v="Sep"/>
    <n v="19"/>
    <n v="1"/>
    <n v="5974.38"/>
    <x v="0"/>
    <x v="0"/>
    <s v="R1013"/>
    <s v="Sep"/>
    <n v="1984"/>
  </r>
  <r>
    <s v="Id3031"/>
    <n v="1984"/>
    <s v="Nov"/>
    <n v="11"/>
    <n v="1"/>
    <n v="5976.83"/>
    <x v="0"/>
    <x v="2"/>
    <s v="R1013"/>
    <s v="Nov"/>
    <n v="1984"/>
  </r>
  <r>
    <s v="Id3032"/>
    <n v="1970"/>
    <s v="Jun"/>
    <n v="25"/>
    <n v="0"/>
    <n v="5979.66"/>
    <x v="0"/>
    <x v="0"/>
    <s v="R1013"/>
    <s v="Jun"/>
    <n v="1970"/>
  </r>
  <r>
    <s v="Id3033"/>
    <n v="1980"/>
    <s v="Oct"/>
    <n v="10"/>
    <n v="0"/>
    <n v="5979.73"/>
    <x v="0"/>
    <x v="2"/>
    <s v="R1011"/>
    <s v="Oct"/>
    <n v="1980"/>
  </r>
  <r>
    <s v="Id3034"/>
    <n v="1974"/>
    <s v="Oct"/>
    <n v="11"/>
    <n v="0"/>
    <n v="5979.99"/>
    <x v="0"/>
    <x v="0"/>
    <s v="R1013"/>
    <s v="Oct"/>
    <n v="1974"/>
  </r>
  <r>
    <s v="Id3035"/>
    <n v="1988"/>
    <s v="Jun"/>
    <n v="10"/>
    <n v="2"/>
    <n v="5989.52"/>
    <x v="0"/>
    <x v="1"/>
    <s v="R1012"/>
    <s v="Jun"/>
    <n v="1988"/>
  </r>
  <r>
    <s v="Id3036"/>
    <n v="1974"/>
    <s v="Aug"/>
    <n v="17"/>
    <n v="0"/>
    <n v="5990.17"/>
    <x v="0"/>
    <x v="2"/>
    <s v="R1013"/>
    <s v="Aug"/>
    <n v="1974"/>
  </r>
  <r>
    <s v="Id3037"/>
    <n v="1980"/>
    <s v="Aug"/>
    <n v="8"/>
    <n v="2"/>
    <n v="5993.62"/>
    <x v="0"/>
    <x v="0"/>
    <s v="R1013"/>
    <s v="Aug"/>
    <n v="1980"/>
  </r>
  <r>
    <s v="Id3038"/>
    <n v="1989"/>
    <s v="Aug"/>
    <n v="16"/>
    <n v="4"/>
    <n v="6059.17"/>
    <x v="0"/>
    <x v="1"/>
    <s v="R1011"/>
    <s v="Aug"/>
    <n v="1989"/>
  </r>
  <r>
    <s v="Id3039"/>
    <n v="1996"/>
    <s v="Jul"/>
    <n v="28"/>
    <n v="0"/>
    <n v="6061.8"/>
    <x v="0"/>
    <x v="0"/>
    <s v="R1012"/>
    <s v="Jul"/>
    <n v="1996"/>
  </r>
  <r>
    <s v="Id3040"/>
    <n v="1994"/>
    <s v="Nov"/>
    <n v="8"/>
    <n v="0"/>
    <n v="6064.37"/>
    <x v="0"/>
    <x v="2"/>
    <s v="R1011"/>
    <s v="Nov"/>
    <n v="1994"/>
  </r>
  <r>
    <s v="Id3041"/>
    <n v="1984"/>
    <s v="Sep"/>
    <n v="21"/>
    <n v="1"/>
    <n v="6067.13"/>
    <x v="1"/>
    <x v="1"/>
    <s v="R1016"/>
    <s v="Sep"/>
    <n v="1984"/>
  </r>
  <r>
    <s v="Id3042"/>
    <n v="1979"/>
    <s v="Aug"/>
    <n v="8"/>
    <n v="2"/>
    <n v="6074.37"/>
    <x v="0"/>
    <x v="2"/>
    <s v="R1012"/>
    <s v="Aug"/>
    <n v="1979"/>
  </r>
  <r>
    <s v="Id3043"/>
    <n v="1984"/>
    <s v="Oct"/>
    <n v="14"/>
    <n v="1"/>
    <n v="6079.67"/>
    <x v="3"/>
    <x v="1"/>
    <s v="R1014"/>
    <s v="Oct"/>
    <n v="1984"/>
  </r>
  <r>
    <s v="Id3044"/>
    <n v="1984"/>
    <s v="Jul"/>
    <n v="25"/>
    <n v="2"/>
    <n v="6082.41"/>
    <x v="3"/>
    <x v="2"/>
    <s v="R1011"/>
    <s v="Jul"/>
    <n v="1984"/>
  </r>
  <r>
    <s v="Id3045"/>
    <n v="1970"/>
    <s v="Jun"/>
    <n v="9"/>
    <n v="0"/>
    <n v="6098.38"/>
    <x v="0"/>
    <x v="2"/>
    <s v="R1013"/>
    <s v="Jun"/>
    <n v="1970"/>
  </r>
  <r>
    <s v="Id3046"/>
    <n v="1995"/>
    <s v="Sep"/>
    <n v="9"/>
    <n v="0"/>
    <n v="6111.95"/>
    <x v="0"/>
    <x v="0"/>
    <s v="R1026"/>
    <s v="Sep"/>
    <n v="1995"/>
  </r>
  <r>
    <s v="Id3047"/>
    <n v="1985"/>
    <s v="Jul"/>
    <n v="21"/>
    <n v="1"/>
    <n v="6112.35"/>
    <x v="0"/>
    <x v="1"/>
    <s v="R1012"/>
    <s v="Jul"/>
    <n v="1985"/>
  </r>
  <r>
    <s v="Id3048"/>
    <n v="1991"/>
    <s v="Jul"/>
    <n v="25"/>
    <n v="3"/>
    <n v="6113.23"/>
    <x v="0"/>
    <x v="2"/>
    <s v="R1024"/>
    <s v="Jul"/>
    <n v="1991"/>
  </r>
  <r>
    <s v="Id3049"/>
    <n v="1983"/>
    <s v="Aug"/>
    <n v="11"/>
    <n v="1"/>
    <n v="6117.49"/>
    <x v="0"/>
    <x v="0"/>
    <s v="R1012"/>
    <s v="Aug"/>
    <n v="1983"/>
  </r>
  <r>
    <s v="Id3050"/>
    <n v="1983"/>
    <s v="Nov"/>
    <n v="16"/>
    <n v="1"/>
    <n v="6123.57"/>
    <x v="1"/>
    <x v="2"/>
    <s v="R1012"/>
    <s v="Nov"/>
    <n v="1983"/>
  </r>
  <r>
    <s v="Id3051"/>
    <n v="1990"/>
    <s v="Aug"/>
    <n v="18"/>
    <n v="3"/>
    <n v="6128.8"/>
    <x v="0"/>
    <x v="0"/>
    <s v="R1012"/>
    <s v="Aug"/>
    <n v="1990"/>
  </r>
  <r>
    <s v="Id3052"/>
    <n v="1969"/>
    <s v="Nov"/>
    <n v="9"/>
    <n v="0"/>
    <n v="6138.5"/>
    <x v="0"/>
    <x v="2"/>
    <s v="R1011"/>
    <s v="Nov"/>
    <n v="1969"/>
  </r>
  <r>
    <s v="Id3053"/>
    <n v="1978"/>
    <s v="Sep"/>
    <n v="5"/>
    <n v="2"/>
    <n v="6138.58"/>
    <x v="0"/>
    <x v="1"/>
    <s v="R1013"/>
    <s v="Sep"/>
    <n v="1978"/>
  </r>
  <r>
    <s v="Id3054"/>
    <n v="1976"/>
    <s v="Dec"/>
    <n v="12"/>
    <n v="2"/>
    <n v="6139.14"/>
    <x v="0"/>
    <x v="0"/>
    <s v="R1013"/>
    <s v="Dec"/>
    <n v="1976"/>
  </r>
  <r>
    <s v="Id3055"/>
    <n v="1970"/>
    <s v="Oct"/>
    <n v="14"/>
    <n v="0"/>
    <n v="6147.12"/>
    <x v="0"/>
    <x v="0"/>
    <s v="R1012"/>
    <s v="Oct"/>
    <n v="1970"/>
  </r>
  <r>
    <s v="Id3056"/>
    <n v="1973"/>
    <s v="Nov"/>
    <n v="6"/>
    <n v="0"/>
    <n v="6152.05"/>
    <x v="0"/>
    <x v="0"/>
    <s v="R1013"/>
    <s v="Nov"/>
    <n v="1973"/>
  </r>
  <r>
    <s v="Id3057"/>
    <n v="1985"/>
    <s v="Oct"/>
    <n v="15"/>
    <n v="3"/>
    <n v="6159.57"/>
    <x v="0"/>
    <x v="1"/>
    <s v="R1012"/>
    <s v="Oct"/>
    <n v="1985"/>
  </r>
  <r>
    <s v="Id3058"/>
    <n v="1984"/>
    <s v="Oct"/>
    <n v="6"/>
    <n v="3"/>
    <n v="6170.96"/>
    <x v="0"/>
    <x v="1"/>
    <s v="R1013"/>
    <s v="Oct"/>
    <n v="1984"/>
  </r>
  <r>
    <s v="Id3059"/>
    <n v="1985"/>
    <s v="Aug"/>
    <n v="9"/>
    <n v="3"/>
    <n v="6183.32"/>
    <x v="0"/>
    <x v="2"/>
    <s v="R1012"/>
    <s v="Aug"/>
    <n v="1985"/>
  </r>
  <r>
    <s v="Id3060"/>
    <n v="1970"/>
    <s v="Oct"/>
    <n v="5"/>
    <n v="0"/>
    <n v="6183.46"/>
    <x v="0"/>
    <x v="2"/>
    <s v="R1012"/>
    <s v="Oct"/>
    <n v="1970"/>
  </r>
  <r>
    <s v="Id3061"/>
    <n v="1988"/>
    <s v="Nov"/>
    <n v="1"/>
    <n v="3"/>
    <n v="6184.3"/>
    <x v="0"/>
    <x v="0"/>
    <s v="R1013"/>
    <s v="Nov"/>
    <n v="1988"/>
  </r>
  <r>
    <s v="Id3062"/>
    <n v="1981"/>
    <s v="Nov"/>
    <n v="22"/>
    <n v="0"/>
    <n v="6185.32"/>
    <x v="0"/>
    <x v="1"/>
    <s v="R1013"/>
    <s v="Nov"/>
    <n v="1981"/>
  </r>
  <r>
    <s v="Id3063"/>
    <n v="1981"/>
    <s v="Oct"/>
    <n v="1"/>
    <n v="0"/>
    <n v="6186.13"/>
    <x v="0"/>
    <x v="0"/>
    <s v="R1011"/>
    <s v="Oct"/>
    <n v="1981"/>
  </r>
  <r>
    <s v="Id3064"/>
    <n v="1988"/>
    <s v="Oct"/>
    <n v="23"/>
    <n v="3"/>
    <n v="6196.45"/>
    <x v="0"/>
    <x v="1"/>
    <s v="R1011"/>
    <s v="Oct"/>
    <n v="1988"/>
  </r>
  <r>
    <s v="Id3065"/>
    <n v="1985"/>
    <s v="Jul"/>
    <n v="22"/>
    <n v="2"/>
    <n v="6198.75"/>
    <x v="0"/>
    <x v="1"/>
    <s v="R1012"/>
    <s v="Jul"/>
    <n v="1985"/>
  </r>
  <r>
    <s v="Id3066"/>
    <n v="1985"/>
    <s v="Dec"/>
    <n v="20"/>
    <n v="2"/>
    <n v="6203.9"/>
    <x v="3"/>
    <x v="2"/>
    <s v="R1012"/>
    <s v="Dec"/>
    <n v="1985"/>
  </r>
  <r>
    <s v="Id3067"/>
    <n v="1985"/>
    <s v="Sep"/>
    <n v="22"/>
    <n v="2"/>
    <n v="6203.9"/>
    <x v="0"/>
    <x v="2"/>
    <s v="R1012"/>
    <s v="Sep"/>
    <n v="1985"/>
  </r>
  <r>
    <s v="Id3068"/>
    <n v="1999"/>
    <s v="Sep"/>
    <n v="10"/>
    <n v="0"/>
    <n v="6207.26"/>
    <x v="0"/>
    <x v="2"/>
    <s v="R1026"/>
    <s v="Sep"/>
    <n v="1999"/>
  </r>
  <r>
    <s v="Id3069"/>
    <n v="1992"/>
    <s v="Aug"/>
    <n v="12"/>
    <n v="0"/>
    <n v="6208.5"/>
    <x v="0"/>
    <x v="1"/>
    <s v="R1021"/>
    <s v="Aug"/>
    <n v="1992"/>
  </r>
  <r>
    <s v="Id3070"/>
    <n v="1972"/>
    <s v="Jun"/>
    <n v="29"/>
    <n v="0"/>
    <n v="6219.93"/>
    <x v="0"/>
    <x v="2"/>
    <s v="R1013"/>
    <s v="Jun"/>
    <n v="1972"/>
  </r>
  <r>
    <s v="Id3071"/>
    <n v="1978"/>
    <s v="Sep"/>
    <n v="19"/>
    <n v="2"/>
    <n v="6236.95"/>
    <x v="0"/>
    <x v="2"/>
    <s v="R1013"/>
    <s v="Sep"/>
    <n v="1978"/>
  </r>
  <r>
    <s v="Id3072"/>
    <n v="1983"/>
    <s v="Aug"/>
    <n v="11"/>
    <n v="1"/>
    <n v="6238.3"/>
    <x v="0"/>
    <x v="1"/>
    <s v="R1011"/>
    <s v="Aug"/>
    <n v="1983"/>
  </r>
  <r>
    <s v="Id3073"/>
    <n v="1979"/>
    <s v="Oct"/>
    <n v="10"/>
    <n v="0"/>
    <n v="6250.44"/>
    <x v="0"/>
    <x v="1"/>
    <s v="R1011"/>
    <s v="Oct"/>
    <n v="1979"/>
  </r>
  <r>
    <s v="Id3074"/>
    <n v="1972"/>
    <s v="Nov"/>
    <n v="11"/>
    <n v="0"/>
    <n v="6253.85"/>
    <x v="0"/>
    <x v="2"/>
    <s v="R1013"/>
    <s v="Nov"/>
    <n v="1972"/>
  </r>
  <r>
    <s v="Id3075"/>
    <n v="1972"/>
    <s v="Sep"/>
    <n v="8"/>
    <n v="0"/>
    <n v="6254.13"/>
    <x v="0"/>
    <x v="2"/>
    <s v="R1012"/>
    <s v="Sep"/>
    <n v="1972"/>
  </r>
  <r>
    <s v="Id3076"/>
    <n v="1970"/>
    <s v="Oct"/>
    <n v="11"/>
    <n v="0"/>
    <n v="6255.38"/>
    <x v="0"/>
    <x v="2"/>
    <s v="R1013"/>
    <s v="Oct"/>
    <n v="1970"/>
  </r>
  <r>
    <s v="Id3077"/>
    <n v="1995"/>
    <s v="Oct"/>
    <n v="17"/>
    <n v="0"/>
    <n v="6261.2"/>
    <x v="0"/>
    <x v="1"/>
    <s v="R1026"/>
    <s v="Oct"/>
    <n v="1995"/>
  </r>
  <r>
    <s v="Id3078"/>
    <n v="1984"/>
    <s v="Sep"/>
    <n v="25"/>
    <n v="3"/>
    <n v="6269.33"/>
    <x v="0"/>
    <x v="1"/>
    <s v="R1013"/>
    <s v="Sep"/>
    <n v="1984"/>
  </r>
  <r>
    <s v="Id3079"/>
    <n v="1981"/>
    <s v="Jun"/>
    <n v="30"/>
    <n v="1"/>
    <n v="6272.48"/>
    <x v="3"/>
    <x v="0"/>
    <s v="R1013"/>
    <s v="Jun"/>
    <n v="1981"/>
  </r>
  <r>
    <s v="Id3080"/>
    <n v="1993"/>
    <s v="Oct"/>
    <n v="16"/>
    <n v="0"/>
    <n v="6276.3"/>
    <x v="0"/>
    <x v="1"/>
    <s v="R1025"/>
    <s v="Oct"/>
    <n v="1993"/>
  </r>
  <r>
    <s v="Id3081"/>
    <n v="1981"/>
    <s v="Nov"/>
    <n v="24"/>
    <n v="1"/>
    <n v="6282.24"/>
    <x v="0"/>
    <x v="1"/>
    <s v="R1011"/>
    <s v="Nov"/>
    <n v="1981"/>
  </r>
  <r>
    <s v="Id3082"/>
    <n v="1981"/>
    <s v="Aug"/>
    <n v="26"/>
    <n v="1"/>
    <n v="6289.75"/>
    <x v="0"/>
    <x v="0"/>
    <s v="R1013"/>
    <s v="Aug"/>
    <n v="1981"/>
  </r>
  <r>
    <s v="Id3083"/>
    <n v="1996"/>
    <s v="Jul"/>
    <n v="4"/>
    <n v="0"/>
    <n v="6293.63"/>
    <x v="0"/>
    <x v="0"/>
    <s v="R1021"/>
    <s v="Jul"/>
    <n v="1996"/>
  </r>
  <r>
    <s v="Id3084"/>
    <n v="1974"/>
    <s v="Sep"/>
    <n v="17"/>
    <n v="0"/>
    <n v="6302.23"/>
    <x v="0"/>
    <x v="1"/>
    <s v="R1013"/>
    <s v="Sep"/>
    <n v="1974"/>
  </r>
  <r>
    <s v="Id3085"/>
    <n v="1969"/>
    <s v="Sep"/>
    <n v="4"/>
    <n v="0"/>
    <n v="6305.61"/>
    <x v="0"/>
    <x v="2"/>
    <s v="R1012"/>
    <s v="Sep"/>
    <n v="1969"/>
  </r>
  <r>
    <s v="Id3086"/>
    <n v="2004"/>
    <s v="Jul"/>
    <n v="27"/>
    <n v="0"/>
    <n v="6311.11"/>
    <x v="0"/>
    <x v="2"/>
    <s v="R1011"/>
    <s v="Jul"/>
    <n v="2004"/>
  </r>
  <r>
    <s v="Id3087"/>
    <n v="1985"/>
    <s v="Nov"/>
    <n v="19"/>
    <n v="2"/>
    <n v="6311.95"/>
    <x v="0"/>
    <x v="1"/>
    <s v="R1011"/>
    <s v="Nov"/>
    <n v="1985"/>
  </r>
  <r>
    <s v="Id3088"/>
    <n v="1985"/>
    <s v="Dec"/>
    <n v="15"/>
    <n v="2"/>
    <n v="6313.76"/>
    <x v="0"/>
    <x v="1"/>
    <s v="R1013"/>
    <s v="Dec"/>
    <n v="1985"/>
  </r>
  <r>
    <s v="Id3089"/>
    <n v="1990"/>
    <s v="Aug"/>
    <n v="13"/>
    <n v="3"/>
    <n v="6334.34"/>
    <x v="0"/>
    <x v="2"/>
    <s v="R1024"/>
    <s v="Aug"/>
    <n v="1990"/>
  </r>
  <r>
    <s v="Id3090"/>
    <n v="1986"/>
    <s v="Sep"/>
    <n v="25"/>
    <n v="3"/>
    <n v="6335.64"/>
    <x v="0"/>
    <x v="2"/>
    <s v="R1013"/>
    <s v="Sep"/>
    <n v="1986"/>
  </r>
  <r>
    <s v="Id3091"/>
    <n v="1983"/>
    <s v="Oct"/>
    <n v="21"/>
    <n v="2"/>
    <n v="6338.08"/>
    <x v="0"/>
    <x v="1"/>
    <s v="R1013"/>
    <s v="Oct"/>
    <n v="1983"/>
  </r>
  <r>
    <s v="Id3092"/>
    <n v="1983"/>
    <s v="Aug"/>
    <n v="19"/>
    <n v="2"/>
    <n v="6356.27"/>
    <x v="1"/>
    <x v="2"/>
    <s v="R1013"/>
    <s v="Aug"/>
    <n v="1983"/>
  </r>
  <r>
    <s v="Id3093"/>
    <n v="1980"/>
    <s v="Oct"/>
    <n v="30"/>
    <n v="0"/>
    <n v="6358.78"/>
    <x v="0"/>
    <x v="1"/>
    <s v="R1012"/>
    <s v="Oct"/>
    <n v="1980"/>
  </r>
  <r>
    <s v="Id3094"/>
    <n v="1989"/>
    <s v="Jun"/>
    <n v="24"/>
    <n v="3"/>
    <n v="6360.99"/>
    <x v="0"/>
    <x v="2"/>
    <s v="R1012"/>
    <s v="Jun"/>
    <n v="1989"/>
  </r>
  <r>
    <s v="Id3095"/>
    <n v="1996"/>
    <s v="Jul"/>
    <n v="7"/>
    <n v="0"/>
    <n v="6361.47"/>
    <x v="0"/>
    <x v="0"/>
    <s v="R1021"/>
    <s v="Jul"/>
    <n v="1996"/>
  </r>
  <r>
    <s v="Id3096"/>
    <n v="1970"/>
    <s v="Nov"/>
    <n v="9"/>
    <n v="0"/>
    <n v="6367.31"/>
    <x v="0"/>
    <x v="1"/>
    <s v="R1013"/>
    <s v="Nov"/>
    <n v="1970"/>
  </r>
  <r>
    <s v="Id3097"/>
    <n v="1984"/>
    <s v="Aug"/>
    <n v="13"/>
    <n v="1"/>
    <n v="6373.56"/>
    <x v="0"/>
    <x v="1"/>
    <s v="R1012"/>
    <s v="Aug"/>
    <n v="1984"/>
  </r>
  <r>
    <s v="Id3098"/>
    <n v="1976"/>
    <s v="Nov"/>
    <n v="18"/>
    <n v="2"/>
    <n v="6374.16"/>
    <x v="0"/>
    <x v="2"/>
    <s v="R1013"/>
    <s v="Nov"/>
    <n v="1976"/>
  </r>
  <r>
    <s v="Id3099"/>
    <n v="1982"/>
    <s v="Aug"/>
    <n v="6"/>
    <n v="1"/>
    <n v="6389.38"/>
    <x v="3"/>
    <x v="2"/>
    <s v="R1012"/>
    <s v="Aug"/>
    <n v="1982"/>
  </r>
  <r>
    <s v="Id3100"/>
    <n v="1997"/>
    <s v="Aug"/>
    <n v="16"/>
    <n v="0"/>
    <n v="6389.53"/>
    <x v="0"/>
    <x v="2"/>
    <s v="R1021"/>
    <s v="Aug"/>
    <n v="1997"/>
  </r>
  <r>
    <s v="Id3101"/>
    <n v="1982"/>
    <s v="Oct"/>
    <n v="28"/>
    <n v="1"/>
    <n v="6393.6"/>
    <x v="0"/>
    <x v="1"/>
    <s v="R1012"/>
    <s v="Oct"/>
    <n v="1982"/>
  </r>
  <r>
    <s v="Id3102"/>
    <n v="1987"/>
    <s v="Sep"/>
    <n v="9"/>
    <n v="2"/>
    <n v="6402.29"/>
    <x v="0"/>
    <x v="0"/>
    <s v="R1024"/>
    <s v="Sep"/>
    <n v="1987"/>
  </r>
  <r>
    <s v="Id3103"/>
    <n v="1985"/>
    <s v="Dec"/>
    <n v="10"/>
    <n v="2"/>
    <n v="6406.41"/>
    <x v="3"/>
    <x v="0"/>
    <s v="R1014"/>
    <s v="Dec"/>
    <n v="1985"/>
  </r>
  <r>
    <s v="Id3104"/>
    <n v="1970"/>
    <s v="Aug"/>
    <n v="20"/>
    <n v="0"/>
    <n v="6407.05"/>
    <x v="0"/>
    <x v="1"/>
    <s v="R1013"/>
    <s v="Aug"/>
    <n v="1970"/>
  </r>
  <r>
    <s v="Id3105"/>
    <n v="1971"/>
    <s v="Aug"/>
    <n v="22"/>
    <n v="0"/>
    <n v="6412.34"/>
    <x v="0"/>
    <x v="0"/>
    <s v="R1013"/>
    <s v="Aug"/>
    <n v="1971"/>
  </r>
  <r>
    <s v="Id3106"/>
    <n v="1987"/>
    <s v="Sep"/>
    <n v="4"/>
    <n v="3"/>
    <n v="6414.18"/>
    <x v="0"/>
    <x v="2"/>
    <s v="R1011"/>
    <s v="Sep"/>
    <n v="1987"/>
  </r>
  <r>
    <s v="Id3107"/>
    <n v="1976"/>
    <s v="Dec"/>
    <n v="30"/>
    <n v="2"/>
    <n v="6417.28"/>
    <x v="0"/>
    <x v="0"/>
    <s v="R1013"/>
    <s v="Dec"/>
    <n v="1976"/>
  </r>
  <r>
    <s v="Id3108"/>
    <n v="1975"/>
    <s v="Aug"/>
    <n v="5"/>
    <n v="1"/>
    <n v="6423.48"/>
    <x v="0"/>
    <x v="0"/>
    <s v="R1013"/>
    <s v="Aug"/>
    <n v="1975"/>
  </r>
  <r>
    <s v="Id3109"/>
    <n v="1985"/>
    <s v="Jul"/>
    <n v="22"/>
    <n v="3"/>
    <n v="6435.62"/>
    <x v="1"/>
    <x v="2"/>
    <s v="R1013"/>
    <s v="Jul"/>
    <n v="1985"/>
  </r>
  <r>
    <s v="Id3110"/>
    <n v="1984"/>
    <s v="Aug"/>
    <n v="26"/>
    <n v="2"/>
    <n v="6455.86"/>
    <x v="1"/>
    <x v="0"/>
    <s v="R1012"/>
    <s v="Aug"/>
    <n v="1984"/>
  </r>
  <r>
    <s v="Id3111"/>
    <n v="1984"/>
    <s v="Nov"/>
    <n v="1"/>
    <n v="2"/>
    <n v="6457.84"/>
    <x v="0"/>
    <x v="0"/>
    <s v="R1012"/>
    <s v="Nov"/>
    <n v="1984"/>
  </r>
  <r>
    <s v="Id3112"/>
    <n v="1981"/>
    <s v="Jul"/>
    <n v="27"/>
    <n v="1"/>
    <n v="6473.15"/>
    <x v="0"/>
    <x v="2"/>
    <s v="R1013"/>
    <s v="Jul"/>
    <n v="1981"/>
  </r>
  <r>
    <s v="Id3113"/>
    <n v="1980"/>
    <s v="Jun"/>
    <n v="8"/>
    <n v="0"/>
    <n v="6474.01"/>
    <x v="0"/>
    <x v="0"/>
    <s v="R1011"/>
    <s v="Jun"/>
    <n v="1980"/>
  </r>
  <r>
    <s v="Id3114"/>
    <n v="1970"/>
    <s v="Dec"/>
    <n v="1"/>
    <n v="0"/>
    <n v="6481.67"/>
    <x v="0"/>
    <x v="2"/>
    <s v="R1013"/>
    <s v="Dec"/>
    <n v="1970"/>
  </r>
  <r>
    <s v="Id3115"/>
    <n v="1982"/>
    <s v="Oct"/>
    <n v="9"/>
    <n v="1"/>
    <n v="6496.89"/>
    <x v="0"/>
    <x v="0"/>
    <s v="R1011"/>
    <s v="Oct"/>
    <n v="1982"/>
  </r>
  <r>
    <s v="Id3116"/>
    <n v="1982"/>
    <s v="Aug"/>
    <n v="28"/>
    <n v="1"/>
    <n v="6500.24"/>
    <x v="0"/>
    <x v="2"/>
    <s v="R1013"/>
    <s v="Aug"/>
    <n v="1982"/>
  </r>
  <r>
    <s v="Id3117"/>
    <n v="1994"/>
    <s v="Jul"/>
    <n v="7"/>
    <n v="0"/>
    <n v="6512.24"/>
    <x v="0"/>
    <x v="1"/>
    <s v="R1021"/>
    <s v="Jul"/>
    <n v="1994"/>
  </r>
  <r>
    <s v="Id3118"/>
    <n v="1976"/>
    <s v="Oct"/>
    <n v="23"/>
    <n v="2"/>
    <n v="6529.21"/>
    <x v="0"/>
    <x v="1"/>
    <s v="R1013"/>
    <s v="Oct"/>
    <n v="1976"/>
  </r>
  <r>
    <s v="Id3119"/>
    <n v="1982"/>
    <s v="Aug"/>
    <n v="12"/>
    <n v="3"/>
    <n v="6532.04"/>
    <x v="0"/>
    <x v="1"/>
    <s v="R1013"/>
    <s v="Aug"/>
    <n v="1982"/>
  </r>
  <r>
    <s v="Id3120"/>
    <n v="1982"/>
    <s v="Oct"/>
    <n v="2"/>
    <n v="3"/>
    <n v="6536.68"/>
    <x v="0"/>
    <x v="2"/>
    <s v="R1012"/>
    <s v="Oct"/>
    <n v="1982"/>
  </r>
  <r>
    <s v="Id3121"/>
    <n v="1969"/>
    <s v="Dec"/>
    <n v="3"/>
    <n v="0"/>
    <n v="6546.16"/>
    <x v="0"/>
    <x v="0"/>
    <s v="R1013"/>
    <s v="Dec"/>
    <n v="1969"/>
  </r>
  <r>
    <s v="Id3122"/>
    <n v="1986"/>
    <s v="Dec"/>
    <n v="18"/>
    <n v="3"/>
    <n v="6548.2"/>
    <x v="0"/>
    <x v="0"/>
    <s v="R1012"/>
    <s v="Dec"/>
    <n v="1986"/>
  </r>
  <r>
    <s v="Id3123"/>
    <n v="1989"/>
    <s v="Aug"/>
    <n v="6"/>
    <n v="3"/>
    <n v="6551.75"/>
    <x v="0"/>
    <x v="2"/>
    <s v="R1024"/>
    <s v="Aug"/>
    <n v="1989"/>
  </r>
  <r>
    <s v="Id3124"/>
    <n v="1968"/>
    <s v="Dec"/>
    <n v="11"/>
    <n v="0"/>
    <n v="6552.01"/>
    <x v="1"/>
    <x v="2"/>
    <s v="R1013"/>
    <s v="Dec"/>
    <n v="1968"/>
  </r>
  <r>
    <s v="Id3125"/>
    <n v="1984"/>
    <s v="Sep"/>
    <n v="20"/>
    <n v="1"/>
    <n v="6555.07"/>
    <x v="0"/>
    <x v="2"/>
    <s v="R1024"/>
    <s v="Sep"/>
    <n v="1984"/>
  </r>
  <r>
    <s v="Id3126"/>
    <n v="1981"/>
    <s v="Jul"/>
    <n v="20"/>
    <n v="0"/>
    <n v="6571.02"/>
    <x v="0"/>
    <x v="1"/>
    <s v="R1012"/>
    <s v="Jul"/>
    <n v="1981"/>
  </r>
  <r>
    <s v="Id3127"/>
    <n v="1984"/>
    <s v="Oct"/>
    <n v="5"/>
    <n v="2"/>
    <n v="6571.54"/>
    <x v="0"/>
    <x v="0"/>
    <s v="R1011"/>
    <s v="Oct"/>
    <n v="1984"/>
  </r>
  <r>
    <s v="Id3128"/>
    <n v="1982"/>
    <s v="Nov"/>
    <n v="22"/>
    <n v="2"/>
    <n v="6593.51"/>
    <x v="0"/>
    <x v="1"/>
    <s v="R1013"/>
    <s v="Nov"/>
    <n v="1982"/>
  </r>
  <r>
    <s v="Id3129"/>
    <n v="1982"/>
    <s v="Dec"/>
    <n v="29"/>
    <n v="1"/>
    <n v="6600.21"/>
    <x v="1"/>
    <x v="2"/>
    <s v="R1016"/>
    <s v="Dec"/>
    <n v="1982"/>
  </r>
  <r>
    <s v="Id3130"/>
    <n v="1982"/>
    <s v="Nov"/>
    <n v="7"/>
    <n v="2"/>
    <n v="6600.36"/>
    <x v="0"/>
    <x v="0"/>
    <s v="R1011"/>
    <s v="Nov"/>
    <n v="1982"/>
  </r>
  <r>
    <s v="Id3131"/>
    <n v="1982"/>
    <s v="Aug"/>
    <n v="28"/>
    <n v="1"/>
    <n v="6610.11"/>
    <x v="1"/>
    <x v="2"/>
    <s v="R1015"/>
    <s v="Aug"/>
    <n v="1982"/>
  </r>
  <r>
    <s v="Id3132"/>
    <n v="1973"/>
    <s v="Aug"/>
    <n v="29"/>
    <n v="0"/>
    <n v="6630.31"/>
    <x v="0"/>
    <x v="1"/>
    <s v="R1013"/>
    <s v="Aug"/>
    <n v="1973"/>
  </r>
  <r>
    <s v="Id3133"/>
    <n v="2003"/>
    <s v="Sep"/>
    <n v="4"/>
    <n v="0"/>
    <n v="6638.16"/>
    <x v="0"/>
    <x v="1"/>
    <s v="R1012"/>
    <s v="Sep"/>
    <n v="2003"/>
  </r>
  <r>
    <s v="Id3134"/>
    <n v="1990"/>
    <s v="Jun"/>
    <n v="6"/>
    <n v="3"/>
    <n v="6639.3"/>
    <x v="0"/>
    <x v="2"/>
    <s v="R1021"/>
    <s v="Jun"/>
    <n v="1990"/>
  </r>
  <r>
    <s v="Id3135"/>
    <n v="1984"/>
    <s v="Dec"/>
    <n v="8"/>
    <n v="2"/>
    <n v="6640.54"/>
    <x v="0"/>
    <x v="0"/>
    <s v="R1019"/>
    <s v="Dec"/>
    <n v="1984"/>
  </r>
  <r>
    <s v="Id3136"/>
    <n v="1970"/>
    <s v="Nov"/>
    <n v="8"/>
    <n v="0"/>
    <n v="6651.26"/>
    <x v="0"/>
    <x v="0"/>
    <s v="R1013"/>
    <s v="Nov"/>
    <n v="1970"/>
  </r>
  <r>
    <s v="Id3137"/>
    <n v="1984"/>
    <s v="Jul"/>
    <n v="1"/>
    <n v="3"/>
    <n v="6652.53"/>
    <x v="1"/>
    <x v="2"/>
    <s v="R1013"/>
    <s v="Jul"/>
    <n v="1984"/>
  </r>
  <r>
    <s v="Id3138"/>
    <n v="1989"/>
    <s v="Nov"/>
    <n v="19"/>
    <n v="5"/>
    <n v="6653.79"/>
    <x v="0"/>
    <x v="1"/>
    <s v="R1013"/>
    <s v="Nov"/>
    <n v="1989"/>
  </r>
  <r>
    <s v="Id3139"/>
    <n v="1982"/>
    <s v="Sep"/>
    <n v="27"/>
    <n v="3"/>
    <n v="6664.32"/>
    <x v="0"/>
    <x v="2"/>
    <s v="R1013"/>
    <s v="Sep"/>
    <n v="1982"/>
  </r>
  <r>
    <s v="Id3140"/>
    <n v="1981"/>
    <s v="Sep"/>
    <n v="17"/>
    <n v="1"/>
    <n v="6664.69"/>
    <x v="1"/>
    <x v="1"/>
    <s v="R1012"/>
    <s v="Sep"/>
    <n v="1981"/>
  </r>
  <r>
    <s v="Id3141"/>
    <n v="1989"/>
    <s v="Oct"/>
    <n v="20"/>
    <n v="5"/>
    <n v="6666.24"/>
    <x v="1"/>
    <x v="1"/>
    <s v="R1011"/>
    <s v="Oct"/>
    <n v="1989"/>
  </r>
  <r>
    <s v="Id3142"/>
    <n v="1985"/>
    <s v="Jul"/>
    <n v="9"/>
    <n v="2"/>
    <n v="6686.43"/>
    <x v="0"/>
    <x v="0"/>
    <s v="R1012"/>
    <s v="Jul"/>
    <n v="1985"/>
  </r>
  <r>
    <s v="Id3143"/>
    <n v="1968"/>
    <s v="Jul"/>
    <n v="13"/>
    <n v="0"/>
    <n v="6700.56"/>
    <x v="1"/>
    <x v="1"/>
    <s v="R1012"/>
    <s v="Jul"/>
    <n v="1968"/>
  </r>
  <r>
    <s v="Id3144"/>
    <n v="1971"/>
    <s v="Dec"/>
    <n v="12"/>
    <n v="0"/>
    <n v="6706.47"/>
    <x v="0"/>
    <x v="1"/>
    <s v="R1013"/>
    <s v="Dec"/>
    <n v="1971"/>
  </r>
  <r>
    <s v="Id3145"/>
    <n v="1983"/>
    <s v="Jun"/>
    <n v="12"/>
    <n v="2"/>
    <n v="6710.19"/>
    <x v="1"/>
    <x v="0"/>
    <s v="R1012"/>
    <s v="Jun"/>
    <n v="1983"/>
  </r>
  <r>
    <s v="Id3146"/>
    <n v="1994"/>
    <s v="Jun"/>
    <n v="13"/>
    <n v="0"/>
    <n v="6721.37"/>
    <x v="0"/>
    <x v="1"/>
    <s v="R1012"/>
    <s v="Jun"/>
    <n v="1994"/>
  </r>
  <r>
    <s v="Id3147"/>
    <n v="1978"/>
    <s v="Oct"/>
    <n v="21"/>
    <n v="2"/>
    <n v="6737.98"/>
    <x v="0"/>
    <x v="0"/>
    <s v="R1013"/>
    <s v="Oct"/>
    <n v="1978"/>
  </r>
  <r>
    <s v="Id3148"/>
    <n v="1968"/>
    <s v="Jul"/>
    <n v="18"/>
    <n v="0"/>
    <n v="6738.84"/>
    <x v="1"/>
    <x v="1"/>
    <s v="R1012"/>
    <s v="Jul"/>
    <n v="1968"/>
  </r>
  <r>
    <s v="Id3149"/>
    <n v="1986"/>
    <s v="Aug"/>
    <n v="7"/>
    <n v="3"/>
    <n v="6746.74"/>
    <x v="1"/>
    <x v="2"/>
    <s v="R1016"/>
    <s v="Aug"/>
    <n v="1986"/>
  </r>
  <r>
    <s v="Id3150"/>
    <n v="1986"/>
    <s v="Jun"/>
    <n v="5"/>
    <n v="3"/>
    <n v="6748.59"/>
    <x v="1"/>
    <x v="1"/>
    <s v="R1016"/>
    <s v="Jun"/>
    <n v="1986"/>
  </r>
  <r>
    <s v="Id3151"/>
    <n v="1970"/>
    <s v="Jun"/>
    <n v="17"/>
    <n v="0"/>
    <n v="6749.63"/>
    <x v="0"/>
    <x v="1"/>
    <s v="R1013"/>
    <s v="Jun"/>
    <n v="1970"/>
  </r>
  <r>
    <s v="Id3152"/>
    <n v="1966"/>
    <s v="Dec"/>
    <n v="9"/>
    <n v="0"/>
    <n v="6750.27"/>
    <x v="1"/>
    <x v="2"/>
    <s v="R1013"/>
    <s v="Dec"/>
    <n v="1966"/>
  </r>
  <r>
    <s v="Id3153"/>
    <n v="1988"/>
    <s v="Oct"/>
    <n v="10"/>
    <n v="3"/>
    <n v="6753.04"/>
    <x v="0"/>
    <x v="2"/>
    <s v="R1024"/>
    <s v="Oct"/>
    <n v="1988"/>
  </r>
  <r>
    <s v="Id3154"/>
    <n v="1981"/>
    <s v="Sep"/>
    <n v="21"/>
    <n v="1"/>
    <n v="6770.19"/>
    <x v="0"/>
    <x v="0"/>
    <s v="R1013"/>
    <s v="Sep"/>
    <n v="1981"/>
  </r>
  <r>
    <s v="Id3155"/>
    <n v="1981"/>
    <s v="Sep"/>
    <n v="3"/>
    <n v="1"/>
    <n v="6775.96"/>
    <x v="0"/>
    <x v="0"/>
    <s v="R1011"/>
    <s v="Sep"/>
    <n v="1981"/>
  </r>
  <r>
    <s v="Id3156"/>
    <n v="1981"/>
    <s v="Oct"/>
    <n v="8"/>
    <n v="1"/>
    <n v="6781.35"/>
    <x v="0"/>
    <x v="1"/>
    <s v="R1013"/>
    <s v="Oct"/>
    <n v="1981"/>
  </r>
  <r>
    <s v="Id3157"/>
    <n v="1980"/>
    <s v="Nov"/>
    <n v="23"/>
    <n v="2"/>
    <n v="6781.52"/>
    <x v="0"/>
    <x v="2"/>
    <s v="R1013"/>
    <s v="Nov"/>
    <n v="1980"/>
  </r>
  <r>
    <s v="Id3158"/>
    <n v="1985"/>
    <s v="Dec"/>
    <n v="24"/>
    <n v="3"/>
    <n v="6796.86"/>
    <x v="1"/>
    <x v="0"/>
    <s v="R1012"/>
    <s v="Dec"/>
    <n v="1985"/>
  </r>
  <r>
    <s v="Id3159"/>
    <n v="1991"/>
    <s v="Jun"/>
    <n v="29"/>
    <n v="5"/>
    <n v="6799.46"/>
    <x v="3"/>
    <x v="2"/>
    <s v="R1014"/>
    <s v="Jun"/>
    <n v="1991"/>
  </r>
  <r>
    <s v="Id3160"/>
    <n v="1975"/>
    <s v="Aug"/>
    <n v="17"/>
    <n v="1"/>
    <n v="6809.46"/>
    <x v="0"/>
    <x v="1"/>
    <s v="R1012"/>
    <s v="Aug"/>
    <n v="1975"/>
  </r>
  <r>
    <s v="Id3161"/>
    <n v="1994"/>
    <s v="Jul"/>
    <n v="8"/>
    <n v="0"/>
    <n v="6827.69"/>
    <x v="0"/>
    <x v="2"/>
    <s v="R1021"/>
    <s v="Jul"/>
    <n v="1994"/>
  </r>
  <r>
    <s v="Id3162"/>
    <n v="1979"/>
    <s v="Jul"/>
    <n v="15"/>
    <n v="0"/>
    <n v="6837.37"/>
    <x v="1"/>
    <x v="1"/>
    <s v="R1016"/>
    <s v="Jul"/>
    <n v="1979"/>
  </r>
  <r>
    <s v="Id3163"/>
    <n v="2000"/>
    <s v="Nov"/>
    <n v="30"/>
    <n v="0"/>
    <n v="6842.28"/>
    <x v="0"/>
    <x v="1"/>
    <s v="R1012"/>
    <s v="Nov"/>
    <n v="2000"/>
  </r>
  <r>
    <s v="Id3164"/>
    <n v="1977"/>
    <s v="Jun"/>
    <n v="15"/>
    <n v="2"/>
    <n v="6843.17"/>
    <x v="0"/>
    <x v="1"/>
    <s v="R1013"/>
    <s v="Jun"/>
    <n v="1977"/>
  </r>
  <r>
    <s v="Id3165"/>
    <n v="1979"/>
    <s v="Nov"/>
    <n v="4"/>
    <n v="1"/>
    <n v="6849.03"/>
    <x v="0"/>
    <x v="2"/>
    <s v="R1011"/>
    <s v="Nov"/>
    <n v="1979"/>
  </r>
  <r>
    <s v="Id3166"/>
    <n v="1981"/>
    <s v="Jun"/>
    <n v="19"/>
    <n v="1"/>
    <n v="6858.48"/>
    <x v="0"/>
    <x v="2"/>
    <s v="R1019"/>
    <s v="Jun"/>
    <n v="1981"/>
  </r>
  <r>
    <s v="Id3167"/>
    <n v="1978"/>
    <s v="Aug"/>
    <n v="5"/>
    <n v="2"/>
    <n v="6863.49"/>
    <x v="0"/>
    <x v="1"/>
    <s v="R1013"/>
    <s v="Aug"/>
    <n v="1978"/>
  </r>
  <r>
    <s v="Id3168"/>
    <n v="1969"/>
    <s v="Oct"/>
    <n v="23"/>
    <n v="0"/>
    <n v="6868.39"/>
    <x v="0"/>
    <x v="2"/>
    <s v="R1013"/>
    <s v="Oct"/>
    <n v="1969"/>
  </r>
  <r>
    <s v="Id3169"/>
    <n v="1981"/>
    <s v="Jun"/>
    <n v="23"/>
    <n v="2"/>
    <n v="6875.96"/>
    <x v="0"/>
    <x v="2"/>
    <s v="R1011"/>
    <s v="Jun"/>
    <n v="1981"/>
  </r>
  <r>
    <s v="Id3170"/>
    <n v="2004"/>
    <s v="Dec"/>
    <n v="24"/>
    <n v="0"/>
    <n v="6876.53"/>
    <x v="0"/>
    <x v="1"/>
    <s v="R1012"/>
    <s v="Dec"/>
    <n v="2004"/>
  </r>
  <r>
    <s v="Id3171"/>
    <n v="1985"/>
    <s v="Sep"/>
    <n v="10"/>
    <n v="2"/>
    <n v="6877.98"/>
    <x v="0"/>
    <x v="1"/>
    <s v="R1024"/>
    <s v="Sep"/>
    <n v="1985"/>
  </r>
  <r>
    <s v="Id3172"/>
    <n v="1989"/>
    <s v="Dec"/>
    <n v="21"/>
    <n v="3"/>
    <n v="6895.19"/>
    <x v="0"/>
    <x v="0"/>
    <s v="R1024"/>
    <s v="Dec"/>
    <n v="1989"/>
  </r>
  <r>
    <s v="Id3173"/>
    <n v="1984"/>
    <s v="Sep"/>
    <n v="5"/>
    <n v="2"/>
    <n v="6933.24"/>
    <x v="0"/>
    <x v="0"/>
    <s v="R1012"/>
    <s v="Sep"/>
    <n v="1984"/>
  </r>
  <r>
    <s v="Id3174"/>
    <n v="1978"/>
    <s v="Nov"/>
    <n v="29"/>
    <n v="2"/>
    <n v="6938.11"/>
    <x v="0"/>
    <x v="2"/>
    <s v="R1013"/>
    <s v="Nov"/>
    <n v="1978"/>
  </r>
  <r>
    <s v="Id3175"/>
    <n v="1980"/>
    <s v="Aug"/>
    <n v="30"/>
    <n v="1"/>
    <n v="6940.91"/>
    <x v="0"/>
    <x v="2"/>
    <s v="R1012"/>
    <s v="Aug"/>
    <n v="1980"/>
  </r>
  <r>
    <s v="Id3176"/>
    <n v="1980"/>
    <s v="Oct"/>
    <n v="5"/>
    <n v="2"/>
    <n v="6940.94"/>
    <x v="0"/>
    <x v="0"/>
    <s v="R1013"/>
    <s v="Oct"/>
    <n v="1980"/>
  </r>
  <r>
    <s v="Id3177"/>
    <n v="1978"/>
    <s v="Dec"/>
    <n v="15"/>
    <n v="0"/>
    <n v="6948.7"/>
    <x v="3"/>
    <x v="2"/>
    <s v="R1012"/>
    <s v="Dec"/>
    <n v="1978"/>
  </r>
  <r>
    <s v="Id3178"/>
    <n v="1980"/>
    <s v="Aug"/>
    <n v="18"/>
    <n v="2"/>
    <n v="6951.12"/>
    <x v="0"/>
    <x v="2"/>
    <s v="R1013"/>
    <s v="Aug"/>
    <n v="1980"/>
  </r>
  <r>
    <s v="Id3179"/>
    <n v="1975"/>
    <s v="Jun"/>
    <n v="3"/>
    <n v="1"/>
    <n v="6965.21"/>
    <x v="0"/>
    <x v="0"/>
    <s v="R1013"/>
    <s v="Jun"/>
    <n v="1975"/>
  </r>
  <r>
    <s v="Id3180"/>
    <n v="1985"/>
    <s v="Dec"/>
    <n v="10"/>
    <n v="3"/>
    <n v="6985.51"/>
    <x v="0"/>
    <x v="2"/>
    <s v="R1019"/>
    <s v="Dec"/>
    <n v="1985"/>
  </r>
  <r>
    <s v="Id3181"/>
    <n v="1982"/>
    <s v="Oct"/>
    <n v="18"/>
    <n v="2"/>
    <n v="6986.7"/>
    <x v="1"/>
    <x v="1"/>
    <s v="R1012"/>
    <s v="Oct"/>
    <n v="1982"/>
  </r>
  <r>
    <s v="Id3182"/>
    <n v="1982"/>
    <s v="Sep"/>
    <n v="1"/>
    <n v="3"/>
    <n v="6989.95"/>
    <x v="0"/>
    <x v="1"/>
    <s v="R1013"/>
    <s v="Sep"/>
    <n v="1982"/>
  </r>
  <r>
    <s v="Id3183"/>
    <n v="1969"/>
    <s v="Jul"/>
    <n v="6"/>
    <n v="0"/>
    <n v="7003.1"/>
    <x v="0"/>
    <x v="0"/>
    <s v="R1013"/>
    <s v="Jul"/>
    <n v="1969"/>
  </r>
  <r>
    <s v="Id3184"/>
    <n v="1978"/>
    <s v="Jun"/>
    <n v="2"/>
    <n v="2"/>
    <n v="7033.08"/>
    <x v="0"/>
    <x v="2"/>
    <s v="R1013"/>
    <s v="Jun"/>
    <n v="1978"/>
  </r>
  <r>
    <s v="Id3185"/>
    <n v="1995"/>
    <s v="Oct"/>
    <n v="29"/>
    <n v="0"/>
    <n v="7042.11"/>
    <x v="0"/>
    <x v="0"/>
    <s v="R1012"/>
    <s v="Oct"/>
    <n v="1995"/>
  </r>
  <r>
    <s v="Id3186"/>
    <n v="1980"/>
    <s v="Jul"/>
    <n v="26"/>
    <n v="1"/>
    <n v="7045.5"/>
    <x v="0"/>
    <x v="1"/>
    <s v="R1011"/>
    <s v="Jul"/>
    <n v="1980"/>
  </r>
  <r>
    <s v="Id3187"/>
    <n v="1980"/>
    <s v="Oct"/>
    <n v="22"/>
    <n v="1"/>
    <n v="7046.72"/>
    <x v="0"/>
    <x v="0"/>
    <s v="R1013"/>
    <s v="Oct"/>
    <n v="1980"/>
  </r>
  <r>
    <s v="Id3188"/>
    <n v="1980"/>
    <s v="Jul"/>
    <n v="21"/>
    <n v="0"/>
    <n v="7050.02"/>
    <x v="0"/>
    <x v="1"/>
    <s v="R1024"/>
    <s v="Jul"/>
    <n v="1980"/>
  </r>
  <r>
    <s v="Id3189"/>
    <n v="1980"/>
    <s v="Jun"/>
    <n v="28"/>
    <n v="1"/>
    <n v="7050.64"/>
    <x v="0"/>
    <x v="0"/>
    <s v="R1011"/>
    <s v="Jun"/>
    <n v="1980"/>
  </r>
  <r>
    <s v="Id3190"/>
    <n v="1978"/>
    <s v="Jun"/>
    <n v="24"/>
    <n v="2"/>
    <n v="7054.41"/>
    <x v="0"/>
    <x v="2"/>
    <s v="R1013"/>
    <s v="Jun"/>
    <n v="1978"/>
  </r>
  <r>
    <s v="Id3191"/>
    <n v="1982"/>
    <s v="Oct"/>
    <n v="6"/>
    <n v="1"/>
    <n v="7077.19"/>
    <x v="0"/>
    <x v="0"/>
    <s v="R1024"/>
    <s v="Oct"/>
    <n v="1982"/>
  </r>
  <r>
    <s v="Id3192"/>
    <n v="1992"/>
    <s v="Jun"/>
    <n v="18"/>
    <n v="0"/>
    <n v="7096.98"/>
    <x v="0"/>
    <x v="2"/>
    <s v="R1012"/>
    <s v="Jun"/>
    <n v="1992"/>
  </r>
  <r>
    <s v="Id3193"/>
    <n v="1987"/>
    <s v="Aug"/>
    <n v="11"/>
    <n v="3"/>
    <n v="7106.81"/>
    <x v="0"/>
    <x v="1"/>
    <s v="R1012"/>
    <s v="Aug"/>
    <n v="1987"/>
  </r>
  <r>
    <s v="Id3194"/>
    <n v="1968"/>
    <s v="Jun"/>
    <n v="29"/>
    <n v="0"/>
    <n v="7125.25"/>
    <x v="1"/>
    <x v="2"/>
    <s v="R1013"/>
    <s v="Jun"/>
    <n v="1968"/>
  </r>
  <r>
    <s v="Id3195"/>
    <n v="1993"/>
    <s v="Aug"/>
    <n v="1"/>
    <n v="0"/>
    <n v="7128.64"/>
    <x v="0"/>
    <x v="2"/>
    <s v="R1021"/>
    <s v="Aug"/>
    <n v="1993"/>
  </r>
  <r>
    <s v="Id3196"/>
    <n v="1984"/>
    <s v="Jul"/>
    <n v="7"/>
    <n v="2"/>
    <n v="7133.9"/>
    <x v="0"/>
    <x v="1"/>
    <s v="R1024"/>
    <s v="Jul"/>
    <n v="1984"/>
  </r>
  <r>
    <s v="Id3197"/>
    <n v="1999"/>
    <s v="Aug"/>
    <n v="8"/>
    <n v="0"/>
    <n v="7144.4"/>
    <x v="0"/>
    <x v="1"/>
    <s v="R1022"/>
    <s v="Aug"/>
    <n v="1999"/>
  </r>
  <r>
    <s v="Id3198"/>
    <n v="1984"/>
    <s v="Nov"/>
    <n v="21"/>
    <n v="2"/>
    <n v="7144.86"/>
    <x v="0"/>
    <x v="2"/>
    <s v="R1024"/>
    <s v="Nov"/>
    <n v="1984"/>
  </r>
  <r>
    <s v="Id3199"/>
    <n v="1976"/>
    <s v="Jun"/>
    <n v="24"/>
    <n v="0"/>
    <n v="7147.11"/>
    <x v="1"/>
    <x v="2"/>
    <s v="R1011"/>
    <s v="Jun"/>
    <n v="1976"/>
  </r>
  <r>
    <s v="Id3200"/>
    <n v="1978"/>
    <s v="Jul"/>
    <n v="30"/>
    <n v="1"/>
    <n v="7147.47"/>
    <x v="0"/>
    <x v="0"/>
    <s v="R1013"/>
    <s v="Jul"/>
    <n v="1978"/>
  </r>
  <r>
    <s v="Id3201"/>
    <n v="1984"/>
    <s v="Jun"/>
    <n v="29"/>
    <n v="3"/>
    <n v="7151.09"/>
    <x v="0"/>
    <x v="2"/>
    <s v="R1011"/>
    <s v="Jun"/>
    <n v="1984"/>
  </r>
  <r>
    <s v="Id3202"/>
    <n v="1978"/>
    <s v="Sep"/>
    <n v="6"/>
    <n v="1"/>
    <n v="7152.67"/>
    <x v="1"/>
    <x v="2"/>
    <s v="R1013"/>
    <s v="Sep"/>
    <n v="1978"/>
  </r>
  <r>
    <s v="Id3203"/>
    <n v="1981"/>
    <s v="Jul"/>
    <n v="17"/>
    <n v="1"/>
    <n v="7153.55"/>
    <x v="0"/>
    <x v="1"/>
    <s v="R1012"/>
    <s v="Jul"/>
    <n v="1981"/>
  </r>
  <r>
    <s v="Id3204"/>
    <n v="1980"/>
    <s v="Jun"/>
    <n v="22"/>
    <n v="2"/>
    <n v="7160.09"/>
    <x v="0"/>
    <x v="2"/>
    <s v="R1011"/>
    <s v="Jun"/>
    <n v="1980"/>
  </r>
  <r>
    <s v="Id3205"/>
    <n v="1980"/>
    <s v="Oct"/>
    <n v="7"/>
    <n v="2"/>
    <n v="7160.33"/>
    <x v="0"/>
    <x v="1"/>
    <s v="R1013"/>
    <s v="Oct"/>
    <n v="1980"/>
  </r>
  <r>
    <s v="Id3206"/>
    <n v="1980"/>
    <s v="Sep"/>
    <n v="30"/>
    <n v="2"/>
    <n v="7162.01"/>
    <x v="0"/>
    <x v="0"/>
    <s v="R1013"/>
    <s v="Sep"/>
    <n v="1980"/>
  </r>
  <r>
    <s v="Id3207"/>
    <n v="1982"/>
    <s v="Aug"/>
    <n v="16"/>
    <n v="2"/>
    <n v="7173.36"/>
    <x v="1"/>
    <x v="2"/>
    <s v="R1016"/>
    <s v="Aug"/>
    <n v="1982"/>
  </r>
  <r>
    <s v="Id3208"/>
    <n v="1975"/>
    <s v="Jul"/>
    <n v="19"/>
    <n v="1"/>
    <n v="7175.51"/>
    <x v="0"/>
    <x v="0"/>
    <s v="R1013"/>
    <s v="Jul"/>
    <n v="1975"/>
  </r>
  <r>
    <s v="Id3209"/>
    <n v="1968"/>
    <s v="Aug"/>
    <n v="26"/>
    <n v="0"/>
    <n v="7179.52"/>
    <x v="1"/>
    <x v="0"/>
    <s v="R1013"/>
    <s v="Aug"/>
    <n v="1968"/>
  </r>
  <r>
    <s v="Id3210"/>
    <n v="1982"/>
    <s v="Sep"/>
    <n v="14"/>
    <n v="3"/>
    <n v="7196.87"/>
    <x v="1"/>
    <x v="2"/>
    <s v="R1011"/>
    <s v="Sep"/>
    <n v="1982"/>
  </r>
  <r>
    <s v="Id3211"/>
    <n v="1983"/>
    <s v="Aug"/>
    <n v="11"/>
    <n v="2"/>
    <n v="7201.7"/>
    <x v="0"/>
    <x v="0"/>
    <s v="R1012"/>
    <s v="Aug"/>
    <n v="1983"/>
  </r>
  <r>
    <s v="Id3212"/>
    <n v="1983"/>
    <s v="Nov"/>
    <n v="21"/>
    <n v="2"/>
    <n v="7209.49"/>
    <x v="0"/>
    <x v="0"/>
    <s v="R1012"/>
    <s v="Nov"/>
    <n v="1983"/>
  </r>
  <r>
    <s v="Id3213"/>
    <n v="1991"/>
    <s v="Jun"/>
    <n v="28"/>
    <n v="3"/>
    <n v="7220.25"/>
    <x v="0"/>
    <x v="2"/>
    <s v="R1021"/>
    <s v="Jun"/>
    <n v="1991"/>
  </r>
  <r>
    <s v="Id3214"/>
    <n v="1977"/>
    <s v="Sep"/>
    <n v="15"/>
    <n v="0"/>
    <n v="7222.79"/>
    <x v="1"/>
    <x v="0"/>
    <s v="R1012"/>
    <s v="Sep"/>
    <n v="1977"/>
  </r>
  <r>
    <s v="Id3215"/>
    <n v="1986"/>
    <s v="Jul"/>
    <n v="13"/>
    <n v="3"/>
    <n v="7228.22"/>
    <x v="0"/>
    <x v="1"/>
    <s v="R1024"/>
    <s v="Jul"/>
    <n v="1986"/>
  </r>
  <r>
    <s v="Id3216"/>
    <n v="1986"/>
    <s v="Sep"/>
    <n v="2"/>
    <n v="4"/>
    <n v="7243.81"/>
    <x v="0"/>
    <x v="0"/>
    <s v="R1013"/>
    <s v="Sep"/>
    <n v="1986"/>
  </r>
  <r>
    <s v="Id3217"/>
    <n v="1982"/>
    <s v="Jul"/>
    <n v="24"/>
    <n v="3"/>
    <n v="7248.71"/>
    <x v="0"/>
    <x v="1"/>
    <s v="R1013"/>
    <s v="Jul"/>
    <n v="1982"/>
  </r>
  <r>
    <s v="Id3218"/>
    <n v="1981"/>
    <s v="Aug"/>
    <n v="14"/>
    <n v="2"/>
    <n v="7256.72"/>
    <x v="1"/>
    <x v="2"/>
    <s v="R1012"/>
    <s v="Aug"/>
    <n v="1981"/>
  </r>
  <r>
    <s v="Id3219"/>
    <n v="1981"/>
    <s v="Jun"/>
    <n v="13"/>
    <n v="2"/>
    <n v="7261.74"/>
    <x v="1"/>
    <x v="0"/>
    <s v="R1012"/>
    <s v="Jun"/>
    <n v="1981"/>
  </r>
  <r>
    <s v="Id3220"/>
    <n v="1973"/>
    <s v="Oct"/>
    <n v="25"/>
    <n v="0"/>
    <n v="7265.58"/>
    <x v="0"/>
    <x v="2"/>
    <s v="R1013"/>
    <s v="Oct"/>
    <n v="1973"/>
  </r>
  <r>
    <s v="Id3221"/>
    <n v="1981"/>
    <s v="Aug"/>
    <n v="4"/>
    <n v="2"/>
    <n v="7265.7"/>
    <x v="1"/>
    <x v="0"/>
    <s v="R1012"/>
    <s v="Aug"/>
    <n v="1981"/>
  </r>
  <r>
    <s v="Id3222"/>
    <n v="1976"/>
    <s v="Dec"/>
    <n v="18"/>
    <n v="2"/>
    <n v="7273.02"/>
    <x v="0"/>
    <x v="1"/>
    <s v="R1013"/>
    <s v="Dec"/>
    <n v="1976"/>
  </r>
  <r>
    <s v="Id3223"/>
    <n v="1985"/>
    <s v="Nov"/>
    <n v="2"/>
    <n v="3"/>
    <n v="7281.51"/>
    <x v="0"/>
    <x v="1"/>
    <s v="R1012"/>
    <s v="Nov"/>
    <n v="1985"/>
  </r>
  <r>
    <s v="Id3224"/>
    <n v="1966"/>
    <s v="Dec"/>
    <n v="26"/>
    <n v="0"/>
    <n v="7302.46"/>
    <x v="1"/>
    <x v="1"/>
    <s v="R1012"/>
    <s v="Dec"/>
    <n v="1966"/>
  </r>
  <r>
    <s v="Id3225"/>
    <n v="1965"/>
    <s v="Jun"/>
    <n v="6"/>
    <n v="0"/>
    <n v="7304.65"/>
    <x v="1"/>
    <x v="0"/>
    <s v="R1013"/>
    <s v="Jun"/>
    <n v="1965"/>
  </r>
  <r>
    <s v="Id3226"/>
    <n v="1965"/>
    <s v="Jun"/>
    <n v="25"/>
    <n v="0"/>
    <n v="7318.21"/>
    <x v="1"/>
    <x v="1"/>
    <s v="R1013"/>
    <s v="Jun"/>
    <n v="1965"/>
  </r>
  <r>
    <s v="Id3227"/>
    <n v="1972"/>
    <s v="Aug"/>
    <n v="11"/>
    <n v="0"/>
    <n v="7318.22"/>
    <x v="0"/>
    <x v="0"/>
    <s v="R1012"/>
    <s v="Aug"/>
    <n v="1972"/>
  </r>
  <r>
    <s v="Id3228"/>
    <n v="1965"/>
    <s v="Jul"/>
    <n v="11"/>
    <n v="0"/>
    <n v="7322.86"/>
    <x v="1"/>
    <x v="0"/>
    <s v="R1012"/>
    <s v="Jul"/>
    <n v="1965"/>
  </r>
  <r>
    <s v="Id3229"/>
    <n v="2004"/>
    <s v="Nov"/>
    <n v="15"/>
    <n v="0"/>
    <n v="7323.73"/>
    <x v="0"/>
    <x v="2"/>
    <s v="R1024"/>
    <s v="Nov"/>
    <n v="2004"/>
  </r>
  <r>
    <s v="Id3230"/>
    <n v="1979"/>
    <s v="Jun"/>
    <n v="19"/>
    <n v="0"/>
    <n v="7325.05"/>
    <x v="0"/>
    <x v="0"/>
    <s v="R1024"/>
    <s v="Jun"/>
    <n v="1979"/>
  </r>
  <r>
    <s v="Id3231"/>
    <n v="1984"/>
    <s v="Jul"/>
    <n v="25"/>
    <n v="3"/>
    <n v="7325.47"/>
    <x v="0"/>
    <x v="1"/>
    <s v="R1012"/>
    <s v="Jul"/>
    <n v="1984"/>
  </r>
  <r>
    <s v="Id3232"/>
    <n v="1979"/>
    <s v="Sep"/>
    <n v="19"/>
    <n v="1"/>
    <n v="7337.75"/>
    <x v="0"/>
    <x v="0"/>
    <s v="R1011"/>
    <s v="Sep"/>
    <n v="1979"/>
  </r>
  <r>
    <s v="Id3233"/>
    <n v="1986"/>
    <s v="Jun"/>
    <n v="15"/>
    <n v="3"/>
    <n v="7339.93"/>
    <x v="0"/>
    <x v="2"/>
    <s v="R1012"/>
    <s v="Jun"/>
    <n v="1986"/>
  </r>
  <r>
    <s v="Id3234"/>
    <n v="1977"/>
    <s v="Dec"/>
    <n v="18"/>
    <n v="0"/>
    <n v="7345.08"/>
    <x v="0"/>
    <x v="1"/>
    <s v="R1011"/>
    <s v="Dec"/>
    <n v="1977"/>
  </r>
  <r>
    <s v="Id3235"/>
    <n v="1979"/>
    <s v="Jun"/>
    <n v="26"/>
    <n v="1"/>
    <n v="7345.73"/>
    <x v="0"/>
    <x v="1"/>
    <s v="R1013"/>
    <s v="Jun"/>
    <n v="1979"/>
  </r>
  <r>
    <s v="Id3236"/>
    <n v="1977"/>
    <s v="Dec"/>
    <n v="1"/>
    <n v="0"/>
    <n v="7348.14"/>
    <x v="0"/>
    <x v="1"/>
    <s v="R1011"/>
    <s v="Dec"/>
    <n v="1977"/>
  </r>
  <r>
    <s v="Id3237"/>
    <n v="1993"/>
    <s v="Oct"/>
    <n v="5"/>
    <n v="0"/>
    <n v="7349.12"/>
    <x v="0"/>
    <x v="2"/>
    <s v="R1021"/>
    <s v="Oct"/>
    <n v="1993"/>
  </r>
  <r>
    <s v="Id3238"/>
    <n v="1983"/>
    <s v="Jun"/>
    <n v="21"/>
    <n v="3"/>
    <n v="7357.49"/>
    <x v="0"/>
    <x v="2"/>
    <s v="R1012"/>
    <s v="Jun"/>
    <n v="1983"/>
  </r>
  <r>
    <s v="Id3239"/>
    <n v="1981"/>
    <s v="Jul"/>
    <n v="16"/>
    <n v="1"/>
    <n v="7358.18"/>
    <x v="0"/>
    <x v="0"/>
    <s v="R1024"/>
    <s v="Jul"/>
    <n v="1981"/>
  </r>
  <r>
    <s v="Id3240"/>
    <n v="1965"/>
    <s v="Dec"/>
    <n v="9"/>
    <n v="0"/>
    <n v="7362.31"/>
    <x v="1"/>
    <x v="0"/>
    <s v="R1013"/>
    <s v="Dec"/>
    <n v="1965"/>
  </r>
  <r>
    <s v="Id3241"/>
    <n v="1981"/>
    <s v="Nov"/>
    <n v="24"/>
    <n v="2"/>
    <n v="7371.77"/>
    <x v="0"/>
    <x v="1"/>
    <s v="R1011"/>
    <s v="Nov"/>
    <n v="1981"/>
  </r>
  <r>
    <s v="Id3242"/>
    <n v="1993"/>
    <s v="Jul"/>
    <n v="22"/>
    <n v="0"/>
    <n v="7388.85"/>
    <x v="0"/>
    <x v="2"/>
    <s v="R1026"/>
    <s v="Jul"/>
    <n v="1993"/>
  </r>
  <r>
    <s v="Id3243"/>
    <n v="1965"/>
    <s v="Dec"/>
    <n v="5"/>
    <n v="0"/>
    <n v="7403.98"/>
    <x v="1"/>
    <x v="2"/>
    <s v="R1013"/>
    <s v="Dec"/>
    <n v="1965"/>
  </r>
  <r>
    <s v="Id3244"/>
    <n v="1983"/>
    <s v="Sep"/>
    <n v="19"/>
    <n v="3"/>
    <n v="7418.52"/>
    <x v="0"/>
    <x v="2"/>
    <s v="R1011"/>
    <s v="Sep"/>
    <n v="1983"/>
  </r>
  <r>
    <s v="Id3245"/>
    <n v="1978"/>
    <s v="Nov"/>
    <n v="12"/>
    <n v="0"/>
    <n v="7419.48"/>
    <x v="0"/>
    <x v="2"/>
    <s v="R1012"/>
    <s v="Nov"/>
    <n v="1978"/>
  </r>
  <r>
    <s v="Id3246"/>
    <n v="1978"/>
    <s v="Dec"/>
    <n v="2"/>
    <n v="0"/>
    <n v="7421.19"/>
    <x v="0"/>
    <x v="0"/>
    <s v="R1012"/>
    <s v="Dec"/>
    <n v="1978"/>
  </r>
  <r>
    <s v="Id3247"/>
    <n v="1977"/>
    <s v="Aug"/>
    <n v="25"/>
    <n v="1"/>
    <n v="7441.05"/>
    <x v="1"/>
    <x v="2"/>
    <s v="R1011"/>
    <s v="Aug"/>
    <n v="1977"/>
  </r>
  <r>
    <s v="Id3248"/>
    <n v="1979"/>
    <s v="Sep"/>
    <n v="1"/>
    <n v="2"/>
    <n v="7441.5"/>
    <x v="1"/>
    <x v="2"/>
    <s v="R1011"/>
    <s v="Sep"/>
    <n v="1979"/>
  </r>
  <r>
    <s v="Id3249"/>
    <n v="1980"/>
    <s v="Jul"/>
    <n v="7"/>
    <n v="1"/>
    <n v="7443.64"/>
    <x v="0"/>
    <x v="0"/>
    <s v="R1012"/>
    <s v="Jul"/>
    <n v="1980"/>
  </r>
  <r>
    <s v="Id3250"/>
    <n v="1977"/>
    <s v="Sep"/>
    <n v="25"/>
    <n v="1"/>
    <n v="7445.92"/>
    <x v="1"/>
    <x v="1"/>
    <s v="R1011"/>
    <s v="Sep"/>
    <n v="1977"/>
  </r>
  <r>
    <s v="Id3251"/>
    <n v="1977"/>
    <s v="Sep"/>
    <n v="30"/>
    <n v="0"/>
    <n v="7448.4"/>
    <x v="1"/>
    <x v="0"/>
    <s v="R1017"/>
    <s v="Sep"/>
    <n v="1977"/>
  </r>
  <r>
    <s v="Id3252"/>
    <n v="2001"/>
    <s v="Jun"/>
    <n v="1"/>
    <n v="0"/>
    <n v="7450.36"/>
    <x v="0"/>
    <x v="2"/>
    <s v="R1012"/>
    <s v="Jun"/>
    <n v="2001"/>
  </r>
  <r>
    <s v="Id3253"/>
    <n v="1967"/>
    <s v="Aug"/>
    <n v="4"/>
    <n v="0"/>
    <n v="7463.51"/>
    <x v="1"/>
    <x v="0"/>
    <s v="R1013"/>
    <s v="Aug"/>
    <n v="1967"/>
  </r>
  <r>
    <s v="Id3254"/>
    <n v="1996"/>
    <s v="Jun"/>
    <n v="14"/>
    <n v="0"/>
    <n v="7487.38"/>
    <x v="0"/>
    <x v="0"/>
    <s v="R1012"/>
    <s v="Jun"/>
    <n v="1996"/>
  </r>
  <r>
    <s v="Id3255"/>
    <n v="1988"/>
    <s v="Dec"/>
    <n v="15"/>
    <n v="3"/>
    <n v="7494.63"/>
    <x v="0"/>
    <x v="0"/>
    <s v="R1025"/>
    <s v="Dec"/>
    <n v="1988"/>
  </r>
  <r>
    <s v="Id3256"/>
    <n v="1997"/>
    <s v="Oct"/>
    <n v="28"/>
    <n v="0"/>
    <n v="7504.3"/>
    <x v="0"/>
    <x v="1"/>
    <s v="R1012"/>
    <s v="Oct"/>
    <n v="1997"/>
  </r>
  <r>
    <s v="Id3257"/>
    <n v="1983"/>
    <s v="Jul"/>
    <n v="10"/>
    <n v="4"/>
    <n v="7512.27"/>
    <x v="1"/>
    <x v="2"/>
    <s v="R1011"/>
    <s v="Jul"/>
    <n v="1983"/>
  </r>
  <r>
    <s v="Id3258"/>
    <n v="1978"/>
    <s v="Oct"/>
    <n v="18"/>
    <n v="1"/>
    <n v="7518.03"/>
    <x v="0"/>
    <x v="0"/>
    <s v="R1012"/>
    <s v="Oct"/>
    <n v="1978"/>
  </r>
  <r>
    <s v="Id3259"/>
    <n v="1976"/>
    <s v="Oct"/>
    <n v="10"/>
    <n v="0"/>
    <n v="7526.71"/>
    <x v="1"/>
    <x v="1"/>
    <s v="R1012"/>
    <s v="Oct"/>
    <n v="1976"/>
  </r>
  <r>
    <s v="Id3260"/>
    <n v="1978"/>
    <s v="Dec"/>
    <n v="14"/>
    <n v="2"/>
    <n v="7531.7"/>
    <x v="0"/>
    <x v="1"/>
    <s v="R1013"/>
    <s v="Dec"/>
    <n v="1978"/>
  </r>
  <r>
    <s v="Id3261"/>
    <n v="1984"/>
    <s v="Aug"/>
    <n v="22"/>
    <n v="3"/>
    <n v="7537.16"/>
    <x v="0"/>
    <x v="2"/>
    <s v="R1012"/>
    <s v="Aug"/>
    <n v="1984"/>
  </r>
  <r>
    <s v="Id3262"/>
    <n v="1988"/>
    <s v="Dec"/>
    <n v="15"/>
    <n v="3"/>
    <n v="7538.52"/>
    <x v="0"/>
    <x v="2"/>
    <s v="R1012"/>
    <s v="Dec"/>
    <n v="1988"/>
  </r>
  <r>
    <s v="Id3263"/>
    <n v="1994"/>
    <s v="Aug"/>
    <n v="14"/>
    <n v="0"/>
    <n v="7567.13"/>
    <x v="0"/>
    <x v="2"/>
    <s v="R1021"/>
    <s v="Aug"/>
    <n v="1994"/>
  </r>
  <r>
    <s v="Id3264"/>
    <n v="1967"/>
    <s v="Jul"/>
    <n v="17"/>
    <n v="0"/>
    <n v="7585.62"/>
    <x v="1"/>
    <x v="2"/>
    <s v="R1013"/>
    <s v="Jul"/>
    <n v="1967"/>
  </r>
  <r>
    <s v="Id3265"/>
    <n v="1997"/>
    <s v="Sep"/>
    <n v="30"/>
    <n v="0"/>
    <n v="7607.03"/>
    <x v="0"/>
    <x v="2"/>
    <s v="R1012"/>
    <s v="Sep"/>
    <n v="1997"/>
  </r>
  <r>
    <s v="Id3266"/>
    <n v="1968"/>
    <s v="Jul"/>
    <n v="3"/>
    <n v="0"/>
    <n v="7609.6"/>
    <x v="1"/>
    <x v="2"/>
    <s v="R1012"/>
    <s v="Jul"/>
    <n v="1968"/>
  </r>
  <r>
    <s v="Id3267"/>
    <n v="1996"/>
    <s v="Sep"/>
    <n v="17"/>
    <n v="0"/>
    <n v="7623.13"/>
    <x v="0"/>
    <x v="0"/>
    <s v="R1011"/>
    <s v="Sep"/>
    <n v="1996"/>
  </r>
  <r>
    <s v="Id3268"/>
    <n v="1978"/>
    <s v="Nov"/>
    <n v="28"/>
    <n v="1"/>
    <n v="7623.52"/>
    <x v="0"/>
    <x v="1"/>
    <s v="R1011"/>
    <s v="Nov"/>
    <n v="1978"/>
  </r>
  <r>
    <s v="Id3269"/>
    <n v="1978"/>
    <s v="Nov"/>
    <n v="6"/>
    <n v="1"/>
    <n v="7624.63"/>
    <x v="0"/>
    <x v="1"/>
    <s v="R1011"/>
    <s v="Nov"/>
    <n v="1978"/>
  </r>
  <r>
    <s v="Id3270"/>
    <n v="1978"/>
    <s v="Nov"/>
    <n v="29"/>
    <n v="1"/>
    <n v="7626.99"/>
    <x v="0"/>
    <x v="2"/>
    <s v="R1011"/>
    <s v="Nov"/>
    <n v="1978"/>
  </r>
  <r>
    <s v="Id3271"/>
    <n v="1978"/>
    <s v="Aug"/>
    <n v="24"/>
    <n v="1"/>
    <n v="7633.72"/>
    <x v="0"/>
    <x v="1"/>
    <s v="R1013"/>
    <s v="Aug"/>
    <n v="1978"/>
  </r>
  <r>
    <s v="Id3272"/>
    <n v="2001"/>
    <s v="Dec"/>
    <n v="13"/>
    <n v="0"/>
    <n v="7636.92"/>
    <x v="0"/>
    <x v="0"/>
    <s v="R1012"/>
    <s v="Dec"/>
    <n v="2001"/>
  </r>
  <r>
    <s v="Id3273"/>
    <n v="1980"/>
    <s v="Jun"/>
    <n v="20"/>
    <n v="1"/>
    <n v="7639.42"/>
    <x v="0"/>
    <x v="2"/>
    <s v="R1024"/>
    <s v="Jun"/>
    <n v="1980"/>
  </r>
  <r>
    <s v="Id3274"/>
    <n v="1980"/>
    <s v="Jul"/>
    <n v="24"/>
    <n v="2"/>
    <n v="7640.31"/>
    <x v="0"/>
    <x v="1"/>
    <s v="R1013"/>
    <s v="Jul"/>
    <n v="1980"/>
  </r>
  <r>
    <s v="Id3275"/>
    <n v="1999"/>
    <s v="Jun"/>
    <n v="15"/>
    <n v="0"/>
    <n v="7642.05"/>
    <x v="0"/>
    <x v="2"/>
    <s v="R1026"/>
    <s v="Jun"/>
    <n v="1999"/>
  </r>
  <r>
    <s v="Id3276"/>
    <n v="1980"/>
    <s v="Oct"/>
    <n v="16"/>
    <n v="1"/>
    <n v="7650.77"/>
    <x v="0"/>
    <x v="2"/>
    <s v="R1024"/>
    <s v="Oct"/>
    <n v="1980"/>
  </r>
  <r>
    <s v="Id3277"/>
    <n v="1993"/>
    <s v="Aug"/>
    <n v="10"/>
    <n v="0"/>
    <n v="7650.8"/>
    <x v="0"/>
    <x v="2"/>
    <s v="R1012"/>
    <s v="Aug"/>
    <n v="1993"/>
  </r>
  <r>
    <s v="Id3278"/>
    <n v="1998"/>
    <s v="Sep"/>
    <n v="30"/>
    <n v="0"/>
    <n v="7652.26"/>
    <x v="0"/>
    <x v="0"/>
    <s v="R1023"/>
    <s v="Sep"/>
    <n v="1998"/>
  </r>
  <r>
    <s v="Id3279"/>
    <n v="1965"/>
    <s v="Dec"/>
    <n v="27"/>
    <n v="0"/>
    <n v="7657.69"/>
    <x v="1"/>
    <x v="0"/>
    <s v="R1012"/>
    <s v="Dec"/>
    <n v="1965"/>
  </r>
  <r>
    <s v="Id3280"/>
    <n v="1976"/>
    <s v="Oct"/>
    <n v="9"/>
    <n v="2"/>
    <n v="7662.47"/>
    <x v="0"/>
    <x v="1"/>
    <s v="R1011"/>
    <s v="Oct"/>
    <n v="1976"/>
  </r>
  <r>
    <s v="Id3281"/>
    <n v="1996"/>
    <s v="Nov"/>
    <n v="24"/>
    <n v="0"/>
    <n v="7670.75"/>
    <x v="0"/>
    <x v="2"/>
    <s v="R1022"/>
    <s v="Nov"/>
    <n v="1996"/>
  </r>
  <r>
    <s v="Id3282"/>
    <n v="1995"/>
    <s v="Sep"/>
    <n v="13"/>
    <n v="0"/>
    <n v="7676.4"/>
    <x v="0"/>
    <x v="1"/>
    <s v="R1012"/>
    <s v="Sep"/>
    <n v="1995"/>
  </r>
  <r>
    <s v="Id3283"/>
    <n v="1971"/>
    <s v="Oct"/>
    <n v="11"/>
    <n v="0"/>
    <n v="7680.92"/>
    <x v="0"/>
    <x v="1"/>
    <s v="R1013"/>
    <s v="Oct"/>
    <n v="1971"/>
  </r>
  <r>
    <s v="Id3284"/>
    <n v="1981"/>
    <s v="Dec"/>
    <n v="19"/>
    <n v="1"/>
    <n v="7681.17"/>
    <x v="0"/>
    <x v="2"/>
    <s v="R1020"/>
    <s v="Dec"/>
    <n v="1981"/>
  </r>
  <r>
    <s v="Id3285"/>
    <n v="1982"/>
    <s v="Dec"/>
    <n v="18"/>
    <n v="3"/>
    <n v="7682.67"/>
    <x v="0"/>
    <x v="1"/>
    <s v="R1013"/>
    <s v="Dec"/>
    <n v="1982"/>
  </r>
  <r>
    <s v="Id3286"/>
    <n v="1987"/>
    <s v="Jul"/>
    <n v="12"/>
    <n v="3"/>
    <n v="7684.62"/>
    <x v="0"/>
    <x v="0"/>
    <s v="R1021"/>
    <s v="Jul"/>
    <n v="1987"/>
  </r>
  <r>
    <s v="Id3287"/>
    <n v="1978"/>
    <s v="Dec"/>
    <n v="29"/>
    <n v="2"/>
    <n v="7726.85"/>
    <x v="3"/>
    <x v="2"/>
    <s v="R1011"/>
    <s v="Dec"/>
    <n v="1978"/>
  </r>
  <r>
    <s v="Id3288"/>
    <n v="1979"/>
    <s v="Jun"/>
    <n v="2"/>
    <n v="1"/>
    <n v="7727.25"/>
    <x v="0"/>
    <x v="0"/>
    <s v="R1012"/>
    <s v="Jun"/>
    <n v="1979"/>
  </r>
  <r>
    <s v="Id3289"/>
    <n v="1980"/>
    <s v="Sep"/>
    <n v="10"/>
    <n v="2"/>
    <n v="7729.65"/>
    <x v="1"/>
    <x v="1"/>
    <s v="R1016"/>
    <s v="Sep"/>
    <n v="1980"/>
  </r>
  <r>
    <s v="Id3290"/>
    <n v="1978"/>
    <s v="Dec"/>
    <n v="4"/>
    <n v="2"/>
    <n v="7731.43"/>
    <x v="1"/>
    <x v="2"/>
    <s v="R1013"/>
    <s v="Dec"/>
    <n v="1978"/>
  </r>
  <r>
    <s v="Id3291"/>
    <n v="1977"/>
    <s v="Aug"/>
    <n v="29"/>
    <n v="0"/>
    <n v="7731.86"/>
    <x v="0"/>
    <x v="0"/>
    <s v="R1012"/>
    <s v="Aug"/>
    <n v="1977"/>
  </r>
  <r>
    <s v="Id3292"/>
    <n v="1965"/>
    <s v="Jul"/>
    <n v="18"/>
    <n v="0"/>
    <n v="7736.39"/>
    <x v="1"/>
    <x v="2"/>
    <s v="R1013"/>
    <s v="Jul"/>
    <n v="1965"/>
  </r>
  <r>
    <s v="Id3293"/>
    <n v="1978"/>
    <s v="Sep"/>
    <n v="4"/>
    <n v="2"/>
    <n v="7740.34"/>
    <x v="3"/>
    <x v="1"/>
    <s v="R1011"/>
    <s v="Sep"/>
    <n v="1978"/>
  </r>
  <r>
    <s v="Id3294"/>
    <n v="1976"/>
    <s v="Dec"/>
    <n v="12"/>
    <n v="1"/>
    <n v="7742.11"/>
    <x v="1"/>
    <x v="2"/>
    <s v="R1013"/>
    <s v="Dec"/>
    <n v="1976"/>
  </r>
  <r>
    <s v="Id3295"/>
    <n v="1981"/>
    <s v="Jun"/>
    <n v="30"/>
    <n v="2"/>
    <n v="7749.16"/>
    <x v="0"/>
    <x v="1"/>
    <s v="R1012"/>
    <s v="Jun"/>
    <n v="1981"/>
  </r>
  <r>
    <s v="Id3296"/>
    <n v="1997"/>
    <s v="Dec"/>
    <n v="21"/>
    <n v="0"/>
    <n v="7763.06"/>
    <x v="0"/>
    <x v="1"/>
    <s v="R1012"/>
    <s v="Dec"/>
    <n v="1997"/>
  </r>
  <r>
    <s v="Id3297"/>
    <n v="1974"/>
    <s v="Dec"/>
    <n v="6"/>
    <n v="0"/>
    <n v="7789.64"/>
    <x v="3"/>
    <x v="0"/>
    <s v="R1013"/>
    <s v="Dec"/>
    <n v="1974"/>
  </r>
  <r>
    <s v="Id3298"/>
    <n v="1999"/>
    <s v="Dec"/>
    <n v="25"/>
    <n v="0"/>
    <n v="7794.68"/>
    <x v="0"/>
    <x v="2"/>
    <s v="R1026"/>
    <s v="Dec"/>
    <n v="1999"/>
  </r>
  <r>
    <s v="Id3299"/>
    <n v="1997"/>
    <s v="Dec"/>
    <n v="2"/>
    <n v="0"/>
    <n v="7803.77"/>
    <x v="0"/>
    <x v="0"/>
    <s v="R1012"/>
    <s v="Dec"/>
    <n v="1997"/>
  </r>
  <r>
    <s v="Id3300"/>
    <n v="1974"/>
    <s v="Nov"/>
    <n v="9"/>
    <n v="0"/>
    <n v="7804.16"/>
    <x v="0"/>
    <x v="0"/>
    <s v="R1013"/>
    <s v="Nov"/>
    <n v="1974"/>
  </r>
  <r>
    <s v="Id3301"/>
    <n v="1991"/>
    <s v="Dec"/>
    <n v="21"/>
    <n v="3"/>
    <n v="7812.67"/>
    <x v="0"/>
    <x v="1"/>
    <s v="R1012"/>
    <s v="Dec"/>
    <n v="1991"/>
  </r>
  <r>
    <s v="Id3302"/>
    <n v="1989"/>
    <s v="Oct"/>
    <n v="12"/>
    <n v="3"/>
    <n v="7824.37"/>
    <x v="0"/>
    <x v="2"/>
    <s v="R1012"/>
    <s v="Oct"/>
    <n v="1989"/>
  </r>
  <r>
    <s v="Id3303"/>
    <n v="2001"/>
    <s v="Oct"/>
    <n v="5"/>
    <n v="0"/>
    <n v="7844.8"/>
    <x v="0"/>
    <x v="2"/>
    <s v="R1012"/>
    <s v="Oct"/>
    <n v="2001"/>
  </r>
  <r>
    <s v="Id3304"/>
    <n v="1994"/>
    <s v="Nov"/>
    <n v="17"/>
    <n v="0"/>
    <n v="7851.85"/>
    <x v="0"/>
    <x v="0"/>
    <s v="R1012"/>
    <s v="Nov"/>
    <n v="1994"/>
  </r>
  <r>
    <s v="Id3305"/>
    <n v="1962"/>
    <s v="Oct"/>
    <n v="10"/>
    <n v="0"/>
    <n v="7896.41"/>
    <x v="1"/>
    <x v="2"/>
    <s v="R1013"/>
    <s v="Oct"/>
    <n v="1962"/>
  </r>
  <r>
    <s v="Id3306"/>
    <n v="1977"/>
    <s v="Jul"/>
    <n v="20"/>
    <n v="0"/>
    <n v="7935.29"/>
    <x v="0"/>
    <x v="1"/>
    <s v="R1024"/>
    <s v="Jul"/>
    <n v="1977"/>
  </r>
  <r>
    <s v="Id3307"/>
    <n v="1987"/>
    <s v="Oct"/>
    <n v="29"/>
    <n v="3"/>
    <n v="7948.22"/>
    <x v="0"/>
    <x v="0"/>
    <s v="R1025"/>
    <s v="Oct"/>
    <n v="1987"/>
  </r>
  <r>
    <s v="Id3308"/>
    <n v="1966"/>
    <s v="Jul"/>
    <n v="9"/>
    <n v="0"/>
    <n v="7953.72"/>
    <x v="1"/>
    <x v="0"/>
    <s v="R1012"/>
    <s v="Jul"/>
    <n v="1966"/>
  </r>
  <r>
    <s v="Id3309"/>
    <n v="1981"/>
    <s v="Dec"/>
    <n v="28"/>
    <n v="3"/>
    <n v="7954.52"/>
    <x v="0"/>
    <x v="2"/>
    <s v="R1011"/>
    <s v="Dec"/>
    <n v="1981"/>
  </r>
  <r>
    <s v="Id3310"/>
    <n v="1970"/>
    <s v="Jun"/>
    <n v="19"/>
    <n v="0"/>
    <n v="7958.13"/>
    <x v="0"/>
    <x v="2"/>
    <s v="R1013"/>
    <s v="Jun"/>
    <n v="1970"/>
  </r>
  <r>
    <s v="Id3311"/>
    <n v="1975"/>
    <s v="Aug"/>
    <n v="10"/>
    <n v="1"/>
    <n v="7966.81"/>
    <x v="0"/>
    <x v="2"/>
    <s v="R1013"/>
    <s v="Aug"/>
    <n v="1975"/>
  </r>
  <r>
    <s v="Id3312"/>
    <n v="1972"/>
    <s v="Nov"/>
    <n v="23"/>
    <n v="0"/>
    <n v="7980.34"/>
    <x v="0"/>
    <x v="2"/>
    <s v="R1013"/>
    <s v="Nov"/>
    <n v="1972"/>
  </r>
  <r>
    <s v="Id3313"/>
    <n v="1983"/>
    <s v="Aug"/>
    <n v="28"/>
    <n v="3"/>
    <n v="7985.82"/>
    <x v="0"/>
    <x v="1"/>
    <s v="R1024"/>
    <s v="Aug"/>
    <n v="1983"/>
  </r>
  <r>
    <s v="Id3314"/>
    <n v="1983"/>
    <s v="Aug"/>
    <n v="20"/>
    <n v="3"/>
    <n v="7986.48"/>
    <x v="0"/>
    <x v="0"/>
    <s v="R1024"/>
    <s v="Aug"/>
    <n v="1983"/>
  </r>
  <r>
    <s v="Id3315"/>
    <n v="1962"/>
    <s v="Aug"/>
    <n v="22"/>
    <n v="0"/>
    <n v="8004.96"/>
    <x v="1"/>
    <x v="1"/>
    <s v="R1013"/>
    <s v="Aug"/>
    <n v="1962"/>
  </r>
  <r>
    <s v="Id3316"/>
    <n v="1995"/>
    <s v="Sep"/>
    <n v="18"/>
    <n v="0"/>
    <n v="8014.62"/>
    <x v="0"/>
    <x v="0"/>
    <s v="R1012"/>
    <s v="Sep"/>
    <n v="1995"/>
  </r>
  <r>
    <s v="Id3317"/>
    <n v="1980"/>
    <s v="Nov"/>
    <n v="8"/>
    <n v="2"/>
    <n v="8017.06"/>
    <x v="0"/>
    <x v="2"/>
    <s v="R1012"/>
    <s v="Nov"/>
    <n v="1980"/>
  </r>
  <r>
    <s v="Id3318"/>
    <n v="1989"/>
    <s v="Nov"/>
    <n v="3"/>
    <n v="3"/>
    <n v="8021.11"/>
    <x v="0"/>
    <x v="1"/>
    <s v="R1012"/>
    <s v="Nov"/>
    <n v="1989"/>
  </r>
  <r>
    <s v="Id3319"/>
    <n v="1978"/>
    <s v="Jul"/>
    <n v="17"/>
    <n v="1"/>
    <n v="8023.14"/>
    <x v="0"/>
    <x v="0"/>
    <s v="R1012"/>
    <s v="Jul"/>
    <n v="1978"/>
  </r>
  <r>
    <s v="Id3320"/>
    <n v="1976"/>
    <s v="Dec"/>
    <n v="20"/>
    <n v="0"/>
    <n v="8026.67"/>
    <x v="0"/>
    <x v="2"/>
    <s v="R1012"/>
    <s v="Dec"/>
    <n v="1976"/>
  </r>
  <r>
    <s v="Id3321"/>
    <n v="1977"/>
    <s v="Nov"/>
    <n v="6"/>
    <n v="2"/>
    <n v="8027.97"/>
    <x v="1"/>
    <x v="2"/>
    <s v="R1011"/>
    <s v="Nov"/>
    <n v="1977"/>
  </r>
  <r>
    <s v="Id3322"/>
    <n v="2003"/>
    <s v="Dec"/>
    <n v="12"/>
    <n v="0"/>
    <n v="8035.64"/>
    <x v="0"/>
    <x v="2"/>
    <s v="R1012"/>
    <s v="Dec"/>
    <n v="2003"/>
  </r>
  <r>
    <s v="Id3323"/>
    <n v="1985"/>
    <s v="Nov"/>
    <n v="28"/>
    <n v="3"/>
    <n v="8059.06"/>
    <x v="0"/>
    <x v="0"/>
    <s v="R1012"/>
    <s v="Nov"/>
    <n v="1985"/>
  </r>
  <r>
    <s v="Id3324"/>
    <n v="1982"/>
    <s v="Dec"/>
    <n v="27"/>
    <n v="3"/>
    <n v="8059.68"/>
    <x v="0"/>
    <x v="0"/>
    <s v="R1012"/>
    <s v="Dec"/>
    <n v="1982"/>
  </r>
  <r>
    <s v="Id3325"/>
    <n v="1970"/>
    <s v="Dec"/>
    <n v="12"/>
    <n v="0"/>
    <n v="8062.31"/>
    <x v="0"/>
    <x v="1"/>
    <s v="R1013"/>
    <s v="Dec"/>
    <n v="1970"/>
  </r>
  <r>
    <s v="Id3326"/>
    <n v="1975"/>
    <s v="Jun"/>
    <n v="28"/>
    <n v="1"/>
    <n v="8062.76"/>
    <x v="1"/>
    <x v="0"/>
    <s v="R1011"/>
    <s v="Jun"/>
    <n v="1975"/>
  </r>
  <r>
    <s v="Id3327"/>
    <n v="1965"/>
    <s v="Aug"/>
    <n v="11"/>
    <n v="0"/>
    <n v="8067.83"/>
    <x v="1"/>
    <x v="1"/>
    <s v="R1013"/>
    <s v="Aug"/>
    <n v="1965"/>
  </r>
  <r>
    <s v="Id3328"/>
    <n v="1975"/>
    <s v="Dec"/>
    <n v="15"/>
    <n v="1"/>
    <n v="8068.19"/>
    <x v="1"/>
    <x v="2"/>
    <s v="R1011"/>
    <s v="Dec"/>
    <n v="1975"/>
  </r>
  <r>
    <s v="Id3329"/>
    <n v="1965"/>
    <s v="Oct"/>
    <n v="21"/>
    <n v="0"/>
    <n v="8071.57"/>
    <x v="1"/>
    <x v="1"/>
    <s v="R1011"/>
    <s v="Oct"/>
    <n v="1965"/>
  </r>
  <r>
    <s v="Id3330"/>
    <n v="1993"/>
    <s v="Nov"/>
    <n v="7"/>
    <n v="0"/>
    <n v="8077.41"/>
    <x v="0"/>
    <x v="1"/>
    <s v="R1026"/>
    <s v="Nov"/>
    <n v="1993"/>
  </r>
  <r>
    <s v="Id3331"/>
    <n v="2001"/>
    <s v="Aug"/>
    <n v="28"/>
    <n v="0"/>
    <n v="8081.26"/>
    <x v="0"/>
    <x v="2"/>
    <s v="R1012"/>
    <s v="Aug"/>
    <n v="2001"/>
  </r>
  <r>
    <s v="Id3332"/>
    <n v="1994"/>
    <s v="Oct"/>
    <n v="12"/>
    <n v="0"/>
    <n v="8081.74"/>
    <x v="0"/>
    <x v="2"/>
    <s v="R1026"/>
    <s v="Oct"/>
    <n v="1994"/>
  </r>
  <r>
    <s v="Id3333"/>
    <n v="1975"/>
    <s v="Dec"/>
    <n v="21"/>
    <n v="1"/>
    <n v="8083.92"/>
    <x v="1"/>
    <x v="0"/>
    <s v="R1013"/>
    <s v="Dec"/>
    <n v="1975"/>
  </r>
  <r>
    <s v="Id3334"/>
    <n v="1967"/>
    <s v="Jun"/>
    <n v="10"/>
    <n v="0"/>
    <n v="8091.3"/>
    <x v="1"/>
    <x v="1"/>
    <s v="R1012"/>
    <s v="Jun"/>
    <n v="1967"/>
  </r>
  <r>
    <s v="Id3335"/>
    <n v="1973"/>
    <s v="Oct"/>
    <n v="11"/>
    <n v="0"/>
    <n v="8112.59"/>
    <x v="0"/>
    <x v="2"/>
    <s v="R1013"/>
    <s v="Oct"/>
    <n v="1973"/>
  </r>
  <r>
    <s v="Id3336"/>
    <n v="1978"/>
    <s v="Sep"/>
    <n v="1"/>
    <n v="2"/>
    <n v="8116.27"/>
    <x v="1"/>
    <x v="1"/>
    <s v="R1012"/>
    <s v="Sep"/>
    <n v="1978"/>
  </r>
  <r>
    <s v="Id3337"/>
    <n v="1973"/>
    <s v="Dec"/>
    <n v="16"/>
    <n v="0"/>
    <n v="8116.68"/>
    <x v="1"/>
    <x v="1"/>
    <s v="R1011"/>
    <s v="Dec"/>
    <n v="1973"/>
  </r>
  <r>
    <s v="Id3338"/>
    <n v="1973"/>
    <s v="Aug"/>
    <n v="30"/>
    <n v="0"/>
    <n v="8124.41"/>
    <x v="1"/>
    <x v="1"/>
    <s v="R1013"/>
    <s v="Aug"/>
    <n v="1973"/>
  </r>
  <r>
    <s v="Id3339"/>
    <n v="1973"/>
    <s v="Sep"/>
    <n v="3"/>
    <n v="0"/>
    <n v="8125.78"/>
    <x v="0"/>
    <x v="2"/>
    <s v="R1013"/>
    <s v="Sep"/>
    <n v="1973"/>
  </r>
  <r>
    <s v="Id3340"/>
    <n v="1990"/>
    <s v="Jun"/>
    <n v="21"/>
    <n v="3"/>
    <n v="8157.92"/>
    <x v="0"/>
    <x v="0"/>
    <s v="R1025"/>
    <s v="Jun"/>
    <n v="1990"/>
  </r>
  <r>
    <s v="Id3341"/>
    <n v="1982"/>
    <s v="Jun"/>
    <n v="28"/>
    <n v="4"/>
    <n v="8162.72"/>
    <x v="1"/>
    <x v="0"/>
    <s v="R1012"/>
    <s v="Jun"/>
    <n v="1982"/>
  </r>
  <r>
    <s v="Id3342"/>
    <n v="1963"/>
    <s v="Nov"/>
    <n v="5"/>
    <n v="0"/>
    <n v="8177.9"/>
    <x v="1"/>
    <x v="1"/>
    <s v="R1013"/>
    <s v="Nov"/>
    <n v="1963"/>
  </r>
  <r>
    <s v="Id3343"/>
    <n v="1983"/>
    <s v="Jun"/>
    <n v="8"/>
    <n v="3"/>
    <n v="8179.51"/>
    <x v="0"/>
    <x v="2"/>
    <s v="R1020"/>
    <s v="Jun"/>
    <n v="1983"/>
  </r>
  <r>
    <s v="Id3344"/>
    <n v="1997"/>
    <s v="Oct"/>
    <n v="21"/>
    <n v="0"/>
    <n v="8182.89"/>
    <x v="0"/>
    <x v="1"/>
    <s v="R1026"/>
    <s v="Oct"/>
    <n v="1997"/>
  </r>
  <r>
    <s v="Id3345"/>
    <n v="1962"/>
    <s v="Nov"/>
    <n v="23"/>
    <n v="0"/>
    <n v="8188.12"/>
    <x v="1"/>
    <x v="0"/>
    <s v="R1013"/>
    <s v="Nov"/>
    <n v="1962"/>
  </r>
  <r>
    <s v="Id3346"/>
    <n v="1978"/>
    <s v="Oct"/>
    <n v="24"/>
    <n v="2"/>
    <n v="8211.1"/>
    <x v="0"/>
    <x v="0"/>
    <s v="R1013"/>
    <s v="Oct"/>
    <n v="1978"/>
  </r>
  <r>
    <s v="Id3347"/>
    <n v="1978"/>
    <s v="Jun"/>
    <n v="30"/>
    <n v="2"/>
    <n v="8219.2000000000007"/>
    <x v="0"/>
    <x v="2"/>
    <s v="R1013"/>
    <s v="Jun"/>
    <n v="1978"/>
  </r>
  <r>
    <s v="Id3348"/>
    <n v="1976"/>
    <s v="Sep"/>
    <n v="3"/>
    <n v="1"/>
    <n v="8232.64"/>
    <x v="0"/>
    <x v="0"/>
    <s v="R1013"/>
    <s v="Sep"/>
    <n v="1976"/>
  </r>
  <r>
    <s v="Id3349"/>
    <n v="1976"/>
    <s v="Jun"/>
    <n v="30"/>
    <n v="1"/>
    <n v="8233.1"/>
    <x v="0"/>
    <x v="2"/>
    <s v="R1013"/>
    <s v="Jun"/>
    <n v="1976"/>
  </r>
  <r>
    <s v="Id3350"/>
    <n v="1976"/>
    <s v="Sep"/>
    <n v="2"/>
    <n v="1"/>
    <n v="8240.59"/>
    <x v="0"/>
    <x v="2"/>
    <s v="R1013"/>
    <s v="Sep"/>
    <n v="1976"/>
  </r>
  <r>
    <s v="Id3351"/>
    <n v="1982"/>
    <s v="Sep"/>
    <n v="27"/>
    <n v="3"/>
    <n v="8252.2800000000007"/>
    <x v="0"/>
    <x v="2"/>
    <s v="R1024"/>
    <s v="Sep"/>
    <n v="1982"/>
  </r>
  <r>
    <s v="Id3352"/>
    <n v="1964"/>
    <s v="Sep"/>
    <n v="5"/>
    <n v="0"/>
    <n v="8268"/>
    <x v="1"/>
    <x v="0"/>
    <s v="R1013"/>
    <s v="Sep"/>
    <n v="1964"/>
  </r>
  <r>
    <s v="Id3353"/>
    <n v="1974"/>
    <s v="Aug"/>
    <n v="5"/>
    <n v="0"/>
    <n v="8269.0400000000009"/>
    <x v="0"/>
    <x v="1"/>
    <s v="R1011"/>
    <s v="Aug"/>
    <n v="1974"/>
  </r>
  <r>
    <s v="Id3354"/>
    <n v="2000"/>
    <s v="Nov"/>
    <n v="28"/>
    <n v="0"/>
    <n v="8271.4599999999991"/>
    <x v="0"/>
    <x v="1"/>
    <s v="R1023"/>
    <s v="Nov"/>
    <n v="2000"/>
  </r>
  <r>
    <s v="Id3355"/>
    <n v="1974"/>
    <s v="Sep"/>
    <n v="26"/>
    <n v="0"/>
    <n v="8277.52"/>
    <x v="0"/>
    <x v="2"/>
    <s v="R1011"/>
    <s v="Sep"/>
    <n v="1974"/>
  </r>
  <r>
    <s v="Id3356"/>
    <n v="1974"/>
    <s v="Dec"/>
    <n v="22"/>
    <n v="0"/>
    <n v="8280.6200000000008"/>
    <x v="0"/>
    <x v="2"/>
    <s v="R1013"/>
    <s v="Dec"/>
    <n v="1974"/>
  </r>
  <r>
    <s v="Id3357"/>
    <n v="1974"/>
    <s v="Jun"/>
    <n v="6"/>
    <n v="0"/>
    <n v="8283.68"/>
    <x v="0"/>
    <x v="0"/>
    <s v="R1013"/>
    <s v="Jun"/>
    <n v="1974"/>
  </r>
  <r>
    <s v="Id3358"/>
    <n v="1978"/>
    <s v="Jun"/>
    <n v="26"/>
    <n v="2"/>
    <n v="8302.5400000000009"/>
    <x v="1"/>
    <x v="0"/>
    <s v="R1016"/>
    <s v="Jun"/>
    <n v="1978"/>
  </r>
  <r>
    <s v="Id3359"/>
    <n v="1979"/>
    <s v="Aug"/>
    <n v="7"/>
    <n v="2"/>
    <n v="8310.84"/>
    <x v="0"/>
    <x v="2"/>
    <s v="R1012"/>
    <s v="Aug"/>
    <n v="1979"/>
  </r>
  <r>
    <s v="Id3360"/>
    <n v="1993"/>
    <s v="Jun"/>
    <n v="22"/>
    <n v="0"/>
    <n v="8314.65"/>
    <x v="0"/>
    <x v="1"/>
    <s v="R1012"/>
    <s v="Jun"/>
    <n v="1993"/>
  </r>
  <r>
    <s v="Id3361"/>
    <n v="1976"/>
    <s v="Jul"/>
    <n v="12"/>
    <n v="1"/>
    <n v="8334.4599999999991"/>
    <x v="1"/>
    <x v="2"/>
    <s v="R1016"/>
    <s v="Jul"/>
    <n v="1976"/>
  </r>
  <r>
    <s v="Id3362"/>
    <n v="1976"/>
    <s v="Jul"/>
    <n v="20"/>
    <n v="1"/>
    <n v="8334.59"/>
    <x v="1"/>
    <x v="2"/>
    <s v="R1016"/>
    <s v="Jul"/>
    <n v="1976"/>
  </r>
  <r>
    <s v="Id3363"/>
    <n v="1976"/>
    <s v="Jul"/>
    <n v="7"/>
    <n v="1"/>
    <n v="8342.91"/>
    <x v="1"/>
    <x v="1"/>
    <s v="R1016"/>
    <s v="Jul"/>
    <n v="1976"/>
  </r>
  <r>
    <s v="Id3364"/>
    <n v="1976"/>
    <s v="Jun"/>
    <n v="12"/>
    <n v="2"/>
    <n v="8347.16"/>
    <x v="0"/>
    <x v="1"/>
    <s v="R1013"/>
    <s v="Jun"/>
    <n v="1976"/>
  </r>
  <r>
    <s v="Id3365"/>
    <n v="1963"/>
    <s v="Sep"/>
    <n v="21"/>
    <n v="0"/>
    <n v="8355.5400000000009"/>
    <x v="1"/>
    <x v="0"/>
    <s v="R1012"/>
    <s v="Sep"/>
    <n v="1963"/>
  </r>
  <r>
    <s v="Id3366"/>
    <n v="1971"/>
    <s v="Sep"/>
    <n v="4"/>
    <n v="0"/>
    <n v="8396.6200000000008"/>
    <x v="0"/>
    <x v="0"/>
    <s v="R1013"/>
    <s v="Sep"/>
    <n v="1971"/>
  </r>
  <r>
    <s v="Id3367"/>
    <n v="1971"/>
    <s v="Sep"/>
    <n v="18"/>
    <n v="0"/>
    <n v="8400.01"/>
    <x v="0"/>
    <x v="0"/>
    <s v="R1013"/>
    <s v="Sep"/>
    <n v="1971"/>
  </r>
  <r>
    <s v="Id3368"/>
    <n v="1979"/>
    <s v="Jun"/>
    <n v="11"/>
    <n v="3"/>
    <n v="8410.0499999999993"/>
    <x v="0"/>
    <x v="2"/>
    <s v="R1012"/>
    <s v="Jun"/>
    <n v="1979"/>
  </r>
  <r>
    <s v="Id3369"/>
    <n v="1977"/>
    <s v="Sep"/>
    <n v="4"/>
    <n v="2"/>
    <n v="8413.4599999999991"/>
    <x v="1"/>
    <x v="1"/>
    <s v="R1012"/>
    <s v="Sep"/>
    <n v="1977"/>
  </r>
  <r>
    <s v="Id3370"/>
    <n v="1975"/>
    <s v="Sep"/>
    <n v="28"/>
    <n v="1"/>
    <n v="8428.07"/>
    <x v="1"/>
    <x v="2"/>
    <s v="R1012"/>
    <s v="Sep"/>
    <n v="1975"/>
  </r>
  <r>
    <s v="Id3371"/>
    <n v="1963"/>
    <s v="Sep"/>
    <n v="24"/>
    <n v="0"/>
    <n v="8440.0499999999993"/>
    <x v="1"/>
    <x v="2"/>
    <s v="R1013"/>
    <s v="Sep"/>
    <n v="1963"/>
  </r>
  <r>
    <s v="Id3372"/>
    <n v="1972"/>
    <s v="Sep"/>
    <n v="9"/>
    <n v="0"/>
    <n v="8442.67"/>
    <x v="0"/>
    <x v="0"/>
    <s v="R1013"/>
    <s v="Sep"/>
    <n v="1972"/>
  </r>
  <r>
    <s v="Id3373"/>
    <n v="1972"/>
    <s v="Sep"/>
    <n v="4"/>
    <n v="0"/>
    <n v="8444.4699999999993"/>
    <x v="1"/>
    <x v="1"/>
    <s v="R1011"/>
    <s v="Sep"/>
    <n v="1972"/>
  </r>
  <r>
    <s v="Id3374"/>
    <n v="1966"/>
    <s v="Jun"/>
    <n v="12"/>
    <n v="0"/>
    <n v="8448.66"/>
    <x v="1"/>
    <x v="1"/>
    <s v="R1013"/>
    <s v="Jun"/>
    <n v="1966"/>
  </r>
  <r>
    <s v="Id3375"/>
    <n v="1984"/>
    <s v="Jun"/>
    <n v="19"/>
    <n v="3"/>
    <n v="8450.82"/>
    <x v="0"/>
    <x v="2"/>
    <s v="R1025"/>
    <s v="Jun"/>
    <n v="1984"/>
  </r>
  <r>
    <s v="Id3376"/>
    <n v="1972"/>
    <s v="Dec"/>
    <n v="26"/>
    <n v="0"/>
    <n v="8457.82"/>
    <x v="0"/>
    <x v="0"/>
    <s v="R1011"/>
    <s v="Dec"/>
    <n v="1972"/>
  </r>
  <r>
    <s v="Id3377"/>
    <n v="1992"/>
    <s v="Sep"/>
    <n v="9"/>
    <n v="0"/>
    <n v="8466.35"/>
    <x v="0"/>
    <x v="2"/>
    <s v="R1012"/>
    <s v="Sep"/>
    <n v="1992"/>
  </r>
  <r>
    <s v="Id3378"/>
    <n v="1993"/>
    <s v="Nov"/>
    <n v="10"/>
    <n v="0"/>
    <n v="8471.65"/>
    <x v="0"/>
    <x v="1"/>
    <s v="R1012"/>
    <s v="Nov"/>
    <n v="1993"/>
  </r>
  <r>
    <s v="Id3379"/>
    <n v="1977"/>
    <s v="Dec"/>
    <n v="26"/>
    <n v="2"/>
    <n v="8515.76"/>
    <x v="0"/>
    <x v="2"/>
    <s v="R1013"/>
    <s v="Dec"/>
    <n v="1977"/>
  </r>
  <r>
    <s v="Id3380"/>
    <n v="1977"/>
    <s v="Jun"/>
    <n v="21"/>
    <n v="2"/>
    <n v="8516.83"/>
    <x v="0"/>
    <x v="1"/>
    <s v="R1013"/>
    <s v="Jun"/>
    <n v="1977"/>
  </r>
  <r>
    <s v="Id3381"/>
    <n v="1977"/>
    <s v="Dec"/>
    <n v="29"/>
    <n v="2"/>
    <n v="8520.0300000000007"/>
    <x v="0"/>
    <x v="0"/>
    <s v="R1011"/>
    <s v="Dec"/>
    <n v="1977"/>
  </r>
  <r>
    <s v="Id3382"/>
    <n v="1979"/>
    <s v="Aug"/>
    <n v="13"/>
    <n v="3"/>
    <n v="8522"/>
    <x v="0"/>
    <x v="2"/>
    <s v="R1011"/>
    <s v="Aug"/>
    <n v="1979"/>
  </r>
  <r>
    <s v="Id3383"/>
    <n v="1977"/>
    <s v="Jul"/>
    <n v="26"/>
    <n v="2"/>
    <n v="8527.5300000000007"/>
    <x v="0"/>
    <x v="2"/>
    <s v="R1013"/>
    <s v="Jul"/>
    <n v="1977"/>
  </r>
  <r>
    <s v="Id3384"/>
    <s v="?"/>
    <s v="Jul"/>
    <n v="24"/>
    <n v="0"/>
    <n v="8534.67"/>
    <x v="0"/>
    <x v="0"/>
    <s v="R1024"/>
    <s v="Jul"/>
    <s v="1983"/>
  </r>
  <r>
    <s v="Id3385"/>
    <n v="1981"/>
    <s v="Dec"/>
    <n v="27"/>
    <n v="3"/>
    <n v="8538.2900000000009"/>
    <x v="0"/>
    <x v="0"/>
    <s v="R1024"/>
    <s v="Dec"/>
    <n v="1981"/>
  </r>
  <r>
    <s v="Id3386"/>
    <n v="1975"/>
    <s v="Nov"/>
    <n v="6"/>
    <n v="1"/>
    <n v="8539.67"/>
    <x v="0"/>
    <x v="0"/>
    <s v="R1011"/>
    <s v="Nov"/>
    <n v="1975"/>
  </r>
  <r>
    <s v="Id3387"/>
    <s v="?"/>
    <s v="Dec"/>
    <n v="12"/>
    <n v="1"/>
    <n v="8547.69"/>
    <x v="0"/>
    <x v="1"/>
    <s v="R1013"/>
    <s v="Dec"/>
    <s v="1983"/>
  </r>
  <r>
    <s v="Id3388"/>
    <n v="1975"/>
    <s v="Aug"/>
    <n v="6"/>
    <n v="1"/>
    <n v="8551.35"/>
    <x v="0"/>
    <x v="2"/>
    <s v="R1011"/>
    <s v="Aug"/>
    <n v="1975"/>
  </r>
  <r>
    <s v="Id3389"/>
    <n v="1975"/>
    <s v="Aug"/>
    <n v="21"/>
    <n v="1"/>
    <n v="8556.91"/>
    <x v="0"/>
    <x v="1"/>
    <s v="R1011"/>
    <s v="Aug"/>
    <n v="1975"/>
  </r>
  <r>
    <s v="Id3390"/>
    <n v="1988"/>
    <s v="Sep"/>
    <n v="21"/>
    <n v="3"/>
    <n v="8567.25"/>
    <x v="0"/>
    <x v="1"/>
    <s v="R1012"/>
    <s v="Sep"/>
    <n v="1988"/>
  </r>
  <r>
    <s v="Id3391"/>
    <n v="1975"/>
    <s v="Sep"/>
    <n v="26"/>
    <n v="1"/>
    <n v="8569.86"/>
    <x v="0"/>
    <x v="0"/>
    <s v="R1013"/>
    <s v="Sep"/>
    <n v="1975"/>
  </r>
  <r>
    <s v="Id3392"/>
    <n v="1982"/>
    <s v="Dec"/>
    <n v="6"/>
    <n v="3"/>
    <n v="8572.0400000000009"/>
    <x v="0"/>
    <x v="2"/>
    <s v="R1021"/>
    <s v="Dec"/>
    <n v="1982"/>
  </r>
  <r>
    <s v="Id3393"/>
    <n v="1987"/>
    <s v="Nov"/>
    <n v="11"/>
    <n v="3"/>
    <n v="8573.2999999999993"/>
    <x v="0"/>
    <x v="2"/>
    <s v="R1021"/>
    <s v="Nov"/>
    <n v="1987"/>
  </r>
  <r>
    <s v="Id3394"/>
    <n v="1983"/>
    <s v="Dec"/>
    <n v="30"/>
    <n v="5"/>
    <n v="8582.2999999999993"/>
    <x v="0"/>
    <x v="1"/>
    <s v="R1013"/>
    <s v="Dec"/>
    <n v="1983"/>
  </r>
  <r>
    <s v="Id3395"/>
    <n v="1983"/>
    <s v="Jul"/>
    <n v="25"/>
    <n v="5"/>
    <n v="8596.83"/>
    <x v="0"/>
    <x v="0"/>
    <s v="R1013"/>
    <s v="Jul"/>
    <n v="1983"/>
  </r>
  <r>
    <s v="Id3396"/>
    <n v="1973"/>
    <s v="Jul"/>
    <n v="11"/>
    <n v="0"/>
    <n v="8601.33"/>
    <x v="0"/>
    <x v="1"/>
    <s v="R1013"/>
    <s v="Jul"/>
    <n v="1973"/>
  </r>
  <r>
    <s v="Id3397"/>
    <n v="1977"/>
    <s v="Sep"/>
    <n v="24"/>
    <n v="2"/>
    <n v="8603.82"/>
    <x v="0"/>
    <x v="1"/>
    <s v="R1019"/>
    <s v="Sep"/>
    <n v="1977"/>
  </r>
  <r>
    <s v="Id3398"/>
    <n v="1977"/>
    <s v="Nov"/>
    <n v="12"/>
    <n v="2"/>
    <n v="8604.48"/>
    <x v="1"/>
    <x v="2"/>
    <s v="R1016"/>
    <s v="Nov"/>
    <n v="1977"/>
  </r>
  <r>
    <s v="Id3399"/>
    <n v="1977"/>
    <s v="Oct"/>
    <n v="15"/>
    <n v="3"/>
    <n v="8605.36"/>
    <x v="0"/>
    <x v="2"/>
    <s v="R1013"/>
    <s v="Oct"/>
    <n v="1977"/>
  </r>
  <r>
    <s v="Id3400"/>
    <n v="1979"/>
    <s v="Jul"/>
    <n v="17"/>
    <n v="3"/>
    <n v="8606.2199999999993"/>
    <x v="3"/>
    <x v="2"/>
    <s v="R1014"/>
    <s v="Jul"/>
    <n v="1979"/>
  </r>
  <r>
    <s v="Id3401"/>
    <n v="1977"/>
    <s v="Sep"/>
    <n v="2"/>
    <n v="3"/>
    <n v="8615.2999999999993"/>
    <x v="0"/>
    <x v="0"/>
    <s v="R1011"/>
    <s v="Sep"/>
    <n v="1977"/>
  </r>
  <r>
    <s v="Id3402"/>
    <n v="1975"/>
    <s v="Aug"/>
    <n v="3"/>
    <n v="1"/>
    <n v="8627.5400000000009"/>
    <x v="0"/>
    <x v="2"/>
    <s v="R1017"/>
    <s v="Aug"/>
    <n v="1975"/>
  </r>
  <r>
    <s v="Id3403"/>
    <n v="1965"/>
    <s v="Oct"/>
    <n v="21"/>
    <n v="0"/>
    <n v="8665.09"/>
    <x v="1"/>
    <x v="2"/>
    <s v="R1012"/>
    <s v="Oct"/>
    <n v="1965"/>
  </r>
  <r>
    <s v="Id3404"/>
    <n v="1969"/>
    <s v="Aug"/>
    <n v="10"/>
    <n v="0"/>
    <n v="8665.14"/>
    <x v="0"/>
    <x v="0"/>
    <s v="R1013"/>
    <s v="Aug"/>
    <n v="1969"/>
  </r>
  <r>
    <s v="Id3405"/>
    <n v="1974"/>
    <s v="Aug"/>
    <n v="16"/>
    <n v="0"/>
    <n v="8671.19"/>
    <x v="0"/>
    <x v="1"/>
    <s v="R1012"/>
    <s v="Aug"/>
    <n v="1974"/>
  </r>
  <r>
    <s v="Id3406"/>
    <n v="1973"/>
    <s v="Oct"/>
    <n v="11"/>
    <n v="0"/>
    <n v="8688.86"/>
    <x v="0"/>
    <x v="1"/>
    <s v="R1017"/>
    <s v="Oct"/>
    <n v="1973"/>
  </r>
  <r>
    <s v="Id3407"/>
    <n v="1980"/>
    <s v="Oct"/>
    <n v="28"/>
    <n v="2"/>
    <n v="8701.84"/>
    <x v="0"/>
    <x v="0"/>
    <s v="R1021"/>
    <s v="Oct"/>
    <n v="1980"/>
  </r>
  <r>
    <s v="Id3408"/>
    <n v="1973"/>
    <s v="Jun"/>
    <n v="25"/>
    <n v="1"/>
    <n v="8703.4599999999991"/>
    <x v="1"/>
    <x v="0"/>
    <s v="R1011"/>
    <s v="Jun"/>
    <n v="1973"/>
  </r>
  <r>
    <s v="Id3409"/>
    <n v="1976"/>
    <s v="Jun"/>
    <n v="17"/>
    <n v="2"/>
    <n v="8733.23"/>
    <x v="0"/>
    <x v="0"/>
    <s v="R1012"/>
    <s v="Jun"/>
    <n v="1976"/>
  </r>
  <r>
    <s v="Id3410"/>
    <n v="1999"/>
    <s v="Aug"/>
    <n v="23"/>
    <n v="0"/>
    <n v="8747.68"/>
    <x v="0"/>
    <x v="0"/>
    <s v="R1011"/>
    <s v="Aug"/>
    <n v="1999"/>
  </r>
  <r>
    <s v="Id3411"/>
    <n v="1969"/>
    <s v="Sep"/>
    <n v="9"/>
    <n v="0"/>
    <n v="8760.1200000000008"/>
    <x v="0"/>
    <x v="1"/>
    <s v="R1013"/>
    <s v="Sep"/>
    <n v="1969"/>
  </r>
  <r>
    <s v="Id3412"/>
    <n v="1974"/>
    <s v="Sep"/>
    <n v="6"/>
    <n v="1"/>
    <n v="8765.25"/>
    <x v="0"/>
    <x v="0"/>
    <s v="R1012"/>
    <s v="Sep"/>
    <n v="1974"/>
  </r>
  <r>
    <s v="Id3413"/>
    <n v="1971"/>
    <s v="Aug"/>
    <n v="23"/>
    <n v="0"/>
    <n v="8782.4699999999993"/>
    <x v="0"/>
    <x v="0"/>
    <s v="R1011"/>
    <s v="Aug"/>
    <n v="1971"/>
  </r>
  <r>
    <s v="Id3414"/>
    <n v="1971"/>
    <s v="Jun"/>
    <n v="18"/>
    <n v="0"/>
    <n v="8798.59"/>
    <x v="0"/>
    <x v="1"/>
    <s v="R1011"/>
    <s v="Jun"/>
    <n v="1971"/>
  </r>
  <r>
    <s v="Id3415"/>
    <n v="1965"/>
    <s v="Aug"/>
    <n v="29"/>
    <n v="0"/>
    <n v="8800.49"/>
    <x v="1"/>
    <x v="2"/>
    <s v="R1013"/>
    <s v="Aug"/>
    <n v="1965"/>
  </r>
  <r>
    <s v="Id3416"/>
    <n v="2001"/>
    <s v="Nov"/>
    <n v="7"/>
    <n v="0"/>
    <n v="8821.8799999999992"/>
    <x v="0"/>
    <x v="0"/>
    <s v="R1023"/>
    <s v="Nov"/>
    <n v="2001"/>
  </r>
  <r>
    <s v="Id3417"/>
    <n v="1976"/>
    <s v="Jun"/>
    <n v="14"/>
    <n v="2"/>
    <n v="8823.2800000000007"/>
    <x v="0"/>
    <x v="1"/>
    <s v="R1011"/>
    <s v="Jun"/>
    <n v="1976"/>
  </r>
  <r>
    <s v="Id3418"/>
    <n v="1976"/>
    <s v="Oct"/>
    <n v="19"/>
    <n v="1"/>
    <n v="8823.99"/>
    <x v="0"/>
    <x v="0"/>
    <s v="R1024"/>
    <s v="Oct"/>
    <n v="1976"/>
  </r>
  <r>
    <s v="Id3419"/>
    <n v="1988"/>
    <s v="Aug"/>
    <n v="22"/>
    <n v="3"/>
    <n v="8824.27"/>
    <x v="0"/>
    <x v="1"/>
    <s v="R1025"/>
    <s v="Aug"/>
    <n v="1988"/>
  </r>
  <r>
    <s v="Id3420"/>
    <n v="1976"/>
    <s v="Jul"/>
    <n v="14"/>
    <n v="2"/>
    <n v="8825.09"/>
    <x v="0"/>
    <x v="0"/>
    <s v="R1011"/>
    <s v="Jul"/>
    <n v="1976"/>
  </r>
  <r>
    <s v="Id3421"/>
    <n v="1972"/>
    <s v="Nov"/>
    <n v="14"/>
    <n v="0"/>
    <n v="8827.2099999999991"/>
    <x v="1"/>
    <x v="1"/>
    <s v="R1012"/>
    <s v="Nov"/>
    <n v="1972"/>
  </r>
  <r>
    <s v="Id3422"/>
    <n v="1972"/>
    <s v="Nov"/>
    <n v="22"/>
    <n v="0"/>
    <n v="8835.26"/>
    <x v="1"/>
    <x v="2"/>
    <s v="R1012"/>
    <s v="Nov"/>
    <n v="1972"/>
  </r>
  <r>
    <s v="Id3423"/>
    <n v="1974"/>
    <s v="Jun"/>
    <n v="18"/>
    <n v="1"/>
    <n v="8871.15"/>
    <x v="0"/>
    <x v="0"/>
    <s v="R1013"/>
    <s v="Jun"/>
    <n v="1974"/>
  </r>
  <r>
    <s v="Id3424"/>
    <n v="1973"/>
    <s v="Sep"/>
    <n v="9"/>
    <n v="0"/>
    <n v="8890.59"/>
    <x v="0"/>
    <x v="0"/>
    <s v="R1012"/>
    <s v="Sep"/>
    <n v="1973"/>
  </r>
  <r>
    <s v="Id3425"/>
    <n v="1978"/>
    <s v="Dec"/>
    <n v="16"/>
    <n v="3"/>
    <n v="8891.14"/>
    <x v="0"/>
    <x v="0"/>
    <s v="R1017"/>
    <s v="Dec"/>
    <n v="1978"/>
  </r>
  <r>
    <s v="Id3426"/>
    <n v="1997"/>
    <s v="Nov"/>
    <n v="28"/>
    <n v="0"/>
    <n v="8906.14"/>
    <x v="0"/>
    <x v="2"/>
    <s v="R1012"/>
    <s v="Nov"/>
    <n v="1997"/>
  </r>
  <r>
    <s v="Id3427"/>
    <n v="1967"/>
    <s v="Sep"/>
    <n v="6"/>
    <n v="0"/>
    <n v="8908.4699999999993"/>
    <x v="1"/>
    <x v="2"/>
    <s v="R1013"/>
    <s v="Sep"/>
    <n v="1967"/>
  </r>
  <r>
    <s v="Id3428"/>
    <n v="1975"/>
    <s v="Jul"/>
    <n v="7"/>
    <n v="1"/>
    <n v="8930.93"/>
    <x v="0"/>
    <x v="2"/>
    <s v="R1012"/>
    <s v="Jul"/>
    <n v="1975"/>
  </r>
  <r>
    <s v="Id3429"/>
    <n v="1972"/>
    <s v="Jun"/>
    <n v="6"/>
    <n v="0"/>
    <n v="8932.08"/>
    <x v="0"/>
    <x v="1"/>
    <s v="R1011"/>
    <s v="Jun"/>
    <n v="1972"/>
  </r>
  <r>
    <s v="Id3430"/>
    <n v="1976"/>
    <s v="Dec"/>
    <n v="25"/>
    <n v="3"/>
    <n v="8944.1200000000008"/>
    <x v="1"/>
    <x v="2"/>
    <s v="R1013"/>
    <s v="Dec"/>
    <n v="1976"/>
  </r>
  <r>
    <s v="Id3431"/>
    <n v="1992"/>
    <s v="Sep"/>
    <n v="27"/>
    <n v="0"/>
    <n v="8954.99"/>
    <x v="0"/>
    <x v="0"/>
    <s v="R1026"/>
    <s v="Sep"/>
    <n v="1992"/>
  </r>
  <r>
    <s v="Id3432"/>
    <n v="1974"/>
    <s v="Aug"/>
    <n v="17"/>
    <n v="1"/>
    <n v="8964.06"/>
    <x v="1"/>
    <x v="2"/>
    <s v="R1016"/>
    <s v="Aug"/>
    <n v="1974"/>
  </r>
  <r>
    <s v="Id3433"/>
    <n v="1983"/>
    <s v="Jul"/>
    <n v="15"/>
    <n v="5"/>
    <n v="8965.7999999999993"/>
    <x v="0"/>
    <x v="0"/>
    <s v="R1012"/>
    <s v="Jul"/>
    <n v="1983"/>
  </r>
  <r>
    <s v="Id3434"/>
    <n v="1974"/>
    <s v="Sep"/>
    <n v="8"/>
    <n v="2"/>
    <n v="8968.33"/>
    <x v="1"/>
    <x v="2"/>
    <s v="R1011"/>
    <s v="Sep"/>
    <n v="1974"/>
  </r>
  <r>
    <s v="Id3435"/>
    <n v="1974"/>
    <s v="Jul"/>
    <n v="21"/>
    <n v="2"/>
    <n v="8978.19"/>
    <x v="0"/>
    <x v="2"/>
    <s v="R1013"/>
    <s v="Jul"/>
    <n v="1974"/>
  </r>
  <r>
    <s v="Id3436"/>
    <n v="1973"/>
    <s v="Oct"/>
    <n v="11"/>
    <n v="0"/>
    <n v="8988.16"/>
    <x v="0"/>
    <x v="1"/>
    <s v="R1012"/>
    <s v="Oct"/>
    <n v="1973"/>
  </r>
  <r>
    <s v="Id3437"/>
    <n v="1979"/>
    <s v="Dec"/>
    <n v="16"/>
    <n v="2"/>
    <n v="8998.43"/>
    <x v="0"/>
    <x v="1"/>
    <s v="R1025"/>
    <s v="Dec"/>
    <n v="1979"/>
  </r>
  <r>
    <s v="Id3438"/>
    <n v="1993"/>
    <s v="Dec"/>
    <n v="1"/>
    <n v="0"/>
    <n v="9010.2000000000007"/>
    <x v="0"/>
    <x v="0"/>
    <s v="R1026"/>
    <s v="Dec"/>
    <n v="1993"/>
  </r>
  <r>
    <s v="Id3439"/>
    <n v="1972"/>
    <s v="Dec"/>
    <n v="7"/>
    <n v="1"/>
    <n v="9048.0300000000007"/>
    <x v="0"/>
    <x v="2"/>
    <s v="R1013"/>
    <s v="Dec"/>
    <n v="1972"/>
  </r>
  <r>
    <s v="Id3440"/>
    <n v="1972"/>
    <s v="Dec"/>
    <n v="2"/>
    <n v="1"/>
    <n v="9058.73"/>
    <x v="1"/>
    <x v="2"/>
    <s v="R1013"/>
    <s v="Dec"/>
    <n v="1972"/>
  </r>
  <r>
    <s v="Id3441"/>
    <n v="1977"/>
    <s v="Nov"/>
    <n v="4"/>
    <n v="2"/>
    <n v="9095.07"/>
    <x v="0"/>
    <x v="2"/>
    <s v="R1024"/>
    <s v="Nov"/>
    <n v="1977"/>
  </r>
  <r>
    <s v="Id3442"/>
    <n v="1965"/>
    <s v="Nov"/>
    <n v="9"/>
    <n v="0"/>
    <n v="9095.94"/>
    <x v="1"/>
    <x v="1"/>
    <s v="R1011"/>
    <s v="Nov"/>
    <n v="1965"/>
  </r>
  <r>
    <s v="Id3443"/>
    <n v="1977"/>
    <s v="Dec"/>
    <n v="2"/>
    <n v="3"/>
    <n v="9101.7999999999993"/>
    <x v="0"/>
    <x v="1"/>
    <s v="R1011"/>
    <s v="Dec"/>
    <n v="1977"/>
  </r>
  <r>
    <s v="Id3444"/>
    <n v="1970"/>
    <s v="Aug"/>
    <n v="12"/>
    <n v="0"/>
    <n v="9140.9500000000007"/>
    <x v="1"/>
    <x v="0"/>
    <s v="R1013"/>
    <s v="Aug"/>
    <n v="1970"/>
  </r>
  <r>
    <s v="Id3445"/>
    <n v="1970"/>
    <s v="Oct"/>
    <n v="18"/>
    <n v="0"/>
    <n v="9144.57"/>
    <x v="1"/>
    <x v="2"/>
    <s v="R1011"/>
    <s v="Oct"/>
    <n v="1970"/>
  </r>
  <r>
    <s v="Id3446"/>
    <n v="1982"/>
    <s v="Dec"/>
    <n v="8"/>
    <n v="3"/>
    <n v="9147.5"/>
    <x v="0"/>
    <x v="1"/>
    <s v="R1012"/>
    <s v="Dec"/>
    <n v="1982"/>
  </r>
  <r>
    <s v="Id3447"/>
    <n v="1990"/>
    <s v="Aug"/>
    <n v="23"/>
    <n v="3"/>
    <n v="9159.51"/>
    <x v="0"/>
    <x v="2"/>
    <s v="R1021"/>
    <s v="Aug"/>
    <n v="1990"/>
  </r>
  <r>
    <s v="Id3448"/>
    <n v="1970"/>
    <s v="Oct"/>
    <n v="24"/>
    <n v="0"/>
    <n v="9171.75"/>
    <x v="0"/>
    <x v="2"/>
    <s v="R1012"/>
    <s v="Oct"/>
    <n v="1970"/>
  </r>
  <r>
    <s v="Id3449"/>
    <n v="1971"/>
    <s v="Dec"/>
    <n v="29"/>
    <n v="0"/>
    <n v="9174.14"/>
    <x v="1"/>
    <x v="1"/>
    <s v="R1012"/>
    <s v="Dec"/>
    <n v="1971"/>
  </r>
  <r>
    <s v="Id3450"/>
    <n v="1973"/>
    <s v="Dec"/>
    <n v="25"/>
    <n v="1"/>
    <n v="9182.17"/>
    <x v="0"/>
    <x v="0"/>
    <s v="R1011"/>
    <s v="Dec"/>
    <n v="1973"/>
  </r>
  <r>
    <s v="Id3451"/>
    <n v="1976"/>
    <s v="Sep"/>
    <n v="10"/>
    <n v="2"/>
    <n v="9193.84"/>
    <x v="0"/>
    <x v="1"/>
    <s v="R1012"/>
    <s v="Sep"/>
    <n v="1976"/>
  </r>
  <r>
    <s v="Id3452"/>
    <n v="1986"/>
    <s v="Dec"/>
    <n v="25"/>
    <n v="3"/>
    <n v="9210.06"/>
    <x v="0"/>
    <x v="0"/>
    <s v="R1021"/>
    <s v="Dec"/>
    <n v="1986"/>
  </r>
  <r>
    <s v="Id3453"/>
    <n v="1981"/>
    <s v="Dec"/>
    <n v="5"/>
    <n v="5"/>
    <n v="9222.4"/>
    <x v="0"/>
    <x v="0"/>
    <s v="R1019"/>
    <s v="Dec"/>
    <n v="1981"/>
  </r>
  <r>
    <s v="Id3454"/>
    <n v="1975"/>
    <s v="Dec"/>
    <n v="6"/>
    <n v="2"/>
    <n v="9225.26"/>
    <x v="1"/>
    <x v="0"/>
    <s v="R1015"/>
    <s v="Dec"/>
    <n v="1975"/>
  </r>
  <r>
    <s v="Id3455"/>
    <n v="1980"/>
    <s v="Oct"/>
    <n v="5"/>
    <n v="2"/>
    <n v="9247.94"/>
    <x v="0"/>
    <x v="1"/>
    <s v="R1021"/>
    <s v="Oct"/>
    <n v="1980"/>
  </r>
  <r>
    <s v="Id3456"/>
    <n v="1974"/>
    <s v="Aug"/>
    <n v="21"/>
    <n v="1"/>
    <n v="9249.5"/>
    <x v="0"/>
    <x v="1"/>
    <s v="R1012"/>
    <s v="Aug"/>
    <n v="1974"/>
  </r>
  <r>
    <s v="Id3457"/>
    <n v="1971"/>
    <s v="Aug"/>
    <n v="6"/>
    <n v="0"/>
    <n v="9264.7999999999993"/>
    <x v="0"/>
    <x v="1"/>
    <s v="R1011"/>
    <s v="Aug"/>
    <n v="1971"/>
  </r>
  <r>
    <s v="Id3458"/>
    <n v="1973"/>
    <s v="Oct"/>
    <n v="27"/>
    <n v="1"/>
    <n v="9282.48"/>
    <x v="1"/>
    <x v="2"/>
    <s v="R1016"/>
    <s v="Oct"/>
    <n v="1973"/>
  </r>
  <r>
    <s v="Id3459"/>
    <n v="1971"/>
    <s v="Jul"/>
    <n v="2"/>
    <n v="0"/>
    <n v="9283.56"/>
    <x v="0"/>
    <x v="0"/>
    <s v="R1013"/>
    <s v="Jul"/>
    <n v="1971"/>
  </r>
  <r>
    <s v="Id3460"/>
    <n v="1969"/>
    <s v="Nov"/>
    <n v="26"/>
    <n v="0"/>
    <n v="9285.8700000000008"/>
    <x v="0"/>
    <x v="0"/>
    <s v="R1013"/>
    <s v="Nov"/>
    <n v="1969"/>
  </r>
  <r>
    <s v="Id3461"/>
    <n v="1973"/>
    <s v="Oct"/>
    <n v="16"/>
    <n v="1"/>
    <n v="9288.0300000000007"/>
    <x v="0"/>
    <x v="0"/>
    <s v="R1018"/>
    <s v="Oct"/>
    <n v="1973"/>
  </r>
  <r>
    <s v="Id3462"/>
    <n v="1973"/>
    <s v="Sep"/>
    <n v="18"/>
    <n v="1"/>
    <n v="9290.14"/>
    <x v="1"/>
    <x v="0"/>
    <s v="R1016"/>
    <s v="Sep"/>
    <n v="1973"/>
  </r>
  <r>
    <s v="Id3463"/>
    <n v="1976"/>
    <s v="Nov"/>
    <n v="3"/>
    <n v="3"/>
    <n v="9301.89"/>
    <x v="0"/>
    <x v="1"/>
    <s v="R1012"/>
    <s v="Nov"/>
    <n v="1976"/>
  </r>
  <r>
    <s v="Id3464"/>
    <n v="1973"/>
    <s v="Oct"/>
    <n v="16"/>
    <n v="2"/>
    <n v="9304.7000000000007"/>
    <x v="1"/>
    <x v="0"/>
    <s v="R1013"/>
    <s v="Oct"/>
    <n v="1973"/>
  </r>
  <r>
    <s v="Id3465"/>
    <n v="1963"/>
    <s v="Jun"/>
    <n v="8"/>
    <n v="0"/>
    <n v="9310.81"/>
    <x v="1"/>
    <x v="1"/>
    <s v="R1013"/>
    <s v="Jun"/>
    <n v="1963"/>
  </r>
  <r>
    <s v="Id3466"/>
    <n v="1977"/>
    <s v="Oct"/>
    <n v="12"/>
    <n v="2"/>
    <n v="9315.41"/>
    <x v="0"/>
    <x v="1"/>
    <s v="R1024"/>
    <s v="Oct"/>
    <n v="1977"/>
  </r>
  <r>
    <s v="Id3467"/>
    <n v="1988"/>
    <s v="Jul"/>
    <n v="9"/>
    <n v="3"/>
    <n v="9320.26"/>
    <x v="0"/>
    <x v="1"/>
    <s v="R1012"/>
    <s v="Jul"/>
    <n v="1988"/>
  </r>
  <r>
    <s v="Id3468"/>
    <n v="1996"/>
    <s v="Oct"/>
    <n v="12"/>
    <n v="0"/>
    <n v="9338.61"/>
    <x v="0"/>
    <x v="1"/>
    <s v="R1026"/>
    <s v="Oct"/>
    <n v="1996"/>
  </r>
  <r>
    <s v="Id3469"/>
    <n v="1988"/>
    <s v="Jul"/>
    <n v="1"/>
    <n v="3"/>
    <n v="9344.2000000000007"/>
    <x v="0"/>
    <x v="1"/>
    <s v="R1021"/>
    <s v="Jul"/>
    <n v="1988"/>
  </r>
  <r>
    <s v="Id3470"/>
    <n v="1971"/>
    <s v="Oct"/>
    <n v="8"/>
    <n v="0"/>
    <n v="9361.33"/>
    <x v="1"/>
    <x v="1"/>
    <s v="R1016"/>
    <s v="Oct"/>
    <n v="1971"/>
  </r>
  <r>
    <s v="Id3471"/>
    <n v="1969"/>
    <s v="Nov"/>
    <n v="24"/>
    <n v="0"/>
    <n v="9377.4500000000007"/>
    <x v="0"/>
    <x v="0"/>
    <s v="R1013"/>
    <s v="Nov"/>
    <n v="1969"/>
  </r>
  <r>
    <s v="Id3472"/>
    <n v="1971"/>
    <s v="Nov"/>
    <n v="26"/>
    <n v="1"/>
    <n v="9377.9"/>
    <x v="0"/>
    <x v="1"/>
    <s v="R1013"/>
    <s v="Nov"/>
    <n v="1971"/>
  </r>
  <r>
    <s v="Id3473"/>
    <n v="1975"/>
    <s v="Dec"/>
    <n v="2"/>
    <n v="1"/>
    <n v="9380.75"/>
    <x v="0"/>
    <x v="2"/>
    <s v="R1024"/>
    <s v="Dec"/>
    <n v="1975"/>
  </r>
  <r>
    <s v="Id3474"/>
    <n v="1971"/>
    <s v="Dec"/>
    <n v="29"/>
    <n v="1"/>
    <n v="9386.16"/>
    <x v="1"/>
    <x v="2"/>
    <s v="R1013"/>
    <s v="Dec"/>
    <n v="1971"/>
  </r>
  <r>
    <s v="Id3475"/>
    <n v="1971"/>
    <s v="Oct"/>
    <n v="20"/>
    <n v="1"/>
    <n v="9391.35"/>
    <x v="1"/>
    <x v="0"/>
    <s v="R1011"/>
    <s v="Oct"/>
    <n v="1971"/>
  </r>
  <r>
    <s v="Id3476"/>
    <n v="1976"/>
    <s v="Oct"/>
    <n v="17"/>
    <n v="2"/>
    <n v="9411.01"/>
    <x v="0"/>
    <x v="0"/>
    <s v="R1024"/>
    <s v="Oct"/>
    <n v="1976"/>
  </r>
  <r>
    <s v="Id3477"/>
    <n v="1976"/>
    <s v="Oct"/>
    <n v="30"/>
    <n v="3"/>
    <n v="9414.92"/>
    <x v="0"/>
    <x v="2"/>
    <s v="R1011"/>
    <s v="Oct"/>
    <n v="1976"/>
  </r>
  <r>
    <s v="Id3478"/>
    <n v="1976"/>
    <s v="Nov"/>
    <n v="3"/>
    <n v="2"/>
    <n v="9432.93"/>
    <x v="0"/>
    <x v="1"/>
    <s v="R1024"/>
    <s v="Nov"/>
    <n v="1976"/>
  </r>
  <r>
    <s v="Id3479"/>
    <n v="1974"/>
    <s v="Nov"/>
    <n v="27"/>
    <n v="1"/>
    <n v="9447.25"/>
    <x v="0"/>
    <x v="1"/>
    <s v="R1024"/>
    <s v="Nov"/>
    <n v="1974"/>
  </r>
  <r>
    <s v="Id3480"/>
    <n v="1974"/>
    <s v="Jun"/>
    <n v="8"/>
    <n v="1"/>
    <n v="9447.3799999999992"/>
    <x v="0"/>
    <x v="0"/>
    <s v="R1024"/>
    <s v="Jun"/>
    <n v="1974"/>
  </r>
  <r>
    <s v="Id3481"/>
    <n v="1987"/>
    <s v="Nov"/>
    <n v="14"/>
    <n v="3"/>
    <n v="9448.42"/>
    <x v="0"/>
    <x v="0"/>
    <s v="R1021"/>
    <s v="Nov"/>
    <n v="1987"/>
  </r>
  <r>
    <s v="Id3482"/>
    <n v="1979"/>
    <s v="Jul"/>
    <n v="17"/>
    <n v="2"/>
    <n v="9453.92"/>
    <x v="0"/>
    <x v="2"/>
    <s v="R1021"/>
    <s v="Jul"/>
    <n v="1979"/>
  </r>
  <r>
    <s v="Id3483"/>
    <n v="1969"/>
    <s v="Jun"/>
    <n v="4"/>
    <n v="0"/>
    <n v="9487.64"/>
    <x v="0"/>
    <x v="2"/>
    <s v="R1013"/>
    <s v="Jun"/>
    <n v="1969"/>
  </r>
  <r>
    <s v="Id3484"/>
    <n v="1976"/>
    <s v="Nov"/>
    <n v="28"/>
    <n v="3"/>
    <n v="9500.57"/>
    <x v="0"/>
    <x v="0"/>
    <s v="R1017"/>
    <s v="Nov"/>
    <n v="1976"/>
  </r>
  <r>
    <s v="Id3485"/>
    <n v="1969"/>
    <s v="Aug"/>
    <n v="24"/>
    <n v="0"/>
    <n v="9504.31"/>
    <x v="1"/>
    <x v="2"/>
    <s v="R1013"/>
    <s v="Aug"/>
    <n v="1969"/>
  </r>
  <r>
    <s v="Id3486"/>
    <n v="1992"/>
    <s v="Aug"/>
    <n v="22"/>
    <n v="0"/>
    <n v="9507.68"/>
    <x v="0"/>
    <x v="1"/>
    <s v="R1012"/>
    <s v="Aug"/>
    <n v="1992"/>
  </r>
  <r>
    <s v="Id3487"/>
    <n v="1971"/>
    <s v="Nov"/>
    <n v="29"/>
    <n v="0"/>
    <n v="9528.9"/>
    <x v="0"/>
    <x v="2"/>
    <s v="R1011"/>
    <s v="Nov"/>
    <n v="1971"/>
  </r>
  <r>
    <s v="Id3488"/>
    <n v="1973"/>
    <s v="Dec"/>
    <n v="21"/>
    <n v="0"/>
    <n v="9538.65"/>
    <x v="0"/>
    <x v="0"/>
    <s v="R1021"/>
    <s v="Dec"/>
    <n v="1973"/>
  </r>
  <r>
    <s v="Id3489"/>
    <n v="1975"/>
    <s v="Jul"/>
    <n v="28"/>
    <n v="1"/>
    <n v="9540.17"/>
    <x v="0"/>
    <x v="2"/>
    <s v="R1024"/>
    <s v="Jul"/>
    <n v="1975"/>
  </r>
  <r>
    <s v="Id3490"/>
    <n v="1972"/>
    <s v="Sep"/>
    <n v="22"/>
    <n v="0"/>
    <n v="9541.7000000000007"/>
    <x v="0"/>
    <x v="1"/>
    <s v="R1024"/>
    <s v="Sep"/>
    <n v="1972"/>
  </r>
  <r>
    <s v="Id3491"/>
    <n v="1972"/>
    <s v="Sep"/>
    <n v="22"/>
    <n v="1"/>
    <n v="9549.57"/>
    <x v="0"/>
    <x v="1"/>
    <s v="R1013"/>
    <s v="Sep"/>
    <n v="1972"/>
  </r>
  <r>
    <s v="Id3492"/>
    <n v="1974"/>
    <s v="Aug"/>
    <n v="14"/>
    <n v="3"/>
    <n v="9563.0300000000007"/>
    <x v="1"/>
    <x v="1"/>
    <s v="R1011"/>
    <s v="Aug"/>
    <n v="1974"/>
  </r>
  <r>
    <s v="Id3493"/>
    <n v="1973"/>
    <s v="Dec"/>
    <n v="1"/>
    <n v="1"/>
    <n v="9566.99"/>
    <x v="0"/>
    <x v="1"/>
    <s v="R1012"/>
    <s v="Dec"/>
    <n v="1973"/>
  </r>
  <r>
    <s v="Id3494"/>
    <n v="1966"/>
    <s v="Dec"/>
    <n v="4"/>
    <n v="0"/>
    <n v="9582.5400000000009"/>
    <x v="1"/>
    <x v="2"/>
    <s v="R1013"/>
    <s v="Dec"/>
    <n v="1966"/>
  </r>
  <r>
    <s v="Id3495"/>
    <n v="1973"/>
    <s v="Nov"/>
    <n v="28"/>
    <n v="1"/>
    <n v="9583.89"/>
    <x v="0"/>
    <x v="0"/>
    <s v="R1012"/>
    <s v="Nov"/>
    <n v="1973"/>
  </r>
  <r>
    <s v="Id3496"/>
    <n v="1981"/>
    <s v="Oct"/>
    <n v="18"/>
    <n v="1"/>
    <n v="9584.0400000000009"/>
    <x v="0"/>
    <x v="1"/>
    <s v="R1021"/>
    <s v="Oct"/>
    <n v="1981"/>
  </r>
  <r>
    <s v="Id3497"/>
    <n v="1964"/>
    <s v="Dec"/>
    <n v="15"/>
    <n v="0"/>
    <n v="9597.6299999999992"/>
    <x v="1"/>
    <x v="0"/>
    <s v="R1013"/>
    <s v="Dec"/>
    <n v="1964"/>
  </r>
  <r>
    <s v="Id3498"/>
    <n v="1972"/>
    <s v="Dec"/>
    <n v="27"/>
    <n v="1"/>
    <n v="9617.66"/>
    <x v="1"/>
    <x v="0"/>
    <s v="R1016"/>
    <s v="Dec"/>
    <n v="1972"/>
  </r>
  <r>
    <s v="Id3499"/>
    <n v="1982"/>
    <s v="Aug"/>
    <n v="29"/>
    <n v="3"/>
    <n v="9619.18"/>
    <x v="0"/>
    <x v="1"/>
    <s v="R1025"/>
    <s v="Aug"/>
    <n v="1982"/>
  </r>
  <r>
    <s v="Id3500"/>
    <n v="1975"/>
    <s v="Oct"/>
    <n v="29"/>
    <n v="3"/>
    <n v="9620.33"/>
    <x v="1"/>
    <x v="0"/>
    <s v="R1012"/>
    <s v="Oct"/>
    <n v="1975"/>
  </r>
  <r>
    <s v="Id3501"/>
    <n v="1970"/>
    <s v="Dec"/>
    <n v="16"/>
    <n v="0"/>
    <n v="9625.92"/>
    <x v="0"/>
    <x v="0"/>
    <s v="R1011"/>
    <s v="Dec"/>
    <n v="1970"/>
  </r>
  <r>
    <s v="Id3502"/>
    <n v="1998"/>
    <s v="Jun"/>
    <n v="23"/>
    <n v="0"/>
    <n v="9628.7900000000009"/>
    <x v="0"/>
    <x v="2"/>
    <s v="R1026"/>
    <s v="Jun"/>
    <n v="1998"/>
  </r>
  <r>
    <s v="Id3503"/>
    <n v="1979"/>
    <s v="Dec"/>
    <n v="19"/>
    <n v="2"/>
    <n v="9630.2999999999993"/>
    <x v="0"/>
    <x v="2"/>
    <s v="R1021"/>
    <s v="Dec"/>
    <n v="1979"/>
  </r>
  <r>
    <s v="Id3504"/>
    <n v="1972"/>
    <s v="Oct"/>
    <n v="23"/>
    <n v="2"/>
    <n v="9630.4"/>
    <x v="0"/>
    <x v="2"/>
    <s v="R1011"/>
    <s v="Oct"/>
    <n v="1972"/>
  </r>
  <r>
    <s v="Id3505"/>
    <n v="1968"/>
    <s v="Jun"/>
    <n v="22"/>
    <n v="0"/>
    <n v="9630.91"/>
    <x v="1"/>
    <x v="2"/>
    <s v="R1013"/>
    <s v="Jun"/>
    <n v="1968"/>
  </r>
  <r>
    <s v="Id3506"/>
    <n v="1970"/>
    <s v="Sep"/>
    <n v="30"/>
    <n v="0"/>
    <n v="9634.5400000000009"/>
    <x v="0"/>
    <x v="2"/>
    <s v="R1011"/>
    <s v="Sep"/>
    <n v="1970"/>
  </r>
  <r>
    <s v="Id3507"/>
    <n v="1971"/>
    <s v="Jul"/>
    <n v="19"/>
    <n v="0"/>
    <n v="9644.25"/>
    <x v="0"/>
    <x v="1"/>
    <s v="R1012"/>
    <s v="Jul"/>
    <n v="1971"/>
  </r>
  <r>
    <s v="Id3508"/>
    <n v="1974"/>
    <s v="Jul"/>
    <n v="8"/>
    <n v="0"/>
    <n v="9653.81"/>
    <x v="0"/>
    <x v="2"/>
    <s v="R1011"/>
    <s v="Jul"/>
    <n v="1974"/>
  </r>
  <r>
    <s v="Id3509"/>
    <n v="1981"/>
    <s v="Aug"/>
    <n v="8"/>
    <n v="1"/>
    <n v="9664.34"/>
    <x v="0"/>
    <x v="0"/>
    <s v="R1011"/>
    <s v="Aug"/>
    <n v="1981"/>
  </r>
  <r>
    <s v="Id3510"/>
    <n v="1966"/>
    <s v="Sep"/>
    <n v="16"/>
    <n v="0"/>
    <n v="9684.2900000000009"/>
    <x v="1"/>
    <x v="2"/>
    <s v="R1013"/>
    <s v="Sep"/>
    <n v="1966"/>
  </r>
  <r>
    <s v="Id3511"/>
    <n v="1964"/>
    <s v="Nov"/>
    <n v="7"/>
    <n v="0"/>
    <n v="9698.42"/>
    <x v="1"/>
    <x v="0"/>
    <s v="R1013"/>
    <s v="Nov"/>
    <n v="1964"/>
  </r>
  <r>
    <s v="Id3512"/>
    <n v="1977"/>
    <s v="Sep"/>
    <n v="19"/>
    <n v="3"/>
    <n v="9704.67"/>
    <x v="0"/>
    <x v="0"/>
    <s v="R1024"/>
    <s v="Sep"/>
    <n v="1977"/>
  </r>
  <r>
    <s v="Id3513"/>
    <n v="1972"/>
    <s v="Jul"/>
    <n v="10"/>
    <n v="0"/>
    <n v="9710.7099999999991"/>
    <x v="0"/>
    <x v="1"/>
    <s v="R1021"/>
    <s v="Jul"/>
    <n v="1972"/>
  </r>
  <r>
    <s v="Id3514"/>
    <n v="1975"/>
    <s v="Jun"/>
    <n v="27"/>
    <n v="2"/>
    <n v="9715.84"/>
    <x v="0"/>
    <x v="1"/>
    <s v="R1024"/>
    <s v="Jun"/>
    <n v="1975"/>
  </r>
  <r>
    <s v="Id3515"/>
    <n v="1970"/>
    <s v="Sep"/>
    <n v="12"/>
    <n v="0"/>
    <n v="9722.77"/>
    <x v="1"/>
    <x v="1"/>
    <s v="R1016"/>
    <s v="Sep"/>
    <n v="1970"/>
  </r>
  <r>
    <s v="Id3516"/>
    <n v="1970"/>
    <s v="Aug"/>
    <n v="18"/>
    <n v="1"/>
    <n v="9724.5300000000007"/>
    <x v="1"/>
    <x v="1"/>
    <s v="R1011"/>
    <s v="Aug"/>
    <n v="1970"/>
  </r>
  <r>
    <s v="Id3517"/>
    <n v="1970"/>
    <s v="Jul"/>
    <n v="4"/>
    <n v="1"/>
    <n v="9748.91"/>
    <x v="0"/>
    <x v="1"/>
    <s v="R1013"/>
    <s v="Jul"/>
    <n v="1970"/>
  </r>
  <r>
    <s v="Id3518"/>
    <n v="2001"/>
    <s v="Jul"/>
    <n v="14"/>
    <n v="0"/>
    <n v="9753.49"/>
    <x v="0"/>
    <x v="2"/>
    <s v="R1012"/>
    <s v="Jul"/>
    <n v="2001"/>
  </r>
  <r>
    <s v="Id3519"/>
    <n v="1965"/>
    <s v="Sep"/>
    <n v="5"/>
    <n v="0"/>
    <n v="9764.08"/>
    <x v="1"/>
    <x v="1"/>
    <s v="R1012"/>
    <s v="Sep"/>
    <n v="1965"/>
  </r>
  <r>
    <s v="Id3520"/>
    <n v="1973"/>
    <s v="Jul"/>
    <n v="7"/>
    <n v="1"/>
    <n v="9778.35"/>
    <x v="0"/>
    <x v="2"/>
    <s v="R1024"/>
    <s v="Jul"/>
    <n v="1973"/>
  </r>
  <r>
    <s v="Id3521"/>
    <n v="1996"/>
    <s v="Aug"/>
    <n v="8"/>
    <n v="0"/>
    <n v="9787.32"/>
    <x v="0"/>
    <x v="0"/>
    <s v="R1023"/>
    <s v="Aug"/>
    <n v="1996"/>
  </r>
  <r>
    <s v="Id3522"/>
    <n v="1977"/>
    <s v="Jun"/>
    <n v="7"/>
    <n v="5"/>
    <n v="9788.8700000000008"/>
    <x v="1"/>
    <x v="2"/>
    <s v="R1013"/>
    <s v="Jun"/>
    <n v="1977"/>
  </r>
  <r>
    <s v="Id3523"/>
    <n v="1973"/>
    <s v="Sep"/>
    <n v="17"/>
    <n v="2"/>
    <n v="9800.89"/>
    <x v="0"/>
    <x v="1"/>
    <s v="R1013"/>
    <s v="Sep"/>
    <n v="1973"/>
  </r>
  <r>
    <s v="Id3524"/>
    <n v="1972"/>
    <s v="Jun"/>
    <n v="28"/>
    <n v="0"/>
    <n v="9819.25"/>
    <x v="0"/>
    <x v="2"/>
    <s v="R1021"/>
    <s v="Jun"/>
    <n v="1972"/>
  </r>
  <r>
    <s v="Id3525"/>
    <n v="1972"/>
    <s v="Sep"/>
    <n v="26"/>
    <n v="0"/>
    <n v="9836.2099999999991"/>
    <x v="0"/>
    <x v="0"/>
    <s v="R1021"/>
    <s v="Sep"/>
    <n v="1972"/>
  </r>
  <r>
    <s v="Id3526"/>
    <n v="1992"/>
    <s v="Aug"/>
    <n v="13"/>
    <n v="0"/>
    <n v="9844.4500000000007"/>
    <x v="0"/>
    <x v="1"/>
    <s v="R1012"/>
    <s v="Aug"/>
    <n v="1992"/>
  </r>
  <r>
    <s v="Id3527"/>
    <n v="1968"/>
    <s v="Nov"/>
    <n v="4"/>
    <n v="0"/>
    <n v="9850.43"/>
    <x v="1"/>
    <x v="0"/>
    <s v="R1011"/>
    <s v="Nov"/>
    <n v="1968"/>
  </r>
  <r>
    <s v="Id3528"/>
    <n v="1971"/>
    <s v="Oct"/>
    <n v="23"/>
    <n v="1"/>
    <n v="9855.1299999999992"/>
    <x v="0"/>
    <x v="0"/>
    <s v="R1013"/>
    <s v="Oct"/>
    <n v="1971"/>
  </r>
  <r>
    <s v="Id3529"/>
    <n v="1971"/>
    <s v="Jul"/>
    <n v="17"/>
    <n v="1"/>
    <n v="9861.0300000000007"/>
    <x v="0"/>
    <x v="2"/>
    <s v="R1011"/>
    <s v="Jul"/>
    <n v="1971"/>
  </r>
  <r>
    <s v="Id3530"/>
    <n v="1969"/>
    <s v="Oct"/>
    <n v="20"/>
    <n v="0"/>
    <n v="9863.4699999999993"/>
    <x v="1"/>
    <x v="0"/>
    <s v="R1012"/>
    <s v="Oct"/>
    <n v="1969"/>
  </r>
  <r>
    <s v="Id3531"/>
    <n v="1971"/>
    <s v="Nov"/>
    <n v="9"/>
    <n v="0"/>
    <n v="9866.2999999999993"/>
    <x v="0"/>
    <x v="0"/>
    <s v="R1024"/>
    <s v="Nov"/>
    <n v="1971"/>
  </r>
  <r>
    <s v="Id3532"/>
    <n v="1969"/>
    <s v="Aug"/>
    <n v="13"/>
    <n v="0"/>
    <n v="9869.81"/>
    <x v="1"/>
    <x v="0"/>
    <s v="R1012"/>
    <s v="Aug"/>
    <n v="1969"/>
  </r>
  <r>
    <s v="Id3533"/>
    <n v="1998"/>
    <s v="Jul"/>
    <n v="6"/>
    <n v="0"/>
    <n v="9870.59"/>
    <x v="0"/>
    <x v="2"/>
    <s v="R1023"/>
    <s v="Jul"/>
    <n v="1998"/>
  </r>
  <r>
    <s v="Id3534"/>
    <n v="1971"/>
    <s v="Dec"/>
    <n v="22"/>
    <n v="1"/>
    <n v="9872.7000000000007"/>
    <x v="0"/>
    <x v="2"/>
    <s v="R1011"/>
    <s v="Dec"/>
    <n v="1971"/>
  </r>
  <r>
    <s v="Id3535"/>
    <n v="1971"/>
    <s v="Jul"/>
    <n v="3"/>
    <n v="0"/>
    <n v="9875.68"/>
    <x v="0"/>
    <x v="0"/>
    <s v="R1024"/>
    <s v="Jul"/>
    <n v="1971"/>
  </r>
  <r>
    <s v="Id3536"/>
    <n v="1971"/>
    <s v="Oct"/>
    <n v="3"/>
    <n v="1"/>
    <n v="9877.61"/>
    <x v="0"/>
    <x v="1"/>
    <s v="R1013"/>
    <s v="Oct"/>
    <n v="1971"/>
  </r>
  <r>
    <s v="Id3537"/>
    <n v="1971"/>
    <s v="Nov"/>
    <n v="8"/>
    <n v="1"/>
    <n v="9880.07"/>
    <x v="0"/>
    <x v="0"/>
    <s v="R1011"/>
    <s v="Nov"/>
    <n v="1971"/>
  </r>
  <r>
    <s v="Id3538"/>
    <n v="1966"/>
    <s v="Nov"/>
    <n v="5"/>
    <n v="0"/>
    <n v="9890.23"/>
    <x v="1"/>
    <x v="0"/>
    <s v="R1013"/>
    <s v="Nov"/>
    <n v="1966"/>
  </r>
  <r>
    <s v="Id3539"/>
    <n v="1996"/>
    <s v="Jul"/>
    <n v="8"/>
    <n v="0"/>
    <n v="9894.69"/>
    <x v="0"/>
    <x v="0"/>
    <s v="R1012"/>
    <s v="Jul"/>
    <n v="1996"/>
  </r>
  <r>
    <s v="Id3540"/>
    <n v="1962"/>
    <s v="Aug"/>
    <n v="17"/>
    <n v="0"/>
    <n v="9907.83"/>
    <x v="1"/>
    <x v="2"/>
    <s v="R1013"/>
    <s v="Aug"/>
    <n v="1962"/>
  </r>
  <r>
    <s v="Id3541"/>
    <n v="1972"/>
    <s v="Sep"/>
    <n v="14"/>
    <n v="1"/>
    <n v="9910.36"/>
    <x v="0"/>
    <x v="0"/>
    <s v="R1012"/>
    <s v="Sep"/>
    <n v="1972"/>
  </r>
  <r>
    <s v="Id3542"/>
    <n v="1985"/>
    <s v="Aug"/>
    <n v="19"/>
    <n v="3"/>
    <n v="9930.64"/>
    <x v="0"/>
    <x v="0"/>
    <s v="R1025"/>
    <s v="Aug"/>
    <n v="1985"/>
  </r>
  <r>
    <s v="Id3543"/>
    <n v="1983"/>
    <s v="Dec"/>
    <n v="3"/>
    <n v="3"/>
    <n v="9931.9599999999991"/>
    <x v="0"/>
    <x v="2"/>
    <s v="R1012"/>
    <s v="Dec"/>
    <n v="1983"/>
  </r>
  <r>
    <s v="Id3544"/>
    <n v="1964"/>
    <s v="Sep"/>
    <n v="11"/>
    <n v="0"/>
    <n v="9933.44"/>
    <x v="1"/>
    <x v="0"/>
    <s v="R1013"/>
    <s v="Sep"/>
    <n v="1964"/>
  </r>
  <r>
    <s v="Id3545"/>
    <n v="1971"/>
    <s v="Dec"/>
    <n v="26"/>
    <n v="1"/>
    <n v="9957.7199999999993"/>
    <x v="0"/>
    <x v="0"/>
    <s v="R1018"/>
    <s v="Dec"/>
    <n v="1971"/>
  </r>
  <r>
    <s v="Id3546"/>
    <n v="1971"/>
    <s v="Oct"/>
    <n v="6"/>
    <n v="1"/>
    <n v="9964.06"/>
    <x v="0"/>
    <x v="2"/>
    <s v="R1019"/>
    <s v="Oct"/>
    <n v="1971"/>
  </r>
  <r>
    <s v="Id3547"/>
    <n v="1970"/>
    <s v="Aug"/>
    <n v="11"/>
    <n v="0"/>
    <n v="9991.0400000000009"/>
    <x v="0"/>
    <x v="0"/>
    <s v="R1012"/>
    <s v="Aug"/>
    <n v="1970"/>
  </r>
  <r>
    <s v="Id3548"/>
    <n v="1988"/>
    <s v="Jul"/>
    <n v="3"/>
    <n v="3"/>
    <n v="10011.44"/>
    <x v="1"/>
    <x v="0"/>
    <s v="R1026"/>
    <s v="Jul"/>
    <n v="1988"/>
  </r>
  <r>
    <s v="Id3549"/>
    <n v="1979"/>
    <s v="Dec"/>
    <n v="28"/>
    <n v="2"/>
    <n v="10027.15"/>
    <x v="1"/>
    <x v="1"/>
    <s v="R1021"/>
    <s v="Dec"/>
    <n v="1979"/>
  </r>
  <r>
    <s v="Id3550"/>
    <n v="1974"/>
    <s v="Aug"/>
    <n v="30"/>
    <n v="2"/>
    <n v="10043.25"/>
    <x v="1"/>
    <x v="2"/>
    <s v="R1024"/>
    <s v="Aug"/>
    <n v="1974"/>
  </r>
  <r>
    <s v="Id3551"/>
    <n v="1969"/>
    <s v="Aug"/>
    <n v="22"/>
    <n v="1"/>
    <n v="10065.41"/>
    <x v="1"/>
    <x v="2"/>
    <s v="R1011"/>
    <s v="Aug"/>
    <n v="1969"/>
  </r>
  <r>
    <s v="Id3552"/>
    <n v="1969"/>
    <s v="Oct"/>
    <n v="27"/>
    <n v="0"/>
    <n v="10072.06"/>
    <x v="1"/>
    <x v="1"/>
    <s v="R1017"/>
    <s v="Oct"/>
    <n v="1969"/>
  </r>
  <r>
    <s v="Id3553"/>
    <n v="1969"/>
    <s v="Jul"/>
    <n v="3"/>
    <n v="1"/>
    <n v="10085.85"/>
    <x v="1"/>
    <x v="0"/>
    <s v="R1011"/>
    <s v="Jul"/>
    <n v="1969"/>
  </r>
  <r>
    <s v="Id3554"/>
    <n v="1976"/>
    <s v="Dec"/>
    <n v="19"/>
    <n v="5"/>
    <n v="10096.969999999999"/>
    <x v="1"/>
    <x v="2"/>
    <s v="R1011"/>
    <s v="Dec"/>
    <n v="1976"/>
  </r>
  <r>
    <s v="Id3555"/>
    <n v="1972"/>
    <s v="Oct"/>
    <n v="19"/>
    <n v="1"/>
    <n v="10106.129999999999"/>
    <x v="1"/>
    <x v="1"/>
    <s v="R1024"/>
    <s v="Oct"/>
    <n v="1972"/>
  </r>
  <r>
    <s v="Id3556"/>
    <n v="1972"/>
    <s v="Aug"/>
    <n v="8"/>
    <n v="2"/>
    <n v="10107.219999999999"/>
    <x v="1"/>
    <x v="1"/>
    <s v="R1013"/>
    <s v="Aug"/>
    <n v="1972"/>
  </r>
  <r>
    <s v="Id3557"/>
    <n v="1975"/>
    <s v="Jul"/>
    <n v="2"/>
    <n v="3"/>
    <n v="10115.01"/>
    <x v="1"/>
    <x v="0"/>
    <s v="R1012"/>
    <s v="Jul"/>
    <n v="1975"/>
  </r>
  <r>
    <s v="Id3558"/>
    <n v="1972"/>
    <s v="Nov"/>
    <n v="16"/>
    <n v="2"/>
    <n v="10118.42"/>
    <x v="1"/>
    <x v="0"/>
    <s v="R1011"/>
    <s v="Nov"/>
    <n v="1972"/>
  </r>
  <r>
    <s v="Id3559"/>
    <n v="1997"/>
    <s v="Sep"/>
    <n v="5"/>
    <n v="0"/>
    <n v="10139.84"/>
    <x v="1"/>
    <x v="2"/>
    <s v="R1012"/>
    <s v="Sep"/>
    <n v="1997"/>
  </r>
  <r>
    <s v="Id3560"/>
    <n v="1974"/>
    <s v="Dec"/>
    <n v="30"/>
    <n v="3"/>
    <n v="10141.14"/>
    <x v="1"/>
    <x v="1"/>
    <s v="R1016"/>
    <s v="Dec"/>
    <n v="1974"/>
  </r>
  <r>
    <s v="Id3561"/>
    <n v="1981"/>
    <s v="Jun"/>
    <n v="12"/>
    <n v="1"/>
    <n v="10146.129999999999"/>
    <x v="1"/>
    <x v="1"/>
    <s v="R1025"/>
    <s v="Jun"/>
    <n v="1981"/>
  </r>
  <r>
    <s v="Id3562"/>
    <n v="1973"/>
    <s v="Oct"/>
    <n v="13"/>
    <n v="2"/>
    <n v="10156.780000000001"/>
    <x v="1"/>
    <x v="2"/>
    <s v="R1012"/>
    <s v="Oct"/>
    <n v="1973"/>
  </r>
  <r>
    <s v="Id3563"/>
    <n v="1972"/>
    <s v="Jul"/>
    <n v="10"/>
    <n v="0"/>
    <n v="10160.870000000001"/>
    <x v="1"/>
    <x v="0"/>
    <s v="R1025"/>
    <s v="Jul"/>
    <n v="1972"/>
  </r>
  <r>
    <s v="Id3564"/>
    <n v="1985"/>
    <s v="Oct"/>
    <n v="16"/>
    <n v="3"/>
    <n v="10191.82"/>
    <x v="1"/>
    <x v="2"/>
    <s v="R1026"/>
    <s v="Oct"/>
    <n v="1985"/>
  </r>
  <r>
    <s v="Id3565"/>
    <n v="1970"/>
    <s v="Dec"/>
    <n v="24"/>
    <n v="0"/>
    <n v="10197.77"/>
    <x v="1"/>
    <x v="1"/>
    <s v="R1024"/>
    <s v="Dec"/>
    <n v="1970"/>
  </r>
  <r>
    <s v="Id3566"/>
    <n v="1967"/>
    <s v="Sep"/>
    <n v="26"/>
    <n v="0"/>
    <n v="10214.64"/>
    <x v="1"/>
    <x v="2"/>
    <s v="R1011"/>
    <s v="Sep"/>
    <n v="1967"/>
  </r>
  <r>
    <s v="Id3567"/>
    <n v="1967"/>
    <s v="Jun"/>
    <n v="28"/>
    <n v="0"/>
    <n v="10226.280000000001"/>
    <x v="1"/>
    <x v="0"/>
    <s v="R1013"/>
    <s v="Jun"/>
    <n v="1967"/>
  </r>
  <r>
    <s v="Id3568"/>
    <n v="1968"/>
    <s v="Sep"/>
    <n v="23"/>
    <n v="0"/>
    <n v="10231.5"/>
    <x v="1"/>
    <x v="1"/>
    <s v="R1012"/>
    <s v="Sep"/>
    <n v="1968"/>
  </r>
  <r>
    <s v="Id3569"/>
    <n v="1975"/>
    <s v="Aug"/>
    <n v="15"/>
    <n v="1"/>
    <n v="10259.129999999999"/>
    <x v="1"/>
    <x v="2"/>
    <s v="R1011"/>
    <s v="Aug"/>
    <n v="1975"/>
  </r>
  <r>
    <s v="Id3570"/>
    <n v="1973"/>
    <s v="Sep"/>
    <n v="5"/>
    <n v="3"/>
    <n v="10264.44"/>
    <x v="1"/>
    <x v="2"/>
    <s v="R1012"/>
    <s v="Sep"/>
    <n v="1973"/>
  </r>
  <r>
    <s v="Id3571"/>
    <n v="1973"/>
    <s v="Nov"/>
    <n v="27"/>
    <n v="3"/>
    <n v="10269.459999999999"/>
    <x v="1"/>
    <x v="0"/>
    <s v="R1012"/>
    <s v="Nov"/>
    <n v="1973"/>
  </r>
  <r>
    <s v="Id3572"/>
    <n v="1970"/>
    <s v="Jun"/>
    <n v="21"/>
    <n v="0"/>
    <n v="10274.33"/>
    <x v="1"/>
    <x v="1"/>
    <s v="R1024"/>
    <s v="Jun"/>
    <n v="1970"/>
  </r>
  <r>
    <s v="Id3573"/>
    <n v="1988"/>
    <s v="Sep"/>
    <n v="14"/>
    <n v="3"/>
    <n v="10276.99"/>
    <x v="1"/>
    <x v="1"/>
    <s v="R1021"/>
    <s v="Sep"/>
    <n v="1988"/>
  </r>
  <r>
    <s v="Id3574"/>
    <n v="1963"/>
    <s v="Sep"/>
    <n v="24"/>
    <n v="0"/>
    <n v="10308.040000000001"/>
    <x v="1"/>
    <x v="1"/>
    <s v="R1013"/>
    <s v="Sep"/>
    <n v="1963"/>
  </r>
  <r>
    <s v="Id3575"/>
    <n v="1962"/>
    <s v="Jul"/>
    <n v="12"/>
    <n v="0"/>
    <n v="10310.780000000001"/>
    <x v="1"/>
    <x v="0"/>
    <s v="R1012"/>
    <s v="Jul"/>
    <n v="1962"/>
  </r>
  <r>
    <s v="Id3576"/>
    <n v="1991"/>
    <s v="Nov"/>
    <n v="17"/>
    <n v="3"/>
    <n v="10315.91"/>
    <x v="1"/>
    <x v="2"/>
    <s v="R1012"/>
    <s v="Nov"/>
    <n v="1991"/>
  </r>
  <r>
    <s v="Id3577"/>
    <n v="1991"/>
    <s v="Aug"/>
    <n v="21"/>
    <n v="3"/>
    <n v="10322.9"/>
    <x v="1"/>
    <x v="1"/>
    <s v="R1026"/>
    <s v="Aug"/>
    <n v="1991"/>
  </r>
  <r>
    <s v="Id3578"/>
    <n v="1970"/>
    <s v="Dec"/>
    <n v="1"/>
    <n v="2"/>
    <n v="10325.209999999999"/>
    <x v="1"/>
    <x v="0"/>
    <s v="R1011"/>
    <s v="Dec"/>
    <n v="1970"/>
  </r>
  <r>
    <s v="Id3579"/>
    <n v="1982"/>
    <s v="Jul"/>
    <n v="21"/>
    <n v="3"/>
    <n v="10329.06"/>
    <x v="1"/>
    <x v="1"/>
    <s v="R1021"/>
    <s v="Jul"/>
    <n v="1982"/>
  </r>
  <r>
    <s v="Id3580"/>
    <n v="1968"/>
    <s v="Jul"/>
    <n v="19"/>
    <n v="0"/>
    <n v="10338.93"/>
    <x v="1"/>
    <x v="1"/>
    <s v="R1013"/>
    <s v="Jul"/>
    <n v="1968"/>
  </r>
  <r>
    <s v="Id3581"/>
    <n v="1973"/>
    <s v="Aug"/>
    <n v="8"/>
    <n v="0"/>
    <n v="10345.93"/>
    <x v="1"/>
    <x v="2"/>
    <s v="R1021"/>
    <s v="Aug"/>
    <n v="1973"/>
  </r>
  <r>
    <s v="Id3582"/>
    <n v="1974"/>
    <s v="Sep"/>
    <n v="29"/>
    <n v="0"/>
    <n v="10352.48"/>
    <x v="1"/>
    <x v="1"/>
    <s v="R1012"/>
    <s v="Sep"/>
    <n v="1974"/>
  </r>
  <r>
    <s v="Id3583"/>
    <n v="1969"/>
    <s v="Jun"/>
    <n v="17"/>
    <n v="0"/>
    <n v="10355.64"/>
    <x v="1"/>
    <x v="1"/>
    <s v="R1012"/>
    <s v="Jun"/>
    <n v="1969"/>
  </r>
  <r>
    <s v="Id3584"/>
    <n v="1971"/>
    <s v="Sep"/>
    <n v="6"/>
    <n v="0"/>
    <n v="10356.67"/>
    <x v="1"/>
    <x v="1"/>
    <s v="R1025"/>
    <s v="Sep"/>
    <n v="1971"/>
  </r>
  <r>
    <s v="Id3585"/>
    <n v="1973"/>
    <s v="Sep"/>
    <n v="29"/>
    <n v="2"/>
    <n v="10370.91"/>
    <x v="1"/>
    <x v="0"/>
    <s v="R1024"/>
    <s v="Sep"/>
    <n v="1973"/>
  </r>
  <r>
    <s v="Id3586"/>
    <n v="1973"/>
    <s v="Sep"/>
    <n v="19"/>
    <n v="3"/>
    <n v="10381.48"/>
    <x v="1"/>
    <x v="0"/>
    <s v="R1013"/>
    <s v="Sep"/>
    <n v="1973"/>
  </r>
  <r>
    <s v="Id3587"/>
    <n v="1969"/>
    <s v="Jul"/>
    <n v="7"/>
    <n v="0"/>
    <n v="10403.27"/>
    <x v="1"/>
    <x v="2"/>
    <s v="R1020"/>
    <s v="Jul"/>
    <n v="1969"/>
  </r>
  <r>
    <s v="Id3588"/>
    <n v="1975"/>
    <s v="Jun"/>
    <n v="5"/>
    <n v="4"/>
    <n v="10407.09"/>
    <x v="1"/>
    <x v="1"/>
    <s v="R1015"/>
    <s v="Jun"/>
    <n v="1975"/>
  </r>
  <r>
    <s v="Id3589"/>
    <n v="1980"/>
    <s v="Oct"/>
    <n v="24"/>
    <n v="2"/>
    <n v="10407.98"/>
    <x v="1"/>
    <x v="1"/>
    <s v="R1021"/>
    <s v="Oct"/>
    <n v="1980"/>
  </r>
  <r>
    <s v="Id3590"/>
    <n v="1973"/>
    <s v="Oct"/>
    <n v="11"/>
    <n v="0"/>
    <n v="10419.59"/>
    <x v="1"/>
    <x v="2"/>
    <s v="R1025"/>
    <s v="Oct"/>
    <n v="1973"/>
  </r>
  <r>
    <s v="Id3591"/>
    <n v="1979"/>
    <s v="Nov"/>
    <n v="25"/>
    <n v="2"/>
    <n v="10419.65"/>
    <x v="1"/>
    <x v="2"/>
    <s v="R1025"/>
    <s v="Nov"/>
    <n v="1979"/>
  </r>
  <r>
    <s v="Id3592"/>
    <n v="1968"/>
    <s v="Dec"/>
    <n v="27"/>
    <n v="0"/>
    <n v="10422.92"/>
    <x v="1"/>
    <x v="1"/>
    <s v="R1017"/>
    <s v="Dec"/>
    <n v="1968"/>
  </r>
  <r>
    <s v="Id3593"/>
    <n v="1968"/>
    <s v="Aug"/>
    <n v="23"/>
    <n v="0"/>
    <n v="10435.07"/>
    <x v="1"/>
    <x v="1"/>
    <s v="R1016"/>
    <s v="Aug"/>
    <n v="1968"/>
  </r>
  <r>
    <s v="Id3594"/>
    <n v="1968"/>
    <s v="Aug"/>
    <n v="29"/>
    <n v="1"/>
    <n v="10436.1"/>
    <x v="1"/>
    <x v="0"/>
    <s v="R1011"/>
    <s v="Aug"/>
    <n v="1968"/>
  </r>
  <r>
    <s v="Id3595"/>
    <n v="1968"/>
    <s v="Nov"/>
    <n v="8"/>
    <n v="1"/>
    <n v="10450.549999999999"/>
    <x v="1"/>
    <x v="1"/>
    <s v="R1011"/>
    <s v="Nov"/>
    <n v="1968"/>
  </r>
  <r>
    <s v="Id3596"/>
    <n v="1964"/>
    <s v="Oct"/>
    <n v="14"/>
    <n v="0"/>
    <n v="10455.1"/>
    <x v="1"/>
    <x v="1"/>
    <s v="R1012"/>
    <s v="Oct"/>
    <n v="1964"/>
  </r>
  <r>
    <s v="Id3597"/>
    <n v="1976"/>
    <s v="Aug"/>
    <n v="3"/>
    <n v="2"/>
    <n v="10455.14"/>
    <x v="1"/>
    <x v="2"/>
    <s v="R1021"/>
    <s v="Aug"/>
    <n v="1976"/>
  </r>
  <r>
    <s v="Id3598"/>
    <n v="1964"/>
    <s v="Jul"/>
    <n v="27"/>
    <n v="0"/>
    <n v="10459.19"/>
    <x v="1"/>
    <x v="1"/>
    <s v="R1013"/>
    <s v="Jul"/>
    <n v="1964"/>
  </r>
  <r>
    <s v="Id3599"/>
    <n v="1969"/>
    <s v="Sep"/>
    <n v="22"/>
    <n v="1"/>
    <n v="10461.98"/>
    <x v="1"/>
    <x v="1"/>
    <s v="R1012"/>
    <s v="Sep"/>
    <n v="1969"/>
  </r>
  <r>
    <s v="Id3600"/>
    <n v="1987"/>
    <s v="Jun"/>
    <n v="28"/>
    <n v="3"/>
    <n v="10464.83"/>
    <x v="1"/>
    <x v="1"/>
    <s v="R1012"/>
    <s v="Jun"/>
    <n v="1987"/>
  </r>
  <r>
    <s v="Id3601"/>
    <n v="1978"/>
    <s v="Aug"/>
    <n v="21"/>
    <n v="2"/>
    <n v="10486.55"/>
    <x v="1"/>
    <x v="0"/>
    <s v="R1025"/>
    <s v="Aug"/>
    <n v="1978"/>
  </r>
  <r>
    <s v="Id3602"/>
    <n v="1972"/>
    <s v="Oct"/>
    <n v="19"/>
    <n v="2"/>
    <n v="10493.95"/>
    <x v="1"/>
    <x v="1"/>
    <s v="R1012"/>
    <s v="Oct"/>
    <n v="1972"/>
  </r>
  <r>
    <s v="Id3603"/>
    <n v="1977"/>
    <s v="Oct"/>
    <n v="25"/>
    <n v="2"/>
    <n v="10495.6"/>
    <x v="1"/>
    <x v="1"/>
    <s v="R1012"/>
    <s v="Oct"/>
    <n v="1977"/>
  </r>
  <r>
    <s v="Id3604"/>
    <n v="1971"/>
    <s v="Sep"/>
    <n v="26"/>
    <n v="0"/>
    <n v="10546.48"/>
    <x v="1"/>
    <x v="0"/>
    <s v="R1011"/>
    <s v="Sep"/>
    <n v="1971"/>
  </r>
  <r>
    <s v="Id3605"/>
    <n v="1971"/>
    <s v="Jun"/>
    <n v="29"/>
    <n v="3"/>
    <n v="10560.49"/>
    <x v="1"/>
    <x v="2"/>
    <s v="R1013"/>
    <s v="Jun"/>
    <n v="1971"/>
  </r>
  <r>
    <s v="Id3606"/>
    <n v="1969"/>
    <s v="Jul"/>
    <n v="17"/>
    <n v="0"/>
    <n v="10564.88"/>
    <x v="1"/>
    <x v="1"/>
    <s v="R1024"/>
    <s v="Jul"/>
    <n v="1969"/>
  </r>
  <r>
    <s v="Id3607"/>
    <n v="1966"/>
    <s v="Dec"/>
    <n v="11"/>
    <n v="0"/>
    <n v="10577.09"/>
    <x v="1"/>
    <x v="0"/>
    <s v="R1011"/>
    <s v="Dec"/>
    <n v="1966"/>
  </r>
  <r>
    <s v="Id3608"/>
    <n v="1969"/>
    <s v="Dec"/>
    <n v="25"/>
    <n v="1"/>
    <n v="10579.71"/>
    <x v="1"/>
    <x v="0"/>
    <s v="R1013"/>
    <s v="Dec"/>
    <n v="1969"/>
  </r>
  <r>
    <s v="Id3609"/>
    <n v="1966"/>
    <s v="Nov"/>
    <n v="3"/>
    <n v="0"/>
    <n v="10594.23"/>
    <x v="1"/>
    <x v="0"/>
    <s v="R1013"/>
    <s v="Nov"/>
    <n v="1966"/>
  </r>
  <r>
    <s v="Id3610"/>
    <n v="1967"/>
    <s v="Nov"/>
    <n v="29"/>
    <n v="0"/>
    <n v="10594.5"/>
    <x v="1"/>
    <x v="1"/>
    <s v="R1012"/>
    <s v="Nov"/>
    <n v="1967"/>
  </r>
  <r>
    <s v="Id3611"/>
    <n v="1972"/>
    <s v="Dec"/>
    <n v="14"/>
    <n v="3"/>
    <n v="10600.55"/>
    <x v="1"/>
    <x v="1"/>
    <s v="R1012"/>
    <s v="Dec"/>
    <n v="1972"/>
  </r>
  <r>
    <s v="Id3612"/>
    <n v="1966"/>
    <s v="Jul"/>
    <n v="20"/>
    <n v="0"/>
    <n v="10601.41"/>
    <x v="1"/>
    <x v="2"/>
    <s v="R1011"/>
    <s v="Jul"/>
    <n v="1966"/>
  </r>
  <r>
    <s v="Id3613"/>
    <n v="1967"/>
    <s v="Jun"/>
    <n v="23"/>
    <n v="0"/>
    <n v="10601.63"/>
    <x v="1"/>
    <x v="2"/>
    <s v="R1012"/>
    <s v="Jun"/>
    <n v="1967"/>
  </r>
  <r>
    <s v="Id3614"/>
    <n v="1966"/>
    <s v="Jul"/>
    <n v="2"/>
    <n v="0"/>
    <n v="10602.39"/>
    <x v="1"/>
    <x v="0"/>
    <s v="R1011"/>
    <s v="Jul"/>
    <n v="1966"/>
  </r>
  <r>
    <s v="Id3615"/>
    <n v="1965"/>
    <s v="Jun"/>
    <n v="27"/>
    <n v="0"/>
    <n v="10608.67"/>
    <x v="1"/>
    <x v="0"/>
    <s v="R1012"/>
    <s v="Jun"/>
    <n v="1965"/>
  </r>
  <r>
    <s v="Id3616"/>
    <n v="1992"/>
    <s v="Jul"/>
    <n v="23"/>
    <n v="0"/>
    <n v="10617.04"/>
    <x v="1"/>
    <x v="0"/>
    <s v="R1026"/>
    <s v="Jul"/>
    <n v="1992"/>
  </r>
  <r>
    <s v="Id3617"/>
    <n v="1990"/>
    <s v="Jul"/>
    <n v="6"/>
    <n v="3"/>
    <n v="10620.26"/>
    <x v="1"/>
    <x v="0"/>
    <s v="R1012"/>
    <s v="Jul"/>
    <n v="1990"/>
  </r>
  <r>
    <s v="Id3618"/>
    <n v="1964"/>
    <s v="Aug"/>
    <n v="8"/>
    <n v="0"/>
    <n v="10627.81"/>
    <x v="1"/>
    <x v="0"/>
    <s v="R1013"/>
    <s v="Aug"/>
    <n v="1964"/>
  </r>
  <r>
    <s v="Id3619"/>
    <n v="1976"/>
    <s v="Nov"/>
    <n v="22"/>
    <n v="2"/>
    <n v="10665.44"/>
    <x v="1"/>
    <x v="2"/>
    <s v="R1021"/>
    <s v="Nov"/>
    <n v="1976"/>
  </r>
  <r>
    <s v="Id3620"/>
    <n v="1962"/>
    <s v="Sep"/>
    <n v="7"/>
    <n v="0"/>
    <n v="10676.83"/>
    <x v="1"/>
    <x v="0"/>
    <s v="R1013"/>
    <s v="Sep"/>
    <n v="1962"/>
  </r>
  <r>
    <s v="Id3621"/>
    <n v="1977"/>
    <s v="Aug"/>
    <n v="2"/>
    <n v="2"/>
    <n v="10690.11"/>
    <x v="1"/>
    <x v="2"/>
    <s v="R1021"/>
    <s v="Aug"/>
    <n v="1977"/>
  </r>
  <r>
    <s v="Id3622"/>
    <n v="1976"/>
    <s v="Sep"/>
    <n v="30"/>
    <n v="2"/>
    <n v="10698.38"/>
    <x v="1"/>
    <x v="1"/>
    <s v="R1025"/>
    <s v="Sep"/>
    <n v="1976"/>
  </r>
  <r>
    <s v="Id3623"/>
    <n v="1972"/>
    <s v="Oct"/>
    <n v="24"/>
    <n v="3"/>
    <n v="10702.64"/>
    <x v="1"/>
    <x v="0"/>
    <s v="R1013"/>
    <s v="Oct"/>
    <n v="1972"/>
  </r>
  <r>
    <s v="Id3624"/>
    <n v="1967"/>
    <s v="Jul"/>
    <n v="30"/>
    <n v="0"/>
    <n v="10704.47"/>
    <x v="1"/>
    <x v="2"/>
    <s v="R1011"/>
    <s v="Jul"/>
    <n v="1967"/>
  </r>
  <r>
    <s v="Id3625"/>
    <n v="1967"/>
    <s v="Oct"/>
    <n v="5"/>
    <n v="0"/>
    <n v="10713.64"/>
    <x v="1"/>
    <x v="0"/>
    <s v="R1011"/>
    <s v="Oct"/>
    <n v="1967"/>
  </r>
  <r>
    <s v="Id3626"/>
    <n v="1992"/>
    <s v="Jun"/>
    <n v="25"/>
    <n v="0"/>
    <n v="10719.57"/>
    <x v="1"/>
    <x v="1"/>
    <s v="R1012"/>
    <s v="Jun"/>
    <n v="1992"/>
  </r>
  <r>
    <s v="Id3627"/>
    <n v="1974"/>
    <s v="Dec"/>
    <n v="9"/>
    <n v="4"/>
    <n v="10736.87"/>
    <x v="1"/>
    <x v="1"/>
    <s v="R1016"/>
    <s v="Dec"/>
    <n v="1974"/>
  </r>
  <r>
    <s v="Id3628"/>
    <n v="1986"/>
    <s v="Aug"/>
    <n v="29"/>
    <n v="3"/>
    <n v="10749.02"/>
    <x v="1"/>
    <x v="1"/>
    <s v="R1026"/>
    <s v="Aug"/>
    <n v="1986"/>
  </r>
  <r>
    <s v="Id3629"/>
    <n v="1989"/>
    <s v="Nov"/>
    <n v="25"/>
    <n v="3"/>
    <n v="10769.75"/>
    <x v="1"/>
    <x v="2"/>
    <s v="R1022"/>
    <s v="Nov"/>
    <n v="1989"/>
  </r>
  <r>
    <s v="Id3630"/>
    <n v="1967"/>
    <s v="Nov"/>
    <n v="11"/>
    <n v="1"/>
    <n v="10791.96"/>
    <x v="1"/>
    <x v="2"/>
    <s v="R1011"/>
    <s v="Nov"/>
    <n v="1967"/>
  </r>
  <r>
    <s v="Id3631"/>
    <n v="1999"/>
    <s v="Dec"/>
    <n v="24"/>
    <n v="0"/>
    <n v="10795.94"/>
    <x v="1"/>
    <x v="1"/>
    <s v="R1011"/>
    <s v="Dec"/>
    <n v="1999"/>
  </r>
  <r>
    <s v="Id3632"/>
    <n v="1967"/>
    <s v="Oct"/>
    <n v="23"/>
    <n v="0"/>
    <n v="10796.35"/>
    <x v="1"/>
    <x v="1"/>
    <s v="R1019"/>
    <s v="Oct"/>
    <n v="1967"/>
  </r>
  <r>
    <s v="Id3633"/>
    <n v="1970"/>
    <s v="Oct"/>
    <n v="28"/>
    <n v="1"/>
    <n v="10797.34"/>
    <x v="1"/>
    <x v="2"/>
    <s v="R1023"/>
    <s v="Oct"/>
    <n v="1970"/>
  </r>
  <r>
    <s v="Id3634"/>
    <n v="1970"/>
    <s v="Dec"/>
    <n v="18"/>
    <n v="2"/>
    <n v="10806.84"/>
    <x v="1"/>
    <x v="2"/>
    <s v="R1011"/>
    <s v="Dec"/>
    <n v="1970"/>
  </r>
  <r>
    <s v="Id3635"/>
    <n v="1967"/>
    <s v="Oct"/>
    <n v="2"/>
    <n v="1"/>
    <n v="10807.49"/>
    <x v="1"/>
    <x v="2"/>
    <s v="R1013"/>
    <s v="Oct"/>
    <n v="1967"/>
  </r>
  <r>
    <s v="Id3636"/>
    <n v="1968"/>
    <s v="Jul"/>
    <n v="28"/>
    <n v="1"/>
    <n v="10825.25"/>
    <x v="1"/>
    <x v="0"/>
    <s v="R1012"/>
    <s v="Jul"/>
    <n v="1968"/>
  </r>
  <r>
    <s v="Id3637"/>
    <n v="1971"/>
    <s v="Dec"/>
    <n v="20"/>
    <n v="2"/>
    <n v="10848.13"/>
    <x v="1"/>
    <x v="0"/>
    <s v="R1012"/>
    <s v="Dec"/>
    <n v="1971"/>
  </r>
  <r>
    <s v="Id3638"/>
    <n v="1994"/>
    <s v="Sep"/>
    <n v="6"/>
    <n v="0"/>
    <n v="10886.66"/>
    <x v="1"/>
    <x v="0"/>
    <s v="R1012"/>
    <s v="Sep"/>
    <n v="1994"/>
  </r>
  <r>
    <s v="Id3639"/>
    <n v="1968"/>
    <s v="Nov"/>
    <n v="13"/>
    <n v="0"/>
    <n v="10923.93"/>
    <x v="1"/>
    <x v="1"/>
    <s v="R1024"/>
    <s v="Nov"/>
    <n v="1968"/>
  </r>
  <r>
    <s v="Id3640"/>
    <n v="1968"/>
    <s v="Nov"/>
    <n v="12"/>
    <n v="1"/>
    <n v="10928.85"/>
    <x v="1"/>
    <x v="0"/>
    <s v="R1013"/>
    <s v="Nov"/>
    <n v="1968"/>
  </r>
  <r>
    <s v="Id3641"/>
    <n v="1969"/>
    <s v="Nov"/>
    <n v="10"/>
    <n v="1"/>
    <n v="10942.13"/>
    <x v="1"/>
    <x v="0"/>
    <s v="R1012"/>
    <s v="Nov"/>
    <n v="1969"/>
  </r>
  <r>
    <s v="Id3642"/>
    <n v="1965"/>
    <s v="Dec"/>
    <n v="4"/>
    <n v="0"/>
    <n v="10959.33"/>
    <x v="1"/>
    <x v="0"/>
    <s v="R1011"/>
    <s v="Dec"/>
    <n v="1965"/>
  </r>
  <r>
    <s v="Id3643"/>
    <n v="1969"/>
    <s v="Aug"/>
    <n v="14"/>
    <n v="1"/>
    <n v="10959.69"/>
    <x v="1"/>
    <x v="0"/>
    <s v="R1012"/>
    <s v="Aug"/>
    <n v="1969"/>
  </r>
  <r>
    <s v="Id3644"/>
    <n v="1965"/>
    <s v="Jun"/>
    <n v="19"/>
    <n v="0"/>
    <n v="10965.45"/>
    <x v="1"/>
    <x v="2"/>
    <s v="R1011"/>
    <s v="Jun"/>
    <n v="1965"/>
  </r>
  <r>
    <s v="Id3645"/>
    <n v="1966"/>
    <s v="Jul"/>
    <n v="9"/>
    <n v="0"/>
    <n v="10976.25"/>
    <x v="1"/>
    <x v="2"/>
    <s v="R1012"/>
    <s v="Jul"/>
    <n v="1966"/>
  </r>
  <r>
    <s v="Id3646"/>
    <n v="1973"/>
    <s v="Oct"/>
    <n v="21"/>
    <n v="4"/>
    <n v="10977.21"/>
    <x v="1"/>
    <x v="1"/>
    <s v="R1013"/>
    <s v="Oct"/>
    <n v="1973"/>
  </r>
  <r>
    <s v="Id3647"/>
    <n v="1965"/>
    <s v="Dec"/>
    <n v="18"/>
    <n v="0"/>
    <n v="10982.5"/>
    <x v="1"/>
    <x v="0"/>
    <s v="R1013"/>
    <s v="Dec"/>
    <n v="1965"/>
  </r>
  <r>
    <s v="Id3648"/>
    <n v="2000"/>
    <s v="Sep"/>
    <n v="17"/>
    <n v="0"/>
    <n v="10991.58"/>
    <x v="1"/>
    <x v="0"/>
    <s v="R1012"/>
    <s v="Sep"/>
    <n v="2000"/>
  </r>
  <r>
    <s v="Id3649"/>
    <n v="1968"/>
    <s v="Oct"/>
    <n v="24"/>
    <n v="2"/>
    <n v="11013.71"/>
    <x v="1"/>
    <x v="1"/>
    <s v="R1013"/>
    <s v="Oct"/>
    <n v="1968"/>
  </r>
  <r>
    <s v="Id3650"/>
    <n v="1974"/>
    <s v="Dec"/>
    <n v="15"/>
    <n v="4"/>
    <n v="11015.17"/>
    <x v="1"/>
    <x v="1"/>
    <s v="R1012"/>
    <s v="Dec"/>
    <n v="1974"/>
  </r>
  <r>
    <s v="Id3651"/>
    <n v="1991"/>
    <s v="Jun"/>
    <n v="26"/>
    <n v="3"/>
    <n v="11018.05"/>
    <x v="1"/>
    <x v="2"/>
    <s v="R1012"/>
    <s v="Jun"/>
    <n v="1991"/>
  </r>
  <r>
    <s v="Id3652"/>
    <n v="1996"/>
    <s v="Jul"/>
    <n v="21"/>
    <n v="0"/>
    <n v="11028.56"/>
    <x v="1"/>
    <x v="0"/>
    <s v="R1012"/>
    <s v="Jul"/>
    <n v="1996"/>
  </r>
  <r>
    <s v="Id3653"/>
    <n v="1974"/>
    <s v="Dec"/>
    <n v="10"/>
    <n v="4"/>
    <n v="11033.66"/>
    <x v="1"/>
    <x v="0"/>
    <s v="R1012"/>
    <s v="Dec"/>
    <n v="1974"/>
  </r>
  <r>
    <s v="Id3654"/>
    <n v="1989"/>
    <s v="Oct"/>
    <n v="25"/>
    <n v="3"/>
    <n v="11037.51"/>
    <x v="1"/>
    <x v="1"/>
    <s v="R1012"/>
    <s v="Oct"/>
    <n v="1989"/>
  </r>
  <r>
    <s v="Id3655"/>
    <n v="1974"/>
    <s v="Aug"/>
    <n v="30"/>
    <n v="0"/>
    <n v="11037.85"/>
    <x v="1"/>
    <x v="2"/>
    <s v="R1025"/>
    <s v="Aug"/>
    <n v="1974"/>
  </r>
  <r>
    <s v="Id3656"/>
    <n v="2001"/>
    <s v="Dec"/>
    <n v="17"/>
    <n v="0"/>
    <n v="11046.02"/>
    <x v="1"/>
    <x v="1"/>
    <s v="R1026"/>
    <s v="Dec"/>
    <n v="2001"/>
  </r>
  <r>
    <s v="Id3657"/>
    <n v="2000"/>
    <s v="Sep"/>
    <n v="18"/>
    <n v="0"/>
    <n v="11068.7"/>
    <x v="1"/>
    <x v="1"/>
    <s v="R1011"/>
    <s v="Sep"/>
    <n v="2000"/>
  </r>
  <r>
    <s v="Id3658"/>
    <n v="1971"/>
    <s v="Nov"/>
    <n v="9"/>
    <n v="0"/>
    <n v="11068.77"/>
    <x v="1"/>
    <x v="2"/>
    <s v="R1012"/>
    <s v="Nov"/>
    <n v="1971"/>
  </r>
  <r>
    <s v="Id3659"/>
    <n v="1966"/>
    <s v="Nov"/>
    <n v="7"/>
    <n v="0"/>
    <n v="11070.54"/>
    <x v="1"/>
    <x v="0"/>
    <s v="R1011"/>
    <s v="Nov"/>
    <n v="1966"/>
  </r>
  <r>
    <s v="Id3660"/>
    <n v="1966"/>
    <s v="Nov"/>
    <n v="20"/>
    <n v="0"/>
    <n v="11073.18"/>
    <x v="1"/>
    <x v="0"/>
    <s v="R1011"/>
    <s v="Nov"/>
    <n v="1966"/>
  </r>
  <r>
    <s v="Id3661"/>
    <n v="1967"/>
    <s v="Sep"/>
    <n v="4"/>
    <n v="0"/>
    <n v="11082.58"/>
    <x v="1"/>
    <x v="2"/>
    <s v="R1012"/>
    <s v="Sep"/>
    <n v="1967"/>
  </r>
  <r>
    <s v="Id3662"/>
    <n v="1972"/>
    <s v="Oct"/>
    <n v="7"/>
    <n v="3"/>
    <n v="11085.59"/>
    <x v="1"/>
    <x v="2"/>
    <s v="R1012"/>
    <s v="Oct"/>
    <n v="1972"/>
  </r>
  <r>
    <s v="Id3663"/>
    <n v="1966"/>
    <s v="Sep"/>
    <n v="9"/>
    <n v="0"/>
    <n v="11090.72"/>
    <x v="1"/>
    <x v="1"/>
    <s v="R1013"/>
    <s v="Sep"/>
    <n v="1966"/>
  </r>
  <r>
    <s v="Id3664"/>
    <n v="1966"/>
    <s v="Jul"/>
    <n v="5"/>
    <n v="0"/>
    <n v="11093.62"/>
    <x v="1"/>
    <x v="1"/>
    <s v="R1013"/>
    <s v="Jul"/>
    <n v="1966"/>
  </r>
  <r>
    <s v="Id3665"/>
    <n v="1980"/>
    <s v="Aug"/>
    <n v="20"/>
    <n v="2"/>
    <n v="11103.33"/>
    <x v="1"/>
    <x v="1"/>
    <s v="R1021"/>
    <s v="Aug"/>
    <n v="1980"/>
  </r>
  <r>
    <s v="Id3666"/>
    <n v="1969"/>
    <s v="Nov"/>
    <n v="30"/>
    <n v="2"/>
    <n v="11150.78"/>
    <x v="1"/>
    <x v="2"/>
    <s v="R1011"/>
    <s v="Nov"/>
    <n v="1969"/>
  </r>
  <r>
    <s v="Id3667"/>
    <n v="1969"/>
    <s v="Jun"/>
    <n v="25"/>
    <n v="2"/>
    <n v="11163.57"/>
    <x v="1"/>
    <x v="2"/>
    <s v="R1011"/>
    <s v="Jun"/>
    <n v="1969"/>
  </r>
  <r>
    <s v="Id3668"/>
    <n v="1966"/>
    <s v="Aug"/>
    <n v="6"/>
    <n v="0"/>
    <n v="11165.42"/>
    <x v="1"/>
    <x v="1"/>
    <s v="R1016"/>
    <s v="Aug"/>
    <n v="1966"/>
  </r>
  <r>
    <s v="Id3669"/>
    <n v="1972"/>
    <s v="Sep"/>
    <n v="3"/>
    <n v="0"/>
    <n v="11186.2"/>
    <x v="1"/>
    <x v="2"/>
    <s v="R1021"/>
    <s v="Sep"/>
    <n v="1972"/>
  </r>
  <r>
    <s v="Id3670"/>
    <n v="1970"/>
    <s v="Jun"/>
    <n v="14"/>
    <n v="2"/>
    <n v="11187.66"/>
    <x v="1"/>
    <x v="2"/>
    <s v="R1012"/>
    <s v="Jun"/>
    <n v="1970"/>
  </r>
  <r>
    <s v="Id3671"/>
    <n v="1976"/>
    <s v="Jun"/>
    <n v="28"/>
    <n v="2"/>
    <n v="11217.35"/>
    <x v="1"/>
    <x v="2"/>
    <s v="R1025"/>
    <s v="Jun"/>
    <n v="1976"/>
  </r>
  <r>
    <s v="Id3672"/>
    <n v="1969"/>
    <s v="Dec"/>
    <n v="30"/>
    <n v="2"/>
    <n v="11244.38"/>
    <x v="1"/>
    <x v="1"/>
    <s v="R1016"/>
    <s v="Dec"/>
    <n v="1969"/>
  </r>
  <r>
    <s v="Id3673"/>
    <n v="1989"/>
    <s v="Dec"/>
    <n v="17"/>
    <n v="3"/>
    <n v="11250.43"/>
    <x v="1"/>
    <x v="2"/>
    <s v="R1026"/>
    <s v="Dec"/>
    <n v="1989"/>
  </r>
  <r>
    <s v="Id3674"/>
    <n v="1969"/>
    <s v="Aug"/>
    <n v="20"/>
    <n v="3"/>
    <n v="11253.42"/>
    <x v="1"/>
    <x v="1"/>
    <s v="R1011"/>
    <s v="Aug"/>
    <n v="1969"/>
  </r>
  <r>
    <s v="Id3675"/>
    <n v="1981"/>
    <s v="Oct"/>
    <n v="2"/>
    <n v="1"/>
    <n v="11255.29"/>
    <x v="1"/>
    <x v="1"/>
    <s v="R1026"/>
    <s v="Oct"/>
    <n v="1981"/>
  </r>
  <r>
    <s v="Id3676"/>
    <n v="1969"/>
    <s v="Oct"/>
    <n v="11"/>
    <n v="3"/>
    <n v="11264.54"/>
    <x v="1"/>
    <x v="2"/>
    <s v="R1011"/>
    <s v="Oct"/>
    <n v="1969"/>
  </r>
  <r>
    <s v="Id3677"/>
    <n v="1971"/>
    <s v="Dec"/>
    <n v="26"/>
    <n v="0"/>
    <n v="11265.71"/>
    <x v="1"/>
    <x v="1"/>
    <s v="R1025"/>
    <s v="Dec"/>
    <n v="1971"/>
  </r>
  <r>
    <s v="Id3678"/>
    <n v="2004"/>
    <s v="Oct"/>
    <n v="4"/>
    <n v="1"/>
    <n v="11272.33"/>
    <x v="1"/>
    <x v="2"/>
    <s v="R1019"/>
    <s v="Oct"/>
    <n v="2004"/>
  </r>
  <r>
    <s v="Id3679"/>
    <n v="1967"/>
    <s v="Jun"/>
    <n v="14"/>
    <n v="0"/>
    <n v="11286.54"/>
    <x v="1"/>
    <x v="0"/>
    <s v="R1024"/>
    <s v="Jun"/>
    <n v="1967"/>
  </r>
  <r>
    <s v="Id3680"/>
    <n v="1970"/>
    <s v="Jun"/>
    <n v="22"/>
    <n v="3"/>
    <n v="11289.11"/>
    <x v="1"/>
    <x v="1"/>
    <s v="R1012"/>
    <s v="Jun"/>
    <n v="1970"/>
  </r>
  <r>
    <s v="Id3681"/>
    <n v="1988"/>
    <s v="Nov"/>
    <n v="14"/>
    <n v="3"/>
    <n v="11294.57"/>
    <x v="1"/>
    <x v="1"/>
    <s v="R1022"/>
    <s v="Nov"/>
    <n v="1988"/>
  </r>
  <r>
    <s v="Id3682"/>
    <n v="1972"/>
    <s v="Sep"/>
    <n v="25"/>
    <n v="4"/>
    <n v="11299.34"/>
    <x v="1"/>
    <x v="2"/>
    <s v="R1011"/>
    <s v="Sep"/>
    <n v="1972"/>
  </r>
  <r>
    <s v="Id3683"/>
    <n v="1968"/>
    <s v="Oct"/>
    <n v="6"/>
    <n v="1"/>
    <n v="11305.93"/>
    <x v="1"/>
    <x v="1"/>
    <s v="R1012"/>
    <s v="Oct"/>
    <n v="1968"/>
  </r>
  <r>
    <s v="Id3684"/>
    <n v="1963"/>
    <s v="Nov"/>
    <n v="22"/>
    <n v="0"/>
    <n v="11312.33"/>
    <x v="1"/>
    <x v="0"/>
    <s v="R1012"/>
    <s v="Nov"/>
    <n v="1963"/>
  </r>
  <r>
    <s v="Id3685"/>
    <n v="1995"/>
    <s v="Dec"/>
    <n v="10"/>
    <n v="0"/>
    <n v="11318.57"/>
    <x v="1"/>
    <x v="2"/>
    <s v="R1026"/>
    <s v="Dec"/>
    <n v="1995"/>
  </r>
  <r>
    <s v="Id3686"/>
    <n v="1963"/>
    <s v="Jul"/>
    <n v="11"/>
    <n v="0"/>
    <n v="11319.12"/>
    <x v="1"/>
    <x v="1"/>
    <s v="R1012"/>
    <s v="Jul"/>
    <n v="1963"/>
  </r>
  <r>
    <s v="Id3687"/>
    <n v="2002"/>
    <s v="Sep"/>
    <n v="20"/>
    <n v="0"/>
    <n v="11321.49"/>
    <x v="1"/>
    <x v="0"/>
    <s v="R1012"/>
    <s v="Sep"/>
    <n v="2002"/>
  </r>
  <r>
    <s v="Id3688"/>
    <n v="1989"/>
    <s v="Aug"/>
    <n v="19"/>
    <n v="1"/>
    <n v="11326.71"/>
    <x v="1"/>
    <x v="0"/>
    <s v="R1013"/>
    <s v="Aug"/>
    <n v="1989"/>
  </r>
  <r>
    <s v="Id3689"/>
    <n v="1968"/>
    <s v="Nov"/>
    <n v="2"/>
    <n v="0"/>
    <n v="11344.32"/>
    <x v="1"/>
    <x v="2"/>
    <s v="R1025"/>
    <s v="Nov"/>
    <n v="1968"/>
  </r>
  <r>
    <s v="Id3690"/>
    <n v="1964"/>
    <s v="Jul"/>
    <n v="12"/>
    <n v="0"/>
    <n v="11345.52"/>
    <x v="1"/>
    <x v="0"/>
    <s v="R1011"/>
    <s v="Jul"/>
    <n v="1964"/>
  </r>
  <r>
    <s v="Id3691"/>
    <n v="1965"/>
    <s v="Nov"/>
    <n v="29"/>
    <n v="0"/>
    <n v="11353.23"/>
    <x v="1"/>
    <x v="1"/>
    <s v="R1012"/>
    <s v="Nov"/>
    <n v="1965"/>
  </r>
  <r>
    <s v="Id3692"/>
    <n v="1965"/>
    <s v="Sep"/>
    <n v="26"/>
    <n v="0"/>
    <n v="11356.66"/>
    <x v="1"/>
    <x v="0"/>
    <s v="R1012"/>
    <s v="Sep"/>
    <n v="1965"/>
  </r>
  <r>
    <s v="Id3693"/>
    <n v="1964"/>
    <s v="Jul"/>
    <n v="4"/>
    <n v="0"/>
    <n v="11362.76"/>
    <x v="1"/>
    <x v="1"/>
    <s v="R1011"/>
    <s v="Jul"/>
    <n v="1964"/>
  </r>
  <r>
    <s v="Id3694"/>
    <n v="1964"/>
    <s v="Jul"/>
    <n v="3"/>
    <n v="0"/>
    <n v="11363.28"/>
    <x v="1"/>
    <x v="1"/>
    <s v="R1013"/>
    <s v="Jul"/>
    <n v="1964"/>
  </r>
  <r>
    <s v="Id3695"/>
    <n v="1964"/>
    <s v="Dec"/>
    <n v="13"/>
    <n v="0"/>
    <n v="11365.95"/>
    <x v="1"/>
    <x v="2"/>
    <s v="R1011"/>
    <s v="Dec"/>
    <n v="1964"/>
  </r>
  <r>
    <s v="Id3696"/>
    <n v="1979"/>
    <s v="Jun"/>
    <n v="7"/>
    <n v="2"/>
    <n v="11369.39"/>
    <x v="1"/>
    <x v="1"/>
    <s v="R1026"/>
    <s v="Jun"/>
    <n v="1979"/>
  </r>
  <r>
    <s v="Id3697"/>
    <n v="1972"/>
    <s v="Dec"/>
    <n v="6"/>
    <n v="0"/>
    <n v="11378.57"/>
    <x v="1"/>
    <x v="2"/>
    <s v="R1025"/>
    <s v="Dec"/>
    <n v="1972"/>
  </r>
  <r>
    <s v="Id3698"/>
    <n v="1964"/>
    <s v="Jun"/>
    <n v="13"/>
    <n v="0"/>
    <n v="11381.33"/>
    <x v="1"/>
    <x v="2"/>
    <s v="R1013"/>
    <s v="Jun"/>
    <n v="1964"/>
  </r>
  <r>
    <s v="Id3699"/>
    <n v="1997"/>
    <s v="Jul"/>
    <n v="28"/>
    <n v="0"/>
    <n v="11388.27"/>
    <x v="1"/>
    <x v="2"/>
    <s v="R1026"/>
    <s v="Jul"/>
    <n v="1997"/>
  </r>
  <r>
    <s v="Id3700"/>
    <n v="1967"/>
    <s v="Dec"/>
    <n v="19"/>
    <n v="1"/>
    <n v="11394.07"/>
    <x v="1"/>
    <x v="1"/>
    <s v="R1018"/>
    <s v="Dec"/>
    <n v="1967"/>
  </r>
  <r>
    <s v="Id3701"/>
    <n v="1970"/>
    <s v="Oct"/>
    <n v="2"/>
    <n v="2"/>
    <n v="11396.9"/>
    <x v="1"/>
    <x v="0"/>
    <s v="R1024"/>
    <s v="Oct"/>
    <n v="1970"/>
  </r>
  <r>
    <s v="Id3702"/>
    <n v="1970"/>
    <s v="Oct"/>
    <n v="7"/>
    <n v="3"/>
    <n v="11411.69"/>
    <x v="1"/>
    <x v="2"/>
    <s v="R1011"/>
    <s v="Oct"/>
    <n v="1970"/>
  </r>
  <r>
    <s v="Id3703"/>
    <n v="1983"/>
    <s v="Oct"/>
    <n v="23"/>
    <n v="3"/>
    <n v="11412.02"/>
    <x v="1"/>
    <x v="1"/>
    <s v="R1021"/>
    <s v="Oct"/>
    <n v="1983"/>
  </r>
  <r>
    <s v="Id3704"/>
    <n v="1985"/>
    <s v="Jun"/>
    <n v="9"/>
    <n v="3"/>
    <n v="11419.49"/>
    <x v="1"/>
    <x v="1"/>
    <s v="R1012"/>
    <s v="Jun"/>
    <n v="1985"/>
  </r>
  <r>
    <s v="Id3705"/>
    <n v="1980"/>
    <s v="Jul"/>
    <n v="17"/>
    <n v="2"/>
    <n v="11435.74"/>
    <x v="1"/>
    <x v="0"/>
    <s v="R1021"/>
    <s v="Jul"/>
    <n v="1980"/>
  </r>
  <r>
    <s v="Id3706"/>
    <n v="1971"/>
    <s v="Sep"/>
    <n v="12"/>
    <n v="3"/>
    <n v="11436.74"/>
    <x v="1"/>
    <x v="0"/>
    <s v="R1012"/>
    <s v="Sep"/>
    <n v="1971"/>
  </r>
  <r>
    <s v="Id3707"/>
    <n v="1966"/>
    <s v="Jun"/>
    <n v="14"/>
    <n v="0"/>
    <n v="11454.02"/>
    <x v="1"/>
    <x v="1"/>
    <s v="R1012"/>
    <s v="Jun"/>
    <n v="1966"/>
  </r>
  <r>
    <s v="Id3708"/>
    <n v="1965"/>
    <s v="Jun"/>
    <n v="23"/>
    <n v="0"/>
    <n v="11455.28"/>
    <x v="1"/>
    <x v="2"/>
    <s v="R1011"/>
    <s v="Jun"/>
    <n v="1965"/>
  </r>
  <r>
    <s v="Id3709"/>
    <n v="1966"/>
    <s v="Sep"/>
    <n v="7"/>
    <n v="0"/>
    <n v="11478.14"/>
    <x v="1"/>
    <x v="2"/>
    <s v="R1025"/>
    <s v="Sep"/>
    <n v="1966"/>
  </r>
  <r>
    <s v="Id3710"/>
    <n v="2004"/>
    <s v="Sep"/>
    <n v="10"/>
    <n v="0"/>
    <n v="11482.63"/>
    <x v="1"/>
    <x v="2"/>
    <s v="R1013"/>
    <s v="Sep"/>
    <n v="2004"/>
  </r>
  <r>
    <s v="Id3711"/>
    <n v="1970"/>
    <s v="Oct"/>
    <n v="13"/>
    <n v="3"/>
    <n v="11488.32"/>
    <x v="1"/>
    <x v="1"/>
    <s v="R1014"/>
    <s v="Oct"/>
    <n v="1970"/>
  </r>
  <r>
    <s v="Id3712"/>
    <n v="1983"/>
    <s v="Jun"/>
    <n v="7"/>
    <n v="3"/>
    <n v="11492.46"/>
    <x v="1"/>
    <x v="0"/>
    <s v="R1026"/>
    <s v="Jun"/>
    <n v="1983"/>
  </r>
  <r>
    <s v="Id3713"/>
    <n v="1969"/>
    <s v="Aug"/>
    <n v="11"/>
    <n v="0"/>
    <n v="11497.69"/>
    <x v="1"/>
    <x v="1"/>
    <s v="R1012"/>
    <s v="Aug"/>
    <n v="1969"/>
  </r>
  <r>
    <s v="Id3714"/>
    <n v="1989"/>
    <s v="Oct"/>
    <n v="6"/>
    <n v="3"/>
    <n v="11511.61"/>
    <x v="1"/>
    <x v="0"/>
    <s v="R1026"/>
    <s v="Oct"/>
    <n v="1989"/>
  </r>
  <r>
    <s v="Id3715"/>
    <n v="1968"/>
    <s v="Jun"/>
    <n v="24"/>
    <n v="1"/>
    <n v="11512.41"/>
    <x v="1"/>
    <x v="1"/>
    <s v="R1024"/>
    <s v="Jun"/>
    <n v="1968"/>
  </r>
  <r>
    <s v="Id3716"/>
    <n v="1971"/>
    <s v="Dec"/>
    <n v="19"/>
    <n v="4"/>
    <n v="11520.1"/>
    <x v="1"/>
    <x v="1"/>
    <s v="R1012"/>
    <s v="Dec"/>
    <n v="1971"/>
  </r>
  <r>
    <s v="Id3717"/>
    <n v="1988"/>
    <s v="Jun"/>
    <n v="12"/>
    <n v="3"/>
    <n v="11524.25"/>
    <x v="1"/>
    <x v="1"/>
    <s v="R1026"/>
    <s v="Jun"/>
    <n v="1988"/>
  </r>
  <r>
    <s v="Id3718"/>
    <n v="1970"/>
    <s v="Jul"/>
    <n v="23"/>
    <n v="0"/>
    <n v="11530.12"/>
    <x v="1"/>
    <x v="1"/>
    <s v="R1012"/>
    <s v="Jul"/>
    <n v="1970"/>
  </r>
  <r>
    <s v="Id3719"/>
    <n v="1965"/>
    <s v="Oct"/>
    <n v="3"/>
    <n v="0"/>
    <n v="11534.87"/>
    <x v="1"/>
    <x v="1"/>
    <s v="R1017"/>
    <s v="Oct"/>
    <n v="1965"/>
  </r>
  <r>
    <s v="Id3720"/>
    <n v="1968"/>
    <s v="Nov"/>
    <n v="14"/>
    <n v="2"/>
    <n v="11538.42"/>
    <x v="1"/>
    <x v="1"/>
    <s v="R1011"/>
    <s v="Nov"/>
    <n v="1968"/>
  </r>
  <r>
    <s v="Id3721"/>
    <n v="1971"/>
    <s v="Dec"/>
    <n v="1"/>
    <n v="0"/>
    <n v="11540.25"/>
    <x v="1"/>
    <x v="1"/>
    <s v="R1012"/>
    <s v="Dec"/>
    <n v="1971"/>
  </r>
  <r>
    <s v="Id3722"/>
    <n v="1973"/>
    <s v="Jul"/>
    <n v="23"/>
    <n v="5"/>
    <n v="11552.9"/>
    <x v="1"/>
    <x v="2"/>
    <s v="R1011"/>
    <s v="Jul"/>
    <n v="1973"/>
  </r>
  <r>
    <s v="Id3723"/>
    <n v="1965"/>
    <s v="Oct"/>
    <n v="27"/>
    <n v="1"/>
    <n v="11554.22"/>
    <x v="1"/>
    <x v="1"/>
    <s v="R1013"/>
    <s v="Oct"/>
    <n v="1965"/>
  </r>
  <r>
    <s v="Id3724"/>
    <n v="1965"/>
    <s v="Dec"/>
    <n v="25"/>
    <n v="0"/>
    <n v="11566.3"/>
    <x v="1"/>
    <x v="0"/>
    <s v="R1016"/>
    <s v="Dec"/>
    <n v="1965"/>
  </r>
  <r>
    <s v="Id3725"/>
    <n v="1965"/>
    <s v="Nov"/>
    <n v="6"/>
    <n v="1"/>
    <n v="11576.13"/>
    <x v="1"/>
    <x v="0"/>
    <s v="R1011"/>
    <s v="Nov"/>
    <n v="1965"/>
  </r>
  <r>
    <s v="Id3726"/>
    <n v="1964"/>
    <s v="Jun"/>
    <n v="20"/>
    <n v="0"/>
    <n v="11602.75"/>
    <x v="1"/>
    <x v="1"/>
    <s v="R1020"/>
    <s v="Jun"/>
    <n v="1964"/>
  </r>
  <r>
    <s v="Id3727"/>
    <n v="1986"/>
    <s v="Jul"/>
    <n v="17"/>
    <n v="3"/>
    <n v="11625.11"/>
    <x v="1"/>
    <x v="0"/>
    <s v="R1022"/>
    <s v="Jul"/>
    <n v="1986"/>
  </r>
  <r>
    <s v="Id3728"/>
    <n v="1966"/>
    <s v="Oct"/>
    <n v="4"/>
    <n v="0"/>
    <n v="11657.72"/>
    <x v="1"/>
    <x v="2"/>
    <s v="R1024"/>
    <s v="Oct"/>
    <n v="1966"/>
  </r>
  <r>
    <s v="Id3729"/>
    <n v="1994"/>
    <s v="Jul"/>
    <n v="20"/>
    <n v="0"/>
    <n v="11657.81"/>
    <x v="1"/>
    <x v="2"/>
    <s v="R1023"/>
    <s v="Jul"/>
    <n v="1994"/>
  </r>
  <r>
    <s v="Id3730"/>
    <n v="1966"/>
    <s v="Jul"/>
    <n v="6"/>
    <n v="0"/>
    <n v="11658.12"/>
    <x v="1"/>
    <x v="1"/>
    <s v="R1024"/>
    <s v="Jul"/>
    <n v="1966"/>
  </r>
  <r>
    <s v="Id3731"/>
    <n v="1966"/>
    <s v="Aug"/>
    <n v="23"/>
    <n v="0"/>
    <n v="11658.38"/>
    <x v="1"/>
    <x v="0"/>
    <s v="R1024"/>
    <s v="Aug"/>
    <n v="1966"/>
  </r>
  <r>
    <s v="Id3732"/>
    <n v="1966"/>
    <s v="Nov"/>
    <n v="9"/>
    <n v="1"/>
    <n v="11674.13"/>
    <x v="1"/>
    <x v="1"/>
    <s v="R1011"/>
    <s v="Nov"/>
    <n v="1966"/>
  </r>
  <r>
    <s v="Id3733"/>
    <n v="1970"/>
    <s v="Dec"/>
    <n v="1"/>
    <n v="0"/>
    <n v="11696.52"/>
    <x v="1"/>
    <x v="1"/>
    <s v="R1021"/>
    <s v="Dec"/>
    <n v="1970"/>
  </r>
  <r>
    <s v="Id3734"/>
    <n v="1982"/>
    <s v="Oct"/>
    <n v="21"/>
    <n v="3"/>
    <n v="11712.97"/>
    <x v="1"/>
    <x v="2"/>
    <s v="R1021"/>
    <s v="Oct"/>
    <n v="1982"/>
  </r>
  <r>
    <s v="Id3735"/>
    <n v="1969"/>
    <s v="Oct"/>
    <n v="12"/>
    <n v="2"/>
    <n v="11729.68"/>
    <x v="1"/>
    <x v="1"/>
    <s v="R1024"/>
    <s v="Oct"/>
    <n v="1969"/>
  </r>
  <r>
    <s v="Id3736"/>
    <n v="1984"/>
    <s v="Nov"/>
    <n v="26"/>
    <n v="3"/>
    <n v="11730.82"/>
    <x v="1"/>
    <x v="0"/>
    <s v="R1026"/>
    <s v="Nov"/>
    <n v="1984"/>
  </r>
  <r>
    <s v="Id3737"/>
    <n v="1964"/>
    <s v="Nov"/>
    <n v="9"/>
    <n v="0"/>
    <n v="11735.88"/>
    <x v="1"/>
    <x v="1"/>
    <s v="R1012"/>
    <s v="Nov"/>
    <n v="1964"/>
  </r>
  <r>
    <s v="Id3738"/>
    <n v="1988"/>
    <s v="Sep"/>
    <n v="5"/>
    <n v="2"/>
    <n v="11737.85"/>
    <x v="1"/>
    <x v="1"/>
    <s v="R1011"/>
    <s v="Sep"/>
    <n v="1988"/>
  </r>
  <r>
    <s v="Id3739"/>
    <n v="1969"/>
    <s v="Nov"/>
    <n v="12"/>
    <n v="3"/>
    <n v="11741.73"/>
    <x v="1"/>
    <x v="1"/>
    <s v="R1011"/>
    <s v="Nov"/>
    <n v="1969"/>
  </r>
  <r>
    <s v="Id3740"/>
    <n v="1963"/>
    <s v="Jun"/>
    <n v="9"/>
    <n v="0"/>
    <n v="11743.3"/>
    <x v="1"/>
    <x v="0"/>
    <s v="R1013"/>
    <s v="Jun"/>
    <n v="1963"/>
  </r>
  <r>
    <s v="Id3741"/>
    <n v="1964"/>
    <s v="Dec"/>
    <n v="2"/>
    <n v="0"/>
    <n v="11743.93"/>
    <x v="1"/>
    <x v="1"/>
    <s v="R1012"/>
    <s v="Dec"/>
    <n v="1964"/>
  </r>
  <r>
    <s v="Id3742"/>
    <n v="1979"/>
    <s v="Nov"/>
    <n v="6"/>
    <n v="2"/>
    <n v="11752.68"/>
    <x v="1"/>
    <x v="1"/>
    <s v="R1026"/>
    <s v="Nov"/>
    <n v="1979"/>
  </r>
  <r>
    <s v="Id3743"/>
    <n v="1966"/>
    <s v="Jul"/>
    <n v="25"/>
    <n v="1"/>
    <n v="11763"/>
    <x v="1"/>
    <x v="0"/>
    <s v="R1016"/>
    <s v="Jul"/>
    <n v="1966"/>
  </r>
  <r>
    <s v="Id3744"/>
    <n v="1982"/>
    <s v="Nov"/>
    <n v="20"/>
    <n v="3"/>
    <n v="11773.06"/>
    <x v="1"/>
    <x v="0"/>
    <s v="R1026"/>
    <s v="Nov"/>
    <n v="1982"/>
  </r>
  <r>
    <s v="Id3745"/>
    <n v="1965"/>
    <s v="Oct"/>
    <n v="3"/>
    <n v="0"/>
    <n v="11830.61"/>
    <x v="1"/>
    <x v="1"/>
    <s v="R1012"/>
    <s v="Oct"/>
    <n v="1965"/>
  </r>
  <r>
    <s v="Id3746"/>
    <n v="1964"/>
    <s v="Jun"/>
    <n v="27"/>
    <n v="0"/>
    <n v="11833.78"/>
    <x v="1"/>
    <x v="0"/>
    <s v="R1013"/>
    <s v="Jun"/>
    <n v="1964"/>
  </r>
  <r>
    <s v="Id3747"/>
    <n v="1964"/>
    <s v="Sep"/>
    <n v="11"/>
    <n v="0"/>
    <n v="11837.16"/>
    <x v="1"/>
    <x v="0"/>
    <s v="R1011"/>
    <s v="Sep"/>
    <n v="1964"/>
  </r>
  <r>
    <s v="Id3748"/>
    <n v="1965"/>
    <s v="Sep"/>
    <n v="25"/>
    <n v="0"/>
    <n v="11840.78"/>
    <x v="1"/>
    <x v="2"/>
    <s v="R1012"/>
    <s v="Sep"/>
    <n v="1965"/>
  </r>
  <r>
    <s v="Id3749"/>
    <n v="1964"/>
    <s v="Jul"/>
    <n v="11"/>
    <n v="0"/>
    <n v="11842.44"/>
    <x v="1"/>
    <x v="2"/>
    <s v="R1011"/>
    <s v="Jul"/>
    <n v="1964"/>
  </r>
  <r>
    <s v="Id3750"/>
    <n v="1965"/>
    <s v="Nov"/>
    <n v="10"/>
    <n v="0"/>
    <n v="11842.62"/>
    <x v="1"/>
    <x v="0"/>
    <s v="R1012"/>
    <s v="Nov"/>
    <n v="1965"/>
  </r>
  <r>
    <s v="Id3751"/>
    <n v="1964"/>
    <s v="Jun"/>
    <n v="27"/>
    <n v="0"/>
    <n v="11848.14"/>
    <x v="1"/>
    <x v="2"/>
    <s v="R1011"/>
    <s v="Jun"/>
    <n v="1964"/>
  </r>
  <r>
    <s v="Id3752"/>
    <n v="1964"/>
    <s v="Sep"/>
    <n v="29"/>
    <n v="0"/>
    <n v="11856.41"/>
    <x v="1"/>
    <x v="2"/>
    <s v="R1013"/>
    <s v="Sep"/>
    <n v="1964"/>
  </r>
  <r>
    <s v="Id3753"/>
    <n v="1974"/>
    <s v="Jul"/>
    <n v="7"/>
    <n v="0"/>
    <n v="11858.56"/>
    <x v="1"/>
    <x v="0"/>
    <s v="R1011"/>
    <s v="Jul"/>
    <n v="1974"/>
  </r>
  <r>
    <s v="Id3754"/>
    <n v="1967"/>
    <s v="Aug"/>
    <n v="24"/>
    <n v="1"/>
    <n v="11879.1"/>
    <x v="1"/>
    <x v="0"/>
    <s v="R1024"/>
    <s v="Aug"/>
    <n v="1967"/>
  </r>
  <r>
    <s v="Id3755"/>
    <n v="1967"/>
    <s v="Jul"/>
    <n v="14"/>
    <n v="2"/>
    <n v="11881.36"/>
    <x v="1"/>
    <x v="2"/>
    <s v="R1011"/>
    <s v="Jul"/>
    <n v="1967"/>
  </r>
  <r>
    <s v="Id3756"/>
    <n v="1967"/>
    <s v="Oct"/>
    <n v="29"/>
    <n v="2"/>
    <n v="11881.97"/>
    <x v="1"/>
    <x v="1"/>
    <s v="R1013"/>
    <s v="Oct"/>
    <n v="1967"/>
  </r>
  <r>
    <s v="Id3757"/>
    <n v="2004"/>
    <s v="Jun"/>
    <n v="2"/>
    <n v="2"/>
    <n v="11884.05"/>
    <x v="1"/>
    <x v="0"/>
    <s v="R1013"/>
    <s v="Jun"/>
    <n v="2004"/>
  </r>
  <r>
    <s v="Id3758"/>
    <n v="1964"/>
    <s v="Nov"/>
    <n v="19"/>
    <n v="0"/>
    <n v="11918.2"/>
    <x v="1"/>
    <x v="1"/>
    <s v="R1021"/>
    <s v="Nov"/>
    <n v="1964"/>
  </r>
  <r>
    <s v="Id3759"/>
    <n v="1964"/>
    <s v="Dec"/>
    <n v="20"/>
    <n v="0"/>
    <n v="11931.13"/>
    <x v="1"/>
    <x v="1"/>
    <s v="R1019"/>
    <s v="Dec"/>
    <n v="1964"/>
  </r>
  <r>
    <s v="Id3760"/>
    <n v="1964"/>
    <s v="Aug"/>
    <n v="2"/>
    <n v="0"/>
    <n v="11938.26"/>
    <x v="1"/>
    <x v="0"/>
    <s v="R1019"/>
    <s v="Aug"/>
    <n v="1964"/>
  </r>
  <r>
    <s v="Id3761"/>
    <n v="1991"/>
    <s v="Oct"/>
    <n v="19"/>
    <n v="3"/>
    <n v="11941.83"/>
    <x v="1"/>
    <x v="1"/>
    <s v="R1023"/>
    <s v="Oct"/>
    <n v="1991"/>
  </r>
  <r>
    <s v="Id3762"/>
    <n v="1964"/>
    <s v="Dec"/>
    <n v="25"/>
    <n v="0"/>
    <n v="11944.59"/>
    <x v="1"/>
    <x v="2"/>
    <s v="R1016"/>
    <s v="Dec"/>
    <n v="1964"/>
  </r>
  <r>
    <s v="Id3763"/>
    <n v="1965"/>
    <s v="Nov"/>
    <n v="1"/>
    <n v="1"/>
    <n v="11945.13"/>
    <x v="1"/>
    <x v="2"/>
    <s v="R1012"/>
    <s v="Nov"/>
    <n v="1965"/>
  </r>
  <r>
    <s v="Id3764"/>
    <n v="1964"/>
    <s v="Sep"/>
    <n v="29"/>
    <n v="1"/>
    <n v="11946.63"/>
    <x v="1"/>
    <x v="2"/>
    <s v="R1013"/>
    <s v="Sep"/>
    <n v="1964"/>
  </r>
  <r>
    <s v="Id3765"/>
    <n v="1967"/>
    <s v="Dec"/>
    <n v="22"/>
    <n v="3"/>
    <n v="11987.17"/>
    <x v="1"/>
    <x v="0"/>
    <s v="R1013"/>
    <s v="Dec"/>
    <n v="1967"/>
  </r>
  <r>
    <s v="Id3766"/>
    <n v="1983"/>
    <s v="Jul"/>
    <n v="4"/>
    <n v="3"/>
    <n v="11987.68"/>
    <x v="1"/>
    <x v="2"/>
    <s v="R1026"/>
    <s v="Jul"/>
    <n v="1983"/>
  </r>
  <r>
    <s v="Id3767"/>
    <n v="1993"/>
    <s v="Dec"/>
    <n v="12"/>
    <n v="0"/>
    <n v="11994.89"/>
    <x v="1"/>
    <x v="2"/>
    <s v="R1012"/>
    <s v="Dec"/>
    <n v="1993"/>
  </r>
  <r>
    <s v="Id3768"/>
    <n v="1982"/>
    <s v="Oct"/>
    <n v="17"/>
    <n v="3"/>
    <n v="12001.29"/>
    <x v="1"/>
    <x v="0"/>
    <s v="R1021"/>
    <s v="Oct"/>
    <n v="1982"/>
  </r>
  <r>
    <s v="Id3769"/>
    <n v="1965"/>
    <s v="Jun"/>
    <n v="9"/>
    <n v="0"/>
    <n v="12029.29"/>
    <x v="1"/>
    <x v="2"/>
    <s v="R1024"/>
    <s v="Jun"/>
    <n v="1965"/>
  </r>
  <r>
    <s v="Id3770"/>
    <n v="1965"/>
    <s v="Oct"/>
    <n v="29"/>
    <n v="1"/>
    <n v="12032.33"/>
    <x v="1"/>
    <x v="1"/>
    <s v="R1011"/>
    <s v="Oct"/>
    <n v="1965"/>
  </r>
  <r>
    <s v="Id3771"/>
    <n v="1979"/>
    <s v="Oct"/>
    <n v="16"/>
    <n v="2"/>
    <n v="12035.18"/>
    <x v="1"/>
    <x v="0"/>
    <s v="R1021"/>
    <s v="Oct"/>
    <n v="1979"/>
  </r>
  <r>
    <s v="Id3772"/>
    <n v="1966"/>
    <s v="Nov"/>
    <n v="24"/>
    <n v="1"/>
    <n v="12044.34"/>
    <x v="1"/>
    <x v="1"/>
    <s v="R1012"/>
    <s v="Nov"/>
    <n v="1966"/>
  </r>
  <r>
    <s v="Id3773"/>
    <n v="1986"/>
    <s v="Sep"/>
    <n v="7"/>
    <n v="3"/>
    <n v="12048.13"/>
    <x v="1"/>
    <x v="2"/>
    <s v="R1026"/>
    <s v="Sep"/>
    <n v="1986"/>
  </r>
  <r>
    <s v="Id3774"/>
    <n v="1984"/>
    <s v="Sep"/>
    <n v="2"/>
    <n v="3"/>
    <n v="12091.34"/>
    <x v="1"/>
    <x v="2"/>
    <s v="R1022"/>
    <s v="Sep"/>
    <n v="1984"/>
  </r>
  <r>
    <s v="Id3775"/>
    <n v="1968"/>
    <s v="Jun"/>
    <n v="21"/>
    <n v="3"/>
    <n v="12094.48"/>
    <x v="1"/>
    <x v="0"/>
    <s v="R1011"/>
    <s v="Jun"/>
    <n v="1968"/>
  </r>
  <r>
    <s v="Id3776"/>
    <n v="1968"/>
    <s v="Dec"/>
    <n v="9"/>
    <n v="2"/>
    <n v="12096.65"/>
    <x v="1"/>
    <x v="1"/>
    <s v="R1024"/>
    <s v="Dec"/>
    <n v="1968"/>
  </r>
  <r>
    <s v="Id3777"/>
    <n v="1968"/>
    <s v="Oct"/>
    <n v="25"/>
    <n v="3"/>
    <n v="12105.32"/>
    <x v="1"/>
    <x v="0"/>
    <s v="R1011"/>
    <s v="Oct"/>
    <n v="1968"/>
  </r>
  <r>
    <s v="Id3778"/>
    <n v="1963"/>
    <s v="Jul"/>
    <n v="20"/>
    <n v="0"/>
    <n v="12124.99"/>
    <x v="1"/>
    <x v="1"/>
    <s v="R1012"/>
    <s v="Jul"/>
    <n v="1963"/>
  </r>
  <r>
    <s v="Id3779"/>
    <n v="1963"/>
    <s v="Jun"/>
    <n v="4"/>
    <n v="0"/>
    <n v="12129.61"/>
    <x v="1"/>
    <x v="1"/>
    <s v="R1012"/>
    <s v="Jun"/>
    <n v="1963"/>
  </r>
  <r>
    <s v="Id3780"/>
    <n v="1991"/>
    <s v="Nov"/>
    <n v="6"/>
    <n v="3"/>
    <n v="12130.8"/>
    <x v="1"/>
    <x v="0"/>
    <s v="R1026"/>
    <s v="Nov"/>
    <n v="1991"/>
  </r>
  <r>
    <s v="Id3781"/>
    <n v="1974"/>
    <s v="Sep"/>
    <n v="16"/>
    <n v="0"/>
    <n v="12137.6"/>
    <x v="1"/>
    <x v="0"/>
    <s v="R1012"/>
    <s v="Sep"/>
    <n v="1974"/>
  </r>
  <r>
    <s v="Id3782"/>
    <n v="1962"/>
    <s v="Nov"/>
    <n v="4"/>
    <n v="0"/>
    <n v="12142.58"/>
    <x v="1"/>
    <x v="2"/>
    <s v="R1013"/>
    <s v="Nov"/>
    <n v="1962"/>
  </r>
  <r>
    <s v="Id3783"/>
    <n v="1962"/>
    <s v="Sep"/>
    <n v="15"/>
    <n v="0"/>
    <n v="12146.97"/>
    <x v="1"/>
    <x v="0"/>
    <s v="R1011"/>
    <s v="Sep"/>
    <n v="1962"/>
  </r>
  <r>
    <s v="Id3784"/>
    <n v="1987"/>
    <s v="Oct"/>
    <n v="5"/>
    <n v="3"/>
    <n v="12148.2"/>
    <x v="1"/>
    <x v="0"/>
    <s v="R1012"/>
    <s v="Oct"/>
    <n v="1987"/>
  </r>
  <r>
    <s v="Id3785"/>
    <n v="1991"/>
    <s v="Aug"/>
    <n v="29"/>
    <n v="3"/>
    <n v="12198.64"/>
    <x v="1"/>
    <x v="0"/>
    <s v="R1026"/>
    <s v="Aug"/>
    <n v="1991"/>
  </r>
  <r>
    <s v="Id3786"/>
    <n v="1977"/>
    <s v="Aug"/>
    <n v="14"/>
    <n v="2"/>
    <n v="12218.7"/>
    <x v="1"/>
    <x v="1"/>
    <s v="R1012"/>
    <s v="Aug"/>
    <n v="1977"/>
  </r>
  <r>
    <s v="Id3787"/>
    <n v="1964"/>
    <s v="Jul"/>
    <n v="20"/>
    <n v="0"/>
    <n v="12222.9"/>
    <x v="1"/>
    <x v="2"/>
    <s v="R1012"/>
    <s v="Jul"/>
    <n v="1964"/>
  </r>
  <r>
    <s v="Id3788"/>
    <n v="1964"/>
    <s v="Jul"/>
    <n v="2"/>
    <n v="0"/>
    <n v="12224.35"/>
    <x v="1"/>
    <x v="1"/>
    <s v="R1012"/>
    <s v="Jul"/>
    <n v="1964"/>
  </r>
  <r>
    <s v="Id3789"/>
    <n v="1964"/>
    <s v="Jun"/>
    <n v="24"/>
    <n v="0"/>
    <n v="12231.61"/>
    <x v="1"/>
    <x v="0"/>
    <s v="R1012"/>
    <s v="Jun"/>
    <n v="1964"/>
  </r>
  <r>
    <s v="Id3790"/>
    <n v="1963"/>
    <s v="Jul"/>
    <n v="19"/>
    <n v="0"/>
    <n v="12233.83"/>
    <x v="1"/>
    <x v="1"/>
    <s v="R1011"/>
    <s v="Jul"/>
    <n v="1963"/>
  </r>
  <r>
    <s v="Id3791"/>
    <n v="1964"/>
    <s v="Oct"/>
    <n v="15"/>
    <n v="0"/>
    <n v="12235.84"/>
    <x v="1"/>
    <x v="0"/>
    <s v="R1012"/>
    <s v="Oct"/>
    <n v="1964"/>
  </r>
  <r>
    <s v="Id3792"/>
    <n v="1966"/>
    <s v="Jul"/>
    <n v="29"/>
    <n v="0"/>
    <n v="12237.73"/>
    <x v="1"/>
    <x v="0"/>
    <s v="R1012"/>
    <s v="Jul"/>
    <n v="1966"/>
  </r>
  <r>
    <s v="Id3793"/>
    <n v="1963"/>
    <s v="Jul"/>
    <n v="17"/>
    <n v="0"/>
    <n v="12244.53"/>
    <x v="1"/>
    <x v="1"/>
    <s v="R1013"/>
    <s v="Jul"/>
    <n v="1963"/>
  </r>
  <r>
    <s v="Id3794"/>
    <n v="1974"/>
    <s v="Jun"/>
    <n v="23"/>
    <n v="0"/>
    <n v="12245.17"/>
    <x v="1"/>
    <x v="1"/>
    <s v="R1012"/>
    <s v="Jun"/>
    <n v="1974"/>
  </r>
  <r>
    <s v="Id3795"/>
    <n v="1989"/>
    <s v="Nov"/>
    <n v="23"/>
    <n v="3"/>
    <n v="12254.44"/>
    <x v="1"/>
    <x v="0"/>
    <s v="R1026"/>
    <s v="Nov"/>
    <n v="1989"/>
  </r>
  <r>
    <s v="Id3796"/>
    <n v="1986"/>
    <s v="Aug"/>
    <n v="13"/>
    <n v="3"/>
    <n v="12255.04"/>
    <x v="1"/>
    <x v="2"/>
    <s v="R1026"/>
    <s v="Aug"/>
    <n v="1986"/>
  </r>
  <r>
    <s v="Id3797"/>
    <n v="1966"/>
    <s v="Dec"/>
    <n v="6"/>
    <n v="2"/>
    <n v="12265.51"/>
    <x v="1"/>
    <x v="0"/>
    <s v="R1013"/>
    <s v="Dec"/>
    <n v="1966"/>
  </r>
  <r>
    <s v="Id3798"/>
    <n v="1967"/>
    <s v="Dec"/>
    <n v="30"/>
    <n v="2"/>
    <n v="12268.63"/>
    <x v="1"/>
    <x v="1"/>
    <s v="R1012"/>
    <s v="Dec"/>
    <n v="1967"/>
  </r>
  <r>
    <s v="Id3799"/>
    <n v="1967"/>
    <s v="Aug"/>
    <n v="28"/>
    <n v="2"/>
    <n v="12269.69"/>
    <x v="1"/>
    <x v="2"/>
    <s v="R1012"/>
    <s v="Aug"/>
    <n v="1967"/>
  </r>
  <r>
    <s v="Id3800"/>
    <n v="1966"/>
    <s v="Nov"/>
    <n v="16"/>
    <n v="0"/>
    <n v="12282.03"/>
    <x v="1"/>
    <x v="1"/>
    <s v="R1025"/>
    <s v="Nov"/>
    <n v="1966"/>
  </r>
  <r>
    <s v="Id3801"/>
    <n v="1990"/>
    <s v="Oct"/>
    <n v="29"/>
    <n v="3"/>
    <n v="12282.38"/>
    <x v="1"/>
    <x v="1"/>
    <s v="R1011"/>
    <s v="Oct"/>
    <n v="1990"/>
  </r>
  <r>
    <s v="Id3802"/>
    <n v="1963"/>
    <s v="Oct"/>
    <n v="28"/>
    <n v="0"/>
    <n v="12299.59"/>
    <x v="1"/>
    <x v="1"/>
    <s v="R1025"/>
    <s v="Oct"/>
    <n v="1963"/>
  </r>
  <r>
    <s v="Id3803"/>
    <n v="1963"/>
    <s v="Aug"/>
    <n v="29"/>
    <n v="0"/>
    <n v="12323.94"/>
    <x v="1"/>
    <x v="0"/>
    <s v="R1017"/>
    <s v="Aug"/>
    <n v="1963"/>
  </r>
  <r>
    <s v="Id3804"/>
    <n v="1963"/>
    <s v="Aug"/>
    <n v="2"/>
    <n v="1"/>
    <n v="12333.83"/>
    <x v="1"/>
    <x v="2"/>
    <s v="R1011"/>
    <s v="Aug"/>
    <n v="1963"/>
  </r>
  <r>
    <s v="Id3805"/>
    <n v="1963"/>
    <s v="Sep"/>
    <n v="22"/>
    <n v="1"/>
    <n v="12347.17"/>
    <x v="1"/>
    <x v="0"/>
    <s v="R1011"/>
    <s v="Sep"/>
    <n v="1963"/>
  </r>
  <r>
    <s v="Id3806"/>
    <n v="1966"/>
    <s v="Dec"/>
    <n v="29"/>
    <n v="3"/>
    <n v="12363.55"/>
    <x v="1"/>
    <x v="0"/>
    <s v="R1011"/>
    <s v="Dec"/>
    <n v="1966"/>
  </r>
  <r>
    <s v="Id3807"/>
    <n v="1962"/>
    <s v="Sep"/>
    <n v="26"/>
    <n v="0"/>
    <n v="12369.89"/>
    <x v="1"/>
    <x v="2"/>
    <s v="R1024"/>
    <s v="Sep"/>
    <n v="1962"/>
  </r>
  <r>
    <s v="Id3808"/>
    <n v="1989"/>
    <s v="Dec"/>
    <n v="29"/>
    <n v="0"/>
    <n v="12404.88"/>
    <x v="1"/>
    <x v="0"/>
    <s v="R1016"/>
    <s v="Dec"/>
    <n v="1989"/>
  </r>
  <r>
    <s v="Id3809"/>
    <n v="1972"/>
    <s v="Aug"/>
    <n v="21"/>
    <n v="0"/>
    <n v="12407.3"/>
    <x v="1"/>
    <x v="2"/>
    <s v="R1021"/>
    <s v="Aug"/>
    <n v="1972"/>
  </r>
  <r>
    <s v="Id3810"/>
    <n v="1979"/>
    <s v="Jul"/>
    <n v="14"/>
    <n v="2"/>
    <n v="12408.29"/>
    <x v="1"/>
    <x v="1"/>
    <s v="R1022"/>
    <s v="Jul"/>
    <n v="1979"/>
  </r>
  <r>
    <s v="Id3811"/>
    <n v="1964"/>
    <s v="Aug"/>
    <n v="4"/>
    <n v="0"/>
    <n v="12430.95"/>
    <x v="1"/>
    <x v="0"/>
    <s v="R1024"/>
    <s v="Aug"/>
    <n v="1964"/>
  </r>
  <r>
    <s v="Id3812"/>
    <n v="1995"/>
    <s v="Aug"/>
    <n v="9"/>
    <n v="0"/>
    <n v="12452.25"/>
    <x v="1"/>
    <x v="0"/>
    <s v="R1012"/>
    <s v="Aug"/>
    <n v="1995"/>
  </r>
  <r>
    <s v="Id3813"/>
    <n v="1968"/>
    <s v="Nov"/>
    <n v="26"/>
    <n v="3"/>
    <n v="12475.35"/>
    <x v="1"/>
    <x v="1"/>
    <s v="R1012"/>
    <s v="Nov"/>
    <n v="1968"/>
  </r>
  <r>
    <s v="Id3814"/>
    <n v="1968"/>
    <s v="Nov"/>
    <n v="12"/>
    <n v="3"/>
    <n v="12479.71"/>
    <x v="1"/>
    <x v="0"/>
    <s v="R1012"/>
    <s v="Nov"/>
    <n v="1968"/>
  </r>
  <r>
    <s v="Id3815"/>
    <n v="1967"/>
    <s v="Sep"/>
    <n v="1"/>
    <n v="3"/>
    <n v="12485.8"/>
    <x v="1"/>
    <x v="0"/>
    <s v="R1013"/>
    <s v="Sep"/>
    <n v="1967"/>
  </r>
  <r>
    <s v="Id3816"/>
    <n v="1968"/>
    <s v="Dec"/>
    <n v="3"/>
    <n v="3"/>
    <n v="12495.29"/>
    <x v="1"/>
    <x v="0"/>
    <s v="R1012"/>
    <s v="Dec"/>
    <n v="1968"/>
  </r>
  <r>
    <s v="Id3817"/>
    <n v="1966"/>
    <s v="Jul"/>
    <n v="12"/>
    <n v="0"/>
    <n v="12499.88"/>
    <x v="1"/>
    <x v="2"/>
    <s v="R1012"/>
    <s v="Jul"/>
    <n v="1966"/>
  </r>
  <r>
    <s v="Id3818"/>
    <n v="1962"/>
    <s v="Oct"/>
    <n v="16"/>
    <n v="0"/>
    <n v="12523.6"/>
    <x v="1"/>
    <x v="0"/>
    <s v="R1012"/>
    <s v="Oct"/>
    <n v="1962"/>
  </r>
  <r>
    <s v="Id3819"/>
    <n v="1961"/>
    <s v="Nov"/>
    <n v="28"/>
    <n v="0"/>
    <n v="12557.61"/>
    <x v="1"/>
    <x v="0"/>
    <s v="R1013"/>
    <s v="Nov"/>
    <n v="1961"/>
  </r>
  <r>
    <s v="Id3820"/>
    <n v="1961"/>
    <s v="Nov"/>
    <n v="28"/>
    <n v="0"/>
    <n v="12574.05"/>
    <x v="1"/>
    <x v="1"/>
    <s v="R1011"/>
    <s v="Nov"/>
    <n v="1961"/>
  </r>
  <r>
    <s v="Id3821"/>
    <n v="1969"/>
    <s v="Nov"/>
    <n v="26"/>
    <n v="0"/>
    <n v="12579.92"/>
    <x v="1"/>
    <x v="1"/>
    <s v="R1025"/>
    <s v="Nov"/>
    <n v="1969"/>
  </r>
  <r>
    <s v="Id3822"/>
    <n v="1970"/>
    <s v="Jun"/>
    <n v="18"/>
    <n v="5"/>
    <n v="12592.53"/>
    <x v="1"/>
    <x v="2"/>
    <s v="R1013"/>
    <s v="Jun"/>
    <n v="1970"/>
  </r>
  <r>
    <s v="Id3823"/>
    <n v="1988"/>
    <s v="Aug"/>
    <n v="11"/>
    <n v="3"/>
    <n v="12600.46"/>
    <x v="1"/>
    <x v="1"/>
    <s v="R1023"/>
    <s v="Aug"/>
    <n v="1988"/>
  </r>
  <r>
    <s v="Id3824"/>
    <n v="1998"/>
    <s v="Nov"/>
    <n v="18"/>
    <n v="1"/>
    <n v="12609.89"/>
    <x v="1"/>
    <x v="0"/>
    <s v="R1012"/>
    <s v="Nov"/>
    <n v="1998"/>
  </r>
  <r>
    <s v="Id3825"/>
    <n v="1963"/>
    <s v="Aug"/>
    <n v="19"/>
    <n v="0"/>
    <n v="12622.18"/>
    <x v="1"/>
    <x v="1"/>
    <s v="R1012"/>
    <s v="Aug"/>
    <n v="1963"/>
  </r>
  <r>
    <s v="Id3826"/>
    <n v="1970"/>
    <s v="Dec"/>
    <n v="28"/>
    <n v="0"/>
    <n v="12624.74"/>
    <x v="1"/>
    <x v="1"/>
    <s v="R1012"/>
    <s v="Dec"/>
    <n v="1970"/>
  </r>
  <r>
    <s v="Id3827"/>
    <n v="1965"/>
    <s v="Oct"/>
    <n v="4"/>
    <n v="2"/>
    <n v="12629.17"/>
    <x v="1"/>
    <x v="1"/>
    <s v="R1013"/>
    <s v="Oct"/>
    <n v="1965"/>
  </r>
  <r>
    <s v="Id3828"/>
    <n v="1962"/>
    <s v="Nov"/>
    <n v="22"/>
    <n v="0"/>
    <n v="12629.9"/>
    <x v="1"/>
    <x v="0"/>
    <s v="R1013"/>
    <s v="Nov"/>
    <n v="1962"/>
  </r>
  <r>
    <s v="Id3829"/>
    <n v="1962"/>
    <s v="Jul"/>
    <n v="22"/>
    <n v="0"/>
    <n v="12638.2"/>
    <x v="1"/>
    <x v="1"/>
    <s v="R1011"/>
    <s v="Jul"/>
    <n v="1962"/>
  </r>
  <r>
    <s v="Id3830"/>
    <n v="1972"/>
    <s v="Sep"/>
    <n v="5"/>
    <n v="0"/>
    <n v="12640.24"/>
    <x v="1"/>
    <x v="1"/>
    <s v="R1011"/>
    <s v="Sep"/>
    <n v="1972"/>
  </r>
  <r>
    <s v="Id3831"/>
    <n v="1966"/>
    <s v="Dec"/>
    <n v="17"/>
    <n v="2"/>
    <n v="12643.38"/>
    <x v="1"/>
    <x v="1"/>
    <s v="R1012"/>
    <s v="Dec"/>
    <n v="1966"/>
  </r>
  <r>
    <s v="Id3832"/>
    <n v="1962"/>
    <s v="Jul"/>
    <n v="11"/>
    <n v="0"/>
    <n v="12644.59"/>
    <x v="1"/>
    <x v="2"/>
    <s v="R1011"/>
    <s v="Jul"/>
    <n v="1962"/>
  </r>
  <r>
    <s v="Id3833"/>
    <n v="1965"/>
    <s v="Sep"/>
    <n v="14"/>
    <n v="2"/>
    <n v="12646.21"/>
    <x v="1"/>
    <x v="2"/>
    <s v="R1011"/>
    <s v="Sep"/>
    <n v="1965"/>
  </r>
  <r>
    <s v="Id3834"/>
    <n v="1962"/>
    <s v="Aug"/>
    <n v="27"/>
    <n v="0"/>
    <n v="12648.7"/>
    <x v="1"/>
    <x v="2"/>
    <s v="R1013"/>
    <s v="Aug"/>
    <n v="1962"/>
  </r>
  <r>
    <s v="Id3835"/>
    <n v="1974"/>
    <s v="Sep"/>
    <n v="24"/>
    <n v="0"/>
    <n v="12697.48"/>
    <x v="1"/>
    <x v="0"/>
    <s v="R1021"/>
    <s v="Sep"/>
    <n v="1974"/>
  </r>
  <r>
    <s v="Id3836"/>
    <n v="1992"/>
    <s v="Jul"/>
    <n v="7"/>
    <n v="0"/>
    <n v="12699.56"/>
    <x v="1"/>
    <x v="2"/>
    <s v="R1011"/>
    <s v="Jul"/>
    <n v="1992"/>
  </r>
  <r>
    <s v="Id3837"/>
    <n v="1964"/>
    <s v="Nov"/>
    <n v="28"/>
    <n v="0"/>
    <n v="12700.63"/>
    <x v="1"/>
    <x v="0"/>
    <s v="R1011"/>
    <s v="Nov"/>
    <n v="1964"/>
  </r>
  <r>
    <s v="Id3838"/>
    <n v="1970"/>
    <s v="Jul"/>
    <n v="8"/>
    <n v="0"/>
    <n v="12713"/>
    <x v="1"/>
    <x v="1"/>
    <s v="R1011"/>
    <s v="Jul"/>
    <n v="1970"/>
  </r>
  <r>
    <s v="Id3839"/>
    <n v="1988"/>
    <s v="Jul"/>
    <n v="17"/>
    <n v="3"/>
    <n v="12718.21"/>
    <x v="1"/>
    <x v="1"/>
    <s v="R1026"/>
    <s v="Jul"/>
    <n v="1988"/>
  </r>
  <r>
    <s v="Id3840"/>
    <n v="1962"/>
    <s v="Sep"/>
    <n v="2"/>
    <n v="0"/>
    <n v="12731"/>
    <x v="1"/>
    <x v="0"/>
    <s v="R1016"/>
    <s v="Sep"/>
    <n v="1962"/>
  </r>
  <r>
    <s v="Id3841"/>
    <n v="1962"/>
    <s v="Oct"/>
    <n v="1"/>
    <n v="0"/>
    <n v="12741.17"/>
    <x v="1"/>
    <x v="1"/>
    <s v="R1017"/>
    <s v="Oct"/>
    <n v="1962"/>
  </r>
  <r>
    <s v="Id3842"/>
    <n v="1975"/>
    <s v="Sep"/>
    <n v="25"/>
    <n v="1"/>
    <n v="12770.27"/>
    <x v="1"/>
    <x v="0"/>
    <s v="R1021"/>
    <s v="Sep"/>
    <n v="1975"/>
  </r>
  <r>
    <s v="Id3843"/>
    <n v="1972"/>
    <s v="Oct"/>
    <n v="7"/>
    <n v="0"/>
    <n v="12776.05"/>
    <x v="1"/>
    <x v="0"/>
    <s v="R1026"/>
    <s v="Oct"/>
    <n v="1972"/>
  </r>
  <r>
    <s v="Id3844"/>
    <n v="1963"/>
    <s v="Dec"/>
    <n v="5"/>
    <n v="0"/>
    <n v="12788.03"/>
    <x v="1"/>
    <x v="0"/>
    <s v="R1025"/>
    <s v="Dec"/>
    <n v="1963"/>
  </r>
  <r>
    <s v="Id3845"/>
    <n v="1983"/>
    <s v="Oct"/>
    <n v="29"/>
    <n v="3"/>
    <n v="12788.18"/>
    <x v="1"/>
    <x v="1"/>
    <s v="R1026"/>
    <s v="Oct"/>
    <n v="1983"/>
  </r>
  <r>
    <s v="Id3846"/>
    <n v="1978"/>
    <s v="Jul"/>
    <n v="24"/>
    <n v="0"/>
    <n v="12797.21"/>
    <x v="1"/>
    <x v="1"/>
    <s v="R1024"/>
    <s v="Jul"/>
    <n v="1978"/>
  </r>
  <r>
    <s v="Id3847"/>
    <n v="1963"/>
    <s v="Jul"/>
    <n v="20"/>
    <n v="0"/>
    <n v="12815.44"/>
    <x v="1"/>
    <x v="0"/>
    <s v="R1024"/>
    <s v="Jul"/>
    <n v="1963"/>
  </r>
  <r>
    <s v="Id3848"/>
    <n v="1967"/>
    <s v="Sep"/>
    <n v="25"/>
    <n v="0"/>
    <n v="12823.25"/>
    <x v="1"/>
    <x v="0"/>
    <s v="R1021"/>
    <s v="Sep"/>
    <n v="1967"/>
  </r>
  <r>
    <s v="Id3849"/>
    <n v="2004"/>
    <s v="Nov"/>
    <n v="9"/>
    <n v="2"/>
    <n v="12829.46"/>
    <x v="1"/>
    <x v="0"/>
    <s v="R1016"/>
    <s v="Nov"/>
    <n v="2004"/>
  </r>
  <r>
    <s v="Id3850"/>
    <n v="1993"/>
    <s v="Sep"/>
    <n v="27"/>
    <n v="0"/>
    <n v="12847.24"/>
    <x v="1"/>
    <x v="2"/>
    <s v="R1012"/>
    <s v="Sep"/>
    <n v="1993"/>
  </r>
  <r>
    <s v="Id3851"/>
    <n v="1973"/>
    <s v="Sep"/>
    <n v="22"/>
    <n v="0"/>
    <n v="12852.37"/>
    <x v="1"/>
    <x v="1"/>
    <s v="R1012"/>
    <s v="Sep"/>
    <n v="1973"/>
  </r>
  <r>
    <s v="Id3852"/>
    <n v="1963"/>
    <s v="Sep"/>
    <n v="27"/>
    <n v="0"/>
    <n v="12856.84"/>
    <x v="1"/>
    <x v="0"/>
    <s v="R1021"/>
    <s v="Sep"/>
    <n v="1963"/>
  </r>
  <r>
    <s v="Id3853"/>
    <n v="1984"/>
    <s v="Aug"/>
    <n v="6"/>
    <n v="3"/>
    <n v="12870.31"/>
    <x v="1"/>
    <x v="0"/>
    <s v="R1012"/>
    <s v="Aug"/>
    <n v="1984"/>
  </r>
  <r>
    <s v="Id3854"/>
    <n v="2004"/>
    <s v="Jul"/>
    <n v="9"/>
    <n v="0"/>
    <n v="12890.06"/>
    <x v="1"/>
    <x v="1"/>
    <s v="R1019"/>
    <s v="Jul"/>
    <n v="2004"/>
  </r>
  <r>
    <s v="Id3855"/>
    <n v="1963"/>
    <s v="Aug"/>
    <n v="16"/>
    <n v="1"/>
    <n v="12913.99"/>
    <x v="1"/>
    <x v="2"/>
    <s v="R1016"/>
    <s v="Aug"/>
    <n v="1963"/>
  </r>
  <r>
    <s v="Id3856"/>
    <n v="1963"/>
    <s v="Sep"/>
    <n v="1"/>
    <n v="2"/>
    <n v="12925.89"/>
    <x v="1"/>
    <x v="2"/>
    <s v="R1013"/>
    <s v="Sep"/>
    <n v="1963"/>
  </r>
  <r>
    <s v="Id3857"/>
    <n v="1963"/>
    <s v="Aug"/>
    <n v="14"/>
    <n v="2"/>
    <n v="12928.79"/>
    <x v="1"/>
    <x v="2"/>
    <s v="R1013"/>
    <s v="Aug"/>
    <n v="1963"/>
  </r>
  <r>
    <s v="Id3858"/>
    <n v="1966"/>
    <s v="Dec"/>
    <n v="22"/>
    <n v="4"/>
    <n v="12949.16"/>
    <x v="1"/>
    <x v="0"/>
    <s v="R1013"/>
    <s v="Dec"/>
    <n v="1966"/>
  </r>
  <r>
    <s v="Id3859"/>
    <n v="1961"/>
    <s v="Aug"/>
    <n v="20"/>
    <n v="0"/>
    <n v="12950.07"/>
    <x v="1"/>
    <x v="1"/>
    <s v="R1012"/>
    <s v="Aug"/>
    <n v="1961"/>
  </r>
  <r>
    <s v="Id3860"/>
    <n v="1960"/>
    <s v="Nov"/>
    <n v="4"/>
    <n v="0"/>
    <n v="12957.12"/>
    <x v="1"/>
    <x v="1"/>
    <s v="R1011"/>
    <s v="Nov"/>
    <n v="1960"/>
  </r>
  <r>
    <s v="Id3861"/>
    <n v="1960"/>
    <s v="Jun"/>
    <n v="22"/>
    <n v="0"/>
    <n v="12979.36"/>
    <x v="1"/>
    <x v="1"/>
    <s v="R1011"/>
    <s v="Jun"/>
    <n v="1960"/>
  </r>
  <r>
    <s v="Id3862"/>
    <n v="1960"/>
    <s v="Sep"/>
    <n v="23"/>
    <n v="0"/>
    <n v="12981.35"/>
    <x v="1"/>
    <x v="0"/>
    <s v="R1013"/>
    <s v="Sep"/>
    <n v="1960"/>
  </r>
  <r>
    <s v="Id3863"/>
    <n v="1960"/>
    <s v="Nov"/>
    <n v="28"/>
    <n v="0"/>
    <n v="12982.87"/>
    <x v="1"/>
    <x v="1"/>
    <s v="R1013"/>
    <s v="Nov"/>
    <n v="1960"/>
  </r>
  <r>
    <s v="Id3864"/>
    <n v="1979"/>
    <s v="Nov"/>
    <n v="27"/>
    <n v="2"/>
    <n v="12994.12"/>
    <x v="1"/>
    <x v="2"/>
    <s v="R1026"/>
    <s v="Nov"/>
    <n v="1979"/>
  </r>
  <r>
    <s v="Id3865"/>
    <n v="1981"/>
    <s v="Oct"/>
    <n v="30"/>
    <n v="1"/>
    <n v="13002.91"/>
    <x v="1"/>
    <x v="1"/>
    <s v="R1012"/>
    <s v="Oct"/>
    <n v="1981"/>
  </r>
  <r>
    <s v="Id3866"/>
    <n v="1962"/>
    <s v="Jun"/>
    <n v="24"/>
    <n v="0"/>
    <n v="13004.95"/>
    <x v="1"/>
    <x v="1"/>
    <s v="R1012"/>
    <s v="Jun"/>
    <n v="1962"/>
  </r>
  <r>
    <s v="Id3867"/>
    <n v="1969"/>
    <s v="Dec"/>
    <n v="13"/>
    <n v="0"/>
    <n v="13008.07"/>
    <x v="1"/>
    <x v="0"/>
    <s v="R1012"/>
    <s v="Dec"/>
    <n v="1969"/>
  </r>
  <r>
    <s v="Id3868"/>
    <n v="1972"/>
    <s v="Sep"/>
    <n v="27"/>
    <n v="0"/>
    <n v="13010.86"/>
    <x v="1"/>
    <x v="2"/>
    <s v="R1012"/>
    <s v="Sep"/>
    <n v="1972"/>
  </r>
  <r>
    <s v="Id3869"/>
    <n v="1962"/>
    <s v="Jul"/>
    <n v="20"/>
    <n v="0"/>
    <n v="13012.21"/>
    <x v="1"/>
    <x v="1"/>
    <s v="R1012"/>
    <s v="Jul"/>
    <n v="1962"/>
  </r>
  <r>
    <s v="Id3870"/>
    <n v="1964"/>
    <s v="Sep"/>
    <n v="23"/>
    <n v="1"/>
    <n v="13019.16"/>
    <x v="1"/>
    <x v="1"/>
    <s v="R1024"/>
    <s v="Sep"/>
    <n v="1964"/>
  </r>
  <r>
    <s v="Id3871"/>
    <n v="1965"/>
    <s v="Nov"/>
    <n v="4"/>
    <n v="0"/>
    <n v="13023.93"/>
    <x v="1"/>
    <x v="2"/>
    <s v="R1025"/>
    <s v="Nov"/>
    <n v="1965"/>
  </r>
  <r>
    <s v="Id3872"/>
    <n v="1961"/>
    <s v="Nov"/>
    <n v="9"/>
    <n v="0"/>
    <n v="13041.92"/>
    <x v="1"/>
    <x v="1"/>
    <s v="R1011"/>
    <s v="Nov"/>
    <n v="1961"/>
  </r>
  <r>
    <s v="Id3873"/>
    <n v="1969"/>
    <s v="Sep"/>
    <n v="23"/>
    <n v="0"/>
    <n v="13044.41"/>
    <x v="1"/>
    <x v="1"/>
    <s v="R1012"/>
    <s v="Sep"/>
    <n v="1969"/>
  </r>
  <r>
    <s v="Id3874"/>
    <n v="1967"/>
    <s v="Aug"/>
    <n v="6"/>
    <n v="3"/>
    <n v="13047.33"/>
    <x v="1"/>
    <x v="0"/>
    <s v="R1024"/>
    <s v="Aug"/>
    <n v="1967"/>
  </r>
  <r>
    <s v="Id3875"/>
    <n v="1985"/>
    <s v="Oct"/>
    <n v="26"/>
    <n v="3"/>
    <n v="13051.22"/>
    <x v="1"/>
    <x v="1"/>
    <s v="R1026"/>
    <s v="Oct"/>
    <n v="1985"/>
  </r>
  <r>
    <s v="Id3876"/>
    <n v="1961"/>
    <s v="Nov"/>
    <n v="6"/>
    <n v="0"/>
    <n v="13063.88"/>
    <x v="1"/>
    <x v="2"/>
    <s v="R1011"/>
    <s v="Nov"/>
    <n v="1961"/>
  </r>
  <r>
    <s v="Id3877"/>
    <n v="1978"/>
    <s v="Jul"/>
    <n v="17"/>
    <n v="2"/>
    <n v="13101.74"/>
    <x v="1"/>
    <x v="2"/>
    <s v="R1026"/>
    <s v="Jul"/>
    <n v="1978"/>
  </r>
  <r>
    <s v="Id3878"/>
    <n v="1971"/>
    <s v="Oct"/>
    <n v="30"/>
    <n v="0"/>
    <n v="13110.79"/>
    <x v="1"/>
    <x v="2"/>
    <s v="R1011"/>
    <s v="Oct"/>
    <n v="1971"/>
  </r>
  <r>
    <s v="Id3879"/>
    <n v="1962"/>
    <s v="Aug"/>
    <n v="2"/>
    <n v="1"/>
    <n v="13112.6"/>
    <x v="1"/>
    <x v="0"/>
    <s v="R1012"/>
    <s v="Aug"/>
    <n v="1962"/>
  </r>
  <r>
    <s v="Id3880"/>
    <n v="1992"/>
    <s v="Aug"/>
    <n v="12"/>
    <n v="0"/>
    <n v="13113.51"/>
    <x v="1"/>
    <x v="2"/>
    <s v="R1026"/>
    <s v="Aug"/>
    <n v="1992"/>
  </r>
  <r>
    <s v="Id3881"/>
    <n v="1963"/>
    <s v="Sep"/>
    <n v="14"/>
    <n v="0"/>
    <n v="13116.84"/>
    <x v="1"/>
    <x v="1"/>
    <s v="R1012"/>
    <s v="Sep"/>
    <n v="1963"/>
  </r>
  <r>
    <s v="Id3882"/>
    <n v="1999"/>
    <s v="Aug"/>
    <n v="16"/>
    <n v="0"/>
    <n v="13126.68"/>
    <x v="1"/>
    <x v="0"/>
    <s v="R1011"/>
    <s v="Aug"/>
    <n v="1999"/>
  </r>
  <r>
    <s v="Id3883"/>
    <n v="1961"/>
    <s v="Sep"/>
    <n v="7"/>
    <n v="0"/>
    <n v="13129.6"/>
    <x v="1"/>
    <x v="2"/>
    <s v="R1017"/>
    <s v="Sep"/>
    <n v="1961"/>
  </r>
  <r>
    <s v="Id3884"/>
    <n v="1961"/>
    <s v="Dec"/>
    <n v="6"/>
    <n v="0"/>
    <n v="13143.34"/>
    <x v="1"/>
    <x v="2"/>
    <s v="R1020"/>
    <s v="Dec"/>
    <n v="1961"/>
  </r>
  <r>
    <s v="Id3885"/>
    <n v="1961"/>
    <s v="Dec"/>
    <n v="6"/>
    <n v="0"/>
    <n v="13143.86"/>
    <x v="1"/>
    <x v="2"/>
    <s v="R1016"/>
    <s v="Dec"/>
    <n v="1961"/>
  </r>
  <r>
    <s v="Id3886"/>
    <n v="1962"/>
    <s v="Aug"/>
    <n v="5"/>
    <n v="0"/>
    <n v="13204.29"/>
    <x v="1"/>
    <x v="1"/>
    <s v="R1024"/>
    <s v="Aug"/>
    <n v="1962"/>
  </r>
  <r>
    <s v="Id3887"/>
    <n v="1982"/>
    <s v="Oct"/>
    <n v="15"/>
    <n v="3"/>
    <n v="13214.43"/>
    <x v="1"/>
    <x v="2"/>
    <s v="R1012"/>
    <s v="Oct"/>
    <n v="1982"/>
  </r>
  <r>
    <s v="Id3888"/>
    <n v="1962"/>
    <s v="Dec"/>
    <n v="7"/>
    <n v="0"/>
    <n v="13217.09"/>
    <x v="1"/>
    <x v="1"/>
    <s v="R1024"/>
    <s v="Dec"/>
    <n v="1962"/>
  </r>
  <r>
    <s v="Id3889"/>
    <n v="1965"/>
    <s v="Nov"/>
    <n v="13"/>
    <n v="2"/>
    <n v="13224.06"/>
    <x v="1"/>
    <x v="0"/>
    <s v="R1024"/>
    <s v="Nov"/>
    <n v="1965"/>
  </r>
  <r>
    <s v="Id3890"/>
    <n v="1962"/>
    <s v="Nov"/>
    <n v="24"/>
    <n v="1"/>
    <n v="13224.69"/>
    <x v="1"/>
    <x v="2"/>
    <s v="R1011"/>
    <s v="Nov"/>
    <n v="1962"/>
  </r>
  <r>
    <s v="Id3891"/>
    <n v="1962"/>
    <s v="Oct"/>
    <n v="11"/>
    <n v="0"/>
    <n v="13228.85"/>
    <x v="1"/>
    <x v="0"/>
    <s v="R1023"/>
    <s v="Oct"/>
    <n v="1962"/>
  </r>
  <r>
    <s v="Id3892"/>
    <n v="1994"/>
    <s v="Jul"/>
    <n v="1"/>
    <n v="0"/>
    <n v="13292.52"/>
    <x v="1"/>
    <x v="0"/>
    <s v="R1012"/>
    <s v="Jul"/>
    <n v="1994"/>
  </r>
  <r>
    <s v="Id3893"/>
    <n v="1976"/>
    <s v="Aug"/>
    <n v="23"/>
    <n v="2"/>
    <n v="13333.71"/>
    <x v="1"/>
    <x v="2"/>
    <s v="R1012"/>
    <s v="Aug"/>
    <n v="1976"/>
  </r>
  <r>
    <s v="Id3894"/>
    <n v="1960"/>
    <s v="Nov"/>
    <n v="11"/>
    <n v="0"/>
    <n v="13352.1"/>
    <x v="1"/>
    <x v="1"/>
    <s v="R1012"/>
    <s v="Nov"/>
    <n v="1960"/>
  </r>
  <r>
    <s v="Id3895"/>
    <n v="1990"/>
    <s v="Oct"/>
    <n v="2"/>
    <n v="3"/>
    <n v="13360.94"/>
    <x v="1"/>
    <x v="1"/>
    <s v="R1012"/>
    <s v="Oct"/>
    <n v="1990"/>
  </r>
  <r>
    <s v="Id3896"/>
    <n v="1964"/>
    <s v="Sep"/>
    <n v="24"/>
    <n v="0"/>
    <n v="13375.76"/>
    <x v="1"/>
    <x v="2"/>
    <s v="R1025"/>
    <s v="Sep"/>
    <n v="1964"/>
  </r>
  <r>
    <s v="Id3897"/>
    <n v="1979"/>
    <s v="Sep"/>
    <n v="30"/>
    <n v="2"/>
    <n v="13377.41"/>
    <x v="1"/>
    <x v="0"/>
    <s v="R1026"/>
    <s v="Sep"/>
    <n v="1979"/>
  </r>
  <r>
    <s v="Id3898"/>
    <n v="1984"/>
    <s v="Jun"/>
    <n v="6"/>
    <n v="3"/>
    <n v="13383.67"/>
    <x v="1"/>
    <x v="2"/>
    <s v="R1023"/>
    <s v="Jun"/>
    <n v="1984"/>
  </r>
  <r>
    <s v="Id3899"/>
    <n v="1959"/>
    <s v="Dec"/>
    <n v="9"/>
    <n v="0"/>
    <n v="13390.56"/>
    <x v="1"/>
    <x v="0"/>
    <s v="R1011"/>
    <s v="Dec"/>
    <n v="1959"/>
  </r>
  <r>
    <s v="Id3900"/>
    <n v="1959"/>
    <s v="Nov"/>
    <n v="25"/>
    <n v="0"/>
    <n v="13393.76"/>
    <x v="1"/>
    <x v="1"/>
    <s v="R1011"/>
    <s v="Nov"/>
    <n v="1959"/>
  </r>
  <r>
    <s v="Id3901"/>
    <n v="1959"/>
    <s v="Dec"/>
    <n v="20"/>
    <n v="0"/>
    <n v="13405.39"/>
    <x v="1"/>
    <x v="0"/>
    <s v="R1013"/>
    <s v="Dec"/>
    <n v="1959"/>
  </r>
  <r>
    <s v="Id3902"/>
    <n v="1992"/>
    <s v="Dec"/>
    <n v="19"/>
    <n v="0"/>
    <n v="13412.97"/>
    <x v="1"/>
    <x v="0"/>
    <s v="R1023"/>
    <s v="Dec"/>
    <n v="1992"/>
  </r>
  <r>
    <s v="Id3903"/>
    <n v="1961"/>
    <s v="Jul"/>
    <n v="22"/>
    <n v="0"/>
    <n v="13415.04"/>
    <x v="1"/>
    <x v="2"/>
    <s v="R1012"/>
    <s v="Jul"/>
    <n v="1961"/>
  </r>
  <r>
    <s v="Id3904"/>
    <n v="1994"/>
    <s v="Jun"/>
    <n v="17"/>
    <n v="0"/>
    <n v="13417.05"/>
    <x v="1"/>
    <x v="0"/>
    <s v="R1012"/>
    <s v="Jun"/>
    <n v="1994"/>
  </r>
  <r>
    <s v="Id3905"/>
    <n v="1961"/>
    <s v="Nov"/>
    <n v="3"/>
    <n v="0"/>
    <n v="13429.04"/>
    <x v="1"/>
    <x v="0"/>
    <s v="R1012"/>
    <s v="Nov"/>
    <n v="1961"/>
  </r>
  <r>
    <s v="Id3906"/>
    <n v="1966"/>
    <s v="Nov"/>
    <n v="14"/>
    <n v="3"/>
    <n v="13430.27"/>
    <x v="1"/>
    <x v="0"/>
    <s v="R1024"/>
    <s v="Nov"/>
    <n v="1966"/>
  </r>
  <r>
    <s v="Id3907"/>
    <n v="1975"/>
    <s v="Jun"/>
    <n v="29"/>
    <n v="1"/>
    <n v="13440.7"/>
    <x v="1"/>
    <x v="2"/>
    <s v="R1012"/>
    <s v="Jun"/>
    <n v="1975"/>
  </r>
  <r>
    <s v="Id3908"/>
    <n v="1960"/>
    <s v="Aug"/>
    <n v="13"/>
    <n v="0"/>
    <n v="13451.12"/>
    <x v="1"/>
    <x v="1"/>
    <s v="R1011"/>
    <s v="Aug"/>
    <n v="1960"/>
  </r>
  <r>
    <s v="Id3909"/>
    <n v="1960"/>
    <s v="Jul"/>
    <n v="11"/>
    <n v="0"/>
    <n v="13457.96"/>
    <x v="1"/>
    <x v="1"/>
    <s v="R1013"/>
    <s v="Jul"/>
    <n v="1960"/>
  </r>
  <r>
    <s v="Id3910"/>
    <n v="1960"/>
    <s v="Dec"/>
    <n v="16"/>
    <n v="0"/>
    <n v="13462.52"/>
    <x v="1"/>
    <x v="2"/>
    <s v="R1011"/>
    <s v="Dec"/>
    <n v="1960"/>
  </r>
  <r>
    <s v="Id3911"/>
    <n v="1985"/>
    <s v="Aug"/>
    <n v="19"/>
    <n v="3"/>
    <n v="13465.8"/>
    <x v="1"/>
    <x v="1"/>
    <s v="R1012"/>
    <s v="Aug"/>
    <n v="1985"/>
  </r>
  <r>
    <s v="Id3912"/>
    <n v="1960"/>
    <s v="Jul"/>
    <n v="28"/>
    <n v="0"/>
    <n v="13470.8"/>
    <x v="1"/>
    <x v="2"/>
    <s v="R1013"/>
    <s v="Jul"/>
    <n v="1960"/>
  </r>
  <r>
    <s v="Id3913"/>
    <n v="1960"/>
    <s v="Jul"/>
    <n v="24"/>
    <n v="0"/>
    <n v="13470.86"/>
    <x v="1"/>
    <x v="0"/>
    <s v="R1011"/>
    <s v="Jul"/>
    <n v="1960"/>
  </r>
  <r>
    <s v="Id3914"/>
    <n v="1975"/>
    <s v="Aug"/>
    <n v="7"/>
    <n v="1"/>
    <n v="13472.19"/>
    <x v="1"/>
    <x v="2"/>
    <s v="R1012"/>
    <s v="Aug"/>
    <n v="1975"/>
  </r>
  <r>
    <s v="Id3915"/>
    <n v="1990"/>
    <s v="Aug"/>
    <n v="30"/>
    <n v="3"/>
    <n v="13480.83"/>
    <x v="1"/>
    <x v="2"/>
    <s v="R1023"/>
    <s v="Aug"/>
    <n v="1990"/>
  </r>
  <r>
    <s v="Id3916"/>
    <n v="1963"/>
    <s v="Oct"/>
    <n v="14"/>
    <n v="0"/>
    <n v="13511.28"/>
    <x v="1"/>
    <x v="1"/>
    <s v="R1012"/>
    <s v="Oct"/>
    <n v="1963"/>
  </r>
  <r>
    <s v="Id3917"/>
    <n v="1960"/>
    <s v="Jul"/>
    <n v="11"/>
    <n v="0"/>
    <n v="13555"/>
    <x v="1"/>
    <x v="0"/>
    <s v="R1017"/>
    <s v="Jul"/>
    <n v="1960"/>
  </r>
  <r>
    <s v="Id3918"/>
    <n v="1968"/>
    <s v="Jul"/>
    <n v="15"/>
    <n v="0"/>
    <n v="13566.04"/>
    <x v="1"/>
    <x v="0"/>
    <s v="R1026"/>
    <s v="Jul"/>
    <n v="1968"/>
  </r>
  <r>
    <s v="Id3919"/>
    <n v="1992"/>
    <s v="Aug"/>
    <n v="14"/>
    <n v="0"/>
    <n v="13588.17"/>
    <x v="1"/>
    <x v="1"/>
    <s v="R1012"/>
    <s v="Aug"/>
    <n v="1992"/>
  </r>
  <r>
    <s v="Id3920"/>
    <n v="1964"/>
    <s v="Sep"/>
    <n v="10"/>
    <n v="2"/>
    <n v="13607.37"/>
    <x v="1"/>
    <x v="1"/>
    <s v="R1024"/>
    <s v="Sep"/>
    <n v="1964"/>
  </r>
  <r>
    <s v="Id3921"/>
    <n v="1961"/>
    <s v="Nov"/>
    <n v="18"/>
    <n v="0"/>
    <n v="13616.36"/>
    <x v="1"/>
    <x v="0"/>
    <s v="R1024"/>
    <s v="Nov"/>
    <n v="1961"/>
  </r>
  <r>
    <s v="Id3922"/>
    <n v="1969"/>
    <s v="Jul"/>
    <n v="26"/>
    <n v="0"/>
    <n v="13622.01"/>
    <x v="1"/>
    <x v="0"/>
    <s v="R1012"/>
    <s v="Jul"/>
    <n v="1969"/>
  </r>
  <r>
    <s v="Id3923"/>
    <n v="1961"/>
    <s v="Dec"/>
    <n v="24"/>
    <n v="0"/>
    <n v="13635.64"/>
    <x v="1"/>
    <x v="0"/>
    <s v="R1024"/>
    <s v="Dec"/>
    <n v="1961"/>
  </r>
  <r>
    <s v="Id3924"/>
    <n v="1984"/>
    <s v="Jul"/>
    <n v="20"/>
    <n v="3"/>
    <n v="13638.06"/>
    <x v="1"/>
    <x v="0"/>
    <s v="R1023"/>
    <s v="Jul"/>
    <n v="1984"/>
  </r>
  <r>
    <s v="Id3925"/>
    <n v="1963"/>
    <s v="Aug"/>
    <n v="4"/>
    <n v="0"/>
    <n v="13677.68"/>
    <x v="1"/>
    <x v="2"/>
    <s v="R1021"/>
    <s v="Aug"/>
    <n v="1963"/>
  </r>
  <r>
    <s v="Id3926"/>
    <n v="1985"/>
    <s v="Sep"/>
    <n v="14"/>
    <n v="3"/>
    <n v="13685.51"/>
    <x v="1"/>
    <x v="1"/>
    <s v="R1026"/>
    <s v="Sep"/>
    <n v="1985"/>
  </r>
  <r>
    <s v="Id3927"/>
    <n v="1986"/>
    <s v="Nov"/>
    <n v="24"/>
    <n v="3"/>
    <n v="13714.55"/>
    <x v="1"/>
    <x v="2"/>
    <s v="R1023"/>
    <s v="Nov"/>
    <n v="1986"/>
  </r>
  <r>
    <s v="Id3928"/>
    <n v="1981"/>
    <s v="Aug"/>
    <n v="2"/>
    <n v="1"/>
    <n v="13725.47"/>
    <x v="1"/>
    <x v="2"/>
    <s v="R1024"/>
    <s v="Aug"/>
    <n v="1981"/>
  </r>
  <r>
    <s v="Id3929"/>
    <n v="1985"/>
    <s v="Aug"/>
    <n v="29"/>
    <n v="3"/>
    <n v="13726.21"/>
    <x v="1"/>
    <x v="0"/>
    <s v="R1026"/>
    <s v="Aug"/>
    <n v="1985"/>
  </r>
  <r>
    <s v="Id3930"/>
    <n v="1969"/>
    <s v="Oct"/>
    <n v="23"/>
    <n v="0"/>
    <n v="13746.74"/>
    <x v="1"/>
    <x v="2"/>
    <s v="R1026"/>
    <s v="Oct"/>
    <n v="1969"/>
  </r>
  <r>
    <s v="Id3931"/>
    <n v="2004"/>
    <s v="Jul"/>
    <n v="16"/>
    <n v="0"/>
    <n v="13747.87"/>
    <x v="1"/>
    <x v="2"/>
    <s v="R1018"/>
    <s v="Jul"/>
    <n v="2004"/>
  </r>
  <r>
    <s v="Id3932"/>
    <n v="1959"/>
    <s v="Aug"/>
    <n v="6"/>
    <n v="0"/>
    <n v="13770.1"/>
    <x v="1"/>
    <x v="1"/>
    <s v="R1012"/>
    <s v="Aug"/>
    <n v="1959"/>
  </r>
  <r>
    <s v="Id3933"/>
    <n v="1966"/>
    <s v="Nov"/>
    <n v="10"/>
    <n v="0"/>
    <n v="13801.61"/>
    <x v="1"/>
    <x v="0"/>
    <s v="R1026"/>
    <s v="Nov"/>
    <n v="1966"/>
  </r>
  <r>
    <s v="Id3934"/>
    <n v="1986"/>
    <s v="Dec"/>
    <n v="8"/>
    <n v="3"/>
    <n v="13819.49"/>
    <x v="1"/>
    <x v="2"/>
    <s v="R1012"/>
    <s v="Dec"/>
    <n v="1986"/>
  </r>
  <r>
    <s v="Id3935"/>
    <n v="1958"/>
    <s v="Nov"/>
    <n v="25"/>
    <n v="0"/>
    <n v="13822.8"/>
    <x v="1"/>
    <x v="0"/>
    <s v="R1011"/>
    <s v="Nov"/>
    <n v="1958"/>
  </r>
  <r>
    <s v="Id3936"/>
    <n v="1958"/>
    <s v="Dec"/>
    <n v="10"/>
    <n v="0"/>
    <n v="13831.12"/>
    <x v="1"/>
    <x v="1"/>
    <s v="R1013"/>
    <s v="Dec"/>
    <n v="1958"/>
  </r>
  <r>
    <s v="Id3937"/>
    <n v="2003"/>
    <s v="Jun"/>
    <n v="7"/>
    <n v="0"/>
    <n v="13844.51"/>
    <x v="0"/>
    <x v="1"/>
    <s v="R1011"/>
    <s v="Jun"/>
    <n v="2003"/>
  </r>
  <r>
    <s v="Id3938"/>
    <n v="1960"/>
    <s v="Jul"/>
    <n v="21"/>
    <n v="0"/>
    <n v="13844.8"/>
    <x v="0"/>
    <x v="2"/>
    <s v="R1012"/>
    <s v="Jul"/>
    <n v="1960"/>
  </r>
  <r>
    <s v="Id3939"/>
    <n v="1978"/>
    <s v="Dec"/>
    <n v="19"/>
    <n v="2"/>
    <n v="13874.89"/>
    <x v="0"/>
    <x v="1"/>
    <s v="R1012"/>
    <s v="Dec"/>
    <n v="1978"/>
  </r>
  <r>
    <s v="Id3940"/>
    <n v="1959"/>
    <s v="Oct"/>
    <n v="5"/>
    <n v="0"/>
    <n v="13880.95"/>
    <x v="0"/>
    <x v="2"/>
    <s v="R1011"/>
    <s v="Oct"/>
    <n v="1959"/>
  </r>
  <r>
    <s v="Id3941"/>
    <n v="1985"/>
    <s v="Sep"/>
    <n v="25"/>
    <n v="3"/>
    <n v="13886.4"/>
    <x v="0"/>
    <x v="2"/>
    <s v="R1012"/>
    <s v="Sep"/>
    <n v="1985"/>
  </r>
  <r>
    <s v="Id3942"/>
    <n v="1959"/>
    <s v="Dec"/>
    <n v="29"/>
    <n v="0"/>
    <n v="13887.2"/>
    <x v="0"/>
    <x v="0"/>
    <s v="R1013"/>
    <s v="Dec"/>
    <n v="1959"/>
  </r>
  <r>
    <s v="Id3943"/>
    <n v="1959"/>
    <s v="Jul"/>
    <n v="7"/>
    <n v="0"/>
    <n v="13887.97"/>
    <x v="0"/>
    <x v="2"/>
    <s v="R1013"/>
    <s v="Jul"/>
    <n v="1959"/>
  </r>
  <r>
    <s v="Id3944"/>
    <n v="1962"/>
    <s v="Jul"/>
    <n v="27"/>
    <n v="3"/>
    <n v="13919.82"/>
    <x v="0"/>
    <x v="2"/>
    <s v="R1013"/>
    <s v="Jul"/>
    <n v="1962"/>
  </r>
  <r>
    <s v="Id3945"/>
    <n v="1960"/>
    <s v="Jun"/>
    <n v="18"/>
    <n v="1"/>
    <n v="13937.67"/>
    <x v="0"/>
    <x v="1"/>
    <s v="R1012"/>
    <s v="Jun"/>
    <n v="1960"/>
  </r>
  <r>
    <s v="Id3946"/>
    <n v="1959"/>
    <s v="Aug"/>
    <n v="29"/>
    <n v="0"/>
    <n v="13974.46"/>
    <x v="0"/>
    <x v="2"/>
    <s v="R1019"/>
    <s v="Aug"/>
    <n v="1959"/>
  </r>
  <r>
    <s v="Id3947"/>
    <n v="1990"/>
    <s v="Jul"/>
    <n v="13"/>
    <n v="3"/>
    <n v="13979.45"/>
    <x v="0"/>
    <x v="1"/>
    <s v="R1023"/>
    <s v="Jul"/>
    <n v="1990"/>
  </r>
  <r>
    <s v="Id3948"/>
    <n v="1959"/>
    <s v="Sep"/>
    <n v="6"/>
    <n v="0"/>
    <n v="13981.85"/>
    <x v="0"/>
    <x v="1"/>
    <s v="R1016"/>
    <s v="Sep"/>
    <n v="1959"/>
  </r>
  <r>
    <s v="Id3949"/>
    <n v="1963"/>
    <s v="Dec"/>
    <n v="23"/>
    <n v="3"/>
    <n v="14001.13"/>
    <x v="0"/>
    <x v="1"/>
    <s v="R1013"/>
    <s v="Dec"/>
    <n v="1963"/>
  </r>
  <r>
    <s v="Id3950"/>
    <n v="1963"/>
    <s v="Jul"/>
    <n v="6"/>
    <n v="3"/>
    <n v="14001.29"/>
    <x v="0"/>
    <x v="2"/>
    <s v="R1013"/>
    <s v="Jul"/>
    <n v="1963"/>
  </r>
  <r>
    <s v="Id3951"/>
    <n v="1963"/>
    <s v="Jul"/>
    <n v="8"/>
    <n v="3"/>
    <n v="14007.22"/>
    <x v="0"/>
    <x v="0"/>
    <s v="R1011"/>
    <s v="Jul"/>
    <n v="1963"/>
  </r>
  <r>
    <s v="Id3952"/>
    <n v="1960"/>
    <s v="Nov"/>
    <n v="8"/>
    <n v="0"/>
    <n v="14043.48"/>
    <x v="0"/>
    <x v="0"/>
    <s v="R1024"/>
    <s v="Nov"/>
    <n v="1960"/>
  </r>
  <r>
    <s v="Id3953"/>
    <n v="1991"/>
    <s v="Sep"/>
    <n v="12"/>
    <n v="3"/>
    <n v="14081.93"/>
    <x v="0"/>
    <x v="0"/>
    <s v="R1012"/>
    <s v="Sep"/>
    <n v="1991"/>
  </r>
  <r>
    <s v="Id3954"/>
    <n v="1976"/>
    <s v="Sep"/>
    <n v="26"/>
    <n v="2"/>
    <n v="14098.07"/>
    <x v="0"/>
    <x v="0"/>
    <s v="R1023"/>
    <s v="Sep"/>
    <n v="1976"/>
  </r>
  <r>
    <s v="Id3955"/>
    <n v="1961"/>
    <s v="Jun"/>
    <n v="14"/>
    <n v="2"/>
    <n v="14119.62"/>
    <x v="0"/>
    <x v="1"/>
    <s v="R1012"/>
    <s v="Jun"/>
    <n v="1961"/>
  </r>
  <r>
    <s v="Id3956"/>
    <n v="2004"/>
    <s v="Jul"/>
    <n v="6"/>
    <n v="0"/>
    <n v="14133.04"/>
    <x v="0"/>
    <x v="0"/>
    <s v="R1013"/>
    <s v="Jul"/>
    <n v="2004"/>
  </r>
  <r>
    <s v="Id3957"/>
    <n v="1984"/>
    <s v="Jul"/>
    <n v="7"/>
    <n v="3"/>
    <n v="14152.46"/>
    <x v="0"/>
    <x v="1"/>
    <s v="R1012"/>
    <s v="Jul"/>
    <n v="1984"/>
  </r>
  <r>
    <s v="Id3958"/>
    <n v="1968"/>
    <s v="Dec"/>
    <n v="25"/>
    <n v="0"/>
    <n v="14193.55"/>
    <x v="0"/>
    <x v="1"/>
    <s v="R1026"/>
    <s v="Dec"/>
    <n v="1968"/>
  </r>
  <r>
    <s v="Id3959"/>
    <n v="1983"/>
    <s v="Nov"/>
    <n v="17"/>
    <n v="3"/>
    <n v="14209.4"/>
    <x v="0"/>
    <x v="1"/>
    <s v="R1026"/>
    <s v="Nov"/>
    <n v="1983"/>
  </r>
  <r>
    <s v="Id3960"/>
    <n v="1958"/>
    <s v="Sep"/>
    <n v="21"/>
    <n v="0"/>
    <n v="14210.54"/>
    <x v="0"/>
    <x v="2"/>
    <s v="R1012"/>
    <s v="Sep"/>
    <n v="1958"/>
  </r>
  <r>
    <s v="Id3961"/>
    <n v="1961"/>
    <s v="Sep"/>
    <n v="25"/>
    <n v="2"/>
    <n v="14235.07"/>
    <x v="0"/>
    <x v="1"/>
    <s v="R1011"/>
    <s v="Sep"/>
    <n v="1961"/>
  </r>
  <r>
    <s v="Id3962"/>
    <n v="1959"/>
    <s v="Oct"/>
    <n v="10"/>
    <n v="0"/>
    <n v="14254.61"/>
    <x v="0"/>
    <x v="1"/>
    <s v="R1012"/>
    <s v="Oct"/>
    <n v="1959"/>
  </r>
  <r>
    <s v="Id3963"/>
    <n v="1959"/>
    <s v="Nov"/>
    <n v="8"/>
    <n v="0"/>
    <n v="14256.19"/>
    <x v="0"/>
    <x v="0"/>
    <s v="R1012"/>
    <s v="Nov"/>
    <n v="1959"/>
  </r>
  <r>
    <s v="Id3964"/>
    <n v="1974"/>
    <s v="Dec"/>
    <n v="26"/>
    <n v="0"/>
    <n v="14256.79"/>
    <x v="0"/>
    <x v="2"/>
    <s v="R1026"/>
    <s v="Dec"/>
    <n v="1974"/>
  </r>
  <r>
    <s v="Id3965"/>
    <n v="1972"/>
    <s v="Jul"/>
    <n v="13"/>
    <n v="0"/>
    <n v="14258.33"/>
    <x v="0"/>
    <x v="2"/>
    <s v="R1026"/>
    <s v="Jul"/>
    <n v="1972"/>
  </r>
  <r>
    <s v="Id3966"/>
    <n v="2004"/>
    <s v="Sep"/>
    <n v="6"/>
    <n v="0"/>
    <n v="14283.46"/>
    <x v="0"/>
    <x v="2"/>
    <s v="R1024"/>
    <s v="Sep"/>
    <n v="2004"/>
  </r>
  <r>
    <s v="Id3967"/>
    <n v="1968"/>
    <s v="Dec"/>
    <n v="15"/>
    <n v="0"/>
    <n v="14285.9"/>
    <x v="0"/>
    <x v="0"/>
    <s v="R1012"/>
    <s v="Dec"/>
    <n v="1968"/>
  </r>
  <r>
    <s v="Id3968"/>
    <n v="1958"/>
    <s v="Oct"/>
    <n v="15"/>
    <n v="0"/>
    <n v="14313.85"/>
    <x v="0"/>
    <x v="0"/>
    <s v="R1013"/>
    <s v="Oct"/>
    <n v="1958"/>
  </r>
  <r>
    <s v="Id3969"/>
    <n v="1958"/>
    <s v="Jul"/>
    <n v="10"/>
    <n v="0"/>
    <n v="14319.03"/>
    <x v="0"/>
    <x v="2"/>
    <s v="R1011"/>
    <s v="Jul"/>
    <n v="1958"/>
  </r>
  <r>
    <s v="Id3970"/>
    <n v="1969"/>
    <s v="Sep"/>
    <n v="26"/>
    <n v="0"/>
    <n v="14337.91"/>
    <x v="0"/>
    <x v="0"/>
    <s v="R1022"/>
    <s v="Sep"/>
    <n v="1969"/>
  </r>
  <r>
    <s v="Id3971"/>
    <n v="1959"/>
    <s v="Dec"/>
    <n v="24"/>
    <n v="1"/>
    <n v="14349.85"/>
    <x v="0"/>
    <x v="2"/>
    <s v="R1012"/>
    <s v="Dec"/>
    <n v="1959"/>
  </r>
  <r>
    <s v="Id3972"/>
    <n v="1967"/>
    <s v="Oct"/>
    <n v="10"/>
    <n v="0"/>
    <n v="14355.43"/>
    <x v="0"/>
    <x v="1"/>
    <s v="R1026"/>
    <s v="Oct"/>
    <n v="1967"/>
  </r>
  <r>
    <s v="Id3973"/>
    <n v="1988"/>
    <s v="Nov"/>
    <n v="16"/>
    <n v="1"/>
    <n v="14358.36"/>
    <x v="0"/>
    <x v="2"/>
    <s v="R1011"/>
    <s v="Nov"/>
    <n v="1988"/>
  </r>
  <r>
    <s v="Id3974"/>
    <n v="1963"/>
    <s v="Jul"/>
    <n v="16"/>
    <n v="3"/>
    <n v="14382.71"/>
    <x v="0"/>
    <x v="2"/>
    <s v="R1012"/>
    <s v="Jul"/>
    <n v="1963"/>
  </r>
  <r>
    <s v="Id3975"/>
    <n v="1965"/>
    <s v="Jun"/>
    <n v="22"/>
    <n v="4"/>
    <n v="14394.4"/>
    <x v="0"/>
    <x v="0"/>
    <s v="R1024"/>
    <s v="Jun"/>
    <n v="1965"/>
  </r>
  <r>
    <s v="Id3976"/>
    <n v="1958"/>
    <s v="Sep"/>
    <n v="14"/>
    <n v="0"/>
    <n v="14394.56"/>
    <x v="0"/>
    <x v="1"/>
    <s v="R1018"/>
    <s v="Sep"/>
    <n v="1958"/>
  </r>
  <r>
    <s v="Id3977"/>
    <n v="1958"/>
    <s v="Jul"/>
    <n v="29"/>
    <n v="0"/>
    <n v="14410.93"/>
    <x v="0"/>
    <x v="2"/>
    <s v="R1016"/>
    <s v="Jul"/>
    <n v="1958"/>
  </r>
  <r>
    <s v="Id3978"/>
    <n v="1958"/>
    <s v="Sep"/>
    <n v="20"/>
    <n v="1"/>
    <n v="14418.28"/>
    <x v="0"/>
    <x v="0"/>
    <s v="R1013"/>
    <s v="Sep"/>
    <n v="1958"/>
  </r>
  <r>
    <s v="Id3979"/>
    <n v="1999"/>
    <s v="Aug"/>
    <n v="10"/>
    <n v="2"/>
    <n v="14426.07"/>
    <x v="0"/>
    <x v="1"/>
    <s v="R1012"/>
    <s v="Aug"/>
    <n v="1999"/>
  </r>
  <r>
    <s v="Id3980"/>
    <n v="1967"/>
    <s v="Aug"/>
    <n v="15"/>
    <n v="0"/>
    <n v="14426.66"/>
    <x v="0"/>
    <x v="2"/>
    <s v="R1026"/>
    <s v="Aug"/>
    <n v="1967"/>
  </r>
  <r>
    <s v="Id3981"/>
    <n v="1967"/>
    <s v="Nov"/>
    <n v="4"/>
    <n v="0"/>
    <n v="14427.63"/>
    <x v="0"/>
    <x v="2"/>
    <s v="R1021"/>
    <s v="Nov"/>
    <n v="1967"/>
  </r>
  <r>
    <s v="Id3982"/>
    <n v="1959"/>
    <s v="Jun"/>
    <n v="29"/>
    <n v="0"/>
    <n v="14449.85"/>
    <x v="0"/>
    <x v="1"/>
    <s v="R1024"/>
    <s v="Jun"/>
    <n v="1959"/>
  </r>
  <r>
    <s v="Id3983"/>
    <n v="1959"/>
    <s v="Aug"/>
    <n v="3"/>
    <n v="0"/>
    <n v="14451.84"/>
    <x v="0"/>
    <x v="0"/>
    <s v="R1023"/>
    <s v="Aug"/>
    <n v="1959"/>
  </r>
  <r>
    <s v="Id3984"/>
    <n v="1996"/>
    <s v="Nov"/>
    <n v="10"/>
    <n v="2"/>
    <n v="14455.64"/>
    <x v="0"/>
    <x v="0"/>
    <s v="R1024"/>
    <s v="Nov"/>
    <n v="1996"/>
  </r>
  <r>
    <s v="Id3985"/>
    <n v="1976"/>
    <s v="Nov"/>
    <n v="27"/>
    <n v="2"/>
    <n v="14470.01"/>
    <x v="0"/>
    <x v="0"/>
    <s v="R1012"/>
    <s v="Nov"/>
    <n v="1976"/>
  </r>
  <r>
    <s v="Id3986"/>
    <n v="1959"/>
    <s v="Nov"/>
    <n v="20"/>
    <n v="1"/>
    <n v="14474.68"/>
    <x v="0"/>
    <x v="2"/>
    <s v="R1013"/>
    <s v="Nov"/>
    <n v="1959"/>
  </r>
  <r>
    <s v="Id3987"/>
    <n v="1979"/>
    <s v="Oct"/>
    <n v="20"/>
    <n v="5"/>
    <n v="14478.33"/>
    <x v="0"/>
    <x v="2"/>
    <s v="R1013"/>
    <s v="Oct"/>
    <n v="1979"/>
  </r>
  <r>
    <s v="Id3988"/>
    <n v="1989"/>
    <s v="Jul"/>
    <n v="22"/>
    <n v="3"/>
    <n v="14507.46"/>
    <x v="0"/>
    <x v="0"/>
    <s v="R1012"/>
    <s v="Jul"/>
    <n v="1989"/>
  </r>
  <r>
    <s v="Id3989"/>
    <n v="1989"/>
    <s v="Jul"/>
    <n v="14"/>
    <n v="3"/>
    <n v="14547.26"/>
    <x v="0"/>
    <x v="0"/>
    <s v="R1011"/>
    <s v="Jul"/>
    <n v="1989"/>
  </r>
  <r>
    <s v="Id3990"/>
    <n v="1998"/>
    <s v="Sep"/>
    <n v="12"/>
    <n v="0"/>
    <n v="14571.89"/>
    <x v="0"/>
    <x v="1"/>
    <s v="R1024"/>
    <s v="Sep"/>
    <n v="1998"/>
  </r>
  <r>
    <s v="Id3991"/>
    <n v="1962"/>
    <s v="Dec"/>
    <n v="3"/>
    <n v="0"/>
    <n v="14574.64"/>
    <x v="0"/>
    <x v="1"/>
    <s v="R1025"/>
    <s v="Dec"/>
    <n v="1962"/>
  </r>
  <r>
    <s v="Id3992"/>
    <n v="1963"/>
    <s v="Oct"/>
    <n v="14"/>
    <n v="3"/>
    <n v="14590.63"/>
    <x v="0"/>
    <x v="1"/>
    <s v="R1024"/>
    <s v="Oct"/>
    <n v="1963"/>
  </r>
  <r>
    <s v="Id3993"/>
    <n v="1967"/>
    <s v="Jul"/>
    <n v="18"/>
    <n v="0"/>
    <n v="14600.62"/>
    <x v="0"/>
    <x v="0"/>
    <s v="R1022"/>
    <s v="Jul"/>
    <n v="1967"/>
  </r>
  <r>
    <s v="Id3994"/>
    <n v="1965"/>
    <s v="Nov"/>
    <n v="8"/>
    <n v="0"/>
    <n v="14612.33"/>
    <x v="0"/>
    <x v="0"/>
    <s v="R1021"/>
    <s v="Nov"/>
    <n v="1965"/>
  </r>
  <r>
    <s v="Id3995"/>
    <n v="1991"/>
    <s v="Aug"/>
    <n v="21"/>
    <n v="3"/>
    <n v="14630.52"/>
    <x v="0"/>
    <x v="0"/>
    <s v="R1011"/>
    <s v="Aug"/>
    <n v="1991"/>
  </r>
  <r>
    <s v="Id3996"/>
    <n v="1967"/>
    <s v="Sep"/>
    <n v="1"/>
    <n v="0"/>
    <n v="14640.35"/>
    <x v="0"/>
    <x v="0"/>
    <s v="R1026"/>
    <s v="Sep"/>
    <n v="1967"/>
  </r>
  <r>
    <s v="Id3997"/>
    <n v="1981"/>
    <s v="Nov"/>
    <n v="13"/>
    <n v="1"/>
    <n v="14657.2"/>
    <x v="0"/>
    <x v="1"/>
    <s v="R1012"/>
    <s v="Nov"/>
    <n v="1981"/>
  </r>
  <r>
    <s v="Id3998"/>
    <n v="1969"/>
    <s v="Oct"/>
    <n v="20"/>
    <n v="0"/>
    <n v="14665.75"/>
    <x v="0"/>
    <x v="1"/>
    <s v="R1012"/>
    <s v="Oct"/>
    <n v="1969"/>
  </r>
  <r>
    <s v="Id3999"/>
    <n v="1958"/>
    <s v="Jul"/>
    <n v="23"/>
    <n v="0"/>
    <n v="14692.67"/>
    <x v="0"/>
    <x v="1"/>
    <s v="R1012"/>
    <s v="Jul"/>
    <n v="1958"/>
  </r>
  <r>
    <s v="Id4000"/>
    <n v="1982"/>
    <s v="Sep"/>
    <n v="4"/>
    <n v="3"/>
    <n v="14696.77"/>
    <x v="0"/>
    <x v="2"/>
    <s v="R1011"/>
    <s v="Sep"/>
    <n v="1982"/>
  </r>
  <r>
    <s v="Id4001"/>
    <n v="2002"/>
    <s v="Sep"/>
    <n v="24"/>
    <n v="0"/>
    <n v="14711.74"/>
    <x v="0"/>
    <x v="2"/>
    <s v="R1012"/>
    <s v="Sep"/>
    <n v="2002"/>
  </r>
  <r>
    <s v="Id4002"/>
    <n v="1962"/>
    <s v="Jul"/>
    <n v="29"/>
    <n v="0"/>
    <n v="14738.43"/>
    <x v="0"/>
    <x v="0"/>
    <s v="R1021"/>
    <s v="Jul"/>
    <n v="1962"/>
  </r>
  <r>
    <s v="Id4003"/>
    <n v="1965"/>
    <s v="Jul"/>
    <n v="27"/>
    <n v="0"/>
    <n v="14750.42"/>
    <x v="0"/>
    <x v="2"/>
    <s v="R1026"/>
    <s v="Jul"/>
    <n v="1965"/>
  </r>
  <r>
    <s v="Id4004"/>
    <n v="1975"/>
    <s v="Dec"/>
    <n v="10"/>
    <n v="1"/>
    <n v="14819"/>
    <x v="0"/>
    <x v="0"/>
    <s v="R1023"/>
    <s v="Dec"/>
    <n v="1975"/>
  </r>
  <r>
    <s v="Id4005"/>
    <n v="1979"/>
    <s v="Oct"/>
    <n v="18"/>
    <n v="2"/>
    <n v="14839.34"/>
    <x v="0"/>
    <x v="0"/>
    <s v="R1026"/>
    <s v="Oct"/>
    <n v="1979"/>
  </r>
  <r>
    <s v="Id4006"/>
    <n v="1981"/>
    <s v="Jun"/>
    <n v="5"/>
    <n v="1"/>
    <n v="14843.96"/>
    <x v="0"/>
    <x v="0"/>
    <s v="R1026"/>
    <s v="Jun"/>
    <n v="1981"/>
  </r>
  <r>
    <s v="Id4007"/>
    <n v="1970"/>
    <s v="Nov"/>
    <n v="11"/>
    <n v="0"/>
    <n v="14847.63"/>
    <x v="0"/>
    <x v="2"/>
    <s v="R1023"/>
    <s v="Nov"/>
    <n v="1970"/>
  </r>
  <r>
    <s v="Id4008"/>
    <n v="1958"/>
    <s v="Oct"/>
    <n v="17"/>
    <n v="0"/>
    <n v="14901.52"/>
    <x v="0"/>
    <x v="2"/>
    <s v="R1024"/>
    <s v="Oct"/>
    <n v="1958"/>
  </r>
  <r>
    <s v="Id4009"/>
    <n v="1981"/>
    <s v="Jul"/>
    <n v="4"/>
    <n v="1"/>
    <n v="14908.27"/>
    <x v="0"/>
    <x v="1"/>
    <s v="R1011"/>
    <s v="Jul"/>
    <n v="1981"/>
  </r>
  <r>
    <s v="Id4010"/>
    <n v="1968"/>
    <s v="Nov"/>
    <n v="8"/>
    <n v="0"/>
    <n v="14926.97"/>
    <x v="0"/>
    <x v="2"/>
    <s v="R1012"/>
    <s v="Nov"/>
    <n v="1968"/>
  </r>
  <r>
    <s v="Id4011"/>
    <n v="1962"/>
    <s v="Nov"/>
    <n v="29"/>
    <n v="0"/>
    <n v="14945.34"/>
    <x v="0"/>
    <x v="1"/>
    <s v="R1021"/>
    <s v="Nov"/>
    <n v="1962"/>
  </r>
  <r>
    <s v="Id4012"/>
    <n v="1958"/>
    <s v="Jul"/>
    <n v="29"/>
    <n v="2"/>
    <n v="14988.43"/>
    <x v="0"/>
    <x v="0"/>
    <s v="R1011"/>
    <s v="Jul"/>
    <n v="1958"/>
  </r>
  <r>
    <s v="Id4013"/>
    <n v="1995"/>
    <s v="Aug"/>
    <n v="2"/>
    <n v="2"/>
    <n v="15006.58"/>
    <x v="0"/>
    <x v="2"/>
    <s v="R1024"/>
    <s v="Aug"/>
    <n v="1995"/>
  </r>
  <r>
    <s v="Id4014"/>
    <n v="1960"/>
    <s v="Aug"/>
    <n v="8"/>
    <n v="2"/>
    <n v="15019.76"/>
    <x v="0"/>
    <x v="2"/>
    <s v="R1012"/>
    <s v="Aug"/>
    <n v="1960"/>
  </r>
  <r>
    <s v="Id4015"/>
    <n v="1979"/>
    <s v="Nov"/>
    <n v="25"/>
    <n v="2"/>
    <n v="15025.76"/>
    <x v="0"/>
    <x v="1"/>
    <s v="R1011"/>
    <s v="Nov"/>
    <n v="1979"/>
  </r>
  <r>
    <s v="Id4016"/>
    <n v="1970"/>
    <s v="Sep"/>
    <n v="11"/>
    <n v="0"/>
    <n v="15026.3"/>
    <x v="0"/>
    <x v="0"/>
    <s v="R1011"/>
    <s v="Sep"/>
    <n v="1970"/>
  </r>
  <r>
    <s v="Id4017"/>
    <n v="1971"/>
    <s v="Aug"/>
    <n v="15"/>
    <n v="0"/>
    <n v="15038.51"/>
    <x v="0"/>
    <x v="0"/>
    <s v="R1023"/>
    <s v="Aug"/>
    <n v="1971"/>
  </r>
  <r>
    <s v="Id4018"/>
    <n v="1968"/>
    <s v="Jun"/>
    <n v="12"/>
    <n v="0"/>
    <n v="15052.68"/>
    <x v="0"/>
    <x v="2"/>
    <s v="R1022"/>
    <s v="Jun"/>
    <n v="1968"/>
  </r>
  <r>
    <s v="Id4019"/>
    <n v="1975"/>
    <s v="Oct"/>
    <n v="26"/>
    <n v="1"/>
    <n v="15090.35"/>
    <x v="0"/>
    <x v="1"/>
    <s v="R1023"/>
    <s v="Oct"/>
    <n v="1975"/>
  </r>
  <r>
    <s v="Id4020"/>
    <n v="1972"/>
    <s v="Nov"/>
    <n v="7"/>
    <n v="0"/>
    <n v="15103.69"/>
    <x v="0"/>
    <x v="1"/>
    <s v="R1012"/>
    <s v="Nov"/>
    <n v="1972"/>
  </r>
  <r>
    <s v="Id4021"/>
    <n v="1978"/>
    <s v="Sep"/>
    <n v="5"/>
    <n v="2"/>
    <n v="15123.19"/>
    <x v="0"/>
    <x v="1"/>
    <s v="R1011"/>
    <s v="Sep"/>
    <n v="1978"/>
  </r>
  <r>
    <s v="Id4022"/>
    <n v="1971"/>
    <s v="Nov"/>
    <n v="25"/>
    <n v="0"/>
    <n v="15150.44"/>
    <x v="0"/>
    <x v="1"/>
    <s v="R1023"/>
    <s v="Nov"/>
    <n v="1971"/>
  </r>
  <r>
    <s v="Id4023"/>
    <n v="1962"/>
    <s v="Oct"/>
    <n v="25"/>
    <n v="0"/>
    <n v="15161.25"/>
    <x v="0"/>
    <x v="2"/>
    <s v="R1012"/>
    <s v="Oct"/>
    <n v="1962"/>
  </r>
  <r>
    <s v="Id4024"/>
    <n v="1959"/>
    <s v="Jun"/>
    <n v="4"/>
    <n v="3"/>
    <n v="15161.53"/>
    <x v="0"/>
    <x v="1"/>
    <s v="R1013"/>
    <s v="Jun"/>
    <n v="1959"/>
  </r>
  <r>
    <s v="Id4025"/>
    <n v="1959"/>
    <s v="Dec"/>
    <n v="3"/>
    <n v="3"/>
    <n v="15170.07"/>
    <x v="0"/>
    <x v="0"/>
    <s v="R1011"/>
    <s v="Dec"/>
    <n v="1959"/>
  </r>
  <r>
    <s v="Id4026"/>
    <n v="1962"/>
    <s v="Jun"/>
    <n v="17"/>
    <n v="0"/>
    <n v="15174.81"/>
    <x v="0"/>
    <x v="1"/>
    <s v="R1012"/>
    <s v="Jun"/>
    <n v="1962"/>
  </r>
  <r>
    <s v="Id4027"/>
    <n v="1978"/>
    <s v="Nov"/>
    <n v="23"/>
    <n v="2"/>
    <n v="15207.92"/>
    <x v="0"/>
    <x v="1"/>
    <s v="R1012"/>
    <s v="Nov"/>
    <n v="1978"/>
  </r>
  <r>
    <s v="Id4028"/>
    <n v="1960"/>
    <s v="Jul"/>
    <n v="25"/>
    <n v="2"/>
    <n v="15230.32"/>
    <x v="0"/>
    <x v="2"/>
    <s v="R1024"/>
    <s v="Jul"/>
    <n v="1960"/>
  </r>
  <r>
    <s v="Id4029"/>
    <n v="1969"/>
    <s v="Sep"/>
    <n v="16"/>
    <n v="0"/>
    <n v="15260.52"/>
    <x v="0"/>
    <x v="2"/>
    <s v="R1023"/>
    <s v="Sep"/>
    <n v="1969"/>
  </r>
  <r>
    <s v="Id4030"/>
    <n v="1963"/>
    <s v="Dec"/>
    <n v="13"/>
    <n v="0"/>
    <n v="15322.77"/>
    <x v="0"/>
    <x v="0"/>
    <s v="R1021"/>
    <s v="Dec"/>
    <n v="1963"/>
  </r>
  <r>
    <s v="Id4031"/>
    <n v="2001"/>
    <s v="Jul"/>
    <n v="14"/>
    <n v="1"/>
    <n v="15359.1"/>
    <x v="0"/>
    <x v="0"/>
    <s v="R1024"/>
    <s v="Jul"/>
    <n v="2001"/>
  </r>
  <r>
    <s v="Id4032"/>
    <n v="1988"/>
    <s v="Dec"/>
    <n v="17"/>
    <n v="3"/>
    <n v="15361.5"/>
    <x v="0"/>
    <x v="0"/>
    <s v="R1023"/>
    <s v="Dec"/>
    <n v="1988"/>
  </r>
  <r>
    <s v="Id4033"/>
    <n v="1968"/>
    <s v="Jul"/>
    <n v="18"/>
    <n v="0"/>
    <n v="15363.77"/>
    <x v="0"/>
    <x v="1"/>
    <s v="R1026"/>
    <s v="Jul"/>
    <n v="1968"/>
  </r>
  <r>
    <s v="Id4034"/>
    <n v="1962"/>
    <s v="Sep"/>
    <n v="6"/>
    <n v="0"/>
    <n v="15368.22"/>
    <x v="0"/>
    <x v="2"/>
    <s v="R1011"/>
    <s v="Sep"/>
    <n v="1962"/>
  </r>
  <r>
    <s v="Id4035"/>
    <n v="1964"/>
    <s v="Sep"/>
    <n v="4"/>
    <n v="0"/>
    <n v="15377.77"/>
    <x v="0"/>
    <x v="2"/>
    <s v="R1012"/>
    <s v="Sep"/>
    <n v="1964"/>
  </r>
  <r>
    <s v="Id4036"/>
    <n v="1990"/>
    <s v="Oct"/>
    <n v="25"/>
    <n v="3"/>
    <n v="15440.2"/>
    <x v="0"/>
    <x v="1"/>
    <s v="R1012"/>
    <s v="Oct"/>
    <n v="1990"/>
  </r>
  <r>
    <s v="Id4037"/>
    <n v="1976"/>
    <s v="Jul"/>
    <n v="20"/>
    <n v="2"/>
    <n v="15450.48"/>
    <x v="0"/>
    <x v="1"/>
    <s v="R1026"/>
    <s v="Jul"/>
    <n v="1976"/>
  </r>
  <r>
    <s v="Id4038"/>
    <n v="2004"/>
    <s v="Jul"/>
    <n v="17"/>
    <n v="0"/>
    <n v="15518.18"/>
    <x v="0"/>
    <x v="0"/>
    <s v="R1015"/>
    <s v="Jul"/>
    <n v="2004"/>
  </r>
  <r>
    <s v="Id4039"/>
    <n v="1974"/>
    <s v="Jun"/>
    <n v="28"/>
    <n v="0"/>
    <n v="15532.16"/>
    <x v="0"/>
    <x v="2"/>
    <s v="R1026"/>
    <s v="Jun"/>
    <n v="1974"/>
  </r>
  <r>
    <s v="Id4040"/>
    <n v="1959"/>
    <s v="Oct"/>
    <n v="2"/>
    <n v="3"/>
    <n v="15555.19"/>
    <x v="0"/>
    <x v="0"/>
    <s v="R1012"/>
    <s v="Oct"/>
    <n v="1959"/>
  </r>
  <r>
    <s v="Id4041"/>
    <n v="1974"/>
    <s v="Jul"/>
    <n v="30"/>
    <n v="0"/>
    <n v="15556.67"/>
    <x v="0"/>
    <x v="2"/>
    <s v="R1012"/>
    <s v="Jul"/>
    <n v="1974"/>
  </r>
  <r>
    <s v="Id4042"/>
    <n v="1965"/>
    <s v="Oct"/>
    <n v="28"/>
    <n v="0"/>
    <n v="15608.58"/>
    <x v="0"/>
    <x v="2"/>
    <s v="R1026"/>
    <s v="Oct"/>
    <n v="1965"/>
  </r>
  <r>
    <s v="Id4043"/>
    <n v="1960"/>
    <s v="Jun"/>
    <n v="6"/>
    <n v="3"/>
    <n v="15612.19"/>
    <x v="0"/>
    <x v="2"/>
    <s v="R1012"/>
    <s v="Jun"/>
    <n v="1960"/>
  </r>
  <r>
    <s v="Id4044"/>
    <n v="1988"/>
    <s v="Dec"/>
    <n v="22"/>
    <n v="3"/>
    <n v="15646.28"/>
    <x v="0"/>
    <x v="2"/>
    <s v="R1011"/>
    <s v="Dec"/>
    <n v="1988"/>
  </r>
  <r>
    <s v="Id4045"/>
    <n v="1973"/>
    <s v="Jun"/>
    <n v="26"/>
    <n v="0"/>
    <n v="15670.3"/>
    <x v="0"/>
    <x v="2"/>
    <s v="R1026"/>
    <s v="Jun"/>
    <n v="1973"/>
  </r>
  <r>
    <s v="Id4046"/>
    <n v="1976"/>
    <s v="Sep"/>
    <n v="20"/>
    <n v="2"/>
    <n v="15698.86"/>
    <x v="0"/>
    <x v="2"/>
    <s v="R1012"/>
    <s v="Sep"/>
    <n v="1976"/>
  </r>
  <r>
    <s v="Id4047"/>
    <n v="1974"/>
    <s v="Aug"/>
    <n v="29"/>
    <n v="0"/>
    <n v="15746.62"/>
    <x v="0"/>
    <x v="1"/>
    <s v="R1012"/>
    <s v="Aug"/>
    <n v="1974"/>
  </r>
  <r>
    <s v="Id4048"/>
    <n v="1997"/>
    <s v="Oct"/>
    <n v="9"/>
    <n v="0"/>
    <n v="15817.99"/>
    <x v="0"/>
    <x v="2"/>
    <s v="R1012"/>
    <s v="Oct"/>
    <n v="1997"/>
  </r>
  <r>
    <s v="Id4049"/>
    <n v="1984"/>
    <s v="Jun"/>
    <n v="26"/>
    <n v="0"/>
    <n v="15820.7"/>
    <x v="0"/>
    <x v="0"/>
    <s v="R1011"/>
    <s v="Jun"/>
    <n v="1984"/>
  </r>
  <r>
    <s v="Id4050"/>
    <n v="1982"/>
    <s v="Nov"/>
    <n v="11"/>
    <n v="4"/>
    <n v="15828.82"/>
    <x v="0"/>
    <x v="0"/>
    <s v="R1011"/>
    <s v="Nov"/>
    <n v="1982"/>
  </r>
  <r>
    <s v="Id4051"/>
    <n v="1962"/>
    <s v="Dec"/>
    <n v="25"/>
    <n v="0"/>
    <n v="15840.81"/>
    <x v="0"/>
    <x v="1"/>
    <s v="R1022"/>
    <s v="Dec"/>
    <n v="1962"/>
  </r>
  <r>
    <s v="Id4052"/>
    <n v="1980"/>
    <s v="Oct"/>
    <n v="12"/>
    <n v="2"/>
    <n v="15922.29"/>
    <x v="0"/>
    <x v="0"/>
    <s v="R1026"/>
    <s v="Oct"/>
    <n v="1980"/>
  </r>
  <r>
    <s v="Id4053"/>
    <n v="1982"/>
    <s v="Jul"/>
    <n v="24"/>
    <n v="3"/>
    <n v="15965.29"/>
    <x v="0"/>
    <x v="1"/>
    <s v="R1012"/>
    <s v="Jul"/>
    <n v="1982"/>
  </r>
  <r>
    <s v="Id4054"/>
    <n v="1980"/>
    <s v="Sep"/>
    <n v="19"/>
    <n v="2"/>
    <n v="15966.19"/>
    <x v="0"/>
    <x v="2"/>
    <s v="R1012"/>
    <s v="Sep"/>
    <n v="1980"/>
  </r>
  <r>
    <s v="Id4055"/>
    <n v="1988"/>
    <s v="Dec"/>
    <n v="5"/>
    <n v="3"/>
    <n v="16059.06"/>
    <x v="0"/>
    <x v="0"/>
    <s v="R1012"/>
    <s v="Dec"/>
    <n v="1988"/>
  </r>
  <r>
    <s v="Id4056"/>
    <n v="1978"/>
    <s v="Sep"/>
    <n v="16"/>
    <n v="2"/>
    <n v="16062.89"/>
    <x v="0"/>
    <x v="2"/>
    <s v="R1026"/>
    <s v="Sep"/>
    <n v="1978"/>
  </r>
  <r>
    <s v="Id4057"/>
    <n v="1958"/>
    <s v="Oct"/>
    <n v="22"/>
    <n v="2"/>
    <n v="16069.08"/>
    <x v="0"/>
    <x v="2"/>
    <s v="R1024"/>
    <s v="Oct"/>
    <n v="1958"/>
  </r>
  <r>
    <s v="Id4058"/>
    <n v="1958"/>
    <s v="Jun"/>
    <n v="21"/>
    <n v="3"/>
    <n v="16085.13"/>
    <x v="0"/>
    <x v="2"/>
    <s v="R1013"/>
    <s v="Jun"/>
    <n v="1958"/>
  </r>
  <r>
    <s v="Id4059"/>
    <n v="1985"/>
    <s v="Aug"/>
    <n v="27"/>
    <n v="3"/>
    <n v="16097.94"/>
    <x v="0"/>
    <x v="0"/>
    <s v="R1012"/>
    <s v="Aug"/>
    <n v="1985"/>
  </r>
  <r>
    <s v="Id4060"/>
    <n v="1993"/>
    <s v="Aug"/>
    <n v="8"/>
    <n v="0"/>
    <n v="16115.3"/>
    <x v="0"/>
    <x v="1"/>
    <s v="R1024"/>
    <s v="Aug"/>
    <n v="1993"/>
  </r>
  <r>
    <s v="Id4061"/>
    <n v="1987"/>
    <s v="Oct"/>
    <n v="6"/>
    <n v="3"/>
    <n v="16122.65"/>
    <x v="0"/>
    <x v="1"/>
    <s v="R1011"/>
    <s v="Oct"/>
    <n v="1987"/>
  </r>
  <r>
    <s v="Id4062"/>
    <n v="1993"/>
    <s v="Dec"/>
    <n v="12"/>
    <n v="0"/>
    <n v="16138.76"/>
    <x v="0"/>
    <x v="0"/>
    <s v="R1017"/>
    <s v="Dec"/>
    <n v="1993"/>
  </r>
  <r>
    <s v="Id4063"/>
    <n v="1982"/>
    <s v="Jul"/>
    <n v="6"/>
    <n v="3"/>
    <n v="16152.04"/>
    <x v="0"/>
    <x v="1"/>
    <s v="R1026"/>
    <s v="Jul"/>
    <n v="1982"/>
  </r>
  <r>
    <s v="Id4064"/>
    <n v="1974"/>
    <s v="Sep"/>
    <n v="11"/>
    <n v="0"/>
    <n v="16190.97"/>
    <x v="0"/>
    <x v="0"/>
    <s v="R1012"/>
    <s v="Sep"/>
    <n v="1974"/>
  </r>
  <r>
    <s v="Id4065"/>
    <n v="1988"/>
    <s v="Aug"/>
    <n v="6"/>
    <n v="3"/>
    <n v="16199.1"/>
    <x v="0"/>
    <x v="2"/>
    <s v="R1012"/>
    <s v="Aug"/>
    <n v="1988"/>
  </r>
  <r>
    <s v="Id4066"/>
    <n v="1988"/>
    <s v="Aug"/>
    <n v="21"/>
    <n v="3"/>
    <n v="16205.88"/>
    <x v="0"/>
    <x v="1"/>
    <s v="R1012"/>
    <s v="Aug"/>
    <n v="1988"/>
  </r>
  <r>
    <s v="Id4067"/>
    <n v="2002"/>
    <s v="Sep"/>
    <n v="8"/>
    <n v="0"/>
    <n v="16232.85"/>
    <x v="0"/>
    <x v="1"/>
    <s v="R1011"/>
    <s v="Sep"/>
    <n v="2002"/>
  </r>
  <r>
    <s v="Id4068"/>
    <n v="1972"/>
    <s v="Jul"/>
    <n v="30"/>
    <n v="0"/>
    <n v="16267.32"/>
    <x v="0"/>
    <x v="2"/>
    <s v="R1023"/>
    <s v="Jul"/>
    <n v="1972"/>
  </r>
  <r>
    <s v="Id4069"/>
    <n v="2003"/>
    <s v="Aug"/>
    <n v="24"/>
    <n v="0"/>
    <n v="16297.85"/>
    <x v="0"/>
    <x v="0"/>
    <s v="R1011"/>
    <s v="Aug"/>
    <n v="2003"/>
  </r>
  <r>
    <s v="Id4070"/>
    <n v="1969"/>
    <s v="Aug"/>
    <n v="8"/>
    <n v="0"/>
    <n v="16311.05"/>
    <x v="0"/>
    <x v="0"/>
    <s v="R1026"/>
    <s v="Aug"/>
    <n v="1969"/>
  </r>
  <r>
    <s v="Id4071"/>
    <n v="1965"/>
    <s v="Dec"/>
    <n v="5"/>
    <n v="0"/>
    <n v="16351.42"/>
    <x v="0"/>
    <x v="0"/>
    <s v="R1026"/>
    <s v="Dec"/>
    <n v="1965"/>
  </r>
  <r>
    <s v="Id4072"/>
    <n v="1995"/>
    <s v="Sep"/>
    <n v="28"/>
    <n v="3"/>
    <n v="16420.490000000002"/>
    <x v="0"/>
    <x v="0"/>
    <s v="R1012"/>
    <s v="Sep"/>
    <n v="1995"/>
  </r>
  <r>
    <s v="Id4073"/>
    <n v="2003"/>
    <s v="Dec"/>
    <n v="20"/>
    <n v="1"/>
    <n v="16450.89"/>
    <x v="0"/>
    <x v="1"/>
    <s v="R1012"/>
    <s v="Dec"/>
    <n v="2003"/>
  </r>
  <r>
    <s v="Id4074"/>
    <n v="1958"/>
    <s v="Oct"/>
    <n v="10"/>
    <n v="3"/>
    <n v="16455.71"/>
    <x v="0"/>
    <x v="2"/>
    <s v="R1012"/>
    <s v="Oct"/>
    <n v="1958"/>
  </r>
  <r>
    <s v="Id4075"/>
    <n v="1995"/>
    <s v="Dec"/>
    <n v="23"/>
    <n v="0"/>
    <n v="16577.78"/>
    <x v="0"/>
    <x v="1"/>
    <s v="R1013"/>
    <s v="Dec"/>
    <n v="1995"/>
  </r>
  <r>
    <s v="Id4076"/>
    <n v="2001"/>
    <s v="Jun"/>
    <n v="25"/>
    <n v="0"/>
    <n v="16586.5"/>
    <x v="0"/>
    <x v="1"/>
    <s v="R1013"/>
    <s v="Jun"/>
    <n v="2001"/>
  </r>
  <r>
    <s v="Id4077"/>
    <n v="1963"/>
    <s v="Jun"/>
    <n v="25"/>
    <n v="0"/>
    <n v="16587.96"/>
    <x v="0"/>
    <x v="2"/>
    <s v="R1023"/>
    <s v="Jun"/>
    <n v="1963"/>
  </r>
  <r>
    <s v="Id4078"/>
    <n v="1970"/>
    <s v="Jul"/>
    <n v="10"/>
    <n v="0"/>
    <n v="16600.16"/>
    <x v="0"/>
    <x v="2"/>
    <s v="R1011"/>
    <s v="Jul"/>
    <n v="1970"/>
  </r>
  <r>
    <s v="Id4079"/>
    <n v="1975"/>
    <s v="Jul"/>
    <n v="24"/>
    <n v="1"/>
    <n v="16602.18"/>
    <x v="0"/>
    <x v="1"/>
    <s v="R1026"/>
    <s v="Jul"/>
    <n v="1975"/>
  </r>
  <r>
    <s v="Id4080"/>
    <n v="1977"/>
    <s v="Sep"/>
    <n v="25"/>
    <n v="2"/>
    <n v="16631.61"/>
    <x v="0"/>
    <x v="1"/>
    <s v="R1012"/>
    <s v="Sep"/>
    <n v="1977"/>
  </r>
  <r>
    <s v="Id4081"/>
    <n v="1993"/>
    <s v="Nov"/>
    <n v="5"/>
    <n v="1"/>
    <n v="16657.72"/>
    <x v="0"/>
    <x v="1"/>
    <s v="R1024"/>
    <s v="Nov"/>
    <n v="1993"/>
  </r>
  <r>
    <s v="Id4082"/>
    <n v="1974"/>
    <s v="Aug"/>
    <n v="28"/>
    <n v="0"/>
    <n v="16770.990000000002"/>
    <x v="0"/>
    <x v="1"/>
    <s v="R1012"/>
    <s v="Aug"/>
    <n v="1974"/>
  </r>
  <r>
    <s v="Id4083"/>
    <n v="1989"/>
    <s v="Sep"/>
    <n v="23"/>
    <n v="2"/>
    <n v="16776.3"/>
    <x v="0"/>
    <x v="2"/>
    <s v="R1024"/>
    <s v="Sep"/>
    <n v="1989"/>
  </r>
  <r>
    <s v="Id4084"/>
    <n v="1962"/>
    <s v="Jul"/>
    <n v="29"/>
    <n v="0"/>
    <n v="16779.400000000001"/>
    <x v="0"/>
    <x v="2"/>
    <s v="R1026"/>
    <s v="Jul"/>
    <n v="1962"/>
  </r>
  <r>
    <s v="Id4085"/>
    <n v="1995"/>
    <s v="Oct"/>
    <n v="19"/>
    <n v="1"/>
    <n v="16796.41"/>
    <x v="0"/>
    <x v="0"/>
    <s v="R1024"/>
    <s v="Oct"/>
    <n v="1995"/>
  </r>
  <r>
    <s v="Id4086"/>
    <n v="1974"/>
    <s v="Aug"/>
    <n v="8"/>
    <n v="0"/>
    <n v="16841.32"/>
    <x v="0"/>
    <x v="0"/>
    <s v="R1011"/>
    <s v="Aug"/>
    <n v="1974"/>
  </r>
  <r>
    <s v="Id4087"/>
    <n v="2003"/>
    <s v="Sep"/>
    <n v="10"/>
    <n v="0"/>
    <n v="16884.919999999998"/>
    <x v="0"/>
    <x v="2"/>
    <s v="R1011"/>
    <s v="Sep"/>
    <n v="2003"/>
  </r>
  <r>
    <s v="Id4088"/>
    <n v="1968"/>
    <s v="Oct"/>
    <n v="21"/>
    <n v="0"/>
    <n v="16903.5"/>
    <x v="0"/>
    <x v="0"/>
    <s v="R1012"/>
    <s v="Oct"/>
    <n v="1968"/>
  </r>
  <r>
    <s v="Id4089"/>
    <n v="1977"/>
    <s v="Aug"/>
    <n v="25"/>
    <n v="2"/>
    <n v="16921.09"/>
    <x v="0"/>
    <x v="0"/>
    <s v="R1023"/>
    <s v="Aug"/>
    <n v="1977"/>
  </r>
  <r>
    <s v="Id4090"/>
    <n v="1980"/>
    <s v="Jul"/>
    <n v="16"/>
    <n v="2"/>
    <n v="16990.55"/>
    <x v="0"/>
    <x v="0"/>
    <s v="R1012"/>
    <s v="Jul"/>
    <n v="1980"/>
  </r>
  <r>
    <s v="Id4091"/>
    <n v="1971"/>
    <s v="Aug"/>
    <n v="22"/>
    <n v="0"/>
    <n v="17016.009999999998"/>
    <x v="0"/>
    <x v="2"/>
    <s v="R1023"/>
    <s v="Aug"/>
    <n v="1971"/>
  </r>
  <r>
    <s v="Id4092"/>
    <n v="1996"/>
    <s v="Jun"/>
    <n v="10"/>
    <n v="0"/>
    <n v="17043.34"/>
    <x v="0"/>
    <x v="0"/>
    <s v="R1013"/>
    <s v="Jun"/>
    <n v="1996"/>
  </r>
  <r>
    <s v="Id4093"/>
    <n v="2003"/>
    <s v="Dec"/>
    <n v="26"/>
    <n v="0"/>
    <n v="17081.080000000002"/>
    <x v="0"/>
    <x v="2"/>
    <s v="R1011"/>
    <s v="Dec"/>
    <n v="2003"/>
  </r>
  <r>
    <s v="Id4094"/>
    <n v="2002"/>
    <s v="Jun"/>
    <n v="28"/>
    <n v="1"/>
    <n v="17085.27"/>
    <x v="0"/>
    <x v="0"/>
    <s v="R1013"/>
    <s v="Jun"/>
    <n v="2002"/>
  </r>
  <r>
    <s v="Id4095"/>
    <n v="1998"/>
    <s v="Jun"/>
    <n v="3"/>
    <n v="4"/>
    <n v="17128.43"/>
    <x v="0"/>
    <x v="0"/>
    <s v="R1016"/>
    <s v="Jun"/>
    <n v="1998"/>
  </r>
  <r>
    <s v="Id4096"/>
    <n v="1965"/>
    <s v="Sep"/>
    <n v="16"/>
    <n v="0"/>
    <n v="17172.27"/>
    <x v="0"/>
    <x v="2"/>
    <s v="R1026"/>
    <s v="Sep"/>
    <n v="1965"/>
  </r>
  <r>
    <s v="Id4097"/>
    <n v="1964"/>
    <s v="Jun"/>
    <n v="7"/>
    <n v="0"/>
    <n v="17174.52"/>
    <x v="0"/>
    <x v="2"/>
    <s v="R1012"/>
    <s v="Jun"/>
    <n v="1964"/>
  </r>
  <r>
    <s v="Id4098"/>
    <n v="2004"/>
    <s v="Aug"/>
    <n v="18"/>
    <n v="1"/>
    <n v="17178.68"/>
    <x v="0"/>
    <x v="2"/>
    <s v="R1019"/>
    <s v="Aug"/>
    <n v="2004"/>
  </r>
  <r>
    <s v="Id4099"/>
    <n v="1982"/>
    <s v="Oct"/>
    <n v="22"/>
    <n v="1"/>
    <n v="17179.52"/>
    <x v="0"/>
    <x v="1"/>
    <s v="R1013"/>
    <s v="Oct"/>
    <n v="1982"/>
  </r>
  <r>
    <s v="Id4100"/>
    <n v="1975"/>
    <s v="Aug"/>
    <n v="25"/>
    <n v="1"/>
    <n v="17253.43"/>
    <x v="0"/>
    <x v="0"/>
    <s v="R1026"/>
    <s v="Aug"/>
    <n v="1975"/>
  </r>
  <r>
    <s v="Id4101"/>
    <n v="1963"/>
    <s v="Jul"/>
    <n v="12"/>
    <n v="0"/>
    <n v="17337.580000000002"/>
    <x v="0"/>
    <x v="0"/>
    <s v="R1023"/>
    <s v="Jul"/>
    <n v="1963"/>
  </r>
  <r>
    <s v="Id4102"/>
    <n v="2003"/>
    <s v="Nov"/>
    <n v="1"/>
    <n v="0"/>
    <n v="17352.68"/>
    <x v="0"/>
    <x v="0"/>
    <s v="R1012"/>
    <s v="Nov"/>
    <n v="2003"/>
  </r>
  <r>
    <s v="Id4103"/>
    <n v="1992"/>
    <s v="Oct"/>
    <n v="18"/>
    <n v="2"/>
    <n v="17361.77"/>
    <x v="0"/>
    <x v="1"/>
    <s v="R1012"/>
    <s v="Oct"/>
    <n v="1992"/>
  </r>
  <r>
    <s v="Id4104"/>
    <n v="2003"/>
    <s v="Nov"/>
    <n v="2"/>
    <n v="0"/>
    <n v="17468.98"/>
    <x v="0"/>
    <x v="1"/>
    <s v="R1012"/>
    <s v="Nov"/>
    <n v="2003"/>
  </r>
  <r>
    <s v="Id4105"/>
    <n v="1971"/>
    <s v="Jun"/>
    <n v="8"/>
    <n v="0"/>
    <n v="17479.53"/>
    <x v="3"/>
    <x v="1"/>
    <s v="R1012"/>
    <s v="Jun"/>
    <n v="1971"/>
  </r>
  <r>
    <s v="Id4106"/>
    <n v="1990"/>
    <s v="Dec"/>
    <n v="29"/>
    <n v="0"/>
    <n v="17496.310000000001"/>
    <x v="3"/>
    <x v="2"/>
    <s v="R1011"/>
    <s v="Dec"/>
    <n v="1990"/>
  </r>
  <r>
    <s v="Id4107"/>
    <n v="1965"/>
    <s v="Jun"/>
    <n v="16"/>
    <n v="0"/>
    <n v="17505.650000000001"/>
    <x v="3"/>
    <x v="2"/>
    <s v="R1023"/>
    <s v="Jun"/>
    <n v="1965"/>
  </r>
  <r>
    <s v="Id4108"/>
    <n v="1968"/>
    <s v="Jul"/>
    <n v="12"/>
    <n v="0"/>
    <n v="17507.47"/>
    <x v="3"/>
    <x v="1"/>
    <s v="R1026"/>
    <s v="Jul"/>
    <n v="1968"/>
  </r>
  <r>
    <s v="Id4109"/>
    <n v="1963"/>
    <s v="Nov"/>
    <n v="16"/>
    <n v="0"/>
    <n v="17556.88"/>
    <x v="3"/>
    <x v="2"/>
    <s v="R1012"/>
    <s v="Nov"/>
    <n v="1963"/>
  </r>
  <r>
    <s v="Id4110"/>
    <n v="2002"/>
    <s v="Aug"/>
    <n v="25"/>
    <n v="1"/>
    <n v="17560.38"/>
    <x v="3"/>
    <x v="1"/>
    <s v="R1012"/>
    <s v="Aug"/>
    <n v="2002"/>
  </r>
  <r>
    <s v="Id4111"/>
    <n v="1970"/>
    <s v="Jul"/>
    <n v="26"/>
    <n v="0"/>
    <n v="17584.72"/>
    <x v="3"/>
    <x v="0"/>
    <s v="R1012"/>
    <s v="Jul"/>
    <n v="1970"/>
  </r>
  <r>
    <s v="Id4112"/>
    <n v="1990"/>
    <s v="Oct"/>
    <n v="25"/>
    <n v="1"/>
    <n v="17626.240000000002"/>
    <x v="3"/>
    <x v="0"/>
    <s v="R1013"/>
    <s v="Oct"/>
    <n v="1990"/>
  </r>
  <r>
    <s v="Id4113"/>
    <n v="1994"/>
    <s v="Jul"/>
    <n v="1"/>
    <n v="3"/>
    <n v="17663.14"/>
    <x v="3"/>
    <x v="0"/>
    <s v="R1013"/>
    <s v="Jul"/>
    <n v="1994"/>
  </r>
  <r>
    <s v="Id4114"/>
    <n v="2003"/>
    <s v="Jul"/>
    <n v="14"/>
    <n v="0"/>
    <n v="17748.509999999998"/>
    <x v="3"/>
    <x v="1"/>
    <s v="R1012"/>
    <s v="Jul"/>
    <n v="2003"/>
  </r>
  <r>
    <s v="Id4115"/>
    <n v="1966"/>
    <s v="Jun"/>
    <n v="21"/>
    <n v="0"/>
    <n v="17777.73"/>
    <x v="3"/>
    <x v="0"/>
    <s v="R1012"/>
    <s v="Jun"/>
    <n v="1966"/>
  </r>
  <r>
    <s v="Id4116"/>
    <n v="1979"/>
    <s v="Oct"/>
    <n v="10"/>
    <n v="2"/>
    <n v="17779.939999999999"/>
    <x v="3"/>
    <x v="2"/>
    <s v="R1012"/>
    <s v="Oct"/>
    <n v="1979"/>
  </r>
  <r>
    <s v="Id4117"/>
    <n v="1963"/>
    <s v="Dec"/>
    <n v="8"/>
    <n v="0"/>
    <n v="17832.599999999999"/>
    <x v="3"/>
    <x v="2"/>
    <s v="R1012"/>
    <s v="Dec"/>
    <n v="1963"/>
  </r>
  <r>
    <s v="Id4118"/>
    <n v="1976"/>
    <s v="Dec"/>
    <n v="12"/>
    <n v="2"/>
    <n v="17862.919999999998"/>
    <x v="3"/>
    <x v="2"/>
    <s v="R1012"/>
    <s v="Dec"/>
    <n v="1976"/>
  </r>
  <r>
    <s v="Id4119"/>
    <n v="1997"/>
    <s v="Aug"/>
    <n v="26"/>
    <n v="0"/>
    <n v="17878.900000000001"/>
    <x v="3"/>
    <x v="2"/>
    <s v="R1024"/>
    <s v="Aug"/>
    <n v="1997"/>
  </r>
  <r>
    <s v="Id4120"/>
    <n v="1979"/>
    <s v="Nov"/>
    <n v="12"/>
    <n v="2"/>
    <n v="17882.669999999998"/>
    <x v="3"/>
    <x v="0"/>
    <s v="R1012"/>
    <s v="Nov"/>
    <n v="1979"/>
  </r>
  <r>
    <s v="Id4121"/>
    <n v="1989"/>
    <s v="Dec"/>
    <n v="4"/>
    <n v="0"/>
    <n v="17904.53"/>
    <x v="3"/>
    <x v="2"/>
    <s v="R1017"/>
    <s v="Dec"/>
    <n v="1989"/>
  </r>
  <r>
    <s v="Id4122"/>
    <n v="1977"/>
    <s v="Oct"/>
    <n v="17"/>
    <n v="0"/>
    <n v="17929.3"/>
    <x v="3"/>
    <x v="2"/>
    <s v="R1013"/>
    <s v="Oct"/>
    <n v="1977"/>
  </r>
  <r>
    <s v="Id4123"/>
    <n v="2001"/>
    <s v="Sep"/>
    <n v="28"/>
    <n v="4"/>
    <n v="17942.11"/>
    <x v="3"/>
    <x v="2"/>
    <s v="R1011"/>
    <s v="Sep"/>
    <n v="2001"/>
  </r>
  <r>
    <s v="Id4124"/>
    <n v="1975"/>
    <s v="Jun"/>
    <n v="27"/>
    <n v="1"/>
    <n v="18031.16"/>
    <x v="3"/>
    <x v="0"/>
    <s v="R1023"/>
    <s v="Jun"/>
    <n v="1975"/>
  </r>
  <r>
    <s v="Id4125"/>
    <n v="1965"/>
    <s v="Oct"/>
    <n v="17"/>
    <n v="0"/>
    <n v="18031.189999999999"/>
    <x v="3"/>
    <x v="2"/>
    <s v="R1012"/>
    <s v="Oct"/>
    <n v="1965"/>
  </r>
  <r>
    <s v="Id4126"/>
    <n v="1999"/>
    <s v="Oct"/>
    <n v="24"/>
    <n v="0"/>
    <n v="18033.97"/>
    <x v="3"/>
    <x v="1"/>
    <s v="R1012"/>
    <s v="Oct"/>
    <n v="1999"/>
  </r>
  <r>
    <s v="Id4127"/>
    <n v="1993"/>
    <s v="Jul"/>
    <n v="12"/>
    <n v="2"/>
    <n v="18157.88"/>
    <x v="3"/>
    <x v="1"/>
    <s v="R1012"/>
    <s v="Jul"/>
    <n v="1993"/>
  </r>
  <r>
    <s v="Id4128"/>
    <n v="1963"/>
    <s v="Jul"/>
    <n v="4"/>
    <n v="0"/>
    <n v="18208.34"/>
    <x v="3"/>
    <x v="2"/>
    <s v="R1026"/>
    <s v="Jul"/>
    <n v="1963"/>
  </r>
  <r>
    <s v="Id4129"/>
    <n v="1997"/>
    <s v="Jun"/>
    <n v="15"/>
    <n v="1"/>
    <n v="18218.16"/>
    <x v="3"/>
    <x v="1"/>
    <s v="R1013"/>
    <s v="Jun"/>
    <n v="1997"/>
  </r>
  <r>
    <s v="Id4130"/>
    <n v="2004"/>
    <s v="Sep"/>
    <n v="10"/>
    <n v="3"/>
    <n v="18223.45"/>
    <x v="3"/>
    <x v="0"/>
    <s v="R1013"/>
    <s v="Sep"/>
    <n v="2004"/>
  </r>
  <r>
    <s v="Id4131"/>
    <n v="1995"/>
    <s v="Aug"/>
    <n v="3"/>
    <n v="0"/>
    <n v="18246.5"/>
    <x v="3"/>
    <x v="1"/>
    <s v="R1013"/>
    <s v="Aug"/>
    <n v="1995"/>
  </r>
  <r>
    <s v="Id4132"/>
    <n v="1992"/>
    <s v="Dec"/>
    <n v="25"/>
    <n v="3"/>
    <n v="18259.22"/>
    <x v="3"/>
    <x v="0"/>
    <s v="R1011"/>
    <s v="Dec"/>
    <n v="1992"/>
  </r>
  <r>
    <s v="Id4133"/>
    <n v="1995"/>
    <s v="Jul"/>
    <n v="4"/>
    <n v="0"/>
    <n v="18310.740000000002"/>
    <x v="3"/>
    <x v="0"/>
    <s v="R1012"/>
    <s v="Jul"/>
    <n v="1995"/>
  </r>
  <r>
    <s v="Id4134"/>
    <n v="1999"/>
    <s v="Dec"/>
    <n v="15"/>
    <n v="1"/>
    <n v="18328.240000000002"/>
    <x v="3"/>
    <x v="2"/>
    <s v="R1013"/>
    <s v="Dec"/>
    <n v="1999"/>
  </r>
  <r>
    <s v="Id4135"/>
    <n v="1964"/>
    <s v="Sep"/>
    <n v="26"/>
    <n v="0"/>
    <n v="18443.11"/>
    <x v="3"/>
    <x v="2"/>
    <s v="R1012"/>
    <s v="Sep"/>
    <n v="1964"/>
  </r>
  <r>
    <s v="Id4136"/>
    <n v="1986"/>
    <s v="Aug"/>
    <n v="12"/>
    <n v="2"/>
    <n v="18608.259999999998"/>
    <x v="3"/>
    <x v="0"/>
    <s v="R1011"/>
    <s v="Aug"/>
    <n v="1986"/>
  </r>
  <r>
    <s v="Id4137"/>
    <n v="1998"/>
    <s v="Sep"/>
    <n v="23"/>
    <n v="0"/>
    <n v="18648.419999999998"/>
    <x v="3"/>
    <x v="1"/>
    <s v="R1019"/>
    <s v="Sep"/>
    <n v="1998"/>
  </r>
  <r>
    <s v="Id4138"/>
    <n v="1970"/>
    <s v="Oct"/>
    <n v="17"/>
    <n v="0"/>
    <n v="18682.740000000002"/>
    <x v="3"/>
    <x v="0"/>
    <s v="R1012"/>
    <s v="Oct"/>
    <n v="1970"/>
  </r>
  <r>
    <s v="Id4139"/>
    <n v="1967"/>
    <s v="Aug"/>
    <n v="30"/>
    <n v="0"/>
    <n v="18694.689999999999"/>
    <x v="3"/>
    <x v="1"/>
    <s v="R1023"/>
    <s v="Aug"/>
    <n v="1967"/>
  </r>
  <r>
    <s v="Id4140"/>
    <n v="1992"/>
    <s v="Dec"/>
    <n v="27"/>
    <n v="3"/>
    <n v="18765.88"/>
    <x v="3"/>
    <x v="2"/>
    <s v="R1012"/>
    <s v="Dec"/>
    <n v="1992"/>
  </r>
  <r>
    <s v="Id4141"/>
    <n v="1979"/>
    <s v="Nov"/>
    <n v="19"/>
    <n v="2"/>
    <n v="18767.740000000002"/>
    <x v="3"/>
    <x v="1"/>
    <s v="R1013"/>
    <s v="Nov"/>
    <n v="1979"/>
  </r>
  <r>
    <s v="Id4142"/>
    <n v="1995"/>
    <s v="Nov"/>
    <n v="28"/>
    <n v="3"/>
    <n v="18804.75"/>
    <x v="3"/>
    <x v="1"/>
    <s v="R1012"/>
    <s v="Nov"/>
    <n v="1995"/>
  </r>
  <r>
    <s v="Id4143"/>
    <n v="1979"/>
    <s v="Oct"/>
    <n v="15"/>
    <n v="2"/>
    <n v="18806.150000000001"/>
    <x v="3"/>
    <x v="2"/>
    <s v="R1013"/>
    <s v="Oct"/>
    <n v="1979"/>
  </r>
  <r>
    <s v="Id4144"/>
    <n v="1962"/>
    <s v="Dec"/>
    <n v="18"/>
    <n v="0"/>
    <n v="18815.53"/>
    <x v="3"/>
    <x v="1"/>
    <s v="R1023"/>
    <s v="Dec"/>
    <n v="1962"/>
  </r>
  <r>
    <s v="Id4145"/>
    <n v="2003"/>
    <s v="Jul"/>
    <n v="24"/>
    <n v="3"/>
    <n v="18838.7"/>
    <x v="3"/>
    <x v="0"/>
    <s v="R1012"/>
    <s v="Jul"/>
    <n v="2003"/>
  </r>
  <r>
    <s v="Id4146"/>
    <n v="1963"/>
    <s v="Dec"/>
    <n v="6"/>
    <n v="0"/>
    <n v="18883.330000000002"/>
    <x v="3"/>
    <x v="1"/>
    <s v="R1026"/>
    <s v="Dec"/>
    <n v="1963"/>
  </r>
  <r>
    <s v="Id4147"/>
    <n v="1995"/>
    <s v="Sep"/>
    <n v="27"/>
    <n v="1"/>
    <n v="18903.490000000002"/>
    <x v="3"/>
    <x v="2"/>
    <s v="R1024"/>
    <s v="Sep"/>
    <n v="1995"/>
  </r>
  <r>
    <s v="Id4148"/>
    <n v="1969"/>
    <s v="Aug"/>
    <n v="3"/>
    <n v="0"/>
    <n v="18932.810000000001"/>
    <x v="3"/>
    <x v="0"/>
    <s v="R1012"/>
    <s v="Aug"/>
    <n v="1969"/>
  </r>
  <r>
    <s v="Id4149"/>
    <n v="1963"/>
    <s v="Oct"/>
    <n v="20"/>
    <n v="0"/>
    <n v="18954.560000000001"/>
    <x v="3"/>
    <x v="1"/>
    <s v="R1026"/>
    <s v="Oct"/>
    <n v="1963"/>
  </r>
  <r>
    <s v="Id4150"/>
    <n v="1998"/>
    <s v="Aug"/>
    <n v="6"/>
    <n v="0"/>
    <n v="18955.22"/>
    <x v="3"/>
    <x v="0"/>
    <s v="R1011"/>
    <s v="Aug"/>
    <n v="1998"/>
  </r>
  <r>
    <s v="Id4151"/>
    <n v="1992"/>
    <s v="Nov"/>
    <n v="30"/>
    <n v="1"/>
    <n v="18963.169999999998"/>
    <x v="3"/>
    <x v="1"/>
    <s v="R1013"/>
    <s v="Nov"/>
    <n v="1992"/>
  </r>
  <r>
    <s v="Id4152"/>
    <n v="1988"/>
    <s v="Oct"/>
    <n v="24"/>
    <n v="2"/>
    <n v="18972.5"/>
    <x v="3"/>
    <x v="0"/>
    <s v="R1013"/>
    <s v="Oct"/>
    <n v="1988"/>
  </r>
  <r>
    <s v="Id4153"/>
    <n v="1983"/>
    <s v="Dec"/>
    <n v="19"/>
    <n v="5"/>
    <n v="19023.259999999998"/>
    <x v="3"/>
    <x v="0"/>
    <s v="R1011"/>
    <s v="Dec"/>
    <n v="1983"/>
  </r>
  <r>
    <s v="Id4154"/>
    <n v="1989"/>
    <s v="Jun"/>
    <n v="5"/>
    <n v="1"/>
    <n v="19040.88"/>
    <x v="3"/>
    <x v="0"/>
    <s v="R1011"/>
    <s v="Jun"/>
    <n v="1989"/>
  </r>
  <r>
    <s v="Id4155"/>
    <n v="1993"/>
    <s v="Sep"/>
    <n v="28"/>
    <n v="1"/>
    <n v="19107.78"/>
    <x v="3"/>
    <x v="2"/>
    <s v="R1013"/>
    <s v="Sep"/>
    <n v="1993"/>
  </r>
  <r>
    <s v="Id4156"/>
    <n v="1979"/>
    <s v="Jul"/>
    <n v="2"/>
    <n v="2"/>
    <n v="19144.580000000002"/>
    <x v="3"/>
    <x v="1"/>
    <s v="R1024"/>
    <s v="Jul"/>
    <n v="1979"/>
  </r>
  <r>
    <s v="Id4157"/>
    <n v="1991"/>
    <s v="Sep"/>
    <n v="16"/>
    <n v="3"/>
    <n v="19199.939999999999"/>
    <x v="3"/>
    <x v="0"/>
    <s v="R1011"/>
    <s v="Sep"/>
    <n v="1991"/>
  </r>
  <r>
    <s v="Id4158"/>
    <n v="1985"/>
    <s v="Dec"/>
    <n v="28"/>
    <n v="0"/>
    <n v="19214.71"/>
    <x v="3"/>
    <x v="0"/>
    <s v="R1013"/>
    <s v="Dec"/>
    <n v="1985"/>
  </r>
  <r>
    <s v="Id4159"/>
    <n v="1967"/>
    <s v="Jul"/>
    <n v="29"/>
    <n v="0"/>
    <n v="19259.96"/>
    <x v="3"/>
    <x v="1"/>
    <s v="R1012"/>
    <s v="Jul"/>
    <n v="1967"/>
  </r>
  <r>
    <s v="Id4160"/>
    <n v="1966"/>
    <s v="Nov"/>
    <n v="15"/>
    <n v="0"/>
    <n v="19321.060000000001"/>
    <x v="3"/>
    <x v="1"/>
    <s v="R1012"/>
    <s v="Nov"/>
    <n v="1966"/>
  </r>
  <r>
    <s v="Id4161"/>
    <n v="1991"/>
    <s v="Aug"/>
    <n v="24"/>
    <n v="0"/>
    <n v="19350.37"/>
    <x v="3"/>
    <x v="0"/>
    <s v="R1013"/>
    <s v="Aug"/>
    <n v="1991"/>
  </r>
  <r>
    <s v="Id4162"/>
    <n v="1987"/>
    <s v="Jun"/>
    <n v="30"/>
    <n v="3"/>
    <n v="19362"/>
    <x v="3"/>
    <x v="0"/>
    <s v="R1013"/>
    <s v="Jun"/>
    <n v="1987"/>
  </r>
  <r>
    <s v="Id4163"/>
    <n v="1993"/>
    <s v="Sep"/>
    <n v="6"/>
    <n v="2"/>
    <n v="19442.349999999999"/>
    <x v="3"/>
    <x v="0"/>
    <s v="R1012"/>
    <s v="Sep"/>
    <n v="1993"/>
  </r>
  <r>
    <s v="Id4164"/>
    <n v="1982"/>
    <s v="Dec"/>
    <n v="15"/>
    <n v="2"/>
    <n v="19444.27"/>
    <x v="3"/>
    <x v="1"/>
    <s v="R1013"/>
    <s v="Dec"/>
    <n v="1982"/>
  </r>
  <r>
    <s v="Id4165"/>
    <n v="1987"/>
    <s v="Nov"/>
    <n v="30"/>
    <n v="4"/>
    <n v="19496.72"/>
    <x v="3"/>
    <x v="0"/>
    <s v="R1019"/>
    <s v="Nov"/>
    <n v="1987"/>
  </r>
  <r>
    <s v="Id4166"/>
    <n v="1980"/>
    <s v="Nov"/>
    <n v="8"/>
    <n v="0"/>
    <n v="19515.54"/>
    <x v="3"/>
    <x v="1"/>
    <s v="R1013"/>
    <s v="Nov"/>
    <n v="1980"/>
  </r>
  <r>
    <s v="Id4167"/>
    <n v="1992"/>
    <s v="Aug"/>
    <n v="19"/>
    <n v="1"/>
    <n v="19521.97"/>
    <x v="3"/>
    <x v="2"/>
    <s v="R1013"/>
    <s v="Aug"/>
    <n v="1992"/>
  </r>
  <r>
    <s v="Id4168"/>
    <n v="1985"/>
    <s v="Sep"/>
    <n v="17"/>
    <n v="0"/>
    <n v="19539.240000000002"/>
    <x v="3"/>
    <x v="1"/>
    <s v="R1013"/>
    <s v="Sep"/>
    <n v="1985"/>
  </r>
  <r>
    <s v="Id4169"/>
    <n v="1963"/>
    <s v="Jul"/>
    <n v="14"/>
    <n v="0"/>
    <n v="19551.34"/>
    <x v="3"/>
    <x v="0"/>
    <s v="R1012"/>
    <s v="Jul"/>
    <n v="1963"/>
  </r>
  <r>
    <s v="Id4170"/>
    <n v="1978"/>
    <s v="Sep"/>
    <n v="24"/>
    <n v="1"/>
    <n v="19594.810000000001"/>
    <x v="3"/>
    <x v="1"/>
    <s v="R1024"/>
    <s v="Sep"/>
    <n v="1978"/>
  </r>
  <r>
    <s v="Id4171"/>
    <n v="1994"/>
    <s v="Aug"/>
    <n v="27"/>
    <n v="0"/>
    <n v="19673.34"/>
    <x v="3"/>
    <x v="2"/>
    <s v="R1012"/>
    <s v="Aug"/>
    <n v="1994"/>
  </r>
  <r>
    <s v="Id4172"/>
    <n v="1990"/>
    <s v="Aug"/>
    <n v="8"/>
    <n v="1"/>
    <n v="19719.689999999999"/>
    <x v="3"/>
    <x v="2"/>
    <s v="R1013"/>
    <s v="Aug"/>
    <n v="1990"/>
  </r>
  <r>
    <s v="Id4173"/>
    <n v="1972"/>
    <s v="Jun"/>
    <n v="14"/>
    <n v="3"/>
    <n v="19749.38"/>
    <x v="3"/>
    <x v="0"/>
    <s v="R1013"/>
    <s v="Jun"/>
    <n v="1972"/>
  </r>
  <r>
    <s v="Id4174"/>
    <n v="1979"/>
    <s v="Oct"/>
    <n v="30"/>
    <n v="2"/>
    <n v="19798.05"/>
    <x v="3"/>
    <x v="1"/>
    <s v="R1024"/>
    <s v="Oct"/>
    <n v="1979"/>
  </r>
  <r>
    <s v="Id4175"/>
    <n v="1997"/>
    <s v="Oct"/>
    <n v="18"/>
    <n v="3"/>
    <n v="19933.46"/>
    <x v="3"/>
    <x v="0"/>
    <s v="R1011"/>
    <s v="Oct"/>
    <n v="1997"/>
  </r>
  <r>
    <s v="Id4176"/>
    <n v="1980"/>
    <s v="Oct"/>
    <n v="9"/>
    <n v="0"/>
    <n v="19964.75"/>
    <x v="3"/>
    <x v="2"/>
    <s v="R1024"/>
    <s v="Oct"/>
    <n v="1980"/>
  </r>
  <r>
    <s v="Id4177"/>
    <n v="1966"/>
    <s v="Aug"/>
    <n v="10"/>
    <n v="0"/>
    <n v="19995.29"/>
    <x v="3"/>
    <x v="0"/>
    <s v="R1026"/>
    <s v="Aug"/>
    <n v="1966"/>
  </r>
  <r>
    <s v="Id4178"/>
    <n v="1988"/>
    <s v="Jul"/>
    <n v="25"/>
    <n v="1"/>
    <n v="20009.63"/>
    <x v="0"/>
    <x v="1"/>
    <s v="R1012"/>
    <s v="Jul"/>
    <n v="1988"/>
  </r>
  <r>
    <s v="Id4179"/>
    <n v="1983"/>
    <s v="Oct"/>
    <n v="6"/>
    <n v="0"/>
    <n v="20149.32"/>
    <x v="0"/>
    <x v="1"/>
    <s v="R1016"/>
    <s v="Oct"/>
    <n v="1983"/>
  </r>
  <r>
    <s v="Id4180"/>
    <n v="2002"/>
    <s v="Jul"/>
    <n v="9"/>
    <n v="0"/>
    <n v="20167.34"/>
    <x v="1"/>
    <x v="0"/>
    <s v="R1011"/>
    <s v="Jul"/>
    <n v="2002"/>
  </r>
  <r>
    <s v="Id4181"/>
    <n v="1994"/>
    <s v="Jun"/>
    <n v="8"/>
    <n v="2"/>
    <n v="20177.669999999998"/>
    <x v="0"/>
    <x v="1"/>
    <s v="R1011"/>
    <s v="Jun"/>
    <n v="1994"/>
  </r>
  <r>
    <s v="Id4182"/>
    <n v="1987"/>
    <s v="Oct"/>
    <n v="17"/>
    <n v="0"/>
    <n v="20234.849999999999"/>
    <x v="0"/>
    <x v="0"/>
    <s v="R1012"/>
    <s v="Oct"/>
    <n v="1987"/>
  </r>
  <r>
    <s v="Id4183"/>
    <n v="1966"/>
    <s v="Aug"/>
    <n v="22"/>
    <n v="0"/>
    <n v="20253.84"/>
    <x v="0"/>
    <x v="0"/>
    <s v="R1012"/>
    <s v="Aug"/>
    <n v="1966"/>
  </r>
  <r>
    <s v="Id4184"/>
    <n v="1993"/>
    <s v="Sep"/>
    <n v="7"/>
    <n v="1"/>
    <n v="20277.810000000001"/>
    <x v="1"/>
    <x v="0"/>
    <s v="R1016"/>
    <s v="Sep"/>
    <n v="1993"/>
  </r>
  <r>
    <s v="Id4185"/>
    <n v="1985"/>
    <s v="Sep"/>
    <n v="17"/>
    <n v="1"/>
    <n v="20296.86"/>
    <x v="1"/>
    <x v="1"/>
    <s v="R1024"/>
    <s v="Sep"/>
    <n v="1985"/>
  </r>
  <r>
    <s v="Id4186"/>
    <n v="1962"/>
    <s v="Jul"/>
    <n v="2"/>
    <n v="0"/>
    <n v="20354.5"/>
    <x v="1"/>
    <x v="2"/>
    <s v="R1026"/>
    <s v="Jul"/>
    <n v="1962"/>
  </r>
  <r>
    <s v="Id4187"/>
    <n v="1985"/>
    <s v="Jul"/>
    <n v="12"/>
    <n v="0"/>
    <n v="20420.599999999999"/>
    <x v="1"/>
    <x v="2"/>
    <s v="R1011"/>
    <s v="Jul"/>
    <n v="1985"/>
  </r>
  <r>
    <s v="Id4188"/>
    <n v="1962"/>
    <s v="Oct"/>
    <n v="18"/>
    <n v="0"/>
    <n v="20446.849999999999"/>
    <x v="0"/>
    <x v="1"/>
    <s v="R1012"/>
    <s v="Oct"/>
    <n v="1962"/>
  </r>
  <r>
    <s v="Id4189"/>
    <n v="1969"/>
    <s v="Oct"/>
    <n v="13"/>
    <n v="3"/>
    <n v="20463"/>
    <x v="0"/>
    <x v="2"/>
    <s v="R1013"/>
    <s v="Oct"/>
    <n v="1969"/>
  </r>
  <r>
    <s v="Id4190"/>
    <n v="1966"/>
    <s v="Jul"/>
    <n v="9"/>
    <n v="0"/>
    <n v="20568.32"/>
    <x v="1"/>
    <x v="2"/>
    <s v="R1012"/>
    <s v="Jul"/>
    <n v="1966"/>
  </r>
  <r>
    <s v="Id4191"/>
    <n v="1967"/>
    <s v="Dec"/>
    <n v="17"/>
    <n v="0"/>
    <n v="20630.28"/>
    <x v="0"/>
    <x v="0"/>
    <s v="R1011"/>
    <s v="Dec"/>
    <n v="1967"/>
  </r>
  <r>
    <s v="Id4192"/>
    <n v="1965"/>
    <s v="Aug"/>
    <n v="1"/>
    <n v="0"/>
    <n v="20709.02"/>
    <x v="1"/>
    <x v="2"/>
    <s v="R1019"/>
    <s v="Aug"/>
    <n v="1965"/>
  </r>
  <r>
    <s v="Id4193"/>
    <n v="1992"/>
    <s v="Sep"/>
    <n v="14"/>
    <n v="3"/>
    <n v="20745.990000000002"/>
    <x v="1"/>
    <x v="1"/>
    <s v="R1012"/>
    <s v="Sep"/>
    <n v="1992"/>
  </r>
  <r>
    <s v="Id4194"/>
    <n v="1986"/>
    <s v="Aug"/>
    <n v="4"/>
    <n v="1"/>
    <n v="20773.63"/>
    <x v="0"/>
    <x v="0"/>
    <s v="R1017"/>
    <s v="Aug"/>
    <n v="1986"/>
  </r>
  <r>
    <s v="Id4195"/>
    <n v="1967"/>
    <s v="Sep"/>
    <n v="8"/>
    <n v="0"/>
    <n v="20781.490000000002"/>
    <x v="0"/>
    <x v="0"/>
    <s v="R1013"/>
    <s v="Sep"/>
    <n v="1967"/>
  </r>
  <r>
    <s v="Id4196"/>
    <n v="1975"/>
    <s v="Dec"/>
    <n v="8"/>
    <n v="0"/>
    <n v="20878.78"/>
    <x v="0"/>
    <x v="1"/>
    <s v="R1024"/>
    <s v="Dec"/>
    <n v="1975"/>
  </r>
  <r>
    <s v="Id4197"/>
    <n v="1964"/>
    <s v="Nov"/>
    <n v="19"/>
    <n v="0"/>
    <n v="20893.060000000001"/>
    <x v="0"/>
    <x v="0"/>
    <s v="R1012"/>
    <s v="Nov"/>
    <n v="1964"/>
  </r>
  <r>
    <s v="Id4198"/>
    <n v="1987"/>
    <s v="Nov"/>
    <n v="27"/>
    <n v="2"/>
    <n v="20984.09"/>
    <x v="0"/>
    <x v="2"/>
    <s v="R1015"/>
    <s v="Nov"/>
    <n v="1987"/>
  </r>
  <r>
    <s v="Id4199"/>
    <n v="1983"/>
    <s v="Jul"/>
    <n v="2"/>
    <n v="1"/>
    <n v="21082.16"/>
    <x v="1"/>
    <x v="2"/>
    <s v="R1011"/>
    <s v="Jul"/>
    <n v="1983"/>
  </r>
  <r>
    <s v="Id4200"/>
    <n v="1977"/>
    <s v="Nov"/>
    <n v="23"/>
    <n v="2"/>
    <n v="21098.55"/>
    <x v="1"/>
    <x v="0"/>
    <s v="R1012"/>
    <s v="Nov"/>
    <n v="1977"/>
  </r>
  <r>
    <s v="Id4201"/>
    <n v="1969"/>
    <s v="Aug"/>
    <n v="26"/>
    <n v="0"/>
    <n v="21195.82"/>
    <x v="1"/>
    <x v="1"/>
    <s v="R1013"/>
    <s v="Aug"/>
    <n v="1969"/>
  </r>
  <r>
    <s v="Id4202"/>
    <n v="1974"/>
    <s v="Oct"/>
    <n v="14"/>
    <n v="0"/>
    <n v="21223.68"/>
    <x v="1"/>
    <x v="2"/>
    <s v="R1013"/>
    <s v="Oct"/>
    <n v="1974"/>
  </r>
  <r>
    <s v="Id4203"/>
    <n v="1974"/>
    <s v="Sep"/>
    <n v="3"/>
    <n v="0"/>
    <n v="21232.18"/>
    <x v="1"/>
    <x v="2"/>
    <s v="R1011"/>
    <s v="Sep"/>
    <n v="1974"/>
  </r>
  <r>
    <s v="Id4204"/>
    <n v="1980"/>
    <s v="Dec"/>
    <n v="10"/>
    <n v="2"/>
    <n v="21259.38"/>
    <x v="1"/>
    <x v="0"/>
    <s v="R1019"/>
    <s v="Dec"/>
    <n v="1980"/>
  </r>
  <r>
    <s v="Id4205"/>
    <n v="2004"/>
    <s v="Aug"/>
    <n v="4"/>
    <n v="0"/>
    <n v="21344.85"/>
    <x v="1"/>
    <x v="1"/>
    <s v="R1024"/>
    <s v="Aug"/>
    <n v="2004"/>
  </r>
  <r>
    <s v="Id4206"/>
    <n v="1980"/>
    <s v="Sep"/>
    <n v="4"/>
    <n v="0"/>
    <n v="21348.71"/>
    <x v="0"/>
    <x v="1"/>
    <s v="R1012"/>
    <s v="Sep"/>
    <n v="1980"/>
  </r>
  <r>
    <s v="Id4207"/>
    <n v="1990"/>
    <s v="Nov"/>
    <n v="21"/>
    <n v="4"/>
    <n v="21472.48"/>
    <x v="0"/>
    <x v="2"/>
    <s v="R1012"/>
    <s v="Nov"/>
    <n v="1990"/>
  </r>
  <r>
    <s v="Id4208"/>
    <n v="1999"/>
    <s v="Jun"/>
    <n v="12"/>
    <n v="0"/>
    <n v="21595.38"/>
    <x v="0"/>
    <x v="0"/>
    <s v="R1012"/>
    <s v="Jun"/>
    <n v="1999"/>
  </r>
  <r>
    <s v="Id4209"/>
    <n v="1983"/>
    <s v="Dec"/>
    <n v="25"/>
    <n v="3"/>
    <n v="21659.93"/>
    <x v="1"/>
    <x v="0"/>
    <s v="R1024"/>
    <s v="Dec"/>
    <n v="1983"/>
  </r>
  <r>
    <s v="Id4210"/>
    <n v="1962"/>
    <s v="Nov"/>
    <n v="16"/>
    <n v="0"/>
    <n v="21661.16"/>
    <x v="0"/>
    <x v="2"/>
    <s v="R1012"/>
    <s v="Nov"/>
    <n v="1962"/>
  </r>
  <r>
    <s v="Id4211"/>
    <n v="1976"/>
    <s v="Jul"/>
    <n v="18"/>
    <n v="1"/>
    <n v="21677.279999999999"/>
    <x v="1"/>
    <x v="1"/>
    <s v="R1012"/>
    <s v="Jul"/>
    <n v="1976"/>
  </r>
  <r>
    <s v="Id4212"/>
    <n v="1979"/>
    <s v="Sep"/>
    <n v="20"/>
    <n v="1"/>
    <n v="21771.34"/>
    <x v="1"/>
    <x v="1"/>
    <s v="R1024"/>
    <s v="Sep"/>
    <n v="1979"/>
  </r>
  <r>
    <s v="Id4213"/>
    <n v="1979"/>
    <s v="Sep"/>
    <n v="28"/>
    <n v="0"/>
    <n v="21774.32"/>
    <x v="1"/>
    <x v="2"/>
    <s v="R1012"/>
    <s v="Sep"/>
    <n v="1979"/>
  </r>
  <r>
    <s v="Id4214"/>
    <n v="1963"/>
    <s v="Aug"/>
    <n v="27"/>
    <n v="0"/>
    <n v="21797"/>
    <x v="1"/>
    <x v="1"/>
    <s v="R1011"/>
    <s v="Aug"/>
    <n v="1963"/>
  </r>
  <r>
    <s v="Id4215"/>
    <n v="1979"/>
    <s v="Aug"/>
    <n v="17"/>
    <n v="2"/>
    <n v="21880.82"/>
    <x v="1"/>
    <x v="1"/>
    <s v="R1012"/>
    <s v="Aug"/>
    <n v="1979"/>
  </r>
  <r>
    <s v="Id4216"/>
    <n v="2003"/>
    <s v="Sep"/>
    <n v="28"/>
    <n v="0"/>
    <n v="21882.400000000001"/>
    <x v="0"/>
    <x v="1"/>
    <s v="R1011"/>
    <s v="Sep"/>
    <n v="2003"/>
  </r>
  <r>
    <s v="Id4217"/>
    <n v="1975"/>
    <s v="Dec"/>
    <n v="19"/>
    <n v="1"/>
    <n v="21978.68"/>
    <x v="1"/>
    <x v="0"/>
    <s v="R1013"/>
    <s v="Dec"/>
    <n v="1975"/>
  </r>
  <r>
    <s v="Id4218"/>
    <n v="1989"/>
    <s v="Oct"/>
    <n v="14"/>
    <n v="0"/>
    <n v="21984.47"/>
    <x v="1"/>
    <x v="1"/>
    <s v="R1012"/>
    <s v="Oct"/>
    <n v="1989"/>
  </r>
  <r>
    <s v="Id4219"/>
    <n v="2001"/>
    <s v="Aug"/>
    <n v="28"/>
    <n v="0"/>
    <n v="22097.62"/>
    <x v="1"/>
    <x v="1"/>
    <s v="R1011"/>
    <s v="Aug"/>
    <n v="2001"/>
  </r>
  <r>
    <s v="Id4220"/>
    <n v="1980"/>
    <s v="Sep"/>
    <n v="12"/>
    <n v="0"/>
    <n v="22144.03"/>
    <x v="0"/>
    <x v="2"/>
    <s v="R1011"/>
    <s v="Sep"/>
    <n v="1980"/>
  </r>
  <r>
    <s v="Id4221"/>
    <n v="1965"/>
    <s v="Aug"/>
    <n v="24"/>
    <n v="1"/>
    <n v="22192.44"/>
    <x v="1"/>
    <x v="1"/>
    <s v="R1013"/>
    <s v="Aug"/>
    <n v="1965"/>
  </r>
  <r>
    <s v="Id4222"/>
    <n v="1971"/>
    <s v="Jun"/>
    <n v="16"/>
    <n v="1"/>
    <n v="22218.11"/>
    <x v="0"/>
    <x v="0"/>
    <s v="R1013"/>
    <s v="Jun"/>
    <n v="1971"/>
  </r>
  <r>
    <s v="Id4223"/>
    <n v="1982"/>
    <s v="Dec"/>
    <n v="27"/>
    <n v="1"/>
    <n v="22331.57"/>
    <x v="0"/>
    <x v="0"/>
    <s v="R1024"/>
    <s v="Dec"/>
    <n v="1982"/>
  </r>
  <r>
    <s v="Id4224"/>
    <n v="1999"/>
    <s v="Aug"/>
    <n v="26"/>
    <n v="2"/>
    <n v="22395.74"/>
    <x v="1"/>
    <x v="2"/>
    <s v="R1024"/>
    <s v="Aug"/>
    <n v="1999"/>
  </r>
  <r>
    <s v="Id4225"/>
    <n v="1966"/>
    <s v="Aug"/>
    <n v="18"/>
    <n v="0"/>
    <n v="22412.65"/>
    <x v="1"/>
    <x v="0"/>
    <s v="R1014"/>
    <s v="Aug"/>
    <n v="1966"/>
  </r>
  <r>
    <s v="Id4226"/>
    <n v="1983"/>
    <s v="Dec"/>
    <n v="21"/>
    <n v="1"/>
    <n v="22462.04"/>
    <x v="1"/>
    <x v="1"/>
    <s v="R1019"/>
    <s v="Dec"/>
    <n v="1983"/>
  </r>
  <r>
    <s v="Id4227"/>
    <n v="1979"/>
    <s v="Nov"/>
    <n v="14"/>
    <n v="2"/>
    <n v="22478.6"/>
    <x v="1"/>
    <x v="2"/>
    <s v="R1011"/>
    <s v="Nov"/>
    <n v="1979"/>
  </r>
  <r>
    <s v="Id4228"/>
    <n v="2003"/>
    <s v="Jul"/>
    <n v="25"/>
    <n v="2"/>
    <n v="22493.66"/>
    <x v="0"/>
    <x v="1"/>
    <s v="R1012"/>
    <s v="Jul"/>
    <n v="2003"/>
  </r>
  <r>
    <s v="Id4229"/>
    <n v="1970"/>
    <s v="Nov"/>
    <n v="9"/>
    <n v="0"/>
    <n v="23045.57"/>
    <x v="0"/>
    <x v="2"/>
    <s v="R1024"/>
    <s v="Nov"/>
    <n v="1970"/>
  </r>
  <r>
    <s v="Id4230"/>
    <n v="1975"/>
    <s v="Sep"/>
    <n v="9"/>
    <n v="0"/>
    <n v="23065.42"/>
    <x v="0"/>
    <x v="2"/>
    <s v="R1013"/>
    <s v="Sep"/>
    <n v="1975"/>
  </r>
  <r>
    <s v="Id4231"/>
    <n v="2003"/>
    <s v="Dec"/>
    <n v="14"/>
    <n v="0"/>
    <n v="23082.959999999999"/>
    <x v="0"/>
    <x v="2"/>
    <s v="R1011"/>
    <s v="Dec"/>
    <n v="2003"/>
  </r>
  <r>
    <s v="Id4232"/>
    <n v="1997"/>
    <s v="Aug"/>
    <n v="7"/>
    <n v="2"/>
    <n v="23241.47"/>
    <x v="0"/>
    <x v="0"/>
    <s v="R1018"/>
    <s v="Aug"/>
    <n v="1997"/>
  </r>
  <r>
    <s v="Id4233"/>
    <n v="1969"/>
    <s v="Nov"/>
    <n v="14"/>
    <n v="1"/>
    <n v="23244.79"/>
    <x v="0"/>
    <x v="0"/>
    <s v="R1013"/>
    <s v="Nov"/>
    <n v="1969"/>
  </r>
  <r>
    <s v="Id4234"/>
    <n v="1994"/>
    <s v="Oct"/>
    <n v="3"/>
    <n v="1"/>
    <n v="23288.93"/>
    <x v="0"/>
    <x v="0"/>
    <s v="R1024"/>
    <s v="Oct"/>
    <n v="1994"/>
  </r>
  <r>
    <s v="Id4235"/>
    <n v="1973"/>
    <s v="Oct"/>
    <n v="22"/>
    <n v="2"/>
    <n v="23306.55"/>
    <x v="0"/>
    <x v="2"/>
    <s v="R1011"/>
    <s v="Oct"/>
    <n v="1973"/>
  </r>
  <r>
    <s v="Id4236"/>
    <n v="1975"/>
    <s v="Nov"/>
    <n v="13"/>
    <n v="1"/>
    <n v="23401.31"/>
    <x v="0"/>
    <x v="0"/>
    <s v="R1024"/>
    <s v="Nov"/>
    <n v="1975"/>
  </r>
  <r>
    <s v="Id4237"/>
    <n v="1983"/>
    <s v="Aug"/>
    <n v="26"/>
    <n v="2"/>
    <n v="23563.02"/>
    <x v="0"/>
    <x v="2"/>
    <s v="R1013"/>
    <s v="Aug"/>
    <n v="1983"/>
  </r>
  <r>
    <s v="Id4238"/>
    <n v="1974"/>
    <s v="Jun"/>
    <n v="2"/>
    <n v="1"/>
    <n v="23568.27"/>
    <x v="0"/>
    <x v="2"/>
    <s v="R1011"/>
    <s v="Jun"/>
    <n v="1974"/>
  </r>
  <r>
    <s v="Id4239"/>
    <n v="1973"/>
    <s v="Jun"/>
    <n v="27"/>
    <n v="2"/>
    <n v="23807.24"/>
    <x v="0"/>
    <x v="0"/>
    <s v="R1012"/>
    <s v="Jun"/>
    <n v="1973"/>
  </r>
  <r>
    <s v="Id4240"/>
    <n v="1970"/>
    <s v="Aug"/>
    <n v="8"/>
    <n v="1"/>
    <n v="23887.66"/>
    <x v="0"/>
    <x v="0"/>
    <s v="R1012"/>
    <s v="Aug"/>
    <n v="1970"/>
  </r>
  <r>
    <s v="Id4241"/>
    <n v="1971"/>
    <s v="Jul"/>
    <n v="10"/>
    <n v="2"/>
    <n v="23967.38"/>
    <x v="0"/>
    <x v="2"/>
    <s v="R1012"/>
    <s v="Jul"/>
    <n v="1971"/>
  </r>
  <r>
    <s v="Id4242"/>
    <n v="2003"/>
    <s v="Dec"/>
    <n v="30"/>
    <n v="2"/>
    <n v="24059.68"/>
    <x v="0"/>
    <x v="2"/>
    <s v="R1012"/>
    <s v="Dec"/>
    <n v="2003"/>
  </r>
  <r>
    <s v="Id4243"/>
    <n v="1973"/>
    <s v="Jun"/>
    <n v="13"/>
    <n v="3"/>
    <n v="24106.91"/>
    <x v="0"/>
    <x v="2"/>
    <s v="R1024"/>
    <s v="Jun"/>
    <n v="1973"/>
  </r>
  <r>
    <s v="Id4244"/>
    <n v="1974"/>
    <s v="Sep"/>
    <n v="10"/>
    <n v="3"/>
    <n v="24180.93"/>
    <x v="0"/>
    <x v="1"/>
    <s v="R1013"/>
    <s v="Sep"/>
    <n v="1974"/>
  </r>
  <r>
    <s v="Id4245"/>
    <n v="1964"/>
    <s v="Dec"/>
    <n v="16"/>
    <n v="0"/>
    <n v="24227.34"/>
    <x v="0"/>
    <x v="1"/>
    <s v="R1013"/>
    <s v="Dec"/>
    <n v="1964"/>
  </r>
  <r>
    <s v="Id4246"/>
    <n v="2004"/>
    <s v="Aug"/>
    <n v="3"/>
    <n v="0"/>
    <n v="24294.02"/>
    <x v="0"/>
    <x v="1"/>
    <s v="R1011"/>
    <s v="Aug"/>
    <n v="2004"/>
  </r>
  <r>
    <s v="Id4247"/>
    <n v="1999"/>
    <s v="Oct"/>
    <n v="7"/>
    <n v="0"/>
    <n v="24387.74"/>
    <x v="0"/>
    <x v="1"/>
    <s v="R1011"/>
    <s v="Oct"/>
    <n v="1999"/>
  </r>
  <r>
    <s v="Id4248"/>
    <n v="1970"/>
    <s v="Nov"/>
    <n v="30"/>
    <n v="0"/>
    <n v="24393.62"/>
    <x v="0"/>
    <x v="0"/>
    <s v="R1012"/>
    <s v="Nov"/>
    <n v="1970"/>
  </r>
  <r>
    <s v="Id4249"/>
    <n v="1968"/>
    <s v="Jul"/>
    <n v="6"/>
    <n v="0"/>
    <n v="24476.48"/>
    <x v="0"/>
    <x v="2"/>
    <s v="R1012"/>
    <s v="Jul"/>
    <n v="1968"/>
  </r>
  <r>
    <s v="Id4250"/>
    <n v="1961"/>
    <s v="Oct"/>
    <n v="21"/>
    <n v="0"/>
    <n v="24513.09"/>
    <x v="0"/>
    <x v="2"/>
    <s v="R1013"/>
    <s v="Oct"/>
    <n v="1961"/>
  </r>
  <r>
    <s v="Id4251"/>
    <n v="1972"/>
    <s v="Sep"/>
    <n v="14"/>
    <n v="1"/>
    <n v="24520.26"/>
    <x v="0"/>
    <x v="0"/>
    <s v="R1011"/>
    <s v="Sep"/>
    <n v="1972"/>
  </r>
  <r>
    <s v="Id4252"/>
    <n v="1975"/>
    <s v="Jun"/>
    <n v="13"/>
    <n v="2"/>
    <n v="24535.7"/>
    <x v="0"/>
    <x v="2"/>
    <s v="R1012"/>
    <s v="Jun"/>
    <n v="1975"/>
  </r>
  <r>
    <s v="Id4253"/>
    <n v="1976"/>
    <s v="Oct"/>
    <n v="12"/>
    <n v="0"/>
    <n v="24603.05"/>
    <x v="0"/>
    <x v="2"/>
    <s v="R1011"/>
    <s v="Oct"/>
    <n v="1976"/>
  </r>
  <r>
    <s v="Id4254"/>
    <n v="1970"/>
    <s v="Jun"/>
    <n v="12"/>
    <n v="2"/>
    <n v="24667.42"/>
    <x v="0"/>
    <x v="0"/>
    <s v="R1013"/>
    <s v="Jun"/>
    <n v="1970"/>
  </r>
  <r>
    <s v="Id4255"/>
    <n v="1996"/>
    <s v="Aug"/>
    <n v="28"/>
    <n v="4"/>
    <n v="24671.66"/>
    <x v="0"/>
    <x v="1"/>
    <s v="R1024"/>
    <s v="Aug"/>
    <n v="1996"/>
  </r>
  <r>
    <s v="Id4256"/>
    <n v="1992"/>
    <s v="Oct"/>
    <n v="11"/>
    <n v="0"/>
    <n v="24795.040000000001"/>
    <x v="0"/>
    <x v="0"/>
    <s v="R1011"/>
    <s v="Oct"/>
    <n v="1992"/>
  </r>
  <r>
    <s v="Id4257"/>
    <n v="1994"/>
    <s v="Sep"/>
    <n v="9"/>
    <n v="0"/>
    <n v="24817.25"/>
    <x v="0"/>
    <x v="2"/>
    <s v="R1011"/>
    <s v="Sep"/>
    <n v="1994"/>
  </r>
  <r>
    <s v="Id4258"/>
    <n v="1995"/>
    <s v="Jun"/>
    <n v="10"/>
    <n v="0"/>
    <n v="24863.25"/>
    <x v="0"/>
    <x v="0"/>
    <s v="R1011"/>
    <s v="Jun"/>
    <n v="1995"/>
  </r>
  <r>
    <s v="Id4259"/>
    <n v="1970"/>
    <s v="Nov"/>
    <n v="26"/>
    <n v="3"/>
    <n v="24869.84"/>
    <x v="0"/>
    <x v="2"/>
    <s v="R1016"/>
    <s v="Nov"/>
    <n v="1970"/>
  </r>
  <r>
    <s v="Id4260"/>
    <n v="1969"/>
    <s v="Jul"/>
    <n v="23"/>
    <n v="3"/>
    <n v="24873.38"/>
    <x v="0"/>
    <x v="1"/>
    <s v="R1024"/>
    <s v="Jul"/>
    <n v="1969"/>
  </r>
  <r>
    <s v="Id4261"/>
    <n v="1987"/>
    <s v="Jun"/>
    <n v="14"/>
    <n v="2"/>
    <n v="24915.05"/>
    <x v="0"/>
    <x v="1"/>
    <s v="R1024"/>
    <s v="Jun"/>
    <n v="1987"/>
  </r>
  <r>
    <s v="Id4262"/>
    <n v="1975"/>
    <s v="Nov"/>
    <n v="14"/>
    <n v="3"/>
    <n v="24915.22"/>
    <x v="0"/>
    <x v="0"/>
    <s v="R1012"/>
    <s v="Nov"/>
    <n v="1975"/>
  </r>
  <r>
    <s v="Id4263"/>
    <n v="1995"/>
    <s v="Dec"/>
    <n v="4"/>
    <n v="0"/>
    <n v="25075.97"/>
    <x v="0"/>
    <x v="2"/>
    <s v="R1011"/>
    <s v="Dec"/>
    <n v="1995"/>
  </r>
  <r>
    <s v="Id4264"/>
    <n v="1998"/>
    <s v="Jun"/>
    <n v="14"/>
    <n v="0"/>
    <n v="25081.77"/>
    <x v="0"/>
    <x v="2"/>
    <s v="R1013"/>
    <s v="Jun"/>
    <n v="1998"/>
  </r>
  <r>
    <s v="Id4265"/>
    <n v="1998"/>
    <s v="Nov"/>
    <n v="24"/>
    <n v="0"/>
    <n v="25127.22"/>
    <x v="0"/>
    <x v="0"/>
    <s v="R1011"/>
    <s v="Nov"/>
    <n v="1998"/>
  </r>
  <r>
    <s v="Id4266"/>
    <n v="1975"/>
    <s v="Dec"/>
    <n v="14"/>
    <n v="3"/>
    <n v="25309.49"/>
    <x v="0"/>
    <x v="1"/>
    <s v="R1011"/>
    <s v="Dec"/>
    <n v="1975"/>
  </r>
  <r>
    <s v="Id4267"/>
    <n v="1972"/>
    <s v="Sep"/>
    <n v="26"/>
    <n v="2"/>
    <n v="25333.33"/>
    <x v="0"/>
    <x v="2"/>
    <s v="R1017"/>
    <s v="Sep"/>
    <n v="1972"/>
  </r>
  <r>
    <s v="Id4268"/>
    <n v="1968"/>
    <s v="Aug"/>
    <n v="22"/>
    <n v="3"/>
    <n v="25382.3"/>
    <x v="0"/>
    <x v="2"/>
    <s v="R1011"/>
    <s v="Aug"/>
    <n v="1968"/>
  </r>
  <r>
    <s v="Id4269"/>
    <n v="1968"/>
    <s v="Dec"/>
    <n v="11"/>
    <n v="1"/>
    <n v="25517.11"/>
    <x v="0"/>
    <x v="0"/>
    <s v="R1017"/>
    <s v="Dec"/>
    <n v="1968"/>
  </r>
  <r>
    <s v="Id4270"/>
    <n v="2001"/>
    <s v="Aug"/>
    <n v="2"/>
    <n v="0"/>
    <n v="25648.98"/>
    <x v="0"/>
    <x v="1"/>
    <s v="R1011"/>
    <s v="Aug"/>
    <n v="2001"/>
  </r>
  <r>
    <s v="Id4271"/>
    <n v="1972"/>
    <s v="Jul"/>
    <n v="17"/>
    <n v="0"/>
    <n v="25656.58"/>
    <x v="0"/>
    <x v="0"/>
    <s v="R1024"/>
    <s v="Jul"/>
    <n v="1972"/>
  </r>
  <r>
    <s v="Id4272"/>
    <n v="1963"/>
    <s v="Aug"/>
    <n v="21"/>
    <n v="0"/>
    <n v="25678.78"/>
    <x v="0"/>
    <x v="0"/>
    <s v="R1012"/>
    <s v="Aug"/>
    <n v="1963"/>
  </r>
  <r>
    <s v="Id4273"/>
    <n v="1970"/>
    <s v="Dec"/>
    <n v="3"/>
    <n v="3"/>
    <n v="25992.82"/>
    <x v="0"/>
    <x v="2"/>
    <s v="R1013"/>
    <s v="Dec"/>
    <n v="1970"/>
  </r>
  <r>
    <s v="Id4274"/>
    <n v="2001"/>
    <s v="Jun"/>
    <n v="5"/>
    <n v="2"/>
    <n v="26018.95"/>
    <x v="0"/>
    <x v="2"/>
    <s v="R1012"/>
    <s v="Jun"/>
    <n v="2001"/>
  </r>
  <r>
    <s v="Id4275"/>
    <n v="2000"/>
    <s v="Dec"/>
    <n v="26"/>
    <n v="0"/>
    <n v="26026.97"/>
    <x v="0"/>
    <x v="0"/>
    <s v="R1011"/>
    <s v="Dec"/>
    <n v="2000"/>
  </r>
  <r>
    <s v="Id4276"/>
    <n v="1966"/>
    <s v="Jul"/>
    <n v="9"/>
    <n v="1"/>
    <n v="26109.33"/>
    <x v="0"/>
    <x v="0"/>
    <s v="R1012"/>
    <s v="Jul"/>
    <n v="1966"/>
  </r>
  <r>
    <s v="Id4277"/>
    <n v="2002"/>
    <s v="Oct"/>
    <n v="11"/>
    <n v="0"/>
    <n v="26125.67"/>
    <x v="0"/>
    <x v="1"/>
    <s v="R1013"/>
    <s v="Oct"/>
    <n v="2002"/>
  </r>
  <r>
    <s v="Id4278"/>
    <n v="1973"/>
    <s v="Jul"/>
    <n v="7"/>
    <n v="1"/>
    <n v="26140.36"/>
    <x v="0"/>
    <x v="0"/>
    <s v="R1011"/>
    <s v="Jul"/>
    <n v="1973"/>
  </r>
  <r>
    <s v="Id4279"/>
    <n v="1975"/>
    <s v="Jun"/>
    <n v="4"/>
    <n v="1"/>
    <n v="26236.58"/>
    <x v="0"/>
    <x v="1"/>
    <s v="R1011"/>
    <s v="Jun"/>
    <n v="1975"/>
  </r>
  <r>
    <s v="Id4280"/>
    <n v="2004"/>
    <s v="Dec"/>
    <n v="5"/>
    <n v="0"/>
    <n v="26316.59"/>
    <x v="0"/>
    <x v="0"/>
    <s v="R1011"/>
    <s v="Dec"/>
    <n v="2004"/>
  </r>
  <r>
    <s v="Id4281"/>
    <n v="1974"/>
    <s v="Sep"/>
    <n v="21"/>
    <n v="1"/>
    <n v="26392.26"/>
    <x v="0"/>
    <x v="2"/>
    <s v="R1024"/>
    <s v="Sep"/>
    <n v="1974"/>
  </r>
  <r>
    <s v="Id4282"/>
    <n v="1970"/>
    <s v="Aug"/>
    <n v="27"/>
    <n v="2"/>
    <n v="26467.1"/>
    <x v="0"/>
    <x v="0"/>
    <s v="R1012"/>
    <s v="Aug"/>
    <n v="1970"/>
  </r>
  <r>
    <s v="Id4283"/>
    <n v="2004"/>
    <s v="Sep"/>
    <n v="5"/>
    <n v="0"/>
    <n v="26479.4"/>
    <x v="0"/>
    <x v="2"/>
    <s v="R1011"/>
    <s v="Sep"/>
    <n v="2004"/>
  </r>
  <r>
    <s v="Id4284"/>
    <n v="1988"/>
    <s v="Jul"/>
    <n v="22"/>
    <n v="3"/>
    <n v="26607.89"/>
    <x v="0"/>
    <x v="1"/>
    <s v="R1011"/>
    <s v="Jul"/>
    <n v="1988"/>
  </r>
  <r>
    <s v="Id4285"/>
    <n v="1991"/>
    <s v="Aug"/>
    <n v="22"/>
    <n v="3"/>
    <n v="26912.560000000001"/>
    <x v="0"/>
    <x v="2"/>
    <s v="R1011"/>
    <s v="Aug"/>
    <n v="1991"/>
  </r>
  <r>
    <s v="Id4286"/>
    <n v="1958"/>
    <s v="Dec"/>
    <n v="25"/>
    <n v="0"/>
    <n v="26926.51"/>
    <x v="0"/>
    <x v="1"/>
    <s v="R1013"/>
    <s v="Dec"/>
    <n v="1958"/>
  </r>
  <r>
    <s v="Id4287"/>
    <n v="2002"/>
    <s v="Jun"/>
    <n v="17"/>
    <n v="0"/>
    <n v="26927.69"/>
    <x v="0"/>
    <x v="2"/>
    <s v="R1011"/>
    <s v="Jun"/>
    <n v="2002"/>
  </r>
  <r>
    <s v="Id4288"/>
    <n v="2000"/>
    <s v="Nov"/>
    <n v="9"/>
    <n v="0"/>
    <n v="26936.98"/>
    <x v="0"/>
    <x v="0"/>
    <s v="R1011"/>
    <s v="Nov"/>
    <n v="2000"/>
  </r>
  <r>
    <s v="Id4289"/>
    <n v="1960"/>
    <s v="Jul"/>
    <n v="9"/>
    <n v="1"/>
    <n v="27000.98"/>
    <x v="0"/>
    <x v="2"/>
    <s v="R1013"/>
    <s v="Jul"/>
    <n v="1960"/>
  </r>
  <r>
    <s v="Id4290"/>
    <n v="1958"/>
    <s v="Jun"/>
    <n v="30"/>
    <n v="0"/>
    <n v="27037.91"/>
    <x v="0"/>
    <x v="2"/>
    <s v="R1013"/>
    <s v="Jun"/>
    <n v="1958"/>
  </r>
  <r>
    <s v="Id4291"/>
    <n v="1994"/>
    <s v="Jul"/>
    <n v="2"/>
    <n v="0"/>
    <n v="27080.639999999999"/>
    <x v="0"/>
    <x v="2"/>
    <s v="R1011"/>
    <s v="Jul"/>
    <n v="1994"/>
  </r>
  <r>
    <s v="Id4292"/>
    <n v="1990"/>
    <s v="Dec"/>
    <n v="13"/>
    <n v="3"/>
    <n v="27092.38"/>
    <x v="0"/>
    <x v="0"/>
    <s v="R1011"/>
    <s v="Dec"/>
    <n v="1990"/>
  </r>
  <r>
    <s v="Id4293"/>
    <n v="1970"/>
    <s v="Oct"/>
    <n v="2"/>
    <n v="0"/>
    <n v="27117.99"/>
    <x v="0"/>
    <x v="2"/>
    <s v="R1013"/>
    <s v="Oct"/>
    <n v="1970"/>
  </r>
  <r>
    <s v="Id4294"/>
    <n v="1965"/>
    <s v="Dec"/>
    <n v="21"/>
    <n v="0"/>
    <n v="27218.44"/>
    <x v="0"/>
    <x v="1"/>
    <s v="R1017"/>
    <s v="Dec"/>
    <n v="1965"/>
  </r>
  <r>
    <s v="Id4295"/>
    <n v="1999"/>
    <s v="Dec"/>
    <n v="2"/>
    <n v="0"/>
    <n v="27236.959999999999"/>
    <x v="0"/>
    <x v="1"/>
    <s v="R1011"/>
    <s v="Dec"/>
    <n v="1999"/>
  </r>
  <r>
    <s v="Id4296"/>
    <n v="1968"/>
    <s v="Jun"/>
    <n v="6"/>
    <n v="3"/>
    <n v="27322.73"/>
    <x v="0"/>
    <x v="2"/>
    <s v="R1013"/>
    <s v="Jun"/>
    <n v="1968"/>
  </r>
  <r>
    <s v="Id4297"/>
    <n v="1969"/>
    <s v="Oct"/>
    <n v="16"/>
    <n v="0"/>
    <n v="27346.04"/>
    <x v="0"/>
    <x v="2"/>
    <s v="R1013"/>
    <s v="Oct"/>
    <n v="1969"/>
  </r>
  <r>
    <s v="Id4298"/>
    <n v="1988"/>
    <s v="Sep"/>
    <n v="15"/>
    <n v="2"/>
    <n v="27375.9"/>
    <x v="0"/>
    <x v="0"/>
    <s v="R1015"/>
    <s v="Sep"/>
    <n v="1988"/>
  </r>
  <r>
    <s v="Id4299"/>
    <n v="1985"/>
    <s v="Dec"/>
    <n v="5"/>
    <n v="3"/>
    <n v="27432.73"/>
    <x v="0"/>
    <x v="1"/>
    <s v="R1011"/>
    <s v="Dec"/>
    <n v="1985"/>
  </r>
  <r>
    <s v="Id4300"/>
    <n v="1981"/>
    <s v="Oct"/>
    <n v="3"/>
    <n v="1"/>
    <n v="27495.59"/>
    <x v="0"/>
    <x v="1"/>
    <s v="R1011"/>
    <s v="Oct"/>
    <n v="1981"/>
  </r>
  <r>
    <s v="Id4301"/>
    <n v="1965"/>
    <s v="Oct"/>
    <n v="19"/>
    <n v="0"/>
    <n v="27533.91"/>
    <x v="0"/>
    <x v="0"/>
    <s v="R1013"/>
    <s v="Oct"/>
    <n v="1965"/>
  </r>
  <r>
    <s v="Id4302"/>
    <n v="1984"/>
    <s v="Jul"/>
    <n v="22"/>
    <n v="3"/>
    <n v="27534.53"/>
    <x v="0"/>
    <x v="2"/>
    <s v="R1011"/>
    <s v="Jul"/>
    <n v="1984"/>
  </r>
  <r>
    <s v="Id4303"/>
    <n v="1985"/>
    <s v="Nov"/>
    <n v="6"/>
    <n v="3"/>
    <n v="27598.93"/>
    <x v="0"/>
    <x v="1"/>
    <s v="R1011"/>
    <s v="Nov"/>
    <n v="1985"/>
  </r>
  <r>
    <s v="Id4304"/>
    <n v="1992"/>
    <s v="Jun"/>
    <n v="11"/>
    <n v="0"/>
    <n v="27614.71"/>
    <x v="0"/>
    <x v="0"/>
    <s v="R1011"/>
    <s v="Jun"/>
    <n v="1992"/>
  </r>
  <r>
    <s v="Id4305"/>
    <n v="1997"/>
    <s v="Sep"/>
    <n v="9"/>
    <n v="0"/>
    <n v="27619.360000000001"/>
    <x v="0"/>
    <x v="0"/>
    <s v="R1011"/>
    <s v="Sep"/>
    <n v="1997"/>
  </r>
  <r>
    <s v="Id4306"/>
    <n v="1997"/>
    <s v="Oct"/>
    <n v="7"/>
    <n v="0"/>
    <n v="27625.17"/>
    <x v="3"/>
    <x v="1"/>
    <s v="R1011"/>
    <s v="Oct"/>
    <n v="1997"/>
  </r>
  <r>
    <s v="Id4307"/>
    <n v="1992"/>
    <s v="Jul"/>
    <n v="3"/>
    <n v="0"/>
    <n v="27696.11"/>
    <x v="3"/>
    <x v="2"/>
    <s v="R1011"/>
    <s v="Jul"/>
    <n v="1992"/>
  </r>
  <r>
    <s v="Id4308"/>
    <n v="2002"/>
    <s v="Dec"/>
    <n v="6"/>
    <n v="1"/>
    <n v="27724.29"/>
    <x v="3"/>
    <x v="0"/>
    <s v="R1013"/>
    <s v="Dec"/>
    <n v="2002"/>
  </r>
  <r>
    <s v="Id4309"/>
    <n v="1960"/>
    <s v="Jul"/>
    <n v="6"/>
    <n v="0"/>
    <n v="27808.73"/>
    <x v="3"/>
    <x v="1"/>
    <s v="R1013"/>
    <s v="Jul"/>
    <n v="1960"/>
  </r>
  <r>
    <s v="Id4310"/>
    <n v="1985"/>
    <s v="Dec"/>
    <n v="4"/>
    <n v="3"/>
    <n v="27849.94"/>
    <x v="3"/>
    <x v="1"/>
    <s v="R1011"/>
    <s v="Dec"/>
    <n v="1985"/>
  </r>
  <r>
    <s v="Id4311"/>
    <n v="1989"/>
    <s v="Nov"/>
    <n v="21"/>
    <n v="3"/>
    <n v="27925.86"/>
    <x v="3"/>
    <x v="2"/>
    <s v="R1011"/>
    <s v="Nov"/>
    <n v="1989"/>
  </r>
  <r>
    <s v="Id4312"/>
    <n v="1991"/>
    <s v="Jun"/>
    <n v="4"/>
    <n v="3"/>
    <n v="27931.11"/>
    <x v="3"/>
    <x v="0"/>
    <s v="R1011"/>
    <s v="Jun"/>
    <n v="1991"/>
  </r>
  <r>
    <s v="Id4313"/>
    <n v="1961"/>
    <s v="Jul"/>
    <n v="28"/>
    <n v="3"/>
    <n v="27941.29"/>
    <x v="3"/>
    <x v="0"/>
    <s v="R1011"/>
    <s v="Jul"/>
    <n v="1961"/>
  </r>
  <r>
    <s v="Id4314"/>
    <n v="1999"/>
    <s v="Dec"/>
    <n v="21"/>
    <n v="0"/>
    <n v="27980.77"/>
    <x v="3"/>
    <x v="1"/>
    <s v="R1011"/>
    <s v="Dec"/>
    <n v="1999"/>
  </r>
  <r>
    <s v="Id4315"/>
    <n v="1985"/>
    <s v="Nov"/>
    <n v="29"/>
    <n v="3"/>
    <n v="28006.94"/>
    <x v="3"/>
    <x v="2"/>
    <s v="R1011"/>
    <s v="Nov"/>
    <n v="1985"/>
  </r>
  <r>
    <s v="Id4316"/>
    <n v="1960"/>
    <s v="Nov"/>
    <n v="22"/>
    <n v="0"/>
    <n v="28101.33"/>
    <x v="3"/>
    <x v="2"/>
    <s v="R1019"/>
    <s v="Nov"/>
    <n v="1960"/>
  </r>
  <r>
    <s v="Id4317"/>
    <n v="1999"/>
    <s v="Sep"/>
    <n v="6"/>
    <n v="0"/>
    <n v="28245.34"/>
    <x v="3"/>
    <x v="0"/>
    <s v="R1011"/>
    <s v="Sep"/>
    <n v="1999"/>
  </r>
  <r>
    <s v="Id4318"/>
    <n v="1963"/>
    <s v="Nov"/>
    <n v="25"/>
    <n v="1"/>
    <n v="28287.9"/>
    <x v="3"/>
    <x v="1"/>
    <s v="R1013"/>
    <s v="Nov"/>
    <n v="1963"/>
  </r>
  <r>
    <s v="Id4319"/>
    <n v="1990"/>
    <s v="Dec"/>
    <n v="24"/>
    <n v="3"/>
    <n v="28302.33"/>
    <x v="3"/>
    <x v="2"/>
    <s v="R1011"/>
    <s v="Dec"/>
    <n v="1990"/>
  </r>
  <r>
    <s v="Id4320"/>
    <n v="1977"/>
    <s v="Dec"/>
    <n v="2"/>
    <n v="1"/>
    <n v="28340.19"/>
    <x v="3"/>
    <x v="2"/>
    <s v="R1012"/>
    <s v="Dec"/>
    <n v="1977"/>
  </r>
  <r>
    <s v="Id4321"/>
    <n v="1974"/>
    <s v="Sep"/>
    <n v="16"/>
    <n v="1"/>
    <n v="28468.92"/>
    <x v="3"/>
    <x v="1"/>
    <s v="R1012"/>
    <s v="Sep"/>
    <n v="1974"/>
  </r>
  <r>
    <s v="Id4322"/>
    <n v="1982"/>
    <s v="Dec"/>
    <n v="11"/>
    <n v="1"/>
    <n v="28476.73"/>
    <x v="3"/>
    <x v="2"/>
    <s v="R1012"/>
    <s v="Dec"/>
    <n v="1982"/>
  </r>
  <r>
    <s v="Id4323"/>
    <n v="1985"/>
    <s v="Sep"/>
    <n v="27"/>
    <n v="3"/>
    <n v="28542.86"/>
    <x v="3"/>
    <x v="0"/>
    <s v="R1011"/>
    <s v="Sep"/>
    <n v="1985"/>
  </r>
  <r>
    <s v="Id4324"/>
    <n v="1990"/>
    <s v="Dec"/>
    <n v="5"/>
    <n v="3"/>
    <n v="28716.14"/>
    <x v="3"/>
    <x v="0"/>
    <s v="R1011"/>
    <s v="Dec"/>
    <n v="1990"/>
  </r>
  <r>
    <s v="Id4325"/>
    <n v="1961"/>
    <s v="Aug"/>
    <n v="3"/>
    <n v="1"/>
    <n v="28868.66"/>
    <x v="3"/>
    <x v="2"/>
    <s v="R1012"/>
    <s v="Aug"/>
    <n v="1961"/>
  </r>
  <r>
    <s v="Id4326"/>
    <n v="1962"/>
    <s v="Jul"/>
    <n v="25"/>
    <n v="0"/>
    <n v="28923.14"/>
    <x v="3"/>
    <x v="1"/>
    <s v="R1012"/>
    <s v="Jul"/>
    <n v="1962"/>
  </r>
  <r>
    <s v="Id4327"/>
    <n v="1959"/>
    <s v="Dec"/>
    <n v="5"/>
    <n v="0"/>
    <n v="28950.47"/>
    <x v="3"/>
    <x v="1"/>
    <s v="R1012"/>
    <s v="Dec"/>
    <n v="1959"/>
  </r>
  <r>
    <s v="Id4328"/>
    <n v="2003"/>
    <s v="Sep"/>
    <n v="1"/>
    <n v="0"/>
    <n v="28998.68"/>
    <x v="3"/>
    <x v="0"/>
    <s v="R1011"/>
    <s v="Sep"/>
    <n v="2003"/>
  </r>
  <r>
    <s v="Id4329"/>
    <n v="1992"/>
    <s v="Jul"/>
    <n v="7"/>
    <n v="0"/>
    <n v="29007.82"/>
    <x v="3"/>
    <x v="0"/>
    <s v="R1011"/>
    <s v="Jul"/>
    <n v="1992"/>
  </r>
  <r>
    <s v="Id4330"/>
    <n v="1980"/>
    <s v="Jul"/>
    <n v="14"/>
    <n v="2"/>
    <n v="29114.21"/>
    <x v="3"/>
    <x v="0"/>
    <s v="R1011"/>
    <s v="Jul"/>
    <n v="1980"/>
  </r>
  <r>
    <s v="Id4331"/>
    <n v="1978"/>
    <s v="Nov"/>
    <n v="29"/>
    <n v="2"/>
    <n v="29114.77"/>
    <x v="3"/>
    <x v="1"/>
    <s v="R1011"/>
    <s v="Nov"/>
    <n v="1978"/>
  </r>
  <r>
    <s v="Id4332"/>
    <n v="1961"/>
    <s v="Dec"/>
    <n v="24"/>
    <n v="0"/>
    <n v="29141.360000000001"/>
    <x v="3"/>
    <x v="0"/>
    <s v="R1012"/>
    <s v="Dec"/>
    <n v="1961"/>
  </r>
  <r>
    <s v="Id4333"/>
    <n v="1976"/>
    <s v="Nov"/>
    <n v="8"/>
    <n v="2"/>
    <n v="29160.39"/>
    <x v="3"/>
    <x v="2"/>
    <s v="R1011"/>
    <s v="Nov"/>
    <n v="1976"/>
  </r>
  <r>
    <s v="Id4334"/>
    <n v="1969"/>
    <s v="Jul"/>
    <n v="9"/>
    <n v="2"/>
    <n v="29186.48"/>
    <x v="3"/>
    <x v="0"/>
    <s v="R1024"/>
    <s v="Jul"/>
    <n v="1969"/>
  </r>
  <r>
    <s v="Id4335"/>
    <n v="1978"/>
    <s v="Jul"/>
    <n v="21"/>
    <n v="2"/>
    <n v="29227.599999999999"/>
    <x v="3"/>
    <x v="0"/>
    <s v="R1012"/>
    <s v="Jul"/>
    <n v="1978"/>
  </r>
  <r>
    <s v="Id4336"/>
    <n v="1958"/>
    <s v="Jun"/>
    <n v="5"/>
    <n v="0"/>
    <n v="29330.98"/>
    <x v="3"/>
    <x v="2"/>
    <s v="R1012"/>
    <s v="Jun"/>
    <n v="1958"/>
  </r>
  <r>
    <s v="Id4337"/>
    <n v="1985"/>
    <s v="Nov"/>
    <n v="7"/>
    <n v="3"/>
    <n v="29352.560000000001"/>
    <x v="3"/>
    <x v="1"/>
    <s v="R1011"/>
    <s v="Nov"/>
    <n v="1985"/>
  </r>
  <r>
    <s v="Id4338"/>
    <n v="1987"/>
    <s v="Jul"/>
    <n v="16"/>
    <n v="3"/>
    <n v="29443.59"/>
    <x v="3"/>
    <x v="1"/>
    <s v="R1011"/>
    <s v="Jul"/>
    <n v="1987"/>
  </r>
  <r>
    <s v="Id4339"/>
    <n v="1959"/>
    <s v="Oct"/>
    <n v="20"/>
    <n v="0"/>
    <n v="29523.17"/>
    <x v="3"/>
    <x v="2"/>
    <s v="R1024"/>
    <s v="Oct"/>
    <n v="1959"/>
  </r>
  <r>
    <s v="Id4340"/>
    <n v="1975"/>
    <s v="Nov"/>
    <n v="3"/>
    <n v="1"/>
    <n v="29583.8"/>
    <x v="3"/>
    <x v="1"/>
    <s v="R1011"/>
    <s v="Nov"/>
    <n v="1975"/>
  </r>
  <r>
    <s v="Id4341"/>
    <n v="1993"/>
    <s v="Jul"/>
    <n v="27"/>
    <n v="0"/>
    <n v="29622.69"/>
    <x v="3"/>
    <x v="1"/>
    <s v="R1011"/>
    <s v="Jul"/>
    <n v="1993"/>
  </r>
  <r>
    <s v="Id4342"/>
    <n v="1973"/>
    <s v="Aug"/>
    <n v="23"/>
    <n v="0"/>
    <n v="29757.69"/>
    <x v="3"/>
    <x v="0"/>
    <s v="R1011"/>
    <s v="Aug"/>
    <n v="1973"/>
  </r>
  <r>
    <s v="Id4343"/>
    <n v="1998"/>
    <s v="Jun"/>
    <n v="20"/>
    <n v="0"/>
    <n v="29760.6"/>
    <x v="3"/>
    <x v="2"/>
    <s v="R1011"/>
    <s v="Jun"/>
    <n v="1998"/>
  </r>
  <r>
    <s v="Id4344"/>
    <n v="1981"/>
    <s v="Aug"/>
    <n v="13"/>
    <n v="1"/>
    <n v="29816.639999999999"/>
    <x v="3"/>
    <x v="2"/>
    <s v="R1011"/>
    <s v="Aug"/>
    <n v="1981"/>
  </r>
  <r>
    <s v="Id4345"/>
    <n v="1982"/>
    <s v="Oct"/>
    <n v="29"/>
    <n v="3"/>
    <n v="29818.76"/>
    <x v="3"/>
    <x v="1"/>
    <s v="R1012"/>
    <s v="Oct"/>
    <n v="1982"/>
  </r>
  <r>
    <s v="Id4346"/>
    <n v="1989"/>
    <s v="Dec"/>
    <n v="30"/>
    <n v="3"/>
    <n v="29852.48"/>
    <x v="3"/>
    <x v="0"/>
    <s v="R1011"/>
    <s v="Dec"/>
    <n v="1989"/>
  </r>
  <r>
    <s v="Id4347"/>
    <n v="1975"/>
    <s v="Aug"/>
    <n v="19"/>
    <n v="1"/>
    <n v="29899.25"/>
    <x v="3"/>
    <x v="0"/>
    <s v="R1011"/>
    <s v="Aug"/>
    <n v="1975"/>
  </r>
  <r>
    <s v="Id4348"/>
    <n v="1988"/>
    <s v="Dec"/>
    <n v="30"/>
    <n v="3"/>
    <n v="29929.56"/>
    <x v="3"/>
    <x v="1"/>
    <s v="R1011"/>
    <s v="Dec"/>
    <n v="1988"/>
  </r>
  <r>
    <s v="Id4349"/>
    <n v="1976"/>
    <s v="Jun"/>
    <n v="12"/>
    <n v="2"/>
    <n v="29933.75"/>
    <x v="3"/>
    <x v="1"/>
    <s v="R1011"/>
    <s v="Jun"/>
    <n v="1976"/>
  </r>
  <r>
    <s v="Id4350"/>
    <n v="1991"/>
    <s v="Oct"/>
    <n v="5"/>
    <n v="3"/>
    <n v="29969.67"/>
    <x v="3"/>
    <x v="1"/>
    <s v="R1011"/>
    <s v="Oct"/>
    <n v="1991"/>
  </r>
  <r>
    <s v="Id4351"/>
    <n v="1981"/>
    <s v="Aug"/>
    <n v="4"/>
    <n v="1"/>
    <n v="30026.87"/>
    <x v="0"/>
    <x v="0"/>
    <s v="R1012"/>
    <s v="Aug"/>
    <n v="1981"/>
  </r>
  <r>
    <s v="Id4352"/>
    <n v="1967"/>
    <s v="Jun"/>
    <n v="16"/>
    <n v="3"/>
    <n v="30063.58"/>
    <x v="3"/>
    <x v="1"/>
    <s v="R1012"/>
    <s v="Jun"/>
    <n v="1967"/>
  </r>
  <r>
    <s v="Id4353"/>
    <n v="1979"/>
    <s v="Sep"/>
    <n v="2"/>
    <n v="2"/>
    <n v="30095.97"/>
    <x v="0"/>
    <x v="0"/>
    <s v="R1011"/>
    <s v="Sep"/>
    <n v="1979"/>
  </r>
  <r>
    <s v="Id4354"/>
    <n v="1971"/>
    <s v="Dec"/>
    <n v="25"/>
    <n v="0"/>
    <n v="30134.75"/>
    <x v="0"/>
    <x v="0"/>
    <s v="R1011"/>
    <s v="Dec"/>
    <n v="1971"/>
  </r>
  <r>
    <s v="Id4355"/>
    <n v="1958"/>
    <s v="Aug"/>
    <n v="11"/>
    <n v="1"/>
    <n v="30166.62"/>
    <x v="3"/>
    <x v="0"/>
    <s v="R1012"/>
    <s v="Aug"/>
    <n v="1958"/>
  </r>
  <r>
    <s v="Id4356"/>
    <n v="1963"/>
    <s v="Sep"/>
    <n v="13"/>
    <n v="3"/>
    <n v="30184.94"/>
    <x v="3"/>
    <x v="1"/>
    <s v="R1014"/>
    <s v="Sep"/>
    <n v="1963"/>
  </r>
  <r>
    <s v="Id4357"/>
    <n v="1962"/>
    <s v="Sep"/>
    <n v="15"/>
    <n v="0"/>
    <n v="30260"/>
    <x v="3"/>
    <x v="1"/>
    <s v="R1014"/>
    <s v="Sep"/>
    <n v="1962"/>
  </r>
  <r>
    <s v="Id4358"/>
    <n v="1972"/>
    <s v="Jul"/>
    <n v="24"/>
    <n v="2"/>
    <n v="30284.639999999999"/>
    <x v="3"/>
    <x v="1"/>
    <s v="R1012"/>
    <s v="Jul"/>
    <n v="1972"/>
  </r>
  <r>
    <s v="Id4359"/>
    <n v="2004"/>
    <s v="Jun"/>
    <n v="1"/>
    <n v="0"/>
    <n v="30328.27"/>
    <x v="0"/>
    <x v="2"/>
    <s v="R1011"/>
    <s v="Jun"/>
    <n v="2004"/>
  </r>
  <r>
    <s v="Id4360"/>
    <n v="1969"/>
    <s v="Jul"/>
    <n v="30"/>
    <n v="0"/>
    <n v="30366.93"/>
    <x v="0"/>
    <x v="2"/>
    <s v="R1011"/>
    <s v="Jul"/>
    <n v="1969"/>
  </r>
  <r>
    <s v="Id4361"/>
    <n v="1976"/>
    <s v="Sep"/>
    <n v="3"/>
    <n v="2"/>
    <n v="30409.53"/>
    <x v="0"/>
    <x v="0"/>
    <s v="R1012"/>
    <s v="Sep"/>
    <n v="1976"/>
  </r>
  <r>
    <s v="Id4362"/>
    <n v="1998"/>
    <s v="Oct"/>
    <n v="28"/>
    <n v="0"/>
    <n v="30422.03"/>
    <x v="0"/>
    <x v="0"/>
    <s v="R1011"/>
    <s v="Oct"/>
    <n v="1998"/>
  </r>
  <r>
    <s v="Id4363"/>
    <n v="1983"/>
    <s v="Sep"/>
    <n v="3"/>
    <n v="3"/>
    <n v="30457.37"/>
    <x v="0"/>
    <x v="1"/>
    <s v="R1012"/>
    <s v="Sep"/>
    <n v="1983"/>
  </r>
  <r>
    <s v="Id4364"/>
    <n v="1986"/>
    <s v="Aug"/>
    <n v="10"/>
    <n v="3"/>
    <n v="30530.5"/>
    <x v="0"/>
    <x v="1"/>
    <s v="R1011"/>
    <s v="Aug"/>
    <n v="1986"/>
  </r>
  <r>
    <s v="Id4365"/>
    <n v="1970"/>
    <s v="Nov"/>
    <n v="11"/>
    <n v="0"/>
    <n v="30625.65"/>
    <x v="0"/>
    <x v="0"/>
    <s v="R1011"/>
    <s v="Nov"/>
    <n v="1970"/>
  </r>
  <r>
    <s v="Id4366"/>
    <n v="1999"/>
    <s v="Sep"/>
    <n v="21"/>
    <n v="0"/>
    <n v="30697.71"/>
    <x v="3"/>
    <x v="2"/>
    <s v="R1011"/>
    <s v="Sep"/>
    <n v="1999"/>
  </r>
  <r>
    <s v="Id4367"/>
    <n v="1983"/>
    <s v="Dec"/>
    <n v="21"/>
    <n v="3"/>
    <n v="30724.44"/>
    <x v="0"/>
    <x v="0"/>
    <s v="R1011"/>
    <s v="Dec"/>
    <n v="1983"/>
  </r>
  <r>
    <s v="Id4368"/>
    <n v="1988"/>
    <s v="Sep"/>
    <n v="5"/>
    <n v="3"/>
    <n v="30763.01"/>
    <x v="0"/>
    <x v="1"/>
    <s v="R1011"/>
    <s v="Sep"/>
    <n v="1988"/>
  </r>
  <r>
    <s v="Id4369"/>
    <n v="1961"/>
    <s v="Sep"/>
    <n v="9"/>
    <n v="3"/>
    <n v="30942.19"/>
    <x v="0"/>
    <x v="2"/>
    <s v="R1013"/>
    <s v="Sep"/>
    <n v="1961"/>
  </r>
  <r>
    <s v="Id4370"/>
    <n v="2004"/>
    <s v="Nov"/>
    <n v="9"/>
    <n v="0"/>
    <n v="31196.61"/>
    <x v="0"/>
    <x v="1"/>
    <s v="R1011"/>
    <s v="Nov"/>
    <n v="2004"/>
  </r>
  <r>
    <s v="Id4371"/>
    <n v="2000"/>
    <s v="Jul"/>
    <n v="22"/>
    <n v="0"/>
    <n v="31234.560000000001"/>
    <x v="3"/>
    <x v="1"/>
    <s v="R1011"/>
    <s v="Jul"/>
    <n v="2000"/>
  </r>
  <r>
    <s v="Id4372"/>
    <n v="1968"/>
    <s v="Jul"/>
    <n v="9"/>
    <n v="0"/>
    <n v="31322.53"/>
    <x v="0"/>
    <x v="1"/>
    <s v="R1011"/>
    <s v="Jul"/>
    <n v="1968"/>
  </r>
  <r>
    <s v="Id4373"/>
    <n v="1995"/>
    <s v="Sep"/>
    <n v="27"/>
    <n v="0"/>
    <n v="31328.27"/>
    <x v="0"/>
    <x v="2"/>
    <s v="R1011"/>
    <s v="Sep"/>
    <n v="1995"/>
  </r>
  <r>
    <s v="Id4374"/>
    <n v="1974"/>
    <s v="Oct"/>
    <n v="8"/>
    <n v="0"/>
    <n v="31368.81"/>
    <x v="0"/>
    <x v="0"/>
    <s v="R1011"/>
    <s v="Oct"/>
    <n v="1974"/>
  </r>
  <r>
    <s v="Id4375"/>
    <n v="1975"/>
    <s v="Oct"/>
    <n v="29"/>
    <n v="1"/>
    <n v="31591.82"/>
    <x v="0"/>
    <x v="1"/>
    <s v="R1011"/>
    <s v="Oct"/>
    <n v="1975"/>
  </r>
  <r>
    <s v="Id4376"/>
    <n v="1960"/>
    <s v="Dec"/>
    <n v="13"/>
    <n v="1"/>
    <n v="31620"/>
    <x v="0"/>
    <x v="1"/>
    <s v="R1024"/>
    <s v="Dec"/>
    <n v="1960"/>
  </r>
  <r>
    <s v="Id4377"/>
    <n v="1977"/>
    <s v="Oct"/>
    <n v="14"/>
    <n v="2"/>
    <n v="31736.7"/>
    <x v="0"/>
    <x v="2"/>
    <s v="R1012"/>
    <s v="Oct"/>
    <n v="1977"/>
  </r>
  <r>
    <s v="Id4378"/>
    <n v="1984"/>
    <s v="Sep"/>
    <n v="10"/>
    <n v="3"/>
    <n v="31743.919999999998"/>
    <x v="0"/>
    <x v="1"/>
    <s v="R1011"/>
    <s v="Sep"/>
    <n v="1984"/>
  </r>
  <r>
    <s v="Id4379"/>
    <n v="1975"/>
    <s v="Sep"/>
    <n v="25"/>
    <n v="1"/>
    <n v="31897.1"/>
    <x v="0"/>
    <x v="0"/>
    <s v="R1011"/>
    <s v="Sep"/>
    <n v="1975"/>
  </r>
  <r>
    <s v="Id4380"/>
    <n v="1972"/>
    <s v="Sep"/>
    <n v="21"/>
    <n v="0"/>
    <n v="31980.89"/>
    <x v="0"/>
    <x v="1"/>
    <s v="R1011"/>
    <s v="Sep"/>
    <n v="1972"/>
  </r>
  <r>
    <s v="Id4381"/>
    <n v="1993"/>
    <s v="Sep"/>
    <n v="13"/>
    <n v="0"/>
    <n v="32086.21"/>
    <x v="3"/>
    <x v="0"/>
    <s v="R1011"/>
    <s v="Sep"/>
    <n v="1993"/>
  </r>
  <r>
    <s v="Id4382"/>
    <n v="1978"/>
    <s v="Nov"/>
    <n v="10"/>
    <n v="2"/>
    <n v="32108.66"/>
    <x v="3"/>
    <x v="0"/>
    <s v="R1017"/>
    <s v="Nov"/>
    <n v="1978"/>
  </r>
  <r>
    <s v="Id4383"/>
    <n v="1969"/>
    <s v="Sep"/>
    <n v="11"/>
    <n v="0"/>
    <n v="32192.76"/>
    <x v="3"/>
    <x v="2"/>
    <s v="R1011"/>
    <s v="Sep"/>
    <n v="1969"/>
  </r>
  <r>
    <s v="Id4384"/>
    <n v="1994"/>
    <s v="Sep"/>
    <n v="8"/>
    <n v="0"/>
    <n v="32222.81"/>
    <x v="0"/>
    <x v="1"/>
    <s v="R1011"/>
    <s v="Sep"/>
    <n v="1994"/>
  </r>
  <r>
    <s v="Id4385"/>
    <n v="1975"/>
    <s v="Dec"/>
    <n v="17"/>
    <n v="1"/>
    <n v="32259.96"/>
    <x v="0"/>
    <x v="0"/>
    <s v="R1012"/>
    <s v="Dec"/>
    <n v="1975"/>
  </r>
  <r>
    <s v="Id4386"/>
    <n v="1986"/>
    <s v="Dec"/>
    <n v="2"/>
    <n v="3"/>
    <n v="32288.49"/>
    <x v="0"/>
    <x v="2"/>
    <s v="R1011"/>
    <s v="Dec"/>
    <n v="1986"/>
  </r>
  <r>
    <s v="Id4387"/>
    <n v="1972"/>
    <s v="Oct"/>
    <n v="19"/>
    <n v="0"/>
    <n v="32428.63"/>
    <x v="0"/>
    <x v="2"/>
    <s v="R1011"/>
    <s v="Oct"/>
    <n v="1972"/>
  </r>
  <r>
    <s v="Id4388"/>
    <n v="1976"/>
    <s v="Aug"/>
    <n v="9"/>
    <n v="2"/>
    <n v="32430.22"/>
    <x v="0"/>
    <x v="0"/>
    <s v="R1011"/>
    <s v="Aug"/>
    <n v="1976"/>
  </r>
  <r>
    <s v="Id4389"/>
    <n v="1981"/>
    <s v="Sep"/>
    <n v="27"/>
    <n v="1"/>
    <n v="32462.35"/>
    <x v="0"/>
    <x v="2"/>
    <s v="R1011"/>
    <s v="Sep"/>
    <n v="1981"/>
  </r>
  <r>
    <s v="Id4390"/>
    <n v="1976"/>
    <s v="Sep"/>
    <n v="19"/>
    <n v="2"/>
    <n v="32485.46"/>
    <x v="0"/>
    <x v="1"/>
    <s v="R1011"/>
    <s v="Sep"/>
    <n v="1976"/>
  </r>
  <r>
    <s v="Id4391"/>
    <n v="2003"/>
    <s v="Oct"/>
    <n v="8"/>
    <n v="0"/>
    <n v="32548.34"/>
    <x v="3"/>
    <x v="2"/>
    <s v="R1013"/>
    <s v="Oct"/>
    <n v="2003"/>
  </r>
  <r>
    <s v="Id4392"/>
    <n v="1990"/>
    <s v="Jul"/>
    <n v="13"/>
    <n v="3"/>
    <n v="32672.11"/>
    <x v="3"/>
    <x v="1"/>
    <s v="R1011"/>
    <s v="Jul"/>
    <n v="1990"/>
  </r>
  <r>
    <s v="Id4393"/>
    <n v="1968"/>
    <s v="Nov"/>
    <n v="1"/>
    <n v="0"/>
    <n v="32686.080000000002"/>
    <x v="0"/>
    <x v="0"/>
    <s v="R1011"/>
    <s v="Nov"/>
    <n v="1968"/>
  </r>
  <r>
    <s v="Id4394"/>
    <n v="1990"/>
    <s v="Sep"/>
    <n v="30"/>
    <n v="3"/>
    <n v="32716.2"/>
    <x v="3"/>
    <x v="2"/>
    <s v="R1011"/>
    <s v="Sep"/>
    <n v="1990"/>
  </r>
  <r>
    <s v="Id4395"/>
    <n v="1990"/>
    <s v="Jul"/>
    <n v="9"/>
    <n v="2"/>
    <n v="32734.19"/>
    <x v="0"/>
    <x v="1"/>
    <s v="R1012"/>
    <s v="Jul"/>
    <n v="1990"/>
  </r>
  <r>
    <s v="Id4396"/>
    <n v="1974"/>
    <s v="Dec"/>
    <n v="6"/>
    <n v="0"/>
    <n v="32760.48"/>
    <x v="3"/>
    <x v="1"/>
    <s v="R1011"/>
    <s v="Dec"/>
    <n v="1974"/>
  </r>
  <r>
    <s v="Id4397"/>
    <n v="1972"/>
    <s v="Nov"/>
    <n v="7"/>
    <n v="0"/>
    <n v="32765.33"/>
    <x v="0"/>
    <x v="2"/>
    <s v="R1012"/>
    <s v="Nov"/>
    <n v="1972"/>
  </r>
  <r>
    <s v="Id4398"/>
    <n v="1980"/>
    <s v="Dec"/>
    <n v="12"/>
    <n v="3"/>
    <n v="32787.46"/>
    <x v="3"/>
    <x v="0"/>
    <s v="R1012"/>
    <s v="Dec"/>
    <n v="1980"/>
  </r>
  <r>
    <s v="Id4399"/>
    <n v="1995"/>
    <s v="Dec"/>
    <n v="4"/>
    <n v="0"/>
    <n v="32827.51"/>
    <x v="3"/>
    <x v="2"/>
    <s v="R1011"/>
    <s v="Dec"/>
    <n v="1995"/>
  </r>
  <r>
    <s v="Id4400"/>
    <n v="1981"/>
    <s v="Nov"/>
    <n v="17"/>
    <n v="1"/>
    <n v="32906.69"/>
    <x v="0"/>
    <x v="0"/>
    <s v="R1011"/>
    <s v="Nov"/>
    <n v="1981"/>
  </r>
  <r>
    <s v="Id4401"/>
    <n v="1971"/>
    <s v="Aug"/>
    <n v="24"/>
    <n v="0"/>
    <n v="32947.629999999997"/>
    <x v="0"/>
    <x v="1"/>
    <s v="R1011"/>
    <s v="Aug"/>
    <n v="1971"/>
  </r>
  <r>
    <s v="Id4402"/>
    <n v="1995"/>
    <s v="Jul"/>
    <n v="8"/>
    <n v="0"/>
    <n v="33017.46"/>
    <x v="3"/>
    <x v="1"/>
    <s v="R1011"/>
    <s v="Jul"/>
    <n v="1995"/>
  </r>
  <r>
    <s v="Id4403"/>
    <n v="1967"/>
    <s v="Jul"/>
    <n v="10"/>
    <n v="0"/>
    <n v="33025.32"/>
    <x v="0"/>
    <x v="0"/>
    <s v="R1011"/>
    <s v="Jul"/>
    <n v="1967"/>
  </r>
  <r>
    <s v="Id4404"/>
    <n v="1994"/>
    <s v="Jul"/>
    <n v="28"/>
    <n v="0"/>
    <n v="33057.230000000003"/>
    <x v="3"/>
    <x v="2"/>
    <s v="R1011"/>
    <s v="Jul"/>
    <n v="1994"/>
  </r>
  <r>
    <s v="Id4405"/>
    <n v="1962"/>
    <s v="Jul"/>
    <n v="1"/>
    <n v="0"/>
    <n v="33074.94"/>
    <x v="3"/>
    <x v="2"/>
    <s v="R1011"/>
    <s v="Jul"/>
    <n v="1962"/>
  </r>
  <r>
    <s v="Id4406"/>
    <n v="1969"/>
    <s v="Oct"/>
    <n v="30"/>
    <n v="0"/>
    <n v="33090.660000000003"/>
    <x v="0"/>
    <x v="2"/>
    <s v="R1011"/>
    <s v="Oct"/>
    <n v="1969"/>
  </r>
  <r>
    <s v="Id4407"/>
    <n v="1985"/>
    <s v="Jul"/>
    <n v="15"/>
    <n v="3"/>
    <n v="33121"/>
    <x v="0"/>
    <x v="1"/>
    <s v="R1011"/>
    <s v="Jul"/>
    <n v="1985"/>
  </r>
  <r>
    <s v="Id4408"/>
    <n v="1990"/>
    <s v="Oct"/>
    <n v="12"/>
    <n v="3"/>
    <n v="33292.83"/>
    <x v="0"/>
    <x v="1"/>
    <s v="R1011"/>
    <s v="Oct"/>
    <n v="1990"/>
  </r>
  <r>
    <s v="Id4409"/>
    <n v="2003"/>
    <s v="Nov"/>
    <n v="28"/>
    <n v="0"/>
    <n v="33307.550000000003"/>
    <x v="0"/>
    <x v="0"/>
    <s v="R1012"/>
    <s v="Nov"/>
    <n v="2003"/>
  </r>
  <r>
    <s v="Id4410"/>
    <n v="1972"/>
    <s v="Sep"/>
    <n v="5"/>
    <n v="0"/>
    <n v="33344.449999999997"/>
    <x v="0"/>
    <x v="0"/>
    <s v="R1011"/>
    <s v="Sep"/>
    <n v="1972"/>
  </r>
  <r>
    <s v="Id4411"/>
    <n v="1985"/>
    <s v="Dec"/>
    <n v="7"/>
    <n v="3"/>
    <n v="33450.99"/>
    <x v="0"/>
    <x v="2"/>
    <s v="R1011"/>
    <s v="Dec"/>
    <n v="1985"/>
  </r>
  <r>
    <s v="Id4412"/>
    <n v="1970"/>
    <s v="Jun"/>
    <n v="18"/>
    <n v="2"/>
    <n v="33471.97"/>
    <x v="0"/>
    <x v="2"/>
    <s v="R1012"/>
    <s v="Jun"/>
    <n v="1970"/>
  </r>
  <r>
    <s v="Id4413"/>
    <n v="2002"/>
    <s v="Aug"/>
    <n v="25"/>
    <n v="0"/>
    <n v="33475.82"/>
    <x v="3"/>
    <x v="1"/>
    <s v="R1018"/>
    <s v="Aug"/>
    <n v="2002"/>
  </r>
  <r>
    <s v="Id4414"/>
    <n v="1984"/>
    <s v="Jul"/>
    <n v="22"/>
    <n v="3"/>
    <n v="33527.1"/>
    <x v="0"/>
    <x v="0"/>
    <s v="R1011"/>
    <s v="Jul"/>
    <n v="1984"/>
  </r>
  <r>
    <s v="Id4415"/>
    <n v="2003"/>
    <s v="Sep"/>
    <n v="9"/>
    <n v="0"/>
    <n v="33611.71"/>
    <x v="3"/>
    <x v="2"/>
    <s v="R1011"/>
    <s v="Sep"/>
    <n v="2003"/>
  </r>
  <r>
    <s v="Id4416"/>
    <n v="1993"/>
    <s v="Nov"/>
    <n v="28"/>
    <n v="0"/>
    <n v="33707.550000000003"/>
    <x v="0"/>
    <x v="2"/>
    <s v="R1011"/>
    <s v="Nov"/>
    <n v="1993"/>
  </r>
  <r>
    <s v="Id4417"/>
    <n v="2004"/>
    <s v="Nov"/>
    <n v="1"/>
    <n v="0"/>
    <n v="33732.69"/>
    <x v="3"/>
    <x v="1"/>
    <s v="R1017"/>
    <s v="Nov"/>
    <n v="2004"/>
  </r>
  <r>
    <s v="Id4418"/>
    <n v="2003"/>
    <s v="Sep"/>
    <n v="12"/>
    <n v="0"/>
    <n v="33750.29"/>
    <x v="3"/>
    <x v="0"/>
    <s v="R1012"/>
    <s v="Sep"/>
    <n v="2003"/>
  </r>
  <r>
    <s v="Id4419"/>
    <n v="1962"/>
    <s v="Dec"/>
    <n v="11"/>
    <n v="0"/>
    <n v="33753.32"/>
    <x v="3"/>
    <x v="0"/>
    <s v="R1011"/>
    <s v="Dec"/>
    <n v="1962"/>
  </r>
  <r>
    <s v="Id4420"/>
    <n v="2000"/>
    <s v="Oct"/>
    <n v="26"/>
    <n v="0"/>
    <n v="33829.39"/>
    <x v="0"/>
    <x v="0"/>
    <s v="R1011"/>
    <s v="Oct"/>
    <n v="2000"/>
  </r>
  <r>
    <s v="Id4421"/>
    <n v="1997"/>
    <s v="Aug"/>
    <n v="9"/>
    <n v="0"/>
    <n v="33900.65"/>
    <x v="0"/>
    <x v="0"/>
    <s v="R1011"/>
    <s v="Aug"/>
    <n v="1997"/>
  </r>
  <r>
    <s v="Id4422"/>
    <n v="2000"/>
    <s v="Dec"/>
    <n v="27"/>
    <n v="0"/>
    <n v="33907.550000000003"/>
    <x v="0"/>
    <x v="2"/>
    <s v="R1012"/>
    <s v="Dec"/>
    <n v="2000"/>
  </r>
  <r>
    <s v="Id4423"/>
    <n v="1994"/>
    <s v="Sep"/>
    <n v="25"/>
    <n v="0"/>
    <n v="33975.47"/>
    <x v="0"/>
    <x v="2"/>
    <s v="R1011"/>
    <s v="Sep"/>
    <n v="1994"/>
  </r>
  <r>
    <s v="Id4424"/>
    <n v="1972"/>
    <s v="Jul"/>
    <n v="26"/>
    <n v="0"/>
    <n v="34053.360000000001"/>
    <x v="0"/>
    <x v="2"/>
    <s v="R1011"/>
    <s v="Jul"/>
    <n v="1972"/>
  </r>
  <r>
    <s v="Id4425"/>
    <n v="2002"/>
    <s v="Dec"/>
    <n v="26"/>
    <n v="0"/>
    <n v="34084.68"/>
    <x v="0"/>
    <x v="0"/>
    <s v="R1011"/>
    <s v="Dec"/>
    <n v="2002"/>
  </r>
  <r>
    <s v="Id4426"/>
    <n v="1999"/>
    <s v="Nov"/>
    <n v="6"/>
    <n v="0"/>
    <n v="34166.269999999997"/>
    <x v="0"/>
    <x v="0"/>
    <s v="R1011"/>
    <s v="Nov"/>
    <n v="1999"/>
  </r>
  <r>
    <s v="Id4427"/>
    <n v="1971"/>
    <s v="Aug"/>
    <n v="25"/>
    <n v="0"/>
    <n v="34205.07"/>
    <x v="0"/>
    <x v="2"/>
    <s v="R1011"/>
    <s v="Aug"/>
    <n v="1971"/>
  </r>
  <r>
    <s v="Id4428"/>
    <n v="1975"/>
    <s v="Jul"/>
    <n v="21"/>
    <n v="1"/>
    <n v="34210.33"/>
    <x v="0"/>
    <x v="1"/>
    <s v="R1012"/>
    <s v="Jul"/>
    <n v="1975"/>
  </r>
  <r>
    <s v="Id4429"/>
    <n v="1962"/>
    <s v="Jul"/>
    <n v="5"/>
    <n v="0"/>
    <n v="34218.019999999997"/>
    <x v="3"/>
    <x v="1"/>
    <s v="R1011"/>
    <s v="Jul"/>
    <n v="1962"/>
  </r>
  <r>
    <s v="Id4430"/>
    <n v="1998"/>
    <s v="Jun"/>
    <n v="11"/>
    <n v="0"/>
    <n v="34254.050000000003"/>
    <x v="3"/>
    <x v="0"/>
    <s v="R1019"/>
    <s v="Jun"/>
    <n v="1998"/>
  </r>
  <r>
    <s v="Id4431"/>
    <n v="1995"/>
    <s v="Oct"/>
    <n v="30"/>
    <n v="0"/>
    <n v="34289.43"/>
    <x v="3"/>
    <x v="1"/>
    <s v="R1011"/>
    <s v="Oct"/>
    <n v="1995"/>
  </r>
  <r>
    <s v="Id4432"/>
    <n v="1986"/>
    <s v="Oct"/>
    <n v="11"/>
    <n v="3"/>
    <n v="34293.120000000003"/>
    <x v="3"/>
    <x v="2"/>
    <s v="R1011"/>
    <s v="Oct"/>
    <n v="1986"/>
  </r>
  <r>
    <s v="Id4433"/>
    <n v="2004"/>
    <s v="Nov"/>
    <n v="1"/>
    <n v="2"/>
    <n v="34303.17"/>
    <x v="3"/>
    <x v="0"/>
    <s v="R1013"/>
    <s v="Nov"/>
    <n v="2004"/>
  </r>
  <r>
    <s v="Id4434"/>
    <n v="1983"/>
    <s v="Oct"/>
    <n v="2"/>
    <n v="3"/>
    <n v="34307.22"/>
    <x v="0"/>
    <x v="2"/>
    <s v="R1012"/>
    <s v="Oct"/>
    <n v="1983"/>
  </r>
  <r>
    <s v="Id4435"/>
    <n v="1984"/>
    <s v="Oct"/>
    <n v="1"/>
    <n v="3"/>
    <n v="34402.22"/>
    <x v="0"/>
    <x v="0"/>
    <s v="R1011"/>
    <s v="Oct"/>
    <n v="1984"/>
  </r>
  <r>
    <s v="Id4436"/>
    <n v="2003"/>
    <s v="Oct"/>
    <n v="5"/>
    <n v="0"/>
    <n v="34439.86"/>
    <x v="0"/>
    <x v="1"/>
    <s v="R1013"/>
    <s v="Oct"/>
    <n v="2003"/>
  </r>
  <r>
    <s v="Id4437"/>
    <n v="1990"/>
    <s v="Sep"/>
    <n v="24"/>
    <n v="3"/>
    <n v="34456.269999999997"/>
    <x v="3"/>
    <x v="2"/>
    <s v="R1011"/>
    <s v="Sep"/>
    <n v="1990"/>
  </r>
  <r>
    <s v="Id4438"/>
    <n v="1998"/>
    <s v="Jun"/>
    <n v="24"/>
    <n v="0"/>
    <n v="34472.839999999997"/>
    <x v="3"/>
    <x v="0"/>
    <s v="R1011"/>
    <s v="Jun"/>
    <n v="1998"/>
  </r>
  <r>
    <s v="Id4439"/>
    <n v="1976"/>
    <s v="Nov"/>
    <n v="25"/>
    <n v="2"/>
    <n v="34543.39"/>
    <x v="0"/>
    <x v="0"/>
    <s v="R1011"/>
    <s v="Nov"/>
    <n v="1976"/>
  </r>
  <r>
    <s v="Id4440"/>
    <n v="2004"/>
    <s v="Oct"/>
    <n v="9"/>
    <n v="0"/>
    <n v="34617.839999999997"/>
    <x v="3"/>
    <x v="0"/>
    <s v="R1016"/>
    <s v="Oct"/>
    <n v="2004"/>
  </r>
  <r>
    <s v="Id4441"/>
    <n v="1994"/>
    <s v="Jul"/>
    <n v="7"/>
    <n v="0"/>
    <n v="34672.15"/>
    <x v="3"/>
    <x v="0"/>
    <s v="R1013"/>
    <s v="Jul"/>
    <n v="1994"/>
  </r>
  <r>
    <s v="Id4442"/>
    <n v="2003"/>
    <s v="Jul"/>
    <n v="3"/>
    <n v="0"/>
    <n v="34779.620000000003"/>
    <x v="3"/>
    <x v="2"/>
    <s v="R1011"/>
    <s v="Jul"/>
    <n v="2003"/>
  </r>
  <r>
    <s v="Id4443"/>
    <n v="1995"/>
    <s v="Dec"/>
    <n v="27"/>
    <n v="1"/>
    <n v="34806.47"/>
    <x v="3"/>
    <x v="2"/>
    <s v="R1013"/>
    <s v="Dec"/>
    <n v="1995"/>
  </r>
  <r>
    <s v="Id4444"/>
    <n v="2003"/>
    <s v="Sep"/>
    <n v="17"/>
    <n v="0"/>
    <n v="34828.65"/>
    <x v="3"/>
    <x v="0"/>
    <s v="R1011"/>
    <s v="Sep"/>
    <n v="2003"/>
  </r>
  <r>
    <s v="Id4445"/>
    <n v="1995"/>
    <s v="Oct"/>
    <n v="17"/>
    <n v="0"/>
    <n v="34838.870000000003"/>
    <x v="0"/>
    <x v="0"/>
    <s v="R1011"/>
    <s v="Oct"/>
    <n v="1995"/>
  </r>
  <r>
    <s v="Id4446"/>
    <n v="1983"/>
    <s v="Jul"/>
    <n v="29"/>
    <n v="3"/>
    <n v="34940.61"/>
    <x v="0"/>
    <x v="0"/>
    <s v="R1011"/>
    <s v="Jul"/>
    <n v="1983"/>
  </r>
  <r>
    <s v="Id4447"/>
    <n v="1967"/>
    <s v="Oct"/>
    <n v="7"/>
    <n v="0"/>
    <n v="34975.68"/>
    <x v="0"/>
    <x v="2"/>
    <s v="R1011"/>
    <s v="Oct"/>
    <n v="1967"/>
  </r>
  <r>
    <s v="Id4448"/>
    <n v="1998"/>
    <s v="Aug"/>
    <n v="22"/>
    <n v="0"/>
    <n v="34976.42"/>
    <x v="0"/>
    <x v="1"/>
    <s v="R1011"/>
    <s v="Aug"/>
    <n v="1998"/>
  </r>
  <r>
    <s v="Id4449"/>
    <n v="1997"/>
    <s v="Aug"/>
    <n v="22"/>
    <n v="0"/>
    <n v="34979.86"/>
    <x v="0"/>
    <x v="2"/>
    <s v="R1011"/>
    <s v="Aug"/>
    <n v="1997"/>
  </r>
  <r>
    <s v="Id4450"/>
    <n v="1982"/>
    <s v="Jul"/>
    <n v="5"/>
    <n v="3"/>
    <n v="35000.730000000003"/>
    <x v="0"/>
    <x v="0"/>
    <s v="R1011"/>
    <s v="Jul"/>
    <n v="1982"/>
  </r>
  <r>
    <s v="Id4451"/>
    <n v="1975"/>
    <s v="Aug"/>
    <n v="29"/>
    <n v="1"/>
    <n v="35050.620000000003"/>
    <x v="0"/>
    <x v="1"/>
    <s v="R1011"/>
    <s v="Aug"/>
    <n v="1975"/>
  </r>
  <r>
    <s v="Id4452"/>
    <n v="1977"/>
    <s v="Jun"/>
    <n v="29"/>
    <n v="0"/>
    <n v="35069.370000000003"/>
    <x v="3"/>
    <x v="1"/>
    <s v="R1017"/>
    <s v="Jun"/>
    <n v="1977"/>
  </r>
  <r>
    <s v="Id4453"/>
    <n v="1998"/>
    <s v="Dec"/>
    <n v="22"/>
    <n v="0"/>
    <n v="35147.53"/>
    <x v="3"/>
    <x v="1"/>
    <s v="R1016"/>
    <s v="Dec"/>
    <n v="1998"/>
  </r>
  <r>
    <s v="Id4454"/>
    <n v="1967"/>
    <s v="Dec"/>
    <n v="30"/>
    <n v="1"/>
    <n v="35160.129999999997"/>
    <x v="0"/>
    <x v="2"/>
    <s v="R1011"/>
    <s v="Dec"/>
    <n v="1967"/>
  </r>
  <r>
    <s v="Id4455"/>
    <n v="1997"/>
    <s v="Jul"/>
    <n v="9"/>
    <n v="0"/>
    <n v="35302.089999999997"/>
    <x v="3"/>
    <x v="2"/>
    <s v="R1011"/>
    <s v="Jul"/>
    <n v="1997"/>
  </r>
  <r>
    <s v="Id4456"/>
    <n v="1988"/>
    <s v="Sep"/>
    <n v="19"/>
    <n v="3"/>
    <n v="35315.96"/>
    <x v="0"/>
    <x v="1"/>
    <s v="R1011"/>
    <s v="Sep"/>
    <n v="1988"/>
  </r>
  <r>
    <s v="Id4457"/>
    <n v="1971"/>
    <s v="Sep"/>
    <n v="22"/>
    <n v="0"/>
    <n v="35345.730000000003"/>
    <x v="0"/>
    <x v="0"/>
    <s v="R1011"/>
    <s v="Sep"/>
    <n v="1971"/>
  </r>
  <r>
    <s v="Id4458"/>
    <n v="1988"/>
    <s v="Nov"/>
    <n v="20"/>
    <n v="0"/>
    <n v="35491.64"/>
    <x v="3"/>
    <x v="2"/>
    <s v="R1011"/>
    <s v="Nov"/>
    <n v="1988"/>
  </r>
  <r>
    <s v="Id4459"/>
    <n v="1973"/>
    <s v="Dec"/>
    <n v="16"/>
    <n v="0"/>
    <n v="35517.19"/>
    <x v="0"/>
    <x v="2"/>
    <s v="R1011"/>
    <s v="Dec"/>
    <n v="1973"/>
  </r>
  <r>
    <s v="Id4460"/>
    <n v="1992"/>
    <s v="Sep"/>
    <n v="13"/>
    <n v="0"/>
    <n v="35547.47"/>
    <x v="0"/>
    <x v="0"/>
    <s v="R1011"/>
    <s v="Sep"/>
    <n v="1992"/>
  </r>
  <r>
    <s v="Id4461"/>
    <n v="1973"/>
    <s v="Oct"/>
    <n v="27"/>
    <n v="0"/>
    <n v="35547.72"/>
    <x v="3"/>
    <x v="1"/>
    <s v="R1011"/>
    <s v="Oct"/>
    <n v="1973"/>
  </r>
  <r>
    <s v="Id4462"/>
    <n v="1964"/>
    <s v="Aug"/>
    <n v="29"/>
    <n v="0"/>
    <n v="35573.26"/>
    <x v="0"/>
    <x v="1"/>
    <s v="R1011"/>
    <s v="Aug"/>
    <n v="1964"/>
  </r>
  <r>
    <s v="Id4463"/>
    <n v="1971"/>
    <s v="Aug"/>
    <n v="10"/>
    <n v="0"/>
    <n v="35583.17"/>
    <x v="3"/>
    <x v="0"/>
    <s v="R1011"/>
    <s v="Aug"/>
    <n v="1971"/>
  </r>
  <r>
    <s v="Id4464"/>
    <n v="2000"/>
    <s v="Oct"/>
    <n v="13"/>
    <n v="0"/>
    <n v="35585.58"/>
    <x v="3"/>
    <x v="2"/>
    <s v="R1011"/>
    <s v="Oct"/>
    <n v="2000"/>
  </r>
  <r>
    <s v="Id4465"/>
    <n v="2000"/>
    <s v="Nov"/>
    <n v="19"/>
    <n v="0"/>
    <n v="35585.58"/>
    <x v="0"/>
    <x v="0"/>
    <s v="R1011"/>
    <s v="Nov"/>
    <n v="2000"/>
  </r>
  <r>
    <s v="Id4466"/>
    <n v="2000"/>
    <s v="Dec"/>
    <n v="17"/>
    <n v="3"/>
    <n v="35595.589999999997"/>
    <x v="0"/>
    <x v="0"/>
    <s v="R1013"/>
    <s v="Dec"/>
    <n v="2000"/>
  </r>
  <r>
    <s v="Id4467"/>
    <n v="1978"/>
    <s v="Dec"/>
    <n v="19"/>
    <n v="2"/>
    <n v="35701.9"/>
    <x v="0"/>
    <x v="1"/>
    <s v="R1011"/>
    <s v="Dec"/>
    <n v="1978"/>
  </r>
  <r>
    <s v="Id4468"/>
    <n v="1974"/>
    <s v="Jul"/>
    <n v="15"/>
    <n v="0"/>
    <n v="35711.39"/>
    <x v="0"/>
    <x v="0"/>
    <s v="R1012"/>
    <s v="Jul"/>
    <n v="1974"/>
  </r>
  <r>
    <s v="Id4469"/>
    <n v="1976"/>
    <s v="Oct"/>
    <n v="4"/>
    <n v="2"/>
    <n v="35733.96"/>
    <x v="0"/>
    <x v="2"/>
    <s v="R1011"/>
    <s v="Oct"/>
    <n v="1976"/>
  </r>
  <r>
    <s v="Id4470"/>
    <n v="1992"/>
    <s v="Jun"/>
    <n v="18"/>
    <n v="0"/>
    <n v="35883.269999999997"/>
    <x v="0"/>
    <x v="1"/>
    <s v="R1011"/>
    <s v="Jun"/>
    <n v="1992"/>
  </r>
  <r>
    <s v="Id4471"/>
    <n v="1981"/>
    <s v="Nov"/>
    <n v="22"/>
    <n v="1"/>
    <n v="35952.65"/>
    <x v="3"/>
    <x v="0"/>
    <s v="R1011"/>
    <s v="Nov"/>
    <n v="1981"/>
  </r>
  <r>
    <s v="Id4472"/>
    <n v="1999"/>
    <s v="Sep"/>
    <n v="4"/>
    <n v="2"/>
    <n v="36021.01"/>
    <x v="0"/>
    <x v="0"/>
    <s v="R1013"/>
    <s v="Sep"/>
    <n v="1999"/>
  </r>
  <r>
    <s v="Id4473"/>
    <n v="1963"/>
    <s v="Jul"/>
    <n v="22"/>
    <n v="0"/>
    <n v="36074.339999999997"/>
    <x v="0"/>
    <x v="1"/>
    <s v="R1011"/>
    <s v="Jul"/>
    <n v="1963"/>
  </r>
  <r>
    <s v="Id4474"/>
    <n v="1996"/>
    <s v="Aug"/>
    <n v="20"/>
    <n v="2"/>
    <n v="36085.22"/>
    <x v="3"/>
    <x v="1"/>
    <s v="R1011"/>
    <s v="Aug"/>
    <n v="1996"/>
  </r>
  <r>
    <s v="Id4475"/>
    <n v="1979"/>
    <s v="Nov"/>
    <n v="4"/>
    <n v="2"/>
    <n v="36090.49"/>
    <x v="0"/>
    <x v="2"/>
    <s v="R1011"/>
    <s v="Nov"/>
    <n v="1979"/>
  </r>
  <r>
    <s v="Id4476"/>
    <n v="1997"/>
    <s v="Jun"/>
    <n v="12"/>
    <n v="2"/>
    <n v="36124.57"/>
    <x v="3"/>
    <x v="0"/>
    <s v="R1013"/>
    <s v="Jun"/>
    <n v="1997"/>
  </r>
  <r>
    <s v="Id4477"/>
    <n v="2004"/>
    <s v="Aug"/>
    <n v="30"/>
    <n v="0"/>
    <n v="36149.480000000003"/>
    <x v="0"/>
    <x v="2"/>
    <s v="R1013"/>
    <s v="Aug"/>
    <n v="2004"/>
  </r>
  <r>
    <s v="Id4478"/>
    <n v="1974"/>
    <s v="Dec"/>
    <n v="6"/>
    <n v="0"/>
    <n v="36182.870000000003"/>
    <x v="0"/>
    <x v="0"/>
    <s v="R1012"/>
    <s v="Dec"/>
    <n v="1974"/>
  </r>
  <r>
    <s v="Id4479"/>
    <n v="1999"/>
    <s v="Oct"/>
    <n v="1"/>
    <n v="3"/>
    <n v="36189.1"/>
    <x v="3"/>
    <x v="0"/>
    <s v="R1016"/>
    <s v="Oct"/>
    <n v="1999"/>
  </r>
  <r>
    <s v="Id4480"/>
    <n v="1993"/>
    <s v="Dec"/>
    <n v="28"/>
    <n v="0"/>
    <n v="36197.699999999997"/>
    <x v="3"/>
    <x v="0"/>
    <s v="R1011"/>
    <s v="Dec"/>
    <n v="1993"/>
  </r>
  <r>
    <s v="Id4481"/>
    <n v="2003"/>
    <s v="Sep"/>
    <n v="5"/>
    <n v="0"/>
    <n v="36219.410000000003"/>
    <x v="3"/>
    <x v="1"/>
    <s v="R1012"/>
    <s v="Sep"/>
    <n v="2003"/>
  </r>
  <r>
    <s v="Id4482"/>
    <n v="2004"/>
    <s v="Dec"/>
    <n v="25"/>
    <n v="0"/>
    <n v="36307.800000000003"/>
    <x v="3"/>
    <x v="2"/>
    <s v="R1013"/>
    <s v="Dec"/>
    <n v="2004"/>
  </r>
  <r>
    <s v="Id4483"/>
    <n v="1992"/>
    <s v="Jun"/>
    <n v="16"/>
    <n v="0"/>
    <n v="36314.050000000003"/>
    <x v="0"/>
    <x v="2"/>
    <s v="R1011"/>
    <s v="Jun"/>
    <n v="1992"/>
  </r>
  <r>
    <s v="Id4484"/>
    <n v="1967"/>
    <s v="Oct"/>
    <n v="18"/>
    <n v="0"/>
    <n v="36332.449999999997"/>
    <x v="3"/>
    <x v="0"/>
    <s v="R1011"/>
    <s v="Oct"/>
    <n v="1967"/>
  </r>
  <r>
    <s v="Id4485"/>
    <n v="1975"/>
    <s v="Jun"/>
    <n v="5"/>
    <n v="1"/>
    <n v="36350.71"/>
    <x v="3"/>
    <x v="2"/>
    <s v="R1011"/>
    <s v="Jun"/>
    <n v="1975"/>
  </r>
  <r>
    <s v="Id4486"/>
    <n v="2003"/>
    <s v="Dec"/>
    <n v="9"/>
    <n v="2"/>
    <n v="36397.58"/>
    <x v="0"/>
    <x v="0"/>
    <s v="R1011"/>
    <s v="Dec"/>
    <n v="2003"/>
  </r>
  <r>
    <s v="Id4487"/>
    <n v="1962"/>
    <s v="Nov"/>
    <n v="19"/>
    <n v="0"/>
    <n v="36445.550000000003"/>
    <x v="0"/>
    <x v="2"/>
    <s v="R1011"/>
    <s v="Nov"/>
    <n v="1962"/>
  </r>
  <r>
    <s v="Id4488"/>
    <n v="1973"/>
    <s v="Aug"/>
    <n v="9"/>
    <n v="0"/>
    <n v="36541.550000000003"/>
    <x v="0"/>
    <x v="0"/>
    <s v="R1011"/>
    <s v="Aug"/>
    <n v="1973"/>
  </r>
  <r>
    <s v="Id4489"/>
    <n v="1992"/>
    <s v="Oct"/>
    <n v="9"/>
    <n v="0"/>
    <n v="36572.800000000003"/>
    <x v="3"/>
    <x v="2"/>
    <s v="R1011"/>
    <s v="Oct"/>
    <n v="1992"/>
  </r>
  <r>
    <s v="Id4490"/>
    <n v="1961"/>
    <s v="Jul"/>
    <n v="29"/>
    <n v="4"/>
    <n v="36580.28"/>
    <x v="0"/>
    <x v="2"/>
    <s v="R1013"/>
    <s v="Jul"/>
    <n v="1961"/>
  </r>
  <r>
    <s v="Id4491"/>
    <n v="1970"/>
    <s v="Jul"/>
    <n v="14"/>
    <n v="0"/>
    <n v="36786.370000000003"/>
    <x v="3"/>
    <x v="1"/>
    <s v="R1011"/>
    <s v="Jul"/>
    <n v="1970"/>
  </r>
  <r>
    <s v="Id4492"/>
    <n v="1965"/>
    <s v="Dec"/>
    <n v="28"/>
    <n v="0"/>
    <n v="36795.29"/>
    <x v="0"/>
    <x v="1"/>
    <s v="R1011"/>
    <s v="Dec"/>
    <n v="1965"/>
  </r>
  <r>
    <s v="Id4493"/>
    <n v="1992"/>
    <s v="Oct"/>
    <n v="6"/>
    <n v="0"/>
    <n v="36837.47"/>
    <x v="3"/>
    <x v="2"/>
    <s v="R1011"/>
    <s v="Oct"/>
    <n v="1992"/>
  </r>
  <r>
    <s v="Id4494"/>
    <n v="1992"/>
    <s v="Jul"/>
    <n v="4"/>
    <n v="0"/>
    <n v="36837.47"/>
    <x v="0"/>
    <x v="0"/>
    <s v="R1011"/>
    <s v="Jul"/>
    <n v="1992"/>
  </r>
  <r>
    <s v="Id4495"/>
    <n v="1972"/>
    <s v="Dec"/>
    <n v="5"/>
    <n v="0"/>
    <n v="36889.99"/>
    <x v="3"/>
    <x v="0"/>
    <s v="R1011"/>
    <s v="Dec"/>
    <n v="1972"/>
  </r>
  <r>
    <s v="Id4496"/>
    <n v="2003"/>
    <s v="Jun"/>
    <n v="21"/>
    <n v="0"/>
    <n v="36898.730000000003"/>
    <x v="0"/>
    <x v="1"/>
    <s v="R1012"/>
    <s v="Jun"/>
    <n v="2003"/>
  </r>
  <r>
    <s v="Id4497"/>
    <n v="1963"/>
    <s v="Jul"/>
    <n v="24"/>
    <n v="2"/>
    <n v="36910.61"/>
    <x v="0"/>
    <x v="2"/>
    <s v="R1011"/>
    <s v="Jul"/>
    <n v="1963"/>
  </r>
  <r>
    <s v="Id4498"/>
    <n v="1991"/>
    <s v="Jun"/>
    <n v="10"/>
    <n v="3"/>
    <n v="36911.99"/>
    <x v="0"/>
    <x v="2"/>
    <s v="R1011"/>
    <s v="Jun"/>
    <n v="1991"/>
  </r>
  <r>
    <s v="Id4499"/>
    <n v="1968"/>
    <s v="Oct"/>
    <n v="22"/>
    <n v="0"/>
    <n v="36922.61"/>
    <x v="0"/>
    <x v="1"/>
    <s v="R1011"/>
    <s v="Oct"/>
    <n v="1968"/>
  </r>
  <r>
    <s v="Id4500"/>
    <n v="1977"/>
    <s v="Aug"/>
    <n v="13"/>
    <n v="2"/>
    <n v="36935.64"/>
    <x v="0"/>
    <x v="1"/>
    <s v="R1011"/>
    <s v="Aug"/>
    <n v="1977"/>
  </r>
  <r>
    <s v="Id4501"/>
    <n v="1992"/>
    <s v="Aug"/>
    <n v="25"/>
    <n v="0"/>
    <n v="36950.26"/>
    <x v="3"/>
    <x v="1"/>
    <s v="R1013"/>
    <s v="Aug"/>
    <n v="1992"/>
  </r>
  <r>
    <s v="Id4502"/>
    <n v="1992"/>
    <s v="Sep"/>
    <n v="13"/>
    <n v="0"/>
    <n v="36976.449999999997"/>
    <x v="0"/>
    <x v="0"/>
    <s v="R1011"/>
    <s v="Sep"/>
    <n v="1992"/>
  </r>
  <r>
    <s v="Id4503"/>
    <n v="1991"/>
    <s v="Nov"/>
    <n v="1"/>
    <n v="3"/>
    <n v="37040.879999999997"/>
    <x v="0"/>
    <x v="2"/>
    <s v="R1011"/>
    <s v="Nov"/>
    <n v="1991"/>
  </r>
  <r>
    <s v="Id4504"/>
    <n v="1988"/>
    <s v="Dec"/>
    <n v="17"/>
    <n v="3"/>
    <n v="37076.370000000003"/>
    <x v="0"/>
    <x v="1"/>
    <s v="R1011"/>
    <s v="Dec"/>
    <n v="1988"/>
  </r>
  <r>
    <s v="Id4505"/>
    <n v="1989"/>
    <s v="Jun"/>
    <n v="10"/>
    <n v="0"/>
    <n v="37079.370000000003"/>
    <x v="0"/>
    <x v="0"/>
    <s v="R1011"/>
    <s v="Jun"/>
    <n v="1989"/>
  </r>
  <r>
    <s v="Id4506"/>
    <n v="1995"/>
    <s v="Oct"/>
    <n v="30"/>
    <n v="0"/>
    <n v="37133.9"/>
    <x v="0"/>
    <x v="2"/>
    <s v="R1013"/>
    <s v="Oct"/>
    <n v="1995"/>
  </r>
  <r>
    <s v="Id4507"/>
    <n v="2000"/>
    <s v="Sep"/>
    <n v="5"/>
    <n v="1"/>
    <n v="37165.160000000003"/>
    <x v="3"/>
    <x v="0"/>
    <s v="?"/>
    <s v="Sep"/>
    <n v="2000"/>
  </r>
  <r>
    <s v="Id4508"/>
    <n v="1990"/>
    <s v="Oct"/>
    <n v="17"/>
    <n v="3"/>
    <n v="37251.22"/>
    <x v="0"/>
    <x v="2"/>
    <s v="R1011"/>
    <s v="Oct"/>
    <n v="1990"/>
  </r>
  <r>
    <s v="Id4509"/>
    <n v="1985"/>
    <s v="Nov"/>
    <n v="17"/>
    <n v="0"/>
    <n v="37270.15"/>
    <x v="0"/>
    <x v="1"/>
    <s v="R1024"/>
    <s v="Nov"/>
    <n v="1985"/>
  </r>
  <r>
    <s v="Id4510"/>
    <n v="1975"/>
    <s v="Nov"/>
    <n v="9"/>
    <n v="1"/>
    <n v="37272.339999999997"/>
    <x v="0"/>
    <x v="0"/>
    <s v="R1011"/>
    <s v="Nov"/>
    <n v="1975"/>
  </r>
  <r>
    <s v="Id4511"/>
    <n v="1969"/>
    <s v="Oct"/>
    <n v="30"/>
    <n v="0"/>
    <n v="37277.269999999997"/>
    <x v="3"/>
    <x v="0"/>
    <s v="R1011"/>
    <s v="Oct"/>
    <n v="1969"/>
  </r>
  <r>
    <s v="Id4512"/>
    <n v="1979"/>
    <s v="Aug"/>
    <n v="3"/>
    <n v="2"/>
    <n v="37425.94"/>
    <x v="0"/>
    <x v="1"/>
    <s v="R1011"/>
    <s v="Aug"/>
    <n v="1979"/>
  </r>
  <r>
    <s v="Id4513"/>
    <n v="2002"/>
    <s v="Sep"/>
    <n v="27"/>
    <n v="3"/>
    <n v="37465.339999999997"/>
    <x v="3"/>
    <x v="2"/>
    <s v="R1012"/>
    <s v="Sep"/>
    <n v="2002"/>
  </r>
  <r>
    <s v="Id4514"/>
    <n v="2000"/>
    <s v="Oct"/>
    <n v="12"/>
    <n v="2"/>
    <n v="37484.449999999997"/>
    <x v="3"/>
    <x v="1"/>
    <s v="R1013"/>
    <s v="Oct"/>
    <n v="2000"/>
  </r>
  <r>
    <s v="Id4515"/>
    <n v="1990"/>
    <s v="Nov"/>
    <n v="16"/>
    <n v="1"/>
    <n v="37607.53"/>
    <x v="3"/>
    <x v="2"/>
    <s v="R1019"/>
    <s v="Nov"/>
    <n v="1990"/>
  </r>
  <r>
    <s v="Id4516"/>
    <n v="1982"/>
    <s v="Jun"/>
    <n v="20"/>
    <n v="3"/>
    <n v="37650.74"/>
    <x v="0"/>
    <x v="2"/>
    <s v="R1012"/>
    <s v="Jun"/>
    <n v="1982"/>
  </r>
  <r>
    <s v="Id4517"/>
    <n v="1970"/>
    <s v="Oct"/>
    <n v="28"/>
    <n v="0"/>
    <n v="37675.06"/>
    <x v="0"/>
    <x v="0"/>
    <s v="R1011"/>
    <s v="Oct"/>
    <n v="1970"/>
  </r>
  <r>
    <s v="Id4518"/>
    <n v="1988"/>
    <s v="Oct"/>
    <n v="10"/>
    <n v="1"/>
    <n v="37701.879999999997"/>
    <x v="0"/>
    <x v="0"/>
    <s v="R1023"/>
    <s v="Oct"/>
    <n v="1988"/>
  </r>
  <r>
    <s v="Id4519"/>
    <n v="1976"/>
    <s v="Sep"/>
    <n v="18"/>
    <n v="2"/>
    <n v="37735.199999999997"/>
    <x v="0"/>
    <x v="2"/>
    <s v="R1011"/>
    <s v="Sep"/>
    <n v="1976"/>
  </r>
  <r>
    <s v="Id4520"/>
    <n v="1986"/>
    <s v="Aug"/>
    <n v="15"/>
    <n v="0"/>
    <n v="37742.58"/>
    <x v="3"/>
    <x v="1"/>
    <s v="R1013"/>
    <s v="Aug"/>
    <n v="1986"/>
  </r>
  <r>
    <s v="Id4521"/>
    <n v="1983"/>
    <s v="Jul"/>
    <n v="26"/>
    <n v="3"/>
    <n v="37800.980000000003"/>
    <x v="0"/>
    <x v="2"/>
    <s v="R1011"/>
    <s v="Jul"/>
    <n v="1983"/>
  </r>
  <r>
    <s v="Id4522"/>
    <n v="1979"/>
    <s v="Sep"/>
    <n v="9"/>
    <n v="0"/>
    <n v="37829.72"/>
    <x v="3"/>
    <x v="2"/>
    <s v="R1011"/>
    <s v="Sep"/>
    <n v="1979"/>
  </r>
  <r>
    <s v="Id4523"/>
    <n v="1998"/>
    <s v="Jul"/>
    <n v="29"/>
    <n v="0"/>
    <n v="38126.25"/>
    <x v="3"/>
    <x v="0"/>
    <s v="R1013"/>
    <s v="Jul"/>
    <n v="1998"/>
  </r>
  <r>
    <s v="Id4524"/>
    <n v="1972"/>
    <s v="Nov"/>
    <n v="19"/>
    <n v="0"/>
    <n v="38189.1"/>
    <x v="0"/>
    <x v="2"/>
    <s v="R1011"/>
    <s v="Nov"/>
    <n v="1972"/>
  </r>
  <r>
    <s v="Id4525"/>
    <n v="1989"/>
    <s v="Sep"/>
    <n v="8"/>
    <n v="3"/>
    <n v="38237.339999999997"/>
    <x v="0"/>
    <x v="0"/>
    <s v="R1011"/>
    <s v="Sep"/>
    <n v="1989"/>
  </r>
  <r>
    <s v="Id4526"/>
    <n v="1964"/>
    <s v="Jun"/>
    <n v="16"/>
    <n v="0"/>
    <n v="38241.74"/>
    <x v="0"/>
    <x v="0"/>
    <s v="R1011"/>
    <s v="Jun"/>
    <n v="1964"/>
  </r>
  <r>
    <s v="Id4527"/>
    <n v="1980"/>
    <s v="Aug"/>
    <n v="16"/>
    <n v="1"/>
    <n v="38245.589999999997"/>
    <x v="3"/>
    <x v="2"/>
    <s v="R1013"/>
    <s v="Aug"/>
    <n v="1980"/>
  </r>
  <r>
    <s v="Id4528"/>
    <n v="1989"/>
    <s v="Oct"/>
    <n v="30"/>
    <n v="1"/>
    <n v="38282.75"/>
    <x v="3"/>
    <x v="2"/>
    <s v="R1013"/>
    <s v="Oct"/>
    <n v="1989"/>
  </r>
  <r>
    <s v="Id4529"/>
    <n v="1980"/>
    <s v="Jun"/>
    <n v="12"/>
    <n v="2"/>
    <n v="38313.129999999997"/>
    <x v="3"/>
    <x v="0"/>
    <s v="R1011"/>
    <s v="Jun"/>
    <n v="1980"/>
  </r>
  <r>
    <s v="Id4530"/>
    <n v="2002"/>
    <s v="Sep"/>
    <n v="17"/>
    <n v="2"/>
    <n v="38344.57"/>
    <x v="3"/>
    <x v="0"/>
    <s v="R1011"/>
    <s v="Sep"/>
    <n v="2002"/>
  </r>
  <r>
    <s v="Id4531"/>
    <n v="1970"/>
    <s v="Aug"/>
    <n v="22"/>
    <n v="0"/>
    <n v="38389.79"/>
    <x v="0"/>
    <x v="0"/>
    <s v="R1011"/>
    <s v="Aug"/>
    <n v="1970"/>
  </r>
  <r>
    <s v="Id4532"/>
    <n v="1971"/>
    <s v="Dec"/>
    <n v="23"/>
    <n v="0"/>
    <n v="38405.26"/>
    <x v="0"/>
    <x v="1"/>
    <s v="R1011"/>
    <s v="Dec"/>
    <n v="1971"/>
  </r>
  <r>
    <s v="Id4533"/>
    <n v="1986"/>
    <s v="Jun"/>
    <n v="21"/>
    <n v="2"/>
    <n v="38415.47"/>
    <x v="3"/>
    <x v="2"/>
    <s v="R1011"/>
    <s v="Jun"/>
    <n v="1986"/>
  </r>
  <r>
    <s v="Id4534"/>
    <n v="1999"/>
    <s v="Nov"/>
    <n v="12"/>
    <n v="2"/>
    <n v="38511.629999999997"/>
    <x v="0"/>
    <x v="2"/>
    <s v="R1024"/>
    <s v="Nov"/>
    <n v="1999"/>
  </r>
  <r>
    <s v="Id4535"/>
    <n v="1990"/>
    <s v="Jul"/>
    <n v="13"/>
    <n v="3"/>
    <n v="38652.089999999997"/>
    <x v="0"/>
    <x v="2"/>
    <s v="R1011"/>
    <s v="Jul"/>
    <n v="1990"/>
  </r>
  <r>
    <s v="Id4536"/>
    <n v="1986"/>
    <s v="Jul"/>
    <n v="20"/>
    <n v="1"/>
    <n v="38709.18"/>
    <x v="3"/>
    <x v="0"/>
    <s v="R1013"/>
    <s v="Jul"/>
    <n v="1986"/>
  </r>
  <r>
    <s v="Id4537"/>
    <n v="1991"/>
    <s v="Nov"/>
    <n v="22"/>
    <n v="2"/>
    <n v="38711"/>
    <x v="3"/>
    <x v="0"/>
    <s v="R1011"/>
    <s v="Nov"/>
    <n v="1991"/>
  </r>
  <r>
    <s v="Id4538"/>
    <n v="1991"/>
    <s v="Nov"/>
    <n v="2"/>
    <n v="2"/>
    <n v="38711"/>
    <x v="0"/>
    <x v="2"/>
    <s v="R1011"/>
    <s v="Nov"/>
    <n v="1991"/>
  </r>
  <r>
    <s v="Id4539"/>
    <n v="1976"/>
    <s v="Jun"/>
    <n v="15"/>
    <n v="2"/>
    <n v="38740.120000000003"/>
    <x v="0"/>
    <x v="2"/>
    <s v="R1012"/>
    <s v="Jun"/>
    <n v="1976"/>
  </r>
  <r>
    <s v="Id4540"/>
    <n v="1991"/>
    <s v="Nov"/>
    <n v="8"/>
    <n v="3"/>
    <n v="38746.36"/>
    <x v="3"/>
    <x v="2"/>
    <s v="R1012"/>
    <s v="Nov"/>
    <n v="1991"/>
  </r>
  <r>
    <s v="Id4541"/>
    <n v="2004"/>
    <s v="Dec"/>
    <n v="5"/>
    <n v="0"/>
    <n v="38792.69"/>
    <x v="0"/>
    <x v="2"/>
    <s v="R1013"/>
    <s v="Dec"/>
    <n v="2004"/>
  </r>
  <r>
    <s v="Id4542"/>
    <n v="1979"/>
    <s v="Dec"/>
    <n v="3"/>
    <n v="2"/>
    <n v="38836.980000000003"/>
    <x v="0"/>
    <x v="1"/>
    <s v="R1011"/>
    <s v="Dec"/>
    <n v="1979"/>
  </r>
  <r>
    <s v="Id4543"/>
    <n v="1964"/>
    <s v="Jun"/>
    <n v="6"/>
    <n v="0"/>
    <n v="38869.25"/>
    <x v="0"/>
    <x v="2"/>
    <s v="R1011"/>
    <s v="Jun"/>
    <n v="1964"/>
  </r>
  <r>
    <s v="Id4544"/>
    <n v="1967"/>
    <s v="Jul"/>
    <n v="30"/>
    <n v="0"/>
    <n v="38893.360000000001"/>
    <x v="3"/>
    <x v="2"/>
    <s v="R1011"/>
    <s v="Jul"/>
    <n v="1967"/>
  </r>
  <r>
    <s v="Id4545"/>
    <n v="1987"/>
    <s v="Jun"/>
    <n v="16"/>
    <n v="3"/>
    <n v="38924.04"/>
    <x v="0"/>
    <x v="2"/>
    <s v="R1011"/>
    <s v="Jun"/>
    <n v="1987"/>
  </r>
  <r>
    <s v="Id4546"/>
    <n v="1976"/>
    <s v="Dec"/>
    <n v="15"/>
    <n v="2"/>
    <n v="38932.559999999998"/>
    <x v="0"/>
    <x v="0"/>
    <s v="R1011"/>
    <s v="Dec"/>
    <n v="1976"/>
  </r>
  <r>
    <s v="Id4547"/>
    <n v="1980"/>
    <s v="Sep"/>
    <n v="24"/>
    <n v="2"/>
    <n v="38947.43"/>
    <x v="0"/>
    <x v="0"/>
    <s v="R1011"/>
    <s v="Sep"/>
    <n v="1980"/>
  </r>
  <r>
    <s v="Id4548"/>
    <n v="1978"/>
    <s v="Oct"/>
    <n v="12"/>
    <n v="2"/>
    <n v="38998.550000000003"/>
    <x v="3"/>
    <x v="1"/>
    <s v="R1011"/>
    <s v="Oct"/>
    <n v="1978"/>
  </r>
  <r>
    <s v="Id4549"/>
    <n v="1985"/>
    <s v="Sep"/>
    <n v="20"/>
    <n v="1"/>
    <n v="39047.29"/>
    <x v="3"/>
    <x v="0"/>
    <s v="R1017"/>
    <s v="Sep"/>
    <n v="1985"/>
  </r>
  <r>
    <s v="Id4550"/>
    <n v="1982"/>
    <s v="Aug"/>
    <n v="4"/>
    <n v="1"/>
    <n v="39125.33"/>
    <x v="3"/>
    <x v="1"/>
    <s v="R1016"/>
    <s v="Aug"/>
    <n v="1982"/>
  </r>
  <r>
    <s v="Id4551"/>
    <n v="1962"/>
    <s v="Jul"/>
    <n v="7"/>
    <n v="0"/>
    <n v="39221.120000000003"/>
    <x v="0"/>
    <x v="1"/>
    <s v="R1011"/>
    <s v="Jul"/>
    <n v="1962"/>
  </r>
  <r>
    <s v="Id4552"/>
    <n v="1992"/>
    <s v="Nov"/>
    <n v="30"/>
    <n v="2"/>
    <n v="39241.440000000002"/>
    <x v="3"/>
    <x v="0"/>
    <s v="R1011"/>
    <s v="Nov"/>
    <n v="1992"/>
  </r>
  <r>
    <s v="Id4553"/>
    <n v="1982"/>
    <s v="Aug"/>
    <n v="16"/>
    <n v="3"/>
    <n v="39315.279999999999"/>
    <x v="0"/>
    <x v="0"/>
    <s v="R1011"/>
    <s v="Aug"/>
    <n v="1982"/>
  </r>
  <r>
    <s v="Id4554"/>
    <n v="1978"/>
    <s v="Aug"/>
    <n v="5"/>
    <n v="2"/>
    <n v="39352.6"/>
    <x v="0"/>
    <x v="0"/>
    <s v="R1011"/>
    <s v="Aug"/>
    <n v="1978"/>
  </r>
  <r>
    <s v="Id4555"/>
    <n v="1966"/>
    <s v="Jun"/>
    <n v="24"/>
    <n v="0"/>
    <n v="39396.86"/>
    <x v="0"/>
    <x v="2"/>
    <s v="R1011"/>
    <s v="Jun"/>
    <n v="1966"/>
  </r>
  <r>
    <s v="Id4556"/>
    <n v="1978"/>
    <s v="Jul"/>
    <n v="12"/>
    <n v="1"/>
    <n v="39556.49"/>
    <x v="3"/>
    <x v="2"/>
    <s v="R1015"/>
    <s v="Jul"/>
    <n v="1978"/>
  </r>
  <r>
    <s v="Id4557"/>
    <n v="1981"/>
    <s v="Jul"/>
    <n v="5"/>
    <n v="3"/>
    <n v="39597.410000000003"/>
    <x v="3"/>
    <x v="2"/>
    <s v="R1017"/>
    <s v="Jul"/>
    <n v="1981"/>
  </r>
  <r>
    <s v="Id4558"/>
    <n v="1995"/>
    <s v="Aug"/>
    <n v="7"/>
    <n v="0"/>
    <n v="39611.760000000002"/>
    <x v="3"/>
    <x v="0"/>
    <s v="R1013"/>
    <s v="Aug"/>
    <n v="1995"/>
  </r>
  <r>
    <s v="Id4559"/>
    <n v="1977"/>
    <s v="Dec"/>
    <n v="17"/>
    <n v="2"/>
    <n v="39670.44"/>
    <x v="0"/>
    <x v="1"/>
    <s v="R1012"/>
    <s v="Dec"/>
    <n v="1977"/>
  </r>
  <r>
    <s v="Id4560"/>
    <n v="1968"/>
    <s v="Sep"/>
    <n v="29"/>
    <n v="0"/>
    <n v="39721.93"/>
    <x v="0"/>
    <x v="2"/>
    <s v="R1011"/>
    <s v="Sep"/>
    <n v="1968"/>
  </r>
  <r>
    <s v="Id4561"/>
    <n v="2003"/>
    <s v="Jul"/>
    <n v="16"/>
    <n v="0"/>
    <n v="39722.75"/>
    <x v="3"/>
    <x v="1"/>
    <s v="R1013"/>
    <s v="Jul"/>
    <n v="2003"/>
  </r>
  <r>
    <s v="Id4562"/>
    <n v="1977"/>
    <s v="Aug"/>
    <n v="12"/>
    <n v="1"/>
    <n v="39725.519999999997"/>
    <x v="0"/>
    <x v="1"/>
    <s v="R1012"/>
    <s v="Aug"/>
    <n v="1977"/>
  </r>
  <r>
    <s v="Id4563"/>
    <n v="1973"/>
    <s v="Dec"/>
    <n v="17"/>
    <n v="0"/>
    <n v="39727.61"/>
    <x v="3"/>
    <x v="2"/>
    <s v="R1011"/>
    <s v="Dec"/>
    <n v="1973"/>
  </r>
  <r>
    <s v="Id4564"/>
    <n v="1987"/>
    <s v="Jul"/>
    <n v="24"/>
    <n v="1"/>
    <n v="39774.28"/>
    <x v="3"/>
    <x v="1"/>
    <s v="R1014"/>
    <s v="Jul"/>
    <n v="1987"/>
  </r>
  <r>
    <s v="Id4565"/>
    <n v="1985"/>
    <s v="Jul"/>
    <n v="17"/>
    <n v="2"/>
    <n v="39836.519999999997"/>
    <x v="0"/>
    <x v="1"/>
    <s v="R1011"/>
    <s v="Jul"/>
    <n v="1985"/>
  </r>
  <r>
    <s v="Id4566"/>
    <n v="1983"/>
    <s v="Jun"/>
    <n v="1"/>
    <n v="3"/>
    <n v="39865.699999999997"/>
    <x v="0"/>
    <x v="2"/>
    <s v="R1011"/>
    <s v="Jun"/>
    <n v="1983"/>
  </r>
  <r>
    <s v="Id4567"/>
    <n v="1985"/>
    <s v="Aug"/>
    <n v="22"/>
    <n v="1"/>
    <n v="39871.699999999997"/>
    <x v="3"/>
    <x v="2"/>
    <s v="R1013"/>
    <s v="Aug"/>
    <n v="1985"/>
  </r>
  <r>
    <s v="Id4568"/>
    <n v="1975"/>
    <s v="Dec"/>
    <n v="2"/>
    <n v="1"/>
    <n v="39963.120000000003"/>
    <x v="0"/>
    <x v="2"/>
    <s v="R1011"/>
    <s v="Dec"/>
    <n v="1975"/>
  </r>
  <r>
    <s v="Id4569"/>
    <n v="1987"/>
    <s v="Aug"/>
    <n v="8"/>
    <n v="3"/>
    <n v="39983.43"/>
    <x v="0"/>
    <x v="0"/>
    <s v="R1012"/>
    <s v="Aug"/>
    <n v="1987"/>
  </r>
  <r>
    <s v="Id4570"/>
    <n v="1982"/>
    <s v="Dec"/>
    <n v="25"/>
    <n v="2"/>
    <n v="40003.33"/>
    <x v="3"/>
    <x v="1"/>
    <s v="R1012"/>
    <s v="Dec"/>
    <n v="1982"/>
  </r>
  <r>
    <s v="Id4571"/>
    <n v="1978"/>
    <s v="Dec"/>
    <n v="20"/>
    <n v="2"/>
    <n v="40054.730000000003"/>
    <x v="3"/>
    <x v="0"/>
    <s v="R1011"/>
    <s v="Dec"/>
    <n v="1978"/>
  </r>
  <r>
    <s v="Id4572"/>
    <n v="1966"/>
    <s v="Aug"/>
    <n v="12"/>
    <n v="0"/>
    <n v="40069.440000000002"/>
    <x v="3"/>
    <x v="0"/>
    <s v="R1011"/>
    <s v="Aug"/>
    <n v="1966"/>
  </r>
  <r>
    <s v="Id4573"/>
    <n v="1983"/>
    <s v="Oct"/>
    <n v="14"/>
    <n v="2"/>
    <n v="40103.89"/>
    <x v="3"/>
    <x v="2"/>
    <s v="R1011"/>
    <s v="Oct"/>
    <n v="1983"/>
  </r>
  <r>
    <s v="Id4574"/>
    <n v="1985"/>
    <s v="Oct"/>
    <n v="21"/>
    <n v="4"/>
    <n v="40182.25"/>
    <x v="3"/>
    <x v="2"/>
    <s v="R1011"/>
    <s v="Oct"/>
    <n v="1985"/>
  </r>
  <r>
    <s v="Id4575"/>
    <n v="1979"/>
    <s v="Aug"/>
    <n v="18"/>
    <n v="2"/>
    <n v="40204.83"/>
    <x v="3"/>
    <x v="0"/>
    <s v="R1012"/>
    <s v="Aug"/>
    <n v="1979"/>
  </r>
  <r>
    <s v="Id4576"/>
    <n v="1981"/>
    <s v="Jul"/>
    <n v="28"/>
    <n v="1"/>
    <n v="40208.559999999998"/>
    <x v="3"/>
    <x v="2"/>
    <s v="R1011"/>
    <s v="Jul"/>
    <n v="1981"/>
  </r>
  <r>
    <s v="Id4577"/>
    <n v="1981"/>
    <s v="Oct"/>
    <n v="4"/>
    <n v="1"/>
    <n v="40273.65"/>
    <x v="3"/>
    <x v="0"/>
    <s v="R1013"/>
    <s v="Oct"/>
    <n v="1981"/>
  </r>
  <r>
    <s v="Id4578"/>
    <n v="1977"/>
    <s v="Jun"/>
    <n v="27"/>
    <n v="2"/>
    <n v="40284.379999999997"/>
    <x v="3"/>
    <x v="0"/>
    <s v="R1012"/>
    <s v="Jun"/>
    <n v="1977"/>
  </r>
  <r>
    <s v="Id4579"/>
    <n v="1962"/>
    <s v="Sep"/>
    <n v="4"/>
    <n v="0"/>
    <n v="40309.93"/>
    <x v="3"/>
    <x v="0"/>
    <s v="R1011"/>
    <s v="Sep"/>
    <n v="1962"/>
  </r>
  <r>
    <s v="Id4580"/>
    <n v="1966"/>
    <s v="Aug"/>
    <n v="12"/>
    <n v="0"/>
    <n v="40373.74"/>
    <x v="3"/>
    <x v="0"/>
    <s v="R1011"/>
    <s v="Aug"/>
    <n v="1966"/>
  </r>
  <r>
    <s v="Id4581"/>
    <n v="1985"/>
    <s v="Nov"/>
    <n v="3"/>
    <n v="0"/>
    <n v="40419.019999999997"/>
    <x v="3"/>
    <x v="2"/>
    <s v="R1013"/>
    <s v="Nov"/>
    <n v="1985"/>
  </r>
  <r>
    <s v="Id4582"/>
    <n v="1975"/>
    <s v="Jul"/>
    <n v="10"/>
    <n v="1"/>
    <n v="40590.550000000003"/>
    <x v="3"/>
    <x v="0"/>
    <s v="R1012"/>
    <s v="Jul"/>
    <n v="1975"/>
  </r>
  <r>
    <s v="Id4583"/>
    <n v="1970"/>
    <s v="Sep"/>
    <n v="25"/>
    <n v="0"/>
    <n v="40692.910000000003"/>
    <x v="3"/>
    <x v="1"/>
    <s v="R1011"/>
    <s v="Sep"/>
    <n v="1970"/>
  </r>
  <r>
    <s v="Id4584"/>
    <n v="1976"/>
    <s v="Dec"/>
    <n v="26"/>
    <n v="3"/>
    <n v="40720.550000000003"/>
    <x v="3"/>
    <x v="0"/>
    <s v="R1012"/>
    <s v="Dec"/>
    <n v="1976"/>
  </r>
  <r>
    <s v="Id4585"/>
    <n v="1972"/>
    <s v="Jun"/>
    <n v="10"/>
    <n v="0"/>
    <n v="40817.85"/>
    <x v="3"/>
    <x v="0"/>
    <s v="R1011"/>
    <s v="Jun"/>
    <n v="1972"/>
  </r>
  <r>
    <s v="Id4586"/>
    <n v="1999"/>
    <s v="Jul"/>
    <n v="2"/>
    <n v="1"/>
    <n v="40904.199999999997"/>
    <x v="3"/>
    <x v="1"/>
    <s v="R1024"/>
    <s v="Jul"/>
    <n v="1999"/>
  </r>
  <r>
    <s v="Id4587"/>
    <n v="1992"/>
    <s v="Aug"/>
    <n v="4"/>
    <n v="3"/>
    <n v="40932.43"/>
    <x v="3"/>
    <x v="2"/>
    <s v="R1013"/>
    <s v="Aug"/>
    <n v="1992"/>
  </r>
  <r>
    <s v="Id4588"/>
    <n v="1979"/>
    <s v="Sep"/>
    <n v="16"/>
    <n v="3"/>
    <n v="40941.29"/>
    <x v="3"/>
    <x v="2"/>
    <s v="R1013"/>
    <s v="Sep"/>
    <n v="1979"/>
  </r>
  <r>
    <s v="Id4589"/>
    <n v="1983"/>
    <s v="Sep"/>
    <n v="8"/>
    <n v="3"/>
    <n v="40961.29"/>
    <x v="3"/>
    <x v="2"/>
    <s v="R1011"/>
    <s v="Sep"/>
    <n v="1983"/>
  </r>
  <r>
    <s v="Id4590"/>
    <n v="1974"/>
    <s v="Jun"/>
    <n v="5"/>
    <n v="0"/>
    <n v="40974.160000000003"/>
    <x v="3"/>
    <x v="2"/>
    <s v="R1013"/>
    <s v="Jun"/>
    <n v="1974"/>
  </r>
  <r>
    <s v="Id4591"/>
    <n v="1979"/>
    <s v="Oct"/>
    <n v="11"/>
    <n v="1"/>
    <n v="41034.22"/>
    <x v="3"/>
    <x v="0"/>
    <s v="R1017"/>
    <s v="Oct"/>
    <n v="1979"/>
  </r>
  <r>
    <s v="Id4592"/>
    <n v="1972"/>
    <s v="Aug"/>
    <n v="12"/>
    <n v="0"/>
    <n v="41055.29"/>
    <x v="3"/>
    <x v="2"/>
    <s v="R1011"/>
    <s v="Aug"/>
    <n v="1972"/>
  </r>
  <r>
    <s v="Id4593"/>
    <n v="1972"/>
    <s v="Sep"/>
    <n v="6"/>
    <n v="0"/>
    <n v="41097.160000000003"/>
    <x v="3"/>
    <x v="0"/>
    <s v="R1016"/>
    <s v="Sep"/>
    <n v="1972"/>
  </r>
  <r>
    <s v="Id4594"/>
    <n v="1969"/>
    <s v="Aug"/>
    <n v="8"/>
    <n v="0"/>
    <n v="41191.57"/>
    <x v="3"/>
    <x v="2"/>
    <s v="R1011"/>
    <s v="Aug"/>
    <n v="1969"/>
  </r>
  <r>
    <s v="Id4595"/>
    <n v="1964"/>
    <s v="Jun"/>
    <n v="6"/>
    <n v="0"/>
    <n v="41250.39"/>
    <x v="3"/>
    <x v="0"/>
    <s v="R1011"/>
    <s v="Jun"/>
    <n v="1964"/>
  </r>
  <r>
    <s v="Id4596"/>
    <n v="1977"/>
    <s v="Aug"/>
    <n v="27"/>
    <n v="2"/>
    <n v="41271.5"/>
    <x v="3"/>
    <x v="2"/>
    <s v="R1011"/>
    <s v="Aug"/>
    <n v="1977"/>
  </r>
  <r>
    <s v="Id4597"/>
    <n v="1964"/>
    <s v="Oct"/>
    <n v="7"/>
    <n v="0"/>
    <n v="41331.79"/>
    <x v="3"/>
    <x v="2"/>
    <s v="R1011"/>
    <s v="Oct"/>
    <n v="1964"/>
  </r>
  <r>
    <s v="Id4598"/>
    <n v="1971"/>
    <s v="Oct"/>
    <n v="16"/>
    <n v="0"/>
    <n v="41351.879999999997"/>
    <x v="3"/>
    <x v="2"/>
    <s v="R1011"/>
    <s v="Oct"/>
    <n v="1971"/>
  </r>
  <r>
    <s v="Id4599"/>
    <n v="1967"/>
    <s v="Dec"/>
    <n v="22"/>
    <n v="0"/>
    <n v="41505.15"/>
    <x v="3"/>
    <x v="2"/>
    <s v="R1011"/>
    <s v="Dec"/>
    <n v="1967"/>
  </r>
  <r>
    <s v="Id4600"/>
    <n v="1974"/>
    <s v="Nov"/>
    <n v="24"/>
    <n v="0"/>
    <n v="41636.199999999997"/>
    <x v="3"/>
    <x v="1"/>
    <s v="R1011"/>
    <s v="Nov"/>
    <n v="1974"/>
  </r>
  <r>
    <s v="Id4601"/>
    <n v="1976"/>
    <s v="Oct"/>
    <n v="29"/>
    <n v="1"/>
    <n v="41661.599999999999"/>
    <x v="3"/>
    <x v="0"/>
    <s v="R1011"/>
    <s v="Oct"/>
    <n v="1976"/>
  </r>
  <r>
    <s v="Id4602"/>
    <n v="1975"/>
    <s v="Nov"/>
    <n v="14"/>
    <n v="0"/>
    <n v="41676.080000000002"/>
    <x v="3"/>
    <x v="2"/>
    <s v="R1013"/>
    <s v="Nov"/>
    <n v="1975"/>
  </r>
  <r>
    <s v="Id4603"/>
    <n v="1975"/>
    <s v="Sep"/>
    <n v="29"/>
    <n v="1"/>
    <n v="41681.86"/>
    <x v="3"/>
    <x v="1"/>
    <s v="R1011"/>
    <s v="Sep"/>
    <n v="1975"/>
  </r>
  <r>
    <s v="Id4604"/>
    <n v="1962"/>
    <s v="Sep"/>
    <n v="22"/>
    <n v="0"/>
    <n v="41794.629999999997"/>
    <x v="3"/>
    <x v="0"/>
    <s v="R1011"/>
    <s v="Sep"/>
    <n v="1962"/>
  </r>
  <r>
    <s v="Id4605"/>
    <n v="1966"/>
    <s v="Sep"/>
    <n v="21"/>
    <n v="0"/>
    <n v="41886.54"/>
    <x v="3"/>
    <x v="0"/>
    <s v="R1011"/>
    <s v="Sep"/>
    <n v="1966"/>
  </r>
  <r>
    <s v="Id4606"/>
    <n v="1972"/>
    <s v="Jun"/>
    <n v="8"/>
    <n v="1"/>
    <n v="41919.1"/>
    <x v="3"/>
    <x v="1"/>
    <s v="R1016"/>
    <s v="Jun"/>
    <n v="1972"/>
  </r>
  <r>
    <s v="Id4607"/>
    <n v="1984"/>
    <s v="Nov"/>
    <n v="10"/>
    <n v="3"/>
    <n v="41949.24"/>
    <x v="3"/>
    <x v="1"/>
    <s v="R1013"/>
    <s v="Nov"/>
    <n v="1984"/>
  </r>
  <r>
    <s v="Id4608"/>
    <n v="1968"/>
    <s v="Dec"/>
    <n v="19"/>
    <n v="1"/>
    <n v="41999.519999999997"/>
    <x v="3"/>
    <x v="0"/>
    <s v="R1013"/>
    <s v="Dec"/>
    <n v="1968"/>
  </r>
  <r>
    <s v="Id4609"/>
    <n v="1976"/>
    <s v="Nov"/>
    <n v="28"/>
    <n v="0"/>
    <n v="42111.66"/>
    <x v="3"/>
    <x v="1"/>
    <s v="R1024"/>
    <s v="Nov"/>
    <n v="1976"/>
  </r>
  <r>
    <s v="Id4610"/>
    <n v="1997"/>
    <s v="Dec"/>
    <n v="9"/>
    <n v="2"/>
    <n v="42112.24"/>
    <x v="3"/>
    <x v="0"/>
    <s v="R1013"/>
    <s v="Dec"/>
    <n v="1997"/>
  </r>
  <r>
    <s v="Id4611"/>
    <n v="1979"/>
    <s v="Jul"/>
    <n v="3"/>
    <n v="3"/>
    <n v="42124.52"/>
    <x v="3"/>
    <x v="1"/>
    <s v="R1013"/>
    <s v="Jul"/>
    <n v="1979"/>
  </r>
  <r>
    <s v="Id4612"/>
    <n v="1973"/>
    <s v="Sep"/>
    <n v="18"/>
    <n v="0"/>
    <n v="42188.15"/>
    <x v="3"/>
    <x v="1"/>
    <s v="R1011"/>
    <s v="Sep"/>
    <n v="1973"/>
  </r>
  <r>
    <s v="Id4613"/>
    <n v="1975"/>
    <s v="Aug"/>
    <n v="15"/>
    <n v="1"/>
    <n v="42211.14"/>
    <x v="3"/>
    <x v="0"/>
    <s v="R1013"/>
    <s v="Aug"/>
    <n v="1975"/>
  </r>
  <r>
    <s v="Id4614"/>
    <n v="1967"/>
    <s v="Jun"/>
    <n v="28"/>
    <n v="0"/>
    <n v="42303.69"/>
    <x v="3"/>
    <x v="2"/>
    <s v="R1016"/>
    <s v="Jun"/>
    <n v="1967"/>
  </r>
  <r>
    <s v="Id4615"/>
    <n v="1968"/>
    <s v="Aug"/>
    <n v="3"/>
    <n v="0"/>
    <n v="42478.6"/>
    <x v="3"/>
    <x v="2"/>
    <s v="R1011"/>
    <s v="Aug"/>
    <n v="1968"/>
  </r>
  <r>
    <s v="Id4616"/>
    <n v="1967"/>
    <s v="Jun"/>
    <n v="27"/>
    <n v="0"/>
    <n v="42538.720000000001"/>
    <x v="3"/>
    <x v="0"/>
    <s v="R1011"/>
    <s v="Jun"/>
    <n v="1967"/>
  </r>
  <r>
    <s v="Id4617"/>
    <n v="1979"/>
    <s v="Dec"/>
    <n v="27"/>
    <n v="2"/>
    <n v="42560.43"/>
    <x v="3"/>
    <x v="0"/>
    <s v="R1013"/>
    <s v="Dec"/>
    <n v="1979"/>
  </r>
  <r>
    <s v="Id4618"/>
    <n v="1971"/>
    <s v="Nov"/>
    <n v="3"/>
    <n v="0"/>
    <n v="42644.2"/>
    <x v="3"/>
    <x v="0"/>
    <s v="R1011"/>
    <s v="Nov"/>
    <n v="1971"/>
  </r>
  <r>
    <s v="Id4619"/>
    <n v="1977"/>
    <s v="Oct"/>
    <n v="21"/>
    <n v="2"/>
    <n v="42760.5"/>
    <x v="3"/>
    <x v="2"/>
    <s v="R1012"/>
    <s v="Oct"/>
    <n v="1977"/>
  </r>
  <r>
    <s v="Id4620"/>
    <n v="1965"/>
    <s v="Oct"/>
    <n v="29"/>
    <n v="0"/>
    <n v="42764.12"/>
    <x v="3"/>
    <x v="2"/>
    <s v="R1011"/>
    <s v="Oct"/>
    <n v="1965"/>
  </r>
  <r>
    <s v="Id4621"/>
    <n v="1972"/>
    <s v="Sep"/>
    <n v="10"/>
    <n v="2"/>
    <n v="42856.84"/>
    <x v="3"/>
    <x v="1"/>
    <s v="R1011"/>
    <s v="Sep"/>
    <n v="1972"/>
  </r>
  <r>
    <s v="Id4622"/>
    <n v="1975"/>
    <s v="Oct"/>
    <n v="23"/>
    <n v="1"/>
    <n v="42969.85"/>
    <x v="3"/>
    <x v="0"/>
    <s v="R1013"/>
    <s v="Oct"/>
    <n v="1975"/>
  </r>
  <r>
    <s v="Id4623"/>
    <n v="1978"/>
    <s v="Nov"/>
    <n v="4"/>
    <n v="0"/>
    <n v="42983.46"/>
    <x v="3"/>
    <x v="2"/>
    <s v="R1012"/>
    <s v="Nov"/>
    <n v="1978"/>
  </r>
  <r>
    <s v="Id4624"/>
    <n v="1965"/>
    <s v="Nov"/>
    <n v="29"/>
    <n v="0"/>
    <n v="43073.760000000002"/>
    <x v="0"/>
    <x v="2"/>
    <s v="R1011"/>
    <s v="Nov"/>
    <n v="1965"/>
  </r>
  <r>
    <s v="Id4625"/>
    <n v="1969"/>
    <s v="Dec"/>
    <n v="3"/>
    <n v="0"/>
    <n v="43254.42"/>
    <x v="0"/>
    <x v="2"/>
    <s v="R1016"/>
    <s v="Dec"/>
    <n v="1969"/>
  </r>
  <r>
    <s v="Id4626"/>
    <n v="1965"/>
    <s v="Aug"/>
    <n v="22"/>
    <n v="0"/>
    <n v="43578.94"/>
    <x v="0"/>
    <x v="2"/>
    <s v="R1012"/>
    <s v="Aug"/>
    <n v="1965"/>
  </r>
  <r>
    <s v="Id4627"/>
    <n v="1986"/>
    <s v="Dec"/>
    <n v="29"/>
    <n v="3"/>
    <n v="43753.34"/>
    <x v="0"/>
    <x v="1"/>
    <s v="R1015"/>
    <s v="Dec"/>
    <n v="1986"/>
  </r>
  <r>
    <s v="Id4628"/>
    <n v="1966"/>
    <s v="Oct"/>
    <n v="25"/>
    <n v="2"/>
    <n v="43813.87"/>
    <x v="0"/>
    <x v="2"/>
    <s v="R1013"/>
    <s v="Oct"/>
    <n v="1966"/>
  </r>
  <r>
    <s v="Id4629"/>
    <n v="1966"/>
    <s v="Jul"/>
    <n v="2"/>
    <n v="0"/>
    <n v="43817.45"/>
    <x v="0"/>
    <x v="0"/>
    <s v="R1012"/>
    <s v="Jul"/>
    <n v="1966"/>
  </r>
  <r>
    <s v="Id4630"/>
    <n v="1980"/>
    <s v="Nov"/>
    <n v="10"/>
    <n v="2"/>
    <n v="43896.38"/>
    <x v="0"/>
    <x v="1"/>
    <s v="R1013"/>
    <s v="Nov"/>
    <n v="1980"/>
  </r>
  <r>
    <s v="Id4631"/>
    <n v="1966"/>
    <s v="Oct"/>
    <n v="5"/>
    <n v="0"/>
    <n v="43921.18"/>
    <x v="0"/>
    <x v="2"/>
    <s v="R1012"/>
    <s v="Oct"/>
    <n v="1966"/>
  </r>
  <r>
    <s v="Id4632"/>
    <n v="1988"/>
    <s v="Jul"/>
    <n v="16"/>
    <n v="1"/>
    <n v="43943.88"/>
    <x v="0"/>
    <x v="1"/>
    <s v="R1012"/>
    <s v="Jul"/>
    <n v="1988"/>
  </r>
  <r>
    <s v="Id4633"/>
    <n v="1975"/>
    <s v="Jun"/>
    <n v="1"/>
    <n v="2"/>
    <n v="44202.65"/>
    <x v="0"/>
    <x v="2"/>
    <s v="R1013"/>
    <s v="Jun"/>
    <n v="1975"/>
  </r>
  <r>
    <s v="Id4634"/>
    <n v="1968"/>
    <s v="Nov"/>
    <n v="24"/>
    <n v="2"/>
    <n v="44260.75"/>
    <x v="0"/>
    <x v="1"/>
    <s v="R1013"/>
    <s v="Nov"/>
    <n v="1968"/>
  </r>
  <r>
    <s v="Id4635"/>
    <n v="1971"/>
    <s v="Oct"/>
    <n v="29"/>
    <n v="0"/>
    <n v="44400.41"/>
    <x v="0"/>
    <x v="2"/>
    <s v="R1013"/>
    <s v="Oct"/>
    <n v="1971"/>
  </r>
  <r>
    <s v="Id4636"/>
    <n v="1967"/>
    <s v="Sep"/>
    <n v="14"/>
    <n v="0"/>
    <n v="44423.8"/>
    <x v="0"/>
    <x v="0"/>
    <s v="R1013"/>
    <s v="Sep"/>
    <n v="1967"/>
  </r>
  <r>
    <s v="Id4637"/>
    <n v="2000"/>
    <s v="Aug"/>
    <n v="2"/>
    <n v="1"/>
    <n v="44501.4"/>
    <x v="0"/>
    <x v="0"/>
    <s v="R1013"/>
    <s v="Aug"/>
    <n v="2000"/>
  </r>
  <r>
    <s v="Id4638"/>
    <n v="1993"/>
    <s v="Oct"/>
    <n v="11"/>
    <n v="2"/>
    <n v="44585.46"/>
    <x v="0"/>
    <x v="2"/>
    <s v="R1011"/>
    <s v="Oct"/>
    <n v="1993"/>
  </r>
  <r>
    <s v="Id4639"/>
    <n v="1971"/>
    <s v="Aug"/>
    <n v="13"/>
    <n v="2"/>
    <n v="44641.2"/>
    <x v="0"/>
    <x v="0"/>
    <s v="R1024"/>
    <s v="Aug"/>
    <n v="1971"/>
  </r>
  <r>
    <s v="Id4640"/>
    <n v="1962"/>
    <s v="Dec"/>
    <n v="17"/>
    <n v="0"/>
    <n v="45008.959999999999"/>
    <x v="0"/>
    <x v="2"/>
    <s v="R1013"/>
    <s v="Dec"/>
    <n v="1962"/>
  </r>
  <r>
    <s v="Id4641"/>
    <n v="1974"/>
    <s v="Aug"/>
    <n v="9"/>
    <n v="2"/>
    <n v="45702.02"/>
    <x v="0"/>
    <x v="2"/>
    <s v="R1012"/>
    <s v="Aug"/>
    <n v="1974"/>
  </r>
  <r>
    <s v="Id4642"/>
    <n v="1960"/>
    <s v="Dec"/>
    <n v="21"/>
    <n v="0"/>
    <n v="45710.21"/>
    <x v="0"/>
    <x v="2"/>
    <s v="R1016"/>
    <s v="Dec"/>
    <n v="1960"/>
  </r>
  <r>
    <s v="Id4643"/>
    <n v="1979"/>
    <s v="Aug"/>
    <n v="12"/>
    <n v="0"/>
    <n v="45863.21"/>
    <x v="0"/>
    <x v="1"/>
    <s v="R1013"/>
    <s v="Aug"/>
    <n v="1979"/>
  </r>
  <r>
    <s v="Id4644"/>
    <n v="1985"/>
    <s v="Sep"/>
    <n v="30"/>
    <n v="2"/>
    <n v="46113.51"/>
    <x v="0"/>
    <x v="0"/>
    <s v="R1011"/>
    <s v="Sep"/>
    <n v="1985"/>
  </r>
  <r>
    <s v="Id4645"/>
    <n v="1962"/>
    <s v="Dec"/>
    <n v="4"/>
    <n v="3"/>
    <n v="46130.53"/>
    <x v="3"/>
    <x v="1"/>
    <s v="R1012"/>
    <s v="Dec"/>
    <n v="1962"/>
  </r>
  <r>
    <s v="Id4646"/>
    <n v="1976"/>
    <s v="Dec"/>
    <n v="2"/>
    <n v="3"/>
    <n v="46151.12"/>
    <x v="3"/>
    <x v="0"/>
    <s v="R1013"/>
    <s v="Dec"/>
    <n v="1976"/>
  </r>
  <r>
    <s v="Id4647"/>
    <n v="1978"/>
    <s v="Aug"/>
    <n v="17"/>
    <n v="2"/>
    <n v="46200.99"/>
    <x v="3"/>
    <x v="1"/>
    <s v="R1013"/>
    <s v="Aug"/>
    <n v="1978"/>
  </r>
  <r>
    <s v="Id4648"/>
    <n v="1971"/>
    <s v="Dec"/>
    <n v="6"/>
    <n v="3"/>
    <n v="46255.11"/>
    <x v="3"/>
    <x v="0"/>
    <s v="R1024"/>
    <s v="Dec"/>
    <n v="1971"/>
  </r>
  <r>
    <s v="Id4649"/>
    <n v="1961"/>
    <s v="Aug"/>
    <n v="8"/>
    <n v="0"/>
    <n v="46599.11"/>
    <x v="3"/>
    <x v="1"/>
    <s v="R1013"/>
    <s v="Aug"/>
    <n v="1961"/>
  </r>
  <r>
    <s v="Id4650"/>
    <n v="1969"/>
    <s v="Jun"/>
    <n v="23"/>
    <n v="3"/>
    <n v="46661.440000000002"/>
    <x v="3"/>
    <x v="0"/>
    <s v="R1012"/>
    <s v="Jun"/>
    <n v="1969"/>
  </r>
  <r>
    <s v="Id4651"/>
    <n v="1960"/>
    <s v="Nov"/>
    <n v="17"/>
    <n v="3"/>
    <n v="46718.16"/>
    <x v="3"/>
    <x v="1"/>
    <s v="R1012"/>
    <s v="Nov"/>
    <n v="1960"/>
  </r>
  <r>
    <s v="Id4652"/>
    <n v="1958"/>
    <s v="Sep"/>
    <n v="15"/>
    <n v="0"/>
    <n v="46889.26"/>
    <x v="0"/>
    <x v="0"/>
    <s v="R1013"/>
    <s v="Sep"/>
    <n v="1958"/>
  </r>
  <r>
    <s v="Id4653"/>
    <n v="1959"/>
    <s v="Jul"/>
    <n v="14"/>
    <n v="0"/>
    <n v="47055.53"/>
    <x v="0"/>
    <x v="1"/>
    <s v="R1013"/>
    <s v="Jul"/>
    <n v="1959"/>
  </r>
  <r>
    <s v="Id4654"/>
    <n v="1970"/>
    <s v="Dec"/>
    <n v="28"/>
    <n v="2"/>
    <n v="47269.85"/>
    <x v="3"/>
    <x v="2"/>
    <s v="R1013"/>
    <s v="Dec"/>
    <n v="1970"/>
  </r>
  <r>
    <s v="Id4655"/>
    <n v="1958"/>
    <s v="Sep"/>
    <n v="3"/>
    <n v="2"/>
    <n v="47291.06"/>
    <x v="0"/>
    <x v="1"/>
    <s v="R1011"/>
    <s v="Sep"/>
    <n v="1958"/>
  </r>
  <r>
    <s v="Id4656"/>
    <n v="1959"/>
    <s v="Oct"/>
    <n v="4"/>
    <n v="2"/>
    <n v="47305.31"/>
    <x v="0"/>
    <x v="1"/>
    <s v="R1011"/>
    <s v="Oct"/>
    <n v="1959"/>
  </r>
  <r>
    <s v="Id4657"/>
    <n v="1961"/>
    <s v="Jun"/>
    <n v="13"/>
    <n v="1"/>
    <n v="47403.88"/>
    <x v="3"/>
    <x v="0"/>
    <s v="R1011"/>
    <s v="Jun"/>
    <n v="1961"/>
  </r>
  <r>
    <s v="Id4658"/>
    <n v="1971"/>
    <s v="Sep"/>
    <n v="27"/>
    <n v="2"/>
    <n v="47462.89"/>
    <x v="3"/>
    <x v="2"/>
    <s v="R1013"/>
    <s v="Sep"/>
    <n v="1971"/>
  </r>
  <r>
    <s v="Id4659"/>
    <n v="1964"/>
    <s v="Nov"/>
    <n v="7"/>
    <n v="2"/>
    <n v="47496.49"/>
    <x v="3"/>
    <x v="0"/>
    <s v="R1012"/>
    <s v="Nov"/>
    <n v="1964"/>
  </r>
  <r>
    <s v="Id4660"/>
    <n v="1963"/>
    <s v="Aug"/>
    <n v="5"/>
    <n v="1"/>
    <n v="47896.79"/>
    <x v="3"/>
    <x v="0"/>
    <s v="R1024"/>
    <s v="Aug"/>
    <n v="1963"/>
  </r>
  <r>
    <s v="Id4661"/>
    <n v="1958"/>
    <s v="Nov"/>
    <n v="16"/>
    <n v="1"/>
    <n v="47928.03"/>
    <x v="0"/>
    <x v="0"/>
    <s v="R1011"/>
    <s v="Nov"/>
    <n v="1958"/>
  </r>
  <r>
    <s v="Id4662"/>
    <n v="1962"/>
    <s v="Aug"/>
    <n v="27"/>
    <n v="0"/>
    <n v="48173.36"/>
    <x v="3"/>
    <x v="0"/>
    <s v="R1011"/>
    <s v="Aug"/>
    <n v="1962"/>
  </r>
  <r>
    <s v="Id4663"/>
    <n v="1961"/>
    <s v="Dec"/>
    <n v="21"/>
    <n v="1"/>
    <n v="48517.56"/>
    <x v="3"/>
    <x v="0"/>
    <s v="R1024"/>
    <s v="Dec"/>
    <n v="1961"/>
  </r>
  <r>
    <s v="Id4664"/>
    <n v="1968"/>
    <s v="Dec"/>
    <n v="1"/>
    <n v="3"/>
    <n v="48549.18"/>
    <x v="3"/>
    <x v="0"/>
    <s v="R1016"/>
    <s v="Dec"/>
    <n v="1968"/>
  </r>
  <r>
    <s v="Id4665"/>
    <n v="1962"/>
    <s v="Oct"/>
    <n v="11"/>
    <n v="0"/>
    <n v="48673.56"/>
    <x v="3"/>
    <x v="2"/>
    <s v="R1013"/>
    <s v="Oct"/>
    <n v="1962"/>
  </r>
  <r>
    <s v="Id4666"/>
    <n v="1965"/>
    <s v="Oct"/>
    <n v="27"/>
    <n v="1"/>
    <n v="48675.519999999997"/>
    <x v="3"/>
    <x v="2"/>
    <s v="R1013"/>
    <s v="Oct"/>
    <n v="1965"/>
  </r>
  <r>
    <s v="Id4667"/>
    <n v="1959"/>
    <s v="Jul"/>
    <n v="22"/>
    <n v="0"/>
    <n v="48824.45"/>
    <x v="0"/>
    <x v="1"/>
    <s v="R1011"/>
    <s v="Jul"/>
    <n v="1959"/>
  </r>
  <r>
    <s v="Id4668"/>
    <n v="1978"/>
    <s v="Dec"/>
    <n v="29"/>
    <n v="0"/>
    <n v="48885.14"/>
    <x v="3"/>
    <x v="2"/>
    <s v="R1013"/>
    <s v="Dec"/>
    <n v="1978"/>
  </r>
  <r>
    <s v="Id4669"/>
    <n v="1963"/>
    <s v="Sep"/>
    <n v="4"/>
    <n v="1"/>
    <n v="48970.25"/>
    <x v="3"/>
    <x v="2"/>
    <s v="R1013"/>
    <s v="Sep"/>
    <n v="1963"/>
  </r>
  <r>
    <s v="Id4670"/>
    <n v="1958"/>
    <s v="Jun"/>
    <n v="27"/>
    <n v="2"/>
    <n v="49577.66"/>
    <x v="0"/>
    <x v="2"/>
    <s v="R1013"/>
    <s v="Jun"/>
    <n v="1958"/>
  </r>
  <r>
    <s v="Id4671"/>
    <n v="1994"/>
    <s v="Oct"/>
    <n v="27"/>
    <n v="1"/>
    <n v="51194.559999999998"/>
    <x v="3"/>
    <x v="0"/>
    <s v="R1011"/>
    <s v="Oct"/>
    <n v="1994"/>
  </r>
  <r>
    <s v="Id4672"/>
    <n v="1962"/>
    <s v="Aug"/>
    <n v="4"/>
    <n v="0"/>
    <n v="52590.83"/>
    <x v="3"/>
    <x v="0"/>
    <s v="R1011"/>
    <s v="Aug"/>
    <n v="1962"/>
  </r>
  <r>
    <s v="Id4673"/>
    <n v="1989"/>
    <s v="Jun"/>
    <n v="19"/>
    <n v="0"/>
    <n v="55135.4"/>
    <x v="3"/>
    <x v="2"/>
    <s v="R1012"/>
    <s v="Jun"/>
    <n v="1989"/>
  </r>
  <r>
    <s v="Id4674"/>
    <n v="1991"/>
    <s v="Jun"/>
    <n v="6"/>
    <n v="1"/>
    <n v="58571.07"/>
    <x v="3"/>
    <x v="0"/>
    <s v="R1024"/>
    <s v="Jun"/>
    <n v="1991"/>
  </r>
  <r>
    <s v="Id4675"/>
    <n v="1970"/>
    <s v="?"/>
    <n v="11"/>
    <n v="3"/>
    <n v="60021.4"/>
    <x v="3"/>
    <x v="1"/>
    <s v="R1012"/>
    <s v="Sep"/>
    <n v="1970"/>
  </r>
  <r>
    <s v="Id4676"/>
    <n v="1977"/>
    <s v="Jun"/>
    <n v="8"/>
    <n v="0"/>
    <n v="62592.87"/>
    <x v="0"/>
    <x v="0"/>
    <s v="R1013"/>
    <s v="Jun"/>
    <n v="1977"/>
  </r>
  <r>
    <s v="Id4677"/>
    <n v="1968"/>
    <s v="Oct"/>
    <n v="12"/>
    <n v="0"/>
    <n v="63770.43"/>
    <x v="3"/>
    <x v="0"/>
    <s v="R1013"/>
    <s v="Oct"/>
    <n v="196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s v="Ms."/>
    <s v="Kelly"/>
    <s v="Hawks"/>
    <x v="0"/>
    <x v="0"/>
    <x v="0"/>
    <x v="0"/>
    <x v="0"/>
    <s v="No"/>
    <x v="0"/>
    <x v="0"/>
    <x v="0"/>
    <s v="9-Jul-1992"/>
    <x v="0"/>
    <n v="563.84"/>
    <x v="0"/>
    <s v="tier - 3"/>
    <x v="0"/>
  </r>
  <r>
    <s v="Id2"/>
    <s v="Mr."/>
    <s v="Matthew D"/>
    <s v="Lehner"/>
    <x v="1"/>
    <x v="1"/>
    <x v="0"/>
    <x v="0"/>
    <x v="0"/>
    <s v="No"/>
    <x v="0"/>
    <x v="0"/>
    <x v="1"/>
    <s v="30-Nov-1992"/>
    <x v="0"/>
    <n v="570.62"/>
    <x v="0"/>
    <s v="tier - 1"/>
    <x v="0"/>
  </r>
  <r>
    <s v="Id3"/>
    <s v="Mr."/>
    <s v="Phil"/>
    <s v="Lu"/>
    <x v="2"/>
    <x v="2"/>
    <x v="0"/>
    <x v="0"/>
    <x v="0"/>
    <s v="yes"/>
    <x v="1"/>
    <x v="0"/>
    <x v="0"/>
    <s v="30-Jun-1993"/>
    <x v="1"/>
    <n v="600"/>
    <x v="0"/>
    <s v="tier - 1"/>
    <x v="0"/>
  </r>
  <r>
    <s v="Id4"/>
    <s v="Ms."/>
    <s v="Kelsey"/>
    <s v="Osborne"/>
    <x v="3"/>
    <x v="3"/>
    <x v="0"/>
    <x v="0"/>
    <x v="0"/>
    <s v="No"/>
    <x v="0"/>
    <x v="0"/>
    <x v="1"/>
    <s v="13-Sep-1992"/>
    <x v="0"/>
    <n v="604.54"/>
    <x v="1"/>
    <s v="tier - 3"/>
    <x v="0"/>
  </r>
  <r>
    <s v="Id5"/>
    <s v="Ms."/>
    <s v="Kristyn"/>
    <s v="Kadala"/>
    <x v="4"/>
    <x v="4"/>
    <x v="0"/>
    <x v="0"/>
    <x v="0"/>
    <s v="No"/>
    <x v="0"/>
    <x v="0"/>
    <x v="2"/>
    <s v="27-Jul-1998"/>
    <x v="2"/>
    <n v="637.26"/>
    <x v="1"/>
    <s v="tier - 3"/>
    <x v="0"/>
  </r>
  <r>
    <s v="Id6"/>
    <s v="Mr."/>
    <s v="Russell B."/>
    <s v="Baker"/>
    <x v="5"/>
    <x v="5"/>
    <x v="0"/>
    <x v="0"/>
    <x v="0"/>
    <s v="No"/>
    <x v="0"/>
    <x v="0"/>
    <x v="0"/>
    <s v="20-Nov-2001"/>
    <x v="3"/>
    <n v="646.14"/>
    <x v="1"/>
    <s v="tier - 3"/>
    <x v="1"/>
  </r>
  <r>
    <s v="Id7"/>
    <s v="Mr."/>
    <s v="Scott"/>
    <s v="Macpherson"/>
    <x v="6"/>
    <x v="6"/>
    <x v="0"/>
    <x v="0"/>
    <x v="0"/>
    <s v="No"/>
    <x v="0"/>
    <x v="0"/>
    <x v="1"/>
    <s v="1-Jun-1993"/>
    <x v="0"/>
    <n v="650"/>
    <x v="1"/>
    <s v="tier - 3"/>
    <x v="0"/>
  </r>
  <r>
    <s v="Id8"/>
    <s v="Mr."/>
    <s v="Stephen"/>
    <s v="Hallman"/>
    <x v="7"/>
    <x v="7"/>
    <x v="0"/>
    <x v="0"/>
    <x v="0"/>
    <s v="No"/>
    <x v="2"/>
    <x v="0"/>
    <x v="0"/>
    <s v="4-Jul-1995"/>
    <x v="4"/>
    <n v="650"/>
    <x v="1"/>
    <s v="tier - 3"/>
    <x v="0"/>
  </r>
  <r>
    <s v="Id9"/>
    <s v="Mr."/>
    <s v="Patrick R."/>
    <s v="Moran"/>
    <x v="8"/>
    <x v="8"/>
    <x v="0"/>
    <x v="1"/>
    <x v="0"/>
    <s v="yes"/>
    <x v="3"/>
    <x v="0"/>
    <x v="0"/>
    <s v="29-Nov-2002"/>
    <x v="5"/>
    <n v="668"/>
    <x v="1"/>
    <s v="tier - 2"/>
    <x v="1"/>
  </r>
  <r>
    <s v="Id10"/>
    <s v="Ms."/>
    <s v="Brooke N."/>
    <s v="Benner"/>
    <x v="9"/>
    <x v="9"/>
    <x v="0"/>
    <x v="0"/>
    <x v="0"/>
    <s v="No"/>
    <x v="0"/>
    <x v="0"/>
    <x v="0"/>
    <s v="9-Nov-1997"/>
    <x v="6"/>
    <n v="670"/>
    <x v="1"/>
    <s v="tier - 3"/>
    <x v="0"/>
  </r>
  <r>
    <s v="Id11"/>
    <s v="Ms."/>
    <s v="Paola Andrea"/>
    <s v="Fierro Vargas"/>
    <x v="10"/>
    <x v="10"/>
    <x v="0"/>
    <x v="0"/>
    <x v="0"/>
    <s v="yes"/>
    <x v="1"/>
    <x v="0"/>
    <x v="1"/>
    <s v="12-Sep-2001"/>
    <x v="3"/>
    <n v="687.54"/>
    <x v="1"/>
    <s v="tier - 2"/>
    <x v="0"/>
  </r>
  <r>
    <s v="Id12"/>
    <s v="Mr."/>
    <s v="David"/>
    <s v="Franz"/>
    <x v="11"/>
    <x v="11"/>
    <x v="0"/>
    <x v="0"/>
    <x v="0"/>
    <s v="No"/>
    <x v="0"/>
    <x v="0"/>
    <x v="0"/>
    <s v="26-Dec-1999"/>
    <x v="7"/>
    <n v="700"/>
    <x v="0"/>
    <s v="tier - 3"/>
    <x v="0"/>
  </r>
  <r>
    <s v="Id13"/>
    <s v="Mr."/>
    <s v="Wade"/>
    <s v="Foster"/>
    <x v="12"/>
    <x v="12"/>
    <x v="0"/>
    <x v="0"/>
    <x v="0"/>
    <s v="No"/>
    <x v="0"/>
    <x v="0"/>
    <x v="0"/>
    <s v="14-Dec-1999"/>
    <x v="7"/>
    <n v="722.99"/>
    <x v="1"/>
    <s v="tier - 1"/>
    <x v="0"/>
  </r>
  <r>
    <s v="Id14"/>
    <s v="Mr."/>
    <s v="Franklin"/>
    <s v="Tenorio"/>
    <x v="13"/>
    <x v="13"/>
    <x v="0"/>
    <x v="0"/>
    <x v="0"/>
    <s v="No"/>
    <x v="0"/>
    <x v="0"/>
    <x v="0"/>
    <s v="19-sep-2002"/>
    <x v="5"/>
    <n v="750"/>
    <x v="1"/>
    <s v="tier - 1"/>
    <x v="1"/>
  </r>
  <r>
    <s v="Id15"/>
    <s v="Ms."/>
    <s v="Leilani M."/>
    <s v="Rios"/>
    <x v="14"/>
    <x v="14"/>
    <x v="0"/>
    <x v="0"/>
    <x v="0"/>
    <s v="yes"/>
    <x v="1"/>
    <x v="0"/>
    <x v="0"/>
    <s v="9-Aug-1993"/>
    <x v="1"/>
    <n v="760"/>
    <x v="1"/>
    <s v="tier - 1"/>
    <x v="0"/>
  </r>
  <r>
    <s v="Id16"/>
    <s v="Mr."/>
    <s v="Philippe"/>
    <s v="Viau-Dupuis"/>
    <x v="15"/>
    <x v="15"/>
    <x v="0"/>
    <x v="0"/>
    <x v="0"/>
    <s v="No"/>
    <x v="0"/>
    <x v="0"/>
    <x v="0"/>
    <s v="22-Oct-1996"/>
    <x v="8"/>
    <n v="760"/>
    <x v="1"/>
    <s v="tier - 3"/>
    <x v="0"/>
  </r>
  <r>
    <s v="Id17"/>
    <s v="Ms."/>
    <s v="Jennifer A."/>
    <s v="Cronin"/>
    <x v="16"/>
    <x v="16"/>
    <x v="0"/>
    <x v="0"/>
    <x v="0"/>
    <s v="No"/>
    <x v="2"/>
    <x v="0"/>
    <x v="0"/>
    <s v="28-Jun-1993"/>
    <x v="1"/>
    <n v="770"/>
    <x v="1"/>
    <s v="tier - 3"/>
    <x v="0"/>
  </r>
  <r>
    <s v="Id18"/>
    <s v="Ms."/>
    <s v="Christina M."/>
    <s v="Noordstar"/>
    <x v="17"/>
    <x v="17"/>
    <x v="0"/>
    <x v="1"/>
    <x v="0"/>
    <s v="yes"/>
    <x v="3"/>
    <x v="0"/>
    <x v="0"/>
    <s v="18-sep-1996"/>
    <x v="8"/>
    <n v="770.38"/>
    <x v="1"/>
    <s v="tier - 2"/>
    <x v="1"/>
  </r>
  <r>
    <s v="Id19"/>
    <s v="Mr."/>
    <s v="Said Sr."/>
    <s v="Boudalia"/>
    <x v="18"/>
    <x v="18"/>
    <x v="0"/>
    <x v="0"/>
    <x v="0"/>
    <s v="yes"/>
    <x v="3"/>
    <x v="0"/>
    <x v="2"/>
    <s v="7-Dec-1995"/>
    <x v="4"/>
    <n v="773.54"/>
    <x v="1"/>
    <s v="tier - 2"/>
    <x v="0"/>
  </r>
  <r>
    <s v="Id20"/>
    <s v="Mr."/>
    <s v="John"/>
    <s v="Flor"/>
    <x v="19"/>
    <x v="19"/>
    <x v="0"/>
    <x v="0"/>
    <x v="0"/>
    <s v="No"/>
    <x v="0"/>
    <x v="0"/>
    <x v="0"/>
    <s v="7-Oct-2004"/>
    <x v="9"/>
    <n v="830.52"/>
    <x v="1"/>
    <s v="tier - 2"/>
    <x v="2"/>
  </r>
  <r>
    <s v="Id21"/>
    <s v="Mr."/>
    <s v="Myles"/>
    <s v="Fennon"/>
    <x v="20"/>
    <x v="20"/>
    <x v="0"/>
    <x v="0"/>
    <x v="0"/>
    <s v="yes"/>
    <x v="1"/>
    <x v="0"/>
    <x v="0"/>
    <s v="18-Nov-2000"/>
    <x v="10"/>
    <n v="865.41"/>
    <x v="1"/>
    <s v="tier - 1"/>
    <x v="0"/>
  </r>
  <r>
    <s v="Id22"/>
    <s v="Ms."/>
    <s v="Madelyn C"/>
    <s v="Hribar"/>
    <x v="21"/>
    <x v="21"/>
    <x v="0"/>
    <x v="0"/>
    <x v="0"/>
    <s v="yes"/>
    <x v="1"/>
    <x v="0"/>
    <x v="1"/>
    <s v="27-Nov-1993"/>
    <x v="1"/>
    <n v="896.21"/>
    <x v="1"/>
    <s v="tier - 1"/>
    <x v="0"/>
  </r>
  <r>
    <s v="Id23"/>
    <s v="Ms."/>
    <s v="Nicole"/>
    <s v="Tassello"/>
    <x v="22"/>
    <x v="22"/>
    <x v="0"/>
    <x v="0"/>
    <x v="0"/>
    <s v="No"/>
    <x v="2"/>
    <x v="0"/>
    <x v="0"/>
    <s v="30-Oct-1994"/>
    <x v="11"/>
    <n v="915.07"/>
    <x v="1"/>
    <s v="tier - 1"/>
    <x v="0"/>
  </r>
  <r>
    <s v="Id24"/>
    <s v="Mr."/>
    <s v="Eric A."/>
    <s v="Mauricette"/>
    <x v="23"/>
    <x v="23"/>
    <x v="0"/>
    <x v="0"/>
    <x v="0"/>
    <s v="yes"/>
    <x v="1"/>
    <x v="0"/>
    <x v="0"/>
    <s v="28-Oct-1995"/>
    <x v="4"/>
    <n v="928.59"/>
    <x v="1"/>
    <s v="tier - 1"/>
    <x v="0"/>
  </r>
  <r>
    <s v="Id25"/>
    <s v="Mr."/>
    <s v="Emiliano I."/>
    <s v="Garcia"/>
    <x v="24"/>
    <x v="24"/>
    <x v="0"/>
    <x v="0"/>
    <x v="0"/>
    <s v="yes"/>
    <x v="1"/>
    <x v="0"/>
    <x v="2"/>
    <s v="19-Aug-2001"/>
    <x v="3"/>
    <n v="964.71"/>
    <x v="1"/>
    <s v="tier - 2"/>
    <x v="0"/>
  </r>
  <r>
    <s v="Id26"/>
    <s v="Mr."/>
    <s v="Adam"/>
    <s v="Airoldi"/>
    <x v="25"/>
    <x v="25"/>
    <x v="0"/>
    <x v="0"/>
    <x v="0"/>
    <s v="No"/>
    <x v="2"/>
    <x v="0"/>
    <x v="0"/>
    <s v="22-Nov-1994"/>
    <x v="11"/>
    <n v="1006.65"/>
    <x v="1"/>
    <s v="tier - 2"/>
    <x v="0"/>
  </r>
  <r>
    <s v="Id27"/>
    <s v="Mr."/>
    <s v="Zach"/>
    <s v="Cater-Cyker"/>
    <x v="26"/>
    <x v="26"/>
    <x v="0"/>
    <x v="0"/>
    <x v="0"/>
    <s v="No"/>
    <x v="0"/>
    <x v="0"/>
    <x v="0"/>
    <s v="9-Oct-2000"/>
    <x v="10"/>
    <n v="1012"/>
    <x v="1"/>
    <s v="tier - 2"/>
    <x v="0"/>
  </r>
  <r>
    <s v="Id28"/>
    <s v="Ms."/>
    <s v="Stephanie W."/>
    <s v="Hamm"/>
    <x v="27"/>
    <x v="27"/>
    <x v="0"/>
    <x v="1"/>
    <x v="0"/>
    <s v="yes"/>
    <x v="3"/>
    <x v="0"/>
    <x v="2"/>
    <s v="5-Aug-1999"/>
    <x v="7"/>
    <n v="1019"/>
    <x v="1"/>
    <s v="tier - 2"/>
    <x v="0"/>
  </r>
  <r>
    <s v="Id29"/>
    <s v="Mr."/>
    <s v="Stephen"/>
    <s v="Cox"/>
    <x v="28"/>
    <x v="28"/>
    <x v="0"/>
    <x v="0"/>
    <x v="0"/>
    <s v="yes"/>
    <x v="1"/>
    <x v="0"/>
    <x v="0"/>
    <s v="5-Oct-1995"/>
    <x v="4"/>
    <n v="1033.74"/>
    <x v="1"/>
    <s v="tier - 1"/>
    <x v="0"/>
  </r>
  <r>
    <s v="Id30"/>
    <s v="Ms."/>
    <s v="Natalie"/>
    <s v="Sachrajda"/>
    <x v="29"/>
    <x v="29"/>
    <x v="0"/>
    <x v="0"/>
    <x v="0"/>
    <s v="No"/>
    <x v="0"/>
    <x v="0"/>
    <x v="0"/>
    <s v="17-Nov-1994"/>
    <x v="11"/>
    <n v="1044"/>
    <x v="1"/>
    <s v="tier - 2"/>
    <x v="0"/>
  </r>
  <r>
    <s v="Id31"/>
    <s v="Ms."/>
    <s v="Nicole J."/>
    <s v="Gareri"/>
    <x v="30"/>
    <x v="30"/>
    <x v="0"/>
    <x v="0"/>
    <x v="0"/>
    <s v="No"/>
    <x v="0"/>
    <x v="0"/>
    <x v="0"/>
    <s v="20-Jul-2002"/>
    <x v="5"/>
    <n v="1047"/>
    <x v="1"/>
    <s v="tier - 1"/>
    <x v="0"/>
  </r>
  <r>
    <s v="Id32"/>
    <s v="Mr."/>
    <s v="Jefferson D"/>
    <s v="Welch"/>
    <x v="31"/>
    <x v="31"/>
    <x v="0"/>
    <x v="0"/>
    <x v="0"/>
    <s v="yes"/>
    <x v="0"/>
    <x v="0"/>
    <x v="2"/>
    <s v="1-Jul-2002"/>
    <x v="5"/>
    <n v="1049"/>
    <x v="1"/>
    <s v="tier - 2"/>
    <x v="1"/>
  </r>
  <r>
    <s v="Id33"/>
    <s v="Mr."/>
    <s v="Brendan D."/>
    <s v="Prindiville"/>
    <x v="32"/>
    <x v="32"/>
    <x v="0"/>
    <x v="0"/>
    <x v="0"/>
    <s v="No"/>
    <x v="0"/>
    <x v="0"/>
    <x v="0"/>
    <s v="1-Jun-1995"/>
    <x v="11"/>
    <n v="1056"/>
    <x v="1"/>
    <s v="tier - 2"/>
    <x v="0"/>
  </r>
  <r>
    <s v="Id34"/>
    <s v="Ms."/>
    <s v="Courtney"/>
    <s v="Kincaid"/>
    <x v="33"/>
    <x v="33"/>
    <x v="0"/>
    <x v="0"/>
    <x v="0"/>
    <s v="yes"/>
    <x v="0"/>
    <x v="0"/>
    <x v="1"/>
    <s v="28-Sep-1993"/>
    <x v="1"/>
    <n v="1068"/>
    <x v="1"/>
    <s v="tier - 1"/>
    <x v="0"/>
  </r>
  <r>
    <s v="Id35"/>
    <s v="Ms."/>
    <s v="Sydney L."/>
    <s v="Bruestle"/>
    <x v="34"/>
    <x v="34"/>
    <x v="0"/>
    <x v="1"/>
    <x v="0"/>
    <s v="No"/>
    <x v="3"/>
    <x v="0"/>
    <x v="1"/>
    <s v="24-Aug-2004"/>
    <x v="9"/>
    <n v="1070"/>
    <x v="1"/>
    <s v="tier - 3"/>
    <x v="0"/>
  </r>
  <r>
    <s v="Id36"/>
    <s v="Mr."/>
    <s v="Julien"/>
    <s v="Lachance"/>
    <x v="35"/>
    <x v="35"/>
    <x v="0"/>
    <x v="0"/>
    <x v="0"/>
    <s v="No"/>
    <x v="0"/>
    <x v="0"/>
    <x v="0"/>
    <s v="13-Aug-1997"/>
    <x v="6"/>
    <n v="1071"/>
    <x v="1"/>
    <s v="tier - 3"/>
    <x v="0"/>
  </r>
  <r>
    <s v="Id37"/>
    <s v="Mr."/>
    <s v="Ryan M"/>
    <s v="Eason"/>
    <x v="13"/>
    <x v="36"/>
    <x v="0"/>
    <x v="0"/>
    <x v="0"/>
    <s v="No"/>
    <x v="0"/>
    <x v="0"/>
    <x v="0"/>
    <s v="26-Dec-1998"/>
    <x v="2"/>
    <n v="1082"/>
    <x v="1"/>
    <s v="tier - 2"/>
    <x v="0"/>
  </r>
  <r>
    <s v="Id38"/>
    <s v="Ms."/>
    <s v="Anna H."/>
    <s v="Grummon"/>
    <x v="36"/>
    <x v="37"/>
    <x v="0"/>
    <x v="0"/>
    <x v="0"/>
    <s v="No"/>
    <x v="0"/>
    <x v="0"/>
    <x v="0"/>
    <s v="13-Aug-2002"/>
    <x v="5"/>
    <n v="1086"/>
    <x v="1"/>
    <s v="tier - 3"/>
    <x v="0"/>
  </r>
  <r>
    <s v="Id39"/>
    <s v="Ms."/>
    <s v="Samantha"/>
    <s v="Vanwechel"/>
    <x v="37"/>
    <x v="38"/>
    <x v="0"/>
    <x v="0"/>
    <x v="0"/>
    <s v="No"/>
    <x v="0"/>
    <x v="0"/>
    <x v="0"/>
    <s v="12-Nov-2004"/>
    <x v="9"/>
    <n v="1121.8699999999999"/>
    <x v="1"/>
    <s v="tier - 1"/>
    <x v="0"/>
  </r>
  <r>
    <s v="Id40"/>
    <s v="Mr."/>
    <s v="Robert"/>
    <s v="Fisher"/>
    <x v="38"/>
    <x v="39"/>
    <x v="0"/>
    <x v="1"/>
    <x v="0"/>
    <s v="No"/>
    <x v="3"/>
    <x v="0"/>
    <x v="2"/>
    <s v="14-Jun-2004"/>
    <x v="9"/>
    <n v="1131.51"/>
    <x v="1"/>
    <s v="tier - 1"/>
    <x v="0"/>
  </r>
  <r>
    <s v="Id41"/>
    <s v="Mr."/>
    <s v="James R."/>
    <s v="Jenkins"/>
    <x v="39"/>
    <x v="40"/>
    <x v="1"/>
    <x v="0"/>
    <x v="0"/>
    <s v="No"/>
    <x v="3"/>
    <x v="0"/>
    <x v="2"/>
    <s v="19-Jul-2002"/>
    <x v="5"/>
    <n v="1132"/>
    <x v="1"/>
    <s v="tier - 1"/>
    <x v="0"/>
  </r>
  <r>
    <s v="Id42"/>
    <s v="Ms."/>
    <s v="Roseann"/>
    <s v="Peters"/>
    <x v="40"/>
    <x v="41"/>
    <x v="0"/>
    <x v="0"/>
    <x v="0"/>
    <s v="yes"/>
    <x v="0"/>
    <x v="0"/>
    <x v="0"/>
    <s v="6-Oct-2004"/>
    <x v="9"/>
    <n v="1135"/>
    <x v="1"/>
    <s v="tier - 3"/>
    <x v="0"/>
  </r>
  <r>
    <s v="Id43"/>
    <s v="Ms."/>
    <s v="Nicole"/>
    <s v="Aha"/>
    <x v="9"/>
    <x v="42"/>
    <x v="0"/>
    <x v="0"/>
    <x v="0"/>
    <s v="No"/>
    <x v="0"/>
    <x v="0"/>
    <x v="0"/>
    <s v="11-Jun-2004"/>
    <x v="9"/>
    <n v="1135.94"/>
    <x v="1"/>
    <s v="tier - 3"/>
    <x v="0"/>
  </r>
  <r>
    <s v="Id44"/>
    <s v="Mr."/>
    <s v="Spencer"/>
    <s v="McElwain"/>
    <x v="41"/>
    <x v="43"/>
    <x v="0"/>
    <x v="0"/>
    <x v="0"/>
    <s v="No"/>
    <x v="0"/>
    <x v="0"/>
    <x v="0"/>
    <s v="28-Nov-2004"/>
    <x v="9"/>
    <n v="1136.4000000000001"/>
    <x v="1"/>
    <s v="tier - 3"/>
    <x v="0"/>
  </r>
  <r>
    <s v="Id45"/>
    <s v="Mr."/>
    <s v="Eric W"/>
    <s v="Januszewski"/>
    <x v="42"/>
    <x v="44"/>
    <x v="0"/>
    <x v="0"/>
    <x v="0"/>
    <s v="yes"/>
    <x v="3"/>
    <x v="0"/>
    <x v="0"/>
    <s v="11-Aug-2002"/>
    <x v="5"/>
    <n v="1137"/>
    <x v="1"/>
    <s v="tier - 1"/>
    <x v="0"/>
  </r>
  <r>
    <s v="Id46"/>
    <s v="Ms."/>
    <s v="Brianna L"/>
    <s v="Rohne"/>
    <x v="43"/>
    <x v="45"/>
    <x v="0"/>
    <x v="0"/>
    <x v="0"/>
    <s v="yes"/>
    <x v="3"/>
    <x v="0"/>
    <x v="2"/>
    <s v="6-Nov-2004"/>
    <x v="9"/>
    <n v="1137.01"/>
    <x v="1"/>
    <s v="tier - 1"/>
    <x v="0"/>
  </r>
  <r>
    <s v="Id47"/>
    <s v="Mr."/>
    <s v="Thomas J."/>
    <s v="O'Grady"/>
    <x v="44"/>
    <x v="46"/>
    <x v="0"/>
    <x v="0"/>
    <x v="0"/>
    <s v="yes"/>
    <x v="1"/>
    <x v="0"/>
    <x v="2"/>
    <s v="15-Oct-2004"/>
    <x v="9"/>
    <n v="1137.01"/>
    <x v="1"/>
    <s v="tier - 1"/>
    <x v="0"/>
  </r>
  <r>
    <s v="Id48"/>
    <s v="Ms."/>
    <s v="Melissa L"/>
    <s v="Peters"/>
    <x v="45"/>
    <x v="47"/>
    <x v="0"/>
    <x v="0"/>
    <x v="0"/>
    <s v="No"/>
    <x v="0"/>
    <x v="0"/>
    <x v="2"/>
    <s v="27-Nov-2004"/>
    <x v="9"/>
    <n v="1137.47"/>
    <x v="1"/>
    <s v="tier - 2"/>
    <x v="0"/>
  </r>
  <r>
    <s v="Id49"/>
    <s v="Mr."/>
    <s v="Flavio"/>
    <s v="De Simone"/>
    <x v="46"/>
    <x v="48"/>
    <x v="0"/>
    <x v="0"/>
    <x v="0"/>
    <s v="yes"/>
    <x v="1"/>
    <x v="0"/>
    <x v="2"/>
    <s v="25-Oct-2001"/>
    <x v="3"/>
    <n v="1141"/>
    <x v="1"/>
    <s v="tier - 1"/>
    <x v="0"/>
  </r>
  <r>
    <s v="Id50"/>
    <s v="Mr."/>
    <s v="Ryan"/>
    <s v="Beckett"/>
    <x v="47"/>
    <x v="49"/>
    <x v="0"/>
    <x v="0"/>
    <x v="0"/>
    <s v="yes"/>
    <x v="1"/>
    <x v="0"/>
    <x v="2"/>
    <s v="12-Sep-2004"/>
    <x v="9"/>
    <n v="1141.45"/>
    <x v="1"/>
    <s v="tier - 3"/>
    <x v="0"/>
  </r>
  <r>
    <s v="Id51"/>
    <s v="Mr."/>
    <s v="Anthony J."/>
    <s v="Sobrilsky"/>
    <x v="48"/>
    <x v="50"/>
    <x v="0"/>
    <x v="0"/>
    <x v="0"/>
    <s v="yes"/>
    <x v="3"/>
    <x v="0"/>
    <x v="0"/>
    <s v="1-Oct-2002"/>
    <x v="5"/>
    <n v="1142"/>
    <x v="1"/>
    <s v="tier - 2"/>
    <x v="2"/>
  </r>
  <r>
    <s v="Id52"/>
    <s v="Ms."/>
    <s v="Alex"/>
    <s v="Wang"/>
    <x v="49"/>
    <x v="51"/>
    <x v="0"/>
    <x v="0"/>
    <x v="0"/>
    <s v="No"/>
    <x v="0"/>
    <x v="0"/>
    <x v="0"/>
    <s v="10-Jun-2004"/>
    <x v="9"/>
    <n v="1146.8"/>
    <x v="0"/>
    <s v="tier - 2"/>
    <x v="0"/>
  </r>
  <r>
    <s v="Id53"/>
    <s v="Mr."/>
    <s v="David"/>
    <s v="Campa"/>
    <x v="50"/>
    <x v="52"/>
    <x v="0"/>
    <x v="1"/>
    <x v="0"/>
    <s v="yes"/>
    <x v="3"/>
    <x v="0"/>
    <x v="2"/>
    <s v="12-Jun-2003"/>
    <x v="12"/>
    <n v="1149"/>
    <x v="0"/>
    <s v="tier - 1"/>
    <x v="1"/>
  </r>
  <r>
    <s v="Id54"/>
    <s v="Mr."/>
    <s v="Andrew B"/>
    <s v="Clifford"/>
    <x v="51"/>
    <x v="53"/>
    <x v="0"/>
    <x v="0"/>
    <x v="0"/>
    <s v="No"/>
    <x v="0"/>
    <x v="0"/>
    <x v="0"/>
    <s v="18-Jul-2004"/>
    <x v="9"/>
    <n v="1149.4000000000001"/>
    <x v="0"/>
    <s v="tier - 2"/>
    <x v="0"/>
  </r>
  <r>
    <s v="Id55"/>
    <s v="Ms."/>
    <s v="Dara E"/>
    <s v="Dalmata"/>
    <x v="52"/>
    <x v="54"/>
    <x v="0"/>
    <x v="0"/>
    <x v="0"/>
    <s v="No"/>
    <x v="0"/>
    <x v="0"/>
    <x v="0"/>
    <s v="26-Jul-1994"/>
    <x v="11"/>
    <n v="1158.32"/>
    <x v="0"/>
    <s v="tier - 1"/>
    <x v="0"/>
  </r>
  <r>
    <s v="Id56"/>
    <s v="Ms."/>
    <s v="Inna"/>
    <s v="Vishik"/>
    <x v="53"/>
    <x v="55"/>
    <x v="0"/>
    <x v="0"/>
    <x v="0"/>
    <s v="yes"/>
    <x v="3"/>
    <x v="0"/>
    <x v="0"/>
    <s v="11-Nov-2004"/>
    <x v="9"/>
    <n v="1163.46"/>
    <x v="0"/>
    <s v="tier - 3"/>
    <x v="0"/>
  </r>
  <r>
    <s v="Id57"/>
    <s v="Mr."/>
    <s v="Ari"/>
    <s v="Schorr"/>
    <x v="54"/>
    <x v="56"/>
    <x v="0"/>
    <x v="0"/>
    <x v="0"/>
    <s v="No"/>
    <x v="1"/>
    <x v="0"/>
    <x v="1"/>
    <s v="11-Jun-2002"/>
    <x v="5"/>
    <n v="1165"/>
    <x v="0"/>
    <s v="tier - 3"/>
    <x v="1"/>
  </r>
  <r>
    <s v="Id58"/>
    <s v="Ms."/>
    <s v="Lindsey"/>
    <s v="Lusardi"/>
    <x v="55"/>
    <x v="57"/>
    <x v="0"/>
    <x v="0"/>
    <x v="0"/>
    <s v="No"/>
    <x v="0"/>
    <x v="0"/>
    <x v="0"/>
    <s v="12-Nov-2001"/>
    <x v="3"/>
    <n v="1167"/>
    <x v="0"/>
    <s v="tier - 1"/>
    <x v="0"/>
  </r>
  <r>
    <s v="Id59"/>
    <s v="Mr."/>
    <s v="Kenny"/>
    <s v="Rayner"/>
    <x v="56"/>
    <x v="58"/>
    <x v="0"/>
    <x v="0"/>
    <x v="0"/>
    <s v="No"/>
    <x v="0"/>
    <x v="0"/>
    <x v="1"/>
    <s v="11-Aug-1996"/>
    <x v="8"/>
    <n v="1178"/>
    <x v="0"/>
    <s v="tier - 3"/>
    <x v="0"/>
  </r>
  <r>
    <s v="Id60"/>
    <s v="Ms."/>
    <s v="Louise"/>
    <s v="Voghel"/>
    <x v="57"/>
    <x v="59"/>
    <x v="0"/>
    <x v="0"/>
    <x v="0"/>
    <s v="No"/>
    <x v="0"/>
    <x v="0"/>
    <x v="0"/>
    <s v="28-Jun-1997"/>
    <x v="6"/>
    <n v="1178.07"/>
    <x v="0"/>
    <s v="tier - 2"/>
    <x v="0"/>
  </r>
  <r>
    <s v="Id61"/>
    <s v="Mr."/>
    <s v="Cameron"/>
    <s v="Rieth"/>
    <x v="9"/>
    <x v="60"/>
    <x v="0"/>
    <x v="1"/>
    <x v="0"/>
    <s v="No"/>
    <x v="3"/>
    <x v="0"/>
    <x v="1"/>
    <s v="26-Aug-2002"/>
    <x v="5"/>
    <n v="1191"/>
    <x v="0"/>
    <s v="tier - 1"/>
    <x v="0"/>
  </r>
  <r>
    <s v="Id62"/>
    <s v="Ms."/>
    <s v="Katie T."/>
    <s v="Gollotto"/>
    <x v="58"/>
    <x v="61"/>
    <x v="0"/>
    <x v="0"/>
    <x v="0"/>
    <s v="yes"/>
    <x v="0"/>
    <x v="0"/>
    <x v="0"/>
    <s v="28-Jun-1999"/>
    <x v="7"/>
    <n v="1200"/>
    <x v="0"/>
    <s v="tier - 3"/>
    <x v="1"/>
  </r>
  <r>
    <s v="Id63"/>
    <s v="Ms."/>
    <s v="Casey"/>
    <s v="Dunn"/>
    <x v="59"/>
    <x v="62"/>
    <x v="0"/>
    <x v="0"/>
    <x v="0"/>
    <s v="No"/>
    <x v="0"/>
    <x v="0"/>
    <x v="0"/>
    <s v="6-Oct-1992"/>
    <x v="0"/>
    <n v="1200.55"/>
    <x v="0"/>
    <s v="tier - 3"/>
    <x v="0"/>
  </r>
  <r>
    <s v="Id64"/>
    <s v="Mr."/>
    <s v="David"/>
    <s v="Blitzer"/>
    <x v="60"/>
    <x v="13"/>
    <x v="0"/>
    <x v="0"/>
    <x v="0"/>
    <s v="yes"/>
    <x v="0"/>
    <x v="0"/>
    <x v="0"/>
    <s v="2-Jun-2004"/>
    <x v="12"/>
    <n v="1210"/>
    <x v="0"/>
    <s v="tier - 1"/>
    <x v="0"/>
  </r>
  <r>
    <s v="Id65"/>
    <s v="Mr."/>
    <s v="Bryson C."/>
    <s v="Smith"/>
    <x v="61"/>
    <x v="63"/>
    <x v="0"/>
    <x v="0"/>
    <x v="0"/>
    <s v="yes"/>
    <x v="3"/>
    <x v="0"/>
    <x v="0"/>
    <s v="4-Nov-1996"/>
    <x v="8"/>
    <n v="1220"/>
    <x v="0"/>
    <s v="tier - 3"/>
    <x v="1"/>
  </r>
  <r>
    <s v="Id66"/>
    <s v="Ms."/>
    <s v="Megan"/>
    <s v="Hyland"/>
    <x v="62"/>
    <x v="64"/>
    <x v="0"/>
    <x v="0"/>
    <x v="0"/>
    <s v="No"/>
    <x v="1"/>
    <x v="0"/>
    <x v="0"/>
    <s v="9-Jul-2004"/>
    <x v="9"/>
    <n v="1224"/>
    <x v="0"/>
    <s v="tier - 1"/>
    <x v="0"/>
  </r>
  <r>
    <s v="Id67"/>
    <s v="Mr."/>
    <s v="Daniel"/>
    <s v="Ducharme"/>
    <x v="63"/>
    <x v="65"/>
    <x v="0"/>
    <x v="1"/>
    <x v="0"/>
    <s v="No"/>
    <x v="3"/>
    <x v="0"/>
    <x v="1"/>
    <s v="16-Oct-2004"/>
    <x v="9"/>
    <n v="1228"/>
    <x v="0"/>
    <s v="tier - 1"/>
    <x v="1"/>
  </r>
  <r>
    <s v="Id68"/>
    <s v="Mr."/>
    <s v="Steven M."/>
    <s v="Johnson"/>
    <x v="64"/>
    <x v="66"/>
    <x v="0"/>
    <x v="1"/>
    <x v="0"/>
    <s v="yes"/>
    <x v="3"/>
    <x v="0"/>
    <x v="2"/>
    <s v="13-Jul-1998"/>
    <x v="2"/>
    <n v="1234"/>
    <x v="0"/>
    <s v="tier - 1"/>
    <x v="0"/>
  </r>
  <r>
    <s v="Id69"/>
    <s v="Ms."/>
    <s v="Jenna L."/>
    <s v="Mutz"/>
    <x v="4"/>
    <x v="67"/>
    <x v="0"/>
    <x v="0"/>
    <x v="0"/>
    <s v="yes"/>
    <x v="0"/>
    <x v="0"/>
    <x v="2"/>
    <s v="12-Dec-2002"/>
    <x v="5"/>
    <n v="1237"/>
    <x v="0"/>
    <s v="tier - 2"/>
    <x v="0"/>
  </r>
  <r>
    <s v="Id70"/>
    <s v="Mr."/>
    <s v="Freeman"/>
    <s v="Lee"/>
    <x v="65"/>
    <x v="68"/>
    <x v="0"/>
    <x v="0"/>
    <x v="0"/>
    <s v="No"/>
    <x v="0"/>
    <x v="0"/>
    <x v="0"/>
    <s v="11-Oct-1998"/>
    <x v="2"/>
    <n v="1240"/>
    <x v="0"/>
    <s v="tier - 1"/>
    <x v="1"/>
  </r>
  <r>
    <s v="Id71"/>
    <s v="Mr."/>
    <s v="Jeff"/>
    <s v="Turner"/>
    <x v="66"/>
    <x v="69"/>
    <x v="0"/>
    <x v="0"/>
    <x v="0"/>
    <s v="No"/>
    <x v="3"/>
    <x v="0"/>
    <x v="2"/>
    <s v="1-Jul-2002"/>
    <x v="5"/>
    <n v="1241"/>
    <x v="0"/>
    <s v="tier - 2"/>
    <x v="0"/>
  </r>
  <r>
    <s v="Id72"/>
    <s v="Mr."/>
    <s v="Elenilton V. Sr."/>
    <s v="Rangel"/>
    <x v="67"/>
    <x v="70"/>
    <x v="0"/>
    <x v="0"/>
    <x v="0"/>
    <s v="No"/>
    <x v="1"/>
    <x v="0"/>
    <x v="2"/>
    <s v="2-Aug-2003"/>
    <x v="12"/>
    <n v="1241.57"/>
    <x v="0"/>
    <s v="tier - 2"/>
    <x v="2"/>
  </r>
  <r>
    <s v="Id73"/>
    <s v="Ms."/>
    <s v="Maurya"/>
    <s v="Lacey"/>
    <x v="68"/>
    <x v="21"/>
    <x v="0"/>
    <x v="0"/>
    <x v="0"/>
    <s v="yes"/>
    <x v="1"/>
    <x v="0"/>
    <x v="1"/>
    <s v="15-Sep-2003"/>
    <x v="12"/>
    <n v="1242.26"/>
    <x v="0"/>
    <s v="tier - 1"/>
    <x v="2"/>
  </r>
  <r>
    <s v="Id74"/>
    <s v="Ms."/>
    <s v="Samantha C"/>
    <s v="Stiger"/>
    <x v="69"/>
    <x v="71"/>
    <x v="0"/>
    <x v="0"/>
    <x v="0"/>
    <s v="No"/>
    <x v="0"/>
    <x v="0"/>
    <x v="0"/>
    <s v="8-Sep-2003"/>
    <x v="12"/>
    <n v="1242.82"/>
    <x v="0"/>
    <s v="tier - 1"/>
    <x v="2"/>
  </r>
  <r>
    <s v="Id75"/>
    <s v="Ms."/>
    <s v="Bethany A"/>
    <s v="Caldwell"/>
    <x v="70"/>
    <x v="72"/>
    <x v="0"/>
    <x v="0"/>
    <x v="0"/>
    <s v="yes"/>
    <x v="3"/>
    <x v="0"/>
    <x v="0"/>
    <s v="15-Sep-2003"/>
    <x v="12"/>
    <n v="1252.4100000000001"/>
    <x v="0"/>
    <s v="tier - 3"/>
    <x v="2"/>
  </r>
  <r>
    <s v="Id76"/>
    <s v="Mr."/>
    <s v="Yves"/>
    <s v="Marmillod"/>
    <x v="71"/>
    <x v="73"/>
    <x v="0"/>
    <x v="0"/>
    <x v="0"/>
    <s v="yes"/>
    <x v="3"/>
    <x v="0"/>
    <x v="0"/>
    <s v="4-Nov-1997"/>
    <x v="6"/>
    <n v="1253"/>
    <x v="0"/>
    <s v="tier - 2"/>
    <x v="0"/>
  </r>
  <r>
    <s v="Id77"/>
    <s v="Ms."/>
    <s v="Danielle"/>
    <s v="Cloutier-Simons"/>
    <x v="72"/>
    <x v="74"/>
    <x v="0"/>
    <x v="0"/>
    <x v="0"/>
    <s v="yes"/>
    <x v="0"/>
    <x v="0"/>
    <x v="1"/>
    <s v="10-Dec-2003"/>
    <x v="12"/>
    <n v="1253.94"/>
    <x v="0"/>
    <s v="tier - 2"/>
    <x v="2"/>
  </r>
  <r>
    <s v="Id78"/>
    <s v="Ms."/>
    <s v="Julia"/>
    <s v="Vegas"/>
    <x v="73"/>
    <x v="75"/>
    <x v="0"/>
    <x v="0"/>
    <x v="0"/>
    <s v="No"/>
    <x v="0"/>
    <x v="0"/>
    <x v="0"/>
    <s v="13-Oct-2003"/>
    <x v="12"/>
    <n v="1256.3"/>
    <x v="0"/>
    <s v="tier - 3"/>
    <x v="2"/>
  </r>
  <r>
    <s v="Id79"/>
    <s v="Mr."/>
    <s v="Joshua"/>
    <s v="Cochran"/>
    <x v="74"/>
    <x v="76"/>
    <x v="0"/>
    <x v="0"/>
    <x v="0"/>
    <s v="yes"/>
    <x v="0"/>
    <x v="0"/>
    <x v="0"/>
    <s v="30-Oct-2003"/>
    <x v="12"/>
    <n v="1261.44"/>
    <x v="0"/>
    <s v="tier - 3"/>
    <x v="2"/>
  </r>
  <r>
    <s v="Id80"/>
    <s v="Ms."/>
    <s v="Jennifer"/>
    <s v="Holtzapple"/>
    <x v="75"/>
    <x v="77"/>
    <x v="0"/>
    <x v="0"/>
    <x v="0"/>
    <s v="No"/>
    <x v="0"/>
    <x v="0"/>
    <x v="0"/>
    <s v="15-Aug-2003"/>
    <x v="12"/>
    <n v="1261.8599999999999"/>
    <x v="0"/>
    <s v="tier - 3"/>
    <x v="2"/>
  </r>
  <r>
    <s v="Id81"/>
    <s v="Ms."/>
    <s v="Gwen M."/>
    <s v="Meyer"/>
    <x v="76"/>
    <x v="78"/>
    <x v="0"/>
    <x v="0"/>
    <x v="0"/>
    <s v="yes"/>
    <x v="3"/>
    <x v="0"/>
    <x v="2"/>
    <s v="21-Nov-2003"/>
    <x v="12"/>
    <n v="1263.25"/>
    <x v="0"/>
    <s v="tier - 3"/>
    <x v="2"/>
  </r>
  <r>
    <s v="Id82"/>
    <s v="Mr."/>
    <s v="Patrick"/>
    <s v="Brickley"/>
    <x v="77"/>
    <x v="45"/>
    <x v="0"/>
    <x v="0"/>
    <x v="0"/>
    <s v="No"/>
    <x v="0"/>
    <x v="0"/>
    <x v="2"/>
    <s v="4-Dec-2002"/>
    <x v="5"/>
    <n v="1267"/>
    <x v="0"/>
    <s v="tier - 1"/>
    <x v="0"/>
  </r>
  <r>
    <s v="Id83"/>
    <s v="Ms."/>
    <s v="Kate"/>
    <s v="Magee"/>
    <x v="78"/>
    <x v="79"/>
    <x v="0"/>
    <x v="0"/>
    <x v="0"/>
    <s v="yes"/>
    <x v="3"/>
    <x v="0"/>
    <x v="2"/>
    <s v="26-Oct-1997"/>
    <x v="6"/>
    <n v="1276"/>
    <x v="0"/>
    <s v="tier - 2"/>
    <x v="1"/>
  </r>
  <r>
    <s v="Id84"/>
    <s v="Mr."/>
    <s v="Kevin"/>
    <s v="Thoma"/>
    <x v="79"/>
    <x v="80"/>
    <x v="0"/>
    <x v="1"/>
    <x v="0"/>
    <s v="yes"/>
    <x v="3"/>
    <x v="0"/>
    <x v="2"/>
    <s v="30-Sep-2004"/>
    <x v="9"/>
    <n v="1283"/>
    <x v="0"/>
    <s v="tier - 1"/>
    <x v="0"/>
  </r>
  <r>
    <s v="Id85"/>
    <s v="Mr."/>
    <s v="Stephen II"/>
    <s v="Heagy"/>
    <x v="80"/>
    <x v="81"/>
    <x v="0"/>
    <x v="0"/>
    <x v="0"/>
    <s v="No"/>
    <x v="1"/>
    <x v="0"/>
    <x v="2"/>
    <s v="28-Jul-2004"/>
    <x v="9"/>
    <n v="1285"/>
    <x v="0"/>
    <s v="tier - 3"/>
    <x v="0"/>
  </r>
  <r>
    <s v="Id86"/>
    <s v="Mr."/>
    <s v="Philip"/>
    <s v="Regnier"/>
    <x v="81"/>
    <x v="82"/>
    <x v="0"/>
    <x v="0"/>
    <x v="0"/>
    <s v="No"/>
    <x v="1"/>
    <x v="0"/>
    <x v="2"/>
    <s v="26-Jun-2000"/>
    <x v="10"/>
    <n v="1286"/>
    <x v="0"/>
    <s v="tier - 2"/>
    <x v="0"/>
  </r>
  <r>
    <s v="Id87"/>
    <s v="Mr."/>
    <s v="Brett A"/>
    <s v="Parendo"/>
    <x v="37"/>
    <x v="83"/>
    <x v="0"/>
    <x v="1"/>
    <x v="0"/>
    <s v="No"/>
    <x v="3"/>
    <x v="0"/>
    <x v="2"/>
    <s v="4-Jun-1998"/>
    <x v="6"/>
    <n v="1290.93"/>
    <x v="0"/>
    <s v="tier - 2"/>
    <x v="0"/>
  </r>
  <r>
    <s v="Id88"/>
    <s v="Ms."/>
    <s v="Rebecca"/>
    <s v="Schell"/>
    <x v="82"/>
    <x v="84"/>
    <x v="0"/>
    <x v="0"/>
    <x v="0"/>
    <s v="No"/>
    <x v="0"/>
    <x v="0"/>
    <x v="0"/>
    <s v="29-Nov-2001"/>
    <x v="3"/>
    <n v="1293"/>
    <x v="0"/>
    <s v="tier - 3"/>
    <x v="1"/>
  </r>
  <r>
    <s v="Id89"/>
    <s v="Ms."/>
    <s v="Kelley"/>
    <s v="Driscoll"/>
    <x v="83"/>
    <x v="85"/>
    <x v="0"/>
    <x v="1"/>
    <x v="0"/>
    <s v="yes"/>
    <x v="3"/>
    <x v="0"/>
    <x v="1"/>
    <s v="10-Dec-2002"/>
    <x v="5"/>
    <n v="1304"/>
    <x v="0"/>
    <s v="tier - 2"/>
    <x v="1"/>
  </r>
  <r>
    <s v="Id90"/>
    <s v="Ms."/>
    <s v="Abigail K"/>
    <s v="Mitchell"/>
    <x v="84"/>
    <x v="86"/>
    <x v="0"/>
    <x v="1"/>
    <x v="0"/>
    <s v="No"/>
    <x v="3"/>
    <x v="0"/>
    <x v="2"/>
    <s v="2-Dec-1999"/>
    <x v="7"/>
    <n v="1304"/>
    <x v="0"/>
    <s v="tier - 2"/>
    <x v="0"/>
  </r>
  <r>
    <s v="Id91"/>
    <s v="Ms."/>
    <s v="Hope"/>
    <s v="Cutler"/>
    <x v="85"/>
    <x v="87"/>
    <x v="0"/>
    <x v="0"/>
    <x v="0"/>
    <s v="No"/>
    <x v="3"/>
    <x v="0"/>
    <x v="1"/>
    <s v="13-Oct-2002"/>
    <x v="5"/>
    <n v="1315"/>
    <x v="0"/>
    <s v="tier - 2"/>
    <x v="0"/>
  </r>
  <r>
    <s v="Id92"/>
    <s v="Ms."/>
    <s v="Elyse M."/>
    <s v="Derian"/>
    <x v="86"/>
    <x v="88"/>
    <x v="0"/>
    <x v="0"/>
    <x v="0"/>
    <s v="No"/>
    <x v="0"/>
    <x v="0"/>
    <x v="2"/>
    <s v="14-Oct-1999"/>
    <x v="7"/>
    <n v="1329.17"/>
    <x v="0"/>
    <s v="tier - 3"/>
    <x v="0"/>
  </r>
  <r>
    <s v="Id93"/>
    <s v="Mr."/>
    <s v="Nicholas"/>
    <s v="Farina"/>
    <x v="87"/>
    <x v="89"/>
    <x v="0"/>
    <x v="0"/>
    <x v="0"/>
    <s v="No"/>
    <x v="1"/>
    <x v="0"/>
    <x v="2"/>
    <s v="12-Jul-1998"/>
    <x v="2"/>
    <n v="1332.61"/>
    <x v="0"/>
    <s v="tier - 3"/>
    <x v="0"/>
  </r>
  <r>
    <s v="Id94"/>
    <s v="Mr."/>
    <s v="David"/>
    <s v="Saunders"/>
    <x v="88"/>
    <x v="90"/>
    <x v="0"/>
    <x v="0"/>
    <x v="0"/>
    <s v="yes"/>
    <x v="0"/>
    <x v="0"/>
    <x v="2"/>
    <s v="30-Jul-1995"/>
    <x v="4"/>
    <n v="1338"/>
    <x v="0"/>
    <s v="tier - 3"/>
    <x v="1"/>
  </r>
  <r>
    <s v="Id95"/>
    <s v="Ms."/>
    <s v="Natalie"/>
    <s v="Kratz"/>
    <x v="89"/>
    <x v="8"/>
    <x v="0"/>
    <x v="0"/>
    <x v="0"/>
    <s v="yes"/>
    <x v="1"/>
    <x v="0"/>
    <x v="0"/>
    <s v="7-Nov-1997"/>
    <x v="6"/>
    <n v="1341.16"/>
    <x v="0"/>
    <s v="tier - 2"/>
    <x v="1"/>
  </r>
  <r>
    <s v="Id96"/>
    <s v="Mr."/>
    <s v="Thomas"/>
    <s v="Boland"/>
    <x v="90"/>
    <x v="91"/>
    <x v="0"/>
    <x v="0"/>
    <x v="0"/>
    <s v="yes"/>
    <x v="3"/>
    <x v="0"/>
    <x v="0"/>
    <s v="3-Dec-1998"/>
    <x v="2"/>
    <n v="1359"/>
    <x v="0"/>
    <s v="tier - 1"/>
    <x v="0"/>
  </r>
  <r>
    <s v="Id97"/>
    <s v="Ms."/>
    <s v="Pamela J."/>
    <s v="Van Hout"/>
    <x v="66"/>
    <x v="92"/>
    <x v="0"/>
    <x v="0"/>
    <x v="0"/>
    <s v="yes"/>
    <x v="0"/>
    <x v="0"/>
    <x v="2"/>
    <s v="15-Aug-2002"/>
    <x v="5"/>
    <n v="1382"/>
    <x v="0"/>
    <s v="tier - 1"/>
    <x v="0"/>
  </r>
  <r>
    <s v="Id98"/>
    <s v="Ms."/>
    <s v="Jessica"/>
    <s v="Ramsey"/>
    <x v="91"/>
    <x v="93"/>
    <x v="0"/>
    <x v="0"/>
    <x v="0"/>
    <s v="yes"/>
    <x v="1"/>
    <x v="0"/>
    <x v="2"/>
    <s v="6-Jul-1999"/>
    <x v="7"/>
    <n v="1389"/>
    <x v="0"/>
    <s v="tier - 2"/>
    <x v="0"/>
  </r>
  <r>
    <s v="Id99"/>
    <s v="Mr."/>
    <s v="Ron N"/>
    <s v="Gage"/>
    <x v="92"/>
    <x v="94"/>
    <x v="0"/>
    <x v="0"/>
    <x v="0"/>
    <s v="No"/>
    <x v="0"/>
    <x v="0"/>
    <x v="0"/>
    <s v="14-Nov-2002"/>
    <x v="5"/>
    <n v="1390"/>
    <x v="0"/>
    <s v="tier - 2"/>
    <x v="0"/>
  </r>
  <r>
    <s v="Id100"/>
    <s v="Mr."/>
    <s v="Daniel"/>
    <s v="Gollins"/>
    <x v="93"/>
    <x v="95"/>
    <x v="0"/>
    <x v="0"/>
    <x v="0"/>
    <s v="No"/>
    <x v="0"/>
    <x v="0"/>
    <x v="2"/>
    <s v="22-Dec-2002"/>
    <x v="5"/>
    <n v="1391.53"/>
    <x v="0"/>
    <s v="tier - 1"/>
    <x v="0"/>
  </r>
  <r>
    <s v="Id101"/>
    <s v="Mr."/>
    <s v="Brian"/>
    <s v="Benestad"/>
    <x v="94"/>
    <x v="96"/>
    <x v="0"/>
    <x v="0"/>
    <x v="0"/>
    <s v="yes"/>
    <x v="0"/>
    <x v="0"/>
    <x v="0"/>
    <s v="5-Sep-1998"/>
    <x v="2"/>
    <n v="1400.44"/>
    <x v="0"/>
    <s v="tier - 2"/>
    <x v="0"/>
  </r>
  <r>
    <s v="Id102"/>
    <s v="Ms."/>
    <s v="Sari"/>
    <s v="Aviv"/>
    <x v="95"/>
    <x v="97"/>
    <x v="0"/>
    <x v="0"/>
    <x v="0"/>
    <s v="yes"/>
    <x v="0"/>
    <x v="0"/>
    <x v="0"/>
    <s v="27-Oct-1997"/>
    <x v="6"/>
    <n v="1402"/>
    <x v="0"/>
    <s v="tier - 3"/>
    <x v="2"/>
  </r>
  <r>
    <s v="Id103"/>
    <s v="Mr."/>
    <s v="Robert M."/>
    <s v="Burns"/>
    <x v="96"/>
    <x v="98"/>
    <x v="0"/>
    <x v="1"/>
    <x v="0"/>
    <s v="No"/>
    <x v="3"/>
    <x v="0"/>
    <x v="2"/>
    <s v="23-Jun-1996"/>
    <x v="8"/>
    <n v="1417"/>
    <x v="0"/>
    <s v="tier - 3"/>
    <x v="0"/>
  </r>
  <r>
    <s v="Id104"/>
    <s v="Mr."/>
    <s v="Ricardo"/>
    <s v="Maldonado"/>
    <x v="97"/>
    <x v="46"/>
    <x v="0"/>
    <x v="0"/>
    <x v="0"/>
    <s v="yes"/>
    <x v="0"/>
    <x v="0"/>
    <x v="2"/>
    <s v="23-Aug-2001"/>
    <x v="3"/>
    <n v="1421"/>
    <x v="0"/>
    <s v="tier - 2"/>
    <x v="0"/>
  </r>
  <r>
    <s v="Id105"/>
    <s v="Mr."/>
    <s v="Gedion"/>
    <s v="Yitref"/>
    <x v="98"/>
    <x v="99"/>
    <x v="0"/>
    <x v="1"/>
    <x v="0"/>
    <s v="yes"/>
    <x v="3"/>
    <x v="0"/>
    <x v="1"/>
    <s v="5-Dec-1997"/>
    <x v="6"/>
    <n v="1422"/>
    <x v="0"/>
    <s v="tier - 2"/>
    <x v="0"/>
  </r>
  <r>
    <s v="Id106"/>
    <s v="Mr."/>
    <s v="Mark"/>
    <s v="Loudon-Brown"/>
    <x v="99"/>
    <x v="100"/>
    <x v="0"/>
    <x v="0"/>
    <x v="0"/>
    <s v="yes"/>
    <x v="1"/>
    <x v="0"/>
    <x v="1"/>
    <s v="1-Sep-2000"/>
    <x v="10"/>
    <n v="1438"/>
    <x v="0"/>
    <s v="tier - 2"/>
    <x v="0"/>
  </r>
  <r>
    <s v="Id107"/>
    <s v="Mr."/>
    <s v="Gamini P."/>
    <s v="Sugathadasa"/>
    <x v="100"/>
    <x v="101"/>
    <x v="0"/>
    <x v="0"/>
    <x v="0"/>
    <s v="No"/>
    <x v="0"/>
    <x v="0"/>
    <x v="0"/>
    <s v="19-Jun-1997"/>
    <x v="6"/>
    <n v="1445"/>
    <x v="0"/>
    <s v="tier - 1"/>
    <x v="0"/>
  </r>
  <r>
    <s v="Id108"/>
    <s v="Ms."/>
    <s v="Emily J"/>
    <s v="Ganley"/>
    <x v="101"/>
    <x v="102"/>
    <x v="0"/>
    <x v="0"/>
    <x v="0"/>
    <s v="No"/>
    <x v="0"/>
    <x v="0"/>
    <x v="2"/>
    <s v="20-Jun-2003"/>
    <x v="12"/>
    <n v="1467"/>
    <x v="0"/>
    <s v="tier - 2"/>
    <x v="0"/>
  </r>
  <r>
    <s v="Id109"/>
    <s v="Ms."/>
    <s v="Amanda"/>
    <s v="Potter"/>
    <x v="50"/>
    <x v="103"/>
    <x v="0"/>
    <x v="0"/>
    <x v="0"/>
    <s v="No"/>
    <x v="3"/>
    <x v="0"/>
    <x v="2"/>
    <s v="7-Dec-1998"/>
    <x v="2"/>
    <n v="1477"/>
    <x v="0"/>
    <s v="tier - 1"/>
    <x v="0"/>
  </r>
  <r>
    <s v="Id110"/>
    <s v="Mr."/>
    <s v="Nicholas"/>
    <s v="Rasmussen"/>
    <x v="102"/>
    <x v="104"/>
    <x v="0"/>
    <x v="0"/>
    <x v="0"/>
    <s v="yes"/>
    <x v="3"/>
    <x v="0"/>
    <x v="0"/>
    <s v="9-Jun-1997"/>
    <x v="6"/>
    <n v="1481"/>
    <x v="0"/>
    <s v="tier - 1"/>
    <x v="1"/>
  </r>
  <r>
    <s v="Id111"/>
    <s v="Mr."/>
    <s v="Knox"/>
    <s v="Robinson"/>
    <x v="103"/>
    <x v="105"/>
    <x v="0"/>
    <x v="0"/>
    <x v="0"/>
    <s v="yes"/>
    <x v="0"/>
    <x v="0"/>
    <x v="1"/>
    <s v="7-Oct-1995"/>
    <x v="4"/>
    <n v="1493"/>
    <x v="0"/>
    <s v="tier - 3"/>
    <x v="0"/>
  </r>
  <r>
    <s v="Id112"/>
    <s v="Ms."/>
    <s v="Yianna"/>
    <s v="Antonopoulos"/>
    <x v="104"/>
    <x v="106"/>
    <x v="0"/>
    <x v="1"/>
    <x v="0"/>
    <s v="yes"/>
    <x v="3"/>
    <x v="0"/>
    <x v="1"/>
    <s v="19-Jun-1998"/>
    <x v="2"/>
    <n v="1497"/>
    <x v="0"/>
    <s v="tier - 2"/>
    <x v="0"/>
  </r>
  <r>
    <s v="Id113"/>
    <s v="Ms."/>
    <s v="Roberta"/>
    <s v="Groner"/>
    <x v="105"/>
    <x v="18"/>
    <x v="0"/>
    <x v="0"/>
    <x v="0"/>
    <s v="yes"/>
    <x v="0"/>
    <x v="0"/>
    <x v="2"/>
    <s v="25-Aug-2001"/>
    <x v="3"/>
    <n v="1515.34"/>
    <x v="0"/>
    <s v="tier - 3"/>
    <x v="0"/>
  </r>
  <r>
    <s v="Id114"/>
    <s v="Mr."/>
    <s v="Benjamin P."/>
    <s v="Zywicki"/>
    <x v="106"/>
    <x v="107"/>
    <x v="0"/>
    <x v="0"/>
    <x v="0"/>
    <s v="No"/>
    <x v="3"/>
    <x v="0"/>
    <x v="2"/>
    <s v="7-Jul-2001"/>
    <x v="3"/>
    <n v="1526.31"/>
    <x v="0"/>
    <s v="tier - 3"/>
    <x v="2"/>
  </r>
  <r>
    <s v="Id115"/>
    <s v="Mr."/>
    <s v="Craig"/>
    <s v="Cardinal"/>
    <x v="107"/>
    <x v="108"/>
    <x v="0"/>
    <x v="0"/>
    <x v="0"/>
    <s v="No"/>
    <x v="1"/>
    <x v="0"/>
    <x v="0"/>
    <s v="2-Jun-2001"/>
    <x v="10"/>
    <n v="1532.47"/>
    <x v="0"/>
    <s v="tier - 2"/>
    <x v="0"/>
  </r>
  <r>
    <s v="Id116"/>
    <s v="Ms."/>
    <s v="Ann"/>
    <s v="Alleman"/>
    <x v="88"/>
    <x v="109"/>
    <x v="0"/>
    <x v="0"/>
    <x v="0"/>
    <s v="No"/>
    <x v="0"/>
    <x v="0"/>
    <x v="1"/>
    <s v="5-Dec-2001"/>
    <x v="3"/>
    <n v="1534.3"/>
    <x v="0"/>
    <s v="tier - 2"/>
    <x v="0"/>
  </r>
  <r>
    <s v="Id117"/>
    <s v="Mr."/>
    <s v="Jamie P"/>
    <s v="Stroffolino"/>
    <x v="108"/>
    <x v="60"/>
    <x v="0"/>
    <x v="1"/>
    <x v="0"/>
    <s v="No"/>
    <x v="3"/>
    <x v="0"/>
    <x v="1"/>
    <s v="22-Sep-1992"/>
    <x v="0"/>
    <n v="1566.88"/>
    <x v="0"/>
    <s v="tier - 1"/>
    <x v="0"/>
  </r>
  <r>
    <s v="Id118"/>
    <s v="Mr."/>
    <s v="John"/>
    <s v="Clubb"/>
    <x v="109"/>
    <x v="110"/>
    <x v="0"/>
    <x v="0"/>
    <x v="0"/>
    <s v="No"/>
    <x v="0"/>
    <x v="0"/>
    <x v="0"/>
    <s v="19-Nov-2004"/>
    <x v="9"/>
    <n v="1607.51"/>
    <x v="0"/>
    <s v="tier - 3"/>
    <x v="0"/>
  </r>
  <r>
    <s v="Id119"/>
    <s v="Mr."/>
    <s v="Charlie"/>
    <s v="McGoogan"/>
    <x v="110"/>
    <x v="111"/>
    <x v="0"/>
    <x v="0"/>
    <x v="0"/>
    <s v="No"/>
    <x v="0"/>
    <x v="0"/>
    <x v="2"/>
    <s v="22-Jul-2004"/>
    <x v="9"/>
    <n v="1615.77"/>
    <x v="0"/>
    <s v="tier - 1"/>
    <x v="0"/>
  </r>
  <r>
    <s v="Id120"/>
    <s v="Mr."/>
    <s v="Meb"/>
    <s v="Keflezighi"/>
    <x v="11"/>
    <x v="112"/>
    <x v="0"/>
    <x v="0"/>
    <x v="0"/>
    <s v="yes"/>
    <x v="3"/>
    <x v="0"/>
    <x v="2"/>
    <s v="5-Aug-1995"/>
    <x v="4"/>
    <n v="1617.16"/>
    <x v="0"/>
    <s v="tier - 1"/>
    <x v="0"/>
  </r>
  <r>
    <s v="Id121"/>
    <s v="Mr."/>
    <s v="Aaqib L."/>
    <s v="Syed"/>
    <x v="111"/>
    <x v="113"/>
    <x v="0"/>
    <x v="0"/>
    <x v="0"/>
    <s v="yes"/>
    <x v="0"/>
    <x v="0"/>
    <x v="0"/>
    <s v="14-Sep-2003"/>
    <x v="12"/>
    <n v="1621.34"/>
    <x v="0"/>
    <s v="tier - 2"/>
    <x v="1"/>
  </r>
  <r>
    <s v="Id122"/>
    <s v="Mr."/>
    <s v="Craig A."/>
    <s v="Segal"/>
    <x v="32"/>
    <x v="114"/>
    <x v="0"/>
    <x v="0"/>
    <x v="0"/>
    <s v="No"/>
    <x v="0"/>
    <x v="0"/>
    <x v="0"/>
    <s v="21-Aug-2004"/>
    <x v="9"/>
    <n v="1621.88"/>
    <x v="0"/>
    <s v="tier - 2"/>
    <x v="0"/>
  </r>
  <r>
    <s v="Id123"/>
    <s v="Ms."/>
    <s v="Meredith"/>
    <s v="Defranco"/>
    <x v="112"/>
    <x v="115"/>
    <x v="0"/>
    <x v="0"/>
    <x v="0"/>
    <s v="yes"/>
    <x v="1"/>
    <x v="0"/>
    <x v="2"/>
    <s v="25-Jul-2004"/>
    <x v="9"/>
    <n v="1622.19"/>
    <x v="0"/>
    <s v="tier - 1"/>
    <x v="0"/>
  </r>
  <r>
    <s v="Id124"/>
    <s v="Mr."/>
    <s v="Doug"/>
    <s v="Kells"/>
    <x v="113"/>
    <x v="116"/>
    <x v="0"/>
    <x v="0"/>
    <x v="0"/>
    <s v="No"/>
    <x v="0"/>
    <x v="0"/>
    <x v="0"/>
    <s v="9-Sep-2003"/>
    <x v="12"/>
    <n v="1625.43"/>
    <x v="0"/>
    <s v="tier - 3"/>
    <x v="1"/>
  </r>
  <r>
    <s v="Id125"/>
    <s v="Ms."/>
    <s v="Elizabeth J."/>
    <s v="Lawton"/>
    <x v="114"/>
    <x v="117"/>
    <x v="0"/>
    <x v="0"/>
    <x v="0"/>
    <s v="No"/>
    <x v="0"/>
    <x v="0"/>
    <x v="2"/>
    <s v="4-Dec-2003"/>
    <x v="12"/>
    <n v="1627.28"/>
    <x v="0"/>
    <s v="tier - 2"/>
    <x v="1"/>
  </r>
  <r>
    <s v="Id126"/>
    <s v="Mr."/>
    <s v="Matthew P"/>
    <s v="Bejar"/>
    <x v="115"/>
    <x v="109"/>
    <x v="0"/>
    <x v="0"/>
    <x v="0"/>
    <s v="No"/>
    <x v="3"/>
    <x v="0"/>
    <x v="1"/>
    <s v="17-Jul-2003"/>
    <x v="12"/>
    <n v="1628.47"/>
    <x v="0"/>
    <s v="tier - 1"/>
    <x v="1"/>
  </r>
  <r>
    <s v="Id127"/>
    <s v="Mr."/>
    <s v="Guillermo Sr."/>
    <s v="Navarro Castro"/>
    <x v="116"/>
    <x v="118"/>
    <x v="0"/>
    <x v="0"/>
    <x v="0"/>
    <s v="No"/>
    <x v="0"/>
    <x v="0"/>
    <x v="0"/>
    <s v="4-Oct-2004"/>
    <x v="9"/>
    <n v="1629.83"/>
    <x v="0"/>
    <s v="tier - 2"/>
    <x v="0"/>
  </r>
  <r>
    <s v="Id128"/>
    <s v="Mr."/>
    <s v="Ryan C"/>
    <s v="Tice"/>
    <x v="101"/>
    <x v="18"/>
    <x v="0"/>
    <x v="0"/>
    <x v="0"/>
    <s v="No"/>
    <x v="0"/>
    <x v="0"/>
    <x v="2"/>
    <s v="5-Dec-2004"/>
    <x v="9"/>
    <n v="1631.67"/>
    <x v="0"/>
    <s v="tier - 3"/>
    <x v="0"/>
  </r>
  <r>
    <s v="Id129"/>
    <s v="Mr."/>
    <s v="Dane"/>
    <s v="Wolf"/>
    <x v="54"/>
    <x v="119"/>
    <x v="0"/>
    <x v="0"/>
    <x v="0"/>
    <s v="yes"/>
    <x v="0"/>
    <x v="0"/>
    <x v="1"/>
    <s v="9-Jul-2004"/>
    <x v="9"/>
    <n v="1631.82"/>
    <x v="0"/>
    <s v="tier - 1"/>
    <x v="0"/>
  </r>
  <r>
    <s v="Id130"/>
    <s v="Mr."/>
    <s v="Jonas"/>
    <s v="Oppedal"/>
    <x v="117"/>
    <x v="8"/>
    <x v="0"/>
    <x v="0"/>
    <x v="0"/>
    <s v="No"/>
    <x v="0"/>
    <x v="0"/>
    <x v="0"/>
    <s v="3-Oct-2003"/>
    <x v="12"/>
    <n v="1632.04"/>
    <x v="0"/>
    <s v="tier - 2"/>
    <x v="1"/>
  </r>
  <r>
    <s v="Id131"/>
    <s v="Mr."/>
    <s v="George E"/>
    <s v="Wright"/>
    <x v="118"/>
    <x v="1"/>
    <x v="0"/>
    <x v="0"/>
    <x v="0"/>
    <s v="No"/>
    <x v="0"/>
    <x v="0"/>
    <x v="1"/>
    <s v="16-Sep-2003"/>
    <x v="12"/>
    <n v="1632.56"/>
    <x v="0"/>
    <s v="tier - 2"/>
    <x v="1"/>
  </r>
  <r>
    <s v="Id132"/>
    <s v="Ms."/>
    <s v="Sara S"/>
    <s v="Ellis"/>
    <x v="119"/>
    <x v="24"/>
    <x v="0"/>
    <x v="0"/>
    <x v="0"/>
    <s v="yes"/>
    <x v="0"/>
    <x v="0"/>
    <x v="2"/>
    <s v="13-Dec-2004"/>
    <x v="9"/>
    <n v="1633.04"/>
    <x v="0"/>
    <s v="tier - 2"/>
    <x v="0"/>
  </r>
  <r>
    <s v="Id133"/>
    <s v="Mr."/>
    <s v="Nick"/>
    <s v="Taormina"/>
    <x v="120"/>
    <x v="120"/>
    <x v="0"/>
    <x v="0"/>
    <x v="0"/>
    <s v="No"/>
    <x v="3"/>
    <x v="0"/>
    <x v="2"/>
    <s v="8-Aug-2004"/>
    <x v="9"/>
    <n v="1633.96"/>
    <x v="0"/>
    <s v="tier - 1"/>
    <x v="0"/>
  </r>
  <r>
    <s v="Id134"/>
    <s v="Mr."/>
    <s v="Timothy"/>
    <s v="Lynch"/>
    <x v="121"/>
    <x v="121"/>
    <x v="0"/>
    <x v="0"/>
    <x v="0"/>
    <s v="yes"/>
    <x v="0"/>
    <x v="0"/>
    <x v="0"/>
    <s v="13-Jun-2004"/>
    <x v="9"/>
    <n v="1634.57"/>
    <x v="0"/>
    <s v="tier - 2"/>
    <x v="0"/>
  </r>
  <r>
    <s v="Id135"/>
    <s v="Ms."/>
    <s v="Becky L"/>
    <s v="Tavella"/>
    <x v="66"/>
    <x v="78"/>
    <x v="0"/>
    <x v="0"/>
    <x v="0"/>
    <s v="yes"/>
    <x v="3"/>
    <x v="0"/>
    <x v="2"/>
    <s v="30-Dec-2003"/>
    <x v="12"/>
    <n v="1635.73"/>
    <x v="0"/>
    <s v="tier - 3"/>
    <x v="1"/>
  </r>
  <r>
    <s v="Id136"/>
    <s v="Ms."/>
    <s v="Steph K."/>
    <s v="Neufeld"/>
    <x v="122"/>
    <x v="69"/>
    <x v="0"/>
    <x v="1"/>
    <x v="0"/>
    <s v="No"/>
    <x v="3"/>
    <x v="0"/>
    <x v="2"/>
    <s v="16-Sep-2003"/>
    <x v="12"/>
    <n v="1639.56"/>
    <x v="0"/>
    <s v="tier - 2"/>
    <x v="1"/>
  </r>
  <r>
    <s v="Id137"/>
    <s v="Ms."/>
    <s v="Kristine B."/>
    <s v="Walhovd"/>
    <x v="123"/>
    <x v="122"/>
    <x v="1"/>
    <x v="0"/>
    <x v="0"/>
    <s v="No"/>
    <x v="3"/>
    <x v="0"/>
    <x v="2"/>
    <s v="21-Aug-2003"/>
    <x v="12"/>
    <n v="1639.56"/>
    <x v="0"/>
    <s v="tier - 2"/>
    <x v="1"/>
  </r>
  <r>
    <s v="Id138"/>
    <s v="Mr."/>
    <s v="Taylor B"/>
    <s v="Washburn"/>
    <x v="124"/>
    <x v="123"/>
    <x v="0"/>
    <x v="0"/>
    <x v="0"/>
    <s v="No"/>
    <x v="0"/>
    <x v="0"/>
    <x v="1"/>
    <s v="30-Dec-2003"/>
    <x v="12"/>
    <n v="1646.43"/>
    <x v="0"/>
    <s v="tier - 1"/>
    <x v="1"/>
  </r>
  <r>
    <s v="Id139"/>
    <s v="Mr."/>
    <s v="William"/>
    <s v="Mroz"/>
    <x v="125"/>
    <x v="124"/>
    <x v="0"/>
    <x v="0"/>
    <x v="0"/>
    <s v="yes"/>
    <x v="0"/>
    <x v="0"/>
    <x v="2"/>
    <s v="23-Oct-2000"/>
    <x v="10"/>
    <n v="1665"/>
    <x v="0"/>
    <s v="tier - 2"/>
    <x v="0"/>
  </r>
  <r>
    <s v="Id140"/>
    <s v="Mr."/>
    <s v="Sage"/>
    <s v="Canaday"/>
    <x v="20"/>
    <x v="125"/>
    <x v="0"/>
    <x v="0"/>
    <x v="0"/>
    <s v="No"/>
    <x v="0"/>
    <x v="0"/>
    <x v="2"/>
    <s v="10-Jun-2000"/>
    <x v="10"/>
    <n v="1674.63"/>
    <x v="0"/>
    <s v="tier - 2"/>
    <x v="0"/>
  </r>
  <r>
    <s v="Id141"/>
    <s v="Mr."/>
    <s v="Cole"/>
    <s v="Atkins"/>
    <x v="40"/>
    <x v="126"/>
    <x v="0"/>
    <x v="0"/>
    <x v="0"/>
    <s v="yes"/>
    <x v="3"/>
    <x v="0"/>
    <x v="0"/>
    <s v="21-Oct-2000"/>
    <x v="10"/>
    <n v="1682.6"/>
    <x v="0"/>
    <s v="tier - 2"/>
    <x v="2"/>
  </r>
  <r>
    <s v="Id142"/>
    <s v="Mr."/>
    <s v="Jesse"/>
    <s v="Kropelnicki"/>
    <x v="126"/>
    <x v="127"/>
    <x v="0"/>
    <x v="0"/>
    <x v="0"/>
    <s v="No"/>
    <x v="0"/>
    <x v="0"/>
    <x v="2"/>
    <s v="17-Nov-2004"/>
    <x v="9"/>
    <n v="1694.8"/>
    <x v="0"/>
    <s v="tier - 2"/>
    <x v="3"/>
  </r>
  <r>
    <s v="Id143"/>
    <s v="Ms."/>
    <s v="Tammi J."/>
    <s v="Braund"/>
    <x v="106"/>
    <x v="128"/>
    <x v="0"/>
    <x v="0"/>
    <x v="0"/>
    <s v="No"/>
    <x v="0"/>
    <x v="0"/>
    <x v="1"/>
    <s v="10-Dec-2004"/>
    <x v="9"/>
    <n v="1702.46"/>
    <x v="0"/>
    <s v="tier - 3"/>
    <x v="4"/>
  </r>
  <r>
    <s v="Id144"/>
    <s v="Mr."/>
    <s v="Matthew S."/>
    <s v="Anderson"/>
    <x v="127"/>
    <x v="129"/>
    <x v="0"/>
    <x v="0"/>
    <x v="0"/>
    <s v="yes"/>
    <x v="3"/>
    <x v="0"/>
    <x v="0"/>
    <s v="7-Nov-2004"/>
    <x v="9"/>
    <n v="1704.57"/>
    <x v="0"/>
    <s v="tier - 1"/>
    <x v="5"/>
  </r>
  <r>
    <s v="Id145"/>
    <s v="Mr."/>
    <s v="Eric"/>
    <s v="Bilbrey"/>
    <x v="128"/>
    <x v="130"/>
    <x v="0"/>
    <x v="0"/>
    <x v="0"/>
    <s v="No"/>
    <x v="0"/>
    <x v="0"/>
    <x v="0"/>
    <s v="14-Dec-2004"/>
    <x v="9"/>
    <n v="1704.7"/>
    <x v="0"/>
    <s v="tier - 3"/>
    <x v="6"/>
  </r>
  <r>
    <s v="Id146"/>
    <s v="Ms."/>
    <s v="Valeria R"/>
    <s v="Curtis"/>
    <x v="129"/>
    <x v="131"/>
    <x v="0"/>
    <x v="0"/>
    <x v="0"/>
    <s v="yes"/>
    <x v="1"/>
    <x v="0"/>
    <x v="0"/>
    <s v="6-Dec-2004"/>
    <x v="9"/>
    <n v="1705.62"/>
    <x v="0"/>
    <s v="tier - 2"/>
    <x v="3"/>
  </r>
  <r>
    <s v="Id147"/>
    <s v="Mr."/>
    <s v="Michael P"/>
    <s v="Meyer"/>
    <x v="130"/>
    <x v="132"/>
    <x v="0"/>
    <x v="0"/>
    <x v="0"/>
    <s v="No"/>
    <x v="0"/>
    <x v="0"/>
    <x v="0"/>
    <s v="17-Oct-2004"/>
    <x v="9"/>
    <n v="1708"/>
    <x v="1"/>
    <s v="tier - 2"/>
    <x v="5"/>
  </r>
  <r>
    <s v="Id148"/>
    <s v="Mr."/>
    <s v="Rami"/>
    <s v="Bardeesy"/>
    <x v="131"/>
    <x v="133"/>
    <x v="0"/>
    <x v="0"/>
    <x v="0"/>
    <s v="No"/>
    <x v="0"/>
    <x v="0"/>
    <x v="2"/>
    <s v="12-Dec-2004"/>
    <x v="9"/>
    <n v="1708.93"/>
    <x v="1"/>
    <s v="tier - 1"/>
    <x v="4"/>
  </r>
  <r>
    <s v="Id149"/>
    <s v="Mr."/>
    <s v="Denis"/>
    <s v="Shanahan"/>
    <x v="94"/>
    <x v="40"/>
    <x v="0"/>
    <x v="0"/>
    <x v="0"/>
    <s v="No"/>
    <x v="0"/>
    <x v="0"/>
    <x v="2"/>
    <s v="19-Sep-2004"/>
    <x v="9"/>
    <n v="1711.03"/>
    <x v="1"/>
    <s v="tier - 3"/>
    <x v="0"/>
  </r>
  <r>
    <s v="Id150"/>
    <s v="Mr."/>
    <s v="Brian E"/>
    <s v="Sutter"/>
    <x v="132"/>
    <x v="134"/>
    <x v="0"/>
    <x v="0"/>
    <x v="0"/>
    <s v="No"/>
    <x v="0"/>
    <x v="1"/>
    <x v="2"/>
    <s v="21-Sep-2004"/>
    <x v="9"/>
    <n v="1712.23"/>
    <x v="1"/>
    <s v="tier - 1"/>
    <x v="5"/>
  </r>
  <r>
    <s v="Id151"/>
    <s v="Ms."/>
    <s v="Bonnie"/>
    <s v="Yesian"/>
    <x v="133"/>
    <x v="135"/>
    <x v="0"/>
    <x v="0"/>
    <x v="0"/>
    <s v="yes"/>
    <x v="3"/>
    <x v="0"/>
    <x v="2"/>
    <s v="10-Jun-2004"/>
    <x v="9"/>
    <n v="1719.44"/>
    <x v="1"/>
    <s v="tier - 3"/>
    <x v="0"/>
  </r>
  <r>
    <s v="Id152"/>
    <s v="Mr."/>
    <s v="Michael P"/>
    <s v="Meers"/>
    <x v="134"/>
    <x v="120"/>
    <x v="0"/>
    <x v="0"/>
    <x v="0"/>
    <s v="No"/>
    <x v="0"/>
    <x v="0"/>
    <x v="2"/>
    <s v="11-Sep-2004"/>
    <x v="9"/>
    <n v="1720.35"/>
    <x v="1"/>
    <s v="tier - 3"/>
    <x v="0"/>
  </r>
  <r>
    <s v="Id153"/>
    <s v="Mr."/>
    <s v="Paul"/>
    <s v="Conlon"/>
    <x v="135"/>
    <x v="60"/>
    <x v="0"/>
    <x v="0"/>
    <x v="0"/>
    <s v="No"/>
    <x v="1"/>
    <x v="0"/>
    <x v="1"/>
    <s v="21-Oct-2004"/>
    <x v="9"/>
    <n v="1725.55"/>
    <x v="1"/>
    <s v="tier - 2"/>
    <x v="0"/>
  </r>
  <r>
    <s v="Id154"/>
    <s v="Mr."/>
    <s v="Michael"/>
    <s v="Arnstein"/>
    <x v="136"/>
    <x v="136"/>
    <x v="0"/>
    <x v="0"/>
    <x v="0"/>
    <s v="No"/>
    <x v="3"/>
    <x v="0"/>
    <x v="1"/>
    <s v="9-Sep-2004"/>
    <x v="9"/>
    <n v="1727.54"/>
    <x v="1"/>
    <s v="tier - 1"/>
    <x v="0"/>
  </r>
  <r>
    <s v="Id155"/>
    <s v="Mr."/>
    <s v="Samuel"/>
    <s v="Jurek"/>
    <x v="137"/>
    <x v="67"/>
    <x v="0"/>
    <x v="1"/>
    <x v="0"/>
    <s v="No"/>
    <x v="3"/>
    <x v="1"/>
    <x v="2"/>
    <s v="21-Nov-2003"/>
    <x v="12"/>
    <n v="1727.79"/>
    <x v="1"/>
    <s v="tier - 3"/>
    <x v="2"/>
  </r>
  <r>
    <s v="Id156"/>
    <s v="Mr."/>
    <s v="Matthew"/>
    <s v="Thill"/>
    <x v="138"/>
    <x v="70"/>
    <x v="0"/>
    <x v="1"/>
    <x v="0"/>
    <s v="yes"/>
    <x v="3"/>
    <x v="0"/>
    <x v="2"/>
    <s v="1-Sep-2003"/>
    <x v="12"/>
    <n v="1728.9"/>
    <x v="1"/>
    <s v="tier - 2"/>
    <x v="2"/>
  </r>
  <r>
    <s v="Id157"/>
    <s v="Mr."/>
    <s v="Daniel"/>
    <s v="Glaz"/>
    <x v="139"/>
    <x v="137"/>
    <x v="0"/>
    <x v="0"/>
    <x v="0"/>
    <s v="yes"/>
    <x v="3"/>
    <x v="0"/>
    <x v="0"/>
    <s v="9-Nov-2003"/>
    <x v="12"/>
    <n v="1731.68"/>
    <x v="1"/>
    <s v="tier - 2"/>
    <x v="2"/>
  </r>
  <r>
    <s v="Id158"/>
    <s v="Ms."/>
    <s v="Syndy"/>
    <s v="Sampson"/>
    <x v="140"/>
    <x v="138"/>
    <x v="0"/>
    <x v="0"/>
    <x v="0"/>
    <s v="yes"/>
    <x v="0"/>
    <x v="0"/>
    <x v="2"/>
    <s v="14-Nov-2003"/>
    <x v="12"/>
    <n v="1737.38"/>
    <x v="1"/>
    <s v="tier - 2"/>
    <x v="2"/>
  </r>
  <r>
    <s v="Id159"/>
    <s v="Ms."/>
    <s v="Aleksandra"/>
    <s v="Duliba"/>
    <x v="141"/>
    <x v="89"/>
    <x v="0"/>
    <x v="0"/>
    <x v="0"/>
    <s v="yes"/>
    <x v="3"/>
    <x v="0"/>
    <x v="2"/>
    <s v="25-Jul-2003"/>
    <x v="12"/>
    <n v="1743.21"/>
    <x v="1"/>
    <s v="tier - 1"/>
    <x v="2"/>
  </r>
  <r>
    <s v="Id160"/>
    <s v="Mr."/>
    <s v="Steeve T Sr."/>
    <s v="Tanguay"/>
    <x v="142"/>
    <x v="116"/>
    <x v="0"/>
    <x v="0"/>
    <x v="0"/>
    <s v="yes"/>
    <x v="1"/>
    <x v="0"/>
    <x v="0"/>
    <s v="28-Jul-2003"/>
    <x v="12"/>
    <n v="1744.47"/>
    <x v="1"/>
    <s v="tier - 1"/>
    <x v="2"/>
  </r>
  <r>
    <s v="Id161"/>
    <s v="Mr."/>
    <s v="Richard"/>
    <s v="McClelland"/>
    <x v="143"/>
    <x v="139"/>
    <x v="0"/>
    <x v="0"/>
    <x v="0"/>
    <s v="No"/>
    <x v="0"/>
    <x v="0"/>
    <x v="2"/>
    <s v="26-Sep-2003"/>
    <x v="12"/>
    <n v="1748.77"/>
    <x v="1"/>
    <s v="tier - 1"/>
    <x v="2"/>
  </r>
  <r>
    <s v="Id162"/>
    <s v="Mr."/>
    <s v="Aaron T"/>
    <s v="Gorman"/>
    <x v="44"/>
    <x v="140"/>
    <x v="0"/>
    <x v="0"/>
    <x v="0"/>
    <s v="No"/>
    <x v="0"/>
    <x v="0"/>
    <x v="2"/>
    <s v="7-Oct-1998"/>
    <x v="2"/>
    <n v="1756.6"/>
    <x v="1"/>
    <s v="tier - 3"/>
    <x v="0"/>
  </r>
  <r>
    <s v="Id163"/>
    <s v="Mr."/>
    <s v="Akira"/>
    <s v="Nishimura"/>
    <x v="103"/>
    <x v="141"/>
    <x v="1"/>
    <x v="0"/>
    <x v="0"/>
    <s v="No"/>
    <x v="3"/>
    <x v="0"/>
    <x v="2"/>
    <s v="19-Nov-2003"/>
    <x v="12"/>
    <n v="1759.34"/>
    <x v="1"/>
    <s v="tier - 1"/>
    <x v="2"/>
  </r>
  <r>
    <s v="Id164"/>
    <s v="Mr."/>
    <s v="Ben"/>
    <s v="Brimble"/>
    <x v="144"/>
    <x v="142"/>
    <x v="0"/>
    <x v="0"/>
    <x v="0"/>
    <s v="No"/>
    <x v="0"/>
    <x v="0"/>
    <x v="0"/>
    <s v="13-Dec-2002"/>
    <x v="5"/>
    <n v="1769.53"/>
    <x v="1"/>
    <s v="tier - 3"/>
    <x v="1"/>
  </r>
  <r>
    <s v="Id165"/>
    <s v="Ms."/>
    <s v="Jana"/>
    <s v="Trenk"/>
    <x v="145"/>
    <x v="143"/>
    <x v="0"/>
    <x v="1"/>
    <x v="0"/>
    <s v="No"/>
    <x v="3"/>
    <x v="0"/>
    <x v="2"/>
    <s v="25-Sep-1999"/>
    <x v="7"/>
    <n v="1815.88"/>
    <x v="1"/>
    <s v="tier - 3"/>
    <x v="0"/>
  </r>
  <r>
    <s v="Id166"/>
    <s v="Mr."/>
    <s v="Jay T."/>
    <s v="Wittmann"/>
    <x v="146"/>
    <x v="144"/>
    <x v="0"/>
    <x v="1"/>
    <x v="0"/>
    <s v="yes"/>
    <x v="3"/>
    <x v="0"/>
    <x v="2"/>
    <s v="19-Aug-2004"/>
    <x v="9"/>
    <n v="1822.54"/>
    <x v="1"/>
    <s v="tier - 1"/>
    <x v="1"/>
  </r>
  <r>
    <s v="Id167"/>
    <s v="Ms."/>
    <s v="Marie-Helene"/>
    <s v="Tremblay"/>
    <x v="147"/>
    <x v="96"/>
    <x v="0"/>
    <x v="0"/>
    <x v="0"/>
    <s v="yes"/>
    <x v="3"/>
    <x v="0"/>
    <x v="0"/>
    <s v="17-Nov-1999"/>
    <x v="7"/>
    <n v="1824.29"/>
    <x v="1"/>
    <s v="tier - 3"/>
    <x v="0"/>
  </r>
  <r>
    <s v="Id168"/>
    <s v="Ms."/>
    <s v="Bret R"/>
    <s v="Scofield"/>
    <x v="111"/>
    <x v="145"/>
    <x v="0"/>
    <x v="0"/>
    <x v="0"/>
    <s v="yes"/>
    <x v="0"/>
    <x v="0"/>
    <x v="2"/>
    <s v="1-Oct-1999"/>
    <x v="7"/>
    <n v="1826.84"/>
    <x v="1"/>
    <s v="tier - 2"/>
    <x v="2"/>
  </r>
  <r>
    <s v="Id169"/>
    <s v="Mr."/>
    <s v="Gardner L"/>
    <s v="Yost"/>
    <x v="148"/>
    <x v="146"/>
    <x v="0"/>
    <x v="0"/>
    <x v="0"/>
    <s v="No"/>
    <x v="0"/>
    <x v="0"/>
    <x v="2"/>
    <s v="11-Aug-2003"/>
    <x v="12"/>
    <n v="1832.09"/>
    <x v="1"/>
    <s v="tier - 3"/>
    <x v="2"/>
  </r>
  <r>
    <s v="Id170"/>
    <s v="Mr."/>
    <s v="Bobby"/>
    <s v="Torphy"/>
    <x v="149"/>
    <x v="147"/>
    <x v="1"/>
    <x v="0"/>
    <x v="0"/>
    <s v="yes"/>
    <x v="1"/>
    <x v="0"/>
    <x v="1"/>
    <s v="4-Aug-2003"/>
    <x v="12"/>
    <n v="1837.24"/>
    <x v="1"/>
    <s v="tier - 2"/>
    <x v="2"/>
  </r>
  <r>
    <s v="Id171"/>
    <s v="Ms."/>
    <s v="Natalie"/>
    <s v="Busby"/>
    <x v="61"/>
    <x v="148"/>
    <x v="0"/>
    <x v="0"/>
    <x v="0"/>
    <s v="yes"/>
    <x v="3"/>
    <x v="0"/>
    <x v="1"/>
    <s v="12-Dec-1999"/>
    <x v="7"/>
    <n v="1837.28"/>
    <x v="1"/>
    <s v="tier - 2"/>
    <x v="0"/>
  </r>
  <r>
    <s v="Id172"/>
    <s v="Ms."/>
    <s v="Lina"/>
    <s v="Nguyen"/>
    <x v="150"/>
    <x v="66"/>
    <x v="0"/>
    <x v="0"/>
    <x v="0"/>
    <s v="No"/>
    <x v="0"/>
    <x v="0"/>
    <x v="2"/>
    <s v="20-Jul-2003"/>
    <x v="12"/>
    <n v="1842.52"/>
    <x v="1"/>
    <s v="tier - 2"/>
    <x v="2"/>
  </r>
  <r>
    <s v="Id173"/>
    <s v="Mr."/>
    <s v="Zebulon"/>
    <s v="Hanley"/>
    <x v="151"/>
    <x v="149"/>
    <x v="0"/>
    <x v="0"/>
    <x v="0"/>
    <s v="yes"/>
    <x v="3"/>
    <x v="0"/>
    <x v="1"/>
    <s v="6-Dec-1994"/>
    <x v="11"/>
    <n v="1850.55"/>
    <x v="1"/>
    <s v="tier - 2"/>
    <x v="1"/>
  </r>
  <r>
    <s v="Id174"/>
    <s v="Ms."/>
    <s v="Amanda"/>
    <s v="Scheer"/>
    <x v="152"/>
    <x v="150"/>
    <x v="0"/>
    <x v="0"/>
    <x v="0"/>
    <s v="No"/>
    <x v="0"/>
    <x v="0"/>
    <x v="2"/>
    <s v="27-Dec-2004"/>
    <x v="9"/>
    <n v="1863.45"/>
    <x v="1"/>
    <s v="tier - 1"/>
    <x v="7"/>
  </r>
  <r>
    <s v="Id175"/>
    <s v="Mr."/>
    <s v="Greg"/>
    <s v="Rankin"/>
    <x v="153"/>
    <x v="151"/>
    <x v="0"/>
    <x v="0"/>
    <x v="0"/>
    <s v="No"/>
    <x v="3"/>
    <x v="0"/>
    <x v="2"/>
    <s v="2-Jul-1996"/>
    <x v="8"/>
    <n v="1865.98"/>
    <x v="1"/>
    <s v="tier - 3"/>
    <x v="1"/>
  </r>
  <r>
    <s v="Id176"/>
    <s v="Mr."/>
    <s v="John"/>
    <s v="Ricardi"/>
    <x v="4"/>
    <x v="152"/>
    <x v="0"/>
    <x v="0"/>
    <x v="0"/>
    <s v="No"/>
    <x v="3"/>
    <x v="0"/>
    <x v="2"/>
    <s v="22-Sep-2002"/>
    <x v="5"/>
    <n v="1875.34"/>
    <x v="1"/>
    <s v="tier - 2"/>
    <x v="2"/>
  </r>
  <r>
    <s v="Id177"/>
    <s v="Ms."/>
    <s v="Kelsey A."/>
    <s v="Karkos"/>
    <x v="154"/>
    <x v="149"/>
    <x v="0"/>
    <x v="0"/>
    <x v="0"/>
    <s v="No"/>
    <x v="0"/>
    <x v="0"/>
    <x v="1"/>
    <s v="29-Oct-2002"/>
    <x v="5"/>
    <n v="1877.93"/>
    <x v="1"/>
    <s v="tier - 1"/>
    <x v="0"/>
  </r>
  <r>
    <s v="Id178"/>
    <s v="Ms."/>
    <s v="Bronwen L"/>
    <s v="Price-Dierksen"/>
    <x v="155"/>
    <x v="153"/>
    <x v="0"/>
    <x v="0"/>
    <x v="0"/>
    <s v="No"/>
    <x v="0"/>
    <x v="0"/>
    <x v="0"/>
    <s v="29-Aug-2002"/>
    <x v="5"/>
    <n v="1880.07"/>
    <x v="1"/>
    <s v="tier - 2"/>
    <x v="0"/>
  </r>
  <r>
    <s v="Id179"/>
    <s v="Ms."/>
    <s v="Manuela"/>
    <s v="Knispel"/>
    <x v="156"/>
    <x v="34"/>
    <x v="0"/>
    <x v="0"/>
    <x v="0"/>
    <s v="No"/>
    <x v="0"/>
    <x v="0"/>
    <x v="1"/>
    <s v="21-Aug-2002"/>
    <x v="5"/>
    <n v="1880.49"/>
    <x v="1"/>
    <s v="tier - 1"/>
    <x v="2"/>
  </r>
  <r>
    <s v="Id180"/>
    <s v="Ms."/>
    <s v="Jennifer L"/>
    <s v="King"/>
    <x v="105"/>
    <x v="154"/>
    <x v="0"/>
    <x v="1"/>
    <x v="1"/>
    <s v="yes"/>
    <x v="3"/>
    <x v="0"/>
    <x v="0"/>
    <s v="10-Aug-2001"/>
    <x v="3"/>
    <n v="1906.36"/>
    <x v="1"/>
    <s v="tier - 1"/>
    <x v="1"/>
  </r>
  <r>
    <s v="Id181"/>
    <s v="Ms."/>
    <s v="Abby W."/>
    <s v="Samuelson"/>
    <x v="157"/>
    <x v="144"/>
    <x v="0"/>
    <x v="1"/>
    <x v="0"/>
    <s v="No"/>
    <x v="3"/>
    <x v="0"/>
    <x v="2"/>
    <s v="6-Oct-1994"/>
    <x v="11"/>
    <n v="1908.9"/>
    <x v="1"/>
    <s v="tier - 3"/>
    <x v="0"/>
  </r>
  <r>
    <s v="Id182"/>
    <s v="Mr."/>
    <s v="Tyler"/>
    <s v="Fredsall"/>
    <x v="158"/>
    <x v="155"/>
    <x v="0"/>
    <x v="0"/>
    <x v="0"/>
    <s v="No"/>
    <x v="1"/>
    <x v="0"/>
    <x v="1"/>
    <s v="3-Aug-2001"/>
    <x v="3"/>
    <n v="1909.53"/>
    <x v="1"/>
    <s v="tier - 3"/>
    <x v="1"/>
  </r>
  <r>
    <s v="Id183"/>
    <s v="Mr."/>
    <s v="Jeffrey"/>
    <s v="Eggleston"/>
    <x v="98"/>
    <x v="34"/>
    <x v="0"/>
    <x v="0"/>
    <x v="0"/>
    <s v="No"/>
    <x v="3"/>
    <x v="0"/>
    <x v="1"/>
    <s v="9-Dec-2001"/>
    <x v="3"/>
    <n v="1917.32"/>
    <x v="1"/>
    <s v="tier - 2"/>
    <x v="1"/>
  </r>
  <r>
    <s v="Id184"/>
    <s v="Mr."/>
    <s v="Matthew F"/>
    <s v="Palombaro"/>
    <x v="159"/>
    <x v="156"/>
    <x v="0"/>
    <x v="0"/>
    <x v="0"/>
    <s v="No"/>
    <x v="0"/>
    <x v="0"/>
    <x v="0"/>
    <s v="7-Sep-2002"/>
    <x v="5"/>
    <n v="1964.78"/>
    <x v="1"/>
    <s v="tier - 1"/>
    <x v="2"/>
  </r>
  <r>
    <s v="Id185"/>
    <s v="Mr."/>
    <s v="Ryan J."/>
    <s v="Silva"/>
    <x v="160"/>
    <x v="157"/>
    <x v="0"/>
    <x v="0"/>
    <x v="0"/>
    <s v="yes"/>
    <x v="1"/>
    <x v="0"/>
    <x v="0"/>
    <s v="29-Jul-2002"/>
    <x v="5"/>
    <n v="1967.02"/>
    <x v="1"/>
    <s v="tier - 2"/>
    <x v="5"/>
  </r>
  <r>
    <s v="Id186"/>
    <s v="Ms."/>
    <s v="Amy"/>
    <s v="Bugala"/>
    <x v="161"/>
    <x v="158"/>
    <x v="0"/>
    <x v="0"/>
    <x v="1"/>
    <s v="yes"/>
    <x v="1"/>
    <x v="0"/>
    <x v="0"/>
    <s v="28-Sep-1998"/>
    <x v="2"/>
    <n v="1969.61"/>
    <x v="1"/>
    <s v="tier - 3"/>
    <x v="2"/>
  </r>
  <r>
    <s v="Id187"/>
    <s v="Mr."/>
    <s v="Andrew P"/>
    <s v="Dublin"/>
    <x v="162"/>
    <x v="159"/>
    <x v="0"/>
    <x v="0"/>
    <x v="0"/>
    <s v="No"/>
    <x v="3"/>
    <x v="0"/>
    <x v="2"/>
    <s v="5-Oct-1998"/>
    <x v="2"/>
    <n v="1972.95"/>
    <x v="1"/>
    <s v="tier - 1"/>
    <x v="2"/>
  </r>
  <r>
    <s v="Id188"/>
    <s v="Mr."/>
    <s v="George M. V"/>
    <s v="Cleland"/>
    <x v="163"/>
    <x v="73"/>
    <x v="0"/>
    <x v="0"/>
    <x v="0"/>
    <s v="No"/>
    <x v="1"/>
    <x v="0"/>
    <x v="0"/>
    <s v="29-Sep-1998"/>
    <x v="2"/>
    <n v="1977.82"/>
    <x v="1"/>
    <s v="tier - 1"/>
    <x v="2"/>
  </r>
  <r>
    <s v="Id189"/>
    <s v="Ms."/>
    <s v="Sarah"/>
    <s v="Evans"/>
    <x v="164"/>
    <x v="160"/>
    <x v="0"/>
    <x v="0"/>
    <x v="0"/>
    <s v="No"/>
    <x v="0"/>
    <x v="1"/>
    <x v="0"/>
    <s v="16-Jul-2002"/>
    <x v="5"/>
    <n v="1980.07"/>
    <x v="1"/>
    <s v="tier - 3"/>
    <x v="2"/>
  </r>
  <r>
    <s v="Id190"/>
    <s v="Ms."/>
    <s v="Lara"/>
    <s v="Boyd"/>
    <x v="165"/>
    <x v="161"/>
    <x v="0"/>
    <x v="1"/>
    <x v="0"/>
    <s v="No"/>
    <x v="3"/>
    <x v="0"/>
    <x v="2"/>
    <s v="29-Dec-1998"/>
    <x v="2"/>
    <n v="1981.58"/>
    <x v="1"/>
    <s v="tier - 1"/>
    <x v="0"/>
  </r>
  <r>
    <s v="Id191"/>
    <s v="Mr."/>
    <s v="Sebastien"/>
    <s v="Roulier"/>
    <x v="166"/>
    <x v="162"/>
    <x v="0"/>
    <x v="0"/>
    <x v="0"/>
    <s v="yes"/>
    <x v="3"/>
    <x v="0"/>
    <x v="0"/>
    <s v="29-Sep-2002"/>
    <x v="5"/>
    <n v="1984.45"/>
    <x v="1"/>
    <s v="tier - 3"/>
    <x v="5"/>
  </r>
  <r>
    <s v="Id192"/>
    <s v="Mr."/>
    <s v="Padraig"/>
    <s v="Mullins"/>
    <x v="167"/>
    <x v="163"/>
    <x v="0"/>
    <x v="0"/>
    <x v="0"/>
    <s v="yes"/>
    <x v="0"/>
    <x v="0"/>
    <x v="0"/>
    <s v="14-Sep-1998"/>
    <x v="2"/>
    <n v="1986.93"/>
    <x v="1"/>
    <s v="tier - 2"/>
    <x v="0"/>
  </r>
  <r>
    <s v="Id193"/>
    <s v="Ms."/>
    <s v="Heather"/>
    <s v="Hofmann"/>
    <x v="59"/>
    <x v="164"/>
    <x v="0"/>
    <x v="0"/>
    <x v="0"/>
    <s v="No"/>
    <x v="3"/>
    <x v="0"/>
    <x v="2"/>
    <s v="14-Aug-2001"/>
    <x v="3"/>
    <n v="2007.95"/>
    <x v="1"/>
    <s v="tier - 2"/>
    <x v="2"/>
  </r>
  <r>
    <s v="Id194"/>
    <s v="Mr."/>
    <s v="Jorge"/>
    <s v="Garcia Garcia"/>
    <x v="168"/>
    <x v="165"/>
    <x v="1"/>
    <x v="0"/>
    <x v="0"/>
    <s v="No"/>
    <x v="3"/>
    <x v="0"/>
    <x v="2"/>
    <s v="1-Jul-2001"/>
    <x v="3"/>
    <n v="2020.18"/>
    <x v="1"/>
    <s v="tier - 1"/>
    <x v="2"/>
  </r>
  <r>
    <s v="Id195"/>
    <s v="Mr."/>
    <s v="Jack R"/>
    <s v="Klecker"/>
    <x v="18"/>
    <x v="85"/>
    <x v="0"/>
    <x v="1"/>
    <x v="0"/>
    <s v="No"/>
    <x v="3"/>
    <x v="0"/>
    <x v="1"/>
    <s v="6-Sep-2001"/>
    <x v="3"/>
    <n v="2020.55"/>
    <x v="1"/>
    <s v="tier - 2"/>
    <x v="0"/>
  </r>
  <r>
    <s v="Id196"/>
    <s v="Mr."/>
    <s v="Felix"/>
    <s v="Cancre"/>
    <x v="169"/>
    <x v="166"/>
    <x v="0"/>
    <x v="1"/>
    <x v="0"/>
    <s v="No"/>
    <x v="3"/>
    <x v="0"/>
    <x v="2"/>
    <s v="4-Aug-2001"/>
    <x v="3"/>
    <n v="2026.97"/>
    <x v="1"/>
    <s v="tier - 2"/>
    <x v="0"/>
  </r>
  <r>
    <s v="Id197"/>
    <s v="Mr."/>
    <s v="Christopher C"/>
    <s v="Denucci"/>
    <x v="170"/>
    <x v="167"/>
    <x v="0"/>
    <x v="0"/>
    <x v="0"/>
    <s v="No"/>
    <x v="0"/>
    <x v="0"/>
    <x v="2"/>
    <s v="2-Sep-2000"/>
    <x v="10"/>
    <n v="2045.69"/>
    <x v="1"/>
    <s v="tier - 3"/>
    <x v="1"/>
  </r>
  <r>
    <s v="Id198"/>
    <s v="Mr."/>
    <s v="Jesse"/>
    <s v="Saldana"/>
    <x v="171"/>
    <x v="168"/>
    <x v="0"/>
    <x v="0"/>
    <x v="0"/>
    <s v="No"/>
    <x v="0"/>
    <x v="0"/>
    <x v="0"/>
    <s v="26-Jul-2000"/>
    <x v="10"/>
    <n v="2055.3200000000002"/>
    <x v="1"/>
    <s v="tier - 3"/>
    <x v="1"/>
  </r>
  <r>
    <s v="Id199"/>
    <s v="Ms."/>
    <s v="Jill"/>
    <s v="Weinberg"/>
    <x v="172"/>
    <x v="169"/>
    <x v="1"/>
    <x v="0"/>
    <x v="0"/>
    <s v="No"/>
    <x v="3"/>
    <x v="0"/>
    <x v="1"/>
    <s v="12-Jun-2004"/>
    <x v="9"/>
    <n v="2094.1"/>
    <x v="1"/>
    <s v="tier - 2"/>
    <x v="7"/>
  </r>
  <r>
    <s v="Id200"/>
    <s v="Mr."/>
    <s v="William"/>
    <s v="Walsh"/>
    <x v="161"/>
    <x v="170"/>
    <x v="0"/>
    <x v="1"/>
    <x v="0"/>
    <s v="yes"/>
    <x v="3"/>
    <x v="0"/>
    <x v="2"/>
    <s v="14-Aug-2001"/>
    <x v="3"/>
    <n v="2102.2600000000002"/>
    <x v="1"/>
    <s v="tier - 2"/>
    <x v="4"/>
  </r>
  <r>
    <s v="Id201"/>
    <s v="Mr."/>
    <s v="Alejandro"/>
    <s v="Pasten"/>
    <x v="173"/>
    <x v="171"/>
    <x v="0"/>
    <x v="1"/>
    <x v="0"/>
    <s v="No"/>
    <x v="3"/>
    <x v="0"/>
    <x v="2"/>
    <s v="22-Jun-2001"/>
    <x v="3"/>
    <n v="2103.08"/>
    <x v="1"/>
    <s v="tier - 2"/>
    <x v="2"/>
  </r>
  <r>
    <s v="Id202"/>
    <s v="Mr."/>
    <s v="Ian E."/>
    <s v="LaBelle"/>
    <x v="174"/>
    <x v="106"/>
    <x v="0"/>
    <x v="0"/>
    <x v="0"/>
    <s v="yes"/>
    <x v="0"/>
    <x v="0"/>
    <x v="1"/>
    <s v="28-Nov-2001"/>
    <x v="3"/>
    <n v="2104.11"/>
    <x v="0"/>
    <s v="tier - 1"/>
    <x v="5"/>
  </r>
  <r>
    <s v="Id203"/>
    <s v="Mr."/>
    <s v="Hector Sr."/>
    <s v="Guzman"/>
    <x v="175"/>
    <x v="172"/>
    <x v="0"/>
    <x v="1"/>
    <x v="0"/>
    <s v="yes"/>
    <x v="3"/>
    <x v="1"/>
    <x v="0"/>
    <s v="21-Jul-1989"/>
    <x v="13"/>
    <n v="2106.2600000000002"/>
    <x v="0"/>
    <s v="tier - 2"/>
    <x v="0"/>
  </r>
  <r>
    <s v="Id204"/>
    <s v="Ms."/>
    <s v="Rebecca"/>
    <s v="Turnbull"/>
    <x v="176"/>
    <x v="173"/>
    <x v="0"/>
    <x v="0"/>
    <x v="0"/>
    <s v="No"/>
    <x v="0"/>
    <x v="0"/>
    <x v="2"/>
    <s v="30-Sep-2003"/>
    <x v="12"/>
    <n v="2117.34"/>
    <x v="0"/>
    <s v="tier - 3"/>
    <x v="1"/>
  </r>
  <r>
    <s v="Id205"/>
    <s v="Mr."/>
    <s v="Matt"/>
    <s v="Aguero"/>
    <x v="177"/>
    <x v="129"/>
    <x v="0"/>
    <x v="0"/>
    <x v="0"/>
    <s v="yes"/>
    <x v="0"/>
    <x v="0"/>
    <x v="0"/>
    <s v="4-Nov-2004"/>
    <x v="9"/>
    <n v="2118.61"/>
    <x v="0"/>
    <s v="tier - 1"/>
    <x v="1"/>
  </r>
  <r>
    <s v="Id206"/>
    <s v="Ms."/>
    <s v="Elizabeth H"/>
    <s v="Woodward"/>
    <x v="178"/>
    <x v="150"/>
    <x v="0"/>
    <x v="0"/>
    <x v="0"/>
    <s v="No"/>
    <x v="3"/>
    <x v="0"/>
    <x v="2"/>
    <s v="30-Aug-2003"/>
    <x v="12"/>
    <n v="2128.4299999999998"/>
    <x v="0"/>
    <s v="tier - 1"/>
    <x v="1"/>
  </r>
  <r>
    <s v="Id207"/>
    <s v="Ms."/>
    <s v="Grace"/>
    <s v="McElroy"/>
    <x v="179"/>
    <x v="174"/>
    <x v="0"/>
    <x v="0"/>
    <x v="0"/>
    <s v="yes"/>
    <x v="0"/>
    <x v="0"/>
    <x v="2"/>
    <s v="22-Dec-2003"/>
    <x v="12"/>
    <n v="2130.6799999999998"/>
    <x v="0"/>
    <s v="tier - 3"/>
    <x v="1"/>
  </r>
  <r>
    <s v="Id208"/>
    <s v="Mr."/>
    <s v="Jaime"/>
    <s v="Lopez"/>
    <x v="180"/>
    <x v="118"/>
    <x v="0"/>
    <x v="0"/>
    <x v="0"/>
    <s v="No"/>
    <x v="0"/>
    <x v="0"/>
    <x v="0"/>
    <s v="1-Sep-2003"/>
    <x v="12"/>
    <n v="2134.9"/>
    <x v="0"/>
    <s v="tier - 3"/>
    <x v="1"/>
  </r>
  <r>
    <s v="Id209"/>
    <s v="Ms."/>
    <s v="Calesse"/>
    <s v="Cardosi"/>
    <x v="172"/>
    <x v="175"/>
    <x v="0"/>
    <x v="0"/>
    <x v="0"/>
    <s v="No"/>
    <x v="0"/>
    <x v="0"/>
    <x v="0"/>
    <s v="26-Sep-2003"/>
    <x v="12"/>
    <n v="2136.88"/>
    <x v="0"/>
    <s v="tier - 2"/>
    <x v="1"/>
  </r>
  <r>
    <s v="Id210"/>
    <s v="Ms."/>
    <s v="Kate L"/>
    <s v="Looney"/>
    <x v="181"/>
    <x v="176"/>
    <x v="1"/>
    <x v="0"/>
    <x v="0"/>
    <s v="No"/>
    <x v="3"/>
    <x v="0"/>
    <x v="2"/>
    <s v="3-Sep-1997"/>
    <x v="6"/>
    <n v="2137.65"/>
    <x v="1"/>
    <s v="tier - 1"/>
    <x v="0"/>
  </r>
  <r>
    <s v="Id211"/>
    <s v="Mr."/>
    <s v="Sergey"/>
    <s v="Zyryanov"/>
    <x v="182"/>
    <x v="93"/>
    <x v="1"/>
    <x v="0"/>
    <x v="0"/>
    <s v="yes"/>
    <x v="1"/>
    <x v="0"/>
    <x v="2"/>
    <s v="19-Aug-2003"/>
    <x v="12"/>
    <n v="2138.0700000000002"/>
    <x v="0"/>
    <s v="tier - 1"/>
    <x v="1"/>
  </r>
  <r>
    <s v="Id212"/>
    <s v="Mr."/>
    <s v="Timothy V"/>
    <s v="Gavin"/>
    <x v="124"/>
    <x v="177"/>
    <x v="0"/>
    <x v="0"/>
    <x v="0"/>
    <s v="No"/>
    <x v="0"/>
    <x v="0"/>
    <x v="0"/>
    <s v="4-Oct-2004"/>
    <x v="9"/>
    <n v="2144.85"/>
    <x v="0"/>
    <s v="tier - 1"/>
    <x v="2"/>
  </r>
  <r>
    <s v="Id213"/>
    <s v="Mr."/>
    <s v="Andrew S"/>
    <s v="Littlefield"/>
    <x v="183"/>
    <x v="178"/>
    <x v="0"/>
    <x v="0"/>
    <x v="0"/>
    <s v="yes"/>
    <x v="3"/>
    <x v="1"/>
    <x v="1"/>
    <s v="27-Dec-2000"/>
    <x v="10"/>
    <n v="2150.4699999999998"/>
    <x v="0"/>
    <s v="tier - 3"/>
    <x v="2"/>
  </r>
  <r>
    <s v="Id214"/>
    <s v="Mr."/>
    <s v="Matthew D"/>
    <s v="Shearer"/>
    <x v="184"/>
    <x v="179"/>
    <x v="0"/>
    <x v="0"/>
    <x v="0"/>
    <s v="No"/>
    <x v="1"/>
    <x v="0"/>
    <x v="0"/>
    <s v="22-Oct-2000"/>
    <x v="10"/>
    <n v="2154.36"/>
    <x v="0"/>
    <s v="tier - 2"/>
    <x v="2"/>
  </r>
  <r>
    <s v="Id215"/>
    <s v="Ms."/>
    <s v="Jessica"/>
    <s v="Armstrong"/>
    <x v="185"/>
    <x v="180"/>
    <x v="0"/>
    <x v="0"/>
    <x v="0"/>
    <s v="No"/>
    <x v="3"/>
    <x v="0"/>
    <x v="2"/>
    <s v="29-Nov-2000"/>
    <x v="10"/>
    <n v="2155.6799999999998"/>
    <x v="0"/>
    <s v="tier - 3"/>
    <x v="0"/>
  </r>
  <r>
    <s v="Id216"/>
    <s v="Mr."/>
    <s v="Lawrence"/>
    <s v="Warriner"/>
    <x v="186"/>
    <x v="181"/>
    <x v="0"/>
    <x v="0"/>
    <x v="0"/>
    <s v="No"/>
    <x v="1"/>
    <x v="0"/>
    <x v="0"/>
    <s v="10-Dec-2000"/>
    <x v="10"/>
    <n v="2156.75"/>
    <x v="0"/>
    <s v="tier - 2"/>
    <x v="0"/>
  </r>
  <r>
    <s v="Id217"/>
    <s v="Mr."/>
    <s v="Alex"/>
    <s v="White"/>
    <x v="65"/>
    <x v="182"/>
    <x v="0"/>
    <x v="0"/>
    <x v="0"/>
    <s v="yes"/>
    <x v="3"/>
    <x v="0"/>
    <x v="2"/>
    <s v="23-Aug-2000"/>
    <x v="10"/>
    <n v="2166.73"/>
    <x v="0"/>
    <s v="tier - 2"/>
    <x v="2"/>
  </r>
  <r>
    <s v="Id218"/>
    <s v="Mr."/>
    <s v="Kevin"/>
    <s v="Cordaro"/>
    <x v="187"/>
    <x v="183"/>
    <x v="0"/>
    <x v="0"/>
    <x v="0"/>
    <s v="No"/>
    <x v="0"/>
    <x v="0"/>
    <x v="0"/>
    <s v="27-Sep-1994"/>
    <x v="11"/>
    <n v="2170.08"/>
    <x v="0"/>
    <s v="tier - 2"/>
    <x v="0"/>
  </r>
  <r>
    <s v="Id219"/>
    <s v="Mr."/>
    <s v="Gavin M."/>
    <s v="Hamilton"/>
    <x v="188"/>
    <x v="3"/>
    <x v="0"/>
    <x v="0"/>
    <x v="0"/>
    <s v="yes"/>
    <x v="3"/>
    <x v="0"/>
    <x v="1"/>
    <s v="16-Dec-1991"/>
    <x v="14"/>
    <n v="2193.1999999999998"/>
    <x v="0"/>
    <s v="tier - 2"/>
    <x v="1"/>
  </r>
  <r>
    <s v="Id220"/>
    <s v="Mr."/>
    <s v="Rick E"/>
    <s v="Meyer"/>
    <x v="189"/>
    <x v="184"/>
    <x v="0"/>
    <x v="1"/>
    <x v="0"/>
    <s v="yes"/>
    <x v="3"/>
    <x v="0"/>
    <x v="1"/>
    <s v="7-Dec-2004"/>
    <x v="9"/>
    <n v="2196.4699999999998"/>
    <x v="0"/>
    <s v="tier - 3"/>
    <x v="8"/>
  </r>
  <r>
    <s v="Id221"/>
    <s v="Ms."/>
    <s v="Andrea H."/>
    <s v="Duke"/>
    <x v="190"/>
    <x v="185"/>
    <x v="0"/>
    <x v="0"/>
    <x v="1"/>
    <s v="yes"/>
    <x v="0"/>
    <x v="1"/>
    <x v="0"/>
    <s v="3-Sep-2004"/>
    <x v="9"/>
    <n v="2198.19"/>
    <x v="0"/>
    <s v="tier - 1"/>
    <x v="9"/>
  </r>
  <r>
    <s v="Id222"/>
    <s v="Mr."/>
    <s v="Anthony S"/>
    <s v="Malatesta"/>
    <x v="191"/>
    <x v="89"/>
    <x v="0"/>
    <x v="0"/>
    <x v="0"/>
    <s v="No"/>
    <x v="3"/>
    <x v="1"/>
    <x v="2"/>
    <s v="12-Sep-2004"/>
    <x v="9"/>
    <n v="2200.83"/>
    <x v="0"/>
    <s v="tier - 2"/>
    <x v="8"/>
  </r>
  <r>
    <s v="Id223"/>
    <s v="Mr."/>
    <s v="Erik"/>
    <s v="Hinrichsen"/>
    <x v="192"/>
    <x v="186"/>
    <x v="0"/>
    <x v="0"/>
    <x v="0"/>
    <s v="No"/>
    <x v="0"/>
    <x v="2"/>
    <x v="1"/>
    <s v="27-Jul-2004"/>
    <x v="9"/>
    <n v="2201.1"/>
    <x v="0"/>
    <s v="tier - 3"/>
    <x v="0"/>
  </r>
  <r>
    <s v="Id224"/>
    <s v="Ms."/>
    <s v="Kiley D"/>
    <s v="Lucan"/>
    <x v="193"/>
    <x v="187"/>
    <x v="0"/>
    <x v="0"/>
    <x v="0"/>
    <s v="yes"/>
    <x v="3"/>
    <x v="0"/>
    <x v="0"/>
    <s v="6-Aug-2004"/>
    <x v="9"/>
    <n v="2203.4699999999998"/>
    <x v="0"/>
    <s v="tier - 2"/>
    <x v="8"/>
  </r>
  <r>
    <s v="Id225"/>
    <s v="Ms."/>
    <s v="Jennifer"/>
    <s v="Koch"/>
    <x v="194"/>
    <x v="188"/>
    <x v="0"/>
    <x v="0"/>
    <x v="0"/>
    <s v="No"/>
    <x v="0"/>
    <x v="0"/>
    <x v="2"/>
    <s v="28-Oct-2004"/>
    <x v="9"/>
    <n v="2203.7399999999998"/>
    <x v="0"/>
    <s v="tier - 2"/>
    <x v="8"/>
  </r>
  <r>
    <s v="Id226"/>
    <s v="Mr."/>
    <s v="Chris"/>
    <s v="Smith"/>
    <x v="195"/>
    <x v="189"/>
    <x v="0"/>
    <x v="1"/>
    <x v="0"/>
    <s v="yes"/>
    <x v="3"/>
    <x v="0"/>
    <x v="2"/>
    <s v="13-Nov-2004"/>
    <x v="9"/>
    <n v="2205.98"/>
    <x v="0"/>
    <s v="tier - 3"/>
    <x v="8"/>
  </r>
  <r>
    <s v="Id227"/>
    <s v="Ms."/>
    <s v="Marian M."/>
    <s v="O'Connor"/>
    <x v="196"/>
    <x v="150"/>
    <x v="0"/>
    <x v="0"/>
    <x v="0"/>
    <s v="No"/>
    <x v="3"/>
    <x v="0"/>
    <x v="2"/>
    <s v="6-Aug-2004"/>
    <x v="9"/>
    <n v="2207.6999999999998"/>
    <x v="0"/>
    <s v="tier - 2"/>
    <x v="8"/>
  </r>
  <r>
    <s v="Id228"/>
    <s v="Mr."/>
    <s v="Jeremy"/>
    <s v="Kampwerth"/>
    <x v="197"/>
    <x v="190"/>
    <x v="0"/>
    <x v="0"/>
    <x v="0"/>
    <s v="yes"/>
    <x v="0"/>
    <x v="1"/>
    <x v="0"/>
    <s v="27-Jul-2004"/>
    <x v="9"/>
    <n v="2211.13"/>
    <x v="0"/>
    <s v="tier - 2"/>
    <x v="8"/>
  </r>
  <r>
    <s v="Id229"/>
    <s v="Ms."/>
    <s v="Allison H"/>
    <s v="Federoff"/>
    <x v="198"/>
    <x v="191"/>
    <x v="0"/>
    <x v="1"/>
    <x v="0"/>
    <s v="yes"/>
    <x v="3"/>
    <x v="0"/>
    <x v="2"/>
    <s v="17-Nov-1994"/>
    <x v="11"/>
    <n v="2213.21"/>
    <x v="0"/>
    <s v="tier - 2"/>
    <x v="0"/>
  </r>
  <r>
    <s v="Id230"/>
    <s v="Ms."/>
    <s v="Elizabeth"/>
    <s v="Goya"/>
    <x v="199"/>
    <x v="192"/>
    <x v="0"/>
    <x v="0"/>
    <x v="0"/>
    <s v="yes"/>
    <x v="3"/>
    <x v="0"/>
    <x v="2"/>
    <s v="13-Jun-2004"/>
    <x v="9"/>
    <n v="2217.4699999999998"/>
    <x v="0"/>
    <s v="tier - 1"/>
    <x v="8"/>
  </r>
  <r>
    <s v="Id231"/>
    <s v="Mr."/>
    <s v="Andrew"/>
    <s v="Hodges"/>
    <x v="200"/>
    <x v="21"/>
    <x v="0"/>
    <x v="1"/>
    <x v="0"/>
    <s v="No"/>
    <x v="3"/>
    <x v="0"/>
    <x v="1"/>
    <s v="25-Sep-2004"/>
    <x v="9"/>
    <n v="2217.6"/>
    <x v="0"/>
    <s v="tier - 1"/>
    <x v="8"/>
  </r>
  <r>
    <s v="Id232"/>
    <s v="Mr."/>
    <s v="Anders J"/>
    <s v="Erickson"/>
    <x v="201"/>
    <x v="193"/>
    <x v="0"/>
    <x v="0"/>
    <x v="0"/>
    <s v="yes"/>
    <x v="3"/>
    <x v="0"/>
    <x v="2"/>
    <s v="12-Dec-2004"/>
    <x v="9"/>
    <n v="2219.4499999999998"/>
    <x v="0"/>
    <s v="tier - 1"/>
    <x v="0"/>
  </r>
  <r>
    <s v="Id233"/>
    <s v="Mr."/>
    <s v="Sean"/>
    <s v="Welleck"/>
    <x v="105"/>
    <x v="194"/>
    <x v="0"/>
    <x v="1"/>
    <x v="0"/>
    <s v="No"/>
    <x v="3"/>
    <x v="0"/>
    <x v="1"/>
    <s v="10-Dec-2003"/>
    <x v="12"/>
    <n v="2221.56"/>
    <x v="0"/>
    <s v="tier - 3"/>
    <x v="1"/>
  </r>
  <r>
    <s v="Id234"/>
    <s v="Mr."/>
    <s v="Brian M."/>
    <s v="Polen"/>
    <x v="202"/>
    <x v="171"/>
    <x v="0"/>
    <x v="0"/>
    <x v="0"/>
    <s v="No"/>
    <x v="0"/>
    <x v="0"/>
    <x v="2"/>
    <s v="30-Jun-2000"/>
    <x v="10"/>
    <n v="2250.84"/>
    <x v="0"/>
    <s v="tier - 2"/>
    <x v="6"/>
  </r>
  <r>
    <s v="Id235"/>
    <s v="Mr."/>
    <s v="Jeremy"/>
    <s v="Lynch"/>
    <x v="203"/>
    <x v="195"/>
    <x v="1"/>
    <x v="0"/>
    <x v="0"/>
    <s v="No"/>
    <x v="3"/>
    <x v="0"/>
    <x v="1"/>
    <s v="11-Dec-2000"/>
    <x v="10"/>
    <n v="2254.8000000000002"/>
    <x v="0"/>
    <s v="tier - 3"/>
    <x v="5"/>
  </r>
  <r>
    <s v="Id236"/>
    <s v="Ms."/>
    <s v="Susannah"/>
    <s v="Hufstader"/>
    <x v="141"/>
    <x v="196"/>
    <x v="0"/>
    <x v="0"/>
    <x v="0"/>
    <s v="yes"/>
    <x v="0"/>
    <x v="0"/>
    <x v="2"/>
    <s v="15-Jul-2002"/>
    <x v="5"/>
    <n v="2257.48"/>
    <x v="0"/>
    <s v="tier - 1"/>
    <x v="1"/>
  </r>
  <r>
    <s v="Id237"/>
    <s v="Mr."/>
    <s v="Randy"/>
    <s v="Doak"/>
    <x v="204"/>
    <x v="197"/>
    <x v="0"/>
    <x v="0"/>
    <x v="0"/>
    <s v="No"/>
    <x v="3"/>
    <x v="0"/>
    <x v="2"/>
    <s v="12-Nov-2002"/>
    <x v="5"/>
    <n v="2261.5700000000002"/>
    <x v="0"/>
    <s v="tier - 1"/>
    <x v="1"/>
  </r>
  <r>
    <s v="Id238"/>
    <s v="Mr."/>
    <s v="Leslie"/>
    <s v="Noya"/>
    <x v="205"/>
    <x v="27"/>
    <x v="0"/>
    <x v="0"/>
    <x v="0"/>
    <s v="No"/>
    <x v="0"/>
    <x v="0"/>
    <x v="2"/>
    <s v="16-Jun-1991"/>
    <x v="14"/>
    <n v="2277.7199999999998"/>
    <x v="0"/>
    <s v="tier - 1"/>
    <x v="0"/>
  </r>
  <r>
    <s v="Id239"/>
    <s v="Ms."/>
    <s v="Brittany L."/>
    <s v="Heninger"/>
    <x v="82"/>
    <x v="198"/>
    <x v="0"/>
    <x v="1"/>
    <x v="0"/>
    <s v="No"/>
    <x v="3"/>
    <x v="0"/>
    <x v="2"/>
    <s v="5-Oct-1989"/>
    <x v="13"/>
    <n v="2295.2399999999998"/>
    <x v="0"/>
    <s v="tier - 1"/>
    <x v="0"/>
  </r>
  <r>
    <s v="Id240"/>
    <s v="Ms."/>
    <s v="Cassie J."/>
    <s v="Richardson"/>
    <x v="206"/>
    <x v="199"/>
    <x v="0"/>
    <x v="0"/>
    <x v="0"/>
    <s v="No"/>
    <x v="3"/>
    <x v="0"/>
    <x v="2"/>
    <s v="28-Nov-1996"/>
    <x v="8"/>
    <n v="2302.3000000000002"/>
    <x v="2"/>
    <s v="tier - 2"/>
    <x v="2"/>
  </r>
  <r>
    <s v="Id241"/>
    <s v="Mr."/>
    <s v="Peter W"/>
    <s v="Deucher"/>
    <x v="207"/>
    <x v="200"/>
    <x v="0"/>
    <x v="1"/>
    <x v="0"/>
    <s v="yes"/>
    <x v="3"/>
    <x v="0"/>
    <x v="1"/>
    <s v="6-Sep-2004"/>
    <x v="9"/>
    <n v="2304"/>
    <x v="0"/>
    <s v="tier - 3"/>
    <x v="0"/>
  </r>
  <r>
    <s v="Id242"/>
    <s v="Mr."/>
    <s v="Douglas"/>
    <s v="Wilson"/>
    <x v="208"/>
    <x v="201"/>
    <x v="0"/>
    <x v="0"/>
    <x v="0"/>
    <s v="yes"/>
    <x v="3"/>
    <x v="0"/>
    <x v="0"/>
    <s v="17-Dec-1996"/>
    <x v="8"/>
    <n v="2322.62"/>
    <x v="0"/>
    <s v="tier - 1"/>
    <x v="0"/>
  </r>
  <r>
    <s v="Id243"/>
    <s v="Mr."/>
    <s v="Dan"/>
    <s v="Hall"/>
    <x v="209"/>
    <x v="202"/>
    <x v="0"/>
    <x v="0"/>
    <x v="0"/>
    <s v="yes"/>
    <x v="3"/>
    <x v="0"/>
    <x v="2"/>
    <s v="18-Nov-2003"/>
    <x v="12"/>
    <n v="2331.52"/>
    <x v="0"/>
    <s v="tier - 3"/>
    <x v="2"/>
  </r>
  <r>
    <s v="Id244"/>
    <s v="Mr."/>
    <s v="Dan M."/>
    <s v="Reed"/>
    <x v="210"/>
    <x v="203"/>
    <x v="0"/>
    <x v="0"/>
    <x v="0"/>
    <s v="No"/>
    <x v="3"/>
    <x v="0"/>
    <x v="2"/>
    <s v="21-Oct-1998"/>
    <x v="2"/>
    <n v="2352.9699999999998"/>
    <x v="1"/>
    <s v="tier - 3"/>
    <x v="1"/>
  </r>
  <r>
    <s v="Id245"/>
    <s v="Mr."/>
    <s v="Eric L."/>
    <s v="Frome"/>
    <x v="211"/>
    <x v="204"/>
    <x v="0"/>
    <x v="0"/>
    <x v="0"/>
    <s v="No"/>
    <x v="0"/>
    <x v="2"/>
    <x v="0"/>
    <s v="5-Nov-2002"/>
    <x v="5"/>
    <n v="2362.23"/>
    <x v="0"/>
    <s v="tier - 1"/>
    <x v="1"/>
  </r>
  <r>
    <s v="Id246"/>
    <s v="Mr."/>
    <s v="Les J"/>
    <s v="Creasy"/>
    <x v="212"/>
    <x v="205"/>
    <x v="0"/>
    <x v="0"/>
    <x v="0"/>
    <s v="yes"/>
    <x v="3"/>
    <x v="0"/>
    <x v="0"/>
    <s v="12-Dec-1988"/>
    <x v="15"/>
    <n v="2373.3000000000002"/>
    <x v="0"/>
    <s v="tier - 2"/>
    <x v="0"/>
  </r>
  <r>
    <s v="Id247"/>
    <s v="Ms."/>
    <s v="Stephanie"/>
    <s v="Latimer"/>
    <x v="213"/>
    <x v="14"/>
    <x v="0"/>
    <x v="0"/>
    <x v="0"/>
    <s v="No"/>
    <x v="0"/>
    <x v="0"/>
    <x v="0"/>
    <s v="17-Dec-1999"/>
    <x v="7"/>
    <n v="2395.17"/>
    <x v="0"/>
    <s v="tier - 1"/>
    <x v="10"/>
  </r>
  <r>
    <s v="Id248"/>
    <s v="Ms."/>
    <s v="Melissa Y"/>
    <s v="Wei"/>
    <x v="199"/>
    <x v="206"/>
    <x v="0"/>
    <x v="0"/>
    <x v="0"/>
    <s v="No"/>
    <x v="0"/>
    <x v="0"/>
    <x v="2"/>
    <s v="10-Aug-1999"/>
    <x v="7"/>
    <n v="2396.1"/>
    <x v="0"/>
    <s v="tier - 1"/>
    <x v="4"/>
  </r>
  <r>
    <s v="Id249"/>
    <s v="Ms."/>
    <s v="Ashley"/>
    <s v="Hayes"/>
    <x v="214"/>
    <x v="41"/>
    <x v="0"/>
    <x v="0"/>
    <x v="0"/>
    <s v="No"/>
    <x v="0"/>
    <x v="0"/>
    <x v="0"/>
    <s v="3-Jun-2001"/>
    <x v="10"/>
    <n v="2404.73"/>
    <x v="0"/>
    <s v="tier - 3"/>
    <x v="1"/>
  </r>
  <r>
    <s v="Id250"/>
    <s v="Ms."/>
    <s v="Stephanie M."/>
    <s v="Velardo"/>
    <x v="215"/>
    <x v="40"/>
    <x v="0"/>
    <x v="0"/>
    <x v="0"/>
    <s v="No"/>
    <x v="1"/>
    <x v="0"/>
    <x v="2"/>
    <s v="12-Nov-1999"/>
    <x v="7"/>
    <n v="2416.96"/>
    <x v="0"/>
    <s v="tier - 2"/>
    <x v="2"/>
  </r>
  <r>
    <s v="Id251"/>
    <s v="Ms."/>
    <s v="Kylie"/>
    <s v="Kastes"/>
    <x v="216"/>
    <x v="138"/>
    <x v="0"/>
    <x v="0"/>
    <x v="0"/>
    <s v="No"/>
    <x v="0"/>
    <x v="0"/>
    <x v="2"/>
    <s v="21-Nov-1999"/>
    <x v="7"/>
    <n v="2438.06"/>
    <x v="0"/>
    <s v="tier - 2"/>
    <x v="0"/>
  </r>
  <r>
    <s v="Id252"/>
    <s v="Ms."/>
    <s v="Kelly"/>
    <s v="Escorcia"/>
    <x v="217"/>
    <x v="119"/>
    <x v="1"/>
    <x v="0"/>
    <x v="0"/>
    <s v="No"/>
    <x v="1"/>
    <x v="0"/>
    <x v="1"/>
    <s v="29-Jul-2002"/>
    <x v="5"/>
    <n v="2457.21"/>
    <x v="0"/>
    <s v="tier - 1"/>
    <x v="8"/>
  </r>
  <r>
    <s v="Id253"/>
    <s v="Ms."/>
    <s v="Carrie"/>
    <s v="Larscheid"/>
    <x v="117"/>
    <x v="47"/>
    <x v="0"/>
    <x v="1"/>
    <x v="0"/>
    <s v="yes"/>
    <x v="3"/>
    <x v="0"/>
    <x v="2"/>
    <s v="19-Nov-1998"/>
    <x v="2"/>
    <n v="2457.5"/>
    <x v="0"/>
    <s v="tier - 1"/>
    <x v="2"/>
  </r>
  <r>
    <s v="Id254"/>
    <s v="Mr."/>
    <s v="Alex"/>
    <s v="O'Bannon"/>
    <x v="218"/>
    <x v="176"/>
    <x v="1"/>
    <x v="0"/>
    <x v="0"/>
    <s v="yes"/>
    <x v="1"/>
    <x v="0"/>
    <x v="2"/>
    <s v="11-Jul-2002"/>
    <x v="5"/>
    <n v="2459.7199999999998"/>
    <x v="0"/>
    <s v="tier - 2"/>
    <x v="8"/>
  </r>
  <r>
    <s v="Id255"/>
    <s v="Mr."/>
    <s v="Zach S"/>
    <s v="Ridgway"/>
    <x v="219"/>
    <x v="207"/>
    <x v="0"/>
    <x v="0"/>
    <x v="0"/>
    <s v="No"/>
    <x v="0"/>
    <x v="2"/>
    <x v="0"/>
    <s v="17-Aug-1998"/>
    <x v="2"/>
    <n v="2464.62"/>
    <x v="0"/>
    <s v="tier - 3"/>
    <x v="0"/>
  </r>
  <r>
    <s v="Id256"/>
    <s v="Mr."/>
    <s v="Alan"/>
    <s v="Black"/>
    <x v="141"/>
    <x v="78"/>
    <x v="0"/>
    <x v="1"/>
    <x v="0"/>
    <s v="No"/>
    <x v="3"/>
    <x v="0"/>
    <x v="2"/>
    <s v="2-Jul-1998"/>
    <x v="2"/>
    <n v="2473.33"/>
    <x v="0"/>
    <s v="tier - 3"/>
    <x v="0"/>
  </r>
  <r>
    <s v="Id257"/>
    <s v="Mr."/>
    <s v="Nate"/>
    <s v="Canton"/>
    <x v="170"/>
    <x v="208"/>
    <x v="1"/>
    <x v="0"/>
    <x v="0"/>
    <s v="No"/>
    <x v="3"/>
    <x v="0"/>
    <x v="1"/>
    <s v="20-Jun-1998"/>
    <x v="2"/>
    <n v="2480.98"/>
    <x v="0"/>
    <s v="tier - 2"/>
    <x v="0"/>
  </r>
  <r>
    <s v="Id258"/>
    <s v="Mr."/>
    <s v="Jesse G."/>
    <s v="Fine"/>
    <x v="220"/>
    <x v="60"/>
    <x v="0"/>
    <x v="1"/>
    <x v="0"/>
    <s v="No"/>
    <x v="3"/>
    <x v="0"/>
    <x v="1"/>
    <s v="6-Nov-1995"/>
    <x v="4"/>
    <n v="2483.7399999999998"/>
    <x v="1"/>
    <s v="tier - 2"/>
    <x v="0"/>
  </r>
  <r>
    <s v="Id259"/>
    <s v="Mr."/>
    <s v="Jason"/>
    <s v="Bui"/>
    <x v="221"/>
    <x v="27"/>
    <x v="0"/>
    <x v="1"/>
    <x v="0"/>
    <s v="No"/>
    <x v="3"/>
    <x v="0"/>
    <x v="2"/>
    <s v="14-Oct-1995"/>
    <x v="4"/>
    <n v="2494.02"/>
    <x v="1"/>
    <s v="tier - 1"/>
    <x v="2"/>
  </r>
  <r>
    <s v="Id260"/>
    <s v="Ms."/>
    <s v="Megan A."/>
    <s v="Riepma"/>
    <x v="222"/>
    <x v="209"/>
    <x v="0"/>
    <x v="0"/>
    <x v="0"/>
    <s v="No"/>
    <x v="3"/>
    <x v="0"/>
    <x v="2"/>
    <s v="9-Jul-1995"/>
    <x v="4"/>
    <n v="2497.04"/>
    <x v="1"/>
    <s v="tier - 3"/>
    <x v="0"/>
  </r>
  <r>
    <s v="Id261"/>
    <s v="Mr."/>
    <s v="Luke M"/>
    <s v="Inman"/>
    <x v="60"/>
    <x v="210"/>
    <x v="0"/>
    <x v="0"/>
    <x v="0"/>
    <s v="No"/>
    <x v="0"/>
    <x v="0"/>
    <x v="0"/>
    <s v="15-Oct-1995"/>
    <x v="4"/>
    <n v="2498.41"/>
    <x v="1"/>
    <s v="tier - 3"/>
    <x v="0"/>
  </r>
  <r>
    <s v="Id262"/>
    <s v="Ms."/>
    <s v="Jacy D"/>
    <s v="Kruzel"/>
    <x v="223"/>
    <x v="211"/>
    <x v="0"/>
    <x v="0"/>
    <x v="1"/>
    <s v="yes"/>
    <x v="1"/>
    <x v="0"/>
    <x v="0"/>
    <s v="6-Sep-2004"/>
    <x v="9"/>
    <n v="2500.9299999999998"/>
    <x v="0"/>
    <s v="tier - 2"/>
    <x v="1"/>
  </r>
  <r>
    <s v="Id263"/>
    <s v="Mr."/>
    <s v="Simon G."/>
    <s v="Lindsay"/>
    <x v="224"/>
    <x v="212"/>
    <x v="0"/>
    <x v="0"/>
    <x v="0"/>
    <s v="yes"/>
    <x v="0"/>
    <x v="0"/>
    <x v="2"/>
    <s v="5-Aug-1991"/>
    <x v="14"/>
    <n v="2510.79"/>
    <x v="0"/>
    <s v="tier - 1"/>
    <x v="0"/>
  </r>
  <r>
    <s v="Id264"/>
    <s v="Ms."/>
    <s v="Ainsley E."/>
    <s v="Land"/>
    <x v="225"/>
    <x v="1"/>
    <x v="0"/>
    <x v="0"/>
    <x v="0"/>
    <s v="No"/>
    <x v="1"/>
    <x v="1"/>
    <x v="1"/>
    <s v="2-Nov-1997"/>
    <x v="6"/>
    <n v="2523.17"/>
    <x v="1"/>
    <s v="tier - 1"/>
    <x v="1"/>
  </r>
  <r>
    <s v="Id265"/>
    <s v="Ms."/>
    <s v="Erica A."/>
    <s v="Brecher"/>
    <x v="226"/>
    <x v="213"/>
    <x v="0"/>
    <x v="1"/>
    <x v="0"/>
    <s v="No"/>
    <x v="3"/>
    <x v="0"/>
    <x v="1"/>
    <s v="25-Aug-2000"/>
    <x v="10"/>
    <n v="2527.8200000000002"/>
    <x v="0"/>
    <s v="tier - 3"/>
    <x v="1"/>
  </r>
  <r>
    <s v="Id266"/>
    <s v="Mr."/>
    <s v="Erik"/>
    <s v="Debolt"/>
    <x v="227"/>
    <x v="214"/>
    <x v="0"/>
    <x v="0"/>
    <x v="0"/>
    <s v="No"/>
    <x v="0"/>
    <x v="0"/>
    <x v="1"/>
    <s v="28-Jul-1997"/>
    <x v="6"/>
    <n v="2534.39"/>
    <x v="1"/>
    <s v="tier - 3"/>
    <x v="1"/>
  </r>
  <r>
    <s v="Id267"/>
    <s v="Ms."/>
    <s v="Erin C."/>
    <s v="Oswalt"/>
    <x v="228"/>
    <x v="215"/>
    <x v="0"/>
    <x v="0"/>
    <x v="0"/>
    <s v="yes"/>
    <x v="0"/>
    <x v="0"/>
    <x v="2"/>
    <s v="1-Oct-1990"/>
    <x v="16"/>
    <n v="2540.39"/>
    <x v="0"/>
    <s v="tier - 2"/>
    <x v="0"/>
  </r>
  <r>
    <s v="Id268"/>
    <s v="Ms."/>
    <s v="Adrienne"/>
    <s v="Boyd"/>
    <x v="229"/>
    <x v="216"/>
    <x v="0"/>
    <x v="1"/>
    <x v="0"/>
    <s v="yes"/>
    <x v="3"/>
    <x v="1"/>
    <x v="1"/>
    <s v="17-Nov-1991"/>
    <x v="14"/>
    <n v="2545.6799999999998"/>
    <x v="0"/>
    <s v="tier - 1"/>
    <x v="0"/>
  </r>
  <r>
    <s v="Id269"/>
    <s v="Mr."/>
    <s v="Adam"/>
    <s v="Bulewich"/>
    <x v="230"/>
    <x v="217"/>
    <x v="0"/>
    <x v="0"/>
    <x v="0"/>
    <s v="No"/>
    <x v="0"/>
    <x v="2"/>
    <x v="0"/>
    <s v="11-Oct-2002"/>
    <x v="5"/>
    <n v="2566.4699999999998"/>
    <x v="0"/>
    <s v="tier - 3"/>
    <x v="0"/>
  </r>
  <r>
    <s v="Id270"/>
    <s v="Mr."/>
    <s v="Yutaka"/>
    <s v="Fukuda"/>
    <x v="231"/>
    <x v="78"/>
    <x v="0"/>
    <x v="0"/>
    <x v="0"/>
    <s v="No"/>
    <x v="0"/>
    <x v="0"/>
    <x v="2"/>
    <s v="20-Jul-2002"/>
    <x v="5"/>
    <n v="2585.04"/>
    <x v="0"/>
    <s v="tier - 2"/>
    <x v="11"/>
  </r>
  <r>
    <s v="Id271"/>
    <s v="Mr."/>
    <s v="Tyler M"/>
    <s v="Phillips"/>
    <x v="232"/>
    <x v="218"/>
    <x v="0"/>
    <x v="0"/>
    <x v="0"/>
    <s v="yes"/>
    <x v="0"/>
    <x v="2"/>
    <x v="0"/>
    <s v="15-Oct-2001"/>
    <x v="3"/>
    <n v="2585.27"/>
    <x v="0"/>
    <s v="tier - 3"/>
    <x v="2"/>
  </r>
  <r>
    <s v="Id272"/>
    <s v="Mr."/>
    <s v="Stephen"/>
    <s v="Maddison"/>
    <x v="233"/>
    <x v="219"/>
    <x v="0"/>
    <x v="0"/>
    <x v="0"/>
    <s v="yes"/>
    <x v="3"/>
    <x v="0"/>
    <x v="2"/>
    <s v="28-Jul-2001"/>
    <x v="3"/>
    <n v="2585.85"/>
    <x v="0"/>
    <s v="tier - 2"/>
    <x v="8"/>
  </r>
  <r>
    <s v="Id273"/>
    <s v="Mr."/>
    <s v="Andrew B."/>
    <s v="Lockwood"/>
    <x v="234"/>
    <x v="220"/>
    <x v="0"/>
    <x v="0"/>
    <x v="0"/>
    <s v="No"/>
    <x v="0"/>
    <x v="1"/>
    <x v="0"/>
    <s v="26-Aug-2001"/>
    <x v="3"/>
    <n v="2597.7800000000002"/>
    <x v="0"/>
    <s v="tier - 1"/>
    <x v="2"/>
  </r>
  <r>
    <s v="Id274"/>
    <s v="Mr."/>
    <s v="James"/>
    <s v="Defilippi"/>
    <x v="235"/>
    <x v="221"/>
    <x v="0"/>
    <x v="0"/>
    <x v="0"/>
    <s v="yes"/>
    <x v="0"/>
    <x v="0"/>
    <x v="0"/>
    <s v="26-Aug-1997"/>
    <x v="6"/>
    <n v="2632.99"/>
    <x v="0"/>
    <s v="tier - 1"/>
    <x v="2"/>
  </r>
  <r>
    <s v="Id275"/>
    <s v="Mr."/>
    <s v="Shawn P."/>
    <s v="Jackson"/>
    <x v="236"/>
    <x v="166"/>
    <x v="0"/>
    <x v="0"/>
    <x v="0"/>
    <s v="yes"/>
    <x v="3"/>
    <x v="0"/>
    <x v="2"/>
    <s v="24-Jun-2000"/>
    <x v="10"/>
    <n v="2639.04"/>
    <x v="0"/>
    <s v="tier - 2"/>
    <x v="1"/>
  </r>
  <r>
    <s v="Id276"/>
    <s v="Mr."/>
    <s v="Matt"/>
    <s v="Ozahowski"/>
    <x v="237"/>
    <x v="196"/>
    <x v="0"/>
    <x v="0"/>
    <x v="0"/>
    <s v="No"/>
    <x v="0"/>
    <x v="1"/>
    <x v="2"/>
    <s v="9-Dec-2000"/>
    <x v="10"/>
    <n v="2643.27"/>
    <x v="0"/>
    <s v="tier - 1"/>
    <x v="1"/>
  </r>
  <r>
    <s v="Id277"/>
    <s v="Mr."/>
    <s v="Nathaniel"/>
    <s v="Guthals"/>
    <x v="238"/>
    <x v="152"/>
    <x v="0"/>
    <x v="0"/>
    <x v="0"/>
    <s v="No"/>
    <x v="1"/>
    <x v="1"/>
    <x v="2"/>
    <s v="5-Aug-1996"/>
    <x v="8"/>
    <n v="2680.95"/>
    <x v="1"/>
    <s v="tier - 2"/>
    <x v="1"/>
  </r>
  <r>
    <s v="Id278"/>
    <s v="Mr."/>
    <s v="Kevin D."/>
    <s v="Yates"/>
    <x v="239"/>
    <x v="222"/>
    <x v="0"/>
    <x v="0"/>
    <x v="0"/>
    <s v="No"/>
    <x v="0"/>
    <x v="1"/>
    <x v="0"/>
    <s v="17-Sep-1994"/>
    <x v="11"/>
    <n v="2684.69"/>
    <x v="0"/>
    <s v="tier - 2"/>
    <x v="0"/>
  </r>
  <r>
    <s v="Id279"/>
    <s v="Ms."/>
    <s v="Joan"/>
    <s v="Samuelson"/>
    <x v="240"/>
    <x v="133"/>
    <x v="0"/>
    <x v="0"/>
    <x v="0"/>
    <s v="No"/>
    <x v="0"/>
    <x v="3"/>
    <x v="2"/>
    <s v="2-Oct-1994"/>
    <x v="11"/>
    <n v="2689.5"/>
    <x v="1"/>
    <s v="tier - 2"/>
    <x v="0"/>
  </r>
  <r>
    <s v="Id280"/>
    <s v="Mr."/>
    <s v="Christopher A"/>
    <s v="Lemos"/>
    <x v="241"/>
    <x v="99"/>
    <x v="0"/>
    <x v="0"/>
    <x v="0"/>
    <s v="No"/>
    <x v="0"/>
    <x v="0"/>
    <x v="1"/>
    <s v="11-Jun-1999"/>
    <x v="7"/>
    <n v="2690.11"/>
    <x v="0"/>
    <s v="tier - 2"/>
    <x v="1"/>
  </r>
  <r>
    <s v="Id281"/>
    <s v="Ms."/>
    <s v="Kacy L."/>
    <s v="Seynders"/>
    <x v="242"/>
    <x v="223"/>
    <x v="0"/>
    <x v="0"/>
    <x v="0"/>
    <s v="No"/>
    <x v="0"/>
    <x v="2"/>
    <x v="0"/>
    <s v="13-Jun-1996"/>
    <x v="8"/>
    <n v="2699.57"/>
    <x v="0"/>
    <s v="tier - 1"/>
    <x v="1"/>
  </r>
  <r>
    <s v="Id282"/>
    <s v="Mr."/>
    <s v="Benjamin H."/>
    <s v="Saunders"/>
    <x v="243"/>
    <x v="80"/>
    <x v="0"/>
    <x v="0"/>
    <x v="0"/>
    <s v="No"/>
    <x v="0"/>
    <x v="0"/>
    <x v="2"/>
    <s v="17-Jul-2003"/>
    <x v="12"/>
    <n v="2709.11"/>
    <x v="0"/>
    <s v="tier - 2"/>
    <x v="1"/>
  </r>
  <r>
    <s v="Id283"/>
    <s v="Mr."/>
    <s v="Xaviour J."/>
    <s v="Walker"/>
    <x v="215"/>
    <x v="224"/>
    <x v="0"/>
    <x v="1"/>
    <x v="0"/>
    <s v="No"/>
    <x v="3"/>
    <x v="0"/>
    <x v="2"/>
    <s v="21-Nov-2003"/>
    <x v="12"/>
    <n v="2709.24"/>
    <x v="0"/>
    <s v="tier - 2"/>
    <x v="1"/>
  </r>
  <r>
    <s v="Id284"/>
    <s v="Mr."/>
    <s v="Michael T."/>
    <s v="Lam"/>
    <x v="244"/>
    <x v="106"/>
    <x v="0"/>
    <x v="0"/>
    <x v="0"/>
    <s v="yes"/>
    <x v="0"/>
    <x v="1"/>
    <x v="1"/>
    <s v="1-Dec-2003"/>
    <x v="12"/>
    <n v="2710.83"/>
    <x v="0"/>
    <s v="tier - 3"/>
    <x v="1"/>
  </r>
  <r>
    <s v="Id285"/>
    <s v="Mr."/>
    <s v="Bradley"/>
    <s v="Sweigart"/>
    <x v="245"/>
    <x v="225"/>
    <x v="0"/>
    <x v="0"/>
    <x v="0"/>
    <s v="yes"/>
    <x v="0"/>
    <x v="0"/>
    <x v="0"/>
    <s v="6-Aug-2003"/>
    <x v="12"/>
    <n v="2719.28"/>
    <x v="0"/>
    <s v="tier - 2"/>
    <x v="1"/>
  </r>
  <r>
    <s v="Id286"/>
    <s v="Ms."/>
    <s v="Andrea"/>
    <s v="Sieczkowski"/>
    <x v="246"/>
    <x v="226"/>
    <x v="0"/>
    <x v="0"/>
    <x v="0"/>
    <s v="yes"/>
    <x v="0"/>
    <x v="1"/>
    <x v="2"/>
    <s v="30-Oct-1997"/>
    <x v="6"/>
    <n v="2721.32"/>
    <x v="2"/>
    <s v="tier - 3"/>
    <x v="10"/>
  </r>
  <r>
    <s v="Id287"/>
    <s v="Ms."/>
    <s v="Nancy M"/>
    <s v="Jurgens"/>
    <x v="247"/>
    <x v="100"/>
    <x v="0"/>
    <x v="0"/>
    <x v="0"/>
    <s v="No"/>
    <x v="1"/>
    <x v="1"/>
    <x v="1"/>
    <s v="20-Aug-1988"/>
    <x v="15"/>
    <n v="2726.06"/>
    <x v="0"/>
    <s v="tier - 2"/>
    <x v="0"/>
  </r>
  <r>
    <s v="Id288"/>
    <s v="Mr."/>
    <s v="Matt"/>
    <s v="Hackman"/>
    <x v="248"/>
    <x v="227"/>
    <x v="0"/>
    <x v="0"/>
    <x v="0"/>
    <s v="yes"/>
    <x v="3"/>
    <x v="0"/>
    <x v="0"/>
    <s v="6-Oct-1997"/>
    <x v="6"/>
    <n v="2727.4"/>
    <x v="1"/>
    <s v="tier - 3"/>
    <x v="5"/>
  </r>
  <r>
    <s v="Id289"/>
    <s v="Mr."/>
    <s v="Lee"/>
    <s v="Klarich"/>
    <x v="249"/>
    <x v="14"/>
    <x v="0"/>
    <x v="0"/>
    <x v="0"/>
    <s v="yes"/>
    <x v="3"/>
    <x v="2"/>
    <x v="0"/>
    <s v="3-Dec-2003"/>
    <x v="12"/>
    <n v="2730.11"/>
    <x v="0"/>
    <s v="tier - 3"/>
    <x v="1"/>
  </r>
  <r>
    <s v="Id290"/>
    <s v="Mr."/>
    <s v="Chris"/>
    <s v="Schulten"/>
    <x v="250"/>
    <x v="228"/>
    <x v="0"/>
    <x v="0"/>
    <x v="0"/>
    <s v="No"/>
    <x v="0"/>
    <x v="0"/>
    <x v="2"/>
    <s v="17-Dec-2000"/>
    <x v="10"/>
    <n v="2731.91"/>
    <x v="0"/>
    <s v="tier - 3"/>
    <x v="8"/>
  </r>
  <r>
    <s v="Id291"/>
    <s v="Mr."/>
    <s v="Erik T."/>
    <s v="Fagerstrom"/>
    <x v="251"/>
    <x v="229"/>
    <x v="0"/>
    <x v="1"/>
    <x v="0"/>
    <s v="yes"/>
    <x v="3"/>
    <x v="2"/>
    <x v="1"/>
    <s v="3-Oct-2000"/>
    <x v="10"/>
    <n v="2741.95"/>
    <x v="0"/>
    <s v="tier - 3"/>
    <x v="8"/>
  </r>
  <r>
    <s v="Id292"/>
    <s v="Mr."/>
    <s v="Rod W"/>
    <s v="Bien"/>
    <x v="252"/>
    <x v="230"/>
    <x v="0"/>
    <x v="0"/>
    <x v="1"/>
    <s v="No"/>
    <x v="0"/>
    <x v="1"/>
    <x v="0"/>
    <s v="11-Oct-2000"/>
    <x v="10"/>
    <n v="2755.02"/>
    <x v="0"/>
    <s v="tier - 1"/>
    <x v="8"/>
  </r>
  <r>
    <s v="Id293"/>
    <s v="Mr."/>
    <s v="Joey"/>
    <s v="Hess"/>
    <x v="253"/>
    <x v="124"/>
    <x v="0"/>
    <x v="1"/>
    <x v="0"/>
    <s v="No"/>
    <x v="3"/>
    <x v="0"/>
    <x v="2"/>
    <s v="10-Aug-1997"/>
    <x v="6"/>
    <n v="2758.99"/>
    <x v="0"/>
    <s v="tier - 1"/>
    <x v="1"/>
  </r>
  <r>
    <s v="Id294"/>
    <s v="Ms."/>
    <s v="Hillary L."/>
    <s v="Shaw"/>
    <x v="254"/>
    <x v="231"/>
    <x v="0"/>
    <x v="0"/>
    <x v="0"/>
    <s v="No"/>
    <x v="1"/>
    <x v="2"/>
    <x v="1"/>
    <s v="14-Nov-2004"/>
    <x v="9"/>
    <n v="2773.46"/>
    <x v="0"/>
    <s v="tier - 1"/>
    <x v="11"/>
  </r>
  <r>
    <s v="Id295"/>
    <s v="Mr."/>
    <s v="Eric J"/>
    <s v="Williams"/>
    <x v="255"/>
    <x v="232"/>
    <x v="0"/>
    <x v="0"/>
    <x v="0"/>
    <s v="yes"/>
    <x v="3"/>
    <x v="1"/>
    <x v="0"/>
    <s v="9-Jun-1999"/>
    <x v="7"/>
    <n v="2775.19"/>
    <x v="0"/>
    <s v="tier - 1"/>
    <x v="1"/>
  </r>
  <r>
    <s v="Id296"/>
    <s v="Mr."/>
    <s v="Nicolas"/>
    <s v="Menzies"/>
    <x v="256"/>
    <x v="112"/>
    <x v="0"/>
    <x v="0"/>
    <x v="0"/>
    <s v="No"/>
    <x v="3"/>
    <x v="1"/>
    <x v="2"/>
    <s v="29-Aug-1999"/>
    <x v="7"/>
    <n v="2775.19"/>
    <x v="0"/>
    <s v="tier - 1"/>
    <x v="1"/>
  </r>
  <r>
    <s v="Id297"/>
    <s v="Mr."/>
    <s v="Marcel"/>
    <s v="Buehler"/>
    <x v="257"/>
    <x v="233"/>
    <x v="0"/>
    <x v="0"/>
    <x v="0"/>
    <s v="No"/>
    <x v="0"/>
    <x v="2"/>
    <x v="2"/>
    <s v="24-Dec-1999"/>
    <x v="7"/>
    <n v="2789.06"/>
    <x v="0"/>
    <s v="tier - 3"/>
    <x v="1"/>
  </r>
  <r>
    <s v="Id298"/>
    <s v="Ms."/>
    <s v="Ashley N"/>
    <s v="Degen"/>
    <x v="27"/>
    <x v="54"/>
    <x v="0"/>
    <x v="0"/>
    <x v="1"/>
    <s v="No"/>
    <x v="0"/>
    <x v="0"/>
    <x v="0"/>
    <s v="4-Aug-2004"/>
    <x v="9"/>
    <n v="2801.26"/>
    <x v="0"/>
    <s v="tier - 3"/>
    <x v="0"/>
  </r>
  <r>
    <s v="Id299"/>
    <s v="Mr."/>
    <s v="Evan D"/>
    <s v="Arsenault"/>
    <x v="258"/>
    <x v="234"/>
    <x v="0"/>
    <x v="0"/>
    <x v="0"/>
    <s v="yes"/>
    <x v="3"/>
    <x v="2"/>
    <x v="0"/>
    <s v="23-Sep-2003"/>
    <x v="12"/>
    <n v="2803.7"/>
    <x v="0"/>
    <s v="tier - 1"/>
    <x v="1"/>
  </r>
  <r>
    <s v="Id300"/>
    <s v="Ms."/>
    <s v="Krisana"/>
    <s v="Hoff"/>
    <x v="259"/>
    <x v="235"/>
    <x v="0"/>
    <x v="0"/>
    <x v="0"/>
    <s v="No"/>
    <x v="0"/>
    <x v="2"/>
    <x v="0"/>
    <s v="1-Oct-2000"/>
    <x v="10"/>
    <n v="2819.51"/>
    <x v="0"/>
    <s v="tier - 3"/>
    <x v="2"/>
  </r>
  <r>
    <s v="Id301"/>
    <s v="Mr."/>
    <s v="Kyle"/>
    <s v="Hall"/>
    <x v="260"/>
    <x v="27"/>
    <x v="0"/>
    <x v="0"/>
    <x v="0"/>
    <s v="yes"/>
    <x v="3"/>
    <x v="0"/>
    <x v="2"/>
    <s v="15-Nov-1998"/>
    <x v="2"/>
    <n v="2842.76"/>
    <x v="0"/>
    <s v="tier - 3"/>
    <x v="1"/>
  </r>
  <r>
    <s v="Id302"/>
    <s v="Ms."/>
    <s v="Kate"/>
    <s v="Ashley"/>
    <x v="261"/>
    <x v="12"/>
    <x v="0"/>
    <x v="0"/>
    <x v="0"/>
    <s v="No"/>
    <x v="0"/>
    <x v="2"/>
    <x v="0"/>
    <s v="17-Jun-1998"/>
    <x v="2"/>
    <n v="2850.68"/>
    <x v="0"/>
    <s v="tier - 3"/>
    <x v="1"/>
  </r>
  <r>
    <s v="Id303"/>
    <s v="Mr."/>
    <s v="Martin A."/>
    <s v="Rindahl"/>
    <x v="262"/>
    <x v="236"/>
    <x v="1"/>
    <x v="0"/>
    <x v="0"/>
    <s v="yes"/>
    <x v="1"/>
    <x v="0"/>
    <x v="1"/>
    <s v="4-Sep-1998"/>
    <x v="2"/>
    <n v="2855.44"/>
    <x v="0"/>
    <s v="tier - 3"/>
    <x v="1"/>
  </r>
  <r>
    <s v="Id304"/>
    <s v="Ms."/>
    <s v="Stacey"/>
    <s v="Clark"/>
    <x v="263"/>
    <x v="237"/>
    <x v="1"/>
    <x v="0"/>
    <x v="0"/>
    <s v="No"/>
    <x v="3"/>
    <x v="0"/>
    <x v="2"/>
    <s v="1-Nov-1993"/>
    <x v="1"/>
    <n v="2866.09"/>
    <x v="1"/>
    <s v="tier - 3"/>
    <x v="2"/>
  </r>
  <r>
    <s v="Id305"/>
    <s v="Ms."/>
    <s v="Christine"/>
    <s v="Irish"/>
    <x v="264"/>
    <x v="238"/>
    <x v="0"/>
    <x v="0"/>
    <x v="0"/>
    <s v="yes"/>
    <x v="1"/>
    <x v="0"/>
    <x v="0"/>
    <s v="12-Aug-1993"/>
    <x v="1"/>
    <n v="2867.12"/>
    <x v="2"/>
    <s v="tier - 3"/>
    <x v="0"/>
  </r>
  <r>
    <s v="Id306"/>
    <s v="Ms."/>
    <s v="Sarah C."/>
    <s v="Richardson"/>
    <x v="265"/>
    <x v="239"/>
    <x v="0"/>
    <x v="0"/>
    <x v="0"/>
    <s v="yes"/>
    <x v="3"/>
    <x v="1"/>
    <x v="2"/>
    <s v="21-Jun-1996"/>
    <x v="8"/>
    <n v="2897.32"/>
    <x v="1"/>
    <s v="tier - 3"/>
    <x v="5"/>
  </r>
  <r>
    <s v="Id307"/>
    <s v="Ms."/>
    <s v="Megan"/>
    <s v="Dewitt"/>
    <x v="266"/>
    <x v="194"/>
    <x v="0"/>
    <x v="1"/>
    <x v="0"/>
    <s v="yes"/>
    <x v="3"/>
    <x v="2"/>
    <x v="1"/>
    <s v="14-Jul-2000"/>
    <x v="10"/>
    <n v="2897.46"/>
    <x v="0"/>
    <s v="tier - 1"/>
    <x v="1"/>
  </r>
  <r>
    <s v="Id308"/>
    <s v="Mr."/>
    <s v="Jason W"/>
    <s v="Hickman"/>
    <x v="267"/>
    <x v="240"/>
    <x v="0"/>
    <x v="0"/>
    <x v="0"/>
    <s v="No"/>
    <x v="0"/>
    <x v="0"/>
    <x v="1"/>
    <s v="1-Nov-1999"/>
    <x v="7"/>
    <n v="2899.49"/>
    <x v="0"/>
    <s v="tier - 2"/>
    <x v="8"/>
  </r>
  <r>
    <s v="Id309"/>
    <s v="Ms."/>
    <s v="Michele"/>
    <s v="Gonzalez"/>
    <x v="268"/>
    <x v="241"/>
    <x v="0"/>
    <x v="0"/>
    <x v="0"/>
    <s v="yes"/>
    <x v="1"/>
    <x v="2"/>
    <x v="0"/>
    <s v="24-Oct-1996"/>
    <x v="8"/>
    <n v="2902.91"/>
    <x v="0"/>
    <s v="tier - 2"/>
    <x v="0"/>
  </r>
  <r>
    <s v="Id310"/>
    <s v="Ms."/>
    <s v="Nikki"/>
    <s v="Difani"/>
    <x v="269"/>
    <x v="242"/>
    <x v="0"/>
    <x v="0"/>
    <x v="0"/>
    <s v="yes"/>
    <x v="3"/>
    <x v="1"/>
    <x v="0"/>
    <s v="13-Jun-1996"/>
    <x v="8"/>
    <n v="2904.09"/>
    <x v="0"/>
    <s v="tier - 2"/>
    <x v="2"/>
  </r>
  <r>
    <s v="Id311"/>
    <s v="Mr."/>
    <s v="Philip J."/>
    <s v="Turner"/>
    <x v="270"/>
    <x v="236"/>
    <x v="0"/>
    <x v="1"/>
    <x v="0"/>
    <s v="yes"/>
    <x v="3"/>
    <x v="2"/>
    <x v="1"/>
    <s v="5-Jun-2003"/>
    <x v="5"/>
    <n v="2913.57"/>
    <x v="0"/>
    <s v="tier - 2"/>
    <x v="2"/>
  </r>
  <r>
    <s v="Id312"/>
    <s v="Mr."/>
    <s v="Bryan L"/>
    <s v="Widmann"/>
    <x v="271"/>
    <x v="141"/>
    <x v="0"/>
    <x v="0"/>
    <x v="0"/>
    <s v="No"/>
    <x v="3"/>
    <x v="0"/>
    <x v="2"/>
    <s v="30-Jun-1996"/>
    <x v="8"/>
    <n v="2927.06"/>
    <x v="0"/>
    <s v="tier - 2"/>
    <x v="0"/>
  </r>
  <r>
    <s v="Id313"/>
    <s v="Mr."/>
    <s v="Timothy F"/>
    <s v="Tunney"/>
    <x v="272"/>
    <x v="243"/>
    <x v="0"/>
    <x v="0"/>
    <x v="0"/>
    <s v="yes"/>
    <x v="0"/>
    <x v="3"/>
    <x v="2"/>
    <s v="30-Sep-2002"/>
    <x v="5"/>
    <n v="2943.41"/>
    <x v="0"/>
    <s v="tier - 3"/>
    <x v="1"/>
  </r>
  <r>
    <s v="Id314"/>
    <s v="Ms."/>
    <s v="Angielyn M"/>
    <s v="San Juan"/>
    <x v="273"/>
    <x v="244"/>
    <x v="0"/>
    <x v="1"/>
    <x v="0"/>
    <s v="yes"/>
    <x v="3"/>
    <x v="3"/>
    <x v="2"/>
    <s v="24-Sep-1995"/>
    <x v="4"/>
    <n v="2974.13"/>
    <x v="0"/>
    <s v="tier - 1"/>
    <x v="2"/>
  </r>
  <r>
    <s v="Id315"/>
    <s v="Ms."/>
    <s v="Jeanie M."/>
    <s v="Croll"/>
    <x v="274"/>
    <x v="245"/>
    <x v="1"/>
    <x v="0"/>
    <x v="0"/>
    <s v="No"/>
    <x v="3"/>
    <x v="0"/>
    <x v="1"/>
    <s v="18-Jun-1987"/>
    <x v="17"/>
    <n v="2979.52"/>
    <x v="0"/>
    <s v="tier - 3"/>
    <x v="0"/>
  </r>
  <r>
    <s v="Id316"/>
    <s v="Mr."/>
    <s v="Greg"/>
    <s v="Rolfes"/>
    <x v="275"/>
    <x v="27"/>
    <x v="0"/>
    <x v="0"/>
    <x v="1"/>
    <s v="No"/>
    <x v="1"/>
    <x v="1"/>
    <x v="2"/>
    <s v="20-Nov-1991"/>
    <x v="14"/>
    <n v="2985.67"/>
    <x v="0"/>
    <s v="tier - 2"/>
    <x v="0"/>
  </r>
  <r>
    <s v="Id317"/>
    <s v="Mr."/>
    <s v="John"/>
    <s v="Hinkle"/>
    <x v="276"/>
    <x v="246"/>
    <x v="0"/>
    <x v="0"/>
    <x v="1"/>
    <s v="No"/>
    <x v="0"/>
    <x v="1"/>
    <x v="0"/>
    <s v="15-Dec-2002"/>
    <x v="5"/>
    <n v="3012.22"/>
    <x v="0"/>
    <s v="tier - 3"/>
    <x v="1"/>
  </r>
  <r>
    <s v="Id318"/>
    <s v="Mr."/>
    <s v="Aliaksandr"/>
    <s v="Leuchanka"/>
    <x v="277"/>
    <x v="247"/>
    <x v="0"/>
    <x v="1"/>
    <x v="0"/>
    <s v="yes"/>
    <x v="3"/>
    <x v="1"/>
    <x v="0"/>
    <s v="28-Sep-1988"/>
    <x v="15"/>
    <n v="3018.04"/>
    <x v="0"/>
    <s v="tier - 2"/>
    <x v="1"/>
  </r>
  <r>
    <s v="Id319"/>
    <s v="Mr."/>
    <s v="Jason M."/>
    <s v="Ayr"/>
    <x v="278"/>
    <x v="248"/>
    <x v="0"/>
    <x v="0"/>
    <x v="1"/>
    <s v="No"/>
    <x v="2"/>
    <x v="2"/>
    <x v="0"/>
    <s v="19-Dec-1997"/>
    <x v="6"/>
    <n v="3021.81"/>
    <x v="0"/>
    <s v="tier - 3"/>
    <x v="1"/>
  </r>
  <r>
    <s v="Id320"/>
    <s v="Ms."/>
    <s v="Sheera K"/>
    <s v="Siegel"/>
    <x v="279"/>
    <x v="68"/>
    <x v="0"/>
    <x v="0"/>
    <x v="0"/>
    <s v="No"/>
    <x v="0"/>
    <x v="3"/>
    <x v="0"/>
    <s v="15-Sep-1998"/>
    <x v="2"/>
    <n v="3044.21"/>
    <x v="0"/>
    <s v="tier - 3"/>
    <x v="8"/>
  </r>
  <r>
    <s v="Id321"/>
    <s v="Ms."/>
    <s v="Janice"/>
    <s v="Penrose"/>
    <x v="280"/>
    <x v="249"/>
    <x v="0"/>
    <x v="1"/>
    <x v="0"/>
    <s v="No"/>
    <x v="3"/>
    <x v="2"/>
    <x v="2"/>
    <s v="9-Aug-1998"/>
    <x v="2"/>
    <n v="3046.06"/>
    <x v="0"/>
    <s v="tier - 1"/>
    <x v="9"/>
  </r>
  <r>
    <s v="Id322"/>
    <s v="Mr."/>
    <s v="Timothy G."/>
    <s v="Schuler"/>
    <x v="281"/>
    <x v="250"/>
    <x v="0"/>
    <x v="0"/>
    <x v="1"/>
    <s v="yes"/>
    <x v="0"/>
    <x v="0"/>
    <x v="0"/>
    <s v="22-Dec-1997"/>
    <x v="6"/>
    <n v="3051.73"/>
    <x v="0"/>
    <s v="tier - 2"/>
    <x v="2"/>
  </r>
  <r>
    <s v="Id323"/>
    <s v="Mr."/>
    <s v="Alan R"/>
    <s v="Walker"/>
    <x v="282"/>
    <x v="201"/>
    <x v="0"/>
    <x v="0"/>
    <x v="0"/>
    <s v="yes"/>
    <x v="0"/>
    <x v="2"/>
    <x v="0"/>
    <s v="21-Jun-2002"/>
    <x v="5"/>
    <n v="3056.39"/>
    <x v="0"/>
    <s v="tier - 3"/>
    <x v="0"/>
  </r>
  <r>
    <s v="Id324"/>
    <s v="Mr."/>
    <s v="Michael"/>
    <s v="Stange"/>
    <x v="283"/>
    <x v="251"/>
    <x v="0"/>
    <x v="0"/>
    <x v="0"/>
    <s v="No"/>
    <x v="0"/>
    <x v="1"/>
    <x v="2"/>
    <s v="26-Sep-1994"/>
    <x v="11"/>
    <n v="3062.51"/>
    <x v="1"/>
    <s v="tier - 1"/>
    <x v="1"/>
  </r>
  <r>
    <s v="Id325"/>
    <s v="Ms."/>
    <s v="Marie-France"/>
    <s v="Roy"/>
    <x v="272"/>
    <x v="252"/>
    <x v="0"/>
    <x v="0"/>
    <x v="0"/>
    <s v="yes"/>
    <x v="0"/>
    <x v="3"/>
    <x v="2"/>
    <s v="1-Oct-1989"/>
    <x v="13"/>
    <n v="3065.49"/>
    <x v="0"/>
    <s v="tier - 1"/>
    <x v="1"/>
  </r>
  <r>
    <s v="Id326"/>
    <s v="Mr."/>
    <s v="Erik F."/>
    <s v="Potere"/>
    <x v="284"/>
    <x v="253"/>
    <x v="0"/>
    <x v="0"/>
    <x v="0"/>
    <s v="yes"/>
    <x v="3"/>
    <x v="1"/>
    <x v="2"/>
    <s v="10-Sep-1995"/>
    <x v="4"/>
    <n v="3070.81"/>
    <x v="1"/>
    <s v="tier - 1"/>
    <x v="12"/>
  </r>
  <r>
    <s v="Id327"/>
    <s v="Mr."/>
    <s v="Andrew"/>
    <s v="Podgurski"/>
    <x v="285"/>
    <x v="254"/>
    <x v="0"/>
    <x v="0"/>
    <x v="0"/>
    <s v="yes"/>
    <x v="3"/>
    <x v="2"/>
    <x v="0"/>
    <s v="13-Oct-2001"/>
    <x v="3"/>
    <n v="3077.1"/>
    <x v="0"/>
    <s v="tier - 1"/>
    <x v="1"/>
  </r>
  <r>
    <s v="Id328"/>
    <s v="Mr."/>
    <s v="Anthony"/>
    <s v="Diamond"/>
    <x v="286"/>
    <x v="34"/>
    <x v="0"/>
    <x v="0"/>
    <x v="0"/>
    <s v="No"/>
    <x v="0"/>
    <x v="1"/>
    <x v="1"/>
    <s v="1-Aug-1987"/>
    <x v="17"/>
    <n v="3088.06"/>
    <x v="0"/>
    <s v="tier - 2"/>
    <x v="0"/>
  </r>
  <r>
    <s v="Id329"/>
    <s v="Mr."/>
    <s v="Chris"/>
    <s v="Sallade"/>
    <x v="287"/>
    <x v="67"/>
    <x v="0"/>
    <x v="0"/>
    <x v="0"/>
    <s v="No"/>
    <x v="0"/>
    <x v="2"/>
    <x v="2"/>
    <s v="25-Jun-1999"/>
    <x v="7"/>
    <n v="3128.35"/>
    <x v="0"/>
    <s v="tier - 3"/>
    <x v="11"/>
  </r>
  <r>
    <s v="Id330"/>
    <s v="Mr."/>
    <s v="Yu"/>
    <s v="Zhang"/>
    <x v="288"/>
    <x v="255"/>
    <x v="0"/>
    <x v="0"/>
    <x v="0"/>
    <s v="yes"/>
    <x v="0"/>
    <x v="2"/>
    <x v="0"/>
    <s v="10-Jul-1994"/>
    <x v="11"/>
    <n v="3161.45"/>
    <x v="0"/>
    <s v="tier - 1"/>
    <x v="2"/>
  </r>
  <r>
    <s v="Id331"/>
    <s v="Mr."/>
    <s v="Caleb N"/>
    <s v="Chatfield"/>
    <x v="289"/>
    <x v="256"/>
    <x v="0"/>
    <x v="0"/>
    <x v="0"/>
    <s v="No"/>
    <x v="3"/>
    <x v="0"/>
    <x v="1"/>
    <s v="25-Sep-1993"/>
    <x v="1"/>
    <n v="3162.02"/>
    <x v="0"/>
    <s v="tier - 3"/>
    <x v="0"/>
  </r>
  <r>
    <s v="Id332"/>
    <s v="Mr."/>
    <s v="Jason M."/>
    <s v="Bruns"/>
    <x v="290"/>
    <x v="257"/>
    <x v="0"/>
    <x v="0"/>
    <x v="0"/>
    <s v="No"/>
    <x v="1"/>
    <x v="2"/>
    <x v="0"/>
    <s v="29-Aug-2001"/>
    <x v="3"/>
    <n v="3167.46"/>
    <x v="0"/>
    <s v="tier - 3"/>
    <x v="8"/>
  </r>
  <r>
    <s v="Id333"/>
    <s v="Ms."/>
    <s v="Angela R"/>
    <s v="Yochum"/>
    <x v="291"/>
    <x v="87"/>
    <x v="0"/>
    <x v="1"/>
    <x v="0"/>
    <s v="No"/>
    <x v="3"/>
    <x v="0"/>
    <x v="1"/>
    <s v="25-Oct-1994"/>
    <x v="11"/>
    <n v="3171.61"/>
    <x v="0"/>
    <s v="tier - 3"/>
    <x v="0"/>
  </r>
  <r>
    <s v="Id334"/>
    <s v="Mr."/>
    <s v="Keith J"/>
    <s v="Freeburn"/>
    <x v="272"/>
    <x v="258"/>
    <x v="0"/>
    <x v="0"/>
    <x v="0"/>
    <s v="yes"/>
    <x v="3"/>
    <x v="3"/>
    <x v="0"/>
    <s v="6-Jul-1994"/>
    <x v="11"/>
    <n v="3172.02"/>
    <x v="0"/>
    <s v="tier - 1"/>
    <x v="2"/>
  </r>
  <r>
    <s v="Id335"/>
    <s v="Ms."/>
    <s v="Emma"/>
    <s v="Spencer"/>
    <x v="292"/>
    <x v="82"/>
    <x v="0"/>
    <x v="0"/>
    <x v="0"/>
    <s v="yes"/>
    <x v="1"/>
    <x v="1"/>
    <x v="2"/>
    <s v="14-Aug-1996"/>
    <x v="8"/>
    <n v="3176.29"/>
    <x v="0"/>
    <s v="tier - 2"/>
    <x v="1"/>
  </r>
  <r>
    <s v="Id336"/>
    <s v="Mr."/>
    <s v="Nathan A"/>
    <s v="Jarosik"/>
    <x v="293"/>
    <x v="259"/>
    <x v="0"/>
    <x v="0"/>
    <x v="0"/>
    <s v="No"/>
    <x v="3"/>
    <x v="2"/>
    <x v="1"/>
    <s v="3-Jul-1996"/>
    <x v="8"/>
    <n v="3176.82"/>
    <x v="0"/>
    <s v="tier - 1"/>
    <x v="1"/>
  </r>
  <r>
    <s v="Id337"/>
    <s v="Ms."/>
    <s v="Kathryn"/>
    <s v="Heinzen"/>
    <x v="294"/>
    <x v="141"/>
    <x v="0"/>
    <x v="0"/>
    <x v="0"/>
    <s v="yes"/>
    <x v="0"/>
    <x v="2"/>
    <x v="2"/>
    <s v="23-Sep-2000"/>
    <x v="10"/>
    <n v="3179.96"/>
    <x v="0"/>
    <s v="tier - 2"/>
    <x v="1"/>
  </r>
  <r>
    <s v="Id338"/>
    <s v="Ms."/>
    <s v="Elizabeth H."/>
    <s v="Kelley"/>
    <x v="295"/>
    <x v="260"/>
    <x v="0"/>
    <x v="0"/>
    <x v="0"/>
    <s v="No"/>
    <x v="2"/>
    <x v="1"/>
    <x v="0"/>
    <s v="2-Sep-2001"/>
    <x v="3"/>
    <n v="3180.51"/>
    <x v="0"/>
    <s v="tier - 2"/>
    <x v="0"/>
  </r>
  <r>
    <s v="Id339"/>
    <s v="Mr."/>
    <s v="Ben"/>
    <s v="Thacker"/>
    <x v="296"/>
    <x v="217"/>
    <x v="0"/>
    <x v="0"/>
    <x v="0"/>
    <s v="No"/>
    <x v="0"/>
    <x v="3"/>
    <x v="0"/>
    <s v="11-Oct-1996"/>
    <x v="8"/>
    <n v="3201.25"/>
    <x v="0"/>
    <s v="tier - 3"/>
    <x v="1"/>
  </r>
  <r>
    <s v="Id340"/>
    <s v="Ms."/>
    <s v="Cheryl A"/>
    <s v="Jeseritz"/>
    <x v="67"/>
    <x v="143"/>
    <x v="0"/>
    <x v="1"/>
    <x v="1"/>
    <s v="yes"/>
    <x v="3"/>
    <x v="0"/>
    <x v="2"/>
    <s v="5-Jul-1997"/>
    <x v="6"/>
    <n v="3206.49"/>
    <x v="0"/>
    <s v="tier - 3"/>
    <x v="8"/>
  </r>
  <r>
    <s v="Id341"/>
    <s v="Ms."/>
    <s v="Kimberly A"/>
    <s v="Hohman"/>
    <x v="297"/>
    <x v="261"/>
    <x v="0"/>
    <x v="0"/>
    <x v="0"/>
    <s v="yes"/>
    <x v="0"/>
    <x v="3"/>
    <x v="2"/>
    <s v="22-Dec-1997"/>
    <x v="6"/>
    <n v="3208.79"/>
    <x v="0"/>
    <s v="tier - 3"/>
    <x v="2"/>
  </r>
  <r>
    <s v="Id342"/>
    <s v="Ms."/>
    <s v="Cynthia"/>
    <s v="Hill"/>
    <x v="298"/>
    <x v="262"/>
    <x v="0"/>
    <x v="0"/>
    <x v="0"/>
    <s v="yes"/>
    <x v="1"/>
    <x v="1"/>
    <x v="0"/>
    <s v="6-Jul-1997"/>
    <x v="6"/>
    <n v="3213.62"/>
    <x v="0"/>
    <s v="tier - 2"/>
    <x v="8"/>
  </r>
  <r>
    <s v="Id343"/>
    <s v="Ms."/>
    <s v="Jessica"/>
    <s v="Kuepfer"/>
    <x v="299"/>
    <x v="263"/>
    <x v="0"/>
    <x v="0"/>
    <x v="0"/>
    <s v="No"/>
    <x v="0"/>
    <x v="3"/>
    <x v="0"/>
    <s v="2-Aug-1997"/>
    <x v="6"/>
    <n v="3227.12"/>
    <x v="0"/>
    <s v="tier - 3"/>
    <x v="0"/>
  </r>
  <r>
    <s v="Id344"/>
    <s v="Mr."/>
    <s v="Bruce"/>
    <s v="Kaczmarek"/>
    <x v="300"/>
    <x v="159"/>
    <x v="0"/>
    <x v="0"/>
    <x v="0"/>
    <s v="No"/>
    <x v="0"/>
    <x v="2"/>
    <x v="2"/>
    <s v="2-Sep-1997"/>
    <x v="6"/>
    <n v="3238.44"/>
    <x v="0"/>
    <s v="tier - 3"/>
    <x v="0"/>
  </r>
  <r>
    <s v="Id345"/>
    <s v="Ms."/>
    <s v="Allison"/>
    <s v="Pitt"/>
    <x v="301"/>
    <x v="139"/>
    <x v="0"/>
    <x v="0"/>
    <x v="0"/>
    <s v="No"/>
    <x v="3"/>
    <x v="0"/>
    <x v="2"/>
    <s v="13-Nov-1991"/>
    <x v="14"/>
    <n v="3260.2"/>
    <x v="1"/>
    <s v="tier - 2"/>
    <x v="2"/>
  </r>
  <r>
    <s v="Id346"/>
    <s v="Mr."/>
    <s v="Alex"/>
    <s v="Lorton"/>
    <x v="302"/>
    <x v="264"/>
    <x v="0"/>
    <x v="1"/>
    <x v="0"/>
    <s v="No"/>
    <x v="3"/>
    <x v="0"/>
    <x v="2"/>
    <s v="2-Dec-1994"/>
    <x v="11"/>
    <n v="3268.85"/>
    <x v="1"/>
    <s v="tier - 1"/>
    <x v="5"/>
  </r>
  <r>
    <s v="Id347"/>
    <s v="Ms."/>
    <s v="Gabriela"/>
    <s v="Castaneda"/>
    <x v="303"/>
    <x v="127"/>
    <x v="0"/>
    <x v="0"/>
    <x v="0"/>
    <s v="yes"/>
    <x v="1"/>
    <x v="1"/>
    <x v="2"/>
    <s v="1-Jul-1994"/>
    <x v="11"/>
    <n v="3277.16"/>
    <x v="0"/>
    <s v="tier - 3"/>
    <x v="2"/>
  </r>
  <r>
    <s v="Id348"/>
    <s v="Ms."/>
    <s v="Sharon"/>
    <s v="Cherop"/>
    <x v="304"/>
    <x v="265"/>
    <x v="0"/>
    <x v="0"/>
    <x v="1"/>
    <s v="No"/>
    <x v="0"/>
    <x v="1"/>
    <x v="0"/>
    <s v="6-Oct-2001"/>
    <x v="3"/>
    <n v="3279.87"/>
    <x v="0"/>
    <s v="tier - 1"/>
    <x v="12"/>
  </r>
  <r>
    <s v="Id349"/>
    <s v="Mr."/>
    <s v="Jason A"/>
    <s v="Howell"/>
    <x v="237"/>
    <x v="266"/>
    <x v="0"/>
    <x v="0"/>
    <x v="0"/>
    <s v="yes"/>
    <x v="1"/>
    <x v="1"/>
    <x v="0"/>
    <s v="3-Jul-2003"/>
    <x v="12"/>
    <n v="3280.22"/>
    <x v="0"/>
    <s v="tier - 3"/>
    <x v="2"/>
  </r>
  <r>
    <s v="Id350"/>
    <s v="Ms."/>
    <s v="Chelsey C."/>
    <s v="Palmer"/>
    <x v="305"/>
    <x v="267"/>
    <x v="0"/>
    <x v="0"/>
    <x v="0"/>
    <s v="No"/>
    <x v="0"/>
    <x v="2"/>
    <x v="2"/>
    <s v="17-Nov-1996"/>
    <x v="8"/>
    <n v="3292.53"/>
    <x v="0"/>
    <s v="tier - 2"/>
    <x v="1"/>
  </r>
  <r>
    <s v="Id351"/>
    <s v="Mr."/>
    <s v="Devon A."/>
    <s v="Olson"/>
    <x v="306"/>
    <x v="105"/>
    <x v="0"/>
    <x v="0"/>
    <x v="0"/>
    <s v="yes"/>
    <x v="0"/>
    <x v="2"/>
    <x v="1"/>
    <s v="5-Dec-2003"/>
    <x v="12"/>
    <n v="3300.7"/>
    <x v="0"/>
    <s v="tier - 2"/>
    <x v="7"/>
  </r>
  <r>
    <s v="Id352"/>
    <s v="Ms."/>
    <s v="Joni L"/>
    <s v="Waldron"/>
    <x v="307"/>
    <x v="6"/>
    <x v="0"/>
    <x v="0"/>
    <x v="1"/>
    <s v="No"/>
    <x v="0"/>
    <x v="0"/>
    <x v="1"/>
    <s v="18-Nov-2003"/>
    <x v="12"/>
    <n v="3308.46"/>
    <x v="0"/>
    <s v="tier - 1"/>
    <x v="11"/>
  </r>
  <r>
    <s v="Id353"/>
    <s v="Mr."/>
    <s v="Colin"/>
    <s v="Meyer"/>
    <x v="106"/>
    <x v="246"/>
    <x v="0"/>
    <x v="0"/>
    <x v="1"/>
    <s v="No"/>
    <x v="0"/>
    <x v="0"/>
    <x v="0"/>
    <s v="20-Jun-1997"/>
    <x v="6"/>
    <n v="3309.79"/>
    <x v="1"/>
    <s v="tier - 3"/>
    <x v="12"/>
  </r>
  <r>
    <s v="Id354"/>
    <s v="Ms."/>
    <s v="Rachael"/>
    <s v="Stack"/>
    <x v="308"/>
    <x v="164"/>
    <x v="0"/>
    <x v="0"/>
    <x v="1"/>
    <s v="No"/>
    <x v="0"/>
    <x v="1"/>
    <x v="2"/>
    <s v="1-Sep-1991"/>
    <x v="14"/>
    <n v="3342.79"/>
    <x v="0"/>
    <s v="tier - 1"/>
    <x v="0"/>
  </r>
  <r>
    <s v="Id355"/>
    <s v="Ms."/>
    <s v="Maricela"/>
    <s v="Sanchez Y Torres"/>
    <x v="309"/>
    <x v="268"/>
    <x v="0"/>
    <x v="0"/>
    <x v="0"/>
    <s v="No"/>
    <x v="0"/>
    <x v="2"/>
    <x v="1"/>
    <s v="28-Oct-1993"/>
    <x v="1"/>
    <n v="3353.28"/>
    <x v="0"/>
    <s v="tier - 1"/>
    <x v="2"/>
  </r>
  <r>
    <s v="Id356"/>
    <s v="Ms."/>
    <s v="Marie"/>
    <s v="Daniels"/>
    <x v="310"/>
    <x v="269"/>
    <x v="0"/>
    <x v="1"/>
    <x v="1"/>
    <s v="yes"/>
    <x v="3"/>
    <x v="0"/>
    <x v="0"/>
    <s v="23-Jun-1995"/>
    <x v="4"/>
    <n v="3353.47"/>
    <x v="0"/>
    <s v="tier - 3"/>
    <x v="1"/>
  </r>
  <r>
    <s v="Id357"/>
    <s v="Mr."/>
    <s v="Frank"/>
    <s v="Pepp"/>
    <x v="311"/>
    <x v="115"/>
    <x v="0"/>
    <x v="0"/>
    <x v="0"/>
    <s v="No"/>
    <x v="0"/>
    <x v="0"/>
    <x v="2"/>
    <s v="7-Oct-1993"/>
    <x v="1"/>
    <n v="3366.67"/>
    <x v="0"/>
    <s v="tier - 2"/>
    <x v="0"/>
  </r>
  <r>
    <s v="Id358"/>
    <s v="Mr."/>
    <s v="Jeffry"/>
    <s v="Buechler"/>
    <x v="312"/>
    <x v="205"/>
    <x v="0"/>
    <x v="0"/>
    <x v="0"/>
    <s v="No"/>
    <x v="0"/>
    <x v="1"/>
    <x v="0"/>
    <s v="14-Dec-1996"/>
    <x v="8"/>
    <n v="3378.91"/>
    <x v="0"/>
    <s v="tier - 1"/>
    <x v="2"/>
  </r>
  <r>
    <s v="Id359"/>
    <s v="Mr."/>
    <s v="Mike"/>
    <s v="Buenting"/>
    <x v="313"/>
    <x v="103"/>
    <x v="0"/>
    <x v="0"/>
    <x v="0"/>
    <s v="yes"/>
    <x v="0"/>
    <x v="3"/>
    <x v="2"/>
    <s v="13-Nov-1996"/>
    <x v="8"/>
    <n v="3385.4"/>
    <x v="0"/>
    <s v="tier - 2"/>
    <x v="8"/>
  </r>
  <r>
    <s v="Id360"/>
    <s v="Mr."/>
    <s v="Rick"/>
    <s v="Evans"/>
    <x v="314"/>
    <x v="270"/>
    <x v="0"/>
    <x v="0"/>
    <x v="0"/>
    <s v="No"/>
    <x v="0"/>
    <x v="0"/>
    <x v="2"/>
    <s v="10-Aug-1996"/>
    <x v="8"/>
    <n v="3392.37"/>
    <x v="0"/>
    <s v="tier - 3"/>
    <x v="0"/>
  </r>
  <r>
    <s v="Id361"/>
    <s v="Mr."/>
    <s v="Pierre-Michel"/>
    <s v="Arcand"/>
    <x v="315"/>
    <x v="271"/>
    <x v="0"/>
    <x v="0"/>
    <x v="1"/>
    <s v="yes"/>
    <x v="1"/>
    <x v="0"/>
    <x v="0"/>
    <s v="27-Oct-1996"/>
    <x v="8"/>
    <n v="3392.98"/>
    <x v="0"/>
    <s v="tier - 3"/>
    <x v="0"/>
  </r>
  <r>
    <s v="Id362"/>
    <s v="Mr."/>
    <s v="Daniel"/>
    <s v="Kesack"/>
    <x v="316"/>
    <x v="272"/>
    <x v="0"/>
    <x v="0"/>
    <x v="0"/>
    <s v="No"/>
    <x v="0"/>
    <x v="2"/>
    <x v="1"/>
    <s v="16-Jul-2004"/>
    <x v="9"/>
    <n v="3393.36"/>
    <x v="0"/>
    <s v="tier - 2"/>
    <x v="9"/>
  </r>
  <r>
    <s v="Id363"/>
    <s v="Mr."/>
    <s v="Brian L."/>
    <s v="Post"/>
    <x v="317"/>
    <x v="273"/>
    <x v="0"/>
    <x v="0"/>
    <x v="0"/>
    <s v="No"/>
    <x v="0"/>
    <x v="2"/>
    <x v="2"/>
    <s v="19-Dec-1996"/>
    <x v="8"/>
    <n v="3410.32"/>
    <x v="0"/>
    <s v="tier - 2"/>
    <x v="2"/>
  </r>
  <r>
    <s v="Id364"/>
    <s v="Ms."/>
    <s v="Morgan M."/>
    <s v="Dunne"/>
    <x v="318"/>
    <x v="274"/>
    <x v="0"/>
    <x v="0"/>
    <x v="0"/>
    <s v="yes"/>
    <x v="0"/>
    <x v="3"/>
    <x v="2"/>
    <s v="26-Dec-2001"/>
    <x v="3"/>
    <n v="3434.38"/>
    <x v="0"/>
    <s v="tier - 2"/>
    <x v="2"/>
  </r>
  <r>
    <s v="Id365"/>
    <s v="Ms."/>
    <s v="Caroline"/>
    <s v="Kilel"/>
    <x v="319"/>
    <x v="181"/>
    <x v="0"/>
    <x v="0"/>
    <x v="0"/>
    <s v="No"/>
    <x v="0"/>
    <x v="1"/>
    <x v="0"/>
    <s v="27-Aug-1986"/>
    <x v="18"/>
    <n v="3436.5"/>
    <x v="0"/>
    <s v="tier - 1"/>
    <x v="0"/>
  </r>
  <r>
    <s v="Id366"/>
    <s v="Mr."/>
    <s v="Drew T."/>
    <s v="Nicholson"/>
    <x v="320"/>
    <x v="275"/>
    <x v="0"/>
    <x v="0"/>
    <x v="1"/>
    <s v="No"/>
    <x v="0"/>
    <x v="0"/>
    <x v="0"/>
    <s v="20-Jun-2000"/>
    <x v="10"/>
    <n v="3443.06"/>
    <x v="0"/>
    <s v="tier - 1"/>
    <x v="2"/>
  </r>
  <r>
    <s v="Id367"/>
    <s v="Mr."/>
    <s v="Austin W"/>
    <s v="Susmann"/>
    <x v="321"/>
    <x v="276"/>
    <x v="0"/>
    <x v="0"/>
    <x v="0"/>
    <s v="No"/>
    <x v="3"/>
    <x v="1"/>
    <x v="2"/>
    <s v="14-Sep-1987"/>
    <x v="17"/>
    <n v="3453.77"/>
    <x v="0"/>
    <s v="tier - 1"/>
    <x v="2"/>
  </r>
  <r>
    <s v="Id368"/>
    <s v="Ms."/>
    <s v="Berenice"/>
    <s v="Harsh"/>
    <x v="322"/>
    <x v="80"/>
    <x v="0"/>
    <x v="1"/>
    <x v="0"/>
    <s v="yes"/>
    <x v="3"/>
    <x v="0"/>
    <x v="2"/>
    <s v="29-Jul-2003"/>
    <x v="12"/>
    <n v="3463.51"/>
    <x v="0"/>
    <s v="tier - 1"/>
    <x v="7"/>
  </r>
  <r>
    <s v="Id369"/>
    <s v="Mr."/>
    <s v="Kenneth A"/>
    <s v="Pocasangre"/>
    <x v="323"/>
    <x v="277"/>
    <x v="0"/>
    <x v="1"/>
    <x v="0"/>
    <s v="yes"/>
    <x v="3"/>
    <x v="0"/>
    <x v="0"/>
    <s v="12-Oct-1993"/>
    <x v="1"/>
    <n v="3471.41"/>
    <x v="0"/>
    <s v="tier - 2"/>
    <x v="0"/>
  </r>
  <r>
    <s v="Id370"/>
    <s v="Mr."/>
    <s v="Miguel"/>
    <s v="Martinez Lopez"/>
    <x v="190"/>
    <x v="102"/>
    <x v="0"/>
    <x v="0"/>
    <x v="0"/>
    <s v="No"/>
    <x v="3"/>
    <x v="1"/>
    <x v="2"/>
    <s v="26-Jun-2004"/>
    <x v="9"/>
    <n v="3481.87"/>
    <x v="0"/>
    <s v="tier - 3"/>
    <x v="5"/>
  </r>
  <r>
    <s v="Id371"/>
    <s v="Ms."/>
    <s v="Hadley T."/>
    <s v="Riegel"/>
    <x v="324"/>
    <x v="212"/>
    <x v="0"/>
    <x v="0"/>
    <x v="0"/>
    <s v="yes"/>
    <x v="0"/>
    <x v="3"/>
    <x v="2"/>
    <s v="19-Sep-1996"/>
    <x v="8"/>
    <n v="3484.33"/>
    <x v="1"/>
    <s v="tier - 3"/>
    <x v="2"/>
  </r>
  <r>
    <s v="Id372"/>
    <s v="Mr."/>
    <s v="Taylor"/>
    <s v="Monson"/>
    <x v="325"/>
    <x v="49"/>
    <x v="0"/>
    <x v="0"/>
    <x v="0"/>
    <s v="No"/>
    <x v="3"/>
    <x v="3"/>
    <x v="2"/>
    <s v="18-sep-1996"/>
    <x v="8"/>
    <n v="3490.55"/>
    <x v="2"/>
    <s v="tier - 2"/>
    <x v="3"/>
  </r>
  <r>
    <s v="Id373"/>
    <s v="Ms."/>
    <s v="Tenielle M"/>
    <s v="Klubben"/>
    <x v="326"/>
    <x v="278"/>
    <x v="0"/>
    <x v="0"/>
    <x v="0"/>
    <s v="No"/>
    <x v="0"/>
    <x v="1"/>
    <x v="0"/>
    <s v="22-Sep-1999"/>
    <x v="7"/>
    <n v="3500.61"/>
    <x v="0"/>
    <s v="tier - 2"/>
    <x v="0"/>
  </r>
  <r>
    <s v="Id374"/>
    <s v="Ms."/>
    <s v="Andrea"/>
    <s v="Mascaro"/>
    <x v="327"/>
    <x v="279"/>
    <x v="0"/>
    <x v="0"/>
    <x v="0"/>
    <s v="yes"/>
    <x v="0"/>
    <x v="3"/>
    <x v="0"/>
    <s v="16-Sep-1998"/>
    <x v="2"/>
    <n v="3537.7"/>
    <x v="1"/>
    <s v="tier - 3"/>
    <x v="1"/>
  </r>
  <r>
    <s v="Id375"/>
    <s v="Ms."/>
    <s v="Nora P"/>
    <s v="Norvell"/>
    <x v="328"/>
    <x v="270"/>
    <x v="0"/>
    <x v="0"/>
    <x v="0"/>
    <s v="yes"/>
    <x v="0"/>
    <x v="3"/>
    <x v="2"/>
    <s v="24-Aug-2003"/>
    <x v="12"/>
    <n v="3538.9"/>
    <x v="0"/>
    <s v="tier - 2"/>
    <x v="1"/>
  </r>
  <r>
    <s v="Id376"/>
    <s v="Mr."/>
    <s v="Zachary"/>
    <s v="Ornelas"/>
    <x v="329"/>
    <x v="82"/>
    <x v="0"/>
    <x v="0"/>
    <x v="1"/>
    <s v="yes"/>
    <x v="3"/>
    <x v="2"/>
    <x v="2"/>
    <s v="15-Oct-1988"/>
    <x v="15"/>
    <n v="3540.12"/>
    <x v="0"/>
    <s v="tier - 1"/>
    <x v="0"/>
  </r>
  <r>
    <s v="Id377"/>
    <s v="Mr."/>
    <s v="Michael"/>
    <s v="Fitzpatrick"/>
    <x v="32"/>
    <x v="280"/>
    <x v="0"/>
    <x v="1"/>
    <x v="1"/>
    <s v="yes"/>
    <x v="3"/>
    <x v="0"/>
    <x v="2"/>
    <s v="22-Dec-1992"/>
    <x v="0"/>
    <n v="3554.2"/>
    <x v="0"/>
    <s v="tier - 3"/>
    <x v="2"/>
  </r>
  <r>
    <s v="Id378"/>
    <s v="Ms."/>
    <s v="Alyssa K."/>
    <s v="Bloomquist"/>
    <x v="330"/>
    <x v="57"/>
    <x v="0"/>
    <x v="0"/>
    <x v="1"/>
    <s v="No"/>
    <x v="0"/>
    <x v="0"/>
    <x v="0"/>
    <s v="24-Sep-1994"/>
    <x v="11"/>
    <n v="3556.92"/>
    <x v="0"/>
    <s v="tier - 3"/>
    <x v="1"/>
  </r>
  <r>
    <s v="Id379"/>
    <s v="Ms."/>
    <s v="Heather"/>
    <s v="Wick"/>
    <x v="323"/>
    <x v="219"/>
    <x v="0"/>
    <x v="0"/>
    <x v="0"/>
    <s v="No"/>
    <x v="0"/>
    <x v="0"/>
    <x v="2"/>
    <s v="9-Oct-1995"/>
    <x v="4"/>
    <n v="3558.62"/>
    <x v="0"/>
    <s v="tier - 3"/>
    <x v="8"/>
  </r>
  <r>
    <s v="Id380"/>
    <s v="Mr."/>
    <s v="Dante"/>
    <s v="Zappala"/>
    <x v="331"/>
    <x v="281"/>
    <x v="0"/>
    <x v="0"/>
    <x v="0"/>
    <s v="No"/>
    <x v="0"/>
    <x v="1"/>
    <x v="0"/>
    <s v="16-Jun-1995"/>
    <x v="4"/>
    <n v="3561.89"/>
    <x v="0"/>
    <s v="tier - 1"/>
    <x v="0"/>
  </r>
  <r>
    <s v="Id381"/>
    <s v="Ms."/>
    <s v="Sara E."/>
    <s v="Earle"/>
    <x v="332"/>
    <x v="282"/>
    <x v="0"/>
    <x v="0"/>
    <x v="1"/>
    <s v="yes"/>
    <x v="1"/>
    <x v="2"/>
    <x v="0"/>
    <s v="10-Oct-1981"/>
    <x v="19"/>
    <n v="3562.87"/>
    <x v="0"/>
    <s v="tier - 1"/>
    <x v="0"/>
  </r>
  <r>
    <s v="Id382"/>
    <s v="Mr."/>
    <s v="Scott"/>
    <s v="Majewski"/>
    <x v="333"/>
    <x v="191"/>
    <x v="0"/>
    <x v="0"/>
    <x v="0"/>
    <s v="No"/>
    <x v="0"/>
    <x v="2"/>
    <x v="2"/>
    <s v="18-Aug-1988"/>
    <x v="15"/>
    <n v="3569.96"/>
    <x v="0"/>
    <s v="tier - 1"/>
    <x v="1"/>
  </r>
  <r>
    <s v="Id383"/>
    <s v="Mr."/>
    <s v="Sean"/>
    <s v="Apfelbaum"/>
    <x v="334"/>
    <x v="283"/>
    <x v="0"/>
    <x v="0"/>
    <x v="0"/>
    <s v="No"/>
    <x v="0"/>
    <x v="1"/>
    <x v="2"/>
    <s v="23-Aug-1995"/>
    <x v="4"/>
    <n v="3578"/>
    <x v="0"/>
    <s v="tier - 3"/>
    <x v="2"/>
  </r>
  <r>
    <s v="Id384"/>
    <s v="Ms."/>
    <s v="Danielle"/>
    <s v="Graham"/>
    <x v="335"/>
    <x v="284"/>
    <x v="0"/>
    <x v="0"/>
    <x v="0"/>
    <s v="No"/>
    <x v="2"/>
    <x v="2"/>
    <x v="0"/>
    <s v="11-Nov-2001"/>
    <x v="3"/>
    <n v="3579.83"/>
    <x v="0"/>
    <s v="tier - 2"/>
    <x v="1"/>
  </r>
  <r>
    <s v="Id385"/>
    <s v="Mr."/>
    <s v="Andrew D."/>
    <s v="Whitacre"/>
    <x v="336"/>
    <x v="285"/>
    <x v="0"/>
    <x v="0"/>
    <x v="1"/>
    <s v="No"/>
    <x v="0"/>
    <x v="0"/>
    <x v="0"/>
    <s v="27-Dec-1986"/>
    <x v="18"/>
    <n v="3589.14"/>
    <x v="0"/>
    <s v="tier - 2"/>
    <x v="0"/>
  </r>
  <r>
    <s v="Id386"/>
    <s v="Mr."/>
    <s v="Joel D"/>
    <s v="Wegener"/>
    <x v="337"/>
    <x v="194"/>
    <x v="1"/>
    <x v="0"/>
    <x v="0"/>
    <s v="No"/>
    <x v="1"/>
    <x v="0"/>
    <x v="1"/>
    <s v="6-Jun-1999"/>
    <x v="2"/>
    <n v="3591.48"/>
    <x v="0"/>
    <s v="tier - 3"/>
    <x v="2"/>
  </r>
  <r>
    <s v="Id387"/>
    <s v="Ms."/>
    <s v="Michelle"/>
    <s v="Collie"/>
    <x v="338"/>
    <x v="286"/>
    <x v="0"/>
    <x v="0"/>
    <x v="0"/>
    <s v="No"/>
    <x v="0"/>
    <x v="0"/>
    <x v="0"/>
    <s v="4-Nov-1997"/>
    <x v="6"/>
    <n v="3594.17"/>
    <x v="0"/>
    <s v="tier - 2"/>
    <x v="1"/>
  </r>
  <r>
    <s v="Id388"/>
    <s v="Mr."/>
    <s v="Michael J."/>
    <s v="Murphy"/>
    <x v="339"/>
    <x v="287"/>
    <x v="0"/>
    <x v="0"/>
    <x v="0"/>
    <s v="No"/>
    <x v="2"/>
    <x v="2"/>
    <x v="0"/>
    <s v="12-Aug-1999"/>
    <x v="7"/>
    <n v="3597.6"/>
    <x v="0"/>
    <s v="tier - 2"/>
    <x v="2"/>
  </r>
  <r>
    <s v="Id389"/>
    <s v="Ms."/>
    <s v="Nikki"/>
    <s v="Butters"/>
    <x v="340"/>
    <x v="288"/>
    <x v="0"/>
    <x v="0"/>
    <x v="0"/>
    <s v="No"/>
    <x v="0"/>
    <x v="2"/>
    <x v="1"/>
    <s v="4-Nov-1988"/>
    <x v="15"/>
    <n v="3603.6"/>
    <x v="0"/>
    <s v="tier - 1"/>
    <x v="0"/>
  </r>
  <r>
    <s v="Id390"/>
    <s v="Ms."/>
    <s v="Summer B."/>
    <s v="Cook"/>
    <x v="341"/>
    <x v="109"/>
    <x v="0"/>
    <x v="0"/>
    <x v="0"/>
    <s v="yes"/>
    <x v="3"/>
    <x v="3"/>
    <x v="1"/>
    <s v="11-Oct-1990"/>
    <x v="16"/>
    <n v="3606.43"/>
    <x v="0"/>
    <s v="tier - 1"/>
    <x v="0"/>
  </r>
  <r>
    <s v="Id391"/>
    <s v="Mr."/>
    <s v="Edward"/>
    <s v="Breen"/>
    <x v="342"/>
    <x v="93"/>
    <x v="1"/>
    <x v="0"/>
    <x v="0"/>
    <s v="No"/>
    <x v="3"/>
    <x v="0"/>
    <x v="2"/>
    <s v="14-Jun-1985"/>
    <x v="20"/>
    <n v="3622.13"/>
    <x v="0"/>
    <s v="tier - 1"/>
    <x v="0"/>
  </r>
  <r>
    <s v="Id392"/>
    <s v="Mr."/>
    <s v="Ryan"/>
    <s v="Fitzsimons"/>
    <x v="17"/>
    <x v="54"/>
    <x v="0"/>
    <x v="0"/>
    <x v="1"/>
    <s v="yes"/>
    <x v="1"/>
    <x v="0"/>
    <x v="0"/>
    <s v="17-Nov-1992"/>
    <x v="0"/>
    <n v="3645.09"/>
    <x v="2"/>
    <s v="tier - 2"/>
    <x v="10"/>
  </r>
  <r>
    <s v="Id393"/>
    <s v="Ms."/>
    <s v="Kacee"/>
    <s v="Houle"/>
    <x v="343"/>
    <x v="30"/>
    <x v="0"/>
    <x v="0"/>
    <x v="1"/>
    <s v="No"/>
    <x v="0"/>
    <x v="0"/>
    <x v="0"/>
    <s v="8-Nov-1990"/>
    <x v="16"/>
    <n v="3653.29"/>
    <x v="0"/>
    <s v="tier - 3"/>
    <x v="2"/>
  </r>
  <r>
    <s v="Id394"/>
    <s v="Mr."/>
    <s v="Dave"/>
    <s v="Woodward"/>
    <x v="344"/>
    <x v="145"/>
    <x v="1"/>
    <x v="0"/>
    <x v="0"/>
    <s v="No"/>
    <x v="3"/>
    <x v="0"/>
    <x v="2"/>
    <s v="14-Sep-1992"/>
    <x v="0"/>
    <n v="3659.35"/>
    <x v="1"/>
    <s v="tier - 1"/>
    <x v="2"/>
  </r>
  <r>
    <s v="Id395"/>
    <s v="Ms."/>
    <s v="Maryanna"/>
    <s v="Ray"/>
    <x v="345"/>
    <x v="289"/>
    <x v="0"/>
    <x v="0"/>
    <x v="1"/>
    <s v="yes"/>
    <x v="3"/>
    <x v="2"/>
    <x v="0"/>
    <s v="6-Jul-1984"/>
    <x v="21"/>
    <n v="3678.86"/>
    <x v="0"/>
    <s v="tier - 3"/>
    <x v="0"/>
  </r>
  <r>
    <s v="Id396"/>
    <s v="Ms."/>
    <s v="Jessica H."/>
    <s v="Jennings"/>
    <x v="346"/>
    <x v="290"/>
    <x v="0"/>
    <x v="0"/>
    <x v="1"/>
    <s v="No"/>
    <x v="1"/>
    <x v="1"/>
    <x v="0"/>
    <s v="10-Jul-2003"/>
    <x v="12"/>
    <n v="3688.35"/>
    <x v="0"/>
    <s v="tier - 2"/>
    <x v="11"/>
  </r>
  <r>
    <s v="Id397"/>
    <s v="Ms."/>
    <s v="Deanna"/>
    <s v="Fuller"/>
    <x v="347"/>
    <x v="291"/>
    <x v="0"/>
    <x v="0"/>
    <x v="0"/>
    <s v="No"/>
    <x v="0"/>
    <x v="2"/>
    <x v="0"/>
    <s v="14-Dec-1981"/>
    <x v="19"/>
    <n v="3688.38"/>
    <x v="0"/>
    <s v="tier - 2"/>
    <x v="0"/>
  </r>
  <r>
    <s v="Id398"/>
    <s v="Mr."/>
    <s v="Peter"/>
    <s v="Lovisek"/>
    <x v="312"/>
    <x v="82"/>
    <x v="0"/>
    <x v="0"/>
    <x v="0"/>
    <s v="yes"/>
    <x v="1"/>
    <x v="1"/>
    <x v="2"/>
    <s v="21-Oct-1995"/>
    <x v="4"/>
    <n v="3693.43"/>
    <x v="0"/>
    <s v="tier - 3"/>
    <x v="2"/>
  </r>
  <r>
    <s v="Id399"/>
    <s v="Ms."/>
    <s v="Rebecca"/>
    <s v="Painter"/>
    <x v="348"/>
    <x v="3"/>
    <x v="1"/>
    <x v="0"/>
    <x v="0"/>
    <s v="yes"/>
    <x v="3"/>
    <x v="1"/>
    <x v="1"/>
    <s v="18-Aug-1988"/>
    <x v="15"/>
    <n v="3699.54"/>
    <x v="0"/>
    <s v="tier - 3"/>
    <x v="0"/>
  </r>
  <r>
    <s v="Id400"/>
    <s v="Ms."/>
    <s v="Elizabeth M."/>
    <s v="Edwards"/>
    <x v="349"/>
    <x v="82"/>
    <x v="0"/>
    <x v="0"/>
    <x v="1"/>
    <s v="yes"/>
    <x v="0"/>
    <x v="0"/>
    <x v="2"/>
    <s v="2-Dec-1989"/>
    <x v="13"/>
    <n v="3704.35"/>
    <x v="0"/>
    <s v="tier - 2"/>
    <x v="0"/>
  </r>
  <r>
    <s v="Id401"/>
    <s v="Mr."/>
    <s v="Gregory"/>
    <s v="Liebl"/>
    <x v="350"/>
    <x v="292"/>
    <x v="0"/>
    <x v="0"/>
    <x v="1"/>
    <s v="yes"/>
    <x v="1"/>
    <x v="1"/>
    <x v="0"/>
    <s v="5-Nov-2004"/>
    <x v="9"/>
    <n v="3722.23"/>
    <x v="0"/>
    <s v="tier - 2"/>
    <x v="7"/>
  </r>
  <r>
    <s v="Id402"/>
    <s v="Ms."/>
    <s v="Sarah E."/>
    <s v="Kasabian-Larson"/>
    <x v="351"/>
    <x v="293"/>
    <x v="0"/>
    <x v="1"/>
    <x v="0"/>
    <s v="yes"/>
    <x v="3"/>
    <x v="2"/>
    <x v="0"/>
    <s v="1-Dec-1986"/>
    <x v="18"/>
    <n v="3731.6"/>
    <x v="0"/>
    <s v="tier - 2"/>
    <x v="0"/>
  </r>
  <r>
    <s v="Id403"/>
    <s v="Ms."/>
    <s v="Anne Elise"/>
    <s v="Creamer"/>
    <x v="352"/>
    <x v="169"/>
    <x v="0"/>
    <x v="0"/>
    <x v="1"/>
    <s v="No"/>
    <x v="1"/>
    <x v="1"/>
    <x v="1"/>
    <s v="22-Aug-1994"/>
    <x v="11"/>
    <n v="3732.63"/>
    <x v="0"/>
    <s v="tier - 3"/>
    <x v="8"/>
  </r>
  <r>
    <s v="Id404"/>
    <s v="Mr."/>
    <s v="Christopher R"/>
    <s v="Kimbel"/>
    <x v="353"/>
    <x v="219"/>
    <x v="0"/>
    <x v="0"/>
    <x v="0"/>
    <s v="yes"/>
    <x v="0"/>
    <x v="1"/>
    <x v="2"/>
    <s v="22-Jun-1993"/>
    <x v="1"/>
    <n v="3736.46"/>
    <x v="0"/>
    <s v="tier - 2"/>
    <x v="1"/>
  </r>
  <r>
    <s v="Id405"/>
    <s v="Mr."/>
    <s v="Elliot"/>
    <s v="Livensparger"/>
    <x v="247"/>
    <x v="35"/>
    <x v="0"/>
    <x v="0"/>
    <x v="1"/>
    <s v="No"/>
    <x v="0"/>
    <x v="1"/>
    <x v="0"/>
    <s v="9-Sep-1986"/>
    <x v="18"/>
    <n v="3748.56"/>
    <x v="0"/>
    <s v="tier - 2"/>
    <x v="0"/>
  </r>
  <r>
    <s v="Id406"/>
    <s v="Mr."/>
    <s v="Christopher D."/>
    <s v="Grange"/>
    <x v="354"/>
    <x v="294"/>
    <x v="0"/>
    <x v="0"/>
    <x v="0"/>
    <s v="No"/>
    <x v="0"/>
    <x v="1"/>
    <x v="0"/>
    <s v="28-Oct-1991"/>
    <x v="14"/>
    <n v="3756.62"/>
    <x v="0"/>
    <s v="tier - 2"/>
    <x v="0"/>
  </r>
  <r>
    <s v="Id407"/>
    <s v="Mr."/>
    <s v="Corey"/>
    <s v="Nunlist"/>
    <x v="355"/>
    <x v="70"/>
    <x v="0"/>
    <x v="0"/>
    <x v="1"/>
    <s v="No"/>
    <x v="1"/>
    <x v="0"/>
    <x v="2"/>
    <s v="25-Aug-1991"/>
    <x v="14"/>
    <n v="3757.84"/>
    <x v="0"/>
    <s v="tier - 1"/>
    <x v="0"/>
  </r>
  <r>
    <s v="Id408"/>
    <s v="Mr."/>
    <s v="Patrick D."/>
    <s v="Cutter"/>
    <x v="356"/>
    <x v="295"/>
    <x v="0"/>
    <x v="0"/>
    <x v="0"/>
    <s v="yes"/>
    <x v="3"/>
    <x v="1"/>
    <x v="0"/>
    <s v="24-Oct-1991"/>
    <x v="14"/>
    <n v="3761.29"/>
    <x v="0"/>
    <s v="tier - 3"/>
    <x v="2"/>
  </r>
  <r>
    <s v="Id409"/>
    <s v="Mr."/>
    <s v="Anthony D."/>
    <s v="Martin"/>
    <x v="357"/>
    <x v="70"/>
    <x v="0"/>
    <x v="0"/>
    <x v="0"/>
    <s v="No"/>
    <x v="3"/>
    <x v="2"/>
    <x v="2"/>
    <s v="21-Nov-1994"/>
    <x v="11"/>
    <n v="3766.88"/>
    <x v="0"/>
    <s v="tier - 1"/>
    <x v="0"/>
  </r>
  <r>
    <s v="Id410"/>
    <s v="Ms."/>
    <s v="Melissa"/>
    <s v="Cooney"/>
    <x v="358"/>
    <x v="100"/>
    <x v="0"/>
    <x v="0"/>
    <x v="1"/>
    <s v="No"/>
    <x v="3"/>
    <x v="2"/>
    <x v="1"/>
    <s v="24-Oct-1987"/>
    <x v="17"/>
    <n v="3773.23"/>
    <x v="0"/>
    <s v="tier - 3"/>
    <x v="0"/>
  </r>
  <r>
    <s v="Id411"/>
    <s v="Ms."/>
    <s v="Raven"/>
    <s v="Bier"/>
    <x v="359"/>
    <x v="212"/>
    <x v="0"/>
    <x v="0"/>
    <x v="0"/>
    <s v="yes"/>
    <x v="3"/>
    <x v="2"/>
    <x v="2"/>
    <s v="13-Dec-1981"/>
    <x v="19"/>
    <n v="3785.77"/>
    <x v="0"/>
    <s v="tier - 1"/>
    <x v="0"/>
  </r>
  <r>
    <s v="Id412"/>
    <s v="Mr."/>
    <s v="Christopher"/>
    <s v="Muskopf"/>
    <x v="360"/>
    <x v="296"/>
    <x v="0"/>
    <x v="0"/>
    <x v="0"/>
    <s v="yes"/>
    <x v="3"/>
    <x v="1"/>
    <x v="0"/>
    <s v="28-Aug-1988"/>
    <x v="15"/>
    <n v="3793.55"/>
    <x v="0"/>
    <s v="tier - 3"/>
    <x v="0"/>
  </r>
  <r>
    <s v="Id413"/>
    <s v="Ms."/>
    <s v="Kendra A"/>
    <s v="Sirak"/>
    <x v="3"/>
    <x v="70"/>
    <x v="0"/>
    <x v="0"/>
    <x v="1"/>
    <s v="No"/>
    <x v="3"/>
    <x v="0"/>
    <x v="2"/>
    <s v="24-Jun-1999"/>
    <x v="7"/>
    <n v="3796.36"/>
    <x v="0"/>
    <s v="tier - 3"/>
    <x v="1"/>
  </r>
  <r>
    <s v="Id414"/>
    <s v="Ms."/>
    <s v="Jordan"/>
    <s v="Nelsen"/>
    <x v="361"/>
    <x v="297"/>
    <x v="0"/>
    <x v="1"/>
    <x v="0"/>
    <s v="yes"/>
    <x v="3"/>
    <x v="2"/>
    <x v="1"/>
    <s v="29-Sep-1981"/>
    <x v="19"/>
    <n v="3797.2"/>
    <x v="0"/>
    <s v="tier - 3"/>
    <x v="1"/>
  </r>
  <r>
    <s v="Id415"/>
    <s v="Mr."/>
    <s v="Nils"/>
    <s v="Schallner"/>
    <x v="362"/>
    <x v="298"/>
    <x v="0"/>
    <x v="0"/>
    <x v="0"/>
    <s v="yes"/>
    <x v="1"/>
    <x v="2"/>
    <x v="0"/>
    <s v="12-Aug-1994"/>
    <x v="11"/>
    <n v="3847.67"/>
    <x v="1"/>
    <s v="tier - 2"/>
    <x v="2"/>
  </r>
  <r>
    <s v="Id416"/>
    <s v="Mr."/>
    <s v="Scott"/>
    <s v="Dunlap"/>
    <x v="363"/>
    <x v="299"/>
    <x v="0"/>
    <x v="0"/>
    <x v="0"/>
    <s v="yes"/>
    <x v="3"/>
    <x v="2"/>
    <x v="2"/>
    <s v="19-Aug-1991"/>
    <x v="14"/>
    <n v="3857.76"/>
    <x v="1"/>
    <s v="tier - 1"/>
    <x v="5"/>
  </r>
  <r>
    <s v="Id417"/>
    <s v="Ms."/>
    <s v="Angela"/>
    <s v="Messing"/>
    <x v="364"/>
    <x v="300"/>
    <x v="0"/>
    <x v="0"/>
    <x v="0"/>
    <s v="No"/>
    <x v="0"/>
    <x v="2"/>
    <x v="1"/>
    <s v="6-Jun-2001"/>
    <x v="10"/>
    <n v="3858.51"/>
    <x v="0"/>
    <s v="tier - 3"/>
    <x v="7"/>
  </r>
  <r>
    <s v="Id418"/>
    <s v="Ms."/>
    <s v="Allison"/>
    <s v="Bondell"/>
    <x v="365"/>
    <x v="301"/>
    <x v="0"/>
    <x v="0"/>
    <x v="0"/>
    <s v="No"/>
    <x v="3"/>
    <x v="3"/>
    <x v="1"/>
    <s v="18-Oct-2001"/>
    <x v="3"/>
    <n v="3861.21"/>
    <x v="0"/>
    <s v="tier - 2"/>
    <x v="5"/>
  </r>
  <r>
    <s v="Id419"/>
    <s v="Ms."/>
    <s v="Caitlin O."/>
    <s v="Gaughan"/>
    <x v="366"/>
    <x v="141"/>
    <x v="0"/>
    <x v="0"/>
    <x v="1"/>
    <s v="yes"/>
    <x v="0"/>
    <x v="1"/>
    <x v="2"/>
    <s v="24-Jun-1990"/>
    <x v="16"/>
    <n v="3866.86"/>
    <x v="2"/>
    <s v="tier - 1"/>
    <x v="1"/>
  </r>
  <r>
    <s v="Id420"/>
    <s v="Ms."/>
    <s v="Tracy M"/>
    <s v="Gruman"/>
    <x v="367"/>
    <x v="302"/>
    <x v="0"/>
    <x v="0"/>
    <x v="0"/>
    <s v="yes"/>
    <x v="1"/>
    <x v="1"/>
    <x v="0"/>
    <s v="25-Jul-1991"/>
    <x v="14"/>
    <n v="3875.73"/>
    <x v="0"/>
    <s v="tier - 3"/>
    <x v="0"/>
  </r>
  <r>
    <s v="Id421"/>
    <s v="Mr."/>
    <s v="Dustin M."/>
    <s v="Whitlow"/>
    <x v="368"/>
    <x v="239"/>
    <x v="0"/>
    <x v="0"/>
    <x v="1"/>
    <s v="yes"/>
    <x v="0"/>
    <x v="1"/>
    <x v="2"/>
    <s v="23-Oct-1996"/>
    <x v="8"/>
    <n v="3877.3"/>
    <x v="2"/>
    <s v="tier - 3"/>
    <x v="1"/>
  </r>
  <r>
    <s v="Id422"/>
    <s v="Ms."/>
    <s v="Jenny"/>
    <s v="Robinson"/>
    <x v="308"/>
    <x v="303"/>
    <x v="0"/>
    <x v="0"/>
    <x v="0"/>
    <s v="yes"/>
    <x v="3"/>
    <x v="1"/>
    <x v="0"/>
    <s v="13-Jul-2004"/>
    <x v="9"/>
    <n v="3889.2"/>
    <x v="0"/>
    <s v="tier - 2"/>
    <x v="1"/>
  </r>
  <r>
    <s v="Id423"/>
    <s v="Ms."/>
    <s v="Emily"/>
    <s v="Sabo"/>
    <x v="368"/>
    <x v="151"/>
    <x v="0"/>
    <x v="0"/>
    <x v="0"/>
    <s v="No"/>
    <x v="1"/>
    <x v="1"/>
    <x v="2"/>
    <s v="14-Sep-1993"/>
    <x v="1"/>
    <n v="3898.35"/>
    <x v="0"/>
    <s v="tier - 2"/>
    <x v="1"/>
  </r>
  <r>
    <s v="Id424"/>
    <s v="Ms."/>
    <s v="Fabienne"/>
    <s v="Nazarian"/>
    <x v="369"/>
    <x v="304"/>
    <x v="0"/>
    <x v="0"/>
    <x v="1"/>
    <s v="yes"/>
    <x v="1"/>
    <x v="1"/>
    <x v="0"/>
    <s v="27-Aug-1981"/>
    <x v="19"/>
    <n v="3902.07"/>
    <x v="0"/>
    <s v="tier - 2"/>
    <x v="0"/>
  </r>
  <r>
    <s v="Id425"/>
    <s v="Mr."/>
    <s v="Jordan"/>
    <s v="Lerma"/>
    <x v="226"/>
    <x v="305"/>
    <x v="0"/>
    <x v="0"/>
    <x v="1"/>
    <s v="No"/>
    <x v="0"/>
    <x v="0"/>
    <x v="0"/>
    <s v="24-Nov-1997"/>
    <x v="6"/>
    <n v="3906.13"/>
    <x v="1"/>
    <s v="tier - 3"/>
    <x v="2"/>
  </r>
  <r>
    <s v="Id426"/>
    <s v="Mr."/>
    <s v="Matt"/>
    <s v="Dahl"/>
    <x v="352"/>
    <x v="306"/>
    <x v="0"/>
    <x v="0"/>
    <x v="0"/>
    <s v="yes"/>
    <x v="1"/>
    <x v="1"/>
    <x v="0"/>
    <s v="5-Jul-1985"/>
    <x v="20"/>
    <n v="3910.44"/>
    <x v="0"/>
    <s v="tier - 2"/>
    <x v="0"/>
  </r>
  <r>
    <s v="Id427"/>
    <s v="Ms."/>
    <s v="Taryn L"/>
    <s v="Surtees"/>
    <x v="370"/>
    <x v="49"/>
    <x v="0"/>
    <x v="0"/>
    <x v="0"/>
    <s v="No"/>
    <x v="0"/>
    <x v="2"/>
    <x v="2"/>
    <s v="10-Jul-2000"/>
    <x v="10"/>
    <n v="3925.76"/>
    <x v="0"/>
    <s v="tier - 2"/>
    <x v="8"/>
  </r>
  <r>
    <s v="Id428"/>
    <s v="Ms."/>
    <s v="Temima"/>
    <s v="Spetner"/>
    <x v="371"/>
    <x v="237"/>
    <x v="1"/>
    <x v="0"/>
    <x v="0"/>
    <s v="No"/>
    <x v="3"/>
    <x v="1"/>
    <x v="2"/>
    <s v="15-Jun-2002"/>
    <x v="5"/>
    <n v="3931.51"/>
    <x v="0"/>
    <s v="tier - 3"/>
    <x v="2"/>
  </r>
  <r>
    <s v="Id429"/>
    <s v="Ms."/>
    <s v="Jennifer"/>
    <s v="Brandon"/>
    <x v="372"/>
    <x v="213"/>
    <x v="0"/>
    <x v="0"/>
    <x v="1"/>
    <s v="yes"/>
    <x v="3"/>
    <x v="0"/>
    <x v="1"/>
    <s v="24-Oct-1988"/>
    <x v="15"/>
    <n v="3935.18"/>
    <x v="1"/>
    <s v="tier - 1"/>
    <x v="0"/>
  </r>
  <r>
    <s v="Id430"/>
    <s v="Ms."/>
    <s v="Serena M."/>
    <s v="Eley"/>
    <x v="373"/>
    <x v="307"/>
    <x v="0"/>
    <x v="0"/>
    <x v="0"/>
    <s v="No"/>
    <x v="0"/>
    <x v="1"/>
    <x v="0"/>
    <s v="29-Sep-1993"/>
    <x v="1"/>
    <n v="3943.6"/>
    <x v="0"/>
    <s v="tier - 3"/>
    <x v="8"/>
  </r>
  <r>
    <s v="Id431"/>
    <s v="Ms."/>
    <s v="Victoria M."/>
    <s v="Sedicum"/>
    <x v="374"/>
    <x v="308"/>
    <x v="0"/>
    <x v="0"/>
    <x v="0"/>
    <s v="No"/>
    <x v="1"/>
    <x v="2"/>
    <x v="0"/>
    <s v="11-Nov-1993"/>
    <x v="1"/>
    <n v="3947.41"/>
    <x v="0"/>
    <s v="tier - 2"/>
    <x v="0"/>
  </r>
  <r>
    <s v="Id432"/>
    <s v="Ms."/>
    <s v="Phoebe"/>
    <s v="Markle"/>
    <x v="375"/>
    <x v="182"/>
    <x v="0"/>
    <x v="1"/>
    <x v="1"/>
    <s v="No"/>
    <x v="3"/>
    <x v="0"/>
    <x v="2"/>
    <s v="10-Jul-1999"/>
    <x v="7"/>
    <n v="3955.98"/>
    <x v="0"/>
    <s v="tier - 3"/>
    <x v="11"/>
  </r>
  <r>
    <s v="Id433"/>
    <s v="Mr."/>
    <s v="Corey"/>
    <s v="Kunz"/>
    <x v="376"/>
    <x v="309"/>
    <x v="0"/>
    <x v="0"/>
    <x v="0"/>
    <s v="No"/>
    <x v="0"/>
    <x v="2"/>
    <x v="0"/>
    <s v="11-Jul-1995"/>
    <x v="4"/>
    <n v="3956.07"/>
    <x v="0"/>
    <s v="tier - 2"/>
    <x v="1"/>
  </r>
  <r>
    <s v="Id434"/>
    <s v="Ms."/>
    <s v="Rebecca"/>
    <s v="Wimert"/>
    <x v="377"/>
    <x v="310"/>
    <x v="0"/>
    <x v="0"/>
    <x v="0"/>
    <s v="yes"/>
    <x v="1"/>
    <x v="2"/>
    <x v="0"/>
    <s v="29-Jul-1990"/>
    <x v="16"/>
    <n v="3972.92"/>
    <x v="0"/>
    <s v="tier - 3"/>
    <x v="0"/>
  </r>
  <r>
    <s v="Id435"/>
    <s v="Mr."/>
    <s v="Nicholas D"/>
    <s v="Peterson"/>
    <x v="304"/>
    <x v="311"/>
    <x v="0"/>
    <x v="0"/>
    <x v="0"/>
    <s v="No"/>
    <x v="1"/>
    <x v="1"/>
    <x v="0"/>
    <s v="17-Aug-1996"/>
    <x v="8"/>
    <n v="3981.98"/>
    <x v="0"/>
    <s v="tier - 2"/>
    <x v="0"/>
  </r>
  <r>
    <s v="Id436"/>
    <s v="Mr."/>
    <s v="Christian"/>
    <s v="Mercier"/>
    <x v="378"/>
    <x v="130"/>
    <x v="0"/>
    <x v="0"/>
    <x v="0"/>
    <s v="No"/>
    <x v="0"/>
    <x v="1"/>
    <x v="0"/>
    <s v="8-Sep-1996"/>
    <x v="8"/>
    <n v="3987.93"/>
    <x v="0"/>
    <s v="tier - 2"/>
    <x v="2"/>
  </r>
  <r>
    <s v="Id437"/>
    <s v="Mr."/>
    <s v="Jonathon S."/>
    <s v="Laurie"/>
    <x v="97"/>
    <x v="138"/>
    <x v="0"/>
    <x v="1"/>
    <x v="1"/>
    <s v="yes"/>
    <x v="3"/>
    <x v="0"/>
    <x v="2"/>
    <s v="22-Nov-1990"/>
    <x v="16"/>
    <n v="3989.84"/>
    <x v="0"/>
    <s v="tier - 2"/>
    <x v="2"/>
  </r>
  <r>
    <s v="Id438"/>
    <s v="Ms."/>
    <s v="Caroline"/>
    <s v="Sekaquaptewa"/>
    <x v="379"/>
    <x v="312"/>
    <x v="0"/>
    <x v="0"/>
    <x v="0"/>
    <s v="yes"/>
    <x v="3"/>
    <x v="1"/>
    <x v="0"/>
    <s v="1-Nov-1990"/>
    <x v="16"/>
    <n v="3994.18"/>
    <x v="0"/>
    <s v="tier - 2"/>
    <x v="0"/>
  </r>
  <r>
    <s v="Id439"/>
    <s v="Mr."/>
    <s v="Joshua D."/>
    <s v="Frash"/>
    <x v="380"/>
    <x v="313"/>
    <x v="0"/>
    <x v="0"/>
    <x v="0"/>
    <s v="No"/>
    <x v="1"/>
    <x v="1"/>
    <x v="0"/>
    <s v="10-Jul-1989"/>
    <x v="13"/>
    <n v="4002.36"/>
    <x v="0"/>
    <s v="tier - 1"/>
    <x v="0"/>
  </r>
  <r>
    <s v="Id440"/>
    <s v="Ms."/>
    <s v="Nichole"/>
    <s v="Bukowski"/>
    <x v="362"/>
    <x v="314"/>
    <x v="0"/>
    <x v="0"/>
    <x v="1"/>
    <s v="No"/>
    <x v="0"/>
    <x v="2"/>
    <x v="1"/>
    <s v="13-Sep-2000"/>
    <x v="10"/>
    <n v="4005.42"/>
    <x v="0"/>
    <s v="tier - 1"/>
    <x v="3"/>
  </r>
  <r>
    <s v="Id441"/>
    <s v="Ms."/>
    <s v="Denise M"/>
    <s v="Sandahl"/>
    <x v="251"/>
    <x v="268"/>
    <x v="0"/>
    <x v="1"/>
    <x v="0"/>
    <s v="yes"/>
    <x v="3"/>
    <x v="2"/>
    <x v="1"/>
    <s v="11-Oct-1992"/>
    <x v="0"/>
    <n v="4032.24"/>
    <x v="1"/>
    <s v="tier - 3"/>
    <x v="1"/>
  </r>
  <r>
    <s v="Id442"/>
    <s v="Mr."/>
    <s v="Peter R."/>
    <s v="Speight"/>
    <x v="381"/>
    <x v="46"/>
    <x v="0"/>
    <x v="1"/>
    <x v="1"/>
    <s v="yes"/>
    <x v="3"/>
    <x v="1"/>
    <x v="2"/>
    <s v="7-Jul-1984"/>
    <x v="21"/>
    <n v="4038.41"/>
    <x v="0"/>
    <s v="tier - 1"/>
    <x v="0"/>
  </r>
  <r>
    <s v="Id443"/>
    <s v="Mr."/>
    <s v="Johnson K"/>
    <s v="Lee"/>
    <x v="382"/>
    <x v="315"/>
    <x v="0"/>
    <x v="1"/>
    <x v="1"/>
    <s v="No"/>
    <x v="3"/>
    <x v="0"/>
    <x v="2"/>
    <s v="10-Nov-1983"/>
    <x v="22"/>
    <n v="4039.9"/>
    <x v="0"/>
    <s v="tier - 1"/>
    <x v="0"/>
  </r>
  <r>
    <s v="Id444"/>
    <s v="Ms."/>
    <s v="Katherine"/>
    <s v="Nielsen"/>
    <x v="383"/>
    <x v="77"/>
    <x v="0"/>
    <x v="0"/>
    <x v="0"/>
    <s v="yes"/>
    <x v="3"/>
    <x v="1"/>
    <x v="0"/>
    <s v="26-Dec-1993"/>
    <x v="1"/>
    <n v="4040.56"/>
    <x v="1"/>
    <s v="tier - 3"/>
    <x v="3"/>
  </r>
  <r>
    <s v="Id445"/>
    <s v="Ms."/>
    <s v="Lynda"/>
    <s v="Zirdok"/>
    <x v="26"/>
    <x v="221"/>
    <x v="0"/>
    <x v="0"/>
    <x v="1"/>
    <s v="yes"/>
    <x v="1"/>
    <x v="0"/>
    <x v="0"/>
    <s v="30-Nov-1988"/>
    <x v="15"/>
    <n v="4047.94"/>
    <x v="0"/>
    <s v="tier - 1"/>
    <x v="0"/>
  </r>
  <r>
    <s v="Id446"/>
    <s v="Mr."/>
    <s v="Anthony"/>
    <s v="Crudale"/>
    <x v="384"/>
    <x v="69"/>
    <x v="0"/>
    <x v="1"/>
    <x v="1"/>
    <s v="No"/>
    <x v="3"/>
    <x v="1"/>
    <x v="2"/>
    <s v="13-Aug-1993"/>
    <x v="1"/>
    <n v="4058.12"/>
    <x v="0"/>
    <s v="tier - 1"/>
    <x v="0"/>
  </r>
  <r>
    <s v="Id447"/>
    <s v="Ms."/>
    <s v="Linnea C."/>
    <s v="Koopmans"/>
    <x v="385"/>
    <x v="182"/>
    <x v="0"/>
    <x v="1"/>
    <x v="0"/>
    <s v="No"/>
    <x v="3"/>
    <x v="1"/>
    <x v="2"/>
    <s v="14-Sep-1995"/>
    <x v="4"/>
    <n v="4058.71"/>
    <x v="1"/>
    <s v="tier - 3"/>
    <x v="1"/>
  </r>
  <r>
    <s v="Id448"/>
    <s v="Mr."/>
    <s v="Massimiliano A."/>
    <s v="Milani"/>
    <x v="386"/>
    <x v="10"/>
    <x v="0"/>
    <x v="1"/>
    <x v="0"/>
    <s v="yes"/>
    <x v="3"/>
    <x v="0"/>
    <x v="1"/>
    <s v="16-Sep-1983"/>
    <x v="22"/>
    <n v="4070.42"/>
    <x v="0"/>
    <s v="tier - 1"/>
    <x v="0"/>
  </r>
  <r>
    <s v="Id449"/>
    <s v="Mr."/>
    <s v="James M."/>
    <s v="Kelly"/>
    <x v="387"/>
    <x v="144"/>
    <x v="0"/>
    <x v="0"/>
    <x v="0"/>
    <s v="yes"/>
    <x v="1"/>
    <x v="2"/>
    <x v="2"/>
    <s v="18-Oct-2002"/>
    <x v="5"/>
    <n v="4070.51"/>
    <x v="0"/>
    <s v="tier - 1"/>
    <x v="1"/>
  </r>
  <r>
    <s v="Id450"/>
    <s v="Ms."/>
    <s v="Lauren"/>
    <s v="Finelli"/>
    <x v="388"/>
    <x v="197"/>
    <x v="0"/>
    <x v="0"/>
    <x v="1"/>
    <s v="No"/>
    <x v="0"/>
    <x v="2"/>
    <x v="2"/>
    <s v="1-Dec-1990"/>
    <x v="16"/>
    <n v="4074.45"/>
    <x v="1"/>
    <s v="tier - 2"/>
    <x v="0"/>
  </r>
  <r>
    <s v="Id451"/>
    <s v="Ms."/>
    <s v="Michele V."/>
    <s v="Palmer"/>
    <x v="389"/>
    <x v="316"/>
    <x v="0"/>
    <x v="0"/>
    <x v="0"/>
    <s v="No"/>
    <x v="0"/>
    <x v="1"/>
    <x v="2"/>
    <s v="14-Dec-1990"/>
    <x v="16"/>
    <n v="4076.5"/>
    <x v="0"/>
    <s v="tier - 3"/>
    <x v="2"/>
  </r>
  <r>
    <s v="Id452"/>
    <s v="Mr."/>
    <s v="Xiao"/>
    <s v="Wang"/>
    <x v="358"/>
    <x v="132"/>
    <x v="0"/>
    <x v="0"/>
    <x v="0"/>
    <s v="No"/>
    <x v="0"/>
    <x v="2"/>
    <x v="0"/>
    <s v="21-Aug-1994"/>
    <x v="11"/>
    <n v="4133.6400000000003"/>
    <x v="0"/>
    <s v="tier - 3"/>
    <x v="1"/>
  </r>
  <r>
    <s v="Id453"/>
    <s v="Ms."/>
    <s v="Harper L"/>
    <s v="Beasley"/>
    <x v="390"/>
    <x v="156"/>
    <x v="0"/>
    <x v="0"/>
    <x v="1"/>
    <s v="No"/>
    <x v="0"/>
    <x v="2"/>
    <x v="0"/>
    <s v="6-Aug-1991"/>
    <x v="14"/>
    <n v="4134.08"/>
    <x v="0"/>
    <s v="tier - 1"/>
    <x v="1"/>
  </r>
  <r>
    <s v="Id454"/>
    <s v="Mr."/>
    <s v="Nick"/>
    <s v="Bedbury"/>
    <x v="391"/>
    <x v="200"/>
    <x v="0"/>
    <x v="0"/>
    <x v="0"/>
    <s v="No"/>
    <x v="0"/>
    <x v="0"/>
    <x v="1"/>
    <s v="18-Jun-1992"/>
    <x v="0"/>
    <n v="4137.5200000000004"/>
    <x v="0"/>
    <s v="tier - 3"/>
    <x v="8"/>
  </r>
  <r>
    <s v="Id455"/>
    <s v="Mr."/>
    <s v="Scott"/>
    <s v="Stemberger"/>
    <x v="392"/>
    <x v="52"/>
    <x v="0"/>
    <x v="0"/>
    <x v="0"/>
    <s v="yes"/>
    <x v="0"/>
    <x v="3"/>
    <x v="2"/>
    <s v="28-Jun-1992"/>
    <x v="0"/>
    <n v="4149.74"/>
    <x v="0"/>
    <s v="tier - 1"/>
    <x v="2"/>
  </r>
  <r>
    <s v="Id456"/>
    <s v="Mr."/>
    <s v="Wilson"/>
    <s v="Chebet"/>
    <x v="393"/>
    <x v="173"/>
    <x v="0"/>
    <x v="0"/>
    <x v="1"/>
    <s v="No"/>
    <x v="0"/>
    <x v="2"/>
    <x v="2"/>
    <s v="4-Aug-1992"/>
    <x v="0"/>
    <n v="4151.03"/>
    <x v="0"/>
    <s v="tier - 2"/>
    <x v="0"/>
  </r>
  <r>
    <s v="Id457"/>
    <s v="Mr."/>
    <s v="Lee"/>
    <s v="Muir"/>
    <x v="394"/>
    <x v="317"/>
    <x v="0"/>
    <x v="0"/>
    <x v="0"/>
    <s v="yes"/>
    <x v="3"/>
    <x v="1"/>
    <x v="0"/>
    <s v="26-Nov-1998"/>
    <x v="2"/>
    <n v="4154.97"/>
    <x v="0"/>
    <s v="tier - 1"/>
    <x v="1"/>
  </r>
  <r>
    <s v="Id458"/>
    <s v="Mr."/>
    <s v="Shizhong"/>
    <s v="Yang"/>
    <x v="395"/>
    <x v="123"/>
    <x v="0"/>
    <x v="1"/>
    <x v="0"/>
    <s v="No"/>
    <x v="3"/>
    <x v="3"/>
    <x v="1"/>
    <s v="16-Sep-1984"/>
    <x v="21"/>
    <n v="4163.21"/>
    <x v="0"/>
    <s v="tier - 2"/>
    <x v="1"/>
  </r>
  <r>
    <s v="Id459"/>
    <s v="Ms."/>
    <s v="Marie-Claire"/>
    <s v="Gravel"/>
    <x v="278"/>
    <x v="67"/>
    <x v="0"/>
    <x v="1"/>
    <x v="0"/>
    <s v="No"/>
    <x v="3"/>
    <x v="2"/>
    <x v="2"/>
    <s v="25-Jun-1989"/>
    <x v="13"/>
    <n v="4185.1000000000004"/>
    <x v="0"/>
    <s v="tier - 3"/>
    <x v="0"/>
  </r>
  <r>
    <s v="Id460"/>
    <s v="Mr."/>
    <s v="Todd J."/>
    <s v="Smith"/>
    <x v="396"/>
    <x v="318"/>
    <x v="0"/>
    <x v="1"/>
    <x v="1"/>
    <s v="yes"/>
    <x v="3"/>
    <x v="0"/>
    <x v="0"/>
    <s v="3-Oct-1995"/>
    <x v="4"/>
    <n v="4188.7299999999996"/>
    <x v="0"/>
    <s v="tier - 2"/>
    <x v="7"/>
  </r>
  <r>
    <s v="Id461"/>
    <s v="Ms."/>
    <s v="Carolyn"/>
    <s v="Williams"/>
    <x v="295"/>
    <x v="107"/>
    <x v="0"/>
    <x v="1"/>
    <x v="0"/>
    <s v="No"/>
    <x v="3"/>
    <x v="1"/>
    <x v="2"/>
    <s v="6-Sep-1997"/>
    <x v="6"/>
    <n v="4189.1099999999997"/>
    <x v="0"/>
    <s v="tier - 2"/>
    <x v="1"/>
  </r>
  <r>
    <s v="Id462"/>
    <s v="Ms."/>
    <s v="Lindsey"/>
    <s v="Meyer"/>
    <x v="397"/>
    <x v="319"/>
    <x v="0"/>
    <x v="1"/>
    <x v="0"/>
    <s v="No"/>
    <x v="3"/>
    <x v="1"/>
    <x v="2"/>
    <s v="14-Dec-1998"/>
    <x v="2"/>
    <n v="4234.93"/>
    <x v="0"/>
    <s v="tier - 1"/>
    <x v="2"/>
  </r>
  <r>
    <s v="Id463"/>
    <s v="Ms."/>
    <s v="Marissa D"/>
    <s v="Jamieson"/>
    <x v="351"/>
    <x v="320"/>
    <x v="0"/>
    <x v="0"/>
    <x v="0"/>
    <s v="yes"/>
    <x v="0"/>
    <x v="2"/>
    <x v="2"/>
    <s v="27-Jun-1992"/>
    <x v="0"/>
    <n v="4237.13"/>
    <x v="1"/>
    <s v="tier - 1"/>
    <x v="5"/>
  </r>
  <r>
    <s v="Id464"/>
    <s v="Mr."/>
    <s v="Jean Luc"/>
    <s v="Dufeal"/>
    <x v="398"/>
    <x v="223"/>
    <x v="0"/>
    <x v="0"/>
    <x v="1"/>
    <s v="No"/>
    <x v="0"/>
    <x v="0"/>
    <x v="0"/>
    <s v="3-Nov-1991"/>
    <x v="14"/>
    <n v="4239.8900000000003"/>
    <x v="0"/>
    <s v="tier - 2"/>
    <x v="1"/>
  </r>
  <r>
    <s v="Id465"/>
    <s v="Ms."/>
    <s v="Danielle"/>
    <s v="Sansonetti"/>
    <x v="399"/>
    <x v="148"/>
    <x v="0"/>
    <x v="1"/>
    <x v="0"/>
    <s v="yes"/>
    <x v="3"/>
    <x v="2"/>
    <x v="1"/>
    <s v="1-Dec-1991"/>
    <x v="14"/>
    <n v="4243.59"/>
    <x v="1"/>
    <s v="tier - 1"/>
    <x v="1"/>
  </r>
  <r>
    <s v="Id466"/>
    <s v="Mr."/>
    <s v="Jim"/>
    <s v="Koneazny"/>
    <x v="400"/>
    <x v="321"/>
    <x v="0"/>
    <x v="0"/>
    <x v="1"/>
    <s v="No"/>
    <x v="0"/>
    <x v="2"/>
    <x v="2"/>
    <s v="16-Jun-1982"/>
    <x v="23"/>
    <n v="4250.24"/>
    <x v="0"/>
    <s v="tier - 3"/>
    <x v="0"/>
  </r>
  <r>
    <s v="Id467"/>
    <s v="Mr."/>
    <s v="Matthew T"/>
    <s v="Johnson"/>
    <x v="389"/>
    <x v="259"/>
    <x v="0"/>
    <x v="0"/>
    <x v="0"/>
    <s v="No"/>
    <x v="0"/>
    <x v="1"/>
    <x v="1"/>
    <s v="14-Oct-1995"/>
    <x v="4"/>
    <n v="4260.74"/>
    <x v="1"/>
    <s v="tier - 2"/>
    <x v="2"/>
  </r>
  <r>
    <s v="Id468"/>
    <s v="Ms."/>
    <s v="Rachel L."/>
    <s v="Glasson"/>
    <x v="401"/>
    <x v="165"/>
    <x v="0"/>
    <x v="0"/>
    <x v="0"/>
    <s v="No"/>
    <x v="0"/>
    <x v="1"/>
    <x v="2"/>
    <s v="20-Nov-1983"/>
    <x v="22"/>
    <n v="4265.01"/>
    <x v="0"/>
    <s v="tier - 1"/>
    <x v="1"/>
  </r>
  <r>
    <s v="Id469"/>
    <s v="Ms."/>
    <s v="Corina"/>
    <s v="Canitz"/>
    <x v="402"/>
    <x v="233"/>
    <x v="1"/>
    <x v="0"/>
    <x v="1"/>
    <s v="No"/>
    <x v="3"/>
    <x v="0"/>
    <x v="2"/>
    <s v="18-Jun-1992"/>
    <x v="0"/>
    <n v="4266.17"/>
    <x v="1"/>
    <s v="tier - 2"/>
    <x v="0"/>
  </r>
  <r>
    <s v="Id470"/>
    <s v="Mr."/>
    <s v="Guannan"/>
    <s v="Li"/>
    <x v="403"/>
    <x v="233"/>
    <x v="0"/>
    <x v="0"/>
    <x v="0"/>
    <s v="No"/>
    <x v="0"/>
    <x v="2"/>
    <x v="2"/>
    <s v="8-Jun-2003"/>
    <x v="5"/>
    <n v="4278.55"/>
    <x v="0"/>
    <s v="tier - 1"/>
    <x v="11"/>
  </r>
  <r>
    <s v="Id471"/>
    <s v="Mr."/>
    <s v="Don"/>
    <s v="Parsons"/>
    <x v="404"/>
    <x v="322"/>
    <x v="0"/>
    <x v="0"/>
    <x v="1"/>
    <s v="No"/>
    <x v="0"/>
    <x v="1"/>
    <x v="0"/>
    <s v="25-Nov-2000"/>
    <x v="10"/>
    <n v="4296.2700000000004"/>
    <x v="0"/>
    <s v="tier - 3"/>
    <x v="1"/>
  </r>
  <r>
    <s v="Id472"/>
    <s v="Mr."/>
    <s v="Chris"/>
    <s v="Raulli"/>
    <x v="347"/>
    <x v="323"/>
    <x v="0"/>
    <x v="0"/>
    <x v="0"/>
    <s v="No"/>
    <x v="0"/>
    <x v="2"/>
    <x v="0"/>
    <s v="19-Dec-1988"/>
    <x v="15"/>
    <n v="4320.41"/>
    <x v="0"/>
    <s v="tier - 1"/>
    <x v="1"/>
  </r>
  <r>
    <s v="Id473"/>
    <s v="Mr."/>
    <s v="Gavin V."/>
    <s v="Frome"/>
    <x v="405"/>
    <x v="188"/>
    <x v="0"/>
    <x v="1"/>
    <x v="0"/>
    <s v="yes"/>
    <x v="3"/>
    <x v="2"/>
    <x v="2"/>
    <s v="2-Nov-1994"/>
    <x v="11"/>
    <n v="4337.74"/>
    <x v="0"/>
    <s v="tier - 1"/>
    <x v="8"/>
  </r>
  <r>
    <s v="Id474"/>
    <s v="Mr."/>
    <s v="David"/>
    <s v="Sevcik"/>
    <x v="192"/>
    <x v="100"/>
    <x v="0"/>
    <x v="0"/>
    <x v="0"/>
    <s v="No"/>
    <x v="0"/>
    <x v="2"/>
    <x v="1"/>
    <s v="26-Oct-1994"/>
    <x v="11"/>
    <n v="4340.4399999999996"/>
    <x v="0"/>
    <s v="tier - 1"/>
    <x v="0"/>
  </r>
  <r>
    <s v="Id475"/>
    <s v="Mr."/>
    <s v="Jatin"/>
    <s v="Narang"/>
    <x v="406"/>
    <x v="324"/>
    <x v="0"/>
    <x v="1"/>
    <x v="0"/>
    <s v="yes"/>
    <x v="3"/>
    <x v="1"/>
    <x v="2"/>
    <s v="1-Jun-1991"/>
    <x v="16"/>
    <n v="4347.0200000000004"/>
    <x v="0"/>
    <s v="tier - 1"/>
    <x v="8"/>
  </r>
  <r>
    <s v="Id476"/>
    <s v="Mr."/>
    <s v="J P. II"/>
    <s v="Royston"/>
    <x v="407"/>
    <x v="325"/>
    <x v="0"/>
    <x v="0"/>
    <x v="1"/>
    <s v="yes"/>
    <x v="3"/>
    <x v="0"/>
    <x v="2"/>
    <s v="1-Nov-1994"/>
    <x v="11"/>
    <n v="4349.46"/>
    <x v="0"/>
    <s v="tier - 2"/>
    <x v="0"/>
  </r>
  <r>
    <s v="Id477"/>
    <s v="Ms."/>
    <s v="Angela M."/>
    <s v="Tieri"/>
    <x v="408"/>
    <x v="15"/>
    <x v="0"/>
    <x v="0"/>
    <x v="1"/>
    <s v="yes"/>
    <x v="3"/>
    <x v="0"/>
    <x v="0"/>
    <s v="13-Sep-1991"/>
    <x v="14"/>
    <n v="4350.51"/>
    <x v="0"/>
    <s v="tier - 2"/>
    <x v="0"/>
  </r>
  <r>
    <s v="Id478"/>
    <s v="Mr."/>
    <s v="Blake K."/>
    <s v="Whitney"/>
    <x v="409"/>
    <x v="118"/>
    <x v="0"/>
    <x v="0"/>
    <x v="1"/>
    <s v="yes"/>
    <x v="0"/>
    <x v="0"/>
    <x v="0"/>
    <s v="28-Aug-1990"/>
    <x v="16"/>
    <n v="4357.04"/>
    <x v="0"/>
    <s v="tier - 3"/>
    <x v="1"/>
  </r>
  <r>
    <s v="Id479"/>
    <s v="Mr."/>
    <s v="Brian T."/>
    <s v="Wandzilak"/>
    <x v="410"/>
    <x v="16"/>
    <x v="0"/>
    <x v="0"/>
    <x v="0"/>
    <s v="yes"/>
    <x v="3"/>
    <x v="1"/>
    <x v="0"/>
    <s v="29-Nov-1997"/>
    <x v="6"/>
    <n v="4391.6499999999996"/>
    <x v="0"/>
    <s v="tier - 2"/>
    <x v="2"/>
  </r>
  <r>
    <s v="Id480"/>
    <s v="Mr."/>
    <s v="Damon"/>
    <s v="Valenzona"/>
    <x v="411"/>
    <x v="195"/>
    <x v="0"/>
    <x v="0"/>
    <x v="0"/>
    <s v="No"/>
    <x v="3"/>
    <x v="1"/>
    <x v="1"/>
    <s v="29-Jun-1982"/>
    <x v="23"/>
    <n v="4392.7"/>
    <x v="0"/>
    <s v="tier - 2"/>
    <x v="0"/>
  </r>
  <r>
    <s v="Id481"/>
    <s v="Mr."/>
    <s v="Jeffrey"/>
    <s v="Young"/>
    <x v="412"/>
    <x v="142"/>
    <x v="0"/>
    <x v="0"/>
    <x v="1"/>
    <s v="No"/>
    <x v="0"/>
    <x v="0"/>
    <x v="0"/>
    <s v="18-Jul-1988"/>
    <x v="15"/>
    <n v="4397.3100000000004"/>
    <x v="0"/>
    <s v="tier - 2"/>
    <x v="0"/>
  </r>
  <r>
    <s v="Id482"/>
    <s v="Mr."/>
    <s v="Malcolm J."/>
    <s v="Richards"/>
    <x v="413"/>
    <x v="230"/>
    <x v="0"/>
    <x v="0"/>
    <x v="1"/>
    <s v="yes"/>
    <x v="0"/>
    <x v="0"/>
    <x v="0"/>
    <s v="11-Aug-1986"/>
    <x v="18"/>
    <n v="4399.7299999999996"/>
    <x v="1"/>
    <s v="tier - 2"/>
    <x v="0"/>
  </r>
  <r>
    <s v="Id483"/>
    <s v="Ms."/>
    <s v="Margaret B."/>
    <s v="Alexson"/>
    <x v="414"/>
    <x v="326"/>
    <x v="0"/>
    <x v="0"/>
    <x v="1"/>
    <s v="yes"/>
    <x v="1"/>
    <x v="0"/>
    <x v="2"/>
    <s v="13-Jul-1986"/>
    <x v="18"/>
    <n v="4402.2299999999996"/>
    <x v="0"/>
    <s v="tier - 2"/>
    <x v="2"/>
  </r>
  <r>
    <s v="Id484"/>
    <s v="Ms."/>
    <s v="Helen"/>
    <s v="Wright"/>
    <x v="9"/>
    <x v="219"/>
    <x v="0"/>
    <x v="1"/>
    <x v="1"/>
    <s v="yes"/>
    <x v="3"/>
    <x v="0"/>
    <x v="2"/>
    <s v="16-Sep-1988"/>
    <x v="15"/>
    <n v="4415.16"/>
    <x v="0"/>
    <s v="tier - 1"/>
    <x v="0"/>
  </r>
  <r>
    <s v="Id485"/>
    <s v="Mr."/>
    <s v="Matthew"/>
    <s v="McKenna"/>
    <x v="415"/>
    <x v="327"/>
    <x v="0"/>
    <x v="0"/>
    <x v="1"/>
    <s v="No"/>
    <x v="0"/>
    <x v="0"/>
    <x v="0"/>
    <s v="15-Aug-1992"/>
    <x v="0"/>
    <n v="4420.95"/>
    <x v="0"/>
    <s v="tier - 3"/>
    <x v="13"/>
  </r>
  <r>
    <s v="Id486"/>
    <s v="Mr."/>
    <s v="Jeff"/>
    <s v="Sallade"/>
    <x v="356"/>
    <x v="123"/>
    <x v="0"/>
    <x v="0"/>
    <x v="1"/>
    <s v="yes"/>
    <x v="0"/>
    <x v="1"/>
    <x v="1"/>
    <s v="29-Dec-1994"/>
    <x v="11"/>
    <n v="4428.8900000000003"/>
    <x v="1"/>
    <s v="tier - 1"/>
    <x v="12"/>
  </r>
  <r>
    <s v="Id487"/>
    <s v="Mrs"/>
    <s v=".  Tara R"/>
    <s v="Argall"/>
    <x v="416"/>
    <x v="13"/>
    <x v="0"/>
    <x v="0"/>
    <x v="1"/>
    <s v="No"/>
    <x v="0"/>
    <x v="0"/>
    <x v="0"/>
    <s v="4-Sep-1993"/>
    <x v="1"/>
    <n v="4433.3900000000003"/>
    <x v="0"/>
    <s v="tier - 3"/>
    <x v="1"/>
  </r>
  <r>
    <s v="Id488"/>
    <s v="Ms."/>
    <s v="Kristin"/>
    <s v="Patchell"/>
    <x v="417"/>
    <x v="197"/>
    <x v="0"/>
    <x v="0"/>
    <x v="0"/>
    <s v="yes"/>
    <x v="0"/>
    <x v="1"/>
    <x v="2"/>
    <s v="23-Dec-1993"/>
    <x v="1"/>
    <n v="4433.92"/>
    <x v="0"/>
    <s v="tier - 2"/>
    <x v="1"/>
  </r>
  <r>
    <s v="Id489"/>
    <s v="Mr."/>
    <s v="Timothy"/>
    <s v="Catoggio"/>
    <x v="366"/>
    <x v="328"/>
    <x v="0"/>
    <x v="1"/>
    <x v="1"/>
    <s v="No"/>
    <x v="3"/>
    <x v="1"/>
    <x v="2"/>
    <s v="8-Oct-1994"/>
    <x v="11"/>
    <n v="4435.09"/>
    <x v="1"/>
    <s v="tier - 2"/>
    <x v="5"/>
  </r>
  <r>
    <s v="Id490"/>
    <s v="Mr."/>
    <s v="Scott"/>
    <s v="Adams"/>
    <x v="418"/>
    <x v="45"/>
    <x v="0"/>
    <x v="0"/>
    <x v="1"/>
    <s v="yes"/>
    <x v="1"/>
    <x v="0"/>
    <x v="2"/>
    <s v="24-Oct-1994"/>
    <x v="11"/>
    <n v="4438.26"/>
    <x v="0"/>
    <s v="tier - 3"/>
    <x v="12"/>
  </r>
  <r>
    <s v="Id491"/>
    <s v="Ms."/>
    <s v="Carly E"/>
    <s v="Windt"/>
    <x v="410"/>
    <x v="120"/>
    <x v="0"/>
    <x v="0"/>
    <x v="0"/>
    <s v="No"/>
    <x v="3"/>
    <x v="1"/>
    <x v="2"/>
    <s v="3-Sep-1991"/>
    <x v="14"/>
    <n v="4441.21"/>
    <x v="2"/>
    <s v="tier - 2"/>
    <x v="10"/>
  </r>
  <r>
    <s v="Id492"/>
    <s v="Ms."/>
    <s v="Lisa"/>
    <s v="Ryan"/>
    <x v="419"/>
    <x v="326"/>
    <x v="0"/>
    <x v="0"/>
    <x v="1"/>
    <s v="No"/>
    <x v="0"/>
    <x v="1"/>
    <x v="2"/>
    <s v="28-Jun-1994"/>
    <x v="11"/>
    <n v="4449.46"/>
    <x v="2"/>
    <s v="tier - 2"/>
    <x v="0"/>
  </r>
  <r>
    <s v="Id493"/>
    <s v="Ms."/>
    <s v="Stacey"/>
    <s v="Marion"/>
    <x v="420"/>
    <x v="110"/>
    <x v="0"/>
    <x v="0"/>
    <x v="0"/>
    <s v="No"/>
    <x v="0"/>
    <x v="2"/>
    <x v="0"/>
    <s v="8-Aug-1990"/>
    <x v="16"/>
    <n v="4454.3999999999996"/>
    <x v="0"/>
    <s v="tier - 3"/>
    <x v="1"/>
  </r>
  <r>
    <s v="Id494"/>
    <s v="Mr."/>
    <s v="Louis"/>
    <s v="Raffetto"/>
    <x v="421"/>
    <x v="329"/>
    <x v="0"/>
    <x v="1"/>
    <x v="0"/>
    <s v="yes"/>
    <x v="3"/>
    <x v="1"/>
    <x v="2"/>
    <s v="15-Jul-1990"/>
    <x v="16"/>
    <n v="4462.72"/>
    <x v="0"/>
    <s v="tier - 3"/>
    <x v="1"/>
  </r>
  <r>
    <s v="Id495"/>
    <s v="Mr."/>
    <s v="Brian R."/>
    <s v="Young"/>
    <x v="422"/>
    <x v="229"/>
    <x v="0"/>
    <x v="0"/>
    <x v="0"/>
    <s v="yes"/>
    <x v="3"/>
    <x v="1"/>
    <x v="1"/>
    <s v="4-Jul-1991"/>
    <x v="14"/>
    <n v="4463.21"/>
    <x v="1"/>
    <s v="tier - 3"/>
    <x v="0"/>
  </r>
  <r>
    <s v="Id496"/>
    <s v="Mrs"/>
    <s v=".  Jessica"/>
    <s v="Oehlke"/>
    <x v="423"/>
    <x v="244"/>
    <x v="0"/>
    <x v="0"/>
    <x v="1"/>
    <s v="yes"/>
    <x v="1"/>
    <x v="0"/>
    <x v="2"/>
    <s v="20-Nov-1999"/>
    <x v="7"/>
    <n v="4466.62"/>
    <x v="0"/>
    <s v="tier - 2"/>
    <x v="1"/>
  </r>
  <r>
    <s v="Id497"/>
    <s v="Ms."/>
    <s v="Dawn M."/>
    <s v="Sudol"/>
    <x v="424"/>
    <x v="330"/>
    <x v="0"/>
    <x v="0"/>
    <x v="0"/>
    <s v="No"/>
    <x v="0"/>
    <x v="2"/>
    <x v="1"/>
    <s v="18-Jul-2004"/>
    <x v="9"/>
    <n v="4468.25"/>
    <x v="0"/>
    <s v="tier - 2"/>
    <x v="1"/>
  </r>
  <r>
    <s v="Id498"/>
    <s v="Mr."/>
    <s v="Chris"/>
    <s v="Van Es"/>
    <x v="425"/>
    <x v="200"/>
    <x v="0"/>
    <x v="1"/>
    <x v="0"/>
    <s v="yes"/>
    <x v="3"/>
    <x v="1"/>
    <x v="1"/>
    <s v="12-Jul-1992"/>
    <x v="0"/>
    <n v="4488.58"/>
    <x v="0"/>
    <s v="tier - 3"/>
    <x v="1"/>
  </r>
  <r>
    <s v="Id499"/>
    <s v="Ms."/>
    <s v="Karen"/>
    <s v="Dolge"/>
    <x v="426"/>
    <x v="331"/>
    <x v="0"/>
    <x v="1"/>
    <x v="0"/>
    <s v="No"/>
    <x v="3"/>
    <x v="2"/>
    <x v="1"/>
    <s v="26-Jun-1988"/>
    <x v="15"/>
    <n v="4500.34"/>
    <x v="0"/>
    <s v="tier - 1"/>
    <x v="12"/>
  </r>
  <r>
    <s v="Id500"/>
    <s v="Ms."/>
    <s v="Jessica"/>
    <s v="Marlier"/>
    <x v="383"/>
    <x v="332"/>
    <x v="0"/>
    <x v="0"/>
    <x v="1"/>
    <s v="No"/>
    <x v="1"/>
    <x v="1"/>
    <x v="2"/>
    <s v="13-Oct-1997"/>
    <x v="6"/>
    <n v="4504.66"/>
    <x v="2"/>
    <s v="tier - 2"/>
    <x v="0"/>
  </r>
  <r>
    <s v="Id501"/>
    <s v="Mr."/>
    <s v="Mathieu"/>
    <s v="Girard"/>
    <x v="427"/>
    <x v="112"/>
    <x v="0"/>
    <x v="0"/>
    <x v="0"/>
    <s v="No"/>
    <x v="0"/>
    <x v="1"/>
    <x v="2"/>
    <s v="27-Sep-1982"/>
    <x v="23"/>
    <n v="4511.41"/>
    <x v="0"/>
    <s v="tier - 3"/>
    <x v="0"/>
  </r>
  <r>
    <s v="Id502"/>
    <s v="Mr."/>
    <s v="Kam S."/>
    <s v="Lee"/>
    <x v="428"/>
    <x v="140"/>
    <x v="0"/>
    <x v="0"/>
    <x v="1"/>
    <s v="No"/>
    <x v="0"/>
    <x v="0"/>
    <x v="2"/>
    <s v="16-Jun-1980"/>
    <x v="24"/>
    <n v="4515.71"/>
    <x v="0"/>
    <s v="tier - 3"/>
    <x v="0"/>
  </r>
  <r>
    <s v="Id503"/>
    <s v="Ms."/>
    <s v="Valerie A"/>
    <s v="Hubbard"/>
    <x v="429"/>
    <x v="181"/>
    <x v="0"/>
    <x v="0"/>
    <x v="0"/>
    <s v="No"/>
    <x v="0"/>
    <x v="2"/>
    <x v="0"/>
    <s v="2-Oct-2003"/>
    <x v="12"/>
    <n v="4518.3999999999996"/>
    <x v="0"/>
    <s v="tier - 3"/>
    <x v="14"/>
  </r>
  <r>
    <s v="Id504"/>
    <s v="Ms."/>
    <s v="Freya R"/>
    <s v="Koester"/>
    <x v="430"/>
    <x v="333"/>
    <x v="0"/>
    <x v="1"/>
    <x v="1"/>
    <s v="yes"/>
    <x v="3"/>
    <x v="0"/>
    <x v="0"/>
    <s v="5-Dec-1987"/>
    <x v="17"/>
    <n v="4518.7700000000004"/>
    <x v="0"/>
    <s v="tier - 3"/>
    <x v="1"/>
  </r>
  <r>
    <s v="Id505"/>
    <s v="Ms."/>
    <s v="Jennifer"/>
    <s v="Matthews"/>
    <x v="350"/>
    <x v="189"/>
    <x v="0"/>
    <x v="0"/>
    <x v="0"/>
    <s v="yes"/>
    <x v="0"/>
    <x v="1"/>
    <x v="2"/>
    <s v="21-Dec-1988"/>
    <x v="15"/>
    <n v="4518.83"/>
    <x v="0"/>
    <s v="tier - 2"/>
    <x v="12"/>
  </r>
  <r>
    <s v="Id506"/>
    <s v="Ms."/>
    <s v="Kara"/>
    <s v="Rubinich"/>
    <x v="431"/>
    <x v="6"/>
    <x v="0"/>
    <x v="0"/>
    <x v="0"/>
    <s v="No"/>
    <x v="3"/>
    <x v="1"/>
    <x v="1"/>
    <s v="13-Aug-1992"/>
    <x v="0"/>
    <n v="4527.18"/>
    <x v="0"/>
    <s v="tier - 2"/>
    <x v="1"/>
  </r>
  <r>
    <s v="Id507"/>
    <s v="Mr."/>
    <s v="Bradley A."/>
    <s v="Alban"/>
    <x v="432"/>
    <x v="280"/>
    <x v="0"/>
    <x v="0"/>
    <x v="0"/>
    <s v="No"/>
    <x v="0"/>
    <x v="2"/>
    <x v="2"/>
    <s v="29-Jun-1993"/>
    <x v="1"/>
    <n v="4529.4799999999996"/>
    <x v="0"/>
    <s v="tier - 1"/>
    <x v="2"/>
  </r>
  <r>
    <s v="Id508"/>
    <s v="Mr."/>
    <s v="Brendan"/>
    <s v="Corcoran"/>
    <x v="433"/>
    <x v="334"/>
    <x v="0"/>
    <x v="0"/>
    <x v="1"/>
    <s v="No"/>
    <x v="3"/>
    <x v="0"/>
    <x v="1"/>
    <s v="13-Jun-1988"/>
    <x v="15"/>
    <n v="4536.26"/>
    <x v="0"/>
    <s v="tier - 2"/>
    <x v="2"/>
  </r>
  <r>
    <s v="Id509"/>
    <s v="Ms."/>
    <s v="Amber R"/>
    <s v="Sargent"/>
    <x v="434"/>
    <x v="335"/>
    <x v="0"/>
    <x v="0"/>
    <x v="0"/>
    <s v="No"/>
    <x v="0"/>
    <x v="2"/>
    <x v="2"/>
    <s v="17-Nov-1990"/>
    <x v="16"/>
    <n v="4544.2299999999996"/>
    <x v="0"/>
    <s v="tier - 1"/>
    <x v="8"/>
  </r>
  <r>
    <s v="Id510"/>
    <s v="Mr."/>
    <s v="Sean K"/>
    <s v="Watson"/>
    <x v="408"/>
    <x v="270"/>
    <x v="0"/>
    <x v="1"/>
    <x v="1"/>
    <s v="No"/>
    <x v="3"/>
    <x v="0"/>
    <x v="2"/>
    <s v="22-Dec-2004"/>
    <x v="9"/>
    <n v="4561.1899999999996"/>
    <x v="0"/>
    <s v="tier - 2"/>
    <x v="8"/>
  </r>
  <r>
    <s v="Id511"/>
    <s v="Mr."/>
    <s v="Rick"/>
    <s v="Esponda"/>
    <x v="347"/>
    <x v="336"/>
    <x v="0"/>
    <x v="0"/>
    <x v="0"/>
    <s v="No"/>
    <x v="3"/>
    <x v="2"/>
    <x v="1"/>
    <s v="20-Sep-1990"/>
    <x v="16"/>
    <n v="4562.84"/>
    <x v="0"/>
    <s v="tier - 2"/>
    <x v="0"/>
  </r>
  <r>
    <s v="Id512"/>
    <s v="Mr."/>
    <s v="Matthew"/>
    <s v="Krall"/>
    <x v="326"/>
    <x v="224"/>
    <x v="0"/>
    <x v="0"/>
    <x v="0"/>
    <s v="No"/>
    <x v="0"/>
    <x v="1"/>
    <x v="2"/>
    <s v="25-Dec-1996"/>
    <x v="8"/>
    <n v="4564.1899999999996"/>
    <x v="0"/>
    <s v="tier - 2"/>
    <x v="8"/>
  </r>
  <r>
    <s v="Id513"/>
    <s v="Mr."/>
    <s v="Brady"/>
    <s v="Poskin"/>
    <x v="218"/>
    <x v="171"/>
    <x v="0"/>
    <x v="0"/>
    <x v="1"/>
    <s v="yes"/>
    <x v="1"/>
    <x v="0"/>
    <x v="2"/>
    <s v="18-Sep-1989"/>
    <x v="13"/>
    <n v="4571.41"/>
    <x v="0"/>
    <s v="tier - 2"/>
    <x v="1"/>
  </r>
  <r>
    <s v="Id514"/>
    <s v="Ms."/>
    <s v="Kameko"/>
    <s v="Halfmann"/>
    <x v="435"/>
    <x v="222"/>
    <x v="0"/>
    <x v="0"/>
    <x v="1"/>
    <s v="yes"/>
    <x v="0"/>
    <x v="0"/>
    <x v="0"/>
    <s v="2-Jul-2000"/>
    <x v="10"/>
    <n v="4608.03"/>
    <x v="0"/>
    <s v="tier - 3"/>
    <x v="2"/>
  </r>
  <r>
    <s v="Id515"/>
    <s v="Mr."/>
    <s v="Jeremy A"/>
    <s v="Klapper"/>
    <x v="71"/>
    <x v="315"/>
    <x v="0"/>
    <x v="0"/>
    <x v="1"/>
    <s v="yes"/>
    <x v="0"/>
    <x v="0"/>
    <x v="2"/>
    <s v="29-Jun-1998"/>
    <x v="2"/>
    <n v="4618.08"/>
    <x v="0"/>
    <s v="tier - 1"/>
    <x v="1"/>
  </r>
  <r>
    <s v="Id516"/>
    <s v="Mr."/>
    <s v="Daniel"/>
    <s v="George"/>
    <x v="436"/>
    <x v="95"/>
    <x v="0"/>
    <x v="0"/>
    <x v="0"/>
    <s v="No"/>
    <x v="0"/>
    <x v="1"/>
    <x v="2"/>
    <s v="22-Jun-1985"/>
    <x v="20"/>
    <n v="4646.76"/>
    <x v="2"/>
    <s v="tier - 1"/>
    <x v="2"/>
  </r>
  <r>
    <s v="Id517"/>
    <s v="Ms."/>
    <s v="Amanda"/>
    <s v="Hicks"/>
    <x v="437"/>
    <x v="337"/>
    <x v="0"/>
    <x v="1"/>
    <x v="1"/>
    <s v="No"/>
    <x v="3"/>
    <x v="0"/>
    <x v="2"/>
    <s v="25-Oct-1996"/>
    <x v="8"/>
    <n v="4661.29"/>
    <x v="0"/>
    <s v="tier - 1"/>
    <x v="12"/>
  </r>
  <r>
    <s v="Id518"/>
    <s v="Ms."/>
    <s v="Karen"/>
    <s v="Lockyer"/>
    <x v="438"/>
    <x v="338"/>
    <x v="0"/>
    <x v="1"/>
    <x v="0"/>
    <s v="No"/>
    <x v="3"/>
    <x v="1"/>
    <x v="2"/>
    <s v="5-Aug-1990"/>
    <x v="16"/>
    <n v="4667.6099999999997"/>
    <x v="1"/>
    <s v="tier - 3"/>
    <x v="5"/>
  </r>
  <r>
    <s v="Id519"/>
    <s v="Mr."/>
    <s v="Gregory"/>
    <s v="Byrnes"/>
    <x v="346"/>
    <x v="208"/>
    <x v="0"/>
    <x v="0"/>
    <x v="0"/>
    <s v="No"/>
    <x v="0"/>
    <x v="1"/>
    <x v="1"/>
    <s v="26-Sep-1990"/>
    <x v="16"/>
    <n v="4670.6400000000003"/>
    <x v="0"/>
    <s v="tier - 2"/>
    <x v="2"/>
  </r>
  <r>
    <s v="Id520"/>
    <s v="Ms."/>
    <s v="Sabine"/>
    <s v="Norris"/>
    <x v="439"/>
    <x v="339"/>
    <x v="0"/>
    <x v="1"/>
    <x v="0"/>
    <s v="yes"/>
    <x v="3"/>
    <x v="3"/>
    <x v="2"/>
    <s v="13-Jul-1990"/>
    <x v="16"/>
    <n v="4673.3900000000003"/>
    <x v="0"/>
    <s v="tier - 1"/>
    <x v="0"/>
  </r>
  <r>
    <s v="Id521"/>
    <s v="Mr."/>
    <s v="Joseph"/>
    <s v="Darda"/>
    <x v="367"/>
    <x v="340"/>
    <x v="0"/>
    <x v="0"/>
    <x v="0"/>
    <s v="yes"/>
    <x v="3"/>
    <x v="1"/>
    <x v="2"/>
    <s v="18-Oct-1979"/>
    <x v="25"/>
    <n v="4674.2"/>
    <x v="0"/>
    <s v="tier - 1"/>
    <x v="0"/>
  </r>
  <r>
    <s v="Id522"/>
    <s v="Mr."/>
    <s v="Adam"/>
    <s v="Otstot"/>
    <x v="440"/>
    <x v="341"/>
    <x v="0"/>
    <x v="0"/>
    <x v="1"/>
    <s v="No"/>
    <x v="3"/>
    <x v="0"/>
    <x v="1"/>
    <s v="4-Oct-2003"/>
    <x v="12"/>
    <n v="4678.8"/>
    <x v="0"/>
    <s v="tier - 1"/>
    <x v="11"/>
  </r>
  <r>
    <s v="Id523"/>
    <s v="Ms."/>
    <s v="Karolyn A"/>
    <s v="Bowley"/>
    <x v="368"/>
    <x v="332"/>
    <x v="0"/>
    <x v="0"/>
    <x v="1"/>
    <s v="No"/>
    <x v="3"/>
    <x v="1"/>
    <x v="2"/>
    <s v="4-Sep-1990"/>
    <x v="16"/>
    <n v="4686.3900000000003"/>
    <x v="1"/>
    <s v="tier - 3"/>
    <x v="0"/>
  </r>
  <r>
    <s v="Id524"/>
    <s v="Mrs"/>
    <s v=".  Anita L."/>
    <s v="Rogers"/>
    <x v="441"/>
    <x v="342"/>
    <x v="0"/>
    <x v="1"/>
    <x v="1"/>
    <s v="yes"/>
    <x v="3"/>
    <x v="0"/>
    <x v="0"/>
    <s v="22-Jun-2003"/>
    <x v="12"/>
    <n v="4687.8"/>
    <x v="0"/>
    <s v="tier - 3"/>
    <x v="2"/>
  </r>
  <r>
    <s v="Id525"/>
    <s v="Ms."/>
    <s v="Laura E."/>
    <s v="Mclaughlin"/>
    <x v="442"/>
    <x v="107"/>
    <x v="0"/>
    <x v="1"/>
    <x v="1"/>
    <s v="yes"/>
    <x v="3"/>
    <x v="0"/>
    <x v="2"/>
    <s v="4-Dec-1977"/>
    <x v="26"/>
    <n v="4699.47"/>
    <x v="0"/>
    <s v="tier - 3"/>
    <x v="0"/>
  </r>
  <r>
    <s v="Id526"/>
    <s v="Ms."/>
    <s v="Sarah"/>
    <s v="Ziegler"/>
    <x v="443"/>
    <x v="251"/>
    <x v="0"/>
    <x v="0"/>
    <x v="1"/>
    <s v="yes"/>
    <x v="3"/>
    <x v="0"/>
    <x v="2"/>
    <s v="12-Aug-1981"/>
    <x v="19"/>
    <n v="4712.12"/>
    <x v="0"/>
    <s v="tier - 3"/>
    <x v="2"/>
  </r>
  <r>
    <s v="Id527"/>
    <s v="Mrs"/>
    <s v=".  Ashley E"/>
    <s v="Hughey"/>
    <x v="444"/>
    <x v="343"/>
    <x v="0"/>
    <x v="1"/>
    <x v="1"/>
    <s v="yes"/>
    <x v="3"/>
    <x v="0"/>
    <x v="0"/>
    <s v="9-Oct-1992"/>
    <x v="0"/>
    <n v="4718.2"/>
    <x v="0"/>
    <s v="tier - 3"/>
    <x v="8"/>
  </r>
  <r>
    <s v="Id528"/>
    <s v="Ms."/>
    <s v="Lindsey"/>
    <s v="Knast"/>
    <x v="445"/>
    <x v="145"/>
    <x v="0"/>
    <x v="1"/>
    <x v="1"/>
    <s v="No"/>
    <x v="3"/>
    <x v="1"/>
    <x v="2"/>
    <s v="28-Sep-1992"/>
    <x v="0"/>
    <n v="4719.5200000000004"/>
    <x v="0"/>
    <s v="tier - 2"/>
    <x v="8"/>
  </r>
  <r>
    <s v="Id529"/>
    <s v="Mr."/>
    <s v="Alan"/>
    <s v="Stob"/>
    <x v="446"/>
    <x v="344"/>
    <x v="0"/>
    <x v="0"/>
    <x v="1"/>
    <s v="No"/>
    <x v="0"/>
    <x v="0"/>
    <x v="0"/>
    <s v="12-Aug-1994"/>
    <x v="11"/>
    <n v="4719.74"/>
    <x v="0"/>
    <s v="tier - 1"/>
    <x v="1"/>
  </r>
  <r>
    <s v="Id530"/>
    <s v="Mr."/>
    <s v="Dan R."/>
    <s v="Jensen"/>
    <x v="320"/>
    <x v="231"/>
    <x v="0"/>
    <x v="1"/>
    <x v="1"/>
    <s v="No"/>
    <x v="3"/>
    <x v="0"/>
    <x v="1"/>
    <s v="2-Jul-1980"/>
    <x v="24"/>
    <n v="4728.71"/>
    <x v="0"/>
    <s v="tier - 3"/>
    <x v="1"/>
  </r>
  <r>
    <s v="Id531"/>
    <s v="Ms."/>
    <s v="Katie"/>
    <s v="Mutter"/>
    <x v="217"/>
    <x v="212"/>
    <x v="0"/>
    <x v="0"/>
    <x v="1"/>
    <s v="yes"/>
    <x v="3"/>
    <x v="0"/>
    <x v="2"/>
    <s v="5-Sep-1986"/>
    <x v="18"/>
    <n v="4734.6400000000003"/>
    <x v="0"/>
    <s v="tier - 1"/>
    <x v="0"/>
  </r>
  <r>
    <s v="Id532"/>
    <s v="Mr."/>
    <s v="Eric"/>
    <s v="Ahern"/>
    <x v="447"/>
    <x v="345"/>
    <x v="0"/>
    <x v="1"/>
    <x v="0"/>
    <s v="No"/>
    <x v="3"/>
    <x v="2"/>
    <x v="0"/>
    <s v="12-Oct-1991"/>
    <x v="14"/>
    <n v="4738.2700000000004"/>
    <x v="0"/>
    <s v="tier - 3"/>
    <x v="1"/>
  </r>
  <r>
    <s v="Id533"/>
    <s v="Ms."/>
    <s v="Cathryn"/>
    <s v="Chviruk"/>
    <x v="351"/>
    <x v="39"/>
    <x v="0"/>
    <x v="0"/>
    <x v="0"/>
    <s v="No"/>
    <x v="3"/>
    <x v="2"/>
    <x v="2"/>
    <s v="24-Nov-2004"/>
    <x v="9"/>
    <n v="4740.78"/>
    <x v="0"/>
    <s v="tier - 3"/>
    <x v="11"/>
  </r>
  <r>
    <s v="Id534"/>
    <s v="Mr."/>
    <s v="Brendan"/>
    <s v="Meehan"/>
    <x v="448"/>
    <x v="68"/>
    <x v="0"/>
    <x v="0"/>
    <x v="1"/>
    <s v="yes"/>
    <x v="0"/>
    <x v="0"/>
    <x v="0"/>
    <s v="5-Jun-1987"/>
    <x v="18"/>
    <n v="4746.34"/>
    <x v="0"/>
    <s v="tier - 2"/>
    <x v="2"/>
  </r>
  <r>
    <s v="Id535"/>
    <s v="Ms."/>
    <s v="Shauna"/>
    <s v="Gammon"/>
    <x v="449"/>
    <x v="63"/>
    <x v="0"/>
    <x v="0"/>
    <x v="1"/>
    <s v="yes"/>
    <x v="1"/>
    <x v="0"/>
    <x v="0"/>
    <s v="2-Sep-1987"/>
    <x v="17"/>
    <n v="4747.05"/>
    <x v="0"/>
    <s v="tier - 2"/>
    <x v="0"/>
  </r>
  <r>
    <s v="Id536"/>
    <s v="Mr."/>
    <s v="Terence"/>
    <s v="Lee"/>
    <x v="277"/>
    <x v="85"/>
    <x v="0"/>
    <x v="0"/>
    <x v="0"/>
    <s v="No"/>
    <x v="3"/>
    <x v="1"/>
    <x v="1"/>
    <s v="22-Nov-1987"/>
    <x v="17"/>
    <n v="4751.07"/>
    <x v="1"/>
    <s v="tier - 1"/>
    <x v="2"/>
  </r>
  <r>
    <s v="Id537"/>
    <s v="Ms."/>
    <s v="Marisol"/>
    <s v="Franco"/>
    <x v="450"/>
    <x v="346"/>
    <x v="0"/>
    <x v="0"/>
    <x v="0"/>
    <s v="yes"/>
    <x v="3"/>
    <x v="2"/>
    <x v="0"/>
    <s v="16-Aug-1992"/>
    <x v="0"/>
    <n v="4753.6400000000003"/>
    <x v="0"/>
    <s v="tier - 3"/>
    <x v="0"/>
  </r>
  <r>
    <s v="Id538"/>
    <s v="Ms."/>
    <s v="Lindsay"/>
    <s v="Patterson"/>
    <x v="451"/>
    <x v="69"/>
    <x v="0"/>
    <x v="0"/>
    <x v="1"/>
    <s v="yes"/>
    <x v="3"/>
    <x v="0"/>
    <x v="2"/>
    <s v="27-Sep-1987"/>
    <x v="17"/>
    <n v="4762.33"/>
    <x v="1"/>
    <s v="tier - 3"/>
    <x v="2"/>
  </r>
  <r>
    <s v="Id539"/>
    <s v="Ms."/>
    <s v="Katie"/>
    <s v="Valdes"/>
    <x v="452"/>
    <x v="143"/>
    <x v="0"/>
    <x v="0"/>
    <x v="0"/>
    <s v="No"/>
    <x v="0"/>
    <x v="1"/>
    <x v="2"/>
    <s v="1-Aug-1989"/>
    <x v="13"/>
    <n v="4766.0200000000004"/>
    <x v="0"/>
    <s v="tier - 3"/>
    <x v="2"/>
  </r>
  <r>
    <s v="Id540"/>
    <s v="Mr."/>
    <s v="Daniel"/>
    <s v="Craig"/>
    <x v="191"/>
    <x v="122"/>
    <x v="0"/>
    <x v="0"/>
    <x v="0"/>
    <s v="yes"/>
    <x v="3"/>
    <x v="1"/>
    <x v="2"/>
    <s v="9-Dec-1989"/>
    <x v="13"/>
    <n v="4779.6000000000004"/>
    <x v="0"/>
    <s v="tier - 3"/>
    <x v="0"/>
  </r>
  <r>
    <s v="Id541"/>
    <s v="Mr."/>
    <s v="Brett W"/>
    <s v="Whipple"/>
    <x v="453"/>
    <x v="193"/>
    <x v="0"/>
    <x v="0"/>
    <x v="0"/>
    <s v="No"/>
    <x v="3"/>
    <x v="2"/>
    <x v="2"/>
    <s v="22-Jun-1987"/>
    <x v="17"/>
    <n v="4787.42"/>
    <x v="0"/>
    <s v="tier - 3"/>
    <x v="0"/>
  </r>
  <r>
    <s v="Id542"/>
    <s v="Mr."/>
    <s v="Dylan J"/>
    <s v="Marton"/>
    <x v="454"/>
    <x v="150"/>
    <x v="0"/>
    <x v="0"/>
    <x v="0"/>
    <s v="yes"/>
    <x v="3"/>
    <x v="1"/>
    <x v="2"/>
    <s v="16-Dec-1989"/>
    <x v="13"/>
    <n v="4795.66"/>
    <x v="0"/>
    <s v="tier - 1"/>
    <x v="0"/>
  </r>
  <r>
    <s v="Id543"/>
    <s v="Ms."/>
    <s v="Elizabeth"/>
    <s v="Hildebrandt"/>
    <x v="455"/>
    <x v="18"/>
    <x v="1"/>
    <x v="0"/>
    <x v="0"/>
    <s v="No"/>
    <x v="3"/>
    <x v="1"/>
    <x v="2"/>
    <s v="3-Oct-1978"/>
    <x v="27"/>
    <n v="4812.34"/>
    <x v="0"/>
    <s v="tier - 3"/>
    <x v="0"/>
  </r>
  <r>
    <s v="Id544"/>
    <s v="Ms."/>
    <s v="Brooke M."/>
    <s v="Biggs"/>
    <x v="456"/>
    <x v="347"/>
    <x v="0"/>
    <x v="1"/>
    <x v="1"/>
    <s v="yes"/>
    <x v="3"/>
    <x v="0"/>
    <x v="2"/>
    <s v="3-Jul-1981"/>
    <x v="19"/>
    <n v="4827.1000000000004"/>
    <x v="0"/>
    <s v="tier - 1"/>
    <x v="0"/>
  </r>
  <r>
    <s v="Id545"/>
    <s v="Mrs"/>
    <s v=".  Teiko"/>
    <s v="Shigezumi"/>
    <x v="457"/>
    <x v="168"/>
    <x v="0"/>
    <x v="1"/>
    <x v="1"/>
    <s v="yes"/>
    <x v="3"/>
    <x v="0"/>
    <x v="0"/>
    <s v="1-Dec-1995"/>
    <x v="4"/>
    <n v="4827.8999999999996"/>
    <x v="2"/>
    <s v="tier - 2"/>
    <x v="15"/>
  </r>
  <r>
    <s v="Id546"/>
    <s v="Mr."/>
    <s v="Zachary"/>
    <s v="Meineke"/>
    <x v="252"/>
    <x v="165"/>
    <x v="0"/>
    <x v="1"/>
    <x v="1"/>
    <s v="No"/>
    <x v="3"/>
    <x v="1"/>
    <x v="2"/>
    <s v="27-Jun-2002"/>
    <x v="5"/>
    <n v="4830.63"/>
    <x v="0"/>
    <s v="tier - 1"/>
    <x v="2"/>
  </r>
  <r>
    <s v="Id547"/>
    <s v="Ms."/>
    <s v="Johannah"/>
    <s v="Ludington"/>
    <x v="237"/>
    <x v="348"/>
    <x v="0"/>
    <x v="0"/>
    <x v="0"/>
    <s v="No"/>
    <x v="0"/>
    <x v="1"/>
    <x v="1"/>
    <s v="11-Dec-2000"/>
    <x v="10"/>
    <n v="4835.43"/>
    <x v="0"/>
    <s v="tier - 2"/>
    <x v="11"/>
  </r>
  <r>
    <s v="Id548"/>
    <s v="Mr."/>
    <s v="Ryan A"/>
    <s v="Perrich"/>
    <x v="458"/>
    <x v="349"/>
    <x v="0"/>
    <x v="0"/>
    <x v="1"/>
    <s v="No"/>
    <x v="0"/>
    <x v="0"/>
    <x v="0"/>
    <s v="10-Sep-1992"/>
    <x v="0"/>
    <n v="4837.58"/>
    <x v="1"/>
    <s v="tier - 2"/>
    <x v="0"/>
  </r>
  <r>
    <s v="Id549"/>
    <s v="Mr."/>
    <s v="Andres Sr."/>
    <s v="Cervantes"/>
    <x v="459"/>
    <x v="350"/>
    <x v="0"/>
    <x v="0"/>
    <x v="1"/>
    <s v="yes"/>
    <x v="3"/>
    <x v="0"/>
    <x v="0"/>
    <s v="15-Oct-1984"/>
    <x v="21"/>
    <n v="4839.18"/>
    <x v="0"/>
    <s v="tier - 1"/>
    <x v="1"/>
  </r>
  <r>
    <s v="Id550"/>
    <s v="Mr."/>
    <s v="Bryan"/>
    <s v="Andrews"/>
    <x v="460"/>
    <x v="351"/>
    <x v="0"/>
    <x v="0"/>
    <x v="0"/>
    <s v="yes"/>
    <x v="0"/>
    <x v="1"/>
    <x v="2"/>
    <s v="29-Sep-1995"/>
    <x v="4"/>
    <n v="4840.95"/>
    <x v="0"/>
    <s v="tier - 1"/>
    <x v="11"/>
  </r>
  <r>
    <s v="Id551"/>
    <s v="Ms."/>
    <s v="Lizette"/>
    <s v="Ruvalcaba"/>
    <x v="47"/>
    <x v="188"/>
    <x v="0"/>
    <x v="0"/>
    <x v="1"/>
    <s v="No"/>
    <x v="0"/>
    <x v="0"/>
    <x v="2"/>
    <s v="13-Dec-1979"/>
    <x v="25"/>
    <n v="4843.79"/>
    <x v="0"/>
    <s v="tier - 3"/>
    <x v="0"/>
  </r>
  <r>
    <s v="Id552"/>
    <s v="Mr."/>
    <s v="Don"/>
    <s v="King"/>
    <x v="376"/>
    <x v="193"/>
    <x v="0"/>
    <x v="0"/>
    <x v="0"/>
    <s v="No"/>
    <x v="0"/>
    <x v="2"/>
    <x v="2"/>
    <s v="11-Sep-1974"/>
    <x v="28"/>
    <n v="4844.67"/>
    <x v="0"/>
    <s v="tier - 2"/>
    <x v="0"/>
  </r>
  <r>
    <s v="Id553"/>
    <s v="Mr."/>
    <s v="Jeb"/>
    <s v="Stone"/>
    <x v="461"/>
    <x v="103"/>
    <x v="0"/>
    <x v="1"/>
    <x v="1"/>
    <s v="No"/>
    <x v="3"/>
    <x v="0"/>
    <x v="2"/>
    <s v="7-Jun-2001"/>
    <x v="10"/>
    <n v="4846.53"/>
    <x v="0"/>
    <s v="tier - 3"/>
    <x v="11"/>
  </r>
  <r>
    <s v="Id554"/>
    <s v="Ms."/>
    <s v="Amy R."/>
    <s v="Campbell"/>
    <x v="462"/>
    <x v="299"/>
    <x v="0"/>
    <x v="1"/>
    <x v="1"/>
    <s v="yes"/>
    <x v="3"/>
    <x v="0"/>
    <x v="2"/>
    <s v="27-Dec-1995"/>
    <x v="4"/>
    <n v="4846.92"/>
    <x v="0"/>
    <s v="tier - 3"/>
    <x v="12"/>
  </r>
  <r>
    <s v="Id555"/>
    <s v="Mr."/>
    <s v="Brian"/>
    <s v="Asher"/>
    <x v="463"/>
    <x v="352"/>
    <x v="0"/>
    <x v="0"/>
    <x v="1"/>
    <s v="yes"/>
    <x v="0"/>
    <x v="0"/>
    <x v="2"/>
    <s v="1-Sep-1989"/>
    <x v="13"/>
    <n v="4859.8900000000003"/>
    <x v="0"/>
    <s v="tier - 3"/>
    <x v="2"/>
  </r>
  <r>
    <s v="Id556"/>
    <s v="Mr."/>
    <s v="Mike G"/>
    <s v="Mazzotta"/>
    <x v="464"/>
    <x v="263"/>
    <x v="0"/>
    <x v="1"/>
    <x v="1"/>
    <s v="yes"/>
    <x v="3"/>
    <x v="0"/>
    <x v="0"/>
    <s v="29-Sep-1997"/>
    <x v="6"/>
    <n v="4877.9799999999996"/>
    <x v="0"/>
    <s v="tier - 3"/>
    <x v="1"/>
  </r>
  <r>
    <s v="Id557"/>
    <s v="Ms."/>
    <s v="Simonezitrone Sr."/>
    <s v="Huttl"/>
    <x v="465"/>
    <x v="79"/>
    <x v="0"/>
    <x v="1"/>
    <x v="1"/>
    <s v="No"/>
    <x v="3"/>
    <x v="0"/>
    <x v="2"/>
    <s v="23-Dec-1986"/>
    <x v="18"/>
    <n v="4883.87"/>
    <x v="0"/>
    <s v="tier - 1"/>
    <x v="2"/>
  </r>
  <r>
    <s v="Id558"/>
    <s v="Mr."/>
    <s v="Nicholas"/>
    <s v="Ferron"/>
    <x v="466"/>
    <x v="228"/>
    <x v="0"/>
    <x v="0"/>
    <x v="1"/>
    <s v="yes"/>
    <x v="1"/>
    <x v="0"/>
    <x v="2"/>
    <s v="27-Oct-1986"/>
    <x v="18"/>
    <n v="4889.04"/>
    <x v="0"/>
    <s v="tier - 1"/>
    <x v="0"/>
  </r>
  <r>
    <s v="Id559"/>
    <s v="Ms."/>
    <s v="Angela M"/>
    <s v="Colarusso"/>
    <x v="467"/>
    <x v="353"/>
    <x v="0"/>
    <x v="1"/>
    <x v="0"/>
    <s v="No"/>
    <x v="3"/>
    <x v="1"/>
    <x v="2"/>
    <s v="10-Jul-1989"/>
    <x v="13"/>
    <n v="4890"/>
    <x v="1"/>
    <s v="tier - 2"/>
    <x v="0"/>
  </r>
  <r>
    <s v="Id560"/>
    <s v="Mr."/>
    <s v="Oz"/>
    <s v="Pearlman"/>
    <x v="390"/>
    <x v="166"/>
    <x v="0"/>
    <x v="0"/>
    <x v="1"/>
    <s v="No"/>
    <x v="0"/>
    <x v="2"/>
    <x v="2"/>
    <s v="28-Nov-1990"/>
    <x v="16"/>
    <n v="4894.3900000000003"/>
    <x v="0"/>
    <s v="tier - 3"/>
    <x v="0"/>
  </r>
  <r>
    <s v="Id561"/>
    <s v="Ms."/>
    <s v="Erin M."/>
    <s v="O'Mara"/>
    <x v="468"/>
    <x v="146"/>
    <x v="0"/>
    <x v="0"/>
    <x v="1"/>
    <s v="No"/>
    <x v="0"/>
    <x v="2"/>
    <x v="2"/>
    <s v="23-Sep-1988"/>
    <x v="15"/>
    <n v="4894.75"/>
    <x v="1"/>
    <s v="tier - 3"/>
    <x v="1"/>
  </r>
  <r>
    <s v="Id562"/>
    <s v="Mr."/>
    <s v="Bobby E."/>
    <s v="Niska"/>
    <x v="469"/>
    <x v="354"/>
    <x v="0"/>
    <x v="0"/>
    <x v="1"/>
    <s v="yes"/>
    <x v="1"/>
    <x v="0"/>
    <x v="0"/>
    <s v="10-Jul-1993"/>
    <x v="1"/>
    <n v="4906.41"/>
    <x v="0"/>
    <s v="tier - 1"/>
    <x v="1"/>
  </r>
  <r>
    <s v="Id563"/>
    <s v="Mr."/>
    <s v="Daniel P."/>
    <s v="Schlich"/>
    <x v="410"/>
    <x v="355"/>
    <x v="0"/>
    <x v="0"/>
    <x v="0"/>
    <s v="No"/>
    <x v="0"/>
    <x v="1"/>
    <x v="0"/>
    <s v="18-Oct-1981"/>
    <x v="19"/>
    <n v="4911.8900000000003"/>
    <x v="0"/>
    <s v="tier - 3"/>
    <x v="0"/>
  </r>
  <r>
    <s v="Id564"/>
    <s v="Ms."/>
    <s v="Marie E."/>
    <s v="Zidek"/>
    <x v="470"/>
    <x v="356"/>
    <x v="0"/>
    <x v="1"/>
    <x v="1"/>
    <s v="yes"/>
    <x v="3"/>
    <x v="0"/>
    <x v="0"/>
    <s v="21-Aug-2002"/>
    <x v="5"/>
    <n v="4915.0600000000004"/>
    <x v="0"/>
    <s v="tier - 1"/>
    <x v="12"/>
  </r>
  <r>
    <s v="Id565"/>
    <s v="Mrs"/>
    <s v=".  Katie"/>
    <s v="Ellgass"/>
    <x v="471"/>
    <x v="118"/>
    <x v="0"/>
    <x v="0"/>
    <x v="1"/>
    <s v="No"/>
    <x v="0"/>
    <x v="0"/>
    <x v="0"/>
    <s v="10-Aug-1993"/>
    <x v="1"/>
    <n v="4922.92"/>
    <x v="0"/>
    <s v="tier - 2"/>
    <x v="1"/>
  </r>
  <r>
    <s v="Id566"/>
    <s v="Mr."/>
    <s v="Eric D"/>
    <s v="Lowe"/>
    <x v="472"/>
    <x v="357"/>
    <x v="0"/>
    <x v="0"/>
    <x v="1"/>
    <s v="No"/>
    <x v="0"/>
    <x v="0"/>
    <x v="0"/>
    <s v="23-Aug-1991"/>
    <x v="14"/>
    <n v="4931.6499999999996"/>
    <x v="0"/>
    <s v="tier - 3"/>
    <x v="2"/>
  </r>
  <r>
    <s v="Id567"/>
    <s v="Ms."/>
    <s v="Tara"/>
    <s v="Malone"/>
    <x v="473"/>
    <x v="358"/>
    <x v="0"/>
    <x v="0"/>
    <x v="0"/>
    <s v="No"/>
    <x v="0"/>
    <x v="2"/>
    <x v="2"/>
    <s v="27-Nov-1991"/>
    <x v="14"/>
    <n v="4934.71"/>
    <x v="0"/>
    <s v="tier - 3"/>
    <x v="2"/>
  </r>
  <r>
    <s v="Id568"/>
    <s v="Ms."/>
    <s v="Haley L"/>
    <s v="Dumke"/>
    <x v="474"/>
    <x v="359"/>
    <x v="0"/>
    <x v="0"/>
    <x v="1"/>
    <s v="No"/>
    <x v="0"/>
    <x v="0"/>
    <x v="0"/>
    <s v="26-Jun-1974"/>
    <x v="28"/>
    <n v="4942.0600000000004"/>
    <x v="0"/>
    <s v="tier - 2"/>
    <x v="0"/>
  </r>
  <r>
    <s v="Id569"/>
    <s v="Ms."/>
    <s v="Kayla B."/>
    <s v="Strong"/>
    <x v="237"/>
    <x v="109"/>
    <x v="0"/>
    <x v="1"/>
    <x v="0"/>
    <s v="No"/>
    <x v="3"/>
    <x v="1"/>
    <x v="1"/>
    <s v="30-Aug-1991"/>
    <x v="14"/>
    <n v="4949.76"/>
    <x v="0"/>
    <s v="tier - 1"/>
    <x v="0"/>
  </r>
  <r>
    <s v="Id570"/>
    <s v="Mr."/>
    <s v="Mark D."/>
    <s v="Ferguson"/>
    <x v="335"/>
    <x v="109"/>
    <x v="0"/>
    <x v="0"/>
    <x v="0"/>
    <s v="No"/>
    <x v="3"/>
    <x v="2"/>
    <x v="1"/>
    <s v="7-Nov-1973"/>
    <x v="29"/>
    <n v="4985.22"/>
    <x v="0"/>
    <s v="tier - 3"/>
    <x v="0"/>
  </r>
  <r>
    <s v="Id571"/>
    <s v="Mr."/>
    <s v="Patrick J."/>
    <s v="Klein"/>
    <x v="298"/>
    <x v="89"/>
    <x v="0"/>
    <x v="1"/>
    <x v="0"/>
    <s v="No"/>
    <x v="3"/>
    <x v="1"/>
    <x v="2"/>
    <s v="24-Jun-1988"/>
    <x v="15"/>
    <n v="4992.38"/>
    <x v="0"/>
    <s v="tier - 3"/>
    <x v="8"/>
  </r>
  <r>
    <s v="Id572"/>
    <s v="Mr."/>
    <s v="Alejandro"/>
    <s v="Eusebio"/>
    <x v="475"/>
    <x v="360"/>
    <x v="0"/>
    <x v="1"/>
    <x v="1"/>
    <s v="yes"/>
    <x v="3"/>
    <x v="0"/>
    <x v="0"/>
    <s v="5-Oct-2001"/>
    <x v="3"/>
    <n v="4999.04"/>
    <x v="0"/>
    <s v="tier - 2"/>
    <x v="2"/>
  </r>
  <r>
    <s v="Id573"/>
    <s v="Mrs"/>
    <s v=".  Beth A"/>
    <s v="Szolosi"/>
    <x v="476"/>
    <x v="232"/>
    <x v="0"/>
    <x v="0"/>
    <x v="1"/>
    <s v="yes"/>
    <x v="3"/>
    <x v="0"/>
    <x v="0"/>
    <s v="4-Sep-1988"/>
    <x v="15"/>
    <n v="5002.78"/>
    <x v="0"/>
    <s v="tier - 2"/>
    <x v="0"/>
  </r>
  <r>
    <s v="Id574"/>
    <s v="Mr."/>
    <s v="Jason R"/>
    <s v="Butler"/>
    <x v="477"/>
    <x v="48"/>
    <x v="0"/>
    <x v="0"/>
    <x v="0"/>
    <s v="No"/>
    <x v="0"/>
    <x v="2"/>
    <x v="2"/>
    <s v="9-Jun-1977"/>
    <x v="26"/>
    <n v="5003.7700000000004"/>
    <x v="0"/>
    <s v="tier - 3"/>
    <x v="0"/>
  </r>
  <r>
    <s v="Id575"/>
    <s v="Mr."/>
    <s v="Yoshinori"/>
    <s v="Fukuchi"/>
    <x v="352"/>
    <x v="347"/>
    <x v="1"/>
    <x v="0"/>
    <x v="0"/>
    <s v="No"/>
    <x v="3"/>
    <x v="1"/>
    <x v="2"/>
    <s v="8-Jul-1988"/>
    <x v="15"/>
    <n v="5003.8500000000004"/>
    <x v="0"/>
    <s v="tier - 3"/>
    <x v="2"/>
  </r>
  <r>
    <s v="Id576"/>
    <s v="Ms."/>
    <s v="Adrienne G."/>
    <s v="Drucker"/>
    <x v="478"/>
    <x v="361"/>
    <x v="0"/>
    <x v="0"/>
    <x v="1"/>
    <s v="yes"/>
    <x v="3"/>
    <x v="0"/>
    <x v="2"/>
    <s v="9-Nov-1988"/>
    <x v="15"/>
    <n v="5012.47"/>
    <x v="0"/>
    <s v="tier - 3"/>
    <x v="2"/>
  </r>
  <r>
    <s v="Id577"/>
    <s v="Mrs"/>
    <s v=".  Meredith"/>
    <s v="Aziz"/>
    <x v="479"/>
    <x v="362"/>
    <x v="0"/>
    <x v="0"/>
    <x v="1"/>
    <s v="No"/>
    <x v="0"/>
    <x v="0"/>
    <x v="0"/>
    <s v="28-Dec-1985"/>
    <x v="20"/>
    <n v="5028.1499999999996"/>
    <x v="2"/>
    <s v="tier - 2"/>
    <x v="1"/>
  </r>
  <r>
    <s v="Id578"/>
    <s v="Mr."/>
    <s v="Junyong"/>
    <s v="Pak"/>
    <x v="44"/>
    <x v="363"/>
    <x v="0"/>
    <x v="0"/>
    <x v="1"/>
    <s v="No"/>
    <x v="3"/>
    <x v="0"/>
    <x v="2"/>
    <s v="10-Sep-1991"/>
    <x v="14"/>
    <n v="5031.2700000000004"/>
    <x v="1"/>
    <s v="tier - 1"/>
    <x v="5"/>
  </r>
  <r>
    <s v="Id579"/>
    <s v="Ms."/>
    <s v="Kristen A."/>
    <s v="Kieta"/>
    <x v="480"/>
    <x v="364"/>
    <x v="0"/>
    <x v="0"/>
    <x v="0"/>
    <s v="No"/>
    <x v="0"/>
    <x v="1"/>
    <x v="0"/>
    <s v="29-Jun-1986"/>
    <x v="18"/>
    <n v="5034.1000000000004"/>
    <x v="0"/>
    <s v="tier - 2"/>
    <x v="0"/>
  </r>
  <r>
    <s v="Id580"/>
    <s v="Ms."/>
    <s v="Maria I."/>
    <s v="Velez"/>
    <x v="406"/>
    <x v="208"/>
    <x v="0"/>
    <x v="1"/>
    <x v="0"/>
    <s v="No"/>
    <x v="3"/>
    <x v="1"/>
    <x v="1"/>
    <s v="4-Dec-1997"/>
    <x v="6"/>
    <n v="5038.57"/>
    <x v="0"/>
    <s v="tier - 2"/>
    <x v="7"/>
  </r>
  <r>
    <s v="Id581"/>
    <s v="Mr."/>
    <s v="Jonathan"/>
    <s v="Bussiere"/>
    <x v="481"/>
    <x v="300"/>
    <x v="0"/>
    <x v="0"/>
    <x v="0"/>
    <s v="yes"/>
    <x v="0"/>
    <x v="1"/>
    <x v="1"/>
    <s v="16-Oct-2001"/>
    <x v="3"/>
    <n v="5043.13"/>
    <x v="0"/>
    <s v="tier - 3"/>
    <x v="2"/>
  </r>
  <r>
    <s v="Id582"/>
    <s v="Mr."/>
    <s v="Phil"/>
    <s v="McCartney"/>
    <x v="482"/>
    <x v="234"/>
    <x v="0"/>
    <x v="0"/>
    <x v="1"/>
    <s v="No"/>
    <x v="0"/>
    <x v="0"/>
    <x v="0"/>
    <s v="29-Jul-1997"/>
    <x v="6"/>
    <n v="5045.1499999999996"/>
    <x v="0"/>
    <s v="tier - 2"/>
    <x v="1"/>
  </r>
  <r>
    <s v="Id583"/>
    <s v="Ms."/>
    <s v="Benjamina C"/>
    <s v="Bambauer"/>
    <x v="483"/>
    <x v="111"/>
    <x v="0"/>
    <x v="0"/>
    <x v="1"/>
    <s v="No"/>
    <x v="0"/>
    <x v="0"/>
    <x v="2"/>
    <s v="7-Sep-1980"/>
    <x v="24"/>
    <n v="5054.05"/>
    <x v="0"/>
    <s v="tier - 2"/>
    <x v="0"/>
  </r>
  <r>
    <s v="Id584"/>
    <s v="Mr."/>
    <s v="Christopher"/>
    <s v="Mertz"/>
    <x v="484"/>
    <x v="252"/>
    <x v="0"/>
    <x v="0"/>
    <x v="1"/>
    <s v="No"/>
    <x v="0"/>
    <x v="0"/>
    <x v="2"/>
    <s v="11-Jun-1993"/>
    <x v="1"/>
    <n v="5059.5600000000004"/>
    <x v="0"/>
    <s v="tier - 1"/>
    <x v="11"/>
  </r>
  <r>
    <s v="Id585"/>
    <s v="Ms."/>
    <s v="Alison B"/>
    <s v="Mason"/>
    <x v="485"/>
    <x v="50"/>
    <x v="0"/>
    <x v="0"/>
    <x v="1"/>
    <s v="No"/>
    <x v="0"/>
    <x v="0"/>
    <x v="0"/>
    <s v="22-Nov-1978"/>
    <x v="27"/>
    <n v="5077.1899999999996"/>
    <x v="0"/>
    <s v="tier - 3"/>
    <x v="1"/>
  </r>
  <r>
    <s v="Id586"/>
    <s v="Ms."/>
    <s v="Caroline"/>
    <s v="Rotich"/>
    <x v="486"/>
    <x v="216"/>
    <x v="0"/>
    <x v="1"/>
    <x v="0"/>
    <s v="No"/>
    <x v="3"/>
    <x v="1"/>
    <x v="1"/>
    <s v="14-Jul-1997"/>
    <x v="6"/>
    <n v="5080.1000000000004"/>
    <x v="1"/>
    <s v="tier - 2"/>
    <x v="2"/>
  </r>
  <r>
    <s v="Id587"/>
    <s v="Ms."/>
    <s v="Alexis N"/>
    <s v="Fetzer"/>
    <x v="487"/>
    <x v="365"/>
    <x v="0"/>
    <x v="0"/>
    <x v="1"/>
    <s v="No"/>
    <x v="0"/>
    <x v="0"/>
    <x v="0"/>
    <s v="19-Jun-1999"/>
    <x v="7"/>
    <n v="5087.92"/>
    <x v="0"/>
    <s v="tier - 2"/>
    <x v="14"/>
  </r>
  <r>
    <s v="Id588"/>
    <s v="Ms."/>
    <s v="Shanda L"/>
    <s v="Mattis"/>
    <x v="375"/>
    <x v="209"/>
    <x v="0"/>
    <x v="0"/>
    <x v="1"/>
    <s v="yes"/>
    <x v="3"/>
    <x v="0"/>
    <x v="2"/>
    <s v="18-Nov-1987"/>
    <x v="17"/>
    <n v="5116.5"/>
    <x v="0"/>
    <s v="tier - 2"/>
    <x v="1"/>
  </r>
  <r>
    <s v="Id589"/>
    <s v="Mrs"/>
    <s v=".  Lacey"/>
    <s v="Cochran"/>
    <x v="488"/>
    <x v="113"/>
    <x v="0"/>
    <x v="0"/>
    <x v="1"/>
    <s v="No"/>
    <x v="0"/>
    <x v="0"/>
    <x v="0"/>
    <s v="1-Nov-1988"/>
    <x v="15"/>
    <n v="5124.1899999999996"/>
    <x v="0"/>
    <s v="tier - 3"/>
    <x v="0"/>
  </r>
  <r>
    <s v="Id590"/>
    <s v="Ms."/>
    <s v="Laurette"/>
    <s v="Balinsky"/>
    <x v="489"/>
    <x v="366"/>
    <x v="0"/>
    <x v="0"/>
    <x v="0"/>
    <s v="No"/>
    <x v="0"/>
    <x v="2"/>
    <x v="1"/>
    <s v="13-Sep-1987"/>
    <x v="17"/>
    <n v="5125.22"/>
    <x v="2"/>
    <s v="tier - 2"/>
    <x v="1"/>
  </r>
  <r>
    <s v="Id591"/>
    <s v="Mr."/>
    <s v="Jason"/>
    <s v="Reilly"/>
    <x v="490"/>
    <x v="367"/>
    <x v="0"/>
    <x v="0"/>
    <x v="1"/>
    <s v="No"/>
    <x v="0"/>
    <x v="0"/>
    <x v="0"/>
    <s v="15-Sep-1988"/>
    <x v="15"/>
    <n v="5136.75"/>
    <x v="0"/>
    <s v="tier - 1"/>
    <x v="0"/>
  </r>
  <r>
    <s v="Id592"/>
    <s v="Ms."/>
    <s v="Mary"/>
    <s v="Johnson"/>
    <x v="491"/>
    <x v="368"/>
    <x v="0"/>
    <x v="1"/>
    <x v="0"/>
    <s v="No"/>
    <x v="3"/>
    <x v="2"/>
    <x v="2"/>
    <s v="10-Dec-1993"/>
    <x v="1"/>
    <n v="5138.26"/>
    <x v="0"/>
    <s v="tier - 2"/>
    <x v="0"/>
  </r>
  <r>
    <s v="Id593"/>
    <s v="Ms."/>
    <s v="Kati A"/>
    <s v="Petry"/>
    <x v="492"/>
    <x v="152"/>
    <x v="0"/>
    <x v="0"/>
    <x v="1"/>
    <s v="No"/>
    <x v="0"/>
    <x v="0"/>
    <x v="2"/>
    <s v="22-Aug-1984"/>
    <x v="21"/>
    <n v="5144.18"/>
    <x v="0"/>
    <s v="tier - 1"/>
    <x v="0"/>
  </r>
  <r>
    <s v="Id594"/>
    <s v="Mrs"/>
    <s v=".  Kelly J"/>
    <s v="Laleman"/>
    <x v="493"/>
    <x v="201"/>
    <x v="0"/>
    <x v="0"/>
    <x v="1"/>
    <s v="yes"/>
    <x v="3"/>
    <x v="0"/>
    <x v="0"/>
    <s v="22-Aug-1990"/>
    <x v="16"/>
    <n v="5148.55"/>
    <x v="0"/>
    <s v="tier - 2"/>
    <x v="8"/>
  </r>
  <r>
    <s v="Id595"/>
    <s v="Ms."/>
    <s v="Greer D"/>
    <s v="Colby"/>
    <x v="494"/>
    <x v="369"/>
    <x v="0"/>
    <x v="0"/>
    <x v="1"/>
    <s v="yes"/>
    <x v="1"/>
    <x v="0"/>
    <x v="0"/>
    <s v="9-Oct-1990"/>
    <x v="16"/>
    <n v="5152.13"/>
    <x v="0"/>
    <s v="tier - 2"/>
    <x v="2"/>
  </r>
  <r>
    <s v="Id596"/>
    <s v="Mr."/>
    <s v="Brent"/>
    <s v="Wathke"/>
    <x v="495"/>
    <x v="370"/>
    <x v="0"/>
    <x v="1"/>
    <x v="1"/>
    <s v="yes"/>
    <x v="3"/>
    <x v="0"/>
    <x v="0"/>
    <s v="29-Aug-1991"/>
    <x v="14"/>
    <n v="5166.96"/>
    <x v="0"/>
    <s v="tier - 2"/>
    <x v="1"/>
  </r>
  <r>
    <s v="Id597"/>
    <s v="Mr."/>
    <s v="Eugene M"/>
    <s v="Daly"/>
    <x v="181"/>
    <x v="231"/>
    <x v="0"/>
    <x v="0"/>
    <x v="1"/>
    <s v="yes"/>
    <x v="0"/>
    <x v="0"/>
    <x v="1"/>
    <s v="16-Oct-1984"/>
    <x v="21"/>
    <n v="5177.12"/>
    <x v="0"/>
    <s v="tier - 1"/>
    <x v="0"/>
  </r>
  <r>
    <s v="Id598"/>
    <s v="Ms."/>
    <s v="Erin D"/>
    <s v="Dillon"/>
    <x v="496"/>
    <x v="67"/>
    <x v="0"/>
    <x v="0"/>
    <x v="0"/>
    <s v="yes"/>
    <x v="3"/>
    <x v="2"/>
    <x v="2"/>
    <s v="12-Sep-1979"/>
    <x v="25"/>
    <n v="5195.58"/>
    <x v="0"/>
    <s v="tier - 2"/>
    <x v="0"/>
  </r>
  <r>
    <s v="Id599"/>
    <s v="Ms."/>
    <s v="Kamilla"/>
    <s v="Pontes"/>
    <x v="402"/>
    <x v="371"/>
    <x v="0"/>
    <x v="0"/>
    <x v="1"/>
    <s v="No"/>
    <x v="2"/>
    <x v="0"/>
    <x v="0"/>
    <s v="6-Jun-2004"/>
    <x v="12"/>
    <n v="5198.6899999999996"/>
    <x v="0"/>
    <s v="tier - 2"/>
    <x v="16"/>
  </r>
  <r>
    <s v="Id600"/>
    <s v="Mr."/>
    <s v="Wayne I."/>
    <s v="Spies"/>
    <x v="497"/>
    <x v="138"/>
    <x v="0"/>
    <x v="1"/>
    <x v="0"/>
    <s v="No"/>
    <x v="3"/>
    <x v="1"/>
    <x v="2"/>
    <s v="24-Oct-1983"/>
    <x v="22"/>
    <n v="5207.97"/>
    <x v="0"/>
    <s v="tier - 2"/>
    <x v="1"/>
  </r>
  <r>
    <s v="Id601"/>
    <s v="Ms."/>
    <s v="Tracy L"/>
    <s v="Greig"/>
    <x v="426"/>
    <x v="372"/>
    <x v="0"/>
    <x v="0"/>
    <x v="0"/>
    <s v="yes"/>
    <x v="3"/>
    <x v="2"/>
    <x v="2"/>
    <s v="17-Jun-1993"/>
    <x v="1"/>
    <n v="5209.58"/>
    <x v="1"/>
    <s v="tier - 3"/>
    <x v="12"/>
  </r>
  <r>
    <s v="Id602"/>
    <s v="Mrs"/>
    <s v=".  Heather"/>
    <s v="Scott"/>
    <x v="498"/>
    <x v="373"/>
    <x v="0"/>
    <x v="0"/>
    <x v="1"/>
    <s v="No"/>
    <x v="0"/>
    <x v="0"/>
    <x v="0"/>
    <s v="1-Dec-1999"/>
    <x v="7"/>
    <n v="5213.22"/>
    <x v="0"/>
    <s v="tier - 1"/>
    <x v="1"/>
  </r>
  <r>
    <s v="Id603"/>
    <s v="Mrs"/>
    <s v=".  Megan C"/>
    <s v="Erlandson"/>
    <x v="499"/>
    <x v="105"/>
    <x v="0"/>
    <x v="1"/>
    <x v="1"/>
    <s v="yes"/>
    <x v="3"/>
    <x v="0"/>
    <x v="1"/>
    <s v="6-Jun-1995"/>
    <x v="11"/>
    <n v="5216.4799999999996"/>
    <x v="0"/>
    <s v="tier - 2"/>
    <x v="7"/>
  </r>
  <r>
    <s v="Id604"/>
    <s v="Mr."/>
    <s v="Jonathan"/>
    <s v="Autrey"/>
    <x v="500"/>
    <x v="374"/>
    <x v="0"/>
    <x v="1"/>
    <x v="0"/>
    <s v="No"/>
    <x v="3"/>
    <x v="1"/>
    <x v="2"/>
    <s v="29-Jun-1987"/>
    <x v="17"/>
    <n v="5227.99"/>
    <x v="0"/>
    <s v="tier - 1"/>
    <x v="8"/>
  </r>
  <r>
    <s v="Id605"/>
    <s v="Mr."/>
    <s v="Greg D."/>
    <s v="Alleman"/>
    <x v="501"/>
    <x v="375"/>
    <x v="0"/>
    <x v="0"/>
    <x v="1"/>
    <s v="No"/>
    <x v="1"/>
    <x v="0"/>
    <x v="2"/>
    <s v="26-Dec-1987"/>
    <x v="17"/>
    <n v="5240.7700000000004"/>
    <x v="0"/>
    <s v="tier - 2"/>
    <x v="2"/>
  </r>
  <r>
    <s v="Id606"/>
    <s v="Mr."/>
    <s v="Steven L."/>
    <s v="Michalski"/>
    <x v="502"/>
    <x v="57"/>
    <x v="0"/>
    <x v="0"/>
    <x v="0"/>
    <s v="No"/>
    <x v="0"/>
    <x v="1"/>
    <x v="0"/>
    <s v="5-Jul-1987"/>
    <x v="17"/>
    <n v="5245.23"/>
    <x v="0"/>
    <s v="tier - 2"/>
    <x v="0"/>
  </r>
  <r>
    <s v="Id607"/>
    <s v="Mr."/>
    <s v="Gianfilippo"/>
    <s v="Grillo"/>
    <x v="503"/>
    <x v="376"/>
    <x v="0"/>
    <x v="0"/>
    <x v="1"/>
    <s v="yes"/>
    <x v="3"/>
    <x v="0"/>
    <x v="2"/>
    <s v="9-Sep-1987"/>
    <x v="17"/>
    <n v="5246.05"/>
    <x v="0"/>
    <s v="tier - 3"/>
    <x v="2"/>
  </r>
  <r>
    <s v="Id608"/>
    <s v="Mr."/>
    <s v="Hector"/>
    <s v="Coronado"/>
    <x v="504"/>
    <x v="152"/>
    <x v="0"/>
    <x v="0"/>
    <x v="1"/>
    <s v="yes"/>
    <x v="3"/>
    <x v="0"/>
    <x v="2"/>
    <s v="6-Jul-1990"/>
    <x v="16"/>
    <n v="5253.52"/>
    <x v="1"/>
    <s v="tier - 3"/>
    <x v="2"/>
  </r>
  <r>
    <s v="Id609"/>
    <s v="Mr."/>
    <s v="Mark W."/>
    <s v="Dewine"/>
    <x v="505"/>
    <x v="377"/>
    <x v="0"/>
    <x v="0"/>
    <x v="1"/>
    <s v="No"/>
    <x v="0"/>
    <x v="0"/>
    <x v="0"/>
    <s v="25-Nov-1989"/>
    <x v="13"/>
    <n v="5257.51"/>
    <x v="0"/>
    <s v="tier - 2"/>
    <x v="1"/>
  </r>
  <r>
    <s v="Id610"/>
    <s v="Mrs"/>
    <s v=".  Aubri"/>
    <s v="Carman"/>
    <x v="118"/>
    <x v="169"/>
    <x v="0"/>
    <x v="0"/>
    <x v="1"/>
    <s v="No"/>
    <x v="0"/>
    <x v="0"/>
    <x v="1"/>
    <s v="19-Jul-1989"/>
    <x v="13"/>
    <n v="5261.47"/>
    <x v="0"/>
    <s v="tier - 2"/>
    <x v="1"/>
  </r>
  <r>
    <s v="Id611"/>
    <s v="Mr."/>
    <s v="Justin"/>
    <s v="Neems"/>
    <x v="192"/>
    <x v="81"/>
    <x v="0"/>
    <x v="1"/>
    <x v="0"/>
    <s v="No"/>
    <x v="3"/>
    <x v="2"/>
    <x v="2"/>
    <s v="25-Oct-1986"/>
    <x v="18"/>
    <n v="5266.37"/>
    <x v="0"/>
    <s v="tier - 2"/>
    <x v="1"/>
  </r>
  <r>
    <s v="Id612"/>
    <s v="Ms."/>
    <s v="Megan A."/>
    <s v="Pesyna"/>
    <x v="506"/>
    <x v="166"/>
    <x v="0"/>
    <x v="0"/>
    <x v="1"/>
    <s v="No"/>
    <x v="3"/>
    <x v="0"/>
    <x v="2"/>
    <s v="20-Sep-1986"/>
    <x v="18"/>
    <n v="5267.82"/>
    <x v="0"/>
    <s v="tier - 2"/>
    <x v="1"/>
  </r>
  <r>
    <s v="Id613"/>
    <s v="Ms."/>
    <s v="Erika M."/>
    <s v="Meling"/>
    <x v="507"/>
    <x v="315"/>
    <x v="0"/>
    <x v="1"/>
    <x v="0"/>
    <s v="No"/>
    <x v="3"/>
    <x v="2"/>
    <x v="2"/>
    <s v="20-Oct-1986"/>
    <x v="18"/>
    <n v="5272.18"/>
    <x v="0"/>
    <s v="tier - 3"/>
    <x v="1"/>
  </r>
  <r>
    <s v="Id614"/>
    <s v="Mr."/>
    <s v="Daniel G."/>
    <s v="Widlowski"/>
    <x v="508"/>
    <x v="112"/>
    <x v="0"/>
    <x v="0"/>
    <x v="1"/>
    <s v="yes"/>
    <x v="0"/>
    <x v="0"/>
    <x v="2"/>
    <s v="1-Sep-1987"/>
    <x v="17"/>
    <n v="5275.86"/>
    <x v="0"/>
    <s v="tier - 2"/>
    <x v="0"/>
  </r>
  <r>
    <s v="Id615"/>
    <s v="Ms."/>
    <s v="Devin C."/>
    <s v="Nadar"/>
    <x v="85"/>
    <x v="14"/>
    <x v="0"/>
    <x v="0"/>
    <x v="1"/>
    <s v="No"/>
    <x v="2"/>
    <x v="0"/>
    <x v="0"/>
    <s v="12-Nov-1974"/>
    <x v="28"/>
    <n v="5291.71"/>
    <x v="0"/>
    <s v="tier - 2"/>
    <x v="1"/>
  </r>
  <r>
    <s v="Id616"/>
    <s v="Ms."/>
    <s v="Louise A"/>
    <s v="Turner"/>
    <x v="80"/>
    <x v="378"/>
    <x v="0"/>
    <x v="0"/>
    <x v="1"/>
    <s v="No"/>
    <x v="2"/>
    <x v="0"/>
    <x v="0"/>
    <s v="22-Aug-2004"/>
    <x v="9"/>
    <n v="5293.67"/>
    <x v="0"/>
    <s v="tier - 2"/>
    <x v="16"/>
  </r>
  <r>
    <s v="Id617"/>
    <s v="Mrs"/>
    <s v=".  Sarah"/>
    <s v="Walker"/>
    <x v="509"/>
    <x v="379"/>
    <x v="0"/>
    <x v="0"/>
    <x v="1"/>
    <s v="No"/>
    <x v="0"/>
    <x v="0"/>
    <x v="0"/>
    <s v="9-Sep-2000"/>
    <x v="10"/>
    <n v="5306.7"/>
    <x v="0"/>
    <s v="tier - 3"/>
    <x v="1"/>
  </r>
  <r>
    <s v="Id618"/>
    <s v="Ms."/>
    <s v="Amy"/>
    <s v="Leedham"/>
    <x v="510"/>
    <x v="324"/>
    <x v="0"/>
    <x v="0"/>
    <x v="1"/>
    <s v="yes"/>
    <x v="3"/>
    <x v="0"/>
    <x v="2"/>
    <s v="13-Nov-1994"/>
    <x v="11"/>
    <n v="5312.17"/>
    <x v="0"/>
    <s v="tier - 2"/>
    <x v="1"/>
  </r>
  <r>
    <s v="Id619"/>
    <s v="Ms."/>
    <s v="Brittany L."/>
    <s v="Haglund"/>
    <x v="511"/>
    <x v="380"/>
    <x v="0"/>
    <x v="0"/>
    <x v="1"/>
    <s v="No"/>
    <x v="0"/>
    <x v="0"/>
    <x v="2"/>
    <s v="2-Sep-1974"/>
    <x v="28"/>
    <n v="5322.24"/>
    <x v="0"/>
    <s v="tier - 1"/>
    <x v="1"/>
  </r>
  <r>
    <s v="Id620"/>
    <s v="Ms."/>
    <s v="Jessica L"/>
    <s v="Mills"/>
    <x v="512"/>
    <x v="206"/>
    <x v="0"/>
    <x v="0"/>
    <x v="1"/>
    <s v="No"/>
    <x v="0"/>
    <x v="0"/>
    <x v="2"/>
    <s v="18-Jun-1992"/>
    <x v="0"/>
    <n v="5325.65"/>
    <x v="0"/>
    <s v="tier - 1"/>
    <x v="2"/>
  </r>
  <r>
    <s v="Id621"/>
    <s v="Mrs"/>
    <s v=".  Kristina K"/>
    <s v="Drnjevich"/>
    <x v="513"/>
    <x v="18"/>
    <x v="0"/>
    <x v="0"/>
    <x v="1"/>
    <s v="No"/>
    <x v="0"/>
    <x v="0"/>
    <x v="2"/>
    <s v="28-Aug-1991"/>
    <x v="14"/>
    <n v="5327.4"/>
    <x v="0"/>
    <s v="tier - 1"/>
    <x v="1"/>
  </r>
  <r>
    <s v="Id622"/>
    <s v="Mr."/>
    <s v="Brad"/>
    <s v="Clay"/>
    <x v="172"/>
    <x v="381"/>
    <x v="0"/>
    <x v="0"/>
    <x v="1"/>
    <s v="No"/>
    <x v="0"/>
    <x v="0"/>
    <x v="0"/>
    <s v="15-Dec-1972"/>
    <x v="30"/>
    <n v="5344.81"/>
    <x v="0"/>
    <s v="tier - 3"/>
    <x v="0"/>
  </r>
  <r>
    <s v="Id623"/>
    <s v="Ms."/>
    <s v="Margaret O"/>
    <s v="Marbury"/>
    <x v="514"/>
    <x v="335"/>
    <x v="0"/>
    <x v="0"/>
    <x v="1"/>
    <s v="No"/>
    <x v="0"/>
    <x v="1"/>
    <x v="2"/>
    <s v="7-Nov-1989"/>
    <x v="13"/>
    <n v="5354.07"/>
    <x v="0"/>
    <s v="tier - 3"/>
    <x v="8"/>
  </r>
  <r>
    <s v="Id624"/>
    <s v="Mr."/>
    <s v="Craig R."/>
    <s v="Coon"/>
    <x v="515"/>
    <x v="135"/>
    <x v="0"/>
    <x v="0"/>
    <x v="0"/>
    <s v="No"/>
    <x v="3"/>
    <x v="2"/>
    <x v="2"/>
    <s v="7-Dec-1994"/>
    <x v="11"/>
    <n v="5364.66"/>
    <x v="0"/>
    <s v="tier - 1"/>
    <x v="2"/>
  </r>
  <r>
    <s v="Id625"/>
    <s v="Mr."/>
    <s v="Simo"/>
    <s v="Vanttinen"/>
    <x v="377"/>
    <x v="319"/>
    <x v="0"/>
    <x v="1"/>
    <x v="0"/>
    <s v="yes"/>
    <x v="3"/>
    <x v="2"/>
    <x v="2"/>
    <s v="1-Jun-1986"/>
    <x v="20"/>
    <n v="5373.36"/>
    <x v="0"/>
    <s v="tier - 2"/>
    <x v="1"/>
  </r>
  <r>
    <s v="Id626"/>
    <s v="Mr."/>
    <s v="Christopher J"/>
    <s v="Garges"/>
    <x v="516"/>
    <x v="382"/>
    <x v="0"/>
    <x v="0"/>
    <x v="1"/>
    <s v="No"/>
    <x v="0"/>
    <x v="0"/>
    <x v="0"/>
    <s v="18-Nov-1989"/>
    <x v="13"/>
    <n v="5375.04"/>
    <x v="0"/>
    <s v="tier - 1"/>
    <x v="2"/>
  </r>
  <r>
    <s v="Id627"/>
    <s v="Mr."/>
    <s v="Mario Sr."/>
    <s v="Rivel"/>
    <x v="517"/>
    <x v="112"/>
    <x v="0"/>
    <x v="0"/>
    <x v="1"/>
    <s v="yes"/>
    <x v="0"/>
    <x v="0"/>
    <x v="2"/>
    <s v="22-Jul-1986"/>
    <x v="18"/>
    <n v="5377.46"/>
    <x v="0"/>
    <s v="tier - 3"/>
    <x v="1"/>
  </r>
  <r>
    <s v="Id628"/>
    <s v="Mrs"/>
    <s v=".  Meghann R."/>
    <s v="Lawson"/>
    <x v="518"/>
    <x v="383"/>
    <x v="0"/>
    <x v="0"/>
    <x v="1"/>
    <s v="No"/>
    <x v="1"/>
    <x v="0"/>
    <x v="0"/>
    <s v="1-Jun-1984"/>
    <x v="22"/>
    <n v="5383.54"/>
    <x v="0"/>
    <s v="tier - 3"/>
    <x v="2"/>
  </r>
  <r>
    <s v="Id629"/>
    <s v="Mr."/>
    <s v="Scott M"/>
    <s v="Cale"/>
    <x v="519"/>
    <x v="88"/>
    <x v="0"/>
    <x v="0"/>
    <x v="1"/>
    <s v="yes"/>
    <x v="3"/>
    <x v="0"/>
    <x v="2"/>
    <s v="8-Aug-1988"/>
    <x v="15"/>
    <n v="5385.34"/>
    <x v="0"/>
    <s v="tier - 3"/>
    <x v="1"/>
  </r>
  <r>
    <s v="Id630"/>
    <s v="Ms."/>
    <s v="Caitlin E."/>
    <s v="Phillips"/>
    <x v="520"/>
    <x v="384"/>
    <x v="0"/>
    <x v="0"/>
    <x v="1"/>
    <s v="No"/>
    <x v="0"/>
    <x v="0"/>
    <x v="0"/>
    <s v="6-Nov-1989"/>
    <x v="13"/>
    <n v="5396.44"/>
    <x v="0"/>
    <s v="tier - 3"/>
    <x v="0"/>
  </r>
  <r>
    <s v="Id631"/>
    <s v="Mrs"/>
    <s v=".  Samantha A."/>
    <s v="Stewart"/>
    <x v="521"/>
    <x v="385"/>
    <x v="0"/>
    <x v="0"/>
    <x v="1"/>
    <s v="No"/>
    <x v="0"/>
    <x v="0"/>
    <x v="0"/>
    <s v="3-Sep-1984"/>
    <x v="21"/>
    <n v="5397.62"/>
    <x v="0"/>
    <s v="tier - 2"/>
    <x v="0"/>
  </r>
  <r>
    <s v="Id632"/>
    <s v="Mr."/>
    <s v="Erik"/>
    <s v="Drotz"/>
    <x v="522"/>
    <x v="386"/>
    <x v="0"/>
    <x v="0"/>
    <x v="1"/>
    <s v="No"/>
    <x v="0"/>
    <x v="0"/>
    <x v="0"/>
    <s v="1-Aug-1984"/>
    <x v="21"/>
    <n v="5400.98"/>
    <x v="0"/>
    <s v="tier - 2"/>
    <x v="0"/>
  </r>
  <r>
    <s v="Id633"/>
    <s v="Mr."/>
    <s v="Christopher"/>
    <s v="Mutai"/>
    <x v="462"/>
    <x v="78"/>
    <x v="0"/>
    <x v="0"/>
    <x v="1"/>
    <s v="yes"/>
    <x v="1"/>
    <x v="0"/>
    <x v="2"/>
    <s v="23-Dec-1985"/>
    <x v="20"/>
    <n v="5402.89"/>
    <x v="0"/>
    <s v="tier - 1"/>
    <x v="0"/>
  </r>
  <r>
    <s v="Id634"/>
    <s v="Mrs"/>
    <s v=".  Maya"/>
    <s v="Lovlien"/>
    <x v="523"/>
    <x v="387"/>
    <x v="0"/>
    <x v="0"/>
    <x v="1"/>
    <s v="No"/>
    <x v="0"/>
    <x v="0"/>
    <x v="0"/>
    <s v="27-Sep-1975"/>
    <x v="31"/>
    <n v="5411.99"/>
    <x v="0"/>
    <s v="tier - 3"/>
    <x v="1"/>
  </r>
  <r>
    <s v="Id635"/>
    <s v="Mr."/>
    <s v="Zachary T"/>
    <s v="Bruns"/>
    <x v="524"/>
    <x v="98"/>
    <x v="1"/>
    <x v="0"/>
    <x v="1"/>
    <s v="No"/>
    <x v="3"/>
    <x v="1"/>
    <x v="2"/>
    <s v="27-Sep-1982"/>
    <x v="23"/>
    <n v="5415.66"/>
    <x v="0"/>
    <s v="tier - 3"/>
    <x v="0"/>
  </r>
  <r>
    <s v="Id636"/>
    <s v="Mrs"/>
    <s v=".  Hilda"/>
    <s v="Stoney"/>
    <x v="525"/>
    <x v="145"/>
    <x v="0"/>
    <x v="0"/>
    <x v="1"/>
    <s v="yes"/>
    <x v="0"/>
    <x v="0"/>
    <x v="2"/>
    <s v="6-Jul-1991"/>
    <x v="14"/>
    <n v="5425.02"/>
    <x v="0"/>
    <s v="tier - 1"/>
    <x v="1"/>
  </r>
  <r>
    <s v="Id637"/>
    <s v="Ms."/>
    <s v="Stephanie"/>
    <s v="Markert"/>
    <x v="526"/>
    <x v="388"/>
    <x v="0"/>
    <x v="0"/>
    <x v="1"/>
    <s v="No"/>
    <x v="0"/>
    <x v="0"/>
    <x v="2"/>
    <s v="17-Sep-1992"/>
    <x v="0"/>
    <n v="5428.73"/>
    <x v="1"/>
    <s v="tier - 1"/>
    <x v="12"/>
  </r>
  <r>
    <s v="Id638"/>
    <s v="Mr."/>
    <s v="Doug"/>
    <s v="McLucas"/>
    <x v="527"/>
    <x v="340"/>
    <x v="0"/>
    <x v="0"/>
    <x v="1"/>
    <s v="yes"/>
    <x v="3"/>
    <x v="0"/>
    <x v="2"/>
    <s v="8-Jun-1978"/>
    <x v="26"/>
    <n v="5428.98"/>
    <x v="0"/>
    <s v="tier - 2"/>
    <x v="1"/>
  </r>
  <r>
    <s v="Id639"/>
    <s v="Ms."/>
    <s v="Bethany N."/>
    <s v="Erwin"/>
    <x v="528"/>
    <x v="389"/>
    <x v="0"/>
    <x v="0"/>
    <x v="1"/>
    <s v="No"/>
    <x v="0"/>
    <x v="0"/>
    <x v="0"/>
    <s v="25-Aug-1982"/>
    <x v="23"/>
    <n v="5438.75"/>
    <x v="1"/>
    <s v="tier - 2"/>
    <x v="0"/>
  </r>
  <r>
    <s v="Id640"/>
    <s v="Mrs"/>
    <s v=".  Sandra H"/>
    <s v="Osborne"/>
    <x v="529"/>
    <x v="390"/>
    <x v="0"/>
    <x v="0"/>
    <x v="1"/>
    <s v="No"/>
    <x v="0"/>
    <x v="0"/>
    <x v="0"/>
    <s v="25-Dec-1986"/>
    <x v="18"/>
    <n v="5458.05"/>
    <x v="0"/>
    <s v="tier - 2"/>
    <x v="8"/>
  </r>
  <r>
    <s v="Id641"/>
    <s v="Mr."/>
    <s v="Takuo"/>
    <s v="Otsuka"/>
    <x v="530"/>
    <x v="391"/>
    <x v="0"/>
    <x v="0"/>
    <x v="1"/>
    <s v="yes"/>
    <x v="3"/>
    <x v="0"/>
    <x v="2"/>
    <s v="24-Oct-1973"/>
    <x v="29"/>
    <n v="5466.88"/>
    <x v="0"/>
    <s v="tier - 2"/>
    <x v="0"/>
  </r>
  <r>
    <s v="Id642"/>
    <s v="Ms."/>
    <s v="Kelly A."/>
    <s v="Smith"/>
    <x v="507"/>
    <x v="209"/>
    <x v="0"/>
    <x v="0"/>
    <x v="0"/>
    <s v="yes"/>
    <x v="0"/>
    <x v="2"/>
    <x v="2"/>
    <s v="2-Dec-1986"/>
    <x v="18"/>
    <n v="5469.01"/>
    <x v="0"/>
    <s v="tier - 2"/>
    <x v="8"/>
  </r>
  <r>
    <s v="Id643"/>
    <s v="Mr."/>
    <s v="Scott"/>
    <s v="Myers"/>
    <x v="61"/>
    <x v="392"/>
    <x v="0"/>
    <x v="1"/>
    <x v="1"/>
    <s v="yes"/>
    <x v="3"/>
    <x v="0"/>
    <x v="0"/>
    <s v="12-Jul-1986"/>
    <x v="18"/>
    <n v="5472.45"/>
    <x v="0"/>
    <s v="tier - 3"/>
    <x v="2"/>
  </r>
  <r>
    <s v="Id644"/>
    <s v="Mr."/>
    <s v="Benoit"/>
    <s v="Cote"/>
    <x v="531"/>
    <x v="273"/>
    <x v="0"/>
    <x v="1"/>
    <x v="1"/>
    <s v="yes"/>
    <x v="3"/>
    <x v="0"/>
    <x v="2"/>
    <s v="30-Sep-1986"/>
    <x v="18"/>
    <n v="5478.04"/>
    <x v="0"/>
    <s v="tier - 3"/>
    <x v="0"/>
  </r>
  <r>
    <s v="Id645"/>
    <s v="Ms."/>
    <s v="Elizabeth M."/>
    <s v="Ehrhardt"/>
    <x v="3"/>
    <x v="393"/>
    <x v="0"/>
    <x v="0"/>
    <x v="1"/>
    <s v="No"/>
    <x v="0"/>
    <x v="0"/>
    <x v="0"/>
    <s v="26-Aug-1984"/>
    <x v="21"/>
    <n v="5484.47"/>
    <x v="0"/>
    <s v="tier - 2"/>
    <x v="0"/>
  </r>
  <r>
    <s v="Id646"/>
    <s v="Ms."/>
    <s v="Jessica A."/>
    <s v="Petersen"/>
    <x v="532"/>
    <x v="394"/>
    <x v="0"/>
    <x v="0"/>
    <x v="1"/>
    <s v="No"/>
    <x v="0"/>
    <x v="0"/>
    <x v="0"/>
    <s v="17-Aug-1984"/>
    <x v="21"/>
    <n v="5488.26"/>
    <x v="0"/>
    <s v="tier - 3"/>
    <x v="2"/>
  </r>
  <r>
    <s v="Id647"/>
    <s v="Ms."/>
    <s v="Monica K"/>
    <s v="Ertel"/>
    <x v="533"/>
    <x v="156"/>
    <x v="0"/>
    <x v="0"/>
    <x v="1"/>
    <s v="No"/>
    <x v="0"/>
    <x v="0"/>
    <x v="0"/>
    <s v="29-Jul-1988"/>
    <x v="15"/>
    <n v="5503.36"/>
    <x v="0"/>
    <s v="tier - 2"/>
    <x v="1"/>
  </r>
  <r>
    <s v="Id648"/>
    <s v="Mr."/>
    <s v="Kevin L"/>
    <s v="Lanza"/>
    <x v="142"/>
    <x v="347"/>
    <x v="0"/>
    <x v="0"/>
    <x v="1"/>
    <s v="yes"/>
    <x v="1"/>
    <x v="0"/>
    <x v="2"/>
    <s v="7-Nov-1981"/>
    <x v="19"/>
    <n v="5539.4"/>
    <x v="0"/>
    <s v="tier - 2"/>
    <x v="0"/>
  </r>
  <r>
    <s v="Id649"/>
    <s v="Mr."/>
    <s v="Gregory"/>
    <s v="Picklesimer"/>
    <x v="534"/>
    <x v="120"/>
    <x v="0"/>
    <x v="0"/>
    <x v="1"/>
    <s v="yes"/>
    <x v="1"/>
    <x v="0"/>
    <x v="2"/>
    <s v="7-Dec-1980"/>
    <x v="24"/>
    <n v="5540.35"/>
    <x v="0"/>
    <s v="tier - 2"/>
    <x v="1"/>
  </r>
  <r>
    <s v="Id650"/>
    <s v="Ms."/>
    <s v="Della"/>
    <s v="Giles"/>
    <x v="38"/>
    <x v="395"/>
    <x v="0"/>
    <x v="0"/>
    <x v="1"/>
    <s v="No"/>
    <x v="0"/>
    <x v="0"/>
    <x v="0"/>
    <s v="22-Sep-1999"/>
    <x v="7"/>
    <n v="5552.61"/>
    <x v="0"/>
    <s v="tier - 3"/>
    <x v="14"/>
  </r>
  <r>
    <s v="Id651"/>
    <s v="Mr."/>
    <s v="David"/>
    <s v="Harmon"/>
    <x v="535"/>
    <x v="396"/>
    <x v="0"/>
    <x v="0"/>
    <x v="1"/>
    <s v="No"/>
    <x v="0"/>
    <x v="0"/>
    <x v="0"/>
    <s v="18-Sep-1974"/>
    <x v="28"/>
    <n v="5576.35"/>
    <x v="0"/>
    <s v="tier - 3"/>
    <x v="0"/>
  </r>
  <r>
    <s v="Id652"/>
    <s v="Ms."/>
    <s v="Victoria"/>
    <s v="Pennings"/>
    <x v="536"/>
    <x v="397"/>
    <x v="0"/>
    <x v="0"/>
    <x v="1"/>
    <s v="No"/>
    <x v="0"/>
    <x v="0"/>
    <x v="0"/>
    <s v="5-Sep-1985"/>
    <x v="20"/>
    <n v="5582.95"/>
    <x v="0"/>
    <s v="tier - 1"/>
    <x v="1"/>
  </r>
  <r>
    <s v="Id653"/>
    <s v="Mr."/>
    <s v="Tasos"/>
    <s v="Tseronis"/>
    <x v="537"/>
    <x v="353"/>
    <x v="0"/>
    <x v="0"/>
    <x v="1"/>
    <s v="No"/>
    <x v="1"/>
    <x v="0"/>
    <x v="2"/>
    <s v="21-Nov-1986"/>
    <x v="18"/>
    <n v="5584.31"/>
    <x v="1"/>
    <s v="tier - 1"/>
    <x v="0"/>
  </r>
  <r>
    <s v="Id654"/>
    <s v="Mr."/>
    <s v="Thomas"/>
    <s v="Aliff"/>
    <x v="538"/>
    <x v="254"/>
    <x v="0"/>
    <x v="0"/>
    <x v="1"/>
    <s v="yes"/>
    <x v="3"/>
    <x v="0"/>
    <x v="0"/>
    <s v="3-Oct-1983"/>
    <x v="22"/>
    <n v="5587.59"/>
    <x v="0"/>
    <s v="tier - 1"/>
    <x v="0"/>
  </r>
  <r>
    <s v="Id655"/>
    <s v="Mr."/>
    <s v="Lukasz"/>
    <s v="Willenberg"/>
    <x v="539"/>
    <x v="398"/>
    <x v="0"/>
    <x v="0"/>
    <x v="1"/>
    <s v="No"/>
    <x v="0"/>
    <x v="0"/>
    <x v="0"/>
    <s v="18-Nov-1988"/>
    <x v="15"/>
    <n v="5594.85"/>
    <x v="0"/>
    <s v="tier - 3"/>
    <x v="8"/>
  </r>
  <r>
    <s v="Id656"/>
    <s v="Mr."/>
    <s v="Matthew A."/>
    <s v="Millett"/>
    <x v="540"/>
    <x v="399"/>
    <x v="0"/>
    <x v="0"/>
    <x v="1"/>
    <s v="No"/>
    <x v="0"/>
    <x v="0"/>
    <x v="0"/>
    <s v="11-Sep-1978"/>
    <x v="27"/>
    <n v="5612.83"/>
    <x v="0"/>
    <s v="tier - 3"/>
    <x v="0"/>
  </r>
  <r>
    <s v="Id657"/>
    <s v="Ms."/>
    <s v="Meta"/>
    <s v="Haley"/>
    <x v="478"/>
    <x v="26"/>
    <x v="0"/>
    <x v="0"/>
    <x v="1"/>
    <s v="yes"/>
    <x v="1"/>
    <x v="0"/>
    <x v="0"/>
    <s v="15-Nov-1994"/>
    <x v="11"/>
    <n v="5615.37"/>
    <x v="0"/>
    <s v="tier - 3"/>
    <x v="2"/>
  </r>
  <r>
    <s v="Id658"/>
    <s v="Ms."/>
    <s v="Rachel E"/>
    <s v="Ackerman"/>
    <x v="541"/>
    <x v="202"/>
    <x v="0"/>
    <x v="1"/>
    <x v="1"/>
    <s v="No"/>
    <x v="3"/>
    <x v="0"/>
    <x v="2"/>
    <s v="9-Dec-1987"/>
    <x v="17"/>
    <n v="5630.46"/>
    <x v="0"/>
    <s v="tier - 3"/>
    <x v="1"/>
  </r>
  <r>
    <s v="Id659"/>
    <s v="Ms."/>
    <s v="Angelica"/>
    <s v="Valdez"/>
    <x v="88"/>
    <x v="201"/>
    <x v="0"/>
    <x v="0"/>
    <x v="1"/>
    <s v="No"/>
    <x v="0"/>
    <x v="0"/>
    <x v="0"/>
    <s v="8-Jun-1983"/>
    <x v="23"/>
    <n v="5649.72"/>
    <x v="0"/>
    <s v="tier - 3"/>
    <x v="2"/>
  </r>
  <r>
    <s v="Id660"/>
    <s v="Ms."/>
    <s v="Kathleen"/>
    <s v="Michaud"/>
    <x v="542"/>
    <x v="319"/>
    <x v="0"/>
    <x v="0"/>
    <x v="0"/>
    <s v="yes"/>
    <x v="3"/>
    <x v="3"/>
    <x v="2"/>
    <s v="27-Sep-1978"/>
    <x v="27"/>
    <n v="5650.14"/>
    <x v="0"/>
    <s v="tier - 1"/>
    <x v="0"/>
  </r>
  <r>
    <s v="Id661"/>
    <s v="Mr."/>
    <s v="Gabriel D."/>
    <s v="Gunnink"/>
    <x v="380"/>
    <x v="400"/>
    <x v="0"/>
    <x v="0"/>
    <x v="1"/>
    <s v="No"/>
    <x v="2"/>
    <x v="1"/>
    <x v="0"/>
    <s v="3-Sep-1983"/>
    <x v="22"/>
    <n v="5662.23"/>
    <x v="0"/>
    <s v="tier - 1"/>
    <x v="0"/>
  </r>
  <r>
    <s v="Id662"/>
    <s v="Mr."/>
    <s v="Jeff T"/>
    <s v="Knight"/>
    <x v="41"/>
    <x v="401"/>
    <x v="0"/>
    <x v="0"/>
    <x v="1"/>
    <s v="No"/>
    <x v="0"/>
    <x v="0"/>
    <x v="0"/>
    <s v="12-Aug-1984"/>
    <x v="21"/>
    <n v="5679.13"/>
    <x v="0"/>
    <s v="tier - 2"/>
    <x v="0"/>
  </r>
  <r>
    <s v="Id663"/>
    <s v="Mr."/>
    <s v="Neil D"/>
    <s v="Grosscup"/>
    <x v="543"/>
    <x v="285"/>
    <x v="0"/>
    <x v="0"/>
    <x v="1"/>
    <s v="No"/>
    <x v="0"/>
    <x v="0"/>
    <x v="0"/>
    <s v="28-Oct-1972"/>
    <x v="30"/>
    <n v="5690.79"/>
    <x v="0"/>
    <s v="tier - 1"/>
    <x v="0"/>
  </r>
  <r>
    <s v="Id664"/>
    <s v="Ms."/>
    <s v="Katherine L."/>
    <s v="Koniuch"/>
    <x v="544"/>
    <x v="402"/>
    <x v="0"/>
    <x v="0"/>
    <x v="1"/>
    <s v="yes"/>
    <x v="0"/>
    <x v="0"/>
    <x v="0"/>
    <s v="3-Nov-1992"/>
    <x v="0"/>
    <n v="5693.43"/>
    <x v="0"/>
    <s v="tier - 3"/>
    <x v="1"/>
  </r>
  <r>
    <s v="Id665"/>
    <s v="Ms."/>
    <s v="Ariel E"/>
    <s v="Heitzman"/>
    <x v="545"/>
    <x v="394"/>
    <x v="0"/>
    <x v="0"/>
    <x v="1"/>
    <s v="No"/>
    <x v="2"/>
    <x v="0"/>
    <x v="0"/>
    <s v="6-Jul-1974"/>
    <x v="28"/>
    <n v="5698.74"/>
    <x v="0"/>
    <s v="tier - 2"/>
    <x v="1"/>
  </r>
  <r>
    <s v="Id666"/>
    <s v="Mr."/>
    <s v="Christopher P"/>
    <s v="Tatton"/>
    <x v="546"/>
    <x v="403"/>
    <x v="0"/>
    <x v="0"/>
    <x v="1"/>
    <s v="yes"/>
    <x v="1"/>
    <x v="0"/>
    <x v="0"/>
    <s v="15-Jun-1981"/>
    <x v="19"/>
    <n v="5699.84"/>
    <x v="0"/>
    <s v="tier - 3"/>
    <x v="0"/>
  </r>
  <r>
    <s v="Id667"/>
    <s v="Mrs"/>
    <s v=".  Erin M."/>
    <s v="Flanagan"/>
    <x v="547"/>
    <x v="404"/>
    <x v="0"/>
    <x v="0"/>
    <x v="1"/>
    <s v="yes"/>
    <x v="0"/>
    <x v="0"/>
    <x v="0"/>
    <s v="3-Nov-1993"/>
    <x v="1"/>
    <n v="5708.87"/>
    <x v="0"/>
    <s v="tier - 1"/>
    <x v="2"/>
  </r>
  <r>
    <s v="Id668"/>
    <s v="Mrs"/>
    <s v=".  Molly K."/>
    <s v="Funk"/>
    <x v="548"/>
    <x v="80"/>
    <x v="0"/>
    <x v="1"/>
    <x v="1"/>
    <s v="No"/>
    <x v="3"/>
    <x v="0"/>
    <x v="2"/>
    <s v="30-Aug-1981"/>
    <x v="19"/>
    <n v="5709.16"/>
    <x v="1"/>
    <s v="tier - 3"/>
    <x v="0"/>
  </r>
  <r>
    <s v="Id669"/>
    <s v="Mr."/>
    <s v="Ryan J."/>
    <s v="Davenport"/>
    <x v="549"/>
    <x v="405"/>
    <x v="0"/>
    <x v="0"/>
    <x v="1"/>
    <s v="yes"/>
    <x v="3"/>
    <x v="0"/>
    <x v="0"/>
    <s v="18-Dec-1971"/>
    <x v="32"/>
    <n v="5720.38"/>
    <x v="0"/>
    <s v="tier - 1"/>
    <x v="0"/>
  </r>
  <r>
    <s v="Id670"/>
    <s v="Mrs"/>
    <s v=".  Jennifer"/>
    <s v="Nicholson"/>
    <x v="550"/>
    <x v="296"/>
    <x v="0"/>
    <x v="0"/>
    <x v="1"/>
    <s v="No"/>
    <x v="0"/>
    <x v="0"/>
    <x v="0"/>
    <s v="19-Oct-1987"/>
    <x v="17"/>
    <n v="5729.01"/>
    <x v="2"/>
    <s v="tier - 2"/>
    <x v="1"/>
  </r>
  <r>
    <s v="Id671"/>
    <s v="Mr."/>
    <s v="Daniel M"/>
    <s v="Lindbloom"/>
    <x v="551"/>
    <x v="406"/>
    <x v="0"/>
    <x v="0"/>
    <x v="1"/>
    <s v="No"/>
    <x v="0"/>
    <x v="0"/>
    <x v="0"/>
    <s v="21-Aug-1972"/>
    <x v="30"/>
    <n v="5741.67"/>
    <x v="0"/>
    <s v="tier - 3"/>
    <x v="0"/>
  </r>
  <r>
    <s v="Id672"/>
    <s v="Ms."/>
    <s v="Hiruni"/>
    <s v="Wijayaratne"/>
    <x v="329"/>
    <x v="28"/>
    <x v="0"/>
    <x v="0"/>
    <x v="0"/>
    <s v="No"/>
    <x v="0"/>
    <x v="2"/>
    <x v="0"/>
    <s v="10-Jun-1993"/>
    <x v="1"/>
    <n v="5748.13"/>
    <x v="0"/>
    <s v="tier - 1"/>
    <x v="11"/>
  </r>
  <r>
    <s v="Id673"/>
    <s v="Ms."/>
    <s v="Reina H."/>
    <s v="Ainsworth"/>
    <x v="552"/>
    <x v="189"/>
    <x v="0"/>
    <x v="0"/>
    <x v="1"/>
    <s v="No"/>
    <x v="0"/>
    <x v="0"/>
    <x v="2"/>
    <s v="30-Aug-1983"/>
    <x v="22"/>
    <n v="5757.41"/>
    <x v="0"/>
    <s v="tier - 3"/>
    <x v="4"/>
  </r>
  <r>
    <s v="Id674"/>
    <s v="Ms."/>
    <s v="Kristi"/>
    <s v="Gayagoy"/>
    <x v="520"/>
    <x v="407"/>
    <x v="0"/>
    <x v="0"/>
    <x v="1"/>
    <s v="No"/>
    <x v="2"/>
    <x v="0"/>
    <x v="0"/>
    <s v="1-Nov-2004"/>
    <x v="9"/>
    <n v="5778.71"/>
    <x v="0"/>
    <s v="tier - 3"/>
    <x v="16"/>
  </r>
  <r>
    <s v="Id675"/>
    <s v="Ms."/>
    <s v="Meredith L."/>
    <s v="Fitzmaurice"/>
    <x v="553"/>
    <x v="340"/>
    <x v="0"/>
    <x v="1"/>
    <x v="1"/>
    <s v="yes"/>
    <x v="3"/>
    <x v="0"/>
    <x v="2"/>
    <s v="18-Sep-1980"/>
    <x v="24"/>
    <n v="5807.06"/>
    <x v="0"/>
    <s v="tier - 3"/>
    <x v="0"/>
  </r>
  <r>
    <s v="Id676"/>
    <s v="Ms."/>
    <s v="Jocelyn"/>
    <s v="Rodriguez"/>
    <x v="554"/>
    <x v="257"/>
    <x v="0"/>
    <x v="0"/>
    <x v="1"/>
    <s v="yes"/>
    <x v="0"/>
    <x v="0"/>
    <x v="0"/>
    <s v="2-Nov-1972"/>
    <x v="30"/>
    <n v="5812.9"/>
    <x v="0"/>
    <s v="tier - 2"/>
    <x v="0"/>
  </r>
  <r>
    <s v="Id677"/>
    <s v="Mrs"/>
    <s v=".  Daphne"/>
    <s v="Tsoucas"/>
    <x v="555"/>
    <x v="408"/>
    <x v="0"/>
    <x v="0"/>
    <x v="1"/>
    <s v="yes"/>
    <x v="0"/>
    <x v="0"/>
    <x v="0"/>
    <s v="22-Jul-2002"/>
    <x v="5"/>
    <n v="5816.58"/>
    <x v="0"/>
    <s v="tier - 2"/>
    <x v="14"/>
  </r>
  <r>
    <s v="Id678"/>
    <s v="Ms."/>
    <s v="Margaret E"/>
    <s v="Muhly"/>
    <x v="556"/>
    <x v="409"/>
    <x v="0"/>
    <x v="0"/>
    <x v="1"/>
    <s v="No"/>
    <x v="0"/>
    <x v="0"/>
    <x v="2"/>
    <s v="27-Sep-1971"/>
    <x v="32"/>
    <n v="5832.6"/>
    <x v="0"/>
    <s v="tier - 3"/>
    <x v="1"/>
  </r>
  <r>
    <s v="Id679"/>
    <s v="Mr."/>
    <s v="Mario J."/>
    <s v="Lund"/>
    <x v="38"/>
    <x v="410"/>
    <x v="0"/>
    <x v="0"/>
    <x v="1"/>
    <s v="No"/>
    <x v="0"/>
    <x v="0"/>
    <x v="0"/>
    <s v="27-Jul-1987"/>
    <x v="17"/>
    <n v="5836.52"/>
    <x v="0"/>
    <s v="tier - 3"/>
    <x v="0"/>
  </r>
  <r>
    <s v="Id680"/>
    <s v="Mr."/>
    <s v="Peter"/>
    <s v="Battaglino"/>
    <x v="557"/>
    <x v="411"/>
    <x v="0"/>
    <x v="0"/>
    <x v="1"/>
    <s v="yes"/>
    <x v="0"/>
    <x v="0"/>
    <x v="0"/>
    <s v="20-Aug-1995"/>
    <x v="4"/>
    <n v="5843.99"/>
    <x v="0"/>
    <s v="tier - 2"/>
    <x v="7"/>
  </r>
  <r>
    <s v="Id681"/>
    <s v="Ms."/>
    <s v="Carolina"/>
    <s v="Pena"/>
    <x v="443"/>
    <x v="210"/>
    <x v="0"/>
    <x v="1"/>
    <x v="1"/>
    <s v="yes"/>
    <x v="3"/>
    <x v="0"/>
    <x v="0"/>
    <s v="30-Sep-1987"/>
    <x v="17"/>
    <n v="5846.92"/>
    <x v="0"/>
    <s v="tier - 2"/>
    <x v="0"/>
  </r>
  <r>
    <s v="Id682"/>
    <s v="Mrs"/>
    <s v=".  Jenny K."/>
    <s v="Thomason"/>
    <x v="558"/>
    <x v="355"/>
    <x v="0"/>
    <x v="0"/>
    <x v="1"/>
    <s v="No"/>
    <x v="0"/>
    <x v="0"/>
    <x v="0"/>
    <s v="18-Jun-1985"/>
    <x v="20"/>
    <n v="5847.24"/>
    <x v="0"/>
    <s v="tier - 1"/>
    <x v="0"/>
  </r>
  <r>
    <s v="Id683"/>
    <s v="Ms."/>
    <s v="Jessica"/>
    <s v="Hancox"/>
    <x v="559"/>
    <x v="4"/>
    <x v="0"/>
    <x v="0"/>
    <x v="0"/>
    <s v="No"/>
    <x v="3"/>
    <x v="2"/>
    <x v="2"/>
    <s v="22-Nov-1984"/>
    <x v="21"/>
    <n v="5855.9"/>
    <x v="0"/>
    <s v="tier - 3"/>
    <x v="1"/>
  </r>
  <r>
    <s v="Id684"/>
    <s v="Ms."/>
    <s v="Kimberly D"/>
    <s v="Canarecci"/>
    <x v="483"/>
    <x v="136"/>
    <x v="0"/>
    <x v="0"/>
    <x v="1"/>
    <s v="No"/>
    <x v="0"/>
    <x v="0"/>
    <x v="1"/>
    <s v="19-Oct-1993"/>
    <x v="1"/>
    <n v="5877.02"/>
    <x v="0"/>
    <s v="tier - 2"/>
    <x v="11"/>
  </r>
  <r>
    <s v="Id685"/>
    <s v="Mr."/>
    <s v="Marc-Olivier"/>
    <s v="Toupin"/>
    <x v="560"/>
    <x v="66"/>
    <x v="0"/>
    <x v="0"/>
    <x v="1"/>
    <s v="No"/>
    <x v="0"/>
    <x v="0"/>
    <x v="2"/>
    <s v="8-Jul-1982"/>
    <x v="23"/>
    <n v="5910.94"/>
    <x v="0"/>
    <s v="tier - 1"/>
    <x v="2"/>
  </r>
  <r>
    <s v="Id686"/>
    <s v="Mr."/>
    <s v="Russell J"/>
    <s v="Mulley"/>
    <x v="561"/>
    <x v="348"/>
    <x v="0"/>
    <x v="1"/>
    <x v="1"/>
    <s v="No"/>
    <x v="3"/>
    <x v="1"/>
    <x v="1"/>
    <s v="21-Dec-1982"/>
    <x v="23"/>
    <n v="5920.1"/>
    <x v="0"/>
    <s v="tier - 1"/>
    <x v="0"/>
  </r>
  <r>
    <s v="Id687"/>
    <s v="Ms."/>
    <s v="Karine"/>
    <s v="Parry"/>
    <x v="40"/>
    <x v="106"/>
    <x v="0"/>
    <x v="0"/>
    <x v="1"/>
    <s v="yes"/>
    <x v="1"/>
    <x v="0"/>
    <x v="1"/>
    <s v="29-Jul-1987"/>
    <x v="17"/>
    <n v="5926.85"/>
    <x v="1"/>
    <s v="tier - 3"/>
    <x v="2"/>
  </r>
  <r>
    <s v="Id688"/>
    <s v="Ms."/>
    <s v="Cheryl"/>
    <s v="Mason Cox"/>
    <x v="562"/>
    <x v="412"/>
    <x v="0"/>
    <x v="0"/>
    <x v="1"/>
    <s v="yes"/>
    <x v="0"/>
    <x v="0"/>
    <x v="1"/>
    <s v="13-Aug-1993"/>
    <x v="1"/>
    <n v="5926.93"/>
    <x v="0"/>
    <s v="tier - 2"/>
    <x v="7"/>
  </r>
  <r>
    <s v="Id689"/>
    <s v="Ms."/>
    <s v="Allison M."/>
    <s v="Thompson"/>
    <x v="563"/>
    <x v="319"/>
    <x v="0"/>
    <x v="0"/>
    <x v="0"/>
    <s v="yes"/>
    <x v="0"/>
    <x v="3"/>
    <x v="2"/>
    <s v="30-Jul-1994"/>
    <x v="11"/>
    <n v="5927.65"/>
    <x v="0"/>
    <s v="tier - 1"/>
    <x v="1"/>
  </r>
  <r>
    <s v="Id690"/>
    <s v="Ms."/>
    <s v="Adriana"/>
    <s v="Nelson"/>
    <x v="564"/>
    <x v="159"/>
    <x v="0"/>
    <x v="0"/>
    <x v="1"/>
    <s v="yes"/>
    <x v="1"/>
    <x v="2"/>
    <x v="2"/>
    <s v="14-Jul-1987"/>
    <x v="17"/>
    <n v="5934.38"/>
    <x v="1"/>
    <s v="tier - 2"/>
    <x v="0"/>
  </r>
  <r>
    <s v="Id691"/>
    <s v="Ms."/>
    <s v="Miranda J"/>
    <s v="Forte"/>
    <x v="565"/>
    <x v="112"/>
    <x v="0"/>
    <x v="0"/>
    <x v="1"/>
    <s v="yes"/>
    <x v="1"/>
    <x v="2"/>
    <x v="2"/>
    <s v="13-Aug-2003"/>
    <x v="12"/>
    <n v="5957.35"/>
    <x v="0"/>
    <s v="tier - 2"/>
    <x v="1"/>
  </r>
  <r>
    <s v="Id692"/>
    <s v="Mr."/>
    <s v="Roberto"/>
    <s v="Corona Iturriaga"/>
    <x v="566"/>
    <x v="210"/>
    <x v="0"/>
    <x v="0"/>
    <x v="1"/>
    <s v="yes"/>
    <x v="0"/>
    <x v="0"/>
    <x v="0"/>
    <s v="15-Jul-2004"/>
    <x v="9"/>
    <n v="5960.91"/>
    <x v="0"/>
    <s v="tier - 1"/>
    <x v="14"/>
  </r>
  <r>
    <s v="Id693"/>
    <s v="Mrs"/>
    <s v=".  Rebecca B."/>
    <s v="McCollum"/>
    <x v="61"/>
    <x v="413"/>
    <x v="0"/>
    <x v="0"/>
    <x v="1"/>
    <s v="yes"/>
    <x v="0"/>
    <x v="0"/>
    <x v="0"/>
    <s v="5-Aug-1980"/>
    <x v="24"/>
    <n v="5966.89"/>
    <x v="0"/>
    <s v="tier - 3"/>
    <x v="0"/>
  </r>
  <r>
    <s v="Id694"/>
    <s v="Ms."/>
    <s v="Tiffany"/>
    <s v="Hevner"/>
    <x v="567"/>
    <x v="297"/>
    <x v="0"/>
    <x v="0"/>
    <x v="1"/>
    <s v="No"/>
    <x v="0"/>
    <x v="2"/>
    <x v="1"/>
    <s v="21-Jul-1980"/>
    <x v="24"/>
    <n v="5969.72"/>
    <x v="1"/>
    <s v="tier - 3"/>
    <x v="2"/>
  </r>
  <r>
    <s v="Id695"/>
    <s v="Mr."/>
    <s v="Alexander"/>
    <s v="Looi"/>
    <x v="568"/>
    <x v="359"/>
    <x v="0"/>
    <x v="0"/>
    <x v="1"/>
    <s v="No"/>
    <x v="2"/>
    <x v="0"/>
    <x v="0"/>
    <s v="22-Jul-1989"/>
    <x v="13"/>
    <n v="5972.38"/>
    <x v="0"/>
    <s v="tier - 2"/>
    <x v="2"/>
  </r>
  <r>
    <s v="Id696"/>
    <s v="Mr."/>
    <s v="Rich M"/>
    <s v="Power"/>
    <x v="569"/>
    <x v="414"/>
    <x v="0"/>
    <x v="0"/>
    <x v="1"/>
    <s v="No"/>
    <x v="2"/>
    <x v="0"/>
    <x v="0"/>
    <s v="19-Sep-1984"/>
    <x v="21"/>
    <n v="5974.38"/>
    <x v="0"/>
    <s v="tier - 3"/>
    <x v="0"/>
  </r>
  <r>
    <s v="Id697"/>
    <s v="Mr."/>
    <s v="Aaron C"/>
    <s v="Routon"/>
    <x v="421"/>
    <x v="415"/>
    <x v="0"/>
    <x v="0"/>
    <x v="1"/>
    <s v="No"/>
    <x v="2"/>
    <x v="1"/>
    <x v="0"/>
    <s v="11-Nov-1984"/>
    <x v="21"/>
    <n v="5976.83"/>
    <x v="0"/>
    <s v="tier - 2"/>
    <x v="0"/>
  </r>
  <r>
    <s v="Id698"/>
    <s v="Ms."/>
    <s v="Kate"/>
    <s v="Dochelli"/>
    <x v="570"/>
    <x v="416"/>
    <x v="0"/>
    <x v="0"/>
    <x v="1"/>
    <s v="No"/>
    <x v="0"/>
    <x v="1"/>
    <x v="0"/>
    <s v="25-Jun-1970"/>
    <x v="33"/>
    <n v="5979.66"/>
    <x v="0"/>
    <s v="tier - 3"/>
    <x v="0"/>
  </r>
  <r>
    <s v="Id699"/>
    <s v="Ms."/>
    <s v="Maria M"/>
    <s v="Gillespie"/>
    <x v="312"/>
    <x v="417"/>
    <x v="0"/>
    <x v="1"/>
    <x v="1"/>
    <s v="yes"/>
    <x v="3"/>
    <x v="1"/>
    <x v="0"/>
    <s v="10-Oct-1980"/>
    <x v="24"/>
    <n v="5979.73"/>
    <x v="0"/>
    <s v="tier - 2"/>
    <x v="2"/>
  </r>
  <r>
    <s v="Id700"/>
    <s v="Mr."/>
    <s v="Daven W"/>
    <s v="Oskvig"/>
    <x v="5"/>
    <x v="87"/>
    <x v="0"/>
    <x v="0"/>
    <x v="1"/>
    <s v="yes"/>
    <x v="3"/>
    <x v="0"/>
    <x v="1"/>
    <s v="11-Oct-1974"/>
    <x v="28"/>
    <n v="5979.99"/>
    <x v="0"/>
    <s v="tier - 3"/>
    <x v="0"/>
  </r>
  <r>
    <s v="Id701"/>
    <s v="Mrs"/>
    <s v=".  Brianne"/>
    <s v="Holland-Stergar"/>
    <x v="571"/>
    <x v="418"/>
    <x v="0"/>
    <x v="0"/>
    <x v="1"/>
    <s v="yes"/>
    <x v="0"/>
    <x v="0"/>
    <x v="0"/>
    <s v="10-Jun-1988"/>
    <x v="15"/>
    <n v="5989.52"/>
    <x v="0"/>
    <s v="tier - 1"/>
    <x v="1"/>
  </r>
  <r>
    <s v="Id702"/>
    <s v="Mr."/>
    <s v="Hiroki"/>
    <s v="Arai"/>
    <x v="565"/>
    <x v="419"/>
    <x v="0"/>
    <x v="0"/>
    <x v="1"/>
    <s v="yes"/>
    <x v="1"/>
    <x v="2"/>
    <x v="2"/>
    <s v="17-Aug-1974"/>
    <x v="28"/>
    <n v="5990.17"/>
    <x v="0"/>
    <s v="tier - 2"/>
    <x v="0"/>
  </r>
  <r>
    <s v="Id703"/>
    <s v="Mr."/>
    <s v="Anders"/>
    <s v="Olausson"/>
    <x v="572"/>
    <x v="24"/>
    <x v="0"/>
    <x v="1"/>
    <x v="1"/>
    <s v="yes"/>
    <x v="3"/>
    <x v="0"/>
    <x v="2"/>
    <s v="8-Aug-1980"/>
    <x v="24"/>
    <n v="5993.62"/>
    <x v="0"/>
    <s v="tier - 3"/>
    <x v="0"/>
  </r>
  <r>
    <s v="Id704"/>
    <s v="Ms."/>
    <s v="Danielle"/>
    <s v="Wagner"/>
    <x v="573"/>
    <x v="420"/>
    <x v="0"/>
    <x v="0"/>
    <x v="1"/>
    <s v="No"/>
    <x v="2"/>
    <x v="0"/>
    <x v="0"/>
    <s v="16-Aug-1989"/>
    <x v="13"/>
    <n v="6059.17"/>
    <x v="0"/>
    <s v="tier - 1"/>
    <x v="2"/>
  </r>
  <r>
    <s v="Id705"/>
    <s v="Ms."/>
    <s v="Candace N"/>
    <s v="Delong"/>
    <x v="63"/>
    <x v="421"/>
    <x v="0"/>
    <x v="0"/>
    <x v="1"/>
    <s v="No"/>
    <x v="2"/>
    <x v="0"/>
    <x v="0"/>
    <s v="28-Jul-1996"/>
    <x v="8"/>
    <n v="6061.8"/>
    <x v="0"/>
    <s v="tier - 3"/>
    <x v="1"/>
  </r>
  <r>
    <s v="Id706"/>
    <s v="Mr."/>
    <s v="Bruno F."/>
    <s v="Mehech"/>
    <x v="574"/>
    <x v="422"/>
    <x v="0"/>
    <x v="0"/>
    <x v="1"/>
    <s v="No"/>
    <x v="0"/>
    <x v="0"/>
    <x v="0"/>
    <s v="8-Nov-1994"/>
    <x v="11"/>
    <n v="6064.37"/>
    <x v="0"/>
    <s v="tier - 2"/>
    <x v="2"/>
  </r>
  <r>
    <s v="Id707"/>
    <s v="Ms."/>
    <s v="Emily"/>
    <s v="Machiela"/>
    <x v="565"/>
    <x v="161"/>
    <x v="1"/>
    <x v="0"/>
    <x v="0"/>
    <s v="No"/>
    <x v="3"/>
    <x v="2"/>
    <x v="2"/>
    <s v="21-Sep-1984"/>
    <x v="21"/>
    <n v="6067.13"/>
    <x v="1"/>
    <s v="tier - 1"/>
    <x v="5"/>
  </r>
  <r>
    <s v="Id708"/>
    <s v="Mrs"/>
    <s v=".  Katie"/>
    <s v="Young"/>
    <x v="575"/>
    <x v="119"/>
    <x v="0"/>
    <x v="0"/>
    <x v="1"/>
    <s v="No"/>
    <x v="1"/>
    <x v="0"/>
    <x v="1"/>
    <s v="8-Aug-1979"/>
    <x v="25"/>
    <n v="6074.37"/>
    <x v="0"/>
    <s v="tier - 2"/>
    <x v="1"/>
  </r>
  <r>
    <s v="Id709"/>
    <s v="Mrs"/>
    <s v=".  Sally"/>
    <s v="Dupere"/>
    <x v="576"/>
    <x v="370"/>
    <x v="0"/>
    <x v="0"/>
    <x v="1"/>
    <s v="No"/>
    <x v="0"/>
    <x v="0"/>
    <x v="0"/>
    <s v="14-Oct-1984"/>
    <x v="21"/>
    <n v="6079.67"/>
    <x v="2"/>
    <s v="tier - 1"/>
    <x v="10"/>
  </r>
  <r>
    <s v="Id710"/>
    <s v="Ms."/>
    <s v="Meaghan J"/>
    <s v="Iandolo"/>
    <x v="577"/>
    <x v="191"/>
    <x v="0"/>
    <x v="0"/>
    <x v="1"/>
    <s v="yes"/>
    <x v="1"/>
    <x v="1"/>
    <x v="2"/>
    <s v="25-Jul-1984"/>
    <x v="21"/>
    <n v="6082.41"/>
    <x v="2"/>
    <s v="tier - 2"/>
    <x v="2"/>
  </r>
  <r>
    <s v="Id711"/>
    <s v="Ms."/>
    <s v="Rina"/>
    <s v="Ito"/>
    <x v="369"/>
    <x v="56"/>
    <x v="0"/>
    <x v="0"/>
    <x v="1"/>
    <s v="yes"/>
    <x v="1"/>
    <x v="1"/>
    <x v="1"/>
    <s v="9-Jun-1970"/>
    <x v="33"/>
    <n v="6098.38"/>
    <x v="0"/>
    <s v="tier - 2"/>
    <x v="0"/>
  </r>
  <r>
    <s v="Id712"/>
    <s v="Ms."/>
    <s v="Kristin P."/>
    <s v="Barry"/>
    <x v="578"/>
    <x v="423"/>
    <x v="0"/>
    <x v="0"/>
    <x v="1"/>
    <s v="yes"/>
    <x v="1"/>
    <x v="0"/>
    <x v="0"/>
    <s v="9-Sep-1995"/>
    <x v="4"/>
    <n v="6111.95"/>
    <x v="0"/>
    <s v="tier - 3"/>
    <x v="14"/>
  </r>
  <r>
    <s v="Id713"/>
    <s v="Mr."/>
    <s v="Albert"/>
    <s v="Boyce"/>
    <x v="579"/>
    <x v="355"/>
    <x v="0"/>
    <x v="0"/>
    <x v="1"/>
    <s v="No"/>
    <x v="2"/>
    <x v="0"/>
    <x v="0"/>
    <s v="21-Jul-1985"/>
    <x v="20"/>
    <n v="6112.35"/>
    <x v="0"/>
    <s v="tier - 1"/>
    <x v="1"/>
  </r>
  <r>
    <s v="Id714"/>
    <s v="Mrs"/>
    <s v=".  Ashley"/>
    <s v="Lin"/>
    <x v="580"/>
    <x v="86"/>
    <x v="0"/>
    <x v="1"/>
    <x v="1"/>
    <s v="yes"/>
    <x v="3"/>
    <x v="0"/>
    <x v="2"/>
    <s v="25-Jul-1991"/>
    <x v="14"/>
    <n v="6113.23"/>
    <x v="0"/>
    <s v="tier - 2"/>
    <x v="8"/>
  </r>
  <r>
    <s v="Id715"/>
    <s v="Mrs"/>
    <s v=".  Shannon L"/>
    <s v="Smith"/>
    <x v="581"/>
    <x v="424"/>
    <x v="0"/>
    <x v="0"/>
    <x v="1"/>
    <s v="No"/>
    <x v="0"/>
    <x v="0"/>
    <x v="0"/>
    <s v="11-Aug-1983"/>
    <x v="22"/>
    <n v="6117.49"/>
    <x v="0"/>
    <s v="tier - 3"/>
    <x v="1"/>
  </r>
  <r>
    <s v="Id716"/>
    <s v="Ms."/>
    <s v="Amy B"/>
    <s v="Nalven"/>
    <x v="582"/>
    <x v="425"/>
    <x v="0"/>
    <x v="0"/>
    <x v="1"/>
    <s v="No"/>
    <x v="3"/>
    <x v="0"/>
    <x v="1"/>
    <s v="16-Nov-1983"/>
    <x v="22"/>
    <n v="6123.57"/>
    <x v="1"/>
    <s v="tier - 2"/>
    <x v="1"/>
  </r>
  <r>
    <s v="Id717"/>
    <s v="Ms."/>
    <s v="A Danielle"/>
    <s v="Bourgeois"/>
    <x v="166"/>
    <x v="49"/>
    <x v="1"/>
    <x v="0"/>
    <x v="1"/>
    <s v="No"/>
    <x v="3"/>
    <x v="0"/>
    <x v="2"/>
    <s v="18-Aug-1990"/>
    <x v="16"/>
    <n v="6128.8"/>
    <x v="0"/>
    <s v="tier - 3"/>
    <x v="1"/>
  </r>
  <r>
    <s v="Id718"/>
    <s v="Mr."/>
    <s v="Conrad F"/>
    <s v="Orloff"/>
    <x v="67"/>
    <x v="426"/>
    <x v="0"/>
    <x v="0"/>
    <x v="1"/>
    <s v="yes"/>
    <x v="1"/>
    <x v="0"/>
    <x v="0"/>
    <s v="9-Nov-1969"/>
    <x v="34"/>
    <n v="6138.5"/>
    <x v="0"/>
    <s v="tier - 2"/>
    <x v="2"/>
  </r>
  <r>
    <s v="Id719"/>
    <s v="Mr."/>
    <s v="Josh"/>
    <s v="Ramirez"/>
    <x v="583"/>
    <x v="427"/>
    <x v="0"/>
    <x v="0"/>
    <x v="1"/>
    <s v="yes"/>
    <x v="0"/>
    <x v="0"/>
    <x v="1"/>
    <s v="5-Sep-1978"/>
    <x v="27"/>
    <n v="6138.58"/>
    <x v="0"/>
    <s v="tier - 1"/>
    <x v="0"/>
  </r>
  <r>
    <s v="Id720"/>
    <s v="Mr."/>
    <s v="Maxime"/>
    <s v="Fouquet"/>
    <x v="584"/>
    <x v="176"/>
    <x v="0"/>
    <x v="0"/>
    <x v="1"/>
    <s v="No"/>
    <x v="0"/>
    <x v="0"/>
    <x v="2"/>
    <s v="12-Dec-1976"/>
    <x v="35"/>
    <n v="6139.14"/>
    <x v="0"/>
    <s v="tier - 3"/>
    <x v="0"/>
  </r>
  <r>
    <s v="Id721"/>
    <s v="Ms."/>
    <s v="Natalie"/>
    <s v="McPhillips"/>
    <x v="170"/>
    <x v="365"/>
    <x v="0"/>
    <x v="0"/>
    <x v="1"/>
    <s v="No"/>
    <x v="0"/>
    <x v="0"/>
    <x v="0"/>
    <s v="14-Oct-1970"/>
    <x v="33"/>
    <n v="6147.12"/>
    <x v="0"/>
    <s v="tier - 3"/>
    <x v="1"/>
  </r>
  <r>
    <s v="Id722"/>
    <s v="Ms."/>
    <s v="Melissa"/>
    <s v="Burgin"/>
    <x v="585"/>
    <x v="428"/>
    <x v="0"/>
    <x v="1"/>
    <x v="1"/>
    <s v="yes"/>
    <x v="3"/>
    <x v="0"/>
    <x v="0"/>
    <s v="6-Nov-1973"/>
    <x v="29"/>
    <n v="6152.05"/>
    <x v="0"/>
    <s v="tier - 3"/>
    <x v="0"/>
  </r>
  <r>
    <s v="Id723"/>
    <s v="Ms."/>
    <s v="Laura P."/>
    <s v="Roberts"/>
    <x v="383"/>
    <x v="429"/>
    <x v="0"/>
    <x v="1"/>
    <x v="1"/>
    <s v="yes"/>
    <x v="3"/>
    <x v="1"/>
    <x v="0"/>
    <s v="15-Oct-1985"/>
    <x v="20"/>
    <n v="6159.57"/>
    <x v="0"/>
    <s v="tier - 1"/>
    <x v="1"/>
  </r>
  <r>
    <s v="Id724"/>
    <s v="Mrs"/>
    <s v=".  Lisa"/>
    <s v="Nemec"/>
    <x v="586"/>
    <x v="430"/>
    <x v="0"/>
    <x v="1"/>
    <x v="1"/>
    <s v="yes"/>
    <x v="3"/>
    <x v="1"/>
    <x v="0"/>
    <s v="6-Oct-1984"/>
    <x v="21"/>
    <n v="6170.96"/>
    <x v="0"/>
    <s v="tier - 1"/>
    <x v="0"/>
  </r>
  <r>
    <s v="Id725"/>
    <s v="Mr."/>
    <s v="William D. Jr."/>
    <s v="Appman"/>
    <x v="17"/>
    <x v="338"/>
    <x v="0"/>
    <x v="0"/>
    <x v="1"/>
    <s v="yes"/>
    <x v="1"/>
    <x v="0"/>
    <x v="2"/>
    <s v="9-Aug-1985"/>
    <x v="20"/>
    <n v="6183.32"/>
    <x v="0"/>
    <s v="tier - 2"/>
    <x v="1"/>
  </r>
  <r>
    <s v="Id726"/>
    <s v="Mr."/>
    <s v="James"/>
    <s v="Driscoll"/>
    <x v="587"/>
    <x v="337"/>
    <x v="0"/>
    <x v="0"/>
    <x v="1"/>
    <s v="No"/>
    <x v="0"/>
    <x v="0"/>
    <x v="2"/>
    <s v="5-Oct-1970"/>
    <x v="33"/>
    <n v="6183.46"/>
    <x v="0"/>
    <s v="tier - 2"/>
    <x v="1"/>
  </r>
  <r>
    <s v="Id727"/>
    <s v="Mr."/>
    <s v="John"/>
    <s v="Glotzbach"/>
    <x v="588"/>
    <x v="171"/>
    <x v="0"/>
    <x v="0"/>
    <x v="1"/>
    <s v="yes"/>
    <x v="1"/>
    <x v="0"/>
    <x v="2"/>
    <s v="1-Nov-1988"/>
    <x v="15"/>
    <n v="6184.3"/>
    <x v="0"/>
    <s v="tier - 3"/>
    <x v="0"/>
  </r>
  <r>
    <s v="Id728"/>
    <s v="Mr."/>
    <s v="Adam S"/>
    <s v="Tenforde"/>
    <x v="589"/>
    <x v="431"/>
    <x v="0"/>
    <x v="0"/>
    <x v="1"/>
    <s v="No"/>
    <x v="0"/>
    <x v="1"/>
    <x v="0"/>
    <s v="22-Nov-1981"/>
    <x v="19"/>
    <n v="6185.32"/>
    <x v="0"/>
    <s v="tier - 1"/>
    <x v="0"/>
  </r>
  <r>
    <s v="Id729"/>
    <s v="Mr."/>
    <s v="Armando"/>
    <s v="Ramirez"/>
    <x v="82"/>
    <x v="432"/>
    <x v="0"/>
    <x v="0"/>
    <x v="1"/>
    <s v="No"/>
    <x v="0"/>
    <x v="0"/>
    <x v="0"/>
    <s v="1-Oct-1981"/>
    <x v="19"/>
    <n v="6186.13"/>
    <x v="0"/>
    <s v="tier - 3"/>
    <x v="2"/>
  </r>
  <r>
    <s v="Id730"/>
    <s v="Ms."/>
    <s v="Dana"/>
    <s v="Stanley Torres"/>
    <x v="172"/>
    <x v="200"/>
    <x v="0"/>
    <x v="0"/>
    <x v="1"/>
    <s v="yes"/>
    <x v="1"/>
    <x v="0"/>
    <x v="1"/>
    <s v="23-Oct-1988"/>
    <x v="15"/>
    <n v="6196.45"/>
    <x v="0"/>
    <s v="tier - 1"/>
    <x v="2"/>
  </r>
  <r>
    <s v="Id731"/>
    <s v="Ms."/>
    <s v="Jennifer L"/>
    <s v="Vandongen"/>
    <x v="20"/>
    <x v="427"/>
    <x v="0"/>
    <x v="0"/>
    <x v="1"/>
    <s v="yes"/>
    <x v="1"/>
    <x v="0"/>
    <x v="1"/>
    <s v="22-Jul-1985"/>
    <x v="20"/>
    <n v="6198.75"/>
    <x v="0"/>
    <s v="tier - 1"/>
    <x v="1"/>
  </r>
  <r>
    <s v="Id732"/>
    <s v="Mr."/>
    <s v="Benjamin"/>
    <s v="Liebald"/>
    <x v="590"/>
    <x v="363"/>
    <x v="0"/>
    <x v="0"/>
    <x v="1"/>
    <s v="yes"/>
    <x v="0"/>
    <x v="0"/>
    <x v="2"/>
    <s v="20-Dec-1985"/>
    <x v="20"/>
    <n v="6203.9"/>
    <x v="2"/>
    <s v="tier - 2"/>
    <x v="1"/>
  </r>
  <r>
    <s v="Id733"/>
    <s v="Ms."/>
    <s v="Tanya"/>
    <s v="Holte"/>
    <x v="591"/>
    <x v="332"/>
    <x v="0"/>
    <x v="0"/>
    <x v="1"/>
    <s v="yes"/>
    <x v="1"/>
    <x v="0"/>
    <x v="2"/>
    <s v="22-Sep-1985"/>
    <x v="20"/>
    <n v="6203.9"/>
    <x v="0"/>
    <s v="tier - 2"/>
    <x v="1"/>
  </r>
  <r>
    <s v="Id734"/>
    <s v="Ms."/>
    <s v="Tracy"/>
    <s v="Johnson"/>
    <x v="592"/>
    <x v="433"/>
    <x v="0"/>
    <x v="0"/>
    <x v="1"/>
    <s v="No"/>
    <x v="0"/>
    <x v="0"/>
    <x v="0"/>
    <s v="10-Sep-1999"/>
    <x v="7"/>
    <n v="6207.26"/>
    <x v="0"/>
    <s v="tier - 2"/>
    <x v="14"/>
  </r>
  <r>
    <s v="Id735"/>
    <s v="Ms."/>
    <s v="Emily S"/>
    <s v="Bartlett"/>
    <x v="349"/>
    <x v="2"/>
    <x v="0"/>
    <x v="0"/>
    <x v="1"/>
    <s v="No"/>
    <x v="0"/>
    <x v="0"/>
    <x v="0"/>
    <s v="12-Aug-1992"/>
    <x v="0"/>
    <n v="6208.5"/>
    <x v="0"/>
    <s v="tier - 1"/>
    <x v="11"/>
  </r>
  <r>
    <s v="Id736"/>
    <s v="Ms."/>
    <s v="Kelly R"/>
    <s v="Bergman"/>
    <x v="593"/>
    <x v="166"/>
    <x v="0"/>
    <x v="1"/>
    <x v="0"/>
    <s v="No"/>
    <x v="3"/>
    <x v="2"/>
    <x v="2"/>
    <s v="29-Jun-1972"/>
    <x v="30"/>
    <n v="6219.93"/>
    <x v="0"/>
    <s v="tier - 2"/>
    <x v="0"/>
  </r>
  <r>
    <s v="Id737"/>
    <s v="Mr."/>
    <s v="Kyle"/>
    <s v="Aitken"/>
    <x v="594"/>
    <x v="381"/>
    <x v="0"/>
    <x v="0"/>
    <x v="1"/>
    <s v="No"/>
    <x v="2"/>
    <x v="0"/>
    <x v="0"/>
    <s v="19-Sep-1978"/>
    <x v="27"/>
    <n v="6236.95"/>
    <x v="0"/>
    <s v="tier - 2"/>
    <x v="0"/>
  </r>
  <r>
    <s v="Id738"/>
    <s v="Mr."/>
    <s v="Bruce A Jr."/>
    <s v="Berger"/>
    <x v="224"/>
    <x v="434"/>
    <x v="0"/>
    <x v="0"/>
    <x v="1"/>
    <s v="No"/>
    <x v="2"/>
    <x v="0"/>
    <x v="0"/>
    <s v="11-Aug-1983"/>
    <x v="22"/>
    <n v="6238.3"/>
    <x v="0"/>
    <s v="tier - 1"/>
    <x v="2"/>
  </r>
  <r>
    <s v="Id739"/>
    <s v="Mr."/>
    <s v="Cary J"/>
    <s v="Richey"/>
    <x v="595"/>
    <x v="289"/>
    <x v="0"/>
    <x v="0"/>
    <x v="1"/>
    <s v="yes"/>
    <x v="3"/>
    <x v="0"/>
    <x v="0"/>
    <s v="10-Oct-1979"/>
    <x v="25"/>
    <n v="6250.44"/>
    <x v="0"/>
    <s v="tier - 1"/>
    <x v="2"/>
  </r>
  <r>
    <s v="Id740"/>
    <s v="Mrs"/>
    <s v=".  Jill M"/>
    <s v="Trotter"/>
    <x v="596"/>
    <x v="435"/>
    <x v="0"/>
    <x v="0"/>
    <x v="1"/>
    <s v="yes"/>
    <x v="1"/>
    <x v="0"/>
    <x v="2"/>
    <s v="11-Nov-1972"/>
    <x v="30"/>
    <n v="6253.85"/>
    <x v="0"/>
    <s v="tier - 2"/>
    <x v="0"/>
  </r>
  <r>
    <s v="Id741"/>
    <s v="Mr."/>
    <s v="Chris"/>
    <s v="Chavez"/>
    <x v="237"/>
    <x v="10"/>
    <x v="0"/>
    <x v="0"/>
    <x v="1"/>
    <s v="yes"/>
    <x v="1"/>
    <x v="1"/>
    <x v="1"/>
    <s v="8-Sep-1972"/>
    <x v="30"/>
    <n v="6254.13"/>
    <x v="0"/>
    <s v="tier - 2"/>
    <x v="1"/>
  </r>
  <r>
    <s v="Id742"/>
    <s v="Mr."/>
    <s v="Michael E."/>
    <s v="Orifice"/>
    <x v="597"/>
    <x v="436"/>
    <x v="1"/>
    <x v="0"/>
    <x v="0"/>
    <s v="No"/>
    <x v="3"/>
    <x v="2"/>
    <x v="2"/>
    <s v="11-Oct-1970"/>
    <x v="33"/>
    <n v="6255.38"/>
    <x v="0"/>
    <s v="tier - 2"/>
    <x v="0"/>
  </r>
  <r>
    <s v="Id743"/>
    <s v="Mrs"/>
    <s v=".  Lauren"/>
    <s v="Farkash"/>
    <x v="598"/>
    <x v="127"/>
    <x v="0"/>
    <x v="1"/>
    <x v="1"/>
    <s v="yes"/>
    <x v="3"/>
    <x v="0"/>
    <x v="2"/>
    <s v="17-Oct-1995"/>
    <x v="4"/>
    <n v="6261.2"/>
    <x v="0"/>
    <s v="tier - 1"/>
    <x v="14"/>
  </r>
  <r>
    <s v="Id744"/>
    <s v="Mrs"/>
    <s v=".  Kathryn E"/>
    <s v="Hribar"/>
    <x v="599"/>
    <x v="320"/>
    <x v="0"/>
    <x v="0"/>
    <x v="1"/>
    <s v="yes"/>
    <x v="0"/>
    <x v="0"/>
    <x v="2"/>
    <s v="25-Sep-1984"/>
    <x v="21"/>
    <n v="6269.33"/>
    <x v="0"/>
    <s v="tier - 1"/>
    <x v="0"/>
  </r>
  <r>
    <s v="Id745"/>
    <s v="Ms."/>
    <s v="Polly"/>
    <s v="Crawford"/>
    <x v="491"/>
    <x v="230"/>
    <x v="0"/>
    <x v="0"/>
    <x v="1"/>
    <s v="yes"/>
    <x v="0"/>
    <x v="2"/>
    <x v="0"/>
    <s v="30-Jun-1981"/>
    <x v="19"/>
    <n v="6272.48"/>
    <x v="2"/>
    <s v="tier - 3"/>
    <x v="0"/>
  </r>
  <r>
    <s v="Id746"/>
    <s v="Mr."/>
    <s v="Mark H."/>
    <s v="Sittlington"/>
    <x v="600"/>
    <x v="437"/>
    <x v="0"/>
    <x v="0"/>
    <x v="1"/>
    <s v="yes"/>
    <x v="3"/>
    <x v="0"/>
    <x v="0"/>
    <s v="16-Oct-1993"/>
    <x v="1"/>
    <n v="6276.3"/>
    <x v="0"/>
    <s v="tier - 1"/>
    <x v="7"/>
  </r>
  <r>
    <s v="Id747"/>
    <s v="Mrs"/>
    <s v=".  Jessie M."/>
    <s v="Silbert"/>
    <x v="470"/>
    <x v="145"/>
    <x v="0"/>
    <x v="0"/>
    <x v="1"/>
    <s v="yes"/>
    <x v="0"/>
    <x v="0"/>
    <x v="2"/>
    <s v="24-Nov-1981"/>
    <x v="19"/>
    <n v="6282.24"/>
    <x v="0"/>
    <s v="tier - 1"/>
    <x v="2"/>
  </r>
  <r>
    <s v="Id748"/>
    <s v="Mr."/>
    <s v="Chris"/>
    <s v="Carrique"/>
    <x v="601"/>
    <x v="438"/>
    <x v="0"/>
    <x v="1"/>
    <x v="1"/>
    <s v="yes"/>
    <x v="3"/>
    <x v="0"/>
    <x v="0"/>
    <s v="26-Aug-1981"/>
    <x v="19"/>
    <n v="6289.75"/>
    <x v="0"/>
    <s v="tier - 3"/>
    <x v="0"/>
  </r>
  <r>
    <s v="Id749"/>
    <s v="Mr."/>
    <s v="Daniel"/>
    <s v="Kosla"/>
    <x v="602"/>
    <x v="325"/>
    <x v="0"/>
    <x v="0"/>
    <x v="1"/>
    <s v="No"/>
    <x v="3"/>
    <x v="0"/>
    <x v="2"/>
    <s v="4-Jul-1996"/>
    <x v="8"/>
    <n v="6293.63"/>
    <x v="0"/>
    <s v="tier - 3"/>
    <x v="11"/>
  </r>
  <r>
    <s v="Id750"/>
    <s v="Ms."/>
    <s v="Megan"/>
    <s v="Parker"/>
    <x v="343"/>
    <x v="379"/>
    <x v="0"/>
    <x v="0"/>
    <x v="1"/>
    <s v="yes"/>
    <x v="1"/>
    <x v="0"/>
    <x v="0"/>
    <s v="17-Sep-1974"/>
    <x v="28"/>
    <n v="6302.23"/>
    <x v="0"/>
    <s v="tier - 1"/>
    <x v="0"/>
  </r>
  <r>
    <s v="Id751"/>
    <s v="Mr."/>
    <s v="Kevin"/>
    <s v="Horton"/>
    <x v="603"/>
    <x v="170"/>
    <x v="0"/>
    <x v="1"/>
    <x v="1"/>
    <s v="yes"/>
    <x v="3"/>
    <x v="0"/>
    <x v="2"/>
    <s v="4-Sep-1969"/>
    <x v="34"/>
    <n v="6305.61"/>
    <x v="0"/>
    <s v="tier - 2"/>
    <x v="1"/>
  </r>
  <r>
    <s v="Id752"/>
    <s v="Ms."/>
    <s v="Caroline S."/>
    <s v="Boller"/>
    <x v="604"/>
    <x v="333"/>
    <x v="0"/>
    <x v="0"/>
    <x v="1"/>
    <s v="yes"/>
    <x v="1"/>
    <x v="2"/>
    <x v="0"/>
    <s v="27-Jul-2004"/>
    <x v="9"/>
    <n v="6311.11"/>
    <x v="0"/>
    <s v="tier - 2"/>
    <x v="2"/>
  </r>
  <r>
    <s v="Id753"/>
    <s v="Ms."/>
    <s v="Nuta"/>
    <s v="Olaru"/>
    <x v="80"/>
    <x v="315"/>
    <x v="0"/>
    <x v="0"/>
    <x v="1"/>
    <s v="yes"/>
    <x v="3"/>
    <x v="0"/>
    <x v="2"/>
    <s v="19-Nov-1985"/>
    <x v="20"/>
    <n v="6311.95"/>
    <x v="0"/>
    <s v="tier - 1"/>
    <x v="2"/>
  </r>
  <r>
    <s v="Id754"/>
    <s v="Ms."/>
    <s v="Margie"/>
    <s v="Prescott"/>
    <x v="605"/>
    <x v="188"/>
    <x v="0"/>
    <x v="0"/>
    <x v="1"/>
    <s v="No"/>
    <x v="3"/>
    <x v="0"/>
    <x v="2"/>
    <s v="15-Dec-1985"/>
    <x v="20"/>
    <n v="6313.76"/>
    <x v="0"/>
    <s v="tier - 1"/>
    <x v="0"/>
  </r>
  <r>
    <s v="Id755"/>
    <s v="Mrs"/>
    <s v=".  Heidi"/>
    <s v="Hines"/>
    <x v="606"/>
    <x v="439"/>
    <x v="0"/>
    <x v="0"/>
    <x v="1"/>
    <s v="No"/>
    <x v="0"/>
    <x v="0"/>
    <x v="0"/>
    <s v="13-Aug-1990"/>
    <x v="16"/>
    <n v="6334.34"/>
    <x v="0"/>
    <s v="tier - 2"/>
    <x v="8"/>
  </r>
  <r>
    <s v="Id756"/>
    <s v="Mr."/>
    <s v="Diego J"/>
    <s v="Blanton"/>
    <x v="355"/>
    <x v="440"/>
    <x v="0"/>
    <x v="0"/>
    <x v="1"/>
    <s v="No"/>
    <x v="0"/>
    <x v="0"/>
    <x v="0"/>
    <s v="25-Sep-1986"/>
    <x v="18"/>
    <n v="6335.64"/>
    <x v="0"/>
    <s v="tier - 2"/>
    <x v="0"/>
  </r>
  <r>
    <s v="Id757"/>
    <s v="Mr."/>
    <s v="Enrique M Sr."/>
    <s v="Bustamante"/>
    <x v="607"/>
    <x v="441"/>
    <x v="0"/>
    <x v="1"/>
    <x v="1"/>
    <s v="yes"/>
    <x v="3"/>
    <x v="0"/>
    <x v="0"/>
    <s v="21-Oct-1983"/>
    <x v="22"/>
    <n v="6338.08"/>
    <x v="0"/>
    <s v="tier - 1"/>
    <x v="0"/>
  </r>
  <r>
    <s v="Id758"/>
    <s v="Mr."/>
    <s v="Greg"/>
    <s v="McCann"/>
    <x v="608"/>
    <x v="315"/>
    <x v="0"/>
    <x v="0"/>
    <x v="1"/>
    <s v="No"/>
    <x v="0"/>
    <x v="0"/>
    <x v="2"/>
    <s v="19-Aug-1983"/>
    <x v="22"/>
    <n v="6356.27"/>
    <x v="1"/>
    <s v="tier - 2"/>
    <x v="0"/>
  </r>
  <r>
    <s v="Id759"/>
    <s v="Mr."/>
    <s v="Filip"/>
    <s v="Schmole"/>
    <x v="609"/>
    <x v="442"/>
    <x v="0"/>
    <x v="0"/>
    <x v="1"/>
    <s v="yes"/>
    <x v="3"/>
    <x v="0"/>
    <x v="0"/>
    <s v="30-Oct-1980"/>
    <x v="24"/>
    <n v="6358.78"/>
    <x v="0"/>
    <s v="tier - 1"/>
    <x v="1"/>
  </r>
  <r>
    <s v="Id760"/>
    <s v="Ms."/>
    <s v="Rosemary E."/>
    <s v="Barber"/>
    <x v="610"/>
    <x v="22"/>
    <x v="0"/>
    <x v="0"/>
    <x v="1"/>
    <s v="No"/>
    <x v="0"/>
    <x v="0"/>
    <x v="0"/>
    <s v="24-Jun-1989"/>
    <x v="13"/>
    <n v="6360.99"/>
    <x v="0"/>
    <s v="tier - 2"/>
    <x v="1"/>
  </r>
  <r>
    <s v="Id761"/>
    <s v="Ms."/>
    <s v="Lisa"/>
    <s v="Reichmann"/>
    <x v="568"/>
    <x v="443"/>
    <x v="0"/>
    <x v="0"/>
    <x v="1"/>
    <s v="No"/>
    <x v="0"/>
    <x v="0"/>
    <x v="0"/>
    <s v="7-Jul-1996"/>
    <x v="8"/>
    <n v="6361.47"/>
    <x v="0"/>
    <s v="tier - 3"/>
    <x v="11"/>
  </r>
  <r>
    <s v="Id762"/>
    <s v="Mr."/>
    <s v="Jason"/>
    <s v="Cavatorta"/>
    <x v="611"/>
    <x v="264"/>
    <x v="0"/>
    <x v="0"/>
    <x v="1"/>
    <s v="yes"/>
    <x v="0"/>
    <x v="0"/>
    <x v="2"/>
    <s v="9-Nov-1970"/>
    <x v="33"/>
    <n v="6367.31"/>
    <x v="0"/>
    <s v="tier - 1"/>
    <x v="0"/>
  </r>
  <r>
    <s v="Id763"/>
    <s v="Ms."/>
    <s v="Courtney"/>
    <s v="Yaeger"/>
    <x v="612"/>
    <x v="444"/>
    <x v="0"/>
    <x v="0"/>
    <x v="1"/>
    <s v="No"/>
    <x v="0"/>
    <x v="0"/>
    <x v="0"/>
    <s v="13-Aug-1984"/>
    <x v="21"/>
    <n v="6373.56"/>
    <x v="0"/>
    <s v="tier - 1"/>
    <x v="1"/>
  </r>
  <r>
    <s v="Id764"/>
    <s v="Ms."/>
    <s v="Jennifer R."/>
    <s v="Hughes"/>
    <x v="264"/>
    <x v="445"/>
    <x v="0"/>
    <x v="0"/>
    <x v="1"/>
    <s v="No"/>
    <x v="0"/>
    <x v="0"/>
    <x v="0"/>
    <s v="18-Nov-1976"/>
    <x v="35"/>
    <n v="6374.16"/>
    <x v="0"/>
    <s v="tier - 2"/>
    <x v="0"/>
  </r>
  <r>
    <s v="Id765"/>
    <s v="Ms."/>
    <s v="Lauren E"/>
    <s v="Donahue"/>
    <x v="613"/>
    <x v="446"/>
    <x v="0"/>
    <x v="0"/>
    <x v="1"/>
    <s v="No"/>
    <x v="0"/>
    <x v="1"/>
    <x v="0"/>
    <s v="6-Aug-1982"/>
    <x v="23"/>
    <n v="6389.38"/>
    <x v="2"/>
    <s v="tier - 2"/>
    <x v="1"/>
  </r>
  <r>
    <s v="Id766"/>
    <s v="Ms."/>
    <s v="Ashley M."/>
    <s v="Greenwell"/>
    <x v="614"/>
    <x v="447"/>
    <x v="0"/>
    <x v="0"/>
    <x v="1"/>
    <s v="yes"/>
    <x v="3"/>
    <x v="0"/>
    <x v="0"/>
    <s v="16-Aug-1997"/>
    <x v="6"/>
    <n v="6389.53"/>
    <x v="0"/>
    <s v="tier - 2"/>
    <x v="11"/>
  </r>
  <r>
    <s v="Id767"/>
    <s v="Ms."/>
    <s v="Alison R."/>
    <s v="Steele"/>
    <x v="67"/>
    <x v="124"/>
    <x v="0"/>
    <x v="0"/>
    <x v="1"/>
    <s v="yes"/>
    <x v="1"/>
    <x v="0"/>
    <x v="2"/>
    <s v="28-Oct-1982"/>
    <x v="23"/>
    <n v="6393.6"/>
    <x v="0"/>
    <s v="tier - 1"/>
    <x v="1"/>
  </r>
  <r>
    <s v="Id768"/>
    <s v="Ms."/>
    <s v="Madeleine"/>
    <s v="Gunter"/>
    <x v="49"/>
    <x v="448"/>
    <x v="0"/>
    <x v="0"/>
    <x v="1"/>
    <s v="yes"/>
    <x v="1"/>
    <x v="0"/>
    <x v="0"/>
    <s v="9-Sep-1987"/>
    <x v="17"/>
    <n v="6402.29"/>
    <x v="0"/>
    <s v="tier - 3"/>
    <x v="8"/>
  </r>
  <r>
    <s v="Id769"/>
    <s v="Ms."/>
    <s v="Stacey"/>
    <s v="McDonough"/>
    <x v="519"/>
    <x v="159"/>
    <x v="0"/>
    <x v="0"/>
    <x v="1"/>
    <s v="No"/>
    <x v="0"/>
    <x v="0"/>
    <x v="2"/>
    <s v="10-Dec-1985"/>
    <x v="20"/>
    <n v="6406.41"/>
    <x v="2"/>
    <s v="tier - 3"/>
    <x v="10"/>
  </r>
  <r>
    <s v="Id770"/>
    <s v="Ms."/>
    <s v="Kimberly"/>
    <s v="Sweetland"/>
    <x v="615"/>
    <x v="449"/>
    <x v="0"/>
    <x v="0"/>
    <x v="1"/>
    <s v="yes"/>
    <x v="1"/>
    <x v="2"/>
    <x v="0"/>
    <s v="20-Aug-1970"/>
    <x v="33"/>
    <n v="6407.05"/>
    <x v="0"/>
    <s v="tier - 1"/>
    <x v="0"/>
  </r>
  <r>
    <s v="Id771"/>
    <s v="Mr."/>
    <s v="Matthew D"/>
    <s v="Hammersmith"/>
    <x v="616"/>
    <x v="74"/>
    <x v="0"/>
    <x v="0"/>
    <x v="1"/>
    <s v="No"/>
    <x v="3"/>
    <x v="0"/>
    <x v="1"/>
    <s v="22-Aug-1971"/>
    <x v="32"/>
    <n v="6412.34"/>
    <x v="0"/>
    <s v="tier - 3"/>
    <x v="0"/>
  </r>
  <r>
    <s v="Id772"/>
    <s v="Mr."/>
    <s v="Michael"/>
    <s v="French"/>
    <x v="617"/>
    <x v="236"/>
    <x v="0"/>
    <x v="0"/>
    <x v="1"/>
    <s v="yes"/>
    <x v="1"/>
    <x v="0"/>
    <x v="1"/>
    <s v="4-Sep-1987"/>
    <x v="17"/>
    <n v="6414.18"/>
    <x v="0"/>
    <s v="tier - 2"/>
    <x v="2"/>
  </r>
  <r>
    <s v="Id773"/>
    <s v="Mr."/>
    <s v="Ben"/>
    <s v="Garbe"/>
    <x v="382"/>
    <x v="27"/>
    <x v="0"/>
    <x v="0"/>
    <x v="1"/>
    <s v="yes"/>
    <x v="1"/>
    <x v="0"/>
    <x v="2"/>
    <s v="30-Dec-1976"/>
    <x v="35"/>
    <n v="6417.28"/>
    <x v="0"/>
    <s v="tier - 3"/>
    <x v="0"/>
  </r>
  <r>
    <s v="Id774"/>
    <s v="Mr."/>
    <s v="Chris"/>
    <s v="Duncan"/>
    <x v="65"/>
    <x v="161"/>
    <x v="0"/>
    <x v="0"/>
    <x v="1"/>
    <s v="yes"/>
    <x v="1"/>
    <x v="0"/>
    <x v="2"/>
    <s v="5-Aug-1975"/>
    <x v="31"/>
    <n v="6423.48"/>
    <x v="0"/>
    <s v="tier - 3"/>
    <x v="0"/>
  </r>
  <r>
    <s v="Id775"/>
    <s v="Mr."/>
    <s v="Jeremy J"/>
    <s v="Wallace"/>
    <x v="618"/>
    <x v="134"/>
    <x v="0"/>
    <x v="0"/>
    <x v="1"/>
    <s v="No"/>
    <x v="3"/>
    <x v="0"/>
    <x v="2"/>
    <s v="22-Jul-1985"/>
    <x v="20"/>
    <n v="6435.62"/>
    <x v="1"/>
    <s v="tier - 2"/>
    <x v="0"/>
  </r>
  <r>
    <s v="Id776"/>
    <s v="Mrs"/>
    <s v=".  Amy L."/>
    <s v="Tillman"/>
    <x v="619"/>
    <x v="409"/>
    <x v="0"/>
    <x v="1"/>
    <x v="1"/>
    <s v="No"/>
    <x v="3"/>
    <x v="0"/>
    <x v="2"/>
    <s v="26-Aug-1984"/>
    <x v="21"/>
    <n v="6455.86"/>
    <x v="1"/>
    <s v="tier - 3"/>
    <x v="1"/>
  </r>
  <r>
    <s v="Id777"/>
    <s v="Mrs"/>
    <s v=".  Karen L."/>
    <s v="Lee"/>
    <x v="620"/>
    <x v="450"/>
    <x v="0"/>
    <x v="0"/>
    <x v="1"/>
    <s v="yes"/>
    <x v="3"/>
    <x v="0"/>
    <x v="2"/>
    <s v="1-Nov-1984"/>
    <x v="21"/>
    <n v="6457.84"/>
    <x v="0"/>
    <s v="tier - 3"/>
    <x v="1"/>
  </r>
  <r>
    <s v="Id778"/>
    <s v="Ms."/>
    <s v="Tennille"/>
    <s v="Taylor"/>
    <x v="621"/>
    <x v="319"/>
    <x v="0"/>
    <x v="0"/>
    <x v="1"/>
    <s v="No"/>
    <x v="0"/>
    <x v="0"/>
    <x v="2"/>
    <s v="27-Jul-1981"/>
    <x v="19"/>
    <n v="6473.15"/>
    <x v="0"/>
    <s v="tier - 2"/>
    <x v="0"/>
  </r>
  <r>
    <s v="Id779"/>
    <s v="Mr."/>
    <s v="Matt"/>
    <s v="McSween"/>
    <x v="226"/>
    <x v="451"/>
    <x v="0"/>
    <x v="0"/>
    <x v="1"/>
    <s v="No"/>
    <x v="0"/>
    <x v="0"/>
    <x v="0"/>
    <s v="8-Jun-1980"/>
    <x v="25"/>
    <n v="6474.01"/>
    <x v="0"/>
    <s v="tier - 3"/>
    <x v="2"/>
  </r>
  <r>
    <s v="Id780"/>
    <s v="Ms."/>
    <s v="Emily"/>
    <s v="Schubert"/>
    <x v="622"/>
    <x v="251"/>
    <x v="0"/>
    <x v="0"/>
    <x v="1"/>
    <s v="yes"/>
    <x v="0"/>
    <x v="0"/>
    <x v="2"/>
    <s v="1-Dec-1970"/>
    <x v="33"/>
    <n v="6481.67"/>
    <x v="0"/>
    <s v="tier - 2"/>
    <x v="0"/>
  </r>
  <r>
    <s v="Id781"/>
    <s v="Mr."/>
    <s v="Justin E"/>
    <s v="Lalanne"/>
    <x v="623"/>
    <x v="326"/>
    <x v="0"/>
    <x v="0"/>
    <x v="1"/>
    <s v="No"/>
    <x v="0"/>
    <x v="0"/>
    <x v="2"/>
    <s v="9-Oct-1982"/>
    <x v="23"/>
    <n v="6496.89"/>
    <x v="0"/>
    <s v="tier - 3"/>
    <x v="2"/>
  </r>
  <r>
    <s v="Id782"/>
    <s v="Ms."/>
    <s v="Shalane"/>
    <s v="Flanagan"/>
    <x v="624"/>
    <x v="452"/>
    <x v="0"/>
    <x v="0"/>
    <x v="1"/>
    <s v="No"/>
    <x v="0"/>
    <x v="0"/>
    <x v="0"/>
    <s v="28-Aug-1982"/>
    <x v="23"/>
    <n v="6500.24"/>
    <x v="0"/>
    <s v="tier - 2"/>
    <x v="0"/>
  </r>
  <r>
    <s v="Id783"/>
    <s v="Ms."/>
    <s v="Jessica N."/>
    <s v="Arellano"/>
    <x v="625"/>
    <x v="453"/>
    <x v="0"/>
    <x v="0"/>
    <x v="1"/>
    <s v="No"/>
    <x v="0"/>
    <x v="1"/>
    <x v="0"/>
    <s v="7-Jul-1994"/>
    <x v="11"/>
    <n v="6512.24"/>
    <x v="0"/>
    <s v="tier - 1"/>
    <x v="11"/>
  </r>
  <r>
    <s v="Id784"/>
    <s v="Ms."/>
    <s v="Melanie"/>
    <s v="Charette"/>
    <x v="626"/>
    <x v="454"/>
    <x v="0"/>
    <x v="0"/>
    <x v="1"/>
    <s v="No"/>
    <x v="0"/>
    <x v="0"/>
    <x v="0"/>
    <s v="23-Oct-1976"/>
    <x v="35"/>
    <n v="6529.21"/>
    <x v="0"/>
    <s v="tier - 1"/>
    <x v="0"/>
  </r>
  <r>
    <s v="Id785"/>
    <s v="Ms."/>
    <s v="Ruth Angelica"/>
    <s v="Pena Reyes"/>
    <x v="589"/>
    <x v="455"/>
    <x v="0"/>
    <x v="0"/>
    <x v="1"/>
    <s v="No"/>
    <x v="0"/>
    <x v="1"/>
    <x v="0"/>
    <s v="12-Aug-1982"/>
    <x v="23"/>
    <n v="6532.04"/>
    <x v="0"/>
    <s v="tier - 1"/>
    <x v="0"/>
  </r>
  <r>
    <s v="Id786"/>
    <s v="Ms."/>
    <s v="Una M"/>
    <s v="Broderick"/>
    <x v="627"/>
    <x v="140"/>
    <x v="0"/>
    <x v="0"/>
    <x v="1"/>
    <s v="No"/>
    <x v="0"/>
    <x v="0"/>
    <x v="2"/>
    <s v="2-Oct-1982"/>
    <x v="23"/>
    <n v="6536.68"/>
    <x v="0"/>
    <s v="tier - 2"/>
    <x v="1"/>
  </r>
  <r>
    <s v="Id787"/>
    <s v="Ms."/>
    <s v="Taralyn"/>
    <s v="Summers"/>
    <x v="628"/>
    <x v="221"/>
    <x v="0"/>
    <x v="0"/>
    <x v="1"/>
    <s v="No"/>
    <x v="0"/>
    <x v="3"/>
    <x v="0"/>
    <s v="3-Dec-1969"/>
    <x v="34"/>
    <n v="6546.16"/>
    <x v="0"/>
    <s v="tier - 3"/>
    <x v="0"/>
  </r>
  <r>
    <s v="Id788"/>
    <s v="Mr."/>
    <s v="James A"/>
    <s v="Fisher"/>
    <x v="629"/>
    <x v="411"/>
    <x v="0"/>
    <x v="0"/>
    <x v="1"/>
    <s v="yes"/>
    <x v="1"/>
    <x v="0"/>
    <x v="0"/>
    <s v="18-Dec-1986"/>
    <x v="18"/>
    <n v="6548.2"/>
    <x v="0"/>
    <s v="tier - 3"/>
    <x v="1"/>
  </r>
  <r>
    <s v="Id789"/>
    <s v="Mr."/>
    <s v="Ning"/>
    <s v="Zhou"/>
    <x v="203"/>
    <x v="108"/>
    <x v="0"/>
    <x v="0"/>
    <x v="1"/>
    <s v="yes"/>
    <x v="1"/>
    <x v="0"/>
    <x v="0"/>
    <s v="6-Aug-1989"/>
    <x v="13"/>
    <n v="6551.75"/>
    <x v="0"/>
    <s v="tier - 2"/>
    <x v="8"/>
  </r>
  <r>
    <s v="Id790"/>
    <s v="Mr."/>
    <s v="Joel"/>
    <s v="Clarke-Ames"/>
    <x v="351"/>
    <x v="456"/>
    <x v="0"/>
    <x v="0"/>
    <x v="1"/>
    <s v="yes"/>
    <x v="1"/>
    <x v="2"/>
    <x v="0"/>
    <s v="11-Dec-1968"/>
    <x v="36"/>
    <n v="6552.01"/>
    <x v="1"/>
    <s v="tier - 2"/>
    <x v="0"/>
  </r>
  <r>
    <s v="Id791"/>
    <s v="Ms."/>
    <s v="Pamela J."/>
    <s v="Staton"/>
    <x v="378"/>
    <x v="252"/>
    <x v="0"/>
    <x v="0"/>
    <x v="1"/>
    <s v="No"/>
    <x v="0"/>
    <x v="1"/>
    <x v="2"/>
    <s v="20-Sep-1984"/>
    <x v="21"/>
    <n v="6555.07"/>
    <x v="0"/>
    <s v="tier - 2"/>
    <x v="8"/>
  </r>
  <r>
    <s v="Id792"/>
    <s v="Ms."/>
    <s v="Brittney"/>
    <s v="Forster"/>
    <x v="322"/>
    <x v="457"/>
    <x v="0"/>
    <x v="1"/>
    <x v="1"/>
    <s v="yes"/>
    <x v="3"/>
    <x v="0"/>
    <x v="0"/>
    <s v="20-Jul-1981"/>
    <x v="19"/>
    <n v="6571.02"/>
    <x v="0"/>
    <s v="tier - 1"/>
    <x v="1"/>
  </r>
  <r>
    <s v="Id793"/>
    <s v="Mrs"/>
    <s v=".  Sheila"/>
    <s v="Monaghan"/>
    <x v="630"/>
    <x v="458"/>
    <x v="0"/>
    <x v="0"/>
    <x v="1"/>
    <s v="No"/>
    <x v="3"/>
    <x v="0"/>
    <x v="2"/>
    <s v="5-Oct-1984"/>
    <x v="21"/>
    <n v="6571.54"/>
    <x v="0"/>
    <s v="tier - 3"/>
    <x v="2"/>
  </r>
  <r>
    <s v="Id794"/>
    <s v="Mr."/>
    <s v="Koji"/>
    <s v="Kawamoto"/>
    <x v="362"/>
    <x v="459"/>
    <x v="0"/>
    <x v="0"/>
    <x v="1"/>
    <s v="No"/>
    <x v="0"/>
    <x v="2"/>
    <x v="0"/>
    <s v="22-Nov-1982"/>
    <x v="23"/>
    <n v="6593.51"/>
    <x v="0"/>
    <s v="tier - 1"/>
    <x v="0"/>
  </r>
  <r>
    <s v="Id795"/>
    <s v="Ms."/>
    <s v="Sarah"/>
    <s v="Dicharry"/>
    <x v="9"/>
    <x v="460"/>
    <x v="0"/>
    <x v="0"/>
    <x v="1"/>
    <s v="No"/>
    <x v="0"/>
    <x v="0"/>
    <x v="0"/>
    <s v="29-Dec-1982"/>
    <x v="23"/>
    <n v="6600.21"/>
    <x v="1"/>
    <s v="tier - 2"/>
    <x v="5"/>
  </r>
  <r>
    <s v="Id796"/>
    <s v="Mrs"/>
    <s v=".  Colleen M"/>
    <s v="Berry"/>
    <x v="10"/>
    <x v="461"/>
    <x v="0"/>
    <x v="0"/>
    <x v="1"/>
    <s v="No"/>
    <x v="0"/>
    <x v="0"/>
    <x v="0"/>
    <s v="7-Nov-1982"/>
    <x v="23"/>
    <n v="6600.36"/>
    <x v="0"/>
    <s v="tier - 3"/>
    <x v="2"/>
  </r>
  <r>
    <s v="Id797"/>
    <s v="Ms."/>
    <s v="Deedra G."/>
    <s v="Porfirio"/>
    <x v="631"/>
    <x v="390"/>
    <x v="0"/>
    <x v="0"/>
    <x v="1"/>
    <s v="yes"/>
    <x v="1"/>
    <x v="0"/>
    <x v="0"/>
    <s v="28-Aug-1982"/>
    <x v="23"/>
    <n v="6610.11"/>
    <x v="1"/>
    <s v="tier - 2"/>
    <x v="3"/>
  </r>
  <r>
    <s v="Id798"/>
    <s v="Mrs"/>
    <s v=".  Kulwinder"/>
    <s v="Thind"/>
    <x v="632"/>
    <x v="65"/>
    <x v="0"/>
    <x v="0"/>
    <x v="1"/>
    <s v="yes"/>
    <x v="0"/>
    <x v="0"/>
    <x v="1"/>
    <s v="29-Aug-1973"/>
    <x v="29"/>
    <n v="6630.31"/>
    <x v="0"/>
    <s v="tier - 1"/>
    <x v="0"/>
  </r>
  <r>
    <s v="Id799"/>
    <s v="Ms."/>
    <s v="Ann M."/>
    <s v="Ryan"/>
    <x v="275"/>
    <x v="462"/>
    <x v="0"/>
    <x v="0"/>
    <x v="1"/>
    <s v="yes"/>
    <x v="0"/>
    <x v="1"/>
    <x v="0"/>
    <s v="4-Sep-2003"/>
    <x v="12"/>
    <n v="6638.16"/>
    <x v="0"/>
    <s v="tier - 1"/>
    <x v="1"/>
  </r>
  <r>
    <s v="Id800"/>
    <s v="Ms."/>
    <s v="Sarah E"/>
    <s v="Horn"/>
    <x v="633"/>
    <x v="85"/>
    <x v="0"/>
    <x v="1"/>
    <x v="1"/>
    <s v="yes"/>
    <x v="3"/>
    <x v="0"/>
    <x v="1"/>
    <s v="6-Jun-1990"/>
    <x v="13"/>
    <n v="6639.3"/>
    <x v="0"/>
    <s v="tier - 2"/>
    <x v="11"/>
  </r>
  <r>
    <s v="Id801"/>
    <s v="Ms."/>
    <s v="Apryl J."/>
    <s v="Sabadosa"/>
    <x v="634"/>
    <x v="463"/>
    <x v="0"/>
    <x v="0"/>
    <x v="1"/>
    <s v="yes"/>
    <x v="1"/>
    <x v="1"/>
    <x v="0"/>
    <s v="8-Dec-1984"/>
    <x v="21"/>
    <n v="6640.54"/>
    <x v="0"/>
    <s v="tier - 3"/>
    <x v="4"/>
  </r>
  <r>
    <s v="Id802"/>
    <s v="Mrs"/>
    <s v=".  Ilana"/>
    <s v="Casady"/>
    <x v="635"/>
    <x v="464"/>
    <x v="0"/>
    <x v="0"/>
    <x v="1"/>
    <s v="No"/>
    <x v="0"/>
    <x v="0"/>
    <x v="0"/>
    <s v="8-Nov-1970"/>
    <x v="33"/>
    <n v="6651.26"/>
    <x v="0"/>
    <s v="tier - 3"/>
    <x v="0"/>
  </r>
  <r>
    <s v="Id803"/>
    <s v="Ms."/>
    <s v="Katherine"/>
    <s v="Phillips"/>
    <x v="443"/>
    <x v="159"/>
    <x v="0"/>
    <x v="0"/>
    <x v="1"/>
    <s v="yes"/>
    <x v="3"/>
    <x v="0"/>
    <x v="2"/>
    <s v="1-Jul-1984"/>
    <x v="21"/>
    <n v="6652.53"/>
    <x v="1"/>
    <s v="tier - 2"/>
    <x v="0"/>
  </r>
  <r>
    <s v="Id804"/>
    <s v="Ms."/>
    <s v="Katherine"/>
    <s v="Ahokas"/>
    <x v="636"/>
    <x v="308"/>
    <x v="0"/>
    <x v="0"/>
    <x v="1"/>
    <s v="No"/>
    <x v="0"/>
    <x v="2"/>
    <x v="0"/>
    <s v="19-Nov-1989"/>
    <x v="13"/>
    <n v="6653.79"/>
    <x v="0"/>
    <s v="tier - 1"/>
    <x v="0"/>
  </r>
  <r>
    <s v="Id805"/>
    <s v="Mr."/>
    <s v="Karl"/>
    <s v="Hebert"/>
    <x v="637"/>
    <x v="319"/>
    <x v="0"/>
    <x v="0"/>
    <x v="1"/>
    <s v="No"/>
    <x v="1"/>
    <x v="0"/>
    <x v="2"/>
    <s v="27-Sep-1982"/>
    <x v="23"/>
    <n v="6664.32"/>
    <x v="0"/>
    <s v="tier - 2"/>
    <x v="0"/>
  </r>
  <r>
    <s v="Id806"/>
    <s v="Mr."/>
    <s v="Stephen"/>
    <s v="Fair"/>
    <x v="638"/>
    <x v="272"/>
    <x v="0"/>
    <x v="1"/>
    <x v="1"/>
    <s v="yes"/>
    <x v="3"/>
    <x v="0"/>
    <x v="1"/>
    <s v="17-Sep-1981"/>
    <x v="19"/>
    <n v="6664.69"/>
    <x v="1"/>
    <s v="tier - 1"/>
    <x v="1"/>
  </r>
  <r>
    <s v="Id807"/>
    <s v="Mr."/>
    <s v="Will"/>
    <s v="Swenson"/>
    <x v="639"/>
    <x v="257"/>
    <x v="0"/>
    <x v="0"/>
    <x v="1"/>
    <s v="No"/>
    <x v="0"/>
    <x v="1"/>
    <x v="0"/>
    <s v="20-Oct-1989"/>
    <x v="13"/>
    <n v="6666.24"/>
    <x v="1"/>
    <s v="tier - 1"/>
    <x v="2"/>
  </r>
  <r>
    <s v="Id808"/>
    <s v="Mr."/>
    <s v="Bradley D"/>
    <s v="Revenis"/>
    <x v="640"/>
    <x v="465"/>
    <x v="0"/>
    <x v="0"/>
    <x v="1"/>
    <s v="yes"/>
    <x v="0"/>
    <x v="0"/>
    <x v="0"/>
    <s v="9-Jul-1985"/>
    <x v="20"/>
    <n v="6686.43"/>
    <x v="0"/>
    <s v="tier - 3"/>
    <x v="1"/>
  </r>
  <r>
    <s v="Id809"/>
    <s v="Mrs"/>
    <s v=".  Amy M"/>
    <s v="Engnes"/>
    <x v="641"/>
    <x v="224"/>
    <x v="0"/>
    <x v="1"/>
    <x v="1"/>
    <s v="No"/>
    <x v="3"/>
    <x v="0"/>
    <x v="2"/>
    <s v="13-Jul-1968"/>
    <x v="36"/>
    <n v="6700.56"/>
    <x v="1"/>
    <s v="tier - 1"/>
    <x v="1"/>
  </r>
  <r>
    <s v="Id810"/>
    <s v="Mr."/>
    <s v="Matthew W."/>
    <s v="Wiltse"/>
    <x v="642"/>
    <x v="356"/>
    <x v="0"/>
    <x v="0"/>
    <x v="1"/>
    <s v="No"/>
    <x v="0"/>
    <x v="0"/>
    <x v="0"/>
    <s v="12-Dec-1971"/>
    <x v="32"/>
    <n v="6706.47"/>
    <x v="0"/>
    <s v="tier - 1"/>
    <x v="0"/>
  </r>
  <r>
    <s v="Id811"/>
    <s v="Mr."/>
    <s v="Doug"/>
    <s v="Fernandez"/>
    <x v="440"/>
    <x v="466"/>
    <x v="0"/>
    <x v="0"/>
    <x v="1"/>
    <s v="No"/>
    <x v="0"/>
    <x v="0"/>
    <x v="0"/>
    <s v="12-Jun-1983"/>
    <x v="22"/>
    <n v="6710.19"/>
    <x v="1"/>
    <s v="tier - 3"/>
    <x v="1"/>
  </r>
  <r>
    <s v="Id812"/>
    <s v="Mr."/>
    <s v="Tom"/>
    <s v="Edwards"/>
    <x v="396"/>
    <x v="467"/>
    <x v="0"/>
    <x v="0"/>
    <x v="1"/>
    <s v="No"/>
    <x v="0"/>
    <x v="0"/>
    <x v="0"/>
    <s v="13-Jun-1994"/>
    <x v="11"/>
    <n v="6721.37"/>
    <x v="0"/>
    <s v="tier - 1"/>
    <x v="1"/>
  </r>
  <r>
    <s v="Id813"/>
    <s v="Mr."/>
    <s v="Jonathan"/>
    <s v="Pinney"/>
    <x v="643"/>
    <x v="211"/>
    <x v="0"/>
    <x v="0"/>
    <x v="1"/>
    <s v="No"/>
    <x v="0"/>
    <x v="2"/>
    <x v="0"/>
    <s v="21-Oct-1978"/>
    <x v="27"/>
    <n v="6737.98"/>
    <x v="0"/>
    <s v="tier - 3"/>
    <x v="0"/>
  </r>
  <r>
    <s v="Id814"/>
    <s v="Mr."/>
    <s v="Wayne A."/>
    <s v="Levy"/>
    <x v="644"/>
    <x v="296"/>
    <x v="0"/>
    <x v="0"/>
    <x v="1"/>
    <s v="yes"/>
    <x v="1"/>
    <x v="0"/>
    <x v="0"/>
    <s v="18-Jul-1968"/>
    <x v="36"/>
    <n v="6738.84"/>
    <x v="1"/>
    <s v="tier - 1"/>
    <x v="1"/>
  </r>
  <r>
    <s v="Id815"/>
    <s v="Mr."/>
    <s v="Nobuyori"/>
    <s v="Takeda"/>
    <x v="534"/>
    <x v="140"/>
    <x v="0"/>
    <x v="0"/>
    <x v="1"/>
    <s v="yes"/>
    <x v="1"/>
    <x v="0"/>
    <x v="2"/>
    <s v="7-Aug-1986"/>
    <x v="18"/>
    <n v="6746.74"/>
    <x v="1"/>
    <s v="tier - 2"/>
    <x v="5"/>
  </r>
  <r>
    <s v="Id816"/>
    <s v="Mr."/>
    <s v="Rich"/>
    <s v="Burke"/>
    <x v="47"/>
    <x v="468"/>
    <x v="0"/>
    <x v="1"/>
    <x v="1"/>
    <s v="yes"/>
    <x v="3"/>
    <x v="0"/>
    <x v="0"/>
    <s v="5-Jun-1986"/>
    <x v="20"/>
    <n v="6748.59"/>
    <x v="1"/>
    <s v="tier - 1"/>
    <x v="5"/>
  </r>
  <r>
    <s v="Id817"/>
    <s v="Mr."/>
    <s v="Marcos S"/>
    <s v="Duarte"/>
    <x v="425"/>
    <x v="469"/>
    <x v="0"/>
    <x v="1"/>
    <x v="1"/>
    <s v="yes"/>
    <x v="3"/>
    <x v="1"/>
    <x v="0"/>
    <s v="17-Jun-1970"/>
    <x v="33"/>
    <n v="6749.63"/>
    <x v="0"/>
    <s v="tier - 1"/>
    <x v="0"/>
  </r>
  <r>
    <s v="Id818"/>
    <s v="Mr."/>
    <s v="Dave"/>
    <s v="Clark"/>
    <x v="247"/>
    <x v="97"/>
    <x v="0"/>
    <x v="1"/>
    <x v="1"/>
    <s v="yes"/>
    <x v="3"/>
    <x v="1"/>
    <x v="0"/>
    <s v="9-Dec-1966"/>
    <x v="37"/>
    <n v="6750.27"/>
    <x v="1"/>
    <s v="tier - 2"/>
    <x v="0"/>
  </r>
  <r>
    <s v="Id819"/>
    <s v="Mr."/>
    <s v="Andy"/>
    <s v="Nice"/>
    <x v="173"/>
    <x v="470"/>
    <x v="1"/>
    <x v="0"/>
    <x v="1"/>
    <s v="No"/>
    <x v="3"/>
    <x v="0"/>
    <x v="2"/>
    <s v="10-Oct-1988"/>
    <x v="15"/>
    <n v="6753.04"/>
    <x v="0"/>
    <s v="tier - 2"/>
    <x v="8"/>
  </r>
  <r>
    <s v="Id820"/>
    <s v="Ms."/>
    <s v="Mary"/>
    <s v="Windler"/>
    <x v="645"/>
    <x v="436"/>
    <x v="0"/>
    <x v="0"/>
    <x v="1"/>
    <s v="No"/>
    <x v="3"/>
    <x v="0"/>
    <x v="2"/>
    <s v="21-Sep-1981"/>
    <x v="19"/>
    <n v="6770.19"/>
    <x v="0"/>
    <s v="tier - 3"/>
    <x v="0"/>
  </r>
  <r>
    <s v="Id821"/>
    <s v="Mr."/>
    <s v="Marcus B"/>
    <s v="Jones"/>
    <x v="646"/>
    <x v="471"/>
    <x v="0"/>
    <x v="1"/>
    <x v="1"/>
    <s v="yes"/>
    <x v="3"/>
    <x v="1"/>
    <x v="0"/>
    <s v="3-Sep-1981"/>
    <x v="19"/>
    <n v="6775.96"/>
    <x v="0"/>
    <s v="tier - 3"/>
    <x v="2"/>
  </r>
  <r>
    <s v="Id822"/>
    <s v="Mr."/>
    <s v="Thomas K."/>
    <s v="Stevenson"/>
    <x v="647"/>
    <x v="472"/>
    <x v="0"/>
    <x v="0"/>
    <x v="1"/>
    <s v="No"/>
    <x v="1"/>
    <x v="0"/>
    <x v="0"/>
    <s v="8-Oct-1981"/>
    <x v="19"/>
    <n v="6781.35"/>
    <x v="0"/>
    <s v="tier - 1"/>
    <x v="0"/>
  </r>
  <r>
    <s v="Id823"/>
    <s v="Mr."/>
    <s v="Robert"/>
    <s v="Humphrey"/>
    <x v="648"/>
    <x v="89"/>
    <x v="0"/>
    <x v="1"/>
    <x v="1"/>
    <s v="No"/>
    <x v="3"/>
    <x v="0"/>
    <x v="2"/>
    <s v="23-Nov-1980"/>
    <x v="24"/>
    <n v="6781.52"/>
    <x v="0"/>
    <s v="tier - 2"/>
    <x v="0"/>
  </r>
  <r>
    <s v="Id824"/>
    <s v="Mr."/>
    <s v="Geoff"/>
    <s v="Nelson"/>
    <x v="649"/>
    <x v="473"/>
    <x v="1"/>
    <x v="0"/>
    <x v="0"/>
    <s v="No"/>
    <x v="3"/>
    <x v="3"/>
    <x v="2"/>
    <s v="24-Dec-1985"/>
    <x v="20"/>
    <n v="6796.86"/>
    <x v="1"/>
    <s v="tier - 3"/>
    <x v="1"/>
  </r>
  <r>
    <s v="Id825"/>
    <s v="Mr."/>
    <s v="Chris J."/>
    <s v="Payne"/>
    <x v="650"/>
    <x v="474"/>
    <x v="0"/>
    <x v="0"/>
    <x v="1"/>
    <s v="yes"/>
    <x v="0"/>
    <x v="0"/>
    <x v="0"/>
    <s v="29-Jun-1991"/>
    <x v="14"/>
    <n v="6799.46"/>
    <x v="2"/>
    <s v="tier - 2"/>
    <x v="10"/>
  </r>
  <r>
    <s v="Id826"/>
    <s v="Ms."/>
    <s v="Kate A."/>
    <s v="Hails"/>
    <x v="651"/>
    <x v="423"/>
    <x v="0"/>
    <x v="1"/>
    <x v="1"/>
    <s v="yes"/>
    <x v="3"/>
    <x v="1"/>
    <x v="0"/>
    <s v="17-Aug-1975"/>
    <x v="31"/>
    <n v="6809.46"/>
    <x v="0"/>
    <s v="tier - 1"/>
    <x v="1"/>
  </r>
  <r>
    <s v="Id827"/>
    <s v="Ms."/>
    <s v="Kelli"/>
    <s v="Proctor"/>
    <x v="56"/>
    <x v="305"/>
    <x v="0"/>
    <x v="0"/>
    <x v="1"/>
    <s v="No"/>
    <x v="0"/>
    <x v="0"/>
    <x v="0"/>
    <s v="8-Jul-1994"/>
    <x v="11"/>
    <n v="6827.69"/>
    <x v="0"/>
    <s v="tier - 2"/>
    <x v="11"/>
  </r>
  <r>
    <s v="Id828"/>
    <s v="Mrs"/>
    <s v=".  Maggie M"/>
    <s v="Ryan"/>
    <x v="568"/>
    <x v="219"/>
    <x v="0"/>
    <x v="1"/>
    <x v="1"/>
    <s v="yes"/>
    <x v="3"/>
    <x v="0"/>
    <x v="2"/>
    <s v="15-Jul-1979"/>
    <x v="25"/>
    <n v="6837.37"/>
    <x v="1"/>
    <s v="tier - 1"/>
    <x v="5"/>
  </r>
  <r>
    <s v="Id829"/>
    <s v="Mrs"/>
    <s v=".  Michelle L."/>
    <s v="Watson"/>
    <x v="652"/>
    <x v="475"/>
    <x v="0"/>
    <x v="1"/>
    <x v="1"/>
    <s v="yes"/>
    <x v="3"/>
    <x v="1"/>
    <x v="0"/>
    <s v="30-Nov-2000"/>
    <x v="10"/>
    <n v="6842.28"/>
    <x v="0"/>
    <s v="tier - 1"/>
    <x v="1"/>
  </r>
  <r>
    <s v="Id830"/>
    <s v="Mrs"/>
    <s v=".  Ashley K"/>
    <s v="Gresh"/>
    <x v="653"/>
    <x v="351"/>
    <x v="0"/>
    <x v="0"/>
    <x v="1"/>
    <s v="No"/>
    <x v="1"/>
    <x v="0"/>
    <x v="2"/>
    <s v="15-Jun-1977"/>
    <x v="26"/>
    <n v="6843.17"/>
    <x v="0"/>
    <s v="tier - 1"/>
    <x v="0"/>
  </r>
  <r>
    <s v="Id831"/>
    <s v="Mr."/>
    <s v="Michael"/>
    <s v="Anis"/>
    <x v="654"/>
    <x v="354"/>
    <x v="0"/>
    <x v="0"/>
    <x v="1"/>
    <s v="yes"/>
    <x v="3"/>
    <x v="0"/>
    <x v="0"/>
    <s v="4-Nov-1979"/>
    <x v="25"/>
    <n v="6849.03"/>
    <x v="0"/>
    <s v="tier - 2"/>
    <x v="2"/>
  </r>
  <r>
    <s v="Id832"/>
    <s v="Mr."/>
    <s v="Ryan K."/>
    <s v="Swartz"/>
    <x v="18"/>
    <x v="476"/>
    <x v="0"/>
    <x v="0"/>
    <x v="1"/>
    <s v="No"/>
    <x v="0"/>
    <x v="0"/>
    <x v="0"/>
    <s v="19-Jun-1981"/>
    <x v="19"/>
    <n v="6858.48"/>
    <x v="0"/>
    <s v="tier - 2"/>
    <x v="4"/>
  </r>
  <r>
    <s v="Id833"/>
    <s v="Mr."/>
    <s v="Matthew J"/>
    <s v="Schluneker"/>
    <x v="366"/>
    <x v="477"/>
    <x v="0"/>
    <x v="0"/>
    <x v="1"/>
    <s v="No"/>
    <x v="0"/>
    <x v="1"/>
    <x v="0"/>
    <s v="5-Aug-1978"/>
    <x v="27"/>
    <n v="6863.49"/>
    <x v="0"/>
    <s v="tier - 1"/>
    <x v="0"/>
  </r>
  <r>
    <s v="Id834"/>
    <s v="Mrs"/>
    <s v=".  Karine"/>
    <s v="Bellemare"/>
    <x v="655"/>
    <x v="478"/>
    <x v="0"/>
    <x v="0"/>
    <x v="1"/>
    <s v="yes"/>
    <x v="3"/>
    <x v="0"/>
    <x v="1"/>
    <s v="23-Oct-1969"/>
    <x v="34"/>
    <n v="6868.39"/>
    <x v="0"/>
    <s v="tier - 2"/>
    <x v="0"/>
  </r>
  <r>
    <s v="Id835"/>
    <s v="Ms."/>
    <s v="Antonia G"/>
    <s v="Vitalo"/>
    <x v="656"/>
    <x v="463"/>
    <x v="0"/>
    <x v="0"/>
    <x v="1"/>
    <s v="yes"/>
    <x v="1"/>
    <x v="0"/>
    <x v="0"/>
    <s v="23-Jun-1981"/>
    <x v="19"/>
    <n v="6875.96"/>
    <x v="0"/>
    <s v="tier - 2"/>
    <x v="2"/>
  </r>
  <r>
    <s v="Id836"/>
    <s v="Ms."/>
    <s v="Casondra L"/>
    <s v="Hamilton"/>
    <x v="657"/>
    <x v="184"/>
    <x v="0"/>
    <x v="0"/>
    <x v="1"/>
    <s v="yes"/>
    <x v="3"/>
    <x v="0"/>
    <x v="1"/>
    <s v="24-Dec-2004"/>
    <x v="9"/>
    <n v="6876.53"/>
    <x v="0"/>
    <s v="tier - 1"/>
    <x v="1"/>
  </r>
  <r>
    <s v="Id837"/>
    <s v="Ms."/>
    <s v="Wendy"/>
    <s v="Marshall"/>
    <x v="658"/>
    <x v="216"/>
    <x v="0"/>
    <x v="0"/>
    <x v="1"/>
    <s v="No"/>
    <x v="3"/>
    <x v="0"/>
    <x v="1"/>
    <s v="10-Sep-1985"/>
    <x v="20"/>
    <n v="6877.98"/>
    <x v="0"/>
    <s v="tier - 1"/>
    <x v="8"/>
  </r>
  <r>
    <s v="Id838"/>
    <s v="Mr."/>
    <s v="Eric D"/>
    <s v="Cale"/>
    <x v="106"/>
    <x v="466"/>
    <x v="0"/>
    <x v="0"/>
    <x v="1"/>
    <s v="No"/>
    <x v="0"/>
    <x v="0"/>
    <x v="0"/>
    <s v="21-Dec-1989"/>
    <x v="13"/>
    <n v="6895.19"/>
    <x v="0"/>
    <s v="tier - 3"/>
    <x v="8"/>
  </r>
  <r>
    <s v="Id839"/>
    <s v="Ms."/>
    <s v="Elizabeth"/>
    <s v="Pittaway"/>
    <x v="9"/>
    <x v="479"/>
    <x v="0"/>
    <x v="0"/>
    <x v="1"/>
    <s v="No"/>
    <x v="0"/>
    <x v="0"/>
    <x v="0"/>
    <s v="5-Sep-1984"/>
    <x v="21"/>
    <n v="6933.24"/>
    <x v="0"/>
    <s v="tier - 3"/>
    <x v="1"/>
  </r>
  <r>
    <s v="Id840"/>
    <s v="Ms."/>
    <s v="Laura F"/>
    <s v="Bill"/>
    <x v="659"/>
    <x v="480"/>
    <x v="0"/>
    <x v="0"/>
    <x v="1"/>
    <s v="No"/>
    <x v="0"/>
    <x v="0"/>
    <x v="0"/>
    <s v="29-Nov-1978"/>
    <x v="27"/>
    <n v="6938.11"/>
    <x v="0"/>
    <s v="tier - 2"/>
    <x v="0"/>
  </r>
  <r>
    <s v="Id841"/>
    <s v="Ms."/>
    <s v="Amelia F."/>
    <s v="Antrim"/>
    <x v="660"/>
    <x v="481"/>
    <x v="0"/>
    <x v="0"/>
    <x v="1"/>
    <s v="No"/>
    <x v="0"/>
    <x v="0"/>
    <x v="0"/>
    <s v="30-Aug-1980"/>
    <x v="24"/>
    <n v="6940.91"/>
    <x v="0"/>
    <s v="tier - 2"/>
    <x v="1"/>
  </r>
  <r>
    <s v="Id842"/>
    <s v="Ms."/>
    <s v="Amy L."/>
    <s v="Doolittle-Crider"/>
    <x v="428"/>
    <x v="256"/>
    <x v="0"/>
    <x v="0"/>
    <x v="1"/>
    <s v="yes"/>
    <x v="1"/>
    <x v="0"/>
    <x v="1"/>
    <s v="5-Oct-1980"/>
    <x v="24"/>
    <n v="6940.94"/>
    <x v="0"/>
    <s v="tier - 3"/>
    <x v="0"/>
  </r>
  <r>
    <s v="Id843"/>
    <s v="Ms."/>
    <s v="Katie J"/>
    <s v="Ruhlman"/>
    <x v="661"/>
    <x v="482"/>
    <x v="0"/>
    <x v="0"/>
    <x v="1"/>
    <s v="No"/>
    <x v="1"/>
    <x v="0"/>
    <x v="2"/>
    <s v="15-Dec-1978"/>
    <x v="27"/>
    <n v="6948.7"/>
    <x v="2"/>
    <s v="tier - 2"/>
    <x v="1"/>
  </r>
  <r>
    <s v="Id844"/>
    <s v="Ms."/>
    <s v="Laura E."/>
    <s v="Anderson"/>
    <x v="662"/>
    <x v="207"/>
    <x v="0"/>
    <x v="0"/>
    <x v="1"/>
    <s v="No"/>
    <x v="0"/>
    <x v="0"/>
    <x v="0"/>
    <s v="18-Aug-1980"/>
    <x v="24"/>
    <n v="6951.12"/>
    <x v="0"/>
    <s v="tier - 2"/>
    <x v="0"/>
  </r>
  <r>
    <s v="Id845"/>
    <s v="Mrs"/>
    <s v=".  Mayumi"/>
    <s v="Uchiyama"/>
    <x v="663"/>
    <x v="290"/>
    <x v="0"/>
    <x v="0"/>
    <x v="1"/>
    <s v="No"/>
    <x v="0"/>
    <x v="2"/>
    <x v="0"/>
    <s v="3-Jun-1975"/>
    <x v="28"/>
    <n v="6965.21"/>
    <x v="0"/>
    <s v="tier - 3"/>
    <x v="0"/>
  </r>
  <r>
    <s v="Id846"/>
    <s v="Ms."/>
    <s v="Vanessa"/>
    <s v="Desota"/>
    <x v="664"/>
    <x v="185"/>
    <x v="0"/>
    <x v="0"/>
    <x v="1"/>
    <s v="No"/>
    <x v="0"/>
    <x v="1"/>
    <x v="0"/>
    <s v="10-Dec-1985"/>
    <x v="20"/>
    <n v="6985.51"/>
    <x v="0"/>
    <s v="tier - 2"/>
    <x v="4"/>
  </r>
  <r>
    <s v="Id847"/>
    <s v="Ms."/>
    <s v="Natali N"/>
    <s v="Edmonds"/>
    <x v="665"/>
    <x v="483"/>
    <x v="0"/>
    <x v="0"/>
    <x v="1"/>
    <s v="yes"/>
    <x v="1"/>
    <x v="0"/>
    <x v="0"/>
    <s v="18-Oct-1982"/>
    <x v="23"/>
    <n v="6986.7"/>
    <x v="1"/>
    <s v="tier - 1"/>
    <x v="1"/>
  </r>
  <r>
    <s v="Id848"/>
    <s v="Ms."/>
    <s v="Beth"/>
    <s v="Otto"/>
    <x v="32"/>
    <x v="484"/>
    <x v="0"/>
    <x v="1"/>
    <x v="1"/>
    <s v="yes"/>
    <x v="3"/>
    <x v="0"/>
    <x v="0"/>
    <s v="1-Sep-1982"/>
    <x v="23"/>
    <n v="6989.95"/>
    <x v="0"/>
    <s v="tier - 1"/>
    <x v="0"/>
  </r>
  <r>
    <s v="Id849"/>
    <s v="Mr."/>
    <s v="Alex"/>
    <s v="Kurt"/>
    <x v="666"/>
    <x v="388"/>
    <x v="0"/>
    <x v="0"/>
    <x v="1"/>
    <s v="No"/>
    <x v="3"/>
    <x v="1"/>
    <x v="2"/>
    <s v="6-Jul-1969"/>
    <x v="34"/>
    <n v="7003.1"/>
    <x v="0"/>
    <s v="tier - 3"/>
    <x v="0"/>
  </r>
  <r>
    <s v="Id850"/>
    <s v="Mr."/>
    <s v="Spencer"/>
    <s v="Duhaime"/>
    <x v="667"/>
    <x v="184"/>
    <x v="0"/>
    <x v="0"/>
    <x v="1"/>
    <s v="yes"/>
    <x v="3"/>
    <x v="0"/>
    <x v="1"/>
    <s v="2-Jun-1978"/>
    <x v="26"/>
    <n v="7033.08"/>
    <x v="0"/>
    <s v="tier - 2"/>
    <x v="0"/>
  </r>
  <r>
    <s v="Id851"/>
    <s v="Ms."/>
    <s v="Andee W."/>
    <s v="Swann"/>
    <x v="668"/>
    <x v="485"/>
    <x v="0"/>
    <x v="0"/>
    <x v="1"/>
    <s v="yes"/>
    <x v="1"/>
    <x v="0"/>
    <x v="0"/>
    <s v="29-Oct-1995"/>
    <x v="4"/>
    <n v="7042.11"/>
    <x v="0"/>
    <s v="tier - 3"/>
    <x v="1"/>
  </r>
  <r>
    <s v="Id852"/>
    <s v="Mrs"/>
    <s v=".  Amy"/>
    <s v="Burton"/>
    <x v="669"/>
    <x v="93"/>
    <x v="0"/>
    <x v="1"/>
    <x v="1"/>
    <s v="yes"/>
    <x v="3"/>
    <x v="0"/>
    <x v="2"/>
    <s v="26-Jul-1980"/>
    <x v="24"/>
    <n v="7045.5"/>
    <x v="0"/>
    <s v="tier - 1"/>
    <x v="2"/>
  </r>
  <r>
    <s v="Id853"/>
    <s v="Mr."/>
    <s v="Joshua"/>
    <s v="Ricardi"/>
    <x v="670"/>
    <x v="486"/>
    <x v="0"/>
    <x v="0"/>
    <x v="1"/>
    <s v="yes"/>
    <x v="1"/>
    <x v="0"/>
    <x v="0"/>
    <s v="22-Oct-1980"/>
    <x v="24"/>
    <n v="7046.72"/>
    <x v="0"/>
    <s v="tier - 3"/>
    <x v="0"/>
  </r>
  <r>
    <s v="Id854"/>
    <s v="Mr."/>
    <s v="C Fred"/>
    <s v="Joslyn"/>
    <x v="671"/>
    <x v="487"/>
    <x v="0"/>
    <x v="0"/>
    <x v="1"/>
    <s v="yes"/>
    <x v="1"/>
    <x v="0"/>
    <x v="0"/>
    <s v="21-Jul-1980"/>
    <x v="24"/>
    <n v="7050.02"/>
    <x v="0"/>
    <s v="tier - 1"/>
    <x v="8"/>
  </r>
  <r>
    <s v="Id855"/>
    <s v="Mr."/>
    <s v="Jeremy"/>
    <s v="Bennie"/>
    <x v="362"/>
    <x v="488"/>
    <x v="0"/>
    <x v="0"/>
    <x v="1"/>
    <s v="No"/>
    <x v="0"/>
    <x v="2"/>
    <x v="0"/>
    <s v="28-Jun-1980"/>
    <x v="24"/>
    <n v="7050.64"/>
    <x v="0"/>
    <s v="tier - 3"/>
    <x v="2"/>
  </r>
  <r>
    <s v="Id856"/>
    <s v="Mr."/>
    <s v="Patrick Sr."/>
    <s v="Kanyane"/>
    <x v="672"/>
    <x v="473"/>
    <x v="0"/>
    <x v="0"/>
    <x v="1"/>
    <s v="yes"/>
    <x v="1"/>
    <x v="0"/>
    <x v="2"/>
    <s v="24-Jun-1978"/>
    <x v="27"/>
    <n v="7054.41"/>
    <x v="0"/>
    <s v="tier - 2"/>
    <x v="0"/>
  </r>
  <r>
    <s v="Id857"/>
    <s v="Ms."/>
    <s v="Kelly M."/>
    <s v="McFadden"/>
    <x v="673"/>
    <x v="266"/>
    <x v="0"/>
    <x v="0"/>
    <x v="1"/>
    <s v="No"/>
    <x v="0"/>
    <x v="0"/>
    <x v="0"/>
    <s v="6-Oct-1982"/>
    <x v="23"/>
    <n v="7077.19"/>
    <x v="0"/>
    <s v="tier - 3"/>
    <x v="8"/>
  </r>
  <r>
    <s v="Id858"/>
    <s v="Ms."/>
    <s v="Katherine"/>
    <s v="Connolly"/>
    <x v="674"/>
    <x v="489"/>
    <x v="0"/>
    <x v="0"/>
    <x v="1"/>
    <s v="yes"/>
    <x v="0"/>
    <x v="0"/>
    <x v="0"/>
    <s v="18-Jun-1992"/>
    <x v="0"/>
    <n v="7096.98"/>
    <x v="0"/>
    <s v="tier - 2"/>
    <x v="1"/>
  </r>
  <r>
    <s v="Id859"/>
    <s v="Ms."/>
    <s v="Keila L"/>
    <s v="Merino"/>
    <x v="403"/>
    <x v="488"/>
    <x v="0"/>
    <x v="0"/>
    <x v="1"/>
    <s v="No"/>
    <x v="0"/>
    <x v="2"/>
    <x v="0"/>
    <s v="11-Aug-1987"/>
    <x v="17"/>
    <n v="7106.81"/>
    <x v="0"/>
    <s v="tier - 1"/>
    <x v="1"/>
  </r>
  <r>
    <s v="Id860"/>
    <s v="Ms."/>
    <s v="Zanae E"/>
    <s v="Baird"/>
    <x v="675"/>
    <x v="490"/>
    <x v="0"/>
    <x v="0"/>
    <x v="1"/>
    <s v="No"/>
    <x v="0"/>
    <x v="2"/>
    <x v="0"/>
    <s v="29-Jun-1968"/>
    <x v="36"/>
    <n v="7125.25"/>
    <x v="1"/>
    <s v="tier - 2"/>
    <x v="0"/>
  </r>
  <r>
    <s v="Id861"/>
    <s v="Mr."/>
    <s v="Alex"/>
    <s v="Locatelli"/>
    <x v="676"/>
    <x v="98"/>
    <x v="0"/>
    <x v="0"/>
    <x v="1"/>
    <s v="yes"/>
    <x v="3"/>
    <x v="0"/>
    <x v="2"/>
    <s v="1-Aug-1993"/>
    <x v="1"/>
    <n v="7128.64"/>
    <x v="0"/>
    <s v="tier - 2"/>
    <x v="11"/>
  </r>
  <r>
    <s v="Id862"/>
    <s v="Ms."/>
    <s v="Kathryn"/>
    <s v="Brake"/>
    <x v="520"/>
    <x v="259"/>
    <x v="0"/>
    <x v="0"/>
    <x v="1"/>
    <s v="yes"/>
    <x v="3"/>
    <x v="0"/>
    <x v="1"/>
    <s v="7-Jul-1984"/>
    <x v="21"/>
    <n v="7133.9"/>
    <x v="0"/>
    <s v="tier - 1"/>
    <x v="8"/>
  </r>
  <r>
    <s v="Id863"/>
    <s v="Mr."/>
    <s v="Jason L."/>
    <s v="Jacobs"/>
    <x v="677"/>
    <x v="473"/>
    <x v="0"/>
    <x v="1"/>
    <x v="1"/>
    <s v="No"/>
    <x v="3"/>
    <x v="0"/>
    <x v="2"/>
    <s v="8-Aug-1999"/>
    <x v="7"/>
    <n v="7144.4"/>
    <x v="0"/>
    <s v="tier - 1"/>
    <x v="16"/>
  </r>
  <r>
    <s v="Id864"/>
    <s v="Mr."/>
    <s v="Benjamin J."/>
    <s v="Vaught"/>
    <x v="606"/>
    <x v="189"/>
    <x v="0"/>
    <x v="0"/>
    <x v="1"/>
    <s v="No"/>
    <x v="1"/>
    <x v="0"/>
    <x v="2"/>
    <s v="21-Nov-1984"/>
    <x v="21"/>
    <n v="7144.86"/>
    <x v="0"/>
    <s v="tier - 2"/>
    <x v="8"/>
  </r>
  <r>
    <s v="Id865"/>
    <s v="Mr."/>
    <s v="Steven M."/>
    <s v="Monteleone"/>
    <x v="678"/>
    <x v="368"/>
    <x v="0"/>
    <x v="0"/>
    <x v="1"/>
    <s v="No"/>
    <x v="0"/>
    <x v="0"/>
    <x v="2"/>
    <s v="24-Jun-1976"/>
    <x v="35"/>
    <n v="7147.11"/>
    <x v="1"/>
    <s v="tier - 2"/>
    <x v="2"/>
  </r>
  <r>
    <s v="Id866"/>
    <s v="Mrs"/>
    <s v=".  Erika"/>
    <s v="Verdugo"/>
    <x v="679"/>
    <x v="398"/>
    <x v="0"/>
    <x v="0"/>
    <x v="1"/>
    <s v="No"/>
    <x v="0"/>
    <x v="1"/>
    <x v="0"/>
    <s v="30-Jul-1978"/>
    <x v="27"/>
    <n v="7147.47"/>
    <x v="0"/>
    <s v="tier - 3"/>
    <x v="0"/>
  </r>
  <r>
    <s v="Id867"/>
    <s v="Mr."/>
    <s v="Chad"/>
    <s v="Sellers"/>
    <x v="315"/>
    <x v="120"/>
    <x v="0"/>
    <x v="0"/>
    <x v="1"/>
    <s v="yes"/>
    <x v="1"/>
    <x v="0"/>
    <x v="2"/>
    <s v="29-Jun-1984"/>
    <x v="21"/>
    <n v="7151.09"/>
    <x v="0"/>
    <s v="tier - 2"/>
    <x v="2"/>
  </r>
  <r>
    <s v="Id868"/>
    <s v="Mr."/>
    <s v="Mark"/>
    <s v="Bowman"/>
    <x v="680"/>
    <x v="491"/>
    <x v="0"/>
    <x v="1"/>
    <x v="1"/>
    <s v="yes"/>
    <x v="3"/>
    <x v="0"/>
    <x v="0"/>
    <s v="6-Sep-1978"/>
    <x v="27"/>
    <n v="7152.67"/>
    <x v="1"/>
    <s v="tier - 2"/>
    <x v="0"/>
  </r>
  <r>
    <s v="Id869"/>
    <s v="Mr."/>
    <s v="David"/>
    <s v="Marley"/>
    <x v="419"/>
    <x v="492"/>
    <x v="0"/>
    <x v="1"/>
    <x v="1"/>
    <s v="yes"/>
    <x v="3"/>
    <x v="1"/>
    <x v="0"/>
    <s v="17-Jul-1981"/>
    <x v="19"/>
    <n v="7153.55"/>
    <x v="0"/>
    <s v="tier - 1"/>
    <x v="1"/>
  </r>
  <r>
    <s v="Id870"/>
    <s v="Mr."/>
    <s v="Matthew R"/>
    <s v="Grey"/>
    <x v="278"/>
    <x v="493"/>
    <x v="0"/>
    <x v="1"/>
    <x v="1"/>
    <s v="yes"/>
    <x v="3"/>
    <x v="2"/>
    <x v="0"/>
    <s v="22-Jun-1980"/>
    <x v="24"/>
    <n v="7160.09"/>
    <x v="0"/>
    <s v="tier - 2"/>
    <x v="2"/>
  </r>
  <r>
    <s v="Id871"/>
    <s v="Mrs"/>
    <s v=".  Orla"/>
    <s v="O'Rourke"/>
    <x v="681"/>
    <x v="494"/>
    <x v="0"/>
    <x v="1"/>
    <x v="1"/>
    <s v="yes"/>
    <x v="3"/>
    <x v="1"/>
    <x v="0"/>
    <s v="7-Oct-1980"/>
    <x v="24"/>
    <n v="7160.33"/>
    <x v="0"/>
    <s v="tier - 1"/>
    <x v="0"/>
  </r>
  <r>
    <s v="Id872"/>
    <s v="Ms."/>
    <s v="Shaista S"/>
    <s v="Fatehali"/>
    <x v="682"/>
    <x v="239"/>
    <x v="0"/>
    <x v="0"/>
    <x v="1"/>
    <s v="No"/>
    <x v="0"/>
    <x v="0"/>
    <x v="2"/>
    <s v="30-Sep-1980"/>
    <x v="24"/>
    <n v="7162.01"/>
    <x v="0"/>
    <s v="tier - 3"/>
    <x v="0"/>
  </r>
  <r>
    <s v="Id873"/>
    <s v="Mrs"/>
    <s v=".  Emily"/>
    <s v="Piza-Taylor"/>
    <x v="683"/>
    <x v="495"/>
    <x v="0"/>
    <x v="0"/>
    <x v="1"/>
    <s v="yes"/>
    <x v="1"/>
    <x v="1"/>
    <x v="2"/>
    <s v="16-Aug-1982"/>
    <x v="23"/>
    <n v="7173.36"/>
    <x v="1"/>
    <s v="tier - 2"/>
    <x v="5"/>
  </r>
  <r>
    <s v="Id874"/>
    <s v="Ms."/>
    <s v="Julie A."/>
    <s v="Cavanaugh"/>
    <x v="203"/>
    <x v="295"/>
    <x v="0"/>
    <x v="0"/>
    <x v="1"/>
    <s v="yes"/>
    <x v="0"/>
    <x v="0"/>
    <x v="0"/>
    <s v="19-Jul-1975"/>
    <x v="31"/>
    <n v="7175.51"/>
    <x v="0"/>
    <s v="tier - 3"/>
    <x v="0"/>
  </r>
  <r>
    <s v="Id875"/>
    <s v="Ms."/>
    <s v="Megumi"/>
    <s v="Amako"/>
    <x v="101"/>
    <x v="68"/>
    <x v="0"/>
    <x v="0"/>
    <x v="1"/>
    <s v="yes"/>
    <x v="0"/>
    <x v="0"/>
    <x v="0"/>
    <s v="26-Aug-1968"/>
    <x v="36"/>
    <n v="7179.52"/>
    <x v="1"/>
    <s v="tier - 3"/>
    <x v="0"/>
  </r>
  <r>
    <s v="Id876"/>
    <s v="Ms."/>
    <s v="Skylar"/>
    <s v="Musa"/>
    <x v="684"/>
    <x v="335"/>
    <x v="0"/>
    <x v="0"/>
    <x v="1"/>
    <s v="yes"/>
    <x v="1"/>
    <x v="0"/>
    <x v="2"/>
    <s v="14-Sep-1982"/>
    <x v="23"/>
    <n v="7196.87"/>
    <x v="1"/>
    <s v="tier - 2"/>
    <x v="2"/>
  </r>
  <r>
    <s v="Id877"/>
    <s v="Mrs"/>
    <s v=".  Victoria"/>
    <s v="Phillippi"/>
    <x v="685"/>
    <x v="496"/>
    <x v="0"/>
    <x v="0"/>
    <x v="1"/>
    <s v="yes"/>
    <x v="3"/>
    <x v="0"/>
    <x v="0"/>
    <s v="11-Aug-1983"/>
    <x v="22"/>
    <n v="7201.7"/>
    <x v="0"/>
    <s v="tier - 3"/>
    <x v="1"/>
  </r>
  <r>
    <s v="Id878"/>
    <s v="Mrs"/>
    <s v=".  Amanda L"/>
    <s v="Hoskins"/>
    <x v="11"/>
    <x v="497"/>
    <x v="0"/>
    <x v="0"/>
    <x v="1"/>
    <s v="No"/>
    <x v="0"/>
    <x v="0"/>
    <x v="2"/>
    <s v="21-Nov-1983"/>
    <x v="22"/>
    <n v="7209.49"/>
    <x v="0"/>
    <s v="tier - 3"/>
    <x v="1"/>
  </r>
  <r>
    <s v="Id879"/>
    <s v="Ms."/>
    <s v="Renee"/>
    <s v="Imbalzano Zegar"/>
    <x v="243"/>
    <x v="498"/>
    <x v="0"/>
    <x v="0"/>
    <x v="1"/>
    <s v="No"/>
    <x v="0"/>
    <x v="0"/>
    <x v="0"/>
    <s v="28-Jun-1991"/>
    <x v="14"/>
    <n v="7220.25"/>
    <x v="0"/>
    <s v="tier - 2"/>
    <x v="11"/>
  </r>
  <r>
    <s v="Id880"/>
    <s v="Ms."/>
    <s v="Nellie A."/>
    <s v="Triedman"/>
    <x v="40"/>
    <x v="55"/>
    <x v="0"/>
    <x v="1"/>
    <x v="1"/>
    <s v="yes"/>
    <x v="3"/>
    <x v="0"/>
    <x v="0"/>
    <s v="15-Sep-1977"/>
    <x v="26"/>
    <n v="7222.79"/>
    <x v="1"/>
    <s v="tier - 3"/>
    <x v="1"/>
  </r>
  <r>
    <s v="Id881"/>
    <s v="Ms."/>
    <s v="Tamara"/>
    <s v="Lovuolo"/>
    <x v="686"/>
    <x v="122"/>
    <x v="0"/>
    <x v="0"/>
    <x v="1"/>
    <s v="yes"/>
    <x v="1"/>
    <x v="0"/>
    <x v="2"/>
    <s v="13-Jul-1986"/>
    <x v="18"/>
    <n v="7228.22"/>
    <x v="0"/>
    <s v="tier - 1"/>
    <x v="8"/>
  </r>
  <r>
    <s v="Id882"/>
    <s v="Ms."/>
    <s v="Joan"/>
    <s v="Chung"/>
    <x v="56"/>
    <x v="203"/>
    <x v="0"/>
    <x v="0"/>
    <x v="1"/>
    <s v="yes"/>
    <x v="3"/>
    <x v="0"/>
    <x v="2"/>
    <s v="2-Sep-1986"/>
    <x v="18"/>
    <n v="7243.81"/>
    <x v="0"/>
    <s v="tier - 3"/>
    <x v="0"/>
  </r>
  <r>
    <s v="Id883"/>
    <s v="Ms."/>
    <s v="Aimee J."/>
    <s v="Newsom"/>
    <x v="419"/>
    <x v="404"/>
    <x v="0"/>
    <x v="1"/>
    <x v="1"/>
    <s v="yes"/>
    <x v="3"/>
    <x v="1"/>
    <x v="0"/>
    <s v="24-Jul-1982"/>
    <x v="23"/>
    <n v="7248.71"/>
    <x v="0"/>
    <s v="tier - 1"/>
    <x v="0"/>
  </r>
  <r>
    <s v="Id884"/>
    <s v="Ms."/>
    <s v="Suzanne"/>
    <s v="Harrington"/>
    <x v="687"/>
    <x v="229"/>
    <x v="0"/>
    <x v="0"/>
    <x v="1"/>
    <s v="yes"/>
    <x v="3"/>
    <x v="0"/>
    <x v="1"/>
    <s v="14-Aug-1981"/>
    <x v="19"/>
    <n v="7256.72"/>
    <x v="1"/>
    <s v="tier - 2"/>
    <x v="1"/>
  </r>
  <r>
    <s v="Id885"/>
    <s v="Ms."/>
    <s v="Kristin A."/>
    <s v="Hoffman"/>
    <x v="360"/>
    <x v="109"/>
    <x v="0"/>
    <x v="0"/>
    <x v="1"/>
    <s v="yes"/>
    <x v="3"/>
    <x v="1"/>
    <x v="1"/>
    <s v="13-Jun-1981"/>
    <x v="19"/>
    <n v="7261.74"/>
    <x v="1"/>
    <s v="tier - 3"/>
    <x v="1"/>
  </r>
  <r>
    <s v="Id886"/>
    <s v="Ms."/>
    <s v="Bronwyn"/>
    <s v="Van Vugt"/>
    <x v="688"/>
    <x v="85"/>
    <x v="0"/>
    <x v="0"/>
    <x v="1"/>
    <s v="yes"/>
    <x v="3"/>
    <x v="1"/>
    <x v="1"/>
    <s v="25-Oct-1973"/>
    <x v="29"/>
    <n v="7265.58"/>
    <x v="0"/>
    <s v="tier - 2"/>
    <x v="0"/>
  </r>
  <r>
    <s v="Id887"/>
    <s v="Ms."/>
    <s v="Taylor J"/>
    <s v="Feehley"/>
    <x v="689"/>
    <x v="65"/>
    <x v="0"/>
    <x v="0"/>
    <x v="1"/>
    <s v="No"/>
    <x v="0"/>
    <x v="0"/>
    <x v="1"/>
    <s v="4-Aug-1981"/>
    <x v="19"/>
    <n v="7265.7"/>
    <x v="1"/>
    <s v="tier - 3"/>
    <x v="1"/>
  </r>
  <r>
    <s v="Id888"/>
    <s v="Mrs"/>
    <s v=".  Kimberly M."/>
    <s v="Ashworth"/>
    <x v="690"/>
    <x v="149"/>
    <x v="0"/>
    <x v="0"/>
    <x v="1"/>
    <s v="No"/>
    <x v="0"/>
    <x v="0"/>
    <x v="1"/>
    <s v="18-Dec-1976"/>
    <x v="35"/>
    <n v="7273.02"/>
    <x v="0"/>
    <s v="tier - 1"/>
    <x v="0"/>
  </r>
  <r>
    <s v="Id889"/>
    <s v="Mr."/>
    <s v="Joshua E."/>
    <s v="Hansen"/>
    <x v="691"/>
    <x v="178"/>
    <x v="0"/>
    <x v="0"/>
    <x v="1"/>
    <s v="No"/>
    <x v="3"/>
    <x v="0"/>
    <x v="1"/>
    <s v="2-Nov-1985"/>
    <x v="20"/>
    <n v="7281.51"/>
    <x v="0"/>
    <s v="tier - 1"/>
    <x v="1"/>
  </r>
  <r>
    <s v="Id890"/>
    <s v="Mr."/>
    <s v="Jeffrey"/>
    <s v="Czyz"/>
    <x v="692"/>
    <x v="499"/>
    <x v="0"/>
    <x v="0"/>
    <x v="1"/>
    <s v="No"/>
    <x v="0"/>
    <x v="1"/>
    <x v="0"/>
    <s v="26-Dec-1966"/>
    <x v="37"/>
    <n v="7302.46"/>
    <x v="1"/>
    <s v="tier - 1"/>
    <x v="1"/>
  </r>
  <r>
    <s v="Id891"/>
    <s v="Mr."/>
    <s v="Andrew R"/>
    <s v="Bauder"/>
    <x v="664"/>
    <x v="469"/>
    <x v="0"/>
    <x v="0"/>
    <x v="1"/>
    <s v="No"/>
    <x v="0"/>
    <x v="1"/>
    <x v="0"/>
    <s v="6-Jun-1965"/>
    <x v="38"/>
    <n v="7304.65"/>
    <x v="1"/>
    <s v="tier - 3"/>
    <x v="0"/>
  </r>
  <r>
    <s v="Id892"/>
    <s v="Mr."/>
    <s v="Francisco J. Sr."/>
    <s v="Mendoza"/>
    <x v="693"/>
    <x v="265"/>
    <x v="0"/>
    <x v="0"/>
    <x v="1"/>
    <s v="No"/>
    <x v="0"/>
    <x v="0"/>
    <x v="0"/>
    <s v="25-Jun-1965"/>
    <x v="39"/>
    <n v="7318.21"/>
    <x v="1"/>
    <s v="tier - 1"/>
    <x v="0"/>
  </r>
  <r>
    <s v="Id893"/>
    <s v="Mrs"/>
    <s v=".  Rhonda"/>
    <s v="Glass"/>
    <x v="694"/>
    <x v="500"/>
    <x v="0"/>
    <x v="0"/>
    <x v="1"/>
    <s v="No"/>
    <x v="0"/>
    <x v="0"/>
    <x v="2"/>
    <s v="11-Aug-1972"/>
    <x v="30"/>
    <n v="7318.22"/>
    <x v="0"/>
    <s v="tier - 3"/>
    <x v="1"/>
  </r>
  <r>
    <s v="Id894"/>
    <s v="Mr."/>
    <s v="John"/>
    <s v="Butcher"/>
    <x v="570"/>
    <x v="501"/>
    <x v="0"/>
    <x v="1"/>
    <x v="1"/>
    <s v="yes"/>
    <x v="3"/>
    <x v="1"/>
    <x v="0"/>
    <s v="11-Jul-1965"/>
    <x v="39"/>
    <n v="7322.86"/>
    <x v="1"/>
    <s v="tier - 3"/>
    <x v="1"/>
  </r>
  <r>
    <s v="Id895"/>
    <s v="Mr."/>
    <s v="Miles J."/>
    <s v="Traiser"/>
    <x v="247"/>
    <x v="453"/>
    <x v="0"/>
    <x v="1"/>
    <x v="1"/>
    <s v="yes"/>
    <x v="3"/>
    <x v="1"/>
    <x v="0"/>
    <s v="15-Nov-2004"/>
    <x v="9"/>
    <n v="7323.73"/>
    <x v="0"/>
    <s v="tier - 2"/>
    <x v="8"/>
  </r>
  <r>
    <s v="Id896"/>
    <s v="Ms."/>
    <s v="Justyna I."/>
    <s v="Mudy-Mader"/>
    <x v="65"/>
    <x v="400"/>
    <x v="0"/>
    <x v="0"/>
    <x v="1"/>
    <s v="No"/>
    <x v="0"/>
    <x v="0"/>
    <x v="0"/>
    <s v="19-Jun-1979"/>
    <x v="25"/>
    <n v="7325.05"/>
    <x v="0"/>
    <s v="tier - 3"/>
    <x v="8"/>
  </r>
  <r>
    <s v="Id897"/>
    <s v="Ms."/>
    <s v="Lucille"/>
    <s v="Rogers"/>
    <x v="467"/>
    <x v="20"/>
    <x v="0"/>
    <x v="0"/>
    <x v="1"/>
    <s v="No"/>
    <x v="0"/>
    <x v="1"/>
    <x v="0"/>
    <s v="25-Jul-1984"/>
    <x v="21"/>
    <n v="7325.47"/>
    <x v="0"/>
    <s v="tier - 1"/>
    <x v="1"/>
  </r>
  <r>
    <s v="Id898"/>
    <s v="Ms."/>
    <s v="April"/>
    <s v="Woo"/>
    <x v="257"/>
    <x v="502"/>
    <x v="0"/>
    <x v="0"/>
    <x v="1"/>
    <s v="No"/>
    <x v="0"/>
    <x v="2"/>
    <x v="0"/>
    <s v="19-Sep-1979"/>
    <x v="25"/>
    <n v="7337.75"/>
    <x v="0"/>
    <s v="tier - 3"/>
    <x v="2"/>
  </r>
  <r>
    <s v="Id899"/>
    <s v="Mr."/>
    <s v="Robert"/>
    <s v="Walsh"/>
    <x v="695"/>
    <x v="58"/>
    <x v="0"/>
    <x v="0"/>
    <x v="1"/>
    <s v="No"/>
    <x v="3"/>
    <x v="0"/>
    <x v="1"/>
    <s v="15-Jun-1986"/>
    <x v="18"/>
    <n v="7339.93"/>
    <x v="0"/>
    <s v="tier - 2"/>
    <x v="1"/>
  </r>
  <r>
    <s v="Id900"/>
    <s v="Mrs"/>
    <s v=".  Alyssa"/>
    <s v="White"/>
    <x v="696"/>
    <x v="12"/>
    <x v="0"/>
    <x v="0"/>
    <x v="1"/>
    <s v="yes"/>
    <x v="3"/>
    <x v="0"/>
    <x v="0"/>
    <s v="18-Dec-1977"/>
    <x v="26"/>
    <n v="7345.08"/>
    <x v="0"/>
    <s v="tier - 1"/>
    <x v="2"/>
  </r>
  <r>
    <s v="Id901"/>
    <s v="Ms."/>
    <s v="Jessica E."/>
    <s v="Sheppard"/>
    <x v="401"/>
    <x v="103"/>
    <x v="0"/>
    <x v="0"/>
    <x v="1"/>
    <s v="yes"/>
    <x v="1"/>
    <x v="1"/>
    <x v="2"/>
    <s v="26-Jun-1979"/>
    <x v="25"/>
    <n v="7345.73"/>
    <x v="0"/>
    <s v="tier - 1"/>
    <x v="0"/>
  </r>
  <r>
    <s v="Id902"/>
    <s v="Mr."/>
    <s v="Patrick J."/>
    <s v="Doran"/>
    <x v="697"/>
    <x v="81"/>
    <x v="0"/>
    <x v="1"/>
    <x v="1"/>
    <s v="No"/>
    <x v="3"/>
    <x v="0"/>
    <x v="2"/>
    <s v="1-Dec-1977"/>
    <x v="26"/>
    <n v="7348.14"/>
    <x v="0"/>
    <s v="tier - 1"/>
    <x v="2"/>
  </r>
  <r>
    <s v="Id903"/>
    <s v="Ms."/>
    <s v="Emilie"/>
    <s v="Labrosse"/>
    <x v="698"/>
    <x v="130"/>
    <x v="0"/>
    <x v="0"/>
    <x v="1"/>
    <s v="No"/>
    <x v="0"/>
    <x v="2"/>
    <x v="0"/>
    <s v="5-Oct-1993"/>
    <x v="1"/>
    <n v="7349.12"/>
    <x v="0"/>
    <s v="tier - 2"/>
    <x v="11"/>
  </r>
  <r>
    <s v="Id904"/>
    <s v="Ms."/>
    <s v="Caitlin B."/>
    <s v="Thomas"/>
    <x v="699"/>
    <x v="503"/>
    <x v="0"/>
    <x v="0"/>
    <x v="1"/>
    <s v="No"/>
    <x v="0"/>
    <x v="2"/>
    <x v="0"/>
    <s v="21-Jun-1983"/>
    <x v="22"/>
    <n v="7357.49"/>
    <x v="0"/>
    <s v="tier - 2"/>
    <x v="1"/>
  </r>
  <r>
    <s v="Id905"/>
    <s v="Mr."/>
    <s v="Joseph W"/>
    <s v="Lesniak"/>
    <x v="566"/>
    <x v="200"/>
    <x v="0"/>
    <x v="0"/>
    <x v="1"/>
    <s v="No"/>
    <x v="0"/>
    <x v="0"/>
    <x v="1"/>
    <s v="16-Jul-1981"/>
    <x v="19"/>
    <n v="7358.18"/>
    <x v="0"/>
    <s v="tier - 3"/>
    <x v="8"/>
  </r>
  <r>
    <s v="Id906"/>
    <s v="Ms."/>
    <s v="Wendy"/>
    <s v="Prowse"/>
    <x v="700"/>
    <x v="70"/>
    <x v="0"/>
    <x v="1"/>
    <x v="1"/>
    <s v="No"/>
    <x v="3"/>
    <x v="0"/>
    <x v="2"/>
    <s v="9-Dec-1965"/>
    <x v="39"/>
    <n v="7362.31"/>
    <x v="1"/>
    <s v="tier - 3"/>
    <x v="0"/>
  </r>
  <r>
    <s v="Id907"/>
    <s v="Mrs"/>
    <s v=".  Leah L."/>
    <s v="Seigel"/>
    <x v="677"/>
    <x v="208"/>
    <x v="0"/>
    <x v="1"/>
    <x v="1"/>
    <s v="yes"/>
    <x v="3"/>
    <x v="0"/>
    <x v="1"/>
    <s v="24-Nov-1981"/>
    <x v="19"/>
    <n v="7371.77"/>
    <x v="0"/>
    <s v="tier - 1"/>
    <x v="2"/>
  </r>
  <r>
    <s v="Id908"/>
    <s v="Mr."/>
    <s v="Wayne L."/>
    <s v="Blas"/>
    <x v="25"/>
    <x v="386"/>
    <x v="0"/>
    <x v="0"/>
    <x v="1"/>
    <s v="yes"/>
    <x v="0"/>
    <x v="0"/>
    <x v="0"/>
    <s v="22-Jul-1993"/>
    <x v="1"/>
    <n v="7388.85"/>
    <x v="0"/>
    <s v="tier - 2"/>
    <x v="14"/>
  </r>
  <r>
    <s v="Id909"/>
    <s v="Mr."/>
    <s v="Jason M."/>
    <s v="Simpson"/>
    <x v="701"/>
    <x v="31"/>
    <x v="0"/>
    <x v="0"/>
    <x v="1"/>
    <s v="yes"/>
    <x v="3"/>
    <x v="0"/>
    <x v="2"/>
    <s v="5-Dec-1965"/>
    <x v="39"/>
    <n v="7403.98"/>
    <x v="1"/>
    <s v="tier - 2"/>
    <x v="0"/>
  </r>
  <r>
    <s v="Id910"/>
    <s v="Mr."/>
    <s v="Floris"/>
    <s v="Gierman"/>
    <x v="44"/>
    <x v="271"/>
    <x v="0"/>
    <x v="0"/>
    <x v="1"/>
    <s v="No"/>
    <x v="0"/>
    <x v="0"/>
    <x v="0"/>
    <s v="19-Sep-1983"/>
    <x v="22"/>
    <n v="7418.52"/>
    <x v="0"/>
    <s v="tier - 2"/>
    <x v="2"/>
  </r>
  <r>
    <s v="Id911"/>
    <s v="Mr."/>
    <s v="Marc"/>
    <s v="Jeuland"/>
    <x v="702"/>
    <x v="353"/>
    <x v="0"/>
    <x v="0"/>
    <x v="1"/>
    <s v="yes"/>
    <x v="3"/>
    <x v="0"/>
    <x v="2"/>
    <s v="12-Nov-1978"/>
    <x v="27"/>
    <n v="7419.48"/>
    <x v="0"/>
    <s v="tier - 2"/>
    <x v="1"/>
  </r>
  <r>
    <s v="Id912"/>
    <s v="Mr."/>
    <s v="Christopher"/>
    <s v="Chorney"/>
    <x v="525"/>
    <x v="374"/>
    <x v="0"/>
    <x v="0"/>
    <x v="1"/>
    <s v="No"/>
    <x v="0"/>
    <x v="0"/>
    <x v="2"/>
    <s v="2-Dec-1978"/>
    <x v="27"/>
    <n v="7421.19"/>
    <x v="0"/>
    <s v="tier - 3"/>
    <x v="1"/>
  </r>
  <r>
    <s v="Id913"/>
    <s v="Mr."/>
    <s v="Kevin"/>
    <s v="Rook"/>
    <x v="703"/>
    <x v="159"/>
    <x v="0"/>
    <x v="0"/>
    <x v="1"/>
    <s v="yes"/>
    <x v="3"/>
    <x v="0"/>
    <x v="2"/>
    <s v="25-Aug-1977"/>
    <x v="26"/>
    <n v="7441.05"/>
    <x v="1"/>
    <s v="tier - 2"/>
    <x v="2"/>
  </r>
  <r>
    <s v="Id914"/>
    <s v="Mr."/>
    <s v="Aharon N"/>
    <s v="Wright"/>
    <x v="524"/>
    <x v="252"/>
    <x v="0"/>
    <x v="0"/>
    <x v="1"/>
    <s v="yes"/>
    <x v="3"/>
    <x v="1"/>
    <x v="2"/>
    <s v="1-Sep-1979"/>
    <x v="25"/>
    <n v="7441.5"/>
    <x v="1"/>
    <s v="tier - 2"/>
    <x v="2"/>
  </r>
  <r>
    <s v="Id915"/>
    <s v="Mr."/>
    <s v="Lawrence D."/>
    <s v="Chin"/>
    <x v="190"/>
    <x v="251"/>
    <x v="0"/>
    <x v="0"/>
    <x v="1"/>
    <s v="yes"/>
    <x v="3"/>
    <x v="1"/>
    <x v="2"/>
    <s v="7-Jul-1980"/>
    <x v="24"/>
    <n v="7443.64"/>
    <x v="0"/>
    <s v="tier - 3"/>
    <x v="1"/>
  </r>
  <r>
    <s v="Id916"/>
    <s v="Mr."/>
    <s v="Malcolm"/>
    <s v="White"/>
    <x v="704"/>
    <x v="352"/>
    <x v="1"/>
    <x v="0"/>
    <x v="1"/>
    <s v="No"/>
    <x v="3"/>
    <x v="2"/>
    <x v="2"/>
    <s v="25-Sep-1977"/>
    <x v="26"/>
    <n v="7445.92"/>
    <x v="1"/>
    <s v="tier - 1"/>
    <x v="2"/>
  </r>
  <r>
    <s v="Id917"/>
    <s v="Ms."/>
    <s v="Anna E."/>
    <s v="Savage"/>
    <x v="705"/>
    <x v="306"/>
    <x v="0"/>
    <x v="0"/>
    <x v="1"/>
    <s v="yes"/>
    <x v="0"/>
    <x v="0"/>
    <x v="0"/>
    <s v="30-Sep-1977"/>
    <x v="26"/>
    <n v="7448.4"/>
    <x v="1"/>
    <s v="tier - 3"/>
    <x v="12"/>
  </r>
  <r>
    <s v="Id918"/>
    <s v="Ms."/>
    <s v="Jenny"/>
    <s v="Hitchings"/>
    <x v="425"/>
    <x v="423"/>
    <x v="0"/>
    <x v="0"/>
    <x v="1"/>
    <s v="yes"/>
    <x v="0"/>
    <x v="1"/>
    <x v="0"/>
    <s v="1-Jun-2001"/>
    <x v="10"/>
    <n v="7450.36"/>
    <x v="0"/>
    <s v="tier - 2"/>
    <x v="1"/>
  </r>
  <r>
    <s v="Id919"/>
    <s v="Ms."/>
    <s v="Melissa L"/>
    <s v="Truitt"/>
    <x v="443"/>
    <x v="504"/>
    <x v="0"/>
    <x v="0"/>
    <x v="1"/>
    <s v="yes"/>
    <x v="0"/>
    <x v="0"/>
    <x v="0"/>
    <s v="4-Aug-1967"/>
    <x v="40"/>
    <n v="7463.51"/>
    <x v="1"/>
    <s v="tier - 3"/>
    <x v="0"/>
  </r>
  <r>
    <s v="Id920"/>
    <s v="Ms."/>
    <s v="Chia J."/>
    <s v="Chang"/>
    <x v="171"/>
    <x v="279"/>
    <x v="0"/>
    <x v="0"/>
    <x v="1"/>
    <s v="No"/>
    <x v="0"/>
    <x v="0"/>
    <x v="0"/>
    <s v="14-Jun-1996"/>
    <x v="8"/>
    <n v="7487.38"/>
    <x v="0"/>
    <s v="tier - 3"/>
    <x v="1"/>
  </r>
  <r>
    <s v="Id921"/>
    <s v="Ms."/>
    <s v="Laura A"/>
    <s v="Frey"/>
    <x v="85"/>
    <x v="173"/>
    <x v="0"/>
    <x v="0"/>
    <x v="1"/>
    <s v="yes"/>
    <x v="3"/>
    <x v="0"/>
    <x v="2"/>
    <s v="15-Dec-1988"/>
    <x v="15"/>
    <n v="7494.63"/>
    <x v="0"/>
    <s v="tier - 3"/>
    <x v="7"/>
  </r>
  <r>
    <s v="Id922"/>
    <s v="Ms."/>
    <s v="Aditi"/>
    <s v="Krishna"/>
    <x v="382"/>
    <x v="339"/>
    <x v="0"/>
    <x v="0"/>
    <x v="1"/>
    <s v="yes"/>
    <x v="3"/>
    <x v="0"/>
    <x v="2"/>
    <s v="28-Oct-1997"/>
    <x v="6"/>
    <n v="7504.3"/>
    <x v="0"/>
    <s v="tier - 1"/>
    <x v="1"/>
  </r>
  <r>
    <s v="Id923"/>
    <s v="Ms."/>
    <s v="Leah A."/>
    <s v="Maher"/>
    <x v="80"/>
    <x v="480"/>
    <x v="0"/>
    <x v="0"/>
    <x v="1"/>
    <s v="No"/>
    <x v="0"/>
    <x v="0"/>
    <x v="0"/>
    <s v="10-Jul-1983"/>
    <x v="22"/>
    <n v="7512.27"/>
    <x v="1"/>
    <s v="tier - 2"/>
    <x v="2"/>
  </r>
  <r>
    <s v="Id924"/>
    <s v="Ms."/>
    <s v="Marianne"/>
    <s v="Boivin"/>
    <x v="683"/>
    <x v="69"/>
    <x v="0"/>
    <x v="0"/>
    <x v="1"/>
    <s v="yes"/>
    <x v="3"/>
    <x v="1"/>
    <x v="2"/>
    <s v="18-Oct-1978"/>
    <x v="27"/>
    <n v="7518.03"/>
    <x v="0"/>
    <s v="tier - 3"/>
    <x v="1"/>
  </r>
  <r>
    <s v="Id925"/>
    <s v="Ms."/>
    <s v="Carla"/>
    <s v="McAlister"/>
    <x v="88"/>
    <x v="64"/>
    <x v="0"/>
    <x v="0"/>
    <x v="1"/>
    <s v="No"/>
    <x v="0"/>
    <x v="0"/>
    <x v="0"/>
    <s v="10-Oct-1976"/>
    <x v="35"/>
    <n v="7526.71"/>
    <x v="1"/>
    <s v="tier - 1"/>
    <x v="1"/>
  </r>
  <r>
    <s v="Id926"/>
    <s v="Ms."/>
    <s v="Oksana"/>
    <s v="Akhmedova"/>
    <x v="706"/>
    <x v="178"/>
    <x v="0"/>
    <x v="0"/>
    <x v="1"/>
    <s v="yes"/>
    <x v="3"/>
    <x v="1"/>
    <x v="1"/>
    <s v="14-Dec-1978"/>
    <x v="27"/>
    <n v="7531.7"/>
    <x v="0"/>
    <s v="tier - 1"/>
    <x v="0"/>
  </r>
  <r>
    <s v="Id927"/>
    <s v="Ms."/>
    <s v="Rebecca B."/>
    <s v="Tucker"/>
    <x v="316"/>
    <x v="47"/>
    <x v="0"/>
    <x v="0"/>
    <x v="1"/>
    <s v="yes"/>
    <x v="3"/>
    <x v="2"/>
    <x v="2"/>
    <s v="22-Aug-1984"/>
    <x v="21"/>
    <n v="7537.16"/>
    <x v="0"/>
    <s v="tier - 2"/>
    <x v="1"/>
  </r>
  <r>
    <s v="Id928"/>
    <s v="Ms."/>
    <s v="Maria A."/>
    <s v="Gramelspacher"/>
    <x v="567"/>
    <x v="205"/>
    <x v="0"/>
    <x v="0"/>
    <x v="1"/>
    <s v="No"/>
    <x v="0"/>
    <x v="2"/>
    <x v="0"/>
    <s v="15-Dec-1988"/>
    <x v="15"/>
    <n v="7538.52"/>
    <x v="0"/>
    <s v="tier - 2"/>
    <x v="1"/>
  </r>
  <r>
    <s v="Id929"/>
    <s v="Mrs"/>
    <s v=".  Lisa M"/>
    <s v="Goldsmith"/>
    <x v="707"/>
    <x v="251"/>
    <x v="0"/>
    <x v="0"/>
    <x v="1"/>
    <s v="No"/>
    <x v="0"/>
    <x v="0"/>
    <x v="2"/>
    <s v="14-Aug-1994"/>
    <x v="11"/>
    <n v="7567.13"/>
    <x v="0"/>
    <s v="tier - 2"/>
    <x v="11"/>
  </r>
  <r>
    <s v="Id930"/>
    <s v="Mr."/>
    <s v="Steve Jr."/>
    <s v="Tranter"/>
    <x v="355"/>
    <x v="505"/>
    <x v="0"/>
    <x v="0"/>
    <x v="1"/>
    <s v="yes"/>
    <x v="1"/>
    <x v="0"/>
    <x v="2"/>
    <s v="17-Jul-1967"/>
    <x v="40"/>
    <n v="7585.62"/>
    <x v="1"/>
    <s v="tier - 2"/>
    <x v="0"/>
  </r>
  <r>
    <s v="Id931"/>
    <s v="Mrs"/>
    <s v=".  Tiffany"/>
    <s v="Tu"/>
    <x v="708"/>
    <x v="478"/>
    <x v="0"/>
    <x v="1"/>
    <x v="1"/>
    <s v="No"/>
    <x v="3"/>
    <x v="0"/>
    <x v="1"/>
    <s v="30-Sep-1997"/>
    <x v="6"/>
    <n v="7607.03"/>
    <x v="0"/>
    <s v="tier - 2"/>
    <x v="1"/>
  </r>
  <r>
    <s v="Id932"/>
    <s v="Mr."/>
    <s v="Greg"/>
    <s v="Kaczka"/>
    <x v="124"/>
    <x v="288"/>
    <x v="0"/>
    <x v="0"/>
    <x v="1"/>
    <s v="yes"/>
    <x v="3"/>
    <x v="0"/>
    <x v="1"/>
    <s v="3-Jul-1968"/>
    <x v="36"/>
    <n v="7609.6"/>
    <x v="1"/>
    <s v="tier - 2"/>
    <x v="1"/>
  </r>
  <r>
    <s v="Id933"/>
    <s v="Mr."/>
    <s v="Dale"/>
    <s v="Hunter"/>
    <x v="350"/>
    <x v="506"/>
    <x v="0"/>
    <x v="1"/>
    <x v="1"/>
    <s v="yes"/>
    <x v="3"/>
    <x v="1"/>
    <x v="0"/>
    <s v="17-Sep-1996"/>
    <x v="8"/>
    <n v="7623.13"/>
    <x v="0"/>
    <s v="tier - 3"/>
    <x v="2"/>
  </r>
  <r>
    <s v="Id934"/>
    <s v="Ms."/>
    <s v="Brittany A."/>
    <s v="Moran"/>
    <x v="709"/>
    <x v="427"/>
    <x v="0"/>
    <x v="1"/>
    <x v="1"/>
    <s v="yes"/>
    <x v="3"/>
    <x v="1"/>
    <x v="1"/>
    <s v="28-Nov-1978"/>
    <x v="27"/>
    <n v="7623.52"/>
    <x v="0"/>
    <s v="tier - 1"/>
    <x v="2"/>
  </r>
  <r>
    <s v="Id935"/>
    <s v="Mr."/>
    <s v="Robert S"/>
    <s v="Ashby"/>
    <x v="710"/>
    <x v="117"/>
    <x v="0"/>
    <x v="0"/>
    <x v="1"/>
    <s v="yes"/>
    <x v="3"/>
    <x v="1"/>
    <x v="2"/>
    <s v="6-Nov-1978"/>
    <x v="27"/>
    <n v="7624.63"/>
    <x v="0"/>
    <s v="tier - 1"/>
    <x v="2"/>
  </r>
  <r>
    <s v="Id936"/>
    <s v="Mr."/>
    <s v="Cameron"/>
    <s v="Ausen"/>
    <x v="276"/>
    <x v="82"/>
    <x v="0"/>
    <x v="0"/>
    <x v="1"/>
    <s v="yes"/>
    <x v="3"/>
    <x v="1"/>
    <x v="2"/>
    <s v="29-Nov-1978"/>
    <x v="27"/>
    <n v="7626.99"/>
    <x v="0"/>
    <s v="tier - 2"/>
    <x v="2"/>
  </r>
  <r>
    <s v="Id937"/>
    <s v="Mrs"/>
    <s v=".  Ulrike"/>
    <s v="Savage"/>
    <x v="677"/>
    <x v="169"/>
    <x v="0"/>
    <x v="0"/>
    <x v="1"/>
    <s v="No"/>
    <x v="3"/>
    <x v="0"/>
    <x v="1"/>
    <s v="24-Aug-1978"/>
    <x v="27"/>
    <n v="7633.72"/>
    <x v="0"/>
    <s v="tier - 1"/>
    <x v="0"/>
  </r>
  <r>
    <s v="Id938"/>
    <s v="Ms."/>
    <s v="Katlyn A."/>
    <s v="O'Leary"/>
    <x v="711"/>
    <x v="140"/>
    <x v="0"/>
    <x v="1"/>
    <x v="1"/>
    <s v="yes"/>
    <x v="3"/>
    <x v="2"/>
    <x v="2"/>
    <s v="13-Dec-2001"/>
    <x v="3"/>
    <n v="7636.92"/>
    <x v="0"/>
    <s v="tier - 3"/>
    <x v="1"/>
  </r>
  <r>
    <s v="Id939"/>
    <s v="Mr."/>
    <s v="Morgan B."/>
    <s v="Scoville"/>
    <x v="712"/>
    <x v="243"/>
    <x v="0"/>
    <x v="0"/>
    <x v="1"/>
    <s v="No"/>
    <x v="0"/>
    <x v="0"/>
    <x v="2"/>
    <s v="20-Jun-1980"/>
    <x v="24"/>
    <n v="7639.42"/>
    <x v="0"/>
    <s v="tier - 2"/>
    <x v="8"/>
  </r>
  <r>
    <s v="Id940"/>
    <s v="Mr."/>
    <s v="Peter"/>
    <s v="Kaus"/>
    <x v="713"/>
    <x v="310"/>
    <x v="0"/>
    <x v="0"/>
    <x v="1"/>
    <s v="yes"/>
    <x v="1"/>
    <x v="0"/>
    <x v="0"/>
    <s v="24-Jul-1980"/>
    <x v="24"/>
    <n v="7640.31"/>
    <x v="0"/>
    <s v="tier - 1"/>
    <x v="0"/>
  </r>
  <r>
    <s v="Id941"/>
    <s v="Ms."/>
    <s v="Chandler"/>
    <s v="Rainey"/>
    <x v="184"/>
    <x v="507"/>
    <x v="0"/>
    <x v="0"/>
    <x v="1"/>
    <s v="yes"/>
    <x v="1"/>
    <x v="0"/>
    <x v="2"/>
    <s v="15-Jun-1999"/>
    <x v="7"/>
    <n v="7642.05"/>
    <x v="0"/>
    <s v="tier - 2"/>
    <x v="14"/>
  </r>
  <r>
    <s v="Id942"/>
    <s v="Ms."/>
    <s v="Silvana M."/>
    <s v="Rasch"/>
    <x v="570"/>
    <x v="180"/>
    <x v="0"/>
    <x v="0"/>
    <x v="1"/>
    <s v="yes"/>
    <x v="1"/>
    <x v="1"/>
    <x v="2"/>
    <s v="16-Oct-1980"/>
    <x v="24"/>
    <n v="7650.77"/>
    <x v="0"/>
    <s v="tier - 2"/>
    <x v="8"/>
  </r>
  <r>
    <s v="Id943"/>
    <s v="Ms."/>
    <s v="Natty"/>
    <s v="Plunkett"/>
    <x v="276"/>
    <x v="98"/>
    <x v="0"/>
    <x v="0"/>
    <x v="1"/>
    <s v="yes"/>
    <x v="1"/>
    <x v="1"/>
    <x v="2"/>
    <s v="10-Aug-1993"/>
    <x v="1"/>
    <n v="7650.8"/>
    <x v="0"/>
    <s v="tier - 2"/>
    <x v="1"/>
  </r>
  <r>
    <s v="Id944"/>
    <s v="Mr."/>
    <s v="Nicholas T"/>
    <s v="Murphy"/>
    <x v="209"/>
    <x v="83"/>
    <x v="0"/>
    <x v="0"/>
    <x v="1"/>
    <s v="No"/>
    <x v="0"/>
    <x v="0"/>
    <x v="2"/>
    <s v="30-Sep-1998"/>
    <x v="2"/>
    <n v="7652.26"/>
    <x v="0"/>
    <s v="tier - 3"/>
    <x v="9"/>
  </r>
  <r>
    <s v="Id945"/>
    <s v="Ms."/>
    <s v="Rebecca"/>
    <s v="Gusmer"/>
    <x v="237"/>
    <x v="508"/>
    <x v="0"/>
    <x v="0"/>
    <x v="1"/>
    <s v="yes"/>
    <x v="1"/>
    <x v="1"/>
    <x v="2"/>
    <s v="27-Dec-1965"/>
    <x v="39"/>
    <n v="7657.69"/>
    <x v="1"/>
    <s v="tier - 3"/>
    <x v="1"/>
  </r>
  <r>
    <s v="Id946"/>
    <s v="Mr."/>
    <s v="John"/>
    <s v="Loftus"/>
    <x v="66"/>
    <x v="509"/>
    <x v="0"/>
    <x v="0"/>
    <x v="1"/>
    <s v="yes"/>
    <x v="3"/>
    <x v="0"/>
    <x v="0"/>
    <s v="9-Oct-1976"/>
    <x v="35"/>
    <n v="7662.47"/>
    <x v="0"/>
    <s v="tier - 1"/>
    <x v="2"/>
  </r>
  <r>
    <s v="Id947"/>
    <s v="Mr."/>
    <s v="Antony G"/>
    <s v="Scott"/>
    <x v="714"/>
    <x v="507"/>
    <x v="0"/>
    <x v="0"/>
    <x v="1"/>
    <s v="yes"/>
    <x v="3"/>
    <x v="1"/>
    <x v="2"/>
    <s v="24-Nov-1996"/>
    <x v="8"/>
    <n v="7670.75"/>
    <x v="0"/>
    <s v="tier - 2"/>
    <x v="16"/>
  </r>
  <r>
    <s v="Id948"/>
    <s v="Mr."/>
    <s v="Eric"/>
    <s v="Alvarez"/>
    <x v="715"/>
    <x v="510"/>
    <x v="0"/>
    <x v="0"/>
    <x v="1"/>
    <s v="No"/>
    <x v="0"/>
    <x v="0"/>
    <x v="0"/>
    <s v="13-Sep-1995"/>
    <x v="4"/>
    <n v="7676.4"/>
    <x v="0"/>
    <s v="tier - 1"/>
    <x v="1"/>
  </r>
  <r>
    <s v="Id949"/>
    <s v="Mr."/>
    <s v="Erik"/>
    <s v="Petersson"/>
    <x v="716"/>
    <x v="511"/>
    <x v="0"/>
    <x v="0"/>
    <x v="1"/>
    <s v="No"/>
    <x v="0"/>
    <x v="0"/>
    <x v="0"/>
    <s v="11-Oct-1971"/>
    <x v="32"/>
    <n v="7680.92"/>
    <x v="0"/>
    <s v="tier - 1"/>
    <x v="0"/>
  </r>
  <r>
    <s v="Id950"/>
    <s v="Mr."/>
    <s v="Matthew T"/>
    <s v="Liaw"/>
    <x v="438"/>
    <x v="487"/>
    <x v="0"/>
    <x v="0"/>
    <x v="1"/>
    <s v="No"/>
    <x v="0"/>
    <x v="1"/>
    <x v="0"/>
    <s v="19-Dec-1981"/>
    <x v="19"/>
    <n v="7681.17"/>
    <x v="0"/>
    <s v="tier - 2"/>
    <x v="13"/>
  </r>
  <r>
    <s v="Id951"/>
    <s v="Ms."/>
    <s v="Cassandra"/>
    <s v="Tripaldi"/>
    <x v="330"/>
    <x v="371"/>
    <x v="0"/>
    <x v="0"/>
    <x v="1"/>
    <s v="No"/>
    <x v="1"/>
    <x v="0"/>
    <x v="0"/>
    <s v="18-Dec-1982"/>
    <x v="23"/>
    <n v="7682.67"/>
    <x v="0"/>
    <s v="tier - 1"/>
    <x v="0"/>
  </r>
  <r>
    <s v="Id952"/>
    <s v="Ms."/>
    <s v="Rosemary C"/>
    <s v="Kelley"/>
    <x v="717"/>
    <x v="512"/>
    <x v="0"/>
    <x v="0"/>
    <x v="1"/>
    <s v="No"/>
    <x v="0"/>
    <x v="0"/>
    <x v="0"/>
    <s v="12-Jul-1987"/>
    <x v="17"/>
    <n v="7684.62"/>
    <x v="0"/>
    <s v="tier - 3"/>
    <x v="11"/>
  </r>
  <r>
    <s v="Id953"/>
    <s v="Ms."/>
    <s v="Carrie A."/>
    <s v="Endara"/>
    <x v="516"/>
    <x v="333"/>
    <x v="0"/>
    <x v="0"/>
    <x v="1"/>
    <s v="No"/>
    <x v="0"/>
    <x v="0"/>
    <x v="0"/>
    <s v="29-Dec-1978"/>
    <x v="27"/>
    <n v="7726.85"/>
    <x v="2"/>
    <s v="tier - 2"/>
    <x v="2"/>
  </r>
  <r>
    <s v="Id954"/>
    <s v="Mr."/>
    <s v="Gerardo Sr."/>
    <s v="Valle"/>
    <x v="628"/>
    <x v="187"/>
    <x v="0"/>
    <x v="0"/>
    <x v="1"/>
    <s v="No"/>
    <x v="0"/>
    <x v="3"/>
    <x v="0"/>
    <s v="2-Jun-1979"/>
    <x v="27"/>
    <n v="7727.25"/>
    <x v="0"/>
    <s v="tier - 3"/>
    <x v="1"/>
  </r>
  <r>
    <s v="Id955"/>
    <s v="Mr."/>
    <s v="Matthew R."/>
    <s v="Germain"/>
    <x v="718"/>
    <x v="513"/>
    <x v="0"/>
    <x v="0"/>
    <x v="1"/>
    <s v="yes"/>
    <x v="1"/>
    <x v="0"/>
    <x v="0"/>
    <s v="10-Sep-1980"/>
    <x v="24"/>
    <n v="7729.65"/>
    <x v="1"/>
    <s v="tier - 1"/>
    <x v="5"/>
  </r>
  <r>
    <s v="Id956"/>
    <s v="Mrs"/>
    <s v=".  Meghan E"/>
    <s v="Finecey"/>
    <x v="719"/>
    <x v="133"/>
    <x v="0"/>
    <x v="0"/>
    <x v="1"/>
    <s v="yes"/>
    <x v="3"/>
    <x v="0"/>
    <x v="2"/>
    <s v="4-Dec-1978"/>
    <x v="27"/>
    <n v="7731.43"/>
    <x v="1"/>
    <s v="tier - 2"/>
    <x v="0"/>
  </r>
  <r>
    <s v="Id957"/>
    <s v="Mr."/>
    <s v="Eric"/>
    <s v="Mendoza"/>
    <x v="720"/>
    <x v="323"/>
    <x v="0"/>
    <x v="0"/>
    <x v="1"/>
    <s v="No"/>
    <x v="0"/>
    <x v="2"/>
    <x v="0"/>
    <s v="29-Aug-1977"/>
    <x v="26"/>
    <n v="7731.86"/>
    <x v="0"/>
    <s v="tier - 3"/>
    <x v="1"/>
  </r>
  <r>
    <s v="Id958"/>
    <s v="Ms."/>
    <s v="Lisa B"/>
    <s v="Roe"/>
    <x v="67"/>
    <x v="514"/>
    <x v="0"/>
    <x v="0"/>
    <x v="1"/>
    <s v="No"/>
    <x v="0"/>
    <x v="0"/>
    <x v="0"/>
    <s v="18-Jul-1965"/>
    <x v="39"/>
    <n v="7736.39"/>
    <x v="1"/>
    <s v="tier - 2"/>
    <x v="0"/>
  </r>
  <r>
    <s v="Id959"/>
    <s v="Mrs"/>
    <s v=".  Jane R."/>
    <s v="Webb"/>
    <x v="721"/>
    <x v="39"/>
    <x v="0"/>
    <x v="0"/>
    <x v="1"/>
    <s v="No"/>
    <x v="0"/>
    <x v="0"/>
    <x v="2"/>
    <s v="4-Sep-1978"/>
    <x v="27"/>
    <n v="7740.34"/>
    <x v="2"/>
    <s v="tier - 1"/>
    <x v="2"/>
  </r>
  <r>
    <s v="Id960"/>
    <s v="Ms."/>
    <s v="Allison M"/>
    <s v="Stocker"/>
    <x v="391"/>
    <x v="515"/>
    <x v="0"/>
    <x v="1"/>
    <x v="1"/>
    <s v="yes"/>
    <x v="3"/>
    <x v="0"/>
    <x v="2"/>
    <s v="12-Dec-1976"/>
    <x v="35"/>
    <n v="7742.11"/>
    <x v="1"/>
    <s v="tier - 2"/>
    <x v="0"/>
  </r>
  <r>
    <s v="Id961"/>
    <s v="Mrs"/>
    <s v=".  Sarah E."/>
    <s v="Jacobson"/>
    <x v="722"/>
    <x v="49"/>
    <x v="0"/>
    <x v="1"/>
    <x v="1"/>
    <s v="yes"/>
    <x v="3"/>
    <x v="0"/>
    <x v="2"/>
    <s v="30-Jun-1981"/>
    <x v="19"/>
    <n v="7749.16"/>
    <x v="0"/>
    <s v="tier - 1"/>
    <x v="1"/>
  </r>
  <r>
    <s v="Id962"/>
    <s v="Mr."/>
    <s v="Philip J"/>
    <s v="Shaw"/>
    <x v="723"/>
    <x v="354"/>
    <x v="0"/>
    <x v="0"/>
    <x v="1"/>
    <s v="yes"/>
    <x v="1"/>
    <x v="0"/>
    <x v="0"/>
    <s v="21-Dec-1997"/>
    <x v="6"/>
    <n v="7763.06"/>
    <x v="0"/>
    <s v="tier - 1"/>
    <x v="1"/>
  </r>
  <r>
    <s v="Id963"/>
    <s v="Ms."/>
    <s v="Jillian A."/>
    <s v="Goodwin"/>
    <x v="25"/>
    <x v="82"/>
    <x v="1"/>
    <x v="0"/>
    <x v="1"/>
    <s v="No"/>
    <x v="3"/>
    <x v="0"/>
    <x v="2"/>
    <s v="6-Dec-1974"/>
    <x v="28"/>
    <n v="7789.64"/>
    <x v="2"/>
    <s v="tier - 3"/>
    <x v="0"/>
  </r>
  <r>
    <s v="Id964"/>
    <s v="Mrs"/>
    <s v=".  Laura D"/>
    <s v="Brock"/>
    <x v="724"/>
    <x v="67"/>
    <x v="0"/>
    <x v="0"/>
    <x v="1"/>
    <s v="yes"/>
    <x v="1"/>
    <x v="1"/>
    <x v="2"/>
    <s v="25-Dec-1999"/>
    <x v="7"/>
    <n v="7794.68"/>
    <x v="0"/>
    <s v="tier - 2"/>
    <x v="14"/>
  </r>
  <r>
    <s v="Id965"/>
    <s v="Ms."/>
    <s v="Megan E."/>
    <s v="Papp"/>
    <x v="625"/>
    <x v="516"/>
    <x v="0"/>
    <x v="0"/>
    <x v="1"/>
    <s v="No"/>
    <x v="0"/>
    <x v="1"/>
    <x v="0"/>
    <s v="2-Dec-1997"/>
    <x v="6"/>
    <n v="7803.77"/>
    <x v="0"/>
    <s v="tier - 3"/>
    <x v="1"/>
  </r>
  <r>
    <s v="Id966"/>
    <s v="Ms."/>
    <s v="Shannon J."/>
    <s v="Siragusa"/>
    <x v="725"/>
    <x v="458"/>
    <x v="0"/>
    <x v="0"/>
    <x v="1"/>
    <s v="yes"/>
    <x v="1"/>
    <x v="1"/>
    <x v="2"/>
    <s v="9-Nov-1974"/>
    <x v="28"/>
    <n v="7804.16"/>
    <x v="0"/>
    <s v="tier - 3"/>
    <x v="0"/>
  </r>
  <r>
    <s v="Id967"/>
    <s v="Ms."/>
    <s v="Rachelle M"/>
    <s v="Pizarro"/>
    <x v="14"/>
    <x v="517"/>
    <x v="0"/>
    <x v="0"/>
    <x v="1"/>
    <s v="No"/>
    <x v="0"/>
    <x v="0"/>
    <x v="0"/>
    <s v="21-Dec-1991"/>
    <x v="14"/>
    <n v="7812.67"/>
    <x v="0"/>
    <s v="tier - 1"/>
    <x v="1"/>
  </r>
  <r>
    <s v="Id968"/>
    <s v="Mr."/>
    <s v="Casey"/>
    <s v="Strange"/>
    <x v="726"/>
    <x v="120"/>
    <x v="0"/>
    <x v="0"/>
    <x v="1"/>
    <s v="No"/>
    <x v="0"/>
    <x v="0"/>
    <x v="2"/>
    <s v="12-Oct-1989"/>
    <x v="13"/>
    <n v="7824.37"/>
    <x v="0"/>
    <s v="tier - 2"/>
    <x v="1"/>
  </r>
  <r>
    <s v="Id969"/>
    <s v="Ms."/>
    <s v="Jessica L"/>
    <s v="Eidinger"/>
    <x v="727"/>
    <x v="144"/>
    <x v="0"/>
    <x v="0"/>
    <x v="1"/>
    <s v="yes"/>
    <x v="0"/>
    <x v="0"/>
    <x v="2"/>
    <s v="5-Oct-2001"/>
    <x v="3"/>
    <n v="7844.8"/>
    <x v="0"/>
    <s v="tier - 2"/>
    <x v="1"/>
  </r>
  <r>
    <s v="Id970"/>
    <s v="Mr."/>
    <s v="Brandon F"/>
    <s v="Ginsburg"/>
    <x v="728"/>
    <x v="435"/>
    <x v="0"/>
    <x v="1"/>
    <x v="1"/>
    <s v="yes"/>
    <x v="3"/>
    <x v="0"/>
    <x v="2"/>
    <s v="17-Nov-1994"/>
    <x v="11"/>
    <n v="7851.85"/>
    <x v="0"/>
    <s v="tier - 3"/>
    <x v="1"/>
  </r>
  <r>
    <s v="Id971"/>
    <s v="Ms."/>
    <s v="Melissa"/>
    <s v="Truex"/>
    <x v="729"/>
    <x v="518"/>
    <x v="0"/>
    <x v="0"/>
    <x v="1"/>
    <s v="yes"/>
    <x v="1"/>
    <x v="0"/>
    <x v="0"/>
    <s v="10-Oct-1962"/>
    <x v="41"/>
    <n v="7896.41"/>
    <x v="1"/>
    <s v="tier - 2"/>
    <x v="0"/>
  </r>
  <r>
    <s v="Id972"/>
    <s v="Ms."/>
    <s v="Danielle N"/>
    <s v="Higgins"/>
    <x v="644"/>
    <x v="519"/>
    <x v="0"/>
    <x v="0"/>
    <x v="1"/>
    <s v="yes"/>
    <x v="1"/>
    <x v="0"/>
    <x v="0"/>
    <s v="20-Jul-1977"/>
    <x v="26"/>
    <n v="7935.29"/>
    <x v="0"/>
    <s v="tier - 1"/>
    <x v="8"/>
  </r>
  <r>
    <s v="Id973"/>
    <s v="Mr."/>
    <s v="Matthew"/>
    <s v="McCurdy"/>
    <x v="678"/>
    <x v="520"/>
    <x v="0"/>
    <x v="0"/>
    <x v="1"/>
    <s v="yes"/>
    <x v="0"/>
    <x v="0"/>
    <x v="0"/>
    <s v="29-Oct-1987"/>
    <x v="17"/>
    <n v="7948.22"/>
    <x v="0"/>
    <s v="tier - 3"/>
    <x v="7"/>
  </r>
  <r>
    <s v="Id974"/>
    <s v="Mrs"/>
    <s v=".  Bettina"/>
    <s v="Hughes"/>
    <x v="730"/>
    <x v="199"/>
    <x v="0"/>
    <x v="1"/>
    <x v="1"/>
    <s v="yes"/>
    <x v="3"/>
    <x v="0"/>
    <x v="2"/>
    <s v="9-Jul-1966"/>
    <x v="37"/>
    <n v="7953.72"/>
    <x v="1"/>
    <s v="tier - 3"/>
    <x v="1"/>
  </r>
  <r>
    <s v="Id975"/>
    <s v="Mr."/>
    <s v="Alexander"/>
    <s v="Varner"/>
    <x v="731"/>
    <x v="508"/>
    <x v="0"/>
    <x v="0"/>
    <x v="1"/>
    <s v="yes"/>
    <x v="3"/>
    <x v="0"/>
    <x v="2"/>
    <s v="28-Dec-1981"/>
    <x v="19"/>
    <n v="7954.52"/>
    <x v="0"/>
    <s v="tier - 2"/>
    <x v="2"/>
  </r>
  <r>
    <s v="Id976"/>
    <s v="Mrs"/>
    <s v=".  Holli"/>
    <s v="Dahmen"/>
    <x v="732"/>
    <x v="99"/>
    <x v="0"/>
    <x v="0"/>
    <x v="1"/>
    <s v="No"/>
    <x v="1"/>
    <x v="0"/>
    <x v="1"/>
    <s v="19-Jun-1970"/>
    <x v="33"/>
    <n v="7958.13"/>
    <x v="0"/>
    <s v="tier - 2"/>
    <x v="0"/>
  </r>
  <r>
    <s v="Id977"/>
    <s v="Mrs"/>
    <s v=".  Heather C"/>
    <s v="Young"/>
    <x v="733"/>
    <x v="3"/>
    <x v="0"/>
    <x v="1"/>
    <x v="1"/>
    <s v="No"/>
    <x v="3"/>
    <x v="0"/>
    <x v="1"/>
    <s v="10-Aug-1975"/>
    <x v="31"/>
    <n v="7966.81"/>
    <x v="0"/>
    <s v="tier - 2"/>
    <x v="0"/>
  </r>
  <r>
    <s v="Id978"/>
    <s v="Mr."/>
    <s v="Kyle"/>
    <s v="Fraser"/>
    <x v="659"/>
    <x v="245"/>
    <x v="0"/>
    <x v="0"/>
    <x v="1"/>
    <s v="yes"/>
    <x v="3"/>
    <x v="0"/>
    <x v="1"/>
    <s v="23-Nov-1972"/>
    <x v="30"/>
    <n v="7980.34"/>
    <x v="0"/>
    <s v="tier - 2"/>
    <x v="0"/>
  </r>
  <r>
    <s v="Id979"/>
    <s v="Mr."/>
    <s v="Thomas J"/>
    <s v="Deeg"/>
    <x v="61"/>
    <x v="208"/>
    <x v="0"/>
    <x v="0"/>
    <x v="1"/>
    <s v="yes"/>
    <x v="3"/>
    <x v="0"/>
    <x v="1"/>
    <s v="28-Aug-1983"/>
    <x v="22"/>
    <n v="7985.82"/>
    <x v="0"/>
    <s v="tier - 1"/>
    <x v="8"/>
  </r>
  <r>
    <s v="Id980"/>
    <s v="Mr."/>
    <s v="Chris"/>
    <s v="Robertson"/>
    <x v="697"/>
    <x v="324"/>
    <x v="0"/>
    <x v="0"/>
    <x v="1"/>
    <s v="yes"/>
    <x v="3"/>
    <x v="0"/>
    <x v="2"/>
    <s v="20-Aug-1983"/>
    <x v="22"/>
    <n v="7986.48"/>
    <x v="0"/>
    <s v="tier - 3"/>
    <x v="8"/>
  </r>
  <r>
    <s v="Id981"/>
    <s v="Mr."/>
    <s v="Graham"/>
    <s v="Peck"/>
    <x v="734"/>
    <x v="521"/>
    <x v="0"/>
    <x v="0"/>
    <x v="1"/>
    <s v="No"/>
    <x v="0"/>
    <x v="0"/>
    <x v="0"/>
    <s v="22-Aug-1962"/>
    <x v="41"/>
    <n v="8004.96"/>
    <x v="1"/>
    <s v="tier - 1"/>
    <x v="0"/>
  </r>
  <r>
    <s v="Id982"/>
    <s v="Mr."/>
    <s v="Garrett"/>
    <s v="Burger"/>
    <x v="735"/>
    <x v="379"/>
    <x v="0"/>
    <x v="0"/>
    <x v="1"/>
    <s v="No"/>
    <x v="0"/>
    <x v="0"/>
    <x v="0"/>
    <s v="18-Sep-1995"/>
    <x v="4"/>
    <n v="8014.62"/>
    <x v="0"/>
    <s v="tier - 3"/>
    <x v="1"/>
  </r>
  <r>
    <s v="Id983"/>
    <s v="Mr."/>
    <s v="Andrew"/>
    <s v="Blain"/>
    <x v="736"/>
    <x v="332"/>
    <x v="0"/>
    <x v="0"/>
    <x v="1"/>
    <s v="yes"/>
    <x v="3"/>
    <x v="2"/>
    <x v="2"/>
    <s v="8-Nov-1980"/>
    <x v="24"/>
    <n v="8017.06"/>
    <x v="0"/>
    <s v="tier - 2"/>
    <x v="1"/>
  </r>
  <r>
    <s v="Id984"/>
    <s v="Mrs"/>
    <s v=".  Annabelle M"/>
    <s v="Winters"/>
    <x v="737"/>
    <x v="502"/>
    <x v="0"/>
    <x v="0"/>
    <x v="1"/>
    <s v="No"/>
    <x v="0"/>
    <x v="1"/>
    <x v="0"/>
    <s v="3-Nov-1989"/>
    <x v="13"/>
    <n v="8021.11"/>
    <x v="0"/>
    <s v="tier - 1"/>
    <x v="1"/>
  </r>
  <r>
    <s v="Id985"/>
    <s v="Mr."/>
    <s v="Daniel T."/>
    <s v="McCue"/>
    <x v="738"/>
    <x v="92"/>
    <x v="0"/>
    <x v="0"/>
    <x v="1"/>
    <s v="No"/>
    <x v="0"/>
    <x v="0"/>
    <x v="2"/>
    <s v="17-Jul-1978"/>
    <x v="27"/>
    <n v="8023.14"/>
    <x v="0"/>
    <s v="tier - 3"/>
    <x v="1"/>
  </r>
  <r>
    <s v="Id986"/>
    <s v="Ms."/>
    <s v="Deanne"/>
    <s v="Webster"/>
    <x v="414"/>
    <x v="488"/>
    <x v="0"/>
    <x v="0"/>
    <x v="1"/>
    <s v="No"/>
    <x v="0"/>
    <x v="0"/>
    <x v="0"/>
    <s v="20-Dec-1976"/>
    <x v="35"/>
    <n v="8026.67"/>
    <x v="0"/>
    <s v="tier - 2"/>
    <x v="1"/>
  </r>
  <r>
    <s v="Id987"/>
    <s v="Ms."/>
    <s v="Carrie"/>
    <s v="Anderson"/>
    <x v="739"/>
    <x v="522"/>
    <x v="0"/>
    <x v="1"/>
    <x v="1"/>
    <s v="yes"/>
    <x v="3"/>
    <x v="1"/>
    <x v="0"/>
    <s v="6-Nov-1977"/>
    <x v="26"/>
    <n v="8027.97"/>
    <x v="1"/>
    <s v="tier - 2"/>
    <x v="2"/>
  </r>
  <r>
    <s v="Id988"/>
    <s v="Mrs"/>
    <s v=".  Suzanne"/>
    <s v="Chiappone"/>
    <x v="740"/>
    <x v="523"/>
    <x v="0"/>
    <x v="0"/>
    <x v="1"/>
    <s v="yes"/>
    <x v="3"/>
    <x v="0"/>
    <x v="2"/>
    <s v="12-Dec-2003"/>
    <x v="12"/>
    <n v="8035.64"/>
    <x v="0"/>
    <s v="tier - 2"/>
    <x v="1"/>
  </r>
  <r>
    <s v="Id989"/>
    <s v="Ms."/>
    <s v="Jasmine P."/>
    <s v="Opie"/>
    <x v="741"/>
    <x v="524"/>
    <x v="0"/>
    <x v="1"/>
    <x v="1"/>
    <s v="yes"/>
    <x v="3"/>
    <x v="1"/>
    <x v="0"/>
    <s v="28-Nov-1985"/>
    <x v="20"/>
    <n v="8059.06"/>
    <x v="0"/>
    <s v="tier - 3"/>
    <x v="1"/>
  </r>
  <r>
    <s v="Id990"/>
    <s v="Ms."/>
    <s v="Jennifer"/>
    <s v="Donnelly"/>
    <x v="308"/>
    <x v="525"/>
    <x v="0"/>
    <x v="0"/>
    <x v="1"/>
    <s v="No"/>
    <x v="0"/>
    <x v="1"/>
    <x v="0"/>
    <s v="27-Dec-1982"/>
    <x v="23"/>
    <n v="8059.68"/>
    <x v="0"/>
    <s v="tier - 3"/>
    <x v="1"/>
  </r>
  <r>
    <s v="Id991"/>
    <s v="Ms."/>
    <s v="Tracie"/>
    <s v="Rall"/>
    <x v="742"/>
    <x v="138"/>
    <x v="0"/>
    <x v="0"/>
    <x v="1"/>
    <s v="No"/>
    <x v="1"/>
    <x v="0"/>
    <x v="2"/>
    <s v="12-Dec-1970"/>
    <x v="33"/>
    <n v="8062.31"/>
    <x v="0"/>
    <s v="tier - 1"/>
    <x v="0"/>
  </r>
  <r>
    <s v="Id992"/>
    <s v="Mr."/>
    <s v="Tristan D."/>
    <s v="Mitchell"/>
    <x v="743"/>
    <x v="409"/>
    <x v="0"/>
    <x v="0"/>
    <x v="1"/>
    <s v="yes"/>
    <x v="3"/>
    <x v="0"/>
    <x v="2"/>
    <s v="28-Jun-1975"/>
    <x v="31"/>
    <n v="8062.76"/>
    <x v="1"/>
    <s v="tier - 3"/>
    <x v="2"/>
  </r>
  <r>
    <s v="Id993"/>
    <s v="Mr."/>
    <s v="Peiweng"/>
    <s v="Chen"/>
    <x v="101"/>
    <x v="526"/>
    <x v="0"/>
    <x v="0"/>
    <x v="1"/>
    <s v="yes"/>
    <x v="1"/>
    <x v="0"/>
    <x v="0"/>
    <s v="11-Aug-1965"/>
    <x v="39"/>
    <n v="8067.83"/>
    <x v="1"/>
    <s v="tier - 1"/>
    <x v="0"/>
  </r>
  <r>
    <s v="Id994"/>
    <s v="Ms."/>
    <s v="Theresa M."/>
    <s v="Tufaro"/>
    <x v="277"/>
    <x v="527"/>
    <x v="0"/>
    <x v="0"/>
    <x v="1"/>
    <s v="yes"/>
    <x v="0"/>
    <x v="1"/>
    <x v="0"/>
    <s v="15-Dec-1975"/>
    <x v="31"/>
    <n v="8068.19"/>
    <x v="1"/>
    <s v="tier - 2"/>
    <x v="2"/>
  </r>
  <r>
    <s v="Id995"/>
    <s v="Mr."/>
    <s v="Daniel J"/>
    <s v="Peters"/>
    <x v="237"/>
    <x v="188"/>
    <x v="1"/>
    <x v="0"/>
    <x v="1"/>
    <s v="No"/>
    <x v="3"/>
    <x v="1"/>
    <x v="2"/>
    <s v="21-Oct-1965"/>
    <x v="39"/>
    <n v="8071.57"/>
    <x v="1"/>
    <s v="tier - 1"/>
    <x v="2"/>
  </r>
  <r>
    <s v="Id996"/>
    <s v="Mrs"/>
    <s v=".  Courtney M."/>
    <s v="Susedik"/>
    <x v="744"/>
    <x v="211"/>
    <x v="0"/>
    <x v="0"/>
    <x v="1"/>
    <s v="No"/>
    <x v="0"/>
    <x v="1"/>
    <x v="0"/>
    <s v="7-Nov-1993"/>
    <x v="1"/>
    <n v="8077.41"/>
    <x v="0"/>
    <s v="tier - 1"/>
    <x v="14"/>
  </r>
  <r>
    <s v="Id997"/>
    <s v="Mr."/>
    <s v="Jose A."/>
    <s v="Garcia"/>
    <x v="745"/>
    <x v="112"/>
    <x v="0"/>
    <x v="1"/>
    <x v="1"/>
    <s v="yes"/>
    <x v="3"/>
    <x v="0"/>
    <x v="2"/>
    <s v="28-Aug-2001"/>
    <x v="3"/>
    <n v="8081.26"/>
    <x v="0"/>
    <s v="tier - 2"/>
    <x v="1"/>
  </r>
  <r>
    <s v="Id998"/>
    <s v="Mrs"/>
    <s v=".  Lauren"/>
    <s v="Deady"/>
    <x v="746"/>
    <x v="528"/>
    <x v="0"/>
    <x v="0"/>
    <x v="1"/>
    <s v="yes"/>
    <x v="0"/>
    <x v="0"/>
    <x v="0"/>
    <s v="12-Oct-1994"/>
    <x v="11"/>
    <n v="8081.74"/>
    <x v="0"/>
    <s v="tier - 2"/>
    <x v="14"/>
  </r>
  <r>
    <s v="Id999"/>
    <s v="Mr."/>
    <s v="Jonathon M."/>
    <s v="Campbell"/>
    <x v="747"/>
    <x v="209"/>
    <x v="0"/>
    <x v="1"/>
    <x v="1"/>
    <s v="yes"/>
    <x v="3"/>
    <x v="1"/>
    <x v="2"/>
    <s v="21-Dec-1975"/>
    <x v="31"/>
    <n v="8083.92"/>
    <x v="1"/>
    <s v="tier - 3"/>
    <x v="0"/>
  </r>
  <r>
    <s v="Id1000"/>
    <s v="Mrs"/>
    <s v=".  Stephanie A"/>
    <s v="Schaefer"/>
    <x v="748"/>
    <x v="325"/>
    <x v="0"/>
    <x v="0"/>
    <x v="1"/>
    <s v="No"/>
    <x v="0"/>
    <x v="0"/>
    <x v="2"/>
    <s v="10-Jun-1967"/>
    <x v="40"/>
    <n v="8091.3"/>
    <x v="1"/>
    <s v="tier - 1"/>
    <x v="1"/>
  </r>
  <r>
    <s v="Id1001"/>
    <s v="Mr."/>
    <s v="Patrick"/>
    <s v="D'Alessandro"/>
    <x v="421"/>
    <x v="74"/>
    <x v="0"/>
    <x v="1"/>
    <x v="1"/>
    <s v="yes"/>
    <x v="3"/>
    <x v="1"/>
    <x v="1"/>
    <s v="11-Oct-1973"/>
    <x v="29"/>
    <n v="8112.59"/>
    <x v="0"/>
    <s v="tier - 2"/>
    <x v="0"/>
  </r>
  <r>
    <s v="Id1002"/>
    <s v="Mrs"/>
    <s v=".  Krista"/>
    <s v="Wyss"/>
    <x v="749"/>
    <x v="330"/>
    <x v="0"/>
    <x v="0"/>
    <x v="1"/>
    <s v="yes"/>
    <x v="0"/>
    <x v="0"/>
    <x v="1"/>
    <s v="1-Sep-1978"/>
    <x v="27"/>
    <n v="8116.27"/>
    <x v="1"/>
    <s v="tier - 1"/>
    <x v="1"/>
  </r>
  <r>
    <s v="Id1003"/>
    <s v="Ms."/>
    <s v="Jenessa"/>
    <s v="Rose"/>
    <x v="170"/>
    <x v="179"/>
    <x v="0"/>
    <x v="0"/>
    <x v="1"/>
    <s v="yes"/>
    <x v="1"/>
    <x v="0"/>
    <x v="0"/>
    <s v="16-Dec-1973"/>
    <x v="29"/>
    <n v="8116.68"/>
    <x v="1"/>
    <s v="tier - 1"/>
    <x v="2"/>
  </r>
  <r>
    <s v="Id1004"/>
    <s v="Mr."/>
    <s v="Ryan M."/>
    <s v="Hopper"/>
    <x v="750"/>
    <x v="361"/>
    <x v="0"/>
    <x v="0"/>
    <x v="1"/>
    <s v="No"/>
    <x v="1"/>
    <x v="0"/>
    <x v="2"/>
    <s v="30-Aug-1973"/>
    <x v="29"/>
    <n v="8124.41"/>
    <x v="1"/>
    <s v="tier - 1"/>
    <x v="0"/>
  </r>
  <r>
    <s v="Id1005"/>
    <s v="Mr."/>
    <s v="Thomas"/>
    <s v="Finneran"/>
    <x v="751"/>
    <x v="10"/>
    <x v="0"/>
    <x v="0"/>
    <x v="1"/>
    <s v="yes"/>
    <x v="1"/>
    <x v="1"/>
    <x v="1"/>
    <s v="3-Sep-1973"/>
    <x v="29"/>
    <n v="8125.78"/>
    <x v="0"/>
    <s v="tier - 2"/>
    <x v="0"/>
  </r>
  <r>
    <s v="Id1006"/>
    <s v="Ms."/>
    <s v="Amanda N."/>
    <s v="Basham"/>
    <x v="752"/>
    <x v="239"/>
    <x v="0"/>
    <x v="1"/>
    <x v="1"/>
    <s v="yes"/>
    <x v="3"/>
    <x v="0"/>
    <x v="2"/>
    <s v="21-Jun-1990"/>
    <x v="16"/>
    <n v="8157.92"/>
    <x v="0"/>
    <s v="tier - 3"/>
    <x v="7"/>
  </r>
  <r>
    <s v="Id1007"/>
    <s v="Ms."/>
    <s v="Teresa P."/>
    <s v="Inman"/>
    <x v="385"/>
    <x v="111"/>
    <x v="0"/>
    <x v="1"/>
    <x v="1"/>
    <s v="yes"/>
    <x v="3"/>
    <x v="1"/>
    <x v="2"/>
    <s v="28-Jun-1982"/>
    <x v="23"/>
    <n v="8162.72"/>
    <x v="1"/>
    <s v="tier - 3"/>
    <x v="1"/>
  </r>
  <r>
    <s v="Id1008"/>
    <s v="Mr."/>
    <s v="Dorian"/>
    <s v="Oscal"/>
    <x v="753"/>
    <x v="529"/>
    <x v="0"/>
    <x v="0"/>
    <x v="1"/>
    <s v="No"/>
    <x v="0"/>
    <x v="0"/>
    <x v="2"/>
    <s v="5-Nov-1963"/>
    <x v="42"/>
    <n v="8177.9"/>
    <x v="1"/>
    <s v="tier - 1"/>
    <x v="0"/>
  </r>
  <r>
    <s v="Id1009"/>
    <s v="Ms."/>
    <s v="Amy"/>
    <s v="Craft"/>
    <x v="372"/>
    <x v="329"/>
    <x v="0"/>
    <x v="0"/>
    <x v="1"/>
    <s v="yes"/>
    <x v="1"/>
    <x v="0"/>
    <x v="2"/>
    <s v="8-Jun-1983"/>
    <x v="23"/>
    <n v="8179.51"/>
    <x v="0"/>
    <s v="tier - 2"/>
    <x v="13"/>
  </r>
  <r>
    <s v="Id1010"/>
    <s v="Ms."/>
    <s v="Aberu"/>
    <s v="Kebede"/>
    <x v="754"/>
    <x v="3"/>
    <x v="0"/>
    <x v="0"/>
    <x v="1"/>
    <s v="yes"/>
    <x v="1"/>
    <x v="0"/>
    <x v="1"/>
    <s v="21-Oct-1997"/>
    <x v="6"/>
    <n v="8182.89"/>
    <x v="0"/>
    <s v="tier - 1"/>
    <x v="14"/>
  </r>
  <r>
    <s v="Id1011"/>
    <s v="Ms."/>
    <s v="Ashley"/>
    <s v="Strobel"/>
    <x v="389"/>
    <x v="145"/>
    <x v="0"/>
    <x v="0"/>
    <x v="1"/>
    <s v="No"/>
    <x v="1"/>
    <x v="1"/>
    <x v="2"/>
    <s v="23-Nov-1962"/>
    <x v="41"/>
    <n v="8188.12"/>
    <x v="1"/>
    <s v="tier - 3"/>
    <x v="0"/>
  </r>
  <r>
    <s v="Id1012"/>
    <s v="Ms."/>
    <s v="Anna E"/>
    <s v="Dalton"/>
    <x v="303"/>
    <x v="241"/>
    <x v="0"/>
    <x v="0"/>
    <x v="1"/>
    <s v="yes"/>
    <x v="0"/>
    <x v="1"/>
    <x v="0"/>
    <s v="24-Oct-1978"/>
    <x v="27"/>
    <n v="8211.1"/>
    <x v="0"/>
    <s v="tier - 3"/>
    <x v="0"/>
  </r>
  <r>
    <s v="Id1013"/>
    <s v="Ms."/>
    <s v="Tania K."/>
    <s v="Morimoto"/>
    <x v="755"/>
    <x v="87"/>
    <x v="0"/>
    <x v="0"/>
    <x v="1"/>
    <s v="yes"/>
    <x v="1"/>
    <x v="1"/>
    <x v="1"/>
    <s v="30-Jun-1978"/>
    <x v="27"/>
    <n v="8219.2000000000007"/>
    <x v="0"/>
    <s v="tier - 2"/>
    <x v="0"/>
  </r>
  <r>
    <s v="Id1014"/>
    <s v="Ms."/>
    <s v="Ashley E"/>
    <s v="Manlove"/>
    <x v="367"/>
    <x v="27"/>
    <x v="0"/>
    <x v="0"/>
    <x v="1"/>
    <s v="yes"/>
    <x v="1"/>
    <x v="1"/>
    <x v="2"/>
    <s v="3-Sep-1976"/>
    <x v="35"/>
    <n v="8232.64"/>
    <x v="0"/>
    <s v="tier - 3"/>
    <x v="0"/>
  </r>
  <r>
    <s v="Id1015"/>
    <s v="Ms."/>
    <s v="Aleksandra"/>
    <s v="Madzik"/>
    <x v="215"/>
    <x v="307"/>
    <x v="0"/>
    <x v="0"/>
    <x v="1"/>
    <s v="No"/>
    <x v="0"/>
    <x v="0"/>
    <x v="0"/>
    <s v="30-Jun-1976"/>
    <x v="35"/>
    <n v="8233.1"/>
    <x v="0"/>
    <s v="tier - 2"/>
    <x v="0"/>
  </r>
  <r>
    <s v="Id1016"/>
    <s v="Ms."/>
    <s v="Valery L"/>
    <s v="Hobson"/>
    <x v="756"/>
    <x v="82"/>
    <x v="1"/>
    <x v="0"/>
    <x v="1"/>
    <s v="yes"/>
    <x v="1"/>
    <x v="0"/>
    <x v="2"/>
    <s v="2-Sep-1976"/>
    <x v="35"/>
    <n v="8240.59"/>
    <x v="0"/>
    <s v="tier - 2"/>
    <x v="0"/>
  </r>
  <r>
    <s v="Id1017"/>
    <s v="Mrs"/>
    <s v=".  Joanna G."/>
    <s v="Reyes"/>
    <x v="508"/>
    <x v="134"/>
    <x v="0"/>
    <x v="0"/>
    <x v="1"/>
    <s v="yes"/>
    <x v="0"/>
    <x v="0"/>
    <x v="2"/>
    <s v="27-Sep-1982"/>
    <x v="23"/>
    <n v="8252.2800000000007"/>
    <x v="0"/>
    <s v="tier - 2"/>
    <x v="8"/>
  </r>
  <r>
    <s v="Id1018"/>
    <s v="Mrs"/>
    <s v=".  Stefanie F."/>
    <s v="Tierney"/>
    <x v="757"/>
    <x v="530"/>
    <x v="0"/>
    <x v="0"/>
    <x v="1"/>
    <s v="No"/>
    <x v="0"/>
    <x v="0"/>
    <x v="0"/>
    <s v="5-Sep-1964"/>
    <x v="38"/>
    <n v="8268"/>
    <x v="1"/>
    <s v="tier - 3"/>
    <x v="0"/>
  </r>
  <r>
    <s v="Id1019"/>
    <s v="Mr."/>
    <s v="Stephen"/>
    <s v="Gabris"/>
    <x v="758"/>
    <x v="122"/>
    <x v="0"/>
    <x v="0"/>
    <x v="1"/>
    <s v="No"/>
    <x v="0"/>
    <x v="0"/>
    <x v="2"/>
    <s v="5-Aug-1974"/>
    <x v="28"/>
    <n v="8269.0400000000009"/>
    <x v="0"/>
    <s v="tier - 1"/>
    <x v="2"/>
  </r>
  <r>
    <s v="Id1020"/>
    <s v="Ms."/>
    <s v="Liza J."/>
    <s v="Howard"/>
    <x v="759"/>
    <x v="457"/>
    <x v="0"/>
    <x v="0"/>
    <x v="1"/>
    <s v="No"/>
    <x v="0"/>
    <x v="0"/>
    <x v="0"/>
    <s v="28-Nov-2000"/>
    <x v="10"/>
    <n v="8271.4599999999991"/>
    <x v="0"/>
    <s v="tier - 1"/>
    <x v="9"/>
  </r>
  <r>
    <s v="Id1021"/>
    <s v="Mr."/>
    <s v="Ian M."/>
    <s v="Kallay"/>
    <x v="760"/>
    <x v="267"/>
    <x v="0"/>
    <x v="0"/>
    <x v="1"/>
    <s v="yes"/>
    <x v="0"/>
    <x v="0"/>
    <x v="2"/>
    <s v="26-Sep-1974"/>
    <x v="28"/>
    <n v="8277.52"/>
    <x v="0"/>
    <s v="tier - 2"/>
    <x v="2"/>
  </r>
  <r>
    <s v="Id1022"/>
    <s v="Ms."/>
    <s v="Claudia L."/>
    <s v="Leguizamo"/>
    <x v="761"/>
    <x v="450"/>
    <x v="0"/>
    <x v="0"/>
    <x v="1"/>
    <s v="No"/>
    <x v="0"/>
    <x v="0"/>
    <x v="2"/>
    <s v="22-Dec-1974"/>
    <x v="28"/>
    <n v="8280.6200000000008"/>
    <x v="0"/>
    <s v="tier - 2"/>
    <x v="0"/>
  </r>
  <r>
    <s v="Id1023"/>
    <s v="Ms."/>
    <s v="Jessica M"/>
    <s v="Escartin"/>
    <x v="445"/>
    <x v="531"/>
    <x v="0"/>
    <x v="0"/>
    <x v="1"/>
    <s v="No"/>
    <x v="0"/>
    <x v="1"/>
    <x v="0"/>
    <s v="6-Jun-1974"/>
    <x v="29"/>
    <n v="8283.68"/>
    <x v="0"/>
    <s v="tier - 3"/>
    <x v="0"/>
  </r>
  <r>
    <s v="Id1024"/>
    <s v="Mr."/>
    <s v="Billy Jr."/>
    <s v="Chorey"/>
    <x v="762"/>
    <x v="36"/>
    <x v="0"/>
    <x v="0"/>
    <x v="1"/>
    <s v="No"/>
    <x v="0"/>
    <x v="2"/>
    <x v="0"/>
    <s v="26-Jun-1978"/>
    <x v="27"/>
    <n v="8302.5400000000009"/>
    <x v="1"/>
    <s v="tier - 3"/>
    <x v="5"/>
  </r>
  <r>
    <s v="Id1025"/>
    <s v="Mr."/>
    <s v="David"/>
    <s v="McVay"/>
    <x v="763"/>
    <x v="388"/>
    <x v="1"/>
    <x v="0"/>
    <x v="1"/>
    <s v="yes"/>
    <x v="1"/>
    <x v="0"/>
    <x v="2"/>
    <s v="7-Aug-1979"/>
    <x v="25"/>
    <n v="8310.84"/>
    <x v="0"/>
    <s v="tier - 2"/>
    <x v="1"/>
  </r>
  <r>
    <s v="Id1026"/>
    <s v="Mr."/>
    <s v="Tim"/>
    <s v="Vinson"/>
    <x v="45"/>
    <x v="465"/>
    <x v="0"/>
    <x v="0"/>
    <x v="1"/>
    <s v="No"/>
    <x v="0"/>
    <x v="0"/>
    <x v="0"/>
    <s v="22-Jun-1993"/>
    <x v="1"/>
    <n v="8314.65"/>
    <x v="0"/>
    <s v="tier - 1"/>
    <x v="1"/>
  </r>
  <r>
    <s v="Id1027"/>
    <s v="Ms."/>
    <s v="Emma M"/>
    <s v="Astrike-Davis"/>
    <x v="617"/>
    <x v="532"/>
    <x v="0"/>
    <x v="0"/>
    <x v="1"/>
    <s v="No"/>
    <x v="1"/>
    <x v="0"/>
    <x v="0"/>
    <s v="12-Jul-1976"/>
    <x v="35"/>
    <n v="8334.4599999999991"/>
    <x v="1"/>
    <s v="tier - 2"/>
    <x v="5"/>
  </r>
  <r>
    <s v="Id1028"/>
    <s v="Mr."/>
    <s v="Tim"/>
    <s v="Harder"/>
    <x v="764"/>
    <x v="49"/>
    <x v="0"/>
    <x v="0"/>
    <x v="1"/>
    <s v="yes"/>
    <x v="1"/>
    <x v="0"/>
    <x v="2"/>
    <s v="20-Jul-1976"/>
    <x v="35"/>
    <n v="8334.59"/>
    <x v="1"/>
    <s v="tier - 2"/>
    <x v="5"/>
  </r>
  <r>
    <s v="Id1029"/>
    <s v="Mr."/>
    <s v="Patrick"/>
    <s v="Bell"/>
    <x v="709"/>
    <x v="533"/>
    <x v="0"/>
    <x v="0"/>
    <x v="1"/>
    <s v="No"/>
    <x v="0"/>
    <x v="1"/>
    <x v="0"/>
    <s v="7-Jul-1976"/>
    <x v="35"/>
    <n v="8342.91"/>
    <x v="1"/>
    <s v="tier - 1"/>
    <x v="5"/>
  </r>
  <r>
    <s v="Id1030"/>
    <s v="Ms."/>
    <s v="Bridget K."/>
    <s v="Dawes"/>
    <x v="661"/>
    <x v="261"/>
    <x v="0"/>
    <x v="1"/>
    <x v="1"/>
    <s v="yes"/>
    <x v="3"/>
    <x v="0"/>
    <x v="2"/>
    <s v="12-Jun-1976"/>
    <x v="35"/>
    <n v="8347.16"/>
    <x v="0"/>
    <s v="tier - 1"/>
    <x v="0"/>
  </r>
  <r>
    <s v="Id1031"/>
    <s v="Mr."/>
    <s v="Gabriel"/>
    <s v="Larios"/>
    <x v="765"/>
    <x v="446"/>
    <x v="0"/>
    <x v="0"/>
    <x v="1"/>
    <s v="No"/>
    <x v="0"/>
    <x v="2"/>
    <x v="0"/>
    <s v="21-Sep-1963"/>
    <x v="42"/>
    <n v="8355.5400000000009"/>
    <x v="1"/>
    <s v="tier - 3"/>
    <x v="1"/>
  </r>
  <r>
    <s v="Id1032"/>
    <s v="Ms."/>
    <s v="Natasha"/>
    <s v="Yaremczuk"/>
    <x v="376"/>
    <x v="212"/>
    <x v="0"/>
    <x v="1"/>
    <x v="1"/>
    <s v="yes"/>
    <x v="3"/>
    <x v="2"/>
    <x v="2"/>
    <s v="4-Sep-1971"/>
    <x v="32"/>
    <n v="8396.6200000000008"/>
    <x v="0"/>
    <s v="tier - 3"/>
    <x v="0"/>
  </r>
  <r>
    <s v="Id1033"/>
    <s v="Ms."/>
    <s v="Abby A."/>
    <s v="Knight"/>
    <x v="330"/>
    <x v="43"/>
    <x v="0"/>
    <x v="0"/>
    <x v="1"/>
    <s v="No"/>
    <x v="0"/>
    <x v="0"/>
    <x v="0"/>
    <s v="18-Sep-1971"/>
    <x v="32"/>
    <n v="8400.01"/>
    <x v="0"/>
    <s v="tier - 3"/>
    <x v="0"/>
  </r>
  <r>
    <s v="Id1034"/>
    <s v="Ms."/>
    <s v="Michelle"/>
    <s v="Eversman"/>
    <x v="349"/>
    <x v="534"/>
    <x v="0"/>
    <x v="0"/>
    <x v="1"/>
    <s v="No"/>
    <x v="0"/>
    <x v="0"/>
    <x v="0"/>
    <s v="11-Jun-1979"/>
    <x v="25"/>
    <n v="8410.0499999999993"/>
    <x v="0"/>
    <s v="tier - 2"/>
    <x v="1"/>
  </r>
  <r>
    <s v="Id1035"/>
    <s v="Ms."/>
    <s v="Mckendree"/>
    <s v="Hickory"/>
    <x v="482"/>
    <x v="283"/>
    <x v="0"/>
    <x v="0"/>
    <x v="1"/>
    <s v="No"/>
    <x v="0"/>
    <x v="0"/>
    <x v="2"/>
    <s v="4-Sep-1977"/>
    <x v="26"/>
    <n v="8413.4599999999991"/>
    <x v="1"/>
    <s v="tier - 1"/>
    <x v="1"/>
  </r>
  <r>
    <s v="Id1036"/>
    <s v="Ms."/>
    <s v="Tara"/>
    <s v="Mooney"/>
    <x v="106"/>
    <x v="535"/>
    <x v="0"/>
    <x v="0"/>
    <x v="1"/>
    <s v="No"/>
    <x v="0"/>
    <x v="0"/>
    <x v="0"/>
    <s v="28-Sep-1975"/>
    <x v="31"/>
    <n v="8428.07"/>
    <x v="1"/>
    <s v="tier - 2"/>
    <x v="1"/>
  </r>
  <r>
    <s v="Id1037"/>
    <s v="Mr."/>
    <s v="Daniel"/>
    <s v="Craighead"/>
    <x v="44"/>
    <x v="291"/>
    <x v="0"/>
    <x v="0"/>
    <x v="1"/>
    <s v="No"/>
    <x v="0"/>
    <x v="0"/>
    <x v="0"/>
    <s v="24-Sep-1963"/>
    <x v="42"/>
    <n v="8440.0499999999993"/>
    <x v="1"/>
    <s v="tier - 2"/>
    <x v="0"/>
  </r>
  <r>
    <s v="Id1038"/>
    <s v="Mr."/>
    <s v="Joshua P"/>
    <s v="Gardner"/>
    <x v="235"/>
    <x v="536"/>
    <x v="0"/>
    <x v="0"/>
    <x v="1"/>
    <s v="yes"/>
    <x v="0"/>
    <x v="0"/>
    <x v="0"/>
    <s v="9-Sep-1972"/>
    <x v="30"/>
    <n v="8442.67"/>
    <x v="0"/>
    <s v="tier - 3"/>
    <x v="0"/>
  </r>
  <r>
    <s v="Id1039"/>
    <s v="Ms."/>
    <s v="Erin C"/>
    <s v="Lohrenz"/>
    <x v="766"/>
    <x v="296"/>
    <x v="0"/>
    <x v="0"/>
    <x v="1"/>
    <s v="yes"/>
    <x v="1"/>
    <x v="0"/>
    <x v="0"/>
    <s v="4-Sep-1972"/>
    <x v="30"/>
    <n v="8444.4699999999993"/>
    <x v="1"/>
    <s v="tier - 1"/>
    <x v="2"/>
  </r>
  <r>
    <s v="Id1040"/>
    <s v="Ms."/>
    <s v="Shure"/>
    <s v="Demise"/>
    <x v="111"/>
    <x v="537"/>
    <x v="0"/>
    <x v="0"/>
    <x v="1"/>
    <s v="yes"/>
    <x v="1"/>
    <x v="0"/>
    <x v="0"/>
    <s v="12-Jun-1966"/>
    <x v="37"/>
    <n v="8448.66"/>
    <x v="1"/>
    <s v="tier - 1"/>
    <x v="0"/>
  </r>
  <r>
    <s v="Id1041"/>
    <s v="Mr."/>
    <s v="Richard"/>
    <s v="Nelson"/>
    <x v="331"/>
    <x v="469"/>
    <x v="0"/>
    <x v="0"/>
    <x v="1"/>
    <s v="yes"/>
    <x v="0"/>
    <x v="1"/>
    <x v="0"/>
    <s v="19-Jun-1984"/>
    <x v="21"/>
    <n v="8450.82"/>
    <x v="0"/>
    <s v="tier - 2"/>
    <x v="7"/>
  </r>
  <r>
    <s v="Id1042"/>
    <s v="Ms."/>
    <s v="Brenda"/>
    <s v="Guitard"/>
    <x v="127"/>
    <x v="95"/>
    <x v="0"/>
    <x v="0"/>
    <x v="1"/>
    <s v="No"/>
    <x v="0"/>
    <x v="0"/>
    <x v="2"/>
    <s v="26-Dec-1972"/>
    <x v="30"/>
    <n v="8457.82"/>
    <x v="0"/>
    <s v="tier - 3"/>
    <x v="2"/>
  </r>
  <r>
    <s v="Id1043"/>
    <s v="Mr."/>
    <s v="Joseph M"/>
    <s v="Navas"/>
    <x v="767"/>
    <x v="68"/>
    <x v="0"/>
    <x v="0"/>
    <x v="1"/>
    <s v="yes"/>
    <x v="0"/>
    <x v="2"/>
    <x v="0"/>
    <s v="9-Sep-1992"/>
    <x v="0"/>
    <n v="8466.35"/>
    <x v="0"/>
    <s v="tier - 2"/>
    <x v="1"/>
  </r>
  <r>
    <s v="Id1044"/>
    <s v="Mr."/>
    <s v="Stephen J."/>
    <s v="Ptucha"/>
    <x v="641"/>
    <x v="85"/>
    <x v="0"/>
    <x v="0"/>
    <x v="1"/>
    <s v="No"/>
    <x v="0"/>
    <x v="0"/>
    <x v="1"/>
    <s v="10-Nov-1993"/>
    <x v="1"/>
    <n v="8471.65"/>
    <x v="0"/>
    <s v="tier - 1"/>
    <x v="1"/>
  </r>
  <r>
    <s v="Id1045"/>
    <s v="Mrs"/>
    <s v=".  Kathya"/>
    <s v="Kirouac"/>
    <x v="768"/>
    <x v="234"/>
    <x v="0"/>
    <x v="0"/>
    <x v="1"/>
    <s v="yes"/>
    <x v="3"/>
    <x v="0"/>
    <x v="0"/>
    <s v="26-Dec-1977"/>
    <x v="26"/>
    <n v="8515.76"/>
    <x v="0"/>
    <s v="tier - 2"/>
    <x v="0"/>
  </r>
  <r>
    <s v="Id1046"/>
    <s v="Mr."/>
    <s v="Wesley"/>
    <s v="Toews"/>
    <x v="144"/>
    <x v="9"/>
    <x v="0"/>
    <x v="0"/>
    <x v="1"/>
    <s v="No"/>
    <x v="0"/>
    <x v="0"/>
    <x v="0"/>
    <s v="21-Jun-1977"/>
    <x v="26"/>
    <n v="8516.83"/>
    <x v="0"/>
    <s v="tier - 1"/>
    <x v="0"/>
  </r>
  <r>
    <s v="Id1047"/>
    <s v="Mr."/>
    <s v="Tim"/>
    <s v="Perry"/>
    <x v="769"/>
    <x v="538"/>
    <x v="0"/>
    <x v="0"/>
    <x v="1"/>
    <s v="No"/>
    <x v="3"/>
    <x v="0"/>
    <x v="2"/>
    <s v="29-Dec-1977"/>
    <x v="26"/>
    <n v="8520.0300000000007"/>
    <x v="0"/>
    <s v="tier - 3"/>
    <x v="2"/>
  </r>
  <r>
    <s v="Id1048"/>
    <s v="Ms."/>
    <s v="Jamie L."/>
    <s v="Kretz"/>
    <x v="680"/>
    <x v="463"/>
    <x v="0"/>
    <x v="0"/>
    <x v="1"/>
    <s v="yes"/>
    <x v="0"/>
    <x v="0"/>
    <x v="0"/>
    <s v="13-Aug-1979"/>
    <x v="25"/>
    <n v="8522"/>
    <x v="0"/>
    <s v="tier - 2"/>
    <x v="2"/>
  </r>
  <r>
    <s v="Id1049"/>
    <s v="Ms."/>
    <s v="Alexandra"/>
    <s v="Hempel"/>
    <x v="662"/>
    <x v="539"/>
    <x v="0"/>
    <x v="0"/>
    <x v="1"/>
    <s v="yes"/>
    <x v="0"/>
    <x v="0"/>
    <x v="0"/>
    <s v="26-Jul-1977"/>
    <x v="26"/>
    <n v="8527.5300000000007"/>
    <x v="0"/>
    <s v="tier - 2"/>
    <x v="0"/>
  </r>
  <r>
    <s v="Id1050"/>
    <s v="Ms."/>
    <s v="Tiffany"/>
    <s v="McBroom"/>
    <x v="225"/>
    <x v="209"/>
    <x v="0"/>
    <x v="0"/>
    <x v="1"/>
    <s v="No"/>
    <x v="1"/>
    <x v="1"/>
    <x v="2"/>
    <s v="24-Jul-1983"/>
    <x v="22"/>
    <n v="8534.67"/>
    <x v="0"/>
    <s v="tier - 3"/>
    <x v="8"/>
  </r>
  <r>
    <s v="Id1051"/>
    <s v="Mrs"/>
    <s v=".  Rebecca J"/>
    <s v="Yoo"/>
    <x v="770"/>
    <x v="409"/>
    <x v="0"/>
    <x v="0"/>
    <x v="1"/>
    <s v="yes"/>
    <x v="0"/>
    <x v="1"/>
    <x v="2"/>
    <s v="27-Dec-1981"/>
    <x v="19"/>
    <n v="8538.2900000000009"/>
    <x v="0"/>
    <s v="tier - 3"/>
    <x v="8"/>
  </r>
  <r>
    <s v="Id1052"/>
    <s v="Mr."/>
    <s v="Austin T."/>
    <s v="Rand"/>
    <x v="771"/>
    <x v="347"/>
    <x v="0"/>
    <x v="0"/>
    <x v="1"/>
    <s v="No"/>
    <x v="0"/>
    <x v="0"/>
    <x v="2"/>
    <s v="6-Nov-1975"/>
    <x v="31"/>
    <n v="8539.67"/>
    <x v="0"/>
    <s v="tier - 3"/>
    <x v="2"/>
  </r>
  <r>
    <s v="Id1053"/>
    <s v="Ms."/>
    <s v="Jamie T"/>
    <s v="Wolfe"/>
    <x v="772"/>
    <x v="290"/>
    <x v="0"/>
    <x v="0"/>
    <x v="1"/>
    <s v="No"/>
    <x v="0"/>
    <x v="2"/>
    <x v="0"/>
    <s v="12-Dec-1983"/>
    <x v="22"/>
    <n v="8547.69"/>
    <x v="0"/>
    <s v="tier - 1"/>
    <x v="0"/>
  </r>
  <r>
    <s v="Id1054"/>
    <s v="Mr."/>
    <s v="Matthew T."/>
    <s v="Vance"/>
    <x v="773"/>
    <x v="193"/>
    <x v="0"/>
    <x v="0"/>
    <x v="1"/>
    <s v="yes"/>
    <x v="0"/>
    <x v="1"/>
    <x v="2"/>
    <s v="6-Aug-1975"/>
    <x v="31"/>
    <n v="8551.35"/>
    <x v="0"/>
    <s v="tier - 2"/>
    <x v="2"/>
  </r>
  <r>
    <s v="Id1055"/>
    <s v="Mrs"/>
    <s v=".  Emily"/>
    <s v="Burnett"/>
    <x v="774"/>
    <x v="473"/>
    <x v="0"/>
    <x v="0"/>
    <x v="1"/>
    <s v="yes"/>
    <x v="3"/>
    <x v="1"/>
    <x v="2"/>
    <s v="21-Aug-1975"/>
    <x v="31"/>
    <n v="8556.91"/>
    <x v="0"/>
    <s v="tier - 1"/>
    <x v="2"/>
  </r>
  <r>
    <s v="Id1056"/>
    <s v="Ms."/>
    <s v="Gillian"/>
    <s v="Clason"/>
    <x v="775"/>
    <x v="231"/>
    <x v="0"/>
    <x v="0"/>
    <x v="1"/>
    <s v="No"/>
    <x v="0"/>
    <x v="0"/>
    <x v="1"/>
    <s v="21-Sep-1988"/>
    <x v="15"/>
    <n v="8567.25"/>
    <x v="0"/>
    <s v="tier - 1"/>
    <x v="1"/>
  </r>
  <r>
    <s v="Id1057"/>
    <s v="Mrs"/>
    <s v=".  Brenn E."/>
    <s v="Donnelly"/>
    <x v="776"/>
    <x v="268"/>
    <x v="0"/>
    <x v="0"/>
    <x v="1"/>
    <s v="No"/>
    <x v="3"/>
    <x v="0"/>
    <x v="1"/>
    <s v="26-Sep-1975"/>
    <x v="31"/>
    <n v="8569.86"/>
    <x v="0"/>
    <s v="tier - 3"/>
    <x v="0"/>
  </r>
  <r>
    <s v="Id1058"/>
    <s v="Ms."/>
    <s v="Lisa M"/>
    <s v="Pietz"/>
    <x v="777"/>
    <x v="232"/>
    <x v="0"/>
    <x v="0"/>
    <x v="1"/>
    <s v="No"/>
    <x v="0"/>
    <x v="2"/>
    <x v="0"/>
    <s v="6-Dec-1982"/>
    <x v="23"/>
    <n v="8572.0400000000009"/>
    <x v="0"/>
    <s v="tier - 2"/>
    <x v="11"/>
  </r>
  <r>
    <s v="Id1059"/>
    <s v="Mr."/>
    <s v="Matt"/>
    <s v="Tegenkamp"/>
    <x v="778"/>
    <x v="352"/>
    <x v="0"/>
    <x v="0"/>
    <x v="1"/>
    <s v="yes"/>
    <x v="1"/>
    <x v="0"/>
    <x v="2"/>
    <s v="11-Nov-1987"/>
    <x v="17"/>
    <n v="8573.2999999999993"/>
    <x v="0"/>
    <s v="tier - 2"/>
    <x v="11"/>
  </r>
  <r>
    <s v="Id1060"/>
    <s v="Mr."/>
    <s v="Thomas A."/>
    <s v="Dover"/>
    <x v="101"/>
    <x v="439"/>
    <x v="0"/>
    <x v="0"/>
    <x v="1"/>
    <s v="yes"/>
    <x v="0"/>
    <x v="0"/>
    <x v="0"/>
    <s v="30-Dec-1983"/>
    <x v="22"/>
    <n v="8582.2999999999993"/>
    <x v="0"/>
    <s v="tier - 1"/>
    <x v="0"/>
  </r>
  <r>
    <s v="Id1061"/>
    <s v="Mr."/>
    <s v="Kevin J"/>
    <s v="Dockemeyer"/>
    <x v="529"/>
    <x v="78"/>
    <x v="0"/>
    <x v="0"/>
    <x v="1"/>
    <s v="yes"/>
    <x v="1"/>
    <x v="0"/>
    <x v="2"/>
    <s v="25-Jul-1983"/>
    <x v="22"/>
    <n v="8596.83"/>
    <x v="0"/>
    <s v="tier - 3"/>
    <x v="0"/>
  </r>
  <r>
    <s v="Id1062"/>
    <s v="Mr."/>
    <s v="William H. III"/>
    <s v="Steele"/>
    <x v="779"/>
    <x v="540"/>
    <x v="0"/>
    <x v="0"/>
    <x v="1"/>
    <s v="No"/>
    <x v="1"/>
    <x v="0"/>
    <x v="2"/>
    <s v="11-Jul-1973"/>
    <x v="29"/>
    <n v="8601.33"/>
    <x v="0"/>
    <s v="tier - 1"/>
    <x v="0"/>
  </r>
  <r>
    <s v="Id1063"/>
    <s v="Mr."/>
    <s v="Gal"/>
    <s v="Harel"/>
    <x v="308"/>
    <x v="541"/>
    <x v="0"/>
    <x v="0"/>
    <x v="1"/>
    <s v="yes"/>
    <x v="0"/>
    <x v="1"/>
    <x v="0"/>
    <s v="24-Sep-1977"/>
    <x v="26"/>
    <n v="8603.82"/>
    <x v="0"/>
    <s v="tier - 1"/>
    <x v="4"/>
  </r>
  <r>
    <s v="Id1064"/>
    <s v="Mr."/>
    <s v="Anton"/>
    <s v="Aguila"/>
    <x v="139"/>
    <x v="10"/>
    <x v="0"/>
    <x v="0"/>
    <x v="1"/>
    <s v="yes"/>
    <x v="1"/>
    <x v="0"/>
    <x v="1"/>
    <s v="12-Nov-1977"/>
    <x v="26"/>
    <n v="8604.48"/>
    <x v="1"/>
    <s v="tier - 2"/>
    <x v="5"/>
  </r>
  <r>
    <s v="Id1065"/>
    <s v="Ms."/>
    <s v="Yazmin"/>
    <s v="Vallejo Sarmiento"/>
    <x v="529"/>
    <x v="321"/>
    <x v="0"/>
    <x v="1"/>
    <x v="1"/>
    <s v="yes"/>
    <x v="3"/>
    <x v="0"/>
    <x v="2"/>
    <s v="15-Oct-1977"/>
    <x v="26"/>
    <n v="8605.36"/>
    <x v="0"/>
    <s v="tier - 2"/>
    <x v="0"/>
  </r>
  <r>
    <s v="Id1066"/>
    <s v="Mr."/>
    <s v="Florian"/>
    <s v="Beisheim"/>
    <x v="780"/>
    <x v="347"/>
    <x v="0"/>
    <x v="0"/>
    <x v="1"/>
    <s v="yes"/>
    <x v="1"/>
    <x v="2"/>
    <x v="2"/>
    <s v="17-Jul-1979"/>
    <x v="25"/>
    <n v="8606.2199999999993"/>
    <x v="2"/>
    <s v="tier - 2"/>
    <x v="10"/>
  </r>
  <r>
    <s v="Id1067"/>
    <s v="Ms."/>
    <s v="Karen L"/>
    <s v="Lenhoff"/>
    <x v="781"/>
    <x v="409"/>
    <x v="0"/>
    <x v="1"/>
    <x v="1"/>
    <s v="yes"/>
    <x v="3"/>
    <x v="0"/>
    <x v="2"/>
    <s v="2-Sep-1977"/>
    <x v="26"/>
    <n v="8615.2999999999993"/>
    <x v="0"/>
    <s v="tier - 3"/>
    <x v="2"/>
  </r>
  <r>
    <s v="Id1068"/>
    <s v="Mr."/>
    <s v="Scott"/>
    <s v="Wehrwein"/>
    <x v="161"/>
    <x v="542"/>
    <x v="0"/>
    <x v="0"/>
    <x v="1"/>
    <s v="No"/>
    <x v="0"/>
    <x v="0"/>
    <x v="0"/>
    <s v="3-Aug-1975"/>
    <x v="31"/>
    <n v="8627.5400000000009"/>
    <x v="0"/>
    <s v="tier - 2"/>
    <x v="12"/>
  </r>
  <r>
    <s v="Id1069"/>
    <s v="Ms."/>
    <s v="Claire"/>
    <s v="Wallace"/>
    <x v="662"/>
    <x v="9"/>
    <x v="0"/>
    <x v="0"/>
    <x v="1"/>
    <s v="No"/>
    <x v="0"/>
    <x v="0"/>
    <x v="0"/>
    <s v="21-Oct-1965"/>
    <x v="39"/>
    <n v="8665.09"/>
    <x v="1"/>
    <s v="tier - 2"/>
    <x v="1"/>
  </r>
  <r>
    <s v="Id1070"/>
    <s v="Ms."/>
    <s v="Lynn M."/>
    <s v="Markowitz"/>
    <x v="782"/>
    <x v="180"/>
    <x v="0"/>
    <x v="0"/>
    <x v="1"/>
    <s v="No"/>
    <x v="0"/>
    <x v="0"/>
    <x v="2"/>
    <s v="10-Aug-1969"/>
    <x v="34"/>
    <n v="8665.14"/>
    <x v="0"/>
    <s v="tier - 3"/>
    <x v="0"/>
  </r>
  <r>
    <s v="Id1071"/>
    <s v="Ms."/>
    <s v="Sharon"/>
    <s v="Vos"/>
    <x v="577"/>
    <x v="334"/>
    <x v="0"/>
    <x v="0"/>
    <x v="1"/>
    <s v="No"/>
    <x v="1"/>
    <x v="1"/>
    <x v="1"/>
    <s v="16-Aug-1974"/>
    <x v="28"/>
    <n v="8671.19"/>
    <x v="0"/>
    <s v="tier - 1"/>
    <x v="1"/>
  </r>
  <r>
    <s v="Id1072"/>
    <s v="Mrs"/>
    <s v=".  Candice"/>
    <s v="McLeod"/>
    <x v="783"/>
    <x v="543"/>
    <x v="0"/>
    <x v="0"/>
    <x v="1"/>
    <s v="No"/>
    <x v="0"/>
    <x v="0"/>
    <x v="0"/>
    <s v="11-Oct-1973"/>
    <x v="29"/>
    <n v="8688.86"/>
    <x v="0"/>
    <s v="tier - 1"/>
    <x v="12"/>
  </r>
  <r>
    <s v="Id1073"/>
    <s v="Ms."/>
    <s v="Jennifer D"/>
    <s v="Balcom"/>
    <x v="784"/>
    <x v="213"/>
    <x v="0"/>
    <x v="0"/>
    <x v="1"/>
    <s v="No"/>
    <x v="3"/>
    <x v="0"/>
    <x v="1"/>
    <s v="28-Oct-1980"/>
    <x v="24"/>
    <n v="8701.84"/>
    <x v="0"/>
    <s v="tier - 3"/>
    <x v="11"/>
  </r>
  <r>
    <s v="Id1074"/>
    <s v="Mr."/>
    <s v="Eric"/>
    <s v="Dirth"/>
    <x v="49"/>
    <x v="228"/>
    <x v="0"/>
    <x v="1"/>
    <x v="1"/>
    <s v="yes"/>
    <x v="3"/>
    <x v="0"/>
    <x v="2"/>
    <s v="25-Jun-1973"/>
    <x v="29"/>
    <n v="8703.4599999999991"/>
    <x v="1"/>
    <s v="tier - 3"/>
    <x v="2"/>
  </r>
  <r>
    <s v="Id1075"/>
    <s v="Mr."/>
    <s v="Bryan"/>
    <s v="Inglish"/>
    <x v="785"/>
    <x v="98"/>
    <x v="0"/>
    <x v="0"/>
    <x v="1"/>
    <s v="yes"/>
    <x v="3"/>
    <x v="1"/>
    <x v="2"/>
    <s v="17-Jun-1976"/>
    <x v="35"/>
    <n v="8733.23"/>
    <x v="0"/>
    <s v="tier - 3"/>
    <x v="1"/>
  </r>
  <r>
    <s v="Id1076"/>
    <s v="Mr."/>
    <s v="Devon R."/>
    <s v="Matthews"/>
    <x v="786"/>
    <x v="544"/>
    <x v="0"/>
    <x v="0"/>
    <x v="1"/>
    <s v="yes"/>
    <x v="0"/>
    <x v="1"/>
    <x v="2"/>
    <s v="23-Aug-1999"/>
    <x v="7"/>
    <n v="8747.68"/>
    <x v="0"/>
    <s v="tier - 3"/>
    <x v="2"/>
  </r>
  <r>
    <s v="Id1077"/>
    <s v="Ms."/>
    <s v="Elena"/>
    <s v="Massa-Musiak"/>
    <x v="787"/>
    <x v="325"/>
    <x v="0"/>
    <x v="0"/>
    <x v="1"/>
    <s v="yes"/>
    <x v="3"/>
    <x v="2"/>
    <x v="2"/>
    <s v="9-Sep-1969"/>
    <x v="34"/>
    <n v="8760.1200000000008"/>
    <x v="0"/>
    <s v="tier - 1"/>
    <x v="0"/>
  </r>
  <r>
    <s v="Id1078"/>
    <s v="Mr."/>
    <s v="Chris"/>
    <s v="Bailey"/>
    <x v="529"/>
    <x v="545"/>
    <x v="0"/>
    <x v="0"/>
    <x v="1"/>
    <s v="No"/>
    <x v="0"/>
    <x v="0"/>
    <x v="0"/>
    <s v="6-Sep-1974"/>
    <x v="28"/>
    <n v="8765.25"/>
    <x v="0"/>
    <s v="tier - 3"/>
    <x v="1"/>
  </r>
  <r>
    <s v="Id1079"/>
    <s v="Mr."/>
    <s v="Bert"/>
    <s v="Jacoby"/>
    <x v="788"/>
    <x v="546"/>
    <x v="0"/>
    <x v="0"/>
    <x v="1"/>
    <s v="No"/>
    <x v="0"/>
    <x v="1"/>
    <x v="0"/>
    <s v="23-Aug-1971"/>
    <x v="32"/>
    <n v="8782.4699999999993"/>
    <x v="0"/>
    <s v="tier - 3"/>
    <x v="2"/>
  </r>
  <r>
    <s v="Id1080"/>
    <s v="Mr."/>
    <s v="John P."/>
    <s v="Crimmings"/>
    <x v="101"/>
    <x v="547"/>
    <x v="0"/>
    <x v="0"/>
    <x v="1"/>
    <s v="No"/>
    <x v="0"/>
    <x v="0"/>
    <x v="0"/>
    <s v="18-Jun-1971"/>
    <x v="32"/>
    <n v="8798.59"/>
    <x v="0"/>
    <s v="tier - 1"/>
    <x v="2"/>
  </r>
  <r>
    <s v="Id1081"/>
    <s v="Mr."/>
    <s v="Daniel P"/>
    <s v="Crane"/>
    <x v="636"/>
    <x v="519"/>
    <x v="0"/>
    <x v="0"/>
    <x v="1"/>
    <s v="No"/>
    <x v="0"/>
    <x v="2"/>
    <x v="0"/>
    <s v="29-Aug-1965"/>
    <x v="39"/>
    <n v="8800.49"/>
    <x v="1"/>
    <s v="tier - 2"/>
    <x v="0"/>
  </r>
  <r>
    <s v="Id1082"/>
    <s v="Mrs"/>
    <s v=".  Lisa K."/>
    <s v="Swartzfager"/>
    <x v="789"/>
    <x v="256"/>
    <x v="0"/>
    <x v="1"/>
    <x v="1"/>
    <s v="No"/>
    <x v="3"/>
    <x v="0"/>
    <x v="1"/>
    <s v="7-Nov-2001"/>
    <x v="3"/>
    <n v="8821.8799999999992"/>
    <x v="0"/>
    <s v="tier - 3"/>
    <x v="9"/>
  </r>
  <r>
    <s v="Id1083"/>
    <s v="Mrs"/>
    <s v=".  Kristine"/>
    <s v="Clevenger"/>
    <x v="646"/>
    <x v="548"/>
    <x v="0"/>
    <x v="0"/>
    <x v="1"/>
    <s v="No"/>
    <x v="1"/>
    <x v="1"/>
    <x v="0"/>
    <s v="14-Jun-1976"/>
    <x v="35"/>
    <n v="8823.2800000000007"/>
    <x v="0"/>
    <s v="tier - 1"/>
    <x v="2"/>
  </r>
  <r>
    <s v="Id1084"/>
    <s v="Mr."/>
    <s v="Paul A"/>
    <s v="Reichardt"/>
    <x v="790"/>
    <x v="92"/>
    <x v="0"/>
    <x v="0"/>
    <x v="1"/>
    <s v="No"/>
    <x v="0"/>
    <x v="0"/>
    <x v="2"/>
    <s v="19-Oct-1976"/>
    <x v="35"/>
    <n v="8823.99"/>
    <x v="0"/>
    <s v="tier - 3"/>
    <x v="8"/>
  </r>
  <r>
    <s v="Id1085"/>
    <s v="Mr."/>
    <s v="Bryan"/>
    <s v="Morton"/>
    <x v="360"/>
    <x v="549"/>
    <x v="0"/>
    <x v="0"/>
    <x v="1"/>
    <s v="yes"/>
    <x v="3"/>
    <x v="1"/>
    <x v="0"/>
    <s v="22-Aug-1988"/>
    <x v="15"/>
    <n v="8824.27"/>
    <x v="0"/>
    <s v="tier - 1"/>
    <x v="7"/>
  </r>
  <r>
    <s v="Id1086"/>
    <s v="Mr."/>
    <s v="Chris"/>
    <s v="Sunstrum"/>
    <x v="791"/>
    <x v="550"/>
    <x v="0"/>
    <x v="1"/>
    <x v="1"/>
    <s v="yes"/>
    <x v="3"/>
    <x v="1"/>
    <x v="2"/>
    <s v="14-Jul-1976"/>
    <x v="35"/>
    <n v="8825.09"/>
    <x v="0"/>
    <s v="tier - 3"/>
    <x v="2"/>
  </r>
  <r>
    <s v="Id1087"/>
    <s v="Ms."/>
    <s v="Milah B"/>
    <s v="Frownfelter"/>
    <x v="53"/>
    <x v="551"/>
    <x v="0"/>
    <x v="0"/>
    <x v="1"/>
    <s v="No"/>
    <x v="1"/>
    <x v="0"/>
    <x v="0"/>
    <s v="14-Nov-1972"/>
    <x v="30"/>
    <n v="8827.2099999999991"/>
    <x v="1"/>
    <s v="tier - 1"/>
    <x v="1"/>
  </r>
  <r>
    <s v="Id1088"/>
    <s v="Ms."/>
    <s v="Annette M."/>
    <s v="Richter"/>
    <x v="408"/>
    <x v="524"/>
    <x v="0"/>
    <x v="0"/>
    <x v="1"/>
    <s v="No"/>
    <x v="1"/>
    <x v="0"/>
    <x v="0"/>
    <s v="22-Nov-1972"/>
    <x v="30"/>
    <n v="8835.26"/>
    <x v="1"/>
    <s v="tier - 2"/>
    <x v="1"/>
  </r>
  <r>
    <s v="Id1089"/>
    <s v="Mrs"/>
    <s v=".  Yoko"/>
    <s v="England"/>
    <x v="792"/>
    <x v="381"/>
    <x v="0"/>
    <x v="0"/>
    <x v="1"/>
    <s v="No"/>
    <x v="0"/>
    <x v="1"/>
    <x v="0"/>
    <s v="18-Jun-1974"/>
    <x v="28"/>
    <n v="8871.15"/>
    <x v="0"/>
    <s v="tier - 3"/>
    <x v="0"/>
  </r>
  <r>
    <s v="Id1090"/>
    <s v="Ms."/>
    <s v="Laura"/>
    <s v="McLean"/>
    <x v="401"/>
    <x v="173"/>
    <x v="0"/>
    <x v="1"/>
    <x v="1"/>
    <s v="yes"/>
    <x v="3"/>
    <x v="1"/>
    <x v="2"/>
    <s v="9-Sep-1973"/>
    <x v="29"/>
    <n v="8890.59"/>
    <x v="0"/>
    <s v="tier - 3"/>
    <x v="1"/>
  </r>
  <r>
    <s v="Id1091"/>
    <s v="Ms."/>
    <s v="Tess A."/>
    <s v="Gardner"/>
    <x v="793"/>
    <x v="55"/>
    <x v="0"/>
    <x v="0"/>
    <x v="1"/>
    <s v="No"/>
    <x v="0"/>
    <x v="0"/>
    <x v="0"/>
    <s v="16-Dec-1978"/>
    <x v="27"/>
    <n v="8891.14"/>
    <x v="0"/>
    <s v="tier - 3"/>
    <x v="12"/>
  </r>
  <r>
    <s v="Id1092"/>
    <s v="Mr."/>
    <s v="William G."/>
    <s v="Lane"/>
    <x v="794"/>
    <x v="64"/>
    <x v="0"/>
    <x v="0"/>
    <x v="1"/>
    <s v="No"/>
    <x v="1"/>
    <x v="1"/>
    <x v="0"/>
    <s v="28-Nov-1997"/>
    <x v="6"/>
    <n v="8906.14"/>
    <x v="0"/>
    <s v="tier - 2"/>
    <x v="1"/>
  </r>
  <r>
    <s v="Id1093"/>
    <s v="Ms."/>
    <s v="Paige"/>
    <s v="Vonachen"/>
    <x v="718"/>
    <x v="552"/>
    <x v="0"/>
    <x v="0"/>
    <x v="1"/>
    <s v="No"/>
    <x v="0"/>
    <x v="0"/>
    <x v="0"/>
    <s v="6-Sep-1967"/>
    <x v="40"/>
    <n v="8908.4699999999993"/>
    <x v="1"/>
    <s v="tier - 2"/>
    <x v="0"/>
  </r>
  <r>
    <s v="Id1094"/>
    <s v="Mr."/>
    <s v="Matthew J"/>
    <s v="Smith"/>
    <x v="735"/>
    <x v="321"/>
    <x v="0"/>
    <x v="0"/>
    <x v="1"/>
    <s v="No"/>
    <x v="0"/>
    <x v="0"/>
    <x v="2"/>
    <s v="7-Jul-1975"/>
    <x v="31"/>
    <n v="8930.93"/>
    <x v="0"/>
    <s v="tier - 2"/>
    <x v="1"/>
  </r>
  <r>
    <s v="Id1095"/>
    <s v="Mr."/>
    <s v="Matthew"/>
    <s v="Kidwell"/>
    <x v="795"/>
    <x v="463"/>
    <x v="0"/>
    <x v="0"/>
    <x v="1"/>
    <s v="yes"/>
    <x v="1"/>
    <x v="0"/>
    <x v="0"/>
    <s v="6-Jun-1972"/>
    <x v="32"/>
    <n v="8932.08"/>
    <x v="0"/>
    <s v="tier - 1"/>
    <x v="2"/>
  </r>
  <r>
    <s v="Id1096"/>
    <s v="Mrs"/>
    <s v=".  Maria"/>
    <s v="Betancourth"/>
    <x v="796"/>
    <x v="87"/>
    <x v="0"/>
    <x v="0"/>
    <x v="1"/>
    <s v="No"/>
    <x v="0"/>
    <x v="0"/>
    <x v="1"/>
    <s v="25-Dec-1976"/>
    <x v="35"/>
    <n v="8944.1200000000008"/>
    <x v="1"/>
    <s v="tier - 2"/>
    <x v="0"/>
  </r>
  <r>
    <s v="Id1097"/>
    <s v="Ms."/>
    <s v="Stephanie D"/>
    <s v="Henstrom"/>
    <x v="797"/>
    <x v="89"/>
    <x v="0"/>
    <x v="0"/>
    <x v="1"/>
    <s v="No"/>
    <x v="0"/>
    <x v="0"/>
    <x v="2"/>
    <s v="27-Sep-1992"/>
    <x v="0"/>
    <n v="8954.99"/>
    <x v="0"/>
    <s v="tier - 3"/>
    <x v="14"/>
  </r>
  <r>
    <s v="Id1098"/>
    <s v="Ms."/>
    <s v="Tiffany"/>
    <s v="Pereira"/>
    <x v="359"/>
    <x v="553"/>
    <x v="0"/>
    <x v="0"/>
    <x v="1"/>
    <s v="No"/>
    <x v="0"/>
    <x v="2"/>
    <x v="0"/>
    <s v="17-Aug-1974"/>
    <x v="28"/>
    <n v="8964.06"/>
    <x v="1"/>
    <s v="tier - 2"/>
    <x v="5"/>
  </r>
  <r>
    <s v="Id1099"/>
    <s v="Ms."/>
    <s v="Sara M."/>
    <s v="Black"/>
    <x v="798"/>
    <x v="8"/>
    <x v="0"/>
    <x v="1"/>
    <x v="1"/>
    <s v="yes"/>
    <x v="3"/>
    <x v="2"/>
    <x v="0"/>
    <s v="15-Jul-1983"/>
    <x v="22"/>
    <n v="8965.7999999999993"/>
    <x v="0"/>
    <s v="tier - 3"/>
    <x v="1"/>
  </r>
  <r>
    <s v="Id1100"/>
    <s v="Mr."/>
    <s v="Scott A."/>
    <s v="Brown"/>
    <x v="746"/>
    <x v="554"/>
    <x v="0"/>
    <x v="0"/>
    <x v="1"/>
    <s v="yes"/>
    <x v="3"/>
    <x v="0"/>
    <x v="0"/>
    <s v="8-Sep-1974"/>
    <x v="28"/>
    <n v="8968.33"/>
    <x v="1"/>
    <s v="tier - 2"/>
    <x v="2"/>
  </r>
  <r>
    <s v="Id1101"/>
    <s v="Mrs"/>
    <s v=".  Lauren"/>
    <s v="Reasoner"/>
    <x v="799"/>
    <x v="555"/>
    <x v="0"/>
    <x v="0"/>
    <x v="1"/>
    <s v="yes"/>
    <x v="1"/>
    <x v="1"/>
    <x v="0"/>
    <s v="21-Jul-1974"/>
    <x v="28"/>
    <n v="8978.19"/>
    <x v="0"/>
    <s v="tier - 2"/>
    <x v="0"/>
  </r>
  <r>
    <s v="Id1102"/>
    <s v="Mr."/>
    <s v="Scott"/>
    <s v="Wandzilak"/>
    <x v="67"/>
    <x v="556"/>
    <x v="0"/>
    <x v="0"/>
    <x v="1"/>
    <s v="No"/>
    <x v="1"/>
    <x v="0"/>
    <x v="0"/>
    <s v="11-Oct-1973"/>
    <x v="29"/>
    <n v="8988.16"/>
    <x v="0"/>
    <s v="tier - 1"/>
    <x v="1"/>
  </r>
  <r>
    <s v="Id1103"/>
    <s v="Mr."/>
    <s v="Brian A."/>
    <s v="Carver"/>
    <x v="411"/>
    <x v="557"/>
    <x v="0"/>
    <x v="0"/>
    <x v="1"/>
    <s v="No"/>
    <x v="1"/>
    <x v="1"/>
    <x v="0"/>
    <s v="16-Dec-1979"/>
    <x v="25"/>
    <n v="8998.43"/>
    <x v="0"/>
    <s v="tier - 1"/>
    <x v="7"/>
  </r>
  <r>
    <s v="Id1104"/>
    <s v="Ms."/>
    <s v="Kaitlin R."/>
    <s v="Borror"/>
    <x v="800"/>
    <x v="457"/>
    <x v="0"/>
    <x v="0"/>
    <x v="1"/>
    <s v="yes"/>
    <x v="3"/>
    <x v="0"/>
    <x v="0"/>
    <s v="1-Dec-1993"/>
    <x v="1"/>
    <n v="9010.2000000000007"/>
    <x v="0"/>
    <s v="tier - 3"/>
    <x v="14"/>
  </r>
  <r>
    <s v="Id1105"/>
    <s v="Mr."/>
    <s v="Mohammad"/>
    <s v="Saad"/>
    <x v="43"/>
    <x v="558"/>
    <x v="0"/>
    <x v="0"/>
    <x v="1"/>
    <s v="No"/>
    <x v="0"/>
    <x v="0"/>
    <x v="0"/>
    <s v="7-Dec-1972"/>
    <x v="30"/>
    <n v="9048.0300000000007"/>
    <x v="0"/>
    <s v="tier - 2"/>
    <x v="0"/>
  </r>
  <r>
    <s v="Id1106"/>
    <s v="Mr."/>
    <s v="Charlie"/>
    <s v="Paul"/>
    <x v="166"/>
    <x v="559"/>
    <x v="0"/>
    <x v="0"/>
    <x v="1"/>
    <s v="yes"/>
    <x v="0"/>
    <x v="0"/>
    <x v="0"/>
    <s v="2-Dec-1972"/>
    <x v="30"/>
    <n v="9058.73"/>
    <x v="1"/>
    <s v="tier - 2"/>
    <x v="0"/>
  </r>
  <r>
    <s v="Id1107"/>
    <s v="Mr."/>
    <s v="Brent"/>
    <s v="Trail"/>
    <x v="801"/>
    <x v="254"/>
    <x v="0"/>
    <x v="0"/>
    <x v="1"/>
    <s v="yes"/>
    <x v="0"/>
    <x v="0"/>
    <x v="0"/>
    <s v="4-Nov-1977"/>
    <x v="26"/>
    <n v="9095.07"/>
    <x v="0"/>
    <s v="tier - 2"/>
    <x v="8"/>
  </r>
  <r>
    <s v="Id1108"/>
    <s v="Ms."/>
    <s v="Kelli M"/>
    <s v="Benton"/>
    <x v="567"/>
    <x v="560"/>
    <x v="0"/>
    <x v="0"/>
    <x v="1"/>
    <s v="yes"/>
    <x v="1"/>
    <x v="2"/>
    <x v="0"/>
    <s v="9-Nov-1965"/>
    <x v="39"/>
    <n v="9095.94"/>
    <x v="1"/>
    <s v="tier - 1"/>
    <x v="2"/>
  </r>
  <r>
    <s v="Id1109"/>
    <s v="Mrs"/>
    <s v=".  Sheridan H"/>
    <s v="Bauman"/>
    <x v="802"/>
    <x v="103"/>
    <x v="0"/>
    <x v="0"/>
    <x v="1"/>
    <s v="yes"/>
    <x v="0"/>
    <x v="0"/>
    <x v="2"/>
    <s v="2-Dec-1977"/>
    <x v="26"/>
    <n v="9101.7999999999993"/>
    <x v="0"/>
    <s v="tier - 1"/>
    <x v="2"/>
  </r>
  <r>
    <s v="Id1110"/>
    <s v="Mrs"/>
    <s v=".  Sarah M."/>
    <s v="Bakula"/>
    <x v="803"/>
    <x v="561"/>
    <x v="0"/>
    <x v="0"/>
    <x v="1"/>
    <s v="No"/>
    <x v="1"/>
    <x v="1"/>
    <x v="1"/>
    <s v="12-Aug-1970"/>
    <x v="33"/>
    <n v="9140.9500000000007"/>
    <x v="1"/>
    <s v="tier - 3"/>
    <x v="0"/>
  </r>
  <r>
    <s v="Id1111"/>
    <s v="Ms."/>
    <s v="Jennifer"/>
    <s v="Edwards"/>
    <x v="567"/>
    <x v="525"/>
    <x v="0"/>
    <x v="0"/>
    <x v="1"/>
    <s v="No"/>
    <x v="1"/>
    <x v="2"/>
    <x v="0"/>
    <s v="18-Oct-1970"/>
    <x v="33"/>
    <n v="9144.57"/>
    <x v="1"/>
    <s v="tier - 2"/>
    <x v="2"/>
  </r>
  <r>
    <s v="Id1112"/>
    <s v="Mrs"/>
    <s v=".  Laura J"/>
    <s v="Davis"/>
    <x v="804"/>
    <x v="282"/>
    <x v="0"/>
    <x v="0"/>
    <x v="1"/>
    <s v="yes"/>
    <x v="0"/>
    <x v="0"/>
    <x v="0"/>
    <s v="8-Dec-1982"/>
    <x v="23"/>
    <n v="9147.5"/>
    <x v="0"/>
    <s v="tier - 1"/>
    <x v="1"/>
  </r>
  <r>
    <s v="Id1113"/>
    <s v="Mr."/>
    <s v="Thomas"/>
    <s v="Weiler"/>
    <x v="111"/>
    <x v="447"/>
    <x v="0"/>
    <x v="0"/>
    <x v="1"/>
    <s v="No"/>
    <x v="0"/>
    <x v="0"/>
    <x v="0"/>
    <s v="23-Aug-1990"/>
    <x v="16"/>
    <n v="9159.51"/>
    <x v="0"/>
    <s v="tier - 2"/>
    <x v="11"/>
  </r>
  <r>
    <s v="Id1114"/>
    <s v="Ms."/>
    <s v="Gisele"/>
    <s v="Schaaf"/>
    <x v="805"/>
    <x v="109"/>
    <x v="0"/>
    <x v="1"/>
    <x v="1"/>
    <s v="yes"/>
    <x v="3"/>
    <x v="0"/>
    <x v="1"/>
    <s v="24-Oct-1970"/>
    <x v="33"/>
    <n v="9171.75"/>
    <x v="0"/>
    <s v="tier - 2"/>
    <x v="1"/>
  </r>
  <r>
    <s v="Id1115"/>
    <s v="Ms."/>
    <s v="Myra L"/>
    <s v="Sack"/>
    <x v="806"/>
    <x v="56"/>
    <x v="0"/>
    <x v="0"/>
    <x v="1"/>
    <s v="No"/>
    <x v="1"/>
    <x v="0"/>
    <x v="1"/>
    <s v="29-Dec-1971"/>
    <x v="32"/>
    <n v="9174.14"/>
    <x v="1"/>
    <s v="tier - 1"/>
    <x v="1"/>
  </r>
  <r>
    <s v="Id1116"/>
    <s v="Ms."/>
    <s v="Melissa M."/>
    <s v="Chenard"/>
    <x v="629"/>
    <x v="485"/>
    <x v="0"/>
    <x v="0"/>
    <x v="1"/>
    <s v="yes"/>
    <x v="3"/>
    <x v="0"/>
    <x v="0"/>
    <s v="25-Dec-1973"/>
    <x v="29"/>
    <n v="9182.17"/>
    <x v="0"/>
    <s v="tier - 3"/>
    <x v="2"/>
  </r>
  <r>
    <s v="Id1117"/>
    <s v="Ms."/>
    <s v="Eleanor F."/>
    <s v="Williamson"/>
    <x v="807"/>
    <x v="199"/>
    <x v="0"/>
    <x v="0"/>
    <x v="1"/>
    <s v="No"/>
    <x v="1"/>
    <x v="2"/>
    <x v="2"/>
    <s v="10-Sep-1976"/>
    <x v="35"/>
    <n v="9193.84"/>
    <x v="0"/>
    <s v="tier - 1"/>
    <x v="1"/>
  </r>
  <r>
    <s v="Id1118"/>
    <s v="Ms."/>
    <s v="Elizabeth"/>
    <s v="Dollas"/>
    <x v="808"/>
    <x v="500"/>
    <x v="0"/>
    <x v="0"/>
    <x v="1"/>
    <s v="No"/>
    <x v="1"/>
    <x v="1"/>
    <x v="2"/>
    <s v="25-Dec-1986"/>
    <x v="18"/>
    <n v="9210.06"/>
    <x v="0"/>
    <s v="tier - 3"/>
    <x v="11"/>
  </r>
  <r>
    <s v="Id1119"/>
    <s v="Mr."/>
    <s v="Kenneth"/>
    <s v="Sprague"/>
    <x v="809"/>
    <x v="315"/>
    <x v="0"/>
    <x v="0"/>
    <x v="1"/>
    <s v="yes"/>
    <x v="0"/>
    <x v="1"/>
    <x v="2"/>
    <s v="5-Dec-1981"/>
    <x v="19"/>
    <n v="9222.4"/>
    <x v="0"/>
    <s v="tier - 3"/>
    <x v="4"/>
  </r>
  <r>
    <s v="Id1120"/>
    <s v="Mr."/>
    <s v="Robert G."/>
    <s v="Michell"/>
    <x v="315"/>
    <x v="473"/>
    <x v="0"/>
    <x v="1"/>
    <x v="1"/>
    <s v="yes"/>
    <x v="3"/>
    <x v="0"/>
    <x v="2"/>
    <s v="6-Dec-1975"/>
    <x v="31"/>
    <n v="9225.26"/>
    <x v="1"/>
    <s v="tier - 3"/>
    <x v="3"/>
  </r>
  <r>
    <s v="Id1121"/>
    <s v="Mr."/>
    <s v="Thomas C."/>
    <s v="Datwyler"/>
    <x v="88"/>
    <x v="300"/>
    <x v="0"/>
    <x v="1"/>
    <x v="1"/>
    <s v="yes"/>
    <x v="3"/>
    <x v="0"/>
    <x v="1"/>
    <s v="5-Oct-1980"/>
    <x v="24"/>
    <n v="9247.94"/>
    <x v="0"/>
    <s v="tier - 1"/>
    <x v="11"/>
  </r>
  <r>
    <s v="Id1122"/>
    <s v="Mr."/>
    <s v="Matthew J."/>
    <s v="Mead"/>
    <x v="643"/>
    <x v="562"/>
    <x v="0"/>
    <x v="1"/>
    <x v="1"/>
    <s v="yes"/>
    <x v="3"/>
    <x v="2"/>
    <x v="1"/>
    <s v="21-Aug-1974"/>
    <x v="28"/>
    <n v="9249.5"/>
    <x v="0"/>
    <s v="tier - 1"/>
    <x v="1"/>
  </r>
  <r>
    <s v="Id1123"/>
    <s v="Ms."/>
    <s v="Mallory D."/>
    <s v="Kennedy"/>
    <x v="67"/>
    <x v="172"/>
    <x v="0"/>
    <x v="0"/>
    <x v="1"/>
    <s v="No"/>
    <x v="0"/>
    <x v="0"/>
    <x v="0"/>
    <s v="6-Aug-1971"/>
    <x v="32"/>
    <n v="9264.7999999999993"/>
    <x v="0"/>
    <s v="tier - 1"/>
    <x v="2"/>
  </r>
  <r>
    <s v="Id1124"/>
    <s v="Mr."/>
    <s v="Christopher D."/>
    <s v="Czech"/>
    <x v="175"/>
    <x v="561"/>
    <x v="0"/>
    <x v="1"/>
    <x v="1"/>
    <s v="No"/>
    <x v="3"/>
    <x v="1"/>
    <x v="1"/>
    <s v="27-Oct-1973"/>
    <x v="29"/>
    <n v="9282.48"/>
    <x v="1"/>
    <s v="tier - 2"/>
    <x v="5"/>
  </r>
  <r>
    <s v="Id1125"/>
    <s v="Mrs"/>
    <s v=".  Jamie"/>
    <s v="O'Brien"/>
    <x v="810"/>
    <x v="563"/>
    <x v="0"/>
    <x v="0"/>
    <x v="1"/>
    <s v="yes"/>
    <x v="3"/>
    <x v="0"/>
    <x v="1"/>
    <s v="2-Jul-1971"/>
    <x v="32"/>
    <n v="9283.56"/>
    <x v="0"/>
    <s v="tier - 3"/>
    <x v="0"/>
  </r>
  <r>
    <s v="Id1126"/>
    <s v="Ms."/>
    <s v="Ariell"/>
    <s v="Bachman"/>
    <x v="628"/>
    <x v="564"/>
    <x v="0"/>
    <x v="0"/>
    <x v="1"/>
    <s v="yes"/>
    <x v="1"/>
    <x v="3"/>
    <x v="0"/>
    <s v="26-Nov-1969"/>
    <x v="34"/>
    <n v="9285.8700000000008"/>
    <x v="0"/>
    <s v="tier - 3"/>
    <x v="0"/>
  </r>
  <r>
    <s v="Id1127"/>
    <s v="Mr."/>
    <s v="Christopher"/>
    <s v="Bednar"/>
    <x v="67"/>
    <x v="399"/>
    <x v="0"/>
    <x v="0"/>
    <x v="1"/>
    <s v="No"/>
    <x v="0"/>
    <x v="0"/>
    <x v="0"/>
    <s v="16-Oct-1973"/>
    <x v="29"/>
    <n v="9288.0300000000007"/>
    <x v="0"/>
    <s v="tier - 3"/>
    <x v="6"/>
  </r>
  <r>
    <s v="Id1128"/>
    <s v="Mr."/>
    <s v="Ryan"/>
    <s v="Daye"/>
    <x v="292"/>
    <x v="410"/>
    <x v="0"/>
    <x v="0"/>
    <x v="1"/>
    <s v="No"/>
    <x v="0"/>
    <x v="1"/>
    <x v="0"/>
    <s v="18-Sep-1973"/>
    <x v="29"/>
    <n v="9290.14"/>
    <x v="1"/>
    <s v="tier - 3"/>
    <x v="5"/>
  </r>
  <r>
    <s v="Id1129"/>
    <s v="Mr."/>
    <s v="Thomas B."/>
    <s v="Clarke"/>
    <x v="811"/>
    <x v="138"/>
    <x v="0"/>
    <x v="0"/>
    <x v="1"/>
    <s v="yes"/>
    <x v="3"/>
    <x v="2"/>
    <x v="2"/>
    <s v="3-Nov-1976"/>
    <x v="35"/>
    <n v="9301.89"/>
    <x v="0"/>
    <s v="tier - 1"/>
    <x v="1"/>
  </r>
  <r>
    <s v="Id1130"/>
    <s v="Ms."/>
    <s v="Katie"/>
    <s v="Koren"/>
    <x v="607"/>
    <x v="180"/>
    <x v="0"/>
    <x v="1"/>
    <x v="1"/>
    <s v="yes"/>
    <x v="3"/>
    <x v="0"/>
    <x v="2"/>
    <s v="16-Oct-1973"/>
    <x v="29"/>
    <n v="9304.7000000000007"/>
    <x v="1"/>
    <s v="tier - 3"/>
    <x v="0"/>
  </r>
  <r>
    <s v="Id1131"/>
    <s v="Mrs"/>
    <s v=".  Rachelle L"/>
    <s v="Kuramoto"/>
    <x v="812"/>
    <x v="332"/>
    <x v="0"/>
    <x v="0"/>
    <x v="1"/>
    <s v="yes"/>
    <x v="0"/>
    <x v="0"/>
    <x v="2"/>
    <s v="8-Jun-1963"/>
    <x v="41"/>
    <n v="9310.81"/>
    <x v="1"/>
    <s v="tier - 1"/>
    <x v="0"/>
  </r>
  <r>
    <s v="Id1132"/>
    <s v="Ms."/>
    <s v="Colleen"/>
    <s v="Lynn"/>
    <x v="402"/>
    <x v="115"/>
    <x v="0"/>
    <x v="0"/>
    <x v="1"/>
    <s v="No"/>
    <x v="1"/>
    <x v="0"/>
    <x v="2"/>
    <s v="12-Oct-1977"/>
    <x v="26"/>
    <n v="9315.41"/>
    <x v="0"/>
    <s v="tier - 1"/>
    <x v="8"/>
  </r>
  <r>
    <s v="Id1133"/>
    <s v="Mr."/>
    <s v="Gregory A"/>
    <s v="Dierksen"/>
    <x v="813"/>
    <x v="64"/>
    <x v="0"/>
    <x v="0"/>
    <x v="1"/>
    <s v="No"/>
    <x v="0"/>
    <x v="2"/>
    <x v="0"/>
    <s v="9-Jul-1988"/>
    <x v="15"/>
    <n v="9320.26"/>
    <x v="0"/>
    <s v="tier - 1"/>
    <x v="1"/>
  </r>
  <r>
    <s v="Id1134"/>
    <s v="Ms."/>
    <s v="Lara"/>
    <s v="Zoeller"/>
    <x v="814"/>
    <x v="80"/>
    <x v="0"/>
    <x v="0"/>
    <x v="1"/>
    <s v="yes"/>
    <x v="0"/>
    <x v="0"/>
    <x v="2"/>
    <s v="12-Oct-1996"/>
    <x v="8"/>
    <n v="9338.61"/>
    <x v="0"/>
    <s v="tier - 1"/>
    <x v="14"/>
  </r>
  <r>
    <s v="Id1135"/>
    <s v="Ms."/>
    <s v="Megan"/>
    <s v="Flesch"/>
    <x v="613"/>
    <x v="134"/>
    <x v="0"/>
    <x v="0"/>
    <x v="1"/>
    <s v="yes"/>
    <x v="1"/>
    <x v="1"/>
    <x v="2"/>
    <s v="1-Jul-1988"/>
    <x v="15"/>
    <n v="9344.2000000000007"/>
    <x v="0"/>
    <s v="tier - 1"/>
    <x v="11"/>
  </r>
  <r>
    <s v="Id1136"/>
    <s v="Ms."/>
    <s v="Sara"/>
    <s v="Maltby"/>
    <x v="815"/>
    <x v="485"/>
    <x v="0"/>
    <x v="0"/>
    <x v="1"/>
    <s v="No"/>
    <x v="0"/>
    <x v="0"/>
    <x v="0"/>
    <s v="8-Oct-1971"/>
    <x v="32"/>
    <n v="9361.33"/>
    <x v="1"/>
    <s v="tier - 1"/>
    <x v="5"/>
  </r>
  <r>
    <s v="Id1137"/>
    <s v="Ms."/>
    <s v="Lucie J."/>
    <s v="Custance"/>
    <x v="816"/>
    <x v="565"/>
    <x v="0"/>
    <x v="0"/>
    <x v="1"/>
    <s v="No"/>
    <x v="0"/>
    <x v="0"/>
    <x v="0"/>
    <s v="24-Nov-1969"/>
    <x v="34"/>
    <n v="9377.4500000000007"/>
    <x v="0"/>
    <s v="tier - 3"/>
    <x v="0"/>
  </r>
  <r>
    <s v="Id1138"/>
    <s v="Ms."/>
    <s v="Elizabeth S."/>
    <s v="Choi"/>
    <x v="817"/>
    <x v="220"/>
    <x v="0"/>
    <x v="0"/>
    <x v="1"/>
    <s v="No"/>
    <x v="0"/>
    <x v="0"/>
    <x v="0"/>
    <s v="26-Nov-1971"/>
    <x v="32"/>
    <n v="9377.9"/>
    <x v="0"/>
    <s v="tier - 1"/>
    <x v="0"/>
  </r>
  <r>
    <s v="Id1139"/>
    <s v="Ms."/>
    <s v="Carma S"/>
    <s v="Barnett"/>
    <x v="54"/>
    <x v="566"/>
    <x v="0"/>
    <x v="0"/>
    <x v="1"/>
    <s v="No"/>
    <x v="0"/>
    <x v="0"/>
    <x v="0"/>
    <s v="2-Dec-1975"/>
    <x v="31"/>
    <n v="9380.75"/>
    <x v="0"/>
    <s v="tier - 2"/>
    <x v="8"/>
  </r>
  <r>
    <s v="Id1140"/>
    <s v="Mr."/>
    <s v="Ryan"/>
    <s v="Proulx"/>
    <x v="547"/>
    <x v="85"/>
    <x v="0"/>
    <x v="0"/>
    <x v="1"/>
    <s v="No"/>
    <x v="3"/>
    <x v="0"/>
    <x v="1"/>
    <s v="29-Dec-1971"/>
    <x v="32"/>
    <n v="9386.16"/>
    <x v="1"/>
    <s v="tier - 2"/>
    <x v="0"/>
  </r>
  <r>
    <s v="Id1141"/>
    <s v="Mr."/>
    <s v="Daniel"/>
    <s v="Hamilton"/>
    <x v="467"/>
    <x v="320"/>
    <x v="0"/>
    <x v="1"/>
    <x v="1"/>
    <s v="yes"/>
    <x v="3"/>
    <x v="1"/>
    <x v="2"/>
    <s v="20-Oct-1971"/>
    <x v="32"/>
    <n v="9391.35"/>
    <x v="1"/>
    <s v="tier - 3"/>
    <x v="2"/>
  </r>
  <r>
    <s v="Id1142"/>
    <s v="Ms."/>
    <s v="Sarah"/>
    <s v="Lundine"/>
    <x v="629"/>
    <x v="453"/>
    <x v="0"/>
    <x v="0"/>
    <x v="1"/>
    <s v="No"/>
    <x v="0"/>
    <x v="0"/>
    <x v="0"/>
    <s v="17-Oct-1976"/>
    <x v="35"/>
    <n v="9411.01"/>
    <x v="0"/>
    <s v="tier - 3"/>
    <x v="8"/>
  </r>
  <r>
    <s v="Id1143"/>
    <s v="Mr."/>
    <s v="Matthew J"/>
    <s v="Paullin"/>
    <x v="362"/>
    <x v="259"/>
    <x v="0"/>
    <x v="1"/>
    <x v="1"/>
    <s v="yes"/>
    <x v="3"/>
    <x v="2"/>
    <x v="1"/>
    <s v="30-Oct-1976"/>
    <x v="35"/>
    <n v="9414.92"/>
    <x v="0"/>
    <s v="tier - 2"/>
    <x v="2"/>
  </r>
  <r>
    <s v="Id1144"/>
    <s v="Ms."/>
    <s v="Francesca"/>
    <s v="Delucia"/>
    <x v="809"/>
    <x v="567"/>
    <x v="0"/>
    <x v="0"/>
    <x v="1"/>
    <s v="No"/>
    <x v="0"/>
    <x v="1"/>
    <x v="0"/>
    <s v="3-Nov-1976"/>
    <x v="35"/>
    <n v="9432.93"/>
    <x v="0"/>
    <s v="tier - 1"/>
    <x v="8"/>
  </r>
  <r>
    <s v="Id1145"/>
    <s v="Ms."/>
    <s v="Nicole"/>
    <s v="Valentine"/>
    <x v="818"/>
    <x v="525"/>
    <x v="0"/>
    <x v="0"/>
    <x v="1"/>
    <s v="No"/>
    <x v="0"/>
    <x v="2"/>
    <x v="0"/>
    <s v="27-Nov-1974"/>
    <x v="28"/>
    <n v="9447.25"/>
    <x v="0"/>
    <s v="tier - 1"/>
    <x v="8"/>
  </r>
  <r>
    <s v="Id1146"/>
    <s v="Mr."/>
    <s v="Toshiyuki"/>
    <s v="Mohara"/>
    <x v="806"/>
    <x v="423"/>
    <x v="0"/>
    <x v="0"/>
    <x v="1"/>
    <s v="No"/>
    <x v="0"/>
    <x v="0"/>
    <x v="0"/>
    <s v="8-Jun-1974"/>
    <x v="29"/>
    <n v="9447.3799999999992"/>
    <x v="0"/>
    <s v="tier - 3"/>
    <x v="8"/>
  </r>
  <r>
    <s v="Id1147"/>
    <s v="Mr."/>
    <s v="Tom L."/>
    <s v="Fairbrother"/>
    <x v="819"/>
    <x v="375"/>
    <x v="0"/>
    <x v="0"/>
    <x v="1"/>
    <s v="No"/>
    <x v="3"/>
    <x v="0"/>
    <x v="2"/>
    <s v="14-Nov-1987"/>
    <x v="17"/>
    <n v="9448.42"/>
    <x v="0"/>
    <s v="tier - 3"/>
    <x v="11"/>
  </r>
  <r>
    <s v="Id1148"/>
    <s v="Mr."/>
    <s v="Brian"/>
    <s v="Fagan"/>
    <x v="820"/>
    <x v="56"/>
    <x v="0"/>
    <x v="0"/>
    <x v="1"/>
    <s v="No"/>
    <x v="1"/>
    <x v="1"/>
    <x v="1"/>
    <s v="17-Jul-1979"/>
    <x v="25"/>
    <n v="9453.92"/>
    <x v="0"/>
    <s v="tier - 2"/>
    <x v="11"/>
  </r>
  <r>
    <s v="Id1149"/>
    <s v="Mr."/>
    <s v="Matthew"/>
    <s v="Toth"/>
    <x v="821"/>
    <x v="336"/>
    <x v="0"/>
    <x v="0"/>
    <x v="1"/>
    <s v="No"/>
    <x v="1"/>
    <x v="1"/>
    <x v="1"/>
    <s v="4-Jun-1969"/>
    <x v="36"/>
    <n v="9487.64"/>
    <x v="0"/>
    <s v="tier - 2"/>
    <x v="0"/>
  </r>
  <r>
    <s v="Id1150"/>
    <s v="Ms."/>
    <s v="Julee"/>
    <s v="Guinn"/>
    <x v="822"/>
    <x v="568"/>
    <x v="0"/>
    <x v="0"/>
    <x v="1"/>
    <s v="No"/>
    <x v="1"/>
    <x v="0"/>
    <x v="0"/>
    <s v="28-Nov-1976"/>
    <x v="35"/>
    <n v="9500.57"/>
    <x v="0"/>
    <s v="tier - 3"/>
    <x v="12"/>
  </r>
  <r>
    <s v="Id1151"/>
    <s v="Mr."/>
    <s v="Christopher M."/>
    <s v="Rogers"/>
    <x v="823"/>
    <x v="240"/>
    <x v="0"/>
    <x v="0"/>
    <x v="1"/>
    <s v="No"/>
    <x v="0"/>
    <x v="2"/>
    <x v="1"/>
    <s v="24-Aug-1969"/>
    <x v="34"/>
    <n v="9504.31"/>
    <x v="1"/>
    <s v="tier - 2"/>
    <x v="0"/>
  </r>
  <r>
    <s v="Id1152"/>
    <s v="Mr."/>
    <s v="Ciaran"/>
    <s v="Diviney"/>
    <x v="824"/>
    <x v="111"/>
    <x v="0"/>
    <x v="0"/>
    <x v="1"/>
    <s v="yes"/>
    <x v="0"/>
    <x v="0"/>
    <x v="2"/>
    <s v="22-Aug-1992"/>
    <x v="0"/>
    <n v="9507.68"/>
    <x v="0"/>
    <s v="tier - 1"/>
    <x v="1"/>
  </r>
  <r>
    <s v="Id1153"/>
    <s v="Ms."/>
    <s v="Kara"/>
    <s v="Marlatt"/>
    <x v="111"/>
    <x v="569"/>
    <x v="0"/>
    <x v="0"/>
    <x v="1"/>
    <s v="No"/>
    <x v="1"/>
    <x v="0"/>
    <x v="0"/>
    <s v="29-Nov-1971"/>
    <x v="32"/>
    <n v="9528.9"/>
    <x v="0"/>
    <s v="tier - 2"/>
    <x v="2"/>
  </r>
  <r>
    <s v="Id1154"/>
    <s v="Ms."/>
    <s v="Makie"/>
    <s v="Ohler"/>
    <x v="825"/>
    <x v="400"/>
    <x v="0"/>
    <x v="0"/>
    <x v="1"/>
    <s v="No"/>
    <x v="0"/>
    <x v="2"/>
    <x v="0"/>
    <s v="21-Dec-1973"/>
    <x v="29"/>
    <n v="9538.65"/>
    <x v="0"/>
    <s v="tier - 3"/>
    <x v="11"/>
  </r>
  <r>
    <s v="Id1155"/>
    <s v="Ms."/>
    <s v="Emily E"/>
    <s v="Mossler"/>
    <x v="469"/>
    <x v="562"/>
    <x v="0"/>
    <x v="0"/>
    <x v="1"/>
    <s v="yes"/>
    <x v="0"/>
    <x v="0"/>
    <x v="1"/>
    <s v="28-Jul-1975"/>
    <x v="31"/>
    <n v="9540.17"/>
    <x v="0"/>
    <s v="tier - 2"/>
    <x v="8"/>
  </r>
  <r>
    <s v="Id1156"/>
    <s v="Mr."/>
    <s v="Cary"/>
    <s v="Segall"/>
    <x v="826"/>
    <x v="424"/>
    <x v="0"/>
    <x v="0"/>
    <x v="1"/>
    <s v="yes"/>
    <x v="1"/>
    <x v="0"/>
    <x v="0"/>
    <s v="22-Sep-1972"/>
    <x v="30"/>
    <n v="9541.7000000000007"/>
    <x v="0"/>
    <s v="tier - 1"/>
    <x v="8"/>
  </r>
  <r>
    <s v="Id1157"/>
    <s v="Mr."/>
    <s v="Steven"/>
    <s v="Sprieser"/>
    <x v="117"/>
    <x v="502"/>
    <x v="0"/>
    <x v="0"/>
    <x v="1"/>
    <s v="yes"/>
    <x v="1"/>
    <x v="0"/>
    <x v="0"/>
    <s v="22-Sep-1972"/>
    <x v="30"/>
    <n v="9549.57"/>
    <x v="0"/>
    <s v="tier - 1"/>
    <x v="0"/>
  </r>
  <r>
    <s v="Id1158"/>
    <s v="Mr."/>
    <s v="Jose Antonio Sr."/>
    <s v="Blanco"/>
    <x v="781"/>
    <x v="513"/>
    <x v="0"/>
    <x v="0"/>
    <x v="1"/>
    <s v="yes"/>
    <x v="1"/>
    <x v="0"/>
    <x v="0"/>
    <s v="14-Aug-1974"/>
    <x v="28"/>
    <n v="9563.0300000000007"/>
    <x v="1"/>
    <s v="tier - 1"/>
    <x v="2"/>
  </r>
  <r>
    <s v="Id1159"/>
    <s v="Ms."/>
    <s v="Tatiana"/>
    <s v="Sheptock"/>
    <x v="401"/>
    <x v="113"/>
    <x v="0"/>
    <x v="0"/>
    <x v="1"/>
    <s v="yes"/>
    <x v="3"/>
    <x v="1"/>
    <x v="0"/>
    <s v="1-Dec-1973"/>
    <x v="29"/>
    <n v="9566.99"/>
    <x v="0"/>
    <s v="tier - 1"/>
    <x v="1"/>
  </r>
  <r>
    <s v="Id1160"/>
    <s v="Mr."/>
    <s v="Dan T."/>
    <s v="Chruniak"/>
    <x v="827"/>
    <x v="200"/>
    <x v="0"/>
    <x v="0"/>
    <x v="1"/>
    <s v="No"/>
    <x v="1"/>
    <x v="1"/>
    <x v="1"/>
    <s v="4-Dec-1966"/>
    <x v="37"/>
    <n v="9582.5400000000009"/>
    <x v="1"/>
    <s v="tier - 2"/>
    <x v="0"/>
  </r>
  <r>
    <s v="Id1161"/>
    <s v="Ms."/>
    <s v="Liisa A."/>
    <s v="Miller"/>
    <x v="828"/>
    <x v="347"/>
    <x v="0"/>
    <x v="0"/>
    <x v="1"/>
    <s v="No"/>
    <x v="0"/>
    <x v="0"/>
    <x v="2"/>
    <s v="28-Nov-1973"/>
    <x v="29"/>
    <n v="9583.89"/>
    <x v="0"/>
    <s v="tier - 3"/>
    <x v="1"/>
  </r>
  <r>
    <s v="Id1162"/>
    <s v="Ms."/>
    <s v="Kathryn E."/>
    <s v="Theis"/>
    <x v="829"/>
    <x v="231"/>
    <x v="0"/>
    <x v="0"/>
    <x v="1"/>
    <s v="yes"/>
    <x v="3"/>
    <x v="2"/>
    <x v="1"/>
    <s v="18-Oct-1981"/>
    <x v="19"/>
    <n v="9584.0400000000009"/>
    <x v="0"/>
    <s v="tier - 1"/>
    <x v="11"/>
  </r>
  <r>
    <s v="Id1163"/>
    <s v="Mr."/>
    <s v="Maxwell"/>
    <s v="Sadler"/>
    <x v="830"/>
    <x v="180"/>
    <x v="0"/>
    <x v="0"/>
    <x v="1"/>
    <s v="yes"/>
    <x v="1"/>
    <x v="2"/>
    <x v="2"/>
    <s v="15-Dec-1964"/>
    <x v="38"/>
    <n v="9597.6299999999992"/>
    <x v="1"/>
    <s v="tier - 3"/>
    <x v="0"/>
  </r>
  <r>
    <s v="Id1164"/>
    <s v="Ms."/>
    <s v="Pascale"/>
    <s v="Auger"/>
    <x v="831"/>
    <x v="570"/>
    <x v="0"/>
    <x v="0"/>
    <x v="1"/>
    <s v="yes"/>
    <x v="0"/>
    <x v="0"/>
    <x v="0"/>
    <s v="27-Dec-1972"/>
    <x v="30"/>
    <n v="9617.66"/>
    <x v="1"/>
    <s v="tier - 3"/>
    <x v="5"/>
  </r>
  <r>
    <s v="Id1165"/>
    <s v="Ms."/>
    <s v="Becca"/>
    <s v="Steadman"/>
    <x v="705"/>
    <x v="571"/>
    <x v="0"/>
    <x v="0"/>
    <x v="1"/>
    <s v="No"/>
    <x v="0"/>
    <x v="0"/>
    <x v="0"/>
    <s v="29-Aug-1982"/>
    <x v="23"/>
    <n v="9619.18"/>
    <x v="0"/>
    <s v="tier - 1"/>
    <x v="7"/>
  </r>
  <r>
    <s v="Id1166"/>
    <s v="Ms."/>
    <s v="Grace"/>
    <s v="McCarron"/>
    <x v="832"/>
    <x v="457"/>
    <x v="0"/>
    <x v="0"/>
    <x v="1"/>
    <s v="No"/>
    <x v="0"/>
    <x v="3"/>
    <x v="0"/>
    <s v="29-Oct-1975"/>
    <x v="31"/>
    <n v="9620.33"/>
    <x v="1"/>
    <s v="tier - 3"/>
    <x v="1"/>
  </r>
  <r>
    <s v="Id1167"/>
    <s v="Ms."/>
    <s v="Samantha"/>
    <s v="Roecker"/>
    <x v="396"/>
    <x v="521"/>
    <x v="0"/>
    <x v="0"/>
    <x v="1"/>
    <s v="yes"/>
    <x v="1"/>
    <x v="0"/>
    <x v="0"/>
    <s v="16-Dec-1970"/>
    <x v="33"/>
    <n v="9625.92"/>
    <x v="0"/>
    <s v="tier - 3"/>
    <x v="2"/>
  </r>
  <r>
    <s v="Id1168"/>
    <s v="Mrs"/>
    <s v=".  Nicole R."/>
    <s v="Giumarra"/>
    <x v="833"/>
    <x v="572"/>
    <x v="0"/>
    <x v="0"/>
    <x v="1"/>
    <s v="No"/>
    <x v="0"/>
    <x v="1"/>
    <x v="0"/>
    <s v="23-Jun-1998"/>
    <x v="2"/>
    <n v="9628.7900000000009"/>
    <x v="0"/>
    <s v="tier - 2"/>
    <x v="14"/>
  </r>
  <r>
    <s v="Id1169"/>
    <s v="Mr."/>
    <s v="David W"/>
    <s v="Peters"/>
    <x v="67"/>
    <x v="161"/>
    <x v="0"/>
    <x v="0"/>
    <x v="1"/>
    <s v="No"/>
    <x v="1"/>
    <x v="0"/>
    <x v="2"/>
    <s v="19-Dec-1979"/>
    <x v="25"/>
    <n v="9630.2999999999993"/>
    <x v="0"/>
    <s v="tier - 2"/>
    <x v="11"/>
  </r>
  <r>
    <s v="Id1170"/>
    <s v="Mr."/>
    <s v="Grant"/>
    <s v="Bower"/>
    <x v="834"/>
    <x v="136"/>
    <x v="0"/>
    <x v="1"/>
    <x v="1"/>
    <s v="No"/>
    <x v="3"/>
    <x v="1"/>
    <x v="1"/>
    <s v="23-Oct-1972"/>
    <x v="30"/>
    <n v="9630.4"/>
    <x v="0"/>
    <s v="tier - 2"/>
    <x v="2"/>
  </r>
  <r>
    <s v="Id1171"/>
    <s v="Mrs"/>
    <s v=".  Sophia"/>
    <s v="Chen"/>
    <x v="78"/>
    <x v="98"/>
    <x v="0"/>
    <x v="0"/>
    <x v="1"/>
    <s v="No"/>
    <x v="3"/>
    <x v="0"/>
    <x v="2"/>
    <s v="22-Jun-1968"/>
    <x v="36"/>
    <n v="9630.91"/>
    <x v="1"/>
    <s v="tier - 2"/>
    <x v="0"/>
  </r>
  <r>
    <s v="Id1172"/>
    <s v="Ms."/>
    <s v="Christina"/>
    <s v="Capriccioso"/>
    <x v="835"/>
    <x v="573"/>
    <x v="0"/>
    <x v="0"/>
    <x v="1"/>
    <s v="yes"/>
    <x v="1"/>
    <x v="0"/>
    <x v="0"/>
    <s v="30-Sep-1970"/>
    <x v="33"/>
    <n v="9634.5400000000009"/>
    <x v="0"/>
    <s v="tier - 2"/>
    <x v="2"/>
  </r>
  <r>
    <s v="Id1173"/>
    <s v="Mr."/>
    <s v="Sam L."/>
    <s v="Starbuck"/>
    <x v="277"/>
    <x v="570"/>
    <x v="0"/>
    <x v="0"/>
    <x v="1"/>
    <s v="yes"/>
    <x v="3"/>
    <x v="1"/>
    <x v="0"/>
    <s v="19-Jul-1971"/>
    <x v="32"/>
    <n v="9644.25"/>
    <x v="0"/>
    <s v="tier - 1"/>
    <x v="1"/>
  </r>
  <r>
    <s v="Id1174"/>
    <s v="Mrs"/>
    <s v=".  Haley R."/>
    <s v="McMahon"/>
    <x v="183"/>
    <x v="188"/>
    <x v="0"/>
    <x v="0"/>
    <x v="1"/>
    <s v="No"/>
    <x v="0"/>
    <x v="1"/>
    <x v="2"/>
    <s v="8-Jul-1974"/>
    <x v="28"/>
    <n v="9653.81"/>
    <x v="0"/>
    <s v="tier - 2"/>
    <x v="2"/>
  </r>
  <r>
    <s v="Id1175"/>
    <s v="Mr."/>
    <s v="Ethan"/>
    <s v="Rissell"/>
    <x v="836"/>
    <x v="297"/>
    <x v="0"/>
    <x v="0"/>
    <x v="1"/>
    <s v="No"/>
    <x v="1"/>
    <x v="1"/>
    <x v="1"/>
    <s v="8-Aug-1981"/>
    <x v="19"/>
    <n v="9664.34"/>
    <x v="0"/>
    <s v="tier - 3"/>
    <x v="2"/>
  </r>
  <r>
    <s v="Id1176"/>
    <s v="Mr."/>
    <s v="Andrew W"/>
    <s v="Kromroy"/>
    <x v="837"/>
    <x v="60"/>
    <x v="0"/>
    <x v="0"/>
    <x v="1"/>
    <s v="yes"/>
    <x v="3"/>
    <x v="2"/>
    <x v="1"/>
    <s v="16-Sep-1966"/>
    <x v="37"/>
    <n v="9684.2900000000009"/>
    <x v="1"/>
    <s v="tier - 2"/>
    <x v="0"/>
  </r>
  <r>
    <s v="Id1177"/>
    <s v="Mr."/>
    <s v="Mark G"/>
    <s v="Manfredi"/>
    <x v="757"/>
    <x v="574"/>
    <x v="0"/>
    <x v="0"/>
    <x v="1"/>
    <s v="yes"/>
    <x v="0"/>
    <x v="0"/>
    <x v="0"/>
    <s v="7-Nov-1964"/>
    <x v="38"/>
    <n v="9698.42"/>
    <x v="1"/>
    <s v="tier - 3"/>
    <x v="0"/>
  </r>
  <r>
    <s v="Id1178"/>
    <s v="Ms."/>
    <s v="Kasey E."/>
    <s v="Manwaring"/>
    <x v="838"/>
    <x v="116"/>
    <x v="0"/>
    <x v="0"/>
    <x v="1"/>
    <s v="No"/>
    <x v="1"/>
    <x v="0"/>
    <x v="0"/>
    <s v="19-Sep-1977"/>
    <x v="26"/>
    <n v="9704.67"/>
    <x v="0"/>
    <s v="tier - 3"/>
    <x v="8"/>
  </r>
  <r>
    <s v="Id1179"/>
    <s v="Mr."/>
    <s v="Jeff"/>
    <s v="Tomaszewski"/>
    <x v="839"/>
    <x v="161"/>
    <x v="0"/>
    <x v="0"/>
    <x v="1"/>
    <s v="yes"/>
    <x v="1"/>
    <x v="2"/>
    <x v="2"/>
    <s v="10-Jul-1972"/>
    <x v="30"/>
    <n v="9710.7099999999991"/>
    <x v="0"/>
    <s v="tier - 1"/>
    <x v="11"/>
  </r>
  <r>
    <s v="Id1180"/>
    <s v="Ms."/>
    <s v="Amy"/>
    <s v="Gannon"/>
    <x v="361"/>
    <x v="575"/>
    <x v="0"/>
    <x v="0"/>
    <x v="1"/>
    <s v="No"/>
    <x v="1"/>
    <x v="2"/>
    <x v="0"/>
    <s v="27-Jun-1975"/>
    <x v="31"/>
    <n v="9715.84"/>
    <x v="0"/>
    <s v="tier - 1"/>
    <x v="8"/>
  </r>
  <r>
    <s v="Id1181"/>
    <s v="Mr."/>
    <s v="Adam"/>
    <s v="Frye"/>
    <x v="606"/>
    <x v="410"/>
    <x v="0"/>
    <x v="0"/>
    <x v="1"/>
    <s v="No"/>
    <x v="0"/>
    <x v="0"/>
    <x v="0"/>
    <s v="12-Sep-1970"/>
    <x v="33"/>
    <n v="9722.77"/>
    <x v="1"/>
    <s v="tier - 1"/>
    <x v="5"/>
  </r>
  <r>
    <s v="Id1182"/>
    <s v="Ms."/>
    <s v="Kristin M"/>
    <s v="Jenkins"/>
    <x v="840"/>
    <x v="576"/>
    <x v="0"/>
    <x v="0"/>
    <x v="1"/>
    <s v="No"/>
    <x v="1"/>
    <x v="0"/>
    <x v="2"/>
    <s v="18-Aug-1970"/>
    <x v="33"/>
    <n v="9724.5300000000007"/>
    <x v="1"/>
    <s v="tier - 1"/>
    <x v="2"/>
  </r>
  <r>
    <s v="Id1183"/>
    <s v="Ms."/>
    <s v="Mary-Lynn B."/>
    <s v="Currier"/>
    <x v="841"/>
    <x v="27"/>
    <x v="0"/>
    <x v="0"/>
    <x v="1"/>
    <s v="No"/>
    <x v="1"/>
    <x v="0"/>
    <x v="2"/>
    <s v="4-Jul-1970"/>
    <x v="33"/>
    <n v="9748.91"/>
    <x v="0"/>
    <s v="tier - 1"/>
    <x v="0"/>
  </r>
  <r>
    <s v="Id1184"/>
    <s v="Mrs"/>
    <s v=".  Jamie A"/>
    <s v="Whittendale"/>
    <x v="842"/>
    <x v="242"/>
    <x v="0"/>
    <x v="0"/>
    <x v="1"/>
    <s v="yes"/>
    <x v="3"/>
    <x v="1"/>
    <x v="0"/>
    <s v="14-Jul-2001"/>
    <x v="3"/>
    <n v="9753.49"/>
    <x v="0"/>
    <s v="tier - 2"/>
    <x v="1"/>
  </r>
  <r>
    <s v="Id1185"/>
    <s v="Mr."/>
    <s v="Jeffrey A."/>
    <s v="Rixe"/>
    <x v="401"/>
    <x v="354"/>
    <x v="0"/>
    <x v="0"/>
    <x v="1"/>
    <s v="No"/>
    <x v="1"/>
    <x v="1"/>
    <x v="0"/>
    <s v="5-Sep-1965"/>
    <x v="39"/>
    <n v="9764.08"/>
    <x v="1"/>
    <s v="tier - 1"/>
    <x v="1"/>
  </r>
  <r>
    <s v="Id1186"/>
    <s v="Ms."/>
    <s v="Nicole"/>
    <s v="Ballon-Landa"/>
    <x v="419"/>
    <x v="483"/>
    <x v="0"/>
    <x v="0"/>
    <x v="1"/>
    <s v="No"/>
    <x v="0"/>
    <x v="1"/>
    <x v="0"/>
    <s v="7-Jul-1973"/>
    <x v="29"/>
    <n v="9778.35"/>
    <x v="0"/>
    <s v="tier - 2"/>
    <x v="8"/>
  </r>
  <r>
    <s v="Id1187"/>
    <s v="Ms."/>
    <s v="Audrey"/>
    <s v="Zaferos"/>
    <x v="843"/>
    <x v="152"/>
    <x v="0"/>
    <x v="0"/>
    <x v="1"/>
    <s v="No"/>
    <x v="3"/>
    <x v="0"/>
    <x v="2"/>
    <s v="8-Aug-1996"/>
    <x v="8"/>
    <n v="9787.32"/>
    <x v="0"/>
    <s v="tier - 3"/>
    <x v="9"/>
  </r>
  <r>
    <s v="Id1188"/>
    <s v="Mr."/>
    <s v="Jacob"/>
    <s v="Jackson"/>
    <x v="617"/>
    <x v="577"/>
    <x v="0"/>
    <x v="1"/>
    <x v="1"/>
    <s v="yes"/>
    <x v="3"/>
    <x v="0"/>
    <x v="2"/>
    <s v="7-Jun-1977"/>
    <x v="35"/>
    <n v="9788.8700000000008"/>
    <x v="1"/>
    <s v="tier - 2"/>
    <x v="0"/>
  </r>
  <r>
    <s v="Id1189"/>
    <s v="Mr."/>
    <s v="Daniel S"/>
    <s v="Evans Marke"/>
    <x v="376"/>
    <x v="3"/>
    <x v="0"/>
    <x v="0"/>
    <x v="1"/>
    <s v="yes"/>
    <x v="0"/>
    <x v="2"/>
    <x v="1"/>
    <s v="17-Sep-1973"/>
    <x v="29"/>
    <n v="9800.89"/>
    <x v="0"/>
    <s v="tier - 1"/>
    <x v="0"/>
  </r>
  <r>
    <s v="Id1190"/>
    <s v="Mr."/>
    <s v="Marc C."/>
    <s v="Samland"/>
    <x v="844"/>
    <x v="507"/>
    <x v="0"/>
    <x v="1"/>
    <x v="1"/>
    <s v="yes"/>
    <x v="3"/>
    <x v="1"/>
    <x v="2"/>
    <s v="28-Jun-1972"/>
    <x v="30"/>
    <n v="9819.25"/>
    <x v="0"/>
    <s v="tier - 2"/>
    <x v="11"/>
  </r>
  <r>
    <s v="Id1191"/>
    <s v="Mr."/>
    <s v="Mark S"/>
    <s v="Shapiro"/>
    <x v="845"/>
    <x v="87"/>
    <x v="0"/>
    <x v="1"/>
    <x v="1"/>
    <s v="No"/>
    <x v="3"/>
    <x v="1"/>
    <x v="1"/>
    <s v="26-Sep-1972"/>
    <x v="30"/>
    <n v="9836.2099999999991"/>
    <x v="0"/>
    <s v="tier - 3"/>
    <x v="11"/>
  </r>
  <r>
    <s v="Id1192"/>
    <s v="Mr."/>
    <s v="Dan"/>
    <s v="Snitzer"/>
    <x v="558"/>
    <x v="27"/>
    <x v="0"/>
    <x v="0"/>
    <x v="1"/>
    <s v="No"/>
    <x v="3"/>
    <x v="0"/>
    <x v="2"/>
    <s v="13-Aug-1992"/>
    <x v="0"/>
    <n v="9844.4500000000007"/>
    <x v="0"/>
    <s v="tier - 1"/>
    <x v="1"/>
  </r>
  <r>
    <s v="Id1193"/>
    <s v="Ms."/>
    <s v="Gabriela"/>
    <s v="Herra Arroyo"/>
    <x v="352"/>
    <x v="254"/>
    <x v="0"/>
    <x v="0"/>
    <x v="1"/>
    <s v="No"/>
    <x v="0"/>
    <x v="1"/>
    <x v="0"/>
    <s v="4-Nov-1968"/>
    <x v="36"/>
    <n v="9850.43"/>
    <x v="1"/>
    <s v="tier - 3"/>
    <x v="2"/>
  </r>
  <r>
    <s v="Id1194"/>
    <s v="Ms."/>
    <s v="Amanda"/>
    <s v="Watters"/>
    <x v="384"/>
    <x v="271"/>
    <x v="0"/>
    <x v="0"/>
    <x v="1"/>
    <s v="No"/>
    <x v="0"/>
    <x v="1"/>
    <x v="0"/>
    <s v="23-Oct-1971"/>
    <x v="32"/>
    <n v="9855.1299999999992"/>
    <x v="0"/>
    <s v="tier - 3"/>
    <x v="0"/>
  </r>
  <r>
    <s v="Id1195"/>
    <s v="Ms."/>
    <s v="Dara"/>
    <s v="Steele-Belkin"/>
    <x v="846"/>
    <x v="81"/>
    <x v="0"/>
    <x v="0"/>
    <x v="1"/>
    <s v="yes"/>
    <x v="0"/>
    <x v="0"/>
    <x v="2"/>
    <s v="17-Jul-1971"/>
    <x v="32"/>
    <n v="9861.0300000000007"/>
    <x v="0"/>
    <s v="tier - 2"/>
    <x v="2"/>
  </r>
  <r>
    <s v="Id1196"/>
    <s v="Ms."/>
    <s v="Rachelle R"/>
    <s v="Christensen"/>
    <x v="65"/>
    <x v="182"/>
    <x v="0"/>
    <x v="0"/>
    <x v="1"/>
    <s v="yes"/>
    <x v="0"/>
    <x v="0"/>
    <x v="2"/>
    <s v="20-Oct-1969"/>
    <x v="34"/>
    <n v="9863.4699999999993"/>
    <x v="1"/>
    <s v="tier - 3"/>
    <x v="1"/>
  </r>
  <r>
    <s v="Id1197"/>
    <s v="Ms."/>
    <s v="Brenda J"/>
    <s v="Hodge"/>
    <x v="67"/>
    <x v="203"/>
    <x v="0"/>
    <x v="0"/>
    <x v="1"/>
    <s v="yes"/>
    <x v="0"/>
    <x v="0"/>
    <x v="2"/>
    <s v="9-Nov-1971"/>
    <x v="32"/>
    <n v="9866.2999999999993"/>
    <x v="0"/>
    <s v="tier - 3"/>
    <x v="8"/>
  </r>
  <r>
    <s v="Id1198"/>
    <s v="Mr."/>
    <s v="Tim"/>
    <s v="Rusterholz"/>
    <x v="573"/>
    <x v="578"/>
    <x v="0"/>
    <x v="0"/>
    <x v="1"/>
    <s v="No"/>
    <x v="0"/>
    <x v="0"/>
    <x v="0"/>
    <s v="13-Aug-1969"/>
    <x v="34"/>
    <n v="9869.81"/>
    <x v="1"/>
    <s v="tier - 3"/>
    <x v="1"/>
  </r>
  <r>
    <s v="Id1199"/>
    <s v="Mr."/>
    <s v="Sylvain"/>
    <s v="Lafrance"/>
    <x v="63"/>
    <x v="480"/>
    <x v="0"/>
    <x v="0"/>
    <x v="1"/>
    <s v="No"/>
    <x v="0"/>
    <x v="0"/>
    <x v="0"/>
    <s v="6-Jul-1998"/>
    <x v="2"/>
    <n v="9870.59"/>
    <x v="0"/>
    <s v="tier - 2"/>
    <x v="9"/>
  </r>
  <r>
    <s v="Id1200"/>
    <s v="Mrs"/>
    <s v=".  Lisa M"/>
    <s v="Hallis"/>
    <x v="847"/>
    <x v="407"/>
    <x v="0"/>
    <x v="0"/>
    <x v="1"/>
    <s v="yes"/>
    <x v="3"/>
    <x v="1"/>
    <x v="0"/>
    <s v="22-Dec-1971"/>
    <x v="32"/>
    <n v="9872.7000000000007"/>
    <x v="0"/>
    <s v="tier - 2"/>
    <x v="2"/>
  </r>
  <r>
    <s v="Id1201"/>
    <s v="Mr."/>
    <s v="Ryan"/>
    <s v="Marshall"/>
    <x v="848"/>
    <x v="73"/>
    <x v="0"/>
    <x v="0"/>
    <x v="1"/>
    <s v="No"/>
    <x v="0"/>
    <x v="0"/>
    <x v="0"/>
    <s v="3-Jul-1971"/>
    <x v="32"/>
    <n v="9875.68"/>
    <x v="0"/>
    <s v="tier - 3"/>
    <x v="8"/>
  </r>
  <r>
    <s v="Id1202"/>
    <s v="Mrs"/>
    <s v=".  Kaitlin M"/>
    <s v="Salowitz"/>
    <x v="849"/>
    <x v="216"/>
    <x v="0"/>
    <x v="1"/>
    <x v="1"/>
    <s v="yes"/>
    <x v="3"/>
    <x v="1"/>
    <x v="1"/>
    <s v="3-Oct-1971"/>
    <x v="32"/>
    <n v="9877.61"/>
    <x v="0"/>
    <s v="tier - 1"/>
    <x v="0"/>
  </r>
  <r>
    <s v="Id1203"/>
    <s v="Mr."/>
    <s v="William R."/>
    <s v="Blake"/>
    <x v="329"/>
    <x v="71"/>
    <x v="0"/>
    <x v="0"/>
    <x v="1"/>
    <s v="No"/>
    <x v="0"/>
    <x v="2"/>
    <x v="0"/>
    <s v="8-Nov-1971"/>
    <x v="32"/>
    <n v="9880.07"/>
    <x v="0"/>
    <s v="tier - 3"/>
    <x v="2"/>
  </r>
  <r>
    <s v="Id1204"/>
    <s v="Mr."/>
    <s v="Bruce"/>
    <s v="Langerak"/>
    <x v="314"/>
    <x v="214"/>
    <x v="0"/>
    <x v="0"/>
    <x v="1"/>
    <s v="yes"/>
    <x v="3"/>
    <x v="0"/>
    <x v="1"/>
    <s v="5-Nov-1966"/>
    <x v="37"/>
    <n v="9890.23"/>
    <x v="1"/>
    <s v="tier - 3"/>
    <x v="0"/>
  </r>
  <r>
    <s v="Id1205"/>
    <s v="Mrs"/>
    <s v=".  Veronica"/>
    <s v="Bonilla"/>
    <x v="850"/>
    <x v="229"/>
    <x v="0"/>
    <x v="0"/>
    <x v="1"/>
    <s v="yes"/>
    <x v="0"/>
    <x v="0"/>
    <x v="1"/>
    <s v="8-Jul-1996"/>
    <x v="8"/>
    <n v="9894.69"/>
    <x v="0"/>
    <s v="tier - 3"/>
    <x v="1"/>
  </r>
  <r>
    <s v="Id1206"/>
    <s v="Mr."/>
    <s v="Warren"/>
    <s v="Ciabattoni"/>
    <x v="851"/>
    <x v="326"/>
    <x v="0"/>
    <x v="0"/>
    <x v="1"/>
    <s v="yes"/>
    <x v="3"/>
    <x v="0"/>
    <x v="2"/>
    <s v="17-Aug-1962"/>
    <x v="41"/>
    <n v="9907.83"/>
    <x v="1"/>
    <s v="tier - 2"/>
    <x v="0"/>
  </r>
  <r>
    <s v="Id1207"/>
    <s v="Mrs"/>
    <s v=".  Daniela"/>
    <s v="Escanero Palmer"/>
    <x v="852"/>
    <x v="178"/>
    <x v="0"/>
    <x v="0"/>
    <x v="1"/>
    <s v="No"/>
    <x v="0"/>
    <x v="1"/>
    <x v="1"/>
    <s v="14-Sep-1972"/>
    <x v="30"/>
    <n v="9910.36"/>
    <x v="0"/>
    <s v="tier - 3"/>
    <x v="1"/>
  </r>
  <r>
    <s v="Id1208"/>
    <s v="Ms."/>
    <s v="Deirdre A"/>
    <s v="Lowe"/>
    <x v="853"/>
    <x v="385"/>
    <x v="0"/>
    <x v="1"/>
    <x v="1"/>
    <s v="yes"/>
    <x v="3"/>
    <x v="2"/>
    <x v="0"/>
    <s v="19-Aug-1985"/>
    <x v="20"/>
    <n v="9930.64"/>
    <x v="0"/>
    <s v="tier - 3"/>
    <x v="7"/>
  </r>
  <r>
    <s v="Id1209"/>
    <s v="Mr."/>
    <s v="Mathias"/>
    <s v="Osmark"/>
    <x v="684"/>
    <x v="579"/>
    <x v="0"/>
    <x v="0"/>
    <x v="1"/>
    <s v="No"/>
    <x v="1"/>
    <x v="0"/>
    <x v="0"/>
    <s v="3-Dec-1983"/>
    <x v="22"/>
    <n v="9931.9599999999991"/>
    <x v="0"/>
    <s v="tier - 2"/>
    <x v="1"/>
  </r>
  <r>
    <s v="Id1210"/>
    <s v="Mr."/>
    <s v="Matthew"/>
    <s v="Lawson"/>
    <x v="854"/>
    <x v="184"/>
    <x v="0"/>
    <x v="0"/>
    <x v="1"/>
    <s v="yes"/>
    <x v="0"/>
    <x v="1"/>
    <x v="1"/>
    <s v="11-Sep-1964"/>
    <x v="38"/>
    <n v="9933.44"/>
    <x v="1"/>
    <s v="tier - 3"/>
    <x v="0"/>
  </r>
  <r>
    <s v="Id1211"/>
    <s v="Mr."/>
    <s v="Kurt"/>
    <s v="Warwick"/>
    <x v="32"/>
    <x v="517"/>
    <x v="0"/>
    <x v="0"/>
    <x v="1"/>
    <s v="No"/>
    <x v="1"/>
    <x v="0"/>
    <x v="0"/>
    <s v="26-Dec-1971"/>
    <x v="32"/>
    <n v="9957.7199999999993"/>
    <x v="0"/>
    <s v="tier - 3"/>
    <x v="6"/>
  </r>
  <r>
    <s v="Id1212"/>
    <s v="Mr."/>
    <s v="Samuel"/>
    <s v="Magnuson"/>
    <x v="277"/>
    <x v="64"/>
    <x v="0"/>
    <x v="0"/>
    <x v="1"/>
    <s v="No"/>
    <x v="1"/>
    <x v="1"/>
    <x v="0"/>
    <s v="6-Oct-1971"/>
    <x v="32"/>
    <n v="9964.06"/>
    <x v="0"/>
    <s v="tier - 2"/>
    <x v="4"/>
  </r>
  <r>
    <s v="Id1213"/>
    <s v="Mrs"/>
    <s v=".  Emily"/>
    <s v="Marsh"/>
    <x v="855"/>
    <x v="251"/>
    <x v="0"/>
    <x v="1"/>
    <x v="1"/>
    <s v="yes"/>
    <x v="3"/>
    <x v="1"/>
    <x v="2"/>
    <s v="11-Aug-1970"/>
    <x v="33"/>
    <n v="9991.0400000000009"/>
    <x v="0"/>
    <s v="tier - 3"/>
    <x v="1"/>
  </r>
  <r>
    <s v="Id1214"/>
    <s v="Ms."/>
    <s v="Tiffany"/>
    <s v="Kari"/>
    <x v="97"/>
    <x v="113"/>
    <x v="0"/>
    <x v="0"/>
    <x v="1"/>
    <s v="No"/>
    <x v="0"/>
    <x v="0"/>
    <x v="0"/>
    <s v="3-Jul-1988"/>
    <x v="15"/>
    <n v="10011.44"/>
    <x v="1"/>
    <s v="tier - 3"/>
    <x v="14"/>
  </r>
  <r>
    <s v="Id1215"/>
    <s v="Mr."/>
    <s v="Alex F"/>
    <s v="Standiford"/>
    <x v="304"/>
    <x v="349"/>
    <x v="0"/>
    <x v="0"/>
    <x v="1"/>
    <s v="No"/>
    <x v="1"/>
    <x v="1"/>
    <x v="0"/>
    <s v="28-Dec-1979"/>
    <x v="25"/>
    <n v="10027.15"/>
    <x v="1"/>
    <s v="tier - 1"/>
    <x v="11"/>
  </r>
  <r>
    <s v="Id1216"/>
    <s v="Ms."/>
    <s v="Alice"/>
    <s v="Sherwin"/>
    <x v="856"/>
    <x v="580"/>
    <x v="0"/>
    <x v="0"/>
    <x v="1"/>
    <s v="No"/>
    <x v="0"/>
    <x v="2"/>
    <x v="0"/>
    <s v="30-Aug-1974"/>
    <x v="28"/>
    <n v="10043.25"/>
    <x v="1"/>
    <s v="tier - 2"/>
    <x v="8"/>
  </r>
  <r>
    <s v="Id1217"/>
    <s v="Ms."/>
    <s v="Allison M."/>
    <s v="Parker"/>
    <x v="467"/>
    <x v="581"/>
    <x v="0"/>
    <x v="0"/>
    <x v="1"/>
    <s v="No"/>
    <x v="0"/>
    <x v="1"/>
    <x v="0"/>
    <s v="22-Aug-1969"/>
    <x v="34"/>
    <n v="10065.41"/>
    <x v="1"/>
    <s v="tier - 2"/>
    <x v="2"/>
  </r>
  <r>
    <s v="Id1218"/>
    <s v="Mr."/>
    <s v="Johannes Fiskerstand"/>
    <s v="Blekeli"/>
    <x v="857"/>
    <x v="332"/>
    <x v="0"/>
    <x v="0"/>
    <x v="1"/>
    <s v="No"/>
    <x v="0"/>
    <x v="1"/>
    <x v="2"/>
    <s v="27-Oct-1969"/>
    <x v="34"/>
    <n v="10072.06"/>
    <x v="1"/>
    <s v="tier - 1"/>
    <x v="12"/>
  </r>
  <r>
    <s v="Id1219"/>
    <s v="Mr."/>
    <s v="Stephen"/>
    <s v="Vangampleare"/>
    <x v="247"/>
    <x v="384"/>
    <x v="0"/>
    <x v="0"/>
    <x v="1"/>
    <s v="yes"/>
    <x v="3"/>
    <x v="1"/>
    <x v="0"/>
    <s v="3-Jul-1969"/>
    <x v="34"/>
    <n v="10085.85"/>
    <x v="1"/>
    <s v="tier - 3"/>
    <x v="2"/>
  </r>
  <r>
    <s v="Id1220"/>
    <s v="Mr."/>
    <s v="Jon M"/>
    <s v="Hiatt"/>
    <x v="366"/>
    <x v="137"/>
    <x v="0"/>
    <x v="0"/>
    <x v="1"/>
    <s v="yes"/>
    <x v="0"/>
    <x v="1"/>
    <x v="0"/>
    <s v="19-Dec-1976"/>
    <x v="35"/>
    <n v="10096.969999999999"/>
    <x v="1"/>
    <s v="tier - 2"/>
    <x v="2"/>
  </r>
  <r>
    <s v="Id1221"/>
    <s v="Mr."/>
    <s v="Fasil"/>
    <s v="Tadesse"/>
    <x v="858"/>
    <x v="582"/>
    <x v="0"/>
    <x v="0"/>
    <x v="1"/>
    <s v="yes"/>
    <x v="3"/>
    <x v="0"/>
    <x v="0"/>
    <s v="19-Oct-1972"/>
    <x v="30"/>
    <n v="10106.129999999999"/>
    <x v="1"/>
    <s v="tier - 1"/>
    <x v="8"/>
  </r>
  <r>
    <s v="Id1222"/>
    <s v="Ms."/>
    <s v="Megan C."/>
    <s v="Jaswell"/>
    <x v="387"/>
    <x v="149"/>
    <x v="0"/>
    <x v="0"/>
    <x v="1"/>
    <s v="yes"/>
    <x v="0"/>
    <x v="2"/>
    <x v="1"/>
    <s v="8-Aug-1972"/>
    <x v="30"/>
    <n v="10107.219999999999"/>
    <x v="1"/>
    <s v="tier - 1"/>
    <x v="0"/>
  </r>
  <r>
    <s v="Id1223"/>
    <s v="Ms."/>
    <s v="Lisa J."/>
    <s v="Phillips-Cook"/>
    <x v="859"/>
    <x v="583"/>
    <x v="0"/>
    <x v="0"/>
    <x v="1"/>
    <s v="No"/>
    <x v="1"/>
    <x v="2"/>
    <x v="0"/>
    <s v="2-Jul-1975"/>
    <x v="31"/>
    <n v="10115.01"/>
    <x v="1"/>
    <s v="tier - 3"/>
    <x v="1"/>
  </r>
  <r>
    <s v="Id1224"/>
    <s v="Mr."/>
    <s v="Doron P"/>
    <s v="Clark"/>
    <x v="860"/>
    <x v="498"/>
    <x v="0"/>
    <x v="0"/>
    <x v="1"/>
    <s v="No"/>
    <x v="0"/>
    <x v="0"/>
    <x v="0"/>
    <s v="16-Nov-1972"/>
    <x v="30"/>
    <n v="10118.42"/>
    <x v="1"/>
    <s v="tier - 3"/>
    <x v="2"/>
  </r>
  <r>
    <s v="Id1225"/>
    <s v="Ms."/>
    <s v="Katharina"/>
    <s v="Wang"/>
    <x v="861"/>
    <x v="16"/>
    <x v="0"/>
    <x v="0"/>
    <x v="1"/>
    <s v="yes"/>
    <x v="1"/>
    <x v="2"/>
    <x v="0"/>
    <s v="5-Sep-1997"/>
    <x v="6"/>
    <n v="10139.84"/>
    <x v="1"/>
    <s v="tier - 2"/>
    <x v="1"/>
  </r>
  <r>
    <s v="Id1226"/>
    <s v="Mr."/>
    <s v="Carl"/>
    <s v="Desruisseaux"/>
    <x v="851"/>
    <x v="259"/>
    <x v="0"/>
    <x v="0"/>
    <x v="1"/>
    <s v="No"/>
    <x v="0"/>
    <x v="0"/>
    <x v="1"/>
    <s v="30-Dec-1974"/>
    <x v="28"/>
    <n v="10141.14"/>
    <x v="1"/>
    <s v="tier - 1"/>
    <x v="5"/>
  </r>
  <r>
    <s v="Id1227"/>
    <s v="Ms."/>
    <s v="Kelsey J."/>
    <s v="Ripp"/>
    <x v="256"/>
    <x v="268"/>
    <x v="0"/>
    <x v="0"/>
    <x v="1"/>
    <s v="No"/>
    <x v="0"/>
    <x v="1"/>
    <x v="1"/>
    <s v="12-Jun-1981"/>
    <x v="19"/>
    <n v="10146.129999999999"/>
    <x v="1"/>
    <s v="tier - 1"/>
    <x v="7"/>
  </r>
  <r>
    <s v="Id1228"/>
    <s v="Mr."/>
    <s v="Stephen A."/>
    <s v="Harris"/>
    <x v="862"/>
    <x v="234"/>
    <x v="0"/>
    <x v="0"/>
    <x v="1"/>
    <s v="yes"/>
    <x v="1"/>
    <x v="0"/>
    <x v="0"/>
    <s v="13-Oct-1973"/>
    <x v="29"/>
    <n v="10156.780000000001"/>
    <x v="1"/>
    <s v="tier - 2"/>
    <x v="1"/>
  </r>
  <r>
    <s v="Id1229"/>
    <s v="Mr."/>
    <s v="Dan"/>
    <s v="Shafer"/>
    <x v="97"/>
    <x v="275"/>
    <x v="0"/>
    <x v="0"/>
    <x v="1"/>
    <s v="yes"/>
    <x v="1"/>
    <x v="0"/>
    <x v="0"/>
    <s v="10-Jul-1972"/>
    <x v="30"/>
    <n v="10160.870000000001"/>
    <x v="1"/>
    <s v="tier - 3"/>
    <x v="7"/>
  </r>
  <r>
    <s v="Id1230"/>
    <s v="Ms."/>
    <s v="Katie C"/>
    <s v="Hemesath"/>
    <x v="460"/>
    <x v="515"/>
    <x v="0"/>
    <x v="0"/>
    <x v="1"/>
    <s v="No"/>
    <x v="0"/>
    <x v="1"/>
    <x v="2"/>
    <s v="16-Oct-1985"/>
    <x v="20"/>
    <n v="10191.82"/>
    <x v="1"/>
    <s v="tier - 2"/>
    <x v="14"/>
  </r>
  <r>
    <s v="Id1231"/>
    <s v="Ms."/>
    <s v="Melissa K"/>
    <s v="Vinci"/>
    <x v="863"/>
    <x v="584"/>
    <x v="0"/>
    <x v="0"/>
    <x v="1"/>
    <s v="No"/>
    <x v="0"/>
    <x v="2"/>
    <x v="0"/>
    <s v="24-Dec-1970"/>
    <x v="33"/>
    <n v="10197.77"/>
    <x v="1"/>
    <s v="tier - 1"/>
    <x v="8"/>
  </r>
  <r>
    <s v="Id1232"/>
    <s v="Ms."/>
    <s v="Kara H"/>
    <s v="Diamond-Husmann"/>
    <x v="524"/>
    <x v="435"/>
    <x v="0"/>
    <x v="0"/>
    <x v="1"/>
    <s v="No"/>
    <x v="0"/>
    <x v="1"/>
    <x v="2"/>
    <s v="26-Sep-1967"/>
    <x v="40"/>
    <n v="10214.64"/>
    <x v="1"/>
    <s v="tier - 2"/>
    <x v="2"/>
  </r>
  <r>
    <s v="Id1233"/>
    <s v="Mr."/>
    <s v="Juan Carlos"/>
    <s v="Soto"/>
    <x v="864"/>
    <x v="81"/>
    <x v="0"/>
    <x v="0"/>
    <x v="1"/>
    <s v="No"/>
    <x v="1"/>
    <x v="0"/>
    <x v="2"/>
    <s v="28-Jun-1967"/>
    <x v="40"/>
    <n v="10226.280000000001"/>
    <x v="1"/>
    <s v="tier - 3"/>
    <x v="0"/>
  </r>
  <r>
    <s v="Id1234"/>
    <s v="Mr."/>
    <s v="John III"/>
    <s v="Howard"/>
    <x v="103"/>
    <x v="363"/>
    <x v="0"/>
    <x v="0"/>
    <x v="1"/>
    <s v="No"/>
    <x v="1"/>
    <x v="0"/>
    <x v="2"/>
    <s v="23-Sep-1968"/>
    <x v="36"/>
    <n v="10231.5"/>
    <x v="1"/>
    <s v="tier - 1"/>
    <x v="1"/>
  </r>
  <r>
    <s v="Id1235"/>
    <s v="Mrs"/>
    <s v=".  Sarah M"/>
    <s v="Patrick"/>
    <x v="142"/>
    <x v="585"/>
    <x v="0"/>
    <x v="1"/>
    <x v="1"/>
    <s v="No"/>
    <x v="3"/>
    <x v="0"/>
    <x v="2"/>
    <s v="15-Aug-1975"/>
    <x v="31"/>
    <n v="10259.129999999999"/>
    <x v="1"/>
    <s v="tier - 2"/>
    <x v="2"/>
  </r>
  <r>
    <s v="Id1236"/>
    <s v="Mrs"/>
    <s v=".  Kristin C"/>
    <s v="Dacko"/>
    <x v="865"/>
    <x v="538"/>
    <x v="0"/>
    <x v="1"/>
    <x v="1"/>
    <s v="No"/>
    <x v="3"/>
    <x v="1"/>
    <x v="2"/>
    <s v="5-Sep-1973"/>
    <x v="29"/>
    <n v="10264.44"/>
    <x v="1"/>
    <s v="tier - 2"/>
    <x v="1"/>
  </r>
  <r>
    <s v="Id1237"/>
    <s v="Ms."/>
    <s v="Casey M."/>
    <s v="Glassey"/>
    <x v="386"/>
    <x v="586"/>
    <x v="0"/>
    <x v="0"/>
    <x v="1"/>
    <s v="No"/>
    <x v="1"/>
    <x v="0"/>
    <x v="0"/>
    <s v="27-Nov-1973"/>
    <x v="29"/>
    <n v="10269.459999999999"/>
    <x v="1"/>
    <s v="tier - 3"/>
    <x v="1"/>
  </r>
  <r>
    <s v="Id1238"/>
    <s v="Mr."/>
    <s v="Samuel"/>
    <s v="Frechette"/>
    <x v="866"/>
    <x v="284"/>
    <x v="0"/>
    <x v="0"/>
    <x v="1"/>
    <s v="No"/>
    <x v="0"/>
    <x v="0"/>
    <x v="0"/>
    <s v="21-Jun-1970"/>
    <x v="33"/>
    <n v="10274.33"/>
    <x v="1"/>
    <s v="tier - 1"/>
    <x v="8"/>
  </r>
  <r>
    <s v="Id1239"/>
    <s v="Mr."/>
    <s v="Braulio"/>
    <s v="Benitez"/>
    <x v="117"/>
    <x v="499"/>
    <x v="0"/>
    <x v="0"/>
    <x v="1"/>
    <s v="No"/>
    <x v="0"/>
    <x v="0"/>
    <x v="0"/>
    <s v="14-Sep-1988"/>
    <x v="15"/>
    <n v="10276.99"/>
    <x v="1"/>
    <s v="tier - 1"/>
    <x v="11"/>
  </r>
  <r>
    <s v="Id1240"/>
    <s v="Ms."/>
    <s v="Anne-Marie"/>
    <s v="Gauthier"/>
    <x v="388"/>
    <x v="69"/>
    <x v="0"/>
    <x v="1"/>
    <x v="1"/>
    <s v="yes"/>
    <x v="3"/>
    <x v="2"/>
    <x v="2"/>
    <s v="24-Sep-1963"/>
    <x v="42"/>
    <n v="10308.040000000001"/>
    <x v="1"/>
    <s v="tier - 1"/>
    <x v="0"/>
  </r>
  <r>
    <s v="Id1241"/>
    <s v="Mr."/>
    <s v="Samuel K."/>
    <s v="Fazioli"/>
    <x v="588"/>
    <x v="509"/>
    <x v="0"/>
    <x v="0"/>
    <x v="1"/>
    <s v="No"/>
    <x v="0"/>
    <x v="0"/>
    <x v="0"/>
    <s v="12-Jul-1962"/>
    <x v="41"/>
    <n v="10310.780000000001"/>
    <x v="1"/>
    <s v="tier - 3"/>
    <x v="1"/>
  </r>
  <r>
    <s v="Id1242"/>
    <s v="Mrs"/>
    <s v=".  Yuki"/>
    <s v="Chorney"/>
    <x v="867"/>
    <x v="144"/>
    <x v="0"/>
    <x v="0"/>
    <x v="1"/>
    <s v="No"/>
    <x v="3"/>
    <x v="0"/>
    <x v="2"/>
    <s v="17-Nov-1991"/>
    <x v="14"/>
    <n v="10315.91"/>
    <x v="1"/>
    <s v="tier - 2"/>
    <x v="1"/>
  </r>
  <r>
    <s v="Id1243"/>
    <s v="Mr."/>
    <s v="Rafer"/>
    <s v="Dannenhauer"/>
    <x v="30"/>
    <x v="147"/>
    <x v="0"/>
    <x v="0"/>
    <x v="1"/>
    <s v="yes"/>
    <x v="0"/>
    <x v="0"/>
    <x v="1"/>
    <s v="21-Aug-1991"/>
    <x v="14"/>
    <n v="10322.9"/>
    <x v="1"/>
    <s v="tier - 1"/>
    <x v="14"/>
  </r>
  <r>
    <s v="Id1244"/>
    <s v="Ms."/>
    <s v="Claire"/>
    <s v="McComb"/>
    <x v="380"/>
    <x v="120"/>
    <x v="0"/>
    <x v="0"/>
    <x v="1"/>
    <s v="No"/>
    <x v="1"/>
    <x v="1"/>
    <x v="2"/>
    <s v="1-Dec-1970"/>
    <x v="33"/>
    <n v="10325.209999999999"/>
    <x v="1"/>
    <s v="tier - 3"/>
    <x v="2"/>
  </r>
  <r>
    <s v="Id1245"/>
    <s v="Ms."/>
    <s v="Erynn J."/>
    <s v="Blake"/>
    <x v="868"/>
    <x v="12"/>
    <x v="0"/>
    <x v="0"/>
    <x v="1"/>
    <s v="yes"/>
    <x v="3"/>
    <x v="1"/>
    <x v="0"/>
    <s v="21-Jul-1982"/>
    <x v="23"/>
    <n v="10329.06"/>
    <x v="1"/>
    <s v="tier - 1"/>
    <x v="11"/>
  </r>
  <r>
    <s v="Id1246"/>
    <s v="Mr."/>
    <s v="Mahesh"/>
    <s v="Sambasivam"/>
    <x v="869"/>
    <x v="499"/>
    <x v="0"/>
    <x v="0"/>
    <x v="1"/>
    <s v="yes"/>
    <x v="0"/>
    <x v="2"/>
    <x v="0"/>
    <s v="19-Jul-1968"/>
    <x v="36"/>
    <n v="10338.93"/>
    <x v="1"/>
    <s v="tier - 1"/>
    <x v="0"/>
  </r>
  <r>
    <s v="Id1247"/>
    <s v="Mr."/>
    <s v="Stanley"/>
    <s v="Maina"/>
    <x v="870"/>
    <x v="587"/>
    <x v="0"/>
    <x v="1"/>
    <x v="1"/>
    <s v="yes"/>
    <x v="3"/>
    <x v="0"/>
    <x v="2"/>
    <s v="8-Aug-1973"/>
    <x v="29"/>
    <n v="10345.93"/>
    <x v="1"/>
    <s v="tier - 2"/>
    <x v="11"/>
  </r>
  <r>
    <s v="Id1248"/>
    <s v="Mr."/>
    <s v="Gregory"/>
    <s v="Keshian"/>
    <x v="507"/>
    <x v="548"/>
    <x v="0"/>
    <x v="0"/>
    <x v="1"/>
    <s v="No"/>
    <x v="0"/>
    <x v="2"/>
    <x v="0"/>
    <s v="29-Sep-1974"/>
    <x v="28"/>
    <n v="10352.48"/>
    <x v="1"/>
    <s v="tier - 1"/>
    <x v="1"/>
  </r>
  <r>
    <s v="Id1249"/>
    <s v="Mr."/>
    <s v="Eric"/>
    <s v="Maas"/>
    <x v="871"/>
    <x v="588"/>
    <x v="0"/>
    <x v="0"/>
    <x v="1"/>
    <s v="No"/>
    <x v="1"/>
    <x v="1"/>
    <x v="0"/>
    <s v="17-Jun-1969"/>
    <x v="34"/>
    <n v="10355.64"/>
    <x v="1"/>
    <s v="tier - 1"/>
    <x v="1"/>
  </r>
  <r>
    <s v="Id1250"/>
    <s v="Ms."/>
    <s v="Rachel M"/>
    <s v="Sinasac"/>
    <x v="456"/>
    <x v="350"/>
    <x v="0"/>
    <x v="0"/>
    <x v="1"/>
    <s v="No"/>
    <x v="0"/>
    <x v="0"/>
    <x v="0"/>
    <s v="6-Sep-1971"/>
    <x v="32"/>
    <n v="10356.67"/>
    <x v="1"/>
    <s v="tier - 1"/>
    <x v="7"/>
  </r>
  <r>
    <s v="Id1251"/>
    <s v="Mr."/>
    <s v="Fritz"/>
    <s v="Van De Kamp"/>
    <x v="723"/>
    <x v="105"/>
    <x v="0"/>
    <x v="0"/>
    <x v="1"/>
    <s v="No"/>
    <x v="1"/>
    <x v="0"/>
    <x v="1"/>
    <s v="29-Sep-1973"/>
    <x v="29"/>
    <n v="10370.91"/>
    <x v="1"/>
    <s v="tier - 3"/>
    <x v="8"/>
  </r>
  <r>
    <s v="Id1252"/>
    <s v="Mr."/>
    <s v="Brad"/>
    <s v="Ruffo"/>
    <x v="421"/>
    <x v="337"/>
    <x v="0"/>
    <x v="0"/>
    <x v="1"/>
    <s v="No"/>
    <x v="1"/>
    <x v="1"/>
    <x v="2"/>
    <s v="19-Sep-1973"/>
    <x v="29"/>
    <n v="10381.48"/>
    <x v="1"/>
    <s v="tier - 3"/>
    <x v="0"/>
  </r>
  <r>
    <s v="Id1253"/>
    <s v="Ms."/>
    <s v="Claire M"/>
    <s v="Long"/>
    <x v="117"/>
    <x v="178"/>
    <x v="0"/>
    <x v="0"/>
    <x v="1"/>
    <s v="yes"/>
    <x v="0"/>
    <x v="0"/>
    <x v="1"/>
    <s v="7-Jul-1969"/>
    <x v="34"/>
    <n v="10403.27"/>
    <x v="1"/>
    <s v="tier - 2"/>
    <x v="13"/>
  </r>
  <r>
    <s v="Id1254"/>
    <s v="Mrs"/>
    <s v=".  Jennifer"/>
    <s v="Rohde"/>
    <x v="872"/>
    <x v="425"/>
    <x v="0"/>
    <x v="0"/>
    <x v="1"/>
    <s v="yes"/>
    <x v="3"/>
    <x v="0"/>
    <x v="1"/>
    <s v="5-Jun-1975"/>
    <x v="28"/>
    <n v="10407.09"/>
    <x v="1"/>
    <s v="tier - 1"/>
    <x v="3"/>
  </r>
  <r>
    <s v="Id1255"/>
    <s v="Ms."/>
    <s v="Maria S."/>
    <s v="Bonzi"/>
    <x v="764"/>
    <x v="589"/>
    <x v="0"/>
    <x v="0"/>
    <x v="1"/>
    <s v="yes"/>
    <x v="0"/>
    <x v="0"/>
    <x v="0"/>
    <s v="24-Oct-1980"/>
    <x v="24"/>
    <n v="10407.98"/>
    <x v="1"/>
    <s v="tier - 1"/>
    <x v="11"/>
  </r>
  <r>
    <s v="Id1256"/>
    <s v="Ms."/>
    <s v="Katherine E"/>
    <s v="Moore"/>
    <x v="692"/>
    <x v="300"/>
    <x v="0"/>
    <x v="0"/>
    <x v="1"/>
    <s v="yes"/>
    <x v="0"/>
    <x v="1"/>
    <x v="1"/>
    <s v="11-Oct-1973"/>
    <x v="29"/>
    <n v="10419.59"/>
    <x v="1"/>
    <s v="tier - 2"/>
    <x v="7"/>
  </r>
  <r>
    <s v="Id1257"/>
    <s v="Mr."/>
    <s v="Michael"/>
    <s v="McGrane"/>
    <x v="873"/>
    <x v="46"/>
    <x v="0"/>
    <x v="0"/>
    <x v="1"/>
    <s v="yes"/>
    <x v="0"/>
    <x v="0"/>
    <x v="2"/>
    <s v="25-Nov-1979"/>
    <x v="25"/>
    <n v="10419.65"/>
    <x v="1"/>
    <s v="tier - 2"/>
    <x v="7"/>
  </r>
  <r>
    <s v="Id1258"/>
    <s v="Ms."/>
    <s v="Roxanne"/>
    <s v="Stepnowski"/>
    <x v="874"/>
    <x v="364"/>
    <x v="0"/>
    <x v="0"/>
    <x v="1"/>
    <s v="No"/>
    <x v="0"/>
    <x v="2"/>
    <x v="0"/>
    <s v="27-Dec-1968"/>
    <x v="36"/>
    <n v="10422.92"/>
    <x v="1"/>
    <s v="tier - 1"/>
    <x v="12"/>
  </r>
  <r>
    <s v="Id1259"/>
    <s v="Mr."/>
    <s v="Israel"/>
    <s v="Merkle"/>
    <x v="875"/>
    <x v="356"/>
    <x v="0"/>
    <x v="0"/>
    <x v="1"/>
    <s v="No"/>
    <x v="0"/>
    <x v="0"/>
    <x v="0"/>
    <s v="23-Aug-1968"/>
    <x v="36"/>
    <n v="10435.07"/>
    <x v="1"/>
    <s v="tier - 1"/>
    <x v="5"/>
  </r>
  <r>
    <s v="Id1260"/>
    <s v="Mr."/>
    <s v="Samalya"/>
    <s v="Schaefer"/>
    <x v="876"/>
    <x v="499"/>
    <x v="0"/>
    <x v="0"/>
    <x v="1"/>
    <s v="No"/>
    <x v="0"/>
    <x v="1"/>
    <x v="0"/>
    <s v="29-Aug-1968"/>
    <x v="36"/>
    <n v="10436.1"/>
    <x v="1"/>
    <s v="tier - 3"/>
    <x v="2"/>
  </r>
  <r>
    <s v="Id1261"/>
    <s v="Mr."/>
    <s v="Peter"/>
    <s v="Vigneron"/>
    <x v="67"/>
    <x v="116"/>
    <x v="0"/>
    <x v="0"/>
    <x v="1"/>
    <s v="No"/>
    <x v="0"/>
    <x v="0"/>
    <x v="0"/>
    <s v="8-Nov-1968"/>
    <x v="36"/>
    <n v="10450.549999999999"/>
    <x v="1"/>
    <s v="tier - 1"/>
    <x v="2"/>
  </r>
  <r>
    <s v="Id1262"/>
    <s v="Ms."/>
    <s v="Alicia"/>
    <s v="Mucci"/>
    <x v="305"/>
    <x v="117"/>
    <x v="0"/>
    <x v="1"/>
    <x v="1"/>
    <s v="yes"/>
    <x v="3"/>
    <x v="2"/>
    <x v="2"/>
    <s v="14-Oct-1964"/>
    <x v="38"/>
    <n v="10455.1"/>
    <x v="1"/>
    <s v="tier - 1"/>
    <x v="1"/>
  </r>
  <r>
    <s v="Id1263"/>
    <s v="Ms."/>
    <s v="Sarah K."/>
    <s v="MacDonald"/>
    <x v="441"/>
    <x v="268"/>
    <x v="0"/>
    <x v="0"/>
    <x v="1"/>
    <s v="No"/>
    <x v="0"/>
    <x v="0"/>
    <x v="1"/>
    <s v="3-Aug-1976"/>
    <x v="35"/>
    <n v="10455.14"/>
    <x v="1"/>
    <s v="tier - 2"/>
    <x v="11"/>
  </r>
  <r>
    <s v="Id1264"/>
    <s v="Mr."/>
    <s v="Guomin"/>
    <s v="Deng"/>
    <x v="877"/>
    <x v="178"/>
    <x v="0"/>
    <x v="0"/>
    <x v="1"/>
    <s v="yes"/>
    <x v="0"/>
    <x v="0"/>
    <x v="1"/>
    <s v="27-Jul-1964"/>
    <x v="38"/>
    <n v="10459.19"/>
    <x v="1"/>
    <s v="tier - 1"/>
    <x v="0"/>
  </r>
  <r>
    <s v="Id1265"/>
    <s v="Mr."/>
    <s v="Javier"/>
    <s v="De Mata"/>
    <x v="625"/>
    <x v="302"/>
    <x v="0"/>
    <x v="0"/>
    <x v="1"/>
    <s v="No"/>
    <x v="1"/>
    <x v="1"/>
    <x v="0"/>
    <s v="22-Sep-1969"/>
    <x v="34"/>
    <n v="10461.98"/>
    <x v="1"/>
    <s v="tier - 1"/>
    <x v="1"/>
  </r>
  <r>
    <s v="Id1266"/>
    <s v="Mr."/>
    <s v="Matt"/>
    <s v="Strickland"/>
    <x v="724"/>
    <x v="155"/>
    <x v="0"/>
    <x v="0"/>
    <x v="1"/>
    <s v="No"/>
    <x v="0"/>
    <x v="1"/>
    <x v="1"/>
    <s v="28-Jun-1987"/>
    <x v="17"/>
    <n v="10464.83"/>
    <x v="1"/>
    <s v="tier - 1"/>
    <x v="1"/>
  </r>
  <r>
    <s v="Id1267"/>
    <s v="Mr."/>
    <s v="Thomas S"/>
    <s v="Cheney"/>
    <x v="878"/>
    <x v="590"/>
    <x v="0"/>
    <x v="0"/>
    <x v="1"/>
    <s v="No"/>
    <x v="1"/>
    <x v="2"/>
    <x v="0"/>
    <s v="21-Aug-1978"/>
    <x v="27"/>
    <n v="10486.55"/>
    <x v="1"/>
    <s v="tier - 3"/>
    <x v="7"/>
  </r>
  <r>
    <s v="Id1268"/>
    <s v="Ms."/>
    <s v="Martha Patricia"/>
    <s v="Godoy"/>
    <x v="879"/>
    <x v="455"/>
    <x v="0"/>
    <x v="0"/>
    <x v="1"/>
    <s v="No"/>
    <x v="0"/>
    <x v="0"/>
    <x v="0"/>
    <s v="19-Oct-1972"/>
    <x v="30"/>
    <n v="10493.95"/>
    <x v="1"/>
    <s v="tier - 1"/>
    <x v="1"/>
  </r>
  <r>
    <s v="Id1269"/>
    <s v="Ms."/>
    <s v="Alicia"/>
    <s v="Rider"/>
    <x v="880"/>
    <x v="78"/>
    <x v="0"/>
    <x v="1"/>
    <x v="1"/>
    <s v="yes"/>
    <x v="3"/>
    <x v="2"/>
    <x v="2"/>
    <s v="25-Oct-1977"/>
    <x v="26"/>
    <n v="10495.6"/>
    <x v="1"/>
    <s v="tier - 1"/>
    <x v="1"/>
  </r>
  <r>
    <s v="Id1270"/>
    <s v="Ms."/>
    <s v="Jennifer V."/>
    <s v="Evans"/>
    <x v="881"/>
    <x v="591"/>
    <x v="0"/>
    <x v="0"/>
    <x v="1"/>
    <s v="No"/>
    <x v="0"/>
    <x v="2"/>
    <x v="0"/>
    <s v="26-Sep-1971"/>
    <x v="32"/>
    <n v="10546.48"/>
    <x v="1"/>
    <s v="tier - 3"/>
    <x v="2"/>
  </r>
  <r>
    <s v="Id1271"/>
    <s v="Mr."/>
    <s v="Michael W."/>
    <s v="Anderson"/>
    <x v="882"/>
    <x v="367"/>
    <x v="0"/>
    <x v="0"/>
    <x v="1"/>
    <s v="yes"/>
    <x v="3"/>
    <x v="2"/>
    <x v="0"/>
    <s v="29-Jun-1971"/>
    <x v="32"/>
    <n v="10560.49"/>
    <x v="1"/>
    <s v="tier - 2"/>
    <x v="0"/>
  </r>
  <r>
    <s v="Id1272"/>
    <s v="Mr."/>
    <s v="Eddie C"/>
    <s v="Walters"/>
    <x v="419"/>
    <x v="100"/>
    <x v="0"/>
    <x v="0"/>
    <x v="1"/>
    <s v="No"/>
    <x v="0"/>
    <x v="1"/>
    <x v="1"/>
    <s v="17-Jul-1969"/>
    <x v="34"/>
    <n v="10564.88"/>
    <x v="1"/>
    <s v="tier - 1"/>
    <x v="8"/>
  </r>
  <r>
    <s v="Id1273"/>
    <s v="Mr."/>
    <s v="Maxime M"/>
    <s v="Leboeuf"/>
    <x v="352"/>
    <x v="10"/>
    <x v="0"/>
    <x v="1"/>
    <x v="1"/>
    <s v="No"/>
    <x v="3"/>
    <x v="1"/>
    <x v="1"/>
    <s v="11-Dec-1966"/>
    <x v="37"/>
    <n v="10577.09"/>
    <x v="1"/>
    <s v="tier - 3"/>
    <x v="2"/>
  </r>
  <r>
    <s v="Id1274"/>
    <s v="Mr."/>
    <s v="Mark D"/>
    <s v="Scheibel"/>
    <x v="883"/>
    <x v="243"/>
    <x v="0"/>
    <x v="0"/>
    <x v="1"/>
    <s v="No"/>
    <x v="0"/>
    <x v="2"/>
    <x v="2"/>
    <s v="25-Dec-1969"/>
    <x v="34"/>
    <n v="10579.71"/>
    <x v="1"/>
    <s v="tier - 3"/>
    <x v="0"/>
  </r>
  <r>
    <s v="Id1275"/>
    <s v="Mr."/>
    <s v="Adam"/>
    <s v="Ritter"/>
    <x v="636"/>
    <x v="184"/>
    <x v="0"/>
    <x v="0"/>
    <x v="1"/>
    <s v="No"/>
    <x v="0"/>
    <x v="2"/>
    <x v="1"/>
    <s v="3-Nov-1966"/>
    <x v="37"/>
    <n v="10594.23"/>
    <x v="1"/>
    <s v="tier - 3"/>
    <x v="0"/>
  </r>
  <r>
    <s v="Id1276"/>
    <s v="Mr."/>
    <s v="Justin M"/>
    <s v="Deeg"/>
    <x v="288"/>
    <x v="412"/>
    <x v="0"/>
    <x v="0"/>
    <x v="1"/>
    <s v="No"/>
    <x v="0"/>
    <x v="2"/>
    <x v="1"/>
    <s v="29-Nov-1967"/>
    <x v="40"/>
    <n v="10594.5"/>
    <x v="1"/>
    <s v="tier - 1"/>
    <x v="1"/>
  </r>
  <r>
    <s v="Id1277"/>
    <s v="Ms."/>
    <s v="Svetlana V."/>
    <s v="Pretot"/>
    <x v="688"/>
    <x v="592"/>
    <x v="0"/>
    <x v="0"/>
    <x v="1"/>
    <s v="No"/>
    <x v="1"/>
    <x v="1"/>
    <x v="0"/>
    <s v="14-Dec-1972"/>
    <x v="30"/>
    <n v="10600.55"/>
    <x v="1"/>
    <s v="tier - 1"/>
    <x v="1"/>
  </r>
  <r>
    <s v="Id1278"/>
    <s v="Ms."/>
    <s v="Jana L"/>
    <s v="Willsey"/>
    <x v="884"/>
    <x v="155"/>
    <x v="0"/>
    <x v="1"/>
    <x v="1"/>
    <s v="yes"/>
    <x v="3"/>
    <x v="0"/>
    <x v="1"/>
    <s v="20-Jul-1966"/>
    <x v="37"/>
    <n v="10601.41"/>
    <x v="1"/>
    <s v="tier - 2"/>
    <x v="2"/>
  </r>
  <r>
    <s v="Id1279"/>
    <s v="Ms."/>
    <s v="Laura"/>
    <s v="Roach"/>
    <x v="885"/>
    <x v="372"/>
    <x v="0"/>
    <x v="1"/>
    <x v="1"/>
    <s v="yes"/>
    <x v="3"/>
    <x v="2"/>
    <x v="2"/>
    <s v="23-Jun-1967"/>
    <x v="40"/>
    <n v="10601.63"/>
    <x v="1"/>
    <s v="tier - 2"/>
    <x v="1"/>
  </r>
  <r>
    <s v="Id1280"/>
    <s v="Mr."/>
    <s v="Torrey C III"/>
    <s v="Jacobsen"/>
    <x v="886"/>
    <x v="69"/>
    <x v="0"/>
    <x v="0"/>
    <x v="1"/>
    <s v="No"/>
    <x v="3"/>
    <x v="0"/>
    <x v="2"/>
    <s v="2-Jul-1966"/>
    <x v="37"/>
    <n v="10602.39"/>
    <x v="1"/>
    <s v="tier - 3"/>
    <x v="2"/>
  </r>
  <r>
    <s v="Id1281"/>
    <s v="Mr."/>
    <s v="Paul"/>
    <s v="O'Hora"/>
    <x v="865"/>
    <x v="315"/>
    <x v="0"/>
    <x v="0"/>
    <x v="1"/>
    <s v="No"/>
    <x v="0"/>
    <x v="1"/>
    <x v="2"/>
    <s v="27-Jun-1965"/>
    <x v="39"/>
    <n v="10608.67"/>
    <x v="1"/>
    <s v="tier - 3"/>
    <x v="1"/>
  </r>
  <r>
    <s v="Id1282"/>
    <s v="Ms."/>
    <s v="Jennifer D."/>
    <s v="Amato"/>
    <x v="887"/>
    <x v="593"/>
    <x v="0"/>
    <x v="0"/>
    <x v="1"/>
    <s v="yes"/>
    <x v="3"/>
    <x v="0"/>
    <x v="0"/>
    <s v="23-Jul-1992"/>
    <x v="0"/>
    <n v="10617.04"/>
    <x v="1"/>
    <s v="tier - 3"/>
    <x v="14"/>
  </r>
  <r>
    <s v="Id1283"/>
    <s v="Mr."/>
    <s v="Erik"/>
    <s v="Reed"/>
    <x v="888"/>
    <x v="48"/>
    <x v="0"/>
    <x v="0"/>
    <x v="1"/>
    <s v="yes"/>
    <x v="3"/>
    <x v="0"/>
    <x v="2"/>
    <s v="6-Jul-1990"/>
    <x v="16"/>
    <n v="10620.26"/>
    <x v="1"/>
    <s v="tier - 3"/>
    <x v="1"/>
  </r>
  <r>
    <s v="Id1284"/>
    <s v="Ms."/>
    <s v="Lana J"/>
    <s v="Wegner"/>
    <x v="889"/>
    <x v="539"/>
    <x v="0"/>
    <x v="0"/>
    <x v="1"/>
    <s v="yes"/>
    <x v="3"/>
    <x v="0"/>
    <x v="0"/>
    <s v="8-Aug-1964"/>
    <x v="38"/>
    <n v="10627.81"/>
    <x v="1"/>
    <s v="tier - 3"/>
    <x v="0"/>
  </r>
  <r>
    <s v="Id1285"/>
    <s v="Ms."/>
    <s v="Rebecca E"/>
    <s v="Bokun"/>
    <x v="890"/>
    <x v="594"/>
    <x v="0"/>
    <x v="0"/>
    <x v="1"/>
    <s v="yes"/>
    <x v="3"/>
    <x v="0"/>
    <x v="0"/>
    <s v="22-Nov-1976"/>
    <x v="35"/>
    <n v="10665.44"/>
    <x v="1"/>
    <s v="tier - 2"/>
    <x v="11"/>
  </r>
  <r>
    <s v="Id1286"/>
    <s v="Ms."/>
    <s v="Katie M."/>
    <s v="Ainsley"/>
    <x v="891"/>
    <x v="126"/>
    <x v="0"/>
    <x v="0"/>
    <x v="1"/>
    <s v="yes"/>
    <x v="3"/>
    <x v="1"/>
    <x v="0"/>
    <s v="7-Sep-1962"/>
    <x v="41"/>
    <n v="10676.83"/>
    <x v="1"/>
    <s v="tier - 3"/>
    <x v="0"/>
  </r>
  <r>
    <s v="Id1287"/>
    <s v="Ms."/>
    <s v="Elizabeth A."/>
    <s v="Foster"/>
    <x v="892"/>
    <x v="565"/>
    <x v="0"/>
    <x v="0"/>
    <x v="1"/>
    <s v="yes"/>
    <x v="3"/>
    <x v="2"/>
    <x v="0"/>
    <s v="2-Aug-1977"/>
    <x v="26"/>
    <n v="10690.11"/>
    <x v="1"/>
    <s v="tier - 2"/>
    <x v="11"/>
  </r>
  <r>
    <s v="Id1288"/>
    <s v="Ms."/>
    <s v="Sarah"/>
    <s v="Overpeck"/>
    <x v="893"/>
    <x v="354"/>
    <x v="0"/>
    <x v="0"/>
    <x v="1"/>
    <s v="yes"/>
    <x v="0"/>
    <x v="0"/>
    <x v="0"/>
    <s v="30-Sep-1976"/>
    <x v="35"/>
    <n v="10698.38"/>
    <x v="1"/>
    <s v="tier - 1"/>
    <x v="7"/>
  </r>
  <r>
    <s v="Id1289"/>
    <s v="Ms."/>
    <s v="Annie J."/>
    <s v="Levine"/>
    <x v="362"/>
    <x v="162"/>
    <x v="0"/>
    <x v="0"/>
    <x v="1"/>
    <s v="yes"/>
    <x v="3"/>
    <x v="2"/>
    <x v="0"/>
    <s v="24-Oct-1972"/>
    <x v="30"/>
    <n v="10702.64"/>
    <x v="1"/>
    <s v="tier - 3"/>
    <x v="0"/>
  </r>
  <r>
    <s v="Id1290"/>
    <s v="Ms."/>
    <s v="Annie"/>
    <s v="Jean"/>
    <x v="20"/>
    <x v="152"/>
    <x v="0"/>
    <x v="0"/>
    <x v="1"/>
    <s v="No"/>
    <x v="0"/>
    <x v="0"/>
    <x v="2"/>
    <s v="30-Jul-1967"/>
    <x v="40"/>
    <n v="10704.47"/>
    <x v="1"/>
    <s v="tier - 2"/>
    <x v="2"/>
  </r>
  <r>
    <s v="Id1291"/>
    <s v="Ms."/>
    <s v="Lindsey"/>
    <s v="Wild"/>
    <x v="169"/>
    <x v="436"/>
    <x v="0"/>
    <x v="1"/>
    <x v="1"/>
    <s v="No"/>
    <x v="3"/>
    <x v="0"/>
    <x v="2"/>
    <s v="5-Oct-1967"/>
    <x v="40"/>
    <n v="10713.64"/>
    <x v="1"/>
    <s v="tier - 3"/>
    <x v="2"/>
  </r>
  <r>
    <s v="Id1292"/>
    <s v="Ms."/>
    <s v="Laura"/>
    <s v="Tabor"/>
    <x v="107"/>
    <x v="264"/>
    <x v="0"/>
    <x v="0"/>
    <x v="1"/>
    <s v="No"/>
    <x v="0"/>
    <x v="0"/>
    <x v="2"/>
    <s v="25-Jun-1992"/>
    <x v="0"/>
    <n v="10719.57"/>
    <x v="1"/>
    <s v="tier - 1"/>
    <x v="1"/>
  </r>
  <r>
    <s v="Id1293"/>
    <s v="Ms."/>
    <s v="Amy T"/>
    <s v="Steffen"/>
    <x v="747"/>
    <x v="140"/>
    <x v="0"/>
    <x v="0"/>
    <x v="1"/>
    <s v="No"/>
    <x v="0"/>
    <x v="1"/>
    <x v="2"/>
    <s v="9-Dec-1974"/>
    <x v="28"/>
    <n v="10736.87"/>
    <x v="1"/>
    <s v="tier - 1"/>
    <x v="5"/>
  </r>
  <r>
    <s v="Id1294"/>
    <s v="Ms."/>
    <s v="Katarina D"/>
    <s v="Tadich"/>
    <x v="383"/>
    <x v="125"/>
    <x v="0"/>
    <x v="0"/>
    <x v="1"/>
    <s v="No"/>
    <x v="0"/>
    <x v="1"/>
    <x v="2"/>
    <s v="29-Aug-1986"/>
    <x v="18"/>
    <n v="10749.02"/>
    <x v="1"/>
    <s v="tier - 1"/>
    <x v="14"/>
  </r>
  <r>
    <s v="Id1295"/>
    <s v="Mr."/>
    <s v="B.j."/>
    <s v="Christenson"/>
    <x v="894"/>
    <x v="272"/>
    <x v="0"/>
    <x v="1"/>
    <x v="1"/>
    <s v="No"/>
    <x v="3"/>
    <x v="0"/>
    <x v="1"/>
    <s v="25-Nov-1989"/>
    <x v="13"/>
    <n v="10769.75"/>
    <x v="1"/>
    <s v="tier - 2"/>
    <x v="16"/>
  </r>
  <r>
    <s v="Id1296"/>
    <s v="Ms."/>
    <s v="Alison"/>
    <s v="Shell"/>
    <x v="895"/>
    <x v="216"/>
    <x v="0"/>
    <x v="0"/>
    <x v="1"/>
    <s v="No"/>
    <x v="3"/>
    <x v="0"/>
    <x v="1"/>
    <s v="11-Nov-1967"/>
    <x v="40"/>
    <n v="10791.96"/>
    <x v="1"/>
    <s v="tier - 2"/>
    <x v="2"/>
  </r>
  <r>
    <s v="Id1297"/>
    <s v="Mr."/>
    <s v="Neil K."/>
    <s v="Rao"/>
    <x v="896"/>
    <x v="473"/>
    <x v="0"/>
    <x v="0"/>
    <x v="1"/>
    <s v="No"/>
    <x v="1"/>
    <x v="0"/>
    <x v="2"/>
    <s v="24-Dec-1999"/>
    <x v="7"/>
    <n v="10795.94"/>
    <x v="1"/>
    <s v="tier - 1"/>
    <x v="2"/>
  </r>
  <r>
    <s v="Id1298"/>
    <s v="Mrs"/>
    <s v=".  Anne Hunter"/>
    <s v="Myers"/>
    <x v="897"/>
    <x v="450"/>
    <x v="0"/>
    <x v="0"/>
    <x v="1"/>
    <s v="No"/>
    <x v="3"/>
    <x v="1"/>
    <x v="2"/>
    <s v="23-Oct-1967"/>
    <x v="40"/>
    <n v="10796.35"/>
    <x v="1"/>
    <s v="tier - 1"/>
    <x v="4"/>
  </r>
  <r>
    <s v="Id1299"/>
    <s v="Ms."/>
    <s v="Sandra"/>
    <s v="McLean"/>
    <x v="898"/>
    <x v="107"/>
    <x v="0"/>
    <x v="0"/>
    <x v="1"/>
    <s v="yes"/>
    <x v="1"/>
    <x v="2"/>
    <x v="2"/>
    <s v="28-Oct-1970"/>
    <x v="33"/>
    <n v="10797.34"/>
    <x v="1"/>
    <s v="tier - 2"/>
    <x v="9"/>
  </r>
  <r>
    <s v="Id1300"/>
    <s v="Mr."/>
    <s v="Robert"/>
    <s v="Gomez"/>
    <x v="401"/>
    <x v="109"/>
    <x v="0"/>
    <x v="0"/>
    <x v="1"/>
    <s v="No"/>
    <x v="1"/>
    <x v="1"/>
    <x v="1"/>
    <s v="18-Dec-1970"/>
    <x v="33"/>
    <n v="10806.84"/>
    <x v="1"/>
    <s v="tier - 2"/>
    <x v="2"/>
  </r>
  <r>
    <s v="Id1301"/>
    <s v="Mr."/>
    <s v="Rodney"/>
    <s v="Hemingway"/>
    <x v="367"/>
    <x v="326"/>
    <x v="0"/>
    <x v="0"/>
    <x v="1"/>
    <s v="No"/>
    <x v="1"/>
    <x v="1"/>
    <x v="2"/>
    <s v="2-Oct-1967"/>
    <x v="40"/>
    <n v="10807.49"/>
    <x v="1"/>
    <s v="tier - 2"/>
    <x v="0"/>
  </r>
  <r>
    <s v="Id1302"/>
    <s v="Mr."/>
    <s v="Carl R"/>
    <s v="Pett"/>
    <x v="899"/>
    <x v="131"/>
    <x v="0"/>
    <x v="1"/>
    <x v="1"/>
    <s v="yes"/>
    <x v="3"/>
    <x v="2"/>
    <x v="0"/>
    <s v="28-Jul-1968"/>
    <x v="36"/>
    <n v="10825.25"/>
    <x v="1"/>
    <s v="tier - 3"/>
    <x v="1"/>
  </r>
  <r>
    <s v="Id1303"/>
    <s v="Mr."/>
    <s v="Maximilian"/>
    <s v="Meingast"/>
    <x v="900"/>
    <x v="534"/>
    <x v="0"/>
    <x v="0"/>
    <x v="1"/>
    <s v="yes"/>
    <x v="3"/>
    <x v="2"/>
    <x v="0"/>
    <s v="20-Dec-1971"/>
    <x v="32"/>
    <n v="10848.13"/>
    <x v="1"/>
    <s v="tier - 3"/>
    <x v="1"/>
  </r>
  <r>
    <s v="Id1304"/>
    <s v="Mr."/>
    <s v="Erik"/>
    <s v="McCarthy"/>
    <x v="88"/>
    <x v="412"/>
    <x v="0"/>
    <x v="0"/>
    <x v="1"/>
    <s v="No"/>
    <x v="0"/>
    <x v="0"/>
    <x v="1"/>
    <s v="6-Sep-1994"/>
    <x v="11"/>
    <n v="10886.66"/>
    <x v="1"/>
    <s v="tier - 3"/>
    <x v="1"/>
  </r>
  <r>
    <s v="Id1305"/>
    <s v="Mr."/>
    <s v="Christopher"/>
    <s v="Boyle"/>
    <x v="402"/>
    <x v="300"/>
    <x v="0"/>
    <x v="1"/>
    <x v="1"/>
    <s v="No"/>
    <x v="3"/>
    <x v="0"/>
    <x v="1"/>
    <s v="13-Nov-1968"/>
    <x v="36"/>
    <n v="10923.93"/>
    <x v="1"/>
    <s v="tier - 1"/>
    <x v="8"/>
  </r>
  <r>
    <s v="Id1306"/>
    <s v="Mr."/>
    <s v="Eirik"/>
    <s v="Gundersen"/>
    <x v="830"/>
    <x v="571"/>
    <x v="0"/>
    <x v="0"/>
    <x v="1"/>
    <s v="No"/>
    <x v="0"/>
    <x v="2"/>
    <x v="0"/>
    <s v="12-Nov-1968"/>
    <x v="36"/>
    <n v="10928.85"/>
    <x v="1"/>
    <s v="tier - 3"/>
    <x v="0"/>
  </r>
  <r>
    <s v="Id1307"/>
    <s v="Mr."/>
    <s v="Rik"/>
    <s v="Wolswinkel"/>
    <x v="901"/>
    <x v="14"/>
    <x v="0"/>
    <x v="0"/>
    <x v="1"/>
    <s v="No"/>
    <x v="0"/>
    <x v="2"/>
    <x v="0"/>
    <s v="10-Nov-1969"/>
    <x v="34"/>
    <n v="10942.13"/>
    <x v="1"/>
    <s v="tier - 3"/>
    <x v="1"/>
  </r>
  <r>
    <s v="Id1308"/>
    <s v="Mr."/>
    <s v="Matthew R"/>
    <s v="Bomberger"/>
    <x v="902"/>
    <x v="42"/>
    <x v="0"/>
    <x v="1"/>
    <x v="1"/>
    <s v="yes"/>
    <x v="3"/>
    <x v="3"/>
    <x v="0"/>
    <s v="4-Dec-1965"/>
    <x v="39"/>
    <n v="10959.33"/>
    <x v="1"/>
    <s v="tier - 3"/>
    <x v="2"/>
  </r>
  <r>
    <s v="Id1309"/>
    <s v="Mr."/>
    <s v="Daniel G"/>
    <s v="Roy"/>
    <x v="168"/>
    <x v="376"/>
    <x v="0"/>
    <x v="0"/>
    <x v="1"/>
    <s v="yes"/>
    <x v="0"/>
    <x v="0"/>
    <x v="2"/>
    <s v="14-Aug-1969"/>
    <x v="34"/>
    <n v="10959.69"/>
    <x v="1"/>
    <s v="tier - 3"/>
    <x v="1"/>
  </r>
  <r>
    <s v="Id1310"/>
    <s v="Mr."/>
    <s v="Yannick"/>
    <s v="Lapierre"/>
    <x v="903"/>
    <x v="70"/>
    <x v="0"/>
    <x v="0"/>
    <x v="1"/>
    <s v="yes"/>
    <x v="0"/>
    <x v="0"/>
    <x v="2"/>
    <s v="19-Jun-1965"/>
    <x v="39"/>
    <n v="10965.45"/>
    <x v="1"/>
    <s v="tier - 2"/>
    <x v="2"/>
  </r>
  <r>
    <s v="Id1311"/>
    <s v="Mr."/>
    <s v="Sean R"/>
    <s v="Beaty"/>
    <x v="687"/>
    <x v="149"/>
    <x v="0"/>
    <x v="0"/>
    <x v="1"/>
    <s v="yes"/>
    <x v="0"/>
    <x v="0"/>
    <x v="1"/>
    <s v="9-Jul-1966"/>
    <x v="37"/>
    <n v="10976.25"/>
    <x v="1"/>
    <s v="tier - 2"/>
    <x v="1"/>
  </r>
  <r>
    <s v="Id1312"/>
    <s v="Mr."/>
    <s v="Peter"/>
    <s v="Hammer"/>
    <x v="408"/>
    <x v="576"/>
    <x v="0"/>
    <x v="0"/>
    <x v="1"/>
    <s v="yes"/>
    <x v="0"/>
    <x v="0"/>
    <x v="2"/>
    <s v="21-Oct-1973"/>
    <x v="29"/>
    <n v="10977.21"/>
    <x v="1"/>
    <s v="tier - 1"/>
    <x v="0"/>
  </r>
  <r>
    <s v="Id1313"/>
    <s v="Ms."/>
    <s v="Sara A."/>
    <s v="Randolph"/>
    <x v="904"/>
    <x v="31"/>
    <x v="0"/>
    <x v="1"/>
    <x v="1"/>
    <s v="No"/>
    <x v="3"/>
    <x v="0"/>
    <x v="2"/>
    <s v="18-Dec-1965"/>
    <x v="39"/>
    <n v="10982.5"/>
    <x v="1"/>
    <s v="tier - 3"/>
    <x v="0"/>
  </r>
  <r>
    <s v="Id1314"/>
    <s v="Ms."/>
    <s v="Erin C."/>
    <s v="Masterson"/>
    <x v="60"/>
    <x v="189"/>
    <x v="0"/>
    <x v="1"/>
    <x v="1"/>
    <s v="No"/>
    <x v="3"/>
    <x v="0"/>
    <x v="2"/>
    <s v="17-Sep-2000"/>
    <x v="10"/>
    <n v="10991.58"/>
    <x v="1"/>
    <s v="tier - 3"/>
    <x v="1"/>
  </r>
  <r>
    <s v="Id1315"/>
    <s v="Mr."/>
    <s v="Thibaud"/>
    <s v="Friess"/>
    <x v="905"/>
    <x v="595"/>
    <x v="0"/>
    <x v="0"/>
    <x v="1"/>
    <s v="No"/>
    <x v="0"/>
    <x v="2"/>
    <x v="0"/>
    <s v="24-Oct-1968"/>
    <x v="36"/>
    <n v="11013.71"/>
    <x v="1"/>
    <s v="tier - 1"/>
    <x v="0"/>
  </r>
  <r>
    <s v="Id1316"/>
    <s v="Ms."/>
    <s v="Lisa"/>
    <s v="Mantoni"/>
    <x v="161"/>
    <x v="596"/>
    <x v="0"/>
    <x v="0"/>
    <x v="1"/>
    <s v="No"/>
    <x v="0"/>
    <x v="0"/>
    <x v="0"/>
    <s v="15-Dec-1974"/>
    <x v="28"/>
    <n v="11015.17"/>
    <x v="1"/>
    <s v="tier - 1"/>
    <x v="1"/>
  </r>
  <r>
    <s v="Id1317"/>
    <s v="Ms."/>
    <s v="Gretchen K."/>
    <s v="Bodeen"/>
    <x v="201"/>
    <x v="481"/>
    <x v="0"/>
    <x v="0"/>
    <x v="1"/>
    <s v="No"/>
    <x v="0"/>
    <x v="0"/>
    <x v="0"/>
    <s v="26-Jun-1991"/>
    <x v="14"/>
    <n v="11018.05"/>
    <x v="1"/>
    <s v="tier - 2"/>
    <x v="1"/>
  </r>
  <r>
    <s v="Id1318"/>
    <s v="Ms."/>
    <s v="Martina"/>
    <s v="McPherson"/>
    <x v="692"/>
    <x v="454"/>
    <x v="0"/>
    <x v="0"/>
    <x v="1"/>
    <s v="No"/>
    <x v="0"/>
    <x v="1"/>
    <x v="0"/>
    <s v="21-Jul-1996"/>
    <x v="8"/>
    <n v="11028.56"/>
    <x v="1"/>
    <s v="tier - 3"/>
    <x v="1"/>
  </r>
  <r>
    <s v="Id1319"/>
    <s v="Mr."/>
    <s v="Dustin J"/>
    <s v="Palko"/>
    <x v="906"/>
    <x v="148"/>
    <x v="1"/>
    <x v="0"/>
    <x v="1"/>
    <s v="yes"/>
    <x v="3"/>
    <x v="0"/>
    <x v="1"/>
    <s v="10-Dec-1974"/>
    <x v="28"/>
    <n v="11033.66"/>
    <x v="1"/>
    <s v="tier - 3"/>
    <x v="1"/>
  </r>
  <r>
    <s v="Id1320"/>
    <s v="Ms."/>
    <s v="Kelsey"/>
    <s v="Breathitt"/>
    <x v="907"/>
    <x v="42"/>
    <x v="0"/>
    <x v="0"/>
    <x v="1"/>
    <s v="No"/>
    <x v="0"/>
    <x v="2"/>
    <x v="0"/>
    <s v="25-Oct-1989"/>
    <x v="13"/>
    <n v="11037.51"/>
    <x v="1"/>
    <s v="tier - 1"/>
    <x v="1"/>
  </r>
  <r>
    <s v="Id1321"/>
    <s v="Mr."/>
    <s v="Daniel V."/>
    <s v="Evora"/>
    <x v="908"/>
    <x v="544"/>
    <x v="0"/>
    <x v="0"/>
    <x v="1"/>
    <s v="yes"/>
    <x v="3"/>
    <x v="2"/>
    <x v="2"/>
    <s v="30-Aug-1974"/>
    <x v="28"/>
    <n v="11037.85"/>
    <x v="1"/>
    <s v="tier - 2"/>
    <x v="7"/>
  </r>
  <r>
    <s v="Id1322"/>
    <s v="Ms."/>
    <s v="Saeger"/>
    <s v="Fischer"/>
    <x v="424"/>
    <x v="80"/>
    <x v="0"/>
    <x v="0"/>
    <x v="1"/>
    <s v="No"/>
    <x v="0"/>
    <x v="2"/>
    <x v="2"/>
    <s v="17-Dec-2001"/>
    <x v="3"/>
    <n v="11046.02"/>
    <x v="1"/>
    <s v="tier - 1"/>
    <x v="14"/>
  </r>
  <r>
    <s v="Id1323"/>
    <s v="Ms."/>
    <s v="Buzunesh"/>
    <s v="Deba"/>
    <x v="687"/>
    <x v="18"/>
    <x v="0"/>
    <x v="0"/>
    <x v="1"/>
    <s v="yes"/>
    <x v="0"/>
    <x v="0"/>
    <x v="2"/>
    <s v="18-Sep-2000"/>
    <x v="10"/>
    <n v="11068.7"/>
    <x v="1"/>
    <s v="tier - 1"/>
    <x v="2"/>
  </r>
  <r>
    <s v="Id1324"/>
    <s v="Ms."/>
    <s v="Mirte"/>
    <s v="Leloup"/>
    <x v="909"/>
    <x v="507"/>
    <x v="0"/>
    <x v="0"/>
    <x v="1"/>
    <s v="yes"/>
    <x v="0"/>
    <x v="1"/>
    <x v="2"/>
    <s v="9-Nov-1971"/>
    <x v="32"/>
    <n v="11068.77"/>
    <x v="1"/>
    <s v="tier - 2"/>
    <x v="1"/>
  </r>
  <r>
    <s v="Id1325"/>
    <s v="Ms."/>
    <s v="Megan"/>
    <s v="Labare"/>
    <x v="586"/>
    <x v="334"/>
    <x v="0"/>
    <x v="0"/>
    <x v="1"/>
    <s v="yes"/>
    <x v="0"/>
    <x v="1"/>
    <x v="1"/>
    <s v="7-Nov-1966"/>
    <x v="37"/>
    <n v="11070.54"/>
    <x v="1"/>
    <s v="tier - 3"/>
    <x v="2"/>
  </r>
  <r>
    <s v="Id1326"/>
    <s v="Ms."/>
    <s v="Kerry A."/>
    <s v="Arouca"/>
    <x v="326"/>
    <x v="572"/>
    <x v="0"/>
    <x v="0"/>
    <x v="1"/>
    <s v="No"/>
    <x v="0"/>
    <x v="1"/>
    <x v="0"/>
    <s v="20-Nov-1966"/>
    <x v="37"/>
    <n v="11073.18"/>
    <x v="1"/>
    <s v="tier - 3"/>
    <x v="2"/>
  </r>
  <r>
    <s v="Id1327"/>
    <s v="Ms."/>
    <s v="Kristin"/>
    <s v="Reese"/>
    <x v="390"/>
    <x v="514"/>
    <x v="0"/>
    <x v="0"/>
    <x v="1"/>
    <s v="No"/>
    <x v="0"/>
    <x v="2"/>
    <x v="0"/>
    <s v="4-Sep-1967"/>
    <x v="40"/>
    <n v="11082.58"/>
    <x v="1"/>
    <s v="tier - 2"/>
    <x v="1"/>
  </r>
  <r>
    <s v="Id1328"/>
    <s v="Mr."/>
    <s v="Christopher R."/>
    <s v="McCloskey"/>
    <x v="910"/>
    <x v="597"/>
    <x v="0"/>
    <x v="0"/>
    <x v="1"/>
    <s v="No"/>
    <x v="0"/>
    <x v="3"/>
    <x v="0"/>
    <s v="7-Oct-1972"/>
    <x v="30"/>
    <n v="11085.59"/>
    <x v="1"/>
    <s v="tier - 2"/>
    <x v="1"/>
  </r>
  <r>
    <s v="Id1329"/>
    <s v="Mrs"/>
    <s v=".  Elizabeth A"/>
    <s v="Tedsen"/>
    <x v="911"/>
    <x v="180"/>
    <x v="0"/>
    <x v="1"/>
    <x v="1"/>
    <s v="yes"/>
    <x v="3"/>
    <x v="0"/>
    <x v="2"/>
    <s v="9-Sep-1966"/>
    <x v="37"/>
    <n v="11090.72"/>
    <x v="1"/>
    <s v="tier - 1"/>
    <x v="0"/>
  </r>
  <r>
    <s v="Id1330"/>
    <s v="Mr."/>
    <s v="Andrew"/>
    <s v="Koehlinger"/>
    <x v="912"/>
    <x v="82"/>
    <x v="0"/>
    <x v="1"/>
    <x v="1"/>
    <s v="yes"/>
    <x v="3"/>
    <x v="1"/>
    <x v="2"/>
    <s v="5-Jul-1966"/>
    <x v="37"/>
    <n v="11093.62"/>
    <x v="1"/>
    <s v="tier - 1"/>
    <x v="0"/>
  </r>
  <r>
    <s v="Id1331"/>
    <s v="Ms."/>
    <s v="Dawn M."/>
    <s v="Pielechaty"/>
    <x v="913"/>
    <x v="598"/>
    <x v="0"/>
    <x v="1"/>
    <x v="1"/>
    <s v="yes"/>
    <x v="3"/>
    <x v="3"/>
    <x v="0"/>
    <s v="20-Aug-1980"/>
    <x v="24"/>
    <n v="11103.33"/>
    <x v="1"/>
    <s v="tier - 1"/>
    <x v="11"/>
  </r>
  <r>
    <s v="Id1332"/>
    <s v="Mr."/>
    <s v="Jonathan P"/>
    <s v="Korhonen"/>
    <x v="26"/>
    <x v="276"/>
    <x v="0"/>
    <x v="0"/>
    <x v="1"/>
    <s v="No"/>
    <x v="0"/>
    <x v="0"/>
    <x v="2"/>
    <s v="30-Nov-1969"/>
    <x v="34"/>
    <n v="11150.78"/>
    <x v="1"/>
    <s v="tier - 2"/>
    <x v="2"/>
  </r>
  <r>
    <s v="Id1333"/>
    <s v="Mrs"/>
    <s v=".  Gina"/>
    <s v="Kehr"/>
    <x v="914"/>
    <x v="326"/>
    <x v="0"/>
    <x v="0"/>
    <x v="1"/>
    <s v="No"/>
    <x v="0"/>
    <x v="0"/>
    <x v="2"/>
    <s v="25-Jun-1969"/>
    <x v="34"/>
    <n v="11163.57"/>
    <x v="1"/>
    <s v="tier - 2"/>
    <x v="2"/>
  </r>
  <r>
    <s v="Id1334"/>
    <s v="Mr."/>
    <s v="Dino"/>
    <s v="Montagna"/>
    <x v="172"/>
    <x v="63"/>
    <x v="0"/>
    <x v="0"/>
    <x v="1"/>
    <s v="No"/>
    <x v="1"/>
    <x v="0"/>
    <x v="0"/>
    <s v="6-Aug-1966"/>
    <x v="37"/>
    <n v="11165.42"/>
    <x v="1"/>
    <s v="tier - 1"/>
    <x v="5"/>
  </r>
  <r>
    <s v="Id1335"/>
    <s v="Mr."/>
    <s v="Jan"/>
    <s v="M√ºller"/>
    <x v="28"/>
    <x v="7"/>
    <x v="0"/>
    <x v="0"/>
    <x v="1"/>
    <s v="No"/>
    <x v="1"/>
    <x v="0"/>
    <x v="0"/>
    <s v="3-Sep-1972"/>
    <x v="30"/>
    <n v="11186.2"/>
    <x v="1"/>
    <s v="tier - 2"/>
    <x v="11"/>
  </r>
  <r>
    <s v="Id1336"/>
    <s v="Mr."/>
    <s v="Jonathan E."/>
    <s v="Baker"/>
    <x v="782"/>
    <x v="306"/>
    <x v="0"/>
    <x v="0"/>
    <x v="1"/>
    <s v="No"/>
    <x v="1"/>
    <x v="0"/>
    <x v="0"/>
    <s v="14-Jun-1970"/>
    <x v="33"/>
    <n v="11187.66"/>
    <x v="1"/>
    <s v="tier - 2"/>
    <x v="1"/>
  </r>
  <r>
    <s v="Id1337"/>
    <s v="Mr."/>
    <s v="Mark A"/>
    <s v="Sidebottom"/>
    <x v="35"/>
    <x v="16"/>
    <x v="0"/>
    <x v="0"/>
    <x v="1"/>
    <s v="No"/>
    <x v="0"/>
    <x v="0"/>
    <x v="0"/>
    <s v="28-Jun-1976"/>
    <x v="35"/>
    <n v="11217.35"/>
    <x v="1"/>
    <s v="tier - 2"/>
    <x v="7"/>
  </r>
  <r>
    <s v="Id1338"/>
    <s v="Mrs"/>
    <s v=".  Mary"/>
    <s v="Johnson"/>
    <x v="915"/>
    <x v="317"/>
    <x v="0"/>
    <x v="0"/>
    <x v="1"/>
    <s v="No"/>
    <x v="1"/>
    <x v="1"/>
    <x v="0"/>
    <s v="30-Dec-1969"/>
    <x v="34"/>
    <n v="11244.38"/>
    <x v="1"/>
    <s v="tier - 1"/>
    <x v="5"/>
  </r>
  <r>
    <s v="Id1339"/>
    <s v="Mr."/>
    <s v="Samuel"/>
    <s v="Morris"/>
    <x v="916"/>
    <x v="220"/>
    <x v="0"/>
    <x v="0"/>
    <x v="1"/>
    <s v="yes"/>
    <x v="0"/>
    <x v="2"/>
    <x v="0"/>
    <s v="17-Dec-1989"/>
    <x v="13"/>
    <n v="11250.43"/>
    <x v="1"/>
    <s v="tier - 2"/>
    <x v="14"/>
  </r>
  <r>
    <s v="Id1340"/>
    <s v="Mr."/>
    <s v="Stan J"/>
    <s v="Chaisson"/>
    <x v="917"/>
    <x v="271"/>
    <x v="0"/>
    <x v="0"/>
    <x v="1"/>
    <s v="yes"/>
    <x v="3"/>
    <x v="0"/>
    <x v="0"/>
    <s v="20-Aug-1969"/>
    <x v="34"/>
    <n v="11253.42"/>
    <x v="1"/>
    <s v="tier - 1"/>
    <x v="2"/>
  </r>
  <r>
    <s v="Id1341"/>
    <s v="Mrs"/>
    <s v=".  Jessica L."/>
    <s v="Pigott"/>
    <x v="227"/>
    <x v="341"/>
    <x v="0"/>
    <x v="0"/>
    <x v="1"/>
    <s v="No"/>
    <x v="0"/>
    <x v="0"/>
    <x v="1"/>
    <s v="2-Oct-1981"/>
    <x v="19"/>
    <n v="11255.29"/>
    <x v="1"/>
    <s v="tier - 1"/>
    <x v="14"/>
  </r>
  <r>
    <s v="Id1342"/>
    <s v="Ms."/>
    <s v="Krysta"/>
    <s v="Cochrane"/>
    <x v="918"/>
    <x v="391"/>
    <x v="0"/>
    <x v="0"/>
    <x v="1"/>
    <s v="yes"/>
    <x v="0"/>
    <x v="0"/>
    <x v="2"/>
    <s v="11-Oct-1969"/>
    <x v="34"/>
    <n v="11264.54"/>
    <x v="1"/>
    <s v="tier - 2"/>
    <x v="2"/>
  </r>
  <r>
    <s v="Id1343"/>
    <s v="Mrs"/>
    <s v=".  Natascia"/>
    <s v="Armitage"/>
    <x v="29"/>
    <x v="435"/>
    <x v="0"/>
    <x v="1"/>
    <x v="1"/>
    <s v="No"/>
    <x v="3"/>
    <x v="0"/>
    <x v="2"/>
    <s v="26-Dec-1971"/>
    <x v="32"/>
    <n v="11265.71"/>
    <x v="1"/>
    <s v="tier - 1"/>
    <x v="7"/>
  </r>
  <r>
    <s v="Id1344"/>
    <s v="Ms."/>
    <s v="Jenny"/>
    <s v="Shen"/>
    <x v="919"/>
    <x v="441"/>
    <x v="0"/>
    <x v="0"/>
    <x v="1"/>
    <s v="No"/>
    <x v="0"/>
    <x v="2"/>
    <x v="0"/>
    <s v="4-Oct-2004"/>
    <x v="9"/>
    <n v="11272.33"/>
    <x v="1"/>
    <s v="tier - 2"/>
    <x v="4"/>
  </r>
  <r>
    <s v="Id1345"/>
    <s v="Mr."/>
    <s v="Brian"/>
    <s v="O'Kelly"/>
    <x v="896"/>
    <x v="599"/>
    <x v="0"/>
    <x v="0"/>
    <x v="1"/>
    <s v="yes"/>
    <x v="3"/>
    <x v="0"/>
    <x v="0"/>
    <s v="14-Jun-1967"/>
    <x v="40"/>
    <n v="11286.54"/>
    <x v="1"/>
    <s v="tier - 3"/>
    <x v="8"/>
  </r>
  <r>
    <s v="Id1346"/>
    <s v="Ms."/>
    <s v="Monica"/>
    <s v="Huff"/>
    <x v="920"/>
    <x v="432"/>
    <x v="0"/>
    <x v="0"/>
    <x v="1"/>
    <s v="No"/>
    <x v="0"/>
    <x v="2"/>
    <x v="0"/>
    <s v="22-Jun-1970"/>
    <x v="33"/>
    <n v="11289.11"/>
    <x v="1"/>
    <s v="tier - 1"/>
    <x v="1"/>
  </r>
  <r>
    <s v="Id1347"/>
    <s v="Mr."/>
    <s v="Tyler"/>
    <s v="Dye"/>
    <x v="67"/>
    <x v="28"/>
    <x v="0"/>
    <x v="0"/>
    <x v="1"/>
    <s v="yes"/>
    <x v="3"/>
    <x v="0"/>
    <x v="0"/>
    <s v="14-Nov-1988"/>
    <x v="15"/>
    <n v="11294.57"/>
    <x v="1"/>
    <s v="tier - 1"/>
    <x v="16"/>
  </r>
  <r>
    <s v="Id1348"/>
    <s v="Ms."/>
    <s v="Kelly C"/>
    <s v="Willard"/>
    <x v="921"/>
    <x v="600"/>
    <x v="0"/>
    <x v="0"/>
    <x v="1"/>
    <s v="yes"/>
    <x v="1"/>
    <x v="2"/>
    <x v="0"/>
    <s v="25-Sep-1972"/>
    <x v="30"/>
    <n v="11299.34"/>
    <x v="1"/>
    <s v="tier - 2"/>
    <x v="2"/>
  </r>
  <r>
    <s v="Id1349"/>
    <s v="Mrs"/>
    <s v=".  Emily"/>
    <s v="D'Addario"/>
    <x v="411"/>
    <x v="66"/>
    <x v="0"/>
    <x v="0"/>
    <x v="1"/>
    <s v="No"/>
    <x v="0"/>
    <x v="1"/>
    <x v="2"/>
    <s v="6-Oct-1968"/>
    <x v="36"/>
    <n v="11305.93"/>
    <x v="1"/>
    <s v="tier - 1"/>
    <x v="1"/>
  </r>
  <r>
    <s v="Id1350"/>
    <s v="Mr."/>
    <s v="James V"/>
    <s v="Buchanan"/>
    <x v="225"/>
    <x v="224"/>
    <x v="0"/>
    <x v="0"/>
    <x v="1"/>
    <s v="yes"/>
    <x v="0"/>
    <x v="1"/>
    <x v="2"/>
    <s v="22-Nov-1963"/>
    <x v="42"/>
    <n v="11312.33"/>
    <x v="1"/>
    <s v="tier - 3"/>
    <x v="1"/>
  </r>
  <r>
    <s v="Id1351"/>
    <s v="Ms."/>
    <s v="Angie"/>
    <s v="Clark"/>
    <x v="64"/>
    <x v="85"/>
    <x v="0"/>
    <x v="1"/>
    <x v="1"/>
    <s v="No"/>
    <x v="3"/>
    <x v="0"/>
    <x v="1"/>
    <s v="10-Dec-1995"/>
    <x v="4"/>
    <n v="11318.57"/>
    <x v="1"/>
    <s v="tier - 2"/>
    <x v="14"/>
  </r>
  <r>
    <s v="Id1352"/>
    <s v="Mr."/>
    <s v="Michael J."/>
    <s v="Waterson"/>
    <x v="625"/>
    <x v="267"/>
    <x v="0"/>
    <x v="0"/>
    <x v="1"/>
    <s v="No"/>
    <x v="0"/>
    <x v="1"/>
    <x v="2"/>
    <s v="11-Jul-1963"/>
    <x v="42"/>
    <n v="11319.12"/>
    <x v="1"/>
    <s v="tier - 1"/>
    <x v="1"/>
  </r>
  <r>
    <s v="Id1353"/>
    <s v="Ms."/>
    <s v="Sabina"/>
    <s v="Piras"/>
    <x v="292"/>
    <x v="87"/>
    <x v="0"/>
    <x v="0"/>
    <x v="1"/>
    <s v="yes"/>
    <x v="0"/>
    <x v="1"/>
    <x v="1"/>
    <s v="20-Sep-2002"/>
    <x v="5"/>
    <n v="11321.49"/>
    <x v="1"/>
    <s v="tier - 3"/>
    <x v="1"/>
  </r>
  <r>
    <s v="Id1354"/>
    <s v="Ms."/>
    <s v="Amy C"/>
    <s v="Olson"/>
    <x v="18"/>
    <x v="601"/>
    <x v="0"/>
    <x v="0"/>
    <x v="1"/>
    <s v="No"/>
    <x v="0"/>
    <x v="0"/>
    <x v="0"/>
    <s v="19-Aug-1989"/>
    <x v="13"/>
    <n v="11326.71"/>
    <x v="1"/>
    <s v="tier - 3"/>
    <x v="0"/>
  </r>
  <r>
    <s v="Id1355"/>
    <s v="Ms."/>
    <s v="Victoria U"/>
    <s v="Manfredi"/>
    <x v="713"/>
    <x v="259"/>
    <x v="0"/>
    <x v="0"/>
    <x v="1"/>
    <s v="No"/>
    <x v="0"/>
    <x v="0"/>
    <x v="1"/>
    <s v="2-Nov-1968"/>
    <x v="36"/>
    <n v="11344.32"/>
    <x v="1"/>
    <s v="tier - 2"/>
    <x v="7"/>
  </r>
  <r>
    <s v="Id1356"/>
    <s v="Ms."/>
    <s v="Amelia B"/>
    <s v="Landberg"/>
    <x v="381"/>
    <x v="176"/>
    <x v="0"/>
    <x v="0"/>
    <x v="1"/>
    <s v="No"/>
    <x v="0"/>
    <x v="1"/>
    <x v="2"/>
    <s v="12-Jul-1964"/>
    <x v="38"/>
    <n v="11345.52"/>
    <x v="1"/>
    <s v="tier - 3"/>
    <x v="2"/>
  </r>
  <r>
    <s v="Id1357"/>
    <s v="Ms."/>
    <s v="Jackie J"/>
    <s v="Flynn"/>
    <x v="922"/>
    <x v="18"/>
    <x v="0"/>
    <x v="0"/>
    <x v="1"/>
    <s v="yes"/>
    <x v="3"/>
    <x v="0"/>
    <x v="2"/>
    <s v="29-Nov-1965"/>
    <x v="39"/>
    <n v="11353.23"/>
    <x v="1"/>
    <s v="tier - 1"/>
    <x v="1"/>
  </r>
  <r>
    <s v="Id1358"/>
    <s v="Mr."/>
    <s v="Justin"/>
    <s v="Bishop"/>
    <x v="923"/>
    <x v="602"/>
    <x v="0"/>
    <x v="0"/>
    <x v="1"/>
    <s v="No"/>
    <x v="0"/>
    <x v="3"/>
    <x v="0"/>
    <s v="26-Sep-1965"/>
    <x v="39"/>
    <n v="11356.66"/>
    <x v="1"/>
    <s v="tier - 3"/>
    <x v="1"/>
  </r>
  <r>
    <s v="Id1359"/>
    <s v="Ms."/>
    <s v="Kerry"/>
    <s v="Devitt"/>
    <x v="924"/>
    <x v="106"/>
    <x v="0"/>
    <x v="1"/>
    <x v="1"/>
    <s v="yes"/>
    <x v="3"/>
    <x v="2"/>
    <x v="1"/>
    <s v="4-Jul-1964"/>
    <x v="38"/>
    <n v="11362.76"/>
    <x v="1"/>
    <s v="tier - 1"/>
    <x v="2"/>
  </r>
  <r>
    <s v="Id1360"/>
    <s v="Ms."/>
    <s v="Cindy G."/>
    <s v="Lynch"/>
    <x v="907"/>
    <x v="144"/>
    <x v="0"/>
    <x v="1"/>
    <x v="1"/>
    <s v="yes"/>
    <x v="3"/>
    <x v="2"/>
    <x v="2"/>
    <s v="3-Jul-1964"/>
    <x v="38"/>
    <n v="11363.28"/>
    <x v="1"/>
    <s v="tier - 1"/>
    <x v="0"/>
  </r>
  <r>
    <s v="Id1361"/>
    <s v="Mr."/>
    <s v="Gennaro"/>
    <s v="Tramontano"/>
    <x v="925"/>
    <x v="508"/>
    <x v="0"/>
    <x v="0"/>
    <x v="1"/>
    <s v="No"/>
    <x v="1"/>
    <x v="2"/>
    <x v="2"/>
    <s v="13-Dec-1964"/>
    <x v="38"/>
    <n v="11365.95"/>
    <x v="1"/>
    <s v="tier - 2"/>
    <x v="2"/>
  </r>
  <r>
    <s v="Id1362"/>
    <s v="Mr."/>
    <s v="Terry"/>
    <s v="Davidson"/>
    <x v="926"/>
    <x v="96"/>
    <x v="0"/>
    <x v="0"/>
    <x v="1"/>
    <s v="yes"/>
    <x v="3"/>
    <x v="1"/>
    <x v="0"/>
    <s v="7-Jun-1979"/>
    <x v="27"/>
    <n v="11369.39"/>
    <x v="1"/>
    <s v="tier - 1"/>
    <x v="14"/>
  </r>
  <r>
    <s v="Id1363"/>
    <s v="Mr."/>
    <s v="Patrick J"/>
    <s v="Burke"/>
    <x v="309"/>
    <x v="531"/>
    <x v="0"/>
    <x v="0"/>
    <x v="1"/>
    <s v="yes"/>
    <x v="1"/>
    <x v="2"/>
    <x v="0"/>
    <s v="6-Dec-1972"/>
    <x v="30"/>
    <n v="11378.57"/>
    <x v="1"/>
    <s v="tier - 2"/>
    <x v="7"/>
  </r>
  <r>
    <s v="Id1364"/>
    <s v="Ms."/>
    <s v="Keara"/>
    <s v="McGraw"/>
    <x v="927"/>
    <x v="555"/>
    <x v="0"/>
    <x v="0"/>
    <x v="1"/>
    <s v="yes"/>
    <x v="0"/>
    <x v="0"/>
    <x v="0"/>
    <s v="13-Jun-1964"/>
    <x v="38"/>
    <n v="11381.33"/>
    <x v="1"/>
    <s v="tier - 2"/>
    <x v="0"/>
  </r>
  <r>
    <s v="Id1365"/>
    <s v="Ms."/>
    <s v="Nicole"/>
    <s v="Fellure"/>
    <x v="928"/>
    <x v="21"/>
    <x v="0"/>
    <x v="0"/>
    <x v="1"/>
    <s v="yes"/>
    <x v="1"/>
    <x v="3"/>
    <x v="1"/>
    <s v="28-Jul-1997"/>
    <x v="6"/>
    <n v="11388.27"/>
    <x v="1"/>
    <s v="tier - 2"/>
    <x v="14"/>
  </r>
  <r>
    <s v="Id1366"/>
    <s v="Mrs"/>
    <s v=".  Katena"/>
    <s v="Sanford"/>
    <x v="929"/>
    <x v="427"/>
    <x v="0"/>
    <x v="0"/>
    <x v="1"/>
    <s v="No"/>
    <x v="3"/>
    <x v="1"/>
    <x v="1"/>
    <s v="19-Dec-1967"/>
    <x v="40"/>
    <n v="11394.07"/>
    <x v="1"/>
    <s v="tier - 1"/>
    <x v="6"/>
  </r>
  <r>
    <s v="Id1367"/>
    <s v="Ms."/>
    <s v="Bean K."/>
    <s v="Wrenn"/>
    <x v="930"/>
    <x v="86"/>
    <x v="0"/>
    <x v="0"/>
    <x v="1"/>
    <s v="No"/>
    <x v="0"/>
    <x v="0"/>
    <x v="2"/>
    <s v="2-Oct-1970"/>
    <x v="33"/>
    <n v="11396.9"/>
    <x v="1"/>
    <s v="tier - 3"/>
    <x v="8"/>
  </r>
  <r>
    <s v="Id1368"/>
    <s v="Mr."/>
    <s v="Brian"/>
    <s v="Lindsey"/>
    <x v="931"/>
    <x v="53"/>
    <x v="0"/>
    <x v="0"/>
    <x v="1"/>
    <s v="No"/>
    <x v="0"/>
    <x v="3"/>
    <x v="0"/>
    <s v="7-Oct-1970"/>
    <x v="33"/>
    <n v="11411.69"/>
    <x v="1"/>
    <s v="tier - 2"/>
    <x v="2"/>
  </r>
  <r>
    <s v="Id1369"/>
    <s v="Mr."/>
    <s v="Jan-Patrick"/>
    <s v="Krueger"/>
    <x v="932"/>
    <x v="128"/>
    <x v="0"/>
    <x v="0"/>
    <x v="1"/>
    <s v="No"/>
    <x v="0"/>
    <x v="0"/>
    <x v="1"/>
    <s v="23-Oct-1983"/>
    <x v="22"/>
    <n v="11412.02"/>
    <x v="1"/>
    <s v="tier - 1"/>
    <x v="11"/>
  </r>
  <r>
    <s v="Id1370"/>
    <s v="Mr."/>
    <s v="Jesse J"/>
    <s v="Babler"/>
    <x v="933"/>
    <x v="372"/>
    <x v="0"/>
    <x v="0"/>
    <x v="1"/>
    <s v="yes"/>
    <x v="0"/>
    <x v="0"/>
    <x v="2"/>
    <s v="9-Jun-1985"/>
    <x v="20"/>
    <n v="11419.49"/>
    <x v="1"/>
    <s v="tier - 1"/>
    <x v="1"/>
  </r>
  <r>
    <s v="Id1371"/>
    <s v="Ms."/>
    <s v="Lindsey M"/>
    <s v="Brezenski"/>
    <x v="934"/>
    <x v="337"/>
    <x v="0"/>
    <x v="0"/>
    <x v="1"/>
    <s v="No"/>
    <x v="0"/>
    <x v="0"/>
    <x v="2"/>
    <s v="17-Jul-1980"/>
    <x v="24"/>
    <n v="11435.74"/>
    <x v="1"/>
    <s v="tier - 3"/>
    <x v="11"/>
  </r>
  <r>
    <s v="Id1372"/>
    <s v="Ms."/>
    <s v="Marguerite K."/>
    <s v="Marschner"/>
    <x v="935"/>
    <x v="214"/>
    <x v="0"/>
    <x v="0"/>
    <x v="1"/>
    <s v="No"/>
    <x v="0"/>
    <x v="0"/>
    <x v="1"/>
    <s v="12-Sep-1971"/>
    <x v="32"/>
    <n v="11436.74"/>
    <x v="1"/>
    <s v="tier - 3"/>
    <x v="1"/>
  </r>
  <r>
    <s v="Id1373"/>
    <s v="Mr."/>
    <s v="Travis"/>
    <s v="King"/>
    <x v="136"/>
    <x v="496"/>
    <x v="0"/>
    <x v="0"/>
    <x v="1"/>
    <s v="No"/>
    <x v="0"/>
    <x v="0"/>
    <x v="0"/>
    <s v="14-Jun-1966"/>
    <x v="37"/>
    <n v="11454.02"/>
    <x v="1"/>
    <s v="tier - 1"/>
    <x v="1"/>
  </r>
  <r>
    <s v="Id1374"/>
    <s v="Mr."/>
    <s v="Ricky"/>
    <s v="Montez"/>
    <x v="627"/>
    <x v="128"/>
    <x v="0"/>
    <x v="1"/>
    <x v="1"/>
    <s v="yes"/>
    <x v="3"/>
    <x v="0"/>
    <x v="1"/>
    <s v="23-Jun-1965"/>
    <x v="39"/>
    <n v="11455.28"/>
    <x v="1"/>
    <s v="tier - 2"/>
    <x v="2"/>
  </r>
  <r>
    <s v="Id1375"/>
    <s v="Mrs"/>
    <s v=".  Colleen L."/>
    <s v="Campbell"/>
    <x v="936"/>
    <x v="124"/>
    <x v="0"/>
    <x v="0"/>
    <x v="1"/>
    <s v="No"/>
    <x v="0"/>
    <x v="0"/>
    <x v="2"/>
    <s v="7-Sep-1966"/>
    <x v="37"/>
    <n v="11478.14"/>
    <x v="1"/>
    <s v="tier - 2"/>
    <x v="7"/>
  </r>
  <r>
    <s v="Id1376"/>
    <s v="Mr."/>
    <s v="Charlie A"/>
    <s v="Hurt"/>
    <x v="425"/>
    <x v="355"/>
    <x v="0"/>
    <x v="0"/>
    <x v="1"/>
    <s v="No"/>
    <x v="0"/>
    <x v="1"/>
    <x v="0"/>
    <s v="10-Sep-2004"/>
    <x v="9"/>
    <n v="11482.63"/>
    <x v="1"/>
    <s v="tier - 2"/>
    <x v="0"/>
  </r>
  <r>
    <s v="Id1377"/>
    <s v="Mr."/>
    <s v="Rick"/>
    <s v="Garey"/>
    <x v="937"/>
    <x v="134"/>
    <x v="0"/>
    <x v="1"/>
    <x v="1"/>
    <s v="yes"/>
    <x v="3"/>
    <x v="0"/>
    <x v="2"/>
    <s v="13-Oct-1970"/>
    <x v="33"/>
    <n v="11488.32"/>
    <x v="1"/>
    <s v="tier - 1"/>
    <x v="10"/>
  </r>
  <r>
    <s v="Id1378"/>
    <s v="Ms."/>
    <s v="Lauren C"/>
    <s v="Reddy"/>
    <x v="938"/>
    <x v="399"/>
    <x v="0"/>
    <x v="0"/>
    <x v="1"/>
    <s v="yes"/>
    <x v="0"/>
    <x v="0"/>
    <x v="0"/>
    <s v="7-Jun-1983"/>
    <x v="23"/>
    <n v="11492.46"/>
    <x v="1"/>
    <s v="tier - 3"/>
    <x v="14"/>
  </r>
  <r>
    <s v="Id1379"/>
    <s v="Mr."/>
    <s v="Daniel"/>
    <s v="Mueller"/>
    <x v="234"/>
    <x v="259"/>
    <x v="0"/>
    <x v="0"/>
    <x v="1"/>
    <s v="yes"/>
    <x v="0"/>
    <x v="1"/>
    <x v="1"/>
    <s v="11-Aug-1969"/>
    <x v="34"/>
    <n v="11497.69"/>
    <x v="1"/>
    <s v="tier - 1"/>
    <x v="1"/>
  </r>
  <r>
    <s v="Id1380"/>
    <s v="Mr."/>
    <s v="Jaime"/>
    <s v="Julia"/>
    <x v="680"/>
    <x v="421"/>
    <x v="0"/>
    <x v="0"/>
    <x v="1"/>
    <s v="No"/>
    <x v="0"/>
    <x v="0"/>
    <x v="0"/>
    <s v="6-Oct-1989"/>
    <x v="13"/>
    <n v="11511.61"/>
    <x v="1"/>
    <s v="tier - 3"/>
    <x v="14"/>
  </r>
  <r>
    <s v="Id1381"/>
    <s v="Mr."/>
    <s v="Erik R"/>
    <s v="Uribe"/>
    <x v="939"/>
    <x v="547"/>
    <x v="0"/>
    <x v="0"/>
    <x v="1"/>
    <s v="No"/>
    <x v="0"/>
    <x v="3"/>
    <x v="0"/>
    <s v="24-Jun-1968"/>
    <x v="36"/>
    <n v="11512.41"/>
    <x v="1"/>
    <s v="tier - 1"/>
    <x v="8"/>
  </r>
  <r>
    <s v="Id1382"/>
    <s v="Ms."/>
    <s v="Katie"/>
    <s v="Hand"/>
    <x v="673"/>
    <x v="195"/>
    <x v="0"/>
    <x v="0"/>
    <x v="1"/>
    <s v="No"/>
    <x v="0"/>
    <x v="0"/>
    <x v="1"/>
    <s v="19-Dec-1971"/>
    <x v="32"/>
    <n v="11520.1"/>
    <x v="1"/>
    <s v="tier - 1"/>
    <x v="1"/>
  </r>
  <r>
    <s v="Id1383"/>
    <s v="Mr."/>
    <s v="Thomas A"/>
    <s v="Petersen"/>
    <x v="713"/>
    <x v="364"/>
    <x v="0"/>
    <x v="0"/>
    <x v="1"/>
    <s v="No"/>
    <x v="0"/>
    <x v="0"/>
    <x v="0"/>
    <s v="12-Jun-1988"/>
    <x v="15"/>
    <n v="11524.25"/>
    <x v="1"/>
    <s v="tier - 1"/>
    <x v="14"/>
  </r>
  <r>
    <s v="Id1384"/>
    <s v="Mr."/>
    <s v="Jean-Marc"/>
    <s v="Mac-Thiong"/>
    <x v="379"/>
    <x v="151"/>
    <x v="0"/>
    <x v="0"/>
    <x v="1"/>
    <s v="No"/>
    <x v="0"/>
    <x v="1"/>
    <x v="2"/>
    <s v="23-Jul-1970"/>
    <x v="33"/>
    <n v="11530.12"/>
    <x v="1"/>
    <s v="tier - 1"/>
    <x v="1"/>
  </r>
  <r>
    <s v="Id1385"/>
    <s v="Ms."/>
    <s v="Kerry L"/>
    <s v="Walker"/>
    <x v="940"/>
    <x v="562"/>
    <x v="0"/>
    <x v="1"/>
    <x v="1"/>
    <s v="No"/>
    <x v="3"/>
    <x v="0"/>
    <x v="1"/>
    <s v="3-Oct-1965"/>
    <x v="39"/>
    <n v="11534.87"/>
    <x v="1"/>
    <s v="tier - 1"/>
    <x v="12"/>
  </r>
  <r>
    <s v="Id1386"/>
    <s v="Mr."/>
    <s v="Ulrich"/>
    <s v="Steidl"/>
    <x v="941"/>
    <x v="603"/>
    <x v="0"/>
    <x v="0"/>
    <x v="1"/>
    <s v="No"/>
    <x v="0"/>
    <x v="1"/>
    <x v="0"/>
    <s v="14-Nov-1968"/>
    <x v="36"/>
    <n v="11538.42"/>
    <x v="1"/>
    <s v="tier - 1"/>
    <x v="2"/>
  </r>
  <r>
    <s v="Id1387"/>
    <s v="Mr."/>
    <s v="Justin P"/>
    <s v="Rose"/>
    <x v="942"/>
    <x v="92"/>
    <x v="0"/>
    <x v="0"/>
    <x v="1"/>
    <s v="No"/>
    <x v="3"/>
    <x v="1"/>
    <x v="2"/>
    <s v="1-Dec-1971"/>
    <x v="32"/>
    <n v="11540.25"/>
    <x v="1"/>
    <s v="tier - 1"/>
    <x v="1"/>
  </r>
  <r>
    <s v="Id1388"/>
    <s v="Ms."/>
    <s v="Hannah E."/>
    <s v="Alderfer"/>
    <x v="409"/>
    <x v="90"/>
    <x v="0"/>
    <x v="0"/>
    <x v="1"/>
    <s v="No"/>
    <x v="0"/>
    <x v="0"/>
    <x v="2"/>
    <s v="23-Jul-1973"/>
    <x v="29"/>
    <n v="11552.9"/>
    <x v="1"/>
    <s v="tier - 2"/>
    <x v="2"/>
  </r>
  <r>
    <s v="Id1389"/>
    <s v="Mr."/>
    <s v="David"/>
    <s v="Ryland"/>
    <x v="852"/>
    <x v="579"/>
    <x v="0"/>
    <x v="0"/>
    <x v="1"/>
    <s v="yes"/>
    <x v="0"/>
    <x v="1"/>
    <x v="0"/>
    <s v="27-Oct-1965"/>
    <x v="39"/>
    <n v="11554.22"/>
    <x v="1"/>
    <s v="tier - 1"/>
    <x v="0"/>
  </r>
  <r>
    <s v="Id1390"/>
    <s v="Mr."/>
    <s v="Jim"/>
    <s v="Bethea"/>
    <x v="943"/>
    <x v="604"/>
    <x v="0"/>
    <x v="0"/>
    <x v="1"/>
    <s v="No"/>
    <x v="0"/>
    <x v="2"/>
    <x v="0"/>
    <s v="25-Dec-1965"/>
    <x v="39"/>
    <n v="11566.3"/>
    <x v="1"/>
    <s v="tier - 3"/>
    <x v="5"/>
  </r>
  <r>
    <s v="Id1391"/>
    <s v="Mr."/>
    <s v="Joseph P"/>
    <s v="Kelly"/>
    <x v="944"/>
    <x v="105"/>
    <x v="0"/>
    <x v="0"/>
    <x v="1"/>
    <s v="yes"/>
    <x v="3"/>
    <x v="0"/>
    <x v="1"/>
    <s v="6-Nov-1965"/>
    <x v="39"/>
    <n v="11576.13"/>
    <x v="1"/>
    <s v="tier - 3"/>
    <x v="2"/>
  </r>
  <r>
    <s v="Id1392"/>
    <s v="Mr."/>
    <s v="Michael"/>
    <s v="Blois"/>
    <x v="945"/>
    <x v="4"/>
    <x v="0"/>
    <x v="0"/>
    <x v="1"/>
    <s v="yes"/>
    <x v="0"/>
    <x v="0"/>
    <x v="2"/>
    <s v="20-Jun-1964"/>
    <x v="38"/>
    <n v="11602.75"/>
    <x v="1"/>
    <s v="tier - 1"/>
    <x v="13"/>
  </r>
  <r>
    <s v="Id1393"/>
    <s v="Ms."/>
    <s v="Gina M"/>
    <s v="Dayton"/>
    <x v="946"/>
    <x v="105"/>
    <x v="0"/>
    <x v="0"/>
    <x v="1"/>
    <s v="yes"/>
    <x v="0"/>
    <x v="2"/>
    <x v="1"/>
    <s v="17-Jul-1986"/>
    <x v="18"/>
    <n v="11625.11"/>
    <x v="1"/>
    <s v="tier - 3"/>
    <x v="16"/>
  </r>
  <r>
    <s v="Id1394"/>
    <s v="Ms."/>
    <s v="Shantel C."/>
    <s v="Cloud"/>
    <x v="947"/>
    <x v="594"/>
    <x v="0"/>
    <x v="0"/>
    <x v="1"/>
    <s v="No"/>
    <x v="0"/>
    <x v="3"/>
    <x v="0"/>
    <s v="4-Oct-1966"/>
    <x v="37"/>
    <n v="11657.72"/>
    <x v="1"/>
    <s v="tier - 2"/>
    <x v="8"/>
  </r>
  <r>
    <s v="Id1395"/>
    <s v="Mr."/>
    <s v="Brian"/>
    <s v="Betournay"/>
    <x v="758"/>
    <x v="197"/>
    <x v="0"/>
    <x v="0"/>
    <x v="1"/>
    <s v="No"/>
    <x v="3"/>
    <x v="0"/>
    <x v="2"/>
    <s v="20-Jul-1994"/>
    <x v="11"/>
    <n v="11657.81"/>
    <x v="1"/>
    <s v="tier - 2"/>
    <x v="9"/>
  </r>
  <r>
    <s v="Id1396"/>
    <s v="Mr."/>
    <s v="Brian"/>
    <s v="Temple"/>
    <x v="948"/>
    <x v="473"/>
    <x v="0"/>
    <x v="1"/>
    <x v="1"/>
    <s v="No"/>
    <x v="3"/>
    <x v="0"/>
    <x v="2"/>
    <s v="6-Jul-1966"/>
    <x v="37"/>
    <n v="11658.12"/>
    <x v="1"/>
    <s v="tier - 1"/>
    <x v="8"/>
  </r>
  <r>
    <s v="Id1397"/>
    <s v="Ms."/>
    <s v="Jessica R"/>
    <s v="Rollie"/>
    <x v="462"/>
    <x v="1"/>
    <x v="0"/>
    <x v="0"/>
    <x v="1"/>
    <s v="No"/>
    <x v="0"/>
    <x v="0"/>
    <x v="1"/>
    <s v="23-Aug-1966"/>
    <x v="37"/>
    <n v="11658.38"/>
    <x v="1"/>
    <s v="tier - 3"/>
    <x v="8"/>
  </r>
  <r>
    <s v="Id1398"/>
    <s v="Mrs"/>
    <s v=".  Robyn"/>
    <s v="Roybal"/>
    <x v="949"/>
    <x v="85"/>
    <x v="0"/>
    <x v="0"/>
    <x v="1"/>
    <s v="No"/>
    <x v="0"/>
    <x v="0"/>
    <x v="1"/>
    <s v="9-Nov-1966"/>
    <x v="37"/>
    <n v="11674.13"/>
    <x v="1"/>
    <s v="tier - 1"/>
    <x v="2"/>
  </r>
  <r>
    <s v="Id1399"/>
    <s v="Ms."/>
    <s v="Ashley"/>
    <s v="Turgeon"/>
    <x v="844"/>
    <x v="470"/>
    <x v="0"/>
    <x v="0"/>
    <x v="1"/>
    <s v="No"/>
    <x v="0"/>
    <x v="1"/>
    <x v="2"/>
    <s v="1-Dec-1970"/>
    <x v="33"/>
    <n v="11696.52"/>
    <x v="1"/>
    <s v="tier - 1"/>
    <x v="11"/>
  </r>
  <r>
    <s v="Id1400"/>
    <s v="Ms."/>
    <s v="Dana"/>
    <s v="Deingenis"/>
    <x v="893"/>
    <x v="103"/>
    <x v="0"/>
    <x v="0"/>
    <x v="1"/>
    <s v="No"/>
    <x v="0"/>
    <x v="0"/>
    <x v="2"/>
    <s v="21-Oct-1982"/>
    <x v="23"/>
    <n v="11712.97"/>
    <x v="1"/>
    <s v="tier - 2"/>
    <x v="11"/>
  </r>
  <r>
    <s v="Id1401"/>
    <s v="Ms."/>
    <s v="Jessica F."/>
    <s v="Hodge"/>
    <x v="950"/>
    <x v="336"/>
    <x v="0"/>
    <x v="0"/>
    <x v="1"/>
    <s v="yes"/>
    <x v="0"/>
    <x v="0"/>
    <x v="1"/>
    <s v="12-Oct-1969"/>
    <x v="34"/>
    <n v="11729.68"/>
    <x v="1"/>
    <s v="tier - 1"/>
    <x v="8"/>
  </r>
  <r>
    <s v="Id1402"/>
    <s v="Ms."/>
    <s v="Lindsey"/>
    <s v="Gibbs"/>
    <x v="951"/>
    <x v="533"/>
    <x v="0"/>
    <x v="0"/>
    <x v="1"/>
    <s v="No"/>
    <x v="0"/>
    <x v="0"/>
    <x v="0"/>
    <s v="26-Nov-1984"/>
    <x v="21"/>
    <n v="11730.82"/>
    <x v="1"/>
    <s v="tier - 3"/>
    <x v="14"/>
  </r>
  <r>
    <s v="Id1403"/>
    <s v="Ms."/>
    <s v="Kelly A"/>
    <s v="Trom"/>
    <x v="419"/>
    <x v="605"/>
    <x v="0"/>
    <x v="0"/>
    <x v="1"/>
    <s v="No"/>
    <x v="0"/>
    <x v="1"/>
    <x v="0"/>
    <s v="9-Nov-1964"/>
    <x v="38"/>
    <n v="11735.88"/>
    <x v="1"/>
    <s v="tier - 1"/>
    <x v="1"/>
  </r>
  <r>
    <s v="Id1404"/>
    <s v="Ms."/>
    <s v="Brooke E"/>
    <s v="Sizer"/>
    <x v="809"/>
    <x v="606"/>
    <x v="0"/>
    <x v="0"/>
    <x v="1"/>
    <s v="No"/>
    <x v="0"/>
    <x v="1"/>
    <x v="0"/>
    <s v="5-Sep-1988"/>
    <x v="15"/>
    <n v="11737.85"/>
    <x v="1"/>
    <s v="tier - 1"/>
    <x v="2"/>
  </r>
  <r>
    <s v="Id1405"/>
    <s v="Ms."/>
    <s v="Katelyn E."/>
    <s v="Ellison"/>
    <x v="613"/>
    <x v="607"/>
    <x v="0"/>
    <x v="0"/>
    <x v="1"/>
    <s v="No"/>
    <x v="0"/>
    <x v="1"/>
    <x v="0"/>
    <s v="12-Nov-1969"/>
    <x v="34"/>
    <n v="11741.73"/>
    <x v="1"/>
    <s v="tier - 1"/>
    <x v="2"/>
  </r>
  <r>
    <s v="Id1406"/>
    <s v="Mr."/>
    <s v="Adam"/>
    <s v="Sulkowski"/>
    <x v="645"/>
    <x v="237"/>
    <x v="0"/>
    <x v="0"/>
    <x v="1"/>
    <s v="yes"/>
    <x v="0"/>
    <x v="0"/>
    <x v="2"/>
    <s v="9-Jun-1963"/>
    <x v="42"/>
    <n v="11743.3"/>
    <x v="1"/>
    <s v="tier - 3"/>
    <x v="0"/>
  </r>
  <r>
    <s v="Id1407"/>
    <s v="Ms."/>
    <s v="Dana"/>
    <s v="Maringo"/>
    <x v="952"/>
    <x v="608"/>
    <x v="0"/>
    <x v="0"/>
    <x v="1"/>
    <s v="No"/>
    <x v="0"/>
    <x v="3"/>
    <x v="0"/>
    <s v="2-Dec-1964"/>
    <x v="38"/>
    <n v="11743.93"/>
    <x v="1"/>
    <s v="tier - 1"/>
    <x v="1"/>
  </r>
  <r>
    <s v="Id1408"/>
    <s v="Mr."/>
    <s v="Eric W"/>
    <s v="Lattin"/>
    <x v="953"/>
    <x v="21"/>
    <x v="0"/>
    <x v="1"/>
    <x v="1"/>
    <s v="yes"/>
    <x v="3"/>
    <x v="0"/>
    <x v="1"/>
    <s v="6-Nov-1979"/>
    <x v="25"/>
    <n v="11752.68"/>
    <x v="1"/>
    <s v="tier - 1"/>
    <x v="14"/>
  </r>
  <r>
    <s v="Id1409"/>
    <s v="Mr."/>
    <s v="Matthew D"/>
    <s v="Deblander"/>
    <x v="954"/>
    <x v="609"/>
    <x v="0"/>
    <x v="0"/>
    <x v="1"/>
    <s v="yes"/>
    <x v="0"/>
    <x v="2"/>
    <x v="0"/>
    <s v="25-Jul-1966"/>
    <x v="37"/>
    <n v="11763"/>
    <x v="1"/>
    <s v="tier - 3"/>
    <x v="5"/>
  </r>
  <r>
    <s v="Id1410"/>
    <s v="Mr."/>
    <s v="Eoghan"/>
    <s v="O'Neill"/>
    <x v="955"/>
    <x v="259"/>
    <x v="0"/>
    <x v="0"/>
    <x v="1"/>
    <s v="No"/>
    <x v="0"/>
    <x v="0"/>
    <x v="1"/>
    <s v="20-Nov-1982"/>
    <x v="23"/>
    <n v="11773.06"/>
    <x v="1"/>
    <s v="tier - 3"/>
    <x v="14"/>
  </r>
  <r>
    <s v="Id1411"/>
    <s v="Ms."/>
    <s v="Pamela W"/>
    <s v="Davis"/>
    <x v="956"/>
    <x v="120"/>
    <x v="0"/>
    <x v="0"/>
    <x v="1"/>
    <s v="yes"/>
    <x v="3"/>
    <x v="1"/>
    <x v="2"/>
    <s v="3-Oct-1965"/>
    <x v="39"/>
    <n v="11830.61"/>
    <x v="1"/>
    <s v="tier - 1"/>
    <x v="1"/>
  </r>
  <r>
    <s v="Id1412"/>
    <s v="Ms."/>
    <s v="Lindsey M."/>
    <s v="Stanek"/>
    <x v="43"/>
    <x v="335"/>
    <x v="0"/>
    <x v="0"/>
    <x v="1"/>
    <s v="No"/>
    <x v="3"/>
    <x v="0"/>
    <x v="2"/>
    <s v="27-Jun-1964"/>
    <x v="38"/>
    <n v="11833.78"/>
    <x v="1"/>
    <s v="tier - 3"/>
    <x v="0"/>
  </r>
  <r>
    <s v="Id1413"/>
    <s v="Ms."/>
    <s v="Kassie"/>
    <s v="Harris"/>
    <x v="957"/>
    <x v="96"/>
    <x v="0"/>
    <x v="0"/>
    <x v="1"/>
    <s v="No"/>
    <x v="0"/>
    <x v="2"/>
    <x v="0"/>
    <s v="11-Sep-1964"/>
    <x v="38"/>
    <n v="11837.16"/>
    <x v="1"/>
    <s v="tier - 3"/>
    <x v="2"/>
  </r>
  <r>
    <s v="Id1414"/>
    <s v="Mr."/>
    <s v="Matthew"/>
    <s v="Manning"/>
    <x v="958"/>
    <x v="268"/>
    <x v="0"/>
    <x v="0"/>
    <x v="1"/>
    <s v="yes"/>
    <x v="0"/>
    <x v="2"/>
    <x v="1"/>
    <s v="25-Sep-1965"/>
    <x v="39"/>
    <n v="11840.78"/>
    <x v="1"/>
    <s v="tier - 2"/>
    <x v="1"/>
  </r>
  <r>
    <s v="Id1415"/>
    <s v="Mr."/>
    <s v="Ruben Dario"/>
    <s v="Barrera Munoz"/>
    <x v="275"/>
    <x v="308"/>
    <x v="0"/>
    <x v="0"/>
    <x v="1"/>
    <s v="No"/>
    <x v="0"/>
    <x v="1"/>
    <x v="0"/>
    <s v="11-Jul-1964"/>
    <x v="38"/>
    <n v="11842.44"/>
    <x v="1"/>
    <s v="tier - 2"/>
    <x v="2"/>
  </r>
  <r>
    <s v="Id1416"/>
    <s v="Mr."/>
    <s v="Kevin"/>
    <s v="Schauwaers"/>
    <x v="404"/>
    <x v="331"/>
    <x v="0"/>
    <x v="1"/>
    <x v="1"/>
    <s v="yes"/>
    <x v="3"/>
    <x v="1"/>
    <x v="1"/>
    <s v="10-Nov-1965"/>
    <x v="39"/>
    <n v="11842.62"/>
    <x v="1"/>
    <s v="tier - 3"/>
    <x v="1"/>
  </r>
  <r>
    <s v="Id1417"/>
    <s v="Ms."/>
    <s v="Lindsay M"/>
    <s v="Hartman"/>
    <x v="959"/>
    <x v="148"/>
    <x v="0"/>
    <x v="1"/>
    <x v="1"/>
    <s v="yes"/>
    <x v="3"/>
    <x v="0"/>
    <x v="1"/>
    <s v="27-Jun-1964"/>
    <x v="38"/>
    <n v="11848.14"/>
    <x v="1"/>
    <s v="tier - 2"/>
    <x v="2"/>
  </r>
  <r>
    <s v="Id1418"/>
    <s v="Mrs"/>
    <s v=".  Amanda"/>
    <s v="Fire"/>
    <x v="960"/>
    <x v="27"/>
    <x v="0"/>
    <x v="0"/>
    <x v="1"/>
    <s v="yes"/>
    <x v="3"/>
    <x v="1"/>
    <x v="2"/>
    <s v="29-Sep-1964"/>
    <x v="38"/>
    <n v="11856.41"/>
    <x v="1"/>
    <s v="tier - 2"/>
    <x v="0"/>
  </r>
  <r>
    <s v="Id1419"/>
    <s v="Mr."/>
    <s v="James"/>
    <s v="Waliaula"/>
    <x v="961"/>
    <x v="191"/>
    <x v="0"/>
    <x v="0"/>
    <x v="1"/>
    <s v="yes"/>
    <x v="0"/>
    <x v="0"/>
    <x v="2"/>
    <s v="7-Jul-1974"/>
    <x v="28"/>
    <n v="11858.56"/>
    <x v="1"/>
    <s v="tier - 3"/>
    <x v="2"/>
  </r>
  <r>
    <s v="Id1420"/>
    <s v="Mr."/>
    <s v="Samuel H."/>
    <s v="Blackshear"/>
    <x v="962"/>
    <x v="137"/>
    <x v="0"/>
    <x v="0"/>
    <x v="1"/>
    <s v="yes"/>
    <x v="0"/>
    <x v="2"/>
    <x v="0"/>
    <s v="24-Aug-1967"/>
    <x v="40"/>
    <n v="11879.1"/>
    <x v="1"/>
    <s v="tier - 3"/>
    <x v="8"/>
  </r>
  <r>
    <s v="Id1421"/>
    <s v="Ms."/>
    <s v="Jenni"/>
    <s v="Nettik"/>
    <x v="963"/>
    <x v="87"/>
    <x v="0"/>
    <x v="0"/>
    <x v="1"/>
    <s v="yes"/>
    <x v="0"/>
    <x v="0"/>
    <x v="1"/>
    <s v="14-Jul-1967"/>
    <x v="40"/>
    <n v="11881.36"/>
    <x v="1"/>
    <s v="tier - 2"/>
    <x v="2"/>
  </r>
  <r>
    <s v="Id1422"/>
    <s v="Mr."/>
    <s v="Estuardo F"/>
    <s v="Novales"/>
    <x v="964"/>
    <x v="119"/>
    <x v="0"/>
    <x v="0"/>
    <x v="1"/>
    <s v="No"/>
    <x v="0"/>
    <x v="0"/>
    <x v="1"/>
    <s v="29-Oct-1967"/>
    <x v="40"/>
    <n v="11881.97"/>
    <x v="1"/>
    <s v="tier - 1"/>
    <x v="0"/>
  </r>
  <r>
    <s v="Id1423"/>
    <s v="Mr."/>
    <s v="Brett"/>
    <s v="Rosauer"/>
    <x v="742"/>
    <x v="231"/>
    <x v="0"/>
    <x v="0"/>
    <x v="1"/>
    <s v="No"/>
    <x v="0"/>
    <x v="0"/>
    <x v="1"/>
    <s v="2-Jun-2004"/>
    <x v="12"/>
    <n v="11884.05"/>
    <x v="1"/>
    <s v="tier - 3"/>
    <x v="0"/>
  </r>
  <r>
    <s v="Id1424"/>
    <s v="Ms."/>
    <s v="Sharon E."/>
    <s v="Ryder"/>
    <x v="965"/>
    <x v="21"/>
    <x v="0"/>
    <x v="0"/>
    <x v="1"/>
    <s v="No"/>
    <x v="0"/>
    <x v="0"/>
    <x v="1"/>
    <s v="19-Nov-1964"/>
    <x v="38"/>
    <n v="11918.2"/>
    <x v="1"/>
    <s v="tier - 1"/>
    <x v="11"/>
  </r>
  <r>
    <s v="Id1425"/>
    <s v="Mr."/>
    <s v="Jacob W√¶ver"/>
    <s v="Larsen"/>
    <x v="927"/>
    <x v="208"/>
    <x v="0"/>
    <x v="1"/>
    <x v="1"/>
    <s v="No"/>
    <x v="3"/>
    <x v="0"/>
    <x v="1"/>
    <s v="20-Dec-1964"/>
    <x v="38"/>
    <n v="11931.13"/>
    <x v="1"/>
    <s v="tier - 1"/>
    <x v="4"/>
  </r>
  <r>
    <s v="Id1426"/>
    <s v="Mr."/>
    <s v="Scott"/>
    <s v="Keate"/>
    <x v="117"/>
    <x v="155"/>
    <x v="0"/>
    <x v="0"/>
    <x v="1"/>
    <s v="No"/>
    <x v="0"/>
    <x v="0"/>
    <x v="1"/>
    <s v="2-Aug-1964"/>
    <x v="38"/>
    <n v="11938.26"/>
    <x v="1"/>
    <s v="tier - 3"/>
    <x v="4"/>
  </r>
  <r>
    <s v="Id1427"/>
    <s v="Ms."/>
    <s v="Brooke S."/>
    <s v="Williams"/>
    <x v="308"/>
    <x v="418"/>
    <x v="0"/>
    <x v="0"/>
    <x v="1"/>
    <s v="No"/>
    <x v="0"/>
    <x v="1"/>
    <x v="0"/>
    <s v="19-Oct-1991"/>
    <x v="14"/>
    <n v="11941.83"/>
    <x v="1"/>
    <s v="tier - 1"/>
    <x v="9"/>
  </r>
  <r>
    <s v="Id1428"/>
    <s v="Ms."/>
    <s v="Kaye A."/>
    <s v="Starosciak"/>
    <x v="421"/>
    <x v="154"/>
    <x v="0"/>
    <x v="0"/>
    <x v="1"/>
    <s v="No"/>
    <x v="0"/>
    <x v="1"/>
    <x v="0"/>
    <s v="25-Dec-1964"/>
    <x v="38"/>
    <n v="11944.59"/>
    <x v="1"/>
    <s v="tier - 2"/>
    <x v="5"/>
  </r>
  <r>
    <s v="Id1429"/>
    <s v="Ms."/>
    <s v="Carolyn"/>
    <s v="Smith"/>
    <x v="97"/>
    <x v="109"/>
    <x v="0"/>
    <x v="1"/>
    <x v="1"/>
    <s v="yes"/>
    <x v="3"/>
    <x v="0"/>
    <x v="1"/>
    <s v="1-Nov-1965"/>
    <x v="39"/>
    <n v="11945.13"/>
    <x v="1"/>
    <s v="tier - 2"/>
    <x v="1"/>
  </r>
  <r>
    <s v="Id1430"/>
    <s v="Mr."/>
    <s v="Daniel C."/>
    <s v="Henderson"/>
    <x v="966"/>
    <x v="568"/>
    <x v="0"/>
    <x v="0"/>
    <x v="1"/>
    <s v="No"/>
    <x v="0"/>
    <x v="3"/>
    <x v="0"/>
    <s v="29-Sep-1964"/>
    <x v="38"/>
    <n v="11946.63"/>
    <x v="1"/>
    <s v="tier - 2"/>
    <x v="0"/>
  </r>
  <r>
    <s v="Id1431"/>
    <s v="Mrs"/>
    <s v=".  Laurie A"/>
    <s v="Winkelman"/>
    <x v="967"/>
    <x v="226"/>
    <x v="0"/>
    <x v="1"/>
    <x v="1"/>
    <s v="No"/>
    <x v="3"/>
    <x v="0"/>
    <x v="2"/>
    <s v="22-Dec-1967"/>
    <x v="40"/>
    <n v="11987.17"/>
    <x v="1"/>
    <s v="tier - 3"/>
    <x v="0"/>
  </r>
  <r>
    <s v="Id1432"/>
    <s v="Ms."/>
    <s v="Nicole"/>
    <s v="Monette"/>
    <x v="680"/>
    <x v="541"/>
    <x v="0"/>
    <x v="0"/>
    <x v="1"/>
    <s v="yes"/>
    <x v="0"/>
    <x v="0"/>
    <x v="0"/>
    <s v="4-Jul-1983"/>
    <x v="22"/>
    <n v="11987.68"/>
    <x v="1"/>
    <s v="tier - 2"/>
    <x v="14"/>
  </r>
  <r>
    <s v="Id1433"/>
    <s v="Ms."/>
    <s v="Shelby"/>
    <s v="Kramer"/>
    <x v="968"/>
    <x v="154"/>
    <x v="0"/>
    <x v="0"/>
    <x v="1"/>
    <s v="No"/>
    <x v="0"/>
    <x v="3"/>
    <x v="0"/>
    <s v="12-Dec-1993"/>
    <x v="1"/>
    <n v="11994.89"/>
    <x v="1"/>
    <s v="tier - 2"/>
    <x v="1"/>
  </r>
  <r>
    <s v="Id1434"/>
    <s v="Ms."/>
    <s v="Allison"/>
    <s v="Goldstein"/>
    <x v="860"/>
    <x v="402"/>
    <x v="0"/>
    <x v="0"/>
    <x v="1"/>
    <s v="yes"/>
    <x v="0"/>
    <x v="0"/>
    <x v="0"/>
    <s v="17-Oct-1982"/>
    <x v="23"/>
    <n v="12001.29"/>
    <x v="1"/>
    <s v="tier - 3"/>
    <x v="11"/>
  </r>
  <r>
    <s v="Id1435"/>
    <s v="Ms."/>
    <s v="Leticia"/>
    <s v="Gonzalez"/>
    <x v="969"/>
    <x v="21"/>
    <x v="0"/>
    <x v="1"/>
    <x v="1"/>
    <s v="yes"/>
    <x v="3"/>
    <x v="2"/>
    <x v="1"/>
    <s v="9-Jun-1965"/>
    <x v="39"/>
    <n v="12029.29"/>
    <x v="1"/>
    <s v="tier - 2"/>
    <x v="8"/>
  </r>
  <r>
    <s v="Id1436"/>
    <s v="Mr."/>
    <s v="John S."/>
    <s v="Barrett"/>
    <x v="970"/>
    <x v="229"/>
    <x v="0"/>
    <x v="1"/>
    <x v="1"/>
    <s v="No"/>
    <x v="3"/>
    <x v="0"/>
    <x v="1"/>
    <s v="29-Oct-1965"/>
    <x v="39"/>
    <n v="12032.33"/>
    <x v="1"/>
    <s v="tier - 1"/>
    <x v="2"/>
  </r>
  <r>
    <s v="Id1437"/>
    <s v="Ms."/>
    <s v="April"/>
    <s v="Irwin"/>
    <x v="98"/>
    <x v="150"/>
    <x v="0"/>
    <x v="0"/>
    <x v="1"/>
    <s v="No"/>
    <x v="0"/>
    <x v="0"/>
    <x v="2"/>
    <s v="16-Oct-1979"/>
    <x v="25"/>
    <n v="12035.18"/>
    <x v="1"/>
    <s v="tier - 3"/>
    <x v="11"/>
  </r>
  <r>
    <s v="Id1438"/>
    <s v="Ms."/>
    <s v="Ashley N."/>
    <s v="Glenn"/>
    <x v="971"/>
    <x v="331"/>
    <x v="0"/>
    <x v="1"/>
    <x v="1"/>
    <s v="No"/>
    <x v="3"/>
    <x v="0"/>
    <x v="1"/>
    <s v="24-Nov-1966"/>
    <x v="37"/>
    <n v="12044.34"/>
    <x v="1"/>
    <s v="tier - 1"/>
    <x v="1"/>
  </r>
  <r>
    <s v="Id1439"/>
    <s v="Ms."/>
    <s v="Madeleine"/>
    <s v="O'Meara"/>
    <x v="382"/>
    <x v="328"/>
    <x v="0"/>
    <x v="0"/>
    <x v="1"/>
    <s v="No"/>
    <x v="0"/>
    <x v="0"/>
    <x v="2"/>
    <s v="7-Sep-1986"/>
    <x v="18"/>
    <n v="12048.13"/>
    <x v="1"/>
    <s v="tier - 2"/>
    <x v="14"/>
  </r>
  <r>
    <s v="Id1440"/>
    <s v="Ms."/>
    <s v="Nelly S"/>
    <s v="Budrow"/>
    <x v="421"/>
    <x v="179"/>
    <x v="0"/>
    <x v="0"/>
    <x v="1"/>
    <s v="yes"/>
    <x v="3"/>
    <x v="1"/>
    <x v="0"/>
    <s v="2-Sep-1984"/>
    <x v="21"/>
    <n v="12091.34"/>
    <x v="1"/>
    <s v="tier - 2"/>
    <x v="16"/>
  </r>
  <r>
    <s v="Id1441"/>
    <s v="Ms."/>
    <s v="Meredith S"/>
    <s v="Anderson"/>
    <x v="801"/>
    <x v="173"/>
    <x v="0"/>
    <x v="1"/>
    <x v="1"/>
    <s v="No"/>
    <x v="3"/>
    <x v="0"/>
    <x v="2"/>
    <s v="21-Jun-1968"/>
    <x v="36"/>
    <n v="12094.48"/>
    <x v="1"/>
    <s v="tier - 3"/>
    <x v="2"/>
  </r>
  <r>
    <s v="Id1442"/>
    <s v="Mr."/>
    <s v="Kevin"/>
    <s v="Douglas"/>
    <x v="972"/>
    <x v="99"/>
    <x v="0"/>
    <x v="0"/>
    <x v="1"/>
    <s v="No"/>
    <x v="3"/>
    <x v="1"/>
    <x v="1"/>
    <s v="9-Dec-1968"/>
    <x v="36"/>
    <n v="12096.65"/>
    <x v="1"/>
    <s v="tier - 1"/>
    <x v="8"/>
  </r>
  <r>
    <s v="Id1443"/>
    <s v="Ms."/>
    <s v="Lisa"/>
    <s v="Tecklenburg"/>
    <x v="369"/>
    <x v="330"/>
    <x v="0"/>
    <x v="1"/>
    <x v="1"/>
    <s v="No"/>
    <x v="3"/>
    <x v="1"/>
    <x v="1"/>
    <s v="25-Oct-1968"/>
    <x v="36"/>
    <n v="12105.32"/>
    <x v="1"/>
    <s v="tier - 3"/>
    <x v="2"/>
  </r>
  <r>
    <s v="Id1444"/>
    <s v="Ms."/>
    <s v="Katherine A"/>
    <s v="Baker"/>
    <x v="973"/>
    <x v="189"/>
    <x v="1"/>
    <x v="0"/>
    <x v="1"/>
    <s v="No"/>
    <x v="3"/>
    <x v="1"/>
    <x v="2"/>
    <s v="20-Jul-1963"/>
    <x v="42"/>
    <n v="12124.99"/>
    <x v="1"/>
    <s v="tier - 1"/>
    <x v="1"/>
  </r>
  <r>
    <s v="Id1445"/>
    <s v="Mr."/>
    <s v="Steve"/>
    <s v="Schenck"/>
    <x v="974"/>
    <x v="584"/>
    <x v="0"/>
    <x v="0"/>
    <x v="1"/>
    <s v="No"/>
    <x v="0"/>
    <x v="3"/>
    <x v="0"/>
    <s v="4-Jun-1963"/>
    <x v="41"/>
    <n v="12129.61"/>
    <x v="1"/>
    <s v="tier - 1"/>
    <x v="1"/>
  </r>
  <r>
    <s v="Id1446"/>
    <s v="Ms."/>
    <s v="Kate L."/>
    <s v="Johnson"/>
    <x v="387"/>
    <x v="67"/>
    <x v="0"/>
    <x v="0"/>
    <x v="1"/>
    <s v="No"/>
    <x v="1"/>
    <x v="2"/>
    <x v="2"/>
    <s v="6-Nov-1991"/>
    <x v="14"/>
    <n v="12130.8"/>
    <x v="1"/>
    <s v="tier - 3"/>
    <x v="14"/>
  </r>
  <r>
    <s v="Id1447"/>
    <s v="Ms."/>
    <s v="Beth"/>
    <s v="Blendell"/>
    <x v="975"/>
    <x v="405"/>
    <x v="0"/>
    <x v="0"/>
    <x v="1"/>
    <s v="No"/>
    <x v="0"/>
    <x v="3"/>
    <x v="0"/>
    <s v="16-Sep-1974"/>
    <x v="28"/>
    <n v="12137.6"/>
    <x v="1"/>
    <s v="tier - 3"/>
    <x v="1"/>
  </r>
  <r>
    <s v="Id1448"/>
    <s v="Ms."/>
    <s v="Katharine"/>
    <s v="Parodi"/>
    <x v="976"/>
    <x v="610"/>
    <x v="0"/>
    <x v="0"/>
    <x v="1"/>
    <s v="No"/>
    <x v="0"/>
    <x v="3"/>
    <x v="0"/>
    <s v="4-Nov-1962"/>
    <x v="41"/>
    <n v="12142.58"/>
    <x v="1"/>
    <s v="tier - 2"/>
    <x v="0"/>
  </r>
  <r>
    <s v="Id1449"/>
    <s v="Ms."/>
    <s v="Heather L"/>
    <s v="Morgan"/>
    <x v="977"/>
    <x v="206"/>
    <x v="0"/>
    <x v="0"/>
    <x v="1"/>
    <s v="yes"/>
    <x v="1"/>
    <x v="3"/>
    <x v="2"/>
    <s v="15-Sep-1962"/>
    <x v="41"/>
    <n v="12146.97"/>
    <x v="1"/>
    <s v="tier - 3"/>
    <x v="2"/>
  </r>
  <r>
    <s v="Id1450"/>
    <s v="Ms."/>
    <s v="Desiree"/>
    <s v="Linden"/>
    <x v="292"/>
    <x v="10"/>
    <x v="0"/>
    <x v="0"/>
    <x v="1"/>
    <s v="yes"/>
    <x v="0"/>
    <x v="1"/>
    <x v="1"/>
    <s v="5-Oct-1987"/>
    <x v="17"/>
    <n v="12148.2"/>
    <x v="1"/>
    <s v="tier - 3"/>
    <x v="1"/>
  </r>
  <r>
    <s v="Id1451"/>
    <s v="Mr."/>
    <s v="Peter B."/>
    <s v="Horning"/>
    <x v="978"/>
    <x v="473"/>
    <x v="0"/>
    <x v="0"/>
    <x v="1"/>
    <s v="yes"/>
    <x v="0"/>
    <x v="2"/>
    <x v="2"/>
    <s v="29-Aug-1991"/>
    <x v="14"/>
    <n v="12198.64"/>
    <x v="1"/>
    <s v="tier - 3"/>
    <x v="14"/>
  </r>
  <r>
    <s v="Id1452"/>
    <s v="Mr."/>
    <s v="Adam"/>
    <s v="Goode"/>
    <x v="29"/>
    <x v="531"/>
    <x v="0"/>
    <x v="0"/>
    <x v="1"/>
    <s v="yes"/>
    <x v="0"/>
    <x v="0"/>
    <x v="0"/>
    <s v="14-Aug-1977"/>
    <x v="26"/>
    <n v="12218.7"/>
    <x v="1"/>
    <s v="tier - 1"/>
    <x v="1"/>
  </r>
  <r>
    <s v="Id1453"/>
    <s v="Mr."/>
    <s v="Jeremy J"/>
    <s v="Doden"/>
    <x v="979"/>
    <x v="317"/>
    <x v="0"/>
    <x v="0"/>
    <x v="1"/>
    <s v="No"/>
    <x v="1"/>
    <x v="2"/>
    <x v="0"/>
    <s v="20-Jul-1964"/>
    <x v="38"/>
    <n v="12222.9"/>
    <x v="1"/>
    <s v="tier - 2"/>
    <x v="1"/>
  </r>
  <r>
    <s v="Id1454"/>
    <s v="Mr."/>
    <s v="Adam C"/>
    <s v="Groff"/>
    <x v="54"/>
    <x v="611"/>
    <x v="0"/>
    <x v="0"/>
    <x v="1"/>
    <s v="yes"/>
    <x v="0"/>
    <x v="0"/>
    <x v="0"/>
    <s v="2-Jul-1964"/>
    <x v="38"/>
    <n v="12224.35"/>
    <x v="1"/>
    <s v="tier - 1"/>
    <x v="1"/>
  </r>
  <r>
    <s v="Id1455"/>
    <s v="Mr."/>
    <s v="Jon"/>
    <s v="Kuehler"/>
    <x v="375"/>
    <x v="612"/>
    <x v="0"/>
    <x v="0"/>
    <x v="1"/>
    <s v="yes"/>
    <x v="0"/>
    <x v="0"/>
    <x v="0"/>
    <s v="24-Jun-1964"/>
    <x v="38"/>
    <n v="12231.61"/>
    <x v="1"/>
    <s v="tier - 3"/>
    <x v="1"/>
  </r>
  <r>
    <s v="Id1456"/>
    <s v="Mr."/>
    <s v="Steven J"/>
    <s v="Daniels"/>
    <x v="980"/>
    <x v="3"/>
    <x v="0"/>
    <x v="0"/>
    <x v="1"/>
    <s v="No"/>
    <x v="0"/>
    <x v="1"/>
    <x v="1"/>
    <s v="19-Jul-1963"/>
    <x v="42"/>
    <n v="12233.83"/>
    <x v="1"/>
    <s v="tier - 1"/>
    <x v="2"/>
  </r>
  <r>
    <s v="Id1457"/>
    <s v="Ms."/>
    <s v="Jessica P."/>
    <s v="Gibby"/>
    <x v="981"/>
    <x v="525"/>
    <x v="0"/>
    <x v="0"/>
    <x v="1"/>
    <s v="yes"/>
    <x v="3"/>
    <x v="1"/>
    <x v="0"/>
    <s v="15-Oct-1964"/>
    <x v="38"/>
    <n v="12235.84"/>
    <x v="1"/>
    <s v="tier - 3"/>
    <x v="1"/>
  </r>
  <r>
    <s v="Id1458"/>
    <s v="Ms."/>
    <s v="Ashley"/>
    <s v="Busa"/>
    <x v="905"/>
    <x v="592"/>
    <x v="0"/>
    <x v="0"/>
    <x v="1"/>
    <s v="yes"/>
    <x v="3"/>
    <x v="2"/>
    <x v="0"/>
    <s v="29-Jul-1966"/>
    <x v="37"/>
    <n v="12237.73"/>
    <x v="1"/>
    <s v="tier - 3"/>
    <x v="1"/>
  </r>
  <r>
    <s v="Id1459"/>
    <s v="Mr."/>
    <s v="Arturo H."/>
    <s v="Moyo"/>
    <x v="982"/>
    <x v="538"/>
    <x v="0"/>
    <x v="0"/>
    <x v="1"/>
    <s v="No"/>
    <x v="0"/>
    <x v="2"/>
    <x v="2"/>
    <s v="17-Jul-1963"/>
    <x v="42"/>
    <n v="12244.53"/>
    <x v="1"/>
    <s v="tier - 1"/>
    <x v="0"/>
  </r>
  <r>
    <s v="Id1460"/>
    <s v="Mr."/>
    <s v="Ketil"/>
    <s v="Horn"/>
    <x v="983"/>
    <x v="161"/>
    <x v="0"/>
    <x v="0"/>
    <x v="1"/>
    <s v="No"/>
    <x v="0"/>
    <x v="1"/>
    <x v="2"/>
    <s v="23-Jun-1974"/>
    <x v="28"/>
    <n v="12245.17"/>
    <x v="1"/>
    <s v="tier - 1"/>
    <x v="1"/>
  </r>
  <r>
    <s v="Id1461"/>
    <s v="Ms."/>
    <s v="Katie"/>
    <s v="Bien"/>
    <x v="141"/>
    <x v="358"/>
    <x v="0"/>
    <x v="1"/>
    <x v="1"/>
    <s v="yes"/>
    <x v="3"/>
    <x v="0"/>
    <x v="2"/>
    <s v="23-Nov-1989"/>
    <x v="13"/>
    <n v="12254.44"/>
    <x v="1"/>
    <s v="tier - 3"/>
    <x v="14"/>
  </r>
  <r>
    <s v="Id1462"/>
    <s v="Ms."/>
    <s v="Christi"/>
    <s v="O'Connor"/>
    <x v="984"/>
    <x v="176"/>
    <x v="0"/>
    <x v="1"/>
    <x v="1"/>
    <s v="yes"/>
    <x v="3"/>
    <x v="1"/>
    <x v="2"/>
    <s v="13-Aug-1986"/>
    <x v="18"/>
    <n v="12255.04"/>
    <x v="1"/>
    <s v="tier - 2"/>
    <x v="14"/>
  </r>
  <r>
    <s v="Id1463"/>
    <s v="Mr."/>
    <s v="Alan"/>
    <s v="Ash"/>
    <x v="98"/>
    <x v="495"/>
    <x v="0"/>
    <x v="0"/>
    <x v="1"/>
    <s v="No"/>
    <x v="0"/>
    <x v="0"/>
    <x v="2"/>
    <s v="6-Dec-1966"/>
    <x v="37"/>
    <n v="12265.51"/>
    <x v="1"/>
    <s v="tier - 3"/>
    <x v="0"/>
  </r>
  <r>
    <s v="Id1464"/>
    <s v="Mr."/>
    <s v="Edivaldo B. Sr."/>
    <s v="Do Prado"/>
    <x v="985"/>
    <x v="613"/>
    <x v="0"/>
    <x v="0"/>
    <x v="1"/>
    <s v="No"/>
    <x v="0"/>
    <x v="2"/>
    <x v="0"/>
    <s v="30-Dec-1967"/>
    <x v="40"/>
    <n v="12268.63"/>
    <x v="1"/>
    <s v="tier - 1"/>
    <x v="1"/>
  </r>
  <r>
    <s v="Id1465"/>
    <s v="Ms."/>
    <s v="Eve"/>
    <s v="Phillips"/>
    <x v="813"/>
    <x v="433"/>
    <x v="0"/>
    <x v="0"/>
    <x v="1"/>
    <s v="yes"/>
    <x v="3"/>
    <x v="2"/>
    <x v="0"/>
    <s v="28-Aug-1967"/>
    <x v="40"/>
    <n v="12269.69"/>
    <x v="1"/>
    <s v="tier - 2"/>
    <x v="1"/>
  </r>
  <r>
    <s v="Id1466"/>
    <s v="Mr."/>
    <s v="Devin"/>
    <s v="Kelly"/>
    <x v="393"/>
    <x v="105"/>
    <x v="0"/>
    <x v="0"/>
    <x v="1"/>
    <s v="No"/>
    <x v="0"/>
    <x v="2"/>
    <x v="1"/>
    <s v="16-Nov-1966"/>
    <x v="37"/>
    <n v="12282.03"/>
    <x v="1"/>
    <s v="tier - 1"/>
    <x v="7"/>
  </r>
  <r>
    <s v="Id1467"/>
    <s v="Mr."/>
    <s v="Shaun R"/>
    <s v="Dever"/>
    <x v="160"/>
    <x v="143"/>
    <x v="0"/>
    <x v="0"/>
    <x v="1"/>
    <s v="No"/>
    <x v="0"/>
    <x v="0"/>
    <x v="2"/>
    <s v="29-Oct-1990"/>
    <x v="16"/>
    <n v="12282.38"/>
    <x v="1"/>
    <s v="tier - 1"/>
    <x v="2"/>
  </r>
  <r>
    <s v="Id1468"/>
    <s v="Mr."/>
    <s v="Adrian"/>
    <s v="Horvath"/>
    <x v="63"/>
    <x v="192"/>
    <x v="0"/>
    <x v="0"/>
    <x v="1"/>
    <s v="No"/>
    <x v="0"/>
    <x v="0"/>
    <x v="2"/>
    <s v="28-Oct-1963"/>
    <x v="42"/>
    <n v="12299.59"/>
    <x v="1"/>
    <s v="tier - 1"/>
    <x v="7"/>
  </r>
  <r>
    <s v="Id1469"/>
    <s v="Mr."/>
    <s v="Andrew"/>
    <s v="Danner"/>
    <x v="184"/>
    <x v="614"/>
    <x v="0"/>
    <x v="0"/>
    <x v="1"/>
    <s v="No"/>
    <x v="0"/>
    <x v="0"/>
    <x v="2"/>
    <s v="29-Aug-1963"/>
    <x v="42"/>
    <n v="12323.94"/>
    <x v="1"/>
    <s v="tier - 3"/>
    <x v="12"/>
  </r>
  <r>
    <s v="Id1470"/>
    <s v="Ms."/>
    <s v="Mallory"/>
    <s v="Weiss"/>
    <x v="237"/>
    <x v="488"/>
    <x v="0"/>
    <x v="0"/>
    <x v="1"/>
    <s v="yes"/>
    <x v="0"/>
    <x v="1"/>
    <x v="0"/>
    <s v="2-Aug-1963"/>
    <x v="42"/>
    <n v="12333.83"/>
    <x v="1"/>
    <s v="tier - 2"/>
    <x v="2"/>
  </r>
  <r>
    <s v="Id1471"/>
    <s v="Mr."/>
    <s v="Shawn E"/>
    <s v="D'Andrea"/>
    <x v="9"/>
    <x v="537"/>
    <x v="0"/>
    <x v="0"/>
    <x v="1"/>
    <s v="No"/>
    <x v="0"/>
    <x v="0"/>
    <x v="0"/>
    <s v="22-Sep-1963"/>
    <x v="42"/>
    <n v="12347.17"/>
    <x v="1"/>
    <s v="tier - 3"/>
    <x v="2"/>
  </r>
  <r>
    <s v="Id1472"/>
    <s v="Ms."/>
    <s v="Sarah E"/>
    <s v="Olesky"/>
    <x v="378"/>
    <x v="27"/>
    <x v="0"/>
    <x v="0"/>
    <x v="1"/>
    <s v="No"/>
    <x v="3"/>
    <x v="1"/>
    <x v="2"/>
    <s v="29-Dec-1966"/>
    <x v="37"/>
    <n v="12363.55"/>
    <x v="1"/>
    <s v="tier - 3"/>
    <x v="2"/>
  </r>
  <r>
    <s v="Id1473"/>
    <s v="Mr."/>
    <s v="Josh"/>
    <s v="Whitcraft"/>
    <x v="884"/>
    <x v="401"/>
    <x v="0"/>
    <x v="0"/>
    <x v="1"/>
    <s v="No"/>
    <x v="0"/>
    <x v="0"/>
    <x v="0"/>
    <s v="26-Sep-1962"/>
    <x v="41"/>
    <n v="12369.89"/>
    <x v="1"/>
    <s v="tier - 2"/>
    <x v="8"/>
  </r>
  <r>
    <s v="Id1474"/>
    <s v="Mr."/>
    <s v="Johann A"/>
    <s v="Salazar"/>
    <x v="986"/>
    <x v="436"/>
    <x v="0"/>
    <x v="0"/>
    <x v="1"/>
    <s v="yes"/>
    <x v="0"/>
    <x v="2"/>
    <x v="2"/>
    <s v="29-Dec-1989"/>
    <x v="13"/>
    <n v="12404.88"/>
    <x v="1"/>
    <s v="tier - 3"/>
    <x v="5"/>
  </r>
  <r>
    <s v="Id1475"/>
    <s v="Ms."/>
    <s v="Robin M."/>
    <s v="Todd"/>
    <x v="422"/>
    <x v="100"/>
    <x v="0"/>
    <x v="0"/>
    <x v="1"/>
    <s v="No"/>
    <x v="3"/>
    <x v="1"/>
    <x v="1"/>
    <s v="21-Aug-1972"/>
    <x v="30"/>
    <n v="12407.3"/>
    <x v="1"/>
    <s v="tier - 2"/>
    <x v="11"/>
  </r>
  <r>
    <s v="Id1476"/>
    <s v="Mr."/>
    <s v="Kyle K"/>
    <s v="Pond"/>
    <x v="488"/>
    <x v="332"/>
    <x v="0"/>
    <x v="0"/>
    <x v="1"/>
    <s v="No"/>
    <x v="0"/>
    <x v="0"/>
    <x v="2"/>
    <s v="14-Jul-1979"/>
    <x v="25"/>
    <n v="12408.29"/>
    <x v="1"/>
    <s v="tier - 1"/>
    <x v="16"/>
  </r>
  <r>
    <s v="Id1477"/>
    <s v="Ms."/>
    <s v="Alison"/>
    <s v="Egan"/>
    <x v="387"/>
    <x v="184"/>
    <x v="0"/>
    <x v="0"/>
    <x v="1"/>
    <s v="No"/>
    <x v="3"/>
    <x v="2"/>
    <x v="1"/>
    <s v="4-Aug-1964"/>
    <x v="38"/>
    <n v="12430.95"/>
    <x v="1"/>
    <s v="tier - 3"/>
    <x v="8"/>
  </r>
  <r>
    <s v="Id1478"/>
    <s v="Mr."/>
    <s v="Michael A."/>
    <s v="Bersani"/>
    <x v="987"/>
    <x v="316"/>
    <x v="0"/>
    <x v="1"/>
    <x v="1"/>
    <s v="No"/>
    <x v="3"/>
    <x v="0"/>
    <x v="2"/>
    <s v="9-Aug-1995"/>
    <x v="4"/>
    <n v="12452.25"/>
    <x v="1"/>
    <s v="tier - 3"/>
    <x v="1"/>
  </r>
  <r>
    <s v="Id1479"/>
    <s v="Mr."/>
    <s v="Byron A"/>
    <s v="Creech"/>
    <x v="988"/>
    <x v="379"/>
    <x v="0"/>
    <x v="0"/>
    <x v="1"/>
    <s v="No"/>
    <x v="0"/>
    <x v="2"/>
    <x v="0"/>
    <s v="26-Nov-1968"/>
    <x v="36"/>
    <n v="12475.35"/>
    <x v="1"/>
    <s v="tier - 1"/>
    <x v="1"/>
  </r>
  <r>
    <s v="Id1480"/>
    <s v="Ms."/>
    <s v="Carine A"/>
    <s v="Sudres"/>
    <x v="989"/>
    <x v="267"/>
    <x v="0"/>
    <x v="0"/>
    <x v="1"/>
    <s v="No"/>
    <x v="3"/>
    <x v="1"/>
    <x v="2"/>
    <s v="12-Nov-1968"/>
    <x v="36"/>
    <n v="12479.71"/>
    <x v="1"/>
    <s v="tier - 3"/>
    <x v="1"/>
  </r>
  <r>
    <s v="Id1481"/>
    <s v="Mr."/>
    <s v="Nathaniel"/>
    <s v="Couture"/>
    <x v="990"/>
    <x v="427"/>
    <x v="0"/>
    <x v="0"/>
    <x v="1"/>
    <s v="No"/>
    <x v="3"/>
    <x v="0"/>
    <x v="1"/>
    <s v="1-Sep-1967"/>
    <x v="40"/>
    <n v="12485.8"/>
    <x v="1"/>
    <s v="tier - 3"/>
    <x v="0"/>
  </r>
  <r>
    <s v="Id1482"/>
    <s v="Ms."/>
    <s v="Lindsay A."/>
    <s v="Willard"/>
    <x v="247"/>
    <x v="144"/>
    <x v="0"/>
    <x v="0"/>
    <x v="1"/>
    <s v="No"/>
    <x v="0"/>
    <x v="1"/>
    <x v="2"/>
    <s v="3-Dec-1968"/>
    <x v="36"/>
    <n v="12495.29"/>
    <x v="1"/>
    <s v="tier - 3"/>
    <x v="1"/>
  </r>
  <r>
    <s v="Id1483"/>
    <s v="Mr."/>
    <s v="Justin R"/>
    <s v="Patronick"/>
    <x v="991"/>
    <x v="615"/>
    <x v="0"/>
    <x v="0"/>
    <x v="1"/>
    <s v="No"/>
    <x v="0"/>
    <x v="2"/>
    <x v="0"/>
    <s v="12-Jul-1966"/>
    <x v="37"/>
    <n v="12499.88"/>
    <x v="1"/>
    <s v="tier - 2"/>
    <x v="1"/>
  </r>
  <r>
    <s v="Id1484"/>
    <s v="Ms."/>
    <s v="Casey"/>
    <s v="Depasquale"/>
    <x v="683"/>
    <x v="176"/>
    <x v="0"/>
    <x v="0"/>
    <x v="1"/>
    <s v="No"/>
    <x v="0"/>
    <x v="1"/>
    <x v="2"/>
    <s v="16-Oct-1962"/>
    <x v="41"/>
    <n v="12523.6"/>
    <x v="1"/>
    <s v="tier - 3"/>
    <x v="1"/>
  </r>
  <r>
    <s v="Id1485"/>
    <s v="Ms."/>
    <s v="Amanda L"/>
    <s v="Lavergne"/>
    <x v="992"/>
    <x v="196"/>
    <x v="0"/>
    <x v="0"/>
    <x v="1"/>
    <s v="No"/>
    <x v="0"/>
    <x v="0"/>
    <x v="2"/>
    <s v="28-Nov-1961"/>
    <x v="43"/>
    <n v="12557.61"/>
    <x v="1"/>
    <s v="tier - 3"/>
    <x v="0"/>
  </r>
  <r>
    <s v="Id1486"/>
    <s v="Ms."/>
    <s v="Ayako N."/>
    <s v="Kawakami"/>
    <x v="993"/>
    <x v="507"/>
    <x v="0"/>
    <x v="0"/>
    <x v="1"/>
    <s v="No"/>
    <x v="0"/>
    <x v="1"/>
    <x v="2"/>
    <s v="28-Nov-1961"/>
    <x v="43"/>
    <n v="12574.05"/>
    <x v="1"/>
    <s v="tier - 1"/>
    <x v="2"/>
  </r>
  <r>
    <s v="Id1487"/>
    <s v="Ms."/>
    <s v="Emilee"/>
    <s v="Gonsalves"/>
    <x v="367"/>
    <x v="89"/>
    <x v="0"/>
    <x v="0"/>
    <x v="1"/>
    <s v="No"/>
    <x v="0"/>
    <x v="1"/>
    <x v="2"/>
    <s v="26-Nov-1969"/>
    <x v="34"/>
    <n v="12579.92"/>
    <x v="1"/>
    <s v="tier - 1"/>
    <x v="7"/>
  </r>
  <r>
    <s v="Id1488"/>
    <s v="Mr."/>
    <s v="Stephen M"/>
    <s v="Peck"/>
    <x v="994"/>
    <x v="616"/>
    <x v="0"/>
    <x v="0"/>
    <x v="1"/>
    <s v="yes"/>
    <x v="3"/>
    <x v="0"/>
    <x v="2"/>
    <s v="18-Jun-1970"/>
    <x v="33"/>
    <n v="12592.53"/>
    <x v="1"/>
    <s v="tier - 2"/>
    <x v="0"/>
  </r>
  <r>
    <s v="Id1489"/>
    <s v="Ms."/>
    <s v="Annemarie A"/>
    <s v="Aure"/>
    <x v="995"/>
    <x v="617"/>
    <x v="0"/>
    <x v="0"/>
    <x v="1"/>
    <s v="No"/>
    <x v="0"/>
    <x v="2"/>
    <x v="0"/>
    <s v="11-Aug-1988"/>
    <x v="15"/>
    <n v="12600.46"/>
    <x v="1"/>
    <s v="tier - 1"/>
    <x v="9"/>
  </r>
  <r>
    <s v="Id1490"/>
    <s v="Ms."/>
    <s v="Ashley R"/>
    <s v="Mattingly"/>
    <x v="996"/>
    <x v="316"/>
    <x v="0"/>
    <x v="1"/>
    <x v="1"/>
    <s v="yes"/>
    <x v="3"/>
    <x v="2"/>
    <x v="2"/>
    <s v="18-Nov-1998"/>
    <x v="2"/>
    <n v="12609.89"/>
    <x v="1"/>
    <s v="tier - 3"/>
    <x v="1"/>
  </r>
  <r>
    <s v="Id1491"/>
    <s v="Ms."/>
    <s v="Leslie A"/>
    <s v="Stelpflug"/>
    <x v="997"/>
    <x v="252"/>
    <x v="0"/>
    <x v="0"/>
    <x v="1"/>
    <s v="No"/>
    <x v="0"/>
    <x v="2"/>
    <x v="2"/>
    <s v="19-Aug-1963"/>
    <x v="42"/>
    <n v="12622.18"/>
    <x v="1"/>
    <s v="tier - 1"/>
    <x v="1"/>
  </r>
  <r>
    <s v="Id1492"/>
    <s v="Mr."/>
    <s v="Mauricio J. Sr."/>
    <s v="Sanchez Antognini"/>
    <x v="67"/>
    <x v="391"/>
    <x v="0"/>
    <x v="0"/>
    <x v="1"/>
    <s v="No"/>
    <x v="0"/>
    <x v="0"/>
    <x v="2"/>
    <s v="28-Dec-1970"/>
    <x v="33"/>
    <n v="12624.74"/>
    <x v="1"/>
    <s v="tier - 1"/>
    <x v="1"/>
  </r>
  <r>
    <s v="Id1493"/>
    <s v="Mr."/>
    <s v="Kieran"/>
    <s v="Condon"/>
    <x v="393"/>
    <x v="90"/>
    <x v="0"/>
    <x v="0"/>
    <x v="1"/>
    <s v="yes"/>
    <x v="0"/>
    <x v="2"/>
    <x v="2"/>
    <s v="4-Oct-1965"/>
    <x v="39"/>
    <n v="12629.17"/>
    <x v="1"/>
    <s v="tier - 1"/>
    <x v="0"/>
  </r>
  <r>
    <s v="Id1494"/>
    <s v="Ms."/>
    <s v="Elizabeth A"/>
    <s v="Magato"/>
    <x v="998"/>
    <x v="234"/>
    <x v="0"/>
    <x v="0"/>
    <x v="1"/>
    <s v="yes"/>
    <x v="3"/>
    <x v="2"/>
    <x v="0"/>
    <s v="22-Nov-1962"/>
    <x v="41"/>
    <n v="12629.9"/>
    <x v="1"/>
    <s v="tier - 3"/>
    <x v="0"/>
  </r>
  <r>
    <s v="Id1495"/>
    <s v="Mr."/>
    <s v="Zeke M."/>
    <s v="Dombrowski"/>
    <x v="999"/>
    <x v="70"/>
    <x v="0"/>
    <x v="0"/>
    <x v="1"/>
    <s v="No"/>
    <x v="0"/>
    <x v="2"/>
    <x v="2"/>
    <s v="22-Jul-1962"/>
    <x v="41"/>
    <n v="12638.2"/>
    <x v="1"/>
    <s v="tier - 1"/>
    <x v="2"/>
  </r>
  <r>
    <s v="Id1496"/>
    <s v="Mr."/>
    <s v="Chip"/>
    <s v="Ohara"/>
    <x v="1000"/>
    <x v="536"/>
    <x v="0"/>
    <x v="0"/>
    <x v="1"/>
    <s v="No"/>
    <x v="0"/>
    <x v="0"/>
    <x v="0"/>
    <s v="5-Sep-1972"/>
    <x v="30"/>
    <n v="12640.24"/>
    <x v="1"/>
    <s v="tier - 1"/>
    <x v="2"/>
  </r>
  <r>
    <s v="Id1497"/>
    <s v="Mr."/>
    <s v="Miguel Angel Sr."/>
    <s v="Cifuentes Fetiva"/>
    <x v="1001"/>
    <x v="145"/>
    <x v="0"/>
    <x v="0"/>
    <x v="1"/>
    <s v="No"/>
    <x v="0"/>
    <x v="2"/>
    <x v="2"/>
    <s v="17-Dec-1966"/>
    <x v="37"/>
    <n v="12643.38"/>
    <x v="1"/>
    <s v="tier - 1"/>
    <x v="1"/>
  </r>
  <r>
    <s v="Id1498"/>
    <s v="Mr."/>
    <s v="Brian"/>
    <s v="Keno"/>
    <x v="984"/>
    <x v="216"/>
    <x v="0"/>
    <x v="0"/>
    <x v="1"/>
    <s v="No"/>
    <x v="0"/>
    <x v="1"/>
    <x v="1"/>
    <s v="11-Jul-1962"/>
    <x v="41"/>
    <n v="12644.59"/>
    <x v="1"/>
    <s v="tier - 2"/>
    <x v="2"/>
  </r>
  <r>
    <s v="Id1499"/>
    <s v="Ms."/>
    <s v="Meghan"/>
    <s v="Bruce"/>
    <x v="1002"/>
    <x v="258"/>
    <x v="0"/>
    <x v="0"/>
    <x v="1"/>
    <s v="No"/>
    <x v="0"/>
    <x v="2"/>
    <x v="0"/>
    <s v="14-Sep-1965"/>
    <x v="39"/>
    <n v="12646.21"/>
    <x v="1"/>
    <s v="tier - 2"/>
    <x v="2"/>
  </r>
  <r>
    <s v="Id1500"/>
    <s v="Ms."/>
    <s v="Meredith L."/>
    <s v="Lorch"/>
    <x v="1003"/>
    <x v="435"/>
    <x v="0"/>
    <x v="0"/>
    <x v="1"/>
    <s v="No"/>
    <x v="3"/>
    <x v="2"/>
    <x v="2"/>
    <s v="27-Aug-1962"/>
    <x v="41"/>
    <n v="12648.7"/>
    <x v="1"/>
    <s v="tier - 2"/>
    <x v="0"/>
  </r>
  <r>
    <s v="Id1501"/>
    <s v="Mrs"/>
    <s v=".  Millicent M"/>
    <s v="Sullivan"/>
    <x v="842"/>
    <x v="270"/>
    <x v="0"/>
    <x v="0"/>
    <x v="1"/>
    <s v="No"/>
    <x v="0"/>
    <x v="1"/>
    <x v="2"/>
    <s v="24-Sep-1974"/>
    <x v="28"/>
    <n v="12697.48"/>
    <x v="1"/>
    <s v="tier - 3"/>
    <x v="11"/>
  </r>
  <r>
    <s v="Id1502"/>
    <s v="Ms."/>
    <s v="Kathleen"/>
    <s v="Cave"/>
    <x v="649"/>
    <x v="353"/>
    <x v="0"/>
    <x v="0"/>
    <x v="1"/>
    <s v="yes"/>
    <x v="0"/>
    <x v="3"/>
    <x v="2"/>
    <s v="7-Jul-1992"/>
    <x v="0"/>
    <n v="12699.56"/>
    <x v="1"/>
    <s v="tier - 2"/>
    <x v="2"/>
  </r>
  <r>
    <s v="Id1503"/>
    <s v="Ms."/>
    <s v="Kimberly K"/>
    <s v="Gudenkauf"/>
    <x v="1004"/>
    <x v="189"/>
    <x v="1"/>
    <x v="0"/>
    <x v="1"/>
    <s v="No"/>
    <x v="3"/>
    <x v="0"/>
    <x v="2"/>
    <s v="28-Nov-1964"/>
    <x v="38"/>
    <n v="12700.63"/>
    <x v="1"/>
    <s v="tier - 3"/>
    <x v="2"/>
  </r>
  <r>
    <s v="Id1504"/>
    <s v="Mr."/>
    <s v="Justin C"/>
    <s v="Thomas"/>
    <x v="21"/>
    <x v="618"/>
    <x v="0"/>
    <x v="0"/>
    <x v="1"/>
    <s v="yes"/>
    <x v="0"/>
    <x v="0"/>
    <x v="0"/>
    <s v="8-Jul-1970"/>
    <x v="33"/>
    <n v="12713"/>
    <x v="1"/>
    <s v="tier - 1"/>
    <x v="2"/>
  </r>
  <r>
    <s v="Id1505"/>
    <s v="Mr."/>
    <s v="Tristan P."/>
    <s v="Holley"/>
    <x v="988"/>
    <x v="324"/>
    <x v="0"/>
    <x v="1"/>
    <x v="1"/>
    <s v="yes"/>
    <x v="3"/>
    <x v="2"/>
    <x v="2"/>
    <s v="17-Jul-1988"/>
    <x v="15"/>
    <n v="12718.21"/>
    <x v="1"/>
    <s v="tier - 1"/>
    <x v="14"/>
  </r>
  <r>
    <s v="Id1506"/>
    <s v="Ms."/>
    <s v="Traci A"/>
    <s v="Kemble"/>
    <x v="1005"/>
    <x v="461"/>
    <x v="0"/>
    <x v="0"/>
    <x v="1"/>
    <s v="No"/>
    <x v="0"/>
    <x v="2"/>
    <x v="0"/>
    <s v="2-Sep-1962"/>
    <x v="41"/>
    <n v="12731"/>
    <x v="1"/>
    <s v="tier - 3"/>
    <x v="5"/>
  </r>
  <r>
    <s v="Id1507"/>
    <s v="Mr."/>
    <s v="Justin P"/>
    <s v="Bentley"/>
    <x v="305"/>
    <x v="537"/>
    <x v="0"/>
    <x v="0"/>
    <x v="1"/>
    <s v="yes"/>
    <x v="0"/>
    <x v="2"/>
    <x v="0"/>
    <s v="1-Oct-1962"/>
    <x v="41"/>
    <n v="12741.17"/>
    <x v="1"/>
    <s v="tier - 1"/>
    <x v="12"/>
  </r>
  <r>
    <s v="Id1508"/>
    <s v="Mr."/>
    <s v="Logan M"/>
    <s v="Jones"/>
    <x v="1006"/>
    <x v="495"/>
    <x v="0"/>
    <x v="1"/>
    <x v="1"/>
    <s v="No"/>
    <x v="3"/>
    <x v="0"/>
    <x v="2"/>
    <s v="25-Sep-1975"/>
    <x v="31"/>
    <n v="12770.27"/>
    <x v="1"/>
    <s v="tier - 3"/>
    <x v="11"/>
  </r>
  <r>
    <s v="Id1509"/>
    <s v="Mr."/>
    <s v="Sebastien"/>
    <s v="Tremblay"/>
    <x v="1007"/>
    <x v="562"/>
    <x v="0"/>
    <x v="0"/>
    <x v="1"/>
    <s v="No"/>
    <x v="0"/>
    <x v="2"/>
    <x v="1"/>
    <s v="7-Oct-1972"/>
    <x v="30"/>
    <n v="12776.05"/>
    <x v="1"/>
    <s v="tier - 3"/>
    <x v="14"/>
  </r>
  <r>
    <s v="Id1510"/>
    <s v="Ms."/>
    <s v="Tiffany A"/>
    <s v="Bellucci"/>
    <x v="1008"/>
    <x v="86"/>
    <x v="1"/>
    <x v="0"/>
    <x v="1"/>
    <s v="No"/>
    <x v="3"/>
    <x v="0"/>
    <x v="2"/>
    <s v="5-Dec-1963"/>
    <x v="42"/>
    <n v="12788.03"/>
    <x v="1"/>
    <s v="tier - 3"/>
    <x v="7"/>
  </r>
  <r>
    <s v="Id1511"/>
    <s v="Mr."/>
    <s v="Matthew"/>
    <s v="Collins"/>
    <x v="497"/>
    <x v="47"/>
    <x v="0"/>
    <x v="1"/>
    <x v="1"/>
    <s v="No"/>
    <x v="3"/>
    <x v="1"/>
    <x v="2"/>
    <s v="29-Oct-1983"/>
    <x v="22"/>
    <n v="12788.18"/>
    <x v="1"/>
    <s v="tier - 1"/>
    <x v="14"/>
  </r>
  <r>
    <s v="Id1512"/>
    <s v="Mr."/>
    <s v="Luke"/>
    <s v="Gillman"/>
    <x v="1009"/>
    <x v="106"/>
    <x v="0"/>
    <x v="0"/>
    <x v="1"/>
    <s v="No"/>
    <x v="0"/>
    <x v="0"/>
    <x v="1"/>
    <s v="24-Jul-1978"/>
    <x v="27"/>
    <n v="12797.21"/>
    <x v="1"/>
    <s v="tier - 1"/>
    <x v="8"/>
  </r>
  <r>
    <s v="Id1513"/>
    <s v="Ms."/>
    <s v="Leigh"/>
    <s v="West"/>
    <x v="1010"/>
    <x v="619"/>
    <x v="0"/>
    <x v="0"/>
    <x v="1"/>
    <s v="yes"/>
    <x v="3"/>
    <x v="2"/>
    <x v="0"/>
    <s v="20-Jul-1963"/>
    <x v="42"/>
    <n v="12815.44"/>
    <x v="1"/>
    <s v="tier - 3"/>
    <x v="8"/>
  </r>
  <r>
    <s v="Id1514"/>
    <s v="Mr."/>
    <s v="Yosuke"/>
    <s v="Chida"/>
    <x v="191"/>
    <x v="67"/>
    <x v="0"/>
    <x v="0"/>
    <x v="1"/>
    <s v="No"/>
    <x v="0"/>
    <x v="1"/>
    <x v="2"/>
    <s v="25-Sep-1967"/>
    <x v="40"/>
    <n v="12823.25"/>
    <x v="1"/>
    <s v="tier - 3"/>
    <x v="11"/>
  </r>
  <r>
    <s v="Id1515"/>
    <s v="Mr."/>
    <s v="Matthew"/>
    <s v="Reisenauer"/>
    <x v="26"/>
    <x v="419"/>
    <x v="0"/>
    <x v="0"/>
    <x v="1"/>
    <s v="yes"/>
    <x v="0"/>
    <x v="0"/>
    <x v="2"/>
    <s v="9-Nov-2004"/>
    <x v="9"/>
    <n v="12829.46"/>
    <x v="1"/>
    <s v="tier - 3"/>
    <x v="5"/>
  </r>
  <r>
    <s v="Id1516"/>
    <s v="Mr."/>
    <s v="Jacob"/>
    <s v="Rosenberg-Wohl"/>
    <x v="1011"/>
    <x v="24"/>
    <x v="0"/>
    <x v="0"/>
    <x v="1"/>
    <s v="No"/>
    <x v="0"/>
    <x v="2"/>
    <x v="2"/>
    <s v="27-Sep-1993"/>
    <x v="1"/>
    <n v="12847.24"/>
    <x v="1"/>
    <s v="tier - 2"/>
    <x v="1"/>
  </r>
  <r>
    <s v="Id1517"/>
    <s v="Ms."/>
    <s v="Jodi"/>
    <s v="Theriault"/>
    <x v="61"/>
    <x v="429"/>
    <x v="0"/>
    <x v="0"/>
    <x v="1"/>
    <s v="yes"/>
    <x v="0"/>
    <x v="0"/>
    <x v="0"/>
    <s v="22-Sep-1973"/>
    <x v="29"/>
    <n v="12852.37"/>
    <x v="1"/>
    <s v="tier - 1"/>
    <x v="1"/>
  </r>
  <r>
    <s v="Id1518"/>
    <s v="Ms."/>
    <s v="Lauren"/>
    <s v="Manuel"/>
    <x v="21"/>
    <x v="620"/>
    <x v="0"/>
    <x v="0"/>
    <x v="1"/>
    <s v="yes"/>
    <x v="0"/>
    <x v="0"/>
    <x v="0"/>
    <s v="27-Sep-1963"/>
    <x v="42"/>
    <n v="12856.84"/>
    <x v="1"/>
    <s v="tier - 3"/>
    <x v="11"/>
  </r>
  <r>
    <s v="Id1519"/>
    <s v="Ms."/>
    <s v="Misti C"/>
    <s v="Demko"/>
    <x v="909"/>
    <x v="543"/>
    <x v="0"/>
    <x v="0"/>
    <x v="1"/>
    <s v="yes"/>
    <x v="0"/>
    <x v="1"/>
    <x v="0"/>
    <s v="6-Aug-1984"/>
    <x v="21"/>
    <n v="12870.31"/>
    <x v="1"/>
    <s v="tier - 3"/>
    <x v="1"/>
  </r>
  <r>
    <s v="Id1520"/>
    <s v="Ms."/>
    <s v="Angela J"/>
    <s v="Battaglia"/>
    <x v="1012"/>
    <x v="339"/>
    <x v="0"/>
    <x v="0"/>
    <x v="1"/>
    <s v="yes"/>
    <x v="3"/>
    <x v="2"/>
    <x v="2"/>
    <s v="9-Jul-2004"/>
    <x v="9"/>
    <n v="12890.06"/>
    <x v="1"/>
    <s v="tier - 1"/>
    <x v="4"/>
  </r>
  <r>
    <s v="Id1521"/>
    <s v="Mr."/>
    <s v="Jonathan D."/>
    <s v="Follo"/>
    <x v="1013"/>
    <x v="117"/>
    <x v="0"/>
    <x v="0"/>
    <x v="1"/>
    <s v="yes"/>
    <x v="1"/>
    <x v="3"/>
    <x v="2"/>
    <s v="16-Aug-1963"/>
    <x v="42"/>
    <n v="12913.99"/>
    <x v="1"/>
    <s v="tier - 2"/>
    <x v="5"/>
  </r>
  <r>
    <s v="Id1522"/>
    <s v="Ms."/>
    <s v="Victoria"/>
    <s v="Barana"/>
    <x v="1014"/>
    <x v="621"/>
    <x v="0"/>
    <x v="0"/>
    <x v="1"/>
    <s v="yes"/>
    <x v="1"/>
    <x v="2"/>
    <x v="0"/>
    <s v="1-Sep-1963"/>
    <x v="42"/>
    <n v="12925.89"/>
    <x v="1"/>
    <s v="tier - 2"/>
    <x v="0"/>
  </r>
  <r>
    <s v="Id1523"/>
    <s v="Mr."/>
    <s v="Adrian R."/>
    <s v="Lysaght"/>
    <x v="467"/>
    <x v="5"/>
    <x v="0"/>
    <x v="0"/>
    <x v="1"/>
    <s v="yes"/>
    <x v="3"/>
    <x v="1"/>
    <x v="0"/>
    <s v="14-Aug-1963"/>
    <x v="42"/>
    <n v="12928.79"/>
    <x v="1"/>
    <s v="tier - 2"/>
    <x v="0"/>
  </r>
  <r>
    <s v="Id1524"/>
    <s v="Mr."/>
    <s v="Andrew"/>
    <s v="Chalmers"/>
    <x v="589"/>
    <x v="535"/>
    <x v="0"/>
    <x v="0"/>
    <x v="1"/>
    <s v="yes"/>
    <x v="3"/>
    <x v="1"/>
    <x v="0"/>
    <s v="22-Dec-1966"/>
    <x v="37"/>
    <n v="12949.16"/>
    <x v="1"/>
    <s v="tier - 3"/>
    <x v="0"/>
  </r>
  <r>
    <s v="Id1525"/>
    <s v="Mr."/>
    <s v="Jason A."/>
    <s v="Phillippi"/>
    <x v="1015"/>
    <x v="461"/>
    <x v="0"/>
    <x v="0"/>
    <x v="1"/>
    <s v="No"/>
    <x v="0"/>
    <x v="3"/>
    <x v="0"/>
    <s v="20-Aug-1961"/>
    <x v="43"/>
    <n v="12950.07"/>
    <x v="1"/>
    <s v="tier - 1"/>
    <x v="1"/>
  </r>
  <r>
    <s v="Id1526"/>
    <s v="Ms."/>
    <s v="Rachel"/>
    <s v="Macpherson"/>
    <x v="1016"/>
    <x v="104"/>
    <x v="0"/>
    <x v="0"/>
    <x v="1"/>
    <s v="No"/>
    <x v="0"/>
    <x v="2"/>
    <x v="0"/>
    <s v="4-Nov-1960"/>
    <x v="44"/>
    <n v="12957.12"/>
    <x v="1"/>
    <s v="tier - 1"/>
    <x v="2"/>
  </r>
  <r>
    <s v="Id1527"/>
    <s v="Ms."/>
    <s v="Susan"/>
    <s v="Delfidio"/>
    <x v="1017"/>
    <x v="56"/>
    <x v="0"/>
    <x v="0"/>
    <x v="1"/>
    <s v="No"/>
    <x v="0"/>
    <x v="0"/>
    <x v="1"/>
    <s v="22-Jun-1960"/>
    <x v="44"/>
    <n v="12979.36"/>
    <x v="1"/>
    <s v="tier - 1"/>
    <x v="2"/>
  </r>
  <r>
    <s v="Id1528"/>
    <s v="Mr."/>
    <s v="Cameron M."/>
    <s v="Cummings"/>
    <x v="1018"/>
    <x v="249"/>
    <x v="0"/>
    <x v="1"/>
    <x v="1"/>
    <s v="yes"/>
    <x v="3"/>
    <x v="2"/>
    <x v="2"/>
    <s v="23-Sep-1960"/>
    <x v="44"/>
    <n v="12981.35"/>
    <x v="1"/>
    <s v="tier - 3"/>
    <x v="0"/>
  </r>
  <r>
    <s v="Id1529"/>
    <s v="Ms."/>
    <s v="Claudia A."/>
    <s v="Schroegel"/>
    <x v="1019"/>
    <x v="398"/>
    <x v="0"/>
    <x v="0"/>
    <x v="1"/>
    <s v="No"/>
    <x v="0"/>
    <x v="2"/>
    <x v="0"/>
    <s v="28-Nov-1960"/>
    <x v="44"/>
    <n v="12982.87"/>
    <x v="1"/>
    <s v="tier - 1"/>
    <x v="0"/>
  </r>
  <r>
    <s v="Id1530"/>
    <s v="Ms."/>
    <s v="Kate"/>
    <s v="Williams"/>
    <x v="1020"/>
    <x v="12"/>
    <x v="0"/>
    <x v="0"/>
    <x v="1"/>
    <s v="No"/>
    <x v="0"/>
    <x v="3"/>
    <x v="0"/>
    <s v="27-Nov-1979"/>
    <x v="25"/>
    <n v="12994.12"/>
    <x v="1"/>
    <s v="tier - 2"/>
    <x v="14"/>
  </r>
  <r>
    <s v="Id1531"/>
    <s v="Ms."/>
    <s v="Nicole M."/>
    <s v="Casey"/>
    <x v="424"/>
    <x v="450"/>
    <x v="0"/>
    <x v="0"/>
    <x v="1"/>
    <s v="yes"/>
    <x v="0"/>
    <x v="2"/>
    <x v="2"/>
    <s v="30-Oct-1981"/>
    <x v="19"/>
    <n v="13002.91"/>
    <x v="1"/>
    <s v="tier - 1"/>
    <x v="1"/>
  </r>
  <r>
    <s v="Id1532"/>
    <s v="Mr."/>
    <s v="Jack"/>
    <s v="Randall"/>
    <x v="1021"/>
    <x v="81"/>
    <x v="0"/>
    <x v="0"/>
    <x v="1"/>
    <s v="No"/>
    <x v="0"/>
    <x v="0"/>
    <x v="2"/>
    <s v="24-Jun-1962"/>
    <x v="41"/>
    <n v="13004.95"/>
    <x v="1"/>
    <s v="tier - 1"/>
    <x v="1"/>
  </r>
  <r>
    <s v="Id1533"/>
    <s v="Mr."/>
    <s v="Gregory"/>
    <s v="Doyon"/>
    <x v="1022"/>
    <x v="13"/>
    <x v="0"/>
    <x v="0"/>
    <x v="1"/>
    <s v="yes"/>
    <x v="0"/>
    <x v="1"/>
    <x v="0"/>
    <s v="13-Dec-1969"/>
    <x v="34"/>
    <n v="13008.07"/>
    <x v="1"/>
    <s v="tier - 3"/>
    <x v="1"/>
  </r>
  <r>
    <s v="Id1534"/>
    <s v="Ms."/>
    <s v="Rebecca"/>
    <s v="Sankey"/>
    <x v="1023"/>
    <x v="47"/>
    <x v="0"/>
    <x v="0"/>
    <x v="1"/>
    <s v="No"/>
    <x v="0"/>
    <x v="2"/>
    <x v="2"/>
    <s v="27-Sep-1972"/>
    <x v="30"/>
    <n v="13010.86"/>
    <x v="1"/>
    <s v="tier - 2"/>
    <x v="1"/>
  </r>
  <r>
    <s v="Id1535"/>
    <s v="Mr."/>
    <s v="Adam"/>
    <s v="Stilgenbauer"/>
    <x v="687"/>
    <x v="117"/>
    <x v="0"/>
    <x v="0"/>
    <x v="1"/>
    <s v="No"/>
    <x v="0"/>
    <x v="0"/>
    <x v="2"/>
    <s v="20-Jul-1962"/>
    <x v="41"/>
    <n v="13012.21"/>
    <x v="1"/>
    <s v="tier - 1"/>
    <x v="1"/>
  </r>
  <r>
    <s v="Id1536"/>
    <s v="Mr."/>
    <s v="Ryan"/>
    <s v="Jaskiewicz"/>
    <x v="1024"/>
    <x v="115"/>
    <x v="0"/>
    <x v="0"/>
    <x v="1"/>
    <s v="No"/>
    <x v="3"/>
    <x v="2"/>
    <x v="2"/>
    <s v="23-Sep-1964"/>
    <x v="38"/>
    <n v="13019.16"/>
    <x v="1"/>
    <s v="tier - 1"/>
    <x v="8"/>
  </r>
  <r>
    <s v="Id1537"/>
    <s v="Ms."/>
    <s v="Jackie K."/>
    <s v="Deppen"/>
    <x v="1025"/>
    <x v="293"/>
    <x v="0"/>
    <x v="0"/>
    <x v="1"/>
    <s v="yes"/>
    <x v="1"/>
    <x v="3"/>
    <x v="0"/>
    <s v="4-Nov-1965"/>
    <x v="39"/>
    <n v="13023.93"/>
    <x v="1"/>
    <s v="tier - 2"/>
    <x v="7"/>
  </r>
  <r>
    <s v="Id1538"/>
    <s v="Mr."/>
    <s v="Chris"/>
    <s v="Hine"/>
    <x v="1026"/>
    <x v="507"/>
    <x v="0"/>
    <x v="0"/>
    <x v="1"/>
    <s v="No"/>
    <x v="3"/>
    <x v="3"/>
    <x v="2"/>
    <s v="9-Nov-1961"/>
    <x v="43"/>
    <n v="13041.92"/>
    <x v="1"/>
    <s v="tier - 1"/>
    <x v="2"/>
  </r>
  <r>
    <s v="Id1539"/>
    <s v="Mr."/>
    <s v="Tyler C"/>
    <s v="Mathews"/>
    <x v="820"/>
    <x v="419"/>
    <x v="0"/>
    <x v="0"/>
    <x v="1"/>
    <s v="No"/>
    <x v="0"/>
    <x v="1"/>
    <x v="2"/>
    <s v="23-Sep-1969"/>
    <x v="34"/>
    <n v="13044.41"/>
    <x v="1"/>
    <s v="tier - 1"/>
    <x v="1"/>
  </r>
  <r>
    <s v="Id1540"/>
    <s v="Ms."/>
    <s v="Yoshie"/>
    <s v="Yabu"/>
    <x v="307"/>
    <x v="587"/>
    <x v="0"/>
    <x v="1"/>
    <x v="1"/>
    <s v="No"/>
    <x v="3"/>
    <x v="0"/>
    <x v="2"/>
    <s v="6-Aug-1967"/>
    <x v="40"/>
    <n v="13047.33"/>
    <x v="1"/>
    <s v="tier - 3"/>
    <x v="8"/>
  </r>
  <r>
    <s v="Id1541"/>
    <s v="Ms."/>
    <s v="Lauren A"/>
    <s v="Strang"/>
    <x v="1027"/>
    <x v="622"/>
    <x v="0"/>
    <x v="0"/>
    <x v="1"/>
    <s v="No"/>
    <x v="1"/>
    <x v="2"/>
    <x v="0"/>
    <s v="26-Oct-1985"/>
    <x v="20"/>
    <n v="13051.22"/>
    <x v="1"/>
    <s v="tier - 1"/>
    <x v="14"/>
  </r>
  <r>
    <s v="Id1542"/>
    <s v="Mr."/>
    <s v="Mason D."/>
    <s v="Frank"/>
    <x v="759"/>
    <x v="180"/>
    <x v="0"/>
    <x v="0"/>
    <x v="1"/>
    <s v="No"/>
    <x v="0"/>
    <x v="0"/>
    <x v="2"/>
    <s v="6-Nov-1961"/>
    <x v="43"/>
    <n v="13063.88"/>
    <x v="1"/>
    <s v="tier - 2"/>
    <x v="2"/>
  </r>
  <r>
    <s v="Id1543"/>
    <s v="Mr."/>
    <s v="Ryan"/>
    <s v="Shanley"/>
    <x v="801"/>
    <x v="119"/>
    <x v="0"/>
    <x v="0"/>
    <x v="1"/>
    <s v="No"/>
    <x v="0"/>
    <x v="0"/>
    <x v="1"/>
    <s v="17-Jul-1978"/>
    <x v="27"/>
    <n v="13101.74"/>
    <x v="1"/>
    <s v="tier - 2"/>
    <x v="14"/>
  </r>
  <r>
    <s v="Id1544"/>
    <s v="Mr."/>
    <s v="Arturo"/>
    <s v="Mancebo Garcia"/>
    <x v="50"/>
    <x v="623"/>
    <x v="0"/>
    <x v="0"/>
    <x v="1"/>
    <s v="No"/>
    <x v="0"/>
    <x v="0"/>
    <x v="1"/>
    <s v="30-Oct-1971"/>
    <x v="32"/>
    <n v="13110.79"/>
    <x v="1"/>
    <s v="tier - 2"/>
    <x v="2"/>
  </r>
  <r>
    <s v="Id1545"/>
    <s v="Mr."/>
    <s v="Jake"/>
    <s v="Keehan"/>
    <x v="1028"/>
    <x v="585"/>
    <x v="0"/>
    <x v="0"/>
    <x v="1"/>
    <s v="No"/>
    <x v="0"/>
    <x v="1"/>
    <x v="2"/>
    <s v="2-Aug-1962"/>
    <x v="41"/>
    <n v="13112.6"/>
    <x v="1"/>
    <s v="tier - 3"/>
    <x v="1"/>
  </r>
  <r>
    <s v="Id1546"/>
    <s v="Ms."/>
    <s v="Sarah E"/>
    <s v="Mahaney"/>
    <x v="105"/>
    <x v="40"/>
    <x v="0"/>
    <x v="0"/>
    <x v="1"/>
    <s v="No"/>
    <x v="3"/>
    <x v="0"/>
    <x v="2"/>
    <s v="12-Aug-1992"/>
    <x v="0"/>
    <n v="13113.51"/>
    <x v="1"/>
    <s v="tier - 2"/>
    <x v="14"/>
  </r>
  <r>
    <s v="Id1547"/>
    <s v="Ms."/>
    <s v="Alison L."/>
    <s v="Nolan"/>
    <x v="520"/>
    <x v="624"/>
    <x v="0"/>
    <x v="0"/>
    <x v="1"/>
    <s v="yes"/>
    <x v="0"/>
    <x v="0"/>
    <x v="0"/>
    <s v="14-Sep-1963"/>
    <x v="42"/>
    <n v="13116.84"/>
    <x v="1"/>
    <s v="tier - 1"/>
    <x v="1"/>
  </r>
  <r>
    <s v="Id1548"/>
    <s v="Ms."/>
    <s v="Karen A."/>
    <s v="Sobrino"/>
    <x v="384"/>
    <x v="49"/>
    <x v="0"/>
    <x v="0"/>
    <x v="1"/>
    <s v="No"/>
    <x v="3"/>
    <x v="1"/>
    <x v="2"/>
    <s v="16-Aug-1999"/>
    <x v="7"/>
    <n v="13126.68"/>
    <x v="1"/>
    <s v="tier - 3"/>
    <x v="2"/>
  </r>
  <r>
    <s v="Id1549"/>
    <s v="Mr."/>
    <s v="Thomas R. Jr."/>
    <s v="Gennaro"/>
    <x v="1029"/>
    <x v="519"/>
    <x v="0"/>
    <x v="0"/>
    <x v="1"/>
    <s v="No"/>
    <x v="0"/>
    <x v="3"/>
    <x v="0"/>
    <s v="7-Sep-1961"/>
    <x v="43"/>
    <n v="13129.6"/>
    <x v="1"/>
    <s v="tier - 2"/>
    <x v="12"/>
  </r>
  <r>
    <s v="Id1550"/>
    <s v="Ms."/>
    <s v="Stephanie W."/>
    <s v="Mayer"/>
    <x v="1030"/>
    <x v="195"/>
    <x v="0"/>
    <x v="0"/>
    <x v="1"/>
    <s v="No"/>
    <x v="0"/>
    <x v="0"/>
    <x v="1"/>
    <s v="6-Dec-1961"/>
    <x v="43"/>
    <n v="13143.34"/>
    <x v="1"/>
    <s v="tier - 2"/>
    <x v="13"/>
  </r>
  <r>
    <s v="Id1551"/>
    <s v="Mr."/>
    <s v="Ezra"/>
    <s v="Becker"/>
    <x v="276"/>
    <x v="625"/>
    <x v="0"/>
    <x v="0"/>
    <x v="1"/>
    <s v="yes"/>
    <x v="3"/>
    <x v="1"/>
    <x v="0"/>
    <s v="6-Dec-1961"/>
    <x v="43"/>
    <n v="13143.86"/>
    <x v="1"/>
    <s v="tier - 2"/>
    <x v="5"/>
  </r>
  <r>
    <s v="Id1552"/>
    <s v="Mr."/>
    <s v="Jim"/>
    <s v="Moore"/>
    <x v="1031"/>
    <x v="56"/>
    <x v="0"/>
    <x v="1"/>
    <x v="1"/>
    <s v="yes"/>
    <x v="3"/>
    <x v="3"/>
    <x v="1"/>
    <s v="5-Aug-1962"/>
    <x v="41"/>
    <n v="13204.29"/>
    <x v="1"/>
    <s v="tier - 1"/>
    <x v="8"/>
  </r>
  <r>
    <s v="Id1553"/>
    <s v="Mr."/>
    <s v="Ari L."/>
    <s v="Platt"/>
    <x v="643"/>
    <x v="374"/>
    <x v="0"/>
    <x v="0"/>
    <x v="1"/>
    <s v="No"/>
    <x v="0"/>
    <x v="2"/>
    <x v="2"/>
    <s v="15-Oct-1982"/>
    <x v="23"/>
    <n v="13214.43"/>
    <x v="1"/>
    <s v="tier - 2"/>
    <x v="1"/>
  </r>
  <r>
    <s v="Id1554"/>
    <s v="Ms."/>
    <s v="Fanny"/>
    <s v="Brodeur"/>
    <x v="837"/>
    <x v="82"/>
    <x v="0"/>
    <x v="0"/>
    <x v="1"/>
    <s v="No"/>
    <x v="0"/>
    <x v="2"/>
    <x v="2"/>
    <s v="7-Dec-1962"/>
    <x v="41"/>
    <n v="13217.09"/>
    <x v="1"/>
    <s v="tier - 1"/>
    <x v="8"/>
  </r>
  <r>
    <s v="Id1555"/>
    <s v="Ms."/>
    <s v="Heather"/>
    <s v="Knight Pech"/>
    <x v="1032"/>
    <x v="133"/>
    <x v="0"/>
    <x v="0"/>
    <x v="1"/>
    <s v="yes"/>
    <x v="0"/>
    <x v="2"/>
    <x v="2"/>
    <s v="13-Nov-1965"/>
    <x v="39"/>
    <n v="13224.06"/>
    <x v="1"/>
    <s v="tier - 3"/>
    <x v="8"/>
  </r>
  <r>
    <s v="Id1556"/>
    <s v="Mr."/>
    <s v="Peter W. Sr."/>
    <s v="Richter"/>
    <x v="222"/>
    <x v="31"/>
    <x v="0"/>
    <x v="0"/>
    <x v="1"/>
    <s v="No"/>
    <x v="0"/>
    <x v="0"/>
    <x v="2"/>
    <s v="24-Nov-1962"/>
    <x v="41"/>
    <n v="13224.69"/>
    <x v="1"/>
    <s v="tier - 2"/>
    <x v="2"/>
  </r>
  <r>
    <s v="Id1557"/>
    <s v="Ms."/>
    <s v="Catherine A"/>
    <s v="Jubinski"/>
    <x v="326"/>
    <x v="124"/>
    <x v="0"/>
    <x v="0"/>
    <x v="1"/>
    <s v="No"/>
    <x v="0"/>
    <x v="1"/>
    <x v="2"/>
    <s v="11-Oct-1962"/>
    <x v="41"/>
    <n v="13228.85"/>
    <x v="1"/>
    <s v="tier - 3"/>
    <x v="9"/>
  </r>
  <r>
    <s v="Id1558"/>
    <s v="Ms."/>
    <s v="Kelly A"/>
    <s v="Wall"/>
    <x v="941"/>
    <x v="152"/>
    <x v="0"/>
    <x v="0"/>
    <x v="1"/>
    <s v="No"/>
    <x v="0"/>
    <x v="1"/>
    <x v="2"/>
    <s v="1-Jul-1994"/>
    <x v="11"/>
    <n v="13292.52"/>
    <x v="1"/>
    <s v="tier - 3"/>
    <x v="1"/>
  </r>
  <r>
    <s v="Id1559"/>
    <s v="Ms."/>
    <s v="Janel N."/>
    <s v="McKay"/>
    <x v="1033"/>
    <x v="428"/>
    <x v="0"/>
    <x v="0"/>
    <x v="1"/>
    <s v="yes"/>
    <x v="1"/>
    <x v="3"/>
    <x v="0"/>
    <s v="23-Aug-1976"/>
    <x v="35"/>
    <n v="13333.71"/>
    <x v="1"/>
    <s v="tier - 2"/>
    <x v="1"/>
  </r>
  <r>
    <s v="Id1560"/>
    <s v="Ms."/>
    <s v="Yann Kai"/>
    <s v="Oh"/>
    <x v="528"/>
    <x v="334"/>
    <x v="0"/>
    <x v="0"/>
    <x v="1"/>
    <s v="No"/>
    <x v="0"/>
    <x v="0"/>
    <x v="1"/>
    <s v="11-Nov-1960"/>
    <x v="44"/>
    <n v="13352.1"/>
    <x v="1"/>
    <s v="tier - 1"/>
    <x v="1"/>
  </r>
  <r>
    <s v="Id1561"/>
    <s v="Mr."/>
    <s v="Zachary R."/>
    <s v="Kessell"/>
    <x v="397"/>
    <x v="42"/>
    <x v="0"/>
    <x v="0"/>
    <x v="1"/>
    <s v="yes"/>
    <x v="0"/>
    <x v="1"/>
    <x v="0"/>
    <s v="2-Oct-1990"/>
    <x v="16"/>
    <n v="13360.94"/>
    <x v="1"/>
    <s v="tier - 1"/>
    <x v="1"/>
  </r>
  <r>
    <s v="Id1562"/>
    <s v="Mr."/>
    <s v="Alejandro Sr."/>
    <s v="Hidalgo Zambrano"/>
    <x v="1034"/>
    <x v="79"/>
    <x v="0"/>
    <x v="0"/>
    <x v="1"/>
    <s v="No"/>
    <x v="3"/>
    <x v="1"/>
    <x v="2"/>
    <s v="24-Sep-1964"/>
    <x v="38"/>
    <n v="13375.76"/>
    <x v="1"/>
    <s v="tier - 2"/>
    <x v="7"/>
  </r>
  <r>
    <s v="Id1563"/>
    <s v="Mr."/>
    <s v="Nicholas R."/>
    <s v="Caprario"/>
    <x v="422"/>
    <x v="176"/>
    <x v="0"/>
    <x v="0"/>
    <x v="1"/>
    <s v="No"/>
    <x v="3"/>
    <x v="1"/>
    <x v="2"/>
    <s v="30-Sep-1979"/>
    <x v="25"/>
    <n v="13377.41"/>
    <x v="1"/>
    <s v="tier - 3"/>
    <x v="14"/>
  </r>
  <r>
    <s v="Id1564"/>
    <s v="Mr."/>
    <s v="Paul"/>
    <s v="Ryan"/>
    <x v="1035"/>
    <x v="626"/>
    <x v="0"/>
    <x v="0"/>
    <x v="1"/>
    <s v="yes"/>
    <x v="0"/>
    <x v="0"/>
    <x v="2"/>
    <s v="6-Jun-1984"/>
    <x v="22"/>
    <n v="13383.67"/>
    <x v="1"/>
    <s v="tier - 2"/>
    <x v="9"/>
  </r>
  <r>
    <s v="Id1565"/>
    <s v="Mr."/>
    <s v="Michael D"/>
    <s v="Hoffman"/>
    <x v="1036"/>
    <x v="573"/>
    <x v="0"/>
    <x v="0"/>
    <x v="1"/>
    <s v="yes"/>
    <x v="3"/>
    <x v="2"/>
    <x v="0"/>
    <s v="9-Dec-1959"/>
    <x v="45"/>
    <n v="13390.56"/>
    <x v="1"/>
    <s v="tier - 3"/>
    <x v="2"/>
  </r>
  <r>
    <s v="Id1566"/>
    <s v="Ms."/>
    <s v="Marina"/>
    <s v="Wong"/>
    <x v="1037"/>
    <x v="34"/>
    <x v="0"/>
    <x v="0"/>
    <x v="1"/>
    <s v="yes"/>
    <x v="0"/>
    <x v="2"/>
    <x v="1"/>
    <s v="25-Nov-1959"/>
    <x v="45"/>
    <n v="13393.76"/>
    <x v="1"/>
    <s v="tier - 1"/>
    <x v="2"/>
  </r>
  <r>
    <s v="Id1567"/>
    <s v="Ms."/>
    <s v="Caroline"/>
    <s v="Lea"/>
    <x v="500"/>
    <x v="380"/>
    <x v="0"/>
    <x v="0"/>
    <x v="1"/>
    <s v="No"/>
    <x v="3"/>
    <x v="1"/>
    <x v="2"/>
    <s v="20-Dec-1959"/>
    <x v="45"/>
    <n v="13405.39"/>
    <x v="1"/>
    <s v="tier - 3"/>
    <x v="0"/>
  </r>
  <r>
    <s v="Id1568"/>
    <s v="Mr."/>
    <s v="Ross P"/>
    <s v="Patterson"/>
    <x v="1038"/>
    <x v="222"/>
    <x v="0"/>
    <x v="0"/>
    <x v="1"/>
    <s v="No"/>
    <x v="0"/>
    <x v="2"/>
    <x v="0"/>
    <s v="19-Dec-1992"/>
    <x v="0"/>
    <n v="13412.97"/>
    <x v="1"/>
    <s v="tier - 3"/>
    <x v="9"/>
  </r>
  <r>
    <s v="Id1569"/>
    <s v="Ms."/>
    <s v="Aoife"/>
    <s v="Quigley"/>
    <x v="1039"/>
    <x v="590"/>
    <x v="0"/>
    <x v="0"/>
    <x v="1"/>
    <s v="yes"/>
    <x v="1"/>
    <x v="3"/>
    <x v="0"/>
    <s v="22-Jul-1961"/>
    <x v="43"/>
    <n v="13415.04"/>
    <x v="1"/>
    <s v="tier - 2"/>
    <x v="1"/>
  </r>
  <r>
    <s v="Id1570"/>
    <s v="Mr."/>
    <s v="Wesley"/>
    <s v="Korir"/>
    <x v="277"/>
    <x v="52"/>
    <x v="0"/>
    <x v="0"/>
    <x v="1"/>
    <s v="yes"/>
    <x v="0"/>
    <x v="1"/>
    <x v="2"/>
    <s v="17-Jun-1994"/>
    <x v="11"/>
    <n v="13417.05"/>
    <x v="1"/>
    <s v="tier - 3"/>
    <x v="1"/>
  </r>
  <r>
    <s v="Id1571"/>
    <s v="Ms."/>
    <s v="Rebecca J"/>
    <s v="Downs"/>
    <x v="1040"/>
    <x v="209"/>
    <x v="0"/>
    <x v="0"/>
    <x v="1"/>
    <s v="No"/>
    <x v="3"/>
    <x v="2"/>
    <x v="2"/>
    <s v="3-Nov-1961"/>
    <x v="43"/>
    <n v="13429.04"/>
    <x v="1"/>
    <s v="tier - 3"/>
    <x v="1"/>
  </r>
  <r>
    <s v="Id1572"/>
    <s v="Mr."/>
    <s v="Barry P."/>
    <s v="Young"/>
    <x v="1041"/>
    <x v="280"/>
    <x v="0"/>
    <x v="0"/>
    <x v="1"/>
    <s v="No"/>
    <x v="0"/>
    <x v="1"/>
    <x v="2"/>
    <s v="14-Nov-1966"/>
    <x v="37"/>
    <n v="13430.27"/>
    <x v="1"/>
    <s v="tier - 3"/>
    <x v="8"/>
  </r>
  <r>
    <s v="Id1573"/>
    <s v="Mr."/>
    <s v="Maciej"/>
    <s v="Zywek"/>
    <x v="728"/>
    <x v="127"/>
    <x v="0"/>
    <x v="1"/>
    <x v="1"/>
    <s v="yes"/>
    <x v="3"/>
    <x v="0"/>
    <x v="2"/>
    <s v="29-Jun-1975"/>
    <x v="31"/>
    <n v="13440.7"/>
    <x v="1"/>
    <s v="tier - 2"/>
    <x v="1"/>
  </r>
  <r>
    <s v="Id1574"/>
    <s v="Mr."/>
    <s v="Jerry D."/>
    <s v="Faulkner"/>
    <x v="984"/>
    <x v="256"/>
    <x v="0"/>
    <x v="0"/>
    <x v="1"/>
    <s v="No"/>
    <x v="0"/>
    <x v="1"/>
    <x v="1"/>
    <s v="13-Aug-1960"/>
    <x v="44"/>
    <n v="13451.12"/>
    <x v="1"/>
    <s v="tier - 1"/>
    <x v="2"/>
  </r>
  <r>
    <s v="Id1575"/>
    <s v="Mr."/>
    <s v="Eric A."/>
    <s v="Erspamer"/>
    <x v="1042"/>
    <x v="358"/>
    <x v="0"/>
    <x v="0"/>
    <x v="1"/>
    <s v="yes"/>
    <x v="0"/>
    <x v="2"/>
    <x v="2"/>
    <s v="11-Jul-1960"/>
    <x v="44"/>
    <n v="13457.96"/>
    <x v="1"/>
    <s v="tier - 1"/>
    <x v="0"/>
  </r>
  <r>
    <s v="Id1576"/>
    <s v="Ms."/>
    <s v="Cathi"/>
    <s v="Campbell"/>
    <x v="13"/>
    <x v="585"/>
    <x v="0"/>
    <x v="0"/>
    <x v="1"/>
    <s v="No"/>
    <x v="3"/>
    <x v="0"/>
    <x v="2"/>
    <s v="16-Dec-1960"/>
    <x v="44"/>
    <n v="13462.52"/>
    <x v="1"/>
    <s v="tier - 2"/>
    <x v="2"/>
  </r>
  <r>
    <s v="Id1577"/>
    <s v="Mr."/>
    <s v="Alex M"/>
    <s v="Addison"/>
    <x v="1043"/>
    <x v="627"/>
    <x v="0"/>
    <x v="0"/>
    <x v="1"/>
    <s v="yes"/>
    <x v="1"/>
    <x v="3"/>
    <x v="0"/>
    <s v="19-Aug-1985"/>
    <x v="20"/>
    <n v="13465.8"/>
    <x v="1"/>
    <s v="tier - 1"/>
    <x v="1"/>
  </r>
  <r>
    <s v="Id1578"/>
    <s v="Mr."/>
    <s v="Liang"/>
    <s v="Wu"/>
    <x v="1044"/>
    <x v="213"/>
    <x v="0"/>
    <x v="0"/>
    <x v="1"/>
    <s v="yes"/>
    <x v="0"/>
    <x v="0"/>
    <x v="1"/>
    <s v="28-Jul-1960"/>
    <x v="44"/>
    <n v="13470.8"/>
    <x v="1"/>
    <s v="tier - 2"/>
    <x v="0"/>
  </r>
  <r>
    <s v="Id1579"/>
    <s v="Ms."/>
    <s v="Lexy"/>
    <s v="Millett"/>
    <x v="1045"/>
    <x v="83"/>
    <x v="0"/>
    <x v="0"/>
    <x v="1"/>
    <s v="No"/>
    <x v="0"/>
    <x v="0"/>
    <x v="2"/>
    <s v="24-Jul-1960"/>
    <x v="44"/>
    <n v="13470.86"/>
    <x v="1"/>
    <s v="tier - 3"/>
    <x v="2"/>
  </r>
  <r>
    <s v="Id1580"/>
    <s v="Mr."/>
    <s v="Michael"/>
    <s v="Bosl"/>
    <x v="1046"/>
    <x v="587"/>
    <x v="0"/>
    <x v="0"/>
    <x v="1"/>
    <s v="No"/>
    <x v="0"/>
    <x v="0"/>
    <x v="2"/>
    <s v="7-Aug-1975"/>
    <x v="31"/>
    <n v="13472.19"/>
    <x v="1"/>
    <s v="tier - 2"/>
    <x v="1"/>
  </r>
  <r>
    <s v="Id1581"/>
    <s v="Mr."/>
    <s v="Samuel L"/>
    <s v="Goldberg"/>
    <x v="1047"/>
    <x v="80"/>
    <x v="0"/>
    <x v="1"/>
    <x v="1"/>
    <s v="yes"/>
    <x v="3"/>
    <x v="0"/>
    <x v="2"/>
    <s v="30-Aug-1990"/>
    <x v="16"/>
    <n v="13480.83"/>
    <x v="1"/>
    <s v="tier - 2"/>
    <x v="9"/>
  </r>
  <r>
    <s v="Id1582"/>
    <s v="Mr."/>
    <s v="Spencer A."/>
    <s v="Kelley"/>
    <x v="951"/>
    <x v="316"/>
    <x v="0"/>
    <x v="1"/>
    <x v="1"/>
    <s v="yes"/>
    <x v="3"/>
    <x v="0"/>
    <x v="2"/>
    <s v="14-Oct-1963"/>
    <x v="42"/>
    <n v="13511.28"/>
    <x v="1"/>
    <s v="tier - 1"/>
    <x v="1"/>
  </r>
  <r>
    <s v="Id1583"/>
    <s v="Mrs"/>
    <s v=".  Rochelle"/>
    <s v="Johnston"/>
    <x v="247"/>
    <x v="628"/>
    <x v="0"/>
    <x v="0"/>
    <x v="1"/>
    <s v="yes"/>
    <x v="3"/>
    <x v="1"/>
    <x v="0"/>
    <s v="11-Jul-1960"/>
    <x v="44"/>
    <n v="13555"/>
    <x v="1"/>
    <s v="tier - 3"/>
    <x v="12"/>
  </r>
  <r>
    <s v="Id1584"/>
    <s v="Ms."/>
    <s v="Paula"/>
    <s v="Keating"/>
    <x v="1048"/>
    <x v="134"/>
    <x v="0"/>
    <x v="0"/>
    <x v="1"/>
    <s v="No"/>
    <x v="0"/>
    <x v="0"/>
    <x v="2"/>
    <s v="15-Jul-1968"/>
    <x v="36"/>
    <n v="13566.04"/>
    <x v="1"/>
    <s v="tier - 3"/>
    <x v="14"/>
  </r>
  <r>
    <s v="Id1585"/>
    <s v="Mrs"/>
    <s v=".  Madeline E."/>
    <s v="Duhon"/>
    <x v="65"/>
    <x v="334"/>
    <x v="0"/>
    <x v="0"/>
    <x v="1"/>
    <s v="yes"/>
    <x v="0"/>
    <x v="0"/>
    <x v="1"/>
    <s v="14-Aug-1992"/>
    <x v="0"/>
    <n v="13588.17"/>
    <x v="1"/>
    <s v="tier - 1"/>
    <x v="1"/>
  </r>
  <r>
    <s v="Id1586"/>
    <s v="Ms."/>
    <s v="Maria Isabel"/>
    <s v="Briseno"/>
    <x v="1049"/>
    <x v="540"/>
    <x v="0"/>
    <x v="0"/>
    <x v="1"/>
    <s v="yes"/>
    <x v="0"/>
    <x v="1"/>
    <x v="2"/>
    <s v="10-Sep-1964"/>
    <x v="38"/>
    <n v="13607.37"/>
    <x v="1"/>
    <s v="tier - 1"/>
    <x v="8"/>
  </r>
  <r>
    <s v="Id1587"/>
    <s v="Mr."/>
    <s v="Arthur M."/>
    <s v="Besse"/>
    <x v="1050"/>
    <x v="561"/>
    <x v="1"/>
    <x v="0"/>
    <x v="1"/>
    <s v="No"/>
    <x v="3"/>
    <x v="0"/>
    <x v="1"/>
    <s v="18-Nov-1961"/>
    <x v="43"/>
    <n v="13616.36"/>
    <x v="1"/>
    <s v="tier - 3"/>
    <x v="8"/>
  </r>
  <r>
    <s v="Id1588"/>
    <s v="Mr."/>
    <s v="Joseph R."/>
    <s v="Shillings"/>
    <x v="1051"/>
    <x v="239"/>
    <x v="0"/>
    <x v="1"/>
    <x v="1"/>
    <s v="yes"/>
    <x v="3"/>
    <x v="3"/>
    <x v="2"/>
    <s v="26-Jul-1969"/>
    <x v="34"/>
    <n v="13622.01"/>
    <x v="1"/>
    <s v="tier - 3"/>
    <x v="1"/>
  </r>
  <r>
    <s v="Id1589"/>
    <s v="Ms."/>
    <s v="Sachiko"/>
    <s v="Tate"/>
    <x v="1052"/>
    <x v="305"/>
    <x v="0"/>
    <x v="0"/>
    <x v="1"/>
    <s v="No"/>
    <x v="0"/>
    <x v="2"/>
    <x v="0"/>
    <s v="24-Dec-1961"/>
    <x v="43"/>
    <n v="13635.64"/>
    <x v="1"/>
    <s v="tier - 3"/>
    <x v="8"/>
  </r>
  <r>
    <s v="Id1590"/>
    <s v="Mr."/>
    <s v="Christopher"/>
    <s v="Arsenault"/>
    <x v="1053"/>
    <x v="224"/>
    <x v="0"/>
    <x v="0"/>
    <x v="1"/>
    <s v="yes"/>
    <x v="0"/>
    <x v="0"/>
    <x v="2"/>
    <s v="20-Jul-1984"/>
    <x v="21"/>
    <n v="13638.06"/>
    <x v="1"/>
    <s v="tier - 3"/>
    <x v="9"/>
  </r>
  <r>
    <s v="Id1591"/>
    <s v="Mr."/>
    <s v="Joseph"/>
    <s v="Hengoed"/>
    <x v="41"/>
    <x v="318"/>
    <x v="0"/>
    <x v="0"/>
    <x v="1"/>
    <s v="yes"/>
    <x v="0"/>
    <x v="0"/>
    <x v="0"/>
    <s v="4-Aug-1963"/>
    <x v="42"/>
    <n v="13677.68"/>
    <x v="1"/>
    <s v="tier - 2"/>
    <x v="11"/>
  </r>
  <r>
    <s v="Id1592"/>
    <s v="Mr."/>
    <s v="Lawrence"/>
    <s v="Aller"/>
    <x v="1054"/>
    <x v="19"/>
    <x v="0"/>
    <x v="0"/>
    <x v="1"/>
    <s v="yes"/>
    <x v="0"/>
    <x v="1"/>
    <x v="0"/>
    <s v="14-Sep-1985"/>
    <x v="20"/>
    <n v="13685.51"/>
    <x v="1"/>
    <s v="tier - 1"/>
    <x v="14"/>
  </r>
  <r>
    <s v="Id1593"/>
    <s v="Mrs"/>
    <s v=".  Katie"/>
    <s v="Pisano"/>
    <x v="650"/>
    <x v="135"/>
    <x v="0"/>
    <x v="1"/>
    <x v="1"/>
    <s v="No"/>
    <x v="3"/>
    <x v="0"/>
    <x v="2"/>
    <s v="24-Nov-1986"/>
    <x v="18"/>
    <n v="13714.55"/>
    <x v="1"/>
    <s v="tier - 2"/>
    <x v="9"/>
  </r>
  <r>
    <s v="Id1594"/>
    <s v="Mr."/>
    <s v="Ruben"/>
    <s v="Sanca"/>
    <x v="704"/>
    <x v="629"/>
    <x v="0"/>
    <x v="0"/>
    <x v="1"/>
    <s v="yes"/>
    <x v="0"/>
    <x v="2"/>
    <x v="0"/>
    <s v="2-Aug-1981"/>
    <x v="19"/>
    <n v="13725.47"/>
    <x v="1"/>
    <s v="tier - 2"/>
    <x v="8"/>
  </r>
  <r>
    <s v="Id1595"/>
    <s v="Ms."/>
    <s v="Sarah"/>
    <s v="Bond"/>
    <x v="711"/>
    <x v="52"/>
    <x v="0"/>
    <x v="0"/>
    <x v="1"/>
    <s v="No"/>
    <x v="3"/>
    <x v="2"/>
    <x v="2"/>
    <s v="29-Aug-1985"/>
    <x v="20"/>
    <n v="13726.21"/>
    <x v="1"/>
    <s v="tier - 3"/>
    <x v="14"/>
  </r>
  <r>
    <s v="Id1596"/>
    <s v="Mrs"/>
    <s v=".  Angela R."/>
    <s v="Carron"/>
    <x v="1055"/>
    <x v="103"/>
    <x v="0"/>
    <x v="0"/>
    <x v="1"/>
    <s v="yes"/>
    <x v="3"/>
    <x v="0"/>
    <x v="2"/>
    <s v="23-Oct-1969"/>
    <x v="34"/>
    <n v="13746.74"/>
    <x v="1"/>
    <s v="tier - 2"/>
    <x v="14"/>
  </r>
  <r>
    <s v="Id1597"/>
    <s v="Mr."/>
    <s v="Chatham"/>
    <s v="Ellwanger"/>
    <x v="1056"/>
    <x v="583"/>
    <x v="0"/>
    <x v="0"/>
    <x v="1"/>
    <s v="yes"/>
    <x v="1"/>
    <x v="3"/>
    <x v="0"/>
    <s v="16-Jul-2004"/>
    <x v="9"/>
    <n v="13747.87"/>
    <x v="1"/>
    <s v="tier - 2"/>
    <x v="6"/>
  </r>
  <r>
    <s v="Id1598"/>
    <s v="Mr."/>
    <s v="Derek"/>
    <s v="Hanson"/>
    <x v="1057"/>
    <x v="589"/>
    <x v="0"/>
    <x v="0"/>
    <x v="1"/>
    <s v="No"/>
    <x v="1"/>
    <x v="3"/>
    <x v="0"/>
    <s v="6-Aug-1959"/>
    <x v="45"/>
    <n v="13770.1"/>
    <x v="1"/>
    <s v="tier - 1"/>
    <x v="1"/>
  </r>
  <r>
    <s v="Id1599"/>
    <s v="Mr."/>
    <s v="Kalvin J."/>
    <s v="Tucker"/>
    <x v="1058"/>
    <x v="315"/>
    <x v="0"/>
    <x v="0"/>
    <x v="1"/>
    <s v="No"/>
    <x v="1"/>
    <x v="2"/>
    <x v="2"/>
    <s v="10-Nov-1966"/>
    <x v="37"/>
    <n v="13801.61"/>
    <x v="1"/>
    <s v="tier - 3"/>
    <x v="14"/>
  </r>
  <r>
    <s v="Id1600"/>
    <s v="Mr."/>
    <s v="Dave"/>
    <s v="Counts"/>
    <x v="1059"/>
    <x v="500"/>
    <x v="0"/>
    <x v="1"/>
    <x v="1"/>
    <s v="No"/>
    <x v="3"/>
    <x v="2"/>
    <x v="2"/>
    <s v="8-Dec-1986"/>
    <x v="18"/>
    <n v="13819.49"/>
    <x v="1"/>
    <s v="tier - 2"/>
    <x v="1"/>
  </r>
  <r>
    <s v="Id1601"/>
    <s v="Ms."/>
    <s v="Barbara G."/>
    <s v="Carson"/>
    <x v="1060"/>
    <x v="164"/>
    <x v="0"/>
    <x v="1"/>
    <x v="1"/>
    <s v="yes"/>
    <x v="3"/>
    <x v="0"/>
    <x v="2"/>
    <s v="25-Nov-1958"/>
    <x v="46"/>
    <n v="13822.8"/>
    <x v="1"/>
    <s v="tier - 3"/>
    <x v="2"/>
  </r>
  <r>
    <s v="Id1602"/>
    <s v="Mr."/>
    <s v="Skylar"/>
    <s v="Haines"/>
    <x v="405"/>
    <x v="457"/>
    <x v="0"/>
    <x v="0"/>
    <x v="1"/>
    <s v="No"/>
    <x v="0"/>
    <x v="2"/>
    <x v="0"/>
    <s v="10-Dec-1958"/>
    <x v="46"/>
    <n v="13831.12"/>
    <x v="1"/>
    <s v="tier - 1"/>
    <x v="0"/>
  </r>
  <r>
    <s v="Id1603"/>
    <s v="Mr."/>
    <s v="Nick"/>
    <s v="Schnabel"/>
    <x v="1061"/>
    <x v="261"/>
    <x v="0"/>
    <x v="0"/>
    <x v="1"/>
    <s v="No"/>
    <x v="1"/>
    <x v="2"/>
    <x v="2"/>
    <s v="7-Jun-2003"/>
    <x v="5"/>
    <n v="13844.51"/>
    <x v="0"/>
    <s v="tier - 1"/>
    <x v="2"/>
  </r>
  <r>
    <s v="Id1604"/>
    <s v="Mr."/>
    <s v="Sunny S"/>
    <s v="Thind"/>
    <x v="1062"/>
    <x v="124"/>
    <x v="0"/>
    <x v="0"/>
    <x v="1"/>
    <s v="No"/>
    <x v="3"/>
    <x v="0"/>
    <x v="2"/>
    <s v="21-Jul-1960"/>
    <x v="44"/>
    <n v="13844.8"/>
    <x v="0"/>
    <s v="tier - 2"/>
    <x v="1"/>
  </r>
  <r>
    <s v="Id1605"/>
    <s v="Mrs"/>
    <s v=".  Anne-Marie"/>
    <s v="Simon"/>
    <x v="61"/>
    <x v="144"/>
    <x v="0"/>
    <x v="0"/>
    <x v="1"/>
    <s v="No"/>
    <x v="0"/>
    <x v="0"/>
    <x v="2"/>
    <s v="19-Dec-1978"/>
    <x v="27"/>
    <n v="13874.89"/>
    <x v="0"/>
    <s v="tier - 1"/>
    <x v="1"/>
  </r>
  <r>
    <s v="Id1606"/>
    <s v="Mr."/>
    <s v="Nicholas"/>
    <s v="Arciniaga"/>
    <x v="410"/>
    <x v="363"/>
    <x v="0"/>
    <x v="0"/>
    <x v="1"/>
    <s v="yes"/>
    <x v="0"/>
    <x v="1"/>
    <x v="2"/>
    <s v="5-Oct-1959"/>
    <x v="45"/>
    <n v="13880.95"/>
    <x v="0"/>
    <s v="tier - 2"/>
    <x v="2"/>
  </r>
  <r>
    <s v="Id1607"/>
    <s v="Mr."/>
    <s v="Scott M."/>
    <s v="Ryan"/>
    <x v="362"/>
    <x v="209"/>
    <x v="0"/>
    <x v="0"/>
    <x v="1"/>
    <s v="yes"/>
    <x v="0"/>
    <x v="2"/>
    <x v="2"/>
    <s v="25-Sep-1985"/>
    <x v="20"/>
    <n v="13886.4"/>
    <x v="0"/>
    <s v="tier - 2"/>
    <x v="1"/>
  </r>
  <r>
    <s v="Id1608"/>
    <s v="Ms."/>
    <s v="Marisa A"/>
    <s v="Lizak"/>
    <x v="659"/>
    <x v="86"/>
    <x v="0"/>
    <x v="0"/>
    <x v="1"/>
    <s v="yes"/>
    <x v="3"/>
    <x v="0"/>
    <x v="2"/>
    <s v="29-Dec-1959"/>
    <x v="45"/>
    <n v="13887.2"/>
    <x v="0"/>
    <s v="tier - 3"/>
    <x v="0"/>
  </r>
  <r>
    <s v="Id1609"/>
    <s v="Ms."/>
    <s v="Katie"/>
    <s v="Howery"/>
    <x v="806"/>
    <x v="218"/>
    <x v="0"/>
    <x v="0"/>
    <x v="1"/>
    <s v="yes"/>
    <x v="0"/>
    <x v="0"/>
    <x v="0"/>
    <s v="7-Jul-1959"/>
    <x v="45"/>
    <n v="13887.97"/>
    <x v="0"/>
    <s v="tier - 2"/>
    <x v="0"/>
  </r>
  <r>
    <s v="Id1610"/>
    <s v="Ms."/>
    <s v="Amy L"/>
    <s v="Crain"/>
    <x v="181"/>
    <x v="630"/>
    <x v="0"/>
    <x v="0"/>
    <x v="1"/>
    <s v="yes"/>
    <x v="0"/>
    <x v="0"/>
    <x v="0"/>
    <s v="27-Jul-1962"/>
    <x v="41"/>
    <n v="13919.82"/>
    <x v="0"/>
    <s v="tier - 2"/>
    <x v="0"/>
  </r>
  <r>
    <s v="Id1611"/>
    <s v="Ms."/>
    <s v="Jenna M"/>
    <s v="Hotze"/>
    <x v="1034"/>
    <x v="251"/>
    <x v="0"/>
    <x v="0"/>
    <x v="1"/>
    <s v="yes"/>
    <x v="3"/>
    <x v="1"/>
    <x v="2"/>
    <s v="18-Jun-1960"/>
    <x v="44"/>
    <n v="13937.67"/>
    <x v="0"/>
    <s v="tier - 1"/>
    <x v="1"/>
  </r>
  <r>
    <s v="Id1612"/>
    <s v="Ms."/>
    <s v="Elizabeth M."/>
    <s v="Chauhan"/>
    <x v="1063"/>
    <x v="14"/>
    <x v="0"/>
    <x v="0"/>
    <x v="1"/>
    <s v="yes"/>
    <x v="1"/>
    <x v="3"/>
    <x v="0"/>
    <s v="29-Aug-1959"/>
    <x v="45"/>
    <n v="13974.46"/>
    <x v="0"/>
    <s v="tier - 2"/>
    <x v="4"/>
  </r>
  <r>
    <s v="Id1613"/>
    <s v="Mr."/>
    <s v="Lyazid"/>
    <s v="Raab"/>
    <x v="1064"/>
    <x v="111"/>
    <x v="0"/>
    <x v="0"/>
    <x v="1"/>
    <s v="yes"/>
    <x v="0"/>
    <x v="2"/>
    <x v="2"/>
    <s v="13-Jul-1990"/>
    <x v="16"/>
    <n v="13979.45"/>
    <x v="0"/>
    <s v="tier - 1"/>
    <x v="9"/>
  </r>
  <r>
    <s v="Id1614"/>
    <s v="Ms."/>
    <s v="Lindsey A."/>
    <s v="McKown"/>
    <x v="1065"/>
    <x v="139"/>
    <x v="0"/>
    <x v="0"/>
    <x v="1"/>
    <s v="No"/>
    <x v="3"/>
    <x v="2"/>
    <x v="2"/>
    <s v="6-Sep-1959"/>
    <x v="45"/>
    <n v="13981.85"/>
    <x v="0"/>
    <s v="tier - 1"/>
    <x v="5"/>
  </r>
  <r>
    <s v="Id1615"/>
    <s v="Mr."/>
    <s v="Chris"/>
    <s v="Schiemann"/>
    <x v="1066"/>
    <x v="83"/>
    <x v="0"/>
    <x v="0"/>
    <x v="1"/>
    <s v="yes"/>
    <x v="0"/>
    <x v="2"/>
    <x v="2"/>
    <s v="23-Dec-1963"/>
    <x v="42"/>
    <n v="14001.13"/>
    <x v="0"/>
    <s v="tier - 1"/>
    <x v="0"/>
  </r>
  <r>
    <s v="Id1616"/>
    <s v="Ms."/>
    <s v="Jennifer A"/>
    <s v="Cress"/>
    <x v="1067"/>
    <x v="543"/>
    <x v="0"/>
    <x v="0"/>
    <x v="1"/>
    <s v="No"/>
    <x v="1"/>
    <x v="2"/>
    <x v="0"/>
    <s v="6-Jul-1963"/>
    <x v="42"/>
    <n v="14001.29"/>
    <x v="0"/>
    <s v="tier - 2"/>
    <x v="0"/>
  </r>
  <r>
    <s v="Id1617"/>
    <s v="Mr."/>
    <s v="Leif S."/>
    <s v="Mawson"/>
    <x v="1068"/>
    <x v="631"/>
    <x v="0"/>
    <x v="0"/>
    <x v="1"/>
    <s v="yes"/>
    <x v="1"/>
    <x v="3"/>
    <x v="0"/>
    <s v="8-Jul-1963"/>
    <x v="42"/>
    <n v="14007.22"/>
    <x v="0"/>
    <s v="tier - 3"/>
    <x v="2"/>
  </r>
  <r>
    <s v="Id1618"/>
    <s v="Ms."/>
    <s v="Stephanie A"/>
    <s v="Wigginton"/>
    <x v="1069"/>
    <x v="319"/>
    <x v="0"/>
    <x v="0"/>
    <x v="1"/>
    <s v="yes"/>
    <x v="0"/>
    <x v="2"/>
    <x v="2"/>
    <s v="8-Nov-1960"/>
    <x v="44"/>
    <n v="14043.48"/>
    <x v="0"/>
    <s v="tier - 3"/>
    <x v="8"/>
  </r>
  <r>
    <s v="Id1619"/>
    <s v="Mr."/>
    <s v="Bo"/>
    <s v="Wang"/>
    <x v="1070"/>
    <x v="632"/>
    <x v="0"/>
    <x v="0"/>
    <x v="1"/>
    <s v="No"/>
    <x v="0"/>
    <x v="2"/>
    <x v="0"/>
    <s v="12-Sep-1991"/>
    <x v="14"/>
    <n v="14081.93"/>
    <x v="0"/>
    <s v="tier - 3"/>
    <x v="1"/>
  </r>
  <r>
    <s v="Id1620"/>
    <s v="Ms."/>
    <s v="Leah"/>
    <s v="Schroeder"/>
    <x v="1071"/>
    <x v="90"/>
    <x v="0"/>
    <x v="1"/>
    <x v="1"/>
    <s v="yes"/>
    <x v="3"/>
    <x v="3"/>
    <x v="2"/>
    <s v="26-Sep-1976"/>
    <x v="35"/>
    <n v="14098.07"/>
    <x v="0"/>
    <s v="tier - 3"/>
    <x v="9"/>
  </r>
  <r>
    <s v="Id1621"/>
    <s v="Ms."/>
    <s v="Kara Lynne"/>
    <s v="Leonard"/>
    <x v="893"/>
    <x v="538"/>
    <x v="0"/>
    <x v="0"/>
    <x v="1"/>
    <s v="No"/>
    <x v="0"/>
    <x v="0"/>
    <x v="2"/>
    <s v="14-Jun-1961"/>
    <x v="43"/>
    <n v="14119.62"/>
    <x v="0"/>
    <s v="tier - 1"/>
    <x v="1"/>
  </r>
  <r>
    <s v="Id1622"/>
    <s v="Mr."/>
    <s v="Jeffrey"/>
    <s v="Tissue"/>
    <x v="577"/>
    <x v="252"/>
    <x v="0"/>
    <x v="1"/>
    <x v="1"/>
    <s v="yes"/>
    <x v="3"/>
    <x v="1"/>
    <x v="2"/>
    <s v="6-Jul-2004"/>
    <x v="9"/>
    <n v="14133.04"/>
    <x v="0"/>
    <s v="tier - 3"/>
    <x v="0"/>
  </r>
  <r>
    <s v="Id1623"/>
    <s v="Mr."/>
    <s v="Justin"/>
    <s v="Wood"/>
    <x v="507"/>
    <x v="274"/>
    <x v="0"/>
    <x v="1"/>
    <x v="1"/>
    <s v="yes"/>
    <x v="3"/>
    <x v="2"/>
    <x v="2"/>
    <s v="7-Jul-1984"/>
    <x v="21"/>
    <n v="14152.46"/>
    <x v="0"/>
    <s v="tier - 1"/>
    <x v="1"/>
  </r>
  <r>
    <s v="Id1624"/>
    <s v="Ms."/>
    <s v="Emily"/>
    <s v="Denny"/>
    <x v="88"/>
    <x v="178"/>
    <x v="0"/>
    <x v="0"/>
    <x v="1"/>
    <s v="No"/>
    <x v="0"/>
    <x v="0"/>
    <x v="1"/>
    <s v="25-Dec-1968"/>
    <x v="36"/>
    <n v="14193.55"/>
    <x v="0"/>
    <s v="tier - 1"/>
    <x v="14"/>
  </r>
  <r>
    <s v="Id1625"/>
    <s v="Ms."/>
    <s v="Rebecca"/>
    <s v="Testa"/>
    <x v="50"/>
    <x v="215"/>
    <x v="0"/>
    <x v="0"/>
    <x v="1"/>
    <s v="yes"/>
    <x v="0"/>
    <x v="0"/>
    <x v="2"/>
    <s v="17-Nov-1983"/>
    <x v="22"/>
    <n v="14209.4"/>
    <x v="0"/>
    <s v="tier - 1"/>
    <x v="14"/>
  </r>
  <r>
    <s v="Id1626"/>
    <s v="Mrs"/>
    <s v=".  Allie"/>
    <s v="Mooney"/>
    <x v="1072"/>
    <x v="614"/>
    <x v="0"/>
    <x v="0"/>
    <x v="1"/>
    <s v="yes"/>
    <x v="3"/>
    <x v="0"/>
    <x v="2"/>
    <s v="21-Sep-1958"/>
    <x v="46"/>
    <n v="14210.54"/>
    <x v="0"/>
    <s v="tier - 2"/>
    <x v="1"/>
  </r>
  <r>
    <s v="Id1627"/>
    <s v="Ms."/>
    <s v="Trasi"/>
    <s v="Buchholtz"/>
    <x v="1073"/>
    <x v="35"/>
    <x v="0"/>
    <x v="0"/>
    <x v="1"/>
    <s v="yes"/>
    <x v="1"/>
    <x v="3"/>
    <x v="0"/>
    <s v="25-Sep-1961"/>
    <x v="43"/>
    <n v="14235.07"/>
    <x v="0"/>
    <s v="tier - 1"/>
    <x v="2"/>
  </r>
  <r>
    <s v="Id1628"/>
    <s v="Mr."/>
    <s v="Kevin"/>
    <s v="Hoyt"/>
    <x v="165"/>
    <x v="87"/>
    <x v="0"/>
    <x v="0"/>
    <x v="1"/>
    <s v="No"/>
    <x v="3"/>
    <x v="0"/>
    <x v="1"/>
    <s v="10-Oct-1959"/>
    <x v="45"/>
    <n v="14254.61"/>
    <x v="0"/>
    <s v="tier - 1"/>
    <x v="1"/>
  </r>
  <r>
    <s v="Id1629"/>
    <s v="Mr."/>
    <s v="Fernando"/>
    <s v="Cabada"/>
    <x v="29"/>
    <x v="233"/>
    <x v="0"/>
    <x v="0"/>
    <x v="1"/>
    <s v="No"/>
    <x v="3"/>
    <x v="0"/>
    <x v="2"/>
    <s v="8-Nov-1959"/>
    <x v="45"/>
    <n v="14256.19"/>
    <x v="0"/>
    <s v="tier - 3"/>
    <x v="1"/>
  </r>
  <r>
    <s v="Id1630"/>
    <s v="Ms."/>
    <s v="Ieva"/>
    <s v="Lobaciute"/>
    <x v="1074"/>
    <x v="150"/>
    <x v="0"/>
    <x v="1"/>
    <x v="1"/>
    <s v="No"/>
    <x v="3"/>
    <x v="2"/>
    <x v="2"/>
    <s v="26-Dec-1974"/>
    <x v="28"/>
    <n v="14256.79"/>
    <x v="0"/>
    <s v="tier - 2"/>
    <x v="14"/>
  </r>
  <r>
    <s v="Id1631"/>
    <s v="Mr."/>
    <s v="Chris"/>
    <s v="Dawes"/>
    <x v="410"/>
    <x v="633"/>
    <x v="0"/>
    <x v="0"/>
    <x v="1"/>
    <s v="No"/>
    <x v="3"/>
    <x v="1"/>
    <x v="2"/>
    <s v="13-Jul-1972"/>
    <x v="30"/>
    <n v="14258.33"/>
    <x v="0"/>
    <s v="tier - 2"/>
    <x v="14"/>
  </r>
  <r>
    <s v="Id1632"/>
    <s v="Mr."/>
    <s v="Drew L."/>
    <s v="Deppen"/>
    <x v="24"/>
    <x v="85"/>
    <x v="0"/>
    <x v="0"/>
    <x v="1"/>
    <s v="No"/>
    <x v="0"/>
    <x v="0"/>
    <x v="1"/>
    <s v="6-Sep-2004"/>
    <x v="9"/>
    <n v="14283.46"/>
    <x v="0"/>
    <s v="tier - 2"/>
    <x v="8"/>
  </r>
  <r>
    <s v="Id1633"/>
    <s v="Ms."/>
    <s v="Christina"/>
    <s v="Oberndorfer"/>
    <x v="1075"/>
    <x v="127"/>
    <x v="0"/>
    <x v="0"/>
    <x v="1"/>
    <s v="yes"/>
    <x v="0"/>
    <x v="0"/>
    <x v="2"/>
    <s v="15-Dec-1968"/>
    <x v="36"/>
    <n v="14285.9"/>
    <x v="0"/>
    <s v="tier - 3"/>
    <x v="1"/>
  </r>
  <r>
    <s v="Id1634"/>
    <s v="Mr."/>
    <s v="Alexander G"/>
    <s v="Hetherington"/>
    <x v="1076"/>
    <x v="228"/>
    <x v="0"/>
    <x v="0"/>
    <x v="1"/>
    <s v="No"/>
    <x v="0"/>
    <x v="1"/>
    <x v="2"/>
    <s v="15-Oct-1958"/>
    <x v="46"/>
    <n v="14313.85"/>
    <x v="0"/>
    <s v="tier - 3"/>
    <x v="0"/>
  </r>
  <r>
    <s v="Id1635"/>
    <s v="Ms."/>
    <s v="Meaghan"/>
    <s v="Murray"/>
    <x v="1077"/>
    <x v="550"/>
    <x v="0"/>
    <x v="0"/>
    <x v="1"/>
    <s v="No"/>
    <x v="0"/>
    <x v="2"/>
    <x v="2"/>
    <s v="10-Jul-1958"/>
    <x v="46"/>
    <n v="14319.03"/>
    <x v="0"/>
    <s v="tier - 2"/>
    <x v="2"/>
  </r>
  <r>
    <s v="Id1636"/>
    <s v="Ms."/>
    <s v="Kristin"/>
    <s v="Higden"/>
    <x v="1078"/>
    <x v="499"/>
    <x v="0"/>
    <x v="0"/>
    <x v="1"/>
    <s v="No"/>
    <x v="0"/>
    <x v="2"/>
    <x v="0"/>
    <s v="26-Sep-1969"/>
    <x v="34"/>
    <n v="14337.91"/>
    <x v="0"/>
    <s v="tier - 3"/>
    <x v="16"/>
  </r>
  <r>
    <s v="Id1637"/>
    <s v="Ms."/>
    <s v="Andrea K."/>
    <s v="Rediger"/>
    <x v="1079"/>
    <x v="106"/>
    <x v="0"/>
    <x v="0"/>
    <x v="1"/>
    <s v="yes"/>
    <x v="3"/>
    <x v="0"/>
    <x v="1"/>
    <s v="24-Dec-1959"/>
    <x v="45"/>
    <n v="14349.85"/>
    <x v="0"/>
    <s v="tier - 2"/>
    <x v="1"/>
  </r>
  <r>
    <s v="Id1638"/>
    <s v="Ms."/>
    <s v="Kris"/>
    <s v="Huff"/>
    <x v="1037"/>
    <x v="41"/>
    <x v="0"/>
    <x v="0"/>
    <x v="1"/>
    <s v="No"/>
    <x v="0"/>
    <x v="2"/>
    <x v="0"/>
    <s v="10-Oct-1967"/>
    <x v="40"/>
    <n v="14355.43"/>
    <x v="0"/>
    <s v="tier - 1"/>
    <x v="14"/>
  </r>
  <r>
    <s v="Id1639"/>
    <s v="Mr."/>
    <s v="Alden W"/>
    <s v="Hall"/>
    <x v="97"/>
    <x v="361"/>
    <x v="0"/>
    <x v="0"/>
    <x v="1"/>
    <s v="No"/>
    <x v="0"/>
    <x v="0"/>
    <x v="2"/>
    <s v="16-Nov-1988"/>
    <x v="15"/>
    <n v="14358.36"/>
    <x v="0"/>
    <s v="tier - 2"/>
    <x v="2"/>
  </r>
  <r>
    <s v="Id1640"/>
    <s v="Ms."/>
    <s v="Suzanne M"/>
    <s v="Grise"/>
    <x v="1080"/>
    <x v="452"/>
    <x v="0"/>
    <x v="0"/>
    <x v="1"/>
    <s v="yes"/>
    <x v="1"/>
    <x v="3"/>
    <x v="0"/>
    <s v="16-Jul-1963"/>
    <x v="42"/>
    <n v="14382.71"/>
    <x v="0"/>
    <s v="tier - 2"/>
    <x v="1"/>
  </r>
  <r>
    <s v="Id1641"/>
    <s v="Ms."/>
    <s v="Heidi Z."/>
    <s v="Skildum"/>
    <x v="713"/>
    <x v="249"/>
    <x v="0"/>
    <x v="0"/>
    <x v="1"/>
    <s v="No"/>
    <x v="3"/>
    <x v="0"/>
    <x v="2"/>
    <s v="22-Jun-1965"/>
    <x v="39"/>
    <n v="14394.4"/>
    <x v="0"/>
    <s v="tier - 3"/>
    <x v="8"/>
  </r>
  <r>
    <s v="Id1642"/>
    <s v="Ms."/>
    <s v="Carolyn"/>
    <s v="Yang"/>
    <x v="427"/>
    <x v="189"/>
    <x v="0"/>
    <x v="0"/>
    <x v="1"/>
    <s v="No"/>
    <x v="3"/>
    <x v="1"/>
    <x v="2"/>
    <s v="14-Sep-1958"/>
    <x v="46"/>
    <n v="14394.56"/>
    <x v="0"/>
    <s v="tier - 1"/>
    <x v="6"/>
  </r>
  <r>
    <s v="Id1643"/>
    <s v="Ms."/>
    <s v="Sabine"/>
    <s v="Fischer-Daly"/>
    <x v="1081"/>
    <x v="141"/>
    <x v="0"/>
    <x v="0"/>
    <x v="1"/>
    <s v="No"/>
    <x v="0"/>
    <x v="0"/>
    <x v="2"/>
    <s v="29-Jul-1958"/>
    <x v="46"/>
    <n v="14410.93"/>
    <x v="0"/>
    <s v="tier - 2"/>
    <x v="5"/>
  </r>
  <r>
    <s v="Id1644"/>
    <s v="Mr."/>
    <s v="Bobby"/>
    <s v="Asher"/>
    <x v="1082"/>
    <x v="212"/>
    <x v="0"/>
    <x v="0"/>
    <x v="1"/>
    <s v="No"/>
    <x v="0"/>
    <x v="1"/>
    <x v="2"/>
    <s v="20-Sep-1958"/>
    <x v="46"/>
    <n v="14418.28"/>
    <x v="0"/>
    <s v="tier - 3"/>
    <x v="0"/>
  </r>
  <r>
    <s v="Id1645"/>
    <s v="Mr."/>
    <s v="Fan"/>
    <s v="Zhou"/>
    <x v="332"/>
    <x v="195"/>
    <x v="0"/>
    <x v="0"/>
    <x v="1"/>
    <s v="No"/>
    <x v="0"/>
    <x v="2"/>
    <x v="1"/>
    <s v="10-Aug-1999"/>
    <x v="7"/>
    <n v="14426.07"/>
    <x v="0"/>
    <s v="tier - 1"/>
    <x v="1"/>
  </r>
  <r>
    <s v="Id1646"/>
    <s v="Mrs"/>
    <s v=".  Rachel M"/>
    <s v="Rudder"/>
    <x v="173"/>
    <x v="149"/>
    <x v="1"/>
    <x v="0"/>
    <x v="1"/>
    <s v="No"/>
    <x v="3"/>
    <x v="0"/>
    <x v="1"/>
    <s v="15-Aug-1967"/>
    <x v="40"/>
    <n v="14426.66"/>
    <x v="0"/>
    <s v="tier - 2"/>
    <x v="14"/>
  </r>
  <r>
    <s v="Id1647"/>
    <s v="Mr."/>
    <s v="Greg"/>
    <s v="Cartmell"/>
    <x v="142"/>
    <x v="331"/>
    <x v="0"/>
    <x v="1"/>
    <x v="1"/>
    <s v="No"/>
    <x v="3"/>
    <x v="0"/>
    <x v="1"/>
    <s v="4-Nov-1967"/>
    <x v="40"/>
    <n v="14427.63"/>
    <x v="0"/>
    <s v="tier - 2"/>
    <x v="11"/>
  </r>
  <r>
    <s v="Id1648"/>
    <s v="Mr."/>
    <s v="Dan"/>
    <s v="Troland"/>
    <x v="884"/>
    <x v="361"/>
    <x v="0"/>
    <x v="0"/>
    <x v="1"/>
    <s v="No"/>
    <x v="3"/>
    <x v="0"/>
    <x v="2"/>
    <s v="29-Jun-1959"/>
    <x v="45"/>
    <n v="14449.85"/>
    <x v="0"/>
    <s v="tier - 1"/>
    <x v="8"/>
  </r>
  <r>
    <s v="Id1649"/>
    <s v="Ms."/>
    <s v="Jennifer A"/>
    <s v="Hall"/>
    <x v="1083"/>
    <x v="167"/>
    <x v="0"/>
    <x v="0"/>
    <x v="1"/>
    <s v="No"/>
    <x v="0"/>
    <x v="0"/>
    <x v="2"/>
    <s v="3-Aug-1959"/>
    <x v="45"/>
    <n v="14451.84"/>
    <x v="0"/>
    <s v="tier - 3"/>
    <x v="9"/>
  </r>
  <r>
    <s v="Id1650"/>
    <s v="Mrs"/>
    <s v=".  Jessica"/>
    <s v="Berg"/>
    <x v="620"/>
    <x v="105"/>
    <x v="0"/>
    <x v="1"/>
    <x v="1"/>
    <s v="No"/>
    <x v="3"/>
    <x v="0"/>
    <x v="1"/>
    <s v="10-Nov-1996"/>
    <x v="8"/>
    <n v="14455.64"/>
    <x v="0"/>
    <s v="tier - 3"/>
    <x v="8"/>
  </r>
  <r>
    <s v="Id1651"/>
    <s v="Mr."/>
    <s v="Chaiwat"/>
    <s v="Engtrakul"/>
    <x v="692"/>
    <x v="332"/>
    <x v="0"/>
    <x v="0"/>
    <x v="1"/>
    <s v="No"/>
    <x v="3"/>
    <x v="1"/>
    <x v="2"/>
    <s v="27-Nov-1976"/>
    <x v="35"/>
    <n v="14470.01"/>
    <x v="0"/>
    <s v="tier - 3"/>
    <x v="1"/>
  </r>
  <r>
    <s v="Id1652"/>
    <s v="Ms."/>
    <s v="Kerri"/>
    <s v="Leonhardt"/>
    <x v="71"/>
    <x v="167"/>
    <x v="0"/>
    <x v="0"/>
    <x v="1"/>
    <s v="No"/>
    <x v="0"/>
    <x v="0"/>
    <x v="2"/>
    <s v="20-Nov-1959"/>
    <x v="45"/>
    <n v="14474.68"/>
    <x v="0"/>
    <s v="tier - 2"/>
    <x v="0"/>
  </r>
  <r>
    <s v="Id1653"/>
    <s v="Ms."/>
    <s v="Lisa"/>
    <s v="Goetz"/>
    <x v="404"/>
    <x v="197"/>
    <x v="0"/>
    <x v="0"/>
    <x v="1"/>
    <s v="No"/>
    <x v="0"/>
    <x v="1"/>
    <x v="2"/>
    <s v="20-Oct-1979"/>
    <x v="25"/>
    <n v="14478.33"/>
    <x v="0"/>
    <s v="tier - 2"/>
    <x v="0"/>
  </r>
  <r>
    <s v="Id1654"/>
    <s v="Mr."/>
    <s v="Nicholas G"/>
    <s v="Cacharelis"/>
    <x v="1084"/>
    <x v="128"/>
    <x v="0"/>
    <x v="1"/>
    <x v="1"/>
    <s v="No"/>
    <x v="3"/>
    <x v="0"/>
    <x v="1"/>
    <s v="22-Jul-1989"/>
    <x v="13"/>
    <n v="14507.46"/>
    <x v="0"/>
    <s v="tier - 3"/>
    <x v="1"/>
  </r>
  <r>
    <s v="Id1655"/>
    <s v="Mr."/>
    <s v="Vasilis S"/>
    <s v="Kariolis"/>
    <x v="387"/>
    <x v="125"/>
    <x v="0"/>
    <x v="0"/>
    <x v="1"/>
    <s v="No"/>
    <x v="3"/>
    <x v="2"/>
    <x v="2"/>
    <s v="14-Jul-1989"/>
    <x v="13"/>
    <n v="14547.26"/>
    <x v="0"/>
    <s v="tier - 3"/>
    <x v="2"/>
  </r>
  <r>
    <s v="Id1656"/>
    <s v="Mr."/>
    <s v="Michael P"/>
    <s v="Zelwin"/>
    <x v="468"/>
    <x v="56"/>
    <x v="0"/>
    <x v="0"/>
    <x v="1"/>
    <s v="yes"/>
    <x v="0"/>
    <x v="2"/>
    <x v="1"/>
    <s v="12-Sep-1998"/>
    <x v="2"/>
    <n v="14571.89"/>
    <x v="0"/>
    <s v="tier - 1"/>
    <x v="8"/>
  </r>
  <r>
    <s v="Id1657"/>
    <s v="Ms."/>
    <s v="Colleen C."/>
    <s v="Barry"/>
    <x v="1085"/>
    <x v="470"/>
    <x v="0"/>
    <x v="0"/>
    <x v="1"/>
    <s v="No"/>
    <x v="3"/>
    <x v="0"/>
    <x v="2"/>
    <s v="3-Dec-1962"/>
    <x v="41"/>
    <n v="14574.64"/>
    <x v="0"/>
    <s v="tier - 1"/>
    <x v="7"/>
  </r>
  <r>
    <s v="Id1658"/>
    <s v="Mrs"/>
    <s v=".  Annika"/>
    <s v="Bannon"/>
    <x v="1086"/>
    <x v="135"/>
    <x v="0"/>
    <x v="0"/>
    <x v="1"/>
    <s v="yes"/>
    <x v="3"/>
    <x v="0"/>
    <x v="2"/>
    <s v="14-Oct-1963"/>
    <x v="42"/>
    <n v="14590.63"/>
    <x v="0"/>
    <s v="tier - 1"/>
    <x v="8"/>
  </r>
  <r>
    <s v="Id1659"/>
    <s v="Ms."/>
    <s v="Kelly"/>
    <s v="Chang"/>
    <x v="28"/>
    <x v="21"/>
    <x v="0"/>
    <x v="0"/>
    <x v="1"/>
    <s v="No"/>
    <x v="3"/>
    <x v="0"/>
    <x v="1"/>
    <s v="18-Jul-1967"/>
    <x v="40"/>
    <n v="14600.62"/>
    <x v="0"/>
    <s v="tier - 3"/>
    <x v="16"/>
  </r>
  <r>
    <s v="Id1660"/>
    <s v="Mr."/>
    <s v="Nicholas C."/>
    <s v="Vetter"/>
    <x v="1087"/>
    <x v="163"/>
    <x v="0"/>
    <x v="0"/>
    <x v="1"/>
    <s v="No"/>
    <x v="0"/>
    <x v="3"/>
    <x v="0"/>
    <s v="8-Nov-1965"/>
    <x v="39"/>
    <n v="14612.33"/>
    <x v="0"/>
    <s v="tier - 3"/>
    <x v="11"/>
  </r>
  <r>
    <s v="Id1661"/>
    <s v="Mrs"/>
    <s v=".  Kelly K"/>
    <s v="Jablonski"/>
    <x v="1088"/>
    <x v="417"/>
    <x v="0"/>
    <x v="0"/>
    <x v="1"/>
    <s v="No"/>
    <x v="0"/>
    <x v="0"/>
    <x v="0"/>
    <s v="21-Aug-1991"/>
    <x v="14"/>
    <n v="14630.52"/>
    <x v="0"/>
    <s v="tier - 3"/>
    <x v="2"/>
  </r>
  <r>
    <s v="Id1662"/>
    <s v="Mr."/>
    <s v="Andrew"/>
    <s v="Jakubowitch"/>
    <x v="1089"/>
    <x v="497"/>
    <x v="0"/>
    <x v="0"/>
    <x v="1"/>
    <s v="No"/>
    <x v="1"/>
    <x v="3"/>
    <x v="2"/>
    <s v="1-Sep-1967"/>
    <x v="40"/>
    <n v="14640.35"/>
    <x v="0"/>
    <s v="tier - 3"/>
    <x v="14"/>
  </r>
  <r>
    <s v="Id1663"/>
    <s v="Ms."/>
    <s v="Hannah"/>
    <s v="Altshuler"/>
    <x v="1090"/>
    <x v="106"/>
    <x v="0"/>
    <x v="0"/>
    <x v="1"/>
    <s v="No"/>
    <x v="0"/>
    <x v="2"/>
    <x v="1"/>
    <s v="13-Nov-1981"/>
    <x v="19"/>
    <n v="14657.2"/>
    <x v="0"/>
    <s v="tier - 1"/>
    <x v="1"/>
  </r>
  <r>
    <s v="Id1664"/>
    <s v="Mr."/>
    <s v="Patricio Sr."/>
    <s v="Ugarte"/>
    <x v="1091"/>
    <x v="127"/>
    <x v="1"/>
    <x v="0"/>
    <x v="1"/>
    <s v="No"/>
    <x v="3"/>
    <x v="0"/>
    <x v="2"/>
    <s v="20-Oct-1969"/>
    <x v="34"/>
    <n v="14665.75"/>
    <x v="0"/>
    <s v="tier - 1"/>
    <x v="1"/>
  </r>
  <r>
    <s v="Id1665"/>
    <s v="Mr."/>
    <s v="Robert B"/>
    <s v="Tusso"/>
    <x v="1092"/>
    <x v="425"/>
    <x v="0"/>
    <x v="1"/>
    <x v="1"/>
    <s v="yes"/>
    <x v="3"/>
    <x v="0"/>
    <x v="1"/>
    <s v="23-Jul-1958"/>
    <x v="46"/>
    <n v="14692.67"/>
    <x v="0"/>
    <s v="tier - 1"/>
    <x v="1"/>
  </r>
  <r>
    <s v="Id1666"/>
    <s v="Mr."/>
    <s v="Benjamin M"/>
    <s v="Johnson"/>
    <x v="1093"/>
    <x v="45"/>
    <x v="0"/>
    <x v="1"/>
    <x v="1"/>
    <s v="No"/>
    <x v="3"/>
    <x v="0"/>
    <x v="2"/>
    <s v="4-Sep-1982"/>
    <x v="23"/>
    <n v="14696.77"/>
    <x v="0"/>
    <s v="tier - 2"/>
    <x v="2"/>
  </r>
  <r>
    <s v="Id1667"/>
    <s v="Mr."/>
    <s v="Robert"/>
    <s v="Landry"/>
    <x v="1056"/>
    <x v="245"/>
    <x v="0"/>
    <x v="0"/>
    <x v="1"/>
    <s v="No"/>
    <x v="1"/>
    <x v="3"/>
    <x v="1"/>
    <s v="24-Sep-2002"/>
    <x v="5"/>
    <n v="14711.74"/>
    <x v="0"/>
    <s v="tier - 2"/>
    <x v="1"/>
  </r>
  <r>
    <s v="Id1668"/>
    <s v="Mr."/>
    <s v="Eric R."/>
    <s v="McDonald"/>
    <x v="838"/>
    <x v="47"/>
    <x v="0"/>
    <x v="0"/>
    <x v="1"/>
    <s v="No"/>
    <x v="3"/>
    <x v="0"/>
    <x v="2"/>
    <s v="29-Jul-1962"/>
    <x v="41"/>
    <n v="14738.43"/>
    <x v="0"/>
    <s v="tier - 3"/>
    <x v="11"/>
  </r>
  <r>
    <s v="Id1669"/>
    <s v="Mr."/>
    <s v="Matthew"/>
    <s v="Dunlap"/>
    <x v="1094"/>
    <x v="531"/>
    <x v="0"/>
    <x v="0"/>
    <x v="1"/>
    <s v="No"/>
    <x v="0"/>
    <x v="3"/>
    <x v="0"/>
    <s v="27-Jul-1965"/>
    <x v="39"/>
    <n v="14750.42"/>
    <x v="0"/>
    <s v="tier - 2"/>
    <x v="14"/>
  </r>
  <r>
    <s v="Id1670"/>
    <s v="Mr."/>
    <s v="Bob R"/>
    <s v="Larue"/>
    <x v="1095"/>
    <x v="634"/>
    <x v="0"/>
    <x v="0"/>
    <x v="1"/>
    <s v="yes"/>
    <x v="0"/>
    <x v="0"/>
    <x v="0"/>
    <s v="10-Dec-1975"/>
    <x v="31"/>
    <n v="14819"/>
    <x v="0"/>
    <s v="tier - 3"/>
    <x v="9"/>
  </r>
  <r>
    <s v="Id1671"/>
    <s v="Ms."/>
    <s v="Stephanie J."/>
    <s v="Hodge"/>
    <x v="380"/>
    <x v="100"/>
    <x v="0"/>
    <x v="1"/>
    <x v="1"/>
    <s v="No"/>
    <x v="3"/>
    <x v="1"/>
    <x v="1"/>
    <s v="18-Oct-1979"/>
    <x v="25"/>
    <n v="14839.34"/>
    <x v="0"/>
    <s v="tier - 3"/>
    <x v="14"/>
  </r>
  <r>
    <s v="Id1672"/>
    <s v="Mr."/>
    <s v="Jake"/>
    <s v="Marcus"/>
    <x v="1096"/>
    <x v="333"/>
    <x v="0"/>
    <x v="0"/>
    <x v="1"/>
    <s v="yes"/>
    <x v="0"/>
    <x v="0"/>
    <x v="0"/>
    <s v="5-Jun-1981"/>
    <x v="24"/>
    <n v="14843.96"/>
    <x v="0"/>
    <s v="tier - 3"/>
    <x v="14"/>
  </r>
  <r>
    <s v="Id1673"/>
    <s v="Ms."/>
    <s v="Alison L."/>
    <s v="Daubert"/>
    <x v="1097"/>
    <x v="627"/>
    <x v="0"/>
    <x v="0"/>
    <x v="1"/>
    <s v="No"/>
    <x v="0"/>
    <x v="3"/>
    <x v="0"/>
    <s v="11-Nov-1970"/>
    <x v="33"/>
    <n v="14847.63"/>
    <x v="0"/>
    <s v="tier - 2"/>
    <x v="9"/>
  </r>
  <r>
    <s v="Id1674"/>
    <s v="Ms."/>
    <s v="Lindsay M"/>
    <s v="Close"/>
    <x v="387"/>
    <x v="458"/>
    <x v="0"/>
    <x v="0"/>
    <x v="1"/>
    <s v="No"/>
    <x v="3"/>
    <x v="2"/>
    <x v="2"/>
    <s v="17-Oct-1958"/>
    <x v="46"/>
    <n v="14901.52"/>
    <x v="0"/>
    <s v="tier - 2"/>
    <x v="8"/>
  </r>
  <r>
    <s v="Id1675"/>
    <s v="Mr."/>
    <s v="Guillaume"/>
    <s v="Roels"/>
    <x v="1098"/>
    <x v="80"/>
    <x v="0"/>
    <x v="0"/>
    <x v="1"/>
    <s v="No"/>
    <x v="1"/>
    <x v="3"/>
    <x v="2"/>
    <s v="4-Jul-1981"/>
    <x v="19"/>
    <n v="14908.27"/>
    <x v="0"/>
    <s v="tier - 1"/>
    <x v="2"/>
  </r>
  <r>
    <s v="Id1676"/>
    <s v="Ms."/>
    <s v="Kaylee"/>
    <s v="Venosky"/>
    <x v="1099"/>
    <x v="170"/>
    <x v="0"/>
    <x v="0"/>
    <x v="1"/>
    <s v="No"/>
    <x v="3"/>
    <x v="2"/>
    <x v="2"/>
    <s v="8-Nov-1968"/>
    <x v="36"/>
    <n v="14926.97"/>
    <x v="0"/>
    <s v="tier - 2"/>
    <x v="1"/>
  </r>
  <r>
    <s v="Id1677"/>
    <s v="Ms."/>
    <s v="Theresa"/>
    <s v="Gosnell"/>
    <x v="23"/>
    <x v="99"/>
    <x v="0"/>
    <x v="1"/>
    <x v="1"/>
    <s v="yes"/>
    <x v="3"/>
    <x v="0"/>
    <x v="1"/>
    <s v="29-Nov-1962"/>
    <x v="41"/>
    <n v="14945.34"/>
    <x v="0"/>
    <s v="tier - 1"/>
    <x v="11"/>
  </r>
  <r>
    <s v="Id1678"/>
    <s v="Mr."/>
    <s v="Travis G."/>
    <s v="Chewning-Kulick"/>
    <x v="261"/>
    <x v="569"/>
    <x v="0"/>
    <x v="0"/>
    <x v="1"/>
    <s v="No"/>
    <x v="0"/>
    <x v="2"/>
    <x v="0"/>
    <s v="29-Jul-1958"/>
    <x v="46"/>
    <n v="14988.43"/>
    <x v="0"/>
    <s v="tier - 3"/>
    <x v="2"/>
  </r>
  <r>
    <s v="Id1679"/>
    <s v="Ms."/>
    <s v="Emma L."/>
    <s v="McCarron"/>
    <x v="5"/>
    <x v="635"/>
    <x v="0"/>
    <x v="1"/>
    <x v="1"/>
    <s v="yes"/>
    <x v="3"/>
    <x v="0"/>
    <x v="1"/>
    <s v="2-Aug-1995"/>
    <x v="4"/>
    <n v="15006.58"/>
    <x v="0"/>
    <s v="tier - 2"/>
    <x v="8"/>
  </r>
  <r>
    <s v="Id1680"/>
    <s v="Ms."/>
    <s v="Linda"/>
    <s v="Manion"/>
    <x v="673"/>
    <x v="325"/>
    <x v="0"/>
    <x v="0"/>
    <x v="1"/>
    <s v="No"/>
    <x v="3"/>
    <x v="0"/>
    <x v="2"/>
    <s v="8-Aug-1960"/>
    <x v="44"/>
    <n v="15019.76"/>
    <x v="0"/>
    <s v="tier - 2"/>
    <x v="1"/>
  </r>
  <r>
    <s v="Id1681"/>
    <s v="Mr."/>
    <s v="Owen R"/>
    <s v="Strong"/>
    <x v="925"/>
    <x v="195"/>
    <x v="0"/>
    <x v="0"/>
    <x v="1"/>
    <s v="No"/>
    <x v="0"/>
    <x v="2"/>
    <x v="1"/>
    <s v="25-Nov-1979"/>
    <x v="25"/>
    <n v="15025.76"/>
    <x v="0"/>
    <s v="tier - 1"/>
    <x v="2"/>
  </r>
  <r>
    <s v="Id1682"/>
    <s v="Mr."/>
    <s v="Jacob"/>
    <s v="Leblanc"/>
    <x v="1100"/>
    <x v="534"/>
    <x v="0"/>
    <x v="0"/>
    <x v="1"/>
    <s v="No"/>
    <x v="0"/>
    <x v="2"/>
    <x v="0"/>
    <s v="11-Sep-1970"/>
    <x v="33"/>
    <n v="15026.3"/>
    <x v="0"/>
    <s v="tier - 3"/>
    <x v="2"/>
  </r>
  <r>
    <s v="Id1683"/>
    <s v="Ms."/>
    <s v="Jacqueline"/>
    <s v="Palmer"/>
    <x v="781"/>
    <x v="133"/>
    <x v="0"/>
    <x v="0"/>
    <x v="1"/>
    <s v="yes"/>
    <x v="3"/>
    <x v="0"/>
    <x v="2"/>
    <s v="15-Aug-1971"/>
    <x v="32"/>
    <n v="15038.51"/>
    <x v="0"/>
    <s v="tier - 3"/>
    <x v="9"/>
  </r>
  <r>
    <s v="Id1684"/>
    <s v="Mr."/>
    <s v="Yefeng"/>
    <s v="Shen"/>
    <x v="1101"/>
    <x v="117"/>
    <x v="0"/>
    <x v="1"/>
    <x v="1"/>
    <s v="yes"/>
    <x v="3"/>
    <x v="2"/>
    <x v="2"/>
    <s v="12-Jun-1968"/>
    <x v="36"/>
    <n v="15052.68"/>
    <x v="0"/>
    <s v="tier - 2"/>
    <x v="16"/>
  </r>
  <r>
    <s v="Id1685"/>
    <s v="Mr."/>
    <s v="Thomas J"/>
    <s v="Goldsby"/>
    <x v="139"/>
    <x v="636"/>
    <x v="0"/>
    <x v="0"/>
    <x v="1"/>
    <s v="yes"/>
    <x v="3"/>
    <x v="0"/>
    <x v="0"/>
    <s v="26-Oct-1975"/>
    <x v="31"/>
    <n v="15090.35"/>
    <x v="0"/>
    <s v="tier - 1"/>
    <x v="9"/>
  </r>
  <r>
    <s v="Id1686"/>
    <s v="Mr."/>
    <s v="Ken"/>
    <s v="Whitney"/>
    <x v="1102"/>
    <x v="67"/>
    <x v="0"/>
    <x v="0"/>
    <x v="1"/>
    <s v="yes"/>
    <x v="0"/>
    <x v="2"/>
    <x v="2"/>
    <s v="7-Nov-1972"/>
    <x v="30"/>
    <n v="15103.69"/>
    <x v="0"/>
    <s v="tier - 1"/>
    <x v="1"/>
  </r>
  <r>
    <s v="Id1687"/>
    <s v="Ms."/>
    <s v="Annie E"/>
    <s v="Mahoney"/>
    <x v="1103"/>
    <x v="564"/>
    <x v="0"/>
    <x v="0"/>
    <x v="1"/>
    <s v="No"/>
    <x v="0"/>
    <x v="3"/>
    <x v="0"/>
    <s v="5-Sep-1978"/>
    <x v="27"/>
    <n v="15123.19"/>
    <x v="0"/>
    <s v="tier - 1"/>
    <x v="2"/>
  </r>
  <r>
    <s v="Id1688"/>
    <s v="Mrs"/>
    <s v=".  Noel K."/>
    <s v="McCracken"/>
    <x v="851"/>
    <x v="140"/>
    <x v="0"/>
    <x v="0"/>
    <x v="1"/>
    <s v="No"/>
    <x v="0"/>
    <x v="0"/>
    <x v="2"/>
    <s v="25-Nov-1971"/>
    <x v="32"/>
    <n v="15150.44"/>
    <x v="0"/>
    <s v="tier - 1"/>
    <x v="9"/>
  </r>
  <r>
    <s v="Id1689"/>
    <s v="Mr."/>
    <s v="Mark S"/>
    <s v="Spewak"/>
    <x v="1104"/>
    <x v="89"/>
    <x v="0"/>
    <x v="0"/>
    <x v="1"/>
    <s v="No"/>
    <x v="0"/>
    <x v="3"/>
    <x v="2"/>
    <s v="25-Oct-1962"/>
    <x v="41"/>
    <n v="15161.25"/>
    <x v="0"/>
    <s v="tier - 2"/>
    <x v="1"/>
  </r>
  <r>
    <s v="Id1690"/>
    <s v="Ms."/>
    <s v="Federica"/>
    <s v="Cottini"/>
    <x v="1105"/>
    <x v="77"/>
    <x v="0"/>
    <x v="0"/>
    <x v="1"/>
    <s v="yes"/>
    <x v="0"/>
    <x v="2"/>
    <x v="0"/>
    <s v="4-Jun-1959"/>
    <x v="46"/>
    <n v="15161.53"/>
    <x v="0"/>
    <s v="tier - 1"/>
    <x v="0"/>
  </r>
  <r>
    <s v="Id1691"/>
    <s v="Ms."/>
    <s v="Pamela L"/>
    <s v="Findlay"/>
    <x v="1106"/>
    <x v="637"/>
    <x v="0"/>
    <x v="0"/>
    <x v="1"/>
    <s v="yes"/>
    <x v="3"/>
    <x v="2"/>
    <x v="1"/>
    <s v="3-Dec-1959"/>
    <x v="45"/>
    <n v="15170.07"/>
    <x v="0"/>
    <s v="tier - 3"/>
    <x v="2"/>
  </r>
  <r>
    <s v="Id1692"/>
    <s v="Mr."/>
    <s v="Andrew W."/>
    <s v="Strasburg"/>
    <x v="1107"/>
    <x v="372"/>
    <x v="0"/>
    <x v="0"/>
    <x v="1"/>
    <s v="No"/>
    <x v="3"/>
    <x v="0"/>
    <x v="2"/>
    <s v="17-Jun-1962"/>
    <x v="41"/>
    <n v="15174.81"/>
    <x v="0"/>
    <s v="tier - 1"/>
    <x v="1"/>
  </r>
  <r>
    <s v="Id1693"/>
    <s v="Mr."/>
    <s v="Randall"/>
    <s v="Adams"/>
    <x v="1108"/>
    <x v="473"/>
    <x v="0"/>
    <x v="0"/>
    <x v="1"/>
    <s v="No"/>
    <x v="3"/>
    <x v="1"/>
    <x v="2"/>
    <s v="23-Nov-1978"/>
    <x v="27"/>
    <n v="15207.92"/>
    <x v="0"/>
    <s v="tier - 1"/>
    <x v="1"/>
  </r>
  <r>
    <s v="Id1694"/>
    <s v="Ms."/>
    <s v="Tracy L"/>
    <s v="Deeter"/>
    <x v="264"/>
    <x v="269"/>
    <x v="0"/>
    <x v="0"/>
    <x v="1"/>
    <s v="yes"/>
    <x v="3"/>
    <x v="0"/>
    <x v="0"/>
    <s v="25-Jul-1960"/>
    <x v="44"/>
    <n v="15230.32"/>
    <x v="0"/>
    <s v="tier - 2"/>
    <x v="8"/>
  </r>
  <r>
    <s v="Id1695"/>
    <s v="Ms."/>
    <s v="Azelie"/>
    <s v="Arpin"/>
    <x v="436"/>
    <x v="438"/>
    <x v="0"/>
    <x v="0"/>
    <x v="1"/>
    <s v="yes"/>
    <x v="3"/>
    <x v="1"/>
    <x v="0"/>
    <s v="16-Sep-1969"/>
    <x v="34"/>
    <n v="15260.52"/>
    <x v="0"/>
    <s v="tier - 2"/>
    <x v="9"/>
  </r>
  <r>
    <s v="Id1696"/>
    <s v="Ms."/>
    <s v="Monica M."/>
    <s v="Schoeneck"/>
    <x v="292"/>
    <x v="179"/>
    <x v="0"/>
    <x v="0"/>
    <x v="1"/>
    <s v="yes"/>
    <x v="3"/>
    <x v="1"/>
    <x v="0"/>
    <s v="13-Dec-1963"/>
    <x v="42"/>
    <n v="15322.77"/>
    <x v="0"/>
    <s v="tier - 3"/>
    <x v="11"/>
  </r>
  <r>
    <s v="Id1697"/>
    <s v="Ms."/>
    <s v="Katarina K."/>
    <s v="Mueller"/>
    <x v="1109"/>
    <x v="638"/>
    <x v="0"/>
    <x v="0"/>
    <x v="1"/>
    <s v="No"/>
    <x v="1"/>
    <x v="3"/>
    <x v="0"/>
    <s v="14-Jul-2001"/>
    <x v="3"/>
    <n v="15359.1"/>
    <x v="0"/>
    <s v="tier - 3"/>
    <x v="8"/>
  </r>
  <r>
    <s v="Id1698"/>
    <s v="Ms."/>
    <s v="Jamie L."/>
    <s v="Willits"/>
    <x v="958"/>
    <x v="639"/>
    <x v="0"/>
    <x v="0"/>
    <x v="1"/>
    <s v="yes"/>
    <x v="3"/>
    <x v="2"/>
    <x v="0"/>
    <s v="17-Dec-1988"/>
    <x v="15"/>
    <n v="15361.5"/>
    <x v="0"/>
    <s v="tier - 3"/>
    <x v="9"/>
  </r>
  <r>
    <s v="Id1699"/>
    <s v="Mr."/>
    <s v="Brian"/>
    <s v="Syring"/>
    <x v="1110"/>
    <x v="123"/>
    <x v="0"/>
    <x v="0"/>
    <x v="1"/>
    <s v="No"/>
    <x v="0"/>
    <x v="0"/>
    <x v="1"/>
    <s v="18-Jul-1968"/>
    <x v="36"/>
    <n v="15363.77"/>
    <x v="0"/>
    <s v="tier - 1"/>
    <x v="14"/>
  </r>
  <r>
    <s v="Id1700"/>
    <s v="Ms."/>
    <s v="Stacey L."/>
    <s v="Strike"/>
    <x v="1111"/>
    <x v="446"/>
    <x v="0"/>
    <x v="0"/>
    <x v="1"/>
    <s v="No"/>
    <x v="0"/>
    <x v="3"/>
    <x v="0"/>
    <s v="6-Sep-1962"/>
    <x v="41"/>
    <n v="15368.22"/>
    <x v="0"/>
    <s v="tier - 2"/>
    <x v="2"/>
  </r>
  <r>
    <s v="Id1701"/>
    <s v="Mr."/>
    <s v="Stephen"/>
    <s v="Hennigar"/>
    <x v="661"/>
    <x v="193"/>
    <x v="0"/>
    <x v="0"/>
    <x v="1"/>
    <s v="No"/>
    <x v="3"/>
    <x v="0"/>
    <x v="2"/>
    <s v="4-Sep-1964"/>
    <x v="38"/>
    <n v="15377.77"/>
    <x v="0"/>
    <s v="tier - 2"/>
    <x v="1"/>
  </r>
  <r>
    <s v="Id1702"/>
    <s v="Mr."/>
    <s v="Joshua"/>
    <s v="May"/>
    <x v="210"/>
    <x v="268"/>
    <x v="0"/>
    <x v="0"/>
    <x v="1"/>
    <s v="No"/>
    <x v="0"/>
    <x v="0"/>
    <x v="1"/>
    <s v="25-Oct-1990"/>
    <x v="16"/>
    <n v="15440.2"/>
    <x v="0"/>
    <s v="tier - 1"/>
    <x v="1"/>
  </r>
  <r>
    <s v="Id1703"/>
    <s v="Mr."/>
    <s v="Josh"/>
    <s v="Metcalf"/>
    <x v="369"/>
    <x v="372"/>
    <x v="0"/>
    <x v="0"/>
    <x v="1"/>
    <s v="No"/>
    <x v="0"/>
    <x v="1"/>
    <x v="2"/>
    <s v="20-Jul-1976"/>
    <x v="35"/>
    <n v="15450.48"/>
    <x v="0"/>
    <s v="tier - 1"/>
    <x v="14"/>
  </r>
  <r>
    <s v="Id1704"/>
    <s v="Ms."/>
    <s v="Heather"/>
    <s v="Tiska"/>
    <x v="1087"/>
    <x v="570"/>
    <x v="0"/>
    <x v="0"/>
    <x v="1"/>
    <s v="yes"/>
    <x v="3"/>
    <x v="3"/>
    <x v="0"/>
    <s v="17-Jul-2004"/>
    <x v="9"/>
    <n v="15518.18"/>
    <x v="0"/>
    <s v="tier - 3"/>
    <x v="3"/>
  </r>
  <r>
    <s v="Id1705"/>
    <s v="Mr."/>
    <s v="James C."/>
    <s v="McDonough"/>
    <x v="1112"/>
    <x v="27"/>
    <x v="0"/>
    <x v="0"/>
    <x v="1"/>
    <s v="yes"/>
    <x v="0"/>
    <x v="2"/>
    <x v="2"/>
    <s v="28-Jun-1974"/>
    <x v="28"/>
    <n v="15532.16"/>
    <x v="0"/>
    <s v="tier - 2"/>
    <x v="14"/>
  </r>
  <r>
    <s v="Id1706"/>
    <s v="Ms."/>
    <s v="Kim"/>
    <s v="Fairley"/>
    <x v="136"/>
    <x v="623"/>
    <x v="0"/>
    <x v="0"/>
    <x v="1"/>
    <s v="No"/>
    <x v="3"/>
    <x v="0"/>
    <x v="1"/>
    <s v="2-Oct-1959"/>
    <x v="45"/>
    <n v="15555.19"/>
    <x v="0"/>
    <s v="tier - 3"/>
    <x v="1"/>
  </r>
  <r>
    <s v="Id1707"/>
    <s v="Ms."/>
    <s v="Marie E."/>
    <s v="Barnett"/>
    <x v="816"/>
    <x v="109"/>
    <x v="0"/>
    <x v="0"/>
    <x v="1"/>
    <s v="No"/>
    <x v="3"/>
    <x v="0"/>
    <x v="1"/>
    <s v="30-Jul-1974"/>
    <x v="28"/>
    <n v="15556.67"/>
    <x v="0"/>
    <s v="tier - 2"/>
    <x v="1"/>
  </r>
  <r>
    <s v="Id1708"/>
    <s v="Mr."/>
    <s v="Dariusz"/>
    <s v="Piasta"/>
    <x v="1113"/>
    <x v="166"/>
    <x v="0"/>
    <x v="0"/>
    <x v="1"/>
    <s v="No"/>
    <x v="0"/>
    <x v="1"/>
    <x v="2"/>
    <s v="28-Oct-1965"/>
    <x v="39"/>
    <n v="15608.58"/>
    <x v="0"/>
    <s v="tier - 2"/>
    <x v="14"/>
  </r>
  <r>
    <s v="Id1709"/>
    <s v="Ms."/>
    <s v="Jessica E."/>
    <s v="Mueller"/>
    <x v="421"/>
    <x v="103"/>
    <x v="0"/>
    <x v="0"/>
    <x v="1"/>
    <s v="yes"/>
    <x v="3"/>
    <x v="1"/>
    <x v="2"/>
    <s v="6-Jun-1960"/>
    <x v="45"/>
    <n v="15612.19"/>
    <x v="0"/>
    <s v="tier - 2"/>
    <x v="1"/>
  </r>
  <r>
    <s v="Id1710"/>
    <s v="Ms."/>
    <s v="Kristen"/>
    <s v="Olsen"/>
    <x v="368"/>
    <x v="196"/>
    <x v="0"/>
    <x v="0"/>
    <x v="1"/>
    <s v="No"/>
    <x v="3"/>
    <x v="1"/>
    <x v="2"/>
    <s v="22-Dec-1988"/>
    <x v="15"/>
    <n v="15646.28"/>
    <x v="0"/>
    <s v="tier - 2"/>
    <x v="2"/>
  </r>
  <r>
    <s v="Id1711"/>
    <s v="Mr."/>
    <s v="Jose Guadalupe P. Sr."/>
    <s v="De Jesus"/>
    <x v="428"/>
    <x v="640"/>
    <x v="0"/>
    <x v="0"/>
    <x v="1"/>
    <s v="yes"/>
    <x v="3"/>
    <x v="0"/>
    <x v="0"/>
    <s v="26-Jun-1973"/>
    <x v="29"/>
    <n v="15670.3"/>
    <x v="0"/>
    <s v="tier - 2"/>
    <x v="14"/>
  </r>
  <r>
    <s v="Id1712"/>
    <s v="Ms."/>
    <s v="Cynthia"/>
    <s v="Bartus"/>
    <x v="174"/>
    <x v="261"/>
    <x v="0"/>
    <x v="0"/>
    <x v="1"/>
    <s v="No"/>
    <x v="0"/>
    <x v="0"/>
    <x v="2"/>
    <s v="20-Sep-1976"/>
    <x v="35"/>
    <n v="15698.86"/>
    <x v="0"/>
    <s v="tier - 2"/>
    <x v="1"/>
  </r>
  <r>
    <s v="Id1713"/>
    <s v="Mr."/>
    <s v="Tyler"/>
    <s v="Stevens"/>
    <x v="26"/>
    <x v="114"/>
    <x v="0"/>
    <x v="0"/>
    <x v="1"/>
    <s v="yes"/>
    <x v="3"/>
    <x v="0"/>
    <x v="0"/>
    <s v="29-Aug-1974"/>
    <x v="28"/>
    <n v="15746.62"/>
    <x v="0"/>
    <s v="tier - 1"/>
    <x v="1"/>
  </r>
  <r>
    <s v="Id1714"/>
    <s v="Ms."/>
    <s v="Holly J"/>
    <s v="Rich"/>
    <x v="1114"/>
    <x v="119"/>
    <x v="0"/>
    <x v="0"/>
    <x v="1"/>
    <s v="No"/>
    <x v="0"/>
    <x v="0"/>
    <x v="1"/>
    <s v="9-Oct-1997"/>
    <x v="6"/>
    <n v="15817.99"/>
    <x v="0"/>
    <s v="tier - 2"/>
    <x v="1"/>
  </r>
  <r>
    <s v="Id1715"/>
    <s v="Ms."/>
    <s v="Kristen"/>
    <s v="Fayter"/>
    <x v="905"/>
    <x v="199"/>
    <x v="0"/>
    <x v="0"/>
    <x v="1"/>
    <s v="No"/>
    <x v="0"/>
    <x v="2"/>
    <x v="2"/>
    <s v="26-Jun-1984"/>
    <x v="21"/>
    <n v="15820.7"/>
    <x v="0"/>
    <s v="tier - 3"/>
    <x v="2"/>
  </r>
  <r>
    <s v="Id1716"/>
    <s v="Mr."/>
    <s v="Thomas"/>
    <s v="Parise"/>
    <x v="1115"/>
    <x v="31"/>
    <x v="0"/>
    <x v="0"/>
    <x v="1"/>
    <s v="No"/>
    <x v="1"/>
    <x v="3"/>
    <x v="2"/>
    <s v="11-Nov-1982"/>
    <x v="23"/>
    <n v="15828.82"/>
    <x v="0"/>
    <s v="tier - 3"/>
    <x v="2"/>
  </r>
  <r>
    <s v="Id1717"/>
    <s v="Ms."/>
    <s v="Tricity M"/>
    <s v="Andrew"/>
    <x v="101"/>
    <x v="505"/>
    <x v="0"/>
    <x v="0"/>
    <x v="1"/>
    <s v="No"/>
    <x v="0"/>
    <x v="0"/>
    <x v="2"/>
    <s v="25-Dec-1962"/>
    <x v="41"/>
    <n v="15840.81"/>
    <x v="0"/>
    <s v="tier - 1"/>
    <x v="16"/>
  </r>
  <r>
    <s v="Id1718"/>
    <s v="Ms."/>
    <s v="Sarah A"/>
    <s v="Gryniewicz"/>
    <x v="107"/>
    <x v="3"/>
    <x v="0"/>
    <x v="0"/>
    <x v="1"/>
    <s v="No"/>
    <x v="3"/>
    <x v="0"/>
    <x v="1"/>
    <s v="12-Oct-1980"/>
    <x v="24"/>
    <n v="15922.29"/>
    <x v="0"/>
    <s v="tier - 3"/>
    <x v="14"/>
  </r>
  <r>
    <s v="Id1719"/>
    <s v="Ms."/>
    <s v="Lisa M."/>
    <s v="Panora"/>
    <x v="1116"/>
    <x v="162"/>
    <x v="0"/>
    <x v="0"/>
    <x v="1"/>
    <s v="No"/>
    <x v="0"/>
    <x v="3"/>
    <x v="0"/>
    <s v="24-Jul-1982"/>
    <x v="23"/>
    <n v="15965.29"/>
    <x v="0"/>
    <s v="tier - 1"/>
    <x v="1"/>
  </r>
  <r>
    <s v="Id1720"/>
    <s v="Ms."/>
    <s v="Tracy A."/>
    <s v="Woodward"/>
    <x v="984"/>
    <x v="136"/>
    <x v="0"/>
    <x v="0"/>
    <x v="1"/>
    <s v="No"/>
    <x v="0"/>
    <x v="1"/>
    <x v="1"/>
    <s v="19-Sep-1980"/>
    <x v="24"/>
    <n v="15966.19"/>
    <x v="0"/>
    <s v="tier - 2"/>
    <x v="1"/>
  </r>
  <r>
    <s v="Id1721"/>
    <s v="Mr."/>
    <s v="Patrick"/>
    <s v="Lambe"/>
    <x v="1117"/>
    <x v="120"/>
    <x v="1"/>
    <x v="0"/>
    <x v="1"/>
    <s v="No"/>
    <x v="3"/>
    <x v="0"/>
    <x v="2"/>
    <s v="5-Dec-1988"/>
    <x v="15"/>
    <n v="16059.06"/>
    <x v="0"/>
    <s v="tier - 3"/>
    <x v="1"/>
  </r>
  <r>
    <s v="Id1722"/>
    <s v="Mr."/>
    <s v="Trent"/>
    <s v="Casto"/>
    <x v="1118"/>
    <x v="169"/>
    <x v="1"/>
    <x v="0"/>
    <x v="1"/>
    <s v="No"/>
    <x v="3"/>
    <x v="0"/>
    <x v="1"/>
    <s v="16-Sep-1978"/>
    <x v="27"/>
    <n v="16062.89"/>
    <x v="0"/>
    <s v="tier - 2"/>
    <x v="14"/>
  </r>
  <r>
    <s v="Id1723"/>
    <s v="Ms."/>
    <s v="Julie"/>
    <s v="Martelli"/>
    <x v="1119"/>
    <x v="327"/>
    <x v="0"/>
    <x v="0"/>
    <x v="1"/>
    <s v="No"/>
    <x v="0"/>
    <x v="3"/>
    <x v="0"/>
    <s v="22-Oct-1958"/>
    <x v="46"/>
    <n v="16069.08"/>
    <x v="0"/>
    <s v="tier - 2"/>
    <x v="8"/>
  </r>
  <r>
    <s v="Id1724"/>
    <s v="Mr."/>
    <s v="Sawomir"/>
    <s v="Naskret"/>
    <x v="1120"/>
    <x v="149"/>
    <x v="0"/>
    <x v="0"/>
    <x v="1"/>
    <s v="No"/>
    <x v="3"/>
    <x v="2"/>
    <x v="1"/>
    <s v="21-Jun-1958"/>
    <x v="46"/>
    <n v="16085.13"/>
    <x v="0"/>
    <s v="tier - 2"/>
    <x v="0"/>
  </r>
  <r>
    <s v="Id1725"/>
    <s v="Ms."/>
    <s v="Micah"/>
    <s v="Morgan"/>
    <x v="226"/>
    <x v="281"/>
    <x v="0"/>
    <x v="0"/>
    <x v="1"/>
    <s v="yes"/>
    <x v="3"/>
    <x v="0"/>
    <x v="0"/>
    <s v="27-Aug-1985"/>
    <x v="20"/>
    <n v="16097.94"/>
    <x v="0"/>
    <s v="tier - 3"/>
    <x v="1"/>
  </r>
  <r>
    <s v="Id1726"/>
    <s v="Ms."/>
    <s v="Kelly H."/>
    <s v="Maloney"/>
    <x v="295"/>
    <x v="262"/>
    <x v="0"/>
    <x v="0"/>
    <x v="1"/>
    <s v="yes"/>
    <x v="3"/>
    <x v="1"/>
    <x v="0"/>
    <s v="8-Aug-1993"/>
    <x v="1"/>
    <n v="16115.3"/>
    <x v="0"/>
    <s v="tier - 1"/>
    <x v="8"/>
  </r>
  <r>
    <s v="Id1727"/>
    <s v="Ms."/>
    <s v="Lindsay M."/>
    <s v="Amherst"/>
    <x v="304"/>
    <x v="641"/>
    <x v="0"/>
    <x v="0"/>
    <x v="1"/>
    <s v="yes"/>
    <x v="3"/>
    <x v="1"/>
    <x v="0"/>
    <s v="6-Oct-1987"/>
    <x v="17"/>
    <n v="16122.65"/>
    <x v="0"/>
    <s v="tier - 1"/>
    <x v="2"/>
  </r>
  <r>
    <s v="Id1728"/>
    <s v="Mr."/>
    <s v="Austen G"/>
    <s v="Davenport"/>
    <x v="836"/>
    <x v="117"/>
    <x v="0"/>
    <x v="0"/>
    <x v="1"/>
    <s v="No"/>
    <x v="0"/>
    <x v="1"/>
    <x v="2"/>
    <s v="12-Dec-1993"/>
    <x v="1"/>
    <n v="16138.76"/>
    <x v="0"/>
    <s v="tier - 3"/>
    <x v="12"/>
  </r>
  <r>
    <s v="Id1729"/>
    <s v="Mr."/>
    <s v="Tory J."/>
    <s v="Johansen"/>
    <x v="403"/>
    <x v="155"/>
    <x v="0"/>
    <x v="0"/>
    <x v="1"/>
    <s v="No"/>
    <x v="0"/>
    <x v="2"/>
    <x v="1"/>
    <s v="6-Jul-1982"/>
    <x v="23"/>
    <n v="16152.04"/>
    <x v="0"/>
    <s v="tier - 1"/>
    <x v="14"/>
  </r>
  <r>
    <s v="Id1730"/>
    <s v="Mr."/>
    <s v="Robert J."/>
    <s v="Bond"/>
    <x v="65"/>
    <x v="103"/>
    <x v="0"/>
    <x v="0"/>
    <x v="1"/>
    <s v="No"/>
    <x v="0"/>
    <x v="0"/>
    <x v="2"/>
    <s v="11-Sep-1974"/>
    <x v="28"/>
    <n v="16190.97"/>
    <x v="0"/>
    <s v="tier - 3"/>
    <x v="1"/>
  </r>
  <r>
    <s v="Id1731"/>
    <s v="Ms."/>
    <s v="Steph"/>
    <s v="Reilly"/>
    <x v="105"/>
    <x v="24"/>
    <x v="0"/>
    <x v="0"/>
    <x v="1"/>
    <s v="No"/>
    <x v="3"/>
    <x v="0"/>
    <x v="2"/>
    <s v="6-Aug-1988"/>
    <x v="15"/>
    <n v="16199.1"/>
    <x v="0"/>
    <s v="tier - 2"/>
    <x v="1"/>
  </r>
  <r>
    <s v="Id1732"/>
    <s v="Ms."/>
    <s v="Kate"/>
    <s v="Chandler"/>
    <x v="41"/>
    <x v="117"/>
    <x v="0"/>
    <x v="0"/>
    <x v="1"/>
    <s v="No"/>
    <x v="3"/>
    <x v="0"/>
    <x v="2"/>
    <s v="21-Aug-1988"/>
    <x v="15"/>
    <n v="16205.88"/>
    <x v="0"/>
    <s v="tier - 1"/>
    <x v="1"/>
  </r>
  <r>
    <s v="Id1733"/>
    <s v="Ms."/>
    <s v="Kristina"/>
    <s v="Kaufmann"/>
    <x v="1107"/>
    <x v="626"/>
    <x v="0"/>
    <x v="0"/>
    <x v="1"/>
    <s v="No"/>
    <x v="3"/>
    <x v="0"/>
    <x v="2"/>
    <s v="8-Sep-2002"/>
    <x v="5"/>
    <n v="16232.85"/>
    <x v="0"/>
    <s v="tier - 1"/>
    <x v="2"/>
  </r>
  <r>
    <s v="Id1734"/>
    <s v="Ms."/>
    <s v="Flo"/>
    <s v="Barnes-Zurkinden"/>
    <x v="379"/>
    <x v="122"/>
    <x v="0"/>
    <x v="0"/>
    <x v="1"/>
    <s v="No"/>
    <x v="3"/>
    <x v="1"/>
    <x v="2"/>
    <s v="30-Jul-1972"/>
    <x v="30"/>
    <n v="16267.32"/>
    <x v="0"/>
    <s v="tier - 2"/>
    <x v="9"/>
  </r>
  <r>
    <s v="Id1735"/>
    <s v="Mrs"/>
    <s v=".  Sarah P."/>
    <s v="Wolter"/>
    <x v="1121"/>
    <x v="79"/>
    <x v="0"/>
    <x v="0"/>
    <x v="1"/>
    <s v="yes"/>
    <x v="3"/>
    <x v="0"/>
    <x v="2"/>
    <s v="24-Aug-2003"/>
    <x v="12"/>
    <n v="16297.85"/>
    <x v="0"/>
    <s v="tier - 3"/>
    <x v="2"/>
  </r>
  <r>
    <s v="Id1736"/>
    <s v="Ms."/>
    <s v="Anabel"/>
    <s v="Pearson"/>
    <x v="1122"/>
    <x v="40"/>
    <x v="0"/>
    <x v="0"/>
    <x v="1"/>
    <s v="No"/>
    <x v="0"/>
    <x v="0"/>
    <x v="2"/>
    <s v="8-Aug-1969"/>
    <x v="34"/>
    <n v="16311.05"/>
    <x v="0"/>
    <s v="tier - 3"/>
    <x v="14"/>
  </r>
  <r>
    <s v="Id1737"/>
    <s v="Mr."/>
    <s v="Ian"/>
    <s v="Thomas"/>
    <x v="878"/>
    <x v="161"/>
    <x v="0"/>
    <x v="1"/>
    <x v="1"/>
    <s v="No"/>
    <x v="3"/>
    <x v="2"/>
    <x v="2"/>
    <s v="5-Dec-1965"/>
    <x v="39"/>
    <n v="16351.42"/>
    <x v="0"/>
    <s v="tier - 3"/>
    <x v="14"/>
  </r>
  <r>
    <s v="Id1738"/>
    <s v="Mr."/>
    <s v="Alex"/>
    <s v="Leon"/>
    <x v="1123"/>
    <x v="391"/>
    <x v="0"/>
    <x v="1"/>
    <x v="1"/>
    <s v="yes"/>
    <x v="3"/>
    <x v="3"/>
    <x v="2"/>
    <s v="28-Sep-1995"/>
    <x v="4"/>
    <n v="16420.490000000002"/>
    <x v="0"/>
    <s v="tier - 3"/>
    <x v="1"/>
  </r>
  <r>
    <s v="Id1739"/>
    <s v="Mr."/>
    <s v="Richard J"/>
    <s v="Marriott"/>
    <x v="1124"/>
    <x v="497"/>
    <x v="1"/>
    <x v="0"/>
    <x v="1"/>
    <s v="No"/>
    <x v="3"/>
    <x v="0"/>
    <x v="2"/>
    <s v="20-Dec-2003"/>
    <x v="12"/>
    <n v="16450.89"/>
    <x v="0"/>
    <s v="tier - 1"/>
    <x v="1"/>
  </r>
  <r>
    <s v="Id1740"/>
    <s v="Ms."/>
    <s v="Jacqueline N."/>
    <s v="Wilkins"/>
    <x v="1125"/>
    <x v="366"/>
    <x v="0"/>
    <x v="1"/>
    <x v="1"/>
    <s v="No"/>
    <x v="3"/>
    <x v="3"/>
    <x v="1"/>
    <s v="10-Oct-1958"/>
    <x v="46"/>
    <n v="16455.71"/>
    <x v="0"/>
    <s v="tier - 2"/>
    <x v="1"/>
  </r>
  <r>
    <s v="Id1741"/>
    <s v="Ms."/>
    <s v="Cindy"/>
    <s v="Saiter"/>
    <x v="1126"/>
    <x v="320"/>
    <x v="0"/>
    <x v="0"/>
    <x v="1"/>
    <s v="No"/>
    <x v="3"/>
    <x v="2"/>
    <x v="2"/>
    <s v="23-Dec-1995"/>
    <x v="4"/>
    <n v="16577.78"/>
    <x v="0"/>
    <s v="tier - 1"/>
    <x v="0"/>
  </r>
  <r>
    <s v="Id1742"/>
    <s v="Ms."/>
    <s v="Marcia"/>
    <s v="Winrow"/>
    <x v="1127"/>
    <x v="435"/>
    <x v="0"/>
    <x v="0"/>
    <x v="1"/>
    <s v="No"/>
    <x v="0"/>
    <x v="2"/>
    <x v="2"/>
    <s v="25-Jun-2001"/>
    <x v="3"/>
    <n v="16586.5"/>
    <x v="0"/>
    <s v="tier - 1"/>
    <x v="0"/>
  </r>
  <r>
    <s v="Id1743"/>
    <s v="Ms."/>
    <s v="Samantha R."/>
    <s v="Gries"/>
    <x v="356"/>
    <x v="100"/>
    <x v="0"/>
    <x v="0"/>
    <x v="1"/>
    <s v="No"/>
    <x v="0"/>
    <x v="1"/>
    <x v="1"/>
    <s v="25-Jun-1963"/>
    <x v="42"/>
    <n v="16587.96"/>
    <x v="0"/>
    <s v="tier - 2"/>
    <x v="9"/>
  </r>
  <r>
    <s v="Id1744"/>
    <s v="Ms."/>
    <s v="Katie"/>
    <s v="Strohschein"/>
    <x v="735"/>
    <x v="380"/>
    <x v="0"/>
    <x v="0"/>
    <x v="1"/>
    <s v="No"/>
    <x v="0"/>
    <x v="0"/>
    <x v="2"/>
    <s v="10-Jul-1970"/>
    <x v="33"/>
    <n v="16600.16"/>
    <x v="0"/>
    <s v="tier - 2"/>
    <x v="2"/>
  </r>
  <r>
    <s v="Id1745"/>
    <s v="Mr."/>
    <s v="John P"/>
    <s v="Berger"/>
    <x v="1128"/>
    <x v="122"/>
    <x v="0"/>
    <x v="0"/>
    <x v="1"/>
    <s v="No"/>
    <x v="3"/>
    <x v="2"/>
    <x v="2"/>
    <s v="24-Jul-1975"/>
    <x v="31"/>
    <n v="16602.18"/>
    <x v="0"/>
    <s v="tier - 1"/>
    <x v="14"/>
  </r>
  <r>
    <s v="Id1746"/>
    <s v="Ms."/>
    <s v="Rachel"/>
    <s v="Coogan"/>
    <x v="440"/>
    <x v="226"/>
    <x v="0"/>
    <x v="1"/>
    <x v="1"/>
    <s v="No"/>
    <x v="3"/>
    <x v="0"/>
    <x v="2"/>
    <s v="25-Sep-1977"/>
    <x v="26"/>
    <n v="16631.61"/>
    <x v="0"/>
    <s v="tier - 1"/>
    <x v="1"/>
  </r>
  <r>
    <s v="Id1747"/>
    <s v="Ms."/>
    <s v="Isabelle"/>
    <s v="Gagnon"/>
    <x v="1129"/>
    <x v="347"/>
    <x v="0"/>
    <x v="0"/>
    <x v="1"/>
    <s v="yes"/>
    <x v="3"/>
    <x v="2"/>
    <x v="2"/>
    <s v="5-Nov-1993"/>
    <x v="1"/>
    <n v="16657.72"/>
    <x v="0"/>
    <s v="tier - 1"/>
    <x v="8"/>
  </r>
  <r>
    <s v="Id1748"/>
    <s v="Mr."/>
    <s v="Neil"/>
    <s v="Pearson"/>
    <x v="377"/>
    <x v="112"/>
    <x v="0"/>
    <x v="0"/>
    <x v="1"/>
    <s v="No"/>
    <x v="3"/>
    <x v="2"/>
    <x v="2"/>
    <s v="28-Aug-1974"/>
    <x v="28"/>
    <n v="16770.990000000002"/>
    <x v="0"/>
    <s v="tier - 1"/>
    <x v="1"/>
  </r>
  <r>
    <s v="Id1749"/>
    <s v="Mr."/>
    <s v="Tom"/>
    <s v="Brian"/>
    <x v="11"/>
    <x v="117"/>
    <x v="0"/>
    <x v="0"/>
    <x v="1"/>
    <s v="yes"/>
    <x v="3"/>
    <x v="0"/>
    <x v="2"/>
    <s v="23-Sep-1989"/>
    <x v="13"/>
    <n v="16776.3"/>
    <x v="0"/>
    <s v="tier - 2"/>
    <x v="8"/>
  </r>
  <r>
    <s v="Id1750"/>
    <s v="Mr."/>
    <s v="Nathan"/>
    <s v="Brown"/>
    <x v="1130"/>
    <x v="92"/>
    <x v="0"/>
    <x v="0"/>
    <x v="1"/>
    <s v="No"/>
    <x v="3"/>
    <x v="3"/>
    <x v="2"/>
    <s v="29-Jul-1962"/>
    <x v="41"/>
    <n v="16779.400000000001"/>
    <x v="0"/>
    <s v="tier - 2"/>
    <x v="14"/>
  </r>
  <r>
    <s v="Id1751"/>
    <s v="Mrs"/>
    <s v=".  Kelli N"/>
    <s v="Fox"/>
    <x v="176"/>
    <x v="368"/>
    <x v="0"/>
    <x v="0"/>
    <x v="1"/>
    <s v="No"/>
    <x v="0"/>
    <x v="0"/>
    <x v="2"/>
    <s v="19-Oct-1995"/>
    <x v="4"/>
    <n v="16796.41"/>
    <x v="0"/>
    <s v="tier - 3"/>
    <x v="8"/>
  </r>
  <r>
    <s v="Id1752"/>
    <s v="Mr."/>
    <s v="Scott M."/>
    <s v="Traver"/>
    <x v="861"/>
    <x v="87"/>
    <x v="0"/>
    <x v="1"/>
    <x v="1"/>
    <s v="yes"/>
    <x v="3"/>
    <x v="2"/>
    <x v="1"/>
    <s v="8-Aug-1974"/>
    <x v="28"/>
    <n v="16841.32"/>
    <x v="0"/>
    <s v="tier - 3"/>
    <x v="2"/>
  </r>
  <r>
    <s v="Id1753"/>
    <s v="Mr."/>
    <s v="Grant A"/>
    <s v="Quick"/>
    <x v="1131"/>
    <x v="642"/>
    <x v="0"/>
    <x v="0"/>
    <x v="1"/>
    <s v="No"/>
    <x v="0"/>
    <x v="3"/>
    <x v="0"/>
    <s v="10-Sep-2003"/>
    <x v="12"/>
    <n v="16884.919999999998"/>
    <x v="0"/>
    <s v="tier - 2"/>
    <x v="2"/>
  </r>
  <r>
    <s v="Id1754"/>
    <s v="Mr."/>
    <s v="Jonathan C"/>
    <s v="Scott"/>
    <x v="1132"/>
    <x v="49"/>
    <x v="0"/>
    <x v="1"/>
    <x v="1"/>
    <s v="No"/>
    <x v="3"/>
    <x v="1"/>
    <x v="2"/>
    <s v="21-Oct-1968"/>
    <x v="36"/>
    <n v="16903.5"/>
    <x v="0"/>
    <s v="tier - 3"/>
    <x v="1"/>
  </r>
  <r>
    <s v="Id1755"/>
    <s v="Ms."/>
    <s v="Rachael M."/>
    <s v="Theriot"/>
    <x v="1133"/>
    <x v="436"/>
    <x v="0"/>
    <x v="0"/>
    <x v="1"/>
    <s v="No"/>
    <x v="0"/>
    <x v="2"/>
    <x v="2"/>
    <s v="25-Aug-1977"/>
    <x v="26"/>
    <n v="16921.09"/>
    <x v="0"/>
    <s v="tier - 3"/>
    <x v="9"/>
  </r>
  <r>
    <s v="Id1756"/>
    <s v="Ms."/>
    <s v="Pilar"/>
    <s v="Michalis"/>
    <x v="1134"/>
    <x v="643"/>
    <x v="0"/>
    <x v="1"/>
    <x v="1"/>
    <s v="yes"/>
    <x v="3"/>
    <x v="0"/>
    <x v="0"/>
    <s v="16-Jul-1980"/>
    <x v="24"/>
    <n v="16990.55"/>
    <x v="0"/>
    <s v="tier - 3"/>
    <x v="1"/>
  </r>
  <r>
    <s v="Id1757"/>
    <s v="Mr."/>
    <s v="Kyle M"/>
    <s v="Hall"/>
    <x v="1135"/>
    <x v="3"/>
    <x v="0"/>
    <x v="0"/>
    <x v="1"/>
    <s v="yes"/>
    <x v="0"/>
    <x v="0"/>
    <x v="1"/>
    <s v="22-Aug-1971"/>
    <x v="32"/>
    <n v="17016.009999999998"/>
    <x v="0"/>
    <s v="tier - 2"/>
    <x v="9"/>
  </r>
  <r>
    <s v="Id1758"/>
    <s v="Mrs"/>
    <s v=".  Christie"/>
    <s v="Tjong Clemons"/>
    <x v="1136"/>
    <x v="70"/>
    <x v="0"/>
    <x v="1"/>
    <x v="1"/>
    <s v="yes"/>
    <x v="3"/>
    <x v="0"/>
    <x v="2"/>
    <s v="10-Jun-1996"/>
    <x v="8"/>
    <n v="17043.34"/>
    <x v="0"/>
    <s v="tier - 3"/>
    <x v="0"/>
  </r>
  <r>
    <s v="Id1759"/>
    <s v="Mr."/>
    <s v="David A."/>
    <s v="Palma"/>
    <x v="1099"/>
    <x v="379"/>
    <x v="0"/>
    <x v="0"/>
    <x v="1"/>
    <s v="yes"/>
    <x v="3"/>
    <x v="2"/>
    <x v="0"/>
    <s v="26-Dec-2003"/>
    <x v="12"/>
    <n v="17081.080000000002"/>
    <x v="0"/>
    <s v="tier - 2"/>
    <x v="2"/>
  </r>
  <r>
    <s v="Id1760"/>
    <s v="Mr."/>
    <s v="Masahiro"/>
    <s v="Takaoka"/>
    <x v="308"/>
    <x v="155"/>
    <x v="0"/>
    <x v="0"/>
    <x v="1"/>
    <s v="No"/>
    <x v="0"/>
    <x v="1"/>
    <x v="1"/>
    <s v="28-Jun-2002"/>
    <x v="5"/>
    <n v="17085.27"/>
    <x v="0"/>
    <s v="tier - 3"/>
    <x v="0"/>
  </r>
  <r>
    <s v="Id1761"/>
    <s v="Mr."/>
    <s v="Logan B."/>
    <s v="Sherman"/>
    <x v="366"/>
    <x v="391"/>
    <x v="0"/>
    <x v="0"/>
    <x v="1"/>
    <s v="yes"/>
    <x v="0"/>
    <x v="1"/>
    <x v="2"/>
    <s v="3-Jun-1998"/>
    <x v="6"/>
    <n v="17128.43"/>
    <x v="0"/>
    <s v="tier - 3"/>
    <x v="5"/>
  </r>
  <r>
    <s v="Id1762"/>
    <s v="Ms."/>
    <s v="Stephanie L."/>
    <s v="Andre"/>
    <x v="742"/>
    <x v="538"/>
    <x v="0"/>
    <x v="0"/>
    <x v="1"/>
    <s v="yes"/>
    <x v="3"/>
    <x v="0"/>
    <x v="2"/>
    <s v="16-Sep-1965"/>
    <x v="39"/>
    <n v="17172.27"/>
    <x v="0"/>
    <s v="tier - 2"/>
    <x v="14"/>
  </r>
  <r>
    <s v="Id1763"/>
    <s v="Ms."/>
    <s v="Angela H"/>
    <s v="Switt"/>
    <x v="419"/>
    <x v="80"/>
    <x v="0"/>
    <x v="0"/>
    <x v="1"/>
    <s v="yes"/>
    <x v="3"/>
    <x v="1"/>
    <x v="2"/>
    <s v="7-Jun-1964"/>
    <x v="42"/>
    <n v="17174.52"/>
    <x v="0"/>
    <s v="tier - 2"/>
    <x v="1"/>
  </r>
  <r>
    <s v="Id1764"/>
    <s v="Ms."/>
    <s v="Britt K"/>
    <s v="Erickson"/>
    <x v="1111"/>
    <x v="34"/>
    <x v="0"/>
    <x v="0"/>
    <x v="1"/>
    <s v="No"/>
    <x v="0"/>
    <x v="3"/>
    <x v="1"/>
    <s v="18-Aug-2004"/>
    <x v="9"/>
    <n v="17178.68"/>
    <x v="0"/>
    <s v="tier - 2"/>
    <x v="4"/>
  </r>
  <r>
    <s v="Id1765"/>
    <s v="Ms."/>
    <s v="Joyce R."/>
    <s v="Miller"/>
    <x v="1137"/>
    <x v="435"/>
    <x v="0"/>
    <x v="0"/>
    <x v="1"/>
    <s v="yes"/>
    <x v="3"/>
    <x v="1"/>
    <x v="2"/>
    <s v="22-Oct-1982"/>
    <x v="23"/>
    <n v="17179.52"/>
    <x v="0"/>
    <s v="tier - 1"/>
    <x v="0"/>
  </r>
  <r>
    <s v="Id1766"/>
    <s v="Mr."/>
    <s v="Ben"/>
    <s v="Whitbeck"/>
    <x v="1138"/>
    <x v="195"/>
    <x v="0"/>
    <x v="0"/>
    <x v="1"/>
    <s v="yes"/>
    <x v="0"/>
    <x v="0"/>
    <x v="1"/>
    <s v="25-Aug-1975"/>
    <x v="31"/>
    <n v="17253.43"/>
    <x v="0"/>
    <s v="tier - 3"/>
    <x v="14"/>
  </r>
  <r>
    <s v="Id1767"/>
    <s v="Ms."/>
    <s v="Sarah M."/>
    <s v="Auer"/>
    <x v="288"/>
    <x v="4"/>
    <x v="0"/>
    <x v="0"/>
    <x v="1"/>
    <s v="yes"/>
    <x v="3"/>
    <x v="2"/>
    <x v="2"/>
    <s v="12-Jul-1963"/>
    <x v="42"/>
    <n v="17337.580000000002"/>
    <x v="0"/>
    <s v="tier - 3"/>
    <x v="9"/>
  </r>
  <r>
    <s v="Id1768"/>
    <s v="Ms."/>
    <s v="Sarah"/>
    <s v="Attar"/>
    <x v="1139"/>
    <x v="532"/>
    <x v="0"/>
    <x v="0"/>
    <x v="1"/>
    <s v="No"/>
    <x v="1"/>
    <x v="3"/>
    <x v="0"/>
    <s v="1-Nov-2003"/>
    <x v="12"/>
    <n v="17352.68"/>
    <x v="0"/>
    <s v="tier - 3"/>
    <x v="1"/>
  </r>
  <r>
    <s v="Id1769"/>
    <s v="Ms."/>
    <s v="Katie"/>
    <s v="Misuraca"/>
    <x v="53"/>
    <x v="616"/>
    <x v="0"/>
    <x v="0"/>
    <x v="1"/>
    <s v="No"/>
    <x v="0"/>
    <x v="0"/>
    <x v="2"/>
    <s v="18-Oct-1992"/>
    <x v="0"/>
    <n v="17361.77"/>
    <x v="0"/>
    <s v="tier - 1"/>
    <x v="1"/>
  </r>
  <r>
    <s v="Id1770"/>
    <s v="Ms."/>
    <s v="Michaela L"/>
    <s v="Spannaus"/>
    <x v="1140"/>
    <x v="644"/>
    <x v="0"/>
    <x v="0"/>
    <x v="1"/>
    <s v="No"/>
    <x v="0"/>
    <x v="3"/>
    <x v="0"/>
    <s v="2-Nov-2003"/>
    <x v="12"/>
    <n v="17468.98"/>
    <x v="0"/>
    <s v="tier - 1"/>
    <x v="1"/>
  </r>
  <r>
    <s v="Id1771"/>
    <s v="Ms."/>
    <s v="Shalaleh"/>
    <s v="Tarbiat"/>
    <x v="809"/>
    <x v="319"/>
    <x v="0"/>
    <x v="0"/>
    <x v="1"/>
    <s v="No"/>
    <x v="0"/>
    <x v="1"/>
    <x v="2"/>
    <s v="8-Jun-1971"/>
    <x v="33"/>
    <n v="17479.53"/>
    <x v="2"/>
    <s v="tier - 1"/>
    <x v="1"/>
  </r>
  <r>
    <s v="Id1772"/>
    <s v="Ms."/>
    <s v="Karen"/>
    <s v="Pulkkinen"/>
    <x v="892"/>
    <x v="280"/>
    <x v="0"/>
    <x v="0"/>
    <x v="1"/>
    <s v="No"/>
    <x v="0"/>
    <x v="2"/>
    <x v="2"/>
    <s v="29-Dec-1990"/>
    <x v="16"/>
    <n v="17496.310000000001"/>
    <x v="2"/>
    <s v="tier - 2"/>
    <x v="2"/>
  </r>
  <r>
    <s v="Id1773"/>
    <s v="Ms."/>
    <s v="Zuzana"/>
    <s v="Trnovcova"/>
    <x v="355"/>
    <x v="149"/>
    <x v="0"/>
    <x v="1"/>
    <x v="1"/>
    <s v="No"/>
    <x v="3"/>
    <x v="0"/>
    <x v="1"/>
    <s v="16-Jun-1965"/>
    <x v="39"/>
    <n v="17505.650000000001"/>
    <x v="2"/>
    <s v="tier - 2"/>
    <x v="9"/>
  </r>
  <r>
    <s v="Id1774"/>
    <s v="Mr."/>
    <s v="Daniel J."/>
    <s v="Anthony"/>
    <x v="402"/>
    <x v="429"/>
    <x v="0"/>
    <x v="0"/>
    <x v="1"/>
    <s v="No"/>
    <x v="0"/>
    <x v="0"/>
    <x v="0"/>
    <s v="12-Jul-1968"/>
    <x v="36"/>
    <n v="17507.47"/>
    <x v="2"/>
    <s v="tier - 1"/>
    <x v="14"/>
  </r>
  <r>
    <s v="Id1775"/>
    <s v="Ms."/>
    <s v="Alexandra"/>
    <s v="Hetrick"/>
    <x v="1141"/>
    <x v="445"/>
    <x v="0"/>
    <x v="0"/>
    <x v="1"/>
    <s v="yes"/>
    <x v="0"/>
    <x v="2"/>
    <x v="0"/>
    <s v="16-Nov-1963"/>
    <x v="42"/>
    <n v="17556.88"/>
    <x v="2"/>
    <s v="tier - 2"/>
    <x v="1"/>
  </r>
  <r>
    <s v="Id1776"/>
    <s v="Ms."/>
    <s v="Jessica"/>
    <s v="Stern"/>
    <x v="429"/>
    <x v="27"/>
    <x v="0"/>
    <x v="1"/>
    <x v="1"/>
    <s v="No"/>
    <x v="3"/>
    <x v="2"/>
    <x v="2"/>
    <s v="25-Aug-2002"/>
    <x v="5"/>
    <n v="17560.38"/>
    <x v="2"/>
    <s v="tier - 1"/>
    <x v="1"/>
  </r>
  <r>
    <s v="Id1777"/>
    <s v="Mr."/>
    <s v="Matthew M"/>
    <s v="Newman"/>
    <x v="397"/>
    <x v="155"/>
    <x v="0"/>
    <x v="0"/>
    <x v="1"/>
    <s v="yes"/>
    <x v="3"/>
    <x v="1"/>
    <x v="1"/>
    <s v="26-Jul-1970"/>
    <x v="33"/>
    <n v="17584.72"/>
    <x v="2"/>
    <s v="tier - 3"/>
    <x v="1"/>
  </r>
  <r>
    <s v="Id1778"/>
    <s v="Ms."/>
    <s v="Nadine A."/>
    <s v="Reasoner"/>
    <x v="1142"/>
    <x v="259"/>
    <x v="0"/>
    <x v="0"/>
    <x v="1"/>
    <s v="No"/>
    <x v="0"/>
    <x v="2"/>
    <x v="1"/>
    <s v="25-Oct-1990"/>
    <x v="16"/>
    <n v="17626.240000000002"/>
    <x v="2"/>
    <s v="tier - 3"/>
    <x v="0"/>
  </r>
  <r>
    <s v="Id1779"/>
    <s v="Mr."/>
    <s v="Peter J. Jr."/>
    <s v="Mone"/>
    <x v="94"/>
    <x v="103"/>
    <x v="0"/>
    <x v="0"/>
    <x v="1"/>
    <s v="No"/>
    <x v="0"/>
    <x v="0"/>
    <x v="2"/>
    <s v="1-Jul-1994"/>
    <x v="11"/>
    <n v="17663.14"/>
    <x v="2"/>
    <s v="tier - 3"/>
    <x v="0"/>
  </r>
  <r>
    <s v="Id1780"/>
    <s v="Ms."/>
    <s v="Colleen M"/>
    <s v="Powers"/>
    <x v="264"/>
    <x v="221"/>
    <x v="0"/>
    <x v="0"/>
    <x v="1"/>
    <s v="yes"/>
    <x v="3"/>
    <x v="0"/>
    <x v="0"/>
    <s v="14-Jul-2003"/>
    <x v="12"/>
    <n v="17748.509999999998"/>
    <x v="2"/>
    <s v="tier - 1"/>
    <x v="1"/>
  </r>
  <r>
    <s v="Id1781"/>
    <s v="Ms."/>
    <s v="Julie A."/>
    <s v="Ulery"/>
    <x v="1143"/>
    <x v="185"/>
    <x v="0"/>
    <x v="0"/>
    <x v="1"/>
    <s v="yes"/>
    <x v="3"/>
    <x v="1"/>
    <x v="0"/>
    <s v="21-Jun-1966"/>
    <x v="37"/>
    <n v="17777.73"/>
    <x v="2"/>
    <s v="tier - 3"/>
    <x v="1"/>
  </r>
  <r>
    <s v="Id1782"/>
    <s v="Mr."/>
    <s v="Douglas W"/>
    <s v="Haines"/>
    <x v="312"/>
    <x v="139"/>
    <x v="0"/>
    <x v="1"/>
    <x v="1"/>
    <s v="yes"/>
    <x v="3"/>
    <x v="1"/>
    <x v="2"/>
    <s v="10-Oct-1979"/>
    <x v="25"/>
    <n v="17779.939999999999"/>
    <x v="2"/>
    <s v="tier - 2"/>
    <x v="1"/>
  </r>
  <r>
    <s v="Id1783"/>
    <s v="Ms."/>
    <s v="Catherine"/>
    <s v="Airoldi"/>
    <x v="1144"/>
    <x v="335"/>
    <x v="0"/>
    <x v="0"/>
    <x v="1"/>
    <s v="No"/>
    <x v="0"/>
    <x v="2"/>
    <x v="2"/>
    <s v="8-Dec-1963"/>
    <x v="42"/>
    <n v="17832.599999999999"/>
    <x v="2"/>
    <s v="tier - 2"/>
    <x v="1"/>
  </r>
  <r>
    <s v="Id1784"/>
    <s v="Mr."/>
    <s v="James A"/>
    <s v="Mattis"/>
    <x v="1145"/>
    <x v="328"/>
    <x v="0"/>
    <x v="0"/>
    <x v="1"/>
    <s v="yes"/>
    <x v="3"/>
    <x v="0"/>
    <x v="2"/>
    <s v="12-Dec-1976"/>
    <x v="35"/>
    <n v="17862.919999999998"/>
    <x v="2"/>
    <s v="tier - 2"/>
    <x v="1"/>
  </r>
  <r>
    <s v="Id1785"/>
    <s v="Mr."/>
    <s v="Youngseong"/>
    <s v="Cho"/>
    <x v="1146"/>
    <x v="374"/>
    <x v="0"/>
    <x v="0"/>
    <x v="1"/>
    <s v="yes"/>
    <x v="0"/>
    <x v="0"/>
    <x v="2"/>
    <s v="26-Aug-1997"/>
    <x v="6"/>
    <n v="17878.900000000001"/>
    <x v="2"/>
    <s v="tier - 2"/>
    <x v="8"/>
  </r>
  <r>
    <s v="Id1786"/>
    <s v="Mr."/>
    <s v="John"/>
    <s v="Reumann"/>
    <x v="1147"/>
    <x v="645"/>
    <x v="0"/>
    <x v="0"/>
    <x v="1"/>
    <s v="No"/>
    <x v="0"/>
    <x v="3"/>
    <x v="0"/>
    <s v="12-Nov-1979"/>
    <x v="25"/>
    <n v="17882.669999999998"/>
    <x v="2"/>
    <s v="tier - 3"/>
    <x v="1"/>
  </r>
  <r>
    <s v="Id1787"/>
    <s v="Mr."/>
    <s v="Brandon S."/>
    <s v="Cooper"/>
    <x v="1098"/>
    <x v="623"/>
    <x v="0"/>
    <x v="1"/>
    <x v="1"/>
    <s v="No"/>
    <x v="3"/>
    <x v="3"/>
    <x v="1"/>
    <s v="4-Dec-1989"/>
    <x v="13"/>
    <n v="17904.53"/>
    <x v="2"/>
    <s v="tier - 2"/>
    <x v="12"/>
  </r>
  <r>
    <s v="Id1788"/>
    <s v="Mr."/>
    <s v="Sean P"/>
    <s v="Kennedy"/>
    <x v="1148"/>
    <x v="109"/>
    <x v="0"/>
    <x v="0"/>
    <x v="1"/>
    <s v="yes"/>
    <x v="3"/>
    <x v="1"/>
    <x v="1"/>
    <s v="17-Oct-1977"/>
    <x v="26"/>
    <n v="17929.3"/>
    <x v="2"/>
    <s v="tier - 2"/>
    <x v="0"/>
  </r>
  <r>
    <s v="Id1789"/>
    <s v="Mr."/>
    <s v="Scott"/>
    <s v="Cichon"/>
    <x v="1089"/>
    <x v="120"/>
    <x v="0"/>
    <x v="0"/>
    <x v="1"/>
    <s v="No"/>
    <x v="3"/>
    <x v="3"/>
    <x v="2"/>
    <s v="28-Sep-2001"/>
    <x v="3"/>
    <n v="17942.11"/>
    <x v="2"/>
    <s v="tier - 2"/>
    <x v="2"/>
  </r>
  <r>
    <s v="Id1790"/>
    <s v="Mr."/>
    <s v="Janez"/>
    <s v="Maroevic"/>
    <x v="671"/>
    <x v="259"/>
    <x v="0"/>
    <x v="0"/>
    <x v="1"/>
    <s v="No"/>
    <x v="3"/>
    <x v="0"/>
    <x v="1"/>
    <s v="27-Jun-1975"/>
    <x v="31"/>
    <n v="18031.16"/>
    <x v="2"/>
    <s v="tier - 3"/>
    <x v="9"/>
  </r>
  <r>
    <s v="Id1791"/>
    <s v="Mr."/>
    <s v="John I. Jr."/>
    <s v="Martin"/>
    <x v="314"/>
    <x v="151"/>
    <x v="1"/>
    <x v="0"/>
    <x v="1"/>
    <s v="No"/>
    <x v="3"/>
    <x v="0"/>
    <x v="2"/>
    <s v="17-Oct-1965"/>
    <x v="39"/>
    <n v="18031.189999999999"/>
    <x v="2"/>
    <s v="tier - 2"/>
    <x v="1"/>
  </r>
  <r>
    <s v="Id1792"/>
    <s v="Ms."/>
    <s v="Heather"/>
    <s v="Schulz"/>
    <x v="875"/>
    <x v="278"/>
    <x v="0"/>
    <x v="0"/>
    <x v="1"/>
    <s v="No"/>
    <x v="0"/>
    <x v="0"/>
    <x v="0"/>
    <s v="24-Oct-1999"/>
    <x v="7"/>
    <n v="18033.97"/>
    <x v="2"/>
    <s v="tier - 1"/>
    <x v="1"/>
  </r>
  <r>
    <s v="Id1793"/>
    <s v="Mr."/>
    <s v="Michael"/>
    <s v="Capriolo"/>
    <x v="1149"/>
    <x v="470"/>
    <x v="0"/>
    <x v="0"/>
    <x v="1"/>
    <s v="yes"/>
    <x v="3"/>
    <x v="2"/>
    <x v="2"/>
    <s v="12-Jul-1993"/>
    <x v="1"/>
    <n v="18157.88"/>
    <x v="2"/>
    <s v="tier - 1"/>
    <x v="1"/>
  </r>
  <r>
    <s v="Id1794"/>
    <s v="Ms."/>
    <s v="Kathleen"/>
    <s v="Borleis"/>
    <x v="306"/>
    <x v="646"/>
    <x v="0"/>
    <x v="0"/>
    <x v="1"/>
    <s v="yes"/>
    <x v="0"/>
    <x v="2"/>
    <x v="0"/>
    <s v="4-Jul-1963"/>
    <x v="42"/>
    <n v="18208.34"/>
    <x v="2"/>
    <s v="tier - 2"/>
    <x v="14"/>
  </r>
  <r>
    <s v="Id1795"/>
    <s v="Mr."/>
    <s v="Ryan M"/>
    <s v="Kramer"/>
    <x v="1150"/>
    <x v="647"/>
    <x v="0"/>
    <x v="0"/>
    <x v="1"/>
    <s v="No"/>
    <x v="0"/>
    <x v="3"/>
    <x v="0"/>
    <s v="15-Jun-1997"/>
    <x v="6"/>
    <n v="18218.16"/>
    <x v="2"/>
    <s v="tier - 1"/>
    <x v="0"/>
  </r>
  <r>
    <s v="Id1796"/>
    <s v="Ms."/>
    <s v="Sara"/>
    <s v="Conrad"/>
    <x v="754"/>
    <x v="87"/>
    <x v="0"/>
    <x v="0"/>
    <x v="1"/>
    <s v="No"/>
    <x v="0"/>
    <x v="0"/>
    <x v="1"/>
    <s v="10-Sep-2004"/>
    <x v="9"/>
    <n v="18223.45"/>
    <x v="2"/>
    <s v="tier - 3"/>
    <x v="0"/>
  </r>
  <r>
    <s v="Id1797"/>
    <s v="Mr."/>
    <s v="Deniz"/>
    <s v="Karakoyunlu"/>
    <x v="604"/>
    <x v="236"/>
    <x v="0"/>
    <x v="0"/>
    <x v="1"/>
    <s v="No"/>
    <x v="3"/>
    <x v="2"/>
    <x v="1"/>
    <s v="3-Aug-1995"/>
    <x v="4"/>
    <n v="18246.5"/>
    <x v="2"/>
    <s v="tier - 1"/>
    <x v="0"/>
  </r>
  <r>
    <s v="Id1798"/>
    <s v="Ms."/>
    <s v="Shannon L."/>
    <s v="Desrosiers"/>
    <x v="1108"/>
    <x v="196"/>
    <x v="0"/>
    <x v="0"/>
    <x v="1"/>
    <s v="No"/>
    <x v="0"/>
    <x v="1"/>
    <x v="2"/>
    <s v="25-Dec-1992"/>
    <x v="0"/>
    <n v="18259.22"/>
    <x v="2"/>
    <s v="tier - 3"/>
    <x v="2"/>
  </r>
  <r>
    <s v="Id1799"/>
    <s v="Ms."/>
    <s v="Kaitlin M."/>
    <s v="O'Mara"/>
    <x v="1151"/>
    <x v="196"/>
    <x v="0"/>
    <x v="0"/>
    <x v="1"/>
    <s v="No"/>
    <x v="0"/>
    <x v="2"/>
    <x v="2"/>
    <s v="4-Jul-1995"/>
    <x v="4"/>
    <n v="18310.740000000002"/>
    <x v="2"/>
    <s v="tier - 3"/>
    <x v="1"/>
  </r>
  <r>
    <s v="Id1800"/>
    <s v="Mr."/>
    <s v="Alfredo"/>
    <s v="Shabot Marcos"/>
    <x v="795"/>
    <x v="216"/>
    <x v="0"/>
    <x v="0"/>
    <x v="1"/>
    <s v="No"/>
    <x v="3"/>
    <x v="0"/>
    <x v="1"/>
    <s v="15-Dec-1999"/>
    <x v="7"/>
    <n v="18328.240000000002"/>
    <x v="2"/>
    <s v="tier - 2"/>
    <x v="0"/>
  </r>
  <r>
    <s v="Id1801"/>
    <s v="Ms."/>
    <s v="Kristen"/>
    <s v="Comment"/>
    <x v="1152"/>
    <x v="178"/>
    <x v="0"/>
    <x v="0"/>
    <x v="1"/>
    <s v="No"/>
    <x v="3"/>
    <x v="0"/>
    <x v="1"/>
    <s v="26-Sep-1964"/>
    <x v="38"/>
    <n v="18443.11"/>
    <x v="2"/>
    <s v="tier - 2"/>
    <x v="1"/>
  </r>
  <r>
    <s v="Id1802"/>
    <s v="Mr."/>
    <s v="Daniel"/>
    <s v="Moss"/>
    <x v="662"/>
    <x v="358"/>
    <x v="0"/>
    <x v="0"/>
    <x v="1"/>
    <s v="No"/>
    <x v="3"/>
    <x v="0"/>
    <x v="2"/>
    <s v="12-Aug-1986"/>
    <x v="18"/>
    <n v="18608.259999999998"/>
    <x v="2"/>
    <s v="tier - 3"/>
    <x v="2"/>
  </r>
  <r>
    <s v="Id1803"/>
    <s v="Mr."/>
    <s v="Jonathan"/>
    <s v="Guzman"/>
    <x v="1153"/>
    <x v="192"/>
    <x v="0"/>
    <x v="0"/>
    <x v="1"/>
    <s v="No"/>
    <x v="3"/>
    <x v="1"/>
    <x v="2"/>
    <s v="23-Sep-1998"/>
    <x v="2"/>
    <n v="18648.419999999998"/>
    <x v="2"/>
    <s v="tier - 1"/>
    <x v="4"/>
  </r>
  <r>
    <s v="Id1804"/>
    <s v="Mr."/>
    <s v="Troy"/>
    <s v="Cox"/>
    <x v="346"/>
    <x v="31"/>
    <x v="0"/>
    <x v="0"/>
    <x v="1"/>
    <s v="No"/>
    <x v="3"/>
    <x v="1"/>
    <x v="2"/>
    <s v="17-Oct-1970"/>
    <x v="33"/>
    <n v="18682.740000000002"/>
    <x v="2"/>
    <s v="tier - 3"/>
    <x v="1"/>
  </r>
  <r>
    <s v="Id1805"/>
    <s v="Mr."/>
    <s v="Daniel C"/>
    <s v="Clash"/>
    <x v="746"/>
    <x v="508"/>
    <x v="1"/>
    <x v="0"/>
    <x v="1"/>
    <s v="No"/>
    <x v="3"/>
    <x v="0"/>
    <x v="2"/>
    <s v="30-Aug-1967"/>
    <x v="40"/>
    <n v="18694.689999999999"/>
    <x v="2"/>
    <s v="tier - 1"/>
    <x v="9"/>
  </r>
  <r>
    <s v="Id1806"/>
    <s v="Ms."/>
    <s v="Lauren"/>
    <s v="Blankenship"/>
    <x v="349"/>
    <x v="576"/>
    <x v="0"/>
    <x v="0"/>
    <x v="1"/>
    <s v="No"/>
    <x v="0"/>
    <x v="0"/>
    <x v="2"/>
    <s v="27-Dec-1992"/>
    <x v="0"/>
    <n v="18765.88"/>
    <x v="2"/>
    <s v="tier - 2"/>
    <x v="1"/>
  </r>
  <r>
    <s v="Id1807"/>
    <s v="Ms."/>
    <s v="Jennefer"/>
    <s v="Lloyd"/>
    <x v="1154"/>
    <x v="648"/>
    <x v="0"/>
    <x v="0"/>
    <x v="1"/>
    <s v="yes"/>
    <x v="3"/>
    <x v="2"/>
    <x v="0"/>
    <s v="19-Nov-1979"/>
    <x v="25"/>
    <n v="18767.740000000002"/>
    <x v="2"/>
    <s v="tier - 1"/>
    <x v="0"/>
  </r>
  <r>
    <s v="Id1808"/>
    <s v="Ms."/>
    <s v="Tracey L."/>
    <s v="Kong"/>
    <x v="1155"/>
    <x v="6"/>
    <x v="0"/>
    <x v="0"/>
    <x v="1"/>
    <s v="No"/>
    <x v="0"/>
    <x v="3"/>
    <x v="1"/>
    <s v="28-Nov-1995"/>
    <x v="4"/>
    <n v="18804.75"/>
    <x v="2"/>
    <s v="tier - 1"/>
    <x v="1"/>
  </r>
  <r>
    <s v="Id1809"/>
    <s v="Ms."/>
    <s v="Ashley"/>
    <s v="Benson"/>
    <x v="374"/>
    <x v="67"/>
    <x v="0"/>
    <x v="0"/>
    <x v="1"/>
    <s v="No"/>
    <x v="0"/>
    <x v="2"/>
    <x v="2"/>
    <s v="15-Oct-1979"/>
    <x v="25"/>
    <n v="18806.150000000001"/>
    <x v="2"/>
    <s v="tier - 2"/>
    <x v="0"/>
  </r>
  <r>
    <s v="Id1810"/>
    <s v="Ms."/>
    <s v="Cindy"/>
    <s v="Huntington"/>
    <x v="192"/>
    <x v="219"/>
    <x v="0"/>
    <x v="0"/>
    <x v="1"/>
    <s v="No"/>
    <x v="3"/>
    <x v="2"/>
    <x v="2"/>
    <s v="18-Dec-1962"/>
    <x v="41"/>
    <n v="18815.53"/>
    <x v="2"/>
    <s v="tier - 1"/>
    <x v="9"/>
  </r>
  <r>
    <s v="Id1811"/>
    <s v="Ms."/>
    <s v="Esther"/>
    <s v="Kendall"/>
    <x v="1156"/>
    <x v="191"/>
    <x v="0"/>
    <x v="0"/>
    <x v="1"/>
    <s v="No"/>
    <x v="3"/>
    <x v="2"/>
    <x v="2"/>
    <s v="24-Jul-2003"/>
    <x v="12"/>
    <n v="18838.7"/>
    <x v="2"/>
    <s v="tier - 3"/>
    <x v="1"/>
  </r>
  <r>
    <s v="Id1812"/>
    <s v="Ms."/>
    <s v="Jackie"/>
    <s v="Gast"/>
    <x v="1157"/>
    <x v="416"/>
    <x v="0"/>
    <x v="0"/>
    <x v="1"/>
    <s v="yes"/>
    <x v="0"/>
    <x v="2"/>
    <x v="0"/>
    <s v="6-Dec-1963"/>
    <x v="42"/>
    <n v="18883.330000000002"/>
    <x v="2"/>
    <s v="tier - 1"/>
    <x v="14"/>
  </r>
  <r>
    <s v="Id1813"/>
    <s v="Mr."/>
    <s v="Timothy P."/>
    <s v="Scanlin"/>
    <x v="1158"/>
    <x v="1"/>
    <x v="0"/>
    <x v="0"/>
    <x v="1"/>
    <s v="No"/>
    <x v="0"/>
    <x v="3"/>
    <x v="1"/>
    <s v="27-Sep-1995"/>
    <x v="4"/>
    <n v="18903.490000000002"/>
    <x v="2"/>
    <s v="tier - 2"/>
    <x v="8"/>
  </r>
  <r>
    <s v="Id1814"/>
    <s v="Ms."/>
    <s v="Lauren"/>
    <s v="Philbrook"/>
    <x v="747"/>
    <x v="637"/>
    <x v="0"/>
    <x v="1"/>
    <x v="1"/>
    <s v="No"/>
    <x v="3"/>
    <x v="1"/>
    <x v="1"/>
    <s v="3-Aug-1969"/>
    <x v="34"/>
    <n v="18932.810000000001"/>
    <x v="2"/>
    <s v="tier - 3"/>
    <x v="1"/>
  </r>
  <r>
    <s v="Id1815"/>
    <s v="Mr."/>
    <s v="Benjamin"/>
    <s v="Cowan"/>
    <x v="1035"/>
    <x v="243"/>
    <x v="0"/>
    <x v="0"/>
    <x v="1"/>
    <s v="No"/>
    <x v="0"/>
    <x v="0"/>
    <x v="2"/>
    <s v="20-Oct-1963"/>
    <x v="42"/>
    <n v="18954.560000000001"/>
    <x v="2"/>
    <s v="tier - 1"/>
    <x v="14"/>
  </r>
  <r>
    <s v="Id1816"/>
    <s v="Mr."/>
    <s v="Hugo M"/>
    <s v="Sousa"/>
    <x v="1159"/>
    <x v="199"/>
    <x v="0"/>
    <x v="1"/>
    <x v="1"/>
    <s v="No"/>
    <x v="3"/>
    <x v="0"/>
    <x v="2"/>
    <s v="6-Aug-1998"/>
    <x v="2"/>
    <n v="18955.22"/>
    <x v="2"/>
    <s v="tier - 3"/>
    <x v="2"/>
  </r>
  <r>
    <s v="Id1817"/>
    <s v="Mr."/>
    <s v="Daniel J. Jr."/>
    <s v="Stanton"/>
    <x v="1160"/>
    <x v="352"/>
    <x v="0"/>
    <x v="1"/>
    <x v="1"/>
    <s v="No"/>
    <x v="3"/>
    <x v="3"/>
    <x v="2"/>
    <s v="30-Nov-1992"/>
    <x v="0"/>
    <n v="18963.169999999998"/>
    <x v="2"/>
    <s v="tier - 1"/>
    <x v="0"/>
  </r>
  <r>
    <s v="Id1818"/>
    <s v="Mr."/>
    <s v="Justin R"/>
    <s v="Mollak"/>
    <x v="160"/>
    <x v="166"/>
    <x v="0"/>
    <x v="0"/>
    <x v="1"/>
    <s v="No"/>
    <x v="0"/>
    <x v="0"/>
    <x v="2"/>
    <s v="24-Oct-1988"/>
    <x v="15"/>
    <n v="18972.5"/>
    <x v="2"/>
    <s v="tier - 3"/>
    <x v="0"/>
  </r>
  <r>
    <s v="Id1819"/>
    <s v="Mr."/>
    <s v="Colin"/>
    <s v="Bell"/>
    <x v="40"/>
    <x v="122"/>
    <x v="0"/>
    <x v="0"/>
    <x v="1"/>
    <s v="No"/>
    <x v="0"/>
    <x v="0"/>
    <x v="2"/>
    <s v="19-Dec-1983"/>
    <x v="22"/>
    <n v="19023.259999999998"/>
    <x v="2"/>
    <s v="tier - 3"/>
    <x v="2"/>
  </r>
  <r>
    <s v="Id1820"/>
    <s v="Mr."/>
    <s v="Rob"/>
    <s v="Weston"/>
    <x v="1079"/>
    <x v="436"/>
    <x v="0"/>
    <x v="0"/>
    <x v="1"/>
    <s v="No"/>
    <x v="0"/>
    <x v="0"/>
    <x v="2"/>
    <s v="5-Jun-1989"/>
    <x v="15"/>
    <n v="19040.88"/>
    <x v="2"/>
    <s v="tier - 3"/>
    <x v="2"/>
  </r>
  <r>
    <s v="Id1821"/>
    <s v="Mr."/>
    <s v="Patrick"/>
    <s v="Rabuzzi"/>
    <x v="384"/>
    <x v="649"/>
    <x v="0"/>
    <x v="0"/>
    <x v="1"/>
    <s v="yes"/>
    <x v="0"/>
    <x v="1"/>
    <x v="0"/>
    <s v="28-Sep-1993"/>
    <x v="1"/>
    <n v="19107.78"/>
    <x v="2"/>
    <s v="tier - 2"/>
    <x v="0"/>
  </r>
  <r>
    <s v="Id1822"/>
    <s v="Mr."/>
    <s v="Austin D"/>
    <s v="Hendrix"/>
    <x v="65"/>
    <x v="166"/>
    <x v="0"/>
    <x v="0"/>
    <x v="1"/>
    <s v="yes"/>
    <x v="0"/>
    <x v="0"/>
    <x v="2"/>
    <s v="2-Jul-1979"/>
    <x v="25"/>
    <n v="19144.580000000002"/>
    <x v="2"/>
    <s v="tier - 1"/>
    <x v="8"/>
  </r>
  <r>
    <s v="Id1823"/>
    <s v="Ms."/>
    <s v="Brittany"/>
    <s v="Van Nielen"/>
    <x v="43"/>
    <x v="127"/>
    <x v="0"/>
    <x v="0"/>
    <x v="1"/>
    <s v="No"/>
    <x v="3"/>
    <x v="0"/>
    <x v="2"/>
    <s v="16-Sep-1991"/>
    <x v="14"/>
    <n v="19199.939999999999"/>
    <x v="2"/>
    <s v="tier - 3"/>
    <x v="2"/>
  </r>
  <r>
    <s v="Id1824"/>
    <s v="Mr."/>
    <s v="Matthew T"/>
    <s v="Blanton"/>
    <x v="722"/>
    <x v="351"/>
    <x v="1"/>
    <x v="0"/>
    <x v="1"/>
    <s v="No"/>
    <x v="3"/>
    <x v="0"/>
    <x v="2"/>
    <s v="28-Dec-1985"/>
    <x v="20"/>
    <n v="19214.71"/>
    <x v="2"/>
    <s v="tier - 3"/>
    <x v="0"/>
  </r>
  <r>
    <s v="Id1825"/>
    <s v="Ms."/>
    <s v="Becky G."/>
    <s v="Schout"/>
    <x v="312"/>
    <x v="124"/>
    <x v="0"/>
    <x v="0"/>
    <x v="1"/>
    <s v="No"/>
    <x v="0"/>
    <x v="1"/>
    <x v="2"/>
    <s v="29-Jul-1967"/>
    <x v="40"/>
    <n v="19259.96"/>
    <x v="2"/>
    <s v="tier - 1"/>
    <x v="1"/>
  </r>
  <r>
    <s v="Id1826"/>
    <s v="Ms."/>
    <s v="Virginie"/>
    <s v="Schmaltz"/>
    <x v="1041"/>
    <x v="82"/>
    <x v="0"/>
    <x v="0"/>
    <x v="1"/>
    <s v="yes"/>
    <x v="0"/>
    <x v="1"/>
    <x v="2"/>
    <s v="15-Nov-1966"/>
    <x v="37"/>
    <n v="19321.060000000001"/>
    <x v="2"/>
    <s v="tier - 1"/>
    <x v="1"/>
  </r>
  <r>
    <s v="Id1827"/>
    <s v="Ms."/>
    <s v="Allison A"/>
    <s v="Eagen"/>
    <x v="1161"/>
    <x v="81"/>
    <x v="0"/>
    <x v="0"/>
    <x v="1"/>
    <s v="No"/>
    <x v="0"/>
    <x v="1"/>
    <x v="2"/>
    <s v="24-Aug-1991"/>
    <x v="14"/>
    <n v="19350.37"/>
    <x v="2"/>
    <s v="tier - 3"/>
    <x v="0"/>
  </r>
  <r>
    <s v="Id1828"/>
    <s v="Ms."/>
    <s v="Julie"/>
    <s v="Rotramel"/>
    <x v="32"/>
    <x v="267"/>
    <x v="1"/>
    <x v="0"/>
    <x v="1"/>
    <s v="No"/>
    <x v="3"/>
    <x v="0"/>
    <x v="2"/>
    <s v="30-Jun-1987"/>
    <x v="17"/>
    <n v="19362"/>
    <x v="2"/>
    <s v="tier - 3"/>
    <x v="0"/>
  </r>
  <r>
    <s v="Id1829"/>
    <s v="Ms."/>
    <s v="Katherine"/>
    <s v="Prevost"/>
    <x v="559"/>
    <x v="249"/>
    <x v="0"/>
    <x v="0"/>
    <x v="1"/>
    <s v="No"/>
    <x v="0"/>
    <x v="2"/>
    <x v="2"/>
    <s v="6-Sep-1993"/>
    <x v="1"/>
    <n v="19442.349999999999"/>
    <x v="2"/>
    <s v="tier - 3"/>
    <x v="1"/>
  </r>
  <r>
    <s v="Id1830"/>
    <s v="Mr."/>
    <s v="Caleb"/>
    <s v="Boyd"/>
    <x v="19"/>
    <x v="189"/>
    <x v="0"/>
    <x v="0"/>
    <x v="1"/>
    <s v="yes"/>
    <x v="3"/>
    <x v="0"/>
    <x v="2"/>
    <s v="15-Dec-1982"/>
    <x v="23"/>
    <n v="19444.27"/>
    <x v="2"/>
    <s v="tier - 1"/>
    <x v="0"/>
  </r>
  <r>
    <s v="Id1831"/>
    <s v="Ms."/>
    <s v="Jaime"/>
    <s v="Dawes"/>
    <x v="473"/>
    <x v="236"/>
    <x v="0"/>
    <x v="1"/>
    <x v="1"/>
    <s v="No"/>
    <x v="3"/>
    <x v="2"/>
    <x v="1"/>
    <s v="30-Nov-1987"/>
    <x v="17"/>
    <n v="19496.72"/>
    <x v="2"/>
    <s v="tier - 3"/>
    <x v="4"/>
  </r>
  <r>
    <s v="Id1832"/>
    <s v="Ms."/>
    <s v="Hannah"/>
    <s v="Jennings"/>
    <x v="1022"/>
    <x v="198"/>
    <x v="0"/>
    <x v="0"/>
    <x v="1"/>
    <s v="No"/>
    <x v="3"/>
    <x v="1"/>
    <x v="2"/>
    <s v="8-Nov-1980"/>
    <x v="24"/>
    <n v="19515.54"/>
    <x v="2"/>
    <s v="tier - 1"/>
    <x v="0"/>
  </r>
  <r>
    <s v="Id1833"/>
    <s v="Mr."/>
    <s v="Zachariah"/>
    <s v="Nyambaso"/>
    <x v="1162"/>
    <x v="268"/>
    <x v="0"/>
    <x v="0"/>
    <x v="1"/>
    <s v="yes"/>
    <x v="3"/>
    <x v="0"/>
    <x v="1"/>
    <s v="19-Aug-1992"/>
    <x v="0"/>
    <n v="19521.97"/>
    <x v="2"/>
    <s v="tier - 2"/>
    <x v="0"/>
  </r>
  <r>
    <s v="Id1834"/>
    <s v="Ms."/>
    <s v="Patricia A"/>
    <s v="Shaffer"/>
    <x v="1163"/>
    <x v="100"/>
    <x v="0"/>
    <x v="0"/>
    <x v="1"/>
    <s v="No"/>
    <x v="3"/>
    <x v="2"/>
    <x v="1"/>
    <s v="17-Sep-1985"/>
    <x v="20"/>
    <n v="19539.240000000002"/>
    <x v="2"/>
    <s v="tier - 1"/>
    <x v="0"/>
  </r>
  <r>
    <s v="Id1835"/>
    <s v="Mrs"/>
    <s v=".  Elizabeth A."/>
    <s v="Corkum"/>
    <x v="1164"/>
    <x v="120"/>
    <x v="0"/>
    <x v="1"/>
    <x v="1"/>
    <s v="No"/>
    <x v="3"/>
    <x v="0"/>
    <x v="2"/>
    <s v="14-Jul-1963"/>
    <x v="42"/>
    <n v="19551.34"/>
    <x v="2"/>
    <s v="tier - 3"/>
    <x v="1"/>
  </r>
  <r>
    <s v="Id1836"/>
    <s v="Mr."/>
    <s v="Benjamin"/>
    <s v="Pedersen"/>
    <x v="910"/>
    <x v="203"/>
    <x v="0"/>
    <x v="0"/>
    <x v="1"/>
    <s v="No"/>
    <x v="0"/>
    <x v="3"/>
    <x v="2"/>
    <s v="24-Sep-1978"/>
    <x v="27"/>
    <n v="19594.810000000001"/>
    <x v="2"/>
    <s v="tier - 1"/>
    <x v="8"/>
  </r>
  <r>
    <s v="Id1837"/>
    <s v="Mr."/>
    <s v="Breno"/>
    <s v="Melo"/>
    <x v="1165"/>
    <x v="106"/>
    <x v="0"/>
    <x v="0"/>
    <x v="1"/>
    <s v="No"/>
    <x v="0"/>
    <x v="3"/>
    <x v="1"/>
    <s v="27-Aug-1994"/>
    <x v="11"/>
    <n v="19673.34"/>
    <x v="2"/>
    <s v="tier - 2"/>
    <x v="1"/>
  </r>
  <r>
    <s v="Id1838"/>
    <s v="Mr."/>
    <s v="Takaya"/>
    <s v="Sakamoto"/>
    <x v="534"/>
    <x v="337"/>
    <x v="0"/>
    <x v="1"/>
    <x v="1"/>
    <s v="yes"/>
    <x v="3"/>
    <x v="0"/>
    <x v="2"/>
    <s v="8-Aug-1990"/>
    <x v="16"/>
    <n v="19719.689999999999"/>
    <x v="2"/>
    <s v="tier - 2"/>
    <x v="0"/>
  </r>
  <r>
    <s v="Id1839"/>
    <s v="Mr."/>
    <s v="Thomas IV"/>
    <s v="McMahon"/>
    <x v="982"/>
    <x v="366"/>
    <x v="0"/>
    <x v="0"/>
    <x v="1"/>
    <s v="yes"/>
    <x v="3"/>
    <x v="2"/>
    <x v="1"/>
    <s v="14-Jun-1972"/>
    <x v="30"/>
    <n v="19749.38"/>
    <x v="2"/>
    <s v="tier - 3"/>
    <x v="0"/>
  </r>
  <r>
    <s v="Id1840"/>
    <s v="Mr."/>
    <s v="Bradley E"/>
    <s v="Harris"/>
    <x v="1166"/>
    <x v="214"/>
    <x v="0"/>
    <x v="0"/>
    <x v="1"/>
    <s v="No"/>
    <x v="3"/>
    <x v="1"/>
    <x v="1"/>
    <s v="30-Oct-1979"/>
    <x v="25"/>
    <n v="19798.05"/>
    <x v="2"/>
    <s v="tier - 1"/>
    <x v="8"/>
  </r>
  <r>
    <s v="Id1841"/>
    <s v="Ms."/>
    <s v="Megan"/>
    <s v="Lombardo"/>
    <x v="1167"/>
    <x v="6"/>
    <x v="1"/>
    <x v="0"/>
    <x v="1"/>
    <s v="No"/>
    <x v="3"/>
    <x v="0"/>
    <x v="1"/>
    <s v="18-Oct-1997"/>
    <x v="6"/>
    <n v="19933.46"/>
    <x v="2"/>
    <s v="tier - 3"/>
    <x v="2"/>
  </r>
  <r>
    <s v="Id1842"/>
    <s v="Ms."/>
    <s v="Ruby J"/>
    <s v="Bode"/>
    <x v="37"/>
    <x v="507"/>
    <x v="0"/>
    <x v="0"/>
    <x v="1"/>
    <s v="No"/>
    <x v="0"/>
    <x v="0"/>
    <x v="2"/>
    <s v="9-Oct-1980"/>
    <x v="24"/>
    <n v="19964.75"/>
    <x v="2"/>
    <s v="tier - 2"/>
    <x v="8"/>
  </r>
  <r>
    <s v="Id1843"/>
    <s v="Mr."/>
    <s v="Bart"/>
    <s v="Johnson"/>
    <x v="66"/>
    <x v="3"/>
    <x v="0"/>
    <x v="0"/>
    <x v="1"/>
    <s v="No"/>
    <x v="0"/>
    <x v="0"/>
    <x v="1"/>
    <s v="10-Aug-1966"/>
    <x v="37"/>
    <n v="19995.29"/>
    <x v="2"/>
    <s v="tier - 3"/>
    <x v="14"/>
  </r>
  <r>
    <s v="Id1844"/>
    <s v="Mr."/>
    <s v="Robert A."/>
    <s v="Norcross"/>
    <x v="428"/>
    <x v="347"/>
    <x v="0"/>
    <x v="0"/>
    <x v="1"/>
    <s v="No"/>
    <x v="0"/>
    <x v="0"/>
    <x v="2"/>
    <s v="25-Jul-1988"/>
    <x v="15"/>
    <n v="20009.63"/>
    <x v="0"/>
    <s v="tier - 1"/>
    <x v="1"/>
  </r>
  <r>
    <s v="Id1845"/>
    <s v="Mr."/>
    <s v="Adam"/>
    <s v="Lazrus"/>
    <x v="422"/>
    <x v="191"/>
    <x v="0"/>
    <x v="0"/>
    <x v="1"/>
    <s v="No"/>
    <x v="0"/>
    <x v="1"/>
    <x v="2"/>
    <s v="6-Oct-1983"/>
    <x v="22"/>
    <n v="20149.32"/>
    <x v="0"/>
    <s v="tier - 1"/>
    <x v="5"/>
  </r>
  <r>
    <s v="Id1846"/>
    <s v="Mr."/>
    <s v="Yemane Adhane"/>
    <s v="Tsegay"/>
    <x v="409"/>
    <x v="125"/>
    <x v="0"/>
    <x v="0"/>
    <x v="1"/>
    <s v="No"/>
    <x v="0"/>
    <x v="0"/>
    <x v="2"/>
    <s v="9-Jul-2002"/>
    <x v="5"/>
    <n v="20167.34"/>
    <x v="1"/>
    <s v="tier - 3"/>
    <x v="2"/>
  </r>
  <r>
    <s v="Id1847"/>
    <s v="Mr."/>
    <s v="Jesse A."/>
    <s v="Schneider"/>
    <x v="295"/>
    <x v="236"/>
    <x v="0"/>
    <x v="0"/>
    <x v="1"/>
    <s v="No"/>
    <x v="0"/>
    <x v="1"/>
    <x v="1"/>
    <s v="8-Jun-1994"/>
    <x v="1"/>
    <n v="20177.669999999998"/>
    <x v="0"/>
    <s v="tier - 1"/>
    <x v="2"/>
  </r>
  <r>
    <s v="Id1848"/>
    <s v="Mr."/>
    <s v="Bird"/>
    <s v="Loreto"/>
    <x v="1034"/>
    <x v="321"/>
    <x v="0"/>
    <x v="0"/>
    <x v="1"/>
    <s v="No"/>
    <x v="0"/>
    <x v="1"/>
    <x v="2"/>
    <s v="17-Oct-1987"/>
    <x v="17"/>
    <n v="20234.849999999999"/>
    <x v="0"/>
    <s v="tier - 3"/>
    <x v="1"/>
  </r>
  <r>
    <s v="Id1849"/>
    <s v="Mr."/>
    <s v="Patrick M."/>
    <s v="Callahan"/>
    <x v="303"/>
    <x v="500"/>
    <x v="0"/>
    <x v="0"/>
    <x v="1"/>
    <s v="No"/>
    <x v="0"/>
    <x v="1"/>
    <x v="2"/>
    <s v="22-Aug-1966"/>
    <x v="37"/>
    <n v="20253.84"/>
    <x v="0"/>
    <s v="tier - 3"/>
    <x v="1"/>
  </r>
  <r>
    <s v="Id1850"/>
    <s v="Mr."/>
    <s v="Kyle"/>
    <s v="Timko"/>
    <x v="355"/>
    <x v="27"/>
    <x v="0"/>
    <x v="1"/>
    <x v="1"/>
    <s v="No"/>
    <x v="3"/>
    <x v="0"/>
    <x v="2"/>
    <s v="7-Sep-1993"/>
    <x v="1"/>
    <n v="20277.810000000001"/>
    <x v="1"/>
    <s v="tier - 3"/>
    <x v="5"/>
  </r>
  <r>
    <s v="Id1851"/>
    <s v="Mr."/>
    <s v="Ryan"/>
    <s v="Achatz"/>
    <x v="170"/>
    <x v="361"/>
    <x v="0"/>
    <x v="1"/>
    <x v="1"/>
    <s v="No"/>
    <x v="3"/>
    <x v="0"/>
    <x v="2"/>
    <s v="17-Sep-1985"/>
    <x v="20"/>
    <n v="20296.86"/>
    <x v="1"/>
    <s v="tier - 1"/>
    <x v="8"/>
  </r>
  <r>
    <s v="Id1852"/>
    <s v="Mr."/>
    <s v="Yuri"/>
    <s v="Horwitz"/>
    <x v="878"/>
    <x v="180"/>
    <x v="0"/>
    <x v="0"/>
    <x v="1"/>
    <s v="No"/>
    <x v="0"/>
    <x v="2"/>
    <x v="2"/>
    <s v="2-Jul-1962"/>
    <x v="41"/>
    <n v="20354.5"/>
    <x v="1"/>
    <s v="tier - 2"/>
    <x v="14"/>
  </r>
  <r>
    <s v="Id1853"/>
    <s v="Mr."/>
    <s v="Ryan"/>
    <s v="Gordyan"/>
    <x v="436"/>
    <x v="4"/>
    <x v="0"/>
    <x v="0"/>
    <x v="1"/>
    <s v="No"/>
    <x v="3"/>
    <x v="1"/>
    <x v="2"/>
    <s v="12-Jul-1985"/>
    <x v="20"/>
    <n v="20420.599999999999"/>
    <x v="1"/>
    <s v="tier - 2"/>
    <x v="2"/>
  </r>
  <r>
    <s v="Id1854"/>
    <s v="Ms."/>
    <s v="Debbie"/>
    <s v="Hetherington"/>
    <x v="586"/>
    <x v="52"/>
    <x v="0"/>
    <x v="0"/>
    <x v="1"/>
    <s v="yes"/>
    <x v="3"/>
    <x v="1"/>
    <x v="2"/>
    <s v="18-Oct-1962"/>
    <x v="41"/>
    <n v="20446.849999999999"/>
    <x v="0"/>
    <s v="tier - 1"/>
    <x v="1"/>
  </r>
  <r>
    <s v="Id1855"/>
    <s v="Mr."/>
    <s v="Mark D"/>
    <s v="Thompson"/>
    <x v="1168"/>
    <x v="385"/>
    <x v="0"/>
    <x v="0"/>
    <x v="1"/>
    <s v="yes"/>
    <x v="3"/>
    <x v="0"/>
    <x v="0"/>
    <s v="13-Oct-1969"/>
    <x v="34"/>
    <n v="20463"/>
    <x v="0"/>
    <s v="tier - 2"/>
    <x v="0"/>
  </r>
  <r>
    <s v="Id1856"/>
    <s v="Mr."/>
    <s v="Christopher"/>
    <s v="Battoo"/>
    <x v="425"/>
    <x v="650"/>
    <x v="0"/>
    <x v="0"/>
    <x v="1"/>
    <s v="yes"/>
    <x v="3"/>
    <x v="1"/>
    <x v="0"/>
    <s v="9-Jul-1966"/>
    <x v="37"/>
    <n v="20568.32"/>
    <x v="1"/>
    <s v="tier - 2"/>
    <x v="1"/>
  </r>
  <r>
    <s v="Id1857"/>
    <s v="Ms."/>
    <s v="Daniell L"/>
    <s v="Barker"/>
    <x v="1169"/>
    <x v="332"/>
    <x v="0"/>
    <x v="0"/>
    <x v="1"/>
    <s v="yes"/>
    <x v="3"/>
    <x v="2"/>
    <x v="2"/>
    <s v="17-Dec-1967"/>
    <x v="40"/>
    <n v="20630.28"/>
    <x v="0"/>
    <s v="tier - 3"/>
    <x v="2"/>
  </r>
  <r>
    <s v="Id1858"/>
    <s v="Mr."/>
    <s v="Janne"/>
    <s v="Saarnilehto"/>
    <x v="1170"/>
    <x v="363"/>
    <x v="0"/>
    <x v="0"/>
    <x v="1"/>
    <s v="No"/>
    <x v="0"/>
    <x v="3"/>
    <x v="2"/>
    <s v="1-Aug-1965"/>
    <x v="39"/>
    <n v="20709.02"/>
    <x v="1"/>
    <s v="tier - 2"/>
    <x v="4"/>
  </r>
  <r>
    <s v="Id1859"/>
    <s v="Ms."/>
    <s v="Martina"/>
    <s v="Morton"/>
    <x v="925"/>
    <x v="166"/>
    <x v="0"/>
    <x v="1"/>
    <x v="1"/>
    <s v="yes"/>
    <x v="3"/>
    <x v="2"/>
    <x v="2"/>
    <s v="14-Sep-1992"/>
    <x v="0"/>
    <n v="20745.990000000002"/>
    <x v="1"/>
    <s v="tier - 1"/>
    <x v="1"/>
  </r>
  <r>
    <s v="Id1860"/>
    <s v="Ms."/>
    <s v="Elizabeth L"/>
    <s v="Thomas"/>
    <x v="252"/>
    <x v="123"/>
    <x v="0"/>
    <x v="0"/>
    <x v="1"/>
    <s v="No"/>
    <x v="0"/>
    <x v="1"/>
    <x v="1"/>
    <s v="4-Aug-1986"/>
    <x v="18"/>
    <n v="20773.63"/>
    <x v="0"/>
    <s v="tier - 3"/>
    <x v="12"/>
  </r>
  <r>
    <s v="Id1861"/>
    <s v="Ms."/>
    <s v="Stephanie C."/>
    <s v="Hillman"/>
    <x v="1034"/>
    <x v="577"/>
    <x v="0"/>
    <x v="0"/>
    <x v="1"/>
    <s v="No"/>
    <x v="0"/>
    <x v="1"/>
    <x v="2"/>
    <s v="8-Sep-1967"/>
    <x v="40"/>
    <n v="20781.490000000002"/>
    <x v="0"/>
    <s v="tier - 3"/>
    <x v="0"/>
  </r>
  <r>
    <s v="Id1862"/>
    <s v="Ms."/>
    <s v="Katie"/>
    <s v="Edwards"/>
    <x v="409"/>
    <x v="288"/>
    <x v="0"/>
    <x v="0"/>
    <x v="1"/>
    <s v="No"/>
    <x v="0"/>
    <x v="0"/>
    <x v="1"/>
    <s v="8-Dec-1975"/>
    <x v="31"/>
    <n v="20878.78"/>
    <x v="0"/>
    <s v="tier - 1"/>
    <x v="8"/>
  </r>
  <r>
    <s v="Id1863"/>
    <s v="Ms."/>
    <s v="Callie"/>
    <s v="Bartel"/>
    <x v="210"/>
    <x v="80"/>
    <x v="0"/>
    <x v="0"/>
    <x v="1"/>
    <s v="No"/>
    <x v="0"/>
    <x v="0"/>
    <x v="2"/>
    <s v="19-Nov-1964"/>
    <x v="38"/>
    <n v="20893.060000000001"/>
    <x v="0"/>
    <s v="tier - 3"/>
    <x v="1"/>
  </r>
  <r>
    <s v="Id1864"/>
    <s v="Ms."/>
    <s v="Inna"/>
    <s v="Potekhina"/>
    <x v="1171"/>
    <x v="331"/>
    <x v="0"/>
    <x v="0"/>
    <x v="1"/>
    <s v="No"/>
    <x v="0"/>
    <x v="1"/>
    <x v="1"/>
    <s v="27-Nov-1987"/>
    <x v="17"/>
    <n v="20984.09"/>
    <x v="0"/>
    <s v="tier - 2"/>
    <x v="3"/>
  </r>
  <r>
    <s v="Id1865"/>
    <s v="Ms."/>
    <s v="Mary K."/>
    <s v="Kelly"/>
    <x v="467"/>
    <x v="98"/>
    <x v="0"/>
    <x v="0"/>
    <x v="1"/>
    <s v="No"/>
    <x v="0"/>
    <x v="1"/>
    <x v="2"/>
    <s v="2-Jul-1983"/>
    <x v="22"/>
    <n v="21082.16"/>
    <x v="1"/>
    <s v="tier - 2"/>
    <x v="2"/>
  </r>
  <r>
    <s v="Id1866"/>
    <s v="Mr."/>
    <s v="Samuel M."/>
    <s v="Lapp"/>
    <x v="673"/>
    <x v="78"/>
    <x v="0"/>
    <x v="0"/>
    <x v="1"/>
    <s v="yes"/>
    <x v="3"/>
    <x v="0"/>
    <x v="2"/>
    <s v="23-Nov-1977"/>
    <x v="26"/>
    <n v="21098.55"/>
    <x v="1"/>
    <s v="tier - 3"/>
    <x v="1"/>
  </r>
  <r>
    <s v="Id1867"/>
    <s v="Ms."/>
    <s v="Kimberly"/>
    <s v="Burke"/>
    <x v="1172"/>
    <x v="458"/>
    <x v="1"/>
    <x v="0"/>
    <x v="1"/>
    <s v="No"/>
    <x v="3"/>
    <x v="2"/>
    <x v="2"/>
    <s v="26-Aug-1969"/>
    <x v="34"/>
    <n v="21195.82"/>
    <x v="1"/>
    <s v="tier - 1"/>
    <x v="0"/>
  </r>
  <r>
    <s v="Id1868"/>
    <s v="Mr."/>
    <s v="Tom J."/>
    <s v="Barry"/>
    <x v="1173"/>
    <x v="651"/>
    <x v="0"/>
    <x v="1"/>
    <x v="1"/>
    <s v="No"/>
    <x v="3"/>
    <x v="0"/>
    <x v="0"/>
    <s v="14-Oct-1974"/>
    <x v="28"/>
    <n v="21223.68"/>
    <x v="1"/>
    <s v="tier - 2"/>
    <x v="0"/>
  </r>
  <r>
    <s v="Id1869"/>
    <s v="Mr."/>
    <s v="Zachary"/>
    <s v="McCormick"/>
    <x v="1174"/>
    <x v="40"/>
    <x v="0"/>
    <x v="0"/>
    <x v="1"/>
    <s v="No"/>
    <x v="3"/>
    <x v="0"/>
    <x v="2"/>
    <s v="3-Sep-1974"/>
    <x v="28"/>
    <n v="21232.18"/>
    <x v="1"/>
    <s v="tier - 2"/>
    <x v="2"/>
  </r>
  <r>
    <s v="Id1870"/>
    <s v="Mr."/>
    <s v="Dane"/>
    <s v="McElroy"/>
    <x v="1175"/>
    <x v="115"/>
    <x v="0"/>
    <x v="1"/>
    <x v="1"/>
    <s v="yes"/>
    <x v="3"/>
    <x v="3"/>
    <x v="2"/>
    <s v="10-Dec-1980"/>
    <x v="24"/>
    <n v="21259.38"/>
    <x v="1"/>
    <s v="tier - 3"/>
    <x v="4"/>
  </r>
  <r>
    <s v="Id1871"/>
    <s v="Mr."/>
    <s v="Dougie J"/>
    <s v="Coffed"/>
    <x v="782"/>
    <x v="372"/>
    <x v="0"/>
    <x v="0"/>
    <x v="1"/>
    <s v="yes"/>
    <x v="3"/>
    <x v="0"/>
    <x v="2"/>
    <s v="4-Aug-2004"/>
    <x v="9"/>
    <n v="21344.85"/>
    <x v="1"/>
    <s v="tier - 1"/>
    <x v="8"/>
  </r>
  <r>
    <s v="Id1872"/>
    <s v="Mr."/>
    <s v="Jeremiah H"/>
    <s v="Estes"/>
    <x v="1176"/>
    <x v="339"/>
    <x v="0"/>
    <x v="0"/>
    <x v="1"/>
    <s v="No"/>
    <x v="0"/>
    <x v="3"/>
    <x v="2"/>
    <s v="4-Sep-1980"/>
    <x v="24"/>
    <n v="21348.71"/>
    <x v="0"/>
    <s v="tier - 1"/>
    <x v="1"/>
  </r>
  <r>
    <s v="Id1873"/>
    <s v="Mr."/>
    <s v="Ashley J."/>
    <s v="Miles"/>
    <x v="276"/>
    <x v="508"/>
    <x v="0"/>
    <x v="0"/>
    <x v="1"/>
    <s v="No"/>
    <x v="0"/>
    <x v="1"/>
    <x v="2"/>
    <s v="21-Nov-1990"/>
    <x v="16"/>
    <n v="21472.48"/>
    <x v="0"/>
    <s v="tier - 2"/>
    <x v="1"/>
  </r>
  <r>
    <s v="Id1874"/>
    <s v="Mr."/>
    <s v="Turner J."/>
    <s v="Zamore"/>
    <x v="751"/>
    <x v="144"/>
    <x v="0"/>
    <x v="0"/>
    <x v="1"/>
    <s v="No"/>
    <x v="0"/>
    <x v="1"/>
    <x v="2"/>
    <s v="12-Jun-1999"/>
    <x v="7"/>
    <n v="21595.38"/>
    <x v="0"/>
    <s v="tier - 3"/>
    <x v="1"/>
  </r>
  <r>
    <s v="Id1875"/>
    <s v="Mr."/>
    <s v="Roger"/>
    <s v="Donaghy"/>
    <x v="308"/>
    <x v="174"/>
    <x v="0"/>
    <x v="0"/>
    <x v="1"/>
    <s v="No"/>
    <x v="3"/>
    <x v="1"/>
    <x v="2"/>
    <s v="25-Dec-1983"/>
    <x v="22"/>
    <n v="21659.93"/>
    <x v="1"/>
    <s v="tier - 3"/>
    <x v="8"/>
  </r>
  <r>
    <s v="Id1876"/>
    <s v="Ms."/>
    <s v="Pamela"/>
    <s v="Kennedy"/>
    <x v="1006"/>
    <x v="299"/>
    <x v="0"/>
    <x v="0"/>
    <x v="1"/>
    <s v="No"/>
    <x v="3"/>
    <x v="0"/>
    <x v="2"/>
    <s v="16-Nov-1962"/>
    <x v="41"/>
    <n v="21661.16"/>
    <x v="0"/>
    <s v="tier - 2"/>
    <x v="1"/>
  </r>
  <r>
    <s v="Id1877"/>
    <s v="Ms."/>
    <s v="Allison M."/>
    <s v="Fiorini"/>
    <x v="666"/>
    <x v="633"/>
    <x v="0"/>
    <x v="1"/>
    <x v="1"/>
    <s v="yes"/>
    <x v="3"/>
    <x v="1"/>
    <x v="2"/>
    <s v="18-Jul-1976"/>
    <x v="35"/>
    <n v="21677.279999999999"/>
    <x v="1"/>
    <s v="tier - 1"/>
    <x v="1"/>
  </r>
  <r>
    <s v="Id1878"/>
    <s v="Mrs"/>
    <s v=".  Katherine H."/>
    <s v="Alexander"/>
    <x v="346"/>
    <x v="138"/>
    <x v="0"/>
    <x v="0"/>
    <x v="1"/>
    <s v="yes"/>
    <x v="3"/>
    <x v="1"/>
    <x v="2"/>
    <s v="20-Sep-1979"/>
    <x v="25"/>
    <n v="21771.34"/>
    <x v="1"/>
    <s v="tier - 1"/>
    <x v="8"/>
  </r>
  <r>
    <s v="Id1879"/>
    <s v="Ms."/>
    <s v="Robin"/>
    <s v="Watkins"/>
    <x v="823"/>
    <x v="66"/>
    <x v="0"/>
    <x v="0"/>
    <x v="1"/>
    <s v="No"/>
    <x v="0"/>
    <x v="2"/>
    <x v="2"/>
    <s v="28-Sep-1979"/>
    <x v="25"/>
    <n v="21774.32"/>
    <x v="1"/>
    <s v="tier - 2"/>
    <x v="1"/>
  </r>
  <r>
    <s v="Id1880"/>
    <s v="Ms."/>
    <s v="Terri"/>
    <s v="Cassel"/>
    <x v="1177"/>
    <x v="336"/>
    <x v="0"/>
    <x v="0"/>
    <x v="1"/>
    <s v="No"/>
    <x v="3"/>
    <x v="3"/>
    <x v="1"/>
    <s v="27-Aug-1963"/>
    <x v="42"/>
    <n v="21797"/>
    <x v="1"/>
    <s v="tier - 1"/>
    <x v="2"/>
  </r>
  <r>
    <s v="Id1881"/>
    <s v="Mr."/>
    <s v="Eddie"/>
    <s v="Ferguson"/>
    <x v="750"/>
    <x v="99"/>
    <x v="0"/>
    <x v="0"/>
    <x v="1"/>
    <s v="No"/>
    <x v="3"/>
    <x v="0"/>
    <x v="1"/>
    <s v="17-Aug-1979"/>
    <x v="25"/>
    <n v="21880.82"/>
    <x v="1"/>
    <s v="tier - 1"/>
    <x v="1"/>
  </r>
  <r>
    <s v="Id1882"/>
    <s v="Ms."/>
    <s v="Pamela"/>
    <s v="O'Sullivan"/>
    <x v="161"/>
    <x v="48"/>
    <x v="0"/>
    <x v="0"/>
    <x v="1"/>
    <s v="No"/>
    <x v="3"/>
    <x v="0"/>
    <x v="2"/>
    <s v="28-Sep-2003"/>
    <x v="12"/>
    <n v="21882.400000000001"/>
    <x v="0"/>
    <s v="tier - 1"/>
    <x v="2"/>
  </r>
  <r>
    <s v="Id1883"/>
    <s v="Ms."/>
    <s v="Joyce"/>
    <s v="Chepkirui"/>
    <x v="1178"/>
    <x v="31"/>
    <x v="0"/>
    <x v="0"/>
    <x v="1"/>
    <s v="No"/>
    <x v="3"/>
    <x v="0"/>
    <x v="2"/>
    <s v="19-Dec-1975"/>
    <x v="31"/>
    <n v="21978.68"/>
    <x v="1"/>
    <s v="tier - 3"/>
    <x v="0"/>
  </r>
  <r>
    <s v="Id1884"/>
    <s v="Ms."/>
    <s v="Alison W."/>
    <s v="Gurney"/>
    <x v="445"/>
    <x v="450"/>
    <x v="0"/>
    <x v="0"/>
    <x v="1"/>
    <s v="No"/>
    <x v="3"/>
    <x v="1"/>
    <x v="2"/>
    <s v="14-Oct-1989"/>
    <x v="13"/>
    <n v="21984.47"/>
    <x v="1"/>
    <s v="tier - 1"/>
    <x v="1"/>
  </r>
  <r>
    <s v="Id1885"/>
    <s v="Ms."/>
    <s v="Tammara C"/>
    <s v="Francis"/>
    <x v="491"/>
    <x v="89"/>
    <x v="0"/>
    <x v="0"/>
    <x v="1"/>
    <s v="No"/>
    <x v="0"/>
    <x v="2"/>
    <x v="2"/>
    <s v="28-Aug-2001"/>
    <x v="3"/>
    <n v="22097.62"/>
    <x v="1"/>
    <s v="tier - 1"/>
    <x v="2"/>
  </r>
  <r>
    <s v="Id1886"/>
    <s v="Ms."/>
    <s v="Dorota"/>
    <s v="Gruca"/>
    <x v="751"/>
    <x v="436"/>
    <x v="0"/>
    <x v="0"/>
    <x v="1"/>
    <s v="No"/>
    <x v="0"/>
    <x v="1"/>
    <x v="2"/>
    <s v="12-Sep-1980"/>
    <x v="24"/>
    <n v="22144.03"/>
    <x v="0"/>
    <s v="tier - 2"/>
    <x v="2"/>
  </r>
  <r>
    <s v="Id1887"/>
    <s v="Mr."/>
    <s v="Jose Norberto Sr."/>
    <s v="Rojas Alvarez"/>
    <x v="1168"/>
    <x v="635"/>
    <x v="0"/>
    <x v="0"/>
    <x v="1"/>
    <s v="No"/>
    <x v="0"/>
    <x v="0"/>
    <x v="1"/>
    <s v="24-Aug-1965"/>
    <x v="39"/>
    <n v="22192.44"/>
    <x v="1"/>
    <s v="tier - 1"/>
    <x v="0"/>
  </r>
  <r>
    <s v="Id1888"/>
    <s v="Mr."/>
    <s v="Peter"/>
    <s v="Denton"/>
    <x v="848"/>
    <x v="652"/>
    <x v="0"/>
    <x v="0"/>
    <x v="1"/>
    <s v="No"/>
    <x v="0"/>
    <x v="0"/>
    <x v="0"/>
    <s v="16-Jun-1971"/>
    <x v="32"/>
    <n v="22218.11"/>
    <x v="0"/>
    <s v="tier - 3"/>
    <x v="0"/>
  </r>
  <r>
    <s v="Id1889"/>
    <s v="Mr."/>
    <s v="Bryant"/>
    <s v="Mason"/>
    <x v="596"/>
    <x v="653"/>
    <x v="0"/>
    <x v="0"/>
    <x v="1"/>
    <s v="No"/>
    <x v="0"/>
    <x v="0"/>
    <x v="0"/>
    <s v="27-Dec-1982"/>
    <x v="23"/>
    <n v="22331.57"/>
    <x v="0"/>
    <s v="tier - 3"/>
    <x v="8"/>
  </r>
  <r>
    <s v="Id1890"/>
    <s v="Ms."/>
    <s v="Christina"/>
    <s v="Trout"/>
    <x v="1179"/>
    <x v="614"/>
    <x v="0"/>
    <x v="1"/>
    <x v="1"/>
    <s v="yes"/>
    <x v="3"/>
    <x v="3"/>
    <x v="2"/>
    <s v="26-Aug-1999"/>
    <x v="7"/>
    <n v="22395.74"/>
    <x v="1"/>
    <s v="tier - 2"/>
    <x v="8"/>
  </r>
  <r>
    <s v="Id1891"/>
    <s v="Mr."/>
    <s v="John"/>
    <s v="Gilbert"/>
    <x v="893"/>
    <x v="352"/>
    <x v="0"/>
    <x v="0"/>
    <x v="1"/>
    <s v="yes"/>
    <x v="3"/>
    <x v="0"/>
    <x v="2"/>
    <s v="18-Aug-1966"/>
    <x v="37"/>
    <n v="22412.65"/>
    <x v="1"/>
    <s v="tier - 3"/>
    <x v="10"/>
  </r>
  <r>
    <s v="Id1892"/>
    <s v="Mr."/>
    <s v="Eduardo"/>
    <s v="Chong"/>
    <x v="866"/>
    <x v="202"/>
    <x v="0"/>
    <x v="1"/>
    <x v="1"/>
    <s v="No"/>
    <x v="3"/>
    <x v="0"/>
    <x v="2"/>
    <s v="21-Dec-1983"/>
    <x v="22"/>
    <n v="22462.04"/>
    <x v="1"/>
    <s v="tier - 1"/>
    <x v="4"/>
  </r>
  <r>
    <s v="Id1893"/>
    <s v="Ms."/>
    <s v="Laura M."/>
    <s v="Henry"/>
    <x v="1180"/>
    <x v="635"/>
    <x v="0"/>
    <x v="0"/>
    <x v="1"/>
    <s v="yes"/>
    <x v="3"/>
    <x v="2"/>
    <x v="1"/>
    <s v="14-Nov-1979"/>
    <x v="25"/>
    <n v="22478.6"/>
    <x v="1"/>
    <s v="tier - 2"/>
    <x v="2"/>
  </r>
  <r>
    <s v="Id1894"/>
    <s v="Mr."/>
    <s v="Charlie"/>
    <s v="Brenneman"/>
    <x v="331"/>
    <x v="198"/>
    <x v="0"/>
    <x v="1"/>
    <x v="1"/>
    <s v="No"/>
    <x v="3"/>
    <x v="1"/>
    <x v="2"/>
    <s v="25-Jul-2003"/>
    <x v="12"/>
    <n v="22493.66"/>
    <x v="0"/>
    <s v="tier - 1"/>
    <x v="1"/>
  </r>
  <r>
    <s v="Id1895"/>
    <s v="Ms."/>
    <s v="Melissa D."/>
    <s v="Kemp"/>
    <x v="1181"/>
    <x v="1"/>
    <x v="0"/>
    <x v="1"/>
    <x v="1"/>
    <s v="yes"/>
    <x v="3"/>
    <x v="3"/>
    <x v="1"/>
    <s v="9-Nov-1970"/>
    <x v="33"/>
    <n v="23045.57"/>
    <x v="0"/>
    <s v="tier - 2"/>
    <x v="8"/>
  </r>
  <r>
    <s v="Id1896"/>
    <s v="Mr."/>
    <s v="Dan C. Jr."/>
    <s v="Wilson"/>
    <x v="1182"/>
    <x v="58"/>
    <x v="0"/>
    <x v="0"/>
    <x v="1"/>
    <s v="No"/>
    <x v="3"/>
    <x v="3"/>
    <x v="1"/>
    <s v="9-Sep-1975"/>
    <x v="31"/>
    <n v="23065.42"/>
    <x v="0"/>
    <s v="tier - 2"/>
    <x v="0"/>
  </r>
  <r>
    <s v="Id1897"/>
    <s v="Mr."/>
    <s v="Matthew"/>
    <s v="Hillyard"/>
    <x v="377"/>
    <x v="495"/>
    <x v="0"/>
    <x v="0"/>
    <x v="1"/>
    <s v="No"/>
    <x v="3"/>
    <x v="2"/>
    <x v="2"/>
    <s v="14-Dec-2003"/>
    <x v="12"/>
    <n v="23082.959999999999"/>
    <x v="0"/>
    <s v="tier - 2"/>
    <x v="2"/>
  </r>
  <r>
    <s v="Id1898"/>
    <s v="Mr."/>
    <s v="Wesley C."/>
    <s v="Turner"/>
    <x v="387"/>
    <x v="273"/>
    <x v="1"/>
    <x v="0"/>
    <x v="1"/>
    <s v="No"/>
    <x v="1"/>
    <x v="2"/>
    <x v="2"/>
    <s v="7-Aug-1997"/>
    <x v="6"/>
    <n v="23241.47"/>
    <x v="0"/>
    <s v="tier - 3"/>
    <x v="6"/>
  </r>
  <r>
    <s v="Id1899"/>
    <s v="Mr."/>
    <s v="Christopher"/>
    <s v="Benestad"/>
    <x v="317"/>
    <x v="326"/>
    <x v="0"/>
    <x v="0"/>
    <x v="1"/>
    <s v="No"/>
    <x v="0"/>
    <x v="2"/>
    <x v="2"/>
    <s v="14-Nov-1969"/>
    <x v="34"/>
    <n v="23244.79"/>
    <x v="0"/>
    <s v="tier - 3"/>
    <x v="0"/>
  </r>
  <r>
    <s v="Id1900"/>
    <s v="Ms."/>
    <s v="Jessica"/>
    <s v="Gonzales"/>
    <x v="1174"/>
    <x v="348"/>
    <x v="0"/>
    <x v="0"/>
    <x v="1"/>
    <s v="No"/>
    <x v="0"/>
    <x v="0"/>
    <x v="1"/>
    <s v="3-Oct-1994"/>
    <x v="11"/>
    <n v="23288.93"/>
    <x v="0"/>
    <s v="tier - 3"/>
    <x v="8"/>
  </r>
  <r>
    <s v="Id1901"/>
    <s v="Ms."/>
    <s v="Christin"/>
    <s v="Newman"/>
    <x v="1183"/>
    <x v="427"/>
    <x v="0"/>
    <x v="0"/>
    <x v="1"/>
    <s v="No"/>
    <x v="0"/>
    <x v="0"/>
    <x v="1"/>
    <s v="22-Oct-1973"/>
    <x v="29"/>
    <n v="23306.55"/>
    <x v="0"/>
    <s v="tier - 2"/>
    <x v="2"/>
  </r>
  <r>
    <s v="Id1902"/>
    <s v="Ms."/>
    <s v="Sara"/>
    <s v="Sayre"/>
    <x v="54"/>
    <x v="226"/>
    <x v="0"/>
    <x v="0"/>
    <x v="1"/>
    <s v="yes"/>
    <x v="0"/>
    <x v="0"/>
    <x v="2"/>
    <s v="13-Nov-1975"/>
    <x v="31"/>
    <n v="23401.31"/>
    <x v="0"/>
    <s v="tier - 3"/>
    <x v="8"/>
  </r>
  <r>
    <s v="Id1903"/>
    <s v="Ms."/>
    <s v="Elizabeth"/>
    <s v="Panke"/>
    <x v="264"/>
    <x v="216"/>
    <x v="0"/>
    <x v="0"/>
    <x v="1"/>
    <s v="yes"/>
    <x v="0"/>
    <x v="0"/>
    <x v="1"/>
    <s v="26-Aug-1983"/>
    <x v="22"/>
    <n v="23563.02"/>
    <x v="0"/>
    <s v="tier - 2"/>
    <x v="0"/>
  </r>
  <r>
    <s v="Id1904"/>
    <s v="Ms."/>
    <s v="Margaret P."/>
    <s v="Brennan"/>
    <x v="427"/>
    <x v="321"/>
    <x v="0"/>
    <x v="0"/>
    <x v="1"/>
    <s v="No"/>
    <x v="0"/>
    <x v="1"/>
    <x v="2"/>
    <s v="2-Jun-1974"/>
    <x v="29"/>
    <n v="23568.27"/>
    <x v="0"/>
    <s v="tier - 2"/>
    <x v="2"/>
  </r>
  <r>
    <s v="Id1905"/>
    <s v="Ms."/>
    <s v="Tiffany K"/>
    <s v="Ngo"/>
    <x v="1046"/>
    <x v="85"/>
    <x v="0"/>
    <x v="0"/>
    <x v="1"/>
    <s v="yes"/>
    <x v="3"/>
    <x v="0"/>
    <x v="1"/>
    <s v="27-Jun-1973"/>
    <x v="29"/>
    <n v="23807.24"/>
    <x v="0"/>
    <s v="tier - 3"/>
    <x v="1"/>
  </r>
  <r>
    <s v="Id1906"/>
    <s v="Mr."/>
    <s v="David M."/>
    <s v="Guerdan"/>
    <x v="277"/>
    <x v="125"/>
    <x v="0"/>
    <x v="0"/>
    <x v="1"/>
    <s v="No"/>
    <x v="0"/>
    <x v="1"/>
    <x v="2"/>
    <s v="8-Aug-1970"/>
    <x v="33"/>
    <n v="23887.66"/>
    <x v="0"/>
    <s v="tier - 3"/>
    <x v="1"/>
  </r>
  <r>
    <s v="Id1907"/>
    <s v="Ms."/>
    <s v="Christine E"/>
    <s v="Shaw"/>
    <x v="1161"/>
    <x v="635"/>
    <x v="0"/>
    <x v="1"/>
    <x v="1"/>
    <s v="No"/>
    <x v="3"/>
    <x v="1"/>
    <x v="1"/>
    <s v="10-Jul-1971"/>
    <x v="32"/>
    <n v="23967.38"/>
    <x v="0"/>
    <s v="tier - 2"/>
    <x v="1"/>
  </r>
  <r>
    <s v="Id1908"/>
    <s v="Ms."/>
    <s v="Donna"/>
    <s v="Mills-Honarvar"/>
    <x v="49"/>
    <x v="326"/>
    <x v="0"/>
    <x v="1"/>
    <x v="1"/>
    <s v="No"/>
    <x v="3"/>
    <x v="0"/>
    <x v="2"/>
    <s v="30-Dec-2003"/>
    <x v="12"/>
    <n v="24059.68"/>
    <x v="0"/>
    <s v="tier - 2"/>
    <x v="1"/>
  </r>
  <r>
    <s v="Id1909"/>
    <s v="Mr."/>
    <s v="Rod"/>
    <s v="Farvard"/>
    <x v="41"/>
    <x v="338"/>
    <x v="0"/>
    <x v="0"/>
    <x v="1"/>
    <s v="yes"/>
    <x v="3"/>
    <x v="0"/>
    <x v="2"/>
    <s v="13-Jun-1973"/>
    <x v="29"/>
    <n v="24106.91"/>
    <x v="0"/>
    <s v="tier - 2"/>
    <x v="8"/>
  </r>
  <r>
    <s v="Id1910"/>
    <s v="Mr."/>
    <s v="Joe"/>
    <s v="Kelly"/>
    <x v="1184"/>
    <x v="221"/>
    <x v="0"/>
    <x v="0"/>
    <x v="1"/>
    <s v="No"/>
    <x v="0"/>
    <x v="0"/>
    <x v="0"/>
    <s v="10-Sep-1974"/>
    <x v="28"/>
    <n v="24180.93"/>
    <x v="0"/>
    <s v="tier - 1"/>
    <x v="0"/>
  </r>
  <r>
    <s v="Id1911"/>
    <s v="Ms."/>
    <s v="Kayleigh"/>
    <s v="Skinner"/>
    <x v="940"/>
    <x v="39"/>
    <x v="1"/>
    <x v="0"/>
    <x v="1"/>
    <s v="No"/>
    <x v="1"/>
    <x v="0"/>
    <x v="2"/>
    <s v="16-Dec-1964"/>
    <x v="38"/>
    <n v="24227.34"/>
    <x v="0"/>
    <s v="tier - 1"/>
    <x v="0"/>
  </r>
  <r>
    <s v="Id1912"/>
    <s v="Mr."/>
    <s v="Lorcan A."/>
    <s v="Murphy"/>
    <x v="279"/>
    <x v="587"/>
    <x v="0"/>
    <x v="0"/>
    <x v="1"/>
    <s v="yes"/>
    <x v="0"/>
    <x v="3"/>
    <x v="2"/>
    <s v="3-Aug-2004"/>
    <x v="9"/>
    <n v="24294.02"/>
    <x v="0"/>
    <s v="tier - 1"/>
    <x v="2"/>
  </r>
  <r>
    <s v="Id1913"/>
    <s v="Mr."/>
    <s v="Billy"/>
    <s v="Shue"/>
    <x v="190"/>
    <x v="194"/>
    <x v="0"/>
    <x v="1"/>
    <x v="1"/>
    <s v="yes"/>
    <x v="3"/>
    <x v="1"/>
    <x v="1"/>
    <s v="7-Oct-1999"/>
    <x v="7"/>
    <n v="24387.74"/>
    <x v="0"/>
    <s v="tier - 1"/>
    <x v="2"/>
  </r>
  <r>
    <s v="Id1914"/>
    <s v="Mr."/>
    <s v="Paul M."/>
    <s v="Reilly"/>
    <x v="1185"/>
    <x v="269"/>
    <x v="0"/>
    <x v="0"/>
    <x v="1"/>
    <s v="yes"/>
    <x v="0"/>
    <x v="3"/>
    <x v="0"/>
    <s v="30-Nov-1970"/>
    <x v="33"/>
    <n v="24393.62"/>
    <x v="0"/>
    <s v="tier - 3"/>
    <x v="1"/>
  </r>
  <r>
    <s v="Id1915"/>
    <s v="Ms."/>
    <s v="Brenda M."/>
    <s v="Blinn"/>
    <x v="1186"/>
    <x v="46"/>
    <x v="0"/>
    <x v="1"/>
    <x v="1"/>
    <s v="No"/>
    <x v="3"/>
    <x v="1"/>
    <x v="2"/>
    <s v="6-Jul-1968"/>
    <x v="36"/>
    <n v="24476.48"/>
    <x v="0"/>
    <s v="tier - 2"/>
    <x v="1"/>
  </r>
  <r>
    <s v="Id1916"/>
    <s v="Mr."/>
    <s v="Jeff H"/>
    <s v="Duyn"/>
    <x v="1187"/>
    <x v="550"/>
    <x v="1"/>
    <x v="0"/>
    <x v="1"/>
    <s v="No"/>
    <x v="3"/>
    <x v="0"/>
    <x v="2"/>
    <s v="21-Oct-1961"/>
    <x v="43"/>
    <n v="24513.09"/>
    <x v="0"/>
    <s v="tier - 2"/>
    <x v="0"/>
  </r>
  <r>
    <s v="Id1917"/>
    <s v="Mr."/>
    <s v="Michael"/>
    <s v="Wardian"/>
    <x v="26"/>
    <x v="436"/>
    <x v="0"/>
    <x v="0"/>
    <x v="1"/>
    <s v="yes"/>
    <x v="0"/>
    <x v="0"/>
    <x v="2"/>
    <s v="14-Sep-1972"/>
    <x v="30"/>
    <n v="24520.26"/>
    <x v="0"/>
    <s v="tier - 3"/>
    <x v="2"/>
  </r>
  <r>
    <s v="Id1918"/>
    <s v="Mr."/>
    <s v="Jan"/>
    <s v="Heuninck"/>
    <x v="1188"/>
    <x v="273"/>
    <x v="0"/>
    <x v="0"/>
    <x v="1"/>
    <s v="No"/>
    <x v="0"/>
    <x v="0"/>
    <x v="2"/>
    <s v="13-Jun-1975"/>
    <x v="31"/>
    <n v="24535.7"/>
    <x v="0"/>
    <s v="tier - 2"/>
    <x v="1"/>
  </r>
  <r>
    <s v="Id1919"/>
    <s v="Mr."/>
    <s v="Bernard"/>
    <s v="Kipyego"/>
    <x v="467"/>
    <x v="276"/>
    <x v="0"/>
    <x v="0"/>
    <x v="1"/>
    <s v="No"/>
    <x v="0"/>
    <x v="1"/>
    <x v="2"/>
    <s v="12-Oct-1976"/>
    <x v="35"/>
    <n v="24603.05"/>
    <x v="0"/>
    <s v="tier - 2"/>
    <x v="2"/>
  </r>
  <r>
    <s v="Id1920"/>
    <s v="Mr."/>
    <s v="Craig"/>
    <s v="Kuehl"/>
    <x v="429"/>
    <x v="170"/>
    <x v="0"/>
    <x v="0"/>
    <x v="1"/>
    <s v="yes"/>
    <x v="0"/>
    <x v="2"/>
    <x v="2"/>
    <s v="12-Jun-1970"/>
    <x v="33"/>
    <n v="24667.42"/>
    <x v="0"/>
    <s v="tier - 3"/>
    <x v="0"/>
  </r>
  <r>
    <s v="Id1921"/>
    <s v="Mrs"/>
    <s v=".  Bryn"/>
    <s v="Burkholder"/>
    <x v="1189"/>
    <x v="111"/>
    <x v="0"/>
    <x v="0"/>
    <x v="1"/>
    <s v="yes"/>
    <x v="0"/>
    <x v="0"/>
    <x v="2"/>
    <s v="28-Aug-1996"/>
    <x v="8"/>
    <n v="24671.66"/>
    <x v="0"/>
    <s v="tier - 1"/>
    <x v="8"/>
  </r>
  <r>
    <s v="Id1922"/>
    <s v="Mr."/>
    <s v="Michael"/>
    <s v="Stadolnik"/>
    <x v="26"/>
    <x v="651"/>
    <x v="0"/>
    <x v="0"/>
    <x v="1"/>
    <s v="No"/>
    <x v="0"/>
    <x v="0"/>
    <x v="0"/>
    <s v="11-Oct-1992"/>
    <x v="0"/>
    <n v="24795.040000000001"/>
    <x v="0"/>
    <s v="tier - 3"/>
    <x v="2"/>
  </r>
  <r>
    <s v="Id1923"/>
    <s v="Mr."/>
    <s v="Benjamin"/>
    <s v="Shields"/>
    <x v="1190"/>
    <x v="337"/>
    <x v="0"/>
    <x v="0"/>
    <x v="1"/>
    <s v="No"/>
    <x v="0"/>
    <x v="2"/>
    <x v="2"/>
    <s v="9-Sep-1994"/>
    <x v="11"/>
    <n v="24817.25"/>
    <x v="0"/>
    <s v="tier - 2"/>
    <x v="2"/>
  </r>
  <r>
    <s v="Id1924"/>
    <s v="Mr."/>
    <s v="Jay"/>
    <s v="Margolis"/>
    <x v="1068"/>
    <x v="447"/>
    <x v="0"/>
    <x v="0"/>
    <x v="1"/>
    <s v="yes"/>
    <x v="0"/>
    <x v="3"/>
    <x v="0"/>
    <s v="10-Jun-1995"/>
    <x v="4"/>
    <n v="24863.25"/>
    <x v="0"/>
    <s v="tier - 3"/>
    <x v="2"/>
  </r>
  <r>
    <s v="Id1925"/>
    <s v="Mr."/>
    <s v="William"/>
    <s v="Uffenbeck"/>
    <x v="217"/>
    <x v="124"/>
    <x v="0"/>
    <x v="0"/>
    <x v="1"/>
    <s v="No"/>
    <x v="0"/>
    <x v="0"/>
    <x v="2"/>
    <s v="26-Nov-1970"/>
    <x v="33"/>
    <n v="24869.84"/>
    <x v="0"/>
    <s v="tier - 2"/>
    <x v="5"/>
  </r>
  <r>
    <s v="Id1926"/>
    <s v="Ms."/>
    <s v="Shelley"/>
    <s v="Brake"/>
    <x v="1191"/>
    <x v="507"/>
    <x v="0"/>
    <x v="0"/>
    <x v="1"/>
    <s v="yes"/>
    <x v="3"/>
    <x v="2"/>
    <x v="2"/>
    <s v="23-Jul-1969"/>
    <x v="34"/>
    <n v="24873.38"/>
    <x v="0"/>
    <s v="tier - 1"/>
    <x v="8"/>
  </r>
  <r>
    <s v="Id1927"/>
    <s v="Ms."/>
    <s v="Jekaterina"/>
    <s v="Stepanova"/>
    <x v="1192"/>
    <x v="62"/>
    <x v="0"/>
    <x v="0"/>
    <x v="1"/>
    <s v="yes"/>
    <x v="0"/>
    <x v="3"/>
    <x v="0"/>
    <s v="14-Jun-1987"/>
    <x v="17"/>
    <n v="24915.05"/>
    <x v="0"/>
    <s v="tier - 1"/>
    <x v="8"/>
  </r>
  <r>
    <s v="Id1928"/>
    <s v="Mr."/>
    <s v="Daniel"/>
    <s v="Verdi"/>
    <x v="1193"/>
    <x v="329"/>
    <x v="0"/>
    <x v="0"/>
    <x v="1"/>
    <s v="No"/>
    <x v="3"/>
    <x v="2"/>
    <x v="2"/>
    <s v="14-Nov-1975"/>
    <x v="31"/>
    <n v="24915.22"/>
    <x v="0"/>
    <s v="tier - 3"/>
    <x v="1"/>
  </r>
  <r>
    <s v="Id1929"/>
    <s v="Ms."/>
    <s v="Pauline"/>
    <s v="McLean"/>
    <x v="149"/>
    <x v="237"/>
    <x v="0"/>
    <x v="0"/>
    <x v="1"/>
    <s v="No"/>
    <x v="0"/>
    <x v="0"/>
    <x v="2"/>
    <s v="4-Dec-1995"/>
    <x v="4"/>
    <n v="25075.97"/>
    <x v="0"/>
    <s v="tier - 2"/>
    <x v="2"/>
  </r>
  <r>
    <s v="Id1930"/>
    <s v="Ms."/>
    <s v="Colleen"/>
    <s v="Ryan"/>
    <x v="770"/>
    <x v="145"/>
    <x v="0"/>
    <x v="0"/>
    <x v="1"/>
    <s v="No"/>
    <x v="0"/>
    <x v="1"/>
    <x v="2"/>
    <s v="14-Jun-1998"/>
    <x v="2"/>
    <n v="25081.77"/>
    <x v="0"/>
    <s v="tier - 2"/>
    <x v="0"/>
  </r>
  <r>
    <s v="Id1931"/>
    <s v="Ms."/>
    <s v="Aleah K"/>
    <s v="Mickelson"/>
    <x v="234"/>
    <x v="149"/>
    <x v="0"/>
    <x v="0"/>
    <x v="1"/>
    <s v="No"/>
    <x v="0"/>
    <x v="1"/>
    <x v="1"/>
    <s v="24-Nov-1998"/>
    <x v="2"/>
    <n v="25127.22"/>
    <x v="0"/>
    <s v="tier - 3"/>
    <x v="2"/>
  </r>
  <r>
    <s v="Id1932"/>
    <s v="Ms."/>
    <s v="Mare"/>
    <s v="Dibaba"/>
    <x v="664"/>
    <x v="74"/>
    <x v="0"/>
    <x v="0"/>
    <x v="1"/>
    <s v="No"/>
    <x v="0"/>
    <x v="1"/>
    <x v="1"/>
    <s v="14-Dec-1975"/>
    <x v="31"/>
    <n v="25309.49"/>
    <x v="0"/>
    <s v="tier - 1"/>
    <x v="2"/>
  </r>
  <r>
    <s v="Id1933"/>
    <s v="Mr."/>
    <s v="Kevin"/>
    <s v="Shilling"/>
    <x v="1194"/>
    <x v="172"/>
    <x v="0"/>
    <x v="0"/>
    <x v="1"/>
    <s v="yes"/>
    <x v="3"/>
    <x v="3"/>
    <x v="0"/>
    <s v="26-Sep-1972"/>
    <x v="30"/>
    <n v="25333.33"/>
    <x v="0"/>
    <s v="tier - 2"/>
    <x v="12"/>
  </r>
  <r>
    <s v="Id1934"/>
    <s v="Ms."/>
    <s v="Jessica"/>
    <s v="Bashaw"/>
    <x v="497"/>
    <x v="412"/>
    <x v="0"/>
    <x v="1"/>
    <x v="1"/>
    <s v="No"/>
    <x v="3"/>
    <x v="1"/>
    <x v="1"/>
    <s v="22-Aug-1968"/>
    <x v="36"/>
    <n v="25382.3"/>
    <x v="0"/>
    <s v="tier - 2"/>
    <x v="2"/>
  </r>
  <r>
    <s v="Id1935"/>
    <s v="Ms."/>
    <s v="Amanda R"/>
    <s v="Jacob"/>
    <x v="649"/>
    <x v="244"/>
    <x v="0"/>
    <x v="0"/>
    <x v="1"/>
    <s v="No"/>
    <x v="0"/>
    <x v="3"/>
    <x v="2"/>
    <s v="11-Dec-1968"/>
    <x v="36"/>
    <n v="25517.11"/>
    <x v="0"/>
    <s v="tier - 3"/>
    <x v="12"/>
  </r>
  <r>
    <s v="Id1936"/>
    <s v="Mr."/>
    <s v="Murray W."/>
    <s v="McCutcheon"/>
    <x v="1195"/>
    <x v="654"/>
    <x v="0"/>
    <x v="0"/>
    <x v="1"/>
    <s v="yes"/>
    <x v="3"/>
    <x v="3"/>
    <x v="0"/>
    <s v="2-Aug-2001"/>
    <x v="3"/>
    <n v="25648.98"/>
    <x v="0"/>
    <s v="tier - 1"/>
    <x v="2"/>
  </r>
  <r>
    <s v="Id1937"/>
    <s v="Mrs"/>
    <s v=".  Meghan P."/>
    <s v="Connor"/>
    <x v="342"/>
    <x v="245"/>
    <x v="1"/>
    <x v="0"/>
    <x v="1"/>
    <s v="No"/>
    <x v="3"/>
    <x v="0"/>
    <x v="1"/>
    <s v="17-Jul-1972"/>
    <x v="30"/>
    <n v="25656.58"/>
    <x v="0"/>
    <s v="tier - 3"/>
    <x v="8"/>
  </r>
  <r>
    <s v="Id1938"/>
    <s v="Mr."/>
    <s v="David"/>
    <s v="May"/>
    <x v="215"/>
    <x v="372"/>
    <x v="0"/>
    <x v="0"/>
    <x v="1"/>
    <s v="No"/>
    <x v="0"/>
    <x v="0"/>
    <x v="2"/>
    <s v="21-Aug-1963"/>
    <x v="42"/>
    <n v="25678.78"/>
    <x v="0"/>
    <s v="tier - 3"/>
    <x v="1"/>
  </r>
  <r>
    <s v="Id1939"/>
    <s v="Mr."/>
    <s v="Seth"/>
    <s v="Geoghegan"/>
    <x v="1196"/>
    <x v="60"/>
    <x v="0"/>
    <x v="0"/>
    <x v="1"/>
    <s v="yes"/>
    <x v="3"/>
    <x v="2"/>
    <x v="1"/>
    <s v="3-Dec-1970"/>
    <x v="33"/>
    <n v="25992.82"/>
    <x v="0"/>
    <s v="tier - 2"/>
    <x v="0"/>
  </r>
  <r>
    <s v="Id1940"/>
    <s v="Mr."/>
    <s v="Michael P."/>
    <s v="McGinn"/>
    <x v="595"/>
    <x v="167"/>
    <x v="0"/>
    <x v="0"/>
    <x v="1"/>
    <s v="yes"/>
    <x v="3"/>
    <x v="0"/>
    <x v="2"/>
    <s v="5-Jun-2001"/>
    <x v="10"/>
    <n v="26018.95"/>
    <x v="0"/>
    <s v="tier - 2"/>
    <x v="1"/>
  </r>
  <r>
    <s v="Id1941"/>
    <s v="Mr."/>
    <s v="Russell M"/>
    <s v="Jones"/>
    <x v="1029"/>
    <x v="356"/>
    <x v="0"/>
    <x v="0"/>
    <x v="1"/>
    <s v="yes"/>
    <x v="0"/>
    <x v="3"/>
    <x v="0"/>
    <s v="26-Dec-2000"/>
    <x v="10"/>
    <n v="26026.97"/>
    <x v="0"/>
    <s v="tier - 3"/>
    <x v="2"/>
  </r>
  <r>
    <s v="Id1942"/>
    <s v="Mr."/>
    <s v="Martin"/>
    <s v="Quinteros"/>
    <x v="1197"/>
    <x v="174"/>
    <x v="0"/>
    <x v="1"/>
    <x v="1"/>
    <s v="No"/>
    <x v="3"/>
    <x v="0"/>
    <x v="2"/>
    <s v="9-Jul-1966"/>
    <x v="37"/>
    <n v="26109.33"/>
    <x v="0"/>
    <s v="tier - 3"/>
    <x v="1"/>
  </r>
  <r>
    <s v="Id1943"/>
    <s v="Mr."/>
    <s v="Michael"/>
    <s v="Loenser"/>
    <x v="1080"/>
    <x v="52"/>
    <x v="0"/>
    <x v="0"/>
    <x v="1"/>
    <s v="No"/>
    <x v="3"/>
    <x v="3"/>
    <x v="2"/>
    <s v="11-Oct-2002"/>
    <x v="5"/>
    <n v="26125.67"/>
    <x v="0"/>
    <s v="tier - 1"/>
    <x v="0"/>
  </r>
  <r>
    <s v="Id1944"/>
    <s v="Mr."/>
    <s v="Miles"/>
    <s v="Aitken"/>
    <x v="199"/>
    <x v="169"/>
    <x v="0"/>
    <x v="0"/>
    <x v="1"/>
    <s v="No"/>
    <x v="3"/>
    <x v="0"/>
    <x v="1"/>
    <s v="7-Jul-1973"/>
    <x v="29"/>
    <n v="26140.36"/>
    <x v="0"/>
    <s v="tier - 3"/>
    <x v="2"/>
  </r>
  <r>
    <s v="Id1945"/>
    <s v="Ms."/>
    <s v="Amanda"/>
    <s v="Furrer"/>
    <x v="1198"/>
    <x v="326"/>
    <x v="0"/>
    <x v="0"/>
    <x v="1"/>
    <s v="No"/>
    <x v="0"/>
    <x v="2"/>
    <x v="2"/>
    <s v="4-Jun-1975"/>
    <x v="28"/>
    <n v="26236.58"/>
    <x v="0"/>
    <s v="tier - 1"/>
    <x v="2"/>
  </r>
  <r>
    <s v="Id1946"/>
    <s v="Mr."/>
    <s v="Roger"/>
    <s v="Konigs"/>
    <x v="247"/>
    <x v="419"/>
    <x v="0"/>
    <x v="0"/>
    <x v="1"/>
    <s v="No"/>
    <x v="3"/>
    <x v="1"/>
    <x v="2"/>
    <s v="5-Dec-2004"/>
    <x v="9"/>
    <n v="26316.59"/>
    <x v="0"/>
    <s v="tier - 3"/>
    <x v="2"/>
  </r>
  <r>
    <s v="Id1947"/>
    <s v="Mr."/>
    <s v="Brock J"/>
    <s v="Tesdahl"/>
    <x v="1170"/>
    <x v="330"/>
    <x v="0"/>
    <x v="0"/>
    <x v="1"/>
    <s v="yes"/>
    <x v="0"/>
    <x v="3"/>
    <x v="1"/>
    <s v="21-Sep-1974"/>
    <x v="28"/>
    <n v="26392.26"/>
    <x v="0"/>
    <s v="tier - 2"/>
    <x v="8"/>
  </r>
  <r>
    <s v="Id1948"/>
    <s v="Mr."/>
    <s v="Stephen F."/>
    <s v="Engel"/>
    <x v="1199"/>
    <x v="89"/>
    <x v="0"/>
    <x v="0"/>
    <x v="1"/>
    <s v="No"/>
    <x v="0"/>
    <x v="2"/>
    <x v="2"/>
    <s v="27-Aug-1970"/>
    <x v="33"/>
    <n v="26467.1"/>
    <x v="0"/>
    <s v="tier - 3"/>
    <x v="1"/>
  </r>
  <r>
    <s v="Id1949"/>
    <s v="Ms."/>
    <s v="Missy"/>
    <s v="Kuck"/>
    <x v="1038"/>
    <x v="213"/>
    <x v="0"/>
    <x v="0"/>
    <x v="1"/>
    <s v="yes"/>
    <x v="3"/>
    <x v="2"/>
    <x v="1"/>
    <s v="5-Sep-2004"/>
    <x v="9"/>
    <n v="26479.4"/>
    <x v="0"/>
    <s v="tier - 2"/>
    <x v="2"/>
  </r>
  <r>
    <s v="Id1950"/>
    <s v="Mr."/>
    <s v="William"/>
    <s v="Dillon"/>
    <x v="680"/>
    <x v="339"/>
    <x v="0"/>
    <x v="0"/>
    <x v="1"/>
    <s v="No"/>
    <x v="0"/>
    <x v="0"/>
    <x v="2"/>
    <s v="22-Jul-1988"/>
    <x v="15"/>
    <n v="26607.89"/>
    <x v="0"/>
    <s v="tier - 1"/>
    <x v="2"/>
  </r>
  <r>
    <s v="Id1951"/>
    <s v="Ms."/>
    <s v="Lauren M"/>
    <s v="Neuschel"/>
    <x v="878"/>
    <x v="470"/>
    <x v="0"/>
    <x v="1"/>
    <x v="1"/>
    <s v="yes"/>
    <x v="3"/>
    <x v="2"/>
    <x v="2"/>
    <s v="22-Aug-1991"/>
    <x v="14"/>
    <n v="26912.560000000001"/>
    <x v="0"/>
    <s v="tier - 2"/>
    <x v="2"/>
  </r>
  <r>
    <s v="Id1952"/>
    <s v="Mr."/>
    <s v="Apolo U."/>
    <s v="Rosales Ramirez"/>
    <x v="204"/>
    <x v="497"/>
    <x v="0"/>
    <x v="0"/>
    <x v="1"/>
    <s v="No"/>
    <x v="0"/>
    <x v="0"/>
    <x v="2"/>
    <s v="25-Dec-1958"/>
    <x v="46"/>
    <n v="26926.51"/>
    <x v="0"/>
    <s v="tier - 1"/>
    <x v="0"/>
  </r>
  <r>
    <s v="Id1953"/>
    <s v="Mr."/>
    <s v="Alfons"/>
    <s v="Marquez"/>
    <x v="1200"/>
    <x v="555"/>
    <x v="0"/>
    <x v="0"/>
    <x v="1"/>
    <s v="yes"/>
    <x v="3"/>
    <x v="3"/>
    <x v="0"/>
    <s v="17-Jun-2002"/>
    <x v="5"/>
    <n v="26927.69"/>
    <x v="0"/>
    <s v="tier - 2"/>
    <x v="2"/>
  </r>
  <r>
    <s v="Id1954"/>
    <s v="Ms."/>
    <s v="Amber"/>
    <s v="Green"/>
    <x v="44"/>
    <x v="47"/>
    <x v="0"/>
    <x v="0"/>
    <x v="1"/>
    <s v="yes"/>
    <x v="0"/>
    <x v="0"/>
    <x v="2"/>
    <s v="9-Nov-2000"/>
    <x v="10"/>
    <n v="26936.98"/>
    <x v="0"/>
    <s v="tier - 3"/>
    <x v="2"/>
  </r>
  <r>
    <s v="Id1955"/>
    <s v="Ms."/>
    <s v="Leah C."/>
    <s v="Schubel"/>
    <x v="105"/>
    <x v="337"/>
    <x v="0"/>
    <x v="0"/>
    <x v="1"/>
    <s v="yes"/>
    <x v="3"/>
    <x v="0"/>
    <x v="2"/>
    <s v="9-Jul-1960"/>
    <x v="44"/>
    <n v="27000.98"/>
    <x v="0"/>
    <s v="tier - 2"/>
    <x v="0"/>
  </r>
  <r>
    <s v="Id1956"/>
    <s v="Ms."/>
    <s v="Lilia"/>
    <s v="Jimenez"/>
    <x v="1201"/>
    <x v="49"/>
    <x v="0"/>
    <x v="0"/>
    <x v="1"/>
    <s v="yes"/>
    <x v="3"/>
    <x v="3"/>
    <x v="2"/>
    <s v="30-Jun-1958"/>
    <x v="46"/>
    <n v="27037.91"/>
    <x v="0"/>
    <s v="tier - 2"/>
    <x v="0"/>
  </r>
  <r>
    <s v="Id1957"/>
    <s v="Mr."/>
    <s v="Danny"/>
    <s v="Zimny-Schmitt"/>
    <x v="1097"/>
    <x v="655"/>
    <x v="0"/>
    <x v="0"/>
    <x v="1"/>
    <s v="yes"/>
    <x v="0"/>
    <x v="3"/>
    <x v="0"/>
    <s v="2-Jul-1994"/>
    <x v="11"/>
    <n v="27080.639999999999"/>
    <x v="0"/>
    <s v="tier - 2"/>
    <x v="2"/>
  </r>
  <r>
    <s v="Id1958"/>
    <s v="Ms."/>
    <s v="Lauren"/>
    <s v="Hill"/>
    <x v="358"/>
    <x v="39"/>
    <x v="0"/>
    <x v="0"/>
    <x v="1"/>
    <s v="yes"/>
    <x v="3"/>
    <x v="2"/>
    <x v="2"/>
    <s v="13-Dec-1990"/>
    <x v="16"/>
    <n v="27092.38"/>
    <x v="0"/>
    <s v="tier - 3"/>
    <x v="2"/>
  </r>
  <r>
    <s v="Id1959"/>
    <s v="Ms."/>
    <s v="Courtney"/>
    <s v="Brohart"/>
    <x v="524"/>
    <x v="127"/>
    <x v="0"/>
    <x v="0"/>
    <x v="1"/>
    <s v="yes"/>
    <x v="3"/>
    <x v="1"/>
    <x v="2"/>
    <s v="2-Oct-1970"/>
    <x v="33"/>
    <n v="27117.99"/>
    <x v="0"/>
    <s v="tier - 2"/>
    <x v="0"/>
  </r>
  <r>
    <s v="Id1960"/>
    <s v="Ms."/>
    <s v="Elizabeth"/>
    <s v="Ryan"/>
    <x v="838"/>
    <x v="195"/>
    <x v="0"/>
    <x v="0"/>
    <x v="1"/>
    <s v="No"/>
    <x v="0"/>
    <x v="0"/>
    <x v="1"/>
    <s v="21-Dec-1965"/>
    <x v="39"/>
    <n v="27218.44"/>
    <x v="0"/>
    <s v="tier - 1"/>
    <x v="12"/>
  </r>
  <r>
    <s v="Id1961"/>
    <s v="Ms."/>
    <s v="Satomi"/>
    <s v="Oka"/>
    <x v="500"/>
    <x v="374"/>
    <x v="0"/>
    <x v="0"/>
    <x v="1"/>
    <s v="No"/>
    <x v="3"/>
    <x v="1"/>
    <x v="2"/>
    <s v="2-Dec-1999"/>
    <x v="7"/>
    <n v="27236.959999999999"/>
    <x v="0"/>
    <s v="tier - 1"/>
    <x v="2"/>
  </r>
  <r>
    <s v="Id1962"/>
    <s v="Mr."/>
    <s v="Matthew D"/>
    <s v="Newman"/>
    <x v="1202"/>
    <x v="18"/>
    <x v="0"/>
    <x v="0"/>
    <x v="1"/>
    <s v="yes"/>
    <x v="3"/>
    <x v="2"/>
    <x v="2"/>
    <s v="6-Jun-1968"/>
    <x v="40"/>
    <n v="27322.73"/>
    <x v="0"/>
    <s v="tier - 2"/>
    <x v="0"/>
  </r>
  <r>
    <s v="Id1963"/>
    <s v="Mr."/>
    <s v="Peter T II"/>
    <s v="Metzger"/>
    <x v="235"/>
    <x v="145"/>
    <x v="0"/>
    <x v="1"/>
    <x v="1"/>
    <s v="No"/>
    <x v="3"/>
    <x v="0"/>
    <x v="2"/>
    <s v="16-Oct-1969"/>
    <x v="34"/>
    <n v="27346.04"/>
    <x v="0"/>
    <s v="tier - 2"/>
    <x v="0"/>
  </r>
  <r>
    <s v="Id1964"/>
    <s v="Mr."/>
    <s v="Manuel"/>
    <s v="Gonzalez"/>
    <x v="191"/>
    <x v="184"/>
    <x v="0"/>
    <x v="0"/>
    <x v="1"/>
    <s v="No"/>
    <x v="3"/>
    <x v="1"/>
    <x v="1"/>
    <s v="15-Sep-1988"/>
    <x v="15"/>
    <n v="27375.9"/>
    <x v="0"/>
    <s v="tier - 3"/>
    <x v="3"/>
  </r>
  <r>
    <s v="Id1965"/>
    <s v="Ms."/>
    <s v="Kindsey P."/>
    <s v="Vaughn"/>
    <x v="619"/>
    <x v="178"/>
    <x v="0"/>
    <x v="0"/>
    <x v="1"/>
    <s v="No"/>
    <x v="0"/>
    <x v="0"/>
    <x v="1"/>
    <s v="5-Dec-1985"/>
    <x v="20"/>
    <n v="27432.73"/>
    <x v="0"/>
    <s v="tier - 1"/>
    <x v="2"/>
  </r>
  <r>
    <s v="Id1966"/>
    <s v="Mr."/>
    <s v="Thomas G."/>
    <s v="Clifford"/>
    <x v="157"/>
    <x v="544"/>
    <x v="0"/>
    <x v="0"/>
    <x v="1"/>
    <s v="yes"/>
    <x v="0"/>
    <x v="0"/>
    <x v="2"/>
    <s v="3-Oct-1981"/>
    <x v="19"/>
    <n v="27495.59"/>
    <x v="0"/>
    <s v="tier - 1"/>
    <x v="2"/>
  </r>
  <r>
    <s v="Id1967"/>
    <s v="Mr."/>
    <s v="Kyle S"/>
    <s v="Petty"/>
    <x v="765"/>
    <x v="122"/>
    <x v="0"/>
    <x v="0"/>
    <x v="1"/>
    <s v="yes"/>
    <x v="0"/>
    <x v="2"/>
    <x v="2"/>
    <s v="19-Oct-1965"/>
    <x v="39"/>
    <n v="27533.91"/>
    <x v="0"/>
    <s v="tier - 3"/>
    <x v="0"/>
  </r>
  <r>
    <s v="Id1968"/>
    <s v="Mr."/>
    <s v="Alexander J."/>
    <s v="Sanford"/>
    <x v="217"/>
    <x v="33"/>
    <x v="1"/>
    <x v="0"/>
    <x v="1"/>
    <s v="No"/>
    <x v="3"/>
    <x v="0"/>
    <x v="1"/>
    <s v="22-Jul-1984"/>
    <x v="21"/>
    <n v="27534.53"/>
    <x v="0"/>
    <s v="tier - 2"/>
    <x v="2"/>
  </r>
  <r>
    <s v="Id1969"/>
    <s v="Mr."/>
    <s v="Dustin L"/>
    <s v="Sprague"/>
    <x v="42"/>
    <x v="67"/>
    <x v="0"/>
    <x v="1"/>
    <x v="1"/>
    <s v="No"/>
    <x v="3"/>
    <x v="0"/>
    <x v="2"/>
    <s v="6-Nov-1985"/>
    <x v="20"/>
    <n v="27598.93"/>
    <x v="0"/>
    <s v="tier - 1"/>
    <x v="2"/>
  </r>
  <r>
    <s v="Id1970"/>
    <s v="Mrs"/>
    <s v=".  Chloe"/>
    <s v="Lasseron"/>
    <x v="181"/>
    <x v="95"/>
    <x v="0"/>
    <x v="1"/>
    <x v="1"/>
    <s v="No"/>
    <x v="3"/>
    <x v="0"/>
    <x v="2"/>
    <s v="11-Jun-1992"/>
    <x v="0"/>
    <n v="27614.71"/>
    <x v="0"/>
    <s v="tier - 3"/>
    <x v="2"/>
  </r>
  <r>
    <s v="Id1971"/>
    <s v="Ms."/>
    <s v="Cailtlin"/>
    <s v="Bushong"/>
    <x v="1203"/>
    <x v="176"/>
    <x v="0"/>
    <x v="0"/>
    <x v="1"/>
    <s v="No"/>
    <x v="3"/>
    <x v="3"/>
    <x v="2"/>
    <s v="9-Sep-1997"/>
    <x v="6"/>
    <n v="27619.360000000001"/>
    <x v="0"/>
    <s v="tier - 3"/>
    <x v="2"/>
  </r>
  <r>
    <s v="Id1972"/>
    <s v="Mr."/>
    <s v="Joshua"/>
    <s v="Dennison"/>
    <x v="105"/>
    <x v="614"/>
    <x v="1"/>
    <x v="0"/>
    <x v="1"/>
    <s v="yes"/>
    <x v="1"/>
    <x v="0"/>
    <x v="2"/>
    <s v="7-Oct-1997"/>
    <x v="6"/>
    <n v="27625.17"/>
    <x v="2"/>
    <s v="tier - 1"/>
    <x v="2"/>
  </r>
  <r>
    <s v="Id1973"/>
    <s v="Mr."/>
    <s v="Chuy"/>
    <s v="Lira"/>
    <x v="966"/>
    <x v="223"/>
    <x v="0"/>
    <x v="0"/>
    <x v="1"/>
    <s v="yes"/>
    <x v="3"/>
    <x v="3"/>
    <x v="0"/>
    <s v="3-Jul-1992"/>
    <x v="0"/>
    <n v="27696.11"/>
    <x v="2"/>
    <s v="tier - 2"/>
    <x v="2"/>
  </r>
  <r>
    <s v="Id1974"/>
    <s v="Ms."/>
    <s v="Laurie B"/>
    <s v="Nahigian"/>
    <x v="812"/>
    <x v="112"/>
    <x v="0"/>
    <x v="0"/>
    <x v="1"/>
    <s v="yes"/>
    <x v="0"/>
    <x v="0"/>
    <x v="2"/>
    <s v="6-Dec-2002"/>
    <x v="5"/>
    <n v="27724.29"/>
    <x v="2"/>
    <s v="tier - 3"/>
    <x v="0"/>
  </r>
  <r>
    <s v="Id1975"/>
    <s v="Ms."/>
    <s v="Rachel B."/>
    <s v="Cackett"/>
    <x v="1021"/>
    <x v="102"/>
    <x v="0"/>
    <x v="0"/>
    <x v="1"/>
    <s v="yes"/>
    <x v="0"/>
    <x v="0"/>
    <x v="2"/>
    <s v="6-Jul-1960"/>
    <x v="44"/>
    <n v="27808.73"/>
    <x v="2"/>
    <s v="tier - 1"/>
    <x v="0"/>
  </r>
  <r>
    <s v="Id1976"/>
    <s v="Ms."/>
    <s v="Liza"/>
    <s v="Hunter-Galvan"/>
    <x v="1204"/>
    <x v="320"/>
    <x v="1"/>
    <x v="0"/>
    <x v="1"/>
    <s v="No"/>
    <x v="3"/>
    <x v="0"/>
    <x v="2"/>
    <s v="4-Dec-1985"/>
    <x v="20"/>
    <n v="27849.94"/>
    <x v="2"/>
    <s v="tier - 1"/>
    <x v="2"/>
  </r>
  <r>
    <s v="Id1977"/>
    <s v="Ms."/>
    <s v="Lindsey"/>
    <s v="Pierret"/>
    <x v="264"/>
    <x v="206"/>
    <x v="0"/>
    <x v="0"/>
    <x v="1"/>
    <s v="yes"/>
    <x v="0"/>
    <x v="0"/>
    <x v="2"/>
    <s v="21-Nov-1989"/>
    <x v="13"/>
    <n v="27925.86"/>
    <x v="2"/>
    <s v="tier - 2"/>
    <x v="2"/>
  </r>
  <r>
    <s v="Id1978"/>
    <s v="Ms."/>
    <s v="Lindsay E."/>
    <s v="White"/>
    <x v="844"/>
    <x v="197"/>
    <x v="0"/>
    <x v="0"/>
    <x v="1"/>
    <s v="yes"/>
    <x v="0"/>
    <x v="1"/>
    <x v="2"/>
    <s v="4-Jun-1991"/>
    <x v="16"/>
    <n v="27931.11"/>
    <x v="2"/>
    <s v="tier - 3"/>
    <x v="2"/>
  </r>
  <r>
    <s v="Id1979"/>
    <s v="Ms."/>
    <s v="Kathleen M."/>
    <s v="O'Neil"/>
    <x v="570"/>
    <x v="283"/>
    <x v="0"/>
    <x v="0"/>
    <x v="1"/>
    <s v="yes"/>
    <x v="0"/>
    <x v="1"/>
    <x v="2"/>
    <s v="28-Jul-1961"/>
    <x v="43"/>
    <n v="27941.29"/>
    <x v="2"/>
    <s v="tier - 3"/>
    <x v="2"/>
  </r>
  <r>
    <s v="Id1980"/>
    <s v="Ms."/>
    <s v="Aya"/>
    <s v="Leitz"/>
    <x v="477"/>
    <x v="544"/>
    <x v="0"/>
    <x v="0"/>
    <x v="1"/>
    <s v="yes"/>
    <x v="0"/>
    <x v="2"/>
    <x v="2"/>
    <s v="21-Dec-1999"/>
    <x v="7"/>
    <n v="27980.77"/>
    <x v="2"/>
    <s v="tier - 1"/>
    <x v="2"/>
  </r>
  <r>
    <s v="Id1981"/>
    <s v="Ms."/>
    <s v="Carolyn R"/>
    <s v="Durfee"/>
    <x v="4"/>
    <x v="82"/>
    <x v="0"/>
    <x v="1"/>
    <x v="1"/>
    <s v="No"/>
    <x v="3"/>
    <x v="0"/>
    <x v="2"/>
    <s v="29-Nov-1985"/>
    <x v="20"/>
    <n v="28006.94"/>
    <x v="2"/>
    <s v="tier - 2"/>
    <x v="2"/>
  </r>
  <r>
    <s v="Id1982"/>
    <s v="Ms."/>
    <s v="Bethany"/>
    <s v="Maylone"/>
    <x v="675"/>
    <x v="93"/>
    <x v="0"/>
    <x v="0"/>
    <x v="1"/>
    <s v="yes"/>
    <x v="3"/>
    <x v="2"/>
    <x v="2"/>
    <s v="22-Nov-1960"/>
    <x v="44"/>
    <n v="28101.33"/>
    <x v="2"/>
    <s v="tier - 2"/>
    <x v="4"/>
  </r>
  <r>
    <s v="Id1983"/>
    <s v="Ms."/>
    <s v="Holly A"/>
    <s v="Reiland"/>
    <x v="436"/>
    <x v="89"/>
    <x v="0"/>
    <x v="1"/>
    <x v="1"/>
    <s v="No"/>
    <x v="3"/>
    <x v="1"/>
    <x v="2"/>
    <s v="6-Sep-1999"/>
    <x v="7"/>
    <n v="28245.34"/>
    <x v="2"/>
    <s v="tier - 3"/>
    <x v="2"/>
  </r>
  <r>
    <s v="Id1984"/>
    <s v="Mr."/>
    <s v="Ping"/>
    <s v="Hu"/>
    <x v="1205"/>
    <x v="315"/>
    <x v="0"/>
    <x v="0"/>
    <x v="1"/>
    <s v="No"/>
    <x v="0"/>
    <x v="2"/>
    <x v="2"/>
    <s v="25-Nov-1963"/>
    <x v="42"/>
    <n v="28287.9"/>
    <x v="2"/>
    <s v="tier - 1"/>
    <x v="0"/>
  </r>
  <r>
    <s v="Id1985"/>
    <s v="Mr."/>
    <s v="Tim"/>
    <s v="Lessek"/>
    <x v="304"/>
    <x v="336"/>
    <x v="0"/>
    <x v="1"/>
    <x v="1"/>
    <s v="yes"/>
    <x v="3"/>
    <x v="1"/>
    <x v="1"/>
    <s v="24-Dec-1990"/>
    <x v="16"/>
    <n v="28302.33"/>
    <x v="2"/>
    <s v="tier - 2"/>
    <x v="2"/>
  </r>
  <r>
    <s v="Id1986"/>
    <s v="Mr."/>
    <s v="John"/>
    <s v="Colavincenzo"/>
    <x v="1084"/>
    <x v="361"/>
    <x v="0"/>
    <x v="1"/>
    <x v="1"/>
    <s v="No"/>
    <x v="3"/>
    <x v="0"/>
    <x v="2"/>
    <s v="2-Dec-1977"/>
    <x v="26"/>
    <n v="28340.19"/>
    <x v="2"/>
    <s v="tier - 2"/>
    <x v="1"/>
  </r>
  <r>
    <s v="Id1987"/>
    <s v="Mrs"/>
    <s v=".  Cynthia"/>
    <s v="Mendez-Karr"/>
    <x v="1206"/>
    <x v="633"/>
    <x v="0"/>
    <x v="1"/>
    <x v="1"/>
    <s v="No"/>
    <x v="3"/>
    <x v="0"/>
    <x v="2"/>
    <s v="16-Sep-1974"/>
    <x v="28"/>
    <n v="28468.92"/>
    <x v="2"/>
    <s v="tier - 1"/>
    <x v="1"/>
  </r>
  <r>
    <s v="Id1988"/>
    <s v="Mr."/>
    <s v="Emmett"/>
    <s v="Saulnier"/>
    <x v="629"/>
    <x v="85"/>
    <x v="0"/>
    <x v="0"/>
    <x v="1"/>
    <s v="yes"/>
    <x v="0"/>
    <x v="0"/>
    <x v="1"/>
    <s v="11-Dec-1982"/>
    <x v="23"/>
    <n v="28476.73"/>
    <x v="2"/>
    <s v="tier - 2"/>
    <x v="1"/>
  </r>
  <r>
    <s v="Id1989"/>
    <s v="Ms."/>
    <s v="Kate"/>
    <s v="Schoonover"/>
    <x v="1207"/>
    <x v="40"/>
    <x v="0"/>
    <x v="1"/>
    <x v="1"/>
    <s v="No"/>
    <x v="3"/>
    <x v="0"/>
    <x v="2"/>
    <s v="27-Sep-1985"/>
    <x v="20"/>
    <n v="28542.86"/>
    <x v="2"/>
    <s v="tier - 3"/>
    <x v="2"/>
  </r>
  <r>
    <s v="Id1990"/>
    <s v="Mr."/>
    <s v="Christopher L."/>
    <s v="Hass"/>
    <x v="854"/>
    <x v="473"/>
    <x v="0"/>
    <x v="0"/>
    <x v="1"/>
    <s v="yes"/>
    <x v="0"/>
    <x v="1"/>
    <x v="2"/>
    <s v="5-Dec-1990"/>
    <x v="16"/>
    <n v="28716.14"/>
    <x v="2"/>
    <s v="tier - 3"/>
    <x v="2"/>
  </r>
  <r>
    <s v="Id1991"/>
    <s v="Mr."/>
    <s v="Christopher P."/>
    <s v="Cadotte"/>
    <x v="680"/>
    <x v="149"/>
    <x v="0"/>
    <x v="0"/>
    <x v="1"/>
    <s v="No"/>
    <x v="0"/>
    <x v="0"/>
    <x v="1"/>
    <s v="3-Aug-1961"/>
    <x v="43"/>
    <n v="28868.66"/>
    <x v="2"/>
    <s v="tier - 2"/>
    <x v="1"/>
  </r>
  <r>
    <s v="Id1992"/>
    <s v="Mr."/>
    <s v="Christopher W"/>
    <s v="Cacciapaglia"/>
    <x v="1208"/>
    <x v="336"/>
    <x v="0"/>
    <x v="0"/>
    <x v="1"/>
    <s v="No"/>
    <x v="0"/>
    <x v="0"/>
    <x v="1"/>
    <s v="25-Jul-1962"/>
    <x v="41"/>
    <n v="28923.14"/>
    <x v="2"/>
    <s v="tier - 1"/>
    <x v="1"/>
  </r>
  <r>
    <s v="Id1993"/>
    <s v="Mr."/>
    <s v="Norman H."/>
    <s v="Mininger"/>
    <x v="1209"/>
    <x v="249"/>
    <x v="0"/>
    <x v="0"/>
    <x v="1"/>
    <s v="No"/>
    <x v="0"/>
    <x v="2"/>
    <x v="2"/>
    <s v="5-Dec-1959"/>
    <x v="45"/>
    <n v="28950.47"/>
    <x v="2"/>
    <s v="tier - 1"/>
    <x v="1"/>
  </r>
  <r>
    <s v="Id1994"/>
    <s v="Ms."/>
    <s v="Susan"/>
    <s v="Mayo"/>
    <x v="11"/>
    <x v="186"/>
    <x v="0"/>
    <x v="1"/>
    <x v="1"/>
    <s v="yes"/>
    <x v="3"/>
    <x v="0"/>
    <x v="1"/>
    <s v="1-Sep-2003"/>
    <x v="12"/>
    <n v="28998.68"/>
    <x v="2"/>
    <s v="tier - 3"/>
    <x v="2"/>
  </r>
  <r>
    <s v="Id1995"/>
    <s v="Ms."/>
    <s v="Tatyana K"/>
    <s v="Zicko"/>
    <x v="1210"/>
    <x v="249"/>
    <x v="0"/>
    <x v="1"/>
    <x v="1"/>
    <s v="yes"/>
    <x v="3"/>
    <x v="0"/>
    <x v="2"/>
    <s v="7-Jul-1992"/>
    <x v="0"/>
    <n v="29007.82"/>
    <x v="2"/>
    <s v="tier - 3"/>
    <x v="2"/>
  </r>
  <r>
    <s v="Id1996"/>
    <s v="Ms."/>
    <s v="Chrissy"/>
    <s v="Graham"/>
    <x v="276"/>
    <x v="419"/>
    <x v="0"/>
    <x v="1"/>
    <x v="1"/>
    <s v="yes"/>
    <x v="3"/>
    <x v="1"/>
    <x v="2"/>
    <s v="14-Jul-1980"/>
    <x v="24"/>
    <n v="29114.21"/>
    <x v="2"/>
    <s v="tier - 3"/>
    <x v="2"/>
  </r>
  <r>
    <s v="Id1997"/>
    <s v="Ms."/>
    <s v="Carrie"/>
    <s v="Boland"/>
    <x v="1211"/>
    <x v="212"/>
    <x v="0"/>
    <x v="1"/>
    <x v="1"/>
    <s v="yes"/>
    <x v="3"/>
    <x v="2"/>
    <x v="2"/>
    <s v="29-Nov-1978"/>
    <x v="27"/>
    <n v="29114.77"/>
    <x v="2"/>
    <s v="tier - 1"/>
    <x v="2"/>
  </r>
  <r>
    <s v="Id1998"/>
    <s v="Ms."/>
    <s v="Halle"/>
    <s v="Cupp"/>
    <x v="1040"/>
    <x v="106"/>
    <x v="0"/>
    <x v="1"/>
    <x v="1"/>
    <s v="yes"/>
    <x v="3"/>
    <x v="2"/>
    <x v="1"/>
    <s v="24-Dec-1961"/>
    <x v="43"/>
    <n v="29141.360000000001"/>
    <x v="2"/>
    <s v="tier - 3"/>
    <x v="1"/>
  </r>
  <r>
    <s v="Id1999"/>
    <s v="Ms."/>
    <s v="Carolyn"/>
    <s v="Shaw"/>
    <x v="1212"/>
    <x v="169"/>
    <x v="0"/>
    <x v="0"/>
    <x v="1"/>
    <s v="yes"/>
    <x v="0"/>
    <x v="0"/>
    <x v="1"/>
    <s v="8-Nov-1976"/>
    <x v="35"/>
    <n v="29160.39"/>
    <x v="2"/>
    <s v="tier - 2"/>
    <x v="2"/>
  </r>
  <r>
    <s v="Id2000"/>
    <s v="Ms."/>
    <s v="Tara D."/>
    <s v="Klassen"/>
    <x v="1213"/>
    <x v="186"/>
    <x v="0"/>
    <x v="0"/>
    <x v="1"/>
    <s v="yes"/>
    <x v="0"/>
    <x v="2"/>
    <x v="1"/>
    <s v="9-Jul-1969"/>
    <x v="34"/>
    <n v="29186.48"/>
    <x v="2"/>
    <s v="tier - 3"/>
    <x v="8"/>
  </r>
  <r>
    <s v="Id2001"/>
    <s v="Mr."/>
    <s v="Rasim M"/>
    <s v="Musal"/>
    <x v="1214"/>
    <x v="34"/>
    <x v="1"/>
    <x v="0"/>
    <x v="1"/>
    <s v="yes"/>
    <x v="1"/>
    <x v="1"/>
    <x v="1"/>
    <s v="21-Jul-1978"/>
    <x v="27"/>
    <n v="29227.599999999999"/>
    <x v="2"/>
    <s v="tier - 3"/>
    <x v="1"/>
  </r>
  <r>
    <s v="Id2002"/>
    <s v="Ms."/>
    <s v="Dina"/>
    <s v="Kitayama"/>
    <x v="361"/>
    <x v="69"/>
    <x v="0"/>
    <x v="0"/>
    <x v="1"/>
    <s v="yes"/>
    <x v="0"/>
    <x v="2"/>
    <x v="2"/>
    <s v="5-Jun-1958"/>
    <x v="47"/>
    <n v="29330.98"/>
    <x v="2"/>
    <s v="tier - 2"/>
    <x v="1"/>
  </r>
  <r>
    <s v="Id2003"/>
    <s v="Ms."/>
    <s v="Lisa"/>
    <s v="Altman"/>
    <x v="699"/>
    <x v="34"/>
    <x v="0"/>
    <x v="0"/>
    <x v="1"/>
    <s v="yes"/>
    <x v="0"/>
    <x v="2"/>
    <x v="1"/>
    <s v="7-Nov-1985"/>
    <x v="20"/>
    <n v="29352.560000000001"/>
    <x v="2"/>
    <s v="tier - 1"/>
    <x v="2"/>
  </r>
  <r>
    <s v="Id2004"/>
    <s v="Ms."/>
    <s v="Caitrin"/>
    <s v="Demchko"/>
    <x v="127"/>
    <x v="49"/>
    <x v="0"/>
    <x v="0"/>
    <x v="1"/>
    <s v="No"/>
    <x v="0"/>
    <x v="0"/>
    <x v="2"/>
    <s v="16-Jul-1987"/>
    <x v="17"/>
    <n v="29443.59"/>
    <x v="2"/>
    <s v="tier - 1"/>
    <x v="2"/>
  </r>
  <r>
    <s v="Id2005"/>
    <s v="Ms."/>
    <s v="Adriana S"/>
    <s v="Wild"/>
    <x v="82"/>
    <x v="507"/>
    <x v="0"/>
    <x v="0"/>
    <x v="1"/>
    <s v="No"/>
    <x v="0"/>
    <x v="0"/>
    <x v="2"/>
    <s v="20-Oct-1959"/>
    <x v="45"/>
    <n v="29523.17"/>
    <x v="2"/>
    <s v="tier - 2"/>
    <x v="8"/>
  </r>
  <r>
    <s v="Id2006"/>
    <s v="Ms."/>
    <s v="Megan"/>
    <s v="Betts"/>
    <x v="1026"/>
    <x v="319"/>
    <x v="0"/>
    <x v="0"/>
    <x v="1"/>
    <s v="yes"/>
    <x v="0"/>
    <x v="3"/>
    <x v="2"/>
    <s v="3-Nov-1975"/>
    <x v="31"/>
    <n v="29583.8"/>
    <x v="2"/>
    <s v="tier - 1"/>
    <x v="2"/>
  </r>
  <r>
    <s v="Id2007"/>
    <s v="Mrs"/>
    <s v=".  Kristen M"/>
    <s v="Martin"/>
    <x v="1215"/>
    <x v="544"/>
    <x v="0"/>
    <x v="1"/>
    <x v="1"/>
    <s v="No"/>
    <x v="3"/>
    <x v="1"/>
    <x v="2"/>
    <s v="27-Jul-1993"/>
    <x v="1"/>
    <n v="29622.69"/>
    <x v="2"/>
    <s v="tier - 1"/>
    <x v="2"/>
  </r>
  <r>
    <s v="Id2008"/>
    <s v="Ms."/>
    <s v="Alix"/>
    <s v="Vandeventer"/>
    <x v="809"/>
    <x v="206"/>
    <x v="0"/>
    <x v="0"/>
    <x v="1"/>
    <s v="No"/>
    <x v="0"/>
    <x v="1"/>
    <x v="2"/>
    <s v="23-Aug-1973"/>
    <x v="29"/>
    <n v="29757.69"/>
    <x v="2"/>
    <s v="tier - 3"/>
    <x v="2"/>
  </r>
  <r>
    <s v="Id2009"/>
    <s v="Mr."/>
    <s v="Kakushin"/>
    <s v="Hirano"/>
    <x v="1216"/>
    <x v="45"/>
    <x v="0"/>
    <x v="0"/>
    <x v="1"/>
    <s v="No"/>
    <x v="0"/>
    <x v="1"/>
    <x v="2"/>
    <s v="20-Jun-1998"/>
    <x v="2"/>
    <n v="29760.6"/>
    <x v="2"/>
    <s v="tier - 2"/>
    <x v="2"/>
  </r>
  <r>
    <s v="Id2010"/>
    <s v="Mr."/>
    <s v="Michael J"/>
    <s v="Davi"/>
    <x v="1217"/>
    <x v="198"/>
    <x v="0"/>
    <x v="0"/>
    <x v="1"/>
    <s v="No"/>
    <x v="3"/>
    <x v="3"/>
    <x v="2"/>
    <s v="13-Aug-1981"/>
    <x v="19"/>
    <n v="29816.639999999999"/>
    <x v="2"/>
    <s v="tier - 2"/>
    <x v="2"/>
  </r>
  <r>
    <s v="Id2011"/>
    <s v="Mr."/>
    <s v="Bradley"/>
    <s v="Sloan"/>
    <x v="711"/>
    <x v="206"/>
    <x v="0"/>
    <x v="0"/>
    <x v="1"/>
    <s v="yes"/>
    <x v="0"/>
    <x v="2"/>
    <x v="2"/>
    <s v="29-Oct-1982"/>
    <x v="23"/>
    <n v="29818.76"/>
    <x v="2"/>
    <s v="tier - 1"/>
    <x v="1"/>
  </r>
  <r>
    <s v="Id2012"/>
    <s v="Mr."/>
    <s v="Matt"/>
    <s v="Homich"/>
    <x v="497"/>
    <x v="78"/>
    <x v="0"/>
    <x v="0"/>
    <x v="1"/>
    <s v="yes"/>
    <x v="3"/>
    <x v="1"/>
    <x v="2"/>
    <s v="30-Dec-1989"/>
    <x v="13"/>
    <n v="29852.48"/>
    <x v="2"/>
    <s v="tier - 3"/>
    <x v="2"/>
  </r>
  <r>
    <s v="Id2013"/>
    <s v="Ms."/>
    <s v="Amanda C."/>
    <s v="Bell"/>
    <x v="1218"/>
    <x v="425"/>
    <x v="0"/>
    <x v="0"/>
    <x v="1"/>
    <s v="No"/>
    <x v="0"/>
    <x v="3"/>
    <x v="1"/>
    <s v="19-Aug-1975"/>
    <x v="31"/>
    <n v="29899.25"/>
    <x v="2"/>
    <s v="tier - 3"/>
    <x v="2"/>
  </r>
  <r>
    <s v="Id2014"/>
    <s v="Mr."/>
    <s v="Valur"/>
    <s v="Kristjansson"/>
    <x v="26"/>
    <x v="540"/>
    <x v="0"/>
    <x v="0"/>
    <x v="1"/>
    <s v="No"/>
    <x v="0"/>
    <x v="0"/>
    <x v="2"/>
    <s v="30-Dec-1988"/>
    <x v="15"/>
    <n v="29929.56"/>
    <x v="2"/>
    <s v="tier - 1"/>
    <x v="2"/>
  </r>
  <r>
    <s v="Id2015"/>
    <s v="Ms."/>
    <s v="Erica J"/>
    <s v="Pitman"/>
    <x v="47"/>
    <x v="656"/>
    <x v="0"/>
    <x v="0"/>
    <x v="1"/>
    <s v="No"/>
    <x v="0"/>
    <x v="0"/>
    <x v="0"/>
    <s v="12-Jun-1976"/>
    <x v="35"/>
    <n v="29933.75"/>
    <x v="2"/>
    <s v="tier - 1"/>
    <x v="2"/>
  </r>
  <r>
    <s v="Id2016"/>
    <s v="Mr."/>
    <s v="Stephen F."/>
    <s v="Curley"/>
    <x v="1219"/>
    <x v="21"/>
    <x v="0"/>
    <x v="1"/>
    <x v="1"/>
    <s v="yes"/>
    <x v="3"/>
    <x v="1"/>
    <x v="1"/>
    <s v="5-Oct-1991"/>
    <x v="14"/>
    <n v="29969.67"/>
    <x v="2"/>
    <s v="tier - 1"/>
    <x v="2"/>
  </r>
  <r>
    <s v="Id2017"/>
    <s v="Ms."/>
    <s v="Lissa"/>
    <s v="Zimmer"/>
    <x v="401"/>
    <x v="280"/>
    <x v="0"/>
    <x v="0"/>
    <x v="1"/>
    <s v="No"/>
    <x v="3"/>
    <x v="1"/>
    <x v="2"/>
    <s v="4-Aug-1981"/>
    <x v="19"/>
    <n v="30026.87"/>
    <x v="0"/>
    <s v="tier - 3"/>
    <x v="1"/>
  </r>
  <r>
    <s v="Id2018"/>
    <s v="Ms."/>
    <s v="Megan"/>
    <s v="Granski"/>
    <x v="397"/>
    <x v="334"/>
    <x v="0"/>
    <x v="0"/>
    <x v="1"/>
    <s v="No"/>
    <x v="3"/>
    <x v="1"/>
    <x v="1"/>
    <s v="16-Jun-1967"/>
    <x v="40"/>
    <n v="30063.58"/>
    <x v="2"/>
    <s v="tier - 1"/>
    <x v="1"/>
  </r>
  <r>
    <s v="Id2019"/>
    <s v="Ms."/>
    <s v="Alyson"/>
    <s v="Dunn"/>
    <x v="2"/>
    <x v="577"/>
    <x v="0"/>
    <x v="1"/>
    <x v="1"/>
    <s v="yes"/>
    <x v="3"/>
    <x v="0"/>
    <x v="2"/>
    <s v="2-Sep-1979"/>
    <x v="25"/>
    <n v="30095.97"/>
    <x v="0"/>
    <s v="tier - 3"/>
    <x v="2"/>
  </r>
  <r>
    <s v="Id2020"/>
    <s v="Mr."/>
    <s v="Chance B"/>
    <s v="Regina"/>
    <x v="1155"/>
    <x v="212"/>
    <x v="0"/>
    <x v="0"/>
    <x v="1"/>
    <s v="yes"/>
    <x v="3"/>
    <x v="3"/>
    <x v="2"/>
    <s v="25-Dec-1971"/>
    <x v="32"/>
    <n v="30134.75"/>
    <x v="0"/>
    <s v="tier - 3"/>
    <x v="2"/>
  </r>
  <r>
    <s v="Id2021"/>
    <s v="Mr."/>
    <s v="Sean P"/>
    <s v="O'Connor"/>
    <x v="1"/>
    <x v="464"/>
    <x v="0"/>
    <x v="0"/>
    <x v="1"/>
    <s v="No"/>
    <x v="0"/>
    <x v="0"/>
    <x v="0"/>
    <s v="11-Aug-1958"/>
    <x v="46"/>
    <n v="30166.62"/>
    <x v="2"/>
    <s v="tier - 3"/>
    <x v="1"/>
  </r>
  <r>
    <s v="Id2022"/>
    <s v="Ms."/>
    <s v="Therese"/>
    <s v="Howe"/>
    <x v="1220"/>
    <x v="237"/>
    <x v="0"/>
    <x v="0"/>
    <x v="1"/>
    <s v="No"/>
    <x v="0"/>
    <x v="2"/>
    <x v="2"/>
    <s v="13-Sep-1963"/>
    <x v="42"/>
    <n v="30184.94"/>
    <x v="2"/>
    <s v="tier - 1"/>
    <x v="10"/>
  </r>
  <r>
    <s v="Id2023"/>
    <s v="Mr."/>
    <s v="Beau"/>
    <s v="Atwater"/>
    <x v="1221"/>
    <x v="237"/>
    <x v="0"/>
    <x v="0"/>
    <x v="1"/>
    <s v="No"/>
    <x v="3"/>
    <x v="3"/>
    <x v="2"/>
    <s v="15-Sep-1962"/>
    <x v="41"/>
    <n v="30260"/>
    <x v="2"/>
    <s v="tier - 1"/>
    <x v="10"/>
  </r>
  <r>
    <s v="Id2024"/>
    <s v="Ms."/>
    <s v="Kelsey M"/>
    <s v="Gurganus"/>
    <x v="345"/>
    <x v="171"/>
    <x v="0"/>
    <x v="0"/>
    <x v="1"/>
    <s v="yes"/>
    <x v="3"/>
    <x v="2"/>
    <x v="2"/>
    <s v="24-Jul-1972"/>
    <x v="30"/>
    <n v="30284.639999999999"/>
    <x v="2"/>
    <s v="tier - 1"/>
    <x v="1"/>
  </r>
  <r>
    <s v="Id2025"/>
    <s v="Ms."/>
    <s v="Gretchen"/>
    <s v="Holden"/>
    <x v="1222"/>
    <x v="207"/>
    <x v="0"/>
    <x v="0"/>
    <x v="1"/>
    <s v="No"/>
    <x v="0"/>
    <x v="1"/>
    <x v="0"/>
    <s v="1-Jun-2004"/>
    <x v="12"/>
    <n v="30328.27"/>
    <x v="0"/>
    <s v="tier - 2"/>
    <x v="2"/>
  </r>
  <r>
    <s v="Id2026"/>
    <s v="Mr."/>
    <s v="Nicholas E."/>
    <s v="Parton"/>
    <x v="1035"/>
    <x v="95"/>
    <x v="0"/>
    <x v="0"/>
    <x v="1"/>
    <s v="yes"/>
    <x v="0"/>
    <x v="0"/>
    <x v="2"/>
    <s v="30-Jul-1969"/>
    <x v="34"/>
    <n v="30366.93"/>
    <x v="0"/>
    <s v="tier - 2"/>
    <x v="2"/>
  </r>
  <r>
    <s v="Id2027"/>
    <s v="Ms."/>
    <s v="Deborah"/>
    <s v="Downs"/>
    <x v="1023"/>
    <x v="102"/>
    <x v="0"/>
    <x v="1"/>
    <x v="1"/>
    <s v="No"/>
    <x v="3"/>
    <x v="2"/>
    <x v="2"/>
    <s v="3-Sep-1976"/>
    <x v="35"/>
    <n v="30409.53"/>
    <x v="0"/>
    <s v="tier - 3"/>
    <x v="1"/>
  </r>
  <r>
    <s v="Id2028"/>
    <s v="Mr."/>
    <s v="Chuck W. Jr."/>
    <s v="Dent"/>
    <x v="391"/>
    <x v="280"/>
    <x v="0"/>
    <x v="0"/>
    <x v="1"/>
    <s v="yes"/>
    <x v="0"/>
    <x v="0"/>
    <x v="2"/>
    <s v="28-Oct-1998"/>
    <x v="2"/>
    <n v="30422.03"/>
    <x v="0"/>
    <s v="tier - 3"/>
    <x v="2"/>
  </r>
  <r>
    <s v="Id2029"/>
    <s v="Mr."/>
    <s v="Daniel"/>
    <s v="Ranti"/>
    <x v="454"/>
    <x v="470"/>
    <x v="0"/>
    <x v="0"/>
    <x v="1"/>
    <s v="yes"/>
    <x v="0"/>
    <x v="1"/>
    <x v="2"/>
    <s v="3-Sep-1983"/>
    <x v="22"/>
    <n v="30457.37"/>
    <x v="0"/>
    <s v="tier - 1"/>
    <x v="1"/>
  </r>
  <r>
    <s v="Id2030"/>
    <s v="Ms."/>
    <s v="Amany"/>
    <s v="Ishaq"/>
    <x v="702"/>
    <x v="375"/>
    <x v="0"/>
    <x v="0"/>
    <x v="1"/>
    <s v="No"/>
    <x v="0"/>
    <x v="0"/>
    <x v="2"/>
    <s v="10-Aug-1986"/>
    <x v="18"/>
    <n v="30530.5"/>
    <x v="0"/>
    <s v="tier - 1"/>
    <x v="2"/>
  </r>
  <r>
    <s v="Id2031"/>
    <s v="Ms."/>
    <s v="Kipling"/>
    <s v="Wiles"/>
    <x v="389"/>
    <x v="122"/>
    <x v="1"/>
    <x v="0"/>
    <x v="1"/>
    <s v="yes"/>
    <x v="1"/>
    <x v="1"/>
    <x v="2"/>
    <s v="11-Nov-1970"/>
    <x v="33"/>
    <n v="30625.65"/>
    <x v="0"/>
    <s v="tier - 3"/>
    <x v="2"/>
  </r>
  <r>
    <s v="Id2032"/>
    <s v="Mr."/>
    <s v="Duncan"/>
    <s v="Roberts"/>
    <x v="1223"/>
    <x v="219"/>
    <x v="0"/>
    <x v="0"/>
    <x v="1"/>
    <s v="yes"/>
    <x v="0"/>
    <x v="1"/>
    <x v="2"/>
    <s v="21-Sep-1999"/>
    <x v="7"/>
    <n v="30697.71"/>
    <x v="2"/>
    <s v="tier - 2"/>
    <x v="2"/>
  </r>
  <r>
    <s v="Id2033"/>
    <s v="Mr."/>
    <s v="Louis C."/>
    <s v="Serafini"/>
    <x v="438"/>
    <x v="637"/>
    <x v="0"/>
    <x v="1"/>
    <x v="1"/>
    <s v="No"/>
    <x v="3"/>
    <x v="1"/>
    <x v="1"/>
    <s v="21-Dec-1983"/>
    <x v="22"/>
    <n v="30724.44"/>
    <x v="0"/>
    <s v="tier - 3"/>
    <x v="2"/>
  </r>
  <r>
    <s v="Id2034"/>
    <s v="Mr."/>
    <s v="Daniel J"/>
    <s v="Button"/>
    <x v="755"/>
    <x v="334"/>
    <x v="0"/>
    <x v="1"/>
    <x v="1"/>
    <s v="No"/>
    <x v="3"/>
    <x v="1"/>
    <x v="1"/>
    <s v="5-Sep-1988"/>
    <x v="15"/>
    <n v="30763.01"/>
    <x v="0"/>
    <s v="tier - 1"/>
    <x v="2"/>
  </r>
  <r>
    <s v="Id2035"/>
    <s v="Ms."/>
    <s v="Ildiko M."/>
    <s v="Gaal"/>
    <x v="408"/>
    <x v="144"/>
    <x v="0"/>
    <x v="0"/>
    <x v="1"/>
    <s v="No"/>
    <x v="3"/>
    <x v="0"/>
    <x v="2"/>
    <s v="9-Sep-1961"/>
    <x v="43"/>
    <n v="30942.19"/>
    <x v="0"/>
    <s v="tier - 2"/>
    <x v="0"/>
  </r>
  <r>
    <s v="Id2036"/>
    <s v="Ms."/>
    <s v="Melinda E."/>
    <s v="Liptak"/>
    <x v="386"/>
    <x v="352"/>
    <x v="0"/>
    <x v="0"/>
    <x v="1"/>
    <s v="No"/>
    <x v="3"/>
    <x v="0"/>
    <x v="2"/>
    <s v="9-Nov-2004"/>
    <x v="9"/>
    <n v="31196.61"/>
    <x v="0"/>
    <s v="tier - 1"/>
    <x v="2"/>
  </r>
  <r>
    <s v="Id2037"/>
    <s v="Ms."/>
    <s v="Ashley M"/>
    <s v="Kellam"/>
    <x v="388"/>
    <x v="614"/>
    <x v="0"/>
    <x v="0"/>
    <x v="1"/>
    <s v="No"/>
    <x v="3"/>
    <x v="2"/>
    <x v="2"/>
    <s v="22-Jul-2000"/>
    <x v="10"/>
    <n v="31234.560000000001"/>
    <x v="2"/>
    <s v="tier - 1"/>
    <x v="2"/>
  </r>
  <r>
    <s v="Id2038"/>
    <s v="Ms."/>
    <s v="Stephanie"/>
    <s v="Gordon"/>
    <x v="1224"/>
    <x v="251"/>
    <x v="1"/>
    <x v="0"/>
    <x v="1"/>
    <s v="No"/>
    <x v="3"/>
    <x v="1"/>
    <x v="2"/>
    <s v="9-Jul-1968"/>
    <x v="36"/>
    <n v="31322.53"/>
    <x v="0"/>
    <s v="tier - 1"/>
    <x v="2"/>
  </r>
  <r>
    <s v="Id2039"/>
    <s v="Mr."/>
    <s v="Sean P."/>
    <s v="Hyland"/>
    <x v="1225"/>
    <x v="3"/>
    <x v="0"/>
    <x v="1"/>
    <x v="1"/>
    <s v="No"/>
    <x v="3"/>
    <x v="2"/>
    <x v="1"/>
    <s v="27-Sep-1995"/>
    <x v="4"/>
    <n v="31328.27"/>
    <x v="0"/>
    <s v="tier - 2"/>
    <x v="2"/>
  </r>
  <r>
    <s v="Id2040"/>
    <s v="Ms."/>
    <s v="Emily G"/>
    <s v="Wagoner"/>
    <x v="1226"/>
    <x v="196"/>
    <x v="1"/>
    <x v="0"/>
    <x v="1"/>
    <s v="No"/>
    <x v="3"/>
    <x v="0"/>
    <x v="2"/>
    <s v="8-Oct-1974"/>
    <x v="28"/>
    <n v="31368.81"/>
    <x v="0"/>
    <s v="tier - 3"/>
    <x v="2"/>
  </r>
  <r>
    <s v="Id2041"/>
    <s v="Mr."/>
    <s v="Malcolm"/>
    <s v="Thomas"/>
    <x v="352"/>
    <x v="21"/>
    <x v="0"/>
    <x v="0"/>
    <x v="1"/>
    <s v="No"/>
    <x v="0"/>
    <x v="1"/>
    <x v="1"/>
    <s v="29-Oct-1975"/>
    <x v="31"/>
    <n v="31591.82"/>
    <x v="0"/>
    <s v="tier - 1"/>
    <x v="2"/>
  </r>
  <r>
    <s v="Id2042"/>
    <s v="Mr."/>
    <s v="Danilo"/>
    <s v="Goffi"/>
    <x v="1227"/>
    <x v="85"/>
    <x v="0"/>
    <x v="0"/>
    <x v="1"/>
    <s v="No"/>
    <x v="0"/>
    <x v="3"/>
    <x v="1"/>
    <s v="13-Dec-1960"/>
    <x v="44"/>
    <n v="31620"/>
    <x v="0"/>
    <s v="tier - 1"/>
    <x v="8"/>
  </r>
  <r>
    <s v="Id2043"/>
    <s v="Mr."/>
    <s v="Mikko"/>
    <s v="Salovaara"/>
    <x v="1121"/>
    <x v="268"/>
    <x v="1"/>
    <x v="0"/>
    <x v="1"/>
    <s v="No"/>
    <x v="3"/>
    <x v="0"/>
    <x v="1"/>
    <s v="14-Oct-1977"/>
    <x v="26"/>
    <n v="31736.7"/>
    <x v="0"/>
    <s v="tier - 2"/>
    <x v="1"/>
  </r>
  <r>
    <s v="Id2044"/>
    <s v="Ms."/>
    <s v="Paula C."/>
    <s v="Reid"/>
    <x v="1228"/>
    <x v="60"/>
    <x v="0"/>
    <x v="1"/>
    <x v="1"/>
    <s v="yes"/>
    <x v="3"/>
    <x v="1"/>
    <x v="1"/>
    <s v="10-Sep-1984"/>
    <x v="21"/>
    <n v="31743.919999999998"/>
    <x v="0"/>
    <s v="tier - 1"/>
    <x v="2"/>
  </r>
  <r>
    <s v="Id2045"/>
    <s v="Ms."/>
    <s v="Kirsten N."/>
    <s v="Allan"/>
    <x v="964"/>
    <x v="24"/>
    <x v="1"/>
    <x v="0"/>
    <x v="1"/>
    <s v="No"/>
    <x v="3"/>
    <x v="0"/>
    <x v="2"/>
    <s v="25-Sep-1975"/>
    <x v="31"/>
    <n v="31897.1"/>
    <x v="0"/>
    <s v="tier - 3"/>
    <x v="2"/>
  </r>
  <r>
    <s v="Id2046"/>
    <s v="Ms."/>
    <s v="Christy"/>
    <s v="Mclaughlin"/>
    <x v="217"/>
    <x v="209"/>
    <x v="1"/>
    <x v="0"/>
    <x v="1"/>
    <s v="yes"/>
    <x v="3"/>
    <x v="0"/>
    <x v="2"/>
    <s v="21-Sep-1972"/>
    <x v="30"/>
    <n v="31980.89"/>
    <x v="0"/>
    <s v="tier - 1"/>
    <x v="2"/>
  </r>
  <r>
    <s v="Id2047"/>
    <s v="Ms."/>
    <s v="Jennifer"/>
    <s v="Lee"/>
    <x v="567"/>
    <x v="180"/>
    <x v="1"/>
    <x v="0"/>
    <x v="1"/>
    <s v="No"/>
    <x v="3"/>
    <x v="2"/>
    <x v="2"/>
    <s v="13-Sep-1993"/>
    <x v="1"/>
    <n v="32086.21"/>
    <x v="2"/>
    <s v="tier - 3"/>
    <x v="2"/>
  </r>
  <r>
    <s v="Id2048"/>
    <s v="Ms."/>
    <s v="Jingjing"/>
    <s v="Tang"/>
    <x v="1229"/>
    <x v="147"/>
    <x v="0"/>
    <x v="1"/>
    <x v="1"/>
    <s v="No"/>
    <x v="3"/>
    <x v="0"/>
    <x v="1"/>
    <s v="10-Nov-1978"/>
    <x v="27"/>
    <n v="32108.66"/>
    <x v="2"/>
    <s v="tier - 3"/>
    <x v="12"/>
  </r>
  <r>
    <s v="Id2049"/>
    <s v="Mr."/>
    <s v="Morgan"/>
    <s v="Kennedy"/>
    <x v="375"/>
    <x v="562"/>
    <x v="0"/>
    <x v="1"/>
    <x v="1"/>
    <s v="yes"/>
    <x v="3"/>
    <x v="0"/>
    <x v="1"/>
    <s v="11-Sep-1969"/>
    <x v="34"/>
    <n v="32192.76"/>
    <x v="2"/>
    <s v="tier - 2"/>
    <x v="2"/>
  </r>
  <r>
    <s v="Id2050"/>
    <s v="Mr."/>
    <s v="Patrick J."/>
    <s v="Condon"/>
    <x v="1230"/>
    <x v="24"/>
    <x v="0"/>
    <x v="0"/>
    <x v="1"/>
    <s v="yes"/>
    <x v="3"/>
    <x v="3"/>
    <x v="2"/>
    <s v="8-Sep-1994"/>
    <x v="11"/>
    <n v="32222.81"/>
    <x v="0"/>
    <s v="tier - 1"/>
    <x v="2"/>
  </r>
  <r>
    <s v="Id2051"/>
    <s v="Mr."/>
    <s v="Frankline"/>
    <s v="Chepkwony"/>
    <x v="577"/>
    <x v="347"/>
    <x v="0"/>
    <x v="1"/>
    <x v="1"/>
    <s v="yes"/>
    <x v="3"/>
    <x v="1"/>
    <x v="2"/>
    <s v="17-Dec-1975"/>
    <x v="31"/>
    <n v="32259.96"/>
    <x v="0"/>
    <s v="tier - 3"/>
    <x v="1"/>
  </r>
  <r>
    <s v="Id2052"/>
    <s v="Ms."/>
    <s v="Laura T."/>
    <s v="Rodriguez"/>
    <x v="80"/>
    <x v="577"/>
    <x v="0"/>
    <x v="1"/>
    <x v="1"/>
    <s v="No"/>
    <x v="3"/>
    <x v="0"/>
    <x v="2"/>
    <s v="2-Dec-1986"/>
    <x v="18"/>
    <n v="32288.49"/>
    <x v="0"/>
    <s v="tier - 2"/>
    <x v="2"/>
  </r>
  <r>
    <s v="Id2053"/>
    <s v="Ms."/>
    <s v="Natalia"/>
    <s v="Szynkarczuk"/>
    <x v="854"/>
    <x v="83"/>
    <x v="0"/>
    <x v="1"/>
    <x v="1"/>
    <s v="No"/>
    <x v="3"/>
    <x v="1"/>
    <x v="2"/>
    <s v="19-Oct-1972"/>
    <x v="30"/>
    <n v="32428.63"/>
    <x v="0"/>
    <s v="tier - 2"/>
    <x v="2"/>
  </r>
  <r>
    <s v="Id2054"/>
    <s v="Ms."/>
    <s v="Jennifer L."/>
    <s v="Brill"/>
    <x v="403"/>
    <x v="133"/>
    <x v="0"/>
    <x v="1"/>
    <x v="1"/>
    <s v="No"/>
    <x v="3"/>
    <x v="2"/>
    <x v="2"/>
    <s v="9-Aug-1976"/>
    <x v="35"/>
    <n v="32430.22"/>
    <x v="0"/>
    <s v="tier - 3"/>
    <x v="2"/>
  </r>
  <r>
    <s v="Id2055"/>
    <s v="Ms."/>
    <s v="Brooke"/>
    <s v="Adams"/>
    <x v="1018"/>
    <x v="180"/>
    <x v="0"/>
    <x v="1"/>
    <x v="1"/>
    <s v="No"/>
    <x v="3"/>
    <x v="2"/>
    <x v="2"/>
    <s v="27-Sep-1981"/>
    <x v="19"/>
    <n v="32462.35"/>
    <x v="0"/>
    <s v="tier - 2"/>
    <x v="2"/>
  </r>
  <r>
    <s v="Id2056"/>
    <s v="Mr."/>
    <s v="Jeremy M"/>
    <s v="Nunn"/>
    <x v="210"/>
    <x v="90"/>
    <x v="0"/>
    <x v="0"/>
    <x v="1"/>
    <s v="yes"/>
    <x v="0"/>
    <x v="0"/>
    <x v="2"/>
    <s v="19-Sep-1976"/>
    <x v="35"/>
    <n v="32485.46"/>
    <x v="0"/>
    <s v="tier - 1"/>
    <x v="2"/>
  </r>
  <r>
    <s v="Id2057"/>
    <s v="Ms."/>
    <s v="Megan L."/>
    <s v="Blair"/>
    <x v="389"/>
    <x v="203"/>
    <x v="0"/>
    <x v="0"/>
    <x v="1"/>
    <s v="No"/>
    <x v="0"/>
    <x v="1"/>
    <x v="2"/>
    <s v="8-Oct-2003"/>
    <x v="12"/>
    <n v="32548.34"/>
    <x v="2"/>
    <s v="tier - 2"/>
    <x v="0"/>
  </r>
  <r>
    <s v="Id2058"/>
    <s v="Mr."/>
    <s v="Bryan"/>
    <s v="Sharkey"/>
    <x v="9"/>
    <x v="635"/>
    <x v="0"/>
    <x v="0"/>
    <x v="1"/>
    <s v="No"/>
    <x v="0"/>
    <x v="0"/>
    <x v="1"/>
    <s v="13-Jul-1990"/>
    <x v="16"/>
    <n v="32672.11"/>
    <x v="2"/>
    <s v="tier - 1"/>
    <x v="2"/>
  </r>
  <r>
    <s v="Id2059"/>
    <s v="Ms."/>
    <s v="Marny"/>
    <s v="Scalard"/>
    <x v="1231"/>
    <x v="90"/>
    <x v="0"/>
    <x v="0"/>
    <x v="1"/>
    <s v="No"/>
    <x v="0"/>
    <x v="1"/>
    <x v="2"/>
    <s v="1-Nov-1968"/>
    <x v="36"/>
    <n v="32686.080000000002"/>
    <x v="0"/>
    <s v="tier - 3"/>
    <x v="2"/>
  </r>
  <r>
    <s v="Id2060"/>
    <s v="Mr."/>
    <s v="Marc"/>
    <s v="Burget"/>
    <x v="1232"/>
    <x v="102"/>
    <x v="0"/>
    <x v="0"/>
    <x v="1"/>
    <s v="yes"/>
    <x v="0"/>
    <x v="3"/>
    <x v="2"/>
    <s v="30-Sep-1990"/>
    <x v="16"/>
    <n v="32716.2"/>
    <x v="2"/>
    <s v="tier - 2"/>
    <x v="2"/>
  </r>
  <r>
    <s v="Id2061"/>
    <s v="Mr."/>
    <s v="Benjamin L"/>
    <s v="English"/>
    <x v="32"/>
    <x v="85"/>
    <x v="1"/>
    <x v="0"/>
    <x v="1"/>
    <s v="No"/>
    <x v="3"/>
    <x v="0"/>
    <x v="1"/>
    <s v="9-Jul-1990"/>
    <x v="16"/>
    <n v="32734.19"/>
    <x v="0"/>
    <s v="tier - 1"/>
    <x v="1"/>
  </r>
  <r>
    <s v="Id2062"/>
    <s v="Mr."/>
    <s v="Rob G"/>
    <s v="Hampton"/>
    <x v="237"/>
    <x v="652"/>
    <x v="1"/>
    <x v="0"/>
    <x v="1"/>
    <s v="No"/>
    <x v="3"/>
    <x v="1"/>
    <x v="0"/>
    <s v="6-Dec-1974"/>
    <x v="28"/>
    <n v="32760.48"/>
    <x v="2"/>
    <s v="tier - 1"/>
    <x v="2"/>
  </r>
  <r>
    <s v="Id2063"/>
    <s v="Ms."/>
    <s v="Stefanie A"/>
    <s v="Flynn"/>
    <x v="782"/>
    <x v="376"/>
    <x v="0"/>
    <x v="1"/>
    <x v="1"/>
    <s v="yes"/>
    <x v="3"/>
    <x v="0"/>
    <x v="2"/>
    <s v="7-Nov-1972"/>
    <x v="30"/>
    <n v="32765.33"/>
    <x v="0"/>
    <s v="tier - 2"/>
    <x v="1"/>
  </r>
  <r>
    <s v="Id2064"/>
    <s v="Ms."/>
    <s v="Stephanie"/>
    <s v="Knast"/>
    <x v="350"/>
    <x v="21"/>
    <x v="0"/>
    <x v="0"/>
    <x v="1"/>
    <s v="yes"/>
    <x v="0"/>
    <x v="1"/>
    <x v="1"/>
    <s v="12-Dec-1980"/>
    <x v="24"/>
    <n v="32787.46"/>
    <x v="2"/>
    <s v="tier - 3"/>
    <x v="1"/>
  </r>
  <r>
    <s v="Id2065"/>
    <s v="Ms."/>
    <s v="Caroline F."/>
    <s v="Lucas"/>
    <x v="905"/>
    <x v="135"/>
    <x v="0"/>
    <x v="0"/>
    <x v="1"/>
    <s v="yes"/>
    <x v="0"/>
    <x v="2"/>
    <x v="2"/>
    <s v="4-Dec-1995"/>
    <x v="4"/>
    <n v="32827.51"/>
    <x v="2"/>
    <s v="tier - 2"/>
    <x v="2"/>
  </r>
  <r>
    <s v="Id2066"/>
    <s v="Ms."/>
    <s v="Julia J."/>
    <s v="Thomas"/>
    <x v="1233"/>
    <x v="146"/>
    <x v="0"/>
    <x v="0"/>
    <x v="1"/>
    <s v="yes"/>
    <x v="0"/>
    <x v="3"/>
    <x v="2"/>
    <s v="17-Nov-1981"/>
    <x v="19"/>
    <n v="32906.69"/>
    <x v="0"/>
    <s v="tier - 3"/>
    <x v="2"/>
  </r>
  <r>
    <s v="Id2067"/>
    <s v="Mr."/>
    <s v="Jack"/>
    <s v="Cherewatti"/>
    <x v="1234"/>
    <x v="640"/>
    <x v="0"/>
    <x v="0"/>
    <x v="1"/>
    <s v="No"/>
    <x v="0"/>
    <x v="1"/>
    <x v="0"/>
    <s v="24-Aug-1971"/>
    <x v="32"/>
    <n v="32947.629999999997"/>
    <x v="0"/>
    <s v="tier - 1"/>
    <x v="2"/>
  </r>
  <r>
    <s v="Id2068"/>
    <s v="Mr."/>
    <s v="Bernat"/>
    <s v="Olle"/>
    <x v="201"/>
    <x v="657"/>
    <x v="0"/>
    <x v="0"/>
    <x v="1"/>
    <s v="No"/>
    <x v="0"/>
    <x v="0"/>
    <x v="0"/>
    <s v="8-Jul-1995"/>
    <x v="4"/>
    <n v="33017.46"/>
    <x v="2"/>
    <s v="tier - 1"/>
    <x v="2"/>
  </r>
  <r>
    <s v="Id2069"/>
    <s v="Mr."/>
    <s v="Hicham"/>
    <s v="Hamsi"/>
    <x v="1235"/>
    <x v="174"/>
    <x v="0"/>
    <x v="0"/>
    <x v="1"/>
    <s v="No"/>
    <x v="0"/>
    <x v="3"/>
    <x v="2"/>
    <s v="10-Jul-1967"/>
    <x v="40"/>
    <n v="33025.32"/>
    <x v="0"/>
    <s v="tier - 3"/>
    <x v="2"/>
  </r>
  <r>
    <s v="Id2070"/>
    <s v="Ms."/>
    <s v="Sarah"/>
    <s v="Finnegan"/>
    <x v="966"/>
    <x v="505"/>
    <x v="0"/>
    <x v="0"/>
    <x v="1"/>
    <s v="No"/>
    <x v="0"/>
    <x v="3"/>
    <x v="2"/>
    <s v="28-Jul-1994"/>
    <x v="11"/>
    <n v="33057.230000000003"/>
    <x v="2"/>
    <s v="tier - 2"/>
    <x v="2"/>
  </r>
  <r>
    <s v="Id2071"/>
    <s v="Mr."/>
    <s v="Anthony S"/>
    <s v="Walsh"/>
    <x v="144"/>
    <x v="82"/>
    <x v="0"/>
    <x v="1"/>
    <x v="1"/>
    <s v="yes"/>
    <x v="3"/>
    <x v="0"/>
    <x v="2"/>
    <s v="1-Jul-1962"/>
    <x v="41"/>
    <n v="33074.94"/>
    <x v="2"/>
    <s v="tier - 2"/>
    <x v="2"/>
  </r>
  <r>
    <s v="Id2072"/>
    <s v="Ms."/>
    <s v="Elisabetta"/>
    <s v="Villa"/>
    <x v="429"/>
    <x v="331"/>
    <x v="1"/>
    <x v="0"/>
    <x v="1"/>
    <s v="yes"/>
    <x v="1"/>
    <x v="2"/>
    <x v="1"/>
    <s v="30-Oct-1969"/>
    <x v="34"/>
    <n v="33090.660000000003"/>
    <x v="0"/>
    <s v="tier - 2"/>
    <x v="2"/>
  </r>
  <r>
    <s v="Id2073"/>
    <s v="Mr."/>
    <s v="Trevor N."/>
    <s v="Cable"/>
    <x v="589"/>
    <x v="176"/>
    <x v="0"/>
    <x v="1"/>
    <x v="1"/>
    <s v="yes"/>
    <x v="3"/>
    <x v="1"/>
    <x v="2"/>
    <s v="15-Jul-1985"/>
    <x v="20"/>
    <n v="33121"/>
    <x v="0"/>
    <s v="tier - 1"/>
    <x v="2"/>
  </r>
  <r>
    <s v="Id2074"/>
    <s v="Ms."/>
    <s v="Nancy"/>
    <s v="Eiring"/>
    <x v="1236"/>
    <x v="562"/>
    <x v="0"/>
    <x v="0"/>
    <x v="1"/>
    <s v="No"/>
    <x v="0"/>
    <x v="3"/>
    <x v="1"/>
    <s v="12-Oct-1990"/>
    <x v="16"/>
    <n v="33292.83"/>
    <x v="0"/>
    <s v="tier - 1"/>
    <x v="2"/>
  </r>
  <r>
    <s v="Id2075"/>
    <s v="Ms."/>
    <s v="Allison R."/>
    <s v="Connor"/>
    <x v="1237"/>
    <x v="100"/>
    <x v="1"/>
    <x v="0"/>
    <x v="1"/>
    <s v="No"/>
    <x v="3"/>
    <x v="0"/>
    <x v="1"/>
    <s v="28-Nov-2003"/>
    <x v="12"/>
    <n v="33307.550000000003"/>
    <x v="0"/>
    <s v="tier - 3"/>
    <x v="1"/>
  </r>
  <r>
    <s v="Id2076"/>
    <s v="Mr."/>
    <s v="Robert J."/>
    <s v="Friedman"/>
    <x v="534"/>
    <x v="267"/>
    <x v="0"/>
    <x v="0"/>
    <x v="1"/>
    <s v="yes"/>
    <x v="3"/>
    <x v="0"/>
    <x v="2"/>
    <s v="5-Sep-1972"/>
    <x v="30"/>
    <n v="33344.449999999997"/>
    <x v="0"/>
    <s v="tier - 3"/>
    <x v="2"/>
  </r>
  <r>
    <s v="Id2077"/>
    <s v="Mr."/>
    <s v="Nicholas"/>
    <s v="Croker"/>
    <x v="235"/>
    <x v="515"/>
    <x v="0"/>
    <x v="0"/>
    <x v="1"/>
    <s v="yes"/>
    <x v="3"/>
    <x v="0"/>
    <x v="2"/>
    <s v="7-Dec-1985"/>
    <x v="20"/>
    <n v="33450.99"/>
    <x v="0"/>
    <s v="tier - 2"/>
    <x v="2"/>
  </r>
  <r>
    <s v="Id2078"/>
    <s v="Mr."/>
    <s v="Kevin L"/>
    <s v="Beganics"/>
    <x v="662"/>
    <x v="169"/>
    <x v="0"/>
    <x v="0"/>
    <x v="1"/>
    <s v="yes"/>
    <x v="3"/>
    <x v="0"/>
    <x v="1"/>
    <s v="18-Jun-1970"/>
    <x v="33"/>
    <n v="33471.97"/>
    <x v="0"/>
    <s v="tier - 2"/>
    <x v="1"/>
  </r>
  <r>
    <s v="Id2079"/>
    <s v="Mr."/>
    <s v="Bryan"/>
    <s v="Huberty"/>
    <x v="1238"/>
    <x v="563"/>
    <x v="0"/>
    <x v="0"/>
    <x v="1"/>
    <s v="yes"/>
    <x v="3"/>
    <x v="2"/>
    <x v="1"/>
    <s v="25-Aug-2002"/>
    <x v="5"/>
    <n v="33475.82"/>
    <x v="2"/>
    <s v="tier - 1"/>
    <x v="6"/>
  </r>
  <r>
    <s v="Id2080"/>
    <s v="Ms."/>
    <s v="Janae N."/>
    <s v="Jacobs"/>
    <x v="1188"/>
    <x v="358"/>
    <x v="0"/>
    <x v="0"/>
    <x v="1"/>
    <s v="No"/>
    <x v="3"/>
    <x v="0"/>
    <x v="2"/>
    <s v="22-Jul-1984"/>
    <x v="21"/>
    <n v="33527.1"/>
    <x v="0"/>
    <s v="tier - 3"/>
    <x v="2"/>
  </r>
  <r>
    <s v="Id2081"/>
    <s v="Ms."/>
    <s v="Audrey"/>
    <s v="Hazlehurst"/>
    <x v="1210"/>
    <x v="188"/>
    <x v="0"/>
    <x v="0"/>
    <x v="1"/>
    <s v="No"/>
    <x v="3"/>
    <x v="0"/>
    <x v="2"/>
    <s v="9-Sep-2003"/>
    <x v="12"/>
    <n v="33611.71"/>
    <x v="2"/>
    <s v="tier - 2"/>
    <x v="2"/>
  </r>
  <r>
    <s v="Id2082"/>
    <s v="Ms."/>
    <s v="Laura"/>
    <s v="Marin"/>
    <x v="586"/>
    <x v="658"/>
    <x v="0"/>
    <x v="0"/>
    <x v="1"/>
    <s v="No"/>
    <x v="3"/>
    <x v="1"/>
    <x v="0"/>
    <s v="28-Nov-1993"/>
    <x v="1"/>
    <n v="33707.550000000003"/>
    <x v="0"/>
    <s v="tier - 2"/>
    <x v="2"/>
  </r>
  <r>
    <s v="Id2083"/>
    <s v="Ms."/>
    <s v="Nicole F"/>
    <s v="Dear"/>
    <x v="375"/>
    <x v="659"/>
    <x v="0"/>
    <x v="0"/>
    <x v="1"/>
    <s v="No"/>
    <x v="0"/>
    <x v="0"/>
    <x v="0"/>
    <s v="1-Nov-2004"/>
    <x v="9"/>
    <n v="33732.69"/>
    <x v="2"/>
    <s v="tier - 1"/>
    <x v="12"/>
  </r>
  <r>
    <s v="Id2084"/>
    <s v="Ms."/>
    <s v="Krista L"/>
    <s v="Lederer"/>
    <x v="450"/>
    <x v="60"/>
    <x v="0"/>
    <x v="0"/>
    <x v="1"/>
    <s v="No"/>
    <x v="3"/>
    <x v="2"/>
    <x v="1"/>
    <s v="12-Sep-2003"/>
    <x v="12"/>
    <n v="33750.29"/>
    <x v="2"/>
    <s v="tier - 3"/>
    <x v="1"/>
  </r>
  <r>
    <s v="Id2085"/>
    <s v="Ms."/>
    <s v="Denise"/>
    <s v="Robson"/>
    <x v="570"/>
    <x v="163"/>
    <x v="0"/>
    <x v="0"/>
    <x v="1"/>
    <s v="No"/>
    <x v="0"/>
    <x v="1"/>
    <x v="0"/>
    <s v="11-Dec-1962"/>
    <x v="41"/>
    <n v="33753.32"/>
    <x v="2"/>
    <s v="tier - 3"/>
    <x v="2"/>
  </r>
  <r>
    <s v="Id2086"/>
    <s v="Mr."/>
    <s v="Ariel"/>
    <s v="Galvan"/>
    <x v="1239"/>
    <x v="330"/>
    <x v="0"/>
    <x v="0"/>
    <x v="1"/>
    <s v="No"/>
    <x v="0"/>
    <x v="0"/>
    <x v="1"/>
    <s v="26-Oct-2000"/>
    <x v="10"/>
    <n v="33829.39"/>
    <x v="0"/>
    <s v="tier - 3"/>
    <x v="2"/>
  </r>
  <r>
    <s v="Id2087"/>
    <s v="Mr."/>
    <s v="Jeremy"/>
    <s v="Walsh"/>
    <x v="40"/>
    <x v="141"/>
    <x v="0"/>
    <x v="0"/>
    <x v="1"/>
    <s v="No"/>
    <x v="0"/>
    <x v="0"/>
    <x v="2"/>
    <s v="9-Aug-1997"/>
    <x v="6"/>
    <n v="33900.65"/>
    <x v="0"/>
    <s v="tier - 3"/>
    <x v="2"/>
  </r>
  <r>
    <s v="Id2088"/>
    <s v="Ms."/>
    <s v="Rosalie"/>
    <s v="Teeuwen"/>
    <x v="437"/>
    <x v="335"/>
    <x v="0"/>
    <x v="0"/>
    <x v="1"/>
    <s v="yes"/>
    <x v="0"/>
    <x v="0"/>
    <x v="2"/>
    <s v="27-Dec-2000"/>
    <x v="10"/>
    <n v="33907.550000000003"/>
    <x v="0"/>
    <s v="tier - 2"/>
    <x v="1"/>
  </r>
  <r>
    <s v="Id2089"/>
    <s v="Mr."/>
    <s v="Jay"/>
    <s v="List"/>
    <x v="1018"/>
    <x v="164"/>
    <x v="0"/>
    <x v="0"/>
    <x v="1"/>
    <s v="No"/>
    <x v="0"/>
    <x v="2"/>
    <x v="2"/>
    <s v="25-Sep-1994"/>
    <x v="11"/>
    <n v="33975.47"/>
    <x v="0"/>
    <s v="tier - 2"/>
    <x v="2"/>
  </r>
  <r>
    <s v="Id2090"/>
    <s v="Mr."/>
    <s v="Vitaliy"/>
    <s v="Shafar"/>
    <x v="374"/>
    <x v="46"/>
    <x v="0"/>
    <x v="0"/>
    <x v="1"/>
    <s v="No"/>
    <x v="0"/>
    <x v="2"/>
    <x v="2"/>
    <s v="26-Jul-1972"/>
    <x v="30"/>
    <n v="34053.360000000001"/>
    <x v="0"/>
    <s v="tier - 2"/>
    <x v="2"/>
  </r>
  <r>
    <s v="Id2091"/>
    <s v="Mr."/>
    <s v="Benjamin W."/>
    <s v="Copenhaver"/>
    <x v="1240"/>
    <x v="635"/>
    <x v="0"/>
    <x v="0"/>
    <x v="1"/>
    <s v="yes"/>
    <x v="3"/>
    <x v="3"/>
    <x v="1"/>
    <s v="26-Dec-2002"/>
    <x v="5"/>
    <n v="34084.68"/>
    <x v="0"/>
    <s v="tier - 3"/>
    <x v="2"/>
  </r>
  <r>
    <s v="Id2092"/>
    <s v="Mr."/>
    <s v="Jesse"/>
    <s v="Stump"/>
    <x v="443"/>
    <x v="485"/>
    <x v="0"/>
    <x v="0"/>
    <x v="1"/>
    <s v="No"/>
    <x v="0"/>
    <x v="0"/>
    <x v="0"/>
    <s v="6-Nov-1999"/>
    <x v="7"/>
    <n v="34166.269999999997"/>
    <x v="0"/>
    <s v="tier - 3"/>
    <x v="2"/>
  </r>
  <r>
    <s v="Id2093"/>
    <s v="Mr."/>
    <s v="Mark"/>
    <s v="Wehrman"/>
    <x v="351"/>
    <x v="563"/>
    <x v="0"/>
    <x v="0"/>
    <x v="1"/>
    <s v="No"/>
    <x v="3"/>
    <x v="2"/>
    <x v="1"/>
    <s v="25-Aug-1971"/>
    <x v="32"/>
    <n v="34205.07"/>
    <x v="0"/>
    <s v="tier - 2"/>
    <x v="2"/>
  </r>
  <r>
    <s v="Id2094"/>
    <s v="Ms."/>
    <s v="Lauren"/>
    <s v="Sischo"/>
    <x v="1241"/>
    <x v="412"/>
    <x v="0"/>
    <x v="1"/>
    <x v="1"/>
    <s v="No"/>
    <x v="3"/>
    <x v="1"/>
    <x v="1"/>
    <s v="21-Jul-1975"/>
    <x v="31"/>
    <n v="34210.33"/>
    <x v="0"/>
    <s v="tier - 1"/>
    <x v="1"/>
  </r>
  <r>
    <s v="Id2095"/>
    <s v="Mr."/>
    <s v="Massimiliano"/>
    <s v="Fonti"/>
    <x v="768"/>
    <x v="202"/>
    <x v="0"/>
    <x v="0"/>
    <x v="1"/>
    <s v="yes"/>
    <x v="0"/>
    <x v="0"/>
    <x v="2"/>
    <s v="5-Jul-1962"/>
    <x v="41"/>
    <n v="34218.019999999997"/>
    <x v="2"/>
    <s v="tier - 1"/>
    <x v="2"/>
  </r>
  <r>
    <s v="Id2096"/>
    <s v="Mr."/>
    <s v="Josh"/>
    <s v="Merlis"/>
    <x v="993"/>
    <x v="65"/>
    <x v="1"/>
    <x v="0"/>
    <x v="1"/>
    <s v="No"/>
    <x v="3"/>
    <x v="1"/>
    <x v="1"/>
    <s v="11-Jun-1998"/>
    <x v="2"/>
    <n v="34254.050000000003"/>
    <x v="2"/>
    <s v="tier - 3"/>
    <x v="4"/>
  </r>
  <r>
    <s v="Id2097"/>
    <s v="Mr."/>
    <s v="Kiyokatsu"/>
    <s v="Hasegawa"/>
    <x v="1211"/>
    <x v="189"/>
    <x v="0"/>
    <x v="0"/>
    <x v="1"/>
    <s v="yes"/>
    <x v="0"/>
    <x v="2"/>
    <x v="2"/>
    <s v="30-Oct-1995"/>
    <x v="4"/>
    <n v="34289.43"/>
    <x v="2"/>
    <s v="tier - 1"/>
    <x v="2"/>
  </r>
  <r>
    <s v="Id2098"/>
    <s v="Ms."/>
    <s v="Amanda L"/>
    <s v="Haselden"/>
    <x v="1242"/>
    <x v="192"/>
    <x v="0"/>
    <x v="0"/>
    <x v="1"/>
    <s v="No"/>
    <x v="0"/>
    <x v="3"/>
    <x v="2"/>
    <s v="11-Oct-1986"/>
    <x v="18"/>
    <n v="34293.120000000003"/>
    <x v="2"/>
    <s v="tier - 2"/>
    <x v="2"/>
  </r>
  <r>
    <s v="Id2099"/>
    <s v="Mr."/>
    <s v="Matthew"/>
    <s v="Simonson"/>
    <x v="1232"/>
    <x v="226"/>
    <x v="0"/>
    <x v="0"/>
    <x v="1"/>
    <s v="No"/>
    <x v="0"/>
    <x v="3"/>
    <x v="2"/>
    <s v="1-Nov-2004"/>
    <x v="9"/>
    <n v="34303.17"/>
    <x v="2"/>
    <s v="tier - 3"/>
    <x v="0"/>
  </r>
  <r>
    <s v="Id2100"/>
    <s v="Ms."/>
    <s v="Julia M"/>
    <s v="Montag"/>
    <x v="141"/>
    <x v="53"/>
    <x v="0"/>
    <x v="0"/>
    <x v="1"/>
    <s v="No"/>
    <x v="0"/>
    <x v="0"/>
    <x v="0"/>
    <s v="2-Oct-1983"/>
    <x v="22"/>
    <n v="34307.22"/>
    <x v="0"/>
    <s v="tier - 2"/>
    <x v="1"/>
  </r>
  <r>
    <s v="Id2101"/>
    <s v="Ms."/>
    <s v="Rhea"/>
    <s v="Deroian"/>
    <x v="331"/>
    <x v="580"/>
    <x v="0"/>
    <x v="0"/>
    <x v="1"/>
    <s v="No"/>
    <x v="0"/>
    <x v="1"/>
    <x v="0"/>
    <s v="1-Oct-1984"/>
    <x v="21"/>
    <n v="34402.22"/>
    <x v="0"/>
    <s v="tier - 3"/>
    <x v="2"/>
  </r>
  <r>
    <s v="Id2102"/>
    <s v="Mr."/>
    <s v="Justin"/>
    <s v="Goetz"/>
    <x v="170"/>
    <x v="226"/>
    <x v="1"/>
    <x v="0"/>
    <x v="1"/>
    <s v="yes"/>
    <x v="1"/>
    <x v="0"/>
    <x v="2"/>
    <s v="5-Oct-2003"/>
    <x v="12"/>
    <n v="34439.86"/>
    <x v="0"/>
    <s v="tier - 1"/>
    <x v="0"/>
  </r>
  <r>
    <s v="Id2103"/>
    <s v="Mr."/>
    <s v="Shamus M."/>
    <s v="Brady"/>
    <x v="467"/>
    <x v="34"/>
    <x v="1"/>
    <x v="0"/>
    <x v="1"/>
    <s v="yes"/>
    <x v="1"/>
    <x v="1"/>
    <x v="1"/>
    <s v="24-Sep-1990"/>
    <x v="16"/>
    <n v="34456.269999999997"/>
    <x v="2"/>
    <s v="tier - 2"/>
    <x v="2"/>
  </r>
  <r>
    <s v="Id2104"/>
    <s v="Mr."/>
    <s v="Mike"/>
    <s v="Moran"/>
    <x v="417"/>
    <x v="78"/>
    <x v="0"/>
    <x v="1"/>
    <x v="1"/>
    <s v="No"/>
    <x v="3"/>
    <x v="1"/>
    <x v="2"/>
    <s v="24-Jun-1998"/>
    <x v="2"/>
    <n v="34472.839999999997"/>
    <x v="2"/>
    <s v="tier - 3"/>
    <x v="2"/>
  </r>
  <r>
    <s v="Id2105"/>
    <s v="Ms."/>
    <s v="Mary Beth"/>
    <s v="Strickler"/>
    <x v="866"/>
    <x v="135"/>
    <x v="1"/>
    <x v="0"/>
    <x v="1"/>
    <s v="No"/>
    <x v="3"/>
    <x v="0"/>
    <x v="2"/>
    <s v="25-Nov-1976"/>
    <x v="35"/>
    <n v="34543.39"/>
    <x v="0"/>
    <s v="tier - 3"/>
    <x v="2"/>
  </r>
  <r>
    <s v="Id2106"/>
    <s v="Ms."/>
    <s v="Erin"/>
    <s v="Simone"/>
    <x v="412"/>
    <x v="184"/>
    <x v="1"/>
    <x v="0"/>
    <x v="1"/>
    <s v="No"/>
    <x v="3"/>
    <x v="0"/>
    <x v="1"/>
    <s v="9-Oct-2004"/>
    <x v="9"/>
    <n v="34617.839999999997"/>
    <x v="2"/>
    <s v="tier - 3"/>
    <x v="5"/>
  </r>
  <r>
    <s v="Id2107"/>
    <s v="Ms."/>
    <s v="Hallie"/>
    <s v="Von Rock"/>
    <x v="1212"/>
    <x v="497"/>
    <x v="1"/>
    <x v="0"/>
    <x v="1"/>
    <s v="No"/>
    <x v="3"/>
    <x v="0"/>
    <x v="2"/>
    <s v="7-Jul-1994"/>
    <x v="11"/>
    <n v="34672.15"/>
    <x v="2"/>
    <s v="tier - 3"/>
    <x v="0"/>
  </r>
  <r>
    <s v="Id2108"/>
    <s v="Ms."/>
    <s v="Paige P"/>
    <s v="Woodard"/>
    <x v="1243"/>
    <x v="105"/>
    <x v="0"/>
    <x v="0"/>
    <x v="1"/>
    <s v="No"/>
    <x v="0"/>
    <x v="2"/>
    <x v="1"/>
    <s v="3-Jul-2003"/>
    <x v="12"/>
    <n v="34779.620000000003"/>
    <x v="2"/>
    <s v="tier - 2"/>
    <x v="2"/>
  </r>
  <r>
    <s v="Id2109"/>
    <s v="Ms."/>
    <s v="Ji"/>
    <s v="Li"/>
    <x v="144"/>
    <x v="200"/>
    <x v="1"/>
    <x v="0"/>
    <x v="1"/>
    <s v="No"/>
    <x v="3"/>
    <x v="0"/>
    <x v="1"/>
    <s v="27-Dec-1995"/>
    <x v="4"/>
    <n v="34806.47"/>
    <x v="2"/>
    <s v="tier - 2"/>
    <x v="0"/>
  </r>
  <r>
    <s v="Id2110"/>
    <s v="Ms."/>
    <s v="Carissa A"/>
    <s v="Sinda"/>
    <x v="893"/>
    <x v="192"/>
    <x v="1"/>
    <x v="0"/>
    <x v="1"/>
    <s v="No"/>
    <x v="3"/>
    <x v="0"/>
    <x v="2"/>
    <s v="17-Sep-2003"/>
    <x v="12"/>
    <n v="34828.65"/>
    <x v="2"/>
    <s v="tier - 3"/>
    <x v="2"/>
  </r>
  <r>
    <s v="Id2111"/>
    <s v="Ms."/>
    <s v="Mona"/>
    <s v="Rydland"/>
    <x v="141"/>
    <x v="264"/>
    <x v="1"/>
    <x v="0"/>
    <x v="1"/>
    <s v="No"/>
    <x v="3"/>
    <x v="0"/>
    <x v="2"/>
    <s v="17-Oct-1995"/>
    <x v="4"/>
    <n v="34838.870000000003"/>
    <x v="0"/>
    <s v="tier - 3"/>
    <x v="2"/>
  </r>
  <r>
    <s v="Id2112"/>
    <s v="Ms."/>
    <s v="Kristin R."/>
    <s v="Vespa"/>
    <x v="703"/>
    <x v="31"/>
    <x v="1"/>
    <x v="0"/>
    <x v="1"/>
    <s v="No"/>
    <x v="3"/>
    <x v="0"/>
    <x v="2"/>
    <s v="29-Jul-1983"/>
    <x v="22"/>
    <n v="34940.61"/>
    <x v="0"/>
    <s v="tier - 3"/>
    <x v="2"/>
  </r>
  <r>
    <s v="Id2113"/>
    <s v="Ms."/>
    <s v="Beth"/>
    <s v="Meadows"/>
    <x v="402"/>
    <x v="24"/>
    <x v="1"/>
    <x v="0"/>
    <x v="1"/>
    <s v="No"/>
    <x v="3"/>
    <x v="0"/>
    <x v="2"/>
    <s v="7-Oct-1967"/>
    <x v="40"/>
    <n v="34975.68"/>
    <x v="0"/>
    <s v="tier - 2"/>
    <x v="2"/>
  </r>
  <r>
    <s v="Id2114"/>
    <s v="Ms."/>
    <s v="Allison"/>
    <s v="Toppen"/>
    <x v="1244"/>
    <x v="270"/>
    <x v="1"/>
    <x v="0"/>
    <x v="1"/>
    <s v="No"/>
    <x v="3"/>
    <x v="2"/>
    <x v="2"/>
    <s v="22-Aug-1998"/>
    <x v="2"/>
    <n v="34976.42"/>
    <x v="0"/>
    <s v="tier - 1"/>
    <x v="2"/>
  </r>
  <r>
    <s v="Id2115"/>
    <s v="Ms."/>
    <s v="Ashley E"/>
    <s v="Ermer"/>
    <x v="360"/>
    <x v="139"/>
    <x v="1"/>
    <x v="0"/>
    <x v="1"/>
    <s v="No"/>
    <x v="3"/>
    <x v="1"/>
    <x v="2"/>
    <s v="22-Aug-1997"/>
    <x v="6"/>
    <n v="34979.86"/>
    <x v="0"/>
    <s v="tier - 2"/>
    <x v="2"/>
  </r>
  <r>
    <s v="Id2116"/>
    <s v="Ms."/>
    <s v="Hilary K."/>
    <s v="Dionne"/>
    <x v="984"/>
    <x v="324"/>
    <x v="1"/>
    <x v="0"/>
    <x v="1"/>
    <s v="No"/>
    <x v="3"/>
    <x v="1"/>
    <x v="2"/>
    <s v="5-Jul-1982"/>
    <x v="23"/>
    <n v="35000.730000000003"/>
    <x v="0"/>
    <s v="tier - 3"/>
    <x v="2"/>
  </r>
  <r>
    <s v="Id2117"/>
    <s v="Ms."/>
    <s v="Dominique"/>
    <s v="Stasulli"/>
    <x v="369"/>
    <x v="111"/>
    <x v="1"/>
    <x v="0"/>
    <x v="1"/>
    <s v="No"/>
    <x v="3"/>
    <x v="1"/>
    <x v="2"/>
    <s v="29-Aug-1975"/>
    <x v="31"/>
    <n v="35050.620000000003"/>
    <x v="0"/>
    <s v="tier - 1"/>
    <x v="2"/>
  </r>
  <r>
    <s v="Id2118"/>
    <s v="Mr."/>
    <s v="Carlos I"/>
    <s v="Duran"/>
    <x v="1245"/>
    <x v="31"/>
    <x v="0"/>
    <x v="0"/>
    <x v="1"/>
    <s v="No"/>
    <x v="0"/>
    <x v="3"/>
    <x v="2"/>
    <s v="29-Jun-1977"/>
    <x v="26"/>
    <n v="35069.370000000003"/>
    <x v="2"/>
    <s v="tier - 1"/>
    <x v="12"/>
  </r>
  <r>
    <s v="Id2119"/>
    <s v="Mr."/>
    <s v="Matthew"/>
    <s v="Klundt"/>
    <x v="1246"/>
    <x v="251"/>
    <x v="0"/>
    <x v="0"/>
    <x v="1"/>
    <s v="No"/>
    <x v="0"/>
    <x v="2"/>
    <x v="2"/>
    <s v="22-Dec-1998"/>
    <x v="2"/>
    <n v="35147.53"/>
    <x v="2"/>
    <s v="tier - 1"/>
    <x v="5"/>
  </r>
  <r>
    <s v="Id2120"/>
    <s v="Ms."/>
    <s v="Kara"/>
    <s v="Waters"/>
    <x v="889"/>
    <x v="497"/>
    <x v="1"/>
    <x v="0"/>
    <x v="1"/>
    <s v="No"/>
    <x v="3"/>
    <x v="0"/>
    <x v="2"/>
    <s v="30-Dec-1967"/>
    <x v="40"/>
    <n v="35160.129999999997"/>
    <x v="0"/>
    <s v="tier - 2"/>
    <x v="2"/>
  </r>
  <r>
    <s v="Id2121"/>
    <s v="Ms."/>
    <s v="Sarah S"/>
    <s v="Rusk"/>
    <x v="1247"/>
    <x v="450"/>
    <x v="1"/>
    <x v="0"/>
    <x v="1"/>
    <s v="No"/>
    <x v="3"/>
    <x v="1"/>
    <x v="2"/>
    <s v="9-Jul-1997"/>
    <x v="6"/>
    <n v="35302.089999999997"/>
    <x v="2"/>
    <s v="tier - 2"/>
    <x v="2"/>
  </r>
  <r>
    <s v="Id2122"/>
    <s v="Ms."/>
    <s v="Shauna R."/>
    <s v="Gersbach"/>
    <x v="909"/>
    <x v="58"/>
    <x v="1"/>
    <x v="0"/>
    <x v="1"/>
    <s v="No"/>
    <x v="3"/>
    <x v="1"/>
    <x v="1"/>
    <s v="19-Sep-1988"/>
    <x v="15"/>
    <n v="35315.96"/>
    <x v="0"/>
    <s v="tier - 1"/>
    <x v="2"/>
  </r>
  <r>
    <s v="Id2123"/>
    <s v="Ms."/>
    <s v="Lindsay J."/>
    <s v="Taylor-Watson"/>
    <x v="346"/>
    <x v="150"/>
    <x v="1"/>
    <x v="0"/>
    <x v="1"/>
    <s v="No"/>
    <x v="3"/>
    <x v="1"/>
    <x v="2"/>
    <s v="22-Sep-1971"/>
    <x v="32"/>
    <n v="35345.730000000003"/>
    <x v="0"/>
    <s v="tier - 3"/>
    <x v="2"/>
  </r>
  <r>
    <s v="Id2124"/>
    <s v="Ms."/>
    <s v="Danya A."/>
    <s v="Crawford"/>
    <x v="925"/>
    <x v="148"/>
    <x v="1"/>
    <x v="0"/>
    <x v="1"/>
    <s v="yes"/>
    <x v="3"/>
    <x v="2"/>
    <x v="1"/>
    <s v="20-Nov-1988"/>
    <x v="15"/>
    <n v="35491.64"/>
    <x v="2"/>
    <s v="tier - 2"/>
    <x v="2"/>
  </r>
  <r>
    <s v="Id2125"/>
    <s v="Ms."/>
    <s v="Lorraine"/>
    <s v="Levitsky"/>
    <x v="1248"/>
    <x v="87"/>
    <x v="1"/>
    <x v="0"/>
    <x v="1"/>
    <s v="No"/>
    <x v="3"/>
    <x v="0"/>
    <x v="1"/>
    <s v="16-Dec-1973"/>
    <x v="29"/>
    <n v="35517.19"/>
    <x v="0"/>
    <s v="tier - 2"/>
    <x v="2"/>
  </r>
  <r>
    <s v="Id2126"/>
    <s v="Ms."/>
    <s v="Jennifer L."/>
    <s v="Carroll"/>
    <x v="661"/>
    <x v="176"/>
    <x v="0"/>
    <x v="1"/>
    <x v="1"/>
    <s v="No"/>
    <x v="3"/>
    <x v="0"/>
    <x v="2"/>
    <s v="13-Sep-1992"/>
    <x v="0"/>
    <n v="35547.47"/>
    <x v="0"/>
    <s v="tier - 3"/>
    <x v="2"/>
  </r>
  <r>
    <s v="Id2127"/>
    <s v="Mr."/>
    <s v="Jesus Sr."/>
    <s v="Campos"/>
    <x v="664"/>
    <x v="652"/>
    <x v="0"/>
    <x v="1"/>
    <x v="1"/>
    <s v="yes"/>
    <x v="3"/>
    <x v="1"/>
    <x v="0"/>
    <s v="27-Oct-1973"/>
    <x v="29"/>
    <n v="35547.72"/>
    <x v="2"/>
    <s v="tier - 1"/>
    <x v="2"/>
  </r>
  <r>
    <s v="Id2128"/>
    <s v="Ms."/>
    <s v="Kristen"/>
    <s v="Flajslik"/>
    <x v="879"/>
    <x v="252"/>
    <x v="0"/>
    <x v="1"/>
    <x v="1"/>
    <s v="No"/>
    <x v="3"/>
    <x v="0"/>
    <x v="2"/>
    <s v="29-Aug-1964"/>
    <x v="38"/>
    <n v="35573.26"/>
    <x v="0"/>
    <s v="tier - 1"/>
    <x v="2"/>
  </r>
  <r>
    <s v="Id2129"/>
    <s v="Ms."/>
    <s v="Catherine C."/>
    <s v="Chua"/>
    <x v="1249"/>
    <x v="324"/>
    <x v="0"/>
    <x v="1"/>
    <x v="1"/>
    <s v="No"/>
    <x v="3"/>
    <x v="0"/>
    <x v="2"/>
    <s v="10-Aug-1971"/>
    <x v="32"/>
    <n v="35583.17"/>
    <x v="2"/>
    <s v="tier - 3"/>
    <x v="2"/>
  </r>
  <r>
    <s v="Id2130"/>
    <s v="Ms."/>
    <s v="Paula"/>
    <s v="Wiltse"/>
    <x v="355"/>
    <x v="46"/>
    <x v="0"/>
    <x v="1"/>
    <x v="1"/>
    <s v="No"/>
    <x v="3"/>
    <x v="0"/>
    <x v="2"/>
    <s v="13-Oct-2000"/>
    <x v="10"/>
    <n v="35585.58"/>
    <x v="2"/>
    <s v="tier - 2"/>
    <x v="2"/>
  </r>
  <r>
    <s v="Id2131"/>
    <s v="Ms."/>
    <s v="Evan"/>
    <s v="Fisher"/>
    <x v="88"/>
    <x v="436"/>
    <x v="0"/>
    <x v="1"/>
    <x v="1"/>
    <s v="No"/>
    <x v="3"/>
    <x v="0"/>
    <x v="2"/>
    <s v="19-Nov-2000"/>
    <x v="10"/>
    <n v="35585.58"/>
    <x v="0"/>
    <s v="tier - 3"/>
    <x v="2"/>
  </r>
  <r>
    <s v="Id2132"/>
    <s v="Mr."/>
    <s v="Nathan J"/>
    <s v="Wilzbacher"/>
    <x v="1250"/>
    <x v="299"/>
    <x v="1"/>
    <x v="0"/>
    <x v="1"/>
    <s v="No"/>
    <x v="3"/>
    <x v="1"/>
    <x v="2"/>
    <s v="17-Dec-2000"/>
    <x v="10"/>
    <n v="35595.589999999997"/>
    <x v="0"/>
    <s v="tier - 3"/>
    <x v="0"/>
  </r>
  <r>
    <s v="Id2133"/>
    <s v="Ms."/>
    <s v="Ashley M"/>
    <s v="Thayer"/>
    <x v="878"/>
    <x v="623"/>
    <x v="0"/>
    <x v="1"/>
    <x v="1"/>
    <s v="No"/>
    <x v="3"/>
    <x v="2"/>
    <x v="1"/>
    <s v="19-Dec-1978"/>
    <x v="27"/>
    <n v="35701.9"/>
    <x v="0"/>
    <s v="tier - 1"/>
    <x v="2"/>
  </r>
  <r>
    <s v="Id2134"/>
    <s v="Mr."/>
    <s v="Jason"/>
    <s v="Brosseau"/>
    <x v="947"/>
    <x v="80"/>
    <x v="0"/>
    <x v="0"/>
    <x v="1"/>
    <s v="No"/>
    <x v="0"/>
    <x v="3"/>
    <x v="2"/>
    <s v="15-Jul-1974"/>
    <x v="28"/>
    <n v="35711.39"/>
    <x v="0"/>
    <s v="tier - 3"/>
    <x v="1"/>
  </r>
  <r>
    <s v="Id2135"/>
    <s v="Mr."/>
    <s v="Marshall"/>
    <s v="Phares"/>
    <x v="352"/>
    <x v="450"/>
    <x v="0"/>
    <x v="0"/>
    <x v="1"/>
    <s v="yes"/>
    <x v="0"/>
    <x v="1"/>
    <x v="2"/>
    <s v="4-Oct-1976"/>
    <x v="35"/>
    <n v="35733.96"/>
    <x v="0"/>
    <s v="tier - 2"/>
    <x v="2"/>
  </r>
  <r>
    <s v="Id2136"/>
    <s v="Mr."/>
    <s v="Lavar"/>
    <s v="Curley"/>
    <x v="986"/>
    <x v="143"/>
    <x v="0"/>
    <x v="0"/>
    <x v="1"/>
    <s v="yes"/>
    <x v="0"/>
    <x v="2"/>
    <x v="2"/>
    <s v="18-Jun-1992"/>
    <x v="0"/>
    <n v="35883.269999999997"/>
    <x v="0"/>
    <s v="tier - 1"/>
    <x v="2"/>
  </r>
  <r>
    <s v="Id2137"/>
    <s v="Mr."/>
    <s v="Charlie T."/>
    <s v="Johnston"/>
    <x v="497"/>
    <x v="336"/>
    <x v="0"/>
    <x v="0"/>
    <x v="1"/>
    <s v="yes"/>
    <x v="0"/>
    <x v="1"/>
    <x v="1"/>
    <s v="22-Nov-1981"/>
    <x v="19"/>
    <n v="35952.65"/>
    <x v="2"/>
    <s v="tier - 3"/>
    <x v="2"/>
  </r>
  <r>
    <s v="Id2138"/>
    <s v="Mrs"/>
    <s v=".  Lauren"/>
    <s v="Padula"/>
    <x v="292"/>
    <x v="144"/>
    <x v="1"/>
    <x v="0"/>
    <x v="1"/>
    <s v="No"/>
    <x v="3"/>
    <x v="1"/>
    <x v="2"/>
    <s v="4-Sep-1999"/>
    <x v="7"/>
    <n v="36021.01"/>
    <x v="0"/>
    <s v="tier - 3"/>
    <x v="0"/>
  </r>
  <r>
    <s v="Id2139"/>
    <s v="Mr."/>
    <s v="Arthur"/>
    <s v="Gamirov"/>
    <x v="355"/>
    <x v="79"/>
    <x v="1"/>
    <x v="0"/>
    <x v="1"/>
    <s v="yes"/>
    <x v="1"/>
    <x v="0"/>
    <x v="2"/>
    <s v="22-Jul-1963"/>
    <x v="42"/>
    <n v="36074.339999999997"/>
    <x v="0"/>
    <s v="tier - 1"/>
    <x v="2"/>
  </r>
  <r>
    <s v="Id2140"/>
    <s v="Mr."/>
    <s v="Thomas"/>
    <s v="Briot"/>
    <x v="524"/>
    <x v="109"/>
    <x v="1"/>
    <x v="0"/>
    <x v="1"/>
    <s v="yes"/>
    <x v="1"/>
    <x v="1"/>
    <x v="1"/>
    <s v="20-Aug-1996"/>
    <x v="8"/>
    <n v="36085.22"/>
    <x v="2"/>
    <s v="tier - 1"/>
    <x v="2"/>
  </r>
  <r>
    <s v="Id2141"/>
    <s v="Ms."/>
    <s v="Jennifer"/>
    <s v="De Hueck"/>
    <x v="1188"/>
    <x v="338"/>
    <x v="0"/>
    <x v="0"/>
    <x v="1"/>
    <s v="yes"/>
    <x v="0"/>
    <x v="0"/>
    <x v="2"/>
    <s v="4-Nov-1979"/>
    <x v="25"/>
    <n v="36090.49"/>
    <x v="0"/>
    <s v="tier - 2"/>
    <x v="2"/>
  </r>
  <r>
    <s v="Id2142"/>
    <s v="Ms."/>
    <s v="Tammy"/>
    <s v="Putt"/>
    <x v="1251"/>
    <x v="49"/>
    <x v="0"/>
    <x v="0"/>
    <x v="1"/>
    <s v="yes"/>
    <x v="0"/>
    <x v="0"/>
    <x v="2"/>
    <s v="12-Jun-1997"/>
    <x v="6"/>
    <n v="36124.57"/>
    <x v="2"/>
    <s v="tier - 3"/>
    <x v="0"/>
  </r>
  <r>
    <s v="Id2143"/>
    <s v="Ms."/>
    <s v="Lena"/>
    <s v="Deiman"/>
    <x v="72"/>
    <x v="146"/>
    <x v="0"/>
    <x v="0"/>
    <x v="1"/>
    <s v="yes"/>
    <x v="0"/>
    <x v="0"/>
    <x v="2"/>
    <s v="30-Aug-2004"/>
    <x v="9"/>
    <n v="36149.480000000003"/>
    <x v="0"/>
    <s v="tier - 2"/>
    <x v="0"/>
  </r>
  <r>
    <s v="Id2144"/>
    <s v="Ms."/>
    <s v="Valentina"/>
    <s v="Bonanni"/>
    <x v="809"/>
    <x v="109"/>
    <x v="0"/>
    <x v="0"/>
    <x v="1"/>
    <s v="yes"/>
    <x v="0"/>
    <x v="1"/>
    <x v="1"/>
    <s v="6-Dec-1974"/>
    <x v="28"/>
    <n v="36182.870000000003"/>
    <x v="0"/>
    <s v="tier - 3"/>
    <x v="1"/>
  </r>
  <r>
    <s v="Id2145"/>
    <s v="Mr."/>
    <s v="Russell N."/>
    <s v="Stein"/>
    <x v="28"/>
    <x v="280"/>
    <x v="0"/>
    <x v="0"/>
    <x v="1"/>
    <s v="No"/>
    <x v="3"/>
    <x v="0"/>
    <x v="2"/>
    <s v="1-Oct-1999"/>
    <x v="7"/>
    <n v="36189.1"/>
    <x v="2"/>
    <s v="tier - 3"/>
    <x v="5"/>
  </r>
  <r>
    <s v="Id2146"/>
    <s v="Mr."/>
    <s v="Scott R."/>
    <s v="Laumann"/>
    <x v="1252"/>
    <x v="660"/>
    <x v="0"/>
    <x v="0"/>
    <x v="1"/>
    <s v="No"/>
    <x v="0"/>
    <x v="0"/>
    <x v="0"/>
    <s v="28-Dec-1993"/>
    <x v="1"/>
    <n v="36197.699999999997"/>
    <x v="2"/>
    <s v="tier - 3"/>
    <x v="2"/>
  </r>
  <r>
    <s v="Id2147"/>
    <s v="Mr."/>
    <s v="Jose Francisco Sr."/>
    <s v="Galaviz"/>
    <x v="701"/>
    <x v="589"/>
    <x v="0"/>
    <x v="0"/>
    <x v="1"/>
    <s v="No"/>
    <x v="3"/>
    <x v="0"/>
    <x v="0"/>
    <s v="5-Sep-2003"/>
    <x v="12"/>
    <n v="36219.410000000003"/>
    <x v="2"/>
    <s v="tier - 1"/>
    <x v="1"/>
  </r>
  <r>
    <s v="Id2148"/>
    <s v="Mr."/>
    <s v="Paul J"/>
    <s v="Piper"/>
    <x v="409"/>
    <x v="101"/>
    <x v="0"/>
    <x v="0"/>
    <x v="1"/>
    <s v="No"/>
    <x v="0"/>
    <x v="0"/>
    <x v="0"/>
    <s v="25-Dec-2004"/>
    <x v="9"/>
    <n v="36307.800000000003"/>
    <x v="2"/>
    <s v="tier - 2"/>
    <x v="0"/>
  </r>
  <r>
    <s v="Id2149"/>
    <s v="Mr."/>
    <s v="Adam"/>
    <s v="Cantini"/>
    <x v="514"/>
    <x v="259"/>
    <x v="0"/>
    <x v="0"/>
    <x v="1"/>
    <s v="No"/>
    <x v="3"/>
    <x v="1"/>
    <x v="1"/>
    <s v="16-Jun-1992"/>
    <x v="0"/>
    <n v="36314.050000000003"/>
    <x v="0"/>
    <s v="tier - 2"/>
    <x v="2"/>
  </r>
  <r>
    <s v="Id2150"/>
    <s v="Mr."/>
    <s v="Edward J."/>
    <s v="Hartman"/>
    <x v="809"/>
    <x v="351"/>
    <x v="0"/>
    <x v="0"/>
    <x v="1"/>
    <s v="No"/>
    <x v="3"/>
    <x v="1"/>
    <x v="2"/>
    <s v="18-Oct-1967"/>
    <x v="40"/>
    <n v="36332.449999999997"/>
    <x v="2"/>
    <s v="tier - 3"/>
    <x v="2"/>
  </r>
  <r>
    <s v="Id2151"/>
    <s v="Mr."/>
    <s v="Patrick A."/>
    <s v="Werhane"/>
    <x v="1023"/>
    <x v="180"/>
    <x v="0"/>
    <x v="0"/>
    <x v="1"/>
    <s v="No"/>
    <x v="3"/>
    <x v="2"/>
    <x v="2"/>
    <s v="5-Jun-1975"/>
    <x v="28"/>
    <n v="36350.71"/>
    <x v="2"/>
    <s v="tier - 2"/>
    <x v="2"/>
  </r>
  <r>
    <s v="Id2152"/>
    <s v="Mr."/>
    <s v="Geraint H"/>
    <s v="Davies"/>
    <x v="445"/>
    <x v="502"/>
    <x v="0"/>
    <x v="0"/>
    <x v="1"/>
    <s v="No"/>
    <x v="0"/>
    <x v="1"/>
    <x v="0"/>
    <s v="9-Dec-2003"/>
    <x v="12"/>
    <n v="36397.58"/>
    <x v="0"/>
    <s v="tier - 3"/>
    <x v="2"/>
  </r>
  <r>
    <s v="Id2153"/>
    <s v="Mr."/>
    <s v="Dj"/>
    <s v="Hummel"/>
    <x v="1253"/>
    <x v="292"/>
    <x v="0"/>
    <x v="0"/>
    <x v="1"/>
    <s v="No"/>
    <x v="0"/>
    <x v="2"/>
    <x v="0"/>
    <s v="19-Nov-1962"/>
    <x v="41"/>
    <n v="36445.550000000003"/>
    <x v="0"/>
    <s v="tier - 2"/>
    <x v="2"/>
  </r>
  <r>
    <s v="Id2154"/>
    <s v="Mr."/>
    <s v="Zachary A"/>
    <s v="Lutz"/>
    <x v="27"/>
    <x v="482"/>
    <x v="0"/>
    <x v="0"/>
    <x v="1"/>
    <s v="yes"/>
    <x v="0"/>
    <x v="0"/>
    <x v="2"/>
    <s v="9-Aug-1973"/>
    <x v="29"/>
    <n v="36541.550000000003"/>
    <x v="0"/>
    <s v="tier - 3"/>
    <x v="2"/>
  </r>
  <r>
    <s v="Id2155"/>
    <s v="Mr."/>
    <s v="Brian W."/>
    <s v="Waters"/>
    <x v="1046"/>
    <x v="206"/>
    <x v="0"/>
    <x v="0"/>
    <x v="1"/>
    <s v="yes"/>
    <x v="0"/>
    <x v="0"/>
    <x v="2"/>
    <s v="9-Oct-1992"/>
    <x v="0"/>
    <n v="36572.800000000003"/>
    <x v="2"/>
    <s v="tier - 2"/>
    <x v="2"/>
  </r>
  <r>
    <s v="Id2156"/>
    <s v="Mr."/>
    <s v="Joe"/>
    <s v="Viglienzoni"/>
    <x v="1254"/>
    <x v="47"/>
    <x v="0"/>
    <x v="0"/>
    <x v="1"/>
    <s v="No"/>
    <x v="0"/>
    <x v="2"/>
    <x v="2"/>
    <s v="29-Jul-1961"/>
    <x v="43"/>
    <n v="36580.28"/>
    <x v="0"/>
    <s v="tier - 2"/>
    <x v="0"/>
  </r>
  <r>
    <s v="Id2157"/>
    <s v="Mr."/>
    <s v="Stephen"/>
    <s v="Rathbun"/>
    <x v="331"/>
    <x v="83"/>
    <x v="0"/>
    <x v="0"/>
    <x v="1"/>
    <s v="yes"/>
    <x v="0"/>
    <x v="1"/>
    <x v="2"/>
    <s v="14-Jul-1970"/>
    <x v="33"/>
    <n v="36786.370000000003"/>
    <x v="2"/>
    <s v="tier - 1"/>
    <x v="2"/>
  </r>
  <r>
    <s v="Id2158"/>
    <s v="Ms."/>
    <s v="Ellen L."/>
    <s v="Crane"/>
    <x v="766"/>
    <x v="661"/>
    <x v="0"/>
    <x v="0"/>
    <x v="1"/>
    <s v="No"/>
    <x v="0"/>
    <x v="0"/>
    <x v="0"/>
    <s v="28-Dec-1965"/>
    <x v="39"/>
    <n v="36795.29"/>
    <x v="0"/>
    <s v="tier - 1"/>
    <x v="2"/>
  </r>
  <r>
    <s v="Id2159"/>
    <s v="Ms."/>
    <s v="Cindy"/>
    <s v="Conant"/>
    <x v="409"/>
    <x v="307"/>
    <x v="0"/>
    <x v="0"/>
    <x v="1"/>
    <s v="No"/>
    <x v="0"/>
    <x v="0"/>
    <x v="0"/>
    <s v="6-Oct-1992"/>
    <x v="0"/>
    <n v="36837.47"/>
    <x v="2"/>
    <s v="tier - 2"/>
    <x v="2"/>
  </r>
  <r>
    <s v="Id2160"/>
    <s v="Ms."/>
    <s v="Abigail R."/>
    <s v="Huyser-Wierenga"/>
    <x v="336"/>
    <x v="217"/>
    <x v="0"/>
    <x v="0"/>
    <x v="1"/>
    <s v="No"/>
    <x v="0"/>
    <x v="0"/>
    <x v="0"/>
    <s v="4-Jul-1992"/>
    <x v="0"/>
    <n v="36837.47"/>
    <x v="0"/>
    <s v="tier - 3"/>
    <x v="2"/>
  </r>
  <r>
    <s v="Id2161"/>
    <s v="Ms."/>
    <s v="Amy L."/>
    <s v="Natalini"/>
    <x v="404"/>
    <x v="303"/>
    <x v="0"/>
    <x v="0"/>
    <x v="1"/>
    <s v="No"/>
    <x v="0"/>
    <x v="1"/>
    <x v="0"/>
    <s v="5-Dec-1972"/>
    <x v="30"/>
    <n v="36889.99"/>
    <x v="2"/>
    <s v="tier - 3"/>
    <x v="2"/>
  </r>
  <r>
    <s v="Id2162"/>
    <s v="Ms."/>
    <s v="Amy"/>
    <s v="Robbins"/>
    <x v="1255"/>
    <x v="46"/>
    <x v="0"/>
    <x v="0"/>
    <x v="1"/>
    <s v="yes"/>
    <x v="0"/>
    <x v="2"/>
    <x v="2"/>
    <s v="21-Jun-2003"/>
    <x v="12"/>
    <n v="36898.730000000003"/>
    <x v="0"/>
    <s v="tier - 1"/>
    <x v="1"/>
  </r>
  <r>
    <s v="Id2163"/>
    <s v="Mrs"/>
    <s v=".  Grace H"/>
    <s v="Stanislav"/>
    <x v="481"/>
    <x v="105"/>
    <x v="1"/>
    <x v="0"/>
    <x v="1"/>
    <s v="No"/>
    <x v="3"/>
    <x v="1"/>
    <x v="1"/>
    <s v="24-Jul-1963"/>
    <x v="42"/>
    <n v="36910.61"/>
    <x v="0"/>
    <s v="tier - 2"/>
    <x v="2"/>
  </r>
  <r>
    <s v="Id2164"/>
    <s v="Ms."/>
    <s v="Caitie J."/>
    <s v="Meyer"/>
    <x v="1256"/>
    <x v="189"/>
    <x v="0"/>
    <x v="0"/>
    <x v="1"/>
    <s v="No"/>
    <x v="0"/>
    <x v="2"/>
    <x v="2"/>
    <s v="10-Jun-1991"/>
    <x v="14"/>
    <n v="36911.99"/>
    <x v="0"/>
    <s v="tier - 2"/>
    <x v="2"/>
  </r>
  <r>
    <s v="Id2165"/>
    <s v="Mr."/>
    <s v="Benjamin"/>
    <s v="Mears"/>
    <x v="1241"/>
    <x v="167"/>
    <x v="0"/>
    <x v="1"/>
    <x v="1"/>
    <s v="No"/>
    <x v="3"/>
    <x v="1"/>
    <x v="2"/>
    <s v="22-Oct-1968"/>
    <x v="36"/>
    <n v="36922.61"/>
    <x v="0"/>
    <s v="tier - 1"/>
    <x v="2"/>
  </r>
  <r>
    <s v="Id2166"/>
    <s v="Mr."/>
    <s v="Ian T"/>
    <s v="Neill"/>
    <x v="372"/>
    <x v="366"/>
    <x v="0"/>
    <x v="0"/>
    <x v="1"/>
    <s v="No"/>
    <x v="0"/>
    <x v="0"/>
    <x v="1"/>
    <s v="13-Aug-1977"/>
    <x v="26"/>
    <n v="36935.64"/>
    <x v="0"/>
    <s v="tier - 1"/>
    <x v="2"/>
  </r>
  <r>
    <s v="Id2167"/>
    <s v="Mr."/>
    <s v="Tadese"/>
    <s v="Tola"/>
    <x v="473"/>
    <x v="366"/>
    <x v="0"/>
    <x v="1"/>
    <x v="1"/>
    <s v="No"/>
    <x v="3"/>
    <x v="2"/>
    <x v="1"/>
    <s v="25-Aug-1992"/>
    <x v="0"/>
    <n v="36950.26"/>
    <x v="2"/>
    <s v="tier - 1"/>
    <x v="0"/>
  </r>
  <r>
    <s v="Id2168"/>
    <s v="Mr."/>
    <s v="Jonathan"/>
    <s v="Briskman"/>
    <x v="405"/>
    <x v="89"/>
    <x v="0"/>
    <x v="1"/>
    <x v="1"/>
    <s v="No"/>
    <x v="3"/>
    <x v="2"/>
    <x v="2"/>
    <s v="13-Sep-1992"/>
    <x v="0"/>
    <n v="36976.449999999997"/>
    <x v="0"/>
    <s v="tier - 3"/>
    <x v="2"/>
  </r>
  <r>
    <s v="Id2169"/>
    <s v="Mr."/>
    <s v="Dathan"/>
    <s v="Ritzenhein"/>
    <x v="169"/>
    <x v="299"/>
    <x v="0"/>
    <x v="0"/>
    <x v="1"/>
    <s v="No"/>
    <x v="0"/>
    <x v="0"/>
    <x v="2"/>
    <s v="1-Nov-1991"/>
    <x v="14"/>
    <n v="37040.879999999997"/>
    <x v="0"/>
    <s v="tier - 2"/>
    <x v="2"/>
  </r>
  <r>
    <s v="Id2170"/>
    <s v="Mr."/>
    <s v="Eric"/>
    <s v="Malkowski"/>
    <x v="84"/>
    <x v="332"/>
    <x v="0"/>
    <x v="0"/>
    <x v="1"/>
    <s v="No"/>
    <x v="0"/>
    <x v="0"/>
    <x v="2"/>
    <s v="17-Dec-1988"/>
    <x v="15"/>
    <n v="37076.370000000003"/>
    <x v="0"/>
    <s v="tier - 1"/>
    <x v="2"/>
  </r>
  <r>
    <s v="Id2171"/>
    <s v="Ms."/>
    <s v="Allison M"/>
    <s v="Andreyko"/>
    <x v="1257"/>
    <x v="24"/>
    <x v="1"/>
    <x v="0"/>
    <x v="1"/>
    <s v="No"/>
    <x v="3"/>
    <x v="1"/>
    <x v="2"/>
    <s v="10-Jun-1989"/>
    <x v="13"/>
    <n v="37079.370000000003"/>
    <x v="0"/>
    <s v="tier - 3"/>
    <x v="2"/>
  </r>
  <r>
    <s v="Id2172"/>
    <s v="Mr."/>
    <s v="Paul"/>
    <s v="Landry"/>
    <x v="1171"/>
    <x v="253"/>
    <x v="0"/>
    <x v="0"/>
    <x v="1"/>
    <s v="No"/>
    <x v="0"/>
    <x v="1"/>
    <x v="2"/>
    <s v="30-Oct-1995"/>
    <x v="4"/>
    <n v="37133.9"/>
    <x v="0"/>
    <s v="tier - 2"/>
    <x v="0"/>
  </r>
  <r>
    <s v="Id2173"/>
    <s v="Mr."/>
    <s v="Aaron R"/>
    <s v="Lozier"/>
    <x v="252"/>
    <x v="397"/>
    <x v="0"/>
    <x v="0"/>
    <x v="1"/>
    <s v="No"/>
    <x v="0"/>
    <x v="1"/>
    <x v="0"/>
    <s v="5-Sep-2000"/>
    <x v="10"/>
    <n v="37165.160000000003"/>
    <x v="2"/>
    <s v="tier - 3"/>
    <x v="15"/>
  </r>
  <r>
    <s v="Id2174"/>
    <s v="Ms."/>
    <s v="Caitlin H."/>
    <s v="O'Brien"/>
    <x v="1258"/>
    <x v="66"/>
    <x v="0"/>
    <x v="1"/>
    <x v="1"/>
    <s v="No"/>
    <x v="3"/>
    <x v="0"/>
    <x v="2"/>
    <s v="17-Oct-1990"/>
    <x v="16"/>
    <n v="37251.22"/>
    <x v="0"/>
    <s v="tier - 2"/>
    <x v="2"/>
  </r>
  <r>
    <s v="Id2175"/>
    <s v="Mr."/>
    <s v="Harald E."/>
    <s v="Rodas"/>
    <x v="1259"/>
    <x v="70"/>
    <x v="0"/>
    <x v="0"/>
    <x v="1"/>
    <s v="No"/>
    <x v="3"/>
    <x v="1"/>
    <x v="2"/>
    <s v="17-Nov-1985"/>
    <x v="20"/>
    <n v="37270.15"/>
    <x v="0"/>
    <s v="tier - 1"/>
    <x v="8"/>
  </r>
  <r>
    <s v="Id2176"/>
    <s v="Ms."/>
    <s v="Siobhan A."/>
    <s v="O'Connor"/>
    <x v="174"/>
    <x v="226"/>
    <x v="0"/>
    <x v="1"/>
    <x v="1"/>
    <s v="No"/>
    <x v="3"/>
    <x v="0"/>
    <x v="2"/>
    <s v="9-Nov-1975"/>
    <x v="31"/>
    <n v="37272.339999999997"/>
    <x v="0"/>
    <s v="tier - 3"/>
    <x v="2"/>
  </r>
  <r>
    <s v="Id2177"/>
    <s v="Ms."/>
    <s v="Andrea J."/>
    <s v="White"/>
    <x v="356"/>
    <x v="228"/>
    <x v="0"/>
    <x v="1"/>
    <x v="1"/>
    <s v="No"/>
    <x v="3"/>
    <x v="1"/>
    <x v="2"/>
    <s v="30-Oct-1969"/>
    <x v="34"/>
    <n v="37277.269999999997"/>
    <x v="2"/>
    <s v="tier - 3"/>
    <x v="2"/>
  </r>
  <r>
    <s v="Id2178"/>
    <s v="Ms."/>
    <s v="Marie"/>
    <s v="Davenport"/>
    <x v="692"/>
    <x v="561"/>
    <x v="0"/>
    <x v="1"/>
    <x v="1"/>
    <s v="No"/>
    <x v="3"/>
    <x v="1"/>
    <x v="1"/>
    <s v="3-Aug-1979"/>
    <x v="25"/>
    <n v="37425.94"/>
    <x v="0"/>
    <s v="tier - 1"/>
    <x v="2"/>
  </r>
  <r>
    <s v="Id2179"/>
    <s v="Ms."/>
    <s v="Rachel A."/>
    <s v="Karmen"/>
    <x v="278"/>
    <x v="134"/>
    <x v="0"/>
    <x v="1"/>
    <x v="1"/>
    <s v="No"/>
    <x v="3"/>
    <x v="2"/>
    <x v="2"/>
    <s v="27-Sep-2002"/>
    <x v="5"/>
    <n v="37465.339999999997"/>
    <x v="2"/>
    <s v="tier - 2"/>
    <x v="1"/>
  </r>
  <r>
    <s v="Id2180"/>
    <s v="Ms."/>
    <s v="Emma"/>
    <s v="Miller"/>
    <x v="856"/>
    <x v="39"/>
    <x v="0"/>
    <x v="1"/>
    <x v="1"/>
    <s v="No"/>
    <x v="3"/>
    <x v="2"/>
    <x v="2"/>
    <s v="12-Oct-2000"/>
    <x v="10"/>
    <n v="37484.449999999997"/>
    <x v="2"/>
    <s v="tier - 1"/>
    <x v="0"/>
  </r>
  <r>
    <s v="Id2181"/>
    <s v="Ms."/>
    <s v="Kiersten"/>
    <s v="Lippmann"/>
    <x v="1260"/>
    <x v="633"/>
    <x v="0"/>
    <x v="1"/>
    <x v="1"/>
    <s v="No"/>
    <x v="3"/>
    <x v="2"/>
    <x v="2"/>
    <s v="16-Nov-1990"/>
    <x v="16"/>
    <n v="37607.53"/>
    <x v="2"/>
    <s v="tier - 2"/>
    <x v="4"/>
  </r>
  <r>
    <s v="Id2182"/>
    <s v="Ms."/>
    <s v="Rachael"/>
    <s v="Klehm"/>
    <x v="1031"/>
    <x v="188"/>
    <x v="0"/>
    <x v="1"/>
    <x v="1"/>
    <s v="No"/>
    <x v="3"/>
    <x v="3"/>
    <x v="2"/>
    <s v="20-Jun-1982"/>
    <x v="23"/>
    <n v="37650.74"/>
    <x v="0"/>
    <s v="tier - 2"/>
    <x v="1"/>
  </r>
  <r>
    <s v="Id2183"/>
    <s v="Mr."/>
    <s v="Timothy P."/>
    <s v="Murphy"/>
    <x v="40"/>
    <x v="412"/>
    <x v="1"/>
    <x v="0"/>
    <x v="1"/>
    <s v="No"/>
    <x v="3"/>
    <x v="0"/>
    <x v="1"/>
    <s v="28-Oct-1970"/>
    <x v="33"/>
    <n v="37675.06"/>
    <x v="0"/>
    <s v="tier - 3"/>
    <x v="2"/>
  </r>
  <r>
    <s v="Id2184"/>
    <s v="Mr."/>
    <s v="Lelisa"/>
    <s v="Desisa"/>
    <x v="1261"/>
    <x v="93"/>
    <x v="1"/>
    <x v="0"/>
    <x v="1"/>
    <s v="No"/>
    <x v="3"/>
    <x v="0"/>
    <x v="2"/>
    <s v="10-Oct-1988"/>
    <x v="15"/>
    <n v="37701.879999999997"/>
    <x v="0"/>
    <s v="tier - 3"/>
    <x v="9"/>
  </r>
  <r>
    <s v="Id2185"/>
    <s v="Mr."/>
    <s v="Nate"/>
    <s v="Brooks"/>
    <x v="848"/>
    <x v="299"/>
    <x v="1"/>
    <x v="0"/>
    <x v="1"/>
    <s v="No"/>
    <x v="3"/>
    <x v="0"/>
    <x v="2"/>
    <s v="18-Sep-1976"/>
    <x v="35"/>
    <n v="37735.199999999997"/>
    <x v="0"/>
    <s v="tier - 2"/>
    <x v="2"/>
  </r>
  <r>
    <s v="Id2186"/>
    <s v="Mr."/>
    <s v="Chris C."/>
    <s v="Stone"/>
    <x v="891"/>
    <x v="540"/>
    <x v="1"/>
    <x v="0"/>
    <x v="1"/>
    <s v="No"/>
    <x v="3"/>
    <x v="1"/>
    <x v="2"/>
    <s v="15-Aug-1986"/>
    <x v="18"/>
    <n v="37742.58"/>
    <x v="2"/>
    <s v="tier - 1"/>
    <x v="0"/>
  </r>
  <r>
    <s v="Id2187"/>
    <s v="Mr."/>
    <s v="Scott"/>
    <s v="Weispfennig"/>
    <x v="191"/>
    <x v="79"/>
    <x v="1"/>
    <x v="0"/>
    <x v="1"/>
    <s v="No"/>
    <x v="3"/>
    <x v="1"/>
    <x v="2"/>
    <s v="26-Jul-1983"/>
    <x v="22"/>
    <n v="37800.980000000003"/>
    <x v="0"/>
    <s v="tier - 2"/>
    <x v="2"/>
  </r>
  <r>
    <s v="Id2188"/>
    <s v="Mr."/>
    <s v="Kevin"/>
    <s v="Sorrell"/>
    <x v="1262"/>
    <x v="133"/>
    <x v="1"/>
    <x v="0"/>
    <x v="1"/>
    <s v="No"/>
    <x v="3"/>
    <x v="2"/>
    <x v="2"/>
    <s v="9-Sep-1979"/>
    <x v="25"/>
    <n v="37829.72"/>
    <x v="2"/>
    <s v="tier - 2"/>
    <x v="2"/>
  </r>
  <r>
    <s v="Id2189"/>
    <s v="Mr."/>
    <s v="Erik C."/>
    <s v="Morris"/>
    <x v="379"/>
    <x v="173"/>
    <x v="1"/>
    <x v="0"/>
    <x v="1"/>
    <s v="No"/>
    <x v="3"/>
    <x v="1"/>
    <x v="2"/>
    <s v="29-Jul-1998"/>
    <x v="2"/>
    <n v="38126.25"/>
    <x v="2"/>
    <s v="tier - 3"/>
    <x v="0"/>
  </r>
  <r>
    <s v="Id2190"/>
    <s v="Mr."/>
    <s v="Shawn C"/>
    <s v="Marek"/>
    <x v="247"/>
    <x v="107"/>
    <x v="1"/>
    <x v="0"/>
    <x v="1"/>
    <s v="No"/>
    <x v="3"/>
    <x v="1"/>
    <x v="2"/>
    <s v="19-Nov-1972"/>
    <x v="30"/>
    <n v="38189.1"/>
    <x v="0"/>
    <s v="tier - 2"/>
    <x v="2"/>
  </r>
  <r>
    <s v="Id2191"/>
    <s v="Mr."/>
    <s v="Vajin L."/>
    <s v="Armstrong"/>
    <x v="711"/>
    <x v="173"/>
    <x v="1"/>
    <x v="0"/>
    <x v="1"/>
    <s v="No"/>
    <x v="3"/>
    <x v="2"/>
    <x v="2"/>
    <s v="8-Sep-1989"/>
    <x v="13"/>
    <n v="38237.339999999997"/>
    <x v="0"/>
    <s v="tier - 3"/>
    <x v="2"/>
  </r>
  <r>
    <s v="Id2192"/>
    <s v="Mr."/>
    <s v="John K. Jr."/>
    <s v="Werner"/>
    <x v="564"/>
    <x v="133"/>
    <x v="1"/>
    <x v="0"/>
    <x v="1"/>
    <s v="No"/>
    <x v="3"/>
    <x v="2"/>
    <x v="2"/>
    <s v="16-Jun-1964"/>
    <x v="38"/>
    <n v="38241.74"/>
    <x v="0"/>
    <s v="tier - 3"/>
    <x v="2"/>
  </r>
  <r>
    <s v="Id2193"/>
    <s v="Mr."/>
    <s v="Kevin J."/>
    <s v="Gries"/>
    <x v="335"/>
    <x v="388"/>
    <x v="1"/>
    <x v="0"/>
    <x v="1"/>
    <s v="No"/>
    <x v="3"/>
    <x v="2"/>
    <x v="2"/>
    <s v="16-Aug-1980"/>
    <x v="24"/>
    <n v="38245.589999999997"/>
    <x v="2"/>
    <s v="tier - 2"/>
    <x v="0"/>
  </r>
  <r>
    <s v="Id2194"/>
    <s v="Mr."/>
    <s v="Kirby W."/>
    <s v="Mills"/>
    <x v="675"/>
    <x v="164"/>
    <x v="1"/>
    <x v="0"/>
    <x v="1"/>
    <s v="No"/>
    <x v="3"/>
    <x v="2"/>
    <x v="2"/>
    <s v="30-Oct-1989"/>
    <x v="13"/>
    <n v="38282.75"/>
    <x v="2"/>
    <s v="tier - 2"/>
    <x v="0"/>
  </r>
  <r>
    <s v="Id2195"/>
    <s v="Mr."/>
    <s v="J A"/>
    <s v="Penny"/>
    <x v="1263"/>
    <x v="576"/>
    <x v="1"/>
    <x v="0"/>
    <x v="1"/>
    <s v="No"/>
    <x v="3"/>
    <x v="3"/>
    <x v="2"/>
    <s v="12-Jun-1980"/>
    <x v="24"/>
    <n v="38313.129999999997"/>
    <x v="2"/>
    <s v="tier - 3"/>
    <x v="2"/>
  </r>
  <r>
    <s v="Id2196"/>
    <s v="Mr."/>
    <s v="Dustin G."/>
    <s v="Hicks"/>
    <x v="815"/>
    <x v="203"/>
    <x v="1"/>
    <x v="0"/>
    <x v="1"/>
    <s v="No"/>
    <x v="3"/>
    <x v="0"/>
    <x v="2"/>
    <s v="17-Sep-2002"/>
    <x v="5"/>
    <n v="38344.57"/>
    <x v="2"/>
    <s v="tier - 3"/>
    <x v="2"/>
  </r>
  <r>
    <s v="Id2197"/>
    <s v="Mr."/>
    <s v="Anthony G"/>
    <s v="Masayesva"/>
    <x v="1261"/>
    <x v="272"/>
    <x v="1"/>
    <x v="0"/>
    <x v="1"/>
    <s v="No"/>
    <x v="3"/>
    <x v="0"/>
    <x v="1"/>
    <s v="22-Aug-1970"/>
    <x v="33"/>
    <n v="38389.79"/>
    <x v="0"/>
    <s v="tier - 3"/>
    <x v="2"/>
  </r>
  <r>
    <s v="Id2198"/>
    <s v="Mr."/>
    <s v="Ryan"/>
    <s v="Paavola"/>
    <x v="480"/>
    <x v="74"/>
    <x v="1"/>
    <x v="0"/>
    <x v="1"/>
    <s v="yes"/>
    <x v="3"/>
    <x v="1"/>
    <x v="1"/>
    <s v="23-Dec-1971"/>
    <x v="32"/>
    <n v="38405.26"/>
    <x v="0"/>
    <s v="tier - 1"/>
    <x v="2"/>
  </r>
  <r>
    <s v="Id2199"/>
    <s v="Mr."/>
    <s v="Eric N"/>
    <s v="Gehlsen"/>
    <x v="4"/>
    <x v="67"/>
    <x v="0"/>
    <x v="1"/>
    <x v="1"/>
    <s v="No"/>
    <x v="3"/>
    <x v="0"/>
    <x v="2"/>
    <s v="21-Jun-1986"/>
    <x v="18"/>
    <n v="38415.47"/>
    <x v="2"/>
    <s v="tier - 2"/>
    <x v="2"/>
  </r>
  <r>
    <s v="Id2200"/>
    <s v="Mr."/>
    <s v="Connor"/>
    <s v="Roche"/>
    <x v="375"/>
    <x v="500"/>
    <x v="0"/>
    <x v="1"/>
    <x v="1"/>
    <s v="No"/>
    <x v="3"/>
    <x v="0"/>
    <x v="2"/>
    <s v="12-Nov-1999"/>
    <x v="7"/>
    <n v="38511.629999999997"/>
    <x v="0"/>
    <s v="tier - 2"/>
    <x v="8"/>
  </r>
  <r>
    <s v="Id2201"/>
    <s v="Mr."/>
    <s v="Patrick H."/>
    <s v="Hearn"/>
    <x v="375"/>
    <x v="550"/>
    <x v="0"/>
    <x v="1"/>
    <x v="1"/>
    <s v="No"/>
    <x v="3"/>
    <x v="0"/>
    <x v="2"/>
    <s v="13-Jul-1990"/>
    <x v="16"/>
    <n v="38652.089999999997"/>
    <x v="0"/>
    <s v="tier - 2"/>
    <x v="2"/>
  </r>
  <r>
    <s v="Id2202"/>
    <s v="Mr."/>
    <s v="Tyler"/>
    <s v="Dimson"/>
    <x v="422"/>
    <x v="321"/>
    <x v="0"/>
    <x v="1"/>
    <x v="1"/>
    <s v="No"/>
    <x v="3"/>
    <x v="1"/>
    <x v="2"/>
    <s v="20-Jul-1986"/>
    <x v="18"/>
    <n v="38709.18"/>
    <x v="2"/>
    <s v="tier - 3"/>
    <x v="0"/>
  </r>
  <r>
    <s v="Id2203"/>
    <s v="Ms."/>
    <s v="Deborah L."/>
    <s v="Slason"/>
    <x v="1095"/>
    <x v="315"/>
    <x v="1"/>
    <x v="0"/>
    <x v="1"/>
    <s v="No"/>
    <x v="3"/>
    <x v="0"/>
    <x v="2"/>
    <s v="22-Nov-1991"/>
    <x v="14"/>
    <n v="38711"/>
    <x v="2"/>
    <s v="tier - 3"/>
    <x v="2"/>
  </r>
  <r>
    <s v="Id2204"/>
    <s v="Ms."/>
    <s v="Andrea K"/>
    <s v="Gibson"/>
    <x v="754"/>
    <x v="214"/>
    <x v="1"/>
    <x v="0"/>
    <x v="1"/>
    <s v="No"/>
    <x v="3"/>
    <x v="0"/>
    <x v="1"/>
    <s v="2-Nov-1991"/>
    <x v="14"/>
    <n v="38711"/>
    <x v="0"/>
    <s v="tier - 2"/>
    <x v="2"/>
  </r>
  <r>
    <s v="Id2205"/>
    <s v="Ms."/>
    <s v="Elleree"/>
    <s v="Erdos"/>
    <x v="568"/>
    <x v="336"/>
    <x v="1"/>
    <x v="0"/>
    <x v="1"/>
    <s v="No"/>
    <x v="3"/>
    <x v="0"/>
    <x v="1"/>
    <s v="15-Jun-1976"/>
    <x v="35"/>
    <n v="38740.120000000003"/>
    <x v="0"/>
    <s v="tier - 2"/>
    <x v="1"/>
  </r>
  <r>
    <s v="Id2206"/>
    <s v="Mr."/>
    <s v="Brandon J"/>
    <s v="Cushman"/>
    <x v="417"/>
    <x v="161"/>
    <x v="0"/>
    <x v="1"/>
    <x v="1"/>
    <s v="No"/>
    <x v="3"/>
    <x v="1"/>
    <x v="2"/>
    <s v="8-Nov-1991"/>
    <x v="14"/>
    <n v="38746.36"/>
    <x v="2"/>
    <s v="tier - 2"/>
    <x v="1"/>
  </r>
  <r>
    <s v="Id2207"/>
    <s v="Mr."/>
    <s v="Steve"/>
    <s v="Hammel"/>
    <x v="524"/>
    <x v="300"/>
    <x v="0"/>
    <x v="1"/>
    <x v="1"/>
    <s v="No"/>
    <x v="3"/>
    <x v="1"/>
    <x v="1"/>
    <s v="5-Dec-2004"/>
    <x v="9"/>
    <n v="38792.69"/>
    <x v="0"/>
    <s v="tier - 2"/>
    <x v="0"/>
  </r>
  <r>
    <s v="Id2208"/>
    <s v="Ms."/>
    <s v="Nina Wavik Sr."/>
    <s v="Ytterstad"/>
    <x v="166"/>
    <x v="125"/>
    <x v="1"/>
    <x v="0"/>
    <x v="1"/>
    <s v="No"/>
    <x v="3"/>
    <x v="0"/>
    <x v="2"/>
    <s v="3-Dec-1979"/>
    <x v="25"/>
    <n v="38836.980000000003"/>
    <x v="0"/>
    <s v="tier - 1"/>
    <x v="2"/>
  </r>
  <r>
    <s v="Id2209"/>
    <s v="Ms."/>
    <s v="Dani"/>
    <s v="Prince"/>
    <x v="168"/>
    <x v="212"/>
    <x v="1"/>
    <x v="0"/>
    <x v="1"/>
    <s v="No"/>
    <x v="3"/>
    <x v="0"/>
    <x v="2"/>
    <s v="6-Jun-1964"/>
    <x v="42"/>
    <n v="38869.25"/>
    <x v="0"/>
    <s v="tier - 2"/>
    <x v="2"/>
  </r>
  <r>
    <s v="Id2210"/>
    <s v="Ms."/>
    <s v="Jennifer A."/>
    <s v="Freeman"/>
    <x v="172"/>
    <x v="206"/>
    <x v="1"/>
    <x v="0"/>
    <x v="1"/>
    <s v="No"/>
    <x v="3"/>
    <x v="0"/>
    <x v="2"/>
    <s v="30-Jul-1967"/>
    <x v="40"/>
    <n v="38893.360000000001"/>
    <x v="2"/>
    <s v="tier - 2"/>
    <x v="2"/>
  </r>
  <r>
    <s v="Id2211"/>
    <s v="Mr."/>
    <s v="Martin"/>
    <s v="Petrulak"/>
    <x v="361"/>
    <x v="251"/>
    <x v="0"/>
    <x v="1"/>
    <x v="1"/>
    <s v="No"/>
    <x v="3"/>
    <x v="2"/>
    <x v="2"/>
    <s v="16-Jun-1987"/>
    <x v="17"/>
    <n v="38924.04"/>
    <x v="0"/>
    <s v="tier - 2"/>
    <x v="2"/>
  </r>
  <r>
    <s v="Id2212"/>
    <s v="Mr."/>
    <s v="Steve"/>
    <s v="Lloyd"/>
    <x v="491"/>
    <x v="34"/>
    <x v="0"/>
    <x v="1"/>
    <x v="1"/>
    <s v="No"/>
    <x v="3"/>
    <x v="2"/>
    <x v="1"/>
    <s v="15-Dec-1976"/>
    <x v="35"/>
    <n v="38932.559999999998"/>
    <x v="0"/>
    <s v="tier - 3"/>
    <x v="2"/>
  </r>
  <r>
    <s v="Id2213"/>
    <s v="Mr."/>
    <s v="Christopher"/>
    <s v="Zablocki"/>
    <x v="1264"/>
    <x v="102"/>
    <x v="0"/>
    <x v="1"/>
    <x v="1"/>
    <s v="No"/>
    <x v="3"/>
    <x v="2"/>
    <x v="2"/>
    <s v="24-Sep-1980"/>
    <x v="24"/>
    <n v="38947.43"/>
    <x v="0"/>
    <s v="tier - 3"/>
    <x v="2"/>
  </r>
  <r>
    <s v="Id2214"/>
    <s v="Ms."/>
    <s v="Kathryn M."/>
    <s v="Van Meter"/>
    <x v="32"/>
    <x v="141"/>
    <x v="1"/>
    <x v="0"/>
    <x v="1"/>
    <s v="No"/>
    <x v="3"/>
    <x v="0"/>
    <x v="2"/>
    <s v="12-Oct-1978"/>
    <x v="27"/>
    <n v="38998.550000000003"/>
    <x v="2"/>
    <s v="tier - 1"/>
    <x v="2"/>
  </r>
  <r>
    <s v="Id2215"/>
    <s v="Ms."/>
    <s v="Emily"/>
    <s v="Babay"/>
    <x v="201"/>
    <x v="214"/>
    <x v="1"/>
    <x v="0"/>
    <x v="1"/>
    <s v="No"/>
    <x v="3"/>
    <x v="0"/>
    <x v="1"/>
    <s v="20-Sep-1985"/>
    <x v="20"/>
    <n v="39047.29"/>
    <x v="2"/>
    <s v="tier - 3"/>
    <x v="12"/>
  </r>
  <r>
    <s v="Id2216"/>
    <s v="Mr."/>
    <s v="Trent A"/>
    <s v="Taylor"/>
    <x v="1265"/>
    <x v="662"/>
    <x v="0"/>
    <x v="1"/>
    <x v="1"/>
    <s v="No"/>
    <x v="3"/>
    <x v="3"/>
    <x v="2"/>
    <s v="4-Aug-1982"/>
    <x v="23"/>
    <n v="39125.33"/>
    <x v="2"/>
    <s v="tier - 1"/>
    <x v="5"/>
  </r>
  <r>
    <s v="Id2217"/>
    <s v="Ms."/>
    <s v="Jennifer E"/>
    <s v="Smith"/>
    <x v="1266"/>
    <x v="330"/>
    <x v="0"/>
    <x v="0"/>
    <x v="1"/>
    <s v="yes"/>
    <x v="3"/>
    <x v="2"/>
    <x v="1"/>
    <s v="7-Jul-1962"/>
    <x v="41"/>
    <n v="39221.120000000003"/>
    <x v="0"/>
    <s v="tier - 1"/>
    <x v="2"/>
  </r>
  <r>
    <s v="Id2218"/>
    <s v="Ms."/>
    <s v="Polly"/>
    <s v="Moody"/>
    <x v="1137"/>
    <x v="31"/>
    <x v="1"/>
    <x v="0"/>
    <x v="1"/>
    <s v="No"/>
    <x v="3"/>
    <x v="1"/>
    <x v="2"/>
    <s v="30-Nov-1992"/>
    <x v="0"/>
    <n v="39241.440000000002"/>
    <x v="2"/>
    <s v="tier - 3"/>
    <x v="2"/>
  </r>
  <r>
    <s v="Id2219"/>
    <s v="Ms."/>
    <s v="Elizabeth"/>
    <s v="Swierzbinski"/>
    <x v="1267"/>
    <x v="85"/>
    <x v="1"/>
    <x v="0"/>
    <x v="1"/>
    <s v="No"/>
    <x v="3"/>
    <x v="2"/>
    <x v="1"/>
    <s v="16-Aug-1982"/>
    <x v="23"/>
    <n v="39315.279999999999"/>
    <x v="0"/>
    <s v="tier - 3"/>
    <x v="2"/>
  </r>
  <r>
    <s v="Id2220"/>
    <s v="Ms."/>
    <s v="Tiffany A."/>
    <s v="Schwartz"/>
    <x v="1268"/>
    <x v="325"/>
    <x v="0"/>
    <x v="0"/>
    <x v="1"/>
    <s v="No"/>
    <x v="3"/>
    <x v="2"/>
    <x v="2"/>
    <s v="5-Aug-1978"/>
    <x v="27"/>
    <n v="39352.6"/>
    <x v="0"/>
    <s v="tier - 3"/>
    <x v="2"/>
  </r>
  <r>
    <s v="Id2221"/>
    <s v="Mr."/>
    <s v="Cole"/>
    <s v="Sanseverino"/>
    <x v="172"/>
    <x v="67"/>
    <x v="0"/>
    <x v="0"/>
    <x v="1"/>
    <s v="yes"/>
    <x v="0"/>
    <x v="0"/>
    <x v="2"/>
    <s v="24-Jun-1966"/>
    <x v="37"/>
    <n v="39396.86"/>
    <x v="0"/>
    <s v="tier - 2"/>
    <x v="2"/>
  </r>
  <r>
    <s v="Id2222"/>
    <s v="Mr."/>
    <s v="Matthew T."/>
    <s v="Lawder"/>
    <x v="4"/>
    <x v="188"/>
    <x v="0"/>
    <x v="0"/>
    <x v="1"/>
    <s v="yes"/>
    <x v="0"/>
    <x v="0"/>
    <x v="2"/>
    <s v="12-Jul-1978"/>
    <x v="27"/>
    <n v="39556.49"/>
    <x v="2"/>
    <s v="tier - 2"/>
    <x v="3"/>
  </r>
  <r>
    <s v="Id2223"/>
    <s v="Mr."/>
    <s v="Zachary"/>
    <s v="Young"/>
    <x v="1269"/>
    <x v="161"/>
    <x v="0"/>
    <x v="0"/>
    <x v="1"/>
    <s v="yes"/>
    <x v="0"/>
    <x v="0"/>
    <x v="2"/>
    <s v="5-Jul-1981"/>
    <x v="19"/>
    <n v="39597.410000000003"/>
    <x v="2"/>
    <s v="tier - 2"/>
    <x v="12"/>
  </r>
  <r>
    <s v="Id2224"/>
    <s v="Mr."/>
    <s v="Matthew T."/>
    <s v="Hoerner"/>
    <x v="358"/>
    <x v="219"/>
    <x v="0"/>
    <x v="0"/>
    <x v="1"/>
    <s v="yes"/>
    <x v="0"/>
    <x v="2"/>
    <x v="2"/>
    <s v="7-Aug-1995"/>
    <x v="4"/>
    <n v="39611.760000000002"/>
    <x v="2"/>
    <s v="tier - 3"/>
    <x v="0"/>
  </r>
  <r>
    <s v="Id2225"/>
    <s v="Mr."/>
    <s v="Pat"/>
    <s v="Benson"/>
    <x v="1270"/>
    <x v="10"/>
    <x v="0"/>
    <x v="0"/>
    <x v="1"/>
    <s v="No"/>
    <x v="3"/>
    <x v="3"/>
    <x v="1"/>
    <s v="17-Dec-1977"/>
    <x v="26"/>
    <n v="39670.44"/>
    <x v="0"/>
    <s v="tier - 1"/>
    <x v="1"/>
  </r>
  <r>
    <s v="Id2226"/>
    <s v="Ms."/>
    <s v="Ashley"/>
    <s v="Horton"/>
    <x v="1271"/>
    <x v="70"/>
    <x v="0"/>
    <x v="0"/>
    <x v="1"/>
    <s v="yes"/>
    <x v="3"/>
    <x v="3"/>
    <x v="2"/>
    <s v="29-Sep-1968"/>
    <x v="36"/>
    <n v="39721.93"/>
    <x v="0"/>
    <s v="tier - 2"/>
    <x v="2"/>
  </r>
  <r>
    <s v="Id2227"/>
    <s v="Ms."/>
    <s v="Elizabeth A."/>
    <s v="McGraw"/>
    <x v="1272"/>
    <x v="167"/>
    <x v="0"/>
    <x v="1"/>
    <x v="1"/>
    <s v="yes"/>
    <x v="3"/>
    <x v="3"/>
    <x v="2"/>
    <s v="16-Jul-2003"/>
    <x v="12"/>
    <n v="39722.75"/>
    <x v="2"/>
    <s v="tier - 1"/>
    <x v="0"/>
  </r>
  <r>
    <s v="Id2228"/>
    <s v="Ms."/>
    <s v="Rebecca M."/>
    <s v="Beaulne"/>
    <x v="1273"/>
    <x v="146"/>
    <x v="0"/>
    <x v="0"/>
    <x v="1"/>
    <s v="No"/>
    <x v="3"/>
    <x v="3"/>
    <x v="2"/>
    <s v="12-Aug-1977"/>
    <x v="26"/>
    <n v="39725.519999999997"/>
    <x v="0"/>
    <s v="tier - 1"/>
    <x v="1"/>
  </r>
  <r>
    <s v="Id2229"/>
    <s v="Ms."/>
    <s v="Ruth"/>
    <s v="Lunz"/>
    <x v="1274"/>
    <x v="450"/>
    <x v="0"/>
    <x v="1"/>
    <x v="1"/>
    <s v="No"/>
    <x v="3"/>
    <x v="2"/>
    <x v="2"/>
    <s v="17-Dec-1973"/>
    <x v="29"/>
    <n v="39727.61"/>
    <x v="2"/>
    <s v="tier - 2"/>
    <x v="2"/>
  </r>
  <r>
    <s v="Id2230"/>
    <s v="Mr."/>
    <s v="Gregory S"/>
    <s v="Kyle"/>
    <x v="910"/>
    <x v="109"/>
    <x v="0"/>
    <x v="1"/>
    <x v="1"/>
    <s v="yes"/>
    <x v="3"/>
    <x v="3"/>
    <x v="1"/>
    <s v="24-Jul-1987"/>
    <x v="17"/>
    <n v="39774.28"/>
    <x v="2"/>
    <s v="tier - 1"/>
    <x v="10"/>
  </r>
  <r>
    <s v="Id2231"/>
    <s v="Ms."/>
    <s v="Alexandra S"/>
    <s v="Brackenwagen"/>
    <x v="279"/>
    <x v="40"/>
    <x v="1"/>
    <x v="0"/>
    <x v="1"/>
    <s v="No"/>
    <x v="3"/>
    <x v="3"/>
    <x v="2"/>
    <s v="17-Jul-1985"/>
    <x v="20"/>
    <n v="39836.519999999997"/>
    <x v="0"/>
    <s v="tier - 1"/>
    <x v="2"/>
  </r>
  <r>
    <s v="Id2232"/>
    <s v="Ms."/>
    <s v="Hillary"/>
    <s v="Schmitt"/>
    <x v="1176"/>
    <x v="577"/>
    <x v="0"/>
    <x v="1"/>
    <x v="1"/>
    <s v="yes"/>
    <x v="3"/>
    <x v="3"/>
    <x v="2"/>
    <s v="1-Jun-1983"/>
    <x v="23"/>
    <n v="39865.699999999997"/>
    <x v="0"/>
    <s v="tier - 2"/>
    <x v="2"/>
  </r>
  <r>
    <s v="Id2233"/>
    <s v="Ms."/>
    <s v="Amy K."/>
    <s v="Borden"/>
    <x v="1036"/>
    <x v="409"/>
    <x v="0"/>
    <x v="0"/>
    <x v="1"/>
    <s v="yes"/>
    <x v="0"/>
    <x v="2"/>
    <x v="2"/>
    <s v="22-Aug-1985"/>
    <x v="20"/>
    <n v="39871.699999999997"/>
    <x v="2"/>
    <s v="tier - 2"/>
    <x v="0"/>
  </r>
  <r>
    <s v="Id2234"/>
    <s v="Mr."/>
    <s v="Scott"/>
    <s v="McLean"/>
    <x v="1080"/>
    <x v="92"/>
    <x v="0"/>
    <x v="0"/>
    <x v="1"/>
    <s v="yes"/>
    <x v="0"/>
    <x v="3"/>
    <x v="2"/>
    <s v="2-Dec-1975"/>
    <x v="31"/>
    <n v="39963.120000000003"/>
    <x v="0"/>
    <s v="tier - 2"/>
    <x v="2"/>
  </r>
  <r>
    <s v="Id2235"/>
    <s v="Mr."/>
    <s v="John"/>
    <s v="Regan"/>
    <x v="1245"/>
    <x v="508"/>
    <x v="0"/>
    <x v="1"/>
    <x v="1"/>
    <s v="yes"/>
    <x v="3"/>
    <x v="3"/>
    <x v="2"/>
    <s v="8-Aug-1987"/>
    <x v="17"/>
    <n v="39983.43"/>
    <x v="0"/>
    <s v="tier - 3"/>
    <x v="1"/>
  </r>
  <r>
    <s v="Id2236"/>
    <s v="Mr."/>
    <s v="Maaikel"/>
    <s v="Koenis"/>
    <x v="1275"/>
    <x v="24"/>
    <x v="0"/>
    <x v="0"/>
    <x v="1"/>
    <s v="No"/>
    <x v="3"/>
    <x v="2"/>
    <x v="2"/>
    <s v="25-Dec-1982"/>
    <x v="23"/>
    <n v="40003.33"/>
    <x v="2"/>
    <s v="tier - 1"/>
    <x v="1"/>
  </r>
  <r>
    <s v="Id2237"/>
    <s v="Mr."/>
    <s v="Daniel C"/>
    <s v="Kittaka"/>
    <x v="161"/>
    <x v="663"/>
    <x v="0"/>
    <x v="0"/>
    <x v="1"/>
    <s v="No"/>
    <x v="0"/>
    <x v="0"/>
    <x v="0"/>
    <s v="20-Dec-1978"/>
    <x v="27"/>
    <n v="40054.730000000003"/>
    <x v="2"/>
    <s v="tier - 3"/>
    <x v="2"/>
  </r>
  <r>
    <s v="Id2238"/>
    <s v="Mr."/>
    <s v="Christopher S."/>
    <s v="Concannon"/>
    <x v="1151"/>
    <x v="496"/>
    <x v="0"/>
    <x v="0"/>
    <x v="1"/>
    <s v="No"/>
    <x v="0"/>
    <x v="2"/>
    <x v="0"/>
    <s v="12-Aug-1966"/>
    <x v="37"/>
    <n v="40069.440000000002"/>
    <x v="2"/>
    <s v="tier - 3"/>
    <x v="2"/>
  </r>
  <r>
    <s v="Id2239"/>
    <s v="Mr."/>
    <s v="William R"/>
    <s v="Johnson"/>
    <x v="1276"/>
    <x v="21"/>
    <x v="0"/>
    <x v="0"/>
    <x v="1"/>
    <s v="No"/>
    <x v="0"/>
    <x v="2"/>
    <x v="1"/>
    <s v="14-Oct-1983"/>
    <x v="22"/>
    <n v="40103.89"/>
    <x v="2"/>
    <s v="tier - 2"/>
    <x v="2"/>
  </r>
  <r>
    <s v="Id2240"/>
    <s v="Ms."/>
    <s v="Lyndsy"/>
    <s v="Schultz"/>
    <x v="1277"/>
    <x v="564"/>
    <x v="0"/>
    <x v="0"/>
    <x v="1"/>
    <s v="No"/>
    <x v="0"/>
    <x v="3"/>
    <x v="0"/>
    <s v="21-Oct-1985"/>
    <x v="20"/>
    <n v="40182.25"/>
    <x v="2"/>
    <s v="tier - 2"/>
    <x v="2"/>
  </r>
  <r>
    <s v="Id2241"/>
    <s v="Ms."/>
    <s v="Jessica"/>
    <s v="Brannigan"/>
    <x v="300"/>
    <x v="538"/>
    <x v="0"/>
    <x v="0"/>
    <x v="1"/>
    <s v="No"/>
    <x v="3"/>
    <x v="2"/>
    <x v="2"/>
    <s v="18-Aug-1979"/>
    <x v="25"/>
    <n v="40204.83"/>
    <x v="2"/>
    <s v="tier - 3"/>
    <x v="1"/>
  </r>
  <r>
    <s v="Id2242"/>
    <s v="Ms."/>
    <s v="Anna"/>
    <s v="Cavallo"/>
    <x v="1169"/>
    <x v="120"/>
    <x v="0"/>
    <x v="1"/>
    <x v="1"/>
    <s v="yes"/>
    <x v="3"/>
    <x v="2"/>
    <x v="2"/>
    <s v="28-Jul-1981"/>
    <x v="19"/>
    <n v="40208.559999999998"/>
    <x v="2"/>
    <s v="tier - 2"/>
    <x v="2"/>
  </r>
  <r>
    <s v="Id2243"/>
    <s v="Mr."/>
    <s v="Jordan"/>
    <s v="Chang"/>
    <x v="1015"/>
    <x v="198"/>
    <x v="0"/>
    <x v="0"/>
    <x v="1"/>
    <s v="yes"/>
    <x v="3"/>
    <x v="3"/>
    <x v="2"/>
    <s v="4-Oct-1981"/>
    <x v="19"/>
    <n v="40273.65"/>
    <x v="2"/>
    <s v="tier - 3"/>
    <x v="0"/>
  </r>
  <r>
    <s v="Id2244"/>
    <s v="Mr."/>
    <s v="Brian"/>
    <s v="Axelrod"/>
    <x v="1278"/>
    <x v="149"/>
    <x v="0"/>
    <x v="0"/>
    <x v="1"/>
    <s v="No"/>
    <x v="3"/>
    <x v="2"/>
    <x v="1"/>
    <s v="27-Jun-1977"/>
    <x v="26"/>
    <n v="40284.379999999997"/>
    <x v="2"/>
    <s v="tier - 3"/>
    <x v="1"/>
  </r>
  <r>
    <s v="Id2245"/>
    <s v="Ms."/>
    <s v="Katherine A"/>
    <s v="Davenport"/>
    <x v="496"/>
    <x v="249"/>
    <x v="0"/>
    <x v="0"/>
    <x v="1"/>
    <s v="No"/>
    <x v="0"/>
    <x v="2"/>
    <x v="2"/>
    <s v="4-Sep-1962"/>
    <x v="41"/>
    <n v="40309.93"/>
    <x v="2"/>
    <s v="tier - 3"/>
    <x v="2"/>
  </r>
  <r>
    <s v="Id2246"/>
    <s v="Ms."/>
    <s v="Melanie"/>
    <s v="Roberge"/>
    <x v="1279"/>
    <x v="565"/>
    <x v="0"/>
    <x v="0"/>
    <x v="1"/>
    <s v="No"/>
    <x v="0"/>
    <x v="2"/>
    <x v="0"/>
    <s v="12-Aug-1966"/>
    <x v="37"/>
    <n v="40373.74"/>
    <x v="2"/>
    <s v="tier - 3"/>
    <x v="2"/>
  </r>
  <r>
    <s v="Id2247"/>
    <s v="Ms."/>
    <s v="Jessica"/>
    <s v="Schmidt"/>
    <x v="1280"/>
    <x v="117"/>
    <x v="0"/>
    <x v="0"/>
    <x v="1"/>
    <s v="No"/>
    <x v="0"/>
    <x v="2"/>
    <x v="2"/>
    <s v="3-Nov-1985"/>
    <x v="20"/>
    <n v="40419.019999999997"/>
    <x v="2"/>
    <s v="tier - 2"/>
    <x v="0"/>
  </r>
  <r>
    <s v="Id2248"/>
    <s v="Mr."/>
    <s v="Eric S"/>
    <s v="Kosters"/>
    <x v="1281"/>
    <x v="498"/>
    <x v="0"/>
    <x v="0"/>
    <x v="1"/>
    <s v="No"/>
    <x v="0"/>
    <x v="3"/>
    <x v="0"/>
    <s v="10-Jul-1975"/>
    <x v="31"/>
    <n v="40590.550000000003"/>
    <x v="2"/>
    <s v="tier - 3"/>
    <x v="1"/>
  </r>
  <r>
    <s v="Id2249"/>
    <s v="Mr."/>
    <s v="Joseph"/>
    <s v="Dykes"/>
    <x v="1282"/>
    <x v="79"/>
    <x v="0"/>
    <x v="0"/>
    <x v="1"/>
    <s v="yes"/>
    <x v="0"/>
    <x v="3"/>
    <x v="2"/>
    <s v="25-Sep-1970"/>
    <x v="33"/>
    <n v="40692.910000000003"/>
    <x v="2"/>
    <s v="tier - 1"/>
    <x v="2"/>
  </r>
  <r>
    <s v="Id2250"/>
    <s v="Ms."/>
    <s v="Mary"/>
    <s v="Velan"/>
    <x v="1283"/>
    <x v="523"/>
    <x v="0"/>
    <x v="0"/>
    <x v="1"/>
    <s v="No"/>
    <x v="3"/>
    <x v="2"/>
    <x v="2"/>
    <s v="26-Dec-1976"/>
    <x v="35"/>
    <n v="40720.550000000003"/>
    <x v="2"/>
    <s v="tier - 3"/>
    <x v="1"/>
  </r>
  <r>
    <s v="Id2251"/>
    <s v="Ms."/>
    <s v="Natalie"/>
    <s v="Goolik"/>
    <x v="1013"/>
    <x v="209"/>
    <x v="1"/>
    <x v="0"/>
    <x v="1"/>
    <s v="No"/>
    <x v="3"/>
    <x v="3"/>
    <x v="2"/>
    <s v="10-Jun-1972"/>
    <x v="30"/>
    <n v="40817.85"/>
    <x v="2"/>
    <s v="tier - 3"/>
    <x v="2"/>
  </r>
  <r>
    <s v="Id2252"/>
    <s v="Mr."/>
    <s v="Christopher"/>
    <s v="Bain"/>
    <x v="1244"/>
    <x v="276"/>
    <x v="1"/>
    <x v="0"/>
    <x v="1"/>
    <s v="No"/>
    <x v="3"/>
    <x v="2"/>
    <x v="2"/>
    <s v="2-Jul-1999"/>
    <x v="7"/>
    <n v="40904.199999999997"/>
    <x v="2"/>
    <s v="tier - 1"/>
    <x v="8"/>
  </r>
  <r>
    <s v="Id2253"/>
    <s v="Ms."/>
    <s v="Sonja"/>
    <s v="Wieck"/>
    <x v="1284"/>
    <x v="561"/>
    <x v="1"/>
    <x v="0"/>
    <x v="1"/>
    <s v="No"/>
    <x v="3"/>
    <x v="2"/>
    <x v="1"/>
    <s v="4-Aug-1992"/>
    <x v="0"/>
    <n v="40932.43"/>
    <x v="2"/>
    <s v="tier - 2"/>
    <x v="0"/>
  </r>
  <r>
    <s v="Id2254"/>
    <s v="Ms."/>
    <s v="Alexandra"/>
    <s v="Friel"/>
    <x v="1285"/>
    <x v="329"/>
    <x v="0"/>
    <x v="1"/>
    <x v="1"/>
    <s v="yes"/>
    <x v="3"/>
    <x v="3"/>
    <x v="2"/>
    <s v="16-Sep-1979"/>
    <x v="25"/>
    <n v="40941.29"/>
    <x v="2"/>
    <s v="tier - 2"/>
    <x v="0"/>
  </r>
  <r>
    <s v="Id2255"/>
    <s v="Ms."/>
    <s v="Martha L."/>
    <s v="Santandreu"/>
    <x v="1286"/>
    <x v="403"/>
    <x v="0"/>
    <x v="0"/>
    <x v="1"/>
    <s v="No"/>
    <x v="0"/>
    <x v="2"/>
    <x v="0"/>
    <s v="8-Sep-1983"/>
    <x v="22"/>
    <n v="40961.29"/>
    <x v="2"/>
    <s v="tier - 2"/>
    <x v="2"/>
  </r>
  <r>
    <s v="Id2256"/>
    <s v="Mr."/>
    <s v="Ryan C."/>
    <s v="Johnson"/>
    <x v="1287"/>
    <x v="425"/>
    <x v="0"/>
    <x v="1"/>
    <x v="1"/>
    <s v="No"/>
    <x v="3"/>
    <x v="0"/>
    <x v="1"/>
    <s v="5-Jun-1974"/>
    <x v="29"/>
    <n v="40974.160000000003"/>
    <x v="2"/>
    <s v="tier - 2"/>
    <x v="0"/>
  </r>
  <r>
    <s v="Id2257"/>
    <s v="Mr."/>
    <s v="Cliff"/>
    <s v="Gerber"/>
    <x v="169"/>
    <x v="155"/>
    <x v="0"/>
    <x v="1"/>
    <x v="1"/>
    <s v="No"/>
    <x v="3"/>
    <x v="0"/>
    <x v="1"/>
    <s v="11-Oct-1979"/>
    <x v="25"/>
    <n v="41034.22"/>
    <x v="2"/>
    <s v="tier - 3"/>
    <x v="12"/>
  </r>
  <r>
    <s v="Id2258"/>
    <s v="Mr."/>
    <s v="Blue"/>
    <s v="Benadum"/>
    <x v="97"/>
    <x v="351"/>
    <x v="0"/>
    <x v="1"/>
    <x v="1"/>
    <s v="No"/>
    <x v="3"/>
    <x v="0"/>
    <x v="2"/>
    <s v="12-Aug-1972"/>
    <x v="30"/>
    <n v="41055.29"/>
    <x v="2"/>
    <s v="tier - 2"/>
    <x v="2"/>
  </r>
  <r>
    <s v="Id2259"/>
    <s v="Mr."/>
    <s v="Jeffrey M"/>
    <s v="Ragazzini"/>
    <x v="217"/>
    <x v="372"/>
    <x v="0"/>
    <x v="1"/>
    <x v="1"/>
    <s v="No"/>
    <x v="3"/>
    <x v="0"/>
    <x v="2"/>
    <s v="6-Sep-1972"/>
    <x v="30"/>
    <n v="41097.160000000003"/>
    <x v="2"/>
    <s v="tier - 3"/>
    <x v="5"/>
  </r>
  <r>
    <s v="Id2260"/>
    <s v="Mr."/>
    <s v="Andrew"/>
    <s v="Kessinger"/>
    <x v="625"/>
    <x v="115"/>
    <x v="0"/>
    <x v="1"/>
    <x v="1"/>
    <s v="No"/>
    <x v="3"/>
    <x v="1"/>
    <x v="2"/>
    <s v="8-Aug-1969"/>
    <x v="34"/>
    <n v="41191.57"/>
    <x v="2"/>
    <s v="tier - 2"/>
    <x v="2"/>
  </r>
  <r>
    <s v="Id2261"/>
    <s v="Ms."/>
    <s v="Julia"/>
    <s v="Bezgin"/>
    <x v="1165"/>
    <x v="614"/>
    <x v="0"/>
    <x v="1"/>
    <x v="1"/>
    <s v="yes"/>
    <x v="3"/>
    <x v="3"/>
    <x v="2"/>
    <s v="6-Jun-1964"/>
    <x v="42"/>
    <n v="41250.39"/>
    <x v="2"/>
    <s v="tier - 3"/>
    <x v="2"/>
  </r>
  <r>
    <s v="Id2262"/>
    <s v="Mr."/>
    <s v="Daniel"/>
    <s v="Woldesilassie"/>
    <x v="368"/>
    <x v="138"/>
    <x v="0"/>
    <x v="1"/>
    <x v="1"/>
    <s v="No"/>
    <x v="3"/>
    <x v="1"/>
    <x v="2"/>
    <s v="27-Aug-1977"/>
    <x v="26"/>
    <n v="41271.5"/>
    <x v="2"/>
    <s v="tier - 2"/>
    <x v="2"/>
  </r>
  <r>
    <s v="Id2263"/>
    <s v="Mr."/>
    <s v="Jaime"/>
    <s v="Ruiz Herrero"/>
    <x v="1288"/>
    <x v="326"/>
    <x v="0"/>
    <x v="1"/>
    <x v="1"/>
    <s v="No"/>
    <x v="3"/>
    <x v="2"/>
    <x v="2"/>
    <s v="7-Oct-1964"/>
    <x v="38"/>
    <n v="41331.79"/>
    <x v="2"/>
    <s v="tier - 2"/>
    <x v="2"/>
  </r>
  <r>
    <s v="Id2264"/>
    <s v="Mr."/>
    <s v="Mohd Syahidan"/>
    <s v="Bin Alias"/>
    <x v="1289"/>
    <x v="240"/>
    <x v="0"/>
    <x v="1"/>
    <x v="1"/>
    <s v="No"/>
    <x v="3"/>
    <x v="2"/>
    <x v="1"/>
    <s v="16-Oct-1971"/>
    <x v="32"/>
    <n v="41351.879999999997"/>
    <x v="2"/>
    <s v="tier - 2"/>
    <x v="2"/>
  </r>
  <r>
    <s v="Id2265"/>
    <s v="Mr."/>
    <s v="Matthew"/>
    <s v="Fischer-Daly"/>
    <x v="477"/>
    <x v="89"/>
    <x v="0"/>
    <x v="1"/>
    <x v="1"/>
    <s v="No"/>
    <x v="3"/>
    <x v="2"/>
    <x v="2"/>
    <s v="22-Dec-1967"/>
    <x v="40"/>
    <n v="41505.15"/>
    <x v="2"/>
    <s v="tier - 2"/>
    <x v="2"/>
  </r>
  <r>
    <s v="Id2266"/>
    <s v="Ms."/>
    <s v="Elizabeth S."/>
    <s v="Pulliam"/>
    <x v="1290"/>
    <x v="350"/>
    <x v="0"/>
    <x v="0"/>
    <x v="1"/>
    <s v="No"/>
    <x v="0"/>
    <x v="2"/>
    <x v="0"/>
    <s v="24-Nov-1974"/>
    <x v="28"/>
    <n v="41636.199999999997"/>
    <x v="2"/>
    <s v="tier - 1"/>
    <x v="2"/>
  </r>
  <r>
    <s v="Id2267"/>
    <s v="Ms."/>
    <s v="Katie"/>
    <s v="Guisinger"/>
    <x v="1291"/>
    <x v="231"/>
    <x v="0"/>
    <x v="0"/>
    <x v="1"/>
    <s v="No"/>
    <x v="3"/>
    <x v="3"/>
    <x v="1"/>
    <s v="29-Oct-1976"/>
    <x v="35"/>
    <n v="41661.599999999999"/>
    <x v="2"/>
    <s v="tier - 3"/>
    <x v="2"/>
  </r>
  <r>
    <s v="Id2268"/>
    <s v="Ms."/>
    <s v="Christi A."/>
    <s v="Arnerich"/>
    <x v="1292"/>
    <x v="355"/>
    <x v="0"/>
    <x v="0"/>
    <x v="1"/>
    <s v="No"/>
    <x v="0"/>
    <x v="2"/>
    <x v="0"/>
    <s v="14-Nov-1975"/>
    <x v="31"/>
    <n v="41676.080000000002"/>
    <x v="2"/>
    <s v="tier - 2"/>
    <x v="0"/>
  </r>
  <r>
    <s v="Id2269"/>
    <s v="Ms."/>
    <s v="Sandra K."/>
    <s v="Lynch"/>
    <x v="1293"/>
    <x v="49"/>
    <x v="0"/>
    <x v="0"/>
    <x v="1"/>
    <s v="No"/>
    <x v="3"/>
    <x v="2"/>
    <x v="2"/>
    <s v="29-Sep-1975"/>
    <x v="31"/>
    <n v="41681.86"/>
    <x v="2"/>
    <s v="tier - 1"/>
    <x v="2"/>
  </r>
  <r>
    <s v="Id2270"/>
    <s v="Ms."/>
    <s v="Katharine"/>
    <s v="Reilly"/>
    <x v="1058"/>
    <x v="70"/>
    <x v="1"/>
    <x v="0"/>
    <x v="1"/>
    <s v="No"/>
    <x v="3"/>
    <x v="2"/>
    <x v="2"/>
    <s v="22-Sep-1962"/>
    <x v="41"/>
    <n v="41794.629999999997"/>
    <x v="2"/>
    <s v="tier - 3"/>
    <x v="2"/>
  </r>
  <r>
    <s v="Id2271"/>
    <s v="Mr."/>
    <s v="Jerome"/>
    <s v="Nolette"/>
    <x v="515"/>
    <x v="577"/>
    <x v="1"/>
    <x v="0"/>
    <x v="1"/>
    <s v="No"/>
    <x v="3"/>
    <x v="2"/>
    <x v="2"/>
    <s v="21-Sep-1966"/>
    <x v="37"/>
    <n v="41886.54"/>
    <x v="2"/>
    <s v="tier - 3"/>
    <x v="2"/>
  </r>
  <r>
    <s v="Id2272"/>
    <s v="Ms."/>
    <s v="Julia R"/>
    <s v="Chabrier"/>
    <x v="1294"/>
    <x v="200"/>
    <x v="0"/>
    <x v="0"/>
    <x v="1"/>
    <s v="yes"/>
    <x v="0"/>
    <x v="3"/>
    <x v="1"/>
    <s v="8-Jun-1972"/>
    <x v="32"/>
    <n v="41919.1"/>
    <x v="2"/>
    <s v="tier - 1"/>
    <x v="5"/>
  </r>
  <r>
    <s v="Id2273"/>
    <s v="Mr."/>
    <s v="Sean Henry"/>
    <s v="Lee"/>
    <x v="1295"/>
    <x v="193"/>
    <x v="1"/>
    <x v="0"/>
    <x v="1"/>
    <s v="No"/>
    <x v="3"/>
    <x v="3"/>
    <x v="2"/>
    <s v="10-Nov-1984"/>
    <x v="21"/>
    <n v="41949.24"/>
    <x v="2"/>
    <s v="tier - 1"/>
    <x v="0"/>
  </r>
  <r>
    <s v="Id2274"/>
    <s v="Ms."/>
    <s v="Rachel A."/>
    <s v="Knotts"/>
    <x v="1296"/>
    <x v="4"/>
    <x v="0"/>
    <x v="0"/>
    <x v="1"/>
    <s v="No"/>
    <x v="3"/>
    <x v="2"/>
    <x v="2"/>
    <s v="19-Dec-1968"/>
    <x v="36"/>
    <n v="41999.519999999997"/>
    <x v="2"/>
    <s v="tier - 3"/>
    <x v="0"/>
  </r>
  <r>
    <s v="Id2275"/>
    <s v="Mr."/>
    <s v="Jim"/>
    <s v="Pultorak"/>
    <x v="1297"/>
    <x v="614"/>
    <x v="0"/>
    <x v="0"/>
    <x v="1"/>
    <s v="No"/>
    <x v="0"/>
    <x v="3"/>
    <x v="2"/>
    <s v="28-Nov-1976"/>
    <x v="35"/>
    <n v="42111.66"/>
    <x v="2"/>
    <s v="tier - 1"/>
    <x v="8"/>
  </r>
  <r>
    <s v="Id2276"/>
    <s v="Mr."/>
    <s v="Tim"/>
    <s v="Maxon"/>
    <x v="1298"/>
    <x v="664"/>
    <x v="0"/>
    <x v="0"/>
    <x v="1"/>
    <s v="No"/>
    <x v="0"/>
    <x v="2"/>
    <x v="0"/>
    <s v="9-Dec-1997"/>
    <x v="6"/>
    <n v="42112.24"/>
    <x v="2"/>
    <s v="tier - 3"/>
    <x v="0"/>
  </r>
  <r>
    <s v="Id2277"/>
    <s v="Ms."/>
    <s v="Abby L."/>
    <s v="Kraai"/>
    <x v="1299"/>
    <x v="259"/>
    <x v="0"/>
    <x v="1"/>
    <x v="1"/>
    <s v="yes"/>
    <x v="3"/>
    <x v="2"/>
    <x v="1"/>
    <s v="3-Jul-1979"/>
    <x v="25"/>
    <n v="42124.52"/>
    <x v="2"/>
    <s v="tier - 1"/>
    <x v="0"/>
  </r>
  <r>
    <s v="Id2278"/>
    <s v="Mr."/>
    <s v="Mark"/>
    <s v="Larosa"/>
    <x v="1300"/>
    <x v="273"/>
    <x v="0"/>
    <x v="0"/>
    <x v="1"/>
    <s v="yes"/>
    <x v="0"/>
    <x v="3"/>
    <x v="2"/>
    <s v="18-Sep-1973"/>
    <x v="29"/>
    <n v="42188.15"/>
    <x v="2"/>
    <s v="tier - 1"/>
    <x v="2"/>
  </r>
  <r>
    <s v="Id2279"/>
    <s v="Mr."/>
    <s v="Ali"/>
    <s v="King"/>
    <x v="1010"/>
    <x v="98"/>
    <x v="0"/>
    <x v="0"/>
    <x v="1"/>
    <s v="yes"/>
    <x v="0"/>
    <x v="2"/>
    <x v="2"/>
    <s v="15-Aug-1975"/>
    <x v="31"/>
    <n v="42211.14"/>
    <x v="2"/>
    <s v="tier - 3"/>
    <x v="0"/>
  </r>
  <r>
    <s v="Id2280"/>
    <s v="Mr."/>
    <s v="Joshua"/>
    <s v="Haney"/>
    <x v="1301"/>
    <x v="400"/>
    <x v="0"/>
    <x v="0"/>
    <x v="1"/>
    <s v="No"/>
    <x v="0"/>
    <x v="3"/>
    <x v="0"/>
    <s v="28-Jun-1967"/>
    <x v="40"/>
    <n v="42303.69"/>
    <x v="2"/>
    <s v="tier - 2"/>
    <x v="5"/>
  </r>
  <r>
    <s v="Id2281"/>
    <s v="Mr."/>
    <s v="Pierre"/>
    <s v="Boulay"/>
    <x v="1302"/>
    <x v="321"/>
    <x v="1"/>
    <x v="0"/>
    <x v="1"/>
    <s v="No"/>
    <x v="3"/>
    <x v="0"/>
    <x v="2"/>
    <s v="3-Aug-1968"/>
    <x v="36"/>
    <n v="42478.6"/>
    <x v="2"/>
    <s v="tier - 2"/>
    <x v="2"/>
  </r>
  <r>
    <s v="Id2282"/>
    <s v="Ms."/>
    <s v="Kate"/>
    <s v="Peters"/>
    <x v="1303"/>
    <x v="93"/>
    <x v="0"/>
    <x v="0"/>
    <x v="1"/>
    <s v="No"/>
    <x v="0"/>
    <x v="2"/>
    <x v="2"/>
    <s v="27-Jun-1967"/>
    <x v="40"/>
    <n v="42538.720000000001"/>
    <x v="2"/>
    <s v="tier - 3"/>
    <x v="2"/>
  </r>
  <r>
    <s v="Id2283"/>
    <s v="Mr."/>
    <s v="David"/>
    <s v="Luy"/>
    <x v="1304"/>
    <x v="576"/>
    <x v="1"/>
    <x v="0"/>
    <x v="1"/>
    <s v="No"/>
    <x v="3"/>
    <x v="0"/>
    <x v="2"/>
    <s v="27-Dec-1979"/>
    <x v="25"/>
    <n v="42560.43"/>
    <x v="2"/>
    <s v="tier - 3"/>
    <x v="0"/>
  </r>
  <r>
    <s v="Id2284"/>
    <s v="Ms."/>
    <s v="Carla"/>
    <s v="Fava"/>
    <x v="1305"/>
    <x v="325"/>
    <x v="0"/>
    <x v="1"/>
    <x v="1"/>
    <s v="No"/>
    <x v="3"/>
    <x v="3"/>
    <x v="2"/>
    <s v="3-Nov-1971"/>
    <x v="32"/>
    <n v="42644.2"/>
    <x v="2"/>
    <s v="tier - 3"/>
    <x v="2"/>
  </r>
  <r>
    <s v="Id2285"/>
    <s v="Mr."/>
    <s v="Alvaro Sr."/>
    <s v="Montoya"/>
    <x v="8"/>
    <x v="216"/>
    <x v="1"/>
    <x v="0"/>
    <x v="1"/>
    <s v="No"/>
    <x v="3"/>
    <x v="0"/>
    <x v="1"/>
    <s v="21-Oct-1977"/>
    <x v="26"/>
    <n v="42760.5"/>
    <x v="2"/>
    <s v="tier - 2"/>
    <x v="1"/>
  </r>
  <r>
    <s v="Id2286"/>
    <s v="Ms."/>
    <s v="Hope"/>
    <s v="Bain"/>
    <x v="1306"/>
    <x v="582"/>
    <x v="0"/>
    <x v="0"/>
    <x v="1"/>
    <s v="No"/>
    <x v="0"/>
    <x v="3"/>
    <x v="0"/>
    <s v="29-Oct-1965"/>
    <x v="39"/>
    <n v="42764.12"/>
    <x v="2"/>
    <s v="tier - 2"/>
    <x v="2"/>
  </r>
  <r>
    <s v="Id2287"/>
    <s v="Mr."/>
    <s v="Mark P."/>
    <s v="Albertson"/>
    <x v="866"/>
    <x v="52"/>
    <x v="1"/>
    <x v="0"/>
    <x v="1"/>
    <s v="No"/>
    <x v="3"/>
    <x v="0"/>
    <x v="2"/>
    <s v="10-Sep-1972"/>
    <x v="30"/>
    <n v="42856.84"/>
    <x v="2"/>
    <s v="tier - 1"/>
    <x v="2"/>
  </r>
  <r>
    <s v="Id2288"/>
    <s v="Ms."/>
    <s v="Desiree"/>
    <s v="Barger"/>
    <x v="1307"/>
    <x v="337"/>
    <x v="0"/>
    <x v="0"/>
    <x v="1"/>
    <s v="yes"/>
    <x v="0"/>
    <x v="3"/>
    <x v="2"/>
    <s v="23-Oct-1975"/>
    <x v="31"/>
    <n v="42969.85"/>
    <x v="2"/>
    <s v="tier - 3"/>
    <x v="0"/>
  </r>
  <r>
    <s v="Id2289"/>
    <s v="Mr."/>
    <s v="Mario Jr."/>
    <s v="Fraioli"/>
    <x v="139"/>
    <x v="159"/>
    <x v="1"/>
    <x v="0"/>
    <x v="1"/>
    <s v="No"/>
    <x v="3"/>
    <x v="0"/>
    <x v="2"/>
    <s v="4-Nov-1978"/>
    <x v="27"/>
    <n v="42983.46"/>
    <x v="2"/>
    <s v="tier - 2"/>
    <x v="1"/>
  </r>
  <r>
    <s v="Id2290"/>
    <s v="Mr."/>
    <s v="Lusapho"/>
    <s v="April"/>
    <x v="97"/>
    <x v="212"/>
    <x v="1"/>
    <x v="0"/>
    <x v="1"/>
    <s v="No"/>
    <x v="3"/>
    <x v="0"/>
    <x v="2"/>
    <s v="29-Nov-1965"/>
    <x v="39"/>
    <n v="43073.760000000002"/>
    <x v="0"/>
    <s v="tier - 2"/>
    <x v="2"/>
  </r>
  <r>
    <s v="Id2291"/>
    <s v="Ms."/>
    <s v="Erin C."/>
    <s v="King"/>
    <x v="515"/>
    <x v="665"/>
    <x v="0"/>
    <x v="0"/>
    <x v="1"/>
    <s v="No"/>
    <x v="0"/>
    <x v="2"/>
    <x v="0"/>
    <s v="3-Dec-1969"/>
    <x v="34"/>
    <n v="43254.42"/>
    <x v="0"/>
    <s v="tier - 2"/>
    <x v="5"/>
  </r>
  <r>
    <s v="Id2292"/>
    <s v="Mr."/>
    <s v="Alan F"/>
    <s v="Talhelm"/>
    <x v="534"/>
    <x v="268"/>
    <x v="1"/>
    <x v="0"/>
    <x v="1"/>
    <s v="No"/>
    <x v="3"/>
    <x v="0"/>
    <x v="1"/>
    <s v="22-Aug-1965"/>
    <x v="39"/>
    <n v="43578.94"/>
    <x v="0"/>
    <s v="tier - 2"/>
    <x v="1"/>
  </r>
  <r>
    <s v="Id2293"/>
    <s v="Mr."/>
    <s v="Ryan"/>
    <s v="Regnier"/>
    <x v="161"/>
    <x v="637"/>
    <x v="1"/>
    <x v="0"/>
    <x v="1"/>
    <s v="No"/>
    <x v="3"/>
    <x v="0"/>
    <x v="1"/>
    <s v="29-Dec-1986"/>
    <x v="18"/>
    <n v="43753.34"/>
    <x v="0"/>
    <s v="tier - 1"/>
    <x v="3"/>
  </r>
  <r>
    <s v="Id2294"/>
    <s v="Ms."/>
    <s v="Hope"/>
    <s v="Treece"/>
    <x v="1308"/>
    <x v="268"/>
    <x v="1"/>
    <x v="0"/>
    <x v="1"/>
    <s v="No"/>
    <x v="3"/>
    <x v="2"/>
    <x v="1"/>
    <s v="25-Oct-1966"/>
    <x v="37"/>
    <n v="43813.87"/>
    <x v="0"/>
    <s v="tier - 2"/>
    <x v="0"/>
  </r>
  <r>
    <s v="Id2295"/>
    <s v="Mr."/>
    <s v="Josh"/>
    <s v="Beisel"/>
    <x v="1309"/>
    <x v="402"/>
    <x v="0"/>
    <x v="0"/>
    <x v="1"/>
    <s v="No"/>
    <x v="0"/>
    <x v="3"/>
    <x v="0"/>
    <s v="2-Jul-1966"/>
    <x v="37"/>
    <n v="43817.45"/>
    <x v="0"/>
    <s v="tier - 3"/>
    <x v="1"/>
  </r>
  <r>
    <s v="Id2296"/>
    <s v="Mr."/>
    <s v="Jacob J"/>
    <s v="Enke"/>
    <x v="705"/>
    <x v="206"/>
    <x v="1"/>
    <x v="0"/>
    <x v="1"/>
    <s v="No"/>
    <x v="3"/>
    <x v="0"/>
    <x v="2"/>
    <s v="10-Nov-1980"/>
    <x v="24"/>
    <n v="43896.38"/>
    <x v="0"/>
    <s v="tier - 1"/>
    <x v="0"/>
  </r>
  <r>
    <s v="Id2297"/>
    <s v="Mr."/>
    <s v="Jose Tomas"/>
    <s v="Ruiz-Tagle Barros"/>
    <x v="358"/>
    <x v="161"/>
    <x v="1"/>
    <x v="0"/>
    <x v="1"/>
    <s v="No"/>
    <x v="3"/>
    <x v="2"/>
    <x v="2"/>
    <s v="5-Oct-1966"/>
    <x v="37"/>
    <n v="43921.18"/>
    <x v="0"/>
    <s v="tier - 2"/>
    <x v="1"/>
  </r>
  <r>
    <s v="Id2298"/>
    <s v="Ms."/>
    <s v="Mary Evan"/>
    <s v="Ferrell"/>
    <x v="1310"/>
    <x v="666"/>
    <x v="0"/>
    <x v="0"/>
    <x v="1"/>
    <s v="No"/>
    <x v="0"/>
    <x v="3"/>
    <x v="0"/>
    <s v="16-Jul-1988"/>
    <x v="15"/>
    <n v="43943.88"/>
    <x v="0"/>
    <s v="tier - 1"/>
    <x v="1"/>
  </r>
  <r>
    <s v="Id2299"/>
    <s v="Mr."/>
    <s v="Justin K."/>
    <s v="Gates"/>
    <x v="1158"/>
    <x v="124"/>
    <x v="0"/>
    <x v="0"/>
    <x v="1"/>
    <s v="No"/>
    <x v="3"/>
    <x v="3"/>
    <x v="2"/>
    <s v="1-Jun-1975"/>
    <x v="28"/>
    <n v="44202.65"/>
    <x v="0"/>
    <s v="tier - 2"/>
    <x v="0"/>
  </r>
  <r>
    <s v="Id2300"/>
    <s v="Mr."/>
    <s v="Patrick"/>
    <s v="Jeffers"/>
    <x v="1033"/>
    <x v="196"/>
    <x v="0"/>
    <x v="1"/>
    <x v="1"/>
    <s v="yes"/>
    <x v="3"/>
    <x v="3"/>
    <x v="2"/>
    <s v="24-Nov-1968"/>
    <x v="36"/>
    <n v="44260.75"/>
    <x v="0"/>
    <s v="tier - 1"/>
    <x v="0"/>
  </r>
  <r>
    <s v="Id2301"/>
    <s v="Mr."/>
    <s v="Roman"/>
    <s v="Sulhanek"/>
    <x v="1311"/>
    <x v="335"/>
    <x v="1"/>
    <x v="0"/>
    <x v="1"/>
    <s v="No"/>
    <x v="3"/>
    <x v="2"/>
    <x v="2"/>
    <s v="29-Oct-1971"/>
    <x v="32"/>
    <n v="44400.41"/>
    <x v="0"/>
    <s v="tier - 2"/>
    <x v="0"/>
  </r>
  <r>
    <s v="Id2302"/>
    <s v="Mr."/>
    <s v="David"/>
    <s v="Ozahowski"/>
    <x v="1312"/>
    <x v="66"/>
    <x v="0"/>
    <x v="1"/>
    <x v="1"/>
    <s v="No"/>
    <x v="3"/>
    <x v="3"/>
    <x v="2"/>
    <s v="14-Sep-1967"/>
    <x v="40"/>
    <n v="44423.8"/>
    <x v="0"/>
    <s v="tier - 3"/>
    <x v="0"/>
  </r>
  <r>
    <s v="Id2303"/>
    <s v="Ms."/>
    <s v="Evelyn L"/>
    <s v="Caron"/>
    <x v="1313"/>
    <x v="3"/>
    <x v="0"/>
    <x v="0"/>
    <x v="1"/>
    <s v="yes"/>
    <x v="3"/>
    <x v="3"/>
    <x v="1"/>
    <s v="2-Aug-2000"/>
    <x v="10"/>
    <n v="44501.4"/>
    <x v="0"/>
    <s v="tier - 3"/>
    <x v="0"/>
  </r>
  <r>
    <s v="Id2304"/>
    <s v="Mr."/>
    <s v="Jim"/>
    <s v="Fullarton"/>
    <x v="1314"/>
    <x v="467"/>
    <x v="0"/>
    <x v="0"/>
    <x v="1"/>
    <s v="No"/>
    <x v="0"/>
    <x v="3"/>
    <x v="0"/>
    <s v="11-Oct-1993"/>
    <x v="1"/>
    <n v="44585.46"/>
    <x v="0"/>
    <s v="tier - 2"/>
    <x v="2"/>
  </r>
  <r>
    <s v="Id2305"/>
    <s v="Mr."/>
    <s v="Matthew S"/>
    <s v="Lindgren"/>
    <x v="1315"/>
    <x v="456"/>
    <x v="0"/>
    <x v="0"/>
    <x v="1"/>
    <s v="No"/>
    <x v="0"/>
    <x v="3"/>
    <x v="0"/>
    <s v="13-Aug-1971"/>
    <x v="32"/>
    <n v="44641.2"/>
    <x v="0"/>
    <s v="tier - 3"/>
    <x v="8"/>
  </r>
  <r>
    <s v="Id2306"/>
    <s v="Mr."/>
    <s v="Kenneth"/>
    <s v="Akiha"/>
    <x v="1316"/>
    <x v="320"/>
    <x v="0"/>
    <x v="0"/>
    <x v="1"/>
    <s v="No"/>
    <x v="0"/>
    <x v="3"/>
    <x v="2"/>
    <s v="17-Dec-1962"/>
    <x v="41"/>
    <n v="45008.959999999999"/>
    <x v="0"/>
    <s v="tier - 2"/>
    <x v="0"/>
  </r>
  <r>
    <s v="Id2307"/>
    <s v="Ms."/>
    <s v="Andrea"/>
    <s v="Sweny"/>
    <x v="1317"/>
    <x v="150"/>
    <x v="0"/>
    <x v="0"/>
    <x v="1"/>
    <s v="yes"/>
    <x v="3"/>
    <x v="2"/>
    <x v="2"/>
    <s v="9-Aug-1974"/>
    <x v="28"/>
    <n v="45702.02"/>
    <x v="0"/>
    <s v="tier - 2"/>
    <x v="1"/>
  </r>
  <r>
    <s v="Id2308"/>
    <s v="Ms."/>
    <s v="Kristina"/>
    <s v="Tobin"/>
    <x v="1318"/>
    <x v="67"/>
    <x v="0"/>
    <x v="0"/>
    <x v="1"/>
    <s v="No"/>
    <x v="0"/>
    <x v="3"/>
    <x v="2"/>
    <s v="21-Dec-1960"/>
    <x v="44"/>
    <n v="45710.21"/>
    <x v="0"/>
    <s v="tier - 2"/>
    <x v="5"/>
  </r>
  <r>
    <s v="Id2309"/>
    <s v="Ms."/>
    <s v="Kristen"/>
    <s v="Pedersen"/>
    <x v="1319"/>
    <x v="330"/>
    <x v="1"/>
    <x v="0"/>
    <x v="1"/>
    <s v="No"/>
    <x v="3"/>
    <x v="2"/>
    <x v="1"/>
    <s v="12-Aug-1979"/>
    <x v="25"/>
    <n v="45863.21"/>
    <x v="0"/>
    <s v="tier - 1"/>
    <x v="0"/>
  </r>
  <r>
    <s v="Id2310"/>
    <s v="Mr."/>
    <s v="Matthew"/>
    <s v="Lynch"/>
    <x v="1209"/>
    <x v="173"/>
    <x v="0"/>
    <x v="0"/>
    <x v="1"/>
    <s v="No"/>
    <x v="0"/>
    <x v="2"/>
    <x v="2"/>
    <s v="30-Sep-1985"/>
    <x v="20"/>
    <n v="46113.51"/>
    <x v="0"/>
    <s v="tier - 3"/>
    <x v="2"/>
  </r>
  <r>
    <s v="Id2311"/>
    <s v="Mrs"/>
    <s v=".  Kathleen"/>
    <s v="Keys"/>
    <x v="1320"/>
    <x v="409"/>
    <x v="0"/>
    <x v="0"/>
    <x v="1"/>
    <s v="yes"/>
    <x v="0"/>
    <x v="1"/>
    <x v="2"/>
    <s v="4-Dec-1962"/>
    <x v="41"/>
    <n v="46130.53"/>
    <x v="2"/>
    <s v="tier - 1"/>
    <x v="1"/>
  </r>
  <r>
    <s v="Id2312"/>
    <s v="Ms."/>
    <s v="Lindsey"/>
    <s v="Wilbur"/>
    <x v="1321"/>
    <x v="267"/>
    <x v="0"/>
    <x v="0"/>
    <x v="1"/>
    <s v="yes"/>
    <x v="3"/>
    <x v="2"/>
    <x v="2"/>
    <s v="2-Dec-1976"/>
    <x v="35"/>
    <n v="46151.12"/>
    <x v="2"/>
    <s v="tier - 3"/>
    <x v="0"/>
  </r>
  <r>
    <s v="Id2313"/>
    <s v="Mr."/>
    <s v="Robert"/>
    <s v="Ditota"/>
    <x v="447"/>
    <x v="140"/>
    <x v="0"/>
    <x v="0"/>
    <x v="1"/>
    <s v="No"/>
    <x v="0"/>
    <x v="2"/>
    <x v="2"/>
    <s v="17-Aug-1978"/>
    <x v="27"/>
    <n v="46200.99"/>
    <x v="2"/>
    <s v="tier - 1"/>
    <x v="0"/>
  </r>
  <r>
    <s v="Id2314"/>
    <s v="Ms."/>
    <s v="Sarah E."/>
    <s v="Horbol"/>
    <x v="1322"/>
    <x v="184"/>
    <x v="0"/>
    <x v="1"/>
    <x v="1"/>
    <s v="No"/>
    <x v="3"/>
    <x v="2"/>
    <x v="1"/>
    <s v="6-Dec-1971"/>
    <x v="32"/>
    <n v="46255.11"/>
    <x v="2"/>
    <s v="tier - 3"/>
    <x v="8"/>
  </r>
  <r>
    <s v="Id2315"/>
    <s v="Ms."/>
    <s v="Flannery"/>
    <s v="O'Rourke"/>
    <x v="254"/>
    <x v="319"/>
    <x v="1"/>
    <x v="0"/>
    <x v="1"/>
    <s v="No"/>
    <x v="3"/>
    <x v="2"/>
    <x v="2"/>
    <s v="8-Aug-1961"/>
    <x v="43"/>
    <n v="46599.11"/>
    <x v="2"/>
    <s v="tier - 1"/>
    <x v="0"/>
  </r>
  <r>
    <s v="Id2316"/>
    <s v="Mr."/>
    <s v="John T"/>
    <s v="Williams"/>
    <x v="1323"/>
    <x v="119"/>
    <x v="1"/>
    <x v="0"/>
    <x v="1"/>
    <s v="No"/>
    <x v="3"/>
    <x v="1"/>
    <x v="1"/>
    <s v="23-Jun-1969"/>
    <x v="34"/>
    <n v="46661.440000000002"/>
    <x v="2"/>
    <s v="tier - 3"/>
    <x v="1"/>
  </r>
  <r>
    <s v="Id2317"/>
    <s v="Mr."/>
    <s v="Koji"/>
    <s v="Murakami"/>
    <x v="1324"/>
    <x v="336"/>
    <x v="0"/>
    <x v="0"/>
    <x v="1"/>
    <s v="yes"/>
    <x v="3"/>
    <x v="2"/>
    <x v="1"/>
    <s v="17-Nov-1960"/>
    <x v="44"/>
    <n v="46718.16"/>
    <x v="2"/>
    <s v="tier - 1"/>
    <x v="1"/>
  </r>
  <r>
    <s v="Id2318"/>
    <s v="Ms."/>
    <s v="Candice M"/>
    <s v="Gagnon"/>
    <x v="1325"/>
    <x v="49"/>
    <x v="0"/>
    <x v="0"/>
    <x v="1"/>
    <s v="yes"/>
    <x v="0"/>
    <x v="2"/>
    <x v="2"/>
    <s v="15-Sep-1958"/>
    <x v="46"/>
    <n v="46889.26"/>
    <x v="0"/>
    <s v="tier - 3"/>
    <x v="0"/>
  </r>
  <r>
    <s v="Id2319"/>
    <s v="Mr."/>
    <s v="Theodore A."/>
    <s v="Petermann"/>
    <x v="1326"/>
    <x v="208"/>
    <x v="0"/>
    <x v="1"/>
    <x v="1"/>
    <s v="No"/>
    <x v="3"/>
    <x v="3"/>
    <x v="1"/>
    <s v="14-Jul-1959"/>
    <x v="45"/>
    <n v="47055.53"/>
    <x v="0"/>
    <s v="tier - 1"/>
    <x v="0"/>
  </r>
  <r>
    <s v="Id2320"/>
    <s v="Ms."/>
    <s v="Lindy"/>
    <s v="Graves - Rostro"/>
    <x v="1058"/>
    <x v="102"/>
    <x v="0"/>
    <x v="0"/>
    <x v="1"/>
    <s v="yes"/>
    <x v="0"/>
    <x v="2"/>
    <x v="2"/>
    <s v="28-Dec-1970"/>
    <x v="33"/>
    <n v="47269.85"/>
    <x v="2"/>
    <s v="tier - 2"/>
    <x v="0"/>
  </r>
  <r>
    <s v="Id2321"/>
    <s v="Mr."/>
    <s v="Thomas"/>
    <s v="Danielson"/>
    <x v="1130"/>
    <x v="508"/>
    <x v="0"/>
    <x v="1"/>
    <x v="1"/>
    <s v="No"/>
    <x v="3"/>
    <x v="3"/>
    <x v="2"/>
    <s v="3-Sep-1958"/>
    <x v="46"/>
    <n v="47291.06"/>
    <x v="0"/>
    <s v="tier - 1"/>
    <x v="2"/>
  </r>
  <r>
    <s v="Id2322"/>
    <s v="Ms."/>
    <s v="Holly"/>
    <s v="Street"/>
    <x v="1327"/>
    <x v="126"/>
    <x v="0"/>
    <x v="0"/>
    <x v="1"/>
    <s v="No"/>
    <x v="0"/>
    <x v="2"/>
    <x v="0"/>
    <s v="4-Oct-1959"/>
    <x v="45"/>
    <n v="47305.31"/>
    <x v="0"/>
    <s v="tier - 1"/>
    <x v="2"/>
  </r>
  <r>
    <s v="Id2323"/>
    <s v="Mr."/>
    <s v="Matthew"/>
    <s v="Buss"/>
    <x v="1328"/>
    <x v="425"/>
    <x v="0"/>
    <x v="0"/>
    <x v="1"/>
    <s v="No"/>
    <x v="0"/>
    <x v="2"/>
    <x v="1"/>
    <s v="13-Jun-1961"/>
    <x v="43"/>
    <n v="47403.88"/>
    <x v="2"/>
    <s v="tier - 3"/>
    <x v="2"/>
  </r>
  <r>
    <s v="Id2324"/>
    <s v="Ms."/>
    <s v="Meghan K"/>
    <s v="Duffy"/>
    <x v="1329"/>
    <x v="264"/>
    <x v="0"/>
    <x v="0"/>
    <x v="1"/>
    <s v="No"/>
    <x v="0"/>
    <x v="2"/>
    <x v="2"/>
    <s v="27-Sep-1971"/>
    <x v="32"/>
    <n v="47462.89"/>
    <x v="2"/>
    <s v="tier - 2"/>
    <x v="0"/>
  </r>
  <r>
    <s v="Id2325"/>
    <s v="Mr."/>
    <s v="Fred"/>
    <s v="Hines"/>
    <x v="1330"/>
    <x v="117"/>
    <x v="0"/>
    <x v="0"/>
    <x v="1"/>
    <s v="yes"/>
    <x v="0"/>
    <x v="2"/>
    <x v="2"/>
    <s v="7-Nov-1964"/>
    <x v="38"/>
    <n v="47496.49"/>
    <x v="2"/>
    <s v="tier - 3"/>
    <x v="1"/>
  </r>
  <r>
    <s v="Id2326"/>
    <s v="Mr."/>
    <s v="Sebastian"/>
    <s v="Castro"/>
    <x v="698"/>
    <x v="374"/>
    <x v="0"/>
    <x v="1"/>
    <x v="1"/>
    <s v="yes"/>
    <x v="3"/>
    <x v="2"/>
    <x v="2"/>
    <s v="5-Aug-1963"/>
    <x v="42"/>
    <n v="47896.79"/>
    <x v="2"/>
    <s v="tier - 3"/>
    <x v="8"/>
  </r>
  <r>
    <s v="Id2327"/>
    <s v="Ms."/>
    <s v="Laura"/>
    <s v="Howell"/>
    <x v="1331"/>
    <x v="156"/>
    <x v="0"/>
    <x v="0"/>
    <x v="1"/>
    <s v="No"/>
    <x v="0"/>
    <x v="2"/>
    <x v="0"/>
    <s v="16-Nov-1958"/>
    <x v="46"/>
    <n v="47928.03"/>
    <x v="0"/>
    <s v="tier - 3"/>
    <x v="2"/>
  </r>
  <r>
    <s v="Id2328"/>
    <s v="Ms."/>
    <s v="Nicole"/>
    <s v="Avery"/>
    <x v="1332"/>
    <x v="274"/>
    <x v="0"/>
    <x v="0"/>
    <x v="1"/>
    <s v="yes"/>
    <x v="3"/>
    <x v="3"/>
    <x v="2"/>
    <s v="27-Aug-1962"/>
    <x v="41"/>
    <n v="48173.36"/>
    <x v="2"/>
    <s v="tier - 3"/>
    <x v="2"/>
  </r>
  <r>
    <s v="Id2329"/>
    <s v="Ms."/>
    <s v="Susan E"/>
    <s v="Bohinski"/>
    <x v="1333"/>
    <x v="151"/>
    <x v="0"/>
    <x v="1"/>
    <x v="1"/>
    <s v="No"/>
    <x v="3"/>
    <x v="3"/>
    <x v="2"/>
    <s v="21-Dec-1961"/>
    <x v="43"/>
    <n v="48517.56"/>
    <x v="2"/>
    <s v="tier - 3"/>
    <x v="8"/>
  </r>
  <r>
    <s v="Id2330"/>
    <s v="Ms."/>
    <s v="Katy"/>
    <s v="Kohls"/>
    <x v="1329"/>
    <x v="144"/>
    <x v="0"/>
    <x v="0"/>
    <x v="1"/>
    <s v="yes"/>
    <x v="0"/>
    <x v="2"/>
    <x v="2"/>
    <s v="1-Dec-1968"/>
    <x v="36"/>
    <n v="48549.18"/>
    <x v="2"/>
    <s v="tier - 3"/>
    <x v="5"/>
  </r>
  <r>
    <s v="Id2331"/>
    <s v="Mr."/>
    <s v="Jordan"/>
    <s v="Brietzke"/>
    <x v="1112"/>
    <x v="252"/>
    <x v="0"/>
    <x v="0"/>
    <x v="1"/>
    <s v="No"/>
    <x v="3"/>
    <x v="2"/>
    <x v="2"/>
    <s v="11-Oct-1962"/>
    <x v="41"/>
    <n v="48673.56"/>
    <x v="2"/>
    <s v="tier - 2"/>
    <x v="0"/>
  </r>
  <r>
    <s v="Id2332"/>
    <s v="Mr."/>
    <s v="Juan D. Sr."/>
    <s v="Riveros Gonzalez"/>
    <x v="1056"/>
    <x v="288"/>
    <x v="0"/>
    <x v="0"/>
    <x v="1"/>
    <s v="No"/>
    <x v="3"/>
    <x v="3"/>
    <x v="1"/>
    <s v="27-Oct-1965"/>
    <x v="39"/>
    <n v="48675.519999999997"/>
    <x v="2"/>
    <s v="tier - 2"/>
    <x v="0"/>
  </r>
  <r>
    <s v="Id2333"/>
    <s v="Ms."/>
    <s v="Julie"/>
    <s v="Albano"/>
    <x v="1140"/>
    <x v="348"/>
    <x v="0"/>
    <x v="1"/>
    <x v="1"/>
    <s v="No"/>
    <x v="3"/>
    <x v="3"/>
    <x v="1"/>
    <s v="22-Jul-1959"/>
    <x v="45"/>
    <n v="48824.45"/>
    <x v="0"/>
    <s v="tier - 1"/>
    <x v="2"/>
  </r>
  <r>
    <s v="Id2334"/>
    <s v="Mr."/>
    <s v="Evan P"/>
    <s v="Rosendahl"/>
    <x v="318"/>
    <x v="495"/>
    <x v="0"/>
    <x v="0"/>
    <x v="1"/>
    <s v="No"/>
    <x v="3"/>
    <x v="3"/>
    <x v="2"/>
    <s v="29-Dec-1978"/>
    <x v="27"/>
    <n v="48885.14"/>
    <x v="2"/>
    <s v="tier - 2"/>
    <x v="0"/>
  </r>
  <r>
    <s v="Id2335"/>
    <s v="Mr."/>
    <s v="Aaron K"/>
    <s v="German"/>
    <x v="1334"/>
    <x v="523"/>
    <x v="0"/>
    <x v="0"/>
    <x v="1"/>
    <s v="No"/>
    <x v="3"/>
    <x v="3"/>
    <x v="2"/>
    <s v="4-Sep-1963"/>
    <x v="42"/>
    <n v="48970.25"/>
    <x v="2"/>
    <s v="tier - 2"/>
    <x v="0"/>
  </r>
  <r>
    <m/>
    <m/>
    <m/>
    <m/>
    <x v="1335"/>
    <x v="667"/>
    <x v="2"/>
    <x v="2"/>
    <x v="2"/>
    <m/>
    <x v="4"/>
    <x v="4"/>
    <x v="3"/>
    <m/>
    <x v="48"/>
    <m/>
    <x v="3"/>
    <m/>
    <x v="1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s v="Ms."/>
    <s v="Kelly"/>
    <s v="Hawks"/>
    <n v="47.41"/>
    <n v="7.47"/>
    <s v="No"/>
    <s v="No"/>
    <s v="YES"/>
    <s v="No"/>
    <n v="0"/>
    <x v="0"/>
    <s v="diabetes"/>
    <s v="9-Jul-1992"/>
    <x v="0"/>
    <n v="563.84"/>
    <s v="tier - 2"/>
    <s v="tier - 3"/>
    <s v="R1013"/>
    <x v="0"/>
    <x v="0"/>
  </r>
  <r>
    <s v="Id2"/>
    <s v="Mr."/>
    <s v="Matthew D"/>
    <s v="Lehner"/>
    <n v="30.36"/>
    <n v="5.77"/>
    <s v="No"/>
    <s v="No"/>
    <s v="YES"/>
    <s v="No"/>
    <n v="0"/>
    <x v="0"/>
    <s v="prediabetes"/>
    <s v="30-Nov-1992"/>
    <x v="0"/>
    <n v="570.62"/>
    <s v="tier - 2"/>
    <s v="tier - 1"/>
    <s v="R1013"/>
    <x v="1"/>
    <x v="1"/>
  </r>
  <r>
    <s v="Id3"/>
    <s v="Mr."/>
    <s v="Phil"/>
    <s v="Lu"/>
    <n v="34.484999999999999"/>
    <n v="11.87"/>
    <s v="No"/>
    <s v="No"/>
    <s v="YES"/>
    <s v="yes"/>
    <n v="2"/>
    <x v="0"/>
    <s v="diabetes"/>
    <s v="30-Jun-1993"/>
    <x v="1"/>
    <n v="600"/>
    <s v="tier - 2"/>
    <s v="tier - 1"/>
    <s v="R1013"/>
    <x v="2"/>
    <x v="2"/>
  </r>
  <r>
    <s v="Id4"/>
    <s v="Ms."/>
    <s v="Kelsey"/>
    <s v="Osborne"/>
    <n v="38.094999999999999"/>
    <n v="6.05"/>
    <s v="No"/>
    <s v="No"/>
    <s v="YES"/>
    <s v="No"/>
    <n v="0"/>
    <x v="0"/>
    <s v="prediabetes"/>
    <s v="13-Sep-1992"/>
    <x v="0"/>
    <n v="604.54"/>
    <s v="tier - 3"/>
    <s v="tier - 3"/>
    <s v="R1013"/>
    <x v="3"/>
    <x v="3"/>
  </r>
  <r>
    <s v="Id5"/>
    <s v="Ms."/>
    <s v="Kristyn"/>
    <s v="Kadala"/>
    <n v="35.53"/>
    <n v="5.45"/>
    <s v="No"/>
    <s v="No"/>
    <s v="YES"/>
    <s v="No"/>
    <n v="0"/>
    <x v="0"/>
    <s v="normal"/>
    <s v="27-Jul-1998"/>
    <x v="2"/>
    <n v="637.26"/>
    <s v="tier - 3"/>
    <s v="tier - 3"/>
    <s v="R1013"/>
    <x v="4"/>
    <x v="4"/>
  </r>
  <r>
    <s v="Id6"/>
    <s v="Mr."/>
    <s v="Russell B."/>
    <s v="Baker"/>
    <n v="32.799999999999997"/>
    <n v="6.59"/>
    <s v="No"/>
    <s v="No"/>
    <s v="YES"/>
    <s v="No"/>
    <n v="0"/>
    <x v="0"/>
    <s v="diabetes"/>
    <s v="20-Nov-2001"/>
    <x v="3"/>
    <n v="646.14"/>
    <s v="tier - 3"/>
    <s v="tier - 3"/>
    <s v="R1012"/>
    <x v="5"/>
    <x v="5"/>
  </r>
  <r>
    <s v="Id7"/>
    <s v="Mr."/>
    <s v="Scott"/>
    <s v="Macpherson"/>
    <n v="36.4"/>
    <n v="6.07"/>
    <s v="No"/>
    <s v="No"/>
    <s v="YES"/>
    <s v="No"/>
    <n v="0"/>
    <x v="0"/>
    <s v="prediabetes"/>
    <s v="1-Jun-1993"/>
    <x v="0"/>
    <n v="650"/>
    <s v="tier - 3"/>
    <s v="tier - 3"/>
    <s v="R1013"/>
    <x v="6"/>
    <x v="6"/>
  </r>
  <r>
    <s v="Id8"/>
    <s v="Mr."/>
    <s v="Stephen"/>
    <s v="Hallman"/>
    <n v="36.96"/>
    <n v="7.93"/>
    <s v="No"/>
    <s v="No"/>
    <s v="YES"/>
    <s v="No"/>
    <n v="3"/>
    <x v="0"/>
    <s v="diabetes"/>
    <s v="4-Jul-1995"/>
    <x v="4"/>
    <n v="650"/>
    <s v="tier - 3"/>
    <s v="tier - 3"/>
    <s v="R1013"/>
    <x v="7"/>
    <x v="7"/>
  </r>
  <r>
    <s v="Id9"/>
    <s v="Mr."/>
    <s v="Patrick R."/>
    <s v="Moran"/>
    <n v="41.14"/>
    <n v="9.58"/>
    <s v="No"/>
    <s v="Yes"/>
    <s v="YES"/>
    <s v="yes"/>
    <n v="1"/>
    <x v="0"/>
    <s v="diabetes"/>
    <s v="29-Nov-2002"/>
    <x v="5"/>
    <n v="668"/>
    <s v="tier - 3"/>
    <s v="tier - 2"/>
    <s v="R1012"/>
    <x v="8"/>
    <x v="8"/>
  </r>
  <r>
    <s v="Id10"/>
    <s v="Ms."/>
    <s v="Brooke N."/>
    <s v="Benner"/>
    <n v="38.06"/>
    <n v="10.79"/>
    <s v="No"/>
    <s v="No"/>
    <s v="YES"/>
    <s v="No"/>
    <n v="0"/>
    <x v="0"/>
    <s v="diabetes"/>
    <s v="9-Nov-1997"/>
    <x v="6"/>
    <n v="670"/>
    <s v="tier - 3"/>
    <s v="tier - 3"/>
    <s v="R1013"/>
    <x v="9"/>
    <x v="9"/>
  </r>
  <r>
    <s v="Id11"/>
    <s v="Ms."/>
    <s v="Paola Andrea"/>
    <s v="Fierro Vargas"/>
    <n v="37.700000000000003"/>
    <n v="5.96"/>
    <s v="No"/>
    <s v="No"/>
    <s v="YES"/>
    <s v="yes"/>
    <n v="2"/>
    <x v="0"/>
    <s v="prediabetes"/>
    <s v="12-Sep-2001"/>
    <x v="3"/>
    <n v="687.54"/>
    <s v="tier - 3"/>
    <s v="tier - 2"/>
    <s v="R1013"/>
    <x v="10"/>
    <x v="10"/>
  </r>
  <r>
    <s v="Id12"/>
    <s v="Mr."/>
    <s v="David"/>
    <s v="Franz"/>
    <n v="42.13"/>
    <n v="11.9"/>
    <s v="No"/>
    <s v="No"/>
    <s v="YES"/>
    <s v="No"/>
    <n v="0"/>
    <x v="0"/>
    <s v="diabetes"/>
    <s v="26-Dec-1999"/>
    <x v="7"/>
    <n v="700"/>
    <s v="tier - 2"/>
    <s v="tier - 3"/>
    <s v="R1013"/>
    <x v="11"/>
    <x v="11"/>
  </r>
  <r>
    <s v="Id13"/>
    <s v="Mr."/>
    <s v="Wade"/>
    <s v="Foster"/>
    <n v="40.92"/>
    <n v="8.41"/>
    <s v="No"/>
    <s v="No"/>
    <s v="YES"/>
    <s v="No"/>
    <n v="0"/>
    <x v="0"/>
    <s v="diabetes"/>
    <s v="14-Dec-1999"/>
    <x v="7"/>
    <n v="722.99"/>
    <s v="tier - 3"/>
    <s v="tier - 1"/>
    <s v="R1013"/>
    <x v="12"/>
    <x v="12"/>
  </r>
  <r>
    <s v="Id14"/>
    <s v="Mr."/>
    <s v="Franklin"/>
    <s v="Tenorio"/>
    <n v="40.564999999999998"/>
    <n v="7.02"/>
    <s v="No"/>
    <s v="No"/>
    <s v="YES"/>
    <s v="No"/>
    <n v="0"/>
    <x v="0"/>
    <s v="diabetes"/>
    <s v="19-sep-2002"/>
    <x v="5"/>
    <n v="750"/>
    <s v="tier - 3"/>
    <s v="tier - 1"/>
    <s v="R1012"/>
    <x v="13"/>
    <x v="13"/>
  </r>
  <r>
    <s v="Id15"/>
    <s v="Ms."/>
    <s v="Leilani M."/>
    <s v="Rios"/>
    <n v="36.384999999999998"/>
    <n v="7.59"/>
    <s v="No"/>
    <s v="No"/>
    <s v="YES"/>
    <s v="yes"/>
    <n v="2"/>
    <x v="0"/>
    <s v="diabetes"/>
    <s v="9-Aug-1993"/>
    <x v="1"/>
    <n v="760"/>
    <s v="tier - 3"/>
    <s v="tier - 1"/>
    <s v="R1013"/>
    <x v="14"/>
    <x v="14"/>
  </r>
  <r>
    <s v="Id16"/>
    <s v="Mr."/>
    <s v="Philippe"/>
    <s v="Viau-Dupuis"/>
    <n v="39.9"/>
    <n v="11.32"/>
    <s v="No"/>
    <s v="No"/>
    <s v="YES"/>
    <s v="No"/>
    <n v="0"/>
    <x v="0"/>
    <s v="diabetes"/>
    <s v="22-Oct-1996"/>
    <x v="8"/>
    <n v="760"/>
    <s v="tier - 3"/>
    <s v="tier - 3"/>
    <s v="R1013"/>
    <x v="15"/>
    <x v="15"/>
  </r>
  <r>
    <s v="Id17"/>
    <s v="Ms."/>
    <s v="Jennifer A."/>
    <s v="Cronin"/>
    <n v="33.799999999999997"/>
    <n v="7.67"/>
    <s v="No"/>
    <s v="No"/>
    <s v="YES"/>
    <s v="No"/>
    <n v="3"/>
    <x v="0"/>
    <s v="diabetes"/>
    <s v="28-Jun-1993"/>
    <x v="1"/>
    <n v="770"/>
    <s v="tier - 3"/>
    <s v="tier - 3"/>
    <s v="R1013"/>
    <x v="16"/>
    <x v="16"/>
  </r>
  <r>
    <s v="Id18"/>
    <s v="Ms."/>
    <s v="Christina M."/>
    <s v="Noordstar"/>
    <n v="36.765000000000001"/>
    <n v="7.29"/>
    <s v="No"/>
    <s v="Yes"/>
    <s v="YES"/>
    <s v="yes"/>
    <n v="1"/>
    <x v="0"/>
    <s v="diabetes"/>
    <s v="18-sep-1996"/>
    <x v="8"/>
    <n v="770.38"/>
    <s v="tier - 3"/>
    <s v="tier - 2"/>
    <s v="R1012"/>
    <x v="17"/>
    <x v="17"/>
  </r>
  <r>
    <s v="Id19"/>
    <s v="Mr."/>
    <s v="Said Sr."/>
    <s v="Boudalia"/>
    <n v="36.954999999999998"/>
    <n v="4.72"/>
    <s v="No"/>
    <s v="No"/>
    <s v="YES"/>
    <s v="yes"/>
    <n v="1"/>
    <x v="0"/>
    <s v="normal"/>
    <s v="7-Dec-1995"/>
    <x v="4"/>
    <n v="773.54"/>
    <s v="tier - 3"/>
    <s v="tier - 2"/>
    <s v="R1013"/>
    <x v="18"/>
    <x v="18"/>
  </r>
  <r>
    <s v="Id20"/>
    <s v="Mr."/>
    <s v="John"/>
    <s v="Flor"/>
    <n v="42.9"/>
    <n v="11.41"/>
    <s v="No"/>
    <s v="No"/>
    <s v="YES"/>
    <s v="No"/>
    <n v="0"/>
    <x v="0"/>
    <s v="diabetes"/>
    <s v="7-Oct-2004"/>
    <x v="9"/>
    <n v="830.52"/>
    <s v="tier - 3"/>
    <s v="tier - 2"/>
    <s v="R1011"/>
    <x v="19"/>
    <x v="19"/>
  </r>
  <r>
    <s v="Id21"/>
    <s v="Mr."/>
    <s v="Myles"/>
    <s v="Fennon"/>
    <n v="36.299999999999997"/>
    <n v="11.5"/>
    <s v="No"/>
    <s v="No"/>
    <s v="YES"/>
    <s v="yes"/>
    <n v="2"/>
    <x v="0"/>
    <s v="diabetes"/>
    <s v="18-Nov-2000"/>
    <x v="10"/>
    <n v="865.41"/>
    <s v="tier - 3"/>
    <s v="tier - 1"/>
    <s v="R1013"/>
    <x v="20"/>
    <x v="20"/>
  </r>
  <r>
    <s v="Id22"/>
    <s v="Ms."/>
    <s v="Madelyn C"/>
    <s v="Hribar"/>
    <n v="32.200000000000003"/>
    <n v="6.22"/>
    <s v="No"/>
    <s v="No"/>
    <s v="YES"/>
    <s v="yes"/>
    <n v="2"/>
    <x v="0"/>
    <s v="prediabetes"/>
    <s v="27-Nov-1993"/>
    <x v="1"/>
    <n v="896.21"/>
    <s v="tier - 3"/>
    <s v="tier - 1"/>
    <s v="R1013"/>
    <x v="21"/>
    <x v="21"/>
  </r>
  <r>
    <s v="Id23"/>
    <s v="Ms."/>
    <s v="Nicole"/>
    <s v="Tassello"/>
    <n v="31.3"/>
    <n v="11.38"/>
    <s v="No"/>
    <s v="No"/>
    <s v="YES"/>
    <s v="No"/>
    <n v="3"/>
    <x v="0"/>
    <s v="diabetes"/>
    <s v="30-Oct-1994"/>
    <x v="11"/>
    <n v="915.07"/>
    <s v="tier - 3"/>
    <s v="tier - 1"/>
    <s v="R1013"/>
    <x v="22"/>
    <x v="22"/>
  </r>
  <r>
    <s v="Id24"/>
    <s v="Mr."/>
    <s v="Eric A."/>
    <s v="Mauricette"/>
    <n v="41.8"/>
    <n v="7.89"/>
    <s v="No"/>
    <s v="No"/>
    <s v="YES"/>
    <s v="yes"/>
    <n v="2"/>
    <x v="0"/>
    <s v="diabetes"/>
    <s v="28-Oct-1995"/>
    <x v="4"/>
    <n v="928.59"/>
    <s v="tier - 3"/>
    <s v="tier - 1"/>
    <s v="R1013"/>
    <x v="23"/>
    <x v="23"/>
  </r>
  <r>
    <s v="Id25"/>
    <s v="Mr."/>
    <s v="Emiliano I."/>
    <s v="Garcia"/>
    <n v="35.090000000000003"/>
    <n v="4.38"/>
    <s v="No"/>
    <s v="No"/>
    <s v="YES"/>
    <s v="yes"/>
    <n v="2"/>
    <x v="0"/>
    <s v="normal"/>
    <s v="19-Aug-2001"/>
    <x v="3"/>
    <n v="964.71"/>
    <s v="tier - 3"/>
    <s v="tier - 2"/>
    <s v="R1013"/>
    <x v="24"/>
    <x v="24"/>
  </r>
  <r>
    <s v="Id26"/>
    <s v="Mr."/>
    <s v="Adam"/>
    <s v="Airoldi"/>
    <n v="33.880000000000003"/>
    <n v="7.01"/>
    <s v="No"/>
    <s v="No"/>
    <s v="YES"/>
    <s v="No"/>
    <n v="3"/>
    <x v="0"/>
    <s v="diabetes"/>
    <s v="22-Nov-1994"/>
    <x v="11"/>
    <n v="1006.65"/>
    <s v="tier - 3"/>
    <s v="tier - 2"/>
    <s v="R1013"/>
    <x v="25"/>
    <x v="25"/>
  </r>
  <r>
    <s v="Id27"/>
    <s v="Mr."/>
    <s v="Zach"/>
    <s v="Cater-Cyker"/>
    <n v="30.875"/>
    <n v="11.88"/>
    <s v="No"/>
    <s v="No"/>
    <s v="YES"/>
    <s v="No"/>
    <n v="0"/>
    <x v="0"/>
    <s v="diabetes"/>
    <s v="9-Oct-2000"/>
    <x v="10"/>
    <n v="1012"/>
    <s v="tier - 3"/>
    <s v="tier - 2"/>
    <s v="R1013"/>
    <x v="26"/>
    <x v="26"/>
  </r>
  <r>
    <s v="Id28"/>
    <s v="Ms."/>
    <s v="Stephanie W."/>
    <s v="Hamm"/>
    <n v="36.86"/>
    <n v="5.19"/>
    <s v="No"/>
    <s v="Yes"/>
    <s v="YES"/>
    <s v="yes"/>
    <n v="1"/>
    <x v="0"/>
    <s v="normal"/>
    <s v="5-Aug-1999"/>
    <x v="7"/>
    <n v="1019"/>
    <s v="tier - 3"/>
    <s v="tier - 2"/>
    <s v="R1013"/>
    <x v="27"/>
    <x v="27"/>
  </r>
  <r>
    <s v="Id29"/>
    <s v="Mr."/>
    <s v="Stephen"/>
    <s v="Cox"/>
    <n v="35.86"/>
    <n v="6.74"/>
    <s v="No"/>
    <s v="No"/>
    <s v="YES"/>
    <s v="yes"/>
    <n v="2"/>
    <x v="0"/>
    <s v="diabetes"/>
    <s v="5-Oct-1995"/>
    <x v="4"/>
    <n v="1033.74"/>
    <s v="tier - 3"/>
    <s v="tier - 1"/>
    <s v="R1013"/>
    <x v="28"/>
    <x v="28"/>
  </r>
  <r>
    <s v="Id30"/>
    <s v="Ms."/>
    <s v="Natalie"/>
    <s v="Sachrajda"/>
    <n v="37.049999999999997"/>
    <n v="8.44"/>
    <s v="No"/>
    <s v="No"/>
    <s v="YES"/>
    <s v="No"/>
    <n v="0"/>
    <x v="0"/>
    <s v="diabetes"/>
    <s v="17-Nov-1994"/>
    <x v="11"/>
    <n v="1044"/>
    <s v="tier - 3"/>
    <s v="tier - 2"/>
    <s v="R1013"/>
    <x v="29"/>
    <x v="29"/>
  </r>
  <r>
    <s v="Id31"/>
    <s v="Ms."/>
    <s v="Nicole J."/>
    <s v="Gareri"/>
    <n v="43.89"/>
    <n v="8.7100000000000009"/>
    <s v="No"/>
    <s v="No"/>
    <s v="YES"/>
    <s v="No"/>
    <n v="0"/>
    <x v="0"/>
    <s v="diabetes"/>
    <s v="20-Jul-2002"/>
    <x v="5"/>
    <n v="1047"/>
    <s v="tier - 3"/>
    <s v="tier - 1"/>
    <s v="R1013"/>
    <x v="30"/>
    <x v="30"/>
  </r>
  <r>
    <s v="Id32"/>
    <s v="Mr."/>
    <s v="Jefferson D"/>
    <s v="Welch"/>
    <n v="42.35"/>
    <n v="5.08"/>
    <s v="No"/>
    <s v="No"/>
    <s v="YES"/>
    <s v="yes"/>
    <n v="0"/>
    <x v="0"/>
    <s v="normal"/>
    <s v="1-Jul-2002"/>
    <x v="5"/>
    <n v="1049"/>
    <s v="tier - 3"/>
    <s v="tier - 2"/>
    <s v="R1012"/>
    <x v="31"/>
    <x v="31"/>
  </r>
  <r>
    <s v="Id33"/>
    <s v="Mr."/>
    <s v="Brendan D."/>
    <s v="Prindiville"/>
    <n v="31.35"/>
    <n v="6.86"/>
    <s v="No"/>
    <s v="No"/>
    <s v="YES"/>
    <s v="No"/>
    <n v="0"/>
    <x v="0"/>
    <s v="diabetes"/>
    <s v="1-Jun-1995"/>
    <x v="11"/>
    <n v="1056"/>
    <s v="tier - 3"/>
    <s v="tier - 2"/>
    <s v="R1013"/>
    <x v="32"/>
    <x v="32"/>
  </r>
  <r>
    <s v="Id34"/>
    <s v="Ms."/>
    <s v="Courtney"/>
    <s v="Kincaid"/>
    <n v="47.6"/>
    <n v="5.95"/>
    <s v="No"/>
    <s v="No"/>
    <s v="YES"/>
    <s v="yes"/>
    <n v="0"/>
    <x v="0"/>
    <s v="prediabetes"/>
    <s v="28-Sep-1993"/>
    <x v="1"/>
    <n v="1068"/>
    <s v="tier - 3"/>
    <s v="tier - 1"/>
    <s v="R1013"/>
    <x v="33"/>
    <x v="33"/>
  </r>
  <r>
    <s v="Id35"/>
    <s v="Ms."/>
    <s v="Sydney L."/>
    <s v="Bruestle"/>
    <n v="46.2"/>
    <n v="6.09"/>
    <s v="No"/>
    <s v="Yes"/>
    <s v="YES"/>
    <s v="No"/>
    <n v="1"/>
    <x v="0"/>
    <s v="prediabetes"/>
    <s v="24-Aug-2004"/>
    <x v="9"/>
    <n v="1070"/>
    <s v="tier - 3"/>
    <s v="tier - 3"/>
    <s v="R1013"/>
    <x v="34"/>
    <x v="34"/>
  </r>
  <r>
    <s v="Id36"/>
    <s v="Mr."/>
    <s v="Julien"/>
    <s v="Lachance"/>
    <n v="32.015000000000001"/>
    <n v="11.75"/>
    <s v="No"/>
    <s v="No"/>
    <s v="YES"/>
    <s v="No"/>
    <n v="0"/>
    <x v="0"/>
    <s v="diabetes"/>
    <s v="13-Aug-1997"/>
    <x v="6"/>
    <n v="1071"/>
    <s v="tier - 3"/>
    <s v="tier - 3"/>
    <s v="R1013"/>
    <x v="35"/>
    <x v="35"/>
  </r>
  <r>
    <s v="Id37"/>
    <s v="Mr."/>
    <s v="Ryan M"/>
    <s v="Eason"/>
    <n v="40.564999999999998"/>
    <n v="7.37"/>
    <s v="No"/>
    <s v="No"/>
    <s v="YES"/>
    <s v="No"/>
    <n v="0"/>
    <x v="0"/>
    <s v="diabetes"/>
    <s v="26-Dec-1998"/>
    <x v="2"/>
    <n v="1082"/>
    <s v="tier - 3"/>
    <s v="tier - 2"/>
    <s v="R1013"/>
    <x v="36"/>
    <x v="36"/>
  </r>
  <r>
    <s v="Id38"/>
    <s v="Ms."/>
    <s v="Anna H."/>
    <s v="Grummon"/>
    <n v="32.450000000000003"/>
    <n v="11.91"/>
    <s v="No"/>
    <s v="No"/>
    <s v="YES"/>
    <s v="No"/>
    <n v="0"/>
    <x v="0"/>
    <s v="diabetes"/>
    <s v="13-Aug-2002"/>
    <x v="5"/>
    <n v="1086"/>
    <s v="tier - 3"/>
    <s v="tier - 3"/>
    <s v="R1013"/>
    <x v="37"/>
    <x v="37"/>
  </r>
  <r>
    <s v="Id39"/>
    <s v="Ms."/>
    <s v="Samantha"/>
    <s v="Vanwechel"/>
    <n v="34.96"/>
    <n v="6.52"/>
    <s v="No"/>
    <s v="No"/>
    <s v="YES"/>
    <s v="No"/>
    <n v="0"/>
    <x v="0"/>
    <s v="diabetes"/>
    <s v="12-Nov-2004"/>
    <x v="9"/>
    <n v="1121.8699999999999"/>
    <s v="tier - 3"/>
    <s v="tier - 1"/>
    <s v="R1013"/>
    <x v="38"/>
    <x v="38"/>
  </r>
  <r>
    <s v="Id40"/>
    <s v="Mr."/>
    <s v="Robert"/>
    <s v="Fisher"/>
    <n v="35.5"/>
    <n v="5.14"/>
    <s v="No"/>
    <s v="Yes"/>
    <s v="YES"/>
    <s v="No"/>
    <n v="1"/>
    <x v="0"/>
    <s v="normal"/>
    <s v="14-Jun-2004"/>
    <x v="9"/>
    <n v="1131.51"/>
    <s v="tier - 3"/>
    <s v="tier - 1"/>
    <s v="R1013"/>
    <x v="39"/>
    <x v="39"/>
  </r>
  <r>
    <s v="Id41"/>
    <s v="Mr."/>
    <s v="James R."/>
    <s v="Jenkins"/>
    <n v="52.58"/>
    <n v="4.1900000000000004"/>
    <s v="yes"/>
    <s v="No"/>
    <s v="YES"/>
    <s v="No"/>
    <n v="1"/>
    <x v="0"/>
    <s v="normal"/>
    <s v="19-Jul-2002"/>
    <x v="5"/>
    <n v="1132"/>
    <s v="tier - 3"/>
    <s v="tier - 1"/>
    <s v="R1013"/>
    <x v="40"/>
    <x v="40"/>
  </r>
  <r>
    <s v="Id42"/>
    <s v="Ms."/>
    <s v="Roseann"/>
    <s v="Peters"/>
    <n v="35.200000000000003"/>
    <n v="11.68"/>
    <s v="No"/>
    <s v="No"/>
    <s v="YES"/>
    <s v="yes"/>
    <n v="0"/>
    <x v="0"/>
    <s v="diabetes"/>
    <s v="6-Oct-2004"/>
    <x v="9"/>
    <n v="1135"/>
    <s v="tier - 3"/>
    <s v="tier - 3"/>
    <s v="R1013"/>
    <x v="41"/>
    <x v="41"/>
  </r>
  <r>
    <s v="Id43"/>
    <s v="Ms."/>
    <s v="Nicole"/>
    <s v="Aha"/>
    <n v="38.06"/>
    <n v="6.98"/>
    <s v="No"/>
    <s v="No"/>
    <s v="YES"/>
    <s v="No"/>
    <n v="0"/>
    <x v="0"/>
    <s v="diabetes"/>
    <s v="11-Jun-2004"/>
    <x v="9"/>
    <n v="1135.94"/>
    <s v="tier - 3"/>
    <s v="tier - 3"/>
    <s v="R1013"/>
    <x v="42"/>
    <x v="42"/>
  </r>
  <r>
    <s v="Id44"/>
    <s v="Mr."/>
    <s v="Spencer"/>
    <s v="McElwain"/>
    <n v="34.21"/>
    <n v="8.34"/>
    <s v="No"/>
    <s v="No"/>
    <s v="YES"/>
    <s v="No"/>
    <n v="0"/>
    <x v="0"/>
    <s v="diabetes"/>
    <s v="28-Nov-2004"/>
    <x v="9"/>
    <n v="1136.4000000000001"/>
    <s v="tier - 3"/>
    <s v="tier - 3"/>
    <s v="R1013"/>
    <x v="43"/>
    <x v="43"/>
  </r>
  <r>
    <s v="Id45"/>
    <s v="Mr."/>
    <s v="Eric W"/>
    <s v="Januszewski"/>
    <n v="38.94"/>
    <n v="8.49"/>
    <s v="No"/>
    <s v="No"/>
    <s v="YES"/>
    <s v="yes"/>
    <n v="1"/>
    <x v="0"/>
    <s v="diabetes"/>
    <s v="11-Aug-2002"/>
    <x v="5"/>
    <n v="1137"/>
    <s v="tier - 3"/>
    <s v="tier - 1"/>
    <s v="R1013"/>
    <x v="44"/>
    <x v="44"/>
  </r>
  <r>
    <s v="Id46"/>
    <s v="Ms."/>
    <s v="Brianna L"/>
    <s v="Rohne"/>
    <n v="30.21"/>
    <n v="5.34"/>
    <s v="No"/>
    <s v="No"/>
    <s v="YES"/>
    <s v="yes"/>
    <n v="1"/>
    <x v="0"/>
    <s v="normal"/>
    <s v="6-Nov-2004"/>
    <x v="9"/>
    <n v="1137.01"/>
    <s v="tier - 3"/>
    <s v="tier - 1"/>
    <s v="R1013"/>
    <x v="45"/>
    <x v="45"/>
  </r>
  <r>
    <s v="Id47"/>
    <s v="Mr."/>
    <s v="Thomas J."/>
    <s v="O'Grady"/>
    <n v="33.630000000000003"/>
    <n v="4.43"/>
    <s v="No"/>
    <s v="No"/>
    <s v="YES"/>
    <s v="yes"/>
    <n v="2"/>
    <x v="0"/>
    <s v="normal"/>
    <s v="15-Oct-2004"/>
    <x v="9"/>
    <n v="1137.01"/>
    <s v="tier - 3"/>
    <s v="tier - 1"/>
    <s v="R1013"/>
    <x v="46"/>
    <x v="46"/>
  </r>
  <r>
    <s v="Id48"/>
    <s v="Ms."/>
    <s v="Melissa L"/>
    <s v="Peters"/>
    <n v="40.369999999999997"/>
    <n v="4.47"/>
    <s v="No"/>
    <s v="No"/>
    <s v="YES"/>
    <s v="No"/>
    <n v="0"/>
    <x v="0"/>
    <s v="normal"/>
    <s v="27-Nov-2004"/>
    <x v="9"/>
    <n v="1137.47"/>
    <s v="tier - 3"/>
    <s v="tier - 2"/>
    <s v="R1013"/>
    <x v="47"/>
    <x v="47"/>
  </r>
  <r>
    <s v="Id49"/>
    <s v="Mr."/>
    <s v="Flavio"/>
    <s v="De Simone"/>
    <n v="53.09"/>
    <n v="4.82"/>
    <s v="No"/>
    <s v="No"/>
    <s v="YES"/>
    <s v="yes"/>
    <n v="2"/>
    <x v="0"/>
    <s v="normal"/>
    <s v="25-Oct-2001"/>
    <x v="3"/>
    <n v="1141"/>
    <s v="tier - 3"/>
    <s v="tier - 1"/>
    <s v="R1013"/>
    <x v="48"/>
    <x v="48"/>
  </r>
  <r>
    <s v="Id50"/>
    <s v="Mr."/>
    <s v="Ryan"/>
    <s v="Beckett"/>
    <n v="31.79"/>
    <n v="5.51"/>
    <s v="No"/>
    <s v="No"/>
    <s v="YES"/>
    <s v="yes"/>
    <n v="2"/>
    <x v="0"/>
    <s v="normal"/>
    <s v="12-Sep-2004"/>
    <x v="9"/>
    <n v="1141.45"/>
    <s v="tier - 3"/>
    <s v="tier - 3"/>
    <s v="R1013"/>
    <x v="49"/>
    <x v="49"/>
  </r>
  <r>
    <s v="Id51"/>
    <s v="Mr."/>
    <s v="Anthony J."/>
    <s v="Sobrilsky"/>
    <n v="41.895000000000003"/>
    <n v="10.87"/>
    <s v="No"/>
    <s v="No"/>
    <s v="YES"/>
    <s v="yes"/>
    <n v="1"/>
    <x v="0"/>
    <s v="diabetes"/>
    <s v="1-Oct-2002"/>
    <x v="5"/>
    <n v="1142"/>
    <s v="tier - 3"/>
    <s v="tier - 2"/>
    <s v="R1011"/>
    <x v="50"/>
    <x v="50"/>
  </r>
  <r>
    <s v="Id52"/>
    <s v="Ms."/>
    <s v="Alex"/>
    <s v="Wang"/>
    <n v="31.16"/>
    <n v="9.34"/>
    <s v="No"/>
    <s v="No"/>
    <s v="YES"/>
    <s v="No"/>
    <n v="0"/>
    <x v="0"/>
    <s v="diabetes"/>
    <s v="10-Jun-2004"/>
    <x v="9"/>
    <n v="1146.8"/>
    <s v="tier - 2"/>
    <s v="tier - 2"/>
    <s v="R1013"/>
    <x v="51"/>
    <x v="51"/>
  </r>
  <r>
    <s v="Id53"/>
    <s v="Mr."/>
    <s v="David"/>
    <s v="Campa"/>
    <n v="34.104999999999997"/>
    <n v="5.03"/>
    <s v="No"/>
    <s v="Yes"/>
    <s v="YES"/>
    <s v="yes"/>
    <n v="1"/>
    <x v="0"/>
    <s v="normal"/>
    <s v="12-Jun-2003"/>
    <x v="12"/>
    <n v="1149"/>
    <s v="tier - 2"/>
    <s v="tier - 1"/>
    <s v="R1012"/>
    <x v="52"/>
    <x v="52"/>
  </r>
  <r>
    <s v="Id54"/>
    <s v="Mr."/>
    <s v="Andrew B"/>
    <s v="Clifford"/>
    <n v="51.93"/>
    <n v="11.05"/>
    <s v="No"/>
    <s v="No"/>
    <s v="YES"/>
    <s v="No"/>
    <n v="0"/>
    <x v="0"/>
    <s v="diabetes"/>
    <s v="18-Jul-2004"/>
    <x v="9"/>
    <n v="1149.4000000000001"/>
    <s v="tier - 2"/>
    <s v="tier - 2"/>
    <s v="R1013"/>
    <x v="53"/>
    <x v="53"/>
  </r>
  <r>
    <s v="Id55"/>
    <s v="Ms."/>
    <s v="Dara E"/>
    <s v="Dalmata"/>
    <n v="38.950000000000003"/>
    <n v="11.95"/>
    <s v="No"/>
    <s v="No"/>
    <s v="YES"/>
    <s v="No"/>
    <n v="0"/>
    <x v="0"/>
    <s v="diabetes"/>
    <s v="26-Jul-1994"/>
    <x v="11"/>
    <n v="1158.32"/>
    <s v="tier - 2"/>
    <s v="tier - 1"/>
    <s v="R1013"/>
    <x v="54"/>
    <x v="54"/>
  </r>
  <r>
    <s v="Id56"/>
    <s v="Ms."/>
    <s v="Inna"/>
    <s v="Vishik"/>
    <n v="36.630000000000003"/>
    <n v="7.72"/>
    <s v="No"/>
    <s v="No"/>
    <s v="YES"/>
    <s v="yes"/>
    <n v="1"/>
    <x v="0"/>
    <s v="diabetes"/>
    <s v="11-Nov-2004"/>
    <x v="9"/>
    <n v="1163.46"/>
    <s v="tier - 2"/>
    <s v="tier - 3"/>
    <s v="R1013"/>
    <x v="55"/>
    <x v="55"/>
  </r>
  <r>
    <s v="Id57"/>
    <s v="Mr."/>
    <s v="Ari"/>
    <s v="Schorr"/>
    <n v="34.200000000000003"/>
    <n v="5.75"/>
    <s v="No"/>
    <s v="No"/>
    <s v="YES"/>
    <s v="No"/>
    <n v="2"/>
    <x v="0"/>
    <s v="prediabetes"/>
    <s v="11-Jun-2002"/>
    <x v="5"/>
    <n v="1165"/>
    <s v="tier - 2"/>
    <s v="tier - 3"/>
    <s v="R1012"/>
    <x v="56"/>
    <x v="56"/>
  </r>
  <r>
    <s v="Id58"/>
    <s v="Ms."/>
    <s v="Lindsey"/>
    <s v="Lusardi"/>
    <n v="50.63"/>
    <n v="11.89"/>
    <s v="No"/>
    <s v="No"/>
    <s v="YES"/>
    <s v="No"/>
    <n v="0"/>
    <x v="0"/>
    <s v="diabetes"/>
    <s v="12-Nov-2001"/>
    <x v="3"/>
    <n v="1167"/>
    <s v="tier - 2"/>
    <s v="tier - 1"/>
    <s v="R1013"/>
    <x v="57"/>
    <x v="57"/>
  </r>
  <r>
    <s v="Id59"/>
    <s v="Mr."/>
    <s v="Kenny"/>
    <s v="Rayner"/>
    <n v="36.479999999999997"/>
    <n v="6.2"/>
    <s v="No"/>
    <s v="No"/>
    <s v="YES"/>
    <s v="No"/>
    <n v="0"/>
    <x v="0"/>
    <s v="prediabetes"/>
    <s v="11-Aug-1996"/>
    <x v="8"/>
    <n v="1178"/>
    <s v="tier - 2"/>
    <s v="tier - 3"/>
    <s v="R1013"/>
    <x v="58"/>
    <x v="58"/>
  </r>
  <r>
    <s v="Id60"/>
    <s v="Ms."/>
    <s v="Louise"/>
    <s v="Voghel"/>
    <n v="54.82"/>
    <n v="10.61"/>
    <s v="No"/>
    <s v="No"/>
    <s v="YES"/>
    <s v="No"/>
    <n v="0"/>
    <x v="0"/>
    <s v="diabetes"/>
    <s v="28-Jun-1997"/>
    <x v="6"/>
    <n v="1178.07"/>
    <s v="tier - 2"/>
    <s v="tier - 2"/>
    <s v="R1013"/>
    <x v="59"/>
    <x v="59"/>
  </r>
  <r>
    <s v="Id61"/>
    <s v="Mr."/>
    <s v="Cameron"/>
    <s v="Rieth"/>
    <n v="38.06"/>
    <n v="6.04"/>
    <s v="No"/>
    <s v="Yes"/>
    <s v="YES"/>
    <s v="No"/>
    <n v="1"/>
    <x v="0"/>
    <s v="prediabetes"/>
    <s v="26-Aug-2002"/>
    <x v="5"/>
    <n v="1191"/>
    <s v="tier - 2"/>
    <s v="tier - 1"/>
    <s v="R1013"/>
    <x v="60"/>
    <x v="60"/>
  </r>
  <r>
    <s v="Id62"/>
    <s v="Ms."/>
    <s v="Katie T."/>
    <s v="Gollotto"/>
    <n v="51.48"/>
    <n v="9.33"/>
    <s v="No"/>
    <s v="No"/>
    <s v="YES"/>
    <s v="yes"/>
    <n v="0"/>
    <x v="0"/>
    <s v="diabetes"/>
    <s v="28-Jun-1999"/>
    <x v="7"/>
    <n v="1200"/>
    <s v="tier - 2"/>
    <s v="tier - 3"/>
    <s v="R1012"/>
    <x v="61"/>
    <x v="61"/>
  </r>
  <r>
    <s v="Id63"/>
    <s v="Ms."/>
    <s v="Casey"/>
    <s v="Dunn"/>
    <n v="52.06"/>
    <n v="11.47"/>
    <s v="No"/>
    <s v="No"/>
    <s v="YES"/>
    <s v="No"/>
    <n v="0"/>
    <x v="0"/>
    <s v="diabetes"/>
    <s v="6-Oct-1992"/>
    <x v="0"/>
    <n v="1200.55"/>
    <s v="tier - 2"/>
    <s v="tier - 3"/>
    <s v="R1013"/>
    <x v="62"/>
    <x v="62"/>
  </r>
  <r>
    <s v="Id64"/>
    <s v="Mr."/>
    <s v="David"/>
    <s v="Blitzer"/>
    <n v="30.684999999999999"/>
    <n v="7.02"/>
    <s v="No"/>
    <s v="No"/>
    <s v="YES"/>
    <s v="yes"/>
    <n v="0"/>
    <x v="0"/>
    <s v="diabetes"/>
    <s v="2-Jun-2004"/>
    <x v="12"/>
    <n v="1210"/>
    <s v="tier - 2"/>
    <s v="tier - 1"/>
    <s v="R1013"/>
    <x v="63"/>
    <x v="63"/>
  </r>
  <r>
    <s v="Id65"/>
    <s v="Mr."/>
    <s v="Bryson C."/>
    <s v="Smith"/>
    <n v="36.08"/>
    <n v="8.8000000000000007"/>
    <s v="No"/>
    <s v="No"/>
    <s v="YES"/>
    <s v="yes"/>
    <n v="1"/>
    <x v="0"/>
    <s v="diabetes"/>
    <s v="4-Nov-1996"/>
    <x v="8"/>
    <n v="1220"/>
    <s v="tier - 2"/>
    <s v="tier - 3"/>
    <s v="R1012"/>
    <x v="64"/>
    <x v="64"/>
  </r>
  <r>
    <s v="Id66"/>
    <s v="Ms."/>
    <s v="Megan"/>
    <s v="Hyland"/>
    <n v="54.99"/>
    <n v="8.68"/>
    <s v="No"/>
    <s v="No"/>
    <s v="YES"/>
    <s v="No"/>
    <n v="2"/>
    <x v="0"/>
    <s v="diabetes"/>
    <s v="9-Jul-2004"/>
    <x v="9"/>
    <n v="1224"/>
    <s v="tier - 2"/>
    <s v="tier - 1"/>
    <s v="R1013"/>
    <x v="65"/>
    <x v="65"/>
  </r>
  <r>
    <s v="Id67"/>
    <s v="Mr."/>
    <s v="Daniel"/>
    <s v="Ducharme"/>
    <n v="35.97"/>
    <n v="6.12"/>
    <s v="No"/>
    <s v="Yes"/>
    <s v="YES"/>
    <s v="No"/>
    <n v="1"/>
    <x v="0"/>
    <s v="prediabetes"/>
    <s v="16-Oct-2004"/>
    <x v="9"/>
    <n v="1228"/>
    <s v="tier - 2"/>
    <s v="tier - 1"/>
    <s v="R1012"/>
    <x v="66"/>
    <x v="66"/>
  </r>
  <r>
    <s v="Id68"/>
    <s v="Mr."/>
    <s v="Steven M."/>
    <s v="Johnson"/>
    <n v="45.54"/>
    <n v="5.4"/>
    <s v="No"/>
    <s v="Yes"/>
    <s v="YES"/>
    <s v="yes"/>
    <n v="1"/>
    <x v="0"/>
    <s v="normal"/>
    <s v="13-Jul-1998"/>
    <x v="2"/>
    <n v="1234"/>
    <s v="tier - 2"/>
    <s v="tier - 1"/>
    <s v="R1013"/>
    <x v="67"/>
    <x v="67"/>
  </r>
  <r>
    <s v="Id69"/>
    <s v="Ms."/>
    <s v="Jenna L."/>
    <s v="Mutz"/>
    <n v="35.53"/>
    <n v="4.3600000000000003"/>
    <s v="No"/>
    <s v="No"/>
    <s v="YES"/>
    <s v="yes"/>
    <n v="0"/>
    <x v="0"/>
    <s v="normal"/>
    <s v="12-Dec-2002"/>
    <x v="5"/>
    <n v="1237"/>
    <s v="tier - 2"/>
    <s v="tier - 2"/>
    <s v="R1013"/>
    <x v="68"/>
    <x v="68"/>
  </r>
  <r>
    <s v="Id70"/>
    <s v="Mr."/>
    <s v="Freeman"/>
    <s v="Lee"/>
    <n v="30.8"/>
    <n v="9.77"/>
    <s v="No"/>
    <s v="No"/>
    <s v="YES"/>
    <s v="No"/>
    <n v="0"/>
    <x v="0"/>
    <s v="diabetes"/>
    <s v="11-Oct-1998"/>
    <x v="2"/>
    <n v="1240"/>
    <s v="tier - 2"/>
    <s v="tier - 1"/>
    <s v="R1012"/>
    <x v="69"/>
    <x v="69"/>
  </r>
  <r>
    <s v="Id71"/>
    <s v="Mr."/>
    <s v="Jeff"/>
    <s v="Turner"/>
    <n v="38.39"/>
    <n v="4.25"/>
    <s v="No"/>
    <s v="No"/>
    <s v="YES"/>
    <s v="No"/>
    <n v="1"/>
    <x v="0"/>
    <s v="normal"/>
    <s v="1-Jul-2002"/>
    <x v="5"/>
    <n v="1241"/>
    <s v="tier - 2"/>
    <s v="tier - 2"/>
    <s v="R1013"/>
    <x v="70"/>
    <x v="70"/>
  </r>
  <r>
    <s v="Id72"/>
    <s v="Mr."/>
    <s v="Elenilton V. Sr."/>
    <s v="Rangel"/>
    <n v="32.299999999999997"/>
    <n v="4.76"/>
    <s v="No"/>
    <s v="No"/>
    <s v="YES"/>
    <s v="No"/>
    <n v="2"/>
    <x v="0"/>
    <s v="normal"/>
    <s v="2-Aug-2003"/>
    <x v="12"/>
    <n v="1241.57"/>
    <s v="tier - 2"/>
    <s v="tier - 2"/>
    <s v="R1011"/>
    <x v="71"/>
    <x v="71"/>
  </r>
  <r>
    <s v="Id73"/>
    <s v="Ms."/>
    <s v="Maurya"/>
    <s v="Lacey"/>
    <n v="48.8"/>
    <n v="6.22"/>
    <s v="No"/>
    <s v="No"/>
    <s v="YES"/>
    <s v="yes"/>
    <n v="2"/>
    <x v="0"/>
    <s v="prediabetes"/>
    <s v="15-Sep-2003"/>
    <x v="12"/>
    <n v="1242.26"/>
    <s v="tier - 2"/>
    <s v="tier - 1"/>
    <s v="R1011"/>
    <x v="72"/>
    <x v="72"/>
  </r>
  <r>
    <s v="Id74"/>
    <s v="Ms."/>
    <s v="Samantha C"/>
    <s v="Stiger"/>
    <n v="45.5"/>
    <n v="7.96"/>
    <s v="No"/>
    <s v="No"/>
    <s v="YES"/>
    <s v="No"/>
    <n v="0"/>
    <x v="0"/>
    <s v="diabetes"/>
    <s v="8-Sep-2003"/>
    <x v="12"/>
    <n v="1242.82"/>
    <s v="tier - 2"/>
    <s v="tier - 1"/>
    <s v="R1011"/>
    <x v="73"/>
    <x v="73"/>
  </r>
  <r>
    <s v="Id75"/>
    <s v="Ms."/>
    <s v="Bethany A"/>
    <s v="Caldwell"/>
    <n v="53.61"/>
    <n v="10.92"/>
    <s v="No"/>
    <s v="No"/>
    <s v="YES"/>
    <s v="yes"/>
    <n v="1"/>
    <x v="0"/>
    <s v="diabetes"/>
    <s v="15-Sep-2003"/>
    <x v="12"/>
    <n v="1252.4100000000001"/>
    <s v="tier - 2"/>
    <s v="tier - 3"/>
    <s v="R1011"/>
    <x v="74"/>
    <x v="74"/>
  </r>
  <r>
    <s v="Id76"/>
    <s v="Mr."/>
    <s v="Yves"/>
    <s v="Marmillod"/>
    <n v="36.19"/>
    <n v="11.51"/>
    <s v="No"/>
    <s v="No"/>
    <s v="YES"/>
    <s v="yes"/>
    <n v="1"/>
    <x v="0"/>
    <s v="diabetes"/>
    <s v="4-Nov-1997"/>
    <x v="6"/>
    <n v="1253"/>
    <s v="tier - 2"/>
    <s v="tier - 2"/>
    <s v="R1013"/>
    <x v="75"/>
    <x v="75"/>
  </r>
  <r>
    <s v="Id77"/>
    <s v="Ms."/>
    <s v="Danielle"/>
    <s v="Cloutier-Simons"/>
    <n v="34.6"/>
    <n v="5.99"/>
    <s v="No"/>
    <s v="No"/>
    <s v="YES"/>
    <s v="yes"/>
    <n v="0"/>
    <x v="0"/>
    <s v="prediabetes"/>
    <s v="10-Dec-2003"/>
    <x v="12"/>
    <n v="1253.94"/>
    <s v="tier - 2"/>
    <s v="tier - 2"/>
    <s v="R1011"/>
    <x v="76"/>
    <x v="76"/>
  </r>
  <r>
    <s v="Id78"/>
    <s v="Ms."/>
    <s v="Julia"/>
    <s v="Vegas"/>
    <n v="54.12"/>
    <n v="11.57"/>
    <s v="No"/>
    <s v="No"/>
    <s v="YES"/>
    <s v="No"/>
    <n v="0"/>
    <x v="0"/>
    <s v="diabetes"/>
    <s v="13-Oct-2003"/>
    <x v="12"/>
    <n v="1256.3"/>
    <s v="tier - 2"/>
    <s v="tier - 3"/>
    <s v="R1011"/>
    <x v="77"/>
    <x v="77"/>
  </r>
  <r>
    <s v="Id79"/>
    <s v="Mr."/>
    <s v="Joshua"/>
    <s v="Cochran"/>
    <n v="48.82"/>
    <n v="6.67"/>
    <s v="No"/>
    <s v="No"/>
    <s v="YES"/>
    <s v="yes"/>
    <n v="0"/>
    <x v="0"/>
    <s v="diabetes"/>
    <s v="30-Oct-2003"/>
    <x v="12"/>
    <n v="1261.44"/>
    <s v="tier - 2"/>
    <s v="tier - 3"/>
    <s v="R1011"/>
    <x v="78"/>
    <x v="78"/>
  </r>
  <r>
    <s v="Id80"/>
    <s v="Ms."/>
    <s v="Jennifer"/>
    <s v="Holtzapple"/>
    <n v="51.01"/>
    <n v="9.1999999999999993"/>
    <s v="No"/>
    <s v="No"/>
    <s v="YES"/>
    <s v="No"/>
    <n v="0"/>
    <x v="0"/>
    <s v="diabetes"/>
    <s v="15-Aug-2003"/>
    <x v="12"/>
    <n v="1261.8599999999999"/>
    <s v="tier - 2"/>
    <s v="tier - 3"/>
    <s v="R1011"/>
    <x v="79"/>
    <x v="79"/>
  </r>
  <r>
    <s v="Id81"/>
    <s v="Ms."/>
    <s v="Gwen M."/>
    <s v="Meyer"/>
    <n v="45.65"/>
    <n v="5.1100000000000003"/>
    <s v="No"/>
    <s v="No"/>
    <s v="YES"/>
    <s v="yes"/>
    <n v="1"/>
    <x v="0"/>
    <s v="normal"/>
    <s v="21-Nov-2003"/>
    <x v="12"/>
    <n v="1263.25"/>
    <s v="tier - 2"/>
    <s v="tier - 3"/>
    <s v="R1011"/>
    <x v="80"/>
    <x v="80"/>
  </r>
  <r>
    <s v="Id82"/>
    <s v="Mr."/>
    <s v="Patrick"/>
    <s v="Brickley"/>
    <n v="52.9"/>
    <n v="5.34"/>
    <s v="No"/>
    <s v="No"/>
    <s v="YES"/>
    <s v="No"/>
    <n v="0"/>
    <x v="0"/>
    <s v="normal"/>
    <s v="4-Dec-2002"/>
    <x v="5"/>
    <n v="1267"/>
    <s v="tier - 2"/>
    <s v="tier - 1"/>
    <s v="R1013"/>
    <x v="81"/>
    <x v="81"/>
  </r>
  <r>
    <s v="Id83"/>
    <s v="Ms."/>
    <s v="Kate"/>
    <s v="Magee"/>
    <n v="45.41"/>
    <n v="4.03"/>
    <s v="No"/>
    <s v="No"/>
    <s v="YES"/>
    <s v="yes"/>
    <n v="1"/>
    <x v="0"/>
    <s v="normal"/>
    <s v="26-Oct-1997"/>
    <x v="6"/>
    <n v="1276"/>
    <s v="tier - 2"/>
    <s v="tier - 2"/>
    <s v="R1012"/>
    <x v="82"/>
    <x v="82"/>
  </r>
  <r>
    <s v="Id84"/>
    <s v="Mr."/>
    <s v="Kevin"/>
    <s v="Thoma"/>
    <n v="49.41"/>
    <n v="4.2300000000000004"/>
    <s v="No"/>
    <s v="Yes"/>
    <s v="YES"/>
    <s v="yes"/>
    <n v="1"/>
    <x v="0"/>
    <s v="normal"/>
    <s v="30-Sep-2004"/>
    <x v="9"/>
    <n v="1283"/>
    <s v="tier - 2"/>
    <s v="tier - 1"/>
    <s v="R1013"/>
    <x v="83"/>
    <x v="83"/>
  </r>
  <r>
    <s v="Id85"/>
    <s v="Mr."/>
    <s v="Stephen II"/>
    <s v="Heagy"/>
    <n v="31.824999999999999"/>
    <n v="4.0599999999999996"/>
    <s v="No"/>
    <s v="No"/>
    <s v="YES"/>
    <s v="No"/>
    <n v="2"/>
    <x v="0"/>
    <s v="normal"/>
    <s v="28-Jul-2004"/>
    <x v="9"/>
    <n v="1285"/>
    <s v="tier - 2"/>
    <s v="tier - 3"/>
    <s v="R1013"/>
    <x v="84"/>
    <x v="84"/>
  </r>
  <r>
    <s v="Id86"/>
    <s v="Mr."/>
    <s v="Philip"/>
    <s v="Regnier"/>
    <n v="51.28"/>
    <n v="4.68"/>
    <s v="No"/>
    <s v="No"/>
    <s v="YES"/>
    <s v="No"/>
    <n v="2"/>
    <x v="0"/>
    <s v="normal"/>
    <s v="26-Jun-2000"/>
    <x v="10"/>
    <n v="1286"/>
    <s v="tier - 2"/>
    <s v="tier - 2"/>
    <s v="R1013"/>
    <x v="85"/>
    <x v="85"/>
  </r>
  <r>
    <s v="Id87"/>
    <s v="Mr."/>
    <s v="Brett A"/>
    <s v="Parendo"/>
    <n v="34.96"/>
    <n v="4.34"/>
    <s v="No"/>
    <s v="Yes"/>
    <s v="YES"/>
    <s v="No"/>
    <n v="1"/>
    <x v="0"/>
    <s v="normal"/>
    <s v="4-Jun-1998"/>
    <x v="6"/>
    <n v="1290.93"/>
    <s v="tier - 2"/>
    <s v="tier - 2"/>
    <s v="R1013"/>
    <x v="86"/>
    <x v="86"/>
  </r>
  <r>
    <s v="Id88"/>
    <s v="Ms."/>
    <s v="Rebecca"/>
    <s v="Schell"/>
    <n v="33.11"/>
    <n v="10.51"/>
    <s v="No"/>
    <s v="No"/>
    <s v="YES"/>
    <s v="No"/>
    <n v="0"/>
    <x v="0"/>
    <s v="diabetes"/>
    <s v="29-Nov-2001"/>
    <x v="3"/>
    <n v="1293"/>
    <s v="tier - 2"/>
    <s v="tier - 3"/>
    <s v="R1012"/>
    <x v="87"/>
    <x v="87"/>
  </r>
  <r>
    <s v="Id89"/>
    <s v="Ms."/>
    <s v="Kelley"/>
    <s v="Driscoll"/>
    <n v="54.74"/>
    <n v="5.84"/>
    <s v="No"/>
    <s v="Yes"/>
    <s v="YES"/>
    <s v="yes"/>
    <n v="1"/>
    <x v="0"/>
    <s v="prediabetes"/>
    <s v="10-Dec-2002"/>
    <x v="5"/>
    <n v="1304"/>
    <s v="tier - 2"/>
    <s v="tier - 2"/>
    <s v="R1012"/>
    <x v="88"/>
    <x v="88"/>
  </r>
  <r>
    <s v="Id90"/>
    <s v="Ms."/>
    <s v="Abigail K"/>
    <s v="Mitchell"/>
    <n v="32.56"/>
    <n v="5.41"/>
    <s v="No"/>
    <s v="Yes"/>
    <s v="YES"/>
    <s v="No"/>
    <n v="1"/>
    <x v="0"/>
    <s v="normal"/>
    <s v="2-Dec-1999"/>
    <x v="7"/>
    <n v="1304"/>
    <s v="tier - 2"/>
    <s v="tier - 2"/>
    <s v="R1013"/>
    <x v="89"/>
    <x v="89"/>
  </r>
  <r>
    <s v="Id91"/>
    <s v="Ms."/>
    <s v="Hope"/>
    <s v="Cutler"/>
    <n v="39.049999999999997"/>
    <n v="6.06"/>
    <s v="No"/>
    <s v="No"/>
    <s v="YES"/>
    <s v="No"/>
    <n v="1"/>
    <x v="0"/>
    <s v="prediabetes"/>
    <s v="13-Oct-2002"/>
    <x v="5"/>
    <n v="1315"/>
    <s v="tier - 2"/>
    <s v="tier - 2"/>
    <s v="R1013"/>
    <x v="90"/>
    <x v="90"/>
  </r>
  <r>
    <s v="Id92"/>
    <s v="Ms."/>
    <s v="Elyse M."/>
    <s v="Derian"/>
    <n v="42.75"/>
    <n v="4.22"/>
    <s v="No"/>
    <s v="No"/>
    <s v="YES"/>
    <s v="No"/>
    <n v="0"/>
    <x v="0"/>
    <s v="normal"/>
    <s v="14-Oct-1999"/>
    <x v="7"/>
    <n v="1329.17"/>
    <s v="tier - 2"/>
    <s v="tier - 3"/>
    <s v="R1013"/>
    <x v="91"/>
    <x v="91"/>
  </r>
  <r>
    <s v="Id93"/>
    <s v="Mr."/>
    <s v="Nicholas"/>
    <s v="Farina"/>
    <n v="50.58"/>
    <n v="5.12"/>
    <s v="No"/>
    <s v="No"/>
    <s v="YES"/>
    <s v="No"/>
    <n v="2"/>
    <x v="0"/>
    <s v="normal"/>
    <s v="12-Jul-1998"/>
    <x v="2"/>
    <n v="1332.61"/>
    <s v="tier - 2"/>
    <s v="tier - 3"/>
    <s v="R1013"/>
    <x v="92"/>
    <x v="92"/>
  </r>
  <r>
    <s v="Id94"/>
    <s v="Mr."/>
    <s v="David"/>
    <s v="Saunders"/>
    <n v="30.495000000000001"/>
    <n v="4.57"/>
    <s v="No"/>
    <s v="No"/>
    <s v="YES"/>
    <s v="yes"/>
    <n v="0"/>
    <x v="0"/>
    <s v="normal"/>
    <s v="30-Jul-1995"/>
    <x v="4"/>
    <n v="1338"/>
    <s v="tier - 2"/>
    <s v="tier - 3"/>
    <s v="R1012"/>
    <x v="93"/>
    <x v="93"/>
  </r>
  <r>
    <s v="Id95"/>
    <s v="Ms."/>
    <s v="Natalie"/>
    <s v="Kratz"/>
    <n v="48.31"/>
    <n v="9.58"/>
    <s v="No"/>
    <s v="No"/>
    <s v="YES"/>
    <s v="yes"/>
    <n v="2"/>
    <x v="0"/>
    <s v="diabetes"/>
    <s v="7-Nov-1997"/>
    <x v="6"/>
    <n v="1341.16"/>
    <s v="tier - 2"/>
    <s v="tier - 2"/>
    <s v="R1012"/>
    <x v="94"/>
    <x v="94"/>
  </r>
  <r>
    <s v="Id96"/>
    <s v="Mr."/>
    <s v="Thomas"/>
    <s v="Boland"/>
    <n v="48.99"/>
    <n v="9.7799999999999994"/>
    <s v="No"/>
    <s v="No"/>
    <s v="YES"/>
    <s v="yes"/>
    <n v="1"/>
    <x v="0"/>
    <s v="diabetes"/>
    <s v="3-Dec-1998"/>
    <x v="2"/>
    <n v="1359"/>
    <s v="tier - 2"/>
    <s v="tier - 1"/>
    <s v="R1013"/>
    <x v="95"/>
    <x v="95"/>
  </r>
  <r>
    <s v="Id97"/>
    <s v="Ms."/>
    <s v="Pamela J."/>
    <s v="Van Hout"/>
    <n v="38.39"/>
    <n v="4.1100000000000003"/>
    <s v="No"/>
    <s v="No"/>
    <s v="YES"/>
    <s v="yes"/>
    <n v="0"/>
    <x v="0"/>
    <s v="normal"/>
    <s v="15-Aug-2002"/>
    <x v="5"/>
    <n v="1382"/>
    <s v="tier - 2"/>
    <s v="tier - 1"/>
    <s v="R1013"/>
    <x v="96"/>
    <x v="96"/>
  </r>
  <r>
    <s v="Id98"/>
    <s v="Ms."/>
    <s v="Jessica"/>
    <s v="Ramsey"/>
    <n v="44.34"/>
    <n v="4.0199999999999996"/>
    <s v="No"/>
    <s v="No"/>
    <s v="YES"/>
    <s v="yes"/>
    <n v="2"/>
    <x v="0"/>
    <s v="normal"/>
    <s v="6-Jul-1999"/>
    <x v="7"/>
    <n v="1389"/>
    <s v="tier - 2"/>
    <s v="tier - 2"/>
    <s v="R1013"/>
    <x v="97"/>
    <x v="97"/>
  </r>
  <r>
    <s v="Id99"/>
    <s v="Mr."/>
    <s v="Ron N"/>
    <s v="Gage"/>
    <n v="41.51"/>
    <n v="6.92"/>
    <s v="No"/>
    <s v="No"/>
    <s v="YES"/>
    <s v="No"/>
    <n v="0"/>
    <x v="0"/>
    <s v="diabetes"/>
    <s v="14-Nov-2002"/>
    <x v="5"/>
    <n v="1390"/>
    <s v="tier - 2"/>
    <s v="tier - 2"/>
    <s v="R1013"/>
    <x v="98"/>
    <x v="98"/>
  </r>
  <r>
    <s v="Id100"/>
    <s v="Mr."/>
    <s v="Daniel"/>
    <s v="Gollins"/>
    <n v="48.2"/>
    <n v="4.84"/>
    <s v="No"/>
    <s v="No"/>
    <s v="YES"/>
    <s v="No"/>
    <n v="0"/>
    <x v="0"/>
    <s v="normal"/>
    <s v="22-Dec-2002"/>
    <x v="5"/>
    <n v="1391.53"/>
    <s v="tier - 2"/>
    <s v="tier - 1"/>
    <s v="R1013"/>
    <x v="99"/>
    <x v="99"/>
  </r>
  <r>
    <s v="Id101"/>
    <s v="Mr."/>
    <s v="Brian"/>
    <s v="Benestad"/>
    <n v="35.75"/>
    <n v="8"/>
    <s v="No"/>
    <s v="No"/>
    <s v="YES"/>
    <s v="yes"/>
    <n v="0"/>
    <x v="0"/>
    <s v="diabetes"/>
    <s v="5-Sep-1998"/>
    <x v="2"/>
    <n v="1400.44"/>
    <s v="tier - 2"/>
    <s v="tier - 2"/>
    <s v="R1013"/>
    <x v="100"/>
    <x v="100"/>
  </r>
  <r>
    <s v="Id102"/>
    <s v="Ms."/>
    <s v="Sari"/>
    <s v="Aviv"/>
    <n v="53.81"/>
    <n v="8.77"/>
    <s v="No"/>
    <s v="No"/>
    <s v="YES"/>
    <s v="yes"/>
    <n v="0"/>
    <x v="0"/>
    <s v="diabetes"/>
    <s v="27-Oct-1997"/>
    <x v="6"/>
    <n v="1402"/>
    <s v="tier - 2"/>
    <s v="tier - 3"/>
    <s v="R1011"/>
    <x v="101"/>
    <x v="101"/>
  </r>
  <r>
    <s v="Id103"/>
    <s v="Mr."/>
    <s v="Robert M."/>
    <s v="Burns"/>
    <n v="49.48"/>
    <n v="4.96"/>
    <s v="No"/>
    <s v="Yes"/>
    <s v="YES"/>
    <s v="No"/>
    <n v="1"/>
    <x v="0"/>
    <s v="normal"/>
    <s v="23-Jun-1996"/>
    <x v="8"/>
    <n v="1417"/>
    <s v="tier - 2"/>
    <s v="tier - 3"/>
    <s v="R1013"/>
    <x v="102"/>
    <x v="102"/>
  </r>
  <r>
    <s v="Id104"/>
    <s v="Mr."/>
    <s v="Ricardo"/>
    <s v="Maldonado"/>
    <n v="34.1"/>
    <n v="4.43"/>
    <s v="No"/>
    <s v="No"/>
    <s v="YES"/>
    <s v="yes"/>
    <n v="0"/>
    <x v="0"/>
    <s v="normal"/>
    <s v="23-Aug-2001"/>
    <x v="3"/>
    <n v="1421"/>
    <s v="tier - 2"/>
    <s v="tier - 2"/>
    <s v="R1013"/>
    <x v="103"/>
    <x v="103"/>
  </r>
  <r>
    <s v="Id105"/>
    <s v="Mr."/>
    <s v="Gedion"/>
    <s v="Yitref"/>
    <n v="35.299999999999997"/>
    <n v="5.82"/>
    <s v="No"/>
    <s v="Yes"/>
    <s v="YES"/>
    <s v="yes"/>
    <n v="1"/>
    <x v="0"/>
    <s v="prediabetes"/>
    <s v="5-Dec-1997"/>
    <x v="6"/>
    <n v="1422"/>
    <s v="tier - 2"/>
    <s v="tier - 2"/>
    <s v="R1013"/>
    <x v="104"/>
    <x v="104"/>
  </r>
  <r>
    <s v="Id106"/>
    <s v="Mr."/>
    <s v="Mark"/>
    <s v="Loudon-Brown"/>
    <n v="43.83"/>
    <n v="6.03"/>
    <s v="No"/>
    <s v="No"/>
    <s v="YES"/>
    <s v="yes"/>
    <n v="2"/>
    <x v="0"/>
    <s v="prediabetes"/>
    <s v="1-Sep-2000"/>
    <x v="10"/>
    <n v="1438"/>
    <s v="tier - 2"/>
    <s v="tier - 2"/>
    <s v="R1013"/>
    <x v="105"/>
    <x v="105"/>
  </r>
  <r>
    <s v="Id107"/>
    <s v="Mr."/>
    <s v="Gamini P."/>
    <s v="Sugathadasa"/>
    <n v="50.07"/>
    <n v="9.27"/>
    <s v="No"/>
    <s v="No"/>
    <s v="YES"/>
    <s v="No"/>
    <n v="0"/>
    <x v="0"/>
    <s v="diabetes"/>
    <s v="19-Jun-1997"/>
    <x v="6"/>
    <n v="1445"/>
    <s v="tier - 2"/>
    <s v="tier - 1"/>
    <s v="R1013"/>
    <x v="106"/>
    <x v="106"/>
  </r>
  <r>
    <s v="Id108"/>
    <s v="Ms."/>
    <s v="Emily J"/>
    <s v="Ganley"/>
    <n v="32.774999999999999"/>
    <n v="5.53"/>
    <s v="No"/>
    <s v="No"/>
    <s v="YES"/>
    <s v="No"/>
    <n v="0"/>
    <x v="0"/>
    <s v="normal"/>
    <s v="20-Jun-2003"/>
    <x v="12"/>
    <n v="1467"/>
    <s v="tier - 2"/>
    <s v="tier - 2"/>
    <s v="R1013"/>
    <x v="107"/>
    <x v="107"/>
  </r>
  <r>
    <s v="Id109"/>
    <s v="Ms."/>
    <s v="Amanda"/>
    <s v="Potter"/>
    <n v="34.104999999999997"/>
    <n v="5.07"/>
    <s v="No"/>
    <s v="No"/>
    <s v="YES"/>
    <s v="No"/>
    <n v="1"/>
    <x v="0"/>
    <s v="normal"/>
    <s v="7-Dec-1998"/>
    <x v="2"/>
    <n v="1477"/>
    <s v="tier - 2"/>
    <s v="tier - 1"/>
    <s v="R1013"/>
    <x v="108"/>
    <x v="108"/>
  </r>
  <r>
    <s v="Id110"/>
    <s v="Mr."/>
    <s v="Nicholas"/>
    <s v="Rasmussen"/>
    <n v="48.93"/>
    <n v="11.17"/>
    <s v="No"/>
    <s v="No"/>
    <s v="YES"/>
    <s v="yes"/>
    <n v="1"/>
    <x v="0"/>
    <s v="diabetes"/>
    <s v="9-Jun-1997"/>
    <x v="6"/>
    <n v="1481"/>
    <s v="tier - 2"/>
    <s v="tier - 1"/>
    <s v="R1012"/>
    <x v="109"/>
    <x v="109"/>
  </r>
  <r>
    <s v="Id111"/>
    <s v="Mr."/>
    <s v="Knox"/>
    <s v="Robinson"/>
    <n v="37.07"/>
    <n v="6.14"/>
    <s v="No"/>
    <s v="No"/>
    <s v="YES"/>
    <s v="yes"/>
    <n v="0"/>
    <x v="0"/>
    <s v="prediabetes"/>
    <s v="7-Oct-1995"/>
    <x v="4"/>
    <n v="1493"/>
    <s v="tier - 2"/>
    <s v="tier - 3"/>
    <s v="R1013"/>
    <x v="110"/>
    <x v="110"/>
  </r>
  <r>
    <s v="Id112"/>
    <s v="Ms."/>
    <s v="Yianna"/>
    <s v="Antonopoulos"/>
    <n v="51.51"/>
    <n v="6.26"/>
    <s v="No"/>
    <s v="Yes"/>
    <s v="YES"/>
    <s v="yes"/>
    <n v="1"/>
    <x v="0"/>
    <s v="prediabetes"/>
    <s v="19-Jun-1998"/>
    <x v="2"/>
    <n v="1497"/>
    <s v="tier - 2"/>
    <s v="tier - 2"/>
    <s v="R1013"/>
    <x v="111"/>
    <x v="111"/>
  </r>
  <r>
    <s v="Id113"/>
    <s v="Ms."/>
    <s v="Roberta"/>
    <s v="Groner"/>
    <n v="34.799999999999997"/>
    <n v="4.72"/>
    <s v="No"/>
    <s v="No"/>
    <s v="YES"/>
    <s v="yes"/>
    <n v="0"/>
    <x v="0"/>
    <s v="normal"/>
    <s v="25-Aug-2001"/>
    <x v="3"/>
    <n v="1515.34"/>
    <s v="tier - 2"/>
    <s v="tier - 3"/>
    <s v="R1013"/>
    <x v="112"/>
    <x v="112"/>
  </r>
  <r>
    <s v="Id114"/>
    <s v="Mr."/>
    <s v="Benjamin P."/>
    <s v="Zywicki"/>
    <n v="36.67"/>
    <n v="5.18"/>
    <s v="No"/>
    <s v="No"/>
    <s v="YES"/>
    <s v="No"/>
    <n v="1"/>
    <x v="0"/>
    <s v="normal"/>
    <s v="7-Jul-2001"/>
    <x v="3"/>
    <n v="1526.31"/>
    <s v="tier - 2"/>
    <s v="tier - 3"/>
    <s v="R1011"/>
    <x v="113"/>
    <x v="113"/>
  </r>
  <r>
    <s v="Id115"/>
    <s v="Mr."/>
    <s v="Craig"/>
    <s v="Cardinal"/>
    <n v="30.9"/>
    <n v="9.4"/>
    <s v="No"/>
    <s v="No"/>
    <s v="YES"/>
    <s v="No"/>
    <n v="2"/>
    <x v="0"/>
    <s v="diabetes"/>
    <s v="2-Jun-2001"/>
    <x v="10"/>
    <n v="1532.47"/>
    <s v="tier - 2"/>
    <s v="tier - 2"/>
    <s v="R1013"/>
    <x v="114"/>
    <x v="114"/>
  </r>
  <r>
    <s v="Id116"/>
    <s v="Ms."/>
    <s v="Ann"/>
    <s v="Alleman"/>
    <n v="30.495000000000001"/>
    <n v="6.29"/>
    <s v="No"/>
    <s v="No"/>
    <s v="YES"/>
    <s v="No"/>
    <n v="0"/>
    <x v="0"/>
    <s v="prediabetes"/>
    <s v="5-Dec-2001"/>
    <x v="3"/>
    <n v="1534.3"/>
    <s v="tier - 2"/>
    <s v="tier - 2"/>
    <s v="R1013"/>
    <x v="115"/>
    <x v="115"/>
  </r>
  <r>
    <s v="Id117"/>
    <s v="Mr."/>
    <s v="Jamie P"/>
    <s v="Stroffolino"/>
    <n v="44.88"/>
    <n v="6.04"/>
    <s v="No"/>
    <s v="Yes"/>
    <s v="YES"/>
    <s v="No"/>
    <n v="1"/>
    <x v="0"/>
    <s v="prediabetes"/>
    <s v="22-Sep-1992"/>
    <x v="0"/>
    <n v="1566.88"/>
    <s v="tier - 2"/>
    <s v="tier - 1"/>
    <s v="R1013"/>
    <x v="116"/>
    <x v="116"/>
  </r>
  <r>
    <s v="Id118"/>
    <s v="Mr."/>
    <s v="John"/>
    <s v="Clubb"/>
    <n v="44.32"/>
    <n v="10.55"/>
    <s v="No"/>
    <s v="No"/>
    <s v="YES"/>
    <s v="No"/>
    <n v="0"/>
    <x v="0"/>
    <s v="diabetes"/>
    <s v="19-Nov-2004"/>
    <x v="9"/>
    <n v="1607.51"/>
    <s v="tier - 2"/>
    <s v="tier - 3"/>
    <s v="R1013"/>
    <x v="117"/>
    <x v="117"/>
  </r>
  <r>
    <s v="Id119"/>
    <s v="Mr."/>
    <s v="Charlie"/>
    <s v="McGoogan"/>
    <n v="46.39"/>
    <n v="5.09"/>
    <s v="No"/>
    <s v="No"/>
    <s v="YES"/>
    <s v="No"/>
    <n v="0"/>
    <x v="0"/>
    <s v="normal"/>
    <s v="22-Jul-2004"/>
    <x v="9"/>
    <n v="1615.77"/>
    <s v="tier - 2"/>
    <s v="tier - 1"/>
    <s v="R1013"/>
    <x v="118"/>
    <x v="118"/>
  </r>
  <r>
    <s v="Id120"/>
    <s v="Mr."/>
    <s v="Meb"/>
    <s v="Keflezighi"/>
    <n v="42.13"/>
    <n v="5.2"/>
    <s v="No"/>
    <s v="No"/>
    <s v="YES"/>
    <s v="yes"/>
    <n v="1"/>
    <x v="0"/>
    <s v="normal"/>
    <s v="5-Aug-1995"/>
    <x v="4"/>
    <n v="1617.16"/>
    <s v="tier - 2"/>
    <s v="tier - 1"/>
    <s v="R1013"/>
    <x v="119"/>
    <x v="119"/>
  </r>
  <r>
    <s v="Id121"/>
    <s v="Mr."/>
    <s v="Aaqib L."/>
    <s v="Syed"/>
    <n v="30.78"/>
    <n v="8.4499999999999993"/>
    <s v="No"/>
    <s v="No"/>
    <s v="YES"/>
    <s v="yes"/>
    <n v="0"/>
    <x v="0"/>
    <s v="diabetes"/>
    <s v="14-Sep-2003"/>
    <x v="12"/>
    <n v="1621.34"/>
    <s v="tier - 2"/>
    <s v="tier - 2"/>
    <s v="R1012"/>
    <x v="120"/>
    <x v="120"/>
  </r>
  <r>
    <s v="Id122"/>
    <s v="Mr."/>
    <s v="Craig A."/>
    <s v="Segal"/>
    <n v="31.35"/>
    <n v="9.5399999999999991"/>
    <s v="No"/>
    <s v="No"/>
    <s v="YES"/>
    <s v="No"/>
    <n v="0"/>
    <x v="0"/>
    <s v="diabetes"/>
    <s v="21-Aug-2004"/>
    <x v="9"/>
    <n v="1621.88"/>
    <s v="tier - 2"/>
    <s v="tier - 2"/>
    <s v="R1013"/>
    <x v="121"/>
    <x v="121"/>
  </r>
  <r>
    <s v="Id123"/>
    <s v="Ms."/>
    <s v="Meredith"/>
    <s v="Defranco"/>
    <n v="41.46"/>
    <n v="4.99"/>
    <s v="No"/>
    <s v="No"/>
    <s v="YES"/>
    <s v="yes"/>
    <n v="2"/>
    <x v="0"/>
    <s v="normal"/>
    <s v="25-Jul-2004"/>
    <x v="9"/>
    <n v="1622.19"/>
    <s v="tier - 2"/>
    <s v="tier - 1"/>
    <s v="R1013"/>
    <x v="122"/>
    <x v="122"/>
  </r>
  <r>
    <s v="Id124"/>
    <s v="Mr."/>
    <s v="Doug"/>
    <s v="Kells"/>
    <n v="48"/>
    <n v="10.54"/>
    <s v="No"/>
    <s v="No"/>
    <s v="YES"/>
    <s v="No"/>
    <n v="0"/>
    <x v="0"/>
    <s v="diabetes"/>
    <s v="9-Sep-2003"/>
    <x v="12"/>
    <n v="1625.43"/>
    <s v="tier - 2"/>
    <s v="tier - 3"/>
    <s v="R1012"/>
    <x v="123"/>
    <x v="123"/>
  </r>
  <r>
    <s v="Id125"/>
    <s v="Ms."/>
    <s v="Elizabeth J."/>
    <s v="Lawton"/>
    <n v="49.13"/>
    <n v="4.54"/>
    <s v="No"/>
    <s v="No"/>
    <s v="YES"/>
    <s v="No"/>
    <n v="0"/>
    <x v="0"/>
    <s v="normal"/>
    <s v="4-Dec-2003"/>
    <x v="12"/>
    <n v="1627.28"/>
    <s v="tier - 2"/>
    <s v="tier - 2"/>
    <s v="R1012"/>
    <x v="124"/>
    <x v="124"/>
  </r>
  <r>
    <s v="Id126"/>
    <s v="Mr."/>
    <s v="Matthew P"/>
    <s v="Bejar"/>
    <n v="37.799999999999997"/>
    <n v="6.29"/>
    <s v="No"/>
    <s v="No"/>
    <s v="YES"/>
    <s v="No"/>
    <n v="1"/>
    <x v="0"/>
    <s v="prediabetes"/>
    <s v="17-Jul-2003"/>
    <x v="12"/>
    <n v="1628.47"/>
    <s v="tier - 2"/>
    <s v="tier - 1"/>
    <s v="R1012"/>
    <x v="125"/>
    <x v="125"/>
  </r>
  <r>
    <s v="Id127"/>
    <s v="Mr."/>
    <s v="Guillermo Sr."/>
    <s v="Navarro Castro"/>
    <n v="38.299999999999997"/>
    <n v="9.51"/>
    <s v="No"/>
    <s v="No"/>
    <s v="YES"/>
    <s v="No"/>
    <n v="0"/>
    <x v="0"/>
    <s v="diabetes"/>
    <s v="4-Oct-2004"/>
    <x v="9"/>
    <n v="1629.83"/>
    <s v="tier - 2"/>
    <s v="tier - 2"/>
    <s v="R1013"/>
    <x v="126"/>
    <x v="126"/>
  </r>
  <r>
    <s v="Id128"/>
    <s v="Mr."/>
    <s v="Ryan C"/>
    <s v="Tice"/>
    <n v="32.774999999999999"/>
    <n v="4.72"/>
    <s v="No"/>
    <s v="No"/>
    <s v="YES"/>
    <s v="No"/>
    <n v="0"/>
    <x v="0"/>
    <s v="normal"/>
    <s v="5-Dec-2004"/>
    <x v="9"/>
    <n v="1631.67"/>
    <s v="tier - 2"/>
    <s v="tier - 3"/>
    <s v="R1013"/>
    <x v="127"/>
    <x v="127"/>
  </r>
  <r>
    <s v="Id129"/>
    <s v="Mr."/>
    <s v="Dane"/>
    <s v="Wolf"/>
    <n v="34.200000000000003"/>
    <n v="5.91"/>
    <s v="No"/>
    <s v="No"/>
    <s v="YES"/>
    <s v="yes"/>
    <n v="0"/>
    <x v="0"/>
    <s v="prediabetes"/>
    <s v="9-Jul-2004"/>
    <x v="9"/>
    <n v="1631.82"/>
    <s v="tier - 2"/>
    <s v="tier - 1"/>
    <s v="R1013"/>
    <x v="128"/>
    <x v="128"/>
  </r>
  <r>
    <s v="Id130"/>
    <s v="Mr."/>
    <s v="Jonas"/>
    <s v="Oppedal"/>
    <n v="30.2"/>
    <n v="9.58"/>
    <s v="No"/>
    <s v="No"/>
    <s v="YES"/>
    <s v="No"/>
    <n v="0"/>
    <x v="0"/>
    <s v="diabetes"/>
    <s v="3-Oct-2003"/>
    <x v="12"/>
    <n v="1632.04"/>
    <s v="tier - 2"/>
    <s v="tier - 2"/>
    <s v="R1012"/>
    <x v="129"/>
    <x v="129"/>
  </r>
  <r>
    <s v="Id131"/>
    <s v="Mr."/>
    <s v="George E"/>
    <s v="Wright"/>
    <n v="48.32"/>
    <n v="5.77"/>
    <s v="No"/>
    <s v="No"/>
    <s v="YES"/>
    <s v="No"/>
    <n v="0"/>
    <x v="0"/>
    <s v="prediabetes"/>
    <s v="16-Sep-2003"/>
    <x v="12"/>
    <n v="1632.56"/>
    <s v="tier - 2"/>
    <s v="tier - 2"/>
    <s v="R1012"/>
    <x v="130"/>
    <x v="130"/>
  </r>
  <r>
    <s v="Id132"/>
    <s v="Ms."/>
    <s v="Sara S"/>
    <s v="Ellis"/>
    <n v="44.86"/>
    <n v="4.38"/>
    <s v="No"/>
    <s v="No"/>
    <s v="YES"/>
    <s v="yes"/>
    <n v="0"/>
    <x v="0"/>
    <s v="normal"/>
    <s v="13-Dec-2004"/>
    <x v="9"/>
    <n v="1633.04"/>
    <s v="tier - 2"/>
    <s v="tier - 2"/>
    <s v="R1013"/>
    <x v="131"/>
    <x v="131"/>
  </r>
  <r>
    <s v="Id133"/>
    <s v="Mr."/>
    <s v="Nick"/>
    <s v="Taormina"/>
    <n v="52.15"/>
    <n v="5.65"/>
    <s v="No"/>
    <s v="No"/>
    <s v="YES"/>
    <s v="No"/>
    <n v="1"/>
    <x v="0"/>
    <s v="normal"/>
    <s v="8-Aug-2004"/>
    <x v="9"/>
    <n v="1633.96"/>
    <s v="tier - 2"/>
    <s v="tier - 1"/>
    <s v="R1013"/>
    <x v="132"/>
    <x v="132"/>
  </r>
  <r>
    <s v="Id134"/>
    <s v="Mr."/>
    <s v="Timothy"/>
    <s v="Lynch"/>
    <n v="41.12"/>
    <n v="7.54"/>
    <s v="No"/>
    <s v="No"/>
    <s v="YES"/>
    <s v="yes"/>
    <n v="0"/>
    <x v="0"/>
    <s v="diabetes"/>
    <s v="13-Jun-2004"/>
    <x v="9"/>
    <n v="1634.57"/>
    <s v="tier - 2"/>
    <s v="tier - 2"/>
    <s v="R1013"/>
    <x v="133"/>
    <x v="133"/>
  </r>
  <r>
    <s v="Id135"/>
    <s v="Ms."/>
    <s v="Becky L"/>
    <s v="Tavella"/>
    <n v="38.39"/>
    <n v="5.1100000000000003"/>
    <s v="No"/>
    <s v="No"/>
    <s v="YES"/>
    <s v="yes"/>
    <n v="1"/>
    <x v="0"/>
    <s v="normal"/>
    <s v="30-Dec-2003"/>
    <x v="12"/>
    <n v="1635.73"/>
    <s v="tier - 2"/>
    <s v="tier - 3"/>
    <s v="R1012"/>
    <x v="134"/>
    <x v="134"/>
  </r>
  <r>
    <s v="Id136"/>
    <s v="Ms."/>
    <s v="Steph K."/>
    <s v="Neufeld"/>
    <n v="46.85"/>
    <n v="4.25"/>
    <s v="No"/>
    <s v="Yes"/>
    <s v="YES"/>
    <s v="No"/>
    <n v="1"/>
    <x v="0"/>
    <s v="normal"/>
    <s v="16-Sep-2003"/>
    <x v="12"/>
    <n v="1639.56"/>
    <s v="tier - 2"/>
    <s v="tier - 2"/>
    <s v="R1012"/>
    <x v="135"/>
    <x v="135"/>
  </r>
  <r>
    <s v="Id137"/>
    <s v="Ms."/>
    <s v="Kristine B."/>
    <s v="Walhovd"/>
    <n v="42.24"/>
    <n v="5.55"/>
    <s v="yes"/>
    <s v="No"/>
    <s v="YES"/>
    <s v="No"/>
    <n v="1"/>
    <x v="0"/>
    <s v="normal"/>
    <s v="21-Aug-2003"/>
    <x v="12"/>
    <n v="1639.56"/>
    <s v="tier - 2"/>
    <s v="tier - 2"/>
    <s v="R1012"/>
    <x v="136"/>
    <x v="136"/>
  </r>
  <r>
    <s v="Id138"/>
    <s v="Mr."/>
    <s v="Taylor B"/>
    <s v="Washburn"/>
    <n v="34.39"/>
    <n v="5.78"/>
    <s v="No"/>
    <s v="No"/>
    <s v="YES"/>
    <s v="No"/>
    <n v="0"/>
    <x v="0"/>
    <s v="prediabetes"/>
    <s v="30-Dec-2003"/>
    <x v="12"/>
    <n v="1646.43"/>
    <s v="tier - 2"/>
    <s v="tier - 1"/>
    <s v="R1012"/>
    <x v="137"/>
    <x v="137"/>
  </r>
  <r>
    <s v="Id139"/>
    <s v="Mr."/>
    <s v="William"/>
    <s v="Mroz"/>
    <n v="42.89"/>
    <n v="5.28"/>
    <s v="No"/>
    <s v="No"/>
    <s v="YES"/>
    <s v="yes"/>
    <n v="0"/>
    <x v="0"/>
    <s v="normal"/>
    <s v="23-Oct-2000"/>
    <x v="10"/>
    <n v="1665"/>
    <s v="tier - 2"/>
    <s v="tier - 2"/>
    <s v="R1013"/>
    <x v="138"/>
    <x v="138"/>
  </r>
  <r>
    <s v="Id140"/>
    <s v="Mr."/>
    <s v="Sage"/>
    <s v="Canaday"/>
    <n v="36.299999999999997"/>
    <n v="5.39"/>
    <s v="No"/>
    <s v="No"/>
    <s v="YES"/>
    <s v="No"/>
    <n v="0"/>
    <x v="0"/>
    <s v="normal"/>
    <s v="10-Jun-2000"/>
    <x v="10"/>
    <n v="1674.63"/>
    <s v="tier - 2"/>
    <s v="tier - 2"/>
    <s v="R1013"/>
    <x v="139"/>
    <x v="139"/>
  </r>
  <r>
    <s v="Id141"/>
    <s v="Mr."/>
    <s v="Cole"/>
    <s v="Atkins"/>
    <n v="35.200000000000003"/>
    <n v="8.01"/>
    <s v="No"/>
    <s v="No"/>
    <s v="YES"/>
    <s v="yes"/>
    <n v="1"/>
    <x v="0"/>
    <s v="diabetes"/>
    <s v="21-Oct-2000"/>
    <x v="10"/>
    <n v="1682.6"/>
    <s v="tier - 2"/>
    <s v="tier - 2"/>
    <s v="R1011"/>
    <x v="140"/>
    <x v="140"/>
  </r>
  <r>
    <s v="Id142"/>
    <s v="Mr."/>
    <s v="Jesse"/>
    <s v="Kropelnicki"/>
    <n v="53.62"/>
    <n v="5.21"/>
    <s v="No"/>
    <s v="No"/>
    <s v="YES"/>
    <s v="No"/>
    <n v="0"/>
    <x v="0"/>
    <s v="normal"/>
    <s v="17-Nov-2004"/>
    <x v="9"/>
    <n v="1694.8"/>
    <s v="tier - 2"/>
    <s v="tier - 2"/>
    <s v="R1015"/>
    <x v="141"/>
    <x v="141"/>
  </r>
  <r>
    <s v="Id143"/>
    <s v="Ms."/>
    <s v="Tammi J."/>
    <s v="Braund"/>
    <n v="36.67"/>
    <n v="6.27"/>
    <s v="No"/>
    <s v="No"/>
    <s v="YES"/>
    <s v="No"/>
    <n v="0"/>
    <x v="0"/>
    <s v="prediabetes"/>
    <s v="10-Dec-2004"/>
    <x v="9"/>
    <n v="1702.46"/>
    <s v="tier - 2"/>
    <s v="tier - 3"/>
    <s v="R1019"/>
    <x v="142"/>
    <x v="142"/>
  </r>
  <r>
    <s v="Id144"/>
    <s v="Mr."/>
    <s v="Matthew S."/>
    <s v="Anderson"/>
    <n v="33.4"/>
    <n v="10.73"/>
    <s v="No"/>
    <s v="No"/>
    <s v="YES"/>
    <s v="yes"/>
    <n v="1"/>
    <x v="0"/>
    <s v="diabetes"/>
    <s v="7-Nov-2004"/>
    <x v="9"/>
    <n v="1704.57"/>
    <s v="tier - 2"/>
    <s v="tier - 1"/>
    <s v="R1016"/>
    <x v="143"/>
    <x v="143"/>
  </r>
  <r>
    <s v="Id145"/>
    <s v="Mr."/>
    <s v="Eric"/>
    <s v="Bilbrey"/>
    <n v="42.71"/>
    <n v="10.52"/>
    <s v="No"/>
    <s v="No"/>
    <s v="YES"/>
    <s v="No"/>
    <n v="0"/>
    <x v="0"/>
    <s v="diabetes"/>
    <s v="14-Dec-2004"/>
    <x v="9"/>
    <n v="1704.7"/>
    <s v="tier - 2"/>
    <s v="tier - 3"/>
    <s v="R1018"/>
    <x v="144"/>
    <x v="144"/>
  </r>
  <r>
    <s v="Id146"/>
    <s v="Ms."/>
    <s v="Valeria R"/>
    <s v="Curtis"/>
    <n v="41.52"/>
    <n v="11.82"/>
    <s v="No"/>
    <s v="No"/>
    <s v="YES"/>
    <s v="yes"/>
    <n v="2"/>
    <x v="0"/>
    <s v="diabetes"/>
    <s v="6-Dec-2004"/>
    <x v="9"/>
    <n v="1705.62"/>
    <s v="tier - 2"/>
    <s v="tier - 2"/>
    <s v="R1015"/>
    <x v="145"/>
    <x v="145"/>
  </r>
  <r>
    <s v="Id147"/>
    <s v="Mr."/>
    <s v="Michael P"/>
    <s v="Meyer"/>
    <n v="39.4"/>
    <n v="6.76"/>
    <s v="No"/>
    <s v="No"/>
    <s v="YES"/>
    <s v="No"/>
    <n v="0"/>
    <x v="0"/>
    <s v="diabetes"/>
    <s v="17-Oct-2004"/>
    <x v="9"/>
    <n v="1708"/>
    <s v="tier - 3"/>
    <s v="tier - 2"/>
    <s v="R1016"/>
    <x v="146"/>
    <x v="146"/>
  </r>
  <r>
    <s v="Id148"/>
    <s v="Mr."/>
    <s v="Rami"/>
    <s v="Bardeesy"/>
    <n v="46.45"/>
    <n v="5.62"/>
    <s v="No"/>
    <s v="No"/>
    <s v="YES"/>
    <s v="No"/>
    <n v="0"/>
    <x v="0"/>
    <s v="normal"/>
    <s v="12-Dec-2004"/>
    <x v="9"/>
    <n v="1708.93"/>
    <s v="tier - 3"/>
    <s v="tier - 1"/>
    <s v="R1019"/>
    <x v="147"/>
    <x v="147"/>
  </r>
  <r>
    <s v="Id149"/>
    <s v="Mr."/>
    <s v="Denis"/>
    <s v="Shanahan"/>
    <n v="35.75"/>
    <n v="4.1900000000000004"/>
    <s v="No"/>
    <s v="No"/>
    <s v="YES"/>
    <s v="No"/>
    <n v="0"/>
    <x v="0"/>
    <s v="normal"/>
    <s v="19-Sep-2004"/>
    <x v="9"/>
    <n v="1711.03"/>
    <s v="tier - 3"/>
    <s v="tier - 3"/>
    <s v="R1013"/>
    <x v="148"/>
    <x v="148"/>
  </r>
  <r>
    <s v="Id150"/>
    <s v="Mr."/>
    <s v="Brian E"/>
    <s v="Sutter"/>
    <n v="26.07"/>
    <n v="5.32"/>
    <s v="No"/>
    <s v="No"/>
    <s v="YES"/>
    <s v="No"/>
    <n v="0"/>
    <x v="1"/>
    <s v="normal"/>
    <s v="21-Sep-2004"/>
    <x v="9"/>
    <n v="1712.23"/>
    <s v="tier - 3"/>
    <s v="tier - 1"/>
    <s v="R1016"/>
    <x v="149"/>
    <x v="149"/>
  </r>
  <r>
    <s v="Id151"/>
    <s v="Ms."/>
    <s v="Bonnie"/>
    <s v="Yesian"/>
    <n v="36.54"/>
    <n v="4.46"/>
    <s v="No"/>
    <s v="No"/>
    <s v="YES"/>
    <s v="yes"/>
    <n v="1"/>
    <x v="0"/>
    <s v="normal"/>
    <s v="10-Jun-2004"/>
    <x v="9"/>
    <n v="1719.44"/>
    <s v="tier - 3"/>
    <s v="tier - 3"/>
    <s v="R1013"/>
    <x v="150"/>
    <x v="150"/>
  </r>
  <r>
    <s v="Id152"/>
    <s v="Mr."/>
    <s v="Michael P"/>
    <s v="Meers"/>
    <n v="51.64"/>
    <n v="5.65"/>
    <s v="No"/>
    <s v="No"/>
    <s v="YES"/>
    <s v="No"/>
    <n v="0"/>
    <x v="0"/>
    <s v="normal"/>
    <s v="11-Sep-2004"/>
    <x v="9"/>
    <n v="1720.35"/>
    <s v="tier - 3"/>
    <s v="tier - 3"/>
    <s v="R1013"/>
    <x v="151"/>
    <x v="151"/>
  </r>
  <r>
    <s v="Id153"/>
    <s v="Mr."/>
    <s v="Paul"/>
    <s v="Conlon"/>
    <n v="42.83"/>
    <n v="6.04"/>
    <s v="No"/>
    <s v="No"/>
    <s v="YES"/>
    <s v="No"/>
    <n v="2"/>
    <x v="0"/>
    <s v="prediabetes"/>
    <s v="21-Oct-2004"/>
    <x v="9"/>
    <n v="1725.55"/>
    <s v="tier - 3"/>
    <s v="tier - 2"/>
    <s v="R1013"/>
    <x v="152"/>
    <x v="152"/>
  </r>
  <r>
    <s v="Id154"/>
    <s v="Mr."/>
    <s v="Michael"/>
    <s v="Arnstein"/>
    <n v="40.15"/>
    <n v="5.76"/>
    <s v="No"/>
    <s v="No"/>
    <s v="YES"/>
    <s v="No"/>
    <n v="1"/>
    <x v="0"/>
    <s v="prediabetes"/>
    <s v="9-Sep-2004"/>
    <x v="9"/>
    <n v="1727.54"/>
    <s v="tier - 3"/>
    <s v="tier - 1"/>
    <s v="R1013"/>
    <x v="153"/>
    <x v="153"/>
  </r>
  <r>
    <s v="Id155"/>
    <s v="Mr."/>
    <s v="Samuel"/>
    <s v="Jurek"/>
    <n v="27.8"/>
    <n v="4.3600000000000003"/>
    <s v="No"/>
    <s v="Yes"/>
    <s v="YES"/>
    <s v="No"/>
    <n v="1"/>
    <x v="1"/>
    <s v="normal"/>
    <s v="21-Nov-2003"/>
    <x v="12"/>
    <n v="1727.79"/>
    <s v="tier - 3"/>
    <s v="tier - 3"/>
    <s v="R1011"/>
    <x v="154"/>
    <x v="154"/>
  </r>
  <r>
    <s v="Id156"/>
    <s v="Mr."/>
    <s v="Matthew"/>
    <s v="Thill"/>
    <n v="45.81"/>
    <n v="4.76"/>
    <s v="No"/>
    <s v="Yes"/>
    <s v="YES"/>
    <s v="yes"/>
    <n v="1"/>
    <x v="0"/>
    <s v="normal"/>
    <s v="1-Sep-2003"/>
    <x v="12"/>
    <n v="1728.9"/>
    <s v="tier - 3"/>
    <s v="tier - 2"/>
    <s v="R1011"/>
    <x v="155"/>
    <x v="155"/>
  </r>
  <r>
    <s v="Id157"/>
    <s v="Mr."/>
    <s v="Daniel"/>
    <s v="Glaz"/>
    <n v="34.43"/>
    <n v="10.82"/>
    <s v="No"/>
    <s v="No"/>
    <s v="YES"/>
    <s v="yes"/>
    <n v="1"/>
    <x v="0"/>
    <s v="diabetes"/>
    <s v="9-Nov-2003"/>
    <x v="12"/>
    <n v="1731.68"/>
    <s v="tier - 3"/>
    <s v="tier - 2"/>
    <s v="R1011"/>
    <x v="156"/>
    <x v="156"/>
  </r>
  <r>
    <s v="Id158"/>
    <s v="Ms."/>
    <s v="Syndy"/>
    <s v="Sampson"/>
    <n v="41.33"/>
    <n v="4.01"/>
    <s v="No"/>
    <s v="No"/>
    <s v="YES"/>
    <s v="yes"/>
    <n v="0"/>
    <x v="0"/>
    <s v="normal"/>
    <s v="14-Nov-2003"/>
    <x v="12"/>
    <n v="1737.38"/>
    <s v="tier - 3"/>
    <s v="tier - 2"/>
    <s v="R1011"/>
    <x v="157"/>
    <x v="157"/>
  </r>
  <r>
    <s v="Id159"/>
    <s v="Ms."/>
    <s v="Aleksandra"/>
    <s v="Duliba"/>
    <n v="31.92"/>
    <n v="5.12"/>
    <s v="No"/>
    <s v="No"/>
    <s v="YES"/>
    <s v="yes"/>
    <n v="1"/>
    <x v="0"/>
    <s v="normal"/>
    <s v="25-Jul-2003"/>
    <x v="12"/>
    <n v="1743.21"/>
    <s v="tier - 3"/>
    <s v="tier - 1"/>
    <s v="R1011"/>
    <x v="158"/>
    <x v="158"/>
  </r>
  <r>
    <s v="Id160"/>
    <s v="Mr."/>
    <s v="Steeve T Sr."/>
    <s v="Tanguay"/>
    <n v="39.799999999999997"/>
    <n v="10.54"/>
    <s v="No"/>
    <s v="No"/>
    <s v="YES"/>
    <s v="yes"/>
    <n v="2"/>
    <x v="0"/>
    <s v="diabetes"/>
    <s v="28-Jul-2003"/>
    <x v="12"/>
    <n v="1744.47"/>
    <s v="tier - 3"/>
    <s v="tier - 1"/>
    <s v="R1011"/>
    <x v="159"/>
    <x v="159"/>
  </r>
  <r>
    <s v="Id161"/>
    <s v="Mr."/>
    <s v="Richard"/>
    <s v="McClelland"/>
    <n v="42.82"/>
    <n v="4.21"/>
    <s v="No"/>
    <s v="No"/>
    <s v="YES"/>
    <s v="No"/>
    <n v="0"/>
    <x v="0"/>
    <s v="normal"/>
    <s v="26-Sep-2003"/>
    <x v="12"/>
    <n v="1748.77"/>
    <s v="tier - 3"/>
    <s v="tier - 1"/>
    <s v="R1011"/>
    <x v="160"/>
    <x v="160"/>
  </r>
  <r>
    <s v="Id162"/>
    <s v="Mr."/>
    <s v="Aaron T"/>
    <s v="Gorman"/>
    <n v="33.630000000000003"/>
    <n v="5.42"/>
    <s v="No"/>
    <s v="No"/>
    <s v="YES"/>
    <s v="No"/>
    <n v="0"/>
    <x v="0"/>
    <s v="normal"/>
    <s v="7-Oct-1998"/>
    <x v="2"/>
    <n v="1756.6"/>
    <s v="tier - 3"/>
    <s v="tier - 3"/>
    <s v="R1013"/>
    <x v="161"/>
    <x v="161"/>
  </r>
  <r>
    <s v="Id163"/>
    <s v="Mr."/>
    <s v="Akira"/>
    <s v="Nishimura"/>
    <n v="37.07"/>
    <n v="4.28"/>
    <s v="yes"/>
    <s v="No"/>
    <s v="YES"/>
    <s v="No"/>
    <n v="1"/>
    <x v="0"/>
    <s v="normal"/>
    <s v="19-Nov-2003"/>
    <x v="12"/>
    <n v="1759.34"/>
    <s v="tier - 3"/>
    <s v="tier - 1"/>
    <s v="R1011"/>
    <x v="162"/>
    <x v="162"/>
  </r>
  <r>
    <s v="Id164"/>
    <s v="Mr."/>
    <s v="Ben"/>
    <s v="Brimble"/>
    <n v="35.625"/>
    <n v="8.9"/>
    <s v="No"/>
    <s v="No"/>
    <s v="YES"/>
    <s v="No"/>
    <n v="0"/>
    <x v="0"/>
    <s v="diabetes"/>
    <s v="13-Dec-2002"/>
    <x v="5"/>
    <n v="1769.53"/>
    <s v="tier - 3"/>
    <s v="tier - 3"/>
    <s v="R1012"/>
    <x v="163"/>
    <x v="163"/>
  </r>
  <r>
    <s v="Id165"/>
    <s v="Ms."/>
    <s v="Jana"/>
    <s v="Trenk"/>
    <n v="42.69"/>
    <n v="4.8899999999999997"/>
    <s v="No"/>
    <s v="Yes"/>
    <s v="YES"/>
    <s v="No"/>
    <n v="1"/>
    <x v="0"/>
    <s v="normal"/>
    <s v="25-Sep-1999"/>
    <x v="7"/>
    <n v="1815.88"/>
    <s v="tier - 3"/>
    <s v="tier - 3"/>
    <s v="R1013"/>
    <x v="164"/>
    <x v="164"/>
  </r>
  <r>
    <s v="Id166"/>
    <s v="Mr."/>
    <s v="Jay T."/>
    <s v="Wittmann"/>
    <n v="37.869999999999997"/>
    <n v="4.29"/>
    <s v="No"/>
    <s v="Yes"/>
    <s v="YES"/>
    <s v="yes"/>
    <n v="1"/>
    <x v="0"/>
    <s v="normal"/>
    <s v="19-Aug-2004"/>
    <x v="9"/>
    <n v="1822.54"/>
    <s v="tier - 3"/>
    <s v="tier - 1"/>
    <s v="R1012"/>
    <x v="165"/>
    <x v="165"/>
  </r>
  <r>
    <s v="Id167"/>
    <s v="Ms."/>
    <s v="Marie-Helene"/>
    <s v="Tremblay"/>
    <n v="40.61"/>
    <n v="8"/>
    <s v="No"/>
    <s v="No"/>
    <s v="YES"/>
    <s v="yes"/>
    <n v="1"/>
    <x v="0"/>
    <s v="diabetes"/>
    <s v="17-Nov-1999"/>
    <x v="7"/>
    <n v="1824.29"/>
    <s v="tier - 3"/>
    <s v="tier - 3"/>
    <s v="R1013"/>
    <x v="166"/>
    <x v="166"/>
  </r>
  <r>
    <s v="Id168"/>
    <s v="Ms."/>
    <s v="Bret R"/>
    <s v="Scofield"/>
    <n v="30.78"/>
    <n v="4.67"/>
    <s v="No"/>
    <s v="No"/>
    <s v="YES"/>
    <s v="yes"/>
    <n v="0"/>
    <x v="0"/>
    <s v="normal"/>
    <s v="1-Oct-1999"/>
    <x v="7"/>
    <n v="1826.84"/>
    <s v="tier - 3"/>
    <s v="tier - 2"/>
    <s v="R1011"/>
    <x v="167"/>
    <x v="167"/>
  </r>
  <r>
    <s v="Id169"/>
    <s v="Mr."/>
    <s v="Gardner L"/>
    <s v="Yost"/>
    <n v="49.49"/>
    <n v="4.5"/>
    <s v="No"/>
    <s v="No"/>
    <s v="YES"/>
    <s v="No"/>
    <n v="0"/>
    <x v="0"/>
    <s v="normal"/>
    <s v="11-Aug-2003"/>
    <x v="12"/>
    <n v="1832.09"/>
    <s v="tier - 3"/>
    <s v="tier - 3"/>
    <s v="R1011"/>
    <x v="168"/>
    <x v="168"/>
  </r>
  <r>
    <s v="Id170"/>
    <s v="Mr."/>
    <s v="Bobby"/>
    <s v="Torphy"/>
    <n v="37.619999999999997"/>
    <n v="6.32"/>
    <s v="yes"/>
    <s v="No"/>
    <s v="YES"/>
    <s v="yes"/>
    <n v="2"/>
    <x v="0"/>
    <s v="prediabetes"/>
    <s v="4-Aug-2003"/>
    <x v="12"/>
    <n v="1837.24"/>
    <s v="tier - 3"/>
    <s v="tier - 2"/>
    <s v="R1011"/>
    <x v="169"/>
    <x v="169"/>
  </r>
  <r>
    <s v="Id171"/>
    <s v="Ms."/>
    <s v="Natalie"/>
    <s v="Busby"/>
    <n v="36.08"/>
    <n v="6.1"/>
    <s v="No"/>
    <s v="No"/>
    <s v="YES"/>
    <s v="yes"/>
    <n v="1"/>
    <x v="0"/>
    <s v="prediabetes"/>
    <s v="12-Dec-1999"/>
    <x v="7"/>
    <n v="1837.28"/>
    <s v="tier - 3"/>
    <s v="tier - 2"/>
    <s v="R1013"/>
    <x v="170"/>
    <x v="170"/>
  </r>
  <r>
    <s v="Id172"/>
    <s v="Ms."/>
    <s v="Lina"/>
    <s v="Nguyen"/>
    <n v="33.5"/>
    <n v="5.4"/>
    <s v="No"/>
    <s v="No"/>
    <s v="YES"/>
    <s v="No"/>
    <n v="0"/>
    <x v="0"/>
    <s v="normal"/>
    <s v="20-Jul-2003"/>
    <x v="12"/>
    <n v="1842.52"/>
    <s v="tier - 3"/>
    <s v="tier - 2"/>
    <s v="R1011"/>
    <x v="171"/>
    <x v="171"/>
  </r>
  <r>
    <s v="Id173"/>
    <s v="Mr."/>
    <s v="Zebulon"/>
    <s v="Hanley"/>
    <n v="47.46"/>
    <n v="6.24"/>
    <s v="No"/>
    <s v="No"/>
    <s v="YES"/>
    <s v="yes"/>
    <n v="1"/>
    <x v="0"/>
    <s v="prediabetes"/>
    <s v="6-Dec-1994"/>
    <x v="11"/>
    <n v="1850.55"/>
    <s v="tier - 3"/>
    <s v="tier - 2"/>
    <s v="R1012"/>
    <x v="172"/>
    <x v="172"/>
  </r>
  <r>
    <s v="Id174"/>
    <s v="Ms."/>
    <s v="Amanda"/>
    <s v="Scheer"/>
    <n v="49.24"/>
    <n v="4.45"/>
    <s v="No"/>
    <s v="No"/>
    <s v="YES"/>
    <s v="No"/>
    <n v="0"/>
    <x v="0"/>
    <s v="normal"/>
    <s v="27-Dec-2004"/>
    <x v="9"/>
    <n v="1863.45"/>
    <s v="tier - 3"/>
    <s v="tier - 1"/>
    <s v="R1025"/>
    <x v="173"/>
    <x v="173"/>
  </r>
  <r>
    <s v="Id175"/>
    <s v="Mr."/>
    <s v="Greg"/>
    <s v="Rankin"/>
    <n v="54.4"/>
    <n v="5.22"/>
    <s v="No"/>
    <s v="No"/>
    <s v="YES"/>
    <s v="No"/>
    <n v="1"/>
    <x v="0"/>
    <s v="normal"/>
    <s v="2-Jul-1996"/>
    <x v="8"/>
    <n v="1865.98"/>
    <s v="tier - 3"/>
    <s v="tier - 3"/>
    <s v="R1012"/>
    <x v="174"/>
    <x v="174"/>
  </r>
  <r>
    <s v="Id176"/>
    <s v="Mr."/>
    <s v="John"/>
    <s v="Ricardi"/>
    <n v="35.53"/>
    <n v="4.6100000000000003"/>
    <s v="No"/>
    <s v="No"/>
    <s v="YES"/>
    <s v="No"/>
    <n v="1"/>
    <x v="0"/>
    <s v="normal"/>
    <s v="22-Sep-2002"/>
    <x v="5"/>
    <n v="1875.34"/>
    <s v="tier - 3"/>
    <s v="tier - 2"/>
    <s v="R1011"/>
    <x v="175"/>
    <x v="175"/>
  </r>
  <r>
    <s v="Id177"/>
    <s v="Ms."/>
    <s v="Kelsey A."/>
    <s v="Karkos"/>
    <n v="39.729999999999997"/>
    <n v="6.24"/>
    <s v="No"/>
    <s v="No"/>
    <s v="YES"/>
    <s v="No"/>
    <n v="0"/>
    <x v="0"/>
    <s v="prediabetes"/>
    <s v="29-Oct-2002"/>
    <x v="5"/>
    <n v="1877.93"/>
    <s v="tier - 3"/>
    <s v="tier - 1"/>
    <s v="R1013"/>
    <x v="176"/>
    <x v="176"/>
  </r>
  <r>
    <s v="Id178"/>
    <s v="Ms."/>
    <s v="Bronwen L"/>
    <s v="Price-Dierksen"/>
    <n v="35.68"/>
    <n v="10.039999999999999"/>
    <s v="No"/>
    <s v="No"/>
    <s v="YES"/>
    <s v="No"/>
    <n v="0"/>
    <x v="0"/>
    <s v="diabetes"/>
    <s v="29-Aug-2002"/>
    <x v="5"/>
    <n v="1880.07"/>
    <s v="tier - 3"/>
    <s v="tier - 2"/>
    <s v="R1013"/>
    <x v="177"/>
    <x v="177"/>
  </r>
  <r>
    <s v="Id179"/>
    <s v="Ms."/>
    <s v="Manuela"/>
    <s v="Knispel"/>
    <n v="48.86"/>
    <n v="6.09"/>
    <s v="No"/>
    <s v="No"/>
    <s v="YES"/>
    <s v="No"/>
    <n v="0"/>
    <x v="0"/>
    <s v="prediabetes"/>
    <s v="21-Aug-2002"/>
    <x v="5"/>
    <n v="1880.49"/>
    <s v="tier - 3"/>
    <s v="tier - 1"/>
    <s v="R1011"/>
    <x v="178"/>
    <x v="178"/>
  </r>
  <r>
    <s v="Id180"/>
    <s v="Ms."/>
    <s v="Jennifer L"/>
    <s v="King"/>
    <n v="34.799999999999997"/>
    <n v="11.4"/>
    <s v="No"/>
    <s v="Yes"/>
    <s v="NO"/>
    <s v="yes"/>
    <n v="1"/>
    <x v="0"/>
    <s v="diabetes"/>
    <s v="10-Aug-2001"/>
    <x v="3"/>
    <n v="1906.36"/>
    <s v="tier - 3"/>
    <s v="tier - 1"/>
    <s v="R1012"/>
    <x v="179"/>
    <x v="179"/>
  </r>
  <r>
    <s v="Id181"/>
    <s v="Ms."/>
    <s v="Abby W."/>
    <s v="Samuelson"/>
    <n v="32.49"/>
    <n v="4.29"/>
    <s v="No"/>
    <s v="Yes"/>
    <s v="YES"/>
    <s v="No"/>
    <n v="1"/>
    <x v="0"/>
    <s v="normal"/>
    <s v="6-Oct-1994"/>
    <x v="11"/>
    <n v="1908.9"/>
    <s v="tier - 3"/>
    <s v="tier - 3"/>
    <s v="R1013"/>
    <x v="180"/>
    <x v="180"/>
  </r>
  <r>
    <s v="Id182"/>
    <s v="Mr."/>
    <s v="Tyler"/>
    <s v="Fredsall"/>
    <n v="39"/>
    <n v="5.7"/>
    <s v="No"/>
    <s v="No"/>
    <s v="YES"/>
    <s v="No"/>
    <n v="2"/>
    <x v="0"/>
    <s v="prediabetes"/>
    <s v="3-Aug-2001"/>
    <x v="3"/>
    <n v="1909.53"/>
    <s v="tier - 3"/>
    <s v="tier - 3"/>
    <s v="R1012"/>
    <x v="181"/>
    <x v="181"/>
  </r>
  <r>
    <s v="Id183"/>
    <s v="Mr."/>
    <s v="Jeffrey"/>
    <s v="Eggleston"/>
    <n v="35.299999999999997"/>
    <n v="6.09"/>
    <s v="No"/>
    <s v="No"/>
    <s v="YES"/>
    <s v="No"/>
    <n v="1"/>
    <x v="0"/>
    <s v="prediabetes"/>
    <s v="9-Dec-2001"/>
    <x v="3"/>
    <n v="1917.32"/>
    <s v="tier - 3"/>
    <s v="tier - 2"/>
    <s v="R1012"/>
    <x v="182"/>
    <x v="182"/>
  </r>
  <r>
    <s v="Id184"/>
    <s v="Mr."/>
    <s v="Matthew F"/>
    <s v="Palombaro"/>
    <n v="33.42"/>
    <n v="10.67"/>
    <s v="No"/>
    <s v="No"/>
    <s v="YES"/>
    <s v="No"/>
    <n v="0"/>
    <x v="0"/>
    <s v="diabetes"/>
    <s v="7-Sep-2002"/>
    <x v="5"/>
    <n v="1964.78"/>
    <s v="tier - 3"/>
    <s v="tier - 1"/>
    <s v="R1011"/>
    <x v="183"/>
    <x v="183"/>
  </r>
  <r>
    <s v="Id185"/>
    <s v="Mr."/>
    <s v="Ryan J."/>
    <s v="Silva"/>
    <n v="37.18"/>
    <n v="6.75"/>
    <s v="No"/>
    <s v="No"/>
    <s v="YES"/>
    <s v="yes"/>
    <n v="2"/>
    <x v="0"/>
    <s v="diabetes"/>
    <s v="29-Jul-2002"/>
    <x v="5"/>
    <n v="1967.02"/>
    <s v="tier - 3"/>
    <s v="tier - 2"/>
    <s v="R1016"/>
    <x v="184"/>
    <x v="184"/>
  </r>
  <r>
    <s v="Id186"/>
    <s v="Ms."/>
    <s v="Amy"/>
    <s v="Bugala"/>
    <n v="33.33"/>
    <n v="9.26"/>
    <s v="No"/>
    <s v="No"/>
    <s v="NO"/>
    <s v="yes"/>
    <n v="2"/>
    <x v="0"/>
    <s v="diabetes"/>
    <s v="28-Sep-1998"/>
    <x v="2"/>
    <n v="1969.61"/>
    <s v="tier - 3"/>
    <s v="tier - 3"/>
    <s v="R1011"/>
    <x v="185"/>
    <x v="185"/>
  </r>
  <r>
    <s v="Id187"/>
    <s v="Mr."/>
    <s v="Andrew P"/>
    <s v="Dublin"/>
    <n v="53.21"/>
    <n v="4.2699999999999996"/>
    <s v="No"/>
    <s v="No"/>
    <s v="YES"/>
    <s v="No"/>
    <n v="1"/>
    <x v="0"/>
    <s v="normal"/>
    <s v="5-Oct-1998"/>
    <x v="2"/>
    <n v="1972.95"/>
    <s v="tier - 3"/>
    <s v="tier - 1"/>
    <s v="R1011"/>
    <x v="186"/>
    <x v="186"/>
  </r>
  <r>
    <s v="Id188"/>
    <s v="Mr."/>
    <s v="George M. V"/>
    <s v="Cleland"/>
    <n v="38.729999999999997"/>
    <n v="11.51"/>
    <s v="No"/>
    <s v="No"/>
    <s v="YES"/>
    <s v="No"/>
    <n v="2"/>
    <x v="0"/>
    <s v="diabetes"/>
    <s v="29-Sep-1998"/>
    <x v="2"/>
    <n v="1977.82"/>
    <s v="tier - 3"/>
    <s v="tier - 1"/>
    <s v="R1011"/>
    <x v="187"/>
    <x v="187"/>
  </r>
  <r>
    <s v="Id189"/>
    <s v="Ms."/>
    <s v="Sarah"/>
    <s v="Evans"/>
    <n v="29.73"/>
    <n v="7.22"/>
    <s v="No"/>
    <s v="No"/>
    <s v="YES"/>
    <s v="No"/>
    <n v="0"/>
    <x v="1"/>
    <s v="diabetes"/>
    <s v="16-Jul-2002"/>
    <x v="5"/>
    <n v="1980.07"/>
    <s v="tier - 3"/>
    <s v="tier - 3"/>
    <s v="R1011"/>
    <x v="188"/>
    <x v="188"/>
  </r>
  <r>
    <s v="Id190"/>
    <s v="Ms."/>
    <s v="Lara"/>
    <s v="Boyd"/>
    <n v="34.700000000000003"/>
    <n v="4.37"/>
    <s v="No"/>
    <s v="Yes"/>
    <s v="YES"/>
    <s v="No"/>
    <n v="1"/>
    <x v="0"/>
    <s v="normal"/>
    <s v="29-Dec-1998"/>
    <x v="2"/>
    <n v="1981.58"/>
    <s v="tier - 3"/>
    <s v="tier - 1"/>
    <s v="R1013"/>
    <x v="189"/>
    <x v="189"/>
  </r>
  <r>
    <s v="Id191"/>
    <s v="Mr."/>
    <s v="Sebastien"/>
    <s v="Roulier"/>
    <n v="38.28"/>
    <n v="11.56"/>
    <s v="No"/>
    <s v="No"/>
    <s v="YES"/>
    <s v="yes"/>
    <n v="1"/>
    <x v="0"/>
    <s v="diabetes"/>
    <s v="29-Sep-2002"/>
    <x v="5"/>
    <n v="1984.45"/>
    <s v="tier - 3"/>
    <s v="tier - 3"/>
    <s v="R1016"/>
    <x v="190"/>
    <x v="190"/>
  </r>
  <r>
    <s v="Id192"/>
    <s v="Mr."/>
    <s v="Padraig"/>
    <s v="Mullins"/>
    <n v="33.57"/>
    <n v="8.82"/>
    <s v="No"/>
    <s v="No"/>
    <s v="YES"/>
    <s v="yes"/>
    <n v="0"/>
    <x v="0"/>
    <s v="diabetes"/>
    <s v="14-Sep-1998"/>
    <x v="2"/>
    <n v="1986.93"/>
    <s v="tier - 3"/>
    <s v="tier - 2"/>
    <s v="R1013"/>
    <x v="191"/>
    <x v="191"/>
  </r>
  <r>
    <s v="Id193"/>
    <s v="Ms."/>
    <s v="Heather"/>
    <s v="Hofmann"/>
    <n v="52.06"/>
    <n v="4.6900000000000004"/>
    <s v="No"/>
    <s v="No"/>
    <s v="YES"/>
    <s v="No"/>
    <n v="1"/>
    <x v="0"/>
    <s v="normal"/>
    <s v="14-Aug-2001"/>
    <x v="3"/>
    <n v="2007.95"/>
    <s v="tier - 3"/>
    <s v="tier - 2"/>
    <s v="R1011"/>
    <x v="192"/>
    <x v="192"/>
  </r>
  <r>
    <s v="Id194"/>
    <s v="Mr."/>
    <s v="Jorge"/>
    <s v="Garcia Garcia"/>
    <n v="38.17"/>
    <n v="4.53"/>
    <s v="yes"/>
    <s v="No"/>
    <s v="YES"/>
    <s v="No"/>
    <n v="1"/>
    <x v="0"/>
    <s v="normal"/>
    <s v="1-Jul-2001"/>
    <x v="3"/>
    <n v="2020.18"/>
    <s v="tier - 3"/>
    <s v="tier - 1"/>
    <s v="R1011"/>
    <x v="193"/>
    <x v="193"/>
  </r>
  <r>
    <s v="Id195"/>
    <s v="Mr."/>
    <s v="Jack R"/>
    <s v="Klecker"/>
    <n v="36.954999999999998"/>
    <n v="5.84"/>
    <s v="No"/>
    <s v="Yes"/>
    <s v="YES"/>
    <s v="No"/>
    <n v="1"/>
    <x v="0"/>
    <s v="prediabetes"/>
    <s v="6-Sep-2001"/>
    <x v="3"/>
    <n v="2020.55"/>
    <s v="tier - 3"/>
    <s v="tier - 2"/>
    <s v="R1013"/>
    <x v="194"/>
    <x v="194"/>
  </r>
  <r>
    <s v="Id196"/>
    <s v="Mr."/>
    <s v="Felix"/>
    <s v="Cancre"/>
    <n v="34.4"/>
    <n v="4.9000000000000004"/>
    <s v="No"/>
    <s v="Yes"/>
    <s v="YES"/>
    <s v="No"/>
    <n v="1"/>
    <x v="0"/>
    <s v="normal"/>
    <s v="4-Aug-2001"/>
    <x v="3"/>
    <n v="2026.97"/>
    <s v="tier - 3"/>
    <s v="tier - 2"/>
    <s v="R1013"/>
    <x v="195"/>
    <x v="195"/>
  </r>
  <r>
    <s v="Id197"/>
    <s v="Mr."/>
    <s v="Christopher C"/>
    <s v="Denucci"/>
    <n v="31.73"/>
    <n v="4.3"/>
    <s v="No"/>
    <s v="No"/>
    <s v="YES"/>
    <s v="No"/>
    <n v="0"/>
    <x v="0"/>
    <s v="normal"/>
    <s v="2-Sep-2000"/>
    <x v="10"/>
    <n v="2045.69"/>
    <s v="tier - 3"/>
    <s v="tier - 3"/>
    <s v="R1012"/>
    <x v="196"/>
    <x v="196"/>
  </r>
  <r>
    <s v="Id198"/>
    <s v="Mr."/>
    <s v="Jesse"/>
    <s v="Saldana"/>
    <n v="36.64"/>
    <n v="11.34"/>
    <s v="No"/>
    <s v="No"/>
    <s v="YES"/>
    <s v="No"/>
    <n v="0"/>
    <x v="0"/>
    <s v="diabetes"/>
    <s v="26-Jul-2000"/>
    <x v="10"/>
    <n v="2055.3200000000002"/>
    <s v="tier - 3"/>
    <s v="tier - 3"/>
    <s v="R1012"/>
    <x v="197"/>
    <x v="197"/>
  </r>
  <r>
    <s v="Id199"/>
    <s v="Ms."/>
    <s v="Jill"/>
    <s v="Weinberg"/>
    <n v="36.85"/>
    <n v="5.88"/>
    <s v="yes"/>
    <s v="No"/>
    <s v="YES"/>
    <s v="No"/>
    <n v="1"/>
    <x v="0"/>
    <s v="prediabetes"/>
    <s v="12-Jun-2004"/>
    <x v="9"/>
    <n v="2094.1"/>
    <s v="tier - 3"/>
    <s v="tier - 2"/>
    <s v="R1025"/>
    <x v="198"/>
    <x v="198"/>
  </r>
  <r>
    <s v="Id200"/>
    <s v="Mr."/>
    <s v="William"/>
    <s v="Walsh"/>
    <n v="33.33"/>
    <n v="5.01"/>
    <s v="No"/>
    <s v="Yes"/>
    <s v="YES"/>
    <s v="yes"/>
    <n v="1"/>
    <x v="0"/>
    <s v="normal"/>
    <s v="14-Aug-2001"/>
    <x v="3"/>
    <n v="2102.2600000000002"/>
    <s v="tier - 3"/>
    <s v="tier - 2"/>
    <s v="R1019"/>
    <x v="199"/>
    <x v="199"/>
  </r>
  <r>
    <s v="Id201"/>
    <s v="Mr."/>
    <s v="Alejandro"/>
    <s v="Pasten"/>
    <n v="39.14"/>
    <n v="4.4000000000000004"/>
    <s v="No"/>
    <s v="Yes"/>
    <s v="YES"/>
    <s v="No"/>
    <n v="1"/>
    <x v="0"/>
    <s v="normal"/>
    <s v="22-Jun-2001"/>
    <x v="3"/>
    <n v="2103.08"/>
    <s v="tier - 3"/>
    <s v="tier - 2"/>
    <s v="R1011"/>
    <x v="200"/>
    <x v="200"/>
  </r>
  <r>
    <s v="Id202"/>
    <s v="Mr."/>
    <s v="Ian E."/>
    <s v="LaBelle"/>
    <n v="32.9"/>
    <n v="6.26"/>
    <s v="No"/>
    <s v="No"/>
    <s v="YES"/>
    <s v="yes"/>
    <n v="0"/>
    <x v="0"/>
    <s v="prediabetes"/>
    <s v="28-Nov-2001"/>
    <x v="3"/>
    <n v="2104.11"/>
    <s v="tier - 2"/>
    <s v="tier - 1"/>
    <s v="R1016"/>
    <x v="201"/>
    <x v="201"/>
  </r>
  <r>
    <s v="Id203"/>
    <s v="Mr."/>
    <s v="Hector Sr."/>
    <s v="Guzman"/>
    <n v="29.78"/>
    <n v="10.27"/>
    <s v="No"/>
    <s v="Yes"/>
    <s v="YES"/>
    <s v="yes"/>
    <n v="1"/>
    <x v="1"/>
    <s v="diabetes"/>
    <s v="21-Jul-1989"/>
    <x v="13"/>
    <n v="2106.2600000000002"/>
    <s v="tier - 2"/>
    <s v="tier - 2"/>
    <s v="R1013"/>
    <x v="202"/>
    <x v="202"/>
  </r>
  <r>
    <s v="Id204"/>
    <s v="Ms."/>
    <s v="Rebecca"/>
    <s v="Turnbull"/>
    <n v="32.78"/>
    <n v="5.27"/>
    <s v="No"/>
    <s v="No"/>
    <s v="YES"/>
    <s v="No"/>
    <n v="0"/>
    <x v="0"/>
    <s v="normal"/>
    <s v="30-Sep-2003"/>
    <x v="12"/>
    <n v="2117.34"/>
    <s v="tier - 2"/>
    <s v="tier - 3"/>
    <s v="R1012"/>
    <x v="203"/>
    <x v="203"/>
  </r>
  <r>
    <s v="Id205"/>
    <s v="Mr."/>
    <s v="Matt"/>
    <s v="Aguero"/>
    <n v="41.65"/>
    <n v="10.73"/>
    <s v="No"/>
    <s v="No"/>
    <s v="YES"/>
    <s v="yes"/>
    <n v="0"/>
    <x v="0"/>
    <s v="diabetes"/>
    <s v="4-Nov-2004"/>
    <x v="9"/>
    <n v="2118.61"/>
    <s v="tier - 2"/>
    <s v="tier - 1"/>
    <s v="R1012"/>
    <x v="204"/>
    <x v="204"/>
  </r>
  <r>
    <s v="Id206"/>
    <s v="Ms."/>
    <s v="Elizabeth H"/>
    <s v="Woodward"/>
    <n v="50.79"/>
    <n v="4.45"/>
    <s v="No"/>
    <s v="No"/>
    <s v="YES"/>
    <s v="No"/>
    <n v="1"/>
    <x v="0"/>
    <s v="normal"/>
    <s v="30-Aug-2003"/>
    <x v="12"/>
    <n v="2128.4299999999998"/>
    <s v="tier - 2"/>
    <s v="tier - 1"/>
    <s v="R1012"/>
    <x v="205"/>
    <x v="205"/>
  </r>
  <r>
    <s v="Id207"/>
    <s v="Ms."/>
    <s v="Grace"/>
    <s v="McElroy"/>
    <n v="35.43"/>
    <n v="5.25"/>
    <s v="No"/>
    <s v="No"/>
    <s v="YES"/>
    <s v="yes"/>
    <n v="0"/>
    <x v="0"/>
    <s v="normal"/>
    <s v="22-Dec-2003"/>
    <x v="12"/>
    <n v="2130.6799999999998"/>
    <s v="tier - 2"/>
    <s v="tier - 3"/>
    <s v="R1012"/>
    <x v="206"/>
    <x v="206"/>
  </r>
  <r>
    <s v="Id208"/>
    <s v="Mr."/>
    <s v="Jaime"/>
    <s v="Lopez"/>
    <n v="35.25"/>
    <n v="9.51"/>
    <s v="No"/>
    <s v="No"/>
    <s v="YES"/>
    <s v="No"/>
    <n v="0"/>
    <x v="0"/>
    <s v="diabetes"/>
    <s v="1-Sep-2003"/>
    <x v="12"/>
    <n v="2134.9"/>
    <s v="tier - 2"/>
    <s v="tier - 3"/>
    <s v="R1012"/>
    <x v="207"/>
    <x v="207"/>
  </r>
  <r>
    <s v="Id209"/>
    <s v="Ms."/>
    <s v="Calesse"/>
    <s v="Cardosi"/>
    <n v="36.85"/>
    <n v="11.12"/>
    <s v="No"/>
    <s v="No"/>
    <s v="YES"/>
    <s v="No"/>
    <n v="0"/>
    <x v="0"/>
    <s v="diabetes"/>
    <s v="26-Sep-2003"/>
    <x v="12"/>
    <n v="2136.88"/>
    <s v="tier - 2"/>
    <s v="tier - 2"/>
    <s v="R1012"/>
    <x v="208"/>
    <x v="208"/>
  </r>
  <r>
    <s v="Id210"/>
    <s v="Ms."/>
    <s v="Kate L"/>
    <s v="Looney"/>
    <n v="31.02"/>
    <n v="4.5599999999999996"/>
    <s v="yes"/>
    <s v="No"/>
    <s v="YES"/>
    <s v="No"/>
    <n v="1"/>
    <x v="0"/>
    <s v="normal"/>
    <s v="3-Sep-1997"/>
    <x v="6"/>
    <n v="2137.65"/>
    <s v="tier - 3"/>
    <s v="tier - 1"/>
    <s v="R1013"/>
    <x v="209"/>
    <x v="209"/>
  </r>
  <r>
    <s v="Id211"/>
    <s v="Mr."/>
    <s v="Sergey"/>
    <s v="Zyryanov"/>
    <n v="35.6"/>
    <n v="4.0199999999999996"/>
    <s v="yes"/>
    <s v="No"/>
    <s v="YES"/>
    <s v="yes"/>
    <n v="2"/>
    <x v="0"/>
    <s v="normal"/>
    <s v="19-Aug-2003"/>
    <x v="12"/>
    <n v="2138.0700000000002"/>
    <s v="tier - 2"/>
    <s v="tier - 1"/>
    <s v="R1012"/>
    <x v="210"/>
    <x v="210"/>
  </r>
  <r>
    <s v="Id212"/>
    <s v="Mr."/>
    <s v="Timothy V"/>
    <s v="Gavin"/>
    <n v="34.39"/>
    <n v="8.7200000000000006"/>
    <s v="No"/>
    <s v="No"/>
    <s v="YES"/>
    <s v="No"/>
    <n v="0"/>
    <x v="0"/>
    <s v="diabetes"/>
    <s v="4-Oct-2004"/>
    <x v="9"/>
    <n v="2144.85"/>
    <s v="tier - 2"/>
    <s v="tier - 1"/>
    <s v="R1011"/>
    <x v="211"/>
    <x v="211"/>
  </r>
  <r>
    <s v="Id213"/>
    <s v="Mr."/>
    <s v="Andrew S"/>
    <s v="Littlefield"/>
    <n v="29.06"/>
    <n v="6.25"/>
    <s v="No"/>
    <s v="No"/>
    <s v="YES"/>
    <s v="yes"/>
    <n v="1"/>
    <x v="1"/>
    <s v="prediabetes"/>
    <s v="27-Dec-2000"/>
    <x v="10"/>
    <n v="2150.4699999999998"/>
    <s v="tier - 2"/>
    <s v="tier - 3"/>
    <s v="R1011"/>
    <x v="212"/>
    <x v="212"/>
  </r>
  <r>
    <s v="Id214"/>
    <s v="Mr."/>
    <s v="Matthew D"/>
    <s v="Shearer"/>
    <n v="35.799999999999997"/>
    <n v="7.32"/>
    <s v="No"/>
    <s v="No"/>
    <s v="YES"/>
    <s v="No"/>
    <n v="2"/>
    <x v="0"/>
    <s v="diabetes"/>
    <s v="22-Oct-2000"/>
    <x v="10"/>
    <n v="2154.36"/>
    <s v="tier - 2"/>
    <s v="tier - 2"/>
    <s v="R1011"/>
    <x v="213"/>
    <x v="213"/>
  </r>
  <r>
    <s v="Id215"/>
    <s v="Ms."/>
    <s v="Jessica"/>
    <s v="Armstrong"/>
    <n v="49.8"/>
    <n v="4.24"/>
    <s v="No"/>
    <s v="No"/>
    <s v="YES"/>
    <s v="No"/>
    <n v="1"/>
    <x v="0"/>
    <s v="normal"/>
    <s v="29-Nov-2000"/>
    <x v="10"/>
    <n v="2155.6799999999998"/>
    <s v="tier - 2"/>
    <s v="tier - 3"/>
    <s v="R1013"/>
    <x v="214"/>
    <x v="214"/>
  </r>
  <r>
    <s v="Id216"/>
    <s v="Mr."/>
    <s v="Lawrence"/>
    <s v="Warriner"/>
    <n v="35.71"/>
    <n v="6.84"/>
    <s v="No"/>
    <s v="No"/>
    <s v="YES"/>
    <s v="No"/>
    <n v="2"/>
    <x v="0"/>
    <s v="diabetes"/>
    <s v="10-Dec-2000"/>
    <x v="10"/>
    <n v="2156.75"/>
    <s v="tier - 2"/>
    <s v="tier - 2"/>
    <s v="R1013"/>
    <x v="215"/>
    <x v="215"/>
  </r>
  <r>
    <s v="Id217"/>
    <s v="Mr."/>
    <s v="Alex"/>
    <s v="White"/>
    <n v="30.8"/>
    <n v="5.23"/>
    <s v="No"/>
    <s v="No"/>
    <s v="YES"/>
    <s v="yes"/>
    <n v="1"/>
    <x v="0"/>
    <s v="normal"/>
    <s v="23-Aug-2000"/>
    <x v="10"/>
    <n v="2166.73"/>
    <s v="tier - 2"/>
    <s v="tier - 2"/>
    <s v="R1011"/>
    <x v="216"/>
    <x v="216"/>
  </r>
  <r>
    <s v="Id218"/>
    <s v="Mr."/>
    <s v="Kevin"/>
    <s v="Cordaro"/>
    <n v="33.69"/>
    <n v="9.68"/>
    <s v="No"/>
    <s v="No"/>
    <s v="YES"/>
    <s v="No"/>
    <n v="0"/>
    <x v="0"/>
    <s v="diabetes"/>
    <s v="27-Sep-1994"/>
    <x v="11"/>
    <n v="2170.08"/>
    <s v="tier - 2"/>
    <s v="tier - 2"/>
    <s v="R1013"/>
    <x v="217"/>
    <x v="217"/>
  </r>
  <r>
    <s v="Id219"/>
    <s v="Mr."/>
    <s v="Gavin M."/>
    <s v="Hamilton"/>
    <n v="42.27"/>
    <n v="6.05"/>
    <s v="No"/>
    <s v="No"/>
    <s v="YES"/>
    <s v="yes"/>
    <n v="1"/>
    <x v="0"/>
    <s v="prediabetes"/>
    <s v="16-Dec-1991"/>
    <x v="14"/>
    <n v="2193.1999999999998"/>
    <s v="tier - 2"/>
    <s v="tier - 2"/>
    <s v="R1012"/>
    <x v="218"/>
    <x v="218"/>
  </r>
  <r>
    <s v="Id220"/>
    <s v="Mr."/>
    <s v="Rick E"/>
    <s v="Meyer"/>
    <n v="53.25"/>
    <n v="6.11"/>
    <s v="No"/>
    <s v="Yes"/>
    <s v="YES"/>
    <s v="yes"/>
    <n v="1"/>
    <x v="0"/>
    <s v="prediabetes"/>
    <s v="7-Dec-2004"/>
    <x v="9"/>
    <n v="2196.4699999999998"/>
    <s v="tier - 2"/>
    <s v="tier - 3"/>
    <s v="R1024"/>
    <x v="219"/>
    <x v="219"/>
  </r>
  <r>
    <s v="Id221"/>
    <s v="Ms."/>
    <s v="Andrea H."/>
    <s v="Duke"/>
    <n v="26.8"/>
    <n v="10.93"/>
    <s v="No"/>
    <s v="No"/>
    <s v="NO"/>
    <s v="yes"/>
    <n v="0"/>
    <x v="1"/>
    <s v="diabetes"/>
    <s v="3-Sep-2004"/>
    <x v="9"/>
    <n v="2198.19"/>
    <s v="tier - 2"/>
    <s v="tier - 1"/>
    <s v="R1023"/>
    <x v="220"/>
    <x v="220"/>
  </r>
  <r>
    <s v="Id222"/>
    <s v="Mr."/>
    <s v="Anthony S"/>
    <s v="Malatesta"/>
    <n v="28.5"/>
    <n v="5.12"/>
    <s v="No"/>
    <s v="No"/>
    <s v="YES"/>
    <s v="No"/>
    <n v="1"/>
    <x v="1"/>
    <s v="normal"/>
    <s v="12-Sep-2004"/>
    <x v="9"/>
    <n v="2200.83"/>
    <s v="tier - 2"/>
    <s v="tier - 2"/>
    <s v="R1024"/>
    <x v="221"/>
    <x v="221"/>
  </r>
  <r>
    <s v="Id223"/>
    <s v="Mr."/>
    <s v="Erik"/>
    <s v="Hinrichsen"/>
    <n v="22.895"/>
    <n v="5.72"/>
    <s v="No"/>
    <s v="No"/>
    <s v="YES"/>
    <s v="No"/>
    <n v="0"/>
    <x v="2"/>
    <s v="prediabetes"/>
    <s v="27-Jul-2004"/>
    <x v="9"/>
    <n v="2201.1"/>
    <s v="tier - 2"/>
    <s v="tier - 3"/>
    <s v="R1013"/>
    <x v="222"/>
    <x v="222"/>
  </r>
  <r>
    <s v="Id224"/>
    <s v="Ms."/>
    <s v="Kiley D"/>
    <s v="Lucan"/>
    <n v="34.06"/>
    <n v="11.83"/>
    <s v="No"/>
    <s v="No"/>
    <s v="YES"/>
    <s v="yes"/>
    <n v="1"/>
    <x v="0"/>
    <s v="diabetes"/>
    <s v="6-Aug-2004"/>
    <x v="9"/>
    <n v="2203.4699999999998"/>
    <s v="tier - 2"/>
    <s v="tier - 2"/>
    <s v="R1024"/>
    <x v="223"/>
    <x v="223"/>
  </r>
  <r>
    <s v="Id225"/>
    <s v="Ms."/>
    <s v="Jennifer"/>
    <s v="Koch"/>
    <n v="36.409999999999997"/>
    <n v="4.55"/>
    <s v="No"/>
    <s v="No"/>
    <s v="YES"/>
    <s v="No"/>
    <n v="0"/>
    <x v="0"/>
    <s v="normal"/>
    <s v="28-Oct-2004"/>
    <x v="9"/>
    <n v="2203.7399999999998"/>
    <s v="tier - 2"/>
    <s v="tier - 2"/>
    <s v="R1024"/>
    <x v="224"/>
    <x v="224"/>
  </r>
  <r>
    <s v="Id226"/>
    <s v="Mr."/>
    <s v="Chris"/>
    <s v="Smith"/>
    <n v="52.3"/>
    <n v="4.87"/>
    <s v="No"/>
    <s v="Yes"/>
    <s v="YES"/>
    <s v="yes"/>
    <n v="1"/>
    <x v="0"/>
    <s v="normal"/>
    <s v="13-Nov-2004"/>
    <x v="9"/>
    <n v="2205.98"/>
    <s v="tier - 2"/>
    <s v="tier - 3"/>
    <s v="R1024"/>
    <x v="225"/>
    <x v="225"/>
  </r>
  <r>
    <s v="Id227"/>
    <s v="Ms."/>
    <s v="Marian M."/>
    <s v="O'Connor"/>
    <n v="52.66"/>
    <n v="4.45"/>
    <s v="No"/>
    <s v="No"/>
    <s v="YES"/>
    <s v="No"/>
    <n v="1"/>
    <x v="0"/>
    <s v="normal"/>
    <s v="6-Aug-2004"/>
    <x v="9"/>
    <n v="2207.6999999999998"/>
    <s v="tier - 2"/>
    <s v="tier - 2"/>
    <s v="R1024"/>
    <x v="226"/>
    <x v="226"/>
  </r>
  <r>
    <s v="Id228"/>
    <s v="Mr."/>
    <s v="Jeremy"/>
    <s v="Kampwerth"/>
    <n v="29.57"/>
    <n v="9.42"/>
    <s v="No"/>
    <s v="No"/>
    <s v="YES"/>
    <s v="yes"/>
    <n v="0"/>
    <x v="1"/>
    <s v="diabetes"/>
    <s v="27-Jul-2004"/>
    <x v="9"/>
    <n v="2211.13"/>
    <s v="tier - 2"/>
    <s v="tier - 2"/>
    <s v="R1024"/>
    <x v="227"/>
    <x v="227"/>
  </r>
  <r>
    <s v="Id229"/>
    <s v="Ms."/>
    <s v="Allison H"/>
    <s v="Federoff"/>
    <n v="36.99"/>
    <n v="5.37"/>
    <s v="No"/>
    <s v="Yes"/>
    <s v="YES"/>
    <s v="yes"/>
    <n v="1"/>
    <x v="0"/>
    <s v="normal"/>
    <s v="17-Nov-1994"/>
    <x v="11"/>
    <n v="2213.21"/>
    <s v="tier - 2"/>
    <s v="tier - 2"/>
    <s v="R1013"/>
    <x v="228"/>
    <x v="228"/>
  </r>
  <r>
    <s v="Id230"/>
    <s v="Ms."/>
    <s v="Elizabeth"/>
    <s v="Goya"/>
    <n v="31.4"/>
    <n v="4.5999999999999996"/>
    <s v="No"/>
    <s v="No"/>
    <s v="YES"/>
    <s v="yes"/>
    <n v="1"/>
    <x v="0"/>
    <s v="normal"/>
    <s v="13-Jun-2004"/>
    <x v="9"/>
    <n v="2217.4699999999998"/>
    <s v="tier - 2"/>
    <s v="tier - 1"/>
    <s v="R1024"/>
    <x v="229"/>
    <x v="229"/>
  </r>
  <r>
    <s v="Id231"/>
    <s v="Mr."/>
    <s v="Andrew"/>
    <s v="Hodges"/>
    <n v="34.9"/>
    <n v="6.22"/>
    <s v="No"/>
    <s v="Yes"/>
    <s v="YES"/>
    <s v="No"/>
    <n v="1"/>
    <x v="0"/>
    <s v="prediabetes"/>
    <s v="25-Sep-2004"/>
    <x v="9"/>
    <n v="2217.6"/>
    <s v="tier - 2"/>
    <s v="tier - 1"/>
    <s v="R1024"/>
    <x v="230"/>
    <x v="230"/>
  </r>
  <r>
    <s v="Id232"/>
    <s v="Mr."/>
    <s v="Anders J"/>
    <s v="Erickson"/>
    <n v="31.13"/>
    <n v="4.5199999999999996"/>
    <s v="No"/>
    <s v="No"/>
    <s v="YES"/>
    <s v="yes"/>
    <n v="1"/>
    <x v="0"/>
    <s v="normal"/>
    <s v="12-Dec-2004"/>
    <x v="9"/>
    <n v="2219.4499999999998"/>
    <s v="tier - 2"/>
    <s v="tier - 1"/>
    <s v="R1013"/>
    <x v="231"/>
    <x v="231"/>
  </r>
  <r>
    <s v="Id233"/>
    <s v="Mr."/>
    <s v="Sean"/>
    <s v="Welleck"/>
    <n v="34.799999999999997"/>
    <n v="6.18"/>
    <s v="No"/>
    <s v="Yes"/>
    <s v="YES"/>
    <s v="No"/>
    <n v="1"/>
    <x v="0"/>
    <s v="prediabetes"/>
    <s v="10-Dec-2003"/>
    <x v="12"/>
    <n v="2221.56"/>
    <s v="tier - 2"/>
    <s v="tier - 3"/>
    <s v="R1012"/>
    <x v="232"/>
    <x v="232"/>
  </r>
  <r>
    <s v="Id234"/>
    <s v="Mr."/>
    <s v="Brian M."/>
    <s v="Polen"/>
    <n v="31.68"/>
    <n v="4.4000000000000004"/>
    <s v="No"/>
    <s v="No"/>
    <s v="YES"/>
    <s v="No"/>
    <n v="0"/>
    <x v="0"/>
    <s v="normal"/>
    <s v="30-Jun-2000"/>
    <x v="10"/>
    <n v="2250.84"/>
    <s v="tier - 2"/>
    <s v="tier - 2"/>
    <s v="R1018"/>
    <x v="233"/>
    <x v="233"/>
  </r>
  <r>
    <s v="Id235"/>
    <s v="Mr."/>
    <s v="Jeremy"/>
    <s v="Lynch"/>
    <n v="33.534999999999997"/>
    <n v="6.23"/>
    <s v="yes"/>
    <s v="No"/>
    <s v="YES"/>
    <s v="No"/>
    <n v="1"/>
    <x v="0"/>
    <s v="prediabetes"/>
    <s v="11-Dec-2000"/>
    <x v="10"/>
    <n v="2254.8000000000002"/>
    <s v="tier - 2"/>
    <s v="tier - 3"/>
    <s v="R1016"/>
    <x v="234"/>
    <x v="234"/>
  </r>
  <r>
    <s v="Id236"/>
    <s v="Ms."/>
    <s v="Susannah"/>
    <s v="Hufstader"/>
    <n v="31.92"/>
    <n v="5.33"/>
    <s v="No"/>
    <s v="No"/>
    <s v="YES"/>
    <s v="yes"/>
    <n v="0"/>
    <x v="0"/>
    <s v="normal"/>
    <s v="15-Jul-2002"/>
    <x v="5"/>
    <n v="2257.48"/>
    <s v="tier - 2"/>
    <s v="tier - 1"/>
    <s v="R1012"/>
    <x v="235"/>
    <x v="235"/>
  </r>
  <r>
    <s v="Id237"/>
    <s v="Mr."/>
    <s v="Randy"/>
    <s v="Doak"/>
    <n v="32.700000000000003"/>
    <n v="4.09"/>
    <s v="No"/>
    <s v="No"/>
    <s v="YES"/>
    <s v="No"/>
    <n v="1"/>
    <x v="0"/>
    <s v="normal"/>
    <s v="12-Nov-2002"/>
    <x v="5"/>
    <n v="2261.5700000000002"/>
    <s v="tier - 2"/>
    <s v="tier - 1"/>
    <s v="R1012"/>
    <x v="236"/>
    <x v="236"/>
  </r>
  <r>
    <s v="Id238"/>
    <s v="Mr."/>
    <s v="Leslie"/>
    <s v="Noya"/>
    <n v="41.25"/>
    <n v="5.19"/>
    <s v="No"/>
    <s v="No"/>
    <s v="YES"/>
    <s v="No"/>
    <n v="0"/>
    <x v="0"/>
    <s v="normal"/>
    <s v="16-Jun-1991"/>
    <x v="14"/>
    <n v="2277.7199999999998"/>
    <s v="tier - 2"/>
    <s v="tier - 1"/>
    <s v="R1013"/>
    <x v="237"/>
    <x v="237"/>
  </r>
  <r>
    <s v="Id239"/>
    <s v="Ms."/>
    <s v="Brittany L."/>
    <s v="Heninger"/>
    <n v="33.11"/>
    <n v="4.12"/>
    <s v="No"/>
    <s v="Yes"/>
    <s v="YES"/>
    <s v="No"/>
    <n v="1"/>
    <x v="0"/>
    <s v="normal"/>
    <s v="5-Oct-1989"/>
    <x v="13"/>
    <n v="2295.2399999999998"/>
    <s v="tier - 2"/>
    <s v="tier - 1"/>
    <s v="R1013"/>
    <x v="238"/>
    <x v="238"/>
  </r>
  <r>
    <s v="Id240"/>
    <s v="Ms."/>
    <s v="Cassie J."/>
    <s v="Richardson"/>
    <n v="36.159999999999997"/>
    <n v="5.0999999999999996"/>
    <s v="No"/>
    <s v="No"/>
    <s v="YES"/>
    <s v="No"/>
    <n v="1"/>
    <x v="0"/>
    <s v="normal"/>
    <s v="28-Nov-1996"/>
    <x v="8"/>
    <n v="2302.3000000000002"/>
    <s v="tier - 1"/>
    <s v="tier - 2"/>
    <s v="R1011"/>
    <x v="239"/>
    <x v="239"/>
  </r>
  <r>
    <s v="Id241"/>
    <s v="Mr."/>
    <s v="Peter W"/>
    <s v="Deucher"/>
    <n v="33.72"/>
    <n v="6.21"/>
    <s v="No"/>
    <s v="Yes"/>
    <s v="YES"/>
    <s v="yes"/>
    <n v="1"/>
    <x v="0"/>
    <s v="prediabetes"/>
    <s v="6-Sep-2004"/>
    <x v="9"/>
    <n v="2304"/>
    <s v="tier - 2"/>
    <s v="tier - 3"/>
    <s v="R1013"/>
    <x v="240"/>
    <x v="240"/>
  </r>
  <r>
    <s v="Id242"/>
    <s v="Mr."/>
    <s v="Douglas"/>
    <s v="Wilson"/>
    <n v="37.74"/>
    <n v="9.5299999999999994"/>
    <s v="No"/>
    <s v="No"/>
    <s v="YES"/>
    <s v="yes"/>
    <n v="1"/>
    <x v="0"/>
    <s v="diabetes"/>
    <s v="17-Dec-1996"/>
    <x v="8"/>
    <n v="2322.62"/>
    <s v="tier - 2"/>
    <s v="tier - 1"/>
    <s v="R1013"/>
    <x v="241"/>
    <x v="241"/>
  </r>
  <r>
    <s v="Id243"/>
    <s v="Mr."/>
    <s v="Dan"/>
    <s v="Hall"/>
    <n v="48.75"/>
    <n v="4.6399999999999997"/>
    <s v="No"/>
    <s v="No"/>
    <s v="YES"/>
    <s v="yes"/>
    <n v="1"/>
    <x v="0"/>
    <s v="normal"/>
    <s v="18-Nov-2003"/>
    <x v="12"/>
    <n v="2331.52"/>
    <s v="tier - 2"/>
    <s v="tier - 3"/>
    <s v="R1011"/>
    <x v="242"/>
    <x v="242"/>
  </r>
  <r>
    <s v="Id244"/>
    <s v="Mr."/>
    <s v="Dan M."/>
    <s v="Reed"/>
    <n v="31.065000000000001"/>
    <n v="5.05"/>
    <s v="No"/>
    <s v="No"/>
    <s v="YES"/>
    <s v="No"/>
    <n v="1"/>
    <x v="0"/>
    <s v="normal"/>
    <s v="21-Oct-1998"/>
    <x v="2"/>
    <n v="2352.9699999999998"/>
    <s v="tier - 3"/>
    <s v="tier - 3"/>
    <s v="R1012"/>
    <x v="243"/>
    <x v="243"/>
  </r>
  <r>
    <s v="Id245"/>
    <s v="Mr."/>
    <s v="Eric L."/>
    <s v="Frome"/>
    <n v="23.55"/>
    <n v="10.38"/>
    <s v="No"/>
    <s v="No"/>
    <s v="YES"/>
    <s v="No"/>
    <n v="0"/>
    <x v="2"/>
    <s v="diabetes"/>
    <s v="5-Nov-2002"/>
    <x v="5"/>
    <n v="2362.23"/>
    <s v="tier - 2"/>
    <s v="tier - 1"/>
    <s v="R1012"/>
    <x v="244"/>
    <x v="244"/>
  </r>
  <r>
    <s v="Id246"/>
    <s v="Mr."/>
    <s v="Les J"/>
    <s v="Creasy"/>
    <n v="30.18"/>
    <n v="8.31"/>
    <s v="No"/>
    <s v="No"/>
    <s v="YES"/>
    <s v="yes"/>
    <n v="1"/>
    <x v="0"/>
    <s v="diabetes"/>
    <s v="12-Dec-1988"/>
    <x v="15"/>
    <n v="2373.3000000000002"/>
    <s v="tier - 2"/>
    <s v="tier - 2"/>
    <s v="R1013"/>
    <x v="245"/>
    <x v="245"/>
  </r>
  <r>
    <s v="Id247"/>
    <s v="Ms."/>
    <s v="Stephanie"/>
    <s v="Latimer"/>
    <n v="29.94"/>
    <n v="7.59"/>
    <s v="No"/>
    <s v="No"/>
    <s v="YES"/>
    <s v="No"/>
    <n v="0"/>
    <x v="0"/>
    <s v="diabetes"/>
    <s v="17-Dec-1999"/>
    <x v="7"/>
    <n v="2395.17"/>
    <s v="tier - 2"/>
    <s v="tier - 1"/>
    <s v="R1014"/>
    <x v="246"/>
    <x v="246"/>
  </r>
  <r>
    <s v="Id248"/>
    <s v="Ms."/>
    <s v="Melissa Y"/>
    <s v="Wei"/>
    <n v="31.4"/>
    <n v="5.49"/>
    <s v="No"/>
    <s v="No"/>
    <s v="YES"/>
    <s v="No"/>
    <n v="0"/>
    <x v="0"/>
    <s v="normal"/>
    <s v="10-Aug-1999"/>
    <x v="7"/>
    <n v="2396.1"/>
    <s v="tier - 2"/>
    <s v="tier - 1"/>
    <s v="R1019"/>
    <x v="247"/>
    <x v="247"/>
  </r>
  <r>
    <s v="Id249"/>
    <s v="Ms."/>
    <s v="Ashley"/>
    <s v="Hayes"/>
    <n v="53.06"/>
    <n v="11.68"/>
    <s v="No"/>
    <s v="No"/>
    <s v="YES"/>
    <s v="No"/>
    <n v="0"/>
    <x v="0"/>
    <s v="diabetes"/>
    <s v="3-Jun-2001"/>
    <x v="10"/>
    <n v="2404.73"/>
    <s v="tier - 2"/>
    <s v="tier - 3"/>
    <s v="R1012"/>
    <x v="248"/>
    <x v="248"/>
  </r>
  <r>
    <s v="Id250"/>
    <s v="Ms."/>
    <s v="Stephanie M."/>
    <s v="Velardo"/>
    <n v="30.25"/>
    <n v="4.1900000000000004"/>
    <s v="No"/>
    <s v="No"/>
    <s v="YES"/>
    <s v="No"/>
    <n v="2"/>
    <x v="0"/>
    <s v="normal"/>
    <s v="12-Nov-1999"/>
    <x v="7"/>
    <n v="2416.96"/>
    <s v="tier - 2"/>
    <s v="tier - 2"/>
    <s v="R1011"/>
    <x v="249"/>
    <x v="249"/>
  </r>
  <r>
    <s v="Id251"/>
    <s v="Ms."/>
    <s v="Kylie"/>
    <s v="Kastes"/>
    <n v="46.68"/>
    <n v="4.01"/>
    <s v="No"/>
    <s v="No"/>
    <s v="YES"/>
    <s v="No"/>
    <n v="0"/>
    <x v="0"/>
    <s v="normal"/>
    <s v="21-Nov-1999"/>
    <x v="7"/>
    <n v="2438.06"/>
    <s v="tier - 2"/>
    <s v="tier - 2"/>
    <s v="R1013"/>
    <x v="250"/>
    <x v="250"/>
  </r>
  <r>
    <s v="Id252"/>
    <s v="Ms."/>
    <s v="Kelly"/>
    <s v="Escorcia"/>
    <n v="30.4"/>
    <n v="5.91"/>
    <s v="yes"/>
    <s v="No"/>
    <s v="YES"/>
    <s v="No"/>
    <n v="2"/>
    <x v="0"/>
    <s v="prediabetes"/>
    <s v="29-Jul-2002"/>
    <x v="5"/>
    <n v="2457.21"/>
    <s v="tier - 2"/>
    <s v="tier - 1"/>
    <s v="R1024"/>
    <x v="251"/>
    <x v="251"/>
  </r>
  <r>
    <s v="Id253"/>
    <s v="Ms."/>
    <s v="Carrie"/>
    <s v="Larscheid"/>
    <n v="30.2"/>
    <n v="4.47"/>
    <s v="No"/>
    <s v="Yes"/>
    <s v="YES"/>
    <s v="yes"/>
    <n v="1"/>
    <x v="0"/>
    <s v="normal"/>
    <s v="19-Nov-1998"/>
    <x v="2"/>
    <n v="2457.5"/>
    <s v="tier - 2"/>
    <s v="tier - 1"/>
    <s v="R1011"/>
    <x v="252"/>
    <x v="252"/>
  </r>
  <r>
    <s v="Id254"/>
    <s v="Mr."/>
    <s v="Alex"/>
    <s v="O'Bannon"/>
    <n v="51.18"/>
    <n v="4.5599999999999996"/>
    <s v="yes"/>
    <s v="No"/>
    <s v="YES"/>
    <s v="yes"/>
    <n v="2"/>
    <x v="0"/>
    <s v="normal"/>
    <s v="11-Jul-2002"/>
    <x v="5"/>
    <n v="2459.7199999999998"/>
    <s v="tier - 2"/>
    <s v="tier - 2"/>
    <s v="R1024"/>
    <x v="253"/>
    <x v="253"/>
  </r>
  <r>
    <s v="Id255"/>
    <s v="Mr."/>
    <s v="Zach S"/>
    <s v="Ridgway"/>
    <n v="22.18"/>
    <n v="9.9"/>
    <s v="No"/>
    <s v="No"/>
    <s v="YES"/>
    <s v="No"/>
    <n v="0"/>
    <x v="2"/>
    <s v="diabetes"/>
    <s v="17-Aug-1998"/>
    <x v="2"/>
    <n v="2464.62"/>
    <s v="tier - 2"/>
    <s v="tier - 3"/>
    <s v="R1013"/>
    <x v="254"/>
    <x v="254"/>
  </r>
  <r>
    <s v="Id256"/>
    <s v="Mr."/>
    <s v="Alan"/>
    <s v="Black"/>
    <n v="31.92"/>
    <n v="5.1100000000000003"/>
    <s v="No"/>
    <s v="Yes"/>
    <s v="YES"/>
    <s v="No"/>
    <n v="1"/>
    <x v="0"/>
    <s v="normal"/>
    <s v="2-Jul-1998"/>
    <x v="2"/>
    <n v="2473.33"/>
    <s v="tier - 2"/>
    <s v="tier - 3"/>
    <s v="R1013"/>
    <x v="255"/>
    <x v="255"/>
  </r>
  <r>
    <s v="Id257"/>
    <s v="Mr."/>
    <s v="Nate"/>
    <s v="Canton"/>
    <n v="31.73"/>
    <n v="5.73"/>
    <s v="yes"/>
    <s v="No"/>
    <s v="YES"/>
    <s v="No"/>
    <n v="1"/>
    <x v="0"/>
    <s v="prediabetes"/>
    <s v="20-Jun-1998"/>
    <x v="2"/>
    <n v="2480.98"/>
    <s v="tier - 2"/>
    <s v="tier - 2"/>
    <s v="R1013"/>
    <x v="256"/>
    <x v="256"/>
  </r>
  <r>
    <s v="Id258"/>
    <s v="Mr."/>
    <s v="Jesse G."/>
    <s v="Fine"/>
    <n v="45.52"/>
    <n v="6.04"/>
    <s v="No"/>
    <s v="Yes"/>
    <s v="YES"/>
    <s v="No"/>
    <n v="1"/>
    <x v="0"/>
    <s v="prediabetes"/>
    <s v="6-Nov-1995"/>
    <x v="4"/>
    <n v="2483.7399999999998"/>
    <s v="tier - 3"/>
    <s v="tier - 2"/>
    <s v="R1013"/>
    <x v="257"/>
    <x v="257"/>
  </r>
  <r>
    <s v="Id259"/>
    <s v="Mr."/>
    <s v="Jason"/>
    <s v="Bui"/>
    <n v="52.81"/>
    <n v="5.19"/>
    <s v="No"/>
    <s v="Yes"/>
    <s v="YES"/>
    <s v="No"/>
    <n v="1"/>
    <x v="0"/>
    <s v="normal"/>
    <s v="14-Oct-1995"/>
    <x v="4"/>
    <n v="2494.02"/>
    <s v="tier - 3"/>
    <s v="tier - 1"/>
    <s v="R1011"/>
    <x v="258"/>
    <x v="258"/>
  </r>
  <r>
    <s v="Id260"/>
    <s v="Ms."/>
    <s v="Megan A."/>
    <s v="Riepma"/>
    <n v="33.58"/>
    <n v="5.56"/>
    <s v="No"/>
    <s v="No"/>
    <s v="YES"/>
    <s v="No"/>
    <n v="1"/>
    <x v="0"/>
    <s v="normal"/>
    <s v="9-Jul-1995"/>
    <x v="4"/>
    <n v="2497.04"/>
    <s v="tier - 3"/>
    <s v="tier - 3"/>
    <s v="R1013"/>
    <x v="259"/>
    <x v="259"/>
  </r>
  <r>
    <s v="Id261"/>
    <s v="Mr."/>
    <s v="Luke M"/>
    <s v="Inman"/>
    <n v="30.684999999999999"/>
    <n v="8.23"/>
    <s v="No"/>
    <s v="No"/>
    <s v="YES"/>
    <s v="No"/>
    <n v="0"/>
    <x v="0"/>
    <s v="diabetes"/>
    <s v="15-Oct-1995"/>
    <x v="4"/>
    <n v="2498.41"/>
    <s v="tier - 3"/>
    <s v="tier - 3"/>
    <s v="R1013"/>
    <x v="260"/>
    <x v="260"/>
  </r>
  <r>
    <s v="Id262"/>
    <s v="Ms."/>
    <s v="Jacy D"/>
    <s v="Kruzel"/>
    <n v="37.524999999999999"/>
    <n v="9.0299999999999994"/>
    <s v="No"/>
    <s v="No"/>
    <s v="NO"/>
    <s v="yes"/>
    <n v="2"/>
    <x v="0"/>
    <s v="diabetes"/>
    <s v="6-Sep-2004"/>
    <x v="9"/>
    <n v="2500.9299999999998"/>
    <s v="tier - 2"/>
    <s v="tier - 2"/>
    <s v="R1012"/>
    <x v="261"/>
    <x v="261"/>
  </r>
  <r>
    <s v="Id263"/>
    <s v="Mr."/>
    <s v="Simon G."/>
    <s v="Lindsay"/>
    <n v="34.5"/>
    <n v="4.07"/>
    <s v="No"/>
    <s v="No"/>
    <s v="YES"/>
    <s v="yes"/>
    <n v="0"/>
    <x v="0"/>
    <s v="normal"/>
    <s v="5-Aug-1991"/>
    <x v="14"/>
    <n v="2510.79"/>
    <s v="tier - 2"/>
    <s v="tier - 1"/>
    <s v="R1013"/>
    <x v="262"/>
    <x v="262"/>
  </r>
  <r>
    <s v="Id264"/>
    <s v="Ms."/>
    <s v="Ainsley E."/>
    <s v="Land"/>
    <n v="28.16"/>
    <n v="5.77"/>
    <s v="No"/>
    <s v="No"/>
    <s v="YES"/>
    <s v="No"/>
    <n v="2"/>
    <x v="1"/>
    <s v="prediabetes"/>
    <s v="2-Nov-1997"/>
    <x v="6"/>
    <n v="2523.17"/>
    <s v="tier - 3"/>
    <s v="tier - 1"/>
    <s v="R1012"/>
    <x v="263"/>
    <x v="263"/>
  </r>
  <r>
    <s v="Id265"/>
    <s v="Ms."/>
    <s v="Erica A."/>
    <s v="Brecher"/>
    <n v="30.02"/>
    <n v="5.98"/>
    <s v="No"/>
    <s v="Yes"/>
    <s v="YES"/>
    <s v="No"/>
    <n v="1"/>
    <x v="0"/>
    <s v="prediabetes"/>
    <s v="25-Aug-2000"/>
    <x v="10"/>
    <n v="2527.8200000000002"/>
    <s v="tier - 2"/>
    <s v="tier - 3"/>
    <s v="R1012"/>
    <x v="264"/>
    <x v="264"/>
  </r>
  <r>
    <s v="Id266"/>
    <s v="Mr."/>
    <s v="Erik"/>
    <s v="Debolt"/>
    <n v="37.82"/>
    <n v="6.01"/>
    <s v="No"/>
    <s v="No"/>
    <s v="YES"/>
    <s v="No"/>
    <n v="0"/>
    <x v="0"/>
    <s v="prediabetes"/>
    <s v="28-Jul-1997"/>
    <x v="6"/>
    <n v="2534.39"/>
    <s v="tier - 3"/>
    <s v="tier - 3"/>
    <s v="R1012"/>
    <x v="265"/>
    <x v="265"/>
  </r>
  <r>
    <s v="Id267"/>
    <s v="Ms."/>
    <s v="Erin C."/>
    <s v="Oswalt"/>
    <n v="33.14"/>
    <n v="5.67"/>
    <s v="No"/>
    <s v="No"/>
    <s v="YES"/>
    <s v="yes"/>
    <n v="0"/>
    <x v="0"/>
    <s v="normal"/>
    <s v="1-Oct-1990"/>
    <x v="16"/>
    <n v="2540.39"/>
    <s v="tier - 2"/>
    <s v="tier - 2"/>
    <s v="R1013"/>
    <x v="266"/>
    <x v="266"/>
  </r>
  <r>
    <s v="Id268"/>
    <s v="Ms."/>
    <s v="Adrienne"/>
    <s v="Boyd"/>
    <n v="25.14"/>
    <n v="6.02"/>
    <s v="No"/>
    <s v="Yes"/>
    <s v="YES"/>
    <s v="yes"/>
    <n v="1"/>
    <x v="1"/>
    <s v="prediabetes"/>
    <s v="17-Nov-1991"/>
    <x v="14"/>
    <n v="2545.6799999999998"/>
    <s v="tier - 2"/>
    <s v="tier - 1"/>
    <s v="R1013"/>
    <x v="267"/>
    <x v="267"/>
  </r>
  <r>
    <s v="Id269"/>
    <s v="Mr."/>
    <s v="Adam"/>
    <s v="Bulewich"/>
    <n v="20.18"/>
    <n v="11.19"/>
    <s v="No"/>
    <s v="No"/>
    <s v="YES"/>
    <s v="No"/>
    <n v="0"/>
    <x v="2"/>
    <s v="diabetes"/>
    <s v="11-Oct-2002"/>
    <x v="5"/>
    <n v="2566.4699999999998"/>
    <s v="tier - 2"/>
    <s v="tier - 3"/>
    <s v="R1013"/>
    <x v="268"/>
    <x v="268"/>
  </r>
  <r>
    <s v="Id270"/>
    <s v="Mr."/>
    <s v="Yutaka"/>
    <s v="Fukuda"/>
    <n v="44.36"/>
    <n v="5.1100000000000003"/>
    <s v="No"/>
    <s v="No"/>
    <s v="YES"/>
    <s v="No"/>
    <n v="0"/>
    <x v="0"/>
    <s v="normal"/>
    <s v="20-Jul-2002"/>
    <x v="5"/>
    <n v="2585.04"/>
    <s v="tier - 2"/>
    <s v="tier - 2"/>
    <s v="R1021"/>
    <x v="269"/>
    <x v="269"/>
  </r>
  <r>
    <s v="Id271"/>
    <s v="Mr."/>
    <s v="Tyler M"/>
    <s v="Phillips"/>
    <n v="23.82"/>
    <n v="10.85"/>
    <s v="No"/>
    <s v="No"/>
    <s v="YES"/>
    <s v="yes"/>
    <n v="0"/>
    <x v="2"/>
    <s v="diabetes"/>
    <s v="15-Oct-2001"/>
    <x v="3"/>
    <n v="2585.27"/>
    <s v="tier - 2"/>
    <s v="tier - 3"/>
    <s v="R1011"/>
    <x v="270"/>
    <x v="270"/>
  </r>
  <r>
    <s v="Id272"/>
    <s v="Mr."/>
    <s v="Stephen"/>
    <s v="Maddison"/>
    <n v="45"/>
    <n v="5.24"/>
    <s v="No"/>
    <s v="No"/>
    <s v="YES"/>
    <s v="yes"/>
    <n v="1"/>
    <x v="0"/>
    <s v="normal"/>
    <s v="28-Jul-2001"/>
    <x v="3"/>
    <n v="2585.85"/>
    <s v="tier - 2"/>
    <s v="tier - 2"/>
    <s v="R1024"/>
    <x v="271"/>
    <x v="271"/>
  </r>
  <r>
    <s v="Id273"/>
    <s v="Mr."/>
    <s v="Andrew B."/>
    <s v="Lockwood"/>
    <n v="26.62"/>
    <n v="10.08"/>
    <s v="No"/>
    <s v="No"/>
    <s v="YES"/>
    <s v="No"/>
    <n v="0"/>
    <x v="1"/>
    <s v="diabetes"/>
    <s v="26-Aug-2001"/>
    <x v="3"/>
    <n v="2597.7800000000002"/>
    <s v="tier - 2"/>
    <s v="tier - 1"/>
    <s v="R1011"/>
    <x v="272"/>
    <x v="272"/>
  </r>
  <r>
    <s v="Id274"/>
    <s v="Mr."/>
    <s v="James"/>
    <s v="Defilippi"/>
    <n v="32.67"/>
    <n v="10.97"/>
    <s v="No"/>
    <s v="No"/>
    <s v="YES"/>
    <s v="yes"/>
    <n v="0"/>
    <x v="0"/>
    <s v="diabetes"/>
    <s v="26-Aug-1997"/>
    <x v="6"/>
    <n v="2632.99"/>
    <s v="tier - 2"/>
    <s v="tier - 1"/>
    <s v="R1011"/>
    <x v="273"/>
    <x v="273"/>
  </r>
  <r>
    <s v="Id275"/>
    <s v="Mr."/>
    <s v="Shawn P."/>
    <s v="Jackson"/>
    <n v="44.44"/>
    <n v="4.9000000000000004"/>
    <s v="No"/>
    <s v="No"/>
    <s v="YES"/>
    <s v="yes"/>
    <n v="1"/>
    <x v="0"/>
    <s v="normal"/>
    <s v="24-Jun-2000"/>
    <x v="10"/>
    <n v="2639.04"/>
    <s v="tier - 2"/>
    <s v="tier - 2"/>
    <s v="R1012"/>
    <x v="274"/>
    <x v="274"/>
  </r>
  <r>
    <s v="Id276"/>
    <s v="Mr."/>
    <s v="Matt"/>
    <s v="Ozahowski"/>
    <n v="28.31"/>
    <n v="5.33"/>
    <s v="No"/>
    <s v="No"/>
    <s v="YES"/>
    <s v="No"/>
    <n v="0"/>
    <x v="1"/>
    <s v="normal"/>
    <s v="9-Dec-2000"/>
    <x v="10"/>
    <n v="2643.27"/>
    <s v="tier - 2"/>
    <s v="tier - 1"/>
    <s v="R1012"/>
    <x v="275"/>
    <x v="275"/>
  </r>
  <r>
    <s v="Id277"/>
    <s v="Mr."/>
    <s v="Nathaniel"/>
    <s v="Guthals"/>
    <n v="25.05"/>
    <n v="4.6100000000000003"/>
    <s v="No"/>
    <s v="No"/>
    <s v="YES"/>
    <s v="No"/>
    <n v="2"/>
    <x v="1"/>
    <s v="normal"/>
    <s v="5-Aug-1996"/>
    <x v="8"/>
    <n v="2680.95"/>
    <s v="tier - 3"/>
    <s v="tier - 2"/>
    <s v="R1012"/>
    <x v="276"/>
    <x v="276"/>
  </r>
  <r>
    <s v="Id278"/>
    <s v="Mr."/>
    <s v="Kevin D."/>
    <s v="Yates"/>
    <n v="28.34"/>
    <n v="8.18"/>
    <s v="No"/>
    <s v="No"/>
    <s v="YES"/>
    <s v="No"/>
    <n v="0"/>
    <x v="1"/>
    <s v="diabetes"/>
    <s v="17-Sep-1994"/>
    <x v="11"/>
    <n v="2684.69"/>
    <s v="tier - 2"/>
    <s v="tier - 2"/>
    <s v="R1013"/>
    <x v="277"/>
    <x v="277"/>
  </r>
  <r>
    <s v="Id279"/>
    <s v="Ms."/>
    <s v="Joan"/>
    <s v="Samuelson"/>
    <n v="17.765000000000001"/>
    <n v="5.62"/>
    <s v="No"/>
    <s v="No"/>
    <s v="YES"/>
    <s v="No"/>
    <n v="0"/>
    <x v="3"/>
    <s v="normal"/>
    <s v="2-Oct-1994"/>
    <x v="11"/>
    <n v="2689.5"/>
    <s v="tier - 3"/>
    <s v="tier - 2"/>
    <s v="R1013"/>
    <x v="278"/>
    <x v="278"/>
  </r>
  <r>
    <s v="Id280"/>
    <s v="Mr."/>
    <s v="Christopher A"/>
    <s v="Lemos"/>
    <n v="36.119999999999997"/>
    <n v="5.82"/>
    <s v="No"/>
    <s v="No"/>
    <s v="YES"/>
    <s v="No"/>
    <n v="0"/>
    <x v="0"/>
    <s v="prediabetes"/>
    <s v="11-Jun-1999"/>
    <x v="7"/>
    <n v="2690.11"/>
    <s v="tier - 2"/>
    <s v="tier - 2"/>
    <s v="R1012"/>
    <x v="279"/>
    <x v="279"/>
  </r>
  <r>
    <s v="Id281"/>
    <s v="Ms."/>
    <s v="Kacy L."/>
    <s v="Seynders"/>
    <n v="23.19"/>
    <n v="7.66"/>
    <s v="No"/>
    <s v="No"/>
    <s v="YES"/>
    <s v="No"/>
    <n v="0"/>
    <x v="2"/>
    <s v="diabetes"/>
    <s v="13-Jun-1996"/>
    <x v="8"/>
    <n v="2699.57"/>
    <s v="tier - 2"/>
    <s v="tier - 1"/>
    <s v="R1012"/>
    <x v="280"/>
    <x v="280"/>
  </r>
  <r>
    <s v="Id282"/>
    <s v="Mr."/>
    <s v="Benjamin H."/>
    <s v="Saunders"/>
    <n v="35.99"/>
    <n v="4.2300000000000004"/>
    <s v="No"/>
    <s v="No"/>
    <s v="YES"/>
    <s v="No"/>
    <n v="0"/>
    <x v="0"/>
    <s v="normal"/>
    <s v="17-Jul-2003"/>
    <x v="12"/>
    <n v="2709.11"/>
    <s v="tier - 2"/>
    <s v="tier - 2"/>
    <s v="R1012"/>
    <x v="281"/>
    <x v="281"/>
  </r>
  <r>
    <s v="Id283"/>
    <s v="Mr."/>
    <s v="Xaviour J."/>
    <s v="Walker"/>
    <n v="30.25"/>
    <n v="5.58"/>
    <s v="No"/>
    <s v="Yes"/>
    <s v="YES"/>
    <s v="No"/>
    <n v="1"/>
    <x v="0"/>
    <s v="normal"/>
    <s v="21-Nov-2003"/>
    <x v="12"/>
    <n v="2709.24"/>
    <s v="tier - 2"/>
    <s v="tier - 2"/>
    <s v="R1012"/>
    <x v="282"/>
    <x v="282"/>
  </r>
  <r>
    <s v="Id284"/>
    <s v="Mr."/>
    <s v="Michael T."/>
    <s v="Lam"/>
    <n v="26.24"/>
    <n v="6.26"/>
    <s v="No"/>
    <s v="No"/>
    <s v="YES"/>
    <s v="yes"/>
    <n v="0"/>
    <x v="1"/>
    <s v="prediabetes"/>
    <s v="1-Dec-2003"/>
    <x v="12"/>
    <n v="2710.83"/>
    <s v="tier - 2"/>
    <s v="tier - 3"/>
    <s v="R1012"/>
    <x v="283"/>
    <x v="283"/>
  </r>
  <r>
    <s v="Id285"/>
    <s v="Mr."/>
    <s v="Bradley"/>
    <s v="Sweigart"/>
    <n v="31.36"/>
    <n v="10.6"/>
    <s v="No"/>
    <s v="No"/>
    <s v="YES"/>
    <s v="yes"/>
    <n v="0"/>
    <x v="0"/>
    <s v="diabetes"/>
    <s v="6-Aug-2003"/>
    <x v="12"/>
    <n v="2719.28"/>
    <s v="tier - 2"/>
    <s v="tier - 2"/>
    <s v="R1012"/>
    <x v="284"/>
    <x v="284"/>
  </r>
  <r>
    <s v="Id286"/>
    <s v="Ms."/>
    <s v="Andrea"/>
    <s v="Sieczkowski"/>
    <n v="25.69"/>
    <n v="4.78"/>
    <s v="No"/>
    <s v="No"/>
    <s v="YES"/>
    <s v="yes"/>
    <n v="0"/>
    <x v="1"/>
    <s v="normal"/>
    <s v="30-Oct-1997"/>
    <x v="6"/>
    <n v="2721.32"/>
    <s v="tier - 1"/>
    <s v="tier - 3"/>
    <s v="R1014"/>
    <x v="285"/>
    <x v="285"/>
  </r>
  <r>
    <s v="Id287"/>
    <s v="Ms."/>
    <s v="Nancy M"/>
    <s v="Jurgens"/>
    <n v="25.46"/>
    <n v="6.03"/>
    <s v="No"/>
    <s v="No"/>
    <s v="YES"/>
    <s v="No"/>
    <n v="2"/>
    <x v="1"/>
    <s v="prediabetes"/>
    <s v="20-Aug-1988"/>
    <x v="15"/>
    <n v="2726.06"/>
    <s v="tier - 2"/>
    <s v="tier - 2"/>
    <s v="R1013"/>
    <x v="286"/>
    <x v="286"/>
  </r>
  <r>
    <s v="Id288"/>
    <s v="Mr."/>
    <s v="Matt"/>
    <s v="Hackman"/>
    <n v="31.83"/>
    <n v="11.55"/>
    <s v="No"/>
    <s v="No"/>
    <s v="YES"/>
    <s v="yes"/>
    <n v="1"/>
    <x v="0"/>
    <s v="diabetes"/>
    <s v="6-Oct-1997"/>
    <x v="6"/>
    <n v="2727.4"/>
    <s v="tier - 3"/>
    <s v="tier - 3"/>
    <s v="R1016"/>
    <x v="287"/>
    <x v="287"/>
  </r>
  <r>
    <s v="Id289"/>
    <s v="Mr."/>
    <s v="Lee"/>
    <s v="Klarich"/>
    <n v="24.43"/>
    <n v="7.59"/>
    <s v="No"/>
    <s v="No"/>
    <s v="YES"/>
    <s v="yes"/>
    <n v="1"/>
    <x v="2"/>
    <s v="diabetes"/>
    <s v="3-Dec-2003"/>
    <x v="12"/>
    <n v="2730.11"/>
    <s v="tier - 2"/>
    <s v="tier - 3"/>
    <s v="R1012"/>
    <x v="288"/>
    <x v="288"/>
  </r>
  <r>
    <s v="Id290"/>
    <s v="Mr."/>
    <s v="Chris"/>
    <s v="Schulten"/>
    <n v="41.9"/>
    <n v="4.26"/>
    <s v="No"/>
    <s v="No"/>
    <s v="YES"/>
    <s v="No"/>
    <n v="0"/>
    <x v="0"/>
    <s v="normal"/>
    <s v="17-Dec-2000"/>
    <x v="10"/>
    <n v="2731.91"/>
    <s v="tier - 2"/>
    <s v="tier - 3"/>
    <s v="R1024"/>
    <x v="289"/>
    <x v="289"/>
  </r>
  <r>
    <s v="Id291"/>
    <s v="Mr."/>
    <s v="Erik T."/>
    <s v="Fagerstrom"/>
    <n v="22.88"/>
    <n v="5.9"/>
    <s v="No"/>
    <s v="Yes"/>
    <s v="YES"/>
    <s v="yes"/>
    <n v="1"/>
    <x v="2"/>
    <s v="prediabetes"/>
    <s v="3-Oct-2000"/>
    <x v="10"/>
    <n v="2741.95"/>
    <s v="tier - 2"/>
    <s v="tier - 3"/>
    <s v="R1024"/>
    <x v="290"/>
    <x v="290"/>
  </r>
  <r>
    <s v="Id292"/>
    <s v="Mr."/>
    <s v="Rod W"/>
    <s v="Bien"/>
    <n v="29.734999999999999"/>
    <n v="7.79"/>
    <s v="No"/>
    <s v="No"/>
    <s v="NO"/>
    <s v="No"/>
    <n v="0"/>
    <x v="1"/>
    <s v="diabetes"/>
    <s v="11-Oct-2000"/>
    <x v="10"/>
    <n v="2755.02"/>
    <s v="tier - 2"/>
    <s v="tier - 1"/>
    <s v="R1024"/>
    <x v="291"/>
    <x v="291"/>
  </r>
  <r>
    <s v="Id293"/>
    <s v="Mr."/>
    <s v="Joey"/>
    <s v="Hess"/>
    <n v="40.74"/>
    <n v="5.28"/>
    <s v="No"/>
    <s v="Yes"/>
    <s v="YES"/>
    <s v="No"/>
    <n v="1"/>
    <x v="0"/>
    <s v="normal"/>
    <s v="10-Aug-1997"/>
    <x v="6"/>
    <n v="2758.99"/>
    <s v="tier - 2"/>
    <s v="tier - 1"/>
    <s v="R1012"/>
    <x v="292"/>
    <x v="292"/>
  </r>
  <r>
    <s v="Id294"/>
    <s v="Ms."/>
    <s v="Hillary L."/>
    <s v="Shaw"/>
    <n v="24.14"/>
    <n v="5.87"/>
    <s v="No"/>
    <s v="No"/>
    <s v="YES"/>
    <s v="No"/>
    <n v="2"/>
    <x v="2"/>
    <s v="prediabetes"/>
    <s v="14-Nov-2004"/>
    <x v="9"/>
    <n v="2773.46"/>
    <s v="tier - 2"/>
    <s v="tier - 1"/>
    <s v="R1021"/>
    <x v="293"/>
    <x v="293"/>
  </r>
  <r>
    <s v="Id295"/>
    <s v="Mr."/>
    <s v="Eric J"/>
    <s v="Williams"/>
    <n v="25.15"/>
    <n v="9.08"/>
    <s v="No"/>
    <s v="No"/>
    <s v="YES"/>
    <s v="yes"/>
    <n v="1"/>
    <x v="1"/>
    <s v="diabetes"/>
    <s v="9-Jun-1999"/>
    <x v="7"/>
    <n v="2775.19"/>
    <s v="tier - 2"/>
    <s v="tier - 1"/>
    <s v="R1012"/>
    <x v="294"/>
    <x v="294"/>
  </r>
  <r>
    <s v="Id296"/>
    <s v="Mr."/>
    <s v="Nicolas"/>
    <s v="Menzies"/>
    <n v="28.71"/>
    <n v="5.2"/>
    <s v="No"/>
    <s v="No"/>
    <s v="YES"/>
    <s v="No"/>
    <n v="1"/>
    <x v="1"/>
    <s v="normal"/>
    <s v="29-Aug-1999"/>
    <x v="7"/>
    <n v="2775.19"/>
    <s v="tier - 2"/>
    <s v="tier - 1"/>
    <s v="R1012"/>
    <x v="295"/>
    <x v="295"/>
  </r>
  <r>
    <s v="Id297"/>
    <s v="Mr."/>
    <s v="Marcel"/>
    <s v="Buehler"/>
    <n v="23"/>
    <n v="5.48"/>
    <s v="No"/>
    <s v="No"/>
    <s v="YES"/>
    <s v="No"/>
    <n v="0"/>
    <x v="2"/>
    <s v="normal"/>
    <s v="24-Dec-1999"/>
    <x v="7"/>
    <n v="2789.06"/>
    <s v="tier - 2"/>
    <s v="tier - 3"/>
    <s v="R1012"/>
    <x v="296"/>
    <x v="296"/>
  </r>
  <r>
    <s v="Id298"/>
    <s v="Ms."/>
    <s v="Ashley N"/>
    <s v="Degen"/>
    <n v="36.86"/>
    <n v="11.95"/>
    <s v="No"/>
    <s v="No"/>
    <s v="NO"/>
    <s v="No"/>
    <n v="0"/>
    <x v="0"/>
    <s v="diabetes"/>
    <s v="4-Aug-2004"/>
    <x v="9"/>
    <n v="2801.26"/>
    <s v="tier - 2"/>
    <s v="tier - 3"/>
    <s v="R1013"/>
    <x v="297"/>
    <x v="297"/>
  </r>
  <r>
    <s v="Id299"/>
    <s v="Mr."/>
    <s v="Evan D"/>
    <s v="Arsenault"/>
    <n v="24.25"/>
    <n v="8.6999999999999993"/>
    <s v="No"/>
    <s v="No"/>
    <s v="YES"/>
    <s v="yes"/>
    <n v="1"/>
    <x v="2"/>
    <s v="diabetes"/>
    <s v="23-Sep-2003"/>
    <x v="12"/>
    <n v="2803.7"/>
    <s v="tier - 2"/>
    <s v="tier - 1"/>
    <s v="R1012"/>
    <x v="298"/>
    <x v="298"/>
  </r>
  <r>
    <s v="Id300"/>
    <s v="Ms."/>
    <s v="Krisana"/>
    <s v="Hoff"/>
    <n v="23.85"/>
    <n v="7.84"/>
    <s v="No"/>
    <s v="No"/>
    <s v="YES"/>
    <s v="No"/>
    <n v="0"/>
    <x v="2"/>
    <s v="diabetes"/>
    <s v="1-Oct-2000"/>
    <x v="10"/>
    <n v="2819.51"/>
    <s v="tier - 2"/>
    <s v="tier - 3"/>
    <s v="R1011"/>
    <x v="299"/>
    <x v="299"/>
  </r>
  <r>
    <s v="Id301"/>
    <s v="Mr."/>
    <s v="Kyle"/>
    <s v="Hall"/>
    <n v="40.020000000000003"/>
    <n v="5.19"/>
    <s v="No"/>
    <s v="No"/>
    <s v="YES"/>
    <s v="yes"/>
    <n v="1"/>
    <x v="0"/>
    <s v="normal"/>
    <s v="15-Nov-1998"/>
    <x v="2"/>
    <n v="2842.76"/>
    <s v="tier - 2"/>
    <s v="tier - 3"/>
    <s v="R1012"/>
    <x v="300"/>
    <x v="300"/>
  </r>
  <r>
    <s v="Id302"/>
    <s v="Ms."/>
    <s v="Kate"/>
    <s v="Ashley"/>
    <n v="19.170000000000002"/>
    <n v="8.41"/>
    <s v="No"/>
    <s v="No"/>
    <s v="YES"/>
    <s v="No"/>
    <n v="0"/>
    <x v="2"/>
    <s v="diabetes"/>
    <s v="17-Jun-1998"/>
    <x v="2"/>
    <n v="2850.68"/>
    <s v="tier - 2"/>
    <s v="tier - 3"/>
    <s v="R1012"/>
    <x v="301"/>
    <x v="301"/>
  </r>
  <r>
    <s v="Id303"/>
    <s v="Mr."/>
    <s v="Martin A."/>
    <s v="Rindahl"/>
    <n v="43.53"/>
    <n v="5.86"/>
    <s v="yes"/>
    <s v="No"/>
    <s v="YES"/>
    <s v="yes"/>
    <n v="2"/>
    <x v="0"/>
    <s v="prediabetes"/>
    <s v="4-Sep-1998"/>
    <x v="2"/>
    <n v="2855.44"/>
    <s v="tier - 2"/>
    <s v="tier - 3"/>
    <s v="R1012"/>
    <x v="302"/>
    <x v="302"/>
  </r>
  <r>
    <s v="Id304"/>
    <s v="Ms."/>
    <s v="Stacey"/>
    <s v="Clark"/>
    <n v="46.06"/>
    <n v="4.18"/>
    <s v="yes"/>
    <s v="No"/>
    <s v="YES"/>
    <s v="No"/>
    <n v="1"/>
    <x v="0"/>
    <s v="normal"/>
    <s v="1-Nov-1993"/>
    <x v="1"/>
    <n v="2866.09"/>
    <s v="tier - 3"/>
    <s v="tier - 3"/>
    <s v="R1011"/>
    <x v="303"/>
    <x v="303"/>
  </r>
  <r>
    <s v="Id305"/>
    <s v="Ms."/>
    <s v="Christine"/>
    <s v="Irish"/>
    <n v="29.92"/>
    <n v="11.99"/>
    <s v="No"/>
    <s v="No"/>
    <s v="YES"/>
    <s v="yes"/>
    <n v="2"/>
    <x v="0"/>
    <s v="diabetes"/>
    <s v="12-Aug-1993"/>
    <x v="1"/>
    <n v="2867.12"/>
    <s v="tier - 1"/>
    <s v="tier - 3"/>
    <s v="R1013"/>
    <x v="304"/>
    <x v="304"/>
  </r>
  <r>
    <s v="Id306"/>
    <s v="Ms."/>
    <s v="Sarah C."/>
    <s v="Richardson"/>
    <n v="28.46"/>
    <n v="4.8499999999999996"/>
    <s v="No"/>
    <s v="No"/>
    <s v="YES"/>
    <s v="yes"/>
    <n v="1"/>
    <x v="1"/>
    <s v="normal"/>
    <s v="21-Jun-1996"/>
    <x v="8"/>
    <n v="2897.32"/>
    <s v="tier - 3"/>
    <s v="tier - 3"/>
    <s v="R1016"/>
    <x v="305"/>
    <x v="305"/>
  </r>
  <r>
    <s v="Id307"/>
    <s v="Ms."/>
    <s v="Megan"/>
    <s v="Dewitt"/>
    <n v="24.56"/>
    <n v="6.18"/>
    <s v="No"/>
    <s v="Yes"/>
    <s v="YES"/>
    <s v="yes"/>
    <n v="1"/>
    <x v="2"/>
    <s v="prediabetes"/>
    <s v="14-Jul-2000"/>
    <x v="10"/>
    <n v="2897.46"/>
    <s v="tier - 2"/>
    <s v="tier - 1"/>
    <s v="R1012"/>
    <x v="306"/>
    <x v="306"/>
  </r>
  <r>
    <s v="Id308"/>
    <s v="Mr."/>
    <s v="Jason W"/>
    <s v="Hickman"/>
    <n v="41.19"/>
    <n v="6.37"/>
    <s v="No"/>
    <s v="No"/>
    <s v="YES"/>
    <s v="No"/>
    <n v="0"/>
    <x v="0"/>
    <s v="prediabetes"/>
    <s v="1-Nov-1999"/>
    <x v="7"/>
    <n v="2899.49"/>
    <s v="tier - 2"/>
    <s v="tier - 2"/>
    <s v="R1024"/>
    <x v="307"/>
    <x v="307"/>
  </r>
  <r>
    <s v="Id309"/>
    <s v="Ms."/>
    <s v="Michele"/>
    <s v="Gonzalez"/>
    <n v="18.63"/>
    <n v="9.81"/>
    <s v="No"/>
    <s v="No"/>
    <s v="YES"/>
    <s v="yes"/>
    <n v="2"/>
    <x v="2"/>
    <s v="diabetes"/>
    <s v="24-Oct-1996"/>
    <x v="8"/>
    <n v="2902.91"/>
    <s v="tier - 2"/>
    <s v="tier - 2"/>
    <s v="R1013"/>
    <x v="308"/>
    <x v="308"/>
  </r>
  <r>
    <s v="Id310"/>
    <s v="Ms."/>
    <s v="Nikki"/>
    <s v="Difani"/>
    <n v="26.26"/>
    <n v="11.8"/>
    <s v="No"/>
    <s v="No"/>
    <s v="YES"/>
    <s v="yes"/>
    <n v="1"/>
    <x v="1"/>
    <s v="diabetes"/>
    <s v="13-Jun-1996"/>
    <x v="8"/>
    <n v="2904.09"/>
    <s v="tier - 2"/>
    <s v="tier - 2"/>
    <s v="R1011"/>
    <x v="309"/>
    <x v="309"/>
  </r>
  <r>
    <s v="Id311"/>
    <s v="Mr."/>
    <s v="Philip J."/>
    <s v="Turner"/>
    <n v="22.37"/>
    <n v="5.86"/>
    <s v="No"/>
    <s v="Yes"/>
    <s v="YES"/>
    <s v="yes"/>
    <n v="1"/>
    <x v="2"/>
    <s v="prediabetes"/>
    <s v="5-Jun-2003"/>
    <x v="5"/>
    <n v="2913.57"/>
    <s v="tier - 2"/>
    <s v="tier - 2"/>
    <s v="R1011"/>
    <x v="310"/>
    <x v="310"/>
  </r>
  <r>
    <s v="Id312"/>
    <s v="Mr."/>
    <s v="Bryan L"/>
    <s v="Widmann"/>
    <n v="39.619999999999997"/>
    <n v="4.28"/>
    <s v="No"/>
    <s v="No"/>
    <s v="YES"/>
    <s v="No"/>
    <n v="1"/>
    <x v="0"/>
    <s v="normal"/>
    <s v="30-Jun-1996"/>
    <x v="8"/>
    <n v="2927.06"/>
    <s v="tier - 2"/>
    <s v="tier - 2"/>
    <s v="R1013"/>
    <x v="311"/>
    <x v="311"/>
  </r>
  <r>
    <s v="Id313"/>
    <s v="Mr."/>
    <s v="Timothy F"/>
    <s v="Tunney"/>
    <n v="18.329999999999998"/>
    <n v="4.16"/>
    <s v="No"/>
    <s v="No"/>
    <s v="YES"/>
    <s v="yes"/>
    <n v="0"/>
    <x v="3"/>
    <s v="normal"/>
    <s v="30-Sep-2002"/>
    <x v="5"/>
    <n v="2943.41"/>
    <s v="tier - 2"/>
    <s v="tier - 3"/>
    <s v="R1012"/>
    <x v="312"/>
    <x v="312"/>
  </r>
  <r>
    <s v="Id314"/>
    <s v="Ms."/>
    <s v="Angielyn M"/>
    <s v="San Juan"/>
    <n v="17.11"/>
    <n v="4.9800000000000004"/>
    <s v="No"/>
    <s v="Yes"/>
    <s v="YES"/>
    <s v="yes"/>
    <n v="1"/>
    <x v="3"/>
    <s v="normal"/>
    <s v="24-Sep-1995"/>
    <x v="4"/>
    <n v="2974.13"/>
    <s v="tier - 2"/>
    <s v="tier - 1"/>
    <s v="R1011"/>
    <x v="313"/>
    <x v="313"/>
  </r>
  <r>
    <s v="Id315"/>
    <s v="Ms."/>
    <s v="Jeanie M."/>
    <s v="Croll"/>
    <n v="43.5"/>
    <n v="6.38"/>
    <s v="yes"/>
    <s v="No"/>
    <s v="YES"/>
    <s v="No"/>
    <n v="1"/>
    <x v="0"/>
    <s v="prediabetes"/>
    <s v="18-Jun-1987"/>
    <x v="17"/>
    <n v="2979.52"/>
    <s v="tier - 2"/>
    <s v="tier - 3"/>
    <s v="R1013"/>
    <x v="314"/>
    <x v="314"/>
  </r>
  <r>
    <s v="Id316"/>
    <s v="Mr."/>
    <s v="Greg"/>
    <s v="Rolfes"/>
    <n v="25.364999999999998"/>
    <n v="5.19"/>
    <s v="No"/>
    <s v="No"/>
    <s v="NO"/>
    <s v="No"/>
    <n v="2"/>
    <x v="1"/>
    <s v="normal"/>
    <s v="20-Nov-1991"/>
    <x v="14"/>
    <n v="2985.67"/>
    <s v="tier - 2"/>
    <s v="tier - 2"/>
    <s v="R1013"/>
    <x v="315"/>
    <x v="315"/>
  </r>
  <r>
    <s v="Id317"/>
    <s v="Mr."/>
    <s v="John"/>
    <s v="Hinkle"/>
    <n v="28.594999999999999"/>
    <n v="10.210000000000001"/>
    <s v="No"/>
    <s v="No"/>
    <s v="NO"/>
    <s v="No"/>
    <n v="0"/>
    <x v="1"/>
    <s v="diabetes"/>
    <s v="15-Dec-2002"/>
    <x v="5"/>
    <n v="3012.22"/>
    <s v="tier - 2"/>
    <s v="tier - 3"/>
    <s v="R1012"/>
    <x v="316"/>
    <x v="316"/>
  </r>
  <r>
    <s v="Id318"/>
    <s v="Mr."/>
    <s v="Aliaksandr"/>
    <s v="Leuchanka"/>
    <n v="29.83"/>
    <n v="9.6999999999999993"/>
    <s v="No"/>
    <s v="Yes"/>
    <s v="YES"/>
    <s v="yes"/>
    <n v="1"/>
    <x v="1"/>
    <s v="diabetes"/>
    <s v="28-Sep-1988"/>
    <x v="15"/>
    <n v="3018.04"/>
    <s v="tier - 2"/>
    <s v="tier - 2"/>
    <s v="R1012"/>
    <x v="317"/>
    <x v="317"/>
  </r>
  <r>
    <s v="Id319"/>
    <s v="Mr."/>
    <s v="Jason M."/>
    <s v="Ayr"/>
    <n v="24.7"/>
    <n v="10.25"/>
    <s v="No"/>
    <s v="No"/>
    <s v="NO"/>
    <s v="No"/>
    <n v="3"/>
    <x v="2"/>
    <s v="diabetes"/>
    <s v="19-Dec-1997"/>
    <x v="6"/>
    <n v="3021.81"/>
    <s v="tier - 2"/>
    <s v="tier - 3"/>
    <s v="R1012"/>
    <x v="318"/>
    <x v="318"/>
  </r>
  <r>
    <s v="Id320"/>
    <s v="Ms."/>
    <s v="Sheera K"/>
    <s v="Siegel"/>
    <n v="17.940000000000001"/>
    <n v="9.77"/>
    <s v="No"/>
    <s v="No"/>
    <s v="YES"/>
    <s v="No"/>
    <n v="0"/>
    <x v="3"/>
    <s v="diabetes"/>
    <s v="15-Sep-1998"/>
    <x v="2"/>
    <n v="3044.21"/>
    <s v="tier - 2"/>
    <s v="tier - 3"/>
    <s v="R1024"/>
    <x v="319"/>
    <x v="319"/>
  </r>
  <r>
    <s v="Id321"/>
    <s v="Ms."/>
    <s v="Janice"/>
    <s v="Penrose"/>
    <n v="21.08"/>
    <n v="4.83"/>
    <s v="No"/>
    <s v="Yes"/>
    <s v="YES"/>
    <s v="No"/>
    <n v="1"/>
    <x v="2"/>
    <s v="normal"/>
    <s v="9-Aug-1998"/>
    <x v="2"/>
    <n v="3046.06"/>
    <s v="tier - 2"/>
    <s v="tier - 1"/>
    <s v="R1023"/>
    <x v="320"/>
    <x v="320"/>
  </r>
  <r>
    <s v="Id322"/>
    <s v="Mr."/>
    <s v="Timothy G."/>
    <s v="Schuler"/>
    <n v="37.715000000000003"/>
    <n v="10.86"/>
    <s v="No"/>
    <s v="No"/>
    <s v="NO"/>
    <s v="yes"/>
    <n v="0"/>
    <x v="0"/>
    <s v="diabetes"/>
    <s v="22-Dec-1997"/>
    <x v="6"/>
    <n v="3051.73"/>
    <s v="tier - 2"/>
    <s v="tier - 2"/>
    <s v="R1011"/>
    <x v="321"/>
    <x v="321"/>
  </r>
  <r>
    <s v="Id323"/>
    <s v="Mr."/>
    <s v="Alan R"/>
    <s v="Walker"/>
    <n v="22.39"/>
    <n v="9.5299999999999994"/>
    <s v="No"/>
    <s v="No"/>
    <s v="YES"/>
    <s v="yes"/>
    <n v="0"/>
    <x v="2"/>
    <s v="diabetes"/>
    <s v="21-Jun-2002"/>
    <x v="5"/>
    <n v="3056.39"/>
    <s v="tier - 2"/>
    <s v="tier - 3"/>
    <s v="R1013"/>
    <x v="322"/>
    <x v="322"/>
  </r>
  <r>
    <s v="Id324"/>
    <s v="Mr."/>
    <s v="Michael"/>
    <s v="Stange"/>
    <n v="28.78"/>
    <n v="5.68"/>
    <s v="No"/>
    <s v="No"/>
    <s v="YES"/>
    <s v="No"/>
    <n v="0"/>
    <x v="1"/>
    <s v="normal"/>
    <s v="26-Sep-1994"/>
    <x v="11"/>
    <n v="3062.51"/>
    <s v="tier - 3"/>
    <s v="tier - 1"/>
    <s v="R1012"/>
    <x v="323"/>
    <x v="323"/>
  </r>
  <r>
    <s v="Id325"/>
    <s v="Ms."/>
    <s v="Marie-France"/>
    <s v="Roy"/>
    <n v="18.329999999999998"/>
    <n v="5.57"/>
    <s v="No"/>
    <s v="No"/>
    <s v="YES"/>
    <s v="yes"/>
    <n v="0"/>
    <x v="3"/>
    <s v="normal"/>
    <s v="1-Oct-1989"/>
    <x v="13"/>
    <n v="3065.49"/>
    <s v="tier - 2"/>
    <s v="tier - 1"/>
    <s v="R1012"/>
    <x v="324"/>
    <x v="324"/>
  </r>
  <r>
    <s v="Id326"/>
    <s v="Mr."/>
    <s v="Erik F."/>
    <s v="Potere"/>
    <n v="26.39"/>
    <n v="4.58"/>
    <s v="No"/>
    <s v="No"/>
    <s v="YES"/>
    <s v="yes"/>
    <n v="1"/>
    <x v="1"/>
    <s v="normal"/>
    <s v="10-Sep-1995"/>
    <x v="4"/>
    <n v="3070.81"/>
    <s v="tier - 3"/>
    <s v="tier - 1"/>
    <s v="R1017"/>
    <x v="325"/>
    <x v="325"/>
  </r>
  <r>
    <s v="Id327"/>
    <s v="Mr."/>
    <s v="Andrew"/>
    <s v="Podgurski"/>
    <n v="19.260000000000002"/>
    <n v="8.9600000000000009"/>
    <s v="No"/>
    <s v="No"/>
    <s v="YES"/>
    <s v="yes"/>
    <n v="1"/>
    <x v="2"/>
    <s v="diabetes"/>
    <s v="13-Oct-2001"/>
    <x v="3"/>
    <n v="3077.1"/>
    <s v="tier - 2"/>
    <s v="tier - 1"/>
    <s v="R1012"/>
    <x v="326"/>
    <x v="326"/>
  </r>
  <r>
    <s v="Id328"/>
    <s v="Mr."/>
    <s v="Anthony"/>
    <s v="Diamond"/>
    <n v="26.92"/>
    <n v="6.09"/>
    <s v="No"/>
    <s v="No"/>
    <s v="YES"/>
    <s v="No"/>
    <n v="0"/>
    <x v="1"/>
    <s v="prediabetes"/>
    <s v="1-Aug-1987"/>
    <x v="17"/>
    <n v="3088.06"/>
    <s v="tier - 2"/>
    <s v="tier - 2"/>
    <s v="R1013"/>
    <x v="327"/>
    <x v="327"/>
  </r>
  <r>
    <s v="Id329"/>
    <s v="Mr."/>
    <s v="Chris"/>
    <s v="Sallade"/>
    <n v="19.73"/>
    <n v="4.3600000000000003"/>
    <s v="No"/>
    <s v="No"/>
    <s v="YES"/>
    <s v="No"/>
    <n v="0"/>
    <x v="2"/>
    <s v="normal"/>
    <s v="25-Jun-1999"/>
    <x v="7"/>
    <n v="3128.35"/>
    <s v="tier - 2"/>
    <s v="tier - 3"/>
    <s v="R1021"/>
    <x v="328"/>
    <x v="328"/>
  </r>
  <r>
    <s v="Id330"/>
    <s v="Mr."/>
    <s v="Yu"/>
    <s v="Zhang"/>
    <n v="23.56"/>
    <n v="11.74"/>
    <s v="No"/>
    <s v="No"/>
    <s v="YES"/>
    <s v="yes"/>
    <n v="0"/>
    <x v="2"/>
    <s v="diabetes"/>
    <s v="10-Jul-1994"/>
    <x v="11"/>
    <n v="3161.45"/>
    <s v="tier - 2"/>
    <s v="tier - 1"/>
    <s v="R1011"/>
    <x v="329"/>
    <x v="329"/>
  </r>
  <r>
    <s v="Id331"/>
    <s v="Mr."/>
    <s v="Caleb N"/>
    <s v="Chatfield"/>
    <n v="37.67"/>
    <n v="5.89"/>
    <s v="No"/>
    <s v="No"/>
    <s v="YES"/>
    <s v="No"/>
    <n v="1"/>
    <x v="0"/>
    <s v="prediabetes"/>
    <s v="25-Sep-1993"/>
    <x v="1"/>
    <n v="3162.02"/>
    <s v="tier - 2"/>
    <s v="tier - 3"/>
    <s v="R1013"/>
    <x v="330"/>
    <x v="330"/>
  </r>
  <r>
    <s v="Id332"/>
    <s v="Mr."/>
    <s v="Jason M."/>
    <s v="Bruns"/>
    <n v="18.73"/>
    <n v="10.64"/>
    <s v="No"/>
    <s v="No"/>
    <s v="YES"/>
    <s v="No"/>
    <n v="2"/>
    <x v="2"/>
    <s v="diabetes"/>
    <s v="29-Aug-2001"/>
    <x v="3"/>
    <n v="3167.46"/>
    <s v="tier - 2"/>
    <s v="tier - 3"/>
    <s v="R1024"/>
    <x v="331"/>
    <x v="331"/>
  </r>
  <r>
    <s v="Id333"/>
    <s v="Ms."/>
    <s v="Angela R"/>
    <s v="Yochum"/>
    <n v="33.090000000000003"/>
    <n v="6.06"/>
    <s v="No"/>
    <s v="Yes"/>
    <s v="YES"/>
    <s v="No"/>
    <n v="1"/>
    <x v="0"/>
    <s v="prediabetes"/>
    <s v="25-Oct-1994"/>
    <x v="11"/>
    <n v="3171.61"/>
    <s v="tier - 2"/>
    <s v="tier - 3"/>
    <s v="R1013"/>
    <x v="332"/>
    <x v="332"/>
  </r>
  <r>
    <s v="Id334"/>
    <s v="Mr."/>
    <s v="Keith J"/>
    <s v="Freeburn"/>
    <n v="18.329999999999998"/>
    <n v="7.46"/>
    <s v="No"/>
    <s v="No"/>
    <s v="YES"/>
    <s v="yes"/>
    <n v="1"/>
    <x v="3"/>
    <s v="diabetes"/>
    <s v="6-Jul-1994"/>
    <x v="11"/>
    <n v="3172.02"/>
    <s v="tier - 2"/>
    <s v="tier - 1"/>
    <s v="R1011"/>
    <x v="333"/>
    <x v="333"/>
  </r>
  <r>
    <s v="Id335"/>
    <s v="Ms."/>
    <s v="Emma"/>
    <s v="Spencer"/>
    <n v="27.74"/>
    <n v="4.68"/>
    <s v="No"/>
    <s v="No"/>
    <s v="YES"/>
    <s v="yes"/>
    <n v="2"/>
    <x v="1"/>
    <s v="normal"/>
    <s v="14-Aug-1996"/>
    <x v="8"/>
    <n v="3176.29"/>
    <s v="tier - 2"/>
    <s v="tier - 2"/>
    <s v="R1012"/>
    <x v="334"/>
    <x v="334"/>
  </r>
  <r>
    <s v="Id336"/>
    <s v="Mr."/>
    <s v="Nathan A"/>
    <s v="Jarosik"/>
    <n v="24.2"/>
    <n v="6.15"/>
    <s v="No"/>
    <s v="No"/>
    <s v="YES"/>
    <s v="No"/>
    <n v="1"/>
    <x v="2"/>
    <s v="prediabetes"/>
    <s v="3-Jul-1996"/>
    <x v="8"/>
    <n v="3176.82"/>
    <s v="tier - 2"/>
    <s v="tier - 1"/>
    <s v="R1012"/>
    <x v="335"/>
    <x v="335"/>
  </r>
  <r>
    <s v="Id337"/>
    <s v="Ms."/>
    <s v="Kathryn"/>
    <s v="Heinzen"/>
    <n v="22.03"/>
    <n v="4.28"/>
    <s v="No"/>
    <s v="No"/>
    <s v="YES"/>
    <s v="yes"/>
    <n v="0"/>
    <x v="2"/>
    <s v="normal"/>
    <s v="23-Sep-2000"/>
    <x v="10"/>
    <n v="3179.96"/>
    <s v="tier - 2"/>
    <s v="tier - 2"/>
    <s v="R1012"/>
    <x v="336"/>
    <x v="336"/>
  </r>
  <r>
    <s v="Id338"/>
    <s v="Ms."/>
    <s v="Elizabeth H."/>
    <s v="Kelley"/>
    <n v="26.885000000000002"/>
    <n v="9.86"/>
    <s v="No"/>
    <s v="No"/>
    <s v="YES"/>
    <s v="No"/>
    <n v="3"/>
    <x v="1"/>
    <s v="diabetes"/>
    <s v="2-Sep-2001"/>
    <x v="3"/>
    <n v="3180.51"/>
    <s v="tier - 2"/>
    <s v="tier - 2"/>
    <s v="R1013"/>
    <x v="337"/>
    <x v="337"/>
  </r>
  <r>
    <s v="Id339"/>
    <s v="Mr."/>
    <s v="Ben"/>
    <s v="Thacker"/>
    <n v="16.36"/>
    <n v="11.19"/>
    <s v="No"/>
    <s v="No"/>
    <s v="YES"/>
    <s v="No"/>
    <n v="0"/>
    <x v="3"/>
    <s v="diabetes"/>
    <s v="11-Oct-1996"/>
    <x v="8"/>
    <n v="3201.25"/>
    <s v="tier - 2"/>
    <s v="tier - 3"/>
    <s v="R1012"/>
    <x v="338"/>
    <x v="338"/>
  </r>
  <r>
    <s v="Id340"/>
    <s v="Ms."/>
    <s v="Cheryl A"/>
    <s v="Jeseritz"/>
    <n v="32.299999999999997"/>
    <n v="4.8899999999999997"/>
    <s v="No"/>
    <s v="Yes"/>
    <s v="NO"/>
    <s v="yes"/>
    <n v="1"/>
    <x v="0"/>
    <s v="normal"/>
    <s v="5-Jul-1997"/>
    <x v="6"/>
    <n v="3206.49"/>
    <s v="tier - 2"/>
    <s v="tier - 3"/>
    <s v="R1024"/>
    <x v="339"/>
    <x v="339"/>
  </r>
  <r>
    <s v="Id341"/>
    <s v="Ms."/>
    <s v="Kimberly A"/>
    <s v="Hohman"/>
    <n v="16.05"/>
    <n v="4.3499999999999996"/>
    <s v="No"/>
    <s v="No"/>
    <s v="YES"/>
    <s v="yes"/>
    <n v="0"/>
    <x v="3"/>
    <s v="normal"/>
    <s v="22-Dec-1997"/>
    <x v="6"/>
    <n v="3208.79"/>
    <s v="tier - 2"/>
    <s v="tier - 3"/>
    <s v="R1011"/>
    <x v="340"/>
    <x v="340"/>
  </r>
  <r>
    <s v="Id342"/>
    <s v="Ms."/>
    <s v="Cynthia"/>
    <s v="Hill"/>
    <n v="29.07"/>
    <n v="8.66"/>
    <s v="No"/>
    <s v="No"/>
    <s v="YES"/>
    <s v="yes"/>
    <n v="2"/>
    <x v="1"/>
    <s v="diabetes"/>
    <s v="6-Jul-1997"/>
    <x v="6"/>
    <n v="3213.62"/>
    <s v="tier - 2"/>
    <s v="tier - 2"/>
    <s v="R1024"/>
    <x v="341"/>
    <x v="341"/>
  </r>
  <r>
    <s v="Id343"/>
    <s v="Ms."/>
    <s v="Jessica"/>
    <s v="Kuepfer"/>
    <n v="17.43"/>
    <n v="8.64"/>
    <s v="No"/>
    <s v="No"/>
    <s v="YES"/>
    <s v="No"/>
    <n v="0"/>
    <x v="3"/>
    <s v="diabetes"/>
    <s v="2-Aug-1997"/>
    <x v="6"/>
    <n v="3227.12"/>
    <s v="tier - 2"/>
    <s v="tier - 3"/>
    <s v="R1013"/>
    <x v="342"/>
    <x v="342"/>
  </r>
  <r>
    <s v="Id344"/>
    <s v="Mr."/>
    <s v="Bruce"/>
    <s v="Kaczmarek"/>
    <n v="19.329999999999998"/>
    <n v="4.2699999999999996"/>
    <s v="No"/>
    <s v="No"/>
    <s v="YES"/>
    <s v="No"/>
    <n v="0"/>
    <x v="2"/>
    <s v="normal"/>
    <s v="2-Sep-1997"/>
    <x v="6"/>
    <n v="3238.44"/>
    <s v="tier - 2"/>
    <s v="tier - 3"/>
    <s v="R1013"/>
    <x v="343"/>
    <x v="343"/>
  </r>
  <r>
    <s v="Id345"/>
    <s v="Ms."/>
    <s v="Allison"/>
    <s v="Pitt"/>
    <n v="30.52"/>
    <n v="4.21"/>
    <s v="No"/>
    <s v="No"/>
    <s v="YES"/>
    <s v="No"/>
    <n v="1"/>
    <x v="0"/>
    <s v="normal"/>
    <s v="13-Nov-1991"/>
    <x v="14"/>
    <n v="3260.2"/>
    <s v="tier - 3"/>
    <s v="tier - 2"/>
    <s v="R1011"/>
    <x v="344"/>
    <x v="344"/>
  </r>
  <r>
    <s v="Id346"/>
    <s v="Mr."/>
    <s v="Alex"/>
    <s v="Lorton"/>
    <n v="39.21"/>
    <n v="5.04"/>
    <s v="No"/>
    <s v="Yes"/>
    <s v="YES"/>
    <s v="No"/>
    <n v="1"/>
    <x v="0"/>
    <s v="normal"/>
    <s v="2-Dec-1994"/>
    <x v="11"/>
    <n v="3268.85"/>
    <s v="tier - 3"/>
    <s v="tier - 1"/>
    <s v="R1016"/>
    <x v="345"/>
    <x v="345"/>
  </r>
  <r>
    <s v="Id347"/>
    <s v="Ms."/>
    <s v="Gabriela"/>
    <s v="Castaneda"/>
    <n v="26.98"/>
    <n v="5.21"/>
    <s v="No"/>
    <s v="No"/>
    <s v="YES"/>
    <s v="yes"/>
    <n v="2"/>
    <x v="1"/>
    <s v="normal"/>
    <s v="1-Jul-1994"/>
    <x v="11"/>
    <n v="3277.16"/>
    <s v="tier - 2"/>
    <s v="tier - 3"/>
    <s v="R1011"/>
    <x v="346"/>
    <x v="346"/>
  </r>
  <r>
    <s v="Id348"/>
    <s v="Ms."/>
    <s v="Sharon"/>
    <s v="Cherop"/>
    <n v="25.84"/>
    <n v="8.83"/>
    <s v="No"/>
    <s v="No"/>
    <s v="NO"/>
    <s v="No"/>
    <n v="0"/>
    <x v="1"/>
    <s v="diabetes"/>
    <s v="6-Oct-2001"/>
    <x v="3"/>
    <n v="3279.87"/>
    <s v="tier - 2"/>
    <s v="tier - 1"/>
    <s v="R1017"/>
    <x v="347"/>
    <x v="347"/>
  </r>
  <r>
    <s v="Id349"/>
    <s v="Mr."/>
    <s v="Jason A"/>
    <s v="Howell"/>
    <n v="28.31"/>
    <n v="8.4700000000000006"/>
    <s v="No"/>
    <s v="No"/>
    <s v="YES"/>
    <s v="yes"/>
    <n v="2"/>
    <x v="1"/>
    <s v="diabetes"/>
    <s v="3-Jul-2003"/>
    <x v="12"/>
    <n v="3280.22"/>
    <s v="tier - 2"/>
    <s v="tier - 3"/>
    <s v="R1011"/>
    <x v="348"/>
    <x v="348"/>
  </r>
  <r>
    <s v="Id350"/>
    <s v="Ms."/>
    <s v="Chelsey C."/>
    <s v="Palmer"/>
    <n v="23.94"/>
    <n v="4.2"/>
    <s v="No"/>
    <s v="No"/>
    <s v="YES"/>
    <s v="No"/>
    <n v="0"/>
    <x v="2"/>
    <s v="normal"/>
    <s v="17-Nov-1996"/>
    <x v="8"/>
    <n v="3292.53"/>
    <s v="tier - 2"/>
    <s v="tier - 2"/>
    <s v="R1012"/>
    <x v="349"/>
    <x v="349"/>
  </r>
  <r>
    <s v="Id351"/>
    <s v="Mr."/>
    <s v="Devon A."/>
    <s v="Olson"/>
    <n v="20.03"/>
    <n v="6.14"/>
    <s v="No"/>
    <s v="No"/>
    <s v="YES"/>
    <s v="yes"/>
    <n v="0"/>
    <x v="2"/>
    <s v="prediabetes"/>
    <s v="5-Dec-2003"/>
    <x v="12"/>
    <n v="3300.7"/>
    <s v="tier - 2"/>
    <s v="tier - 2"/>
    <s v="R1025"/>
    <x v="350"/>
    <x v="350"/>
  </r>
  <r>
    <s v="Id352"/>
    <s v="Ms."/>
    <s v="Joni L"/>
    <s v="Waldron"/>
    <n v="41.42"/>
    <n v="6.07"/>
    <s v="No"/>
    <s v="No"/>
    <s v="NO"/>
    <s v="No"/>
    <n v="0"/>
    <x v="0"/>
    <s v="prediabetes"/>
    <s v="18-Nov-2003"/>
    <x v="12"/>
    <n v="3308.46"/>
    <s v="tier - 2"/>
    <s v="tier - 1"/>
    <s v="R1021"/>
    <x v="351"/>
    <x v="351"/>
  </r>
  <r>
    <s v="Id353"/>
    <s v="Mr."/>
    <s v="Colin"/>
    <s v="Meyer"/>
    <n v="36.67"/>
    <n v="10.210000000000001"/>
    <s v="No"/>
    <s v="No"/>
    <s v="NO"/>
    <s v="No"/>
    <n v="0"/>
    <x v="0"/>
    <s v="diabetes"/>
    <s v="20-Jun-1997"/>
    <x v="6"/>
    <n v="3309.79"/>
    <s v="tier - 3"/>
    <s v="tier - 3"/>
    <s v="R1017"/>
    <x v="352"/>
    <x v="352"/>
  </r>
  <r>
    <s v="Id354"/>
    <s v="Ms."/>
    <s v="Rachael"/>
    <s v="Stack"/>
    <n v="27.645"/>
    <n v="4.6900000000000004"/>
    <s v="No"/>
    <s v="No"/>
    <s v="NO"/>
    <s v="No"/>
    <n v="0"/>
    <x v="1"/>
    <s v="normal"/>
    <s v="1-Sep-1991"/>
    <x v="14"/>
    <n v="3342.79"/>
    <s v="tier - 2"/>
    <s v="tier - 1"/>
    <s v="R1013"/>
    <x v="353"/>
    <x v="353"/>
  </r>
  <r>
    <s v="Id355"/>
    <s v="Ms."/>
    <s v="Maricela"/>
    <s v="Sanchez Y Torres"/>
    <n v="22.72"/>
    <n v="5.71"/>
    <s v="No"/>
    <s v="No"/>
    <s v="YES"/>
    <s v="No"/>
    <n v="0"/>
    <x v="2"/>
    <s v="prediabetes"/>
    <s v="28-Oct-1993"/>
    <x v="1"/>
    <n v="3353.28"/>
    <s v="tier - 2"/>
    <s v="tier - 1"/>
    <s v="R1011"/>
    <x v="354"/>
    <x v="354"/>
  </r>
  <r>
    <s v="Id356"/>
    <s v="Ms."/>
    <s v="Marie"/>
    <s v="Daniels"/>
    <n v="36.520000000000003"/>
    <n v="9.07"/>
    <s v="No"/>
    <s v="Yes"/>
    <s v="NO"/>
    <s v="yes"/>
    <n v="1"/>
    <x v="0"/>
    <s v="diabetes"/>
    <s v="23-Jun-1995"/>
    <x v="4"/>
    <n v="3353.47"/>
    <s v="tier - 2"/>
    <s v="tier - 3"/>
    <s v="R1012"/>
    <x v="355"/>
    <x v="355"/>
  </r>
  <r>
    <s v="Id357"/>
    <s v="Mr."/>
    <s v="Frank"/>
    <s v="Pepp"/>
    <n v="33.96"/>
    <n v="4.99"/>
    <s v="No"/>
    <s v="No"/>
    <s v="YES"/>
    <s v="No"/>
    <n v="0"/>
    <x v="0"/>
    <s v="normal"/>
    <s v="7-Oct-1993"/>
    <x v="1"/>
    <n v="3366.67"/>
    <s v="tier - 2"/>
    <s v="tier - 2"/>
    <s v="R1013"/>
    <x v="356"/>
    <x v="356"/>
  </r>
  <r>
    <s v="Id358"/>
    <s v="Mr."/>
    <s v="Jeffry"/>
    <s v="Buechler"/>
    <n v="26.695"/>
    <n v="8.31"/>
    <s v="No"/>
    <s v="No"/>
    <s v="YES"/>
    <s v="No"/>
    <n v="0"/>
    <x v="1"/>
    <s v="diabetes"/>
    <s v="14-Dec-1996"/>
    <x v="8"/>
    <n v="3378.91"/>
    <s v="tier - 2"/>
    <s v="tier - 1"/>
    <s v="R1011"/>
    <x v="357"/>
    <x v="357"/>
  </r>
  <r>
    <s v="Id359"/>
    <s v="Mr."/>
    <s v="Mike"/>
    <s v="Buenting"/>
    <n v="18.45"/>
    <n v="5.07"/>
    <s v="No"/>
    <s v="No"/>
    <s v="YES"/>
    <s v="yes"/>
    <n v="0"/>
    <x v="3"/>
    <s v="normal"/>
    <s v="13-Nov-1996"/>
    <x v="8"/>
    <n v="3385.4"/>
    <s v="tier - 2"/>
    <s v="tier - 2"/>
    <s v="R1024"/>
    <x v="358"/>
    <x v="358"/>
  </r>
  <r>
    <s v="Id360"/>
    <s v="Mr."/>
    <s v="Rick"/>
    <s v="Evans"/>
    <n v="33.18"/>
    <n v="4.79"/>
    <s v="No"/>
    <s v="No"/>
    <s v="YES"/>
    <s v="No"/>
    <n v="0"/>
    <x v="0"/>
    <s v="normal"/>
    <s v="10-Aug-1996"/>
    <x v="8"/>
    <n v="3392.37"/>
    <s v="tier - 2"/>
    <s v="tier - 3"/>
    <s v="R1013"/>
    <x v="359"/>
    <x v="359"/>
  </r>
  <r>
    <s v="Id361"/>
    <s v="Mr."/>
    <s v="Pierre-Michel"/>
    <s v="Arcand"/>
    <n v="36.1"/>
    <n v="11.39"/>
    <s v="No"/>
    <s v="No"/>
    <s v="NO"/>
    <s v="yes"/>
    <n v="2"/>
    <x v="0"/>
    <s v="diabetes"/>
    <s v="27-Oct-1996"/>
    <x v="8"/>
    <n v="3392.98"/>
    <s v="tier - 2"/>
    <s v="tier - 3"/>
    <s v="R1013"/>
    <x v="360"/>
    <x v="360"/>
  </r>
  <r>
    <s v="Id362"/>
    <s v="Mr."/>
    <s v="Daniel"/>
    <s v="Kesack"/>
    <n v="22.77"/>
    <n v="6"/>
    <s v="No"/>
    <s v="No"/>
    <s v="YES"/>
    <s v="No"/>
    <n v="0"/>
    <x v="2"/>
    <s v="prediabetes"/>
    <s v="16-Jul-2004"/>
    <x v="9"/>
    <n v="3393.36"/>
    <s v="tier - 2"/>
    <s v="tier - 2"/>
    <s v="R1023"/>
    <x v="361"/>
    <x v="361"/>
  </r>
  <r>
    <s v="Id363"/>
    <s v="Mr."/>
    <s v="Brian L."/>
    <s v="Post"/>
    <n v="21.24"/>
    <n v="5.13"/>
    <s v="No"/>
    <s v="No"/>
    <s v="YES"/>
    <s v="No"/>
    <n v="0"/>
    <x v="2"/>
    <s v="normal"/>
    <s v="19-Dec-1996"/>
    <x v="8"/>
    <n v="3410.32"/>
    <s v="tier - 2"/>
    <s v="tier - 2"/>
    <s v="R1011"/>
    <x v="362"/>
    <x v="362"/>
  </r>
  <r>
    <s v="Id364"/>
    <s v="Ms."/>
    <s v="Morgan M."/>
    <s v="Dunne"/>
    <n v="17.600000000000001"/>
    <n v="5.26"/>
    <s v="No"/>
    <s v="No"/>
    <s v="YES"/>
    <s v="yes"/>
    <n v="0"/>
    <x v="3"/>
    <s v="normal"/>
    <s v="26-Dec-2001"/>
    <x v="3"/>
    <n v="3434.38"/>
    <s v="tier - 2"/>
    <s v="tier - 2"/>
    <s v="R1011"/>
    <x v="363"/>
    <x v="363"/>
  </r>
  <r>
    <s v="Id365"/>
    <s v="Ms."/>
    <s v="Caroline"/>
    <s v="Kilel"/>
    <n v="26.29"/>
    <n v="6.84"/>
    <s v="No"/>
    <s v="No"/>
    <s v="YES"/>
    <s v="No"/>
    <n v="0"/>
    <x v="1"/>
    <s v="diabetes"/>
    <s v="27-Aug-1986"/>
    <x v="18"/>
    <n v="3436.5"/>
    <s v="tier - 2"/>
    <s v="tier - 1"/>
    <s v="R1013"/>
    <x v="364"/>
    <x v="364"/>
  </r>
  <r>
    <s v="Id366"/>
    <s v="Mr."/>
    <s v="Drew T."/>
    <s v="Nicholson"/>
    <n v="35.31"/>
    <n v="9.0399999999999991"/>
    <s v="No"/>
    <s v="No"/>
    <s v="NO"/>
    <s v="No"/>
    <n v="0"/>
    <x v="0"/>
    <s v="diabetes"/>
    <s v="20-Jun-2000"/>
    <x v="10"/>
    <n v="3443.06"/>
    <s v="tier - 2"/>
    <s v="tier - 1"/>
    <s v="R1011"/>
    <x v="365"/>
    <x v="365"/>
  </r>
  <r>
    <s v="Id367"/>
    <s v="Mr."/>
    <s v="Austin W"/>
    <s v="Susmann"/>
    <n v="27.04"/>
    <n v="4.0999999999999996"/>
    <s v="No"/>
    <s v="No"/>
    <s v="YES"/>
    <s v="No"/>
    <n v="1"/>
    <x v="1"/>
    <s v="normal"/>
    <s v="14-Sep-1987"/>
    <x v="17"/>
    <n v="3453.77"/>
    <s v="tier - 2"/>
    <s v="tier - 1"/>
    <s v="R1011"/>
    <x v="366"/>
    <x v="366"/>
  </r>
  <r>
    <s v="Id368"/>
    <s v="Ms."/>
    <s v="Berenice"/>
    <s v="Harsh"/>
    <n v="30.23"/>
    <n v="4.2300000000000004"/>
    <s v="No"/>
    <s v="Yes"/>
    <s v="YES"/>
    <s v="yes"/>
    <n v="1"/>
    <x v="0"/>
    <s v="normal"/>
    <s v="29-Jul-2003"/>
    <x v="12"/>
    <n v="3463.51"/>
    <s v="tier - 2"/>
    <s v="tier - 1"/>
    <s v="R1025"/>
    <x v="367"/>
    <x v="367"/>
  </r>
  <r>
    <s v="Id369"/>
    <s v="Mr."/>
    <s v="Kenneth A"/>
    <s v="Pocasangre"/>
    <n v="30.6"/>
    <n v="6.48"/>
    <s v="No"/>
    <s v="Yes"/>
    <s v="YES"/>
    <s v="yes"/>
    <n v="1"/>
    <x v="0"/>
    <s v="diabetes"/>
    <s v="12-Oct-1993"/>
    <x v="1"/>
    <n v="3471.41"/>
    <s v="tier - 2"/>
    <s v="tier - 2"/>
    <s v="R1013"/>
    <x v="368"/>
    <x v="368"/>
  </r>
  <r>
    <s v="Id370"/>
    <s v="Mr."/>
    <s v="Miguel"/>
    <s v="Martinez Lopez"/>
    <n v="26.8"/>
    <n v="5.53"/>
    <s v="No"/>
    <s v="No"/>
    <s v="YES"/>
    <s v="No"/>
    <n v="1"/>
    <x v="1"/>
    <s v="normal"/>
    <s v="26-Jun-2004"/>
    <x v="9"/>
    <n v="3481.87"/>
    <s v="tier - 2"/>
    <s v="tier - 3"/>
    <s v="R1016"/>
    <x v="369"/>
    <x v="369"/>
  </r>
  <r>
    <s v="Id371"/>
    <s v="Ms."/>
    <s v="Hadley T."/>
    <s v="Riegel"/>
    <n v="16.86"/>
    <n v="4.07"/>
    <s v="No"/>
    <s v="No"/>
    <s v="YES"/>
    <s v="yes"/>
    <n v="0"/>
    <x v="3"/>
    <s v="normal"/>
    <s v="19-Sep-1996"/>
    <x v="8"/>
    <n v="3484.33"/>
    <s v="tier - 3"/>
    <s v="tier - 3"/>
    <s v="R1011"/>
    <x v="370"/>
    <x v="370"/>
  </r>
  <r>
    <s v="Id372"/>
    <s v="Mr."/>
    <s v="Taylor"/>
    <s v="Monson"/>
    <n v="16.3"/>
    <n v="5.51"/>
    <s v="No"/>
    <s v="No"/>
    <s v="YES"/>
    <s v="No"/>
    <n v="1"/>
    <x v="3"/>
    <s v="normal"/>
    <s v="18-sep-1996"/>
    <x v="8"/>
    <n v="3490.55"/>
    <s v="tier - 1"/>
    <s v="tier - 2"/>
    <s v="R1015"/>
    <x v="371"/>
    <x v="371"/>
  </r>
  <r>
    <s v="Id373"/>
    <s v="Ms."/>
    <s v="Tenielle M"/>
    <s v="Klubben"/>
    <n v="29.81"/>
    <n v="11.66"/>
    <s v="No"/>
    <s v="No"/>
    <s v="YES"/>
    <s v="No"/>
    <n v="0"/>
    <x v="1"/>
    <s v="diabetes"/>
    <s v="22-Sep-1999"/>
    <x v="7"/>
    <n v="3500.61"/>
    <s v="tier - 2"/>
    <s v="tier - 2"/>
    <s v="R1013"/>
    <x v="372"/>
    <x v="372"/>
  </r>
  <r>
    <s v="Id374"/>
    <s v="Ms."/>
    <s v="Andrea"/>
    <s v="Mascaro"/>
    <n v="16.329999999999998"/>
    <n v="7.26"/>
    <s v="No"/>
    <s v="No"/>
    <s v="YES"/>
    <s v="yes"/>
    <n v="0"/>
    <x v="3"/>
    <s v="diabetes"/>
    <s v="16-Sep-1998"/>
    <x v="2"/>
    <n v="3537.7"/>
    <s v="tier - 3"/>
    <s v="tier - 3"/>
    <s v="R1012"/>
    <x v="373"/>
    <x v="373"/>
  </r>
  <r>
    <s v="Id375"/>
    <s v="Ms."/>
    <s v="Nora P"/>
    <s v="Norvell"/>
    <n v="16.37"/>
    <n v="4.79"/>
    <s v="No"/>
    <s v="No"/>
    <s v="YES"/>
    <s v="yes"/>
    <n v="0"/>
    <x v="3"/>
    <s v="normal"/>
    <s v="24-Aug-2003"/>
    <x v="12"/>
    <n v="3538.9"/>
    <s v="tier - 2"/>
    <s v="tier - 2"/>
    <s v="R1012"/>
    <x v="374"/>
    <x v="374"/>
  </r>
  <r>
    <s v="Id376"/>
    <s v="Mr."/>
    <s v="Zachary"/>
    <s v="Ornelas"/>
    <n v="22.42"/>
    <n v="4.68"/>
    <s v="No"/>
    <s v="No"/>
    <s v="NO"/>
    <s v="yes"/>
    <n v="1"/>
    <x v="2"/>
    <s v="normal"/>
    <s v="15-Oct-1988"/>
    <x v="15"/>
    <n v="3540.12"/>
    <s v="tier - 2"/>
    <s v="tier - 1"/>
    <s v="R1013"/>
    <x v="375"/>
    <x v="375"/>
  </r>
  <r>
    <s v="Id377"/>
    <s v="Mr."/>
    <s v="Michael"/>
    <s v="Fitzpatrick"/>
    <n v="31.35"/>
    <n v="4.33"/>
    <s v="No"/>
    <s v="Yes"/>
    <s v="NO"/>
    <s v="yes"/>
    <n v="1"/>
    <x v="0"/>
    <s v="normal"/>
    <s v="22-Dec-1992"/>
    <x v="0"/>
    <n v="3554.2"/>
    <s v="tier - 2"/>
    <s v="tier - 3"/>
    <s v="R1011"/>
    <x v="376"/>
    <x v="376"/>
  </r>
  <r>
    <s v="Id378"/>
    <s v="Ms."/>
    <s v="Alyssa K."/>
    <s v="Bloomquist"/>
    <n v="31.9"/>
    <n v="11.89"/>
    <s v="No"/>
    <s v="No"/>
    <s v="NO"/>
    <s v="No"/>
    <n v="0"/>
    <x v="0"/>
    <s v="diabetes"/>
    <s v="24-Sep-1994"/>
    <x v="11"/>
    <n v="3556.92"/>
    <s v="tier - 2"/>
    <s v="tier - 3"/>
    <s v="R1012"/>
    <x v="377"/>
    <x v="377"/>
  </r>
  <r>
    <s v="Id379"/>
    <s v="Ms."/>
    <s v="Heather"/>
    <s v="Wick"/>
    <n v="30.6"/>
    <n v="5.24"/>
    <s v="No"/>
    <s v="No"/>
    <s v="YES"/>
    <s v="No"/>
    <n v="0"/>
    <x v="0"/>
    <s v="normal"/>
    <s v="9-Oct-1995"/>
    <x v="4"/>
    <n v="3558.62"/>
    <s v="tier - 2"/>
    <s v="tier - 3"/>
    <s v="R1024"/>
    <x v="378"/>
    <x v="378"/>
  </r>
  <r>
    <s v="Id380"/>
    <s v="Mr."/>
    <s v="Dante"/>
    <s v="Zappala"/>
    <n v="28.975000000000001"/>
    <n v="7.63"/>
    <s v="No"/>
    <s v="No"/>
    <s v="YES"/>
    <s v="No"/>
    <n v="0"/>
    <x v="1"/>
    <s v="diabetes"/>
    <s v="16-Jun-1995"/>
    <x v="4"/>
    <n v="3561.89"/>
    <s v="tier - 2"/>
    <s v="tier - 1"/>
    <s v="R1013"/>
    <x v="379"/>
    <x v="379"/>
  </r>
  <r>
    <s v="Id381"/>
    <s v="Ms."/>
    <s v="Sara E."/>
    <s v="Earle"/>
    <n v="24.86"/>
    <n v="8.92"/>
    <s v="No"/>
    <s v="No"/>
    <s v="NO"/>
    <s v="yes"/>
    <n v="2"/>
    <x v="2"/>
    <s v="diabetes"/>
    <s v="10-Oct-1981"/>
    <x v="19"/>
    <n v="3562.87"/>
    <s v="tier - 2"/>
    <s v="tier - 1"/>
    <s v="R1013"/>
    <x v="380"/>
    <x v="380"/>
  </r>
  <r>
    <s v="Id382"/>
    <s v="Mr."/>
    <s v="Scott"/>
    <s v="Majewski"/>
    <n v="19.54"/>
    <n v="5.37"/>
    <s v="No"/>
    <s v="No"/>
    <s v="YES"/>
    <s v="No"/>
    <n v="0"/>
    <x v="2"/>
    <s v="normal"/>
    <s v="18-Aug-1988"/>
    <x v="15"/>
    <n v="3569.96"/>
    <s v="tier - 2"/>
    <s v="tier - 1"/>
    <s v="R1012"/>
    <x v="381"/>
    <x v="381"/>
  </r>
  <r>
    <s v="Id383"/>
    <s v="Mr."/>
    <s v="Sean"/>
    <s v="Apfelbaum"/>
    <n v="26.74"/>
    <n v="4.3099999999999996"/>
    <s v="No"/>
    <s v="No"/>
    <s v="YES"/>
    <s v="No"/>
    <n v="0"/>
    <x v="1"/>
    <s v="normal"/>
    <s v="23-Aug-1995"/>
    <x v="4"/>
    <n v="3578"/>
    <s v="tier - 2"/>
    <s v="tier - 3"/>
    <s v="R1011"/>
    <x v="382"/>
    <x v="382"/>
  </r>
  <r>
    <s v="Id384"/>
    <s v="Ms."/>
    <s v="Danielle"/>
    <s v="Graham"/>
    <n v="22.99"/>
    <n v="10.46"/>
    <s v="No"/>
    <s v="No"/>
    <s v="YES"/>
    <s v="No"/>
    <n v="3"/>
    <x v="2"/>
    <s v="diabetes"/>
    <s v="11-Nov-2001"/>
    <x v="3"/>
    <n v="3579.83"/>
    <s v="tier - 2"/>
    <s v="tier - 2"/>
    <s v="R1012"/>
    <x v="383"/>
    <x v="383"/>
  </r>
  <r>
    <s v="Id385"/>
    <s v="Mr."/>
    <s v="Andrew D."/>
    <s v="Whitacre"/>
    <n v="31.46"/>
    <n v="7.39"/>
    <s v="No"/>
    <s v="No"/>
    <s v="NO"/>
    <s v="No"/>
    <n v="0"/>
    <x v="0"/>
    <s v="diabetes"/>
    <s v="27-Dec-1986"/>
    <x v="18"/>
    <n v="3589.14"/>
    <s v="tier - 2"/>
    <s v="tier - 2"/>
    <s v="R1013"/>
    <x v="384"/>
    <x v="384"/>
  </r>
  <r>
    <s v="Id386"/>
    <s v="Mr."/>
    <s v="Joel D"/>
    <s v="Wegener"/>
    <n v="30.86"/>
    <n v="6.18"/>
    <s v="yes"/>
    <s v="No"/>
    <s v="YES"/>
    <s v="No"/>
    <n v="2"/>
    <x v="0"/>
    <s v="prediabetes"/>
    <s v="6-Jun-1999"/>
    <x v="2"/>
    <n v="3591.48"/>
    <s v="tier - 2"/>
    <s v="tier - 3"/>
    <s v="R1011"/>
    <x v="385"/>
    <x v="385"/>
  </r>
  <r>
    <s v="Id387"/>
    <s v="Ms."/>
    <s v="Michelle"/>
    <s v="Collie"/>
    <n v="31.96"/>
    <n v="8.86"/>
    <s v="No"/>
    <s v="No"/>
    <s v="YES"/>
    <s v="No"/>
    <n v="0"/>
    <x v="0"/>
    <s v="diabetes"/>
    <s v="4-Nov-1997"/>
    <x v="6"/>
    <n v="3594.17"/>
    <s v="tier - 2"/>
    <s v="tier - 2"/>
    <s v="R1012"/>
    <x v="386"/>
    <x v="386"/>
  </r>
  <r>
    <s v="Id388"/>
    <s v="Mr."/>
    <s v="Michael J."/>
    <s v="Murphy"/>
    <n v="23.76"/>
    <n v="10.96"/>
    <s v="No"/>
    <s v="No"/>
    <s v="YES"/>
    <s v="No"/>
    <n v="3"/>
    <x v="2"/>
    <s v="diabetes"/>
    <s v="12-Aug-1999"/>
    <x v="7"/>
    <n v="3597.6"/>
    <s v="tier - 2"/>
    <s v="tier - 2"/>
    <s v="R1011"/>
    <x v="387"/>
    <x v="387"/>
  </r>
  <r>
    <s v="Id389"/>
    <s v="Ms."/>
    <s v="Nikki"/>
    <s v="Butters"/>
    <n v="19.38"/>
    <n v="6.28"/>
    <s v="No"/>
    <s v="No"/>
    <s v="YES"/>
    <s v="No"/>
    <n v="0"/>
    <x v="2"/>
    <s v="prediabetes"/>
    <s v="4-Nov-1988"/>
    <x v="15"/>
    <n v="3603.6"/>
    <s v="tier - 2"/>
    <s v="tier - 1"/>
    <s v="R1013"/>
    <x v="388"/>
    <x v="388"/>
  </r>
  <r>
    <s v="Id390"/>
    <s v="Ms."/>
    <s v="Summer B."/>
    <s v="Cook"/>
    <n v="16.21"/>
    <n v="6.29"/>
    <s v="No"/>
    <s v="No"/>
    <s v="YES"/>
    <s v="yes"/>
    <n v="1"/>
    <x v="3"/>
    <s v="prediabetes"/>
    <s v="11-Oct-1990"/>
    <x v="16"/>
    <n v="3606.43"/>
    <s v="tier - 2"/>
    <s v="tier - 1"/>
    <s v="R1013"/>
    <x v="389"/>
    <x v="389"/>
  </r>
  <r>
    <s v="Id391"/>
    <s v="Mr."/>
    <s v="Edward"/>
    <s v="Breen"/>
    <n v="32.54"/>
    <n v="4.0199999999999996"/>
    <s v="yes"/>
    <s v="No"/>
    <s v="YES"/>
    <s v="No"/>
    <n v="1"/>
    <x v="0"/>
    <s v="normal"/>
    <s v="14-Jun-1985"/>
    <x v="20"/>
    <n v="3622.13"/>
    <s v="tier - 2"/>
    <s v="tier - 1"/>
    <s v="R1013"/>
    <x v="390"/>
    <x v="390"/>
  </r>
  <r>
    <s v="Id392"/>
    <s v="Mr."/>
    <s v="Ryan"/>
    <s v="Fitzsimons"/>
    <n v="36.765000000000001"/>
    <n v="11.95"/>
    <s v="No"/>
    <s v="No"/>
    <s v="NO"/>
    <s v="yes"/>
    <n v="2"/>
    <x v="0"/>
    <s v="diabetes"/>
    <s v="17-Nov-1992"/>
    <x v="0"/>
    <n v="3645.09"/>
    <s v="tier - 1"/>
    <s v="tier - 2"/>
    <s v="R1014"/>
    <x v="391"/>
    <x v="391"/>
  </r>
  <r>
    <s v="Id393"/>
    <s v="Ms."/>
    <s v="Kacee"/>
    <s v="Houle"/>
    <n v="35.909999999999997"/>
    <n v="8.7100000000000009"/>
    <s v="No"/>
    <s v="No"/>
    <s v="NO"/>
    <s v="No"/>
    <n v="0"/>
    <x v="0"/>
    <s v="diabetes"/>
    <s v="8-Nov-1990"/>
    <x v="16"/>
    <n v="3653.29"/>
    <s v="tier - 2"/>
    <s v="tier - 3"/>
    <s v="R1011"/>
    <x v="392"/>
    <x v="392"/>
  </r>
  <r>
    <s v="Id394"/>
    <s v="Mr."/>
    <s v="Dave"/>
    <s v="Woodward"/>
    <n v="32.06"/>
    <n v="4.67"/>
    <s v="yes"/>
    <s v="No"/>
    <s v="YES"/>
    <s v="No"/>
    <n v="1"/>
    <x v="0"/>
    <s v="normal"/>
    <s v="14-Sep-1992"/>
    <x v="0"/>
    <n v="3659.35"/>
    <s v="tier - 3"/>
    <s v="tier - 1"/>
    <s v="R1011"/>
    <x v="393"/>
    <x v="393"/>
  </r>
  <r>
    <s v="Id395"/>
    <s v="Ms."/>
    <s v="Maryanna"/>
    <s v="Ray"/>
    <n v="24.1"/>
    <n v="11.14"/>
    <s v="No"/>
    <s v="No"/>
    <s v="NO"/>
    <s v="yes"/>
    <n v="1"/>
    <x v="2"/>
    <s v="diabetes"/>
    <s v="6-Jul-1984"/>
    <x v="21"/>
    <n v="3678.86"/>
    <s v="tier - 2"/>
    <s v="tier - 3"/>
    <s v="R1013"/>
    <x v="394"/>
    <x v="394"/>
  </r>
  <r>
    <s v="Id396"/>
    <s v="Ms."/>
    <s v="Jessica H."/>
    <s v="Jennings"/>
    <n v="27.1"/>
    <n v="9.0500000000000007"/>
    <s v="No"/>
    <s v="No"/>
    <s v="NO"/>
    <s v="No"/>
    <n v="2"/>
    <x v="1"/>
    <s v="diabetes"/>
    <s v="10-Jul-2003"/>
    <x v="12"/>
    <n v="3688.35"/>
    <s v="tier - 2"/>
    <s v="tier - 2"/>
    <s v="R1021"/>
    <x v="395"/>
    <x v="395"/>
  </r>
  <r>
    <s v="Id397"/>
    <s v="Ms."/>
    <s v="Deanna"/>
    <s v="Fuller"/>
    <n v="24.42"/>
    <n v="11.31"/>
    <s v="No"/>
    <s v="No"/>
    <s v="YES"/>
    <s v="No"/>
    <n v="0"/>
    <x v="2"/>
    <s v="diabetes"/>
    <s v="14-Dec-1981"/>
    <x v="19"/>
    <n v="3688.38"/>
    <s v="tier - 2"/>
    <s v="tier - 2"/>
    <s v="R1013"/>
    <x v="396"/>
    <x v="396"/>
  </r>
  <r>
    <s v="Id398"/>
    <s v="Mr."/>
    <s v="Peter"/>
    <s v="Lovisek"/>
    <n v="26.695"/>
    <n v="4.68"/>
    <s v="No"/>
    <s v="No"/>
    <s v="YES"/>
    <s v="yes"/>
    <n v="2"/>
    <x v="1"/>
    <s v="normal"/>
    <s v="21-Oct-1995"/>
    <x v="4"/>
    <n v="3693.43"/>
    <s v="tier - 2"/>
    <s v="tier - 3"/>
    <s v="R1011"/>
    <x v="397"/>
    <x v="397"/>
  </r>
  <r>
    <s v="Id399"/>
    <s v="Ms."/>
    <s v="Rebecca"/>
    <s v="Painter"/>
    <n v="27.79"/>
    <n v="6.05"/>
    <s v="yes"/>
    <s v="No"/>
    <s v="YES"/>
    <s v="yes"/>
    <n v="1"/>
    <x v="1"/>
    <s v="prediabetes"/>
    <s v="18-Aug-1988"/>
    <x v="15"/>
    <n v="3699.54"/>
    <s v="tier - 2"/>
    <s v="tier - 3"/>
    <s v="R1013"/>
    <x v="398"/>
    <x v="398"/>
  </r>
  <r>
    <s v="Id400"/>
    <s v="Ms."/>
    <s v="Elizabeth M."/>
    <s v="Edwards"/>
    <n v="32.68"/>
    <n v="4.68"/>
    <s v="No"/>
    <s v="No"/>
    <s v="NO"/>
    <s v="yes"/>
    <n v="0"/>
    <x v="0"/>
    <s v="normal"/>
    <s v="2-Dec-1989"/>
    <x v="13"/>
    <n v="3704.35"/>
    <s v="tier - 2"/>
    <s v="tier - 2"/>
    <s v="R1013"/>
    <x v="399"/>
    <x v="399"/>
  </r>
  <r>
    <s v="Id401"/>
    <s v="Mr."/>
    <s v="Gregory"/>
    <s v="Liebl"/>
    <n v="26.4"/>
    <n v="9.5"/>
    <s v="No"/>
    <s v="No"/>
    <s v="NO"/>
    <s v="yes"/>
    <n v="2"/>
    <x v="1"/>
    <s v="diabetes"/>
    <s v="5-Nov-2004"/>
    <x v="9"/>
    <n v="3722.23"/>
    <s v="tier - 2"/>
    <s v="tier - 2"/>
    <s v="R1025"/>
    <x v="400"/>
    <x v="400"/>
  </r>
  <r>
    <s v="Id402"/>
    <s v="Ms."/>
    <s v="Sarah E."/>
    <s v="Kasabian-Larson"/>
    <n v="23.655000000000001"/>
    <n v="10.84"/>
    <s v="No"/>
    <s v="Yes"/>
    <s v="YES"/>
    <s v="yes"/>
    <n v="1"/>
    <x v="2"/>
    <s v="diabetes"/>
    <s v="1-Dec-1986"/>
    <x v="18"/>
    <n v="3731.6"/>
    <s v="tier - 2"/>
    <s v="tier - 2"/>
    <s v="R1013"/>
    <x v="401"/>
    <x v="401"/>
  </r>
  <r>
    <s v="Id403"/>
    <s v="Ms."/>
    <s v="Anne Elise"/>
    <s v="Creamer"/>
    <n v="27.36"/>
    <n v="5.88"/>
    <s v="No"/>
    <s v="No"/>
    <s v="NO"/>
    <s v="No"/>
    <n v="2"/>
    <x v="1"/>
    <s v="prediabetes"/>
    <s v="22-Aug-1994"/>
    <x v="11"/>
    <n v="3732.63"/>
    <s v="tier - 2"/>
    <s v="tier - 3"/>
    <s v="R1024"/>
    <x v="402"/>
    <x v="402"/>
  </r>
  <r>
    <s v="Id404"/>
    <s v="Mr."/>
    <s v="Christopher R"/>
    <s v="Kimbel"/>
    <n v="27.82"/>
    <n v="5.24"/>
    <s v="No"/>
    <s v="No"/>
    <s v="YES"/>
    <s v="yes"/>
    <n v="0"/>
    <x v="1"/>
    <s v="normal"/>
    <s v="22-Jun-1993"/>
    <x v="1"/>
    <n v="3736.46"/>
    <s v="tier - 2"/>
    <s v="tier - 2"/>
    <s v="R1012"/>
    <x v="403"/>
    <x v="403"/>
  </r>
  <r>
    <s v="Id405"/>
    <s v="Mr."/>
    <s v="Elliot"/>
    <s v="Livensparger"/>
    <n v="25.46"/>
    <n v="11.75"/>
    <s v="No"/>
    <s v="No"/>
    <s v="NO"/>
    <s v="No"/>
    <n v="0"/>
    <x v="1"/>
    <s v="diabetes"/>
    <s v="9-Sep-1986"/>
    <x v="18"/>
    <n v="3748.56"/>
    <s v="tier - 2"/>
    <s v="tier - 2"/>
    <s v="R1013"/>
    <x v="404"/>
    <x v="404"/>
  </r>
  <r>
    <s v="Id406"/>
    <s v="Mr."/>
    <s v="Christopher D."/>
    <s v="Grange"/>
    <n v="25.1"/>
    <n v="6.97"/>
    <s v="No"/>
    <s v="No"/>
    <s v="YES"/>
    <s v="No"/>
    <n v="0"/>
    <x v="1"/>
    <s v="diabetes"/>
    <s v="28-Oct-1991"/>
    <x v="14"/>
    <n v="3756.62"/>
    <s v="tier - 2"/>
    <s v="tier - 2"/>
    <s v="R1013"/>
    <x v="405"/>
    <x v="405"/>
  </r>
  <r>
    <s v="Id407"/>
    <s v="Mr."/>
    <s v="Corey"/>
    <s v="Nunlist"/>
    <n v="32.11"/>
    <n v="4.76"/>
    <s v="No"/>
    <s v="No"/>
    <s v="NO"/>
    <s v="No"/>
    <n v="2"/>
    <x v="0"/>
    <s v="normal"/>
    <s v="25-Aug-1991"/>
    <x v="14"/>
    <n v="3757.84"/>
    <s v="tier - 2"/>
    <s v="tier - 1"/>
    <s v="R1013"/>
    <x v="406"/>
    <x v="406"/>
  </r>
  <r>
    <s v="Id408"/>
    <s v="Mr."/>
    <s v="Patrick D."/>
    <s v="Cutter"/>
    <n v="29.8"/>
    <n v="8.24"/>
    <s v="No"/>
    <s v="No"/>
    <s v="YES"/>
    <s v="yes"/>
    <n v="1"/>
    <x v="1"/>
    <s v="diabetes"/>
    <s v="24-Oct-1991"/>
    <x v="14"/>
    <n v="3761.29"/>
    <s v="tier - 2"/>
    <s v="tier - 3"/>
    <s v="R1011"/>
    <x v="407"/>
    <x v="407"/>
  </r>
  <r>
    <s v="Id409"/>
    <s v="Mr."/>
    <s v="Anthony D."/>
    <s v="Martin"/>
    <n v="24.01"/>
    <n v="4.76"/>
    <s v="No"/>
    <s v="No"/>
    <s v="YES"/>
    <s v="No"/>
    <n v="1"/>
    <x v="2"/>
    <s v="normal"/>
    <s v="21-Nov-1994"/>
    <x v="11"/>
    <n v="3766.88"/>
    <s v="tier - 2"/>
    <s v="tier - 1"/>
    <s v="R1013"/>
    <x v="408"/>
    <x v="408"/>
  </r>
  <r>
    <s v="Id410"/>
    <s v="Ms."/>
    <s v="Melissa"/>
    <s v="Cooney"/>
    <n v="23.21"/>
    <n v="6.03"/>
    <s v="No"/>
    <s v="No"/>
    <s v="NO"/>
    <s v="No"/>
    <n v="1"/>
    <x v="2"/>
    <s v="prediabetes"/>
    <s v="24-Oct-1987"/>
    <x v="17"/>
    <n v="3773.23"/>
    <s v="tier - 2"/>
    <s v="tier - 3"/>
    <s v="R1013"/>
    <x v="409"/>
    <x v="409"/>
  </r>
  <r>
    <s v="Id411"/>
    <s v="Ms."/>
    <s v="Raven"/>
    <s v="Bier"/>
    <n v="21.2"/>
    <n v="4.07"/>
    <s v="No"/>
    <s v="No"/>
    <s v="YES"/>
    <s v="yes"/>
    <n v="1"/>
    <x v="2"/>
    <s v="normal"/>
    <s v="13-Dec-1981"/>
    <x v="19"/>
    <n v="3785.77"/>
    <s v="tier - 2"/>
    <s v="tier - 1"/>
    <s v="R1013"/>
    <x v="410"/>
    <x v="410"/>
  </r>
  <r>
    <s v="Id412"/>
    <s v="Mr."/>
    <s v="Christopher"/>
    <s v="Muskopf"/>
    <n v="28.215"/>
    <n v="8.26"/>
    <s v="No"/>
    <s v="No"/>
    <s v="YES"/>
    <s v="yes"/>
    <n v="1"/>
    <x v="1"/>
    <s v="diabetes"/>
    <s v="28-Aug-1988"/>
    <x v="15"/>
    <n v="3793.55"/>
    <s v="tier - 2"/>
    <s v="tier - 3"/>
    <s v="R1013"/>
    <x v="411"/>
    <x v="411"/>
  </r>
  <r>
    <s v="Id413"/>
    <s v="Ms."/>
    <s v="Kendra A"/>
    <s v="Sirak"/>
    <n v="38.094999999999999"/>
    <n v="4.76"/>
    <s v="No"/>
    <s v="No"/>
    <s v="NO"/>
    <s v="No"/>
    <n v="1"/>
    <x v="0"/>
    <s v="normal"/>
    <s v="24-Jun-1999"/>
    <x v="7"/>
    <n v="3796.36"/>
    <s v="tier - 2"/>
    <s v="tier - 3"/>
    <s v="R1012"/>
    <x v="412"/>
    <x v="412"/>
  </r>
  <r>
    <s v="Id414"/>
    <s v="Ms."/>
    <s v="Jordan"/>
    <s v="Nelsen"/>
    <n v="22.61"/>
    <n v="6.13"/>
    <s v="No"/>
    <s v="Yes"/>
    <s v="YES"/>
    <s v="yes"/>
    <n v="1"/>
    <x v="2"/>
    <s v="prediabetes"/>
    <s v="29-Sep-1981"/>
    <x v="19"/>
    <n v="3797.2"/>
    <s v="tier - 2"/>
    <s v="tier - 3"/>
    <s v="R1012"/>
    <x v="413"/>
    <x v="413"/>
  </r>
  <r>
    <s v="Id415"/>
    <s v="Mr."/>
    <s v="Nils"/>
    <s v="Schallner"/>
    <n v="24.32"/>
    <n v="10.47"/>
    <s v="No"/>
    <s v="No"/>
    <s v="YES"/>
    <s v="yes"/>
    <n v="2"/>
    <x v="2"/>
    <s v="diabetes"/>
    <s v="12-Aug-1994"/>
    <x v="11"/>
    <n v="3847.67"/>
    <s v="tier - 3"/>
    <s v="tier - 2"/>
    <s v="R1011"/>
    <x v="414"/>
    <x v="414"/>
  </r>
  <r>
    <s v="Id416"/>
    <s v="Mr."/>
    <s v="Scott"/>
    <s v="Dunlap"/>
    <n v="20.96"/>
    <n v="4.04"/>
    <s v="No"/>
    <s v="No"/>
    <s v="YES"/>
    <s v="yes"/>
    <n v="1"/>
    <x v="2"/>
    <s v="normal"/>
    <s v="19-Aug-1991"/>
    <x v="14"/>
    <n v="3857.76"/>
    <s v="tier - 3"/>
    <s v="tier - 1"/>
    <s v="R1016"/>
    <x v="415"/>
    <x v="415"/>
  </r>
  <r>
    <s v="Id417"/>
    <s v="Ms."/>
    <s v="Angela"/>
    <s v="Messing"/>
    <n v="19.68"/>
    <n v="5.74"/>
    <s v="No"/>
    <s v="No"/>
    <s v="YES"/>
    <s v="No"/>
    <n v="0"/>
    <x v="2"/>
    <s v="prediabetes"/>
    <s v="6-Jun-2001"/>
    <x v="10"/>
    <n v="3858.51"/>
    <s v="tier - 2"/>
    <s v="tier - 3"/>
    <s v="R1025"/>
    <x v="416"/>
    <x v="416"/>
  </r>
  <r>
    <s v="Id418"/>
    <s v="Ms."/>
    <s v="Allison"/>
    <s v="Bondell"/>
    <n v="18.100000000000001"/>
    <n v="6.33"/>
    <s v="No"/>
    <s v="No"/>
    <s v="YES"/>
    <s v="No"/>
    <n v="1"/>
    <x v="3"/>
    <s v="prediabetes"/>
    <s v="18-Oct-2001"/>
    <x v="3"/>
    <n v="3861.21"/>
    <s v="tier - 2"/>
    <s v="tier - 2"/>
    <s v="R1016"/>
    <x v="417"/>
    <x v="417"/>
  </r>
  <r>
    <s v="Id419"/>
    <s v="Ms."/>
    <s v="Caitlin O."/>
    <s v="Gaughan"/>
    <n v="29.64"/>
    <n v="4.28"/>
    <s v="No"/>
    <s v="No"/>
    <s v="NO"/>
    <s v="yes"/>
    <n v="0"/>
    <x v="1"/>
    <s v="normal"/>
    <s v="24-Jun-1990"/>
    <x v="16"/>
    <n v="3866.86"/>
    <s v="tier - 1"/>
    <s v="tier - 1"/>
    <s v="R1012"/>
    <x v="418"/>
    <x v="418"/>
  </r>
  <r>
    <s v="Id420"/>
    <s v="Ms."/>
    <s v="Tracy M"/>
    <s v="Gruman"/>
    <n v="25.3"/>
    <n v="9.4700000000000006"/>
    <s v="No"/>
    <s v="No"/>
    <s v="YES"/>
    <s v="yes"/>
    <n v="2"/>
    <x v="1"/>
    <s v="diabetes"/>
    <s v="25-Jul-1991"/>
    <x v="14"/>
    <n v="3875.73"/>
    <s v="tier - 2"/>
    <s v="tier - 3"/>
    <s v="R1013"/>
    <x v="419"/>
    <x v="419"/>
  </r>
  <r>
    <s v="Id421"/>
    <s v="Mr."/>
    <s v="Dustin M."/>
    <s v="Whitlow"/>
    <n v="27.6"/>
    <n v="4.8499999999999996"/>
    <s v="No"/>
    <s v="No"/>
    <s v="NO"/>
    <s v="yes"/>
    <n v="0"/>
    <x v="1"/>
    <s v="normal"/>
    <s v="23-Oct-1996"/>
    <x v="8"/>
    <n v="3877.3"/>
    <s v="tier - 1"/>
    <s v="tier - 3"/>
    <s v="R1012"/>
    <x v="420"/>
    <x v="420"/>
  </r>
  <r>
    <s v="Id422"/>
    <s v="Ms."/>
    <s v="Jenny"/>
    <s v="Robinson"/>
    <n v="27.645"/>
    <n v="11.03"/>
    <s v="No"/>
    <s v="No"/>
    <s v="YES"/>
    <s v="yes"/>
    <n v="1"/>
    <x v="1"/>
    <s v="diabetes"/>
    <s v="13-Jul-2004"/>
    <x v="9"/>
    <n v="3889.2"/>
    <s v="tier - 2"/>
    <s v="tier - 2"/>
    <s v="R1012"/>
    <x v="421"/>
    <x v="421"/>
  </r>
  <r>
    <s v="Id423"/>
    <s v="Ms."/>
    <s v="Emily"/>
    <s v="Sabo"/>
    <n v="27.6"/>
    <n v="5.22"/>
    <s v="No"/>
    <s v="No"/>
    <s v="YES"/>
    <s v="No"/>
    <n v="2"/>
    <x v="1"/>
    <s v="normal"/>
    <s v="14-Sep-1993"/>
    <x v="1"/>
    <n v="3898.35"/>
    <s v="tier - 2"/>
    <s v="tier - 2"/>
    <s v="R1012"/>
    <x v="422"/>
    <x v="422"/>
  </r>
  <r>
    <s v="Id424"/>
    <s v="Ms."/>
    <s v="Fabienne"/>
    <s v="Nazarian"/>
    <n v="25.08"/>
    <n v="9.52"/>
    <s v="No"/>
    <s v="No"/>
    <s v="NO"/>
    <s v="yes"/>
    <n v="2"/>
    <x v="1"/>
    <s v="diabetes"/>
    <s v="27-Aug-1981"/>
    <x v="19"/>
    <n v="3902.07"/>
    <s v="tier - 2"/>
    <s v="tier - 2"/>
    <s v="R1013"/>
    <x v="423"/>
    <x v="423"/>
  </r>
  <r>
    <s v="Id425"/>
    <s v="Mr."/>
    <s v="Jordan"/>
    <s v="Lerma"/>
    <n v="30.02"/>
    <n v="11.09"/>
    <s v="No"/>
    <s v="No"/>
    <s v="NO"/>
    <s v="No"/>
    <n v="0"/>
    <x v="0"/>
    <s v="diabetes"/>
    <s v="24-Nov-1997"/>
    <x v="6"/>
    <n v="3906.13"/>
    <s v="tier - 3"/>
    <s v="tier - 3"/>
    <s v="R1011"/>
    <x v="424"/>
    <x v="424"/>
  </r>
  <r>
    <s v="Id426"/>
    <s v="Mr."/>
    <s v="Matt"/>
    <s v="Dahl"/>
    <n v="27.36"/>
    <n v="9.4499999999999993"/>
    <s v="No"/>
    <s v="No"/>
    <s v="YES"/>
    <s v="yes"/>
    <n v="2"/>
    <x v="1"/>
    <s v="diabetes"/>
    <s v="5-Jul-1985"/>
    <x v="20"/>
    <n v="3910.44"/>
    <s v="tier - 2"/>
    <s v="tier - 2"/>
    <s v="R1013"/>
    <x v="425"/>
    <x v="425"/>
  </r>
  <r>
    <s v="Id427"/>
    <s v="Ms."/>
    <s v="Taryn L"/>
    <s v="Surtees"/>
    <n v="22.2"/>
    <n v="5.51"/>
    <s v="No"/>
    <s v="No"/>
    <s v="YES"/>
    <s v="No"/>
    <n v="0"/>
    <x v="2"/>
    <s v="normal"/>
    <s v="10-Jul-2000"/>
    <x v="10"/>
    <n v="3925.76"/>
    <s v="tier - 2"/>
    <s v="tier - 2"/>
    <s v="R1024"/>
    <x v="426"/>
    <x v="426"/>
  </r>
  <r>
    <s v="Id428"/>
    <s v="Ms."/>
    <s v="Temima"/>
    <s v="Spetner"/>
    <n v="25.71"/>
    <n v="4.18"/>
    <s v="yes"/>
    <s v="No"/>
    <s v="YES"/>
    <s v="No"/>
    <n v="1"/>
    <x v="1"/>
    <s v="normal"/>
    <s v="15-Jun-2002"/>
    <x v="5"/>
    <n v="3931.51"/>
    <s v="tier - 2"/>
    <s v="tier - 3"/>
    <s v="R1011"/>
    <x v="427"/>
    <x v="427"/>
  </r>
  <r>
    <s v="Id429"/>
    <s v="Ms."/>
    <s v="Jennifer"/>
    <s v="Brandon"/>
    <n v="41.91"/>
    <n v="5.98"/>
    <s v="No"/>
    <s v="No"/>
    <s v="NO"/>
    <s v="yes"/>
    <n v="1"/>
    <x v="0"/>
    <s v="prediabetes"/>
    <s v="24-Oct-1988"/>
    <x v="15"/>
    <n v="3935.18"/>
    <s v="tier - 3"/>
    <s v="tier - 1"/>
    <s v="R1013"/>
    <x v="428"/>
    <x v="428"/>
  </r>
  <r>
    <s v="Id430"/>
    <s v="Ms."/>
    <s v="Serena M."/>
    <s v="Eley"/>
    <n v="25.85"/>
    <n v="10.16"/>
    <s v="No"/>
    <s v="No"/>
    <s v="YES"/>
    <s v="No"/>
    <n v="0"/>
    <x v="1"/>
    <s v="diabetes"/>
    <s v="29-Sep-1993"/>
    <x v="1"/>
    <n v="3943.6"/>
    <s v="tier - 2"/>
    <s v="tier - 3"/>
    <s v="R1024"/>
    <x v="429"/>
    <x v="429"/>
  </r>
  <r>
    <s v="Id431"/>
    <s v="Ms."/>
    <s v="Victoria M."/>
    <s v="Sedicum"/>
    <n v="23.844999999999999"/>
    <n v="11.71"/>
    <s v="No"/>
    <s v="No"/>
    <s v="YES"/>
    <s v="No"/>
    <n v="2"/>
    <x v="2"/>
    <s v="diabetes"/>
    <s v="11-Nov-1993"/>
    <x v="1"/>
    <n v="3947.41"/>
    <s v="tier - 2"/>
    <s v="tier - 2"/>
    <s v="R1013"/>
    <x v="430"/>
    <x v="430"/>
  </r>
  <r>
    <s v="Id432"/>
    <s v="Ms."/>
    <s v="Phoebe"/>
    <s v="Markle"/>
    <n v="30.59"/>
    <n v="5.23"/>
    <s v="No"/>
    <s v="Yes"/>
    <s v="NO"/>
    <s v="No"/>
    <n v="1"/>
    <x v="0"/>
    <s v="normal"/>
    <s v="10-Jul-1999"/>
    <x v="7"/>
    <n v="3955.98"/>
    <s v="tier - 2"/>
    <s v="tier - 3"/>
    <s v="R1021"/>
    <x v="431"/>
    <x v="431"/>
  </r>
  <r>
    <s v="Id433"/>
    <s v="Mr."/>
    <s v="Corey"/>
    <s v="Kunz"/>
    <n v="24.795000000000002"/>
    <n v="6.85"/>
    <s v="No"/>
    <s v="No"/>
    <s v="YES"/>
    <s v="No"/>
    <n v="0"/>
    <x v="2"/>
    <s v="diabetes"/>
    <s v="11-Jul-1995"/>
    <x v="4"/>
    <n v="3956.07"/>
    <s v="tier - 2"/>
    <s v="tier - 2"/>
    <s v="R1012"/>
    <x v="432"/>
    <x v="432"/>
  </r>
  <r>
    <s v="Id434"/>
    <s v="Ms."/>
    <s v="Rebecca"/>
    <s v="Wimert"/>
    <n v="24.13"/>
    <n v="7.05"/>
    <s v="No"/>
    <s v="No"/>
    <s v="YES"/>
    <s v="yes"/>
    <n v="2"/>
    <x v="2"/>
    <s v="diabetes"/>
    <s v="29-Jul-1990"/>
    <x v="16"/>
    <n v="3972.92"/>
    <s v="tier - 2"/>
    <s v="tier - 3"/>
    <s v="R1013"/>
    <x v="433"/>
    <x v="433"/>
  </r>
  <r>
    <s v="Id435"/>
    <s v="Mr."/>
    <s v="Nicholas D"/>
    <s v="Peterson"/>
    <n v="25.84"/>
    <n v="11.64"/>
    <s v="No"/>
    <s v="No"/>
    <s v="YES"/>
    <s v="No"/>
    <n v="2"/>
    <x v="1"/>
    <s v="diabetes"/>
    <s v="17-Aug-1996"/>
    <x v="8"/>
    <n v="3981.98"/>
    <s v="tier - 2"/>
    <s v="tier - 2"/>
    <s v="R1013"/>
    <x v="434"/>
    <x v="434"/>
  </r>
  <r>
    <s v="Id436"/>
    <s v="Mr."/>
    <s v="Christian"/>
    <s v="Mercier"/>
    <n v="28"/>
    <n v="10.52"/>
    <s v="No"/>
    <s v="No"/>
    <s v="YES"/>
    <s v="No"/>
    <n v="0"/>
    <x v="1"/>
    <s v="diabetes"/>
    <s v="8-Sep-1996"/>
    <x v="8"/>
    <n v="3987.93"/>
    <s v="tier - 2"/>
    <s v="tier - 2"/>
    <s v="R1011"/>
    <x v="435"/>
    <x v="435"/>
  </r>
  <r>
    <s v="Id437"/>
    <s v="Mr."/>
    <s v="Jonathon S."/>
    <s v="Laurie"/>
    <n v="34.1"/>
    <n v="4.01"/>
    <s v="No"/>
    <s v="Yes"/>
    <s v="NO"/>
    <s v="yes"/>
    <n v="1"/>
    <x v="0"/>
    <s v="normal"/>
    <s v="22-Nov-1990"/>
    <x v="16"/>
    <n v="3989.84"/>
    <s v="tier - 2"/>
    <s v="tier - 2"/>
    <s v="R1011"/>
    <x v="436"/>
    <x v="436"/>
  </r>
  <r>
    <s v="Id438"/>
    <s v="Ms."/>
    <s v="Caroline"/>
    <s v="Sekaquaptewa"/>
    <n v="26.125"/>
    <n v="8.56"/>
    <s v="No"/>
    <s v="No"/>
    <s v="YES"/>
    <s v="yes"/>
    <n v="1"/>
    <x v="1"/>
    <s v="diabetes"/>
    <s v="1-Nov-1990"/>
    <x v="16"/>
    <n v="3994.18"/>
    <s v="tier - 2"/>
    <s v="tier - 2"/>
    <s v="R1013"/>
    <x v="437"/>
    <x v="437"/>
  </r>
  <r>
    <s v="Id439"/>
    <s v="Mr."/>
    <s v="Joshua D."/>
    <s v="Frash"/>
    <n v="25.6"/>
    <n v="10.5"/>
    <s v="No"/>
    <s v="No"/>
    <s v="YES"/>
    <s v="No"/>
    <n v="2"/>
    <x v="1"/>
    <s v="diabetes"/>
    <s v="10-Jul-1989"/>
    <x v="13"/>
    <n v="4002.36"/>
    <s v="tier - 2"/>
    <s v="tier - 1"/>
    <s v="R1013"/>
    <x v="438"/>
    <x v="438"/>
  </r>
  <r>
    <s v="Id440"/>
    <s v="Ms."/>
    <s v="Nichole"/>
    <s v="Bukowski"/>
    <n v="24.32"/>
    <n v="6.39"/>
    <s v="No"/>
    <s v="No"/>
    <s v="NO"/>
    <s v="No"/>
    <n v="0"/>
    <x v="2"/>
    <s v="prediabetes"/>
    <s v="13-Sep-2000"/>
    <x v="10"/>
    <n v="4005.42"/>
    <s v="tier - 2"/>
    <s v="tier - 1"/>
    <s v="R1015"/>
    <x v="439"/>
    <x v="439"/>
  </r>
  <r>
    <s v="Id441"/>
    <s v="Ms."/>
    <s v="Denise M"/>
    <s v="Sandahl"/>
    <n v="22.88"/>
    <n v="5.71"/>
    <s v="No"/>
    <s v="Yes"/>
    <s v="YES"/>
    <s v="yes"/>
    <n v="1"/>
    <x v="2"/>
    <s v="prediabetes"/>
    <s v="11-Oct-1992"/>
    <x v="0"/>
    <n v="4032.24"/>
    <s v="tier - 3"/>
    <s v="tier - 3"/>
    <s v="R1012"/>
    <x v="440"/>
    <x v="440"/>
  </r>
  <r>
    <s v="Id442"/>
    <s v="Mr."/>
    <s v="Peter R."/>
    <s v="Speight"/>
    <n v="24.984999999999999"/>
    <n v="4.43"/>
    <s v="No"/>
    <s v="Yes"/>
    <s v="NO"/>
    <s v="yes"/>
    <n v="1"/>
    <x v="1"/>
    <s v="normal"/>
    <s v="7-Jul-1984"/>
    <x v="21"/>
    <n v="4038.41"/>
    <s v="tier - 2"/>
    <s v="tier - 1"/>
    <s v="R1013"/>
    <x v="441"/>
    <x v="441"/>
  </r>
  <r>
    <s v="Id443"/>
    <s v="Mr."/>
    <s v="Johnson K"/>
    <s v="Lee"/>
    <n v="33.1"/>
    <n v="5.52"/>
    <s v="No"/>
    <s v="Yes"/>
    <s v="NO"/>
    <s v="No"/>
    <n v="1"/>
    <x v="0"/>
    <s v="normal"/>
    <s v="10-Nov-1983"/>
    <x v="22"/>
    <n v="4039.9"/>
    <s v="tier - 2"/>
    <s v="tier - 1"/>
    <s v="R1013"/>
    <x v="442"/>
    <x v="442"/>
  </r>
  <r>
    <s v="Id444"/>
    <s v="Ms."/>
    <s v="Katherine"/>
    <s v="Nielsen"/>
    <n v="27.83"/>
    <n v="9.1999999999999993"/>
    <s v="No"/>
    <s v="No"/>
    <s v="YES"/>
    <s v="yes"/>
    <n v="1"/>
    <x v="1"/>
    <s v="diabetes"/>
    <s v="26-Dec-1993"/>
    <x v="1"/>
    <n v="4040.56"/>
    <s v="tier - 3"/>
    <s v="tier - 3"/>
    <s v="R1015"/>
    <x v="443"/>
    <x v="443"/>
  </r>
  <r>
    <s v="Id445"/>
    <s v="Ms."/>
    <s v="Lynda"/>
    <s v="Zirdok"/>
    <n v="30.875"/>
    <n v="10.97"/>
    <s v="No"/>
    <s v="No"/>
    <s v="NO"/>
    <s v="yes"/>
    <n v="2"/>
    <x v="0"/>
    <s v="diabetes"/>
    <s v="30-Nov-1988"/>
    <x v="15"/>
    <n v="4047.94"/>
    <s v="tier - 2"/>
    <s v="tier - 1"/>
    <s v="R1013"/>
    <x v="444"/>
    <x v="444"/>
  </r>
  <r>
    <s v="Id446"/>
    <s v="Mr."/>
    <s v="Anthony"/>
    <s v="Crudale"/>
    <n v="27.265000000000001"/>
    <n v="4.25"/>
    <s v="No"/>
    <s v="Yes"/>
    <s v="NO"/>
    <s v="No"/>
    <n v="1"/>
    <x v="1"/>
    <s v="normal"/>
    <s v="13-Aug-1993"/>
    <x v="1"/>
    <n v="4058.12"/>
    <s v="tier - 2"/>
    <s v="tier - 1"/>
    <s v="R1013"/>
    <x v="445"/>
    <x v="445"/>
  </r>
  <r>
    <s v="Id447"/>
    <s v="Ms."/>
    <s v="Linnea C."/>
    <s v="Koopmans"/>
    <n v="26.7"/>
    <n v="5.23"/>
    <s v="No"/>
    <s v="Yes"/>
    <s v="YES"/>
    <s v="No"/>
    <n v="1"/>
    <x v="1"/>
    <s v="normal"/>
    <s v="14-Sep-1995"/>
    <x v="4"/>
    <n v="4058.71"/>
    <s v="tier - 3"/>
    <s v="tier - 3"/>
    <s v="R1012"/>
    <x v="446"/>
    <x v="446"/>
  </r>
  <r>
    <s v="Id448"/>
    <s v="Mr."/>
    <s v="Massimiliano A."/>
    <s v="Milani"/>
    <n v="29.925000000000001"/>
    <n v="5.96"/>
    <s v="No"/>
    <s v="Yes"/>
    <s v="YES"/>
    <s v="yes"/>
    <n v="1"/>
    <x v="0"/>
    <s v="prediabetes"/>
    <s v="16-Sep-1983"/>
    <x v="22"/>
    <n v="4070.42"/>
    <s v="tier - 2"/>
    <s v="tier - 1"/>
    <s v="R1013"/>
    <x v="447"/>
    <x v="447"/>
  </r>
  <r>
    <s v="Id449"/>
    <s v="Mr."/>
    <s v="James M."/>
    <s v="Kelly"/>
    <n v="19.95"/>
    <n v="4.29"/>
    <s v="No"/>
    <s v="No"/>
    <s v="YES"/>
    <s v="yes"/>
    <n v="2"/>
    <x v="2"/>
    <s v="normal"/>
    <s v="18-Oct-2002"/>
    <x v="5"/>
    <n v="4070.51"/>
    <s v="tier - 2"/>
    <s v="tier - 1"/>
    <s v="R1012"/>
    <x v="448"/>
    <x v="448"/>
  </r>
  <r>
    <s v="Id450"/>
    <s v="Ms."/>
    <s v="Lauren"/>
    <s v="Finelli"/>
    <n v="24.225000000000001"/>
    <n v="4.09"/>
    <s v="No"/>
    <s v="No"/>
    <s v="NO"/>
    <s v="No"/>
    <n v="0"/>
    <x v="2"/>
    <s v="normal"/>
    <s v="1-Dec-1990"/>
    <x v="16"/>
    <n v="4074.45"/>
    <s v="tier - 3"/>
    <s v="tier - 2"/>
    <s v="R1013"/>
    <x v="449"/>
    <x v="449"/>
  </r>
  <r>
    <s v="Id451"/>
    <s v="Ms."/>
    <s v="Michele V."/>
    <s v="Palmer"/>
    <n v="28.12"/>
    <n v="4.88"/>
    <s v="No"/>
    <s v="No"/>
    <s v="YES"/>
    <s v="No"/>
    <n v="0"/>
    <x v="1"/>
    <s v="normal"/>
    <s v="14-Dec-1990"/>
    <x v="16"/>
    <n v="4076.5"/>
    <s v="tier - 2"/>
    <s v="tier - 3"/>
    <s v="R1011"/>
    <x v="450"/>
    <x v="450"/>
  </r>
  <r>
    <s v="Id452"/>
    <s v="Mr."/>
    <s v="Xiao"/>
    <s v="Wang"/>
    <n v="23.21"/>
    <n v="6.76"/>
    <s v="No"/>
    <s v="No"/>
    <s v="YES"/>
    <s v="No"/>
    <n v="0"/>
    <x v="2"/>
    <s v="diabetes"/>
    <s v="21-Aug-1994"/>
    <x v="11"/>
    <n v="4133.6400000000003"/>
    <s v="tier - 2"/>
    <s v="tier - 3"/>
    <s v="R1012"/>
    <x v="451"/>
    <x v="451"/>
  </r>
  <r>
    <s v="Id453"/>
    <s v="Ms."/>
    <s v="Harper L"/>
    <s v="Beasley"/>
    <n v="23.98"/>
    <n v="10.67"/>
    <s v="No"/>
    <s v="No"/>
    <s v="NO"/>
    <s v="No"/>
    <n v="0"/>
    <x v="2"/>
    <s v="diabetes"/>
    <s v="6-Aug-1991"/>
    <x v="14"/>
    <n v="4134.08"/>
    <s v="tier - 2"/>
    <s v="tier - 1"/>
    <s v="R1012"/>
    <x v="452"/>
    <x v="452"/>
  </r>
  <r>
    <s v="Id454"/>
    <s v="Mr."/>
    <s v="Nick"/>
    <s v="Bedbury"/>
    <n v="30"/>
    <n v="6.21"/>
    <s v="No"/>
    <s v="No"/>
    <s v="YES"/>
    <s v="No"/>
    <n v="0"/>
    <x v="0"/>
    <s v="prediabetes"/>
    <s v="18-Jun-1992"/>
    <x v="0"/>
    <n v="4137.5200000000004"/>
    <s v="tier - 2"/>
    <s v="tier - 3"/>
    <s v="R1024"/>
    <x v="453"/>
    <x v="453"/>
  </r>
  <r>
    <s v="Id455"/>
    <s v="Mr."/>
    <s v="Scott"/>
    <s v="Stemberger"/>
    <n v="17.350000000000001"/>
    <n v="5.03"/>
    <s v="No"/>
    <s v="No"/>
    <s v="YES"/>
    <s v="yes"/>
    <n v="0"/>
    <x v="3"/>
    <s v="normal"/>
    <s v="28-Jun-1992"/>
    <x v="0"/>
    <n v="4149.74"/>
    <s v="tier - 2"/>
    <s v="tier - 1"/>
    <s v="R1011"/>
    <x v="454"/>
    <x v="454"/>
  </r>
  <r>
    <s v="Id456"/>
    <s v="Mr."/>
    <s v="Wilson"/>
    <s v="Chebet"/>
    <n v="22.704999999999998"/>
    <n v="5.27"/>
    <s v="No"/>
    <s v="No"/>
    <s v="NO"/>
    <s v="No"/>
    <n v="0"/>
    <x v="2"/>
    <s v="normal"/>
    <s v="4-Aug-1992"/>
    <x v="0"/>
    <n v="4151.03"/>
    <s v="tier - 2"/>
    <s v="tier - 2"/>
    <s v="R1013"/>
    <x v="455"/>
    <x v="455"/>
  </r>
  <r>
    <s v="Id457"/>
    <s v="Mr."/>
    <s v="Lee"/>
    <s v="Muir"/>
    <n v="25.41"/>
    <n v="10.53"/>
    <s v="No"/>
    <s v="No"/>
    <s v="YES"/>
    <s v="yes"/>
    <n v="1"/>
    <x v="1"/>
    <s v="diabetes"/>
    <s v="26-Nov-1998"/>
    <x v="2"/>
    <n v="4154.97"/>
    <s v="tier - 2"/>
    <s v="tier - 1"/>
    <s v="R1012"/>
    <x v="456"/>
    <x v="456"/>
  </r>
  <r>
    <s v="Id458"/>
    <s v="Mr."/>
    <s v="Shizhong"/>
    <s v="Yang"/>
    <n v="18.23"/>
    <n v="5.78"/>
    <s v="No"/>
    <s v="Yes"/>
    <s v="YES"/>
    <s v="No"/>
    <n v="1"/>
    <x v="3"/>
    <s v="prediabetes"/>
    <s v="16-Sep-1984"/>
    <x v="21"/>
    <n v="4163.21"/>
    <s v="tier - 2"/>
    <s v="tier - 2"/>
    <s v="R1012"/>
    <x v="457"/>
    <x v="457"/>
  </r>
  <r>
    <s v="Id459"/>
    <s v="Ms."/>
    <s v="Marie-Claire"/>
    <s v="Gravel"/>
    <n v="24.7"/>
    <n v="4.3600000000000003"/>
    <s v="No"/>
    <s v="Yes"/>
    <s v="YES"/>
    <s v="No"/>
    <n v="1"/>
    <x v="2"/>
    <s v="normal"/>
    <s v="25-Jun-1989"/>
    <x v="13"/>
    <n v="4185.1000000000004"/>
    <s v="tier - 2"/>
    <s v="tier - 3"/>
    <s v="R1013"/>
    <x v="458"/>
    <x v="458"/>
  </r>
  <r>
    <s v="Id460"/>
    <s v="Mr."/>
    <s v="Todd J."/>
    <s v="Smith"/>
    <n v="37.4"/>
    <n v="9.7200000000000006"/>
    <s v="No"/>
    <s v="Yes"/>
    <s v="NO"/>
    <s v="yes"/>
    <n v="1"/>
    <x v="0"/>
    <s v="diabetes"/>
    <s v="3-Oct-1995"/>
    <x v="4"/>
    <n v="4188.7299999999996"/>
    <s v="tier - 2"/>
    <s v="tier - 2"/>
    <s v="R1025"/>
    <x v="459"/>
    <x v="459"/>
  </r>
  <r>
    <s v="Id461"/>
    <s v="Ms."/>
    <s v="Carolyn"/>
    <s v="Williams"/>
    <n v="26.885000000000002"/>
    <n v="5.18"/>
    <s v="No"/>
    <s v="Yes"/>
    <s v="YES"/>
    <s v="No"/>
    <n v="1"/>
    <x v="1"/>
    <s v="normal"/>
    <s v="6-Sep-1997"/>
    <x v="6"/>
    <n v="4189.1099999999997"/>
    <s v="tier - 2"/>
    <s v="tier - 2"/>
    <s v="R1012"/>
    <x v="460"/>
    <x v="460"/>
  </r>
  <r>
    <s v="Id462"/>
    <s v="Ms."/>
    <s v="Lindsey"/>
    <s v="Meyer"/>
    <n v="25.27"/>
    <n v="5.29"/>
    <s v="No"/>
    <s v="Yes"/>
    <s v="YES"/>
    <s v="No"/>
    <n v="1"/>
    <x v="1"/>
    <s v="normal"/>
    <s v="14-Dec-1998"/>
    <x v="2"/>
    <n v="4234.93"/>
    <s v="tier - 2"/>
    <s v="tier - 1"/>
    <s v="R1011"/>
    <x v="461"/>
    <x v="461"/>
  </r>
  <r>
    <s v="Id463"/>
    <s v="Ms."/>
    <s v="Marissa D"/>
    <s v="Jamieson"/>
    <n v="23.655000000000001"/>
    <n v="4.8600000000000003"/>
    <s v="No"/>
    <s v="No"/>
    <s v="YES"/>
    <s v="yes"/>
    <n v="0"/>
    <x v="2"/>
    <s v="normal"/>
    <s v="27-Jun-1992"/>
    <x v="0"/>
    <n v="4237.13"/>
    <s v="tier - 3"/>
    <s v="tier - 1"/>
    <s v="R1016"/>
    <x v="462"/>
    <x v="462"/>
  </r>
  <r>
    <s v="Id464"/>
    <s v="Mr."/>
    <s v="Jean Luc"/>
    <s v="Dufeal"/>
    <n v="55.05"/>
    <n v="7.66"/>
    <s v="No"/>
    <s v="No"/>
    <s v="NO"/>
    <s v="No"/>
    <n v="0"/>
    <x v="0"/>
    <s v="diabetes"/>
    <s v="3-Nov-1991"/>
    <x v="14"/>
    <n v="4239.8900000000003"/>
    <s v="tier - 2"/>
    <s v="tier - 2"/>
    <s v="R1012"/>
    <x v="463"/>
    <x v="463"/>
  </r>
  <r>
    <s v="Id465"/>
    <s v="Ms."/>
    <s v="Danielle"/>
    <s v="Sansonetti"/>
    <n v="24.89"/>
    <n v="6.1"/>
    <s v="No"/>
    <s v="Yes"/>
    <s v="YES"/>
    <s v="yes"/>
    <n v="1"/>
    <x v="2"/>
    <s v="prediabetes"/>
    <s v="1-Dec-1991"/>
    <x v="14"/>
    <n v="4243.59"/>
    <s v="tier - 3"/>
    <s v="tier - 1"/>
    <s v="R1012"/>
    <x v="464"/>
    <x v="464"/>
  </r>
  <r>
    <s v="Id466"/>
    <s v="Mr."/>
    <s v="Jim"/>
    <s v="Koneazny"/>
    <n v="18.715"/>
    <n v="4.4400000000000004"/>
    <s v="No"/>
    <s v="No"/>
    <s v="NO"/>
    <s v="No"/>
    <n v="0"/>
    <x v="2"/>
    <s v="normal"/>
    <s v="16-Jun-1982"/>
    <x v="23"/>
    <n v="4250.24"/>
    <s v="tier - 2"/>
    <s v="tier - 3"/>
    <s v="R1013"/>
    <x v="465"/>
    <x v="465"/>
  </r>
  <r>
    <s v="Id467"/>
    <s v="Mr."/>
    <s v="Matthew T"/>
    <s v="Johnson"/>
    <n v="28.12"/>
    <n v="6.15"/>
    <s v="No"/>
    <s v="No"/>
    <s v="YES"/>
    <s v="No"/>
    <n v="0"/>
    <x v="1"/>
    <s v="prediabetes"/>
    <s v="14-Oct-1995"/>
    <x v="4"/>
    <n v="4260.74"/>
    <s v="tier - 3"/>
    <s v="tier - 2"/>
    <s v="R1011"/>
    <x v="466"/>
    <x v="466"/>
  </r>
  <r>
    <s v="Id468"/>
    <s v="Ms."/>
    <s v="Rachel L."/>
    <s v="Glasson"/>
    <n v="26.6"/>
    <n v="4.53"/>
    <s v="No"/>
    <s v="No"/>
    <s v="YES"/>
    <s v="No"/>
    <n v="0"/>
    <x v="1"/>
    <s v="normal"/>
    <s v="20-Nov-1983"/>
    <x v="22"/>
    <n v="4265.01"/>
    <s v="tier - 2"/>
    <s v="tier - 1"/>
    <s v="R1012"/>
    <x v="467"/>
    <x v="467"/>
  </r>
  <r>
    <s v="Id469"/>
    <s v="Ms."/>
    <s v="Corina"/>
    <s v="Canitz"/>
    <n v="30.114999999999998"/>
    <n v="5.48"/>
    <s v="yes"/>
    <s v="No"/>
    <s v="NO"/>
    <s v="No"/>
    <n v="1"/>
    <x v="0"/>
    <s v="normal"/>
    <s v="18-Jun-1992"/>
    <x v="0"/>
    <n v="4266.17"/>
    <s v="tier - 3"/>
    <s v="tier - 2"/>
    <s v="R1013"/>
    <x v="468"/>
    <x v="468"/>
  </r>
  <r>
    <s v="Id470"/>
    <s v="Mr."/>
    <s v="Guannan"/>
    <s v="Li"/>
    <n v="24.605"/>
    <n v="5.48"/>
    <s v="No"/>
    <s v="No"/>
    <s v="YES"/>
    <s v="No"/>
    <n v="0"/>
    <x v="2"/>
    <s v="normal"/>
    <s v="8-Jun-2003"/>
    <x v="5"/>
    <n v="4278.55"/>
    <s v="tier - 2"/>
    <s v="tier - 1"/>
    <s v="R1021"/>
    <x v="469"/>
    <x v="469"/>
  </r>
  <r>
    <s v="Id471"/>
    <s v="Mr."/>
    <s v="Don"/>
    <s v="Parsons"/>
    <n v="29.6"/>
    <n v="8.1"/>
    <s v="No"/>
    <s v="No"/>
    <s v="NO"/>
    <s v="No"/>
    <n v="0"/>
    <x v="1"/>
    <s v="diabetes"/>
    <s v="25-Nov-2000"/>
    <x v="10"/>
    <n v="4296.2700000000004"/>
    <s v="tier - 2"/>
    <s v="tier - 3"/>
    <s v="R1012"/>
    <x v="470"/>
    <x v="470"/>
  </r>
  <r>
    <s v="Id472"/>
    <s v="Mr."/>
    <s v="Chris"/>
    <s v="Raulli"/>
    <n v="24.42"/>
    <n v="7.16"/>
    <s v="No"/>
    <s v="No"/>
    <s v="YES"/>
    <s v="No"/>
    <n v="0"/>
    <x v="2"/>
    <s v="diabetes"/>
    <s v="19-Dec-1988"/>
    <x v="15"/>
    <n v="4320.41"/>
    <s v="tier - 2"/>
    <s v="tier - 1"/>
    <s v="R1012"/>
    <x v="471"/>
    <x v="471"/>
  </r>
  <r>
    <s v="Id473"/>
    <s v="Mr."/>
    <s v="Gavin V."/>
    <s v="Frome"/>
    <n v="20.9"/>
    <n v="4.55"/>
    <s v="No"/>
    <s v="Yes"/>
    <s v="YES"/>
    <s v="yes"/>
    <n v="1"/>
    <x v="2"/>
    <s v="normal"/>
    <s v="2-Nov-1994"/>
    <x v="11"/>
    <n v="4337.74"/>
    <s v="tier - 2"/>
    <s v="tier - 1"/>
    <s v="R1024"/>
    <x v="472"/>
    <x v="472"/>
  </r>
  <r>
    <s v="Id474"/>
    <s v="Mr."/>
    <s v="David"/>
    <s v="Sevcik"/>
    <n v="22.895"/>
    <n v="6.03"/>
    <s v="No"/>
    <s v="No"/>
    <s v="YES"/>
    <s v="No"/>
    <n v="0"/>
    <x v="2"/>
    <s v="prediabetes"/>
    <s v="26-Oct-1994"/>
    <x v="11"/>
    <n v="4340.4399999999996"/>
    <s v="tier - 2"/>
    <s v="tier - 1"/>
    <s v="R1013"/>
    <x v="473"/>
    <x v="473"/>
  </r>
  <r>
    <s v="Id475"/>
    <s v="Mr."/>
    <s v="Jatin"/>
    <s v="Narang"/>
    <n v="28.3"/>
    <n v="5.47"/>
    <s v="No"/>
    <s v="Yes"/>
    <s v="YES"/>
    <s v="yes"/>
    <n v="1"/>
    <x v="1"/>
    <s v="normal"/>
    <s v="1-Jun-1991"/>
    <x v="16"/>
    <n v="4347.0200000000004"/>
    <s v="tier - 2"/>
    <s v="tier - 1"/>
    <s v="R1024"/>
    <x v="474"/>
    <x v="474"/>
  </r>
  <r>
    <s v="Id476"/>
    <s v="Mr."/>
    <s v="J P. II"/>
    <s v="Royston"/>
    <n v="54.3"/>
    <n v="4.1500000000000004"/>
    <s v="No"/>
    <s v="No"/>
    <s v="NO"/>
    <s v="yes"/>
    <n v="1"/>
    <x v="0"/>
    <s v="normal"/>
    <s v="1-Nov-1994"/>
    <x v="11"/>
    <n v="4349.46"/>
    <s v="tier - 2"/>
    <s v="tier - 2"/>
    <s v="R1013"/>
    <x v="475"/>
    <x v="475"/>
  </r>
  <r>
    <s v="Id477"/>
    <s v="Ms."/>
    <s v="Angela M."/>
    <s v="Tieri"/>
    <n v="33.344999999999999"/>
    <n v="11.32"/>
    <s v="No"/>
    <s v="No"/>
    <s v="NO"/>
    <s v="yes"/>
    <n v="1"/>
    <x v="0"/>
    <s v="diabetes"/>
    <s v="13-Sep-1991"/>
    <x v="14"/>
    <n v="4350.51"/>
    <s v="tier - 2"/>
    <s v="tier - 2"/>
    <s v="R1013"/>
    <x v="476"/>
    <x v="476"/>
  </r>
  <r>
    <s v="Id478"/>
    <s v="Mr."/>
    <s v="Blake K."/>
    <s v="Whitney"/>
    <n v="33"/>
    <n v="9.51"/>
    <s v="No"/>
    <s v="No"/>
    <s v="NO"/>
    <s v="yes"/>
    <n v="0"/>
    <x v="0"/>
    <s v="diabetes"/>
    <s v="28-Aug-1990"/>
    <x v="16"/>
    <n v="4357.04"/>
    <s v="tier - 2"/>
    <s v="tier - 3"/>
    <s v="R1012"/>
    <x v="477"/>
    <x v="477"/>
  </r>
  <r>
    <s v="Id479"/>
    <s v="Mr."/>
    <s v="Brian T."/>
    <s v="Wandzilak"/>
    <n v="28.024999999999999"/>
    <n v="7.67"/>
    <s v="No"/>
    <s v="No"/>
    <s v="YES"/>
    <s v="yes"/>
    <n v="1"/>
    <x v="1"/>
    <s v="diabetes"/>
    <s v="29-Nov-1997"/>
    <x v="6"/>
    <n v="4391.6499999999996"/>
    <s v="tier - 2"/>
    <s v="tier - 2"/>
    <s v="R1011"/>
    <x v="478"/>
    <x v="478"/>
  </r>
  <r>
    <s v="Id480"/>
    <s v="Mr."/>
    <s v="Damon"/>
    <s v="Valenzona"/>
    <n v="28.69"/>
    <n v="6.23"/>
    <s v="No"/>
    <s v="No"/>
    <s v="YES"/>
    <s v="No"/>
    <n v="1"/>
    <x v="1"/>
    <s v="prediabetes"/>
    <s v="29-Jun-1982"/>
    <x v="23"/>
    <n v="4392.7"/>
    <s v="tier - 2"/>
    <s v="tier - 2"/>
    <s v="R1013"/>
    <x v="479"/>
    <x v="479"/>
  </r>
  <r>
    <s v="Id481"/>
    <s v="Mr."/>
    <s v="Jeffrey"/>
    <s v="Young"/>
    <n v="40.28"/>
    <n v="8.9"/>
    <s v="No"/>
    <s v="No"/>
    <s v="NO"/>
    <s v="No"/>
    <n v="0"/>
    <x v="0"/>
    <s v="diabetes"/>
    <s v="18-Jul-1988"/>
    <x v="15"/>
    <n v="4397.3100000000004"/>
    <s v="tier - 2"/>
    <s v="tier - 2"/>
    <s v="R1013"/>
    <x v="480"/>
    <x v="480"/>
  </r>
  <r>
    <s v="Id482"/>
    <s v="Mr."/>
    <s v="Malcolm J."/>
    <s v="Richards"/>
    <n v="37.299999999999997"/>
    <n v="7.79"/>
    <s v="No"/>
    <s v="No"/>
    <s v="NO"/>
    <s v="yes"/>
    <n v="0"/>
    <x v="0"/>
    <s v="diabetes"/>
    <s v="11-Aug-1986"/>
    <x v="18"/>
    <n v="4399.7299999999996"/>
    <s v="tier - 3"/>
    <s v="tier - 2"/>
    <s v="R1013"/>
    <x v="481"/>
    <x v="481"/>
  </r>
  <r>
    <s v="Id483"/>
    <s v="Ms."/>
    <s v="Margaret B."/>
    <s v="Alexson"/>
    <n v="54.47"/>
    <n v="4.49"/>
    <s v="No"/>
    <s v="No"/>
    <s v="NO"/>
    <s v="yes"/>
    <n v="2"/>
    <x v="0"/>
    <s v="normal"/>
    <s v="13-Jul-1986"/>
    <x v="18"/>
    <n v="4402.2299999999996"/>
    <s v="tier - 2"/>
    <s v="tier - 2"/>
    <s v="R1011"/>
    <x v="482"/>
    <x v="482"/>
  </r>
  <r>
    <s v="Id484"/>
    <s v="Ms."/>
    <s v="Helen"/>
    <s v="Wright"/>
    <n v="38.06"/>
    <n v="5.24"/>
    <s v="No"/>
    <s v="Yes"/>
    <s v="NO"/>
    <s v="yes"/>
    <n v="1"/>
    <x v="0"/>
    <s v="normal"/>
    <s v="16-Sep-1988"/>
    <x v="15"/>
    <n v="4415.16"/>
    <s v="tier - 2"/>
    <s v="tier - 1"/>
    <s v="R1013"/>
    <x v="483"/>
    <x v="483"/>
  </r>
  <r>
    <s v="Id485"/>
    <s v="Mr."/>
    <s v="Matthew"/>
    <s v="McKenna"/>
    <n v="51.47"/>
    <n v="9.6"/>
    <s v="No"/>
    <s v="No"/>
    <s v="NO"/>
    <s v="No"/>
    <n v="0"/>
    <x v="0"/>
    <s v="diabetes"/>
    <s v="15-Aug-1992"/>
    <x v="0"/>
    <n v="4420.95"/>
    <s v="tier - 2"/>
    <s v="tier - 3"/>
    <s v="R1020"/>
    <x v="484"/>
    <x v="484"/>
  </r>
  <r>
    <s v="Id486"/>
    <s v="Mr."/>
    <s v="Jeff"/>
    <s v="Sallade"/>
    <n v="29.8"/>
    <n v="5.78"/>
    <s v="No"/>
    <s v="No"/>
    <s v="NO"/>
    <s v="yes"/>
    <n v="0"/>
    <x v="1"/>
    <s v="prediabetes"/>
    <s v="29-Dec-1994"/>
    <x v="11"/>
    <n v="4428.8900000000003"/>
    <s v="tier - 3"/>
    <s v="tier - 1"/>
    <s v="R1017"/>
    <x v="485"/>
    <x v="485"/>
  </r>
  <r>
    <s v="Id487"/>
    <s v="Mrs"/>
    <s v=".  Tara R"/>
    <s v="Argall"/>
    <n v="49.77"/>
    <n v="7.02"/>
    <s v="No"/>
    <s v="No"/>
    <s v="NO"/>
    <s v="No"/>
    <n v="0"/>
    <x v="0"/>
    <s v="diabetes"/>
    <s v="4-Sep-1993"/>
    <x v="1"/>
    <n v="4433.3900000000003"/>
    <s v="tier - 2"/>
    <s v="tier - 3"/>
    <s v="R1012"/>
    <x v="486"/>
    <x v="486"/>
  </r>
  <r>
    <s v="Id488"/>
    <s v="Ms."/>
    <s v="Kristin"/>
    <s v="Patchell"/>
    <n v="25.555"/>
    <n v="4.09"/>
    <s v="No"/>
    <s v="No"/>
    <s v="YES"/>
    <s v="yes"/>
    <n v="0"/>
    <x v="1"/>
    <s v="normal"/>
    <s v="23-Dec-1993"/>
    <x v="1"/>
    <n v="4433.92"/>
    <s v="tier - 2"/>
    <s v="tier - 2"/>
    <s v="R1012"/>
    <x v="487"/>
    <x v="487"/>
  </r>
  <r>
    <s v="Id489"/>
    <s v="Mr."/>
    <s v="Timothy"/>
    <s v="Catoggio"/>
    <n v="29.64"/>
    <n v="4.93"/>
    <s v="No"/>
    <s v="Yes"/>
    <s v="NO"/>
    <s v="No"/>
    <n v="1"/>
    <x v="1"/>
    <s v="normal"/>
    <s v="8-Oct-1994"/>
    <x v="11"/>
    <n v="4435.09"/>
    <s v="tier - 3"/>
    <s v="tier - 2"/>
    <s v="R1016"/>
    <x v="488"/>
    <x v="488"/>
  </r>
  <r>
    <s v="Id490"/>
    <s v="Mr."/>
    <s v="Scott"/>
    <s v="Adams"/>
    <n v="53.93"/>
    <n v="5.34"/>
    <s v="No"/>
    <s v="No"/>
    <s v="NO"/>
    <s v="yes"/>
    <n v="2"/>
    <x v="0"/>
    <s v="normal"/>
    <s v="24-Oct-1994"/>
    <x v="11"/>
    <n v="4438.26"/>
    <s v="tier - 2"/>
    <s v="tier - 3"/>
    <s v="R1017"/>
    <x v="489"/>
    <x v="489"/>
  </r>
  <r>
    <s v="Id491"/>
    <s v="Ms."/>
    <s v="Carly E"/>
    <s v="Windt"/>
    <n v="28.024999999999999"/>
    <n v="5.65"/>
    <s v="No"/>
    <s v="No"/>
    <s v="YES"/>
    <s v="No"/>
    <n v="1"/>
    <x v="1"/>
    <s v="normal"/>
    <s v="3-Sep-1991"/>
    <x v="14"/>
    <n v="4441.21"/>
    <s v="tier - 1"/>
    <s v="tier - 2"/>
    <s v="R1014"/>
    <x v="490"/>
    <x v="490"/>
  </r>
  <r>
    <s v="Id492"/>
    <s v="Ms."/>
    <s v="Lisa"/>
    <s v="Ryan"/>
    <n v="27.5"/>
    <n v="4.49"/>
    <s v="No"/>
    <s v="No"/>
    <s v="NO"/>
    <s v="No"/>
    <n v="0"/>
    <x v="1"/>
    <s v="normal"/>
    <s v="28-Jun-1994"/>
    <x v="11"/>
    <n v="4449.46"/>
    <s v="tier - 1"/>
    <s v="tier - 2"/>
    <s v="R1013"/>
    <x v="491"/>
    <x v="491"/>
  </r>
  <r>
    <s v="Id493"/>
    <s v="Ms."/>
    <s v="Stacey"/>
    <s v="Marion"/>
    <n v="21.8"/>
    <n v="10.55"/>
    <s v="No"/>
    <s v="No"/>
    <s v="YES"/>
    <s v="No"/>
    <n v="0"/>
    <x v="2"/>
    <s v="diabetes"/>
    <s v="8-Aug-1990"/>
    <x v="16"/>
    <n v="4454.3999999999996"/>
    <s v="tier - 2"/>
    <s v="tier - 3"/>
    <s v="R1012"/>
    <x v="492"/>
    <x v="492"/>
  </r>
  <r>
    <s v="Id494"/>
    <s v="Mr."/>
    <s v="Louis"/>
    <s v="Raffetto"/>
    <n v="26.41"/>
    <n v="4.92"/>
    <s v="No"/>
    <s v="Yes"/>
    <s v="YES"/>
    <s v="yes"/>
    <n v="1"/>
    <x v="1"/>
    <s v="normal"/>
    <s v="15-Jul-1990"/>
    <x v="16"/>
    <n v="4462.72"/>
    <s v="tier - 2"/>
    <s v="tier - 3"/>
    <s v="R1012"/>
    <x v="493"/>
    <x v="493"/>
  </r>
  <r>
    <s v="Id495"/>
    <s v="Mr."/>
    <s v="Brian R."/>
    <s v="Young"/>
    <n v="27.835000000000001"/>
    <n v="5.9"/>
    <s v="No"/>
    <s v="No"/>
    <s v="YES"/>
    <s v="yes"/>
    <n v="1"/>
    <x v="1"/>
    <s v="prediabetes"/>
    <s v="4-Jul-1991"/>
    <x v="14"/>
    <n v="4463.21"/>
    <s v="tier - 3"/>
    <s v="tier - 3"/>
    <s v="R1013"/>
    <x v="494"/>
    <x v="494"/>
  </r>
  <r>
    <s v="Id496"/>
    <s v="Mrs"/>
    <s v=".  Jessica"/>
    <s v="Oehlke"/>
    <n v="51.74"/>
    <n v="4.9800000000000004"/>
    <s v="No"/>
    <s v="No"/>
    <s v="NO"/>
    <s v="yes"/>
    <n v="2"/>
    <x v="0"/>
    <s v="normal"/>
    <s v="20-Nov-1999"/>
    <x v="7"/>
    <n v="4466.62"/>
    <s v="tier - 2"/>
    <s v="tier - 2"/>
    <s v="R1012"/>
    <x v="495"/>
    <x v="495"/>
  </r>
  <r>
    <s v="Id497"/>
    <s v="Ms."/>
    <s v="Dawn M."/>
    <s v="Sudol"/>
    <n v="23.37"/>
    <n v="5.8"/>
    <s v="No"/>
    <s v="No"/>
    <s v="YES"/>
    <s v="No"/>
    <n v="0"/>
    <x v="2"/>
    <s v="prediabetes"/>
    <s v="18-Jul-2004"/>
    <x v="9"/>
    <n v="4468.25"/>
    <s v="tier - 2"/>
    <s v="tier - 2"/>
    <s v="R1012"/>
    <x v="496"/>
    <x v="496"/>
  </r>
  <r>
    <s v="Id498"/>
    <s v="Mr."/>
    <s v="Chris"/>
    <s v="Van Es"/>
    <n v="29.7"/>
    <n v="6.21"/>
    <s v="No"/>
    <s v="Yes"/>
    <s v="YES"/>
    <s v="yes"/>
    <n v="1"/>
    <x v="1"/>
    <s v="prediabetes"/>
    <s v="12-Jul-1992"/>
    <x v="0"/>
    <n v="4488.58"/>
    <s v="tier - 2"/>
    <s v="tier - 3"/>
    <s v="R1012"/>
    <x v="497"/>
    <x v="497"/>
  </r>
  <r>
    <s v="Id499"/>
    <s v="Ms."/>
    <s v="Karen"/>
    <s v="Dolge"/>
    <n v="20.045000000000002"/>
    <n v="6.17"/>
    <s v="No"/>
    <s v="Yes"/>
    <s v="YES"/>
    <s v="No"/>
    <n v="1"/>
    <x v="2"/>
    <s v="prediabetes"/>
    <s v="26-Jun-1988"/>
    <x v="15"/>
    <n v="4500.34"/>
    <s v="tier - 2"/>
    <s v="tier - 1"/>
    <s v="R1017"/>
    <x v="498"/>
    <x v="498"/>
  </r>
  <r>
    <s v="Id500"/>
    <s v="Ms."/>
    <s v="Jessica"/>
    <s v="Marlier"/>
    <n v="27.83"/>
    <n v="5.36"/>
    <s v="No"/>
    <s v="No"/>
    <s v="NO"/>
    <s v="No"/>
    <n v="2"/>
    <x v="1"/>
    <s v="normal"/>
    <s v="13-Oct-1997"/>
    <x v="6"/>
    <n v="4504.66"/>
    <s v="tier - 1"/>
    <s v="tier - 2"/>
    <s v="R1013"/>
    <x v="499"/>
    <x v="499"/>
  </r>
  <r>
    <s v="Id501"/>
    <s v="Mr."/>
    <s v="Mathieu"/>
    <s v="Girard"/>
    <n v="28.93"/>
    <n v="5.2"/>
    <s v="No"/>
    <s v="No"/>
    <s v="YES"/>
    <s v="No"/>
    <n v="0"/>
    <x v="1"/>
    <s v="normal"/>
    <s v="27-Sep-1982"/>
    <x v="23"/>
    <n v="4511.41"/>
    <s v="tier - 2"/>
    <s v="tier - 3"/>
    <s v="R1013"/>
    <x v="500"/>
    <x v="500"/>
  </r>
  <r>
    <s v="Id502"/>
    <s v="Mr."/>
    <s v="Kam S."/>
    <s v="Lee"/>
    <n v="33.82"/>
    <n v="5.42"/>
    <s v="No"/>
    <s v="No"/>
    <s v="NO"/>
    <s v="No"/>
    <n v="0"/>
    <x v="0"/>
    <s v="normal"/>
    <s v="16-Jun-1980"/>
    <x v="24"/>
    <n v="4515.71"/>
    <s v="tier - 2"/>
    <s v="tier - 3"/>
    <s v="R1013"/>
    <x v="501"/>
    <x v="501"/>
  </r>
  <r>
    <s v="Id503"/>
    <s v="Ms."/>
    <s v="Valerie A"/>
    <s v="Hubbard"/>
    <n v="20.234999999999999"/>
    <n v="6.84"/>
    <s v="No"/>
    <s v="No"/>
    <s v="YES"/>
    <s v="No"/>
    <n v="0"/>
    <x v="2"/>
    <s v="diabetes"/>
    <s v="2-Oct-2003"/>
    <x v="12"/>
    <n v="4518.3999999999996"/>
    <s v="tier - 2"/>
    <s v="tier - 3"/>
    <s v="R1026"/>
    <x v="502"/>
    <x v="502"/>
  </r>
  <r>
    <s v="Id504"/>
    <s v="Ms."/>
    <s v="Freya R"/>
    <s v="Koester"/>
    <n v="49.2"/>
    <n v="10.9"/>
    <s v="No"/>
    <s v="Yes"/>
    <s v="NO"/>
    <s v="yes"/>
    <n v="1"/>
    <x v="0"/>
    <s v="diabetes"/>
    <s v="5-Dec-1987"/>
    <x v="17"/>
    <n v="4518.7700000000004"/>
    <s v="tier - 2"/>
    <s v="tier - 3"/>
    <s v="R1012"/>
    <x v="503"/>
    <x v="503"/>
  </r>
  <r>
    <s v="Id505"/>
    <s v="Ms."/>
    <s v="Jennifer"/>
    <s v="Matthews"/>
    <n v="26.4"/>
    <n v="4.87"/>
    <s v="No"/>
    <s v="No"/>
    <s v="YES"/>
    <s v="yes"/>
    <n v="0"/>
    <x v="1"/>
    <s v="normal"/>
    <s v="21-Dec-1988"/>
    <x v="15"/>
    <n v="4518.83"/>
    <s v="tier - 2"/>
    <s v="tier - 2"/>
    <s v="R1017"/>
    <x v="504"/>
    <x v="504"/>
  </r>
  <r>
    <s v="Id506"/>
    <s v="Ms."/>
    <s v="Kara"/>
    <s v="Rubinich"/>
    <n v="28.38"/>
    <n v="6.07"/>
    <s v="No"/>
    <s v="No"/>
    <s v="YES"/>
    <s v="No"/>
    <n v="1"/>
    <x v="1"/>
    <s v="prediabetes"/>
    <s v="13-Aug-1992"/>
    <x v="0"/>
    <n v="4527.18"/>
    <s v="tier - 2"/>
    <s v="tier - 2"/>
    <s v="R1012"/>
    <x v="505"/>
    <x v="505"/>
  </r>
  <r>
    <s v="Id507"/>
    <s v="Mr."/>
    <s v="Bradley A."/>
    <s v="Alban"/>
    <n v="24.64"/>
    <n v="4.33"/>
    <s v="No"/>
    <s v="No"/>
    <s v="YES"/>
    <s v="No"/>
    <n v="0"/>
    <x v="2"/>
    <s v="normal"/>
    <s v="29-Jun-1993"/>
    <x v="1"/>
    <n v="4529.4799999999996"/>
    <s v="tier - 2"/>
    <s v="tier - 1"/>
    <s v="R1011"/>
    <x v="506"/>
    <x v="506"/>
  </r>
  <r>
    <s v="Id508"/>
    <s v="Mr."/>
    <s v="Brendan"/>
    <s v="Corcoran"/>
    <n v="39.71"/>
    <n v="5.83"/>
    <s v="No"/>
    <s v="No"/>
    <s v="NO"/>
    <s v="No"/>
    <n v="1"/>
    <x v="0"/>
    <s v="prediabetes"/>
    <s v="13-Jun-1988"/>
    <x v="15"/>
    <n v="4536.26"/>
    <s v="tier - 2"/>
    <s v="tier - 2"/>
    <s v="R1011"/>
    <x v="507"/>
    <x v="507"/>
  </r>
  <r>
    <s v="Id509"/>
    <s v="Ms."/>
    <s v="Amber R"/>
    <s v="Sargent"/>
    <n v="22.22"/>
    <n v="5.5"/>
    <s v="No"/>
    <s v="No"/>
    <s v="YES"/>
    <s v="No"/>
    <n v="0"/>
    <x v="2"/>
    <s v="normal"/>
    <s v="17-Nov-1990"/>
    <x v="16"/>
    <n v="4544.2299999999996"/>
    <s v="tier - 2"/>
    <s v="tier - 1"/>
    <s v="R1024"/>
    <x v="508"/>
    <x v="508"/>
  </r>
  <r>
    <s v="Id510"/>
    <s v="Mr."/>
    <s v="Sean K"/>
    <s v="Watson"/>
    <n v="33.344999999999999"/>
    <n v="4.79"/>
    <s v="No"/>
    <s v="Yes"/>
    <s v="NO"/>
    <s v="No"/>
    <n v="1"/>
    <x v="0"/>
    <s v="normal"/>
    <s v="22-Dec-2004"/>
    <x v="9"/>
    <n v="4561.1899999999996"/>
    <s v="tier - 2"/>
    <s v="tier - 2"/>
    <s v="R1024"/>
    <x v="509"/>
    <x v="509"/>
  </r>
  <r>
    <s v="Id511"/>
    <s v="Mr."/>
    <s v="Rick"/>
    <s v="Esponda"/>
    <n v="24.42"/>
    <n v="5.81"/>
    <s v="No"/>
    <s v="No"/>
    <s v="YES"/>
    <s v="No"/>
    <n v="1"/>
    <x v="2"/>
    <s v="prediabetes"/>
    <s v="20-Sep-1990"/>
    <x v="16"/>
    <n v="4562.84"/>
    <s v="tier - 2"/>
    <s v="tier - 2"/>
    <s v="R1013"/>
    <x v="510"/>
    <x v="510"/>
  </r>
  <r>
    <s v="Id512"/>
    <s v="Mr."/>
    <s v="Matthew"/>
    <s v="Krall"/>
    <n v="29.81"/>
    <n v="5.58"/>
    <s v="No"/>
    <s v="No"/>
    <s v="YES"/>
    <s v="No"/>
    <n v="0"/>
    <x v="1"/>
    <s v="normal"/>
    <s v="25-Dec-1996"/>
    <x v="8"/>
    <n v="4564.1899999999996"/>
    <s v="tier - 2"/>
    <s v="tier - 2"/>
    <s v="R1024"/>
    <x v="511"/>
    <x v="511"/>
  </r>
  <r>
    <s v="Id513"/>
    <s v="Mr."/>
    <s v="Brady"/>
    <s v="Poskin"/>
    <n v="51.18"/>
    <n v="4.4000000000000004"/>
    <s v="No"/>
    <s v="No"/>
    <s v="NO"/>
    <s v="yes"/>
    <n v="2"/>
    <x v="0"/>
    <s v="normal"/>
    <s v="18-Sep-1989"/>
    <x v="13"/>
    <n v="4571.41"/>
    <s v="tier - 2"/>
    <s v="tier - 2"/>
    <s v="R1012"/>
    <x v="512"/>
    <x v="512"/>
  </r>
  <r>
    <s v="Id514"/>
    <s v="Ms."/>
    <s v="Kameko"/>
    <s v="Halfmann"/>
    <n v="51.37"/>
    <n v="8.18"/>
    <s v="No"/>
    <s v="No"/>
    <s v="NO"/>
    <s v="yes"/>
    <n v="0"/>
    <x v="0"/>
    <s v="diabetes"/>
    <s v="2-Jul-2000"/>
    <x v="10"/>
    <n v="4608.03"/>
    <s v="tier - 2"/>
    <s v="tier - 3"/>
    <s v="R1011"/>
    <x v="513"/>
    <x v="513"/>
  </r>
  <r>
    <s v="Id515"/>
    <s v="Mr."/>
    <s v="Jeremy A"/>
    <s v="Klapper"/>
    <n v="36.19"/>
    <n v="5.52"/>
    <s v="No"/>
    <s v="No"/>
    <s v="NO"/>
    <s v="yes"/>
    <n v="0"/>
    <x v="0"/>
    <s v="normal"/>
    <s v="29-Jun-1998"/>
    <x v="2"/>
    <n v="4618.08"/>
    <s v="tier - 2"/>
    <s v="tier - 1"/>
    <s v="R1012"/>
    <x v="514"/>
    <x v="514"/>
  </r>
  <r>
    <s v="Id516"/>
    <s v="Mr."/>
    <s v="Daniel"/>
    <s v="George"/>
    <n v="25.9"/>
    <n v="4.84"/>
    <s v="No"/>
    <s v="No"/>
    <s v="YES"/>
    <s v="No"/>
    <n v="0"/>
    <x v="1"/>
    <s v="normal"/>
    <s v="22-Jun-1985"/>
    <x v="20"/>
    <n v="4646.76"/>
    <s v="tier - 1"/>
    <s v="tier - 1"/>
    <s v="R1011"/>
    <x v="515"/>
    <x v="515"/>
  </r>
  <r>
    <s v="Id517"/>
    <s v="Ms."/>
    <s v="Amanda"/>
    <s v="Hicks"/>
    <n v="35.72"/>
    <n v="4.08"/>
    <s v="No"/>
    <s v="Yes"/>
    <s v="NO"/>
    <s v="No"/>
    <n v="1"/>
    <x v="0"/>
    <s v="normal"/>
    <s v="25-Oct-1996"/>
    <x v="8"/>
    <n v="4661.29"/>
    <s v="tier - 2"/>
    <s v="tier - 1"/>
    <s v="R1017"/>
    <x v="516"/>
    <x v="516"/>
  </r>
  <r>
    <s v="Id518"/>
    <s v="Ms."/>
    <s v="Karen"/>
    <s v="Lockyer"/>
    <n v="27.94"/>
    <n v="4.4800000000000004"/>
    <s v="No"/>
    <s v="Yes"/>
    <s v="YES"/>
    <s v="No"/>
    <n v="1"/>
    <x v="1"/>
    <s v="normal"/>
    <s v="5-Aug-1990"/>
    <x v="16"/>
    <n v="4667.6099999999997"/>
    <s v="tier - 3"/>
    <s v="tier - 3"/>
    <s v="R1016"/>
    <x v="517"/>
    <x v="517"/>
  </r>
  <r>
    <s v="Id519"/>
    <s v="Mr."/>
    <s v="Gregory"/>
    <s v="Byrnes"/>
    <n v="27.1"/>
    <n v="5.73"/>
    <s v="No"/>
    <s v="No"/>
    <s v="YES"/>
    <s v="No"/>
    <n v="0"/>
    <x v="1"/>
    <s v="prediabetes"/>
    <s v="26-Sep-1990"/>
    <x v="16"/>
    <n v="4670.6400000000003"/>
    <s v="tier - 2"/>
    <s v="tier - 2"/>
    <s v="R1011"/>
    <x v="518"/>
    <x v="518"/>
  </r>
  <r>
    <s v="Id520"/>
    <s v="Ms."/>
    <s v="Sabine"/>
    <s v="Norris"/>
    <n v="18.3"/>
    <n v="5.46"/>
    <s v="No"/>
    <s v="Yes"/>
    <s v="YES"/>
    <s v="yes"/>
    <n v="1"/>
    <x v="3"/>
    <s v="normal"/>
    <s v="13-Jul-1990"/>
    <x v="16"/>
    <n v="4673.3900000000003"/>
    <s v="tier - 2"/>
    <s v="tier - 1"/>
    <s v="R1013"/>
    <x v="519"/>
    <x v="519"/>
  </r>
  <r>
    <s v="Id521"/>
    <s v="Mr."/>
    <s v="Joseph"/>
    <s v="Darda"/>
    <n v="25.3"/>
    <n v="5.0199999999999996"/>
    <s v="No"/>
    <s v="No"/>
    <s v="YES"/>
    <s v="yes"/>
    <n v="1"/>
    <x v="1"/>
    <s v="normal"/>
    <s v="18-Oct-1979"/>
    <x v="25"/>
    <n v="4674.2"/>
    <s v="tier - 2"/>
    <s v="tier - 1"/>
    <s v="R1013"/>
    <x v="520"/>
    <x v="520"/>
  </r>
  <r>
    <s v="Id522"/>
    <s v="Mr."/>
    <s v="Adam"/>
    <s v="Otstot"/>
    <n v="38.83"/>
    <n v="6.36"/>
    <s v="No"/>
    <s v="No"/>
    <s v="NO"/>
    <s v="No"/>
    <n v="1"/>
    <x v="0"/>
    <s v="prediabetes"/>
    <s v="4-Oct-2003"/>
    <x v="12"/>
    <n v="4678.8"/>
    <s v="tier - 2"/>
    <s v="tier - 1"/>
    <s v="R1021"/>
    <x v="521"/>
    <x v="521"/>
  </r>
  <r>
    <s v="Id523"/>
    <s v="Ms."/>
    <s v="Karolyn A"/>
    <s v="Bowley"/>
    <n v="27.6"/>
    <n v="5.36"/>
    <s v="No"/>
    <s v="No"/>
    <s v="NO"/>
    <s v="No"/>
    <n v="1"/>
    <x v="1"/>
    <s v="normal"/>
    <s v="4-Sep-1990"/>
    <x v="16"/>
    <n v="4686.3900000000003"/>
    <s v="tier - 3"/>
    <s v="tier - 3"/>
    <s v="R1013"/>
    <x v="522"/>
    <x v="522"/>
  </r>
  <r>
    <s v="Id524"/>
    <s v="Mrs"/>
    <s v=".  Anita L."/>
    <s v="Rogers"/>
    <n v="46.4"/>
    <n v="8.3699999999999992"/>
    <s v="No"/>
    <s v="Yes"/>
    <s v="NO"/>
    <s v="yes"/>
    <n v="1"/>
    <x v="0"/>
    <s v="diabetes"/>
    <s v="22-Jun-2003"/>
    <x v="12"/>
    <n v="4687.8"/>
    <s v="tier - 2"/>
    <s v="tier - 3"/>
    <s v="R1011"/>
    <x v="523"/>
    <x v="523"/>
  </r>
  <r>
    <s v="Id525"/>
    <s v="Ms."/>
    <s v="Laura E."/>
    <s v="Mclaughlin"/>
    <n v="51.92"/>
    <n v="5.18"/>
    <s v="No"/>
    <s v="Yes"/>
    <s v="NO"/>
    <s v="yes"/>
    <n v="1"/>
    <x v="0"/>
    <s v="normal"/>
    <s v="4-Dec-1977"/>
    <x v="26"/>
    <n v="4699.47"/>
    <s v="tier - 2"/>
    <s v="tier - 3"/>
    <s v="R1013"/>
    <x v="524"/>
    <x v="524"/>
  </r>
  <r>
    <s v="Id526"/>
    <s v="Ms."/>
    <s v="Sarah"/>
    <s v="Ziegler"/>
    <n v="32.395000000000003"/>
    <n v="5.68"/>
    <s v="No"/>
    <s v="No"/>
    <s v="NO"/>
    <s v="yes"/>
    <n v="1"/>
    <x v="0"/>
    <s v="normal"/>
    <s v="12-Aug-1981"/>
    <x v="19"/>
    <n v="4712.12"/>
    <s v="tier - 2"/>
    <s v="tier - 3"/>
    <s v="R1011"/>
    <x v="525"/>
    <x v="525"/>
  </r>
  <r>
    <s v="Id527"/>
    <s v="Mrs"/>
    <s v=".  Ashley E"/>
    <s v="Hughey"/>
    <n v="46.19"/>
    <n v="7.31"/>
    <s v="No"/>
    <s v="Yes"/>
    <s v="NO"/>
    <s v="yes"/>
    <n v="1"/>
    <x v="0"/>
    <s v="diabetes"/>
    <s v="9-Oct-1992"/>
    <x v="0"/>
    <n v="4718.2"/>
    <s v="tier - 2"/>
    <s v="tier - 3"/>
    <s v="R1024"/>
    <x v="526"/>
    <x v="526"/>
  </r>
  <r>
    <s v="Id528"/>
    <s v="Ms."/>
    <s v="Lindsey"/>
    <s v="Knast"/>
    <n v="27.93"/>
    <n v="4.67"/>
    <s v="No"/>
    <s v="Yes"/>
    <s v="NO"/>
    <s v="No"/>
    <n v="1"/>
    <x v="1"/>
    <s v="normal"/>
    <s v="28-Sep-1992"/>
    <x v="0"/>
    <n v="4719.5200000000004"/>
    <s v="tier - 2"/>
    <s v="tier - 2"/>
    <s v="R1024"/>
    <x v="527"/>
    <x v="527"/>
  </r>
  <r>
    <s v="Id529"/>
    <s v="Mr."/>
    <s v="Alan"/>
    <s v="Stob"/>
    <n v="45.62"/>
    <n v="6.87"/>
    <s v="No"/>
    <s v="No"/>
    <s v="NO"/>
    <s v="No"/>
    <n v="0"/>
    <x v="0"/>
    <s v="diabetes"/>
    <s v="12-Aug-1994"/>
    <x v="11"/>
    <n v="4719.74"/>
    <s v="tier - 2"/>
    <s v="tier - 1"/>
    <s v="R1012"/>
    <x v="528"/>
    <x v="528"/>
  </r>
  <r>
    <s v="Id530"/>
    <s v="Mr."/>
    <s v="Dan R."/>
    <s v="Jensen"/>
    <n v="35.31"/>
    <n v="5.87"/>
    <s v="No"/>
    <s v="Yes"/>
    <s v="NO"/>
    <s v="No"/>
    <n v="1"/>
    <x v="0"/>
    <s v="prediabetes"/>
    <s v="2-Jul-1980"/>
    <x v="24"/>
    <n v="4728.71"/>
    <s v="tier - 2"/>
    <s v="tier - 3"/>
    <s v="R1012"/>
    <x v="529"/>
    <x v="529"/>
  </r>
  <r>
    <s v="Id531"/>
    <s v="Ms."/>
    <s v="Katie"/>
    <s v="Mutter"/>
    <n v="30.4"/>
    <n v="4.07"/>
    <s v="No"/>
    <s v="No"/>
    <s v="NO"/>
    <s v="yes"/>
    <n v="1"/>
    <x v="0"/>
    <s v="normal"/>
    <s v="5-Sep-1986"/>
    <x v="18"/>
    <n v="4734.6400000000003"/>
    <s v="tier - 2"/>
    <s v="tier - 1"/>
    <s v="R1013"/>
    <x v="530"/>
    <x v="530"/>
  </r>
  <r>
    <s v="Id532"/>
    <s v="Mr."/>
    <s v="Eric"/>
    <s v="Ahern"/>
    <n v="20.13"/>
    <n v="6.47"/>
    <s v="No"/>
    <s v="Yes"/>
    <s v="YES"/>
    <s v="No"/>
    <n v="1"/>
    <x v="2"/>
    <s v="diabetes"/>
    <s v="12-Oct-1991"/>
    <x v="14"/>
    <n v="4738.2700000000004"/>
    <s v="tier - 2"/>
    <s v="tier - 3"/>
    <s v="R1012"/>
    <x v="531"/>
    <x v="531"/>
  </r>
  <r>
    <s v="Id533"/>
    <s v="Ms."/>
    <s v="Cathryn"/>
    <s v="Chviruk"/>
    <n v="23.655000000000001"/>
    <n v="5.14"/>
    <s v="No"/>
    <s v="No"/>
    <s v="YES"/>
    <s v="No"/>
    <n v="1"/>
    <x v="2"/>
    <s v="normal"/>
    <s v="24-Nov-2004"/>
    <x v="9"/>
    <n v="4740.78"/>
    <s v="tier - 2"/>
    <s v="tier - 3"/>
    <s v="R1021"/>
    <x v="532"/>
    <x v="532"/>
  </r>
  <r>
    <s v="Id534"/>
    <s v="Mr."/>
    <s v="Brendan"/>
    <s v="Meehan"/>
    <n v="49.05"/>
    <n v="9.77"/>
    <s v="No"/>
    <s v="No"/>
    <s v="NO"/>
    <s v="yes"/>
    <n v="0"/>
    <x v="0"/>
    <s v="diabetes"/>
    <s v="5-Jun-1987"/>
    <x v="18"/>
    <n v="4746.34"/>
    <s v="tier - 2"/>
    <s v="tier - 2"/>
    <s v="R1011"/>
    <x v="533"/>
    <x v="533"/>
  </r>
  <r>
    <s v="Id535"/>
    <s v="Ms."/>
    <s v="Shauna"/>
    <s v="Gammon"/>
    <n v="51.94"/>
    <n v="8.8000000000000007"/>
    <s v="No"/>
    <s v="No"/>
    <s v="NO"/>
    <s v="yes"/>
    <n v="2"/>
    <x v="0"/>
    <s v="diabetes"/>
    <s v="2-Sep-1987"/>
    <x v="17"/>
    <n v="4747.05"/>
    <s v="tier - 2"/>
    <s v="tier - 2"/>
    <s v="R1013"/>
    <x v="534"/>
    <x v="534"/>
  </r>
  <r>
    <s v="Id536"/>
    <s v="Mr."/>
    <s v="Terence"/>
    <s v="Lee"/>
    <n v="29.83"/>
    <n v="5.84"/>
    <s v="No"/>
    <s v="No"/>
    <s v="YES"/>
    <s v="No"/>
    <n v="1"/>
    <x v="1"/>
    <s v="prediabetes"/>
    <s v="22-Nov-1987"/>
    <x v="17"/>
    <n v="4751.07"/>
    <s v="tier - 3"/>
    <s v="tier - 1"/>
    <s v="R1011"/>
    <x v="535"/>
    <x v="535"/>
  </r>
  <r>
    <s v="Id537"/>
    <s v="Ms."/>
    <s v="Marisol"/>
    <s v="Franco"/>
    <n v="22.6"/>
    <n v="10.43"/>
    <s v="No"/>
    <s v="No"/>
    <s v="YES"/>
    <s v="yes"/>
    <n v="1"/>
    <x v="2"/>
    <s v="diabetes"/>
    <s v="16-Aug-1992"/>
    <x v="0"/>
    <n v="4753.6400000000003"/>
    <s v="tier - 2"/>
    <s v="tier - 3"/>
    <s v="R1013"/>
    <x v="536"/>
    <x v="536"/>
  </r>
  <r>
    <s v="Id538"/>
    <s v="Ms."/>
    <s v="Lindsay"/>
    <s v="Patterson"/>
    <n v="46.69"/>
    <n v="4.25"/>
    <s v="No"/>
    <s v="No"/>
    <s v="NO"/>
    <s v="yes"/>
    <n v="1"/>
    <x v="0"/>
    <s v="normal"/>
    <s v="27-Sep-1987"/>
    <x v="17"/>
    <n v="4762.33"/>
    <s v="tier - 3"/>
    <s v="tier - 3"/>
    <s v="R1011"/>
    <x v="537"/>
    <x v="537"/>
  </r>
  <r>
    <s v="Id539"/>
    <s v="Ms."/>
    <s v="Katie"/>
    <s v="Valdes"/>
    <n v="28.49"/>
    <n v="4.8899999999999997"/>
    <s v="No"/>
    <s v="No"/>
    <s v="YES"/>
    <s v="No"/>
    <n v="0"/>
    <x v="1"/>
    <s v="normal"/>
    <s v="1-Aug-1989"/>
    <x v="13"/>
    <n v="4766.0200000000004"/>
    <s v="tier - 2"/>
    <s v="tier - 3"/>
    <s v="R1011"/>
    <x v="538"/>
    <x v="538"/>
  </r>
  <r>
    <s v="Id540"/>
    <s v="Mr."/>
    <s v="Daniel"/>
    <s v="Craig"/>
    <n v="28.5"/>
    <n v="5.55"/>
    <s v="No"/>
    <s v="No"/>
    <s v="YES"/>
    <s v="yes"/>
    <n v="1"/>
    <x v="1"/>
    <s v="normal"/>
    <s v="9-Dec-1989"/>
    <x v="13"/>
    <n v="4779.6000000000004"/>
    <s v="tier - 2"/>
    <s v="tier - 3"/>
    <s v="R1013"/>
    <x v="539"/>
    <x v="539"/>
  </r>
  <r>
    <s v="Id541"/>
    <s v="Mr."/>
    <s v="Brett W"/>
    <s v="Whipple"/>
    <n v="24.4"/>
    <n v="4.5199999999999996"/>
    <s v="No"/>
    <s v="No"/>
    <s v="YES"/>
    <s v="No"/>
    <n v="1"/>
    <x v="2"/>
    <s v="normal"/>
    <s v="22-Jun-1987"/>
    <x v="17"/>
    <n v="4787.42"/>
    <s v="tier - 2"/>
    <s v="tier - 3"/>
    <s v="R1013"/>
    <x v="540"/>
    <x v="540"/>
  </r>
  <r>
    <s v="Id542"/>
    <s v="Mr."/>
    <s v="Dylan J"/>
    <s v="Marton"/>
    <n v="29.15"/>
    <n v="4.45"/>
    <s v="No"/>
    <s v="No"/>
    <s v="YES"/>
    <s v="yes"/>
    <n v="1"/>
    <x v="1"/>
    <s v="normal"/>
    <s v="16-Dec-1989"/>
    <x v="13"/>
    <n v="4795.66"/>
    <s v="tier - 2"/>
    <s v="tier - 1"/>
    <s v="R1013"/>
    <x v="541"/>
    <x v="541"/>
  </r>
  <r>
    <s v="Id543"/>
    <s v="Ms."/>
    <s v="Elizabeth"/>
    <s v="Hildebrandt"/>
    <n v="27.28"/>
    <n v="4.72"/>
    <s v="yes"/>
    <s v="No"/>
    <s v="YES"/>
    <s v="No"/>
    <n v="1"/>
    <x v="1"/>
    <s v="normal"/>
    <s v="3-Oct-1978"/>
    <x v="27"/>
    <n v="4812.34"/>
    <s v="tier - 2"/>
    <s v="tier - 3"/>
    <s v="R1013"/>
    <x v="542"/>
    <x v="542"/>
  </r>
  <r>
    <s v="Id544"/>
    <s v="Ms."/>
    <s v="Brooke M."/>
    <s v="Biggs"/>
    <n v="32.229999999999997"/>
    <n v="4.6500000000000004"/>
    <s v="No"/>
    <s v="Yes"/>
    <s v="NO"/>
    <s v="yes"/>
    <n v="1"/>
    <x v="0"/>
    <s v="normal"/>
    <s v="3-Jul-1981"/>
    <x v="19"/>
    <n v="4827.1000000000004"/>
    <s v="tier - 2"/>
    <s v="tier - 1"/>
    <s v="R1013"/>
    <x v="543"/>
    <x v="543"/>
  </r>
  <r>
    <s v="Id545"/>
    <s v="Mrs"/>
    <s v=".  Teiko"/>
    <s v="Shigezumi"/>
    <n v="44.2"/>
    <n v="11.34"/>
    <s v="No"/>
    <s v="Yes"/>
    <s v="NO"/>
    <s v="yes"/>
    <n v="1"/>
    <x v="0"/>
    <s v="diabetes"/>
    <s v="1-Dec-1995"/>
    <x v="4"/>
    <n v="4827.8999999999996"/>
    <s v="tier - 1"/>
    <s v="tier - 2"/>
    <s v="unknown"/>
    <x v="544"/>
    <x v="544"/>
  </r>
  <r>
    <s v="Id546"/>
    <s v="Mr."/>
    <s v="Zachary"/>
    <s v="Meineke"/>
    <n v="29.734999999999999"/>
    <n v="4.53"/>
    <s v="No"/>
    <s v="Yes"/>
    <s v="NO"/>
    <s v="No"/>
    <n v="1"/>
    <x v="1"/>
    <s v="normal"/>
    <s v="27-Jun-2002"/>
    <x v="5"/>
    <n v="4830.63"/>
    <s v="tier - 2"/>
    <s v="tier - 1"/>
    <s v="R1011"/>
    <x v="545"/>
    <x v="545"/>
  </r>
  <r>
    <s v="Id547"/>
    <s v="Ms."/>
    <s v="Johannah"/>
    <s v="Ludington"/>
    <n v="28.31"/>
    <n v="6.35"/>
    <s v="No"/>
    <s v="No"/>
    <s v="YES"/>
    <s v="No"/>
    <n v="0"/>
    <x v="1"/>
    <s v="prediabetes"/>
    <s v="11-Dec-2000"/>
    <x v="10"/>
    <n v="4835.43"/>
    <s v="tier - 2"/>
    <s v="tier - 2"/>
    <s v="R1021"/>
    <x v="546"/>
    <x v="546"/>
  </r>
  <r>
    <s v="Id548"/>
    <s v="Mr."/>
    <s v="Ryan A"/>
    <s v="Perrich"/>
    <n v="46.62"/>
    <n v="8.51"/>
    <s v="No"/>
    <s v="No"/>
    <s v="NO"/>
    <s v="No"/>
    <n v="0"/>
    <x v="0"/>
    <s v="diabetes"/>
    <s v="10-Sep-1992"/>
    <x v="0"/>
    <n v="4837.58"/>
    <s v="tier - 3"/>
    <s v="tier - 2"/>
    <s v="R1013"/>
    <x v="547"/>
    <x v="547"/>
  </r>
  <r>
    <s v="Id549"/>
    <s v="Mr."/>
    <s v="Andres Sr."/>
    <s v="Cervantes"/>
    <n v="51.75"/>
    <n v="8.59"/>
    <s v="No"/>
    <s v="No"/>
    <s v="NO"/>
    <s v="yes"/>
    <n v="1"/>
    <x v="0"/>
    <s v="diabetes"/>
    <s v="15-Oct-1984"/>
    <x v="21"/>
    <n v="4839.18"/>
    <s v="tier - 2"/>
    <s v="tier - 1"/>
    <s v="R1012"/>
    <x v="548"/>
    <x v="548"/>
  </r>
  <r>
    <s v="Id550"/>
    <s v="Mr."/>
    <s v="Bryan"/>
    <s v="Andrews"/>
    <n v="25.7"/>
    <n v="4.13"/>
    <s v="No"/>
    <s v="No"/>
    <s v="YES"/>
    <s v="yes"/>
    <n v="0"/>
    <x v="1"/>
    <s v="normal"/>
    <s v="29-Sep-1995"/>
    <x v="4"/>
    <n v="4840.95"/>
    <s v="tier - 2"/>
    <s v="tier - 1"/>
    <s v="R1021"/>
    <x v="549"/>
    <x v="549"/>
  </r>
  <r>
    <s v="Id551"/>
    <s v="Ms."/>
    <s v="Lizette"/>
    <s v="Ruvalcaba"/>
    <n v="31.79"/>
    <n v="4.55"/>
    <s v="No"/>
    <s v="No"/>
    <s v="NO"/>
    <s v="No"/>
    <n v="0"/>
    <x v="0"/>
    <s v="normal"/>
    <s v="13-Dec-1979"/>
    <x v="25"/>
    <n v="4843.79"/>
    <s v="tier - 2"/>
    <s v="tier - 3"/>
    <s v="R1013"/>
    <x v="550"/>
    <x v="550"/>
  </r>
  <r>
    <s v="Id552"/>
    <s v="Mr."/>
    <s v="Don"/>
    <s v="King"/>
    <n v="24.795000000000002"/>
    <n v="4.5199999999999996"/>
    <s v="No"/>
    <s v="No"/>
    <s v="YES"/>
    <s v="No"/>
    <n v="0"/>
    <x v="2"/>
    <s v="normal"/>
    <s v="11-Sep-1974"/>
    <x v="28"/>
    <n v="4844.67"/>
    <s v="tier - 2"/>
    <s v="tier - 2"/>
    <s v="R1013"/>
    <x v="551"/>
    <x v="551"/>
  </r>
  <r>
    <s v="Id553"/>
    <s v="Mr."/>
    <s v="Jeb"/>
    <s v="Stone"/>
    <n v="53.98"/>
    <n v="5.07"/>
    <s v="No"/>
    <s v="Yes"/>
    <s v="NO"/>
    <s v="No"/>
    <n v="1"/>
    <x v="0"/>
    <s v="normal"/>
    <s v="7-Jun-2001"/>
    <x v="10"/>
    <n v="4846.53"/>
    <s v="tier - 2"/>
    <s v="tier - 3"/>
    <s v="R1021"/>
    <x v="552"/>
    <x v="552"/>
  </r>
  <r>
    <s v="Id554"/>
    <s v="Ms."/>
    <s v="Amy R."/>
    <s v="Campbell"/>
    <n v="41.325000000000003"/>
    <n v="4.04"/>
    <s v="No"/>
    <s v="Yes"/>
    <s v="NO"/>
    <s v="yes"/>
    <n v="1"/>
    <x v="0"/>
    <s v="normal"/>
    <s v="27-Dec-1995"/>
    <x v="4"/>
    <n v="4846.92"/>
    <s v="tier - 2"/>
    <s v="tier - 3"/>
    <s v="R1017"/>
    <x v="553"/>
    <x v="553"/>
  </r>
  <r>
    <s v="Id555"/>
    <s v="Mr."/>
    <s v="Brian"/>
    <s v="Asher"/>
    <n v="51.65"/>
    <n v="5.3"/>
    <s v="No"/>
    <s v="No"/>
    <s v="NO"/>
    <s v="yes"/>
    <n v="0"/>
    <x v="0"/>
    <s v="normal"/>
    <s v="1-Sep-1989"/>
    <x v="13"/>
    <n v="4859.8900000000003"/>
    <s v="tier - 2"/>
    <s v="tier - 3"/>
    <s v="R1011"/>
    <x v="554"/>
    <x v="554"/>
  </r>
  <r>
    <s v="Id556"/>
    <s v="Mr."/>
    <s v="Mike G"/>
    <s v="Mazzotta"/>
    <n v="44.52"/>
    <n v="8.64"/>
    <s v="No"/>
    <s v="Yes"/>
    <s v="NO"/>
    <s v="yes"/>
    <n v="1"/>
    <x v="0"/>
    <s v="diabetes"/>
    <s v="29-Sep-1997"/>
    <x v="6"/>
    <n v="4877.9799999999996"/>
    <s v="tier - 2"/>
    <s v="tier - 3"/>
    <s v="R1012"/>
    <x v="555"/>
    <x v="555"/>
  </r>
  <r>
    <s v="Id557"/>
    <s v="Ms."/>
    <s v="Simonezitrone Sr."/>
    <s v="Huttl"/>
    <n v="53.29"/>
    <n v="4.03"/>
    <s v="No"/>
    <s v="Yes"/>
    <s v="NO"/>
    <s v="No"/>
    <n v="1"/>
    <x v="0"/>
    <s v="normal"/>
    <s v="23-Dec-1986"/>
    <x v="18"/>
    <n v="4883.87"/>
    <s v="tier - 2"/>
    <s v="tier - 1"/>
    <s v="R1011"/>
    <x v="556"/>
    <x v="556"/>
  </r>
  <r>
    <s v="Id558"/>
    <s v="Mr."/>
    <s v="Nicholas"/>
    <s v="Ferron"/>
    <n v="46.63"/>
    <n v="4.26"/>
    <s v="No"/>
    <s v="No"/>
    <s v="NO"/>
    <s v="yes"/>
    <n v="2"/>
    <x v="0"/>
    <s v="normal"/>
    <s v="27-Oct-1986"/>
    <x v="18"/>
    <n v="4889.04"/>
    <s v="tier - 2"/>
    <s v="tier - 1"/>
    <s v="R1013"/>
    <x v="557"/>
    <x v="557"/>
  </r>
  <r>
    <s v="Id559"/>
    <s v="Ms."/>
    <s v="Angela M"/>
    <s v="Colarusso"/>
    <n v="28.88"/>
    <n v="5.35"/>
    <s v="No"/>
    <s v="Yes"/>
    <s v="YES"/>
    <s v="No"/>
    <n v="1"/>
    <x v="1"/>
    <s v="normal"/>
    <s v="10-Jul-1989"/>
    <x v="13"/>
    <n v="4890"/>
    <s v="tier - 3"/>
    <s v="tier - 2"/>
    <s v="R1013"/>
    <x v="558"/>
    <x v="558"/>
  </r>
  <r>
    <s v="Id560"/>
    <s v="Mr."/>
    <s v="Oz"/>
    <s v="Pearlman"/>
    <n v="23.98"/>
    <n v="4.9000000000000004"/>
    <s v="No"/>
    <s v="No"/>
    <s v="NO"/>
    <s v="No"/>
    <n v="0"/>
    <x v="2"/>
    <s v="normal"/>
    <s v="28-Nov-1990"/>
    <x v="16"/>
    <n v="4894.3900000000003"/>
    <s v="tier - 2"/>
    <s v="tier - 3"/>
    <s v="R1013"/>
    <x v="559"/>
    <x v="559"/>
  </r>
  <r>
    <s v="Id561"/>
    <s v="Ms."/>
    <s v="Erin M."/>
    <s v="O'Mara"/>
    <n v="23.65"/>
    <n v="4.5"/>
    <s v="No"/>
    <s v="No"/>
    <s v="NO"/>
    <s v="No"/>
    <n v="0"/>
    <x v="2"/>
    <s v="normal"/>
    <s v="23-Sep-1988"/>
    <x v="15"/>
    <n v="4894.75"/>
    <s v="tier - 3"/>
    <s v="tier - 3"/>
    <s v="R1012"/>
    <x v="560"/>
    <x v="560"/>
  </r>
  <r>
    <s v="Id562"/>
    <s v="Mr."/>
    <s v="Bobby E."/>
    <s v="Niska"/>
    <n v="49.09"/>
    <n v="8.3800000000000008"/>
    <s v="No"/>
    <s v="No"/>
    <s v="NO"/>
    <s v="yes"/>
    <n v="2"/>
    <x v="0"/>
    <s v="diabetes"/>
    <s v="10-Jul-1993"/>
    <x v="1"/>
    <n v="4906.41"/>
    <s v="tier - 2"/>
    <s v="tier - 1"/>
    <s v="R1012"/>
    <x v="561"/>
    <x v="561"/>
  </r>
  <r>
    <s v="Id563"/>
    <s v="Mr."/>
    <s v="Daniel P."/>
    <s v="Schlich"/>
    <n v="28.024999999999999"/>
    <n v="7.03"/>
    <s v="No"/>
    <s v="No"/>
    <s v="YES"/>
    <s v="No"/>
    <n v="0"/>
    <x v="1"/>
    <s v="diabetes"/>
    <s v="18-Oct-1981"/>
    <x v="19"/>
    <n v="4911.8900000000003"/>
    <s v="tier - 2"/>
    <s v="tier - 3"/>
    <s v="R1013"/>
    <x v="562"/>
    <x v="562"/>
  </r>
  <r>
    <s v="Id564"/>
    <s v="Ms."/>
    <s v="Marie E."/>
    <s v="Zidek"/>
    <n v="43.32"/>
    <n v="8.75"/>
    <s v="No"/>
    <s v="Yes"/>
    <s v="NO"/>
    <s v="yes"/>
    <n v="1"/>
    <x v="0"/>
    <s v="diabetes"/>
    <s v="21-Aug-2002"/>
    <x v="5"/>
    <n v="4915.0600000000004"/>
    <s v="tier - 2"/>
    <s v="tier - 1"/>
    <s v="R1017"/>
    <x v="563"/>
    <x v="563"/>
  </r>
  <r>
    <s v="Id565"/>
    <s v="Mrs"/>
    <s v=".  Katie"/>
    <s v="Ellgass"/>
    <n v="45.92"/>
    <n v="9.51"/>
    <s v="No"/>
    <s v="No"/>
    <s v="NO"/>
    <s v="No"/>
    <n v="0"/>
    <x v="0"/>
    <s v="diabetes"/>
    <s v="10-Aug-1993"/>
    <x v="1"/>
    <n v="4922.92"/>
    <s v="tier - 2"/>
    <s v="tier - 2"/>
    <s v="R1012"/>
    <x v="564"/>
    <x v="564"/>
  </r>
  <r>
    <s v="Id566"/>
    <s v="Mr."/>
    <s v="Eric D"/>
    <s v="Lowe"/>
    <n v="44.03"/>
    <n v="9.36"/>
    <s v="No"/>
    <s v="No"/>
    <s v="NO"/>
    <s v="No"/>
    <n v="0"/>
    <x v="0"/>
    <s v="diabetes"/>
    <s v="23-Aug-1991"/>
    <x v="14"/>
    <n v="4931.6499999999996"/>
    <s v="tier - 2"/>
    <s v="tier - 3"/>
    <s v="R1011"/>
    <x v="565"/>
    <x v="565"/>
  </r>
  <r>
    <s v="Id567"/>
    <s v="Ms."/>
    <s v="Tara"/>
    <s v="Malone"/>
    <n v="24.6"/>
    <n v="4.8099999999999996"/>
    <s v="No"/>
    <s v="No"/>
    <s v="YES"/>
    <s v="No"/>
    <n v="0"/>
    <x v="2"/>
    <s v="normal"/>
    <s v="27-Nov-1991"/>
    <x v="14"/>
    <n v="4934.71"/>
    <s v="tier - 2"/>
    <s v="tier - 3"/>
    <s v="R1011"/>
    <x v="566"/>
    <x v="566"/>
  </r>
  <r>
    <s v="Id568"/>
    <s v="Ms."/>
    <s v="Haley L"/>
    <s v="Dumke"/>
    <n v="49.15"/>
    <n v="8.08"/>
    <s v="No"/>
    <s v="No"/>
    <s v="NO"/>
    <s v="No"/>
    <n v="0"/>
    <x v="0"/>
    <s v="diabetes"/>
    <s v="26-Jun-1974"/>
    <x v="28"/>
    <n v="4942.0600000000004"/>
    <s v="tier - 2"/>
    <s v="tier - 2"/>
    <s v="R1013"/>
    <x v="567"/>
    <x v="567"/>
  </r>
  <r>
    <s v="Id569"/>
    <s v="Ms."/>
    <s v="Kayla B."/>
    <s v="Strong"/>
    <n v="28.31"/>
    <n v="6.29"/>
    <s v="No"/>
    <s v="Yes"/>
    <s v="YES"/>
    <s v="No"/>
    <n v="1"/>
    <x v="1"/>
    <s v="prediabetes"/>
    <s v="30-Aug-1991"/>
    <x v="14"/>
    <n v="4949.76"/>
    <s v="tier - 2"/>
    <s v="tier - 1"/>
    <s v="R1013"/>
    <x v="568"/>
    <x v="568"/>
  </r>
  <r>
    <s v="Id570"/>
    <s v="Mr."/>
    <s v="Mark D."/>
    <s v="Ferguson"/>
    <n v="22.99"/>
    <n v="6.29"/>
    <s v="No"/>
    <s v="No"/>
    <s v="YES"/>
    <s v="No"/>
    <n v="1"/>
    <x v="2"/>
    <s v="prediabetes"/>
    <s v="7-Nov-1973"/>
    <x v="29"/>
    <n v="4985.22"/>
    <s v="tier - 2"/>
    <s v="tier - 3"/>
    <s v="R1013"/>
    <x v="569"/>
    <x v="569"/>
  </r>
  <r>
    <s v="Id571"/>
    <s v="Mr."/>
    <s v="Patrick J."/>
    <s v="Klein"/>
    <n v="29.07"/>
    <n v="5.12"/>
    <s v="No"/>
    <s v="Yes"/>
    <s v="YES"/>
    <s v="No"/>
    <n v="1"/>
    <x v="1"/>
    <s v="normal"/>
    <s v="24-Jun-1988"/>
    <x v="15"/>
    <n v="4992.38"/>
    <s v="tier - 2"/>
    <s v="tier - 3"/>
    <s v="R1024"/>
    <x v="570"/>
    <x v="570"/>
  </r>
  <r>
    <s v="Id572"/>
    <s v="Mr."/>
    <s v="Alejandro"/>
    <s v="Eusebio"/>
    <n v="42.02"/>
    <n v="9.9499999999999993"/>
    <s v="No"/>
    <s v="Yes"/>
    <s v="NO"/>
    <s v="yes"/>
    <n v="1"/>
    <x v="0"/>
    <s v="diabetes"/>
    <s v="5-Oct-2001"/>
    <x v="3"/>
    <n v="4999.04"/>
    <s v="tier - 2"/>
    <s v="tier - 2"/>
    <s v="R1011"/>
    <x v="571"/>
    <x v="571"/>
  </r>
  <r>
    <s v="Id573"/>
    <s v="Mrs"/>
    <s v=".  Beth A"/>
    <s v="Szolosi"/>
    <n v="49.07"/>
    <n v="9.08"/>
    <s v="No"/>
    <s v="No"/>
    <s v="NO"/>
    <s v="yes"/>
    <n v="1"/>
    <x v="0"/>
    <s v="diabetes"/>
    <s v="4-Sep-1988"/>
    <x v="15"/>
    <n v="5002.78"/>
    <s v="tier - 2"/>
    <s v="tier - 2"/>
    <s v="R1013"/>
    <x v="572"/>
    <x v="572"/>
  </r>
  <r>
    <s v="Id574"/>
    <s v="Mr."/>
    <s v="Jason R"/>
    <s v="Butler"/>
    <n v="19.8"/>
    <n v="4.82"/>
    <s v="No"/>
    <s v="No"/>
    <s v="YES"/>
    <s v="No"/>
    <n v="0"/>
    <x v="2"/>
    <s v="normal"/>
    <s v="9-Jun-1977"/>
    <x v="26"/>
    <n v="5003.7700000000004"/>
    <s v="tier - 2"/>
    <s v="tier - 3"/>
    <s v="R1013"/>
    <x v="573"/>
    <x v="573"/>
  </r>
  <r>
    <s v="Id575"/>
    <s v="Mr."/>
    <s v="Yoshinori"/>
    <s v="Fukuchi"/>
    <n v="27.36"/>
    <n v="4.6500000000000004"/>
    <s v="yes"/>
    <s v="No"/>
    <s v="YES"/>
    <s v="No"/>
    <n v="1"/>
    <x v="1"/>
    <s v="normal"/>
    <s v="8-Jul-1988"/>
    <x v="15"/>
    <n v="5003.8500000000004"/>
    <s v="tier - 2"/>
    <s v="tier - 3"/>
    <s v="R1011"/>
    <x v="574"/>
    <x v="574"/>
  </r>
  <r>
    <s v="Id576"/>
    <s v="Ms."/>
    <s v="Adrienne G."/>
    <s v="Drucker"/>
    <n v="42.95"/>
    <n v="5.16"/>
    <s v="No"/>
    <s v="No"/>
    <s v="NO"/>
    <s v="yes"/>
    <n v="1"/>
    <x v="0"/>
    <s v="normal"/>
    <s v="9-Nov-1988"/>
    <x v="15"/>
    <n v="5012.47"/>
    <s v="tier - 2"/>
    <s v="tier - 3"/>
    <s v="R1011"/>
    <x v="575"/>
    <x v="575"/>
  </r>
  <r>
    <s v="Id577"/>
    <s v="Mrs"/>
    <s v=".  Meredith"/>
    <s v="Aziz"/>
    <n v="42.66"/>
    <n v="10.44"/>
    <s v="No"/>
    <s v="No"/>
    <s v="NO"/>
    <s v="No"/>
    <n v="0"/>
    <x v="0"/>
    <s v="diabetes"/>
    <s v="28-Dec-1985"/>
    <x v="20"/>
    <n v="5028.1499999999996"/>
    <s v="tier - 1"/>
    <s v="tier - 2"/>
    <s v="R1012"/>
    <x v="576"/>
    <x v="576"/>
  </r>
  <r>
    <s v="Id578"/>
    <s v="Mr."/>
    <s v="Junyong"/>
    <s v="Pak"/>
    <n v="33.630000000000003"/>
    <n v="5.69"/>
    <s v="No"/>
    <s v="No"/>
    <s v="NO"/>
    <s v="No"/>
    <n v="1"/>
    <x v="0"/>
    <s v="normal"/>
    <s v="10-Sep-1991"/>
    <x v="14"/>
    <n v="5031.2700000000004"/>
    <s v="tier - 3"/>
    <s v="tier - 1"/>
    <s v="R1016"/>
    <x v="577"/>
    <x v="577"/>
  </r>
  <r>
    <s v="Id579"/>
    <s v="Ms."/>
    <s v="Kristen A."/>
    <s v="Kieta"/>
    <n v="26.84"/>
    <n v="6.5"/>
    <s v="No"/>
    <s v="No"/>
    <s v="YES"/>
    <s v="No"/>
    <n v="0"/>
    <x v="1"/>
    <s v="diabetes"/>
    <s v="29-Jun-1986"/>
    <x v="18"/>
    <n v="5034.1000000000004"/>
    <s v="tier - 2"/>
    <s v="tier - 2"/>
    <s v="R1013"/>
    <x v="578"/>
    <x v="578"/>
  </r>
  <r>
    <s v="Id580"/>
    <s v="Ms."/>
    <s v="Maria I."/>
    <s v="Velez"/>
    <n v="28.3"/>
    <n v="5.73"/>
    <s v="No"/>
    <s v="Yes"/>
    <s v="YES"/>
    <s v="No"/>
    <n v="1"/>
    <x v="1"/>
    <s v="prediabetes"/>
    <s v="4-Dec-1997"/>
    <x v="6"/>
    <n v="5038.57"/>
    <s v="tier - 2"/>
    <s v="tier - 2"/>
    <s v="R1025"/>
    <x v="579"/>
    <x v="579"/>
  </r>
  <r>
    <s v="Id581"/>
    <s v="Mr."/>
    <s v="Jonathan"/>
    <s v="Bussiere"/>
    <n v="27.06"/>
    <n v="5.74"/>
    <s v="No"/>
    <s v="No"/>
    <s v="YES"/>
    <s v="yes"/>
    <n v="0"/>
    <x v="1"/>
    <s v="prediabetes"/>
    <s v="16-Oct-2001"/>
    <x v="3"/>
    <n v="5043.13"/>
    <s v="tier - 2"/>
    <s v="tier - 3"/>
    <s v="R1011"/>
    <x v="580"/>
    <x v="580"/>
  </r>
  <r>
    <s v="Id582"/>
    <s v="Mr."/>
    <s v="Phil"/>
    <s v="McCartney"/>
    <n v="47.13"/>
    <n v="8.6999999999999993"/>
    <s v="No"/>
    <s v="No"/>
    <s v="NO"/>
    <s v="No"/>
    <n v="0"/>
    <x v="0"/>
    <s v="diabetes"/>
    <s v="29-Jul-1997"/>
    <x v="6"/>
    <n v="5045.1499999999996"/>
    <s v="tier - 2"/>
    <s v="tier - 2"/>
    <s v="R1012"/>
    <x v="581"/>
    <x v="581"/>
  </r>
  <r>
    <s v="Id583"/>
    <s v="Ms."/>
    <s v="Benjamina C"/>
    <s v="Bambauer"/>
    <n v="51.72"/>
    <n v="5.09"/>
    <s v="No"/>
    <s v="No"/>
    <s v="NO"/>
    <s v="No"/>
    <n v="0"/>
    <x v="0"/>
    <s v="normal"/>
    <s v="7-Sep-1980"/>
    <x v="24"/>
    <n v="5054.05"/>
    <s v="tier - 2"/>
    <s v="tier - 2"/>
    <s v="R1013"/>
    <x v="582"/>
    <x v="582"/>
  </r>
  <r>
    <s v="Id584"/>
    <s v="Mr."/>
    <s v="Christopher"/>
    <s v="Mertz"/>
    <n v="48.59"/>
    <n v="5.57"/>
    <s v="No"/>
    <s v="No"/>
    <s v="NO"/>
    <s v="No"/>
    <n v="0"/>
    <x v="0"/>
    <s v="normal"/>
    <s v="11-Jun-1993"/>
    <x v="1"/>
    <n v="5059.5600000000004"/>
    <s v="tier - 2"/>
    <s v="tier - 1"/>
    <s v="R1021"/>
    <x v="583"/>
    <x v="583"/>
  </r>
  <r>
    <s v="Id585"/>
    <s v="Ms."/>
    <s v="Alison B"/>
    <s v="Mason"/>
    <n v="45.18"/>
    <n v="10.87"/>
    <s v="No"/>
    <s v="No"/>
    <s v="NO"/>
    <s v="No"/>
    <n v="0"/>
    <x v="0"/>
    <s v="diabetes"/>
    <s v="22-Nov-1978"/>
    <x v="27"/>
    <n v="5077.1899999999996"/>
    <s v="tier - 2"/>
    <s v="tier - 3"/>
    <s v="R1012"/>
    <x v="584"/>
    <x v="584"/>
  </r>
  <r>
    <s v="Id586"/>
    <s v="Ms."/>
    <s v="Caroline"/>
    <s v="Rotich"/>
    <n v="27.9"/>
    <n v="6.02"/>
    <s v="No"/>
    <s v="Yes"/>
    <s v="YES"/>
    <s v="No"/>
    <n v="1"/>
    <x v="1"/>
    <s v="prediabetes"/>
    <s v="14-Jul-1997"/>
    <x v="6"/>
    <n v="5080.1000000000004"/>
    <s v="tier - 3"/>
    <s v="tier - 2"/>
    <s v="R1011"/>
    <x v="585"/>
    <x v="585"/>
  </r>
  <r>
    <s v="Id587"/>
    <s v="Ms."/>
    <s v="Alexis N"/>
    <s v="Fetzer"/>
    <n v="51.33"/>
    <n v="7"/>
    <s v="No"/>
    <s v="No"/>
    <s v="NO"/>
    <s v="No"/>
    <n v="0"/>
    <x v="0"/>
    <s v="diabetes"/>
    <s v="19-Jun-1999"/>
    <x v="7"/>
    <n v="5087.92"/>
    <s v="tier - 2"/>
    <s v="tier - 2"/>
    <s v="R1026"/>
    <x v="586"/>
    <x v="586"/>
  </r>
  <r>
    <s v="Id588"/>
    <s v="Ms."/>
    <s v="Shanda L"/>
    <s v="Mattis"/>
    <n v="30.59"/>
    <n v="5.56"/>
    <s v="No"/>
    <s v="No"/>
    <s v="NO"/>
    <s v="yes"/>
    <n v="1"/>
    <x v="0"/>
    <s v="normal"/>
    <s v="18-Nov-1987"/>
    <x v="17"/>
    <n v="5116.5"/>
    <s v="tier - 2"/>
    <s v="tier - 2"/>
    <s v="R1012"/>
    <x v="587"/>
    <x v="587"/>
  </r>
  <r>
    <s v="Id589"/>
    <s v="Mrs"/>
    <s v=".  Lacey"/>
    <s v="Cochran"/>
    <n v="39.229999999999997"/>
    <n v="8.4499999999999993"/>
    <s v="No"/>
    <s v="No"/>
    <s v="NO"/>
    <s v="No"/>
    <n v="0"/>
    <x v="0"/>
    <s v="diabetes"/>
    <s v="1-Nov-1988"/>
    <x v="15"/>
    <n v="5124.1899999999996"/>
    <s v="tier - 2"/>
    <s v="tier - 3"/>
    <s v="R1013"/>
    <x v="588"/>
    <x v="588"/>
  </r>
  <r>
    <s v="Id590"/>
    <s v="Ms."/>
    <s v="Laurette"/>
    <s v="Balinsky"/>
    <n v="19.094999999999999"/>
    <n v="6.19"/>
    <s v="No"/>
    <s v="No"/>
    <s v="YES"/>
    <s v="No"/>
    <n v="0"/>
    <x v="2"/>
    <s v="prediabetes"/>
    <s v="13-Sep-1987"/>
    <x v="17"/>
    <n v="5125.22"/>
    <s v="tier - 1"/>
    <s v="tier - 2"/>
    <s v="R1012"/>
    <x v="589"/>
    <x v="589"/>
  </r>
  <r>
    <s v="Id591"/>
    <s v="Mr."/>
    <s v="Jason"/>
    <s v="Reilly"/>
    <n v="49.72"/>
    <n v="7.71"/>
    <s v="No"/>
    <s v="No"/>
    <s v="NO"/>
    <s v="No"/>
    <n v="0"/>
    <x v="0"/>
    <s v="diabetes"/>
    <s v="15-Sep-1988"/>
    <x v="15"/>
    <n v="5136.75"/>
    <s v="tier - 2"/>
    <s v="tier - 1"/>
    <s v="R1013"/>
    <x v="590"/>
    <x v="590"/>
  </r>
  <r>
    <s v="Id592"/>
    <s v="Ms."/>
    <s v="Mary"/>
    <s v="Johnson"/>
    <n v="21.754999999999999"/>
    <n v="4.63"/>
    <s v="No"/>
    <s v="Yes"/>
    <s v="YES"/>
    <s v="No"/>
    <n v="1"/>
    <x v="2"/>
    <s v="normal"/>
    <s v="10-Dec-1993"/>
    <x v="1"/>
    <n v="5138.26"/>
    <s v="tier - 2"/>
    <s v="tier - 2"/>
    <s v="R1013"/>
    <x v="591"/>
    <x v="591"/>
  </r>
  <r>
    <s v="Id593"/>
    <s v="Ms."/>
    <s v="Kati A"/>
    <s v="Petry"/>
    <n v="48.39"/>
    <n v="4.6100000000000003"/>
    <s v="No"/>
    <s v="No"/>
    <s v="NO"/>
    <s v="No"/>
    <n v="0"/>
    <x v="0"/>
    <s v="normal"/>
    <s v="22-Aug-1984"/>
    <x v="21"/>
    <n v="5144.18"/>
    <s v="tier - 2"/>
    <s v="tier - 1"/>
    <s v="R1013"/>
    <x v="592"/>
    <x v="592"/>
  </r>
  <r>
    <s v="Id594"/>
    <s v="Mrs"/>
    <s v=".  Kelly J"/>
    <s v="Laleman"/>
    <n v="47.15"/>
    <n v="9.5299999999999994"/>
    <s v="No"/>
    <s v="No"/>
    <s v="NO"/>
    <s v="yes"/>
    <n v="1"/>
    <x v="0"/>
    <s v="diabetes"/>
    <s v="22-Aug-1990"/>
    <x v="16"/>
    <n v="5148.55"/>
    <s v="tier - 2"/>
    <s v="tier - 2"/>
    <s v="R1024"/>
    <x v="593"/>
    <x v="593"/>
  </r>
  <r>
    <s v="Id595"/>
    <s v="Ms."/>
    <s v="Greer D"/>
    <s v="Colby"/>
    <n v="47.59"/>
    <n v="11.43"/>
    <s v="No"/>
    <s v="No"/>
    <s v="NO"/>
    <s v="yes"/>
    <n v="2"/>
    <x v="0"/>
    <s v="diabetes"/>
    <s v="9-Oct-1990"/>
    <x v="16"/>
    <n v="5152.13"/>
    <s v="tier - 2"/>
    <s v="tier - 2"/>
    <s v="R1011"/>
    <x v="594"/>
    <x v="594"/>
  </r>
  <r>
    <s v="Id596"/>
    <s v="Mr."/>
    <s v="Brent"/>
    <s v="Wathke"/>
    <n v="39.81"/>
    <n v="7.65"/>
    <s v="No"/>
    <s v="Yes"/>
    <s v="NO"/>
    <s v="yes"/>
    <n v="1"/>
    <x v="0"/>
    <s v="diabetes"/>
    <s v="29-Aug-1991"/>
    <x v="14"/>
    <n v="5166.96"/>
    <s v="tier - 2"/>
    <s v="tier - 2"/>
    <s v="R1012"/>
    <x v="595"/>
    <x v="595"/>
  </r>
  <r>
    <s v="Id597"/>
    <s v="Mr."/>
    <s v="Eugene M"/>
    <s v="Daly"/>
    <n v="31.02"/>
    <n v="5.87"/>
    <s v="No"/>
    <s v="No"/>
    <s v="NO"/>
    <s v="yes"/>
    <n v="0"/>
    <x v="0"/>
    <s v="prediabetes"/>
    <s v="16-Oct-1984"/>
    <x v="21"/>
    <n v="5177.12"/>
    <s v="tier - 2"/>
    <s v="tier - 1"/>
    <s v="R1013"/>
    <x v="596"/>
    <x v="596"/>
  </r>
  <r>
    <s v="Id598"/>
    <s v="Ms."/>
    <s v="Erin D"/>
    <s v="Dillon"/>
    <n v="24.75"/>
    <n v="4.3600000000000003"/>
    <s v="No"/>
    <s v="No"/>
    <s v="YES"/>
    <s v="yes"/>
    <n v="1"/>
    <x v="2"/>
    <s v="normal"/>
    <s v="12-Sep-1979"/>
    <x v="25"/>
    <n v="5195.58"/>
    <s v="tier - 2"/>
    <s v="tier - 2"/>
    <s v="R1013"/>
    <x v="597"/>
    <x v="597"/>
  </r>
  <r>
    <s v="Id599"/>
    <s v="Ms."/>
    <s v="Kamilla"/>
    <s v="Pontes"/>
    <n v="30.114999999999998"/>
    <n v="10.119999999999999"/>
    <s v="No"/>
    <s v="No"/>
    <s v="NO"/>
    <s v="No"/>
    <n v="3"/>
    <x v="0"/>
    <s v="diabetes"/>
    <s v="6-Jun-2004"/>
    <x v="12"/>
    <n v="5198.6899999999996"/>
    <s v="tier - 2"/>
    <s v="tier - 2"/>
    <s v="R1022"/>
    <x v="598"/>
    <x v="598"/>
  </r>
  <r>
    <s v="Id600"/>
    <s v="Mr."/>
    <s v="Wayne I."/>
    <s v="Spies"/>
    <n v="26.03"/>
    <n v="4.01"/>
    <s v="No"/>
    <s v="Yes"/>
    <s v="YES"/>
    <s v="No"/>
    <n v="1"/>
    <x v="1"/>
    <s v="normal"/>
    <s v="24-Oct-1983"/>
    <x v="22"/>
    <n v="5207.97"/>
    <s v="tier - 2"/>
    <s v="tier - 2"/>
    <s v="R1012"/>
    <x v="599"/>
    <x v="599"/>
  </r>
  <r>
    <s v="Id601"/>
    <s v="Ms."/>
    <s v="Tracy L"/>
    <s v="Greig"/>
    <n v="20.045000000000002"/>
    <n v="4.7699999999999996"/>
    <s v="No"/>
    <s v="No"/>
    <s v="YES"/>
    <s v="yes"/>
    <n v="1"/>
    <x v="2"/>
    <s v="normal"/>
    <s v="17-Jun-1993"/>
    <x v="1"/>
    <n v="5209.58"/>
    <s v="tier - 3"/>
    <s v="tier - 3"/>
    <s v="R1017"/>
    <x v="600"/>
    <x v="600"/>
  </r>
  <r>
    <s v="Id602"/>
    <s v="Mrs"/>
    <s v=".  Heather"/>
    <s v="Scott"/>
    <n v="40.24"/>
    <n v="6.83"/>
    <s v="No"/>
    <s v="No"/>
    <s v="NO"/>
    <s v="No"/>
    <n v="0"/>
    <x v="0"/>
    <s v="diabetes"/>
    <s v="1-Dec-1999"/>
    <x v="7"/>
    <n v="5213.22"/>
    <s v="tier - 2"/>
    <s v="tier - 1"/>
    <s v="R1012"/>
    <x v="601"/>
    <x v="601"/>
  </r>
  <r>
    <s v="Id603"/>
    <s v="Mrs"/>
    <s v=".  Megan C"/>
    <s v="Erlandson"/>
    <n v="43.15"/>
    <n v="6.14"/>
    <s v="No"/>
    <s v="Yes"/>
    <s v="NO"/>
    <s v="yes"/>
    <n v="1"/>
    <x v="0"/>
    <s v="prediabetes"/>
    <s v="6-Jun-1995"/>
    <x v="11"/>
    <n v="5216.4799999999996"/>
    <s v="tier - 2"/>
    <s v="tier - 2"/>
    <s v="R1025"/>
    <x v="602"/>
    <x v="602"/>
  </r>
  <r>
    <s v="Id604"/>
    <s v="Mr."/>
    <s v="Jonathan"/>
    <s v="Autrey"/>
    <n v="27.7"/>
    <n v="5.6"/>
    <s v="No"/>
    <s v="Yes"/>
    <s v="YES"/>
    <s v="No"/>
    <n v="1"/>
    <x v="1"/>
    <s v="normal"/>
    <s v="29-Jun-1987"/>
    <x v="17"/>
    <n v="5227.99"/>
    <s v="tier - 2"/>
    <s v="tier - 1"/>
    <s v="R1024"/>
    <x v="603"/>
    <x v="603"/>
  </r>
  <r>
    <s v="Id605"/>
    <s v="Mr."/>
    <s v="Greg D."/>
    <s v="Alleman"/>
    <n v="45.68"/>
    <n v="4.8"/>
    <s v="No"/>
    <s v="No"/>
    <s v="NO"/>
    <s v="No"/>
    <n v="2"/>
    <x v="0"/>
    <s v="normal"/>
    <s v="26-Dec-1987"/>
    <x v="17"/>
    <n v="5240.7700000000004"/>
    <s v="tier - 2"/>
    <s v="tier - 2"/>
    <s v="R1011"/>
    <x v="604"/>
    <x v="604"/>
  </r>
  <r>
    <s v="Id606"/>
    <s v="Mr."/>
    <s v="Steven L."/>
    <s v="Michalski"/>
    <n v="27.3"/>
    <n v="11.89"/>
    <s v="No"/>
    <s v="No"/>
    <s v="YES"/>
    <s v="No"/>
    <n v="0"/>
    <x v="1"/>
    <s v="diabetes"/>
    <s v="5-Jul-1987"/>
    <x v="17"/>
    <n v="5245.23"/>
    <s v="tier - 2"/>
    <s v="tier - 2"/>
    <s v="R1013"/>
    <x v="605"/>
    <x v="605"/>
  </r>
  <r>
    <s v="Id607"/>
    <s v="Mr."/>
    <s v="Gianfilippo"/>
    <s v="Grillo"/>
    <n v="54.45"/>
    <n v="4.7300000000000004"/>
    <s v="No"/>
    <s v="No"/>
    <s v="NO"/>
    <s v="yes"/>
    <n v="1"/>
    <x v="0"/>
    <s v="normal"/>
    <s v="9-Sep-1987"/>
    <x v="17"/>
    <n v="5246.05"/>
    <s v="tier - 2"/>
    <s v="tier - 3"/>
    <s v="R1011"/>
    <x v="606"/>
    <x v="606"/>
  </r>
  <r>
    <s v="Id608"/>
    <s v="Mr."/>
    <s v="Hector"/>
    <s v="Coronado"/>
    <n v="54.43"/>
    <n v="4.6100000000000003"/>
    <s v="No"/>
    <s v="No"/>
    <s v="NO"/>
    <s v="yes"/>
    <n v="1"/>
    <x v="0"/>
    <s v="normal"/>
    <s v="6-Jul-1990"/>
    <x v="16"/>
    <n v="5253.52"/>
    <s v="tier - 3"/>
    <s v="tier - 3"/>
    <s v="R1011"/>
    <x v="607"/>
    <x v="607"/>
  </r>
  <r>
    <s v="Id609"/>
    <s v="Mr."/>
    <s v="Mark W."/>
    <s v="Dewine"/>
    <n v="48.01"/>
    <n v="7.3"/>
    <s v="No"/>
    <s v="No"/>
    <s v="NO"/>
    <s v="No"/>
    <n v="0"/>
    <x v="0"/>
    <s v="diabetes"/>
    <s v="25-Nov-1989"/>
    <x v="13"/>
    <n v="5257.51"/>
    <s v="tier - 2"/>
    <s v="tier - 2"/>
    <s v="R1012"/>
    <x v="608"/>
    <x v="608"/>
  </r>
  <r>
    <s v="Id610"/>
    <s v="Mrs"/>
    <s v=".  Aubri"/>
    <s v="Carman"/>
    <n v="48.32"/>
    <n v="5.88"/>
    <s v="No"/>
    <s v="No"/>
    <s v="NO"/>
    <s v="No"/>
    <n v="0"/>
    <x v="0"/>
    <s v="prediabetes"/>
    <s v="19-Jul-1989"/>
    <x v="13"/>
    <n v="5261.47"/>
    <s v="tier - 2"/>
    <s v="tier - 2"/>
    <s v="R1012"/>
    <x v="609"/>
    <x v="609"/>
  </r>
  <r>
    <s v="Id611"/>
    <s v="Mr."/>
    <s v="Justin"/>
    <s v="Neems"/>
    <n v="22.895"/>
    <n v="4.0599999999999996"/>
    <s v="No"/>
    <s v="Yes"/>
    <s v="YES"/>
    <s v="No"/>
    <n v="1"/>
    <x v="2"/>
    <s v="normal"/>
    <s v="25-Oct-1986"/>
    <x v="18"/>
    <n v="5266.37"/>
    <s v="tier - 2"/>
    <s v="tier - 2"/>
    <s v="R1012"/>
    <x v="610"/>
    <x v="610"/>
  </r>
  <r>
    <s v="Id612"/>
    <s v="Ms."/>
    <s v="Megan A."/>
    <s v="Pesyna"/>
    <n v="54.85"/>
    <n v="4.9000000000000004"/>
    <s v="No"/>
    <s v="No"/>
    <s v="NO"/>
    <s v="No"/>
    <n v="1"/>
    <x v="0"/>
    <s v="normal"/>
    <s v="20-Sep-1986"/>
    <x v="18"/>
    <n v="5267.82"/>
    <s v="tier - 2"/>
    <s v="tier - 2"/>
    <s v="R1012"/>
    <x v="611"/>
    <x v="611"/>
  </r>
  <r>
    <s v="Id613"/>
    <s v="Ms."/>
    <s v="Erika M."/>
    <s v="Meling"/>
    <n v="21.85"/>
    <n v="5.52"/>
    <s v="No"/>
    <s v="Yes"/>
    <s v="YES"/>
    <s v="No"/>
    <n v="1"/>
    <x v="2"/>
    <s v="normal"/>
    <s v="20-Oct-1986"/>
    <x v="18"/>
    <n v="5272.18"/>
    <s v="tier - 2"/>
    <s v="tier - 3"/>
    <s v="R1012"/>
    <x v="612"/>
    <x v="612"/>
  </r>
  <r>
    <s v="Id614"/>
    <s v="Mr."/>
    <s v="Daniel G."/>
    <s v="Widlowski"/>
    <n v="51.86"/>
    <n v="5.2"/>
    <s v="No"/>
    <s v="No"/>
    <s v="NO"/>
    <s v="yes"/>
    <n v="0"/>
    <x v="0"/>
    <s v="normal"/>
    <s v="1-Sep-1987"/>
    <x v="17"/>
    <n v="5275.86"/>
    <s v="tier - 2"/>
    <s v="tier - 2"/>
    <s v="R1013"/>
    <x v="613"/>
    <x v="613"/>
  </r>
  <r>
    <s v="Id615"/>
    <s v="Ms."/>
    <s v="Devin C."/>
    <s v="Nadar"/>
    <n v="39.049999999999997"/>
    <n v="7.59"/>
    <s v="No"/>
    <s v="No"/>
    <s v="NO"/>
    <s v="No"/>
    <n v="3"/>
    <x v="0"/>
    <s v="diabetes"/>
    <s v="12-Nov-1974"/>
    <x v="28"/>
    <n v="5291.71"/>
    <s v="tier - 2"/>
    <s v="tier - 2"/>
    <s v="R1012"/>
    <x v="614"/>
    <x v="614"/>
  </r>
  <r>
    <s v="Id616"/>
    <s v="Ms."/>
    <s v="Louise A"/>
    <s v="Turner"/>
    <n v="31.824999999999999"/>
    <n v="8.2799999999999994"/>
    <s v="No"/>
    <s v="No"/>
    <s v="NO"/>
    <s v="No"/>
    <n v="3"/>
    <x v="0"/>
    <s v="diabetes"/>
    <s v="22-Aug-2004"/>
    <x v="9"/>
    <n v="5293.67"/>
    <s v="tier - 2"/>
    <s v="tier - 2"/>
    <s v="R1022"/>
    <x v="615"/>
    <x v="615"/>
  </r>
  <r>
    <s v="Id617"/>
    <s v="Mrs"/>
    <s v=".  Sarah"/>
    <s v="Walker"/>
    <n v="46.43"/>
    <n v="6.72"/>
    <s v="No"/>
    <s v="No"/>
    <s v="NO"/>
    <s v="No"/>
    <n v="0"/>
    <x v="0"/>
    <s v="diabetes"/>
    <s v="9-Sep-2000"/>
    <x v="10"/>
    <n v="5306.7"/>
    <s v="tier - 2"/>
    <s v="tier - 3"/>
    <s v="R1012"/>
    <x v="616"/>
    <x v="616"/>
  </r>
  <r>
    <s v="Id618"/>
    <s v="Ms."/>
    <s v="Amy"/>
    <s v="Leedham"/>
    <n v="53.63"/>
    <n v="5.47"/>
    <s v="No"/>
    <s v="No"/>
    <s v="NO"/>
    <s v="yes"/>
    <n v="1"/>
    <x v="0"/>
    <s v="normal"/>
    <s v="13-Nov-1994"/>
    <x v="11"/>
    <n v="5312.17"/>
    <s v="tier - 2"/>
    <s v="tier - 2"/>
    <s v="R1012"/>
    <x v="617"/>
    <x v="617"/>
  </r>
  <r>
    <s v="Id619"/>
    <s v="Ms."/>
    <s v="Brittany L."/>
    <s v="Haglund"/>
    <n v="48.7"/>
    <n v="4.71"/>
    <s v="No"/>
    <s v="No"/>
    <s v="NO"/>
    <s v="No"/>
    <n v="0"/>
    <x v="0"/>
    <s v="normal"/>
    <s v="2-Sep-1974"/>
    <x v="28"/>
    <n v="5322.24"/>
    <s v="tier - 2"/>
    <s v="tier - 1"/>
    <s v="R1012"/>
    <x v="618"/>
    <x v="618"/>
  </r>
  <r>
    <s v="Id620"/>
    <s v="Ms."/>
    <s v="Jessica L"/>
    <s v="Mills"/>
    <n v="48.81"/>
    <n v="5.49"/>
    <s v="No"/>
    <s v="No"/>
    <s v="NO"/>
    <s v="No"/>
    <n v="0"/>
    <x v="0"/>
    <s v="normal"/>
    <s v="18-Jun-1992"/>
    <x v="0"/>
    <n v="5325.65"/>
    <s v="tier - 2"/>
    <s v="tier - 1"/>
    <s v="R1011"/>
    <x v="619"/>
    <x v="619"/>
  </r>
  <r>
    <s v="Id621"/>
    <s v="Mrs"/>
    <s v=".  Kristina K"/>
    <s v="Drnjevich"/>
    <n v="47.53"/>
    <n v="4.72"/>
    <s v="No"/>
    <s v="No"/>
    <s v="NO"/>
    <s v="No"/>
    <n v="0"/>
    <x v="0"/>
    <s v="normal"/>
    <s v="28-Aug-1991"/>
    <x v="14"/>
    <n v="5327.4"/>
    <s v="tier - 2"/>
    <s v="tier - 1"/>
    <s v="R1012"/>
    <x v="620"/>
    <x v="620"/>
  </r>
  <r>
    <s v="Id622"/>
    <s v="Mr."/>
    <s v="Brad"/>
    <s v="Clay"/>
    <n v="36.85"/>
    <n v="6.7"/>
    <s v="No"/>
    <s v="No"/>
    <s v="NO"/>
    <s v="No"/>
    <n v="0"/>
    <x v="0"/>
    <s v="diabetes"/>
    <s v="15-Dec-1972"/>
    <x v="30"/>
    <n v="5344.81"/>
    <s v="tier - 2"/>
    <s v="tier - 3"/>
    <s v="R1013"/>
    <x v="621"/>
    <x v="621"/>
  </r>
  <r>
    <s v="Id623"/>
    <s v="Ms."/>
    <s v="Margaret O"/>
    <s v="Marbury"/>
    <n v="29.3"/>
    <n v="5.5"/>
    <s v="No"/>
    <s v="No"/>
    <s v="NO"/>
    <s v="No"/>
    <n v="0"/>
    <x v="1"/>
    <s v="normal"/>
    <s v="7-Nov-1989"/>
    <x v="13"/>
    <n v="5354.07"/>
    <s v="tier - 2"/>
    <s v="tier - 3"/>
    <s v="R1024"/>
    <x v="622"/>
    <x v="622"/>
  </r>
  <r>
    <s v="Id624"/>
    <s v="Mr."/>
    <s v="Craig R."/>
    <s v="Coon"/>
    <n v="19.3"/>
    <n v="4.46"/>
    <s v="No"/>
    <s v="No"/>
    <s v="YES"/>
    <s v="No"/>
    <n v="1"/>
    <x v="2"/>
    <s v="normal"/>
    <s v="7-Dec-1994"/>
    <x v="11"/>
    <n v="5364.66"/>
    <s v="tier - 2"/>
    <s v="tier - 1"/>
    <s v="R1011"/>
    <x v="623"/>
    <x v="623"/>
  </r>
  <r>
    <s v="Id625"/>
    <s v="Mr."/>
    <s v="Simo"/>
    <s v="Vanttinen"/>
    <n v="24.13"/>
    <n v="5.29"/>
    <s v="No"/>
    <s v="Yes"/>
    <s v="YES"/>
    <s v="yes"/>
    <n v="1"/>
    <x v="2"/>
    <s v="normal"/>
    <s v="1-Jun-1986"/>
    <x v="20"/>
    <n v="5373.36"/>
    <s v="tier - 2"/>
    <s v="tier - 2"/>
    <s v="R1012"/>
    <x v="624"/>
    <x v="624"/>
  </r>
  <r>
    <s v="Id626"/>
    <s v="Mr."/>
    <s v="Christopher J"/>
    <s v="Garges"/>
    <n v="46.7"/>
    <n v="10.99"/>
    <s v="No"/>
    <s v="No"/>
    <s v="NO"/>
    <s v="No"/>
    <n v="0"/>
    <x v="0"/>
    <s v="diabetes"/>
    <s v="18-Nov-1989"/>
    <x v="13"/>
    <n v="5375.04"/>
    <s v="tier - 2"/>
    <s v="tier - 1"/>
    <s v="R1011"/>
    <x v="625"/>
    <x v="625"/>
  </r>
  <r>
    <s v="Id627"/>
    <s v="Mr."/>
    <s v="Mario Sr."/>
    <s v="Rivel"/>
    <n v="45.27"/>
    <n v="5.2"/>
    <s v="No"/>
    <s v="No"/>
    <s v="NO"/>
    <s v="yes"/>
    <n v="0"/>
    <x v="0"/>
    <s v="normal"/>
    <s v="22-Jul-1986"/>
    <x v="18"/>
    <n v="5377.46"/>
    <s v="tier - 2"/>
    <s v="tier - 3"/>
    <s v="R1012"/>
    <x v="626"/>
    <x v="626"/>
  </r>
  <r>
    <s v="Id628"/>
    <s v="Mrs"/>
    <s v=".  Meghann R."/>
    <s v="Lawson"/>
    <n v="44.29"/>
    <n v="9.66"/>
    <s v="No"/>
    <s v="No"/>
    <s v="NO"/>
    <s v="No"/>
    <n v="2"/>
    <x v="0"/>
    <s v="diabetes"/>
    <s v="1-Jun-1984"/>
    <x v="22"/>
    <n v="5383.54"/>
    <s v="tier - 2"/>
    <s v="tier - 3"/>
    <s v="R1011"/>
    <x v="627"/>
    <x v="627"/>
  </r>
  <r>
    <s v="Id629"/>
    <s v="Mr."/>
    <s v="Scott M"/>
    <s v="Cale"/>
    <n v="54.59"/>
    <n v="4.22"/>
    <s v="No"/>
    <s v="No"/>
    <s v="NO"/>
    <s v="yes"/>
    <n v="1"/>
    <x v="0"/>
    <s v="normal"/>
    <s v="8-Aug-1988"/>
    <x v="15"/>
    <n v="5385.34"/>
    <s v="tier - 2"/>
    <s v="tier - 3"/>
    <s v="R1012"/>
    <x v="628"/>
    <x v="628"/>
  </r>
  <r>
    <s v="Id630"/>
    <s v="Ms."/>
    <s v="Caitlin E."/>
    <s v="Phillips"/>
    <n v="32.965000000000003"/>
    <n v="11.78"/>
    <s v="No"/>
    <s v="No"/>
    <s v="NO"/>
    <s v="No"/>
    <n v="0"/>
    <x v="0"/>
    <s v="diabetes"/>
    <s v="6-Nov-1989"/>
    <x v="13"/>
    <n v="5396.44"/>
    <s v="tier - 2"/>
    <s v="tier - 3"/>
    <s v="R1013"/>
    <x v="629"/>
    <x v="629"/>
  </r>
  <r>
    <s v="Id631"/>
    <s v="Mrs"/>
    <s v=".  Samantha A."/>
    <s v="Stewart"/>
    <n v="38.049999999999997"/>
    <n v="9.6199999999999992"/>
    <s v="No"/>
    <s v="No"/>
    <s v="NO"/>
    <s v="No"/>
    <n v="0"/>
    <x v="0"/>
    <s v="diabetes"/>
    <s v="3-Sep-1984"/>
    <x v="21"/>
    <n v="5397.62"/>
    <s v="tier - 2"/>
    <s v="tier - 2"/>
    <s v="R1013"/>
    <x v="630"/>
    <x v="630"/>
  </r>
  <r>
    <s v="Id632"/>
    <s v="Mr."/>
    <s v="Erik"/>
    <s v="Drotz"/>
    <n v="46.14"/>
    <n v="10.78"/>
    <s v="No"/>
    <s v="No"/>
    <s v="NO"/>
    <s v="No"/>
    <n v="0"/>
    <x v="0"/>
    <s v="diabetes"/>
    <s v="1-Aug-1984"/>
    <x v="21"/>
    <n v="5400.98"/>
    <s v="tier - 2"/>
    <s v="tier - 2"/>
    <s v="R1013"/>
    <x v="631"/>
    <x v="631"/>
  </r>
  <r>
    <s v="Id633"/>
    <s v="Mr."/>
    <s v="Christopher"/>
    <s v="Mutai"/>
    <n v="41.325000000000003"/>
    <n v="5.1100000000000003"/>
    <s v="No"/>
    <s v="No"/>
    <s v="NO"/>
    <s v="yes"/>
    <n v="2"/>
    <x v="0"/>
    <s v="normal"/>
    <s v="23-Dec-1985"/>
    <x v="20"/>
    <n v="5402.89"/>
    <s v="tier - 2"/>
    <s v="tier - 1"/>
    <s v="R1013"/>
    <x v="632"/>
    <x v="632"/>
  </r>
  <r>
    <s v="Id634"/>
    <s v="Mrs"/>
    <s v=".  Maya"/>
    <s v="Lovlien"/>
    <n v="44.64"/>
    <n v="7.18"/>
    <s v="No"/>
    <s v="No"/>
    <s v="NO"/>
    <s v="No"/>
    <n v="0"/>
    <x v="0"/>
    <s v="diabetes"/>
    <s v="27-Sep-1975"/>
    <x v="31"/>
    <n v="5411.99"/>
    <s v="tier - 2"/>
    <s v="tier - 3"/>
    <s v="R1012"/>
    <x v="633"/>
    <x v="633"/>
  </r>
  <r>
    <s v="Id635"/>
    <s v="Mr."/>
    <s v="Zachary T"/>
    <s v="Bruns"/>
    <n v="25.175000000000001"/>
    <n v="4.96"/>
    <s v="yes"/>
    <s v="No"/>
    <s v="NO"/>
    <s v="No"/>
    <n v="1"/>
    <x v="1"/>
    <s v="normal"/>
    <s v="27-Sep-1982"/>
    <x v="23"/>
    <n v="5415.66"/>
    <s v="tier - 2"/>
    <s v="tier - 3"/>
    <s v="R1013"/>
    <x v="634"/>
    <x v="634"/>
  </r>
  <r>
    <s v="Id636"/>
    <s v="Mrs"/>
    <s v=".  Hilda"/>
    <s v="Stoney"/>
    <n v="43.11"/>
    <n v="4.67"/>
    <s v="No"/>
    <s v="No"/>
    <s v="NO"/>
    <s v="yes"/>
    <n v="0"/>
    <x v="0"/>
    <s v="normal"/>
    <s v="6-Jul-1991"/>
    <x v="14"/>
    <n v="5425.02"/>
    <s v="tier - 2"/>
    <s v="tier - 1"/>
    <s v="R1012"/>
    <x v="635"/>
    <x v="635"/>
  </r>
  <r>
    <s v="Id637"/>
    <s v="Ms."/>
    <s v="Stephanie"/>
    <s v="Markert"/>
    <n v="53.32"/>
    <n v="5.0599999999999996"/>
    <s v="No"/>
    <s v="No"/>
    <s v="NO"/>
    <s v="No"/>
    <n v="0"/>
    <x v="0"/>
    <s v="normal"/>
    <s v="17-Sep-1992"/>
    <x v="0"/>
    <n v="5428.73"/>
    <s v="tier - 3"/>
    <s v="tier - 1"/>
    <s v="R1017"/>
    <x v="636"/>
    <x v="636"/>
  </r>
  <r>
    <s v="Id638"/>
    <s v="Mr."/>
    <s v="Doug"/>
    <s v="McLucas"/>
    <n v="38.04"/>
    <n v="5.0199999999999996"/>
    <s v="No"/>
    <s v="No"/>
    <s v="NO"/>
    <s v="yes"/>
    <n v="1"/>
    <x v="0"/>
    <s v="normal"/>
    <s v="8-Jun-1978"/>
    <x v="26"/>
    <n v="5428.98"/>
    <s v="tier - 2"/>
    <s v="tier - 2"/>
    <s v="R1012"/>
    <x v="637"/>
    <x v="637"/>
  </r>
  <r>
    <s v="Id639"/>
    <s v="Ms."/>
    <s v="Bethany N."/>
    <s v="Erwin"/>
    <n v="37.9"/>
    <n v="7.76"/>
    <s v="No"/>
    <s v="No"/>
    <s v="NO"/>
    <s v="No"/>
    <n v="0"/>
    <x v="0"/>
    <s v="diabetes"/>
    <s v="25-Aug-1982"/>
    <x v="23"/>
    <n v="5438.75"/>
    <s v="tier - 3"/>
    <s v="tier - 2"/>
    <s v="R1013"/>
    <x v="638"/>
    <x v="638"/>
  </r>
  <r>
    <s v="Id640"/>
    <s v="Mrs"/>
    <s v=".  Sandra H"/>
    <s v="Osborne"/>
    <n v="39.6"/>
    <n v="9.32"/>
    <s v="No"/>
    <s v="No"/>
    <s v="NO"/>
    <s v="No"/>
    <n v="0"/>
    <x v="0"/>
    <s v="diabetes"/>
    <s v="25-Dec-1986"/>
    <x v="18"/>
    <n v="5458.05"/>
    <s v="tier - 2"/>
    <s v="tier - 2"/>
    <s v="R1024"/>
    <x v="639"/>
    <x v="639"/>
  </r>
  <r>
    <s v="Id641"/>
    <s v="Mr."/>
    <s v="Takuo"/>
    <s v="Otsuka"/>
    <n v="50.92"/>
    <n v="5.31"/>
    <s v="No"/>
    <s v="No"/>
    <s v="NO"/>
    <s v="yes"/>
    <n v="1"/>
    <x v="0"/>
    <s v="normal"/>
    <s v="24-Oct-1973"/>
    <x v="29"/>
    <n v="5466.88"/>
    <s v="tier - 2"/>
    <s v="tier - 2"/>
    <s v="R1013"/>
    <x v="640"/>
    <x v="640"/>
  </r>
  <r>
    <s v="Id642"/>
    <s v="Ms."/>
    <s v="Kelly A."/>
    <s v="Smith"/>
    <n v="21.85"/>
    <n v="5.56"/>
    <s v="No"/>
    <s v="No"/>
    <s v="YES"/>
    <s v="yes"/>
    <n v="0"/>
    <x v="2"/>
    <s v="normal"/>
    <s v="2-Dec-1986"/>
    <x v="18"/>
    <n v="5469.01"/>
    <s v="tier - 2"/>
    <s v="tier - 2"/>
    <s v="R1024"/>
    <x v="641"/>
    <x v="641"/>
  </r>
  <r>
    <s v="Id643"/>
    <s v="Mr."/>
    <s v="Scott"/>
    <s v="Myers"/>
    <n v="36.08"/>
    <n v="7.11"/>
    <s v="No"/>
    <s v="Yes"/>
    <s v="NO"/>
    <s v="yes"/>
    <n v="1"/>
    <x v="0"/>
    <s v="diabetes"/>
    <s v="12-Jul-1986"/>
    <x v="18"/>
    <n v="5472.45"/>
    <s v="tier - 2"/>
    <s v="tier - 3"/>
    <s v="R1011"/>
    <x v="642"/>
    <x v="642"/>
  </r>
  <r>
    <s v="Id644"/>
    <s v="Mr."/>
    <s v="Benoit"/>
    <s v="Cote"/>
    <n v="40.44"/>
    <n v="5.13"/>
    <s v="No"/>
    <s v="Yes"/>
    <s v="NO"/>
    <s v="yes"/>
    <n v="1"/>
    <x v="0"/>
    <s v="normal"/>
    <s v="30-Sep-1986"/>
    <x v="18"/>
    <n v="5478.04"/>
    <s v="tier - 2"/>
    <s v="tier - 3"/>
    <s v="R1013"/>
    <x v="643"/>
    <x v="643"/>
  </r>
  <r>
    <s v="Id645"/>
    <s v="Ms."/>
    <s v="Elizabeth M."/>
    <s v="Ehrhardt"/>
    <n v="38.094999999999999"/>
    <n v="10.199999999999999"/>
    <s v="No"/>
    <s v="No"/>
    <s v="NO"/>
    <s v="No"/>
    <n v="0"/>
    <x v="0"/>
    <s v="diabetes"/>
    <s v="26-Aug-1984"/>
    <x v="21"/>
    <n v="5484.47"/>
    <s v="tier - 2"/>
    <s v="tier - 2"/>
    <s v="R1013"/>
    <x v="644"/>
    <x v="644"/>
  </r>
  <r>
    <s v="Id646"/>
    <s v="Ms."/>
    <s v="Jessica A."/>
    <s v="Petersen"/>
    <n v="44.95"/>
    <n v="10.4"/>
    <s v="No"/>
    <s v="No"/>
    <s v="NO"/>
    <s v="No"/>
    <n v="0"/>
    <x v="0"/>
    <s v="diabetes"/>
    <s v="17-Aug-1984"/>
    <x v="21"/>
    <n v="5488.26"/>
    <s v="tier - 2"/>
    <s v="tier - 3"/>
    <s v="R1011"/>
    <x v="645"/>
    <x v="645"/>
  </r>
  <r>
    <s v="Id647"/>
    <s v="Ms."/>
    <s v="Monica K"/>
    <s v="Ertel"/>
    <n v="35.54"/>
    <n v="10.67"/>
    <s v="No"/>
    <s v="No"/>
    <s v="NO"/>
    <s v="No"/>
    <n v="0"/>
    <x v="0"/>
    <s v="diabetes"/>
    <s v="29-Jul-1988"/>
    <x v="15"/>
    <n v="5503.36"/>
    <s v="tier - 2"/>
    <s v="tier - 2"/>
    <s v="R1012"/>
    <x v="646"/>
    <x v="646"/>
  </r>
  <r>
    <s v="Id648"/>
    <s v="Mr."/>
    <s v="Kevin L"/>
    <s v="Lanza"/>
    <n v="39.799999999999997"/>
    <n v="4.6500000000000004"/>
    <s v="No"/>
    <s v="No"/>
    <s v="NO"/>
    <s v="yes"/>
    <n v="2"/>
    <x v="0"/>
    <s v="normal"/>
    <s v="7-Nov-1981"/>
    <x v="19"/>
    <n v="5539.4"/>
    <s v="tier - 2"/>
    <s v="tier - 2"/>
    <s v="R1013"/>
    <x v="647"/>
    <x v="647"/>
  </r>
  <r>
    <s v="Id649"/>
    <s v="Mr."/>
    <s v="Gregory"/>
    <s v="Picklesimer"/>
    <n v="33.659999999999997"/>
    <n v="5.65"/>
    <s v="No"/>
    <s v="No"/>
    <s v="NO"/>
    <s v="yes"/>
    <n v="2"/>
    <x v="0"/>
    <s v="normal"/>
    <s v="7-Dec-1980"/>
    <x v="24"/>
    <n v="5540.35"/>
    <s v="tier - 2"/>
    <s v="tier - 2"/>
    <s v="R1012"/>
    <x v="648"/>
    <x v="648"/>
  </r>
  <r>
    <s v="Id650"/>
    <s v="Ms."/>
    <s v="Della"/>
    <s v="Giles"/>
    <n v="35.5"/>
    <n v="11.97"/>
    <s v="No"/>
    <s v="No"/>
    <s v="NO"/>
    <s v="No"/>
    <n v="0"/>
    <x v="0"/>
    <s v="diabetes"/>
    <s v="22-Sep-1999"/>
    <x v="7"/>
    <n v="5552.61"/>
    <s v="tier - 2"/>
    <s v="tier - 3"/>
    <s v="R1026"/>
    <x v="649"/>
    <x v="649"/>
  </r>
  <r>
    <s v="Id651"/>
    <s v="Mr."/>
    <s v="David"/>
    <s v="Harmon"/>
    <n v="41.63"/>
    <n v="6.71"/>
    <s v="No"/>
    <s v="No"/>
    <s v="NO"/>
    <s v="No"/>
    <n v="0"/>
    <x v="0"/>
    <s v="diabetes"/>
    <s v="18-Sep-1974"/>
    <x v="28"/>
    <n v="5576.35"/>
    <s v="tier - 2"/>
    <s v="tier - 3"/>
    <s v="R1013"/>
    <x v="650"/>
    <x v="650"/>
  </r>
  <r>
    <s v="Id652"/>
    <s v="Ms."/>
    <s v="Victoria"/>
    <s v="Pennings"/>
    <n v="46.49"/>
    <n v="11.92"/>
    <s v="No"/>
    <s v="No"/>
    <s v="NO"/>
    <s v="No"/>
    <n v="0"/>
    <x v="0"/>
    <s v="diabetes"/>
    <s v="5-Sep-1985"/>
    <x v="20"/>
    <n v="5582.95"/>
    <s v="tier - 2"/>
    <s v="tier - 1"/>
    <s v="R1012"/>
    <x v="651"/>
    <x v="651"/>
  </r>
  <r>
    <s v="Id653"/>
    <s v="Mr."/>
    <s v="Tasos"/>
    <s v="Tseronis"/>
    <n v="43.29"/>
    <n v="5.35"/>
    <s v="No"/>
    <s v="No"/>
    <s v="NO"/>
    <s v="No"/>
    <n v="2"/>
    <x v="0"/>
    <s v="normal"/>
    <s v="21-Nov-1986"/>
    <x v="18"/>
    <n v="5584.31"/>
    <s v="tier - 3"/>
    <s v="tier - 1"/>
    <s v="R1013"/>
    <x v="652"/>
    <x v="652"/>
  </r>
  <r>
    <s v="Id654"/>
    <s v="Mr."/>
    <s v="Thomas"/>
    <s v="Aliff"/>
    <n v="43.08"/>
    <n v="8.9600000000000009"/>
    <s v="No"/>
    <s v="No"/>
    <s v="NO"/>
    <s v="yes"/>
    <n v="1"/>
    <x v="0"/>
    <s v="diabetes"/>
    <s v="3-Oct-1983"/>
    <x v="22"/>
    <n v="5587.59"/>
    <s v="tier - 2"/>
    <s v="tier - 1"/>
    <s v="R1013"/>
    <x v="653"/>
    <x v="653"/>
  </r>
  <r>
    <s v="Id655"/>
    <s v="Mr."/>
    <s v="Lukasz"/>
    <s v="Willenberg"/>
    <n v="39.07"/>
    <n v="11.93"/>
    <s v="No"/>
    <s v="No"/>
    <s v="NO"/>
    <s v="No"/>
    <n v="0"/>
    <x v="0"/>
    <s v="diabetes"/>
    <s v="18-Nov-1988"/>
    <x v="15"/>
    <n v="5594.85"/>
    <s v="tier - 2"/>
    <s v="tier - 3"/>
    <s v="R1024"/>
    <x v="654"/>
    <x v="654"/>
  </r>
  <r>
    <s v="Id656"/>
    <s v="Mr."/>
    <s v="Matthew A."/>
    <s v="Millett"/>
    <n v="41.3"/>
    <n v="9.59"/>
    <s v="No"/>
    <s v="No"/>
    <s v="NO"/>
    <s v="No"/>
    <n v="0"/>
    <x v="0"/>
    <s v="diabetes"/>
    <s v="11-Sep-1978"/>
    <x v="27"/>
    <n v="5612.83"/>
    <s v="tier - 2"/>
    <s v="tier - 3"/>
    <s v="R1013"/>
    <x v="655"/>
    <x v="655"/>
  </r>
  <r>
    <s v="Id657"/>
    <s v="Ms."/>
    <s v="Meta"/>
    <s v="Haley"/>
    <n v="42.95"/>
    <n v="11.88"/>
    <s v="No"/>
    <s v="No"/>
    <s v="NO"/>
    <s v="yes"/>
    <n v="2"/>
    <x v="0"/>
    <s v="diabetes"/>
    <s v="15-Nov-1994"/>
    <x v="11"/>
    <n v="5615.37"/>
    <s v="tier - 2"/>
    <s v="tier - 3"/>
    <s v="R1011"/>
    <x v="656"/>
    <x v="656"/>
  </r>
  <r>
    <s v="Id658"/>
    <s v="Ms."/>
    <s v="Rachel E"/>
    <s v="Ackerman"/>
    <n v="46.96"/>
    <n v="4.6399999999999997"/>
    <s v="No"/>
    <s v="Yes"/>
    <s v="NO"/>
    <s v="No"/>
    <n v="1"/>
    <x v="0"/>
    <s v="normal"/>
    <s v="9-Dec-1987"/>
    <x v="17"/>
    <n v="5630.46"/>
    <s v="tier - 2"/>
    <s v="tier - 3"/>
    <s v="R1012"/>
    <x v="657"/>
    <x v="657"/>
  </r>
  <r>
    <s v="Id659"/>
    <s v="Ms."/>
    <s v="Angelica"/>
    <s v="Valdez"/>
    <n v="30.495000000000001"/>
    <n v="9.5299999999999994"/>
    <s v="No"/>
    <s v="No"/>
    <s v="NO"/>
    <s v="No"/>
    <n v="0"/>
    <x v="0"/>
    <s v="diabetes"/>
    <s v="8-Jun-1983"/>
    <x v="23"/>
    <n v="5649.72"/>
    <s v="tier - 2"/>
    <s v="tier - 3"/>
    <s v="R1011"/>
    <x v="658"/>
    <x v="658"/>
  </r>
  <r>
    <s v="Id660"/>
    <s v="Ms."/>
    <s v="Kathleen"/>
    <s v="Michaud"/>
    <n v="17.954999999999998"/>
    <n v="5.29"/>
    <s v="No"/>
    <s v="No"/>
    <s v="YES"/>
    <s v="yes"/>
    <n v="1"/>
    <x v="3"/>
    <s v="normal"/>
    <s v="27-Sep-1978"/>
    <x v="27"/>
    <n v="5650.14"/>
    <s v="tier - 2"/>
    <s v="tier - 1"/>
    <s v="R1013"/>
    <x v="659"/>
    <x v="659"/>
  </r>
  <r>
    <s v="Id661"/>
    <s v="Mr."/>
    <s v="Gabriel D."/>
    <s v="Gunnink"/>
    <n v="25.6"/>
    <n v="10.95"/>
    <s v="No"/>
    <s v="No"/>
    <s v="NO"/>
    <s v="No"/>
    <n v="3"/>
    <x v="1"/>
    <s v="diabetes"/>
    <s v="3-Sep-1983"/>
    <x v="22"/>
    <n v="5662.23"/>
    <s v="tier - 2"/>
    <s v="tier - 1"/>
    <s v="R1013"/>
    <x v="660"/>
    <x v="660"/>
  </r>
  <r>
    <s v="Id662"/>
    <s v="Mr."/>
    <s v="Jeff T"/>
    <s v="Knight"/>
    <n v="34.21"/>
    <n v="9.17"/>
    <s v="No"/>
    <s v="No"/>
    <s v="NO"/>
    <s v="No"/>
    <n v="0"/>
    <x v="0"/>
    <s v="diabetes"/>
    <s v="12-Aug-1984"/>
    <x v="21"/>
    <n v="5679.13"/>
    <s v="tier - 2"/>
    <s v="tier - 2"/>
    <s v="R1013"/>
    <x v="661"/>
    <x v="661"/>
  </r>
  <r>
    <s v="Id663"/>
    <s v="Mr."/>
    <s v="Neil D"/>
    <s v="Grosscup"/>
    <n v="39.74"/>
    <n v="7.39"/>
    <s v="No"/>
    <s v="No"/>
    <s v="NO"/>
    <s v="No"/>
    <n v="0"/>
    <x v="0"/>
    <s v="diabetes"/>
    <s v="28-Oct-1972"/>
    <x v="30"/>
    <n v="5690.79"/>
    <s v="tier - 2"/>
    <s v="tier - 1"/>
    <s v="R1013"/>
    <x v="662"/>
    <x v="662"/>
  </r>
  <r>
    <s v="Id664"/>
    <s v="Ms."/>
    <s v="Katherine L."/>
    <s v="Koniuch"/>
    <n v="49.53"/>
    <n v="9.1300000000000008"/>
    <s v="No"/>
    <s v="No"/>
    <s v="NO"/>
    <s v="yes"/>
    <n v="0"/>
    <x v="0"/>
    <s v="diabetes"/>
    <s v="3-Nov-1992"/>
    <x v="0"/>
    <n v="5693.43"/>
    <s v="tier - 2"/>
    <s v="tier - 3"/>
    <s v="R1012"/>
    <x v="663"/>
    <x v="663"/>
  </r>
  <r>
    <s v="Id665"/>
    <s v="Ms."/>
    <s v="Ariel E"/>
    <s v="Heitzman"/>
    <n v="39.33"/>
    <n v="10.4"/>
    <s v="No"/>
    <s v="No"/>
    <s v="NO"/>
    <s v="No"/>
    <n v="3"/>
    <x v="0"/>
    <s v="diabetes"/>
    <s v="6-Jul-1974"/>
    <x v="28"/>
    <n v="5698.74"/>
    <s v="tier - 2"/>
    <s v="tier - 2"/>
    <s v="R1012"/>
    <x v="664"/>
    <x v="664"/>
  </r>
  <r>
    <s v="Id666"/>
    <s v="Mr."/>
    <s v="Christopher P"/>
    <s v="Tatton"/>
    <n v="39.979999999999997"/>
    <n v="9.4600000000000009"/>
    <s v="No"/>
    <s v="No"/>
    <s v="NO"/>
    <s v="yes"/>
    <n v="2"/>
    <x v="0"/>
    <s v="diabetes"/>
    <s v="15-Jun-1981"/>
    <x v="19"/>
    <n v="5699.84"/>
    <s v="tier - 2"/>
    <s v="tier - 3"/>
    <s v="R1013"/>
    <x v="665"/>
    <x v="665"/>
  </r>
  <r>
    <s v="Id667"/>
    <s v="Mrs"/>
    <s v=".  Erin M."/>
    <s v="Flanagan"/>
    <n v="46.51"/>
    <n v="8.69"/>
    <s v="No"/>
    <s v="No"/>
    <s v="NO"/>
    <s v="yes"/>
    <n v="0"/>
    <x v="0"/>
    <s v="diabetes"/>
    <s v="3-Nov-1993"/>
    <x v="1"/>
    <n v="5708.87"/>
    <s v="tier - 2"/>
    <s v="tier - 1"/>
    <s v="R1011"/>
    <x v="666"/>
    <x v="666"/>
  </r>
  <r>
    <s v="Id668"/>
    <s v="Mrs"/>
    <s v=".  Molly K."/>
    <s v="Funk"/>
    <n v="43.58"/>
    <n v="4.2300000000000004"/>
    <s v="No"/>
    <s v="Yes"/>
    <s v="NO"/>
    <s v="No"/>
    <n v="1"/>
    <x v="0"/>
    <s v="normal"/>
    <s v="30-Aug-1981"/>
    <x v="19"/>
    <n v="5709.16"/>
    <s v="tier - 3"/>
    <s v="tier - 3"/>
    <s v="R1013"/>
    <x v="667"/>
    <x v="667"/>
  </r>
  <r>
    <s v="Id669"/>
    <s v="Mr."/>
    <s v="Ryan J."/>
    <s v="Davenport"/>
    <n v="42.28"/>
    <n v="9.16"/>
    <s v="No"/>
    <s v="No"/>
    <s v="NO"/>
    <s v="yes"/>
    <n v="1"/>
    <x v="0"/>
    <s v="diabetes"/>
    <s v="18-Dec-1971"/>
    <x v="32"/>
    <n v="5720.38"/>
    <s v="tier - 2"/>
    <s v="tier - 1"/>
    <s v="R1013"/>
    <x v="668"/>
    <x v="668"/>
  </r>
  <r>
    <s v="Id670"/>
    <s v="Mrs"/>
    <s v=".  Jennifer"/>
    <s v="Nicholson"/>
    <n v="35.520000000000003"/>
    <n v="8.26"/>
    <s v="No"/>
    <s v="No"/>
    <s v="NO"/>
    <s v="No"/>
    <n v="0"/>
    <x v="0"/>
    <s v="diabetes"/>
    <s v="19-Oct-1987"/>
    <x v="17"/>
    <n v="5729.01"/>
    <s v="tier - 1"/>
    <s v="tier - 2"/>
    <s v="R1012"/>
    <x v="669"/>
    <x v="669"/>
  </r>
  <r>
    <s v="Id671"/>
    <s v="Mr."/>
    <s v="Daniel M"/>
    <s v="Lindbloom"/>
    <n v="33.6"/>
    <n v="11.25"/>
    <s v="No"/>
    <s v="No"/>
    <s v="NO"/>
    <s v="No"/>
    <n v="0"/>
    <x v="0"/>
    <s v="diabetes"/>
    <s v="21-Aug-1972"/>
    <x v="30"/>
    <n v="5741.67"/>
    <s v="tier - 2"/>
    <s v="tier - 3"/>
    <s v="R1013"/>
    <x v="670"/>
    <x v="670"/>
  </r>
  <r>
    <s v="Id672"/>
    <s v="Ms."/>
    <s v="Hiruni"/>
    <s v="Wijayaratne"/>
    <n v="22.42"/>
    <n v="6.74"/>
    <s v="No"/>
    <s v="No"/>
    <s v="YES"/>
    <s v="No"/>
    <n v="0"/>
    <x v="2"/>
    <s v="diabetes"/>
    <s v="10-Jun-1993"/>
    <x v="1"/>
    <n v="5748.13"/>
    <s v="tier - 2"/>
    <s v="tier - 1"/>
    <s v="R1021"/>
    <x v="671"/>
    <x v="671"/>
  </r>
  <r>
    <s v="Id673"/>
    <s v="Ms."/>
    <s v="Reina H."/>
    <s v="Ainsworth"/>
    <n v="46.86"/>
    <n v="4.87"/>
    <s v="No"/>
    <s v="No"/>
    <s v="NO"/>
    <s v="No"/>
    <n v="0"/>
    <x v="0"/>
    <s v="normal"/>
    <s v="30-Aug-1983"/>
    <x v="22"/>
    <n v="5757.41"/>
    <s v="tier - 2"/>
    <s v="tier - 3"/>
    <s v="R1019"/>
    <x v="672"/>
    <x v="672"/>
  </r>
  <r>
    <s v="Id674"/>
    <s v="Ms."/>
    <s v="Kristi"/>
    <s v="Gayagoy"/>
    <n v="32.965000000000003"/>
    <n v="6.68"/>
    <s v="No"/>
    <s v="No"/>
    <s v="NO"/>
    <s v="No"/>
    <n v="3"/>
    <x v="0"/>
    <s v="diabetes"/>
    <s v="1-Nov-2004"/>
    <x v="9"/>
    <n v="5778.71"/>
    <s v="tier - 2"/>
    <s v="tier - 3"/>
    <s v="R1022"/>
    <x v="673"/>
    <x v="673"/>
  </r>
  <r>
    <s v="Id675"/>
    <s v="Ms."/>
    <s v="Meredith L."/>
    <s v="Fitzmaurice"/>
    <n v="39.340000000000003"/>
    <n v="5.0199999999999996"/>
    <s v="No"/>
    <s v="Yes"/>
    <s v="NO"/>
    <s v="yes"/>
    <n v="1"/>
    <x v="0"/>
    <s v="normal"/>
    <s v="18-Sep-1980"/>
    <x v="24"/>
    <n v="5807.06"/>
    <s v="tier - 2"/>
    <s v="tier - 3"/>
    <s v="R1013"/>
    <x v="674"/>
    <x v="674"/>
  </r>
  <r>
    <s v="Id676"/>
    <s v="Ms."/>
    <s v="Jocelyn"/>
    <s v="Rodriguez"/>
    <n v="47"/>
    <n v="10.64"/>
    <s v="No"/>
    <s v="No"/>
    <s v="NO"/>
    <s v="yes"/>
    <n v="0"/>
    <x v="0"/>
    <s v="diabetes"/>
    <s v="2-Nov-1972"/>
    <x v="30"/>
    <n v="5812.9"/>
    <s v="tier - 2"/>
    <s v="tier - 2"/>
    <s v="R1013"/>
    <x v="675"/>
    <x v="675"/>
  </r>
  <r>
    <s v="Id677"/>
    <s v="Mrs"/>
    <s v=".  Daphne"/>
    <s v="Tsoucas"/>
    <n v="36.71"/>
    <n v="8.74"/>
    <s v="No"/>
    <s v="No"/>
    <s v="NO"/>
    <s v="yes"/>
    <n v="0"/>
    <x v="0"/>
    <s v="diabetes"/>
    <s v="22-Jul-2002"/>
    <x v="5"/>
    <n v="5816.58"/>
    <s v="tier - 2"/>
    <s v="tier - 2"/>
    <s v="R1026"/>
    <x v="676"/>
    <x v="676"/>
  </r>
  <r>
    <s v="Id678"/>
    <s v="Ms."/>
    <s v="Margaret E"/>
    <s v="Muhly"/>
    <n v="53.48"/>
    <n v="5.64"/>
    <s v="No"/>
    <s v="No"/>
    <s v="NO"/>
    <s v="No"/>
    <n v="0"/>
    <x v="0"/>
    <s v="normal"/>
    <s v="27-Sep-1971"/>
    <x v="32"/>
    <n v="5832.6"/>
    <s v="tier - 2"/>
    <s v="tier - 3"/>
    <s v="R1012"/>
    <x v="677"/>
    <x v="677"/>
  </r>
  <r>
    <s v="Id679"/>
    <s v="Mr."/>
    <s v="Mario J."/>
    <s v="Lund"/>
    <n v="35.5"/>
    <n v="10.37"/>
    <s v="No"/>
    <s v="No"/>
    <s v="NO"/>
    <s v="No"/>
    <n v="0"/>
    <x v="0"/>
    <s v="diabetes"/>
    <s v="27-Jul-1987"/>
    <x v="17"/>
    <n v="5836.52"/>
    <s v="tier - 2"/>
    <s v="tier - 3"/>
    <s v="R1013"/>
    <x v="678"/>
    <x v="678"/>
  </r>
  <r>
    <s v="Id680"/>
    <s v="Mr."/>
    <s v="Peter"/>
    <s v="Battaglino"/>
    <n v="36.979999999999997"/>
    <n v="9.56"/>
    <s v="No"/>
    <s v="No"/>
    <s v="NO"/>
    <s v="yes"/>
    <n v="0"/>
    <x v="0"/>
    <s v="diabetes"/>
    <s v="20-Aug-1995"/>
    <x v="4"/>
    <n v="5843.99"/>
    <s v="tier - 2"/>
    <s v="tier - 2"/>
    <s v="R1025"/>
    <x v="679"/>
    <x v="679"/>
  </r>
  <r>
    <s v="Id681"/>
    <s v="Ms."/>
    <s v="Carolina"/>
    <s v="Pena"/>
    <n v="32.395000000000003"/>
    <n v="8.23"/>
    <s v="No"/>
    <s v="Yes"/>
    <s v="NO"/>
    <s v="yes"/>
    <n v="1"/>
    <x v="0"/>
    <s v="diabetes"/>
    <s v="30-Sep-1987"/>
    <x v="17"/>
    <n v="5846.92"/>
    <s v="tier - 2"/>
    <s v="tier - 2"/>
    <s v="R1013"/>
    <x v="680"/>
    <x v="680"/>
  </r>
  <r>
    <s v="Id682"/>
    <s v="Mrs"/>
    <s v=".  Jenny K."/>
    <s v="Thomason"/>
    <n v="32.729999999999997"/>
    <n v="7.03"/>
    <s v="No"/>
    <s v="No"/>
    <s v="NO"/>
    <s v="No"/>
    <n v="0"/>
    <x v="0"/>
    <s v="diabetes"/>
    <s v="18-Jun-1985"/>
    <x v="20"/>
    <n v="5847.24"/>
    <s v="tier - 2"/>
    <s v="tier - 1"/>
    <s v="R1013"/>
    <x v="681"/>
    <x v="681"/>
  </r>
  <r>
    <s v="Id683"/>
    <s v="Ms."/>
    <s v="Jessica"/>
    <s v="Hancox"/>
    <n v="20.52"/>
    <n v="5.45"/>
    <s v="No"/>
    <s v="No"/>
    <s v="YES"/>
    <s v="No"/>
    <n v="1"/>
    <x v="2"/>
    <s v="normal"/>
    <s v="22-Nov-1984"/>
    <x v="21"/>
    <n v="5855.9"/>
    <s v="tier - 2"/>
    <s v="tier - 3"/>
    <s v="R1012"/>
    <x v="682"/>
    <x v="682"/>
  </r>
  <r>
    <s v="Id684"/>
    <s v="Ms."/>
    <s v="Kimberly D"/>
    <s v="Canarecci"/>
    <n v="51.72"/>
    <n v="5.76"/>
    <s v="No"/>
    <s v="No"/>
    <s v="NO"/>
    <s v="No"/>
    <n v="0"/>
    <x v="0"/>
    <s v="prediabetes"/>
    <s v="19-Oct-1993"/>
    <x v="1"/>
    <n v="5877.02"/>
    <s v="tier - 2"/>
    <s v="tier - 2"/>
    <s v="R1021"/>
    <x v="683"/>
    <x v="683"/>
  </r>
  <r>
    <s v="Id685"/>
    <s v="Mr."/>
    <s v="Marc-Olivier"/>
    <s v="Toupin"/>
    <n v="50.2"/>
    <n v="5.4"/>
    <s v="No"/>
    <s v="No"/>
    <s v="NO"/>
    <s v="No"/>
    <n v="0"/>
    <x v="0"/>
    <s v="normal"/>
    <s v="8-Jul-1982"/>
    <x v="23"/>
    <n v="5910.94"/>
    <s v="tier - 2"/>
    <s v="tier - 1"/>
    <s v="R1011"/>
    <x v="684"/>
    <x v="684"/>
  </r>
  <r>
    <s v="Id686"/>
    <s v="Mr."/>
    <s v="Russell J"/>
    <s v="Mulley"/>
    <n v="25.52"/>
    <n v="6.35"/>
    <s v="No"/>
    <s v="Yes"/>
    <s v="NO"/>
    <s v="No"/>
    <n v="1"/>
    <x v="1"/>
    <s v="prediabetes"/>
    <s v="21-Dec-1982"/>
    <x v="23"/>
    <n v="5920.1"/>
    <s v="tier - 2"/>
    <s v="tier - 1"/>
    <s v="R1013"/>
    <x v="685"/>
    <x v="685"/>
  </r>
  <r>
    <s v="Id687"/>
    <s v="Ms."/>
    <s v="Karine"/>
    <s v="Parry"/>
    <n v="35.200000000000003"/>
    <n v="6.26"/>
    <s v="No"/>
    <s v="No"/>
    <s v="NO"/>
    <s v="yes"/>
    <n v="2"/>
    <x v="0"/>
    <s v="prediabetes"/>
    <s v="29-Jul-1987"/>
    <x v="17"/>
    <n v="5926.85"/>
    <s v="tier - 3"/>
    <s v="tier - 3"/>
    <s v="R1011"/>
    <x v="686"/>
    <x v="686"/>
  </r>
  <r>
    <s v="Id688"/>
    <s v="Ms."/>
    <s v="Cheryl"/>
    <s v="Mason Cox"/>
    <n v="41.26"/>
    <n v="5.97"/>
    <s v="No"/>
    <s v="No"/>
    <s v="NO"/>
    <s v="yes"/>
    <n v="0"/>
    <x v="0"/>
    <s v="prediabetes"/>
    <s v="13-Aug-1993"/>
    <x v="1"/>
    <n v="5926.93"/>
    <s v="tier - 2"/>
    <s v="tier - 2"/>
    <s v="R1025"/>
    <x v="687"/>
    <x v="687"/>
  </r>
  <r>
    <s v="Id689"/>
    <s v="Ms."/>
    <s v="Allison M."/>
    <s v="Thompson"/>
    <n v="17.195"/>
    <n v="5.29"/>
    <s v="No"/>
    <s v="No"/>
    <s v="YES"/>
    <s v="yes"/>
    <n v="0"/>
    <x v="3"/>
    <s v="normal"/>
    <s v="30-Jul-1994"/>
    <x v="11"/>
    <n v="5927.65"/>
    <s v="tier - 2"/>
    <s v="tier - 1"/>
    <s v="R1012"/>
    <x v="688"/>
    <x v="688"/>
  </r>
  <r>
    <s v="Id690"/>
    <s v="Ms."/>
    <s v="Adriana"/>
    <s v="Nelson"/>
    <n v="23.085000000000001"/>
    <n v="4.2699999999999996"/>
    <s v="No"/>
    <s v="No"/>
    <s v="NO"/>
    <s v="yes"/>
    <n v="2"/>
    <x v="2"/>
    <s v="normal"/>
    <s v="14-Jul-1987"/>
    <x v="17"/>
    <n v="5934.38"/>
    <s v="tier - 3"/>
    <s v="tier - 2"/>
    <s v="R1013"/>
    <x v="689"/>
    <x v="689"/>
  </r>
  <r>
    <s v="Id691"/>
    <s v="Ms."/>
    <s v="Miranda J"/>
    <s v="Forte"/>
    <n v="21.66"/>
    <n v="5.2"/>
    <s v="No"/>
    <s v="No"/>
    <s v="NO"/>
    <s v="yes"/>
    <n v="2"/>
    <x v="2"/>
    <s v="normal"/>
    <s v="13-Aug-2003"/>
    <x v="12"/>
    <n v="5957.35"/>
    <s v="tier - 2"/>
    <s v="tier - 2"/>
    <s v="R1012"/>
    <x v="690"/>
    <x v="690"/>
  </r>
  <r>
    <s v="Id692"/>
    <s v="Mr."/>
    <s v="Roberto"/>
    <s v="Corona Iturriaga"/>
    <n v="36.47"/>
    <n v="8.23"/>
    <s v="No"/>
    <s v="No"/>
    <s v="NO"/>
    <s v="yes"/>
    <n v="0"/>
    <x v="0"/>
    <s v="diabetes"/>
    <s v="15-Jul-2004"/>
    <x v="9"/>
    <n v="5960.91"/>
    <s v="tier - 2"/>
    <s v="tier - 1"/>
    <s v="R1026"/>
    <x v="691"/>
    <x v="691"/>
  </r>
  <r>
    <s v="Id693"/>
    <s v="Mrs"/>
    <s v=".  Rebecca B."/>
    <s v="McCollum"/>
    <n v="36.08"/>
    <n v="10.33"/>
    <s v="No"/>
    <s v="No"/>
    <s v="NO"/>
    <s v="yes"/>
    <n v="0"/>
    <x v="0"/>
    <s v="diabetes"/>
    <s v="5-Aug-1980"/>
    <x v="24"/>
    <n v="5966.89"/>
    <s v="tier - 2"/>
    <s v="tier - 3"/>
    <s v="R1013"/>
    <x v="692"/>
    <x v="692"/>
  </r>
  <r>
    <s v="Id694"/>
    <s v="Ms."/>
    <s v="Tiffany"/>
    <s v="Hevner"/>
    <n v="23.18"/>
    <n v="6.13"/>
    <s v="No"/>
    <s v="No"/>
    <s v="NO"/>
    <s v="No"/>
    <n v="0"/>
    <x v="2"/>
    <s v="prediabetes"/>
    <s v="21-Jul-1980"/>
    <x v="24"/>
    <n v="5969.72"/>
    <s v="tier - 3"/>
    <s v="tier - 3"/>
    <s v="R1011"/>
    <x v="693"/>
    <x v="693"/>
  </r>
  <r>
    <s v="Id695"/>
    <s v="Mr."/>
    <s v="Alexander"/>
    <s v="Looi"/>
    <n v="39.159999999999997"/>
    <n v="8.08"/>
    <s v="No"/>
    <s v="No"/>
    <s v="NO"/>
    <s v="No"/>
    <n v="3"/>
    <x v="0"/>
    <s v="diabetes"/>
    <s v="22-Jul-1989"/>
    <x v="13"/>
    <n v="5972.38"/>
    <s v="tier - 2"/>
    <s v="tier - 2"/>
    <s v="R1011"/>
    <x v="694"/>
    <x v="694"/>
  </r>
  <r>
    <s v="Id696"/>
    <s v="Mr."/>
    <s v="Rich M"/>
    <s v="Power"/>
    <n v="38.19"/>
    <n v="10.49"/>
    <s v="No"/>
    <s v="No"/>
    <s v="NO"/>
    <s v="No"/>
    <n v="3"/>
    <x v="0"/>
    <s v="diabetes"/>
    <s v="19-Sep-1984"/>
    <x v="21"/>
    <n v="5974.38"/>
    <s v="tier - 2"/>
    <s v="tier - 3"/>
    <s v="R1013"/>
    <x v="695"/>
    <x v="695"/>
  </r>
  <r>
    <s v="Id697"/>
    <s v="Mr."/>
    <s v="Aaron C"/>
    <s v="Routon"/>
    <n v="26.41"/>
    <n v="8.11"/>
    <s v="No"/>
    <s v="No"/>
    <s v="NO"/>
    <s v="No"/>
    <n v="3"/>
    <x v="1"/>
    <s v="diabetes"/>
    <s v="11-Nov-1984"/>
    <x v="21"/>
    <n v="5976.83"/>
    <s v="tier - 2"/>
    <s v="tier - 2"/>
    <s v="R1013"/>
    <x v="696"/>
    <x v="696"/>
  </r>
  <r>
    <s v="Id698"/>
    <s v="Ms."/>
    <s v="Kate"/>
    <s v="Dochelli"/>
    <n v="28.785"/>
    <n v="6.6"/>
    <s v="No"/>
    <s v="No"/>
    <s v="NO"/>
    <s v="No"/>
    <n v="0"/>
    <x v="1"/>
    <s v="diabetes"/>
    <s v="25-Jun-1970"/>
    <x v="33"/>
    <n v="5979.66"/>
    <s v="tier - 2"/>
    <s v="tier - 3"/>
    <s v="R1013"/>
    <x v="697"/>
    <x v="697"/>
  </r>
  <r>
    <s v="Id699"/>
    <s v="Ms."/>
    <s v="Maria M"/>
    <s v="Gillespie"/>
    <n v="26.695"/>
    <n v="10.14"/>
    <s v="No"/>
    <s v="Yes"/>
    <s v="NO"/>
    <s v="yes"/>
    <n v="1"/>
    <x v="1"/>
    <s v="diabetes"/>
    <s v="10-Oct-1980"/>
    <x v="24"/>
    <n v="5979.73"/>
    <s v="tier - 2"/>
    <s v="tier - 2"/>
    <s v="R1011"/>
    <x v="698"/>
    <x v="698"/>
  </r>
  <r>
    <s v="Id700"/>
    <s v="Mr."/>
    <s v="Daven W"/>
    <s v="Oskvig"/>
    <n v="32.799999999999997"/>
    <n v="6.06"/>
    <s v="No"/>
    <s v="No"/>
    <s v="NO"/>
    <s v="yes"/>
    <n v="1"/>
    <x v="0"/>
    <s v="prediabetes"/>
    <s v="11-Oct-1974"/>
    <x v="28"/>
    <n v="5979.99"/>
    <s v="tier - 2"/>
    <s v="tier - 3"/>
    <s v="R1013"/>
    <x v="699"/>
    <x v="699"/>
  </r>
  <r>
    <s v="Id701"/>
    <s v="Mrs"/>
    <s v=".  Brianne"/>
    <s v="Holland-Stergar"/>
    <n v="35.869999999999997"/>
    <n v="9.91"/>
    <s v="No"/>
    <s v="No"/>
    <s v="NO"/>
    <s v="yes"/>
    <n v="0"/>
    <x v="0"/>
    <s v="diabetes"/>
    <s v="10-Jun-1988"/>
    <x v="15"/>
    <n v="5989.52"/>
    <s v="tier - 2"/>
    <s v="tier - 1"/>
    <s v="R1012"/>
    <x v="700"/>
    <x v="700"/>
  </r>
  <r>
    <s v="Id702"/>
    <s v="Mr."/>
    <s v="Hiroki"/>
    <s v="Arai"/>
    <n v="21.66"/>
    <n v="4.1399999999999997"/>
    <s v="No"/>
    <s v="No"/>
    <s v="NO"/>
    <s v="yes"/>
    <n v="2"/>
    <x v="2"/>
    <s v="normal"/>
    <s v="17-Aug-1974"/>
    <x v="28"/>
    <n v="5990.17"/>
    <s v="tier - 2"/>
    <s v="tier - 2"/>
    <s v="R1013"/>
    <x v="701"/>
    <x v="701"/>
  </r>
  <r>
    <s v="Id703"/>
    <s v="Mr."/>
    <s v="Anders"/>
    <s v="Olausson"/>
    <n v="37.72"/>
    <n v="4.38"/>
    <s v="No"/>
    <s v="Yes"/>
    <s v="NO"/>
    <s v="yes"/>
    <n v="1"/>
    <x v="0"/>
    <s v="normal"/>
    <s v="8-Aug-1980"/>
    <x v="24"/>
    <n v="5993.62"/>
    <s v="tier - 2"/>
    <s v="tier - 3"/>
    <s v="R1013"/>
    <x v="702"/>
    <x v="702"/>
  </r>
  <r>
    <s v="Id704"/>
    <s v="Ms."/>
    <s v="Danielle"/>
    <s v="Wagner"/>
    <n v="39.700000000000003"/>
    <n v="9.83"/>
    <s v="No"/>
    <s v="No"/>
    <s v="NO"/>
    <s v="No"/>
    <n v="3"/>
    <x v="0"/>
    <s v="diabetes"/>
    <s v="16-Aug-1989"/>
    <x v="13"/>
    <n v="6059.17"/>
    <s v="tier - 2"/>
    <s v="tier - 1"/>
    <s v="R1011"/>
    <x v="703"/>
    <x v="703"/>
  </r>
  <r>
    <s v="Id705"/>
    <s v="Ms."/>
    <s v="Candace N"/>
    <s v="Delong"/>
    <n v="35.97"/>
    <n v="11.08"/>
    <s v="No"/>
    <s v="No"/>
    <s v="NO"/>
    <s v="No"/>
    <n v="3"/>
    <x v="0"/>
    <s v="diabetes"/>
    <s v="28-Jul-1996"/>
    <x v="8"/>
    <n v="6061.8"/>
    <s v="tier - 2"/>
    <s v="tier - 3"/>
    <s v="R1012"/>
    <x v="704"/>
    <x v="704"/>
  </r>
  <r>
    <s v="Id706"/>
    <s v="Mr."/>
    <s v="Bruno F."/>
    <s v="Mehech"/>
    <n v="37.85"/>
    <n v="11.01"/>
    <s v="No"/>
    <s v="No"/>
    <s v="NO"/>
    <s v="No"/>
    <n v="0"/>
    <x v="0"/>
    <s v="diabetes"/>
    <s v="8-Nov-1994"/>
    <x v="11"/>
    <n v="6064.37"/>
    <s v="tier - 2"/>
    <s v="tier - 2"/>
    <s v="R1011"/>
    <x v="705"/>
    <x v="705"/>
  </r>
  <r>
    <s v="Id707"/>
    <s v="Ms."/>
    <s v="Emily"/>
    <s v="Machiela"/>
    <n v="21.66"/>
    <n v="4.37"/>
    <s v="yes"/>
    <s v="No"/>
    <s v="YES"/>
    <s v="No"/>
    <n v="1"/>
    <x v="2"/>
    <s v="normal"/>
    <s v="21-Sep-1984"/>
    <x v="21"/>
    <n v="6067.13"/>
    <s v="tier - 3"/>
    <s v="tier - 1"/>
    <s v="R1016"/>
    <x v="706"/>
    <x v="706"/>
  </r>
  <r>
    <s v="Id708"/>
    <s v="Mrs"/>
    <s v=".  Katie"/>
    <s v="Young"/>
    <n v="39.369999999999997"/>
    <n v="5.91"/>
    <s v="No"/>
    <s v="No"/>
    <s v="NO"/>
    <s v="No"/>
    <n v="2"/>
    <x v="0"/>
    <s v="prediabetes"/>
    <s v="8-Aug-1979"/>
    <x v="25"/>
    <n v="6074.37"/>
    <s v="tier - 2"/>
    <s v="tier - 2"/>
    <s v="R1012"/>
    <x v="707"/>
    <x v="707"/>
  </r>
  <r>
    <s v="Id709"/>
    <s v="Mrs"/>
    <s v=".  Sally"/>
    <s v="Dupere"/>
    <n v="40.880000000000003"/>
    <n v="7.65"/>
    <s v="No"/>
    <s v="No"/>
    <s v="NO"/>
    <s v="No"/>
    <n v="0"/>
    <x v="0"/>
    <s v="diabetes"/>
    <s v="14-Oct-1984"/>
    <x v="21"/>
    <n v="6079.67"/>
    <s v="tier - 1"/>
    <s v="tier - 1"/>
    <s v="R1014"/>
    <x v="708"/>
    <x v="708"/>
  </r>
  <r>
    <s v="Id710"/>
    <s v="Ms."/>
    <s v="Meaghan J"/>
    <s v="Iandolo"/>
    <n v="26.22"/>
    <n v="5.37"/>
    <s v="No"/>
    <s v="No"/>
    <s v="NO"/>
    <s v="yes"/>
    <n v="2"/>
    <x v="1"/>
    <s v="normal"/>
    <s v="25-Jul-1984"/>
    <x v="21"/>
    <n v="6082.41"/>
    <s v="tier - 1"/>
    <s v="tier - 2"/>
    <s v="R1011"/>
    <x v="709"/>
    <x v="709"/>
  </r>
  <r>
    <s v="Id711"/>
    <s v="Ms."/>
    <s v="Rina"/>
    <s v="Ito"/>
    <n v="25.08"/>
    <n v="5.75"/>
    <s v="No"/>
    <s v="No"/>
    <s v="NO"/>
    <s v="yes"/>
    <n v="2"/>
    <x v="1"/>
    <s v="prediabetes"/>
    <s v="9-Jun-1970"/>
    <x v="33"/>
    <n v="6098.38"/>
    <s v="tier - 2"/>
    <s v="tier - 2"/>
    <s v="R1013"/>
    <x v="710"/>
    <x v="710"/>
  </r>
  <r>
    <s v="Id712"/>
    <s v="Ms."/>
    <s v="Kristin P."/>
    <s v="Barry"/>
    <n v="39.1"/>
    <n v="6.79"/>
    <s v="No"/>
    <s v="No"/>
    <s v="NO"/>
    <s v="yes"/>
    <n v="2"/>
    <x v="0"/>
    <s v="diabetes"/>
    <s v="9-Sep-1995"/>
    <x v="4"/>
    <n v="6111.95"/>
    <s v="tier - 2"/>
    <s v="tier - 3"/>
    <s v="R1026"/>
    <x v="711"/>
    <x v="711"/>
  </r>
  <r>
    <s v="Id713"/>
    <s v="Mr."/>
    <s v="Albert"/>
    <s v="Boyce"/>
    <n v="37.905000000000001"/>
    <n v="7.03"/>
    <s v="No"/>
    <s v="No"/>
    <s v="NO"/>
    <s v="No"/>
    <n v="3"/>
    <x v="0"/>
    <s v="diabetes"/>
    <s v="21-Jul-1985"/>
    <x v="20"/>
    <n v="6112.35"/>
    <s v="tier - 2"/>
    <s v="tier - 1"/>
    <s v="R1012"/>
    <x v="712"/>
    <x v="712"/>
  </r>
  <r>
    <s v="Id714"/>
    <s v="Mrs"/>
    <s v=".  Ashley"/>
    <s v="Lin"/>
    <n v="43.35"/>
    <n v="5.41"/>
    <s v="No"/>
    <s v="Yes"/>
    <s v="NO"/>
    <s v="yes"/>
    <n v="1"/>
    <x v="0"/>
    <s v="normal"/>
    <s v="25-Jul-1991"/>
    <x v="14"/>
    <n v="6113.23"/>
    <s v="tier - 2"/>
    <s v="tier - 2"/>
    <s v="R1024"/>
    <x v="713"/>
    <x v="713"/>
  </r>
  <r>
    <s v="Id715"/>
    <s v="Mrs"/>
    <s v=".  Shannon L"/>
    <s v="Smith"/>
    <n v="36.15"/>
    <n v="8.0500000000000007"/>
    <s v="No"/>
    <s v="No"/>
    <s v="NO"/>
    <s v="No"/>
    <n v="0"/>
    <x v="0"/>
    <s v="diabetes"/>
    <s v="11-Aug-1983"/>
    <x v="22"/>
    <n v="6117.49"/>
    <s v="tier - 2"/>
    <s v="tier - 3"/>
    <s v="R1012"/>
    <x v="714"/>
    <x v="714"/>
  </r>
  <r>
    <s v="Id716"/>
    <s v="Ms."/>
    <s v="Amy B"/>
    <s v="Nalven"/>
    <n v="44.98"/>
    <n v="5.94"/>
    <s v="No"/>
    <s v="No"/>
    <s v="NO"/>
    <s v="No"/>
    <n v="1"/>
    <x v="0"/>
    <s v="prediabetes"/>
    <s v="16-Nov-1983"/>
    <x v="22"/>
    <n v="6123.57"/>
    <s v="tier - 3"/>
    <s v="tier - 2"/>
    <s v="R1012"/>
    <x v="715"/>
    <x v="715"/>
  </r>
  <r>
    <s v="Id717"/>
    <s v="Ms."/>
    <s v="A Danielle"/>
    <s v="Bourgeois"/>
    <n v="38.28"/>
    <n v="5.51"/>
    <s v="yes"/>
    <s v="No"/>
    <s v="NO"/>
    <s v="No"/>
    <n v="1"/>
    <x v="0"/>
    <s v="normal"/>
    <s v="18-Aug-1990"/>
    <x v="16"/>
    <n v="6128.8"/>
    <s v="tier - 2"/>
    <s v="tier - 3"/>
    <s v="R1012"/>
    <x v="716"/>
    <x v="716"/>
  </r>
  <r>
    <s v="Id718"/>
    <s v="Mr."/>
    <s v="Conrad F"/>
    <s v="Orloff"/>
    <n v="32.299999999999997"/>
    <n v="6.55"/>
    <s v="No"/>
    <s v="No"/>
    <s v="NO"/>
    <s v="yes"/>
    <n v="2"/>
    <x v="0"/>
    <s v="diabetes"/>
    <s v="9-Nov-1969"/>
    <x v="34"/>
    <n v="6138.5"/>
    <s v="tier - 2"/>
    <s v="tier - 2"/>
    <s v="R1011"/>
    <x v="717"/>
    <x v="717"/>
  </r>
  <r>
    <s v="Id719"/>
    <s v="Mr."/>
    <s v="Josh"/>
    <s v="Ramirez"/>
    <n v="39.51"/>
    <n v="5.79"/>
    <s v="No"/>
    <s v="No"/>
    <s v="NO"/>
    <s v="yes"/>
    <n v="0"/>
    <x v="0"/>
    <s v="prediabetes"/>
    <s v="5-Sep-1978"/>
    <x v="27"/>
    <n v="6138.58"/>
    <s v="tier - 2"/>
    <s v="tier - 1"/>
    <s v="R1013"/>
    <x v="718"/>
    <x v="718"/>
  </r>
  <r>
    <s v="Id720"/>
    <s v="Mr."/>
    <s v="Maxime"/>
    <s v="Fouquet"/>
    <n v="50.46"/>
    <n v="4.5599999999999996"/>
    <s v="No"/>
    <s v="No"/>
    <s v="NO"/>
    <s v="No"/>
    <n v="0"/>
    <x v="0"/>
    <s v="normal"/>
    <s v="12-Dec-1976"/>
    <x v="35"/>
    <n v="6139.14"/>
    <s v="tier - 2"/>
    <s v="tier - 3"/>
    <s v="R1013"/>
    <x v="719"/>
    <x v="719"/>
  </r>
  <r>
    <s v="Id721"/>
    <s v="Ms."/>
    <s v="Natalie"/>
    <s v="McPhillips"/>
    <n v="31.73"/>
    <n v="7"/>
    <s v="No"/>
    <s v="No"/>
    <s v="NO"/>
    <s v="No"/>
    <n v="0"/>
    <x v="0"/>
    <s v="diabetes"/>
    <s v="14-Oct-1970"/>
    <x v="33"/>
    <n v="6147.12"/>
    <s v="tier - 2"/>
    <s v="tier - 3"/>
    <s v="R1012"/>
    <x v="720"/>
    <x v="720"/>
  </r>
  <r>
    <s v="Id722"/>
    <s v="Ms."/>
    <s v="Melissa"/>
    <s v="Burgin"/>
    <n v="32.1"/>
    <n v="6.57"/>
    <s v="No"/>
    <s v="Yes"/>
    <s v="NO"/>
    <s v="yes"/>
    <n v="1"/>
    <x v="0"/>
    <s v="diabetes"/>
    <s v="6-Nov-1973"/>
    <x v="29"/>
    <n v="6152.05"/>
    <s v="tier - 2"/>
    <s v="tier - 3"/>
    <s v="R1013"/>
    <x v="721"/>
    <x v="721"/>
  </r>
  <r>
    <s v="Id723"/>
    <s v="Ms."/>
    <s v="Laura P."/>
    <s v="Roberts"/>
    <n v="27.83"/>
    <n v="11.61"/>
    <s v="No"/>
    <s v="Yes"/>
    <s v="NO"/>
    <s v="yes"/>
    <n v="1"/>
    <x v="1"/>
    <s v="diabetes"/>
    <s v="15-Oct-1985"/>
    <x v="20"/>
    <n v="6159.57"/>
    <s v="tier - 2"/>
    <s v="tier - 1"/>
    <s v="R1012"/>
    <x v="722"/>
    <x v="722"/>
  </r>
  <r>
    <s v="Id724"/>
    <s v="Mrs"/>
    <s v=".  Lisa"/>
    <s v="Nemec"/>
    <n v="27.72"/>
    <n v="8.16"/>
    <s v="No"/>
    <s v="Yes"/>
    <s v="NO"/>
    <s v="yes"/>
    <n v="1"/>
    <x v="1"/>
    <s v="diabetes"/>
    <s v="6-Oct-1984"/>
    <x v="21"/>
    <n v="6170.96"/>
    <s v="tier - 2"/>
    <s v="tier - 1"/>
    <s v="R1013"/>
    <x v="723"/>
    <x v="723"/>
  </r>
  <r>
    <s v="Id725"/>
    <s v="Mr."/>
    <s v="William D. Jr."/>
    <s v="Appman"/>
    <n v="36.765000000000001"/>
    <n v="4.4800000000000004"/>
    <s v="No"/>
    <s v="No"/>
    <s v="NO"/>
    <s v="yes"/>
    <n v="2"/>
    <x v="0"/>
    <s v="normal"/>
    <s v="9-Aug-1985"/>
    <x v="20"/>
    <n v="6183.32"/>
    <s v="tier - 2"/>
    <s v="tier - 2"/>
    <s v="R1012"/>
    <x v="724"/>
    <x v="724"/>
  </r>
  <r>
    <s v="Id726"/>
    <s v="Mr."/>
    <s v="James"/>
    <s v="Driscoll"/>
    <n v="48.36"/>
    <n v="4.08"/>
    <s v="No"/>
    <s v="No"/>
    <s v="NO"/>
    <s v="No"/>
    <n v="0"/>
    <x v="0"/>
    <s v="normal"/>
    <s v="5-Oct-1970"/>
    <x v="33"/>
    <n v="6183.46"/>
    <s v="tier - 2"/>
    <s v="tier - 2"/>
    <s v="R1012"/>
    <x v="725"/>
    <x v="725"/>
  </r>
  <r>
    <s v="Id727"/>
    <s v="Mr."/>
    <s v="John"/>
    <s v="Glotzbach"/>
    <n v="31.445"/>
    <n v="4.4000000000000004"/>
    <s v="No"/>
    <s v="No"/>
    <s v="NO"/>
    <s v="yes"/>
    <n v="2"/>
    <x v="0"/>
    <s v="normal"/>
    <s v="1-Nov-1988"/>
    <x v="15"/>
    <n v="6184.3"/>
    <s v="tier - 2"/>
    <s v="tier - 3"/>
    <s v="R1013"/>
    <x v="726"/>
    <x v="726"/>
  </r>
  <r>
    <s v="Id728"/>
    <s v="Mr."/>
    <s v="Adam S"/>
    <s v="Tenforde"/>
    <n v="27.55"/>
    <n v="9.02"/>
    <s v="No"/>
    <s v="No"/>
    <s v="NO"/>
    <s v="No"/>
    <n v="0"/>
    <x v="1"/>
    <s v="diabetes"/>
    <s v="22-Nov-1981"/>
    <x v="19"/>
    <n v="6185.32"/>
    <s v="tier - 2"/>
    <s v="tier - 1"/>
    <s v="R1013"/>
    <x v="727"/>
    <x v="727"/>
  </r>
  <r>
    <s v="Id729"/>
    <s v="Mr."/>
    <s v="Armando"/>
    <s v="Ramirez"/>
    <n v="33.11"/>
    <n v="8.06"/>
    <s v="No"/>
    <s v="No"/>
    <s v="NO"/>
    <s v="No"/>
    <n v="0"/>
    <x v="0"/>
    <s v="diabetes"/>
    <s v="1-Oct-1981"/>
    <x v="19"/>
    <n v="6186.13"/>
    <s v="tier - 2"/>
    <s v="tier - 3"/>
    <s v="R1011"/>
    <x v="728"/>
    <x v="728"/>
  </r>
  <r>
    <s v="Id730"/>
    <s v="Ms."/>
    <s v="Dana"/>
    <s v="Stanley Torres"/>
    <n v="36.85"/>
    <n v="6.21"/>
    <s v="No"/>
    <s v="No"/>
    <s v="NO"/>
    <s v="yes"/>
    <n v="2"/>
    <x v="0"/>
    <s v="prediabetes"/>
    <s v="23-Oct-1988"/>
    <x v="15"/>
    <n v="6196.45"/>
    <s v="tier - 2"/>
    <s v="tier - 1"/>
    <s v="R1011"/>
    <x v="729"/>
    <x v="729"/>
  </r>
  <r>
    <s v="Id731"/>
    <s v="Ms."/>
    <s v="Jennifer L"/>
    <s v="Vandongen"/>
    <n v="36.299999999999997"/>
    <n v="5.79"/>
    <s v="No"/>
    <s v="No"/>
    <s v="NO"/>
    <s v="yes"/>
    <n v="2"/>
    <x v="0"/>
    <s v="prediabetes"/>
    <s v="22-Jul-1985"/>
    <x v="20"/>
    <n v="6198.75"/>
    <s v="tier - 2"/>
    <s v="tier - 1"/>
    <s v="R1012"/>
    <x v="730"/>
    <x v="730"/>
  </r>
  <r>
    <s v="Id732"/>
    <s v="Mr."/>
    <s v="Benjamin"/>
    <s v="Liebald"/>
    <n v="45.34"/>
    <n v="5.69"/>
    <s v="No"/>
    <s v="No"/>
    <s v="NO"/>
    <s v="yes"/>
    <n v="0"/>
    <x v="0"/>
    <s v="normal"/>
    <s v="20-Dec-1985"/>
    <x v="20"/>
    <n v="6203.9"/>
    <s v="tier - 1"/>
    <s v="tier - 2"/>
    <s v="R1012"/>
    <x v="731"/>
    <x v="731"/>
  </r>
  <r>
    <s v="Id733"/>
    <s v="Ms."/>
    <s v="Tanya"/>
    <s v="Holte"/>
    <n v="31.8"/>
    <n v="5.36"/>
    <s v="No"/>
    <s v="No"/>
    <s v="NO"/>
    <s v="yes"/>
    <n v="2"/>
    <x v="0"/>
    <s v="normal"/>
    <s v="22-Sep-1985"/>
    <x v="20"/>
    <n v="6203.9"/>
    <s v="tier - 2"/>
    <s v="tier - 2"/>
    <s v="R1012"/>
    <x v="732"/>
    <x v="732"/>
  </r>
  <r>
    <s v="Id734"/>
    <s v="Ms."/>
    <s v="Tracy"/>
    <s v="Johnson"/>
    <n v="41.02"/>
    <n v="11.37"/>
    <s v="No"/>
    <s v="No"/>
    <s v="NO"/>
    <s v="No"/>
    <n v="0"/>
    <x v="0"/>
    <s v="diabetes"/>
    <s v="10-Sep-1999"/>
    <x v="7"/>
    <n v="6207.26"/>
    <s v="tier - 2"/>
    <s v="tier - 2"/>
    <s v="R1026"/>
    <x v="733"/>
    <x v="733"/>
  </r>
  <r>
    <s v="Id735"/>
    <s v="Ms."/>
    <s v="Emily S"/>
    <s v="Bartlett"/>
    <n v="32.68"/>
    <n v="11.87"/>
    <s v="No"/>
    <s v="No"/>
    <s v="NO"/>
    <s v="No"/>
    <n v="0"/>
    <x v="0"/>
    <s v="diabetes"/>
    <s v="12-Aug-1992"/>
    <x v="0"/>
    <n v="6208.5"/>
    <s v="tier - 2"/>
    <s v="tier - 1"/>
    <s v="R1021"/>
    <x v="734"/>
    <x v="734"/>
  </r>
  <r>
    <s v="Id736"/>
    <s v="Ms."/>
    <s v="Kelly R"/>
    <s v="Bergman"/>
    <n v="21.7"/>
    <n v="4.9000000000000004"/>
    <s v="No"/>
    <s v="Yes"/>
    <s v="YES"/>
    <s v="No"/>
    <n v="1"/>
    <x v="2"/>
    <s v="normal"/>
    <s v="29-Jun-1972"/>
    <x v="30"/>
    <n v="6219.93"/>
    <s v="tier - 2"/>
    <s v="tier - 2"/>
    <s v="R1013"/>
    <x v="735"/>
    <x v="735"/>
  </r>
  <r>
    <s v="Id737"/>
    <s v="Mr."/>
    <s v="Kyle"/>
    <s v="Aitken"/>
    <n v="40.479999999999997"/>
    <n v="6.7"/>
    <s v="No"/>
    <s v="No"/>
    <s v="NO"/>
    <s v="No"/>
    <n v="3"/>
    <x v="0"/>
    <s v="diabetes"/>
    <s v="19-Sep-1978"/>
    <x v="27"/>
    <n v="6236.95"/>
    <s v="tier - 2"/>
    <s v="tier - 2"/>
    <s v="R1013"/>
    <x v="736"/>
    <x v="736"/>
  </r>
  <r>
    <s v="Id738"/>
    <s v="Mr."/>
    <s v="Bruce A Jr."/>
    <s v="Berger"/>
    <n v="34.5"/>
    <n v="10.3"/>
    <s v="No"/>
    <s v="No"/>
    <s v="NO"/>
    <s v="No"/>
    <n v="3"/>
    <x v="0"/>
    <s v="diabetes"/>
    <s v="11-Aug-1983"/>
    <x v="22"/>
    <n v="6238.3"/>
    <s v="tier - 2"/>
    <s v="tier - 1"/>
    <s v="R1011"/>
    <x v="737"/>
    <x v="737"/>
  </r>
  <r>
    <s v="Id739"/>
    <s v="Mr."/>
    <s v="Cary J"/>
    <s v="Richey"/>
    <n v="45.9"/>
    <n v="11.14"/>
    <s v="No"/>
    <s v="No"/>
    <s v="NO"/>
    <s v="yes"/>
    <n v="1"/>
    <x v="0"/>
    <s v="diabetes"/>
    <s v="10-Oct-1979"/>
    <x v="25"/>
    <n v="6250.44"/>
    <s v="tier - 2"/>
    <s v="tier - 1"/>
    <s v="R1011"/>
    <x v="738"/>
    <x v="738"/>
  </r>
  <r>
    <s v="Id740"/>
    <s v="Mrs"/>
    <s v=".  Jill M"/>
    <s v="Trotter"/>
    <n v="33.479999999999997"/>
    <n v="4.74"/>
    <s v="No"/>
    <s v="No"/>
    <s v="NO"/>
    <s v="yes"/>
    <n v="2"/>
    <x v="0"/>
    <s v="normal"/>
    <s v="11-Nov-1972"/>
    <x v="30"/>
    <n v="6253.85"/>
    <s v="tier - 2"/>
    <s v="tier - 2"/>
    <s v="R1013"/>
    <x v="739"/>
    <x v="739"/>
  </r>
  <r>
    <s v="Id741"/>
    <s v="Mr."/>
    <s v="Chris"/>
    <s v="Chavez"/>
    <n v="28.31"/>
    <n v="5.96"/>
    <s v="No"/>
    <s v="No"/>
    <s v="NO"/>
    <s v="yes"/>
    <n v="2"/>
    <x v="1"/>
    <s v="prediabetes"/>
    <s v="8-Sep-1972"/>
    <x v="30"/>
    <n v="6254.13"/>
    <s v="tier - 2"/>
    <s v="tier - 2"/>
    <s v="R1012"/>
    <x v="740"/>
    <x v="740"/>
  </r>
  <r>
    <s v="Id742"/>
    <s v="Mr."/>
    <s v="Michael E."/>
    <s v="Orifice"/>
    <n v="21.565000000000001"/>
    <n v="4.95"/>
    <s v="yes"/>
    <s v="No"/>
    <s v="YES"/>
    <s v="No"/>
    <n v="1"/>
    <x v="2"/>
    <s v="normal"/>
    <s v="11-Oct-1970"/>
    <x v="33"/>
    <n v="6255.38"/>
    <s v="tier - 2"/>
    <s v="tier - 2"/>
    <s v="R1013"/>
    <x v="741"/>
    <x v="741"/>
  </r>
  <r>
    <s v="Id743"/>
    <s v="Mrs"/>
    <s v=".  Lauren"/>
    <s v="Farkash"/>
    <n v="35.590000000000003"/>
    <n v="5.21"/>
    <s v="No"/>
    <s v="Yes"/>
    <s v="NO"/>
    <s v="yes"/>
    <n v="1"/>
    <x v="0"/>
    <s v="normal"/>
    <s v="17-Oct-1995"/>
    <x v="4"/>
    <n v="6261.2"/>
    <s v="tier - 2"/>
    <s v="tier - 1"/>
    <s v="R1026"/>
    <x v="742"/>
    <x v="742"/>
  </r>
  <r>
    <s v="Id744"/>
    <s v="Mrs"/>
    <s v=".  Kathryn E"/>
    <s v="Hribar"/>
    <n v="43.44"/>
    <n v="4.8600000000000003"/>
    <s v="No"/>
    <s v="No"/>
    <s v="NO"/>
    <s v="yes"/>
    <n v="0"/>
    <x v="0"/>
    <s v="normal"/>
    <s v="25-Sep-1984"/>
    <x v="21"/>
    <n v="6269.33"/>
    <s v="tier - 2"/>
    <s v="tier - 1"/>
    <s v="R1013"/>
    <x v="743"/>
    <x v="743"/>
  </r>
  <r>
    <s v="Id745"/>
    <s v="Ms."/>
    <s v="Polly"/>
    <s v="Crawford"/>
    <n v="21.754999999999999"/>
    <n v="7.79"/>
    <s v="No"/>
    <s v="No"/>
    <s v="NO"/>
    <s v="yes"/>
    <n v="0"/>
    <x v="2"/>
    <s v="diabetes"/>
    <s v="30-Jun-1981"/>
    <x v="19"/>
    <n v="6272.48"/>
    <s v="tier - 1"/>
    <s v="tier - 3"/>
    <s v="R1013"/>
    <x v="744"/>
    <x v="744"/>
  </r>
  <r>
    <s v="Id746"/>
    <s v="Mr."/>
    <s v="Mark H."/>
    <s v="Sittlington"/>
    <n v="44.55"/>
    <n v="7.12"/>
    <s v="No"/>
    <s v="No"/>
    <s v="NO"/>
    <s v="yes"/>
    <n v="1"/>
    <x v="0"/>
    <s v="diabetes"/>
    <s v="16-Oct-1993"/>
    <x v="1"/>
    <n v="6276.3"/>
    <s v="tier - 2"/>
    <s v="tier - 1"/>
    <s v="R1025"/>
    <x v="745"/>
    <x v="745"/>
  </r>
  <r>
    <s v="Id747"/>
    <s v="Mrs"/>
    <s v=".  Jessie M."/>
    <s v="Silbert"/>
    <n v="43.32"/>
    <n v="4.67"/>
    <s v="No"/>
    <s v="No"/>
    <s v="NO"/>
    <s v="yes"/>
    <n v="0"/>
    <x v="0"/>
    <s v="normal"/>
    <s v="24-Nov-1981"/>
    <x v="19"/>
    <n v="6282.24"/>
    <s v="tier - 2"/>
    <s v="tier - 1"/>
    <s v="R1011"/>
    <x v="746"/>
    <x v="746"/>
  </r>
  <r>
    <s v="Id748"/>
    <s v="Mr."/>
    <s v="Chris"/>
    <s v="Carrique"/>
    <n v="31.23"/>
    <n v="9.1199999999999992"/>
    <s v="No"/>
    <s v="Yes"/>
    <s v="NO"/>
    <s v="yes"/>
    <n v="1"/>
    <x v="0"/>
    <s v="diabetes"/>
    <s v="26-Aug-1981"/>
    <x v="19"/>
    <n v="6289.75"/>
    <s v="tier - 2"/>
    <s v="tier - 3"/>
    <s v="R1013"/>
    <x v="747"/>
    <x v="747"/>
  </r>
  <r>
    <s v="Id749"/>
    <s v="Mr."/>
    <s v="Daniel"/>
    <s v="Kosla"/>
    <n v="42.81"/>
    <n v="4.1500000000000004"/>
    <s v="No"/>
    <s v="No"/>
    <s v="NO"/>
    <s v="No"/>
    <n v="1"/>
    <x v="0"/>
    <s v="normal"/>
    <s v="4-Jul-1996"/>
    <x v="8"/>
    <n v="6293.63"/>
    <s v="tier - 2"/>
    <s v="tier - 3"/>
    <s v="R1021"/>
    <x v="748"/>
    <x v="748"/>
  </r>
  <r>
    <s v="Id750"/>
    <s v="Ms."/>
    <s v="Megan"/>
    <s v="Parker"/>
    <n v="35.909999999999997"/>
    <n v="6.72"/>
    <s v="No"/>
    <s v="No"/>
    <s v="NO"/>
    <s v="yes"/>
    <n v="2"/>
    <x v="0"/>
    <s v="diabetes"/>
    <s v="17-Sep-1974"/>
    <x v="28"/>
    <n v="6302.23"/>
    <s v="tier - 2"/>
    <s v="tier - 1"/>
    <s v="R1013"/>
    <x v="749"/>
    <x v="749"/>
  </r>
  <r>
    <s v="Id751"/>
    <s v="Mr."/>
    <s v="Kevin"/>
    <s v="Horton"/>
    <n v="36.65"/>
    <n v="5.01"/>
    <s v="No"/>
    <s v="Yes"/>
    <s v="NO"/>
    <s v="yes"/>
    <n v="1"/>
    <x v="0"/>
    <s v="normal"/>
    <s v="4-Sep-1969"/>
    <x v="34"/>
    <n v="6305.61"/>
    <s v="tier - 2"/>
    <s v="tier - 2"/>
    <s v="R1012"/>
    <x v="750"/>
    <x v="750"/>
  </r>
  <r>
    <s v="Id752"/>
    <s v="Ms."/>
    <s v="Caroline S."/>
    <s v="Boller"/>
    <n v="22.04"/>
    <n v="10.9"/>
    <s v="No"/>
    <s v="No"/>
    <s v="NO"/>
    <s v="yes"/>
    <n v="2"/>
    <x v="2"/>
    <s v="diabetes"/>
    <s v="27-Jul-2004"/>
    <x v="9"/>
    <n v="6311.11"/>
    <s v="tier - 2"/>
    <s v="tier - 2"/>
    <s v="R1011"/>
    <x v="751"/>
    <x v="751"/>
  </r>
  <r>
    <s v="Id753"/>
    <s v="Ms."/>
    <s v="Nuta"/>
    <s v="Olaru"/>
    <n v="31.824999999999999"/>
    <n v="5.52"/>
    <s v="No"/>
    <s v="No"/>
    <s v="NO"/>
    <s v="yes"/>
    <n v="1"/>
    <x v="0"/>
    <s v="normal"/>
    <s v="19-Nov-1985"/>
    <x v="20"/>
    <n v="6311.95"/>
    <s v="tier - 2"/>
    <s v="tier - 1"/>
    <s v="R1011"/>
    <x v="752"/>
    <x v="752"/>
  </r>
  <r>
    <s v="Id754"/>
    <s v="Ms."/>
    <s v="Margie"/>
    <s v="Prescott"/>
    <n v="53.58"/>
    <n v="4.55"/>
    <s v="No"/>
    <s v="No"/>
    <s v="NO"/>
    <s v="No"/>
    <n v="1"/>
    <x v="0"/>
    <s v="normal"/>
    <s v="15-Dec-1985"/>
    <x v="20"/>
    <n v="6313.76"/>
    <s v="tier - 2"/>
    <s v="tier - 1"/>
    <s v="R1013"/>
    <x v="753"/>
    <x v="753"/>
  </r>
  <r>
    <s v="Id755"/>
    <s v="Mrs"/>
    <s v=".  Heidi"/>
    <s v="Hines"/>
    <n v="34.299999999999997"/>
    <n v="11.76"/>
    <s v="No"/>
    <s v="No"/>
    <s v="NO"/>
    <s v="No"/>
    <n v="0"/>
    <x v="0"/>
    <s v="diabetes"/>
    <s v="13-Aug-1990"/>
    <x v="16"/>
    <n v="6334.34"/>
    <s v="tier - 2"/>
    <s v="tier - 2"/>
    <s v="R1024"/>
    <x v="754"/>
    <x v="754"/>
  </r>
  <r>
    <s v="Id756"/>
    <s v="Mr."/>
    <s v="Diego J"/>
    <s v="Blanton"/>
    <n v="32.11"/>
    <n v="7.06"/>
    <s v="No"/>
    <s v="No"/>
    <s v="NO"/>
    <s v="No"/>
    <n v="0"/>
    <x v="0"/>
    <s v="diabetes"/>
    <s v="25-Sep-1986"/>
    <x v="18"/>
    <n v="6335.64"/>
    <s v="tier - 2"/>
    <s v="tier - 2"/>
    <s v="R1013"/>
    <x v="755"/>
    <x v="755"/>
  </r>
  <r>
    <s v="Id757"/>
    <s v="Mr."/>
    <s v="Enrique M Sr."/>
    <s v="Bustamante"/>
    <n v="31.78"/>
    <n v="11.35"/>
    <s v="No"/>
    <s v="Yes"/>
    <s v="NO"/>
    <s v="yes"/>
    <n v="1"/>
    <x v="0"/>
    <s v="diabetes"/>
    <s v="21-Oct-1983"/>
    <x v="22"/>
    <n v="6338.08"/>
    <s v="tier - 2"/>
    <s v="tier - 1"/>
    <s v="R1013"/>
    <x v="756"/>
    <x v="756"/>
  </r>
  <r>
    <s v="Id758"/>
    <s v="Mr."/>
    <s v="Greg"/>
    <s v="McCann"/>
    <n v="46.89"/>
    <n v="5.52"/>
    <s v="No"/>
    <s v="No"/>
    <s v="NO"/>
    <s v="No"/>
    <n v="0"/>
    <x v="0"/>
    <s v="normal"/>
    <s v="19-Aug-1983"/>
    <x v="22"/>
    <n v="6356.27"/>
    <s v="tier - 3"/>
    <s v="tier - 2"/>
    <s v="R1013"/>
    <x v="757"/>
    <x v="757"/>
  </r>
  <r>
    <s v="Id759"/>
    <s v="Mr."/>
    <s v="Filip"/>
    <s v="Schmole"/>
    <n v="39.35"/>
    <n v="7.86"/>
    <s v="No"/>
    <s v="No"/>
    <s v="NO"/>
    <s v="yes"/>
    <n v="1"/>
    <x v="0"/>
    <s v="diabetes"/>
    <s v="30-Oct-1980"/>
    <x v="24"/>
    <n v="6358.78"/>
    <s v="tier - 2"/>
    <s v="tier - 1"/>
    <s v="R1012"/>
    <x v="758"/>
    <x v="758"/>
  </r>
  <r>
    <s v="Id760"/>
    <s v="Ms."/>
    <s v="Rosemary E."/>
    <s v="Barber"/>
    <n v="39.200000000000003"/>
    <n v="11.38"/>
    <s v="No"/>
    <s v="No"/>
    <s v="NO"/>
    <s v="No"/>
    <n v="0"/>
    <x v="0"/>
    <s v="diabetes"/>
    <s v="24-Jun-1989"/>
    <x v="13"/>
    <n v="6360.99"/>
    <s v="tier - 2"/>
    <s v="tier - 2"/>
    <s v="R1012"/>
    <x v="759"/>
    <x v="759"/>
  </r>
  <r>
    <s v="Id761"/>
    <s v="Ms."/>
    <s v="Lisa"/>
    <s v="Reichmann"/>
    <n v="39.159999999999997"/>
    <n v="10.48"/>
    <s v="No"/>
    <s v="No"/>
    <s v="NO"/>
    <s v="No"/>
    <n v="0"/>
    <x v="0"/>
    <s v="diabetes"/>
    <s v="7-Jul-1996"/>
    <x v="8"/>
    <n v="6361.47"/>
    <s v="tier - 2"/>
    <s v="tier - 3"/>
    <s v="R1021"/>
    <x v="760"/>
    <x v="760"/>
  </r>
  <r>
    <s v="Id762"/>
    <s v="Mr."/>
    <s v="Jason"/>
    <s v="Cavatorta"/>
    <n v="44.1"/>
    <n v="5.04"/>
    <s v="No"/>
    <s v="No"/>
    <s v="NO"/>
    <s v="yes"/>
    <n v="0"/>
    <x v="0"/>
    <s v="normal"/>
    <s v="9-Nov-1970"/>
    <x v="33"/>
    <n v="6367.31"/>
    <s v="tier - 2"/>
    <s v="tier - 1"/>
    <s v="R1013"/>
    <x v="761"/>
    <x v="761"/>
  </r>
  <r>
    <s v="Id763"/>
    <s v="Ms."/>
    <s v="Courtney"/>
    <s v="Yaeger"/>
    <n v="33.200000000000003"/>
    <n v="9.06"/>
    <s v="No"/>
    <s v="No"/>
    <s v="NO"/>
    <s v="No"/>
    <n v="0"/>
    <x v="0"/>
    <s v="diabetes"/>
    <s v="13-Aug-1984"/>
    <x v="21"/>
    <n v="6373.56"/>
    <s v="tier - 2"/>
    <s v="tier - 1"/>
    <s v="R1012"/>
    <x v="762"/>
    <x v="762"/>
  </r>
  <r>
    <s v="Id764"/>
    <s v="Ms."/>
    <s v="Jennifer R."/>
    <s v="Hughes"/>
    <n v="29.92"/>
    <n v="11.07"/>
    <s v="No"/>
    <s v="No"/>
    <s v="NO"/>
    <s v="No"/>
    <n v="0"/>
    <x v="0"/>
    <s v="diabetes"/>
    <s v="18-Nov-1976"/>
    <x v="35"/>
    <n v="6374.16"/>
    <s v="tier - 2"/>
    <s v="tier - 2"/>
    <s v="R1013"/>
    <x v="763"/>
    <x v="763"/>
  </r>
  <r>
    <s v="Id765"/>
    <s v="Ms."/>
    <s v="Lauren E"/>
    <s v="Donahue"/>
    <n v="25"/>
    <n v="10.45"/>
    <s v="No"/>
    <s v="No"/>
    <s v="NO"/>
    <s v="No"/>
    <n v="0"/>
    <x v="1"/>
    <s v="diabetes"/>
    <s v="6-Aug-1982"/>
    <x v="23"/>
    <n v="6389.38"/>
    <s v="tier - 1"/>
    <s v="tier - 2"/>
    <s v="R1012"/>
    <x v="764"/>
    <x v="764"/>
  </r>
  <r>
    <s v="Id766"/>
    <s v="Ms."/>
    <s v="Ashley M."/>
    <s v="Greenwell"/>
    <n v="38.869999999999997"/>
    <n v="8.6300000000000008"/>
    <s v="No"/>
    <s v="No"/>
    <s v="NO"/>
    <s v="yes"/>
    <n v="1"/>
    <x v="0"/>
    <s v="diabetes"/>
    <s v="16-Aug-1997"/>
    <x v="6"/>
    <n v="6389.53"/>
    <s v="tier - 2"/>
    <s v="tier - 2"/>
    <s v="R1021"/>
    <x v="765"/>
    <x v="765"/>
  </r>
  <r>
    <s v="Id767"/>
    <s v="Ms."/>
    <s v="Alison R."/>
    <s v="Steele"/>
    <n v="32.299999999999997"/>
    <n v="5.28"/>
    <s v="No"/>
    <s v="No"/>
    <s v="NO"/>
    <s v="yes"/>
    <n v="2"/>
    <x v="0"/>
    <s v="normal"/>
    <s v="28-Oct-1982"/>
    <x v="23"/>
    <n v="6393.6"/>
    <s v="tier - 2"/>
    <s v="tier - 1"/>
    <s v="R1012"/>
    <x v="766"/>
    <x v="766"/>
  </r>
  <r>
    <s v="Id768"/>
    <s v="Ms."/>
    <s v="Madeleine"/>
    <s v="Gunter"/>
    <n v="31.16"/>
    <n v="7.49"/>
    <s v="No"/>
    <s v="No"/>
    <s v="NO"/>
    <s v="yes"/>
    <n v="2"/>
    <x v="0"/>
    <s v="diabetes"/>
    <s v="9-Sep-1987"/>
    <x v="17"/>
    <n v="6402.29"/>
    <s v="tier - 2"/>
    <s v="tier - 3"/>
    <s v="R1024"/>
    <x v="767"/>
    <x v="767"/>
  </r>
  <r>
    <s v="Id769"/>
    <s v="Ms."/>
    <s v="Stacey"/>
    <s v="McDonough"/>
    <n v="54.59"/>
    <n v="4.2699999999999996"/>
    <s v="No"/>
    <s v="No"/>
    <s v="NO"/>
    <s v="No"/>
    <n v="0"/>
    <x v="0"/>
    <s v="normal"/>
    <s v="10-Dec-1985"/>
    <x v="20"/>
    <n v="6406.41"/>
    <s v="tier - 1"/>
    <s v="tier - 3"/>
    <s v="R1014"/>
    <x v="768"/>
    <x v="768"/>
  </r>
  <r>
    <s v="Id770"/>
    <s v="Ms."/>
    <s v="Kimberly"/>
    <s v="Sweetland"/>
    <n v="21.09"/>
    <n v="9.2200000000000006"/>
    <s v="No"/>
    <s v="No"/>
    <s v="NO"/>
    <s v="yes"/>
    <n v="2"/>
    <x v="2"/>
    <s v="diabetes"/>
    <s v="20-Aug-1970"/>
    <x v="33"/>
    <n v="6407.05"/>
    <s v="tier - 2"/>
    <s v="tier - 1"/>
    <s v="R1013"/>
    <x v="769"/>
    <x v="769"/>
  </r>
  <r>
    <s v="Id771"/>
    <s v="Mr."/>
    <s v="Matthew D"/>
    <s v="Hammersmith"/>
    <n v="52.41"/>
    <n v="5.99"/>
    <s v="No"/>
    <s v="No"/>
    <s v="NO"/>
    <s v="No"/>
    <n v="1"/>
    <x v="0"/>
    <s v="prediabetes"/>
    <s v="22-Aug-1971"/>
    <x v="32"/>
    <n v="6412.34"/>
    <s v="tier - 2"/>
    <s v="tier - 3"/>
    <s v="R1013"/>
    <x v="770"/>
    <x v="770"/>
  </r>
  <r>
    <s v="Id772"/>
    <s v="Mr."/>
    <s v="Michael"/>
    <s v="French"/>
    <n v="41.47"/>
    <n v="5.86"/>
    <s v="No"/>
    <s v="No"/>
    <s v="NO"/>
    <s v="yes"/>
    <n v="2"/>
    <x v="0"/>
    <s v="prediabetes"/>
    <s v="4-Sep-1987"/>
    <x v="17"/>
    <n v="6414.18"/>
    <s v="tier - 2"/>
    <s v="tier - 2"/>
    <s v="R1011"/>
    <x v="771"/>
    <x v="771"/>
  </r>
  <r>
    <s v="Id773"/>
    <s v="Mr."/>
    <s v="Ben"/>
    <s v="Garbe"/>
    <n v="33.1"/>
    <n v="5.19"/>
    <s v="No"/>
    <s v="No"/>
    <s v="NO"/>
    <s v="yes"/>
    <n v="2"/>
    <x v="0"/>
    <s v="normal"/>
    <s v="30-Dec-1976"/>
    <x v="35"/>
    <n v="6417.28"/>
    <s v="tier - 2"/>
    <s v="tier - 3"/>
    <s v="R1013"/>
    <x v="772"/>
    <x v="772"/>
  </r>
  <r>
    <s v="Id774"/>
    <s v="Mr."/>
    <s v="Chris"/>
    <s v="Duncan"/>
    <n v="30.8"/>
    <n v="4.37"/>
    <s v="No"/>
    <s v="No"/>
    <s v="NO"/>
    <s v="yes"/>
    <n v="2"/>
    <x v="0"/>
    <s v="normal"/>
    <s v="5-Aug-1975"/>
    <x v="31"/>
    <n v="6423.48"/>
    <s v="tier - 2"/>
    <s v="tier - 3"/>
    <s v="R1013"/>
    <x v="773"/>
    <x v="773"/>
  </r>
  <r>
    <s v="Id775"/>
    <s v="Mr."/>
    <s v="Jeremy J"/>
    <s v="Wallace"/>
    <n v="42.06"/>
    <n v="5.32"/>
    <s v="No"/>
    <s v="No"/>
    <s v="NO"/>
    <s v="No"/>
    <n v="1"/>
    <x v="0"/>
    <s v="normal"/>
    <s v="22-Jul-1985"/>
    <x v="20"/>
    <n v="6435.62"/>
    <s v="tier - 3"/>
    <s v="tier - 2"/>
    <s v="R1013"/>
    <x v="774"/>
    <x v="774"/>
  </r>
  <r>
    <s v="Id776"/>
    <s v="Mrs"/>
    <s v=".  Amy L."/>
    <s v="Tillman"/>
    <n v="39.270000000000003"/>
    <n v="5.64"/>
    <s v="No"/>
    <s v="Yes"/>
    <s v="NO"/>
    <s v="No"/>
    <n v="1"/>
    <x v="0"/>
    <s v="normal"/>
    <s v="26-Aug-1984"/>
    <x v="21"/>
    <n v="6455.86"/>
    <s v="tier - 3"/>
    <s v="tier - 3"/>
    <s v="R1012"/>
    <x v="775"/>
    <x v="775"/>
  </r>
  <r>
    <s v="Id777"/>
    <s v="Mrs"/>
    <s v=".  Karen L."/>
    <s v="Lee"/>
    <n v="30.71"/>
    <n v="5.59"/>
    <s v="No"/>
    <s v="No"/>
    <s v="NO"/>
    <s v="yes"/>
    <n v="1"/>
    <x v="0"/>
    <s v="normal"/>
    <s v="1-Nov-1984"/>
    <x v="21"/>
    <n v="6457.84"/>
    <s v="tier - 2"/>
    <s v="tier - 3"/>
    <s v="R1012"/>
    <x v="776"/>
    <x v="776"/>
  </r>
  <r>
    <s v="Id778"/>
    <s v="Ms."/>
    <s v="Tennille"/>
    <s v="Taylor"/>
    <n v="47.19"/>
    <n v="5.29"/>
    <s v="No"/>
    <s v="No"/>
    <s v="NO"/>
    <s v="No"/>
    <n v="0"/>
    <x v="0"/>
    <s v="normal"/>
    <s v="27-Jul-1981"/>
    <x v="19"/>
    <n v="6473.15"/>
    <s v="tier - 2"/>
    <s v="tier - 2"/>
    <s v="R1013"/>
    <x v="777"/>
    <x v="777"/>
  </r>
  <r>
    <s v="Id779"/>
    <s v="Mr."/>
    <s v="Matt"/>
    <s v="McSween"/>
    <n v="30.02"/>
    <n v="6.65"/>
    <s v="No"/>
    <s v="No"/>
    <s v="NO"/>
    <s v="No"/>
    <n v="0"/>
    <x v="0"/>
    <s v="diabetes"/>
    <s v="8-Jun-1980"/>
    <x v="25"/>
    <n v="6474.01"/>
    <s v="tier - 2"/>
    <s v="tier - 3"/>
    <s v="R1011"/>
    <x v="778"/>
    <x v="778"/>
  </r>
  <r>
    <s v="Id780"/>
    <s v="Ms."/>
    <s v="Emily"/>
    <s v="Schubert"/>
    <n v="37.909999999999997"/>
    <n v="5.68"/>
    <s v="No"/>
    <s v="No"/>
    <s v="NO"/>
    <s v="yes"/>
    <n v="0"/>
    <x v="0"/>
    <s v="normal"/>
    <s v="1-Dec-1970"/>
    <x v="33"/>
    <n v="6481.67"/>
    <s v="tier - 2"/>
    <s v="tier - 2"/>
    <s v="R1013"/>
    <x v="779"/>
    <x v="779"/>
  </r>
  <r>
    <s v="Id781"/>
    <s v="Mr."/>
    <s v="Justin E"/>
    <s v="Lalanne"/>
    <n v="54.61"/>
    <n v="4.49"/>
    <s v="No"/>
    <s v="No"/>
    <s v="NO"/>
    <s v="No"/>
    <n v="0"/>
    <x v="0"/>
    <s v="normal"/>
    <s v="9-Oct-1982"/>
    <x v="23"/>
    <n v="6496.89"/>
    <s v="tier - 2"/>
    <s v="tier - 3"/>
    <s v="R1011"/>
    <x v="780"/>
    <x v="780"/>
  </r>
  <r>
    <s v="Id782"/>
    <s v="Ms."/>
    <s v="Shalane"/>
    <s v="Flanagan"/>
    <n v="36.005000000000003"/>
    <n v="6.9"/>
    <s v="No"/>
    <s v="No"/>
    <s v="NO"/>
    <s v="No"/>
    <n v="0"/>
    <x v="0"/>
    <s v="diabetes"/>
    <s v="28-Aug-1982"/>
    <x v="23"/>
    <n v="6500.24"/>
    <s v="tier - 2"/>
    <s v="tier - 2"/>
    <s v="R1013"/>
    <x v="781"/>
    <x v="781"/>
  </r>
  <r>
    <s v="Id783"/>
    <s v="Ms."/>
    <s v="Jessica N."/>
    <s v="Arellano"/>
    <n v="28.7"/>
    <n v="11.52"/>
    <s v="No"/>
    <s v="No"/>
    <s v="NO"/>
    <s v="No"/>
    <n v="0"/>
    <x v="1"/>
    <s v="diabetes"/>
    <s v="7-Jul-1994"/>
    <x v="11"/>
    <n v="6512.24"/>
    <s v="tier - 2"/>
    <s v="tier - 1"/>
    <s v="R1021"/>
    <x v="782"/>
    <x v="782"/>
  </r>
  <r>
    <s v="Id784"/>
    <s v="Ms."/>
    <s v="Melanie"/>
    <s v="Charette"/>
    <n v="34.295000000000002"/>
    <n v="11.24"/>
    <s v="No"/>
    <s v="No"/>
    <s v="NO"/>
    <s v="No"/>
    <n v="0"/>
    <x v="0"/>
    <s v="diabetes"/>
    <s v="23-Oct-1976"/>
    <x v="35"/>
    <n v="6529.21"/>
    <s v="tier - 2"/>
    <s v="tier - 1"/>
    <s v="R1013"/>
    <x v="783"/>
    <x v="783"/>
  </r>
  <r>
    <s v="Id785"/>
    <s v="Ms."/>
    <s v="Ruth Angelica"/>
    <s v="Pena Reyes"/>
    <n v="27.55"/>
    <n v="10.98"/>
    <s v="No"/>
    <s v="No"/>
    <s v="NO"/>
    <s v="No"/>
    <n v="0"/>
    <x v="1"/>
    <s v="diabetes"/>
    <s v="12-Aug-1982"/>
    <x v="23"/>
    <n v="6532.04"/>
    <s v="tier - 2"/>
    <s v="tier - 1"/>
    <s v="R1013"/>
    <x v="784"/>
    <x v="784"/>
  </r>
  <r>
    <s v="Id786"/>
    <s v="Ms."/>
    <s v="Una M"/>
    <s v="Broderick"/>
    <n v="40.700000000000003"/>
    <n v="5.42"/>
    <s v="No"/>
    <s v="No"/>
    <s v="NO"/>
    <s v="No"/>
    <n v="0"/>
    <x v="0"/>
    <s v="normal"/>
    <s v="2-Oct-1982"/>
    <x v="23"/>
    <n v="6536.68"/>
    <s v="tier - 2"/>
    <s v="tier - 2"/>
    <s v="R1012"/>
    <x v="785"/>
    <x v="785"/>
  </r>
  <r>
    <s v="Id787"/>
    <s v="Ms."/>
    <s v="Taralyn"/>
    <s v="Summers"/>
    <n v="18.335000000000001"/>
    <n v="10.97"/>
    <s v="No"/>
    <s v="No"/>
    <s v="NO"/>
    <s v="No"/>
    <n v="0"/>
    <x v="3"/>
    <s v="diabetes"/>
    <s v="3-Dec-1969"/>
    <x v="34"/>
    <n v="6546.16"/>
    <s v="tier - 2"/>
    <s v="tier - 3"/>
    <s v="R1013"/>
    <x v="786"/>
    <x v="786"/>
  </r>
  <r>
    <s v="Id788"/>
    <s v="Mr."/>
    <s v="James A"/>
    <s v="Fisher"/>
    <n v="33.914999999999999"/>
    <n v="9.56"/>
    <s v="No"/>
    <s v="No"/>
    <s v="NO"/>
    <s v="yes"/>
    <n v="2"/>
    <x v="0"/>
    <s v="diabetes"/>
    <s v="18-Dec-1986"/>
    <x v="18"/>
    <n v="6548.2"/>
    <s v="tier - 2"/>
    <s v="tier - 3"/>
    <s v="R1012"/>
    <x v="787"/>
    <x v="787"/>
  </r>
  <r>
    <s v="Id789"/>
    <s v="Mr."/>
    <s v="Ning"/>
    <s v="Zhou"/>
    <n v="33.534999999999997"/>
    <n v="9.4"/>
    <s v="No"/>
    <s v="No"/>
    <s v="NO"/>
    <s v="yes"/>
    <n v="2"/>
    <x v="0"/>
    <s v="diabetes"/>
    <s v="6-Aug-1989"/>
    <x v="13"/>
    <n v="6551.75"/>
    <s v="tier - 2"/>
    <s v="tier - 2"/>
    <s v="R1024"/>
    <x v="788"/>
    <x v="788"/>
  </r>
  <r>
    <s v="Id790"/>
    <s v="Mr."/>
    <s v="Joel"/>
    <s v="Clarke-Ames"/>
    <n v="23.655000000000001"/>
    <n v="8.48"/>
    <s v="No"/>
    <s v="No"/>
    <s v="NO"/>
    <s v="yes"/>
    <n v="2"/>
    <x v="2"/>
    <s v="diabetes"/>
    <s v="11-Dec-1968"/>
    <x v="36"/>
    <n v="6552.01"/>
    <s v="tier - 3"/>
    <s v="tier - 2"/>
    <s v="R1013"/>
    <x v="789"/>
    <x v="789"/>
  </r>
  <r>
    <s v="Id791"/>
    <s v="Ms."/>
    <s v="Pamela J."/>
    <s v="Staton"/>
    <n v="28"/>
    <n v="5.57"/>
    <s v="No"/>
    <s v="No"/>
    <s v="NO"/>
    <s v="No"/>
    <n v="0"/>
    <x v="1"/>
    <s v="normal"/>
    <s v="20-Sep-1984"/>
    <x v="21"/>
    <n v="6555.07"/>
    <s v="tier - 2"/>
    <s v="tier - 2"/>
    <s v="R1024"/>
    <x v="790"/>
    <x v="790"/>
  </r>
  <r>
    <s v="Id792"/>
    <s v="Ms."/>
    <s v="Brittney"/>
    <s v="Forster"/>
    <n v="30.23"/>
    <n v="6.94"/>
    <s v="No"/>
    <s v="Yes"/>
    <s v="NO"/>
    <s v="yes"/>
    <n v="1"/>
    <x v="0"/>
    <s v="diabetes"/>
    <s v="20-Jul-1981"/>
    <x v="19"/>
    <n v="6571.02"/>
    <s v="tier - 2"/>
    <s v="tier - 1"/>
    <s v="R1012"/>
    <x v="791"/>
    <x v="791"/>
  </r>
  <r>
    <s v="Id793"/>
    <s v="Mrs"/>
    <s v=".  Sheila"/>
    <s v="Monaghan"/>
    <n v="51.14"/>
    <n v="4.05"/>
    <s v="No"/>
    <s v="No"/>
    <s v="NO"/>
    <s v="No"/>
    <n v="1"/>
    <x v="0"/>
    <s v="normal"/>
    <s v="5-Oct-1984"/>
    <x v="21"/>
    <n v="6571.54"/>
    <s v="tier - 2"/>
    <s v="tier - 3"/>
    <s v="R1011"/>
    <x v="792"/>
    <x v="792"/>
  </r>
  <r>
    <s v="Id794"/>
    <s v="Mr."/>
    <s v="Koji"/>
    <s v="Kawamoto"/>
    <n v="24.32"/>
    <n v="10.220000000000001"/>
    <s v="No"/>
    <s v="No"/>
    <s v="NO"/>
    <s v="No"/>
    <n v="0"/>
    <x v="2"/>
    <s v="diabetes"/>
    <s v="22-Nov-1982"/>
    <x v="23"/>
    <n v="6593.51"/>
    <s v="tier - 2"/>
    <s v="tier - 1"/>
    <s v="R1013"/>
    <x v="793"/>
    <x v="793"/>
  </r>
  <r>
    <s v="Id795"/>
    <s v="Ms."/>
    <s v="Sarah"/>
    <s v="Dicharry"/>
    <n v="38.06"/>
    <n v="9.24"/>
    <s v="No"/>
    <s v="No"/>
    <s v="NO"/>
    <s v="No"/>
    <n v="0"/>
    <x v="0"/>
    <s v="diabetes"/>
    <s v="29-Dec-1982"/>
    <x v="23"/>
    <n v="6600.21"/>
    <s v="tier - 3"/>
    <s v="tier - 2"/>
    <s v="R1016"/>
    <x v="794"/>
    <x v="794"/>
  </r>
  <r>
    <s v="Id796"/>
    <s v="Mrs"/>
    <s v=".  Colleen M"/>
    <s v="Berry"/>
    <n v="37.700000000000003"/>
    <n v="8.6"/>
    <s v="No"/>
    <s v="No"/>
    <s v="NO"/>
    <s v="No"/>
    <n v="0"/>
    <x v="0"/>
    <s v="diabetes"/>
    <s v="7-Nov-1982"/>
    <x v="23"/>
    <n v="6600.36"/>
    <s v="tier - 2"/>
    <s v="tier - 3"/>
    <s v="R1011"/>
    <x v="795"/>
    <x v="795"/>
  </r>
  <r>
    <s v="Id797"/>
    <s v="Ms."/>
    <s v="Deedra G."/>
    <s v="Porfirio"/>
    <n v="44"/>
    <n v="9.32"/>
    <s v="No"/>
    <s v="No"/>
    <s v="NO"/>
    <s v="yes"/>
    <n v="2"/>
    <x v="0"/>
    <s v="diabetes"/>
    <s v="28-Aug-1982"/>
    <x v="23"/>
    <n v="6610.11"/>
    <s v="tier - 3"/>
    <s v="tier - 2"/>
    <s v="R1015"/>
    <x v="796"/>
    <x v="796"/>
  </r>
  <r>
    <s v="Id798"/>
    <s v="Mrs"/>
    <s v=".  Kulwinder"/>
    <s v="Thind"/>
    <n v="41.45"/>
    <n v="6.12"/>
    <s v="No"/>
    <s v="No"/>
    <s v="NO"/>
    <s v="yes"/>
    <n v="0"/>
    <x v="0"/>
    <s v="prediabetes"/>
    <s v="29-Aug-1973"/>
    <x v="29"/>
    <n v="6630.31"/>
    <s v="tier - 2"/>
    <s v="tier - 1"/>
    <s v="R1013"/>
    <x v="797"/>
    <x v="797"/>
  </r>
  <r>
    <s v="Id799"/>
    <s v="Ms."/>
    <s v="Ann M."/>
    <s v="Ryan"/>
    <n v="25.364999999999998"/>
    <n v="9.19"/>
    <s v="No"/>
    <s v="No"/>
    <s v="NO"/>
    <s v="yes"/>
    <n v="0"/>
    <x v="1"/>
    <s v="diabetes"/>
    <s v="4-Sep-2003"/>
    <x v="12"/>
    <n v="6638.16"/>
    <s v="tier - 2"/>
    <s v="tier - 1"/>
    <s v="R1012"/>
    <x v="798"/>
    <x v="798"/>
  </r>
  <r>
    <s v="Id800"/>
    <s v="Ms."/>
    <s v="Sarah E"/>
    <s v="Horn"/>
    <n v="34.56"/>
    <n v="5.84"/>
    <s v="No"/>
    <s v="Yes"/>
    <s v="NO"/>
    <s v="yes"/>
    <n v="1"/>
    <x v="0"/>
    <s v="prediabetes"/>
    <s v="6-Jun-1990"/>
    <x v="13"/>
    <n v="6639.3"/>
    <s v="tier - 2"/>
    <s v="tier - 2"/>
    <s v="R1021"/>
    <x v="799"/>
    <x v="799"/>
  </r>
  <r>
    <s v="Id801"/>
    <s v="Ms."/>
    <s v="Apryl J."/>
    <s v="Sabadosa"/>
    <n v="28.2"/>
    <n v="7.19"/>
    <s v="No"/>
    <s v="No"/>
    <s v="NO"/>
    <s v="yes"/>
    <n v="2"/>
    <x v="1"/>
    <s v="diabetes"/>
    <s v="8-Dec-1984"/>
    <x v="21"/>
    <n v="6640.54"/>
    <s v="tier - 2"/>
    <s v="tier - 3"/>
    <s v="R1019"/>
    <x v="800"/>
    <x v="800"/>
  </r>
  <r>
    <s v="Id802"/>
    <s v="Mrs"/>
    <s v=".  Ilana"/>
    <s v="Casady"/>
    <n v="30.43"/>
    <n v="9.39"/>
    <s v="No"/>
    <s v="No"/>
    <s v="NO"/>
    <s v="No"/>
    <n v="0"/>
    <x v="0"/>
    <s v="diabetes"/>
    <s v="8-Nov-1970"/>
    <x v="33"/>
    <n v="6651.26"/>
    <s v="tier - 2"/>
    <s v="tier - 3"/>
    <s v="R1013"/>
    <x v="801"/>
    <x v="801"/>
  </r>
  <r>
    <s v="Id803"/>
    <s v="Ms."/>
    <s v="Katherine"/>
    <s v="Phillips"/>
    <n v="32.395000000000003"/>
    <n v="4.2699999999999996"/>
    <s v="No"/>
    <s v="No"/>
    <s v="NO"/>
    <s v="yes"/>
    <n v="1"/>
    <x v="0"/>
    <s v="normal"/>
    <s v="1-Jul-1984"/>
    <x v="21"/>
    <n v="6652.53"/>
    <s v="tier - 3"/>
    <s v="tier - 2"/>
    <s v="R1013"/>
    <x v="802"/>
    <x v="802"/>
  </r>
  <r>
    <s v="Id804"/>
    <s v="Ms."/>
    <s v="Katherine"/>
    <s v="Ahokas"/>
    <n v="24.035"/>
    <n v="11.71"/>
    <s v="No"/>
    <s v="No"/>
    <s v="NO"/>
    <s v="No"/>
    <n v="0"/>
    <x v="2"/>
    <s v="diabetes"/>
    <s v="19-Nov-1989"/>
    <x v="13"/>
    <n v="6653.79"/>
    <s v="tier - 2"/>
    <s v="tier - 1"/>
    <s v="R1013"/>
    <x v="803"/>
    <x v="803"/>
  </r>
  <r>
    <s v="Id805"/>
    <s v="Mr."/>
    <s v="Karl"/>
    <s v="Hebert"/>
    <n v="37.119999999999997"/>
    <n v="5.29"/>
    <s v="No"/>
    <s v="No"/>
    <s v="NO"/>
    <s v="No"/>
    <n v="2"/>
    <x v="0"/>
    <s v="normal"/>
    <s v="27-Sep-1982"/>
    <x v="23"/>
    <n v="6664.32"/>
    <s v="tier - 2"/>
    <s v="tier - 2"/>
    <s v="R1013"/>
    <x v="804"/>
    <x v="804"/>
  </r>
  <r>
    <s v="Id806"/>
    <s v="Mr."/>
    <s v="Stephen"/>
    <s v="Fair"/>
    <n v="34.840000000000003"/>
    <n v="6"/>
    <s v="No"/>
    <s v="Yes"/>
    <s v="NO"/>
    <s v="yes"/>
    <n v="1"/>
    <x v="0"/>
    <s v="prediabetes"/>
    <s v="17-Sep-1981"/>
    <x v="19"/>
    <n v="6664.69"/>
    <s v="tier - 3"/>
    <s v="tier - 1"/>
    <s v="R1012"/>
    <x v="805"/>
    <x v="805"/>
  </r>
  <r>
    <s v="Id807"/>
    <s v="Mr."/>
    <s v="Will"/>
    <s v="Swenson"/>
    <n v="29.53"/>
    <n v="10.64"/>
    <s v="No"/>
    <s v="No"/>
    <s v="NO"/>
    <s v="No"/>
    <n v="0"/>
    <x v="1"/>
    <s v="diabetes"/>
    <s v="20-Oct-1989"/>
    <x v="13"/>
    <n v="6666.24"/>
    <s v="tier - 3"/>
    <s v="tier - 1"/>
    <s v="R1011"/>
    <x v="806"/>
    <x v="806"/>
  </r>
  <r>
    <s v="Id808"/>
    <s v="Mr."/>
    <s v="Bradley D"/>
    <s v="Revenis"/>
    <n v="42.51"/>
    <n v="8.2100000000000009"/>
    <s v="No"/>
    <s v="No"/>
    <s v="NO"/>
    <s v="yes"/>
    <n v="0"/>
    <x v="0"/>
    <s v="diabetes"/>
    <s v="9-Jul-1985"/>
    <x v="20"/>
    <n v="6686.43"/>
    <s v="tier - 2"/>
    <s v="tier - 3"/>
    <s v="R1012"/>
    <x v="807"/>
    <x v="807"/>
  </r>
  <r>
    <s v="Id809"/>
    <s v="Mrs"/>
    <s v=".  Amy M"/>
    <s v="Engnes"/>
    <n v="38.14"/>
    <n v="5.58"/>
    <s v="No"/>
    <s v="Yes"/>
    <s v="NO"/>
    <s v="No"/>
    <n v="1"/>
    <x v="0"/>
    <s v="normal"/>
    <s v="13-Jul-1968"/>
    <x v="36"/>
    <n v="6700.56"/>
    <s v="tier - 3"/>
    <s v="tier - 1"/>
    <s v="R1012"/>
    <x v="808"/>
    <x v="808"/>
  </r>
  <r>
    <s v="Id810"/>
    <s v="Mr."/>
    <s v="Matthew W."/>
    <s v="Wiltse"/>
    <n v="39.93"/>
    <n v="8.75"/>
    <s v="No"/>
    <s v="No"/>
    <s v="NO"/>
    <s v="No"/>
    <n v="0"/>
    <x v="0"/>
    <s v="diabetes"/>
    <s v="12-Dec-1971"/>
    <x v="32"/>
    <n v="6706.47"/>
    <s v="tier - 2"/>
    <s v="tier - 1"/>
    <s v="R1013"/>
    <x v="809"/>
    <x v="809"/>
  </r>
  <r>
    <s v="Id811"/>
    <s v="Mr."/>
    <s v="Doug"/>
    <s v="Fernandez"/>
    <n v="38.83"/>
    <n v="11.86"/>
    <s v="No"/>
    <s v="No"/>
    <s v="NO"/>
    <s v="No"/>
    <n v="0"/>
    <x v="0"/>
    <s v="diabetes"/>
    <s v="12-Jun-1983"/>
    <x v="22"/>
    <n v="6710.19"/>
    <s v="tier - 3"/>
    <s v="tier - 3"/>
    <s v="R1012"/>
    <x v="810"/>
    <x v="810"/>
  </r>
  <r>
    <s v="Id812"/>
    <s v="Mr."/>
    <s v="Tom"/>
    <s v="Edwards"/>
    <n v="37.4"/>
    <n v="11.46"/>
    <s v="No"/>
    <s v="No"/>
    <s v="NO"/>
    <s v="No"/>
    <n v="0"/>
    <x v="0"/>
    <s v="diabetes"/>
    <s v="13-Jun-1994"/>
    <x v="11"/>
    <n v="6721.37"/>
    <s v="tier - 2"/>
    <s v="tier - 1"/>
    <s v="R1012"/>
    <x v="811"/>
    <x v="811"/>
  </r>
  <r>
    <s v="Id813"/>
    <s v="Mr."/>
    <s v="Jonathan"/>
    <s v="Pinney"/>
    <n v="21.4"/>
    <n v="9.0299999999999994"/>
    <s v="No"/>
    <s v="No"/>
    <s v="NO"/>
    <s v="No"/>
    <n v="0"/>
    <x v="2"/>
    <s v="diabetes"/>
    <s v="21-Oct-1978"/>
    <x v="27"/>
    <n v="6737.98"/>
    <s v="tier - 2"/>
    <s v="tier - 3"/>
    <s v="R1013"/>
    <x v="812"/>
    <x v="812"/>
  </r>
  <r>
    <s v="Id814"/>
    <s v="Mr."/>
    <s v="Wayne A."/>
    <s v="Levy"/>
    <n v="38.380000000000003"/>
    <n v="8.26"/>
    <s v="No"/>
    <s v="No"/>
    <s v="NO"/>
    <s v="yes"/>
    <n v="2"/>
    <x v="0"/>
    <s v="diabetes"/>
    <s v="18-Jul-1968"/>
    <x v="36"/>
    <n v="6738.84"/>
    <s v="tier - 3"/>
    <s v="tier - 1"/>
    <s v="R1012"/>
    <x v="813"/>
    <x v="813"/>
  </r>
  <r>
    <s v="Id815"/>
    <s v="Mr."/>
    <s v="Nobuyori"/>
    <s v="Takeda"/>
    <n v="33.659999999999997"/>
    <n v="5.42"/>
    <s v="No"/>
    <s v="No"/>
    <s v="NO"/>
    <s v="yes"/>
    <n v="2"/>
    <x v="0"/>
    <s v="normal"/>
    <s v="7-Aug-1986"/>
    <x v="18"/>
    <n v="6746.74"/>
    <s v="tier - 3"/>
    <s v="tier - 2"/>
    <s v="R1016"/>
    <x v="814"/>
    <x v="814"/>
  </r>
  <r>
    <s v="Id816"/>
    <s v="Mr."/>
    <s v="Rich"/>
    <s v="Burke"/>
    <n v="31.79"/>
    <n v="11.33"/>
    <s v="No"/>
    <s v="Yes"/>
    <s v="NO"/>
    <s v="yes"/>
    <n v="1"/>
    <x v="0"/>
    <s v="diabetes"/>
    <s v="5-Jun-1986"/>
    <x v="20"/>
    <n v="6748.59"/>
    <s v="tier - 3"/>
    <s v="tier - 1"/>
    <s v="R1016"/>
    <x v="815"/>
    <x v="815"/>
  </r>
  <r>
    <s v="Id817"/>
    <s v="Mr."/>
    <s v="Marcos S"/>
    <s v="Duarte"/>
    <n v="29.7"/>
    <n v="7.69"/>
    <s v="No"/>
    <s v="Yes"/>
    <s v="NO"/>
    <s v="yes"/>
    <n v="1"/>
    <x v="1"/>
    <s v="diabetes"/>
    <s v="17-Jun-1970"/>
    <x v="33"/>
    <n v="6749.63"/>
    <s v="tier - 2"/>
    <s v="tier - 1"/>
    <s v="R1013"/>
    <x v="816"/>
    <x v="816"/>
  </r>
  <r>
    <s v="Id818"/>
    <s v="Mr."/>
    <s v="Dave"/>
    <s v="Clark"/>
    <n v="25.46"/>
    <n v="8.77"/>
    <s v="No"/>
    <s v="Yes"/>
    <s v="NO"/>
    <s v="yes"/>
    <n v="1"/>
    <x v="1"/>
    <s v="diabetes"/>
    <s v="9-Dec-1966"/>
    <x v="37"/>
    <n v="6750.27"/>
    <s v="tier - 3"/>
    <s v="tier - 2"/>
    <s v="R1013"/>
    <x v="817"/>
    <x v="817"/>
  </r>
  <r>
    <s v="Id819"/>
    <s v="Mr."/>
    <s v="Andy"/>
    <s v="Nice"/>
    <n v="39.14"/>
    <n v="4.91"/>
    <s v="yes"/>
    <s v="No"/>
    <s v="NO"/>
    <s v="No"/>
    <n v="1"/>
    <x v="0"/>
    <s v="normal"/>
    <s v="10-Oct-1988"/>
    <x v="15"/>
    <n v="6753.04"/>
    <s v="tier - 2"/>
    <s v="tier - 2"/>
    <s v="R1024"/>
    <x v="818"/>
    <x v="818"/>
  </r>
  <r>
    <s v="Id820"/>
    <s v="Ms."/>
    <s v="Mary"/>
    <s v="Windler"/>
    <n v="41.2"/>
    <n v="4.95"/>
    <s v="No"/>
    <s v="No"/>
    <s v="NO"/>
    <s v="No"/>
    <n v="1"/>
    <x v="0"/>
    <s v="normal"/>
    <s v="21-Sep-1981"/>
    <x v="19"/>
    <n v="6770.19"/>
    <s v="tier - 2"/>
    <s v="tier - 3"/>
    <s v="R1013"/>
    <x v="819"/>
    <x v="819"/>
  </r>
  <r>
    <s v="Id821"/>
    <s v="Mr."/>
    <s v="Marcus B"/>
    <s v="Jones"/>
    <n v="28.81"/>
    <n v="10.8"/>
    <s v="No"/>
    <s v="Yes"/>
    <s v="NO"/>
    <s v="yes"/>
    <n v="1"/>
    <x v="1"/>
    <s v="diabetes"/>
    <s v="3-Sep-1981"/>
    <x v="19"/>
    <n v="6775.96"/>
    <s v="tier - 2"/>
    <s v="tier - 3"/>
    <s v="R1011"/>
    <x v="820"/>
    <x v="820"/>
  </r>
  <r>
    <s v="Id822"/>
    <s v="Mr."/>
    <s v="Thomas K."/>
    <s v="Stevenson"/>
    <n v="37.409999999999997"/>
    <n v="7.21"/>
    <s v="No"/>
    <s v="No"/>
    <s v="NO"/>
    <s v="No"/>
    <n v="2"/>
    <x v="0"/>
    <s v="diabetes"/>
    <s v="8-Oct-1981"/>
    <x v="19"/>
    <n v="6781.35"/>
    <s v="tier - 2"/>
    <s v="tier - 1"/>
    <s v="R1013"/>
    <x v="821"/>
    <x v="821"/>
  </r>
  <r>
    <s v="Id823"/>
    <s v="Mr."/>
    <s v="Robert"/>
    <s v="Humphrey"/>
    <n v="52.54"/>
    <n v="5.12"/>
    <s v="No"/>
    <s v="Yes"/>
    <s v="NO"/>
    <s v="No"/>
    <n v="1"/>
    <x v="0"/>
    <s v="normal"/>
    <s v="23-Nov-1980"/>
    <x v="24"/>
    <n v="6781.52"/>
    <s v="tier - 2"/>
    <s v="tier - 2"/>
    <s v="R1013"/>
    <x v="822"/>
    <x v="822"/>
  </r>
  <r>
    <s v="Id824"/>
    <s v="Mr."/>
    <s v="Geoff"/>
    <s v="Nelson"/>
    <n v="17.29"/>
    <n v="4.62"/>
    <s v="yes"/>
    <s v="No"/>
    <s v="YES"/>
    <s v="No"/>
    <n v="1"/>
    <x v="3"/>
    <s v="normal"/>
    <s v="24-Dec-1985"/>
    <x v="20"/>
    <n v="6796.86"/>
    <s v="tier - 3"/>
    <s v="tier - 3"/>
    <s v="R1012"/>
    <x v="823"/>
    <x v="823"/>
  </r>
  <r>
    <s v="Id825"/>
    <s v="Mr."/>
    <s v="Chris J."/>
    <s v="Payne"/>
    <n v="31.74"/>
    <n v="7.68"/>
    <s v="No"/>
    <s v="No"/>
    <s v="NO"/>
    <s v="yes"/>
    <n v="0"/>
    <x v="0"/>
    <s v="diabetes"/>
    <s v="29-Jun-1991"/>
    <x v="14"/>
    <n v="6799.46"/>
    <s v="tier - 1"/>
    <s v="tier - 2"/>
    <s v="R1014"/>
    <x v="824"/>
    <x v="824"/>
  </r>
  <r>
    <s v="Id826"/>
    <s v="Ms."/>
    <s v="Kate A."/>
    <s v="Hails"/>
    <n v="26.504999999999999"/>
    <n v="6.79"/>
    <s v="No"/>
    <s v="Yes"/>
    <s v="NO"/>
    <s v="yes"/>
    <n v="1"/>
    <x v="1"/>
    <s v="diabetes"/>
    <s v="17-Aug-1975"/>
    <x v="31"/>
    <n v="6809.46"/>
    <s v="tier - 2"/>
    <s v="tier - 1"/>
    <s v="R1012"/>
    <x v="825"/>
    <x v="825"/>
  </r>
  <r>
    <s v="Id827"/>
    <s v="Ms."/>
    <s v="Kelli"/>
    <s v="Proctor"/>
    <n v="36.479999999999997"/>
    <n v="11.09"/>
    <s v="No"/>
    <s v="No"/>
    <s v="NO"/>
    <s v="No"/>
    <n v="0"/>
    <x v="0"/>
    <s v="diabetes"/>
    <s v="8-Jul-1994"/>
    <x v="11"/>
    <n v="6827.69"/>
    <s v="tier - 2"/>
    <s v="tier - 2"/>
    <s v="R1021"/>
    <x v="826"/>
    <x v="826"/>
  </r>
  <r>
    <s v="Id828"/>
    <s v="Mrs"/>
    <s v=".  Maggie M"/>
    <s v="Ryan"/>
    <n v="39.159999999999997"/>
    <n v="5.24"/>
    <s v="No"/>
    <s v="Yes"/>
    <s v="NO"/>
    <s v="yes"/>
    <n v="1"/>
    <x v="0"/>
    <s v="normal"/>
    <s v="15-Jul-1979"/>
    <x v="25"/>
    <n v="6837.37"/>
    <s v="tier - 3"/>
    <s v="tier - 1"/>
    <s v="R1016"/>
    <x v="827"/>
    <x v="827"/>
  </r>
  <r>
    <s v="Id829"/>
    <s v="Mrs"/>
    <s v=".  Michelle L."/>
    <s v="Watson"/>
    <n v="28.22"/>
    <n v="7.51"/>
    <s v="No"/>
    <s v="Yes"/>
    <s v="NO"/>
    <s v="yes"/>
    <n v="1"/>
    <x v="1"/>
    <s v="diabetes"/>
    <s v="30-Nov-2000"/>
    <x v="10"/>
    <n v="6842.28"/>
    <s v="tier - 2"/>
    <s v="tier - 1"/>
    <s v="R1012"/>
    <x v="828"/>
    <x v="828"/>
  </r>
  <r>
    <s v="Id830"/>
    <s v="Mrs"/>
    <s v=".  Ashley K"/>
    <s v="Gresh"/>
    <n v="35"/>
    <n v="4.13"/>
    <s v="No"/>
    <s v="No"/>
    <s v="NO"/>
    <s v="No"/>
    <n v="2"/>
    <x v="0"/>
    <s v="normal"/>
    <s v="15-Jun-1977"/>
    <x v="26"/>
    <n v="6843.17"/>
    <s v="tier - 2"/>
    <s v="tier - 1"/>
    <s v="R1013"/>
    <x v="829"/>
    <x v="829"/>
  </r>
  <r>
    <s v="Id831"/>
    <s v="Mr."/>
    <s v="Michael"/>
    <s v="Anis"/>
    <n v="36.24"/>
    <n v="8.3800000000000008"/>
    <s v="No"/>
    <s v="No"/>
    <s v="NO"/>
    <s v="yes"/>
    <n v="1"/>
    <x v="0"/>
    <s v="diabetes"/>
    <s v="4-Nov-1979"/>
    <x v="25"/>
    <n v="6849.03"/>
    <s v="tier - 2"/>
    <s v="tier - 2"/>
    <s v="R1011"/>
    <x v="830"/>
    <x v="830"/>
  </r>
  <r>
    <s v="Id832"/>
    <s v="Mr."/>
    <s v="Ryan K."/>
    <s v="Swartz"/>
    <n v="36.954999999999998"/>
    <n v="8.07"/>
    <s v="No"/>
    <s v="No"/>
    <s v="NO"/>
    <s v="No"/>
    <n v="0"/>
    <x v="0"/>
    <s v="diabetes"/>
    <s v="19-Jun-1981"/>
    <x v="19"/>
    <n v="6858.48"/>
    <s v="tier - 2"/>
    <s v="tier - 2"/>
    <s v="R1019"/>
    <x v="831"/>
    <x v="831"/>
  </r>
  <r>
    <s v="Id833"/>
    <s v="Mr."/>
    <s v="Matthew J"/>
    <s v="Schluneker"/>
    <n v="29.64"/>
    <n v="8.9499999999999993"/>
    <s v="No"/>
    <s v="No"/>
    <s v="NO"/>
    <s v="No"/>
    <n v="0"/>
    <x v="1"/>
    <s v="diabetes"/>
    <s v="5-Aug-1978"/>
    <x v="27"/>
    <n v="6863.49"/>
    <s v="tier - 2"/>
    <s v="tier - 1"/>
    <s v="R1013"/>
    <x v="832"/>
    <x v="832"/>
  </r>
  <r>
    <s v="Id834"/>
    <s v="Mrs"/>
    <s v=".  Karine"/>
    <s v="Bellemare"/>
    <n v="42.74"/>
    <n v="6.31"/>
    <s v="No"/>
    <s v="No"/>
    <s v="NO"/>
    <s v="yes"/>
    <n v="1"/>
    <x v="0"/>
    <s v="prediabetes"/>
    <s v="23-Oct-1969"/>
    <x v="34"/>
    <n v="6868.39"/>
    <s v="tier - 2"/>
    <s v="tier - 2"/>
    <s v="R1013"/>
    <x v="833"/>
    <x v="833"/>
  </r>
  <r>
    <s v="Id835"/>
    <s v="Ms."/>
    <s v="Antonia G"/>
    <s v="Vitalo"/>
    <n v="36.130000000000003"/>
    <n v="7.19"/>
    <s v="No"/>
    <s v="No"/>
    <s v="NO"/>
    <s v="yes"/>
    <n v="2"/>
    <x v="0"/>
    <s v="diabetes"/>
    <s v="23-Jun-1981"/>
    <x v="19"/>
    <n v="6875.96"/>
    <s v="tier - 2"/>
    <s v="tier - 2"/>
    <s v="R1011"/>
    <x v="834"/>
    <x v="834"/>
  </r>
  <r>
    <s v="Id836"/>
    <s v="Ms."/>
    <s v="Casondra L"/>
    <s v="Hamilton"/>
    <n v="31.55"/>
    <n v="6.11"/>
    <s v="No"/>
    <s v="No"/>
    <s v="NO"/>
    <s v="yes"/>
    <n v="1"/>
    <x v="0"/>
    <s v="prediabetes"/>
    <s v="24-Dec-2004"/>
    <x v="9"/>
    <n v="6876.53"/>
    <s v="tier - 2"/>
    <s v="tier - 1"/>
    <s v="R1012"/>
    <x v="835"/>
    <x v="835"/>
  </r>
  <r>
    <s v="Id837"/>
    <s v="Ms."/>
    <s v="Wendy"/>
    <s v="Marshall"/>
    <n v="52.75"/>
    <n v="6.02"/>
    <s v="No"/>
    <s v="No"/>
    <s v="NO"/>
    <s v="No"/>
    <n v="1"/>
    <x v="0"/>
    <s v="prediabetes"/>
    <s v="10-Sep-1985"/>
    <x v="20"/>
    <n v="6877.98"/>
    <s v="tier - 2"/>
    <s v="tier - 1"/>
    <s v="R1024"/>
    <x v="836"/>
    <x v="836"/>
  </r>
  <r>
    <s v="Id838"/>
    <s v="Mr."/>
    <s v="Eric D"/>
    <s v="Cale"/>
    <n v="36.67"/>
    <n v="11.86"/>
    <s v="No"/>
    <s v="No"/>
    <s v="NO"/>
    <s v="No"/>
    <n v="0"/>
    <x v="0"/>
    <s v="diabetes"/>
    <s v="21-Dec-1989"/>
    <x v="13"/>
    <n v="6895.19"/>
    <s v="tier - 2"/>
    <s v="tier - 3"/>
    <s v="R1024"/>
    <x v="837"/>
    <x v="837"/>
  </r>
  <r>
    <s v="Id839"/>
    <s v="Ms."/>
    <s v="Elizabeth"/>
    <s v="Pittaway"/>
    <n v="38.06"/>
    <n v="8.25"/>
    <s v="No"/>
    <s v="No"/>
    <s v="NO"/>
    <s v="No"/>
    <n v="0"/>
    <x v="0"/>
    <s v="diabetes"/>
    <s v="5-Sep-1984"/>
    <x v="21"/>
    <n v="6933.24"/>
    <s v="tier - 2"/>
    <s v="tier - 3"/>
    <s v="R1012"/>
    <x v="838"/>
    <x v="838"/>
  </r>
  <r>
    <s v="Id840"/>
    <s v="Ms."/>
    <s v="Laura F"/>
    <s v="Bill"/>
    <n v="38"/>
    <n v="8.1300000000000008"/>
    <s v="No"/>
    <s v="No"/>
    <s v="NO"/>
    <s v="No"/>
    <n v="0"/>
    <x v="0"/>
    <s v="diabetes"/>
    <s v="29-Nov-1978"/>
    <x v="27"/>
    <n v="6938.11"/>
    <s v="tier - 2"/>
    <s v="tier - 2"/>
    <s v="R1013"/>
    <x v="839"/>
    <x v="839"/>
  </r>
  <r>
    <s v="Id841"/>
    <s v="Ms."/>
    <s v="Amelia F."/>
    <s v="Antrim"/>
    <n v="35.1"/>
    <n v="10.1"/>
    <s v="No"/>
    <s v="No"/>
    <s v="NO"/>
    <s v="No"/>
    <n v="0"/>
    <x v="0"/>
    <s v="diabetes"/>
    <s v="30-Aug-1980"/>
    <x v="24"/>
    <n v="6940.91"/>
    <s v="tier - 2"/>
    <s v="tier - 2"/>
    <s v="R1012"/>
    <x v="840"/>
    <x v="840"/>
  </r>
  <r>
    <s v="Id842"/>
    <s v="Ms."/>
    <s v="Amy L."/>
    <s v="Doolittle-Crider"/>
    <n v="33.82"/>
    <n v="5.89"/>
    <s v="No"/>
    <s v="No"/>
    <s v="NO"/>
    <s v="yes"/>
    <n v="2"/>
    <x v="0"/>
    <s v="prediabetes"/>
    <s v="5-Oct-1980"/>
    <x v="24"/>
    <n v="6940.94"/>
    <s v="tier - 2"/>
    <s v="tier - 3"/>
    <s v="R1013"/>
    <x v="841"/>
    <x v="841"/>
  </r>
  <r>
    <s v="Id843"/>
    <s v="Ms."/>
    <s v="Katie J"/>
    <s v="Ruhlman"/>
    <n v="37.43"/>
    <n v="4.97"/>
    <s v="No"/>
    <s v="No"/>
    <s v="NO"/>
    <s v="No"/>
    <n v="2"/>
    <x v="0"/>
    <s v="normal"/>
    <s v="15-Dec-1978"/>
    <x v="27"/>
    <n v="6948.7"/>
    <s v="tier - 1"/>
    <s v="tier - 2"/>
    <s v="R1012"/>
    <x v="842"/>
    <x v="842"/>
  </r>
  <r>
    <s v="Id844"/>
    <s v="Ms."/>
    <s v="Laura E."/>
    <s v="Anderson"/>
    <n v="30.5"/>
    <n v="9.9"/>
    <s v="No"/>
    <s v="No"/>
    <s v="NO"/>
    <s v="No"/>
    <n v="0"/>
    <x v="0"/>
    <s v="diabetes"/>
    <s v="18-Aug-1980"/>
    <x v="24"/>
    <n v="6951.12"/>
    <s v="tier - 2"/>
    <s v="tier - 2"/>
    <s v="R1013"/>
    <x v="843"/>
    <x v="843"/>
  </r>
  <r>
    <s v="Id845"/>
    <s v="Mrs"/>
    <s v=".  Mayumi"/>
    <s v="Uchiyama"/>
    <n v="24.53"/>
    <n v="9.0500000000000007"/>
    <s v="No"/>
    <s v="No"/>
    <s v="NO"/>
    <s v="No"/>
    <n v="0"/>
    <x v="2"/>
    <s v="diabetes"/>
    <s v="3-Jun-1975"/>
    <x v="28"/>
    <n v="6965.21"/>
    <s v="tier - 2"/>
    <s v="tier - 3"/>
    <s v="R1013"/>
    <x v="844"/>
    <x v="844"/>
  </r>
  <r>
    <s v="Id846"/>
    <s v="Ms."/>
    <s v="Vanessa"/>
    <s v="Desota"/>
    <n v="25.74"/>
    <n v="10.93"/>
    <s v="No"/>
    <s v="No"/>
    <s v="NO"/>
    <s v="No"/>
    <n v="0"/>
    <x v="1"/>
    <s v="diabetes"/>
    <s v="10-Dec-1985"/>
    <x v="20"/>
    <n v="6985.51"/>
    <s v="tier - 2"/>
    <s v="tier - 2"/>
    <s v="R1019"/>
    <x v="845"/>
    <x v="845"/>
  </r>
  <r>
    <s v="Id847"/>
    <s v="Ms."/>
    <s v="Natali N"/>
    <s v="Edmonds"/>
    <n v="34.08"/>
    <n v="7.58"/>
    <s v="No"/>
    <s v="No"/>
    <s v="NO"/>
    <s v="yes"/>
    <n v="2"/>
    <x v="0"/>
    <s v="diabetes"/>
    <s v="18-Oct-1982"/>
    <x v="23"/>
    <n v="6986.7"/>
    <s v="tier - 3"/>
    <s v="tier - 1"/>
    <s v="R1012"/>
    <x v="846"/>
    <x v="846"/>
  </r>
  <r>
    <s v="Id848"/>
    <s v="Ms."/>
    <s v="Beth"/>
    <s v="Otto"/>
    <n v="31.35"/>
    <n v="11"/>
    <s v="No"/>
    <s v="Yes"/>
    <s v="NO"/>
    <s v="yes"/>
    <n v="1"/>
    <x v="0"/>
    <s v="diabetes"/>
    <s v="1-Sep-1982"/>
    <x v="23"/>
    <n v="6989.95"/>
    <s v="tier - 2"/>
    <s v="tier - 1"/>
    <s v="R1013"/>
    <x v="847"/>
    <x v="847"/>
  </r>
  <r>
    <s v="Id849"/>
    <s v="Mr."/>
    <s v="Alex"/>
    <s v="Kurt"/>
    <n v="26.79"/>
    <n v="5.0599999999999996"/>
    <s v="No"/>
    <s v="No"/>
    <s v="NO"/>
    <s v="No"/>
    <n v="1"/>
    <x v="1"/>
    <s v="normal"/>
    <s v="6-Jul-1969"/>
    <x v="34"/>
    <n v="7003.1"/>
    <s v="tier - 2"/>
    <s v="tier - 3"/>
    <s v="R1013"/>
    <x v="848"/>
    <x v="848"/>
  </r>
  <r>
    <s v="Id850"/>
    <s v="Mr."/>
    <s v="Spencer"/>
    <s v="Duhaime"/>
    <n v="42.78"/>
    <n v="6.11"/>
    <s v="No"/>
    <s v="No"/>
    <s v="NO"/>
    <s v="yes"/>
    <n v="1"/>
    <x v="0"/>
    <s v="prediabetes"/>
    <s v="2-Jun-1978"/>
    <x v="26"/>
    <n v="7033.08"/>
    <s v="tier - 2"/>
    <s v="tier - 2"/>
    <s v="R1013"/>
    <x v="849"/>
    <x v="849"/>
  </r>
  <r>
    <s v="Id851"/>
    <s v="Ms."/>
    <s v="Andee W."/>
    <s v="Swann"/>
    <n v="46.75"/>
    <n v="6.66"/>
    <s v="No"/>
    <s v="No"/>
    <s v="NO"/>
    <s v="yes"/>
    <n v="2"/>
    <x v="0"/>
    <s v="diabetes"/>
    <s v="29-Oct-1995"/>
    <x v="4"/>
    <n v="7042.11"/>
    <s v="tier - 2"/>
    <s v="tier - 3"/>
    <s v="R1012"/>
    <x v="850"/>
    <x v="850"/>
  </r>
  <r>
    <s v="Id852"/>
    <s v="Mrs"/>
    <s v=".  Amy"/>
    <s v="Burton"/>
    <n v="32.15"/>
    <n v="4.0199999999999996"/>
    <s v="No"/>
    <s v="Yes"/>
    <s v="NO"/>
    <s v="yes"/>
    <n v="1"/>
    <x v="0"/>
    <s v="normal"/>
    <s v="26-Jul-1980"/>
    <x v="24"/>
    <n v="7045.5"/>
    <s v="tier - 2"/>
    <s v="tier - 1"/>
    <s v="R1011"/>
    <x v="851"/>
    <x v="851"/>
  </r>
  <r>
    <s v="Id853"/>
    <s v="Mr."/>
    <s v="Joshua"/>
    <s v="Ricardi"/>
    <n v="43.4"/>
    <n v="8.81"/>
    <s v="No"/>
    <s v="No"/>
    <s v="NO"/>
    <s v="yes"/>
    <n v="2"/>
    <x v="0"/>
    <s v="diabetes"/>
    <s v="22-Oct-1980"/>
    <x v="24"/>
    <n v="7046.72"/>
    <s v="tier - 2"/>
    <s v="tier - 3"/>
    <s v="R1013"/>
    <x v="852"/>
    <x v="852"/>
  </r>
  <r>
    <s v="Id854"/>
    <s v="Mr."/>
    <s v="C Fred"/>
    <s v="Joslyn"/>
    <n v="31.57"/>
    <n v="7.92"/>
    <s v="No"/>
    <s v="No"/>
    <s v="NO"/>
    <s v="yes"/>
    <n v="2"/>
    <x v="0"/>
    <s v="diabetes"/>
    <s v="21-Jul-1980"/>
    <x v="24"/>
    <n v="7050.02"/>
    <s v="tier - 2"/>
    <s v="tier - 1"/>
    <s v="R1024"/>
    <x v="853"/>
    <x v="853"/>
  </r>
  <r>
    <s v="Id855"/>
    <s v="Mr."/>
    <s v="Jeremy"/>
    <s v="Bennie"/>
    <n v="24.32"/>
    <n v="7.48"/>
    <s v="No"/>
    <s v="No"/>
    <s v="NO"/>
    <s v="No"/>
    <n v="0"/>
    <x v="2"/>
    <s v="diabetes"/>
    <s v="28-Jun-1980"/>
    <x v="24"/>
    <n v="7050.64"/>
    <s v="tier - 2"/>
    <s v="tier - 3"/>
    <s v="R1011"/>
    <x v="854"/>
    <x v="854"/>
  </r>
  <r>
    <s v="Id856"/>
    <s v="Mr."/>
    <s v="Patrick Sr."/>
    <s v="Kanyane"/>
    <n v="31.07"/>
    <n v="4.62"/>
    <s v="No"/>
    <s v="No"/>
    <s v="NO"/>
    <s v="yes"/>
    <n v="2"/>
    <x v="0"/>
    <s v="normal"/>
    <s v="24-Jun-1978"/>
    <x v="27"/>
    <n v="7054.41"/>
    <s v="tier - 2"/>
    <s v="tier - 2"/>
    <s v="R1013"/>
    <x v="855"/>
    <x v="855"/>
  </r>
  <r>
    <s v="Id857"/>
    <s v="Ms."/>
    <s v="Kelly M."/>
    <s v="McFadden"/>
    <n v="35.814999999999998"/>
    <n v="8.4700000000000006"/>
    <s v="No"/>
    <s v="No"/>
    <s v="NO"/>
    <s v="No"/>
    <n v="0"/>
    <x v="0"/>
    <s v="diabetes"/>
    <s v="6-Oct-1982"/>
    <x v="23"/>
    <n v="7077.19"/>
    <s v="tier - 2"/>
    <s v="tier - 3"/>
    <s v="R1024"/>
    <x v="856"/>
    <x v="856"/>
  </r>
  <r>
    <s v="Id858"/>
    <s v="Ms."/>
    <s v="Katherine"/>
    <s v="Connolly"/>
    <n v="40.81"/>
    <n v="10.58"/>
    <s v="No"/>
    <s v="No"/>
    <s v="NO"/>
    <s v="yes"/>
    <n v="0"/>
    <x v="0"/>
    <s v="diabetes"/>
    <s v="18-Jun-1992"/>
    <x v="0"/>
    <n v="7096.98"/>
    <s v="tier - 2"/>
    <s v="tier - 2"/>
    <s v="R1012"/>
    <x v="857"/>
    <x v="857"/>
  </r>
  <r>
    <s v="Id859"/>
    <s v="Ms."/>
    <s v="Keila L"/>
    <s v="Merino"/>
    <n v="24.605"/>
    <n v="7.48"/>
    <s v="No"/>
    <s v="No"/>
    <s v="NO"/>
    <s v="No"/>
    <n v="0"/>
    <x v="2"/>
    <s v="diabetes"/>
    <s v="11-Aug-1987"/>
    <x v="17"/>
    <n v="7106.81"/>
    <s v="tier - 2"/>
    <s v="tier - 1"/>
    <s v="R1012"/>
    <x v="858"/>
    <x v="858"/>
  </r>
  <r>
    <s v="Id860"/>
    <s v="Ms."/>
    <s v="Zanae E"/>
    <s v="Baird"/>
    <n v="21.47"/>
    <n v="7.82"/>
    <s v="No"/>
    <s v="No"/>
    <s v="NO"/>
    <s v="No"/>
    <n v="0"/>
    <x v="2"/>
    <s v="diabetes"/>
    <s v="29-Jun-1968"/>
    <x v="36"/>
    <n v="7125.25"/>
    <s v="tier - 3"/>
    <s v="tier - 2"/>
    <s v="R1013"/>
    <x v="859"/>
    <x v="859"/>
  </r>
  <r>
    <s v="Id861"/>
    <s v="Mr."/>
    <s v="Alex"/>
    <s v="Locatelli"/>
    <n v="52.89"/>
    <n v="4.96"/>
    <s v="No"/>
    <s v="No"/>
    <s v="NO"/>
    <s v="yes"/>
    <n v="1"/>
    <x v="0"/>
    <s v="normal"/>
    <s v="1-Aug-1993"/>
    <x v="1"/>
    <n v="7128.64"/>
    <s v="tier - 2"/>
    <s v="tier - 2"/>
    <s v="R1021"/>
    <x v="860"/>
    <x v="860"/>
  </r>
  <r>
    <s v="Id862"/>
    <s v="Ms."/>
    <s v="Kathryn"/>
    <s v="Brake"/>
    <n v="32.965000000000003"/>
    <n v="6.15"/>
    <s v="No"/>
    <s v="No"/>
    <s v="NO"/>
    <s v="yes"/>
    <n v="1"/>
    <x v="0"/>
    <s v="prediabetes"/>
    <s v="7-Jul-1984"/>
    <x v="21"/>
    <n v="7133.9"/>
    <s v="tier - 2"/>
    <s v="tier - 1"/>
    <s v="R1024"/>
    <x v="861"/>
    <x v="861"/>
  </r>
  <r>
    <s v="Id863"/>
    <s v="Mr."/>
    <s v="Jason L."/>
    <s v="Jacobs"/>
    <n v="36.799999999999997"/>
    <n v="4.62"/>
    <s v="No"/>
    <s v="Yes"/>
    <s v="NO"/>
    <s v="No"/>
    <n v="1"/>
    <x v="0"/>
    <s v="normal"/>
    <s v="8-Aug-1999"/>
    <x v="7"/>
    <n v="7144.4"/>
    <s v="tier - 2"/>
    <s v="tier - 1"/>
    <s v="R1022"/>
    <x v="862"/>
    <x v="862"/>
  </r>
  <r>
    <s v="Id864"/>
    <s v="Mr."/>
    <s v="Benjamin J."/>
    <s v="Vaught"/>
    <n v="34.299999999999997"/>
    <n v="4.87"/>
    <s v="No"/>
    <s v="No"/>
    <s v="NO"/>
    <s v="No"/>
    <n v="2"/>
    <x v="0"/>
    <s v="normal"/>
    <s v="21-Nov-1984"/>
    <x v="21"/>
    <n v="7144.86"/>
    <s v="tier - 2"/>
    <s v="tier - 2"/>
    <s v="R1024"/>
    <x v="863"/>
    <x v="863"/>
  </r>
  <r>
    <s v="Id865"/>
    <s v="Mr."/>
    <s v="Steven M."/>
    <s v="Monteleone"/>
    <n v="35.244999999999997"/>
    <n v="4.63"/>
    <s v="No"/>
    <s v="No"/>
    <s v="NO"/>
    <s v="No"/>
    <n v="0"/>
    <x v="0"/>
    <s v="normal"/>
    <s v="24-Jun-1976"/>
    <x v="35"/>
    <n v="7147.11"/>
    <s v="tier - 3"/>
    <s v="tier - 2"/>
    <s v="R1011"/>
    <x v="864"/>
    <x v="864"/>
  </r>
  <r>
    <s v="Id866"/>
    <s v="Mrs"/>
    <s v=".  Erika"/>
    <s v="Verdugo"/>
    <n v="26.23"/>
    <n v="11.93"/>
    <s v="No"/>
    <s v="No"/>
    <s v="NO"/>
    <s v="No"/>
    <n v="0"/>
    <x v="1"/>
    <s v="diabetes"/>
    <s v="30-Jul-1978"/>
    <x v="27"/>
    <n v="7147.47"/>
    <s v="tier - 2"/>
    <s v="tier - 3"/>
    <s v="R1013"/>
    <x v="865"/>
    <x v="865"/>
  </r>
  <r>
    <s v="Id867"/>
    <s v="Mr."/>
    <s v="Chad"/>
    <s v="Sellers"/>
    <n v="36.1"/>
    <n v="5.65"/>
    <s v="No"/>
    <s v="No"/>
    <s v="NO"/>
    <s v="yes"/>
    <n v="2"/>
    <x v="0"/>
    <s v="normal"/>
    <s v="29-Jun-1984"/>
    <x v="21"/>
    <n v="7151.09"/>
    <s v="tier - 2"/>
    <s v="tier - 2"/>
    <s v="R1011"/>
    <x v="866"/>
    <x v="866"/>
  </r>
  <r>
    <s v="Id868"/>
    <s v="Mr."/>
    <s v="Mark"/>
    <s v="Bowman"/>
    <n v="37.1"/>
    <n v="11.21"/>
    <s v="No"/>
    <s v="Yes"/>
    <s v="NO"/>
    <s v="yes"/>
    <n v="1"/>
    <x v="0"/>
    <s v="diabetes"/>
    <s v="6-Sep-1978"/>
    <x v="27"/>
    <n v="7152.67"/>
    <s v="tier - 3"/>
    <s v="tier - 2"/>
    <s v="R1013"/>
    <x v="867"/>
    <x v="867"/>
  </r>
  <r>
    <s v="Id869"/>
    <s v="Mr."/>
    <s v="David"/>
    <s v="Marley"/>
    <n v="27.5"/>
    <n v="10.62"/>
    <s v="No"/>
    <s v="Yes"/>
    <s v="NO"/>
    <s v="yes"/>
    <n v="1"/>
    <x v="1"/>
    <s v="diabetes"/>
    <s v="17-Jul-1981"/>
    <x v="19"/>
    <n v="7153.55"/>
    <s v="tier - 2"/>
    <s v="tier - 1"/>
    <s v="R1012"/>
    <x v="868"/>
    <x v="868"/>
  </r>
  <r>
    <s v="Id870"/>
    <s v="Mr."/>
    <s v="Matthew R"/>
    <s v="Grey"/>
    <n v="24.7"/>
    <n v="10.7"/>
    <s v="No"/>
    <s v="Yes"/>
    <s v="NO"/>
    <s v="yes"/>
    <n v="1"/>
    <x v="2"/>
    <s v="diabetes"/>
    <s v="22-Jun-1980"/>
    <x v="24"/>
    <n v="7160.09"/>
    <s v="tier - 2"/>
    <s v="tier - 2"/>
    <s v="R1011"/>
    <x v="869"/>
    <x v="869"/>
  </r>
  <r>
    <s v="Id871"/>
    <s v="Mrs"/>
    <s v=".  Orla"/>
    <s v="O'Rourke"/>
    <n v="26.78"/>
    <n v="10.02"/>
    <s v="No"/>
    <s v="Yes"/>
    <s v="NO"/>
    <s v="yes"/>
    <n v="1"/>
    <x v="1"/>
    <s v="diabetes"/>
    <s v="7-Oct-1980"/>
    <x v="24"/>
    <n v="7160.33"/>
    <s v="tier - 2"/>
    <s v="tier - 1"/>
    <s v="R1013"/>
    <x v="870"/>
    <x v="870"/>
  </r>
  <r>
    <s v="Id872"/>
    <s v="Ms."/>
    <s v="Shaista S"/>
    <s v="Fatehali"/>
    <n v="45.8"/>
    <n v="4.8499999999999996"/>
    <s v="No"/>
    <s v="No"/>
    <s v="NO"/>
    <s v="No"/>
    <n v="0"/>
    <x v="0"/>
    <s v="normal"/>
    <s v="30-Sep-1980"/>
    <x v="24"/>
    <n v="7162.01"/>
    <s v="tier - 2"/>
    <s v="tier - 3"/>
    <s v="R1013"/>
    <x v="871"/>
    <x v="871"/>
  </r>
  <r>
    <s v="Id873"/>
    <s v="Mrs"/>
    <s v=".  Emily"/>
    <s v="Piza-Taylor"/>
    <n v="29"/>
    <n v="4.3899999999999997"/>
    <s v="No"/>
    <s v="No"/>
    <s v="NO"/>
    <s v="yes"/>
    <n v="2"/>
    <x v="1"/>
    <s v="normal"/>
    <s v="16-Aug-1982"/>
    <x v="23"/>
    <n v="7173.36"/>
    <s v="tier - 3"/>
    <s v="tier - 2"/>
    <s v="R1016"/>
    <x v="872"/>
    <x v="872"/>
  </r>
  <r>
    <s v="Id874"/>
    <s v="Ms."/>
    <s v="Julie A."/>
    <s v="Cavanaugh"/>
    <n v="33.534999999999997"/>
    <n v="8.24"/>
    <s v="No"/>
    <s v="No"/>
    <s v="NO"/>
    <s v="yes"/>
    <n v="0"/>
    <x v="0"/>
    <s v="diabetes"/>
    <s v="19-Jul-1975"/>
    <x v="31"/>
    <n v="7175.51"/>
    <s v="tier - 2"/>
    <s v="tier - 3"/>
    <s v="R1013"/>
    <x v="873"/>
    <x v="873"/>
  </r>
  <r>
    <s v="Id875"/>
    <s v="Ms."/>
    <s v="Megumi"/>
    <s v="Amako"/>
    <n v="32.774999999999999"/>
    <n v="9.77"/>
    <s v="No"/>
    <s v="No"/>
    <s v="NO"/>
    <s v="yes"/>
    <n v="0"/>
    <x v="0"/>
    <s v="diabetes"/>
    <s v="26-Aug-1968"/>
    <x v="36"/>
    <n v="7179.52"/>
    <s v="tier - 3"/>
    <s v="tier - 3"/>
    <s v="R1013"/>
    <x v="874"/>
    <x v="874"/>
  </r>
  <r>
    <s v="Id876"/>
    <s v="Ms."/>
    <s v="Skylar"/>
    <s v="Musa"/>
    <n v="37.51"/>
    <n v="5.5"/>
    <s v="No"/>
    <s v="No"/>
    <s v="NO"/>
    <s v="yes"/>
    <n v="2"/>
    <x v="0"/>
    <s v="normal"/>
    <s v="14-Sep-1982"/>
    <x v="23"/>
    <n v="7196.87"/>
    <s v="tier - 3"/>
    <s v="tier - 2"/>
    <s v="R1011"/>
    <x v="875"/>
    <x v="875"/>
  </r>
  <r>
    <s v="Id877"/>
    <s v="Mrs"/>
    <s v=".  Victoria"/>
    <s v="Phillippi"/>
    <n v="39.86"/>
    <n v="11.84"/>
    <s v="No"/>
    <s v="No"/>
    <s v="NO"/>
    <s v="yes"/>
    <n v="1"/>
    <x v="0"/>
    <s v="diabetes"/>
    <s v="11-Aug-1983"/>
    <x v="22"/>
    <n v="7201.7"/>
    <s v="tier - 2"/>
    <s v="tier - 3"/>
    <s v="R1012"/>
    <x v="876"/>
    <x v="876"/>
  </r>
  <r>
    <s v="Id878"/>
    <s v="Mrs"/>
    <s v=".  Amanda L"/>
    <s v="Hoskins"/>
    <n v="42.13"/>
    <n v="4.66"/>
    <s v="No"/>
    <s v="No"/>
    <s v="NO"/>
    <s v="No"/>
    <n v="0"/>
    <x v="0"/>
    <s v="normal"/>
    <s v="21-Nov-1983"/>
    <x v="22"/>
    <n v="7209.49"/>
    <s v="tier - 2"/>
    <s v="tier - 3"/>
    <s v="R1012"/>
    <x v="877"/>
    <x v="877"/>
  </r>
  <r>
    <s v="Id879"/>
    <s v="Ms."/>
    <s v="Renee"/>
    <s v="Imbalzano Zegar"/>
    <n v="35.99"/>
    <n v="11.11"/>
    <s v="No"/>
    <s v="No"/>
    <s v="NO"/>
    <s v="No"/>
    <n v="0"/>
    <x v="0"/>
    <s v="diabetes"/>
    <s v="28-Jun-1991"/>
    <x v="14"/>
    <n v="7220.25"/>
    <s v="tier - 2"/>
    <s v="tier - 2"/>
    <s v="R1021"/>
    <x v="878"/>
    <x v="878"/>
  </r>
  <r>
    <s v="Id880"/>
    <s v="Ms."/>
    <s v="Nellie A."/>
    <s v="Triedman"/>
    <n v="35.200000000000003"/>
    <n v="7.72"/>
    <s v="No"/>
    <s v="Yes"/>
    <s v="NO"/>
    <s v="yes"/>
    <n v="1"/>
    <x v="0"/>
    <s v="diabetes"/>
    <s v="15-Sep-1977"/>
    <x v="26"/>
    <n v="7222.79"/>
    <s v="tier - 3"/>
    <s v="tier - 3"/>
    <s v="R1012"/>
    <x v="879"/>
    <x v="879"/>
  </r>
  <r>
    <s v="Id881"/>
    <s v="Ms."/>
    <s v="Tamara"/>
    <s v="Lovuolo"/>
    <n v="29.91"/>
    <n v="5.55"/>
    <s v="No"/>
    <s v="No"/>
    <s v="NO"/>
    <s v="yes"/>
    <n v="2"/>
    <x v="0"/>
    <s v="normal"/>
    <s v="13-Jul-1986"/>
    <x v="18"/>
    <n v="7228.22"/>
    <s v="tier - 2"/>
    <s v="tier - 1"/>
    <s v="R1024"/>
    <x v="880"/>
    <x v="880"/>
  </r>
  <r>
    <s v="Id882"/>
    <s v="Ms."/>
    <s v="Joan"/>
    <s v="Chung"/>
    <n v="36.479999999999997"/>
    <n v="5.05"/>
    <s v="No"/>
    <s v="No"/>
    <s v="NO"/>
    <s v="yes"/>
    <n v="1"/>
    <x v="0"/>
    <s v="normal"/>
    <s v="2-Sep-1986"/>
    <x v="18"/>
    <n v="7243.81"/>
    <s v="tier - 2"/>
    <s v="tier - 3"/>
    <s v="R1013"/>
    <x v="881"/>
    <x v="881"/>
  </r>
  <r>
    <s v="Id883"/>
    <s v="Ms."/>
    <s v="Aimee J."/>
    <s v="Newsom"/>
    <n v="27.5"/>
    <n v="8.69"/>
    <s v="No"/>
    <s v="Yes"/>
    <s v="NO"/>
    <s v="yes"/>
    <n v="1"/>
    <x v="1"/>
    <s v="diabetes"/>
    <s v="24-Jul-1982"/>
    <x v="23"/>
    <n v="7248.71"/>
    <s v="tier - 2"/>
    <s v="tier - 1"/>
    <s v="R1013"/>
    <x v="882"/>
    <x v="882"/>
  </r>
  <r>
    <s v="Id884"/>
    <s v="Ms."/>
    <s v="Suzanne"/>
    <s v="Harrington"/>
    <n v="33.44"/>
    <n v="5.9"/>
    <s v="No"/>
    <s v="No"/>
    <s v="NO"/>
    <s v="yes"/>
    <n v="1"/>
    <x v="0"/>
    <s v="prediabetes"/>
    <s v="14-Aug-1981"/>
    <x v="19"/>
    <n v="7256.72"/>
    <s v="tier - 3"/>
    <s v="tier - 2"/>
    <s v="R1012"/>
    <x v="883"/>
    <x v="883"/>
  </r>
  <r>
    <s v="Id885"/>
    <s v="Ms."/>
    <s v="Kristin A."/>
    <s v="Hoffman"/>
    <n v="28.215"/>
    <n v="6.29"/>
    <s v="No"/>
    <s v="No"/>
    <s v="NO"/>
    <s v="yes"/>
    <n v="1"/>
    <x v="1"/>
    <s v="prediabetes"/>
    <s v="13-Jun-1981"/>
    <x v="19"/>
    <n v="7261.74"/>
    <s v="tier - 3"/>
    <s v="tier - 3"/>
    <s v="R1012"/>
    <x v="884"/>
    <x v="884"/>
  </r>
  <r>
    <s v="Id886"/>
    <s v="Ms."/>
    <s v="Bronwyn"/>
    <s v="Van Vugt"/>
    <n v="27.17"/>
    <n v="5.84"/>
    <s v="No"/>
    <s v="No"/>
    <s v="NO"/>
    <s v="yes"/>
    <n v="1"/>
    <x v="1"/>
    <s v="prediabetes"/>
    <s v="25-Oct-1973"/>
    <x v="29"/>
    <n v="7265.58"/>
    <s v="tier - 2"/>
    <s v="tier - 2"/>
    <s v="R1013"/>
    <x v="885"/>
    <x v="885"/>
  </r>
  <r>
    <s v="Id887"/>
    <s v="Ms."/>
    <s v="Taylor J"/>
    <s v="Feehley"/>
    <n v="35.380000000000003"/>
    <n v="6.12"/>
    <s v="No"/>
    <s v="No"/>
    <s v="NO"/>
    <s v="No"/>
    <n v="0"/>
    <x v="0"/>
    <s v="prediabetes"/>
    <s v="4-Aug-1981"/>
    <x v="19"/>
    <n v="7265.7"/>
    <s v="tier - 3"/>
    <s v="tier - 3"/>
    <s v="R1012"/>
    <x v="886"/>
    <x v="886"/>
  </r>
  <r>
    <s v="Id888"/>
    <s v="Mrs"/>
    <s v=".  Kimberly M."/>
    <s v="Ashworth"/>
    <n v="43.48"/>
    <n v="6.24"/>
    <s v="No"/>
    <s v="No"/>
    <s v="NO"/>
    <s v="No"/>
    <n v="0"/>
    <x v="0"/>
    <s v="prediabetes"/>
    <s v="18-Dec-1976"/>
    <x v="35"/>
    <n v="7273.02"/>
    <s v="tier - 2"/>
    <s v="tier - 1"/>
    <s v="R1013"/>
    <x v="887"/>
    <x v="887"/>
  </r>
  <r>
    <s v="Id889"/>
    <s v="Mr."/>
    <s v="Joshua E."/>
    <s v="Hansen"/>
    <n v="41.73"/>
    <n v="6.25"/>
    <s v="No"/>
    <s v="No"/>
    <s v="NO"/>
    <s v="No"/>
    <n v="1"/>
    <x v="0"/>
    <s v="prediabetes"/>
    <s v="2-Nov-1985"/>
    <x v="20"/>
    <n v="7281.51"/>
    <s v="tier - 2"/>
    <s v="tier - 1"/>
    <s v="R1012"/>
    <x v="888"/>
    <x v="888"/>
  </r>
  <r>
    <s v="Id890"/>
    <s v="Mr."/>
    <s v="Jeffrey"/>
    <s v="Czyz"/>
    <n v="28.9"/>
    <n v="11.96"/>
    <s v="No"/>
    <s v="No"/>
    <s v="NO"/>
    <s v="No"/>
    <n v="0"/>
    <x v="1"/>
    <s v="diabetes"/>
    <s v="26-Dec-1966"/>
    <x v="37"/>
    <n v="7302.46"/>
    <s v="tier - 3"/>
    <s v="tier - 1"/>
    <s v="R1012"/>
    <x v="889"/>
    <x v="889"/>
  </r>
  <r>
    <s v="Id891"/>
    <s v="Mr."/>
    <s v="Andrew R"/>
    <s v="Bauder"/>
    <n v="25.74"/>
    <n v="7.69"/>
    <s v="No"/>
    <s v="No"/>
    <s v="NO"/>
    <s v="No"/>
    <n v="0"/>
    <x v="1"/>
    <s v="diabetes"/>
    <s v="6-Jun-1965"/>
    <x v="38"/>
    <n v="7304.65"/>
    <s v="tier - 3"/>
    <s v="tier - 3"/>
    <s v="R1013"/>
    <x v="890"/>
    <x v="890"/>
  </r>
  <r>
    <s v="Id892"/>
    <s v="Mr."/>
    <s v="Francisco J. Sr."/>
    <s v="Mendoza"/>
    <n v="36.06"/>
    <n v="8.83"/>
    <s v="No"/>
    <s v="No"/>
    <s v="NO"/>
    <s v="No"/>
    <n v="0"/>
    <x v="0"/>
    <s v="diabetes"/>
    <s v="25-Jun-1965"/>
    <x v="39"/>
    <n v="7318.21"/>
    <s v="tier - 3"/>
    <s v="tier - 1"/>
    <s v="R1013"/>
    <x v="891"/>
    <x v="891"/>
  </r>
  <r>
    <s v="Id893"/>
    <s v="Mrs"/>
    <s v=".  Rhonda"/>
    <s v="Glass"/>
    <n v="43.28"/>
    <n v="4.41"/>
    <s v="No"/>
    <s v="No"/>
    <s v="NO"/>
    <s v="No"/>
    <n v="0"/>
    <x v="0"/>
    <s v="normal"/>
    <s v="11-Aug-1972"/>
    <x v="30"/>
    <n v="7318.22"/>
    <s v="tier - 2"/>
    <s v="tier - 3"/>
    <s v="R1012"/>
    <x v="892"/>
    <x v="892"/>
  </r>
  <r>
    <s v="Id894"/>
    <s v="Mr."/>
    <s v="John"/>
    <s v="Butcher"/>
    <n v="28.785"/>
    <n v="9.1"/>
    <s v="No"/>
    <s v="Yes"/>
    <s v="NO"/>
    <s v="yes"/>
    <n v="1"/>
    <x v="1"/>
    <s v="diabetes"/>
    <s v="11-Jul-1965"/>
    <x v="39"/>
    <n v="7322.86"/>
    <s v="tier - 3"/>
    <s v="tier - 3"/>
    <s v="R1012"/>
    <x v="893"/>
    <x v="893"/>
  </r>
  <r>
    <s v="Id895"/>
    <s v="Mr."/>
    <s v="Miles J."/>
    <s v="Traiser"/>
    <n v="25.46"/>
    <n v="11.52"/>
    <s v="No"/>
    <s v="Yes"/>
    <s v="NO"/>
    <s v="yes"/>
    <n v="1"/>
    <x v="1"/>
    <s v="diabetes"/>
    <s v="15-Nov-2004"/>
    <x v="9"/>
    <n v="7323.73"/>
    <s v="tier - 2"/>
    <s v="tier - 2"/>
    <s v="R1024"/>
    <x v="894"/>
    <x v="894"/>
  </r>
  <r>
    <s v="Id896"/>
    <s v="Ms."/>
    <s v="Justyna I."/>
    <s v="Mudy-Mader"/>
    <n v="30.8"/>
    <n v="10.95"/>
    <s v="No"/>
    <s v="No"/>
    <s v="NO"/>
    <s v="No"/>
    <n v="0"/>
    <x v="0"/>
    <s v="diabetes"/>
    <s v="19-Jun-1979"/>
    <x v="25"/>
    <n v="7325.05"/>
    <s v="tier - 2"/>
    <s v="tier - 3"/>
    <s v="R1024"/>
    <x v="895"/>
    <x v="895"/>
  </r>
  <r>
    <s v="Id897"/>
    <s v="Ms."/>
    <s v="Lucille"/>
    <s v="Rogers"/>
    <n v="28.88"/>
    <n v="11.5"/>
    <s v="No"/>
    <s v="No"/>
    <s v="NO"/>
    <s v="No"/>
    <n v="0"/>
    <x v="1"/>
    <s v="diabetes"/>
    <s v="25-Jul-1984"/>
    <x v="21"/>
    <n v="7325.47"/>
    <s v="tier - 2"/>
    <s v="tier - 1"/>
    <s v="R1012"/>
    <x v="896"/>
    <x v="896"/>
  </r>
  <r>
    <s v="Id898"/>
    <s v="Ms."/>
    <s v="April"/>
    <s v="Woo"/>
    <n v="23"/>
    <n v="9.8800000000000008"/>
    <s v="No"/>
    <s v="No"/>
    <s v="NO"/>
    <s v="No"/>
    <n v="0"/>
    <x v="2"/>
    <s v="diabetes"/>
    <s v="19-Sep-1979"/>
    <x v="25"/>
    <n v="7337.75"/>
    <s v="tier - 2"/>
    <s v="tier - 3"/>
    <s v="R1011"/>
    <x v="897"/>
    <x v="897"/>
  </r>
  <r>
    <s v="Id899"/>
    <s v="Mr."/>
    <s v="Robert"/>
    <s v="Walsh"/>
    <n v="38.25"/>
    <n v="6.2"/>
    <s v="No"/>
    <s v="No"/>
    <s v="NO"/>
    <s v="No"/>
    <n v="1"/>
    <x v="0"/>
    <s v="prediabetes"/>
    <s v="15-Jun-1986"/>
    <x v="18"/>
    <n v="7339.93"/>
    <s v="tier - 2"/>
    <s v="tier - 2"/>
    <s v="R1012"/>
    <x v="898"/>
    <x v="898"/>
  </r>
  <r>
    <s v="Id900"/>
    <s v="Mrs"/>
    <s v=".  Alyssa"/>
    <s v="White"/>
    <n v="39.25"/>
    <n v="8.41"/>
    <s v="No"/>
    <s v="No"/>
    <s v="NO"/>
    <s v="yes"/>
    <n v="1"/>
    <x v="0"/>
    <s v="diabetes"/>
    <s v="18-Dec-1977"/>
    <x v="26"/>
    <n v="7345.08"/>
    <s v="tier - 2"/>
    <s v="tier - 1"/>
    <s v="R1011"/>
    <x v="899"/>
    <x v="899"/>
  </r>
  <r>
    <s v="Id901"/>
    <s v="Ms."/>
    <s v="Jessica E."/>
    <s v="Sheppard"/>
    <n v="26.6"/>
    <n v="5.07"/>
    <s v="No"/>
    <s v="No"/>
    <s v="NO"/>
    <s v="yes"/>
    <n v="2"/>
    <x v="1"/>
    <s v="normal"/>
    <s v="26-Jun-1979"/>
    <x v="25"/>
    <n v="7345.73"/>
    <s v="tier - 2"/>
    <s v="tier - 1"/>
    <s v="R1013"/>
    <x v="900"/>
    <x v="900"/>
  </r>
  <r>
    <s v="Id902"/>
    <s v="Mr."/>
    <s v="Patrick J."/>
    <s v="Doran"/>
    <n v="35.700000000000003"/>
    <n v="4.0599999999999996"/>
    <s v="No"/>
    <s v="Yes"/>
    <s v="NO"/>
    <s v="No"/>
    <n v="1"/>
    <x v="0"/>
    <s v="normal"/>
    <s v="1-Dec-1977"/>
    <x v="26"/>
    <n v="7348.14"/>
    <s v="tier - 2"/>
    <s v="tier - 1"/>
    <s v="R1011"/>
    <x v="901"/>
    <x v="901"/>
  </r>
  <r>
    <s v="Id903"/>
    <s v="Ms."/>
    <s v="Emilie"/>
    <s v="Labrosse"/>
    <n v="20.100000000000001"/>
    <n v="10.52"/>
    <s v="No"/>
    <s v="No"/>
    <s v="NO"/>
    <s v="No"/>
    <n v="0"/>
    <x v="2"/>
    <s v="diabetes"/>
    <s v="5-Oct-1993"/>
    <x v="1"/>
    <n v="7349.12"/>
    <s v="tier - 2"/>
    <s v="tier - 2"/>
    <s v="R1021"/>
    <x v="902"/>
    <x v="902"/>
  </r>
  <r>
    <s v="Id904"/>
    <s v="Ms."/>
    <s v="Caitlin B."/>
    <s v="Thomas"/>
    <n v="22.23"/>
    <n v="9.65"/>
    <s v="No"/>
    <s v="No"/>
    <s v="NO"/>
    <s v="No"/>
    <n v="0"/>
    <x v="2"/>
    <s v="diabetes"/>
    <s v="21-Jun-1983"/>
    <x v="22"/>
    <n v="7357.49"/>
    <s v="tier - 2"/>
    <s v="tier - 2"/>
    <s v="R1012"/>
    <x v="903"/>
    <x v="903"/>
  </r>
  <r>
    <s v="Id905"/>
    <s v="Mr."/>
    <s v="Joseph W"/>
    <s v="Lesniak"/>
    <n v="36.47"/>
    <n v="6.21"/>
    <s v="No"/>
    <s v="No"/>
    <s v="NO"/>
    <s v="No"/>
    <n v="0"/>
    <x v="0"/>
    <s v="prediabetes"/>
    <s v="16-Jul-1981"/>
    <x v="19"/>
    <n v="7358.18"/>
    <s v="tier - 2"/>
    <s v="tier - 3"/>
    <s v="R1024"/>
    <x v="904"/>
    <x v="904"/>
  </r>
  <r>
    <s v="Id906"/>
    <s v="Ms."/>
    <s v="Wendy"/>
    <s v="Prowse"/>
    <n v="49.64"/>
    <n v="4.76"/>
    <s v="No"/>
    <s v="Yes"/>
    <s v="NO"/>
    <s v="No"/>
    <n v="1"/>
    <x v="0"/>
    <s v="normal"/>
    <s v="9-Dec-1965"/>
    <x v="39"/>
    <n v="7362.31"/>
    <s v="tier - 3"/>
    <s v="tier - 3"/>
    <s v="R1013"/>
    <x v="905"/>
    <x v="905"/>
  </r>
  <r>
    <s v="Id907"/>
    <s v="Mrs"/>
    <s v=".  Leah L."/>
    <s v="Seigel"/>
    <n v="36.799999999999997"/>
    <n v="5.73"/>
    <s v="No"/>
    <s v="Yes"/>
    <s v="NO"/>
    <s v="yes"/>
    <n v="1"/>
    <x v="0"/>
    <s v="prediabetes"/>
    <s v="24-Nov-1981"/>
    <x v="19"/>
    <n v="7371.77"/>
    <s v="tier - 2"/>
    <s v="tier - 1"/>
    <s v="R1011"/>
    <x v="906"/>
    <x v="906"/>
  </r>
  <r>
    <s v="Id908"/>
    <s v="Mr."/>
    <s v="Wayne L."/>
    <s v="Blas"/>
    <n v="33.880000000000003"/>
    <n v="10.78"/>
    <s v="No"/>
    <s v="No"/>
    <s v="NO"/>
    <s v="yes"/>
    <n v="0"/>
    <x v="0"/>
    <s v="diabetes"/>
    <s v="22-Jul-1993"/>
    <x v="1"/>
    <n v="7388.85"/>
    <s v="tier - 2"/>
    <s v="tier - 2"/>
    <s v="R1026"/>
    <x v="907"/>
    <x v="907"/>
  </r>
  <r>
    <s v="Id909"/>
    <s v="Mr."/>
    <s v="Jason M."/>
    <s v="Simpson"/>
    <n v="32.01"/>
    <n v="5.08"/>
    <s v="No"/>
    <s v="No"/>
    <s v="NO"/>
    <s v="yes"/>
    <n v="1"/>
    <x v="0"/>
    <s v="normal"/>
    <s v="5-Dec-1965"/>
    <x v="39"/>
    <n v="7403.98"/>
    <s v="tier - 3"/>
    <s v="tier - 2"/>
    <s v="R1013"/>
    <x v="908"/>
    <x v="908"/>
  </r>
  <r>
    <s v="Id910"/>
    <s v="Mr."/>
    <s v="Floris"/>
    <s v="Gierman"/>
    <n v="33.630000000000003"/>
    <n v="11.39"/>
    <s v="No"/>
    <s v="No"/>
    <s v="NO"/>
    <s v="No"/>
    <n v="0"/>
    <x v="0"/>
    <s v="diabetes"/>
    <s v="19-Sep-1983"/>
    <x v="22"/>
    <n v="7418.52"/>
    <s v="tier - 2"/>
    <s v="tier - 2"/>
    <s v="R1011"/>
    <x v="909"/>
    <x v="909"/>
  </r>
  <r>
    <s v="Id911"/>
    <s v="Mr."/>
    <s v="Marc"/>
    <s v="Jeuland"/>
    <n v="34.865000000000002"/>
    <n v="5.35"/>
    <s v="No"/>
    <s v="No"/>
    <s v="NO"/>
    <s v="yes"/>
    <n v="1"/>
    <x v="0"/>
    <s v="normal"/>
    <s v="12-Nov-1978"/>
    <x v="27"/>
    <n v="7419.48"/>
    <s v="tier - 2"/>
    <s v="tier - 2"/>
    <s v="R1012"/>
    <x v="910"/>
    <x v="910"/>
  </r>
  <r>
    <s v="Id912"/>
    <s v="Mr."/>
    <s v="Christopher"/>
    <s v="Chorney"/>
    <n v="43.11"/>
    <n v="5.6"/>
    <s v="No"/>
    <s v="No"/>
    <s v="NO"/>
    <s v="No"/>
    <n v="0"/>
    <x v="0"/>
    <s v="normal"/>
    <s v="2-Dec-1978"/>
    <x v="27"/>
    <n v="7421.19"/>
    <s v="tier - 2"/>
    <s v="tier - 3"/>
    <s v="R1012"/>
    <x v="911"/>
    <x v="911"/>
  </r>
  <r>
    <s v="Id913"/>
    <s v="Mr."/>
    <s v="Kevin"/>
    <s v="Rook"/>
    <n v="30.305"/>
    <n v="4.2699999999999996"/>
    <s v="No"/>
    <s v="No"/>
    <s v="NO"/>
    <s v="yes"/>
    <n v="1"/>
    <x v="0"/>
    <s v="normal"/>
    <s v="25-Aug-1977"/>
    <x v="26"/>
    <n v="7441.05"/>
    <s v="tier - 3"/>
    <s v="tier - 2"/>
    <s v="R1011"/>
    <x v="912"/>
    <x v="912"/>
  </r>
  <r>
    <s v="Id914"/>
    <s v="Mr."/>
    <s v="Aharon N"/>
    <s v="Wright"/>
    <n v="25.175000000000001"/>
    <n v="5.57"/>
    <s v="No"/>
    <s v="No"/>
    <s v="NO"/>
    <s v="yes"/>
    <n v="1"/>
    <x v="1"/>
    <s v="normal"/>
    <s v="1-Sep-1979"/>
    <x v="25"/>
    <n v="7441.5"/>
    <s v="tier - 3"/>
    <s v="tier - 2"/>
    <s v="R1011"/>
    <x v="913"/>
    <x v="913"/>
  </r>
  <r>
    <s v="Id915"/>
    <s v="Mr."/>
    <s v="Lawrence D."/>
    <s v="Chin"/>
    <n v="26.8"/>
    <n v="5.68"/>
    <s v="No"/>
    <s v="No"/>
    <s v="NO"/>
    <s v="yes"/>
    <n v="1"/>
    <x v="1"/>
    <s v="normal"/>
    <s v="7-Jul-1980"/>
    <x v="24"/>
    <n v="7443.64"/>
    <s v="tier - 2"/>
    <s v="tier - 3"/>
    <s v="R1012"/>
    <x v="914"/>
    <x v="914"/>
  </r>
  <r>
    <s v="Id916"/>
    <s v="Mr."/>
    <s v="Malcolm"/>
    <s v="White"/>
    <n v="21.78"/>
    <n v="5.3"/>
    <s v="yes"/>
    <s v="No"/>
    <s v="NO"/>
    <s v="No"/>
    <n v="1"/>
    <x v="2"/>
    <s v="normal"/>
    <s v="25-Sep-1977"/>
    <x v="26"/>
    <n v="7445.92"/>
    <s v="tier - 3"/>
    <s v="tier - 1"/>
    <s v="R1011"/>
    <x v="915"/>
    <x v="915"/>
  </r>
  <r>
    <s v="Id917"/>
    <s v="Ms."/>
    <s v="Anna E."/>
    <s v="Savage"/>
    <n v="30.14"/>
    <n v="9.4499999999999993"/>
    <s v="No"/>
    <s v="No"/>
    <s v="NO"/>
    <s v="yes"/>
    <n v="0"/>
    <x v="0"/>
    <s v="diabetes"/>
    <s v="30-Sep-1977"/>
    <x v="26"/>
    <n v="7448.4"/>
    <s v="tier - 3"/>
    <s v="tier - 3"/>
    <s v="R1017"/>
    <x v="916"/>
    <x v="916"/>
  </r>
  <r>
    <s v="Id918"/>
    <s v="Ms."/>
    <s v="Jenny"/>
    <s v="Hitchings"/>
    <n v="29.7"/>
    <n v="6.79"/>
    <s v="No"/>
    <s v="No"/>
    <s v="NO"/>
    <s v="yes"/>
    <n v="0"/>
    <x v="1"/>
    <s v="diabetes"/>
    <s v="1-Jun-2001"/>
    <x v="10"/>
    <n v="7450.36"/>
    <s v="tier - 2"/>
    <s v="tier - 2"/>
    <s v="R1012"/>
    <x v="917"/>
    <x v="917"/>
  </r>
  <r>
    <s v="Id919"/>
    <s v="Ms."/>
    <s v="Melissa L"/>
    <s v="Truitt"/>
    <n v="32.395000000000003"/>
    <n v="11.1"/>
    <s v="No"/>
    <s v="No"/>
    <s v="NO"/>
    <s v="yes"/>
    <n v="0"/>
    <x v="0"/>
    <s v="diabetes"/>
    <s v="4-Aug-1967"/>
    <x v="40"/>
    <n v="7463.51"/>
    <s v="tier - 3"/>
    <s v="tier - 3"/>
    <s v="R1013"/>
    <x v="918"/>
    <x v="918"/>
  </r>
  <r>
    <s v="Id920"/>
    <s v="Ms."/>
    <s v="Chia J."/>
    <s v="Chang"/>
    <n v="36.64"/>
    <n v="7.26"/>
    <s v="No"/>
    <s v="No"/>
    <s v="NO"/>
    <s v="No"/>
    <n v="0"/>
    <x v="0"/>
    <s v="diabetes"/>
    <s v="14-Jun-1996"/>
    <x v="8"/>
    <n v="7487.38"/>
    <s v="tier - 2"/>
    <s v="tier - 3"/>
    <s v="R1012"/>
    <x v="919"/>
    <x v="919"/>
  </r>
  <r>
    <s v="Id921"/>
    <s v="Ms."/>
    <s v="Laura A"/>
    <s v="Frey"/>
    <n v="39.049999999999997"/>
    <n v="5.27"/>
    <s v="No"/>
    <s v="No"/>
    <s v="NO"/>
    <s v="yes"/>
    <n v="1"/>
    <x v="0"/>
    <s v="normal"/>
    <s v="15-Dec-1988"/>
    <x v="15"/>
    <n v="7494.63"/>
    <s v="tier - 2"/>
    <s v="tier - 3"/>
    <s v="R1025"/>
    <x v="920"/>
    <x v="920"/>
  </r>
  <r>
    <s v="Id922"/>
    <s v="Ms."/>
    <s v="Aditi"/>
    <s v="Krishna"/>
    <n v="33.1"/>
    <n v="5.46"/>
    <s v="No"/>
    <s v="No"/>
    <s v="NO"/>
    <s v="yes"/>
    <n v="1"/>
    <x v="0"/>
    <s v="normal"/>
    <s v="28-Oct-1997"/>
    <x v="6"/>
    <n v="7504.3"/>
    <s v="tier - 2"/>
    <s v="tier - 1"/>
    <s v="R1012"/>
    <x v="921"/>
    <x v="921"/>
  </r>
  <r>
    <s v="Id923"/>
    <s v="Ms."/>
    <s v="Leah A."/>
    <s v="Maher"/>
    <n v="31.824999999999999"/>
    <n v="8.1300000000000008"/>
    <s v="No"/>
    <s v="No"/>
    <s v="NO"/>
    <s v="No"/>
    <n v="0"/>
    <x v="0"/>
    <s v="diabetes"/>
    <s v="10-Jul-1983"/>
    <x v="22"/>
    <n v="7512.27"/>
    <s v="tier - 3"/>
    <s v="tier - 2"/>
    <s v="R1011"/>
    <x v="922"/>
    <x v="922"/>
  </r>
  <r>
    <s v="Id924"/>
    <s v="Ms."/>
    <s v="Marianne"/>
    <s v="Boivin"/>
    <n v="29"/>
    <n v="4.25"/>
    <s v="No"/>
    <s v="No"/>
    <s v="NO"/>
    <s v="yes"/>
    <n v="1"/>
    <x v="1"/>
    <s v="normal"/>
    <s v="18-Oct-1978"/>
    <x v="27"/>
    <n v="7518.03"/>
    <s v="tier - 2"/>
    <s v="tier - 3"/>
    <s v="R1012"/>
    <x v="923"/>
    <x v="923"/>
  </r>
  <r>
    <s v="Id925"/>
    <s v="Ms."/>
    <s v="Carla"/>
    <s v="McAlister"/>
    <n v="30.495000000000001"/>
    <n v="8.68"/>
    <s v="No"/>
    <s v="No"/>
    <s v="NO"/>
    <s v="No"/>
    <n v="0"/>
    <x v="0"/>
    <s v="diabetes"/>
    <s v="10-Oct-1976"/>
    <x v="35"/>
    <n v="7526.71"/>
    <s v="tier - 3"/>
    <s v="tier - 1"/>
    <s v="R1012"/>
    <x v="924"/>
    <x v="924"/>
  </r>
  <r>
    <s v="Id926"/>
    <s v="Ms."/>
    <s v="Oksana"/>
    <s v="Akhmedova"/>
    <n v="25.2"/>
    <n v="6.25"/>
    <s v="No"/>
    <s v="No"/>
    <s v="NO"/>
    <s v="yes"/>
    <n v="1"/>
    <x v="1"/>
    <s v="prediabetes"/>
    <s v="14-Dec-1978"/>
    <x v="27"/>
    <n v="7531.7"/>
    <s v="tier - 2"/>
    <s v="tier - 1"/>
    <s v="R1013"/>
    <x v="925"/>
    <x v="925"/>
  </r>
  <r>
    <s v="Id927"/>
    <s v="Ms."/>
    <s v="Rebecca B."/>
    <s v="Tucker"/>
    <n v="22.77"/>
    <n v="4.47"/>
    <s v="No"/>
    <s v="No"/>
    <s v="NO"/>
    <s v="yes"/>
    <n v="1"/>
    <x v="2"/>
    <s v="normal"/>
    <s v="22-Aug-1984"/>
    <x v="21"/>
    <n v="7537.16"/>
    <s v="tier - 2"/>
    <s v="tier - 2"/>
    <s v="R1012"/>
    <x v="926"/>
    <x v="926"/>
  </r>
  <r>
    <s v="Id928"/>
    <s v="Ms."/>
    <s v="Maria A."/>
    <s v="Gramelspacher"/>
    <n v="23.18"/>
    <n v="8.31"/>
    <s v="No"/>
    <s v="No"/>
    <s v="NO"/>
    <s v="No"/>
    <n v="0"/>
    <x v="2"/>
    <s v="diabetes"/>
    <s v="15-Dec-1988"/>
    <x v="15"/>
    <n v="7538.52"/>
    <s v="tier - 2"/>
    <s v="tier - 2"/>
    <s v="R1012"/>
    <x v="927"/>
    <x v="927"/>
  </r>
  <r>
    <s v="Id929"/>
    <s v="Mrs"/>
    <s v=".  Lisa M"/>
    <s v="Goldsmith"/>
    <n v="35.409999999999997"/>
    <n v="5.68"/>
    <s v="No"/>
    <s v="No"/>
    <s v="NO"/>
    <s v="No"/>
    <n v="0"/>
    <x v="0"/>
    <s v="normal"/>
    <s v="14-Aug-1994"/>
    <x v="11"/>
    <n v="7567.13"/>
    <s v="tier - 2"/>
    <s v="tier - 2"/>
    <s v="R1021"/>
    <x v="928"/>
    <x v="928"/>
  </r>
  <r>
    <s v="Id930"/>
    <s v="Mr."/>
    <s v="Steve Jr."/>
    <s v="Tranter"/>
    <n v="32.11"/>
    <n v="4.75"/>
    <s v="No"/>
    <s v="No"/>
    <s v="NO"/>
    <s v="yes"/>
    <n v="2"/>
    <x v="0"/>
    <s v="normal"/>
    <s v="17-Jul-1967"/>
    <x v="40"/>
    <n v="7585.62"/>
    <s v="tier - 3"/>
    <s v="tier - 2"/>
    <s v="R1013"/>
    <x v="929"/>
    <x v="929"/>
  </r>
  <r>
    <s v="Id931"/>
    <s v="Mrs"/>
    <s v=".  Tiffany"/>
    <s v="Tu"/>
    <n v="34.479999999999997"/>
    <n v="6.31"/>
    <s v="No"/>
    <s v="Yes"/>
    <s v="NO"/>
    <s v="No"/>
    <n v="1"/>
    <x v="0"/>
    <s v="prediabetes"/>
    <s v="30-Sep-1997"/>
    <x v="6"/>
    <n v="7607.03"/>
    <s v="tier - 2"/>
    <s v="tier - 2"/>
    <s v="R1012"/>
    <x v="930"/>
    <x v="930"/>
  </r>
  <r>
    <s v="Id932"/>
    <s v="Mr."/>
    <s v="Greg"/>
    <s v="Kaczka"/>
    <n v="34.39"/>
    <n v="6.28"/>
    <s v="No"/>
    <s v="No"/>
    <s v="NO"/>
    <s v="yes"/>
    <n v="1"/>
    <x v="0"/>
    <s v="prediabetes"/>
    <s v="3-Jul-1968"/>
    <x v="36"/>
    <n v="7609.6"/>
    <s v="tier - 3"/>
    <s v="tier - 2"/>
    <s v="R1012"/>
    <x v="931"/>
    <x v="931"/>
  </r>
  <r>
    <s v="Id933"/>
    <s v="Mr."/>
    <s v="Dale"/>
    <s v="Hunter"/>
    <n v="26.4"/>
    <n v="9.2899999999999991"/>
    <s v="No"/>
    <s v="Yes"/>
    <s v="NO"/>
    <s v="yes"/>
    <n v="1"/>
    <x v="1"/>
    <s v="diabetes"/>
    <s v="17-Sep-1996"/>
    <x v="8"/>
    <n v="7623.13"/>
    <s v="tier - 2"/>
    <s v="tier - 3"/>
    <s v="R1011"/>
    <x v="932"/>
    <x v="932"/>
  </r>
  <r>
    <s v="Id934"/>
    <s v="Ms."/>
    <s v="Brittany A."/>
    <s v="Moran"/>
    <n v="28.1"/>
    <n v="5.79"/>
    <s v="No"/>
    <s v="Yes"/>
    <s v="NO"/>
    <s v="yes"/>
    <n v="1"/>
    <x v="1"/>
    <s v="prediabetes"/>
    <s v="28-Nov-1978"/>
    <x v="27"/>
    <n v="7623.52"/>
    <s v="tier - 2"/>
    <s v="tier - 1"/>
    <s v="R1011"/>
    <x v="933"/>
    <x v="933"/>
  </r>
  <r>
    <s v="Id935"/>
    <s v="Mr."/>
    <s v="Robert S"/>
    <s v="Ashby"/>
    <n v="27"/>
    <n v="4.54"/>
    <s v="No"/>
    <s v="No"/>
    <s v="NO"/>
    <s v="yes"/>
    <n v="1"/>
    <x v="1"/>
    <s v="normal"/>
    <s v="6-Nov-1978"/>
    <x v="27"/>
    <n v="7624.63"/>
    <s v="tier - 2"/>
    <s v="tier - 1"/>
    <s v="R1011"/>
    <x v="934"/>
    <x v="934"/>
  </r>
  <r>
    <s v="Id936"/>
    <s v="Mr."/>
    <s v="Cameron"/>
    <s v="Ausen"/>
    <n v="28.594999999999999"/>
    <n v="4.68"/>
    <s v="No"/>
    <s v="No"/>
    <s v="NO"/>
    <s v="yes"/>
    <n v="1"/>
    <x v="1"/>
    <s v="normal"/>
    <s v="29-Nov-1978"/>
    <x v="27"/>
    <n v="7626.99"/>
    <s v="tier - 2"/>
    <s v="tier - 2"/>
    <s v="R1011"/>
    <x v="935"/>
    <x v="935"/>
  </r>
  <r>
    <s v="Id937"/>
    <s v="Mrs"/>
    <s v=".  Ulrike"/>
    <s v="Savage"/>
    <n v="36.799999999999997"/>
    <n v="5.88"/>
    <s v="No"/>
    <s v="No"/>
    <s v="NO"/>
    <s v="No"/>
    <n v="1"/>
    <x v="0"/>
    <s v="prediabetes"/>
    <s v="24-Aug-1978"/>
    <x v="27"/>
    <n v="7633.72"/>
    <s v="tier - 2"/>
    <s v="tier - 1"/>
    <s v="R1013"/>
    <x v="936"/>
    <x v="936"/>
  </r>
  <r>
    <s v="Id938"/>
    <s v="Ms."/>
    <s v="Katlyn A."/>
    <s v="O'Leary"/>
    <n v="23.75"/>
    <n v="5.42"/>
    <s v="No"/>
    <s v="Yes"/>
    <s v="NO"/>
    <s v="yes"/>
    <n v="1"/>
    <x v="2"/>
    <s v="normal"/>
    <s v="13-Dec-2001"/>
    <x v="3"/>
    <n v="7636.92"/>
    <s v="tier - 2"/>
    <s v="tier - 3"/>
    <s v="R1012"/>
    <x v="937"/>
    <x v="937"/>
  </r>
  <r>
    <s v="Id939"/>
    <s v="Mr."/>
    <s v="Morgan B."/>
    <s v="Scoville"/>
    <n v="35.619999999999997"/>
    <n v="4.16"/>
    <s v="No"/>
    <s v="No"/>
    <s v="NO"/>
    <s v="No"/>
    <n v="0"/>
    <x v="0"/>
    <s v="normal"/>
    <s v="20-Jun-1980"/>
    <x v="24"/>
    <n v="7639.42"/>
    <s v="tier - 2"/>
    <s v="tier - 2"/>
    <s v="R1024"/>
    <x v="938"/>
    <x v="938"/>
  </r>
  <r>
    <s v="Id940"/>
    <s v="Mr."/>
    <s v="Peter"/>
    <s v="Kaus"/>
    <n v="30.69"/>
    <n v="7.05"/>
    <s v="No"/>
    <s v="No"/>
    <s v="NO"/>
    <s v="yes"/>
    <n v="2"/>
    <x v="0"/>
    <s v="diabetes"/>
    <s v="24-Jul-1980"/>
    <x v="24"/>
    <n v="7640.31"/>
    <s v="tier - 2"/>
    <s v="tier - 1"/>
    <s v="R1013"/>
    <x v="939"/>
    <x v="939"/>
  </r>
  <r>
    <s v="Id941"/>
    <s v="Ms."/>
    <s v="Chandler"/>
    <s v="Rainey"/>
    <n v="35.799999999999997"/>
    <n v="5.63"/>
    <s v="No"/>
    <s v="No"/>
    <s v="NO"/>
    <s v="yes"/>
    <n v="2"/>
    <x v="0"/>
    <s v="normal"/>
    <s v="15-Jun-1999"/>
    <x v="7"/>
    <n v="7642.05"/>
    <s v="tier - 2"/>
    <s v="tier - 2"/>
    <s v="R1026"/>
    <x v="940"/>
    <x v="940"/>
  </r>
  <r>
    <s v="Id942"/>
    <s v="Ms."/>
    <s v="Silvana M."/>
    <s v="Rasch"/>
    <n v="28.785"/>
    <n v="4.24"/>
    <s v="No"/>
    <s v="No"/>
    <s v="NO"/>
    <s v="yes"/>
    <n v="2"/>
    <x v="1"/>
    <s v="normal"/>
    <s v="16-Oct-1980"/>
    <x v="24"/>
    <n v="7650.77"/>
    <s v="tier - 2"/>
    <s v="tier - 2"/>
    <s v="R1024"/>
    <x v="941"/>
    <x v="941"/>
  </r>
  <r>
    <s v="Id943"/>
    <s v="Ms."/>
    <s v="Natty"/>
    <s v="Plunkett"/>
    <n v="28.594999999999999"/>
    <n v="4.96"/>
    <s v="No"/>
    <s v="No"/>
    <s v="NO"/>
    <s v="yes"/>
    <n v="2"/>
    <x v="1"/>
    <s v="normal"/>
    <s v="10-Aug-1993"/>
    <x v="1"/>
    <n v="7650.8"/>
    <s v="tier - 2"/>
    <s v="tier - 2"/>
    <s v="R1012"/>
    <x v="942"/>
    <x v="942"/>
  </r>
  <r>
    <s v="Id944"/>
    <s v="Mr."/>
    <s v="Nicholas T"/>
    <s v="Murphy"/>
    <n v="48.75"/>
    <n v="4.34"/>
    <s v="No"/>
    <s v="No"/>
    <s v="NO"/>
    <s v="No"/>
    <n v="0"/>
    <x v="0"/>
    <s v="normal"/>
    <s v="30-Sep-1998"/>
    <x v="2"/>
    <n v="7652.26"/>
    <s v="tier - 2"/>
    <s v="tier - 3"/>
    <s v="R1023"/>
    <x v="943"/>
    <x v="943"/>
  </r>
  <r>
    <s v="Id945"/>
    <s v="Ms."/>
    <s v="Rebecca"/>
    <s v="Gusmer"/>
    <n v="28.31"/>
    <n v="5.43"/>
    <s v="No"/>
    <s v="No"/>
    <s v="NO"/>
    <s v="yes"/>
    <n v="2"/>
    <x v="1"/>
    <s v="normal"/>
    <s v="27-Dec-1965"/>
    <x v="39"/>
    <n v="7657.69"/>
    <s v="tier - 3"/>
    <s v="tier - 3"/>
    <s v="R1012"/>
    <x v="944"/>
    <x v="944"/>
  </r>
  <r>
    <s v="Id946"/>
    <s v="Mr."/>
    <s v="John"/>
    <s v="Loftus"/>
    <n v="38.39"/>
    <n v="8.33"/>
    <s v="No"/>
    <s v="No"/>
    <s v="NO"/>
    <s v="yes"/>
    <n v="1"/>
    <x v="0"/>
    <s v="diabetes"/>
    <s v="9-Oct-1976"/>
    <x v="35"/>
    <n v="7662.47"/>
    <s v="tier - 2"/>
    <s v="tier - 1"/>
    <s v="R1011"/>
    <x v="945"/>
    <x v="945"/>
  </r>
  <r>
    <s v="Id947"/>
    <s v="Mr."/>
    <s v="Antony G"/>
    <s v="Scott"/>
    <n v="25.87"/>
    <n v="5.63"/>
    <s v="No"/>
    <s v="No"/>
    <s v="NO"/>
    <s v="yes"/>
    <n v="1"/>
    <x v="1"/>
    <s v="normal"/>
    <s v="24-Nov-1996"/>
    <x v="8"/>
    <n v="7670.75"/>
    <s v="tier - 2"/>
    <s v="tier - 2"/>
    <s v="R1022"/>
    <x v="946"/>
    <x v="946"/>
  </r>
  <r>
    <s v="Id948"/>
    <s v="Mr."/>
    <s v="Eric"/>
    <s v="Alvarez"/>
    <n v="43.7"/>
    <n v="7.23"/>
    <s v="No"/>
    <s v="No"/>
    <s v="NO"/>
    <s v="No"/>
    <n v="0"/>
    <x v="0"/>
    <s v="diabetes"/>
    <s v="13-Sep-1995"/>
    <x v="4"/>
    <n v="7676.4"/>
    <s v="tier - 2"/>
    <s v="tier - 1"/>
    <s v="R1012"/>
    <x v="947"/>
    <x v="947"/>
  </r>
  <r>
    <s v="Id949"/>
    <s v="Mr."/>
    <s v="Erik"/>
    <s v="Petersson"/>
    <n v="40.945"/>
    <n v="10.57"/>
    <s v="No"/>
    <s v="No"/>
    <s v="NO"/>
    <s v="No"/>
    <n v="0"/>
    <x v="0"/>
    <s v="diabetes"/>
    <s v="11-Oct-1971"/>
    <x v="32"/>
    <n v="7680.92"/>
    <s v="tier - 2"/>
    <s v="tier - 1"/>
    <s v="R1013"/>
    <x v="948"/>
    <x v="948"/>
  </r>
  <r>
    <s v="Id950"/>
    <s v="Mr."/>
    <s v="Matthew T"/>
    <s v="Liaw"/>
    <n v="27.94"/>
    <n v="7.92"/>
    <s v="No"/>
    <s v="No"/>
    <s v="NO"/>
    <s v="No"/>
    <n v="0"/>
    <x v="1"/>
    <s v="diabetes"/>
    <s v="19-Dec-1981"/>
    <x v="19"/>
    <n v="7681.17"/>
    <s v="tier - 2"/>
    <s v="tier - 2"/>
    <s v="R1020"/>
    <x v="949"/>
    <x v="949"/>
  </r>
  <r>
    <s v="Id951"/>
    <s v="Ms."/>
    <s v="Cassandra"/>
    <s v="Tripaldi"/>
    <n v="31.9"/>
    <n v="10.119999999999999"/>
    <s v="No"/>
    <s v="No"/>
    <s v="NO"/>
    <s v="No"/>
    <n v="2"/>
    <x v="0"/>
    <s v="diabetes"/>
    <s v="18-Dec-1982"/>
    <x v="23"/>
    <n v="7682.67"/>
    <s v="tier - 2"/>
    <s v="tier - 1"/>
    <s v="R1013"/>
    <x v="950"/>
    <x v="950"/>
  </r>
  <r>
    <s v="Id952"/>
    <s v="Ms."/>
    <s v="Rosemary C"/>
    <s v="Kelley"/>
    <n v="31.64"/>
    <n v="7.91"/>
    <s v="No"/>
    <s v="No"/>
    <s v="NO"/>
    <s v="No"/>
    <n v="0"/>
    <x v="0"/>
    <s v="diabetes"/>
    <s v="12-Jul-1987"/>
    <x v="17"/>
    <n v="7684.62"/>
    <s v="tier - 2"/>
    <s v="tier - 3"/>
    <s v="R1021"/>
    <x v="951"/>
    <x v="951"/>
  </r>
  <r>
    <s v="Id953"/>
    <s v="Ms."/>
    <s v="Carrie A."/>
    <s v="Endara"/>
    <n v="46.7"/>
    <n v="10.9"/>
    <s v="No"/>
    <s v="No"/>
    <s v="NO"/>
    <s v="No"/>
    <n v="0"/>
    <x v="0"/>
    <s v="diabetes"/>
    <s v="29-Dec-1978"/>
    <x v="27"/>
    <n v="7726.85"/>
    <s v="tier - 1"/>
    <s v="tier - 2"/>
    <s v="R1011"/>
    <x v="952"/>
    <x v="952"/>
  </r>
  <r>
    <s v="Id954"/>
    <s v="Mr."/>
    <s v="Gerardo Sr."/>
    <s v="Valle"/>
    <n v="18.335000000000001"/>
    <n v="11.83"/>
    <s v="No"/>
    <s v="No"/>
    <s v="NO"/>
    <s v="No"/>
    <n v="0"/>
    <x v="3"/>
    <s v="diabetes"/>
    <s v="2-Jun-1979"/>
    <x v="27"/>
    <n v="7727.25"/>
    <s v="tier - 2"/>
    <s v="tier - 3"/>
    <s v="R1012"/>
    <x v="953"/>
    <x v="953"/>
  </r>
  <r>
    <s v="Id955"/>
    <s v="Mr."/>
    <s v="Matthew R."/>
    <s v="Germain"/>
    <n v="31.24"/>
    <n v="7.42"/>
    <s v="No"/>
    <s v="No"/>
    <s v="NO"/>
    <s v="yes"/>
    <n v="2"/>
    <x v="0"/>
    <s v="diabetes"/>
    <s v="10-Sep-1980"/>
    <x v="24"/>
    <n v="7729.65"/>
    <s v="tier - 3"/>
    <s v="tier - 1"/>
    <s v="R1016"/>
    <x v="954"/>
    <x v="954"/>
  </r>
  <r>
    <s v="Id956"/>
    <s v="Mrs"/>
    <s v=".  Meghan E"/>
    <s v="Finecey"/>
    <n v="39.22"/>
    <n v="5.62"/>
    <s v="No"/>
    <s v="No"/>
    <s v="NO"/>
    <s v="yes"/>
    <n v="1"/>
    <x v="0"/>
    <s v="normal"/>
    <s v="4-Dec-1978"/>
    <x v="27"/>
    <n v="7731.43"/>
    <s v="tier - 3"/>
    <s v="tier - 2"/>
    <s v="R1013"/>
    <x v="955"/>
    <x v="955"/>
  </r>
  <r>
    <s v="Id957"/>
    <s v="Mr."/>
    <s v="Eric"/>
    <s v="Mendoza"/>
    <n v="24.414999999999999"/>
    <n v="7.16"/>
    <s v="No"/>
    <s v="No"/>
    <s v="NO"/>
    <s v="No"/>
    <n v="0"/>
    <x v="2"/>
    <s v="diabetes"/>
    <s v="29-Aug-1977"/>
    <x v="26"/>
    <n v="7731.86"/>
    <s v="tier - 2"/>
    <s v="tier - 3"/>
    <s v="R1012"/>
    <x v="956"/>
    <x v="956"/>
  </r>
  <r>
    <s v="Id958"/>
    <s v="Ms."/>
    <s v="Lisa B"/>
    <s v="Roe"/>
    <n v="32.299999999999997"/>
    <n v="9.89"/>
    <s v="No"/>
    <s v="No"/>
    <s v="NO"/>
    <s v="No"/>
    <n v="0"/>
    <x v="0"/>
    <s v="diabetes"/>
    <s v="18-Jul-1965"/>
    <x v="39"/>
    <n v="7736.39"/>
    <s v="tier - 3"/>
    <s v="tier - 2"/>
    <s v="R1013"/>
    <x v="957"/>
    <x v="957"/>
  </r>
  <r>
    <s v="Id959"/>
    <s v="Mrs"/>
    <s v=".  Jane R."/>
    <s v="Webb"/>
    <n v="39.94"/>
    <n v="5.14"/>
    <s v="No"/>
    <s v="No"/>
    <s v="NO"/>
    <s v="No"/>
    <n v="0"/>
    <x v="0"/>
    <s v="normal"/>
    <s v="4-Sep-1978"/>
    <x v="27"/>
    <n v="7740.34"/>
    <s v="tier - 1"/>
    <s v="tier - 1"/>
    <s v="R1011"/>
    <x v="958"/>
    <x v="958"/>
  </r>
  <r>
    <s v="Id960"/>
    <s v="Ms."/>
    <s v="Allison M"/>
    <s v="Stocker"/>
    <n v="30"/>
    <n v="5.61"/>
    <s v="No"/>
    <s v="Yes"/>
    <s v="NO"/>
    <s v="yes"/>
    <n v="1"/>
    <x v="0"/>
    <s v="normal"/>
    <s v="12-Dec-1976"/>
    <x v="35"/>
    <n v="7742.11"/>
    <s v="tier - 3"/>
    <s v="tier - 2"/>
    <s v="R1013"/>
    <x v="959"/>
    <x v="959"/>
  </r>
  <r>
    <s v="Id961"/>
    <s v="Mrs"/>
    <s v=".  Sarah E."/>
    <s v="Jacobson"/>
    <n v="35.340000000000003"/>
    <n v="5.51"/>
    <s v="No"/>
    <s v="Yes"/>
    <s v="NO"/>
    <s v="yes"/>
    <n v="1"/>
    <x v="0"/>
    <s v="normal"/>
    <s v="30-Jun-1981"/>
    <x v="19"/>
    <n v="7749.16"/>
    <s v="tier - 2"/>
    <s v="tier - 1"/>
    <s v="R1012"/>
    <x v="960"/>
    <x v="960"/>
  </r>
  <r>
    <s v="Id962"/>
    <s v="Mr."/>
    <s v="Philip J"/>
    <s v="Shaw"/>
    <n v="32.204999999999998"/>
    <n v="8.3800000000000008"/>
    <s v="No"/>
    <s v="No"/>
    <s v="NO"/>
    <s v="yes"/>
    <n v="2"/>
    <x v="0"/>
    <s v="diabetes"/>
    <s v="21-Dec-1997"/>
    <x v="6"/>
    <n v="7763.06"/>
    <s v="tier - 2"/>
    <s v="tier - 1"/>
    <s v="R1012"/>
    <x v="961"/>
    <x v="961"/>
  </r>
  <r>
    <s v="Id963"/>
    <s v="Ms."/>
    <s v="Jillian A."/>
    <s v="Goodwin"/>
    <n v="33.880000000000003"/>
    <n v="4.68"/>
    <s v="yes"/>
    <s v="No"/>
    <s v="NO"/>
    <s v="No"/>
    <n v="1"/>
    <x v="0"/>
    <s v="normal"/>
    <s v="6-Dec-1974"/>
    <x v="28"/>
    <n v="7789.64"/>
    <s v="tier - 1"/>
    <s v="tier - 3"/>
    <s v="R1013"/>
    <x v="962"/>
    <x v="962"/>
  </r>
  <r>
    <s v="Id964"/>
    <s v="Mrs"/>
    <s v=".  Laura D"/>
    <s v="Brock"/>
    <n v="26.63"/>
    <n v="4.3600000000000003"/>
    <s v="No"/>
    <s v="No"/>
    <s v="NO"/>
    <s v="yes"/>
    <n v="2"/>
    <x v="1"/>
    <s v="normal"/>
    <s v="25-Dec-1999"/>
    <x v="7"/>
    <n v="7794.68"/>
    <s v="tier - 2"/>
    <s v="tier - 2"/>
    <s v="R1026"/>
    <x v="963"/>
    <x v="963"/>
  </r>
  <r>
    <s v="Id965"/>
    <s v="Ms."/>
    <s v="Megan E."/>
    <s v="Papp"/>
    <n v="28.7"/>
    <n v="7.74"/>
    <s v="No"/>
    <s v="No"/>
    <s v="NO"/>
    <s v="No"/>
    <n v="0"/>
    <x v="1"/>
    <s v="diabetes"/>
    <s v="2-Dec-1997"/>
    <x v="6"/>
    <n v="7803.77"/>
    <s v="tier - 2"/>
    <s v="tier - 3"/>
    <s v="R1012"/>
    <x v="964"/>
    <x v="964"/>
  </r>
  <r>
    <s v="Id966"/>
    <s v="Ms."/>
    <s v="Shannon J."/>
    <s v="Siragusa"/>
    <n v="25.65"/>
    <n v="4.05"/>
    <s v="No"/>
    <s v="No"/>
    <s v="NO"/>
    <s v="yes"/>
    <n v="2"/>
    <x v="1"/>
    <s v="normal"/>
    <s v="9-Nov-1974"/>
    <x v="28"/>
    <n v="7804.16"/>
    <s v="tier - 2"/>
    <s v="tier - 3"/>
    <s v="R1013"/>
    <x v="965"/>
    <x v="965"/>
  </r>
  <r>
    <s v="Id967"/>
    <s v="Ms."/>
    <s v="Rachelle M"/>
    <s v="Pizarro"/>
    <n v="36.384999999999998"/>
    <n v="11.49"/>
    <s v="No"/>
    <s v="No"/>
    <s v="NO"/>
    <s v="No"/>
    <n v="0"/>
    <x v="0"/>
    <s v="diabetes"/>
    <s v="21-Dec-1991"/>
    <x v="14"/>
    <n v="7812.67"/>
    <s v="tier - 2"/>
    <s v="tier - 1"/>
    <s v="R1012"/>
    <x v="966"/>
    <x v="966"/>
  </r>
  <r>
    <s v="Id968"/>
    <s v="Mr."/>
    <s v="Casey"/>
    <s v="Strange"/>
    <n v="34.69"/>
    <n v="5.65"/>
    <s v="No"/>
    <s v="No"/>
    <s v="NO"/>
    <s v="No"/>
    <n v="0"/>
    <x v="0"/>
    <s v="normal"/>
    <s v="12-Oct-1989"/>
    <x v="13"/>
    <n v="7824.37"/>
    <s v="tier - 2"/>
    <s v="tier - 2"/>
    <s v="R1012"/>
    <x v="967"/>
    <x v="967"/>
  </r>
  <r>
    <s v="Id969"/>
    <s v="Ms."/>
    <s v="Jessica L"/>
    <s v="Eidinger"/>
    <n v="37.68"/>
    <n v="4.29"/>
    <s v="No"/>
    <s v="No"/>
    <s v="NO"/>
    <s v="yes"/>
    <n v="0"/>
    <x v="0"/>
    <s v="normal"/>
    <s v="5-Oct-2001"/>
    <x v="3"/>
    <n v="7844.8"/>
    <s v="tier - 2"/>
    <s v="tier - 2"/>
    <s v="R1012"/>
    <x v="968"/>
    <x v="968"/>
  </r>
  <r>
    <s v="Id970"/>
    <s v="Mr."/>
    <s v="Brandon F"/>
    <s v="Ginsburg"/>
    <n v="35.49"/>
    <n v="4.74"/>
    <s v="No"/>
    <s v="Yes"/>
    <s v="NO"/>
    <s v="yes"/>
    <n v="1"/>
    <x v="0"/>
    <s v="normal"/>
    <s v="17-Nov-1994"/>
    <x v="11"/>
    <n v="7851.85"/>
    <s v="tier - 2"/>
    <s v="tier - 3"/>
    <s v="R1012"/>
    <x v="969"/>
    <x v="969"/>
  </r>
  <r>
    <s v="Id971"/>
    <s v="Ms."/>
    <s v="Melissa"/>
    <s v="Truex"/>
    <n v="44.7"/>
    <n v="7.6"/>
    <s v="No"/>
    <s v="No"/>
    <s v="NO"/>
    <s v="yes"/>
    <n v="2"/>
    <x v="0"/>
    <s v="diabetes"/>
    <s v="10-Oct-1962"/>
    <x v="41"/>
    <n v="7896.41"/>
    <s v="tier - 3"/>
    <s v="tier - 2"/>
    <s v="R1013"/>
    <x v="970"/>
    <x v="970"/>
  </r>
  <r>
    <s v="Id972"/>
    <s v="Ms."/>
    <s v="Danielle N"/>
    <s v="Higgins"/>
    <n v="38.380000000000003"/>
    <n v="8.5"/>
    <s v="No"/>
    <s v="No"/>
    <s v="NO"/>
    <s v="yes"/>
    <n v="2"/>
    <x v="0"/>
    <s v="diabetes"/>
    <s v="20-Jul-1977"/>
    <x v="26"/>
    <n v="7935.29"/>
    <s v="tier - 2"/>
    <s v="tier - 1"/>
    <s v="R1024"/>
    <x v="971"/>
    <x v="971"/>
  </r>
  <r>
    <s v="Id973"/>
    <s v="Mr."/>
    <s v="Matthew"/>
    <s v="McCurdy"/>
    <n v="35.244999999999997"/>
    <n v="11.22"/>
    <s v="No"/>
    <s v="No"/>
    <s v="NO"/>
    <s v="yes"/>
    <n v="0"/>
    <x v="0"/>
    <s v="diabetes"/>
    <s v="29-Oct-1987"/>
    <x v="17"/>
    <n v="7948.22"/>
    <s v="tier - 2"/>
    <s v="tier - 3"/>
    <s v="R1025"/>
    <x v="972"/>
    <x v="972"/>
  </r>
  <r>
    <s v="Id974"/>
    <s v="Mrs"/>
    <s v=".  Bettina"/>
    <s v="Hughes"/>
    <n v="49.84"/>
    <n v="5.0999999999999996"/>
    <s v="No"/>
    <s v="Yes"/>
    <s v="NO"/>
    <s v="yes"/>
    <n v="1"/>
    <x v="0"/>
    <s v="normal"/>
    <s v="9-Jul-1966"/>
    <x v="37"/>
    <n v="7953.72"/>
    <s v="tier - 3"/>
    <s v="tier - 3"/>
    <s v="R1012"/>
    <x v="973"/>
    <x v="973"/>
  </r>
  <r>
    <s v="Id975"/>
    <s v="Mr."/>
    <s v="Alexander"/>
    <s v="Varner"/>
    <n v="49.06"/>
    <n v="5.43"/>
    <s v="No"/>
    <s v="No"/>
    <s v="NO"/>
    <s v="yes"/>
    <n v="1"/>
    <x v="0"/>
    <s v="normal"/>
    <s v="28-Dec-1981"/>
    <x v="19"/>
    <n v="7954.52"/>
    <s v="tier - 2"/>
    <s v="tier - 2"/>
    <s v="R1011"/>
    <x v="974"/>
    <x v="974"/>
  </r>
  <r>
    <s v="Id976"/>
    <s v="Mrs"/>
    <s v=".  Holli"/>
    <s v="Dahmen"/>
    <n v="30.88"/>
    <n v="5.82"/>
    <s v="No"/>
    <s v="No"/>
    <s v="NO"/>
    <s v="No"/>
    <n v="2"/>
    <x v="0"/>
    <s v="prediabetes"/>
    <s v="19-Jun-1970"/>
    <x v="33"/>
    <n v="7958.13"/>
    <s v="tier - 2"/>
    <s v="tier - 2"/>
    <s v="R1013"/>
    <x v="975"/>
    <x v="975"/>
  </r>
  <r>
    <s v="Id977"/>
    <s v="Mrs"/>
    <s v=".  Heather C"/>
    <s v="Young"/>
    <n v="33.35"/>
    <n v="6.05"/>
    <s v="No"/>
    <s v="Yes"/>
    <s v="NO"/>
    <s v="No"/>
    <n v="1"/>
    <x v="0"/>
    <s v="prediabetes"/>
    <s v="10-Aug-1975"/>
    <x v="31"/>
    <n v="7966.81"/>
    <s v="tier - 2"/>
    <s v="tier - 2"/>
    <s v="R1013"/>
    <x v="976"/>
    <x v="976"/>
  </r>
  <r>
    <s v="Id978"/>
    <s v="Mr."/>
    <s v="Kyle"/>
    <s v="Fraser"/>
    <n v="38"/>
    <n v="6.38"/>
    <s v="No"/>
    <s v="No"/>
    <s v="NO"/>
    <s v="yes"/>
    <n v="1"/>
    <x v="0"/>
    <s v="prediabetes"/>
    <s v="23-Nov-1972"/>
    <x v="30"/>
    <n v="7980.34"/>
    <s v="tier - 2"/>
    <s v="tier - 2"/>
    <s v="R1013"/>
    <x v="977"/>
    <x v="977"/>
  </r>
  <r>
    <s v="Id979"/>
    <s v="Mr."/>
    <s v="Thomas J"/>
    <s v="Deeg"/>
    <n v="36.08"/>
    <n v="5.73"/>
    <s v="No"/>
    <s v="No"/>
    <s v="NO"/>
    <s v="yes"/>
    <n v="1"/>
    <x v="0"/>
    <s v="prediabetes"/>
    <s v="28-Aug-1983"/>
    <x v="22"/>
    <n v="7985.82"/>
    <s v="tier - 2"/>
    <s v="tier - 1"/>
    <s v="R1024"/>
    <x v="978"/>
    <x v="978"/>
  </r>
  <r>
    <s v="Id980"/>
    <s v="Mr."/>
    <s v="Chris"/>
    <s v="Robertson"/>
    <n v="35.700000000000003"/>
    <n v="5.47"/>
    <s v="No"/>
    <s v="No"/>
    <s v="NO"/>
    <s v="yes"/>
    <n v="1"/>
    <x v="0"/>
    <s v="normal"/>
    <s v="20-Aug-1983"/>
    <x v="22"/>
    <n v="7986.48"/>
    <s v="tier - 2"/>
    <s v="tier - 3"/>
    <s v="R1024"/>
    <x v="979"/>
    <x v="979"/>
  </r>
  <r>
    <s v="Id981"/>
    <s v="Mr."/>
    <s v="Graham"/>
    <s v="Peck"/>
    <n v="34.01"/>
    <n v="11.3"/>
    <s v="No"/>
    <s v="No"/>
    <s v="NO"/>
    <s v="No"/>
    <n v="0"/>
    <x v="0"/>
    <s v="diabetes"/>
    <s v="22-Aug-1962"/>
    <x v="41"/>
    <n v="8004.96"/>
    <s v="tier - 3"/>
    <s v="tier - 1"/>
    <s v="R1013"/>
    <x v="980"/>
    <x v="980"/>
  </r>
  <r>
    <s v="Id982"/>
    <s v="Mr."/>
    <s v="Garrett"/>
    <s v="Burger"/>
    <n v="31.54"/>
    <n v="6.72"/>
    <s v="No"/>
    <s v="No"/>
    <s v="NO"/>
    <s v="No"/>
    <n v="0"/>
    <x v="0"/>
    <s v="diabetes"/>
    <s v="18-Sep-1995"/>
    <x v="4"/>
    <n v="8014.62"/>
    <s v="tier - 2"/>
    <s v="tier - 3"/>
    <s v="R1012"/>
    <x v="981"/>
    <x v="981"/>
  </r>
  <r>
    <s v="Id983"/>
    <s v="Mr."/>
    <s v="Andrew"/>
    <s v="Blain"/>
    <n v="23.3"/>
    <n v="5.36"/>
    <s v="No"/>
    <s v="No"/>
    <s v="NO"/>
    <s v="yes"/>
    <n v="1"/>
    <x v="2"/>
    <s v="normal"/>
    <s v="8-Nov-1980"/>
    <x v="24"/>
    <n v="8017.06"/>
    <s v="tier - 2"/>
    <s v="tier - 2"/>
    <s v="R1012"/>
    <x v="982"/>
    <x v="982"/>
  </r>
  <r>
    <s v="Id984"/>
    <s v="Mrs"/>
    <s v=".  Annabelle M"/>
    <s v="Winters"/>
    <n v="27.75"/>
    <n v="9.8800000000000008"/>
    <s v="No"/>
    <s v="No"/>
    <s v="NO"/>
    <s v="No"/>
    <n v="0"/>
    <x v="1"/>
    <s v="diabetes"/>
    <s v="3-Nov-1989"/>
    <x v="13"/>
    <n v="8021.11"/>
    <s v="tier - 2"/>
    <s v="tier - 1"/>
    <s v="R1012"/>
    <x v="983"/>
    <x v="983"/>
  </r>
  <r>
    <s v="Id985"/>
    <s v="Mr."/>
    <s v="Daniel T."/>
    <s v="McCue"/>
    <n v="42.46"/>
    <n v="4.1100000000000003"/>
    <s v="No"/>
    <s v="No"/>
    <s v="NO"/>
    <s v="No"/>
    <n v="0"/>
    <x v="0"/>
    <s v="normal"/>
    <s v="17-Jul-1978"/>
    <x v="27"/>
    <n v="8023.14"/>
    <s v="tier - 2"/>
    <s v="tier - 3"/>
    <s v="R1012"/>
    <x v="984"/>
    <x v="984"/>
  </r>
  <r>
    <s v="Id986"/>
    <s v="Ms."/>
    <s v="Deanne"/>
    <s v="Webster"/>
    <n v="54.47"/>
    <n v="7.48"/>
    <s v="No"/>
    <s v="No"/>
    <s v="NO"/>
    <s v="No"/>
    <n v="0"/>
    <x v="0"/>
    <s v="diabetes"/>
    <s v="20-Dec-1976"/>
    <x v="35"/>
    <n v="8026.67"/>
    <s v="tier - 2"/>
    <s v="tier - 2"/>
    <s v="R1012"/>
    <x v="985"/>
    <x v="985"/>
  </r>
  <r>
    <s v="Id987"/>
    <s v="Ms."/>
    <s v="Carrie"/>
    <s v="Anderson"/>
    <n v="24.93"/>
    <n v="9.18"/>
    <s v="No"/>
    <s v="Yes"/>
    <s v="NO"/>
    <s v="yes"/>
    <n v="1"/>
    <x v="1"/>
    <s v="diabetes"/>
    <s v="6-Nov-1977"/>
    <x v="26"/>
    <n v="8027.97"/>
    <s v="tier - 3"/>
    <s v="tier - 2"/>
    <s v="R1011"/>
    <x v="986"/>
    <x v="986"/>
  </r>
  <r>
    <s v="Id988"/>
    <s v="Mrs"/>
    <s v=".  Suzanne"/>
    <s v="Chiappone"/>
    <n v="48.12"/>
    <n v="4.51"/>
    <s v="No"/>
    <s v="No"/>
    <s v="NO"/>
    <s v="yes"/>
    <n v="1"/>
    <x v="0"/>
    <s v="normal"/>
    <s v="12-Dec-2003"/>
    <x v="12"/>
    <n v="8035.64"/>
    <s v="tier - 2"/>
    <s v="tier - 2"/>
    <s v="R1012"/>
    <x v="987"/>
    <x v="987"/>
  </r>
  <r>
    <s v="Id989"/>
    <s v="Ms."/>
    <s v="Jasmine P."/>
    <s v="Opie"/>
    <n v="24.91"/>
    <n v="7.33"/>
    <s v="No"/>
    <s v="Yes"/>
    <s v="NO"/>
    <s v="yes"/>
    <n v="1"/>
    <x v="1"/>
    <s v="diabetes"/>
    <s v="28-Nov-1985"/>
    <x v="20"/>
    <n v="8059.06"/>
    <s v="tier - 2"/>
    <s v="tier - 3"/>
    <s v="R1012"/>
    <x v="988"/>
    <x v="988"/>
  </r>
  <r>
    <s v="Id990"/>
    <s v="Ms."/>
    <s v="Jennifer"/>
    <s v="Donnelly"/>
    <n v="27.645"/>
    <n v="10.56"/>
    <s v="No"/>
    <s v="No"/>
    <s v="NO"/>
    <s v="No"/>
    <n v="0"/>
    <x v="1"/>
    <s v="diabetes"/>
    <s v="27-Dec-1982"/>
    <x v="23"/>
    <n v="8059.68"/>
    <s v="tier - 2"/>
    <s v="tier - 3"/>
    <s v="R1012"/>
    <x v="989"/>
    <x v="989"/>
  </r>
  <r>
    <s v="Id991"/>
    <s v="Ms."/>
    <s v="Tracie"/>
    <s v="Rall"/>
    <n v="33.700000000000003"/>
    <n v="4.01"/>
    <s v="No"/>
    <s v="No"/>
    <s v="NO"/>
    <s v="No"/>
    <n v="2"/>
    <x v="0"/>
    <s v="normal"/>
    <s v="12-Dec-1970"/>
    <x v="33"/>
    <n v="8062.31"/>
    <s v="tier - 2"/>
    <s v="tier - 1"/>
    <s v="R1013"/>
    <x v="990"/>
    <x v="990"/>
  </r>
  <r>
    <s v="Id992"/>
    <s v="Mr."/>
    <s v="Tristan D."/>
    <s v="Mitchell"/>
    <n v="38.93"/>
    <n v="5.64"/>
    <s v="No"/>
    <s v="No"/>
    <s v="NO"/>
    <s v="yes"/>
    <n v="1"/>
    <x v="0"/>
    <s v="normal"/>
    <s v="28-Jun-1975"/>
    <x v="31"/>
    <n v="8062.76"/>
    <s v="tier - 3"/>
    <s v="tier - 3"/>
    <s v="R1011"/>
    <x v="991"/>
    <x v="991"/>
  </r>
  <r>
    <s v="Id993"/>
    <s v="Mr."/>
    <s v="Peiweng"/>
    <s v="Chen"/>
    <n v="32.774999999999999"/>
    <n v="8.02"/>
    <s v="No"/>
    <s v="No"/>
    <s v="NO"/>
    <s v="yes"/>
    <n v="2"/>
    <x v="0"/>
    <s v="diabetes"/>
    <s v="11-Aug-1965"/>
    <x v="39"/>
    <n v="8067.83"/>
    <s v="tier - 3"/>
    <s v="tier - 1"/>
    <s v="R1013"/>
    <x v="992"/>
    <x v="992"/>
  </r>
  <r>
    <s v="Id994"/>
    <s v="Ms."/>
    <s v="Theresa M."/>
    <s v="Tufaro"/>
    <n v="29.83"/>
    <n v="7.2"/>
    <s v="No"/>
    <s v="No"/>
    <s v="NO"/>
    <s v="yes"/>
    <n v="0"/>
    <x v="1"/>
    <s v="diabetes"/>
    <s v="15-Dec-1975"/>
    <x v="31"/>
    <n v="8068.19"/>
    <s v="tier - 3"/>
    <s v="tier - 2"/>
    <s v="R1011"/>
    <x v="993"/>
    <x v="993"/>
  </r>
  <r>
    <s v="Id995"/>
    <s v="Mr."/>
    <s v="Daniel J"/>
    <s v="Peters"/>
    <n v="28.31"/>
    <n v="4.55"/>
    <s v="yes"/>
    <s v="No"/>
    <s v="NO"/>
    <s v="No"/>
    <n v="1"/>
    <x v="1"/>
    <s v="normal"/>
    <s v="21-Oct-1965"/>
    <x v="39"/>
    <n v="8071.57"/>
    <s v="tier - 3"/>
    <s v="tier - 1"/>
    <s v="R1011"/>
    <x v="994"/>
    <x v="994"/>
  </r>
  <r>
    <s v="Id996"/>
    <s v="Mrs"/>
    <s v=".  Courtney M."/>
    <s v="Susedik"/>
    <n v="29.79"/>
    <n v="9.0299999999999994"/>
    <s v="No"/>
    <s v="No"/>
    <s v="NO"/>
    <s v="No"/>
    <n v="0"/>
    <x v="1"/>
    <s v="diabetes"/>
    <s v="7-Nov-1993"/>
    <x v="1"/>
    <n v="8077.41"/>
    <s v="tier - 2"/>
    <s v="tier - 1"/>
    <s v="R1026"/>
    <x v="995"/>
    <x v="995"/>
  </r>
  <r>
    <s v="Id997"/>
    <s v="Mr."/>
    <s v="Jose A."/>
    <s v="Garcia"/>
    <n v="36.6"/>
    <n v="5.2"/>
    <s v="No"/>
    <s v="Yes"/>
    <s v="NO"/>
    <s v="yes"/>
    <n v="1"/>
    <x v="0"/>
    <s v="normal"/>
    <s v="28-Aug-2001"/>
    <x v="3"/>
    <n v="8081.26"/>
    <s v="tier - 2"/>
    <s v="tier - 2"/>
    <s v="R1012"/>
    <x v="996"/>
    <x v="996"/>
  </r>
  <r>
    <s v="Id998"/>
    <s v="Mrs"/>
    <s v=".  Lauren"/>
    <s v="Deady"/>
    <n v="35.93"/>
    <n v="8.3000000000000007"/>
    <s v="No"/>
    <s v="No"/>
    <s v="NO"/>
    <s v="yes"/>
    <n v="0"/>
    <x v="0"/>
    <s v="diabetes"/>
    <s v="12-Oct-1994"/>
    <x v="11"/>
    <n v="8081.74"/>
    <s v="tier - 2"/>
    <s v="tier - 2"/>
    <s v="R1026"/>
    <x v="997"/>
    <x v="997"/>
  </r>
  <r>
    <s v="Id999"/>
    <s v="Mr."/>
    <s v="Jonathon M."/>
    <s v="Campbell"/>
    <n v="28.6"/>
    <n v="5.56"/>
    <s v="No"/>
    <s v="Yes"/>
    <s v="NO"/>
    <s v="yes"/>
    <n v="1"/>
    <x v="1"/>
    <s v="normal"/>
    <s v="21-Dec-1975"/>
    <x v="31"/>
    <n v="8083.92"/>
    <s v="tier - 3"/>
    <s v="tier - 3"/>
    <s v="R1013"/>
    <x v="998"/>
    <x v="998"/>
  </r>
  <r>
    <s v="Id1000"/>
    <s v="Mrs"/>
    <s v=".  Stephanie A"/>
    <s v="Schaefer"/>
    <n v="39.17"/>
    <n v="4.1500000000000004"/>
    <s v="No"/>
    <s v="No"/>
    <s v="NO"/>
    <s v="No"/>
    <n v="0"/>
    <x v="0"/>
    <s v="normal"/>
    <s v="10-Jun-1967"/>
    <x v="40"/>
    <n v="8091.3"/>
    <s v="tier - 3"/>
    <s v="tier - 1"/>
    <s v="R1012"/>
    <x v="999"/>
    <x v="999"/>
  </r>
  <r>
    <s v="Id1001"/>
    <s v="Mr."/>
    <s v="Patrick"/>
    <s v="D'Alessandro"/>
    <n v="26.41"/>
    <n v="5.99"/>
    <s v="No"/>
    <s v="Yes"/>
    <s v="NO"/>
    <s v="yes"/>
    <n v="1"/>
    <x v="1"/>
    <s v="prediabetes"/>
    <s v="11-Oct-1973"/>
    <x v="29"/>
    <n v="8112.59"/>
    <s v="tier - 2"/>
    <s v="tier - 2"/>
    <s v="R1013"/>
    <x v="1000"/>
    <x v="1000"/>
  </r>
  <r>
    <s v="Id1002"/>
    <s v="Mrs"/>
    <s v=".  Krista"/>
    <s v="Wyss"/>
    <n v="30.63"/>
    <n v="5.8"/>
    <s v="No"/>
    <s v="No"/>
    <s v="NO"/>
    <s v="yes"/>
    <n v="0"/>
    <x v="0"/>
    <s v="prediabetes"/>
    <s v="1-Sep-1978"/>
    <x v="27"/>
    <n v="8116.27"/>
    <s v="tier - 3"/>
    <s v="tier - 1"/>
    <s v="R1012"/>
    <x v="1001"/>
    <x v="1001"/>
  </r>
  <r>
    <s v="Id1003"/>
    <s v="Ms."/>
    <s v="Jenessa"/>
    <s v="Rose"/>
    <n v="31.73"/>
    <n v="7.32"/>
    <s v="No"/>
    <s v="No"/>
    <s v="NO"/>
    <s v="yes"/>
    <n v="2"/>
    <x v="0"/>
    <s v="diabetes"/>
    <s v="16-Dec-1973"/>
    <x v="29"/>
    <n v="8116.68"/>
    <s v="tier - 3"/>
    <s v="tier - 1"/>
    <s v="R1011"/>
    <x v="1002"/>
    <x v="1002"/>
  </r>
  <r>
    <s v="Id1004"/>
    <s v="Mr."/>
    <s v="Ryan M."/>
    <s v="Hopper"/>
    <n v="30.7"/>
    <n v="5.16"/>
    <s v="No"/>
    <s v="No"/>
    <s v="NO"/>
    <s v="No"/>
    <n v="2"/>
    <x v="0"/>
    <s v="normal"/>
    <s v="30-Aug-1973"/>
    <x v="29"/>
    <n v="8124.41"/>
    <s v="tier - 3"/>
    <s v="tier - 1"/>
    <s v="R1013"/>
    <x v="1003"/>
    <x v="1003"/>
  </r>
  <r>
    <s v="Id1005"/>
    <s v="Mr."/>
    <s v="Thomas"/>
    <s v="Finneran"/>
    <n v="25.934999999999999"/>
    <n v="5.96"/>
    <s v="No"/>
    <s v="No"/>
    <s v="NO"/>
    <s v="yes"/>
    <n v="2"/>
    <x v="1"/>
    <s v="prediabetes"/>
    <s v="3-Sep-1973"/>
    <x v="29"/>
    <n v="8125.78"/>
    <s v="tier - 2"/>
    <s v="tier - 2"/>
    <s v="R1013"/>
    <x v="1004"/>
    <x v="1004"/>
  </r>
  <r>
    <s v="Id1006"/>
    <s v="Ms."/>
    <s v="Amanda N."/>
    <s v="Basham"/>
    <n v="35.9"/>
    <n v="4.8499999999999996"/>
    <s v="No"/>
    <s v="Yes"/>
    <s v="NO"/>
    <s v="yes"/>
    <n v="1"/>
    <x v="0"/>
    <s v="normal"/>
    <s v="21-Jun-1990"/>
    <x v="16"/>
    <n v="8157.92"/>
    <s v="tier - 2"/>
    <s v="tier - 3"/>
    <s v="R1025"/>
    <x v="1005"/>
    <x v="1005"/>
  </r>
  <r>
    <s v="Id1007"/>
    <s v="Ms."/>
    <s v="Teresa P."/>
    <s v="Inman"/>
    <n v="26.7"/>
    <n v="5.09"/>
    <s v="No"/>
    <s v="Yes"/>
    <s v="NO"/>
    <s v="yes"/>
    <n v="1"/>
    <x v="1"/>
    <s v="normal"/>
    <s v="28-Jun-1982"/>
    <x v="23"/>
    <n v="8162.72"/>
    <s v="tier - 3"/>
    <s v="tier - 3"/>
    <s v="R1012"/>
    <x v="1006"/>
    <x v="1006"/>
  </r>
  <r>
    <s v="Id1008"/>
    <s v="Mr."/>
    <s v="Dorian"/>
    <s v="Oscal"/>
    <n v="33.71"/>
    <n v="4.9400000000000004"/>
    <s v="No"/>
    <s v="No"/>
    <s v="NO"/>
    <s v="No"/>
    <n v="0"/>
    <x v="0"/>
    <s v="normal"/>
    <s v="5-Nov-1963"/>
    <x v="42"/>
    <n v="8177.9"/>
    <s v="tier - 3"/>
    <s v="tier - 1"/>
    <s v="R1013"/>
    <x v="1007"/>
    <x v="1007"/>
  </r>
  <r>
    <s v="Id1009"/>
    <s v="Ms."/>
    <s v="Amy"/>
    <s v="Craft"/>
    <n v="41.91"/>
    <n v="4.92"/>
    <s v="No"/>
    <s v="No"/>
    <s v="NO"/>
    <s v="yes"/>
    <n v="2"/>
    <x v="0"/>
    <s v="normal"/>
    <s v="8-Jun-1983"/>
    <x v="23"/>
    <n v="8179.51"/>
    <s v="tier - 2"/>
    <s v="tier - 2"/>
    <s v="R1020"/>
    <x v="1008"/>
    <x v="1008"/>
  </r>
  <r>
    <s v="Id1010"/>
    <s v="Ms."/>
    <s v="Aberu"/>
    <s v="Kebede"/>
    <n v="39.82"/>
    <n v="6.05"/>
    <s v="No"/>
    <s v="No"/>
    <s v="NO"/>
    <s v="yes"/>
    <n v="2"/>
    <x v="0"/>
    <s v="prediabetes"/>
    <s v="21-Oct-1997"/>
    <x v="6"/>
    <n v="8182.89"/>
    <s v="tier - 2"/>
    <s v="tier - 1"/>
    <s v="R1026"/>
    <x v="1009"/>
    <x v="1009"/>
  </r>
  <r>
    <s v="Id1011"/>
    <s v="Ms."/>
    <s v="Ashley"/>
    <s v="Strobel"/>
    <n v="28.12"/>
    <n v="4.67"/>
    <s v="No"/>
    <s v="No"/>
    <s v="NO"/>
    <s v="No"/>
    <n v="2"/>
    <x v="1"/>
    <s v="normal"/>
    <s v="23-Nov-1962"/>
    <x v="41"/>
    <n v="8188.12"/>
    <s v="tier - 3"/>
    <s v="tier - 3"/>
    <s v="R1013"/>
    <x v="1010"/>
    <x v="1010"/>
  </r>
  <r>
    <s v="Id1012"/>
    <s v="Ms."/>
    <s v="Anna E"/>
    <s v="Dalton"/>
    <n v="26.98"/>
    <n v="9.81"/>
    <s v="No"/>
    <s v="No"/>
    <s v="NO"/>
    <s v="yes"/>
    <n v="0"/>
    <x v="1"/>
    <s v="diabetes"/>
    <s v="24-Oct-1978"/>
    <x v="27"/>
    <n v="8211.1"/>
    <s v="tier - 2"/>
    <s v="tier - 3"/>
    <s v="R1013"/>
    <x v="1011"/>
    <x v="1011"/>
  </r>
  <r>
    <s v="Id1013"/>
    <s v="Ms."/>
    <s v="Tania K."/>
    <s v="Morimoto"/>
    <n v="27.2"/>
    <n v="6.06"/>
    <s v="No"/>
    <s v="No"/>
    <s v="NO"/>
    <s v="yes"/>
    <n v="2"/>
    <x v="1"/>
    <s v="prediabetes"/>
    <s v="30-Jun-1978"/>
    <x v="27"/>
    <n v="8219.2000000000007"/>
    <s v="tier - 2"/>
    <s v="tier - 2"/>
    <s v="R1013"/>
    <x v="1012"/>
    <x v="1012"/>
  </r>
  <r>
    <s v="Id1014"/>
    <s v="Ms."/>
    <s v="Ashley E"/>
    <s v="Manlove"/>
    <n v="25.3"/>
    <n v="5.19"/>
    <s v="No"/>
    <s v="No"/>
    <s v="NO"/>
    <s v="yes"/>
    <n v="2"/>
    <x v="1"/>
    <s v="normal"/>
    <s v="3-Sep-1976"/>
    <x v="35"/>
    <n v="8232.64"/>
    <s v="tier - 2"/>
    <s v="tier - 3"/>
    <s v="R1013"/>
    <x v="1013"/>
    <x v="1013"/>
  </r>
  <r>
    <s v="Id1015"/>
    <s v="Ms."/>
    <s v="Aleksandra"/>
    <s v="Madzik"/>
    <n v="30.25"/>
    <n v="10.16"/>
    <s v="No"/>
    <s v="No"/>
    <s v="NO"/>
    <s v="No"/>
    <n v="0"/>
    <x v="0"/>
    <s v="diabetes"/>
    <s v="30-Jun-1976"/>
    <x v="35"/>
    <n v="8233.1"/>
    <s v="tier - 2"/>
    <s v="tier - 2"/>
    <s v="R1013"/>
    <x v="1014"/>
    <x v="1014"/>
  </r>
  <r>
    <s v="Id1016"/>
    <s v="Ms."/>
    <s v="Valery L"/>
    <s v="Hobson"/>
    <n v="54"/>
    <n v="4.68"/>
    <s v="yes"/>
    <s v="No"/>
    <s v="NO"/>
    <s v="yes"/>
    <n v="2"/>
    <x v="0"/>
    <s v="normal"/>
    <s v="2-Sep-1976"/>
    <x v="35"/>
    <n v="8240.59"/>
    <s v="tier - 2"/>
    <s v="tier - 2"/>
    <s v="R1013"/>
    <x v="1015"/>
    <x v="1015"/>
  </r>
  <r>
    <s v="Id1017"/>
    <s v="Mrs"/>
    <s v=".  Joanna G."/>
    <s v="Reyes"/>
    <n v="51.86"/>
    <n v="5.32"/>
    <s v="No"/>
    <s v="No"/>
    <s v="NO"/>
    <s v="yes"/>
    <n v="0"/>
    <x v="0"/>
    <s v="normal"/>
    <s v="27-Sep-1982"/>
    <x v="23"/>
    <n v="8252.2800000000007"/>
    <s v="tier - 2"/>
    <s v="tier - 2"/>
    <s v="R1024"/>
    <x v="1016"/>
    <x v="1016"/>
  </r>
  <r>
    <s v="Id1018"/>
    <s v="Mrs"/>
    <s v=".  Stefanie F."/>
    <s v="Tierney"/>
    <n v="31.39"/>
    <n v="6.99"/>
    <s v="No"/>
    <s v="No"/>
    <s v="NO"/>
    <s v="No"/>
    <n v="0"/>
    <x v="0"/>
    <s v="diabetes"/>
    <s v="5-Sep-1964"/>
    <x v="38"/>
    <n v="8268"/>
    <s v="tier - 3"/>
    <s v="tier - 3"/>
    <s v="R1013"/>
    <x v="1017"/>
    <x v="1017"/>
  </r>
  <r>
    <s v="Id1019"/>
    <s v="Mr."/>
    <s v="Stephen"/>
    <s v="Gabris"/>
    <n v="39.97"/>
    <n v="5.55"/>
    <s v="No"/>
    <s v="No"/>
    <s v="NO"/>
    <s v="No"/>
    <n v="0"/>
    <x v="0"/>
    <s v="normal"/>
    <s v="5-Aug-1974"/>
    <x v="28"/>
    <n v="8269.0400000000009"/>
    <s v="tier - 2"/>
    <s v="tier - 1"/>
    <s v="R1011"/>
    <x v="1018"/>
    <x v="1018"/>
  </r>
  <r>
    <s v="Id1020"/>
    <s v="Ms."/>
    <s v="Liza J."/>
    <s v="Howard"/>
    <n v="41.23"/>
    <n v="6.94"/>
    <s v="No"/>
    <s v="No"/>
    <s v="NO"/>
    <s v="No"/>
    <n v="0"/>
    <x v="0"/>
    <s v="diabetes"/>
    <s v="28-Nov-2000"/>
    <x v="10"/>
    <n v="8271.4599999999991"/>
    <s v="tier - 2"/>
    <s v="tier - 1"/>
    <s v="R1023"/>
    <x v="1019"/>
    <x v="1019"/>
  </r>
  <r>
    <s v="Id1021"/>
    <s v="Mr."/>
    <s v="Ian M."/>
    <s v="Kallay"/>
    <n v="49.45"/>
    <n v="4.2"/>
    <s v="No"/>
    <s v="No"/>
    <s v="NO"/>
    <s v="yes"/>
    <n v="0"/>
    <x v="0"/>
    <s v="normal"/>
    <s v="26-Sep-1974"/>
    <x v="28"/>
    <n v="8277.52"/>
    <s v="tier - 2"/>
    <s v="tier - 2"/>
    <s v="R1011"/>
    <x v="1020"/>
    <x v="1020"/>
  </r>
  <r>
    <s v="Id1022"/>
    <s v="Ms."/>
    <s v="Claudia L."/>
    <s v="Leguizamo"/>
    <n v="41.04"/>
    <n v="5.59"/>
    <s v="No"/>
    <s v="No"/>
    <s v="NO"/>
    <s v="No"/>
    <n v="0"/>
    <x v="0"/>
    <s v="normal"/>
    <s v="22-Dec-1974"/>
    <x v="28"/>
    <n v="8280.6200000000008"/>
    <s v="tier - 2"/>
    <s v="tier - 2"/>
    <s v="R1013"/>
    <x v="1021"/>
    <x v="1021"/>
  </r>
  <r>
    <s v="Id1023"/>
    <s v="Ms."/>
    <s v="Jessica M"/>
    <s v="Escartin"/>
    <n v="27.93"/>
    <n v="9.9600000000000009"/>
    <s v="No"/>
    <s v="No"/>
    <s v="NO"/>
    <s v="No"/>
    <n v="0"/>
    <x v="1"/>
    <s v="diabetes"/>
    <s v="6-Jun-1974"/>
    <x v="29"/>
    <n v="8283.68"/>
    <s v="tier - 2"/>
    <s v="tier - 3"/>
    <s v="R1013"/>
    <x v="1022"/>
    <x v="1022"/>
  </r>
  <r>
    <s v="Id1024"/>
    <s v="Mr."/>
    <s v="Billy Jr."/>
    <s v="Chorey"/>
    <n v="21.01"/>
    <n v="7.37"/>
    <s v="No"/>
    <s v="No"/>
    <s v="NO"/>
    <s v="No"/>
    <n v="0"/>
    <x v="2"/>
    <s v="diabetes"/>
    <s v="26-Jun-1978"/>
    <x v="27"/>
    <n v="8302.5400000000009"/>
    <s v="tier - 3"/>
    <s v="tier - 3"/>
    <s v="R1016"/>
    <x v="1023"/>
    <x v="1023"/>
  </r>
  <r>
    <s v="Id1025"/>
    <s v="Mr."/>
    <s v="David"/>
    <s v="McVay"/>
    <n v="52.37"/>
    <n v="5.0599999999999996"/>
    <s v="yes"/>
    <s v="No"/>
    <s v="NO"/>
    <s v="yes"/>
    <n v="2"/>
    <x v="0"/>
    <s v="normal"/>
    <s v="7-Aug-1979"/>
    <x v="25"/>
    <n v="8310.84"/>
    <s v="tier - 2"/>
    <s v="tier - 2"/>
    <s v="R1012"/>
    <x v="1024"/>
    <x v="1024"/>
  </r>
  <r>
    <s v="Id1026"/>
    <s v="Mr."/>
    <s v="Tim"/>
    <s v="Vinson"/>
    <n v="40.369999999999997"/>
    <n v="8.2100000000000009"/>
    <s v="No"/>
    <s v="No"/>
    <s v="NO"/>
    <s v="No"/>
    <n v="0"/>
    <x v="0"/>
    <s v="diabetes"/>
    <s v="22-Jun-1993"/>
    <x v="1"/>
    <n v="8314.65"/>
    <s v="tier - 2"/>
    <s v="tier - 1"/>
    <s v="R1012"/>
    <x v="1025"/>
    <x v="1025"/>
  </r>
  <r>
    <s v="Id1027"/>
    <s v="Ms."/>
    <s v="Emma M"/>
    <s v="Astrike-Davis"/>
    <n v="41.47"/>
    <n v="10.34"/>
    <s v="No"/>
    <s v="No"/>
    <s v="NO"/>
    <s v="No"/>
    <n v="2"/>
    <x v="0"/>
    <s v="diabetes"/>
    <s v="12-Jul-1976"/>
    <x v="35"/>
    <n v="8334.4599999999991"/>
    <s v="tier - 3"/>
    <s v="tier - 2"/>
    <s v="R1016"/>
    <x v="1026"/>
    <x v="1026"/>
  </r>
  <r>
    <s v="Id1028"/>
    <s v="Mr."/>
    <s v="Tim"/>
    <s v="Harder"/>
    <n v="33.725000000000001"/>
    <n v="5.51"/>
    <s v="No"/>
    <s v="No"/>
    <s v="NO"/>
    <s v="yes"/>
    <n v="2"/>
    <x v="0"/>
    <s v="normal"/>
    <s v="20-Jul-1976"/>
    <x v="35"/>
    <n v="8334.59"/>
    <s v="tier - 3"/>
    <s v="tier - 2"/>
    <s v="R1016"/>
    <x v="1027"/>
    <x v="1027"/>
  </r>
  <r>
    <s v="Id1029"/>
    <s v="Mr."/>
    <s v="Patrick"/>
    <s v="Bell"/>
    <n v="28.1"/>
    <n v="11.2"/>
    <s v="No"/>
    <s v="No"/>
    <s v="NO"/>
    <s v="No"/>
    <n v="0"/>
    <x v="1"/>
    <s v="diabetes"/>
    <s v="7-Jul-1976"/>
    <x v="35"/>
    <n v="8342.91"/>
    <s v="tier - 3"/>
    <s v="tier - 1"/>
    <s v="R1016"/>
    <x v="1028"/>
    <x v="1028"/>
  </r>
  <r>
    <s v="Id1030"/>
    <s v="Ms."/>
    <s v="Bridget K."/>
    <s v="Dawes"/>
    <n v="37.43"/>
    <n v="4.3499999999999996"/>
    <s v="No"/>
    <s v="Yes"/>
    <s v="NO"/>
    <s v="yes"/>
    <n v="1"/>
    <x v="0"/>
    <s v="normal"/>
    <s v="12-Jun-1976"/>
    <x v="35"/>
    <n v="8347.16"/>
    <s v="tier - 2"/>
    <s v="tier - 1"/>
    <s v="R1013"/>
    <x v="1029"/>
    <x v="1029"/>
  </r>
  <r>
    <s v="Id1031"/>
    <s v="Mr."/>
    <s v="Gabriel"/>
    <s v="Larios"/>
    <n v="23.7"/>
    <n v="10.45"/>
    <s v="No"/>
    <s v="No"/>
    <s v="NO"/>
    <s v="No"/>
    <n v="0"/>
    <x v="2"/>
    <s v="diabetes"/>
    <s v="21-Sep-1963"/>
    <x v="42"/>
    <n v="8355.5400000000009"/>
    <s v="tier - 3"/>
    <s v="tier - 3"/>
    <s v="R1012"/>
    <x v="1030"/>
    <x v="1030"/>
  </r>
  <r>
    <s v="Id1032"/>
    <s v="Ms."/>
    <s v="Natasha"/>
    <s v="Yaremczuk"/>
    <n v="24.795000000000002"/>
    <n v="4.07"/>
    <s v="No"/>
    <s v="Yes"/>
    <s v="NO"/>
    <s v="yes"/>
    <n v="1"/>
    <x v="2"/>
    <s v="normal"/>
    <s v="4-Sep-1971"/>
    <x v="32"/>
    <n v="8396.6200000000008"/>
    <s v="tier - 2"/>
    <s v="tier - 3"/>
    <s v="R1013"/>
    <x v="1031"/>
    <x v="1031"/>
  </r>
  <r>
    <s v="Id1033"/>
    <s v="Ms."/>
    <s v="Abby A."/>
    <s v="Knight"/>
    <n v="31.9"/>
    <n v="8.34"/>
    <s v="No"/>
    <s v="No"/>
    <s v="NO"/>
    <s v="No"/>
    <n v="0"/>
    <x v="0"/>
    <s v="diabetes"/>
    <s v="18-Sep-1971"/>
    <x v="32"/>
    <n v="8400.01"/>
    <s v="tier - 2"/>
    <s v="tier - 3"/>
    <s v="R1013"/>
    <x v="1032"/>
    <x v="1032"/>
  </r>
  <r>
    <s v="Id1034"/>
    <s v="Ms."/>
    <s v="Michelle"/>
    <s v="Eversman"/>
    <n v="32.68"/>
    <n v="7.41"/>
    <s v="No"/>
    <s v="No"/>
    <s v="NO"/>
    <s v="No"/>
    <n v="0"/>
    <x v="0"/>
    <s v="diabetes"/>
    <s v="11-Jun-1979"/>
    <x v="25"/>
    <n v="8410.0499999999993"/>
    <s v="tier - 2"/>
    <s v="tier - 2"/>
    <s v="R1012"/>
    <x v="1033"/>
    <x v="1033"/>
  </r>
  <r>
    <s v="Id1035"/>
    <s v="Ms."/>
    <s v="Mckendree"/>
    <s v="Hickory"/>
    <n v="47.13"/>
    <n v="4.3099999999999996"/>
    <s v="No"/>
    <s v="No"/>
    <s v="NO"/>
    <s v="No"/>
    <n v="0"/>
    <x v="0"/>
    <s v="normal"/>
    <s v="4-Sep-1977"/>
    <x v="26"/>
    <n v="8413.4599999999991"/>
    <s v="tier - 3"/>
    <s v="tier - 1"/>
    <s v="R1012"/>
    <x v="1034"/>
    <x v="1034"/>
  </r>
  <r>
    <s v="Id1036"/>
    <s v="Ms."/>
    <s v="Tara"/>
    <s v="Mooney"/>
    <n v="36.67"/>
    <n v="10.83"/>
    <s v="No"/>
    <s v="No"/>
    <s v="NO"/>
    <s v="No"/>
    <n v="0"/>
    <x v="0"/>
    <s v="diabetes"/>
    <s v="28-Sep-1975"/>
    <x v="31"/>
    <n v="8428.07"/>
    <s v="tier - 3"/>
    <s v="tier - 2"/>
    <s v="R1012"/>
    <x v="1035"/>
    <x v="1035"/>
  </r>
  <r>
    <s v="Id1037"/>
    <s v="Mr."/>
    <s v="Daniel"/>
    <s v="Craighead"/>
    <n v="33.630000000000003"/>
    <n v="11.31"/>
    <s v="No"/>
    <s v="No"/>
    <s v="NO"/>
    <s v="No"/>
    <n v="0"/>
    <x v="0"/>
    <s v="diabetes"/>
    <s v="24-Sep-1963"/>
    <x v="42"/>
    <n v="8440.0499999999993"/>
    <s v="tier - 3"/>
    <s v="tier - 2"/>
    <s v="R1013"/>
    <x v="1036"/>
    <x v="1036"/>
  </r>
  <r>
    <s v="Id1038"/>
    <s v="Mr."/>
    <s v="Joshua P"/>
    <s v="Gardner"/>
    <n v="32.67"/>
    <n v="11.81"/>
    <s v="No"/>
    <s v="No"/>
    <s v="NO"/>
    <s v="yes"/>
    <n v="0"/>
    <x v="0"/>
    <s v="diabetes"/>
    <s v="9-Sep-1972"/>
    <x v="30"/>
    <n v="8442.67"/>
    <s v="tier - 2"/>
    <s v="tier - 3"/>
    <s v="R1013"/>
    <x v="1037"/>
    <x v="1037"/>
  </r>
  <r>
    <s v="Id1039"/>
    <s v="Ms."/>
    <s v="Erin C"/>
    <s v="Lohrenz"/>
    <n v="33.299999999999997"/>
    <n v="8.26"/>
    <s v="No"/>
    <s v="No"/>
    <s v="NO"/>
    <s v="yes"/>
    <n v="2"/>
    <x v="0"/>
    <s v="diabetes"/>
    <s v="4-Sep-1972"/>
    <x v="30"/>
    <n v="8444.4699999999993"/>
    <s v="tier - 3"/>
    <s v="tier - 1"/>
    <s v="R1011"/>
    <x v="1038"/>
    <x v="1038"/>
  </r>
  <r>
    <s v="Id1040"/>
    <s v="Ms."/>
    <s v="Shure"/>
    <s v="Demise"/>
    <n v="30.78"/>
    <n v="10.74"/>
    <s v="No"/>
    <s v="No"/>
    <s v="NO"/>
    <s v="yes"/>
    <n v="2"/>
    <x v="0"/>
    <s v="diabetes"/>
    <s v="12-Jun-1966"/>
    <x v="37"/>
    <n v="8448.66"/>
    <s v="tier - 3"/>
    <s v="tier - 1"/>
    <s v="R1013"/>
    <x v="1039"/>
    <x v="1039"/>
  </r>
  <r>
    <s v="Id1041"/>
    <s v="Mr."/>
    <s v="Richard"/>
    <s v="Nelson"/>
    <n v="28.975000000000001"/>
    <n v="7.69"/>
    <s v="No"/>
    <s v="No"/>
    <s v="NO"/>
    <s v="yes"/>
    <n v="0"/>
    <x v="1"/>
    <s v="diabetes"/>
    <s v="19-Jun-1984"/>
    <x v="21"/>
    <n v="8450.82"/>
    <s v="tier - 2"/>
    <s v="tier - 2"/>
    <s v="R1025"/>
    <x v="1040"/>
    <x v="1040"/>
  </r>
  <r>
    <s v="Id1042"/>
    <s v="Ms."/>
    <s v="Brenda"/>
    <s v="Guitard"/>
    <n v="33.4"/>
    <n v="4.84"/>
    <s v="No"/>
    <s v="No"/>
    <s v="NO"/>
    <s v="No"/>
    <n v="0"/>
    <x v="0"/>
    <s v="normal"/>
    <s v="26-Dec-1972"/>
    <x v="30"/>
    <n v="8457.82"/>
    <s v="tier - 2"/>
    <s v="tier - 3"/>
    <s v="R1011"/>
    <x v="1041"/>
    <x v="1041"/>
  </r>
  <r>
    <s v="Id1043"/>
    <s v="Mr."/>
    <s v="Joseph M"/>
    <s v="Navas"/>
    <n v="21.5"/>
    <n v="9.77"/>
    <s v="No"/>
    <s v="No"/>
    <s v="NO"/>
    <s v="yes"/>
    <n v="0"/>
    <x v="2"/>
    <s v="diabetes"/>
    <s v="9-Sep-1992"/>
    <x v="0"/>
    <n v="8466.35"/>
    <s v="tier - 2"/>
    <s v="tier - 2"/>
    <s v="R1012"/>
    <x v="1042"/>
    <x v="1042"/>
  </r>
  <r>
    <s v="Id1044"/>
    <s v="Mr."/>
    <s v="Stephen J."/>
    <s v="Ptucha"/>
    <n v="38.14"/>
    <n v="5.84"/>
    <s v="No"/>
    <s v="No"/>
    <s v="NO"/>
    <s v="No"/>
    <n v="0"/>
    <x v="0"/>
    <s v="prediabetes"/>
    <s v="10-Nov-1993"/>
    <x v="1"/>
    <n v="8471.65"/>
    <s v="tier - 2"/>
    <s v="tier - 1"/>
    <s v="R1012"/>
    <x v="1043"/>
    <x v="1043"/>
  </r>
  <r>
    <s v="Id1045"/>
    <s v="Mrs"/>
    <s v=".  Kathya"/>
    <s v="Kirouac"/>
    <n v="35.42"/>
    <n v="8.6999999999999993"/>
    <s v="No"/>
    <s v="No"/>
    <s v="NO"/>
    <s v="yes"/>
    <n v="1"/>
    <x v="0"/>
    <s v="diabetes"/>
    <s v="26-Dec-1977"/>
    <x v="26"/>
    <n v="8515.76"/>
    <s v="tier - 2"/>
    <s v="tier - 2"/>
    <s v="R1013"/>
    <x v="1044"/>
    <x v="1044"/>
  </r>
  <r>
    <s v="Id1046"/>
    <s v="Mr."/>
    <s v="Wesley"/>
    <s v="Toews"/>
    <n v="35.625"/>
    <n v="10.79"/>
    <s v="No"/>
    <s v="No"/>
    <s v="NO"/>
    <s v="No"/>
    <n v="0"/>
    <x v="0"/>
    <s v="diabetes"/>
    <s v="21-Jun-1977"/>
    <x v="26"/>
    <n v="8516.83"/>
    <s v="tier - 2"/>
    <s v="tier - 1"/>
    <s v="R1013"/>
    <x v="1045"/>
    <x v="1045"/>
  </r>
  <r>
    <s v="Id1047"/>
    <s v="Mr."/>
    <s v="Tim"/>
    <s v="Perry"/>
    <n v="45.51"/>
    <n v="4.32"/>
    <s v="No"/>
    <s v="No"/>
    <s v="NO"/>
    <s v="No"/>
    <n v="1"/>
    <x v="0"/>
    <s v="normal"/>
    <s v="29-Dec-1977"/>
    <x v="26"/>
    <n v="8520.0300000000007"/>
    <s v="tier - 2"/>
    <s v="tier - 3"/>
    <s v="R1011"/>
    <x v="1046"/>
    <x v="1046"/>
  </r>
  <r>
    <s v="Id1048"/>
    <s v="Ms."/>
    <s v="Jamie L."/>
    <s v="Kretz"/>
    <n v="37.1"/>
    <n v="7.19"/>
    <s v="No"/>
    <s v="No"/>
    <s v="NO"/>
    <s v="yes"/>
    <n v="0"/>
    <x v="0"/>
    <s v="diabetes"/>
    <s v="13-Aug-1979"/>
    <x v="25"/>
    <n v="8522"/>
    <s v="tier - 2"/>
    <s v="tier - 2"/>
    <s v="R1011"/>
    <x v="1047"/>
    <x v="1047"/>
  </r>
  <r>
    <s v="Id1049"/>
    <s v="Ms."/>
    <s v="Alexandra"/>
    <s v="Hempel"/>
    <n v="30.5"/>
    <n v="11.94"/>
    <s v="No"/>
    <s v="No"/>
    <s v="NO"/>
    <s v="yes"/>
    <n v="0"/>
    <x v="0"/>
    <s v="diabetes"/>
    <s v="26-Jul-1977"/>
    <x v="26"/>
    <n v="8527.5300000000007"/>
    <s v="tier - 2"/>
    <s v="tier - 2"/>
    <s v="R1013"/>
    <x v="1048"/>
    <x v="1048"/>
  </r>
  <r>
    <s v="Id1050"/>
    <s v="Ms."/>
    <s v="Tiffany"/>
    <s v="McBroom"/>
    <n v="28.16"/>
    <n v="5.56"/>
    <s v="No"/>
    <s v="No"/>
    <s v="NO"/>
    <s v="No"/>
    <n v="2"/>
    <x v="1"/>
    <s v="normal"/>
    <s v="24-Jul-1983"/>
    <x v="22"/>
    <n v="8534.67"/>
    <s v="tier - 2"/>
    <s v="tier - 3"/>
    <s v="R1024"/>
    <x v="1049"/>
    <x v="1049"/>
  </r>
  <r>
    <s v="Id1051"/>
    <s v="Mrs"/>
    <s v=".  Rebecca J"/>
    <s v="Yoo"/>
    <n v="29.1"/>
    <n v="5.64"/>
    <s v="No"/>
    <s v="No"/>
    <s v="NO"/>
    <s v="yes"/>
    <n v="0"/>
    <x v="1"/>
    <s v="normal"/>
    <s v="27-Dec-1981"/>
    <x v="19"/>
    <n v="8538.2900000000009"/>
    <s v="tier - 2"/>
    <s v="tier - 3"/>
    <s v="R1024"/>
    <x v="1050"/>
    <x v="1050"/>
  </r>
  <r>
    <s v="Id1052"/>
    <s v="Mr."/>
    <s v="Austin T."/>
    <s v="Rand"/>
    <n v="30.22"/>
    <n v="4.6500000000000004"/>
    <s v="No"/>
    <s v="No"/>
    <s v="NO"/>
    <s v="No"/>
    <n v="0"/>
    <x v="0"/>
    <s v="normal"/>
    <s v="6-Nov-1975"/>
    <x v="31"/>
    <n v="8539.67"/>
    <s v="tier - 2"/>
    <s v="tier - 3"/>
    <s v="R1011"/>
    <x v="1051"/>
    <x v="1051"/>
  </r>
  <r>
    <s v="Id1053"/>
    <s v="Ms."/>
    <s v="Jamie T"/>
    <s v="Wolfe"/>
    <n v="24.29"/>
    <n v="9.0500000000000007"/>
    <s v="No"/>
    <s v="No"/>
    <s v="NO"/>
    <s v="No"/>
    <n v="0"/>
    <x v="2"/>
    <s v="diabetes"/>
    <s v="12-Dec-1983"/>
    <x v="22"/>
    <n v="8547.69"/>
    <s v="tier - 2"/>
    <s v="tier - 1"/>
    <s v="R1013"/>
    <x v="1052"/>
    <x v="1052"/>
  </r>
  <r>
    <s v="Id1054"/>
    <s v="Mr."/>
    <s v="Matthew T."/>
    <s v="Vance"/>
    <n v="29.39"/>
    <n v="4.5199999999999996"/>
    <s v="No"/>
    <s v="No"/>
    <s v="NO"/>
    <s v="yes"/>
    <n v="0"/>
    <x v="1"/>
    <s v="normal"/>
    <s v="6-Aug-1975"/>
    <x v="31"/>
    <n v="8551.35"/>
    <s v="tier - 2"/>
    <s v="tier - 2"/>
    <s v="R1011"/>
    <x v="1053"/>
    <x v="1053"/>
  </r>
  <r>
    <s v="Id1055"/>
    <s v="Mrs"/>
    <s v=".  Emily"/>
    <s v="Burnett"/>
    <n v="25.66"/>
    <n v="4.62"/>
    <s v="No"/>
    <s v="No"/>
    <s v="NO"/>
    <s v="yes"/>
    <n v="1"/>
    <x v="1"/>
    <s v="normal"/>
    <s v="21-Aug-1975"/>
    <x v="31"/>
    <n v="8556.91"/>
    <s v="tier - 2"/>
    <s v="tier - 1"/>
    <s v="R1011"/>
    <x v="1054"/>
    <x v="1054"/>
  </r>
  <r>
    <s v="Id1056"/>
    <s v="Ms."/>
    <s v="Gillian"/>
    <s v="Clason"/>
    <n v="39.11"/>
    <n v="5.87"/>
    <s v="No"/>
    <s v="No"/>
    <s v="NO"/>
    <s v="No"/>
    <n v="0"/>
    <x v="0"/>
    <s v="prediabetes"/>
    <s v="21-Sep-1988"/>
    <x v="15"/>
    <n v="8567.25"/>
    <s v="tier - 2"/>
    <s v="tier - 1"/>
    <s v="R1012"/>
    <x v="1055"/>
    <x v="1055"/>
  </r>
  <r>
    <s v="Id1057"/>
    <s v="Mrs"/>
    <s v=".  Brenn E."/>
    <s v="Donnelly"/>
    <n v="43.78"/>
    <n v="5.71"/>
    <s v="No"/>
    <s v="No"/>
    <s v="NO"/>
    <s v="No"/>
    <n v="1"/>
    <x v="0"/>
    <s v="prediabetes"/>
    <s v="26-Sep-1975"/>
    <x v="31"/>
    <n v="8569.86"/>
    <s v="tier - 2"/>
    <s v="tier - 3"/>
    <s v="R1013"/>
    <x v="1056"/>
    <x v="1056"/>
  </r>
  <r>
    <s v="Id1058"/>
    <s v="Ms."/>
    <s v="Lisa M"/>
    <s v="Pietz"/>
    <n v="24.35"/>
    <n v="9.08"/>
    <s v="No"/>
    <s v="No"/>
    <s v="NO"/>
    <s v="No"/>
    <n v="0"/>
    <x v="2"/>
    <s v="diabetes"/>
    <s v="6-Dec-1982"/>
    <x v="23"/>
    <n v="8572.0400000000009"/>
    <s v="tier - 2"/>
    <s v="tier - 2"/>
    <s v="R1021"/>
    <x v="1057"/>
    <x v="1057"/>
  </r>
  <r>
    <s v="Id1059"/>
    <s v="Mr."/>
    <s v="Matt"/>
    <s v="Tegenkamp"/>
    <n v="40.299999999999997"/>
    <n v="5.3"/>
    <s v="No"/>
    <s v="No"/>
    <s v="NO"/>
    <s v="yes"/>
    <n v="2"/>
    <x v="0"/>
    <s v="normal"/>
    <s v="11-Nov-1987"/>
    <x v="17"/>
    <n v="8573.2999999999993"/>
    <s v="tier - 2"/>
    <s v="tier - 2"/>
    <s v="R1021"/>
    <x v="1058"/>
    <x v="1058"/>
  </r>
  <r>
    <s v="Id1060"/>
    <s v="Mr."/>
    <s v="Thomas A."/>
    <s v="Dover"/>
    <n v="32.774999999999999"/>
    <n v="11.76"/>
    <s v="No"/>
    <s v="No"/>
    <s v="NO"/>
    <s v="yes"/>
    <n v="0"/>
    <x v="0"/>
    <s v="diabetes"/>
    <s v="30-Dec-1983"/>
    <x v="22"/>
    <n v="8582.2999999999993"/>
    <s v="tier - 2"/>
    <s v="tier - 1"/>
    <s v="R1013"/>
    <x v="1059"/>
    <x v="1059"/>
  </r>
  <r>
    <s v="Id1061"/>
    <s v="Mr."/>
    <s v="Kevin J"/>
    <s v="Dockemeyer"/>
    <n v="39.6"/>
    <n v="5.1100000000000003"/>
    <s v="No"/>
    <s v="No"/>
    <s v="NO"/>
    <s v="yes"/>
    <n v="2"/>
    <x v="0"/>
    <s v="normal"/>
    <s v="25-Jul-1983"/>
    <x v="22"/>
    <n v="8596.83"/>
    <s v="tier - 2"/>
    <s v="tier - 3"/>
    <s v="R1013"/>
    <x v="1060"/>
    <x v="1060"/>
  </r>
  <r>
    <s v="Id1062"/>
    <s v="Mr."/>
    <s v="William H. III"/>
    <s v="Steele"/>
    <n v="30.97"/>
    <n v="5.54"/>
    <s v="No"/>
    <s v="No"/>
    <s v="NO"/>
    <s v="No"/>
    <n v="2"/>
    <x v="0"/>
    <s v="normal"/>
    <s v="11-Jul-1973"/>
    <x v="29"/>
    <n v="8601.33"/>
    <s v="tier - 2"/>
    <s v="tier - 1"/>
    <s v="R1013"/>
    <x v="1061"/>
    <x v="1061"/>
  </r>
  <r>
    <s v="Id1063"/>
    <s v="Mr."/>
    <s v="Gal"/>
    <s v="Harel"/>
    <n v="27.645"/>
    <n v="8.8699999999999992"/>
    <s v="No"/>
    <s v="No"/>
    <s v="NO"/>
    <s v="yes"/>
    <n v="0"/>
    <x v="1"/>
    <s v="diabetes"/>
    <s v="24-Sep-1977"/>
    <x v="26"/>
    <n v="8603.82"/>
    <s v="tier - 2"/>
    <s v="tier - 1"/>
    <s v="R1019"/>
    <x v="1062"/>
    <x v="1062"/>
  </r>
  <r>
    <s v="Id1064"/>
    <s v="Mr."/>
    <s v="Anton"/>
    <s v="Aguila"/>
    <n v="34.43"/>
    <n v="5.96"/>
    <s v="No"/>
    <s v="No"/>
    <s v="NO"/>
    <s v="yes"/>
    <n v="2"/>
    <x v="0"/>
    <s v="prediabetes"/>
    <s v="12-Nov-1977"/>
    <x v="26"/>
    <n v="8604.48"/>
    <s v="tier - 3"/>
    <s v="tier - 2"/>
    <s v="R1016"/>
    <x v="1063"/>
    <x v="1063"/>
  </r>
  <r>
    <s v="Id1065"/>
    <s v="Ms."/>
    <s v="Yazmin"/>
    <s v="Vallejo Sarmiento"/>
    <n v="39.6"/>
    <n v="4.4400000000000004"/>
    <s v="No"/>
    <s v="Yes"/>
    <s v="NO"/>
    <s v="yes"/>
    <n v="1"/>
    <x v="0"/>
    <s v="normal"/>
    <s v="15-Oct-1977"/>
    <x v="26"/>
    <n v="8605.36"/>
    <s v="tier - 2"/>
    <s v="tier - 2"/>
    <s v="R1013"/>
    <x v="1064"/>
    <x v="1064"/>
  </r>
  <r>
    <s v="Id1066"/>
    <s v="Mr."/>
    <s v="Florian"/>
    <s v="Beisheim"/>
    <n v="22.1"/>
    <n v="4.6500000000000004"/>
    <s v="No"/>
    <s v="No"/>
    <s v="NO"/>
    <s v="yes"/>
    <n v="2"/>
    <x v="2"/>
    <s v="normal"/>
    <s v="17-Jul-1979"/>
    <x v="25"/>
    <n v="8606.2199999999993"/>
    <s v="tier - 1"/>
    <s v="tier - 2"/>
    <s v="R1014"/>
    <x v="1065"/>
    <x v="1065"/>
  </r>
  <r>
    <s v="Id1067"/>
    <s v="Ms."/>
    <s v="Karen L"/>
    <s v="Lenhoff"/>
    <n v="33.25"/>
    <n v="5.64"/>
    <s v="No"/>
    <s v="Yes"/>
    <s v="NO"/>
    <s v="yes"/>
    <n v="1"/>
    <x v="0"/>
    <s v="normal"/>
    <s v="2-Sep-1977"/>
    <x v="26"/>
    <n v="8615.2999999999993"/>
    <s v="tier - 2"/>
    <s v="tier - 3"/>
    <s v="R1011"/>
    <x v="1066"/>
    <x v="1066"/>
  </r>
  <r>
    <s v="Id1068"/>
    <s v="Mr."/>
    <s v="Scott"/>
    <s v="Wehrwein"/>
    <n v="33.33"/>
    <n v="10.19"/>
    <s v="No"/>
    <s v="No"/>
    <s v="NO"/>
    <s v="No"/>
    <n v="0"/>
    <x v="0"/>
    <s v="diabetes"/>
    <s v="3-Aug-1975"/>
    <x v="31"/>
    <n v="8627.5400000000009"/>
    <s v="tier - 2"/>
    <s v="tier - 2"/>
    <s v="R1017"/>
    <x v="1067"/>
    <x v="1067"/>
  </r>
  <r>
    <s v="Id1069"/>
    <s v="Ms."/>
    <s v="Claire"/>
    <s v="Wallace"/>
    <n v="30.5"/>
    <n v="10.79"/>
    <s v="No"/>
    <s v="No"/>
    <s v="NO"/>
    <s v="No"/>
    <n v="0"/>
    <x v="0"/>
    <s v="diabetes"/>
    <s v="21-Oct-1965"/>
    <x v="39"/>
    <n v="8665.09"/>
    <s v="tier - 3"/>
    <s v="tier - 2"/>
    <s v="R1012"/>
    <x v="1068"/>
    <x v="1068"/>
  </r>
  <r>
    <s v="Id1070"/>
    <s v="Ms."/>
    <s v="Lynn M."/>
    <s v="Markowitz"/>
    <n v="30.3"/>
    <n v="4.24"/>
    <s v="No"/>
    <s v="No"/>
    <s v="NO"/>
    <s v="No"/>
    <n v="0"/>
    <x v="0"/>
    <s v="normal"/>
    <s v="10-Aug-1969"/>
    <x v="34"/>
    <n v="8665.14"/>
    <s v="tier - 2"/>
    <s v="tier - 3"/>
    <s v="R1013"/>
    <x v="1069"/>
    <x v="1069"/>
  </r>
  <r>
    <s v="Id1071"/>
    <s v="Ms."/>
    <s v="Sharon"/>
    <s v="Vos"/>
    <n v="26.22"/>
    <n v="5.83"/>
    <s v="No"/>
    <s v="No"/>
    <s v="NO"/>
    <s v="No"/>
    <n v="2"/>
    <x v="1"/>
    <s v="prediabetes"/>
    <s v="16-Aug-1974"/>
    <x v="28"/>
    <n v="8671.19"/>
    <s v="tier - 2"/>
    <s v="tier - 1"/>
    <s v="R1012"/>
    <x v="1070"/>
    <x v="1070"/>
  </r>
  <r>
    <s v="Id1072"/>
    <s v="Mrs"/>
    <s v=".  Candice"/>
    <s v="McLeod"/>
    <n v="29.99"/>
    <n v="11.85"/>
    <s v="No"/>
    <s v="No"/>
    <s v="NO"/>
    <s v="No"/>
    <n v="0"/>
    <x v="0"/>
    <s v="diabetes"/>
    <s v="11-Oct-1973"/>
    <x v="29"/>
    <n v="8688.86"/>
    <s v="tier - 2"/>
    <s v="tier - 1"/>
    <s v="R1017"/>
    <x v="1071"/>
    <x v="1071"/>
  </r>
  <r>
    <s v="Id1073"/>
    <s v="Ms."/>
    <s v="Jennifer D"/>
    <s v="Balcom"/>
    <n v="36.380000000000003"/>
    <n v="5.98"/>
    <s v="No"/>
    <s v="No"/>
    <s v="NO"/>
    <s v="No"/>
    <n v="1"/>
    <x v="0"/>
    <s v="prediabetes"/>
    <s v="28-Oct-1980"/>
    <x v="24"/>
    <n v="8701.84"/>
    <s v="tier - 2"/>
    <s v="tier - 3"/>
    <s v="R1021"/>
    <x v="1072"/>
    <x v="1072"/>
  </r>
  <r>
    <s v="Id1074"/>
    <s v="Mr."/>
    <s v="Eric"/>
    <s v="Dirth"/>
    <n v="31.16"/>
    <n v="4.26"/>
    <s v="No"/>
    <s v="Yes"/>
    <s v="NO"/>
    <s v="yes"/>
    <n v="1"/>
    <x v="0"/>
    <s v="normal"/>
    <s v="25-Jun-1973"/>
    <x v="29"/>
    <n v="8703.4599999999991"/>
    <s v="tier - 3"/>
    <s v="tier - 3"/>
    <s v="R1011"/>
    <x v="1073"/>
    <x v="1073"/>
  </r>
  <r>
    <s v="Id1075"/>
    <s v="Mr."/>
    <s v="Bryan"/>
    <s v="Inglish"/>
    <n v="25.55"/>
    <n v="4.96"/>
    <s v="No"/>
    <s v="No"/>
    <s v="NO"/>
    <s v="yes"/>
    <n v="1"/>
    <x v="1"/>
    <s v="normal"/>
    <s v="17-Jun-1976"/>
    <x v="35"/>
    <n v="8733.23"/>
    <s v="tier - 2"/>
    <s v="tier - 3"/>
    <s v="R1012"/>
    <x v="1074"/>
    <x v="1074"/>
  </r>
  <r>
    <s v="Id1076"/>
    <s v="Mr."/>
    <s v="Devon R."/>
    <s v="Matthews"/>
    <n v="28.77"/>
    <n v="4"/>
    <s v="No"/>
    <s v="No"/>
    <s v="NO"/>
    <s v="yes"/>
    <n v="0"/>
    <x v="1"/>
    <s v="normal"/>
    <s v="23-Aug-1999"/>
    <x v="7"/>
    <n v="8747.68"/>
    <s v="tier - 2"/>
    <s v="tier - 3"/>
    <s v="R1011"/>
    <x v="1075"/>
    <x v="1075"/>
  </r>
  <r>
    <s v="Id1077"/>
    <s v="Ms."/>
    <s v="Elena"/>
    <s v="Massa-Musiak"/>
    <n v="23.14"/>
    <n v="4.1500000000000004"/>
    <s v="No"/>
    <s v="No"/>
    <s v="NO"/>
    <s v="yes"/>
    <n v="1"/>
    <x v="2"/>
    <s v="normal"/>
    <s v="9-Sep-1969"/>
    <x v="34"/>
    <n v="8760.1200000000008"/>
    <s v="tier - 2"/>
    <s v="tier - 1"/>
    <s v="R1013"/>
    <x v="1076"/>
    <x v="1076"/>
  </r>
  <r>
    <s v="Id1078"/>
    <s v="Mr."/>
    <s v="Chris"/>
    <s v="Bailey"/>
    <n v="39.6"/>
    <n v="11.36"/>
    <s v="No"/>
    <s v="No"/>
    <s v="NO"/>
    <s v="No"/>
    <n v="0"/>
    <x v="0"/>
    <s v="diabetes"/>
    <s v="6-Sep-1974"/>
    <x v="28"/>
    <n v="8765.25"/>
    <s v="tier - 2"/>
    <s v="tier - 3"/>
    <s v="R1012"/>
    <x v="1077"/>
    <x v="1077"/>
  </r>
  <r>
    <s v="Id1079"/>
    <s v="Mr."/>
    <s v="Bert"/>
    <s v="Jacoby"/>
    <n v="29.2"/>
    <n v="7.53"/>
    <s v="No"/>
    <s v="No"/>
    <s v="NO"/>
    <s v="No"/>
    <n v="0"/>
    <x v="1"/>
    <s v="diabetes"/>
    <s v="23-Aug-1971"/>
    <x v="32"/>
    <n v="8782.4699999999993"/>
    <s v="tier - 2"/>
    <s v="tier - 3"/>
    <s v="R1011"/>
    <x v="1078"/>
    <x v="1078"/>
  </r>
  <r>
    <s v="Id1080"/>
    <s v="Mr."/>
    <s v="John P."/>
    <s v="Crimmings"/>
    <n v="32.774999999999999"/>
    <n v="7.95"/>
    <s v="No"/>
    <s v="No"/>
    <s v="NO"/>
    <s v="No"/>
    <n v="0"/>
    <x v="0"/>
    <s v="diabetes"/>
    <s v="18-Jun-1971"/>
    <x v="32"/>
    <n v="8798.59"/>
    <s v="tier - 2"/>
    <s v="tier - 1"/>
    <s v="R1011"/>
    <x v="1079"/>
    <x v="1079"/>
  </r>
  <r>
    <s v="Id1081"/>
    <s v="Mr."/>
    <s v="Daniel P"/>
    <s v="Crane"/>
    <n v="24.035"/>
    <n v="8.5"/>
    <s v="No"/>
    <s v="No"/>
    <s v="NO"/>
    <s v="No"/>
    <n v="0"/>
    <x v="2"/>
    <s v="diabetes"/>
    <s v="29-Aug-1965"/>
    <x v="39"/>
    <n v="8800.49"/>
    <s v="tier - 3"/>
    <s v="tier - 2"/>
    <s v="R1013"/>
    <x v="1080"/>
    <x v="1080"/>
  </r>
  <r>
    <s v="Id1082"/>
    <s v="Mrs"/>
    <s v=".  Lisa K."/>
    <s v="Swartzfager"/>
    <n v="30.55"/>
    <n v="5.89"/>
    <s v="No"/>
    <s v="Yes"/>
    <s v="NO"/>
    <s v="No"/>
    <n v="1"/>
    <x v="0"/>
    <s v="prediabetes"/>
    <s v="7-Nov-2001"/>
    <x v="3"/>
    <n v="8821.8799999999992"/>
    <s v="tier - 2"/>
    <s v="tier - 3"/>
    <s v="R1023"/>
    <x v="1081"/>
    <x v="1081"/>
  </r>
  <r>
    <s v="Id1083"/>
    <s v="Mrs"/>
    <s v=".  Kristine"/>
    <s v="Clevenger"/>
    <n v="28.81"/>
    <n v="8.76"/>
    <s v="No"/>
    <s v="No"/>
    <s v="NO"/>
    <s v="No"/>
    <n v="2"/>
    <x v="1"/>
    <s v="diabetes"/>
    <s v="14-Jun-1976"/>
    <x v="35"/>
    <n v="8823.2800000000007"/>
    <s v="tier - 2"/>
    <s v="tier - 1"/>
    <s v="R1011"/>
    <x v="1082"/>
    <x v="1082"/>
  </r>
  <r>
    <s v="Id1084"/>
    <s v="Mr."/>
    <s v="Paul A"/>
    <s v="Reichardt"/>
    <n v="31.66"/>
    <n v="4.1100000000000003"/>
    <s v="No"/>
    <s v="No"/>
    <s v="NO"/>
    <s v="No"/>
    <n v="0"/>
    <x v="0"/>
    <s v="normal"/>
    <s v="19-Oct-1976"/>
    <x v="35"/>
    <n v="8823.99"/>
    <s v="tier - 2"/>
    <s v="tier - 3"/>
    <s v="R1024"/>
    <x v="1083"/>
    <x v="1083"/>
  </r>
  <r>
    <s v="Id1085"/>
    <s v="Mr."/>
    <s v="Bryan"/>
    <s v="Morton"/>
    <n v="28.215"/>
    <n v="7.56"/>
    <s v="No"/>
    <s v="No"/>
    <s v="NO"/>
    <s v="yes"/>
    <n v="1"/>
    <x v="1"/>
    <s v="diabetes"/>
    <s v="22-Aug-1988"/>
    <x v="15"/>
    <n v="8824.27"/>
    <s v="tier - 2"/>
    <s v="tier - 1"/>
    <s v="R1025"/>
    <x v="1084"/>
    <x v="1084"/>
  </r>
  <r>
    <s v="Id1086"/>
    <s v="Mr."/>
    <s v="Chris"/>
    <s v="Sunstrum"/>
    <n v="26.12"/>
    <n v="4.17"/>
    <s v="No"/>
    <s v="Yes"/>
    <s v="NO"/>
    <s v="yes"/>
    <n v="1"/>
    <x v="1"/>
    <s v="normal"/>
    <s v="14-Jul-1976"/>
    <x v="35"/>
    <n v="8825.09"/>
    <s v="tier - 2"/>
    <s v="tier - 3"/>
    <s v="R1011"/>
    <x v="1085"/>
    <x v="1085"/>
  </r>
  <r>
    <s v="Id1087"/>
    <s v="Ms."/>
    <s v="Milah B"/>
    <s v="Frownfelter"/>
    <n v="36.630000000000003"/>
    <n v="11.42"/>
    <s v="No"/>
    <s v="No"/>
    <s v="NO"/>
    <s v="No"/>
    <n v="2"/>
    <x v="0"/>
    <s v="diabetes"/>
    <s v="14-Nov-1972"/>
    <x v="30"/>
    <n v="8827.2099999999991"/>
    <s v="tier - 3"/>
    <s v="tier - 1"/>
    <s v="R1012"/>
    <x v="1086"/>
    <x v="1086"/>
  </r>
  <r>
    <s v="Id1088"/>
    <s v="Ms."/>
    <s v="Annette M."/>
    <s v="Richter"/>
    <n v="33.344999999999999"/>
    <n v="7.33"/>
    <s v="No"/>
    <s v="No"/>
    <s v="NO"/>
    <s v="No"/>
    <n v="2"/>
    <x v="0"/>
    <s v="diabetes"/>
    <s v="22-Nov-1972"/>
    <x v="30"/>
    <n v="8835.26"/>
    <s v="tier - 3"/>
    <s v="tier - 2"/>
    <s v="R1012"/>
    <x v="1087"/>
    <x v="1087"/>
  </r>
  <r>
    <s v="Id1089"/>
    <s v="Mrs"/>
    <s v=".  Yoko"/>
    <s v="England"/>
    <n v="27.11"/>
    <n v="6.7"/>
    <s v="No"/>
    <s v="No"/>
    <s v="NO"/>
    <s v="No"/>
    <n v="0"/>
    <x v="1"/>
    <s v="diabetes"/>
    <s v="18-Jun-1974"/>
    <x v="28"/>
    <n v="8871.15"/>
    <s v="tier - 2"/>
    <s v="tier - 3"/>
    <s v="R1013"/>
    <x v="1088"/>
    <x v="1088"/>
  </r>
  <r>
    <s v="Id1090"/>
    <s v="Ms."/>
    <s v="Laura"/>
    <s v="McLean"/>
    <n v="26.6"/>
    <n v="5.27"/>
    <s v="No"/>
    <s v="Yes"/>
    <s v="NO"/>
    <s v="yes"/>
    <n v="1"/>
    <x v="1"/>
    <s v="normal"/>
    <s v="9-Sep-1973"/>
    <x v="29"/>
    <n v="8890.59"/>
    <s v="tier - 2"/>
    <s v="tier - 3"/>
    <s v="R1012"/>
    <x v="1089"/>
    <x v="1089"/>
  </r>
  <r>
    <s v="Id1091"/>
    <s v="Ms."/>
    <s v="Tess A."/>
    <s v="Gardner"/>
    <n v="30.41"/>
    <n v="7.72"/>
    <s v="No"/>
    <s v="No"/>
    <s v="NO"/>
    <s v="No"/>
    <n v="0"/>
    <x v="0"/>
    <s v="diabetes"/>
    <s v="16-Dec-1978"/>
    <x v="27"/>
    <n v="8891.14"/>
    <s v="tier - 2"/>
    <s v="tier - 3"/>
    <s v="R1017"/>
    <x v="1090"/>
    <x v="1090"/>
  </r>
  <r>
    <s v="Id1092"/>
    <s v="Mr."/>
    <s v="William G."/>
    <s v="Lane"/>
    <n v="28.98"/>
    <n v="8.68"/>
    <s v="No"/>
    <s v="No"/>
    <s v="NO"/>
    <s v="No"/>
    <n v="2"/>
    <x v="1"/>
    <s v="diabetes"/>
    <s v="28-Nov-1997"/>
    <x v="6"/>
    <n v="8906.14"/>
    <s v="tier - 2"/>
    <s v="tier - 2"/>
    <s v="R1012"/>
    <x v="1091"/>
    <x v="1091"/>
  </r>
  <r>
    <s v="Id1093"/>
    <s v="Ms."/>
    <s v="Paige"/>
    <s v="Vonachen"/>
    <n v="31.24"/>
    <n v="9.8000000000000007"/>
    <s v="No"/>
    <s v="No"/>
    <s v="NO"/>
    <s v="No"/>
    <n v="0"/>
    <x v="0"/>
    <s v="diabetes"/>
    <s v="6-Sep-1967"/>
    <x v="40"/>
    <n v="8908.4699999999993"/>
    <s v="tier - 3"/>
    <s v="tier - 2"/>
    <s v="R1013"/>
    <x v="1092"/>
    <x v="1092"/>
  </r>
  <r>
    <s v="Id1094"/>
    <s v="Mr."/>
    <s v="Matthew J"/>
    <s v="Smith"/>
    <n v="31.54"/>
    <n v="4.4400000000000004"/>
    <s v="No"/>
    <s v="No"/>
    <s v="NO"/>
    <s v="No"/>
    <n v="0"/>
    <x v="0"/>
    <s v="normal"/>
    <s v="7-Jul-1975"/>
    <x v="31"/>
    <n v="8930.93"/>
    <s v="tier - 2"/>
    <s v="tier - 2"/>
    <s v="R1012"/>
    <x v="1093"/>
    <x v="1093"/>
  </r>
  <r>
    <s v="Id1095"/>
    <s v="Mr."/>
    <s v="Matthew"/>
    <s v="Kidwell"/>
    <n v="38.6"/>
    <n v="7.19"/>
    <s v="No"/>
    <s v="No"/>
    <s v="NO"/>
    <s v="yes"/>
    <n v="2"/>
    <x v="0"/>
    <s v="diabetes"/>
    <s v="6-Jun-1972"/>
    <x v="32"/>
    <n v="8932.08"/>
    <s v="tier - 2"/>
    <s v="tier - 1"/>
    <s v="R1011"/>
    <x v="1094"/>
    <x v="1094"/>
  </r>
  <r>
    <s v="Id1096"/>
    <s v="Mrs"/>
    <s v=".  Maria"/>
    <s v="Betancourth"/>
    <n v="37.950000000000003"/>
    <n v="6.06"/>
    <s v="No"/>
    <s v="No"/>
    <s v="NO"/>
    <s v="No"/>
    <n v="0"/>
    <x v="0"/>
    <s v="prediabetes"/>
    <s v="25-Dec-1976"/>
    <x v="35"/>
    <n v="8944.1200000000008"/>
    <s v="tier - 3"/>
    <s v="tier - 2"/>
    <s v="R1013"/>
    <x v="1095"/>
    <x v="1095"/>
  </r>
  <r>
    <s v="Id1097"/>
    <s v="Ms."/>
    <s v="Stephanie D"/>
    <s v="Henstrom"/>
    <n v="38.97"/>
    <n v="5.12"/>
    <s v="No"/>
    <s v="No"/>
    <s v="NO"/>
    <s v="No"/>
    <n v="0"/>
    <x v="0"/>
    <s v="normal"/>
    <s v="27-Sep-1992"/>
    <x v="0"/>
    <n v="8954.99"/>
    <s v="tier - 2"/>
    <s v="tier - 3"/>
    <s v="R1026"/>
    <x v="1096"/>
    <x v="1096"/>
  </r>
  <r>
    <s v="Id1098"/>
    <s v="Ms."/>
    <s v="Tiffany"/>
    <s v="Pereira"/>
    <n v="21.2"/>
    <n v="10.72"/>
    <s v="No"/>
    <s v="No"/>
    <s v="NO"/>
    <s v="No"/>
    <n v="0"/>
    <x v="2"/>
    <s v="diabetes"/>
    <s v="17-Aug-1974"/>
    <x v="28"/>
    <n v="8964.06"/>
    <s v="tier - 3"/>
    <s v="tier - 2"/>
    <s v="R1016"/>
    <x v="1097"/>
    <x v="1097"/>
  </r>
  <r>
    <s v="Id1099"/>
    <s v="Ms."/>
    <s v="Sara M."/>
    <s v="Black"/>
    <n v="23.96"/>
    <n v="9.58"/>
    <s v="No"/>
    <s v="Yes"/>
    <s v="NO"/>
    <s v="yes"/>
    <n v="1"/>
    <x v="2"/>
    <s v="diabetes"/>
    <s v="15-Jul-1983"/>
    <x v="22"/>
    <n v="8965.7999999999993"/>
    <s v="tier - 2"/>
    <s v="tier - 3"/>
    <s v="R1012"/>
    <x v="1098"/>
    <x v="1098"/>
  </r>
  <r>
    <s v="Id1100"/>
    <s v="Mr."/>
    <s v="Scott A."/>
    <s v="Brown"/>
    <n v="35.93"/>
    <n v="6.4"/>
    <s v="No"/>
    <s v="No"/>
    <s v="NO"/>
    <s v="yes"/>
    <n v="1"/>
    <x v="0"/>
    <s v="diabetes"/>
    <s v="8-Sep-1974"/>
    <x v="28"/>
    <n v="8968.33"/>
    <s v="tier - 3"/>
    <s v="tier - 2"/>
    <s v="R1011"/>
    <x v="1099"/>
    <x v="1099"/>
  </r>
  <r>
    <s v="Id1101"/>
    <s v="Mrs"/>
    <s v=".  Lauren"/>
    <s v="Reasoner"/>
    <n v="26.11"/>
    <n v="6.8"/>
    <s v="No"/>
    <s v="No"/>
    <s v="NO"/>
    <s v="yes"/>
    <n v="2"/>
    <x v="1"/>
    <s v="diabetes"/>
    <s v="21-Jul-1974"/>
    <x v="28"/>
    <n v="8978.19"/>
    <s v="tier - 2"/>
    <s v="tier - 2"/>
    <s v="R1013"/>
    <x v="1100"/>
    <x v="1100"/>
  </r>
  <r>
    <s v="Id1102"/>
    <s v="Mr."/>
    <s v="Scott"/>
    <s v="Wandzilak"/>
    <n v="32.299999999999997"/>
    <n v="9.48"/>
    <s v="No"/>
    <s v="No"/>
    <s v="NO"/>
    <s v="No"/>
    <n v="2"/>
    <x v="0"/>
    <s v="diabetes"/>
    <s v="11-Oct-1973"/>
    <x v="29"/>
    <n v="8988.16"/>
    <s v="tier - 2"/>
    <s v="tier - 1"/>
    <s v="R1012"/>
    <x v="1101"/>
    <x v="1101"/>
  </r>
  <r>
    <s v="Id1103"/>
    <s v="Mr."/>
    <s v="Brian A."/>
    <s v="Carver"/>
    <n v="28.69"/>
    <n v="7.45"/>
    <s v="No"/>
    <s v="No"/>
    <s v="NO"/>
    <s v="No"/>
    <n v="2"/>
    <x v="1"/>
    <s v="diabetes"/>
    <s v="16-Dec-1979"/>
    <x v="25"/>
    <n v="8998.43"/>
    <s v="tier - 2"/>
    <s v="tier - 1"/>
    <s v="R1025"/>
    <x v="1102"/>
    <x v="1102"/>
  </r>
  <r>
    <s v="Id1104"/>
    <s v="Ms."/>
    <s v="Kaitlin R."/>
    <s v="Borror"/>
    <n v="31.28"/>
    <n v="6.94"/>
    <s v="No"/>
    <s v="No"/>
    <s v="NO"/>
    <s v="yes"/>
    <n v="1"/>
    <x v="0"/>
    <s v="diabetes"/>
    <s v="1-Dec-1993"/>
    <x v="1"/>
    <n v="9010.2000000000007"/>
    <s v="tier - 2"/>
    <s v="tier - 3"/>
    <s v="R1026"/>
    <x v="1103"/>
    <x v="1103"/>
  </r>
  <r>
    <s v="Id1105"/>
    <s v="Mr."/>
    <s v="Mohammad"/>
    <s v="Saad"/>
    <n v="30.21"/>
    <n v="7.83"/>
    <s v="No"/>
    <s v="No"/>
    <s v="NO"/>
    <s v="No"/>
    <n v="0"/>
    <x v="0"/>
    <s v="diabetes"/>
    <s v="7-Dec-1972"/>
    <x v="30"/>
    <n v="9048.0300000000007"/>
    <s v="tier - 2"/>
    <s v="tier - 2"/>
    <s v="R1013"/>
    <x v="1104"/>
    <x v="1104"/>
  </r>
  <r>
    <s v="Id1106"/>
    <s v="Mr."/>
    <s v="Charlie"/>
    <s v="Paul"/>
    <n v="38.28"/>
    <n v="10.17"/>
    <s v="No"/>
    <s v="No"/>
    <s v="NO"/>
    <s v="yes"/>
    <n v="0"/>
    <x v="0"/>
    <s v="diabetes"/>
    <s v="2-Dec-1972"/>
    <x v="30"/>
    <n v="9058.73"/>
    <s v="tier - 3"/>
    <s v="tier - 2"/>
    <s v="R1013"/>
    <x v="1105"/>
    <x v="1105"/>
  </r>
  <r>
    <s v="Id1107"/>
    <s v="Mr."/>
    <s v="Brent"/>
    <s v="Trail"/>
    <n v="29.9"/>
    <n v="8.9600000000000009"/>
    <s v="No"/>
    <s v="No"/>
    <s v="NO"/>
    <s v="yes"/>
    <n v="0"/>
    <x v="0"/>
    <s v="diabetes"/>
    <s v="4-Nov-1977"/>
    <x v="26"/>
    <n v="9095.07"/>
    <s v="tier - 2"/>
    <s v="tier - 2"/>
    <s v="R1024"/>
    <x v="1106"/>
    <x v="1106"/>
  </r>
  <r>
    <s v="Id1108"/>
    <s v="Ms."/>
    <s v="Kelli M"/>
    <s v="Benton"/>
    <n v="23.18"/>
    <n v="6.96"/>
    <s v="No"/>
    <s v="No"/>
    <s v="NO"/>
    <s v="yes"/>
    <n v="2"/>
    <x v="2"/>
    <s v="diabetes"/>
    <s v="9-Nov-1965"/>
    <x v="39"/>
    <n v="9095.94"/>
    <s v="tier - 3"/>
    <s v="tier - 1"/>
    <s v="R1011"/>
    <x v="1107"/>
    <x v="1107"/>
  </r>
  <r>
    <s v="Id1109"/>
    <s v="Mrs"/>
    <s v=".  Sheridan H"/>
    <s v="Bauman"/>
    <n v="33.020000000000003"/>
    <n v="5.07"/>
    <s v="No"/>
    <s v="No"/>
    <s v="NO"/>
    <s v="yes"/>
    <n v="0"/>
    <x v="0"/>
    <s v="normal"/>
    <s v="2-Dec-1977"/>
    <x v="26"/>
    <n v="9101.7999999999993"/>
    <s v="tier - 2"/>
    <s v="tier - 1"/>
    <s v="R1011"/>
    <x v="1108"/>
    <x v="1108"/>
  </r>
  <r>
    <s v="Id1110"/>
    <s v="Mrs"/>
    <s v=".  Sarah M."/>
    <s v="Bakula"/>
    <n v="27.29"/>
    <n v="5.85"/>
    <s v="No"/>
    <s v="No"/>
    <s v="NO"/>
    <s v="No"/>
    <n v="2"/>
    <x v="1"/>
    <s v="prediabetes"/>
    <s v="12-Aug-1970"/>
    <x v="33"/>
    <n v="9140.9500000000007"/>
    <s v="tier - 3"/>
    <s v="tier - 3"/>
    <s v="R1013"/>
    <x v="1109"/>
    <x v="1109"/>
  </r>
  <r>
    <s v="Id1111"/>
    <s v="Ms."/>
    <s v="Jennifer"/>
    <s v="Edwards"/>
    <n v="23.18"/>
    <n v="10.56"/>
    <s v="No"/>
    <s v="No"/>
    <s v="NO"/>
    <s v="No"/>
    <n v="2"/>
    <x v="2"/>
    <s v="diabetes"/>
    <s v="18-Oct-1970"/>
    <x v="33"/>
    <n v="9144.57"/>
    <s v="tier - 3"/>
    <s v="tier - 2"/>
    <s v="R1011"/>
    <x v="1110"/>
    <x v="1110"/>
  </r>
  <r>
    <s v="Id1112"/>
    <s v="Mrs"/>
    <s v=".  Laura J"/>
    <s v="Davis"/>
    <n v="32.659999999999997"/>
    <n v="8.92"/>
    <s v="No"/>
    <s v="No"/>
    <s v="NO"/>
    <s v="yes"/>
    <n v="0"/>
    <x v="0"/>
    <s v="diabetes"/>
    <s v="8-Dec-1982"/>
    <x v="23"/>
    <n v="9147.5"/>
    <s v="tier - 2"/>
    <s v="tier - 1"/>
    <s v="R1012"/>
    <x v="1111"/>
    <x v="1111"/>
  </r>
  <r>
    <s v="Id1113"/>
    <s v="Mr."/>
    <s v="Thomas"/>
    <s v="Weiler"/>
    <n v="30.78"/>
    <n v="8.6300000000000008"/>
    <s v="No"/>
    <s v="No"/>
    <s v="NO"/>
    <s v="No"/>
    <n v="0"/>
    <x v="0"/>
    <s v="diabetes"/>
    <s v="23-Aug-1990"/>
    <x v="16"/>
    <n v="9159.51"/>
    <s v="tier - 2"/>
    <s v="tier - 2"/>
    <s v="R1021"/>
    <x v="1112"/>
    <x v="1112"/>
  </r>
  <r>
    <s v="Id1114"/>
    <s v="Ms."/>
    <s v="Gisele"/>
    <s v="Schaaf"/>
    <n v="47.2"/>
    <n v="6.29"/>
    <s v="No"/>
    <s v="Yes"/>
    <s v="NO"/>
    <s v="yes"/>
    <n v="1"/>
    <x v="0"/>
    <s v="prediabetes"/>
    <s v="24-Oct-1970"/>
    <x v="33"/>
    <n v="9171.75"/>
    <s v="tier - 2"/>
    <s v="tier - 2"/>
    <s v="R1012"/>
    <x v="1113"/>
    <x v="1113"/>
  </r>
  <r>
    <s v="Id1115"/>
    <s v="Ms."/>
    <s v="Myra L"/>
    <s v="Sack"/>
    <n v="31.6"/>
    <n v="5.75"/>
    <s v="No"/>
    <s v="No"/>
    <s v="NO"/>
    <s v="No"/>
    <n v="2"/>
    <x v="0"/>
    <s v="prediabetes"/>
    <s v="29-Dec-1971"/>
    <x v="32"/>
    <n v="9174.14"/>
    <s v="tier - 3"/>
    <s v="tier - 1"/>
    <s v="R1012"/>
    <x v="1114"/>
    <x v="1114"/>
  </r>
  <r>
    <s v="Id1116"/>
    <s v="Ms."/>
    <s v="Melissa M."/>
    <s v="Chenard"/>
    <n v="33.914999999999999"/>
    <n v="6.66"/>
    <s v="No"/>
    <s v="No"/>
    <s v="NO"/>
    <s v="yes"/>
    <n v="1"/>
    <x v="0"/>
    <s v="diabetes"/>
    <s v="25-Dec-1973"/>
    <x v="29"/>
    <n v="9182.17"/>
    <s v="tier - 2"/>
    <s v="tier - 3"/>
    <s v="R1011"/>
    <x v="1115"/>
    <x v="1115"/>
  </r>
  <r>
    <s v="Id1117"/>
    <s v="Ms."/>
    <s v="Eleanor F."/>
    <s v="Williamson"/>
    <n v="23.54"/>
    <n v="5.0999999999999996"/>
    <s v="No"/>
    <s v="No"/>
    <s v="NO"/>
    <s v="No"/>
    <n v="2"/>
    <x v="2"/>
    <s v="normal"/>
    <s v="10-Sep-1976"/>
    <x v="35"/>
    <n v="9193.84"/>
    <s v="tier - 2"/>
    <s v="tier - 1"/>
    <s v="R1012"/>
    <x v="1116"/>
    <x v="1116"/>
  </r>
  <r>
    <s v="Id1118"/>
    <s v="Ms."/>
    <s v="Elizabeth"/>
    <s v="Dollas"/>
    <n v="27.074999999999999"/>
    <n v="4.41"/>
    <s v="No"/>
    <s v="No"/>
    <s v="NO"/>
    <s v="No"/>
    <n v="2"/>
    <x v="1"/>
    <s v="normal"/>
    <s v="25-Dec-1986"/>
    <x v="18"/>
    <n v="9210.06"/>
    <s v="tier - 2"/>
    <s v="tier - 3"/>
    <s v="R1021"/>
    <x v="1117"/>
    <x v="1117"/>
  </r>
  <r>
    <s v="Id1119"/>
    <s v="Mr."/>
    <s v="Kenneth"/>
    <s v="Sprague"/>
    <n v="25.8"/>
    <n v="5.52"/>
    <s v="No"/>
    <s v="No"/>
    <s v="NO"/>
    <s v="yes"/>
    <n v="0"/>
    <x v="1"/>
    <s v="normal"/>
    <s v="5-Dec-1981"/>
    <x v="19"/>
    <n v="9222.4"/>
    <s v="tier - 2"/>
    <s v="tier - 3"/>
    <s v="R1019"/>
    <x v="1118"/>
    <x v="1118"/>
  </r>
  <r>
    <s v="Id1120"/>
    <s v="Mr."/>
    <s v="Robert G."/>
    <s v="Michell"/>
    <n v="36.1"/>
    <n v="4.62"/>
    <s v="No"/>
    <s v="Yes"/>
    <s v="NO"/>
    <s v="yes"/>
    <n v="1"/>
    <x v="0"/>
    <s v="normal"/>
    <s v="6-Dec-1975"/>
    <x v="31"/>
    <n v="9225.26"/>
    <s v="tier - 3"/>
    <s v="tier - 3"/>
    <s v="R1015"/>
    <x v="1119"/>
    <x v="1119"/>
  </r>
  <r>
    <s v="Id1121"/>
    <s v="Mr."/>
    <s v="Thomas C."/>
    <s v="Datwyler"/>
    <n v="30.495000000000001"/>
    <n v="5.74"/>
    <s v="No"/>
    <s v="Yes"/>
    <s v="NO"/>
    <s v="yes"/>
    <n v="1"/>
    <x v="0"/>
    <s v="prediabetes"/>
    <s v="5-Oct-1980"/>
    <x v="24"/>
    <n v="9247.94"/>
    <s v="tier - 2"/>
    <s v="tier - 1"/>
    <s v="R1021"/>
    <x v="1120"/>
    <x v="1120"/>
  </r>
  <r>
    <s v="Id1122"/>
    <s v="Mr."/>
    <s v="Matthew J."/>
    <s v="Mead"/>
    <n v="21.4"/>
    <n v="6.3"/>
    <s v="No"/>
    <s v="Yes"/>
    <s v="NO"/>
    <s v="yes"/>
    <n v="1"/>
    <x v="2"/>
    <s v="prediabetes"/>
    <s v="21-Aug-1974"/>
    <x v="28"/>
    <n v="9249.5"/>
    <s v="tier - 2"/>
    <s v="tier - 1"/>
    <s v="R1012"/>
    <x v="1121"/>
    <x v="1121"/>
  </r>
  <r>
    <s v="Id1123"/>
    <s v="Ms."/>
    <s v="Mallory D."/>
    <s v="Kennedy"/>
    <n v="32.299999999999997"/>
    <n v="10.27"/>
    <s v="No"/>
    <s v="No"/>
    <s v="NO"/>
    <s v="No"/>
    <n v="0"/>
    <x v="0"/>
    <s v="diabetes"/>
    <s v="6-Aug-1971"/>
    <x v="32"/>
    <n v="9264.7999999999993"/>
    <s v="tier - 2"/>
    <s v="tier - 1"/>
    <s v="R1011"/>
    <x v="1122"/>
    <x v="1122"/>
  </r>
  <r>
    <s v="Id1124"/>
    <s v="Mr."/>
    <s v="Christopher D."/>
    <s v="Czech"/>
    <n v="29.78"/>
    <n v="5.85"/>
    <s v="No"/>
    <s v="Yes"/>
    <s v="NO"/>
    <s v="No"/>
    <n v="1"/>
    <x v="1"/>
    <s v="prediabetes"/>
    <s v="27-Oct-1973"/>
    <x v="29"/>
    <n v="9282.48"/>
    <s v="tier - 3"/>
    <s v="tier - 2"/>
    <s v="R1016"/>
    <x v="1123"/>
    <x v="1123"/>
  </r>
  <r>
    <s v="Id1125"/>
    <s v="Mrs"/>
    <s v=".  Jamie"/>
    <s v="O'Brien"/>
    <n v="34.76"/>
    <n v="5.92"/>
    <s v="No"/>
    <s v="No"/>
    <s v="NO"/>
    <s v="yes"/>
    <n v="1"/>
    <x v="0"/>
    <s v="prediabetes"/>
    <s v="2-Jul-1971"/>
    <x v="32"/>
    <n v="9283.56"/>
    <s v="tier - 2"/>
    <s v="tier - 3"/>
    <s v="R1013"/>
    <x v="1124"/>
    <x v="1124"/>
  </r>
  <r>
    <s v="Id1126"/>
    <s v="Ms."/>
    <s v="Ariell"/>
    <s v="Bachman"/>
    <n v="18.335000000000001"/>
    <n v="10.01"/>
    <s v="No"/>
    <s v="No"/>
    <s v="NO"/>
    <s v="yes"/>
    <n v="2"/>
    <x v="3"/>
    <s v="diabetes"/>
    <s v="26-Nov-1969"/>
    <x v="34"/>
    <n v="9285.8700000000008"/>
    <s v="tier - 2"/>
    <s v="tier - 3"/>
    <s v="R1013"/>
    <x v="1125"/>
    <x v="1125"/>
  </r>
  <r>
    <s v="Id1127"/>
    <s v="Mr."/>
    <s v="Christopher"/>
    <s v="Bednar"/>
    <n v="32.299999999999997"/>
    <n v="9.59"/>
    <s v="No"/>
    <s v="No"/>
    <s v="NO"/>
    <s v="No"/>
    <n v="0"/>
    <x v="0"/>
    <s v="diabetes"/>
    <s v="16-Oct-1973"/>
    <x v="29"/>
    <n v="9288.0300000000007"/>
    <s v="tier - 2"/>
    <s v="tier - 3"/>
    <s v="R1018"/>
    <x v="1126"/>
    <x v="1126"/>
  </r>
  <r>
    <s v="Id1128"/>
    <s v="Mr."/>
    <s v="Ryan"/>
    <s v="Daye"/>
    <n v="27.74"/>
    <n v="10.37"/>
    <s v="No"/>
    <s v="No"/>
    <s v="NO"/>
    <s v="No"/>
    <n v="0"/>
    <x v="1"/>
    <s v="diabetes"/>
    <s v="18-Sep-1973"/>
    <x v="29"/>
    <n v="9290.14"/>
    <s v="tier - 3"/>
    <s v="tier - 3"/>
    <s v="R1016"/>
    <x v="1127"/>
    <x v="1127"/>
  </r>
  <r>
    <s v="Id1129"/>
    <s v="Mr."/>
    <s v="Thomas B."/>
    <s v="Clarke"/>
    <n v="24"/>
    <n v="4.01"/>
    <s v="No"/>
    <s v="No"/>
    <s v="NO"/>
    <s v="yes"/>
    <n v="1"/>
    <x v="2"/>
    <s v="normal"/>
    <s v="3-Nov-1976"/>
    <x v="35"/>
    <n v="9301.89"/>
    <s v="tier - 2"/>
    <s v="tier - 1"/>
    <s v="R1012"/>
    <x v="1128"/>
    <x v="1128"/>
  </r>
  <r>
    <s v="Id1130"/>
    <s v="Ms."/>
    <s v="Katie"/>
    <s v="Koren"/>
    <n v="31.78"/>
    <n v="4.24"/>
    <s v="No"/>
    <s v="Yes"/>
    <s v="NO"/>
    <s v="yes"/>
    <n v="1"/>
    <x v="0"/>
    <s v="normal"/>
    <s v="16-Oct-1973"/>
    <x v="29"/>
    <n v="9304.7000000000007"/>
    <s v="tier - 3"/>
    <s v="tier - 3"/>
    <s v="R1013"/>
    <x v="1129"/>
    <x v="1129"/>
  </r>
  <r>
    <s v="Id1131"/>
    <s v="Mrs"/>
    <s v=".  Rachelle L"/>
    <s v="Kuramoto"/>
    <n v="32.25"/>
    <n v="5.36"/>
    <s v="No"/>
    <s v="No"/>
    <s v="NO"/>
    <s v="yes"/>
    <n v="0"/>
    <x v="0"/>
    <s v="normal"/>
    <s v="8-Jun-1963"/>
    <x v="41"/>
    <n v="9310.81"/>
    <s v="tier - 3"/>
    <s v="tier - 1"/>
    <s v="R1013"/>
    <x v="1130"/>
    <x v="1130"/>
  </r>
  <r>
    <s v="Id1132"/>
    <s v="Ms."/>
    <s v="Colleen"/>
    <s v="Lynn"/>
    <n v="30.114999999999998"/>
    <n v="4.99"/>
    <s v="No"/>
    <s v="No"/>
    <s v="NO"/>
    <s v="No"/>
    <n v="2"/>
    <x v="0"/>
    <s v="normal"/>
    <s v="12-Oct-1977"/>
    <x v="26"/>
    <n v="9315.41"/>
    <s v="tier - 2"/>
    <s v="tier - 1"/>
    <s v="R1024"/>
    <x v="1131"/>
    <x v="1131"/>
  </r>
  <r>
    <s v="Id1133"/>
    <s v="Mr."/>
    <s v="Gregory A"/>
    <s v="Dierksen"/>
    <n v="22.41"/>
    <n v="8.68"/>
    <s v="No"/>
    <s v="No"/>
    <s v="NO"/>
    <s v="No"/>
    <n v="0"/>
    <x v="2"/>
    <s v="diabetes"/>
    <s v="9-Jul-1988"/>
    <x v="15"/>
    <n v="9320.26"/>
    <s v="tier - 2"/>
    <s v="tier - 1"/>
    <s v="R1012"/>
    <x v="1132"/>
    <x v="1132"/>
  </r>
  <r>
    <s v="Id1134"/>
    <s v="Ms."/>
    <s v="Lara"/>
    <s v="Zoeller"/>
    <n v="45.72"/>
    <n v="4.2300000000000004"/>
    <s v="No"/>
    <s v="No"/>
    <s v="NO"/>
    <s v="yes"/>
    <n v="0"/>
    <x v="0"/>
    <s v="normal"/>
    <s v="12-Oct-1996"/>
    <x v="8"/>
    <n v="9338.61"/>
    <s v="tier - 2"/>
    <s v="tier - 1"/>
    <s v="R1026"/>
    <x v="1133"/>
    <x v="1133"/>
  </r>
  <r>
    <s v="Id1135"/>
    <s v="Ms."/>
    <s v="Megan"/>
    <s v="Flesch"/>
    <n v="25"/>
    <n v="5.32"/>
    <s v="No"/>
    <s v="No"/>
    <s v="NO"/>
    <s v="yes"/>
    <n v="2"/>
    <x v="1"/>
    <s v="normal"/>
    <s v="1-Jul-1988"/>
    <x v="15"/>
    <n v="9344.2000000000007"/>
    <s v="tier - 2"/>
    <s v="tier - 1"/>
    <s v="R1021"/>
    <x v="1134"/>
    <x v="1134"/>
  </r>
  <r>
    <s v="Id1136"/>
    <s v="Ms."/>
    <s v="Sara"/>
    <s v="Maltby"/>
    <n v="39.5"/>
    <n v="6.66"/>
    <s v="No"/>
    <s v="No"/>
    <s v="NO"/>
    <s v="No"/>
    <n v="0"/>
    <x v="0"/>
    <s v="diabetes"/>
    <s v="8-Oct-1971"/>
    <x v="32"/>
    <n v="9361.33"/>
    <s v="tier - 3"/>
    <s v="tier - 1"/>
    <s v="R1016"/>
    <x v="1135"/>
    <x v="1135"/>
  </r>
  <r>
    <s v="Id1137"/>
    <s v="Ms."/>
    <s v="Lucie J."/>
    <s v="Custance"/>
    <n v="37.729999999999997"/>
    <n v="7.4"/>
    <s v="No"/>
    <s v="No"/>
    <s v="NO"/>
    <s v="No"/>
    <n v="0"/>
    <x v="0"/>
    <s v="diabetes"/>
    <s v="24-Nov-1969"/>
    <x v="34"/>
    <n v="9377.4500000000007"/>
    <s v="tier - 2"/>
    <s v="tier - 3"/>
    <s v="R1013"/>
    <x v="1136"/>
    <x v="1136"/>
  </r>
  <r>
    <s v="Id1138"/>
    <s v="Ms."/>
    <s v="Elizabeth S."/>
    <s v="Choi"/>
    <n v="40.659999999999997"/>
    <n v="10.08"/>
    <s v="No"/>
    <s v="No"/>
    <s v="NO"/>
    <s v="No"/>
    <n v="0"/>
    <x v="0"/>
    <s v="diabetes"/>
    <s v="26-Nov-1971"/>
    <x v="32"/>
    <n v="9377.9"/>
    <s v="tier - 2"/>
    <s v="tier - 1"/>
    <s v="R1013"/>
    <x v="1137"/>
    <x v="1137"/>
  </r>
  <r>
    <s v="Id1139"/>
    <s v="Ms."/>
    <s v="Carma S"/>
    <s v="Barnett"/>
    <n v="34.200000000000003"/>
    <n v="8.58"/>
    <s v="No"/>
    <s v="No"/>
    <s v="NO"/>
    <s v="No"/>
    <n v="0"/>
    <x v="0"/>
    <s v="diabetes"/>
    <s v="2-Dec-1975"/>
    <x v="31"/>
    <n v="9380.75"/>
    <s v="tier - 2"/>
    <s v="tier - 2"/>
    <s v="R1024"/>
    <x v="1138"/>
    <x v="1138"/>
  </r>
  <r>
    <s v="Id1140"/>
    <s v="Mr."/>
    <s v="Ryan"/>
    <s v="Proulx"/>
    <n v="46.51"/>
    <n v="5.84"/>
    <s v="No"/>
    <s v="No"/>
    <s v="NO"/>
    <s v="No"/>
    <n v="1"/>
    <x v="0"/>
    <s v="prediabetes"/>
    <s v="29-Dec-1971"/>
    <x v="32"/>
    <n v="9386.16"/>
    <s v="tier - 3"/>
    <s v="tier - 2"/>
    <s v="R1013"/>
    <x v="1139"/>
    <x v="1139"/>
  </r>
  <r>
    <s v="Id1141"/>
    <s v="Mr."/>
    <s v="Daniel"/>
    <s v="Hamilton"/>
    <n v="28.88"/>
    <n v="4.8600000000000003"/>
    <s v="No"/>
    <s v="Yes"/>
    <s v="NO"/>
    <s v="yes"/>
    <n v="1"/>
    <x v="1"/>
    <s v="normal"/>
    <s v="20-Oct-1971"/>
    <x v="32"/>
    <n v="9391.35"/>
    <s v="tier - 3"/>
    <s v="tier - 3"/>
    <s v="R1011"/>
    <x v="1140"/>
    <x v="1140"/>
  </r>
  <r>
    <s v="Id1142"/>
    <s v="Ms."/>
    <s v="Sarah"/>
    <s v="Lundine"/>
    <n v="33.914999999999999"/>
    <n v="11.52"/>
    <s v="No"/>
    <s v="No"/>
    <s v="NO"/>
    <s v="No"/>
    <n v="0"/>
    <x v="0"/>
    <s v="diabetes"/>
    <s v="17-Oct-1976"/>
    <x v="35"/>
    <n v="9411.01"/>
    <s v="tier - 2"/>
    <s v="tier - 3"/>
    <s v="R1024"/>
    <x v="1141"/>
    <x v="1141"/>
  </r>
  <r>
    <s v="Id1143"/>
    <s v="Mr."/>
    <s v="Matthew J"/>
    <s v="Paullin"/>
    <n v="24.32"/>
    <n v="6.15"/>
    <s v="No"/>
    <s v="Yes"/>
    <s v="NO"/>
    <s v="yes"/>
    <n v="1"/>
    <x v="2"/>
    <s v="prediabetes"/>
    <s v="30-Oct-1976"/>
    <x v="35"/>
    <n v="9414.92"/>
    <s v="tier - 2"/>
    <s v="tier - 2"/>
    <s v="R1011"/>
    <x v="1142"/>
    <x v="1142"/>
  </r>
  <r>
    <s v="Id1144"/>
    <s v="Ms."/>
    <s v="Francesca"/>
    <s v="Delucia"/>
    <n v="25.8"/>
    <n v="9.94"/>
    <s v="No"/>
    <s v="No"/>
    <s v="NO"/>
    <s v="No"/>
    <n v="0"/>
    <x v="1"/>
    <s v="diabetes"/>
    <s v="3-Nov-1976"/>
    <x v="35"/>
    <n v="9432.93"/>
    <s v="tier - 2"/>
    <s v="tier - 1"/>
    <s v="R1024"/>
    <x v="1143"/>
    <x v="1143"/>
  </r>
  <r>
    <s v="Id1145"/>
    <s v="Ms."/>
    <s v="Nicole"/>
    <s v="Valentine"/>
    <n v="21.56"/>
    <n v="10.56"/>
    <s v="No"/>
    <s v="No"/>
    <s v="NO"/>
    <s v="No"/>
    <n v="0"/>
    <x v="2"/>
    <s v="diabetes"/>
    <s v="27-Nov-1974"/>
    <x v="28"/>
    <n v="9447.25"/>
    <s v="tier - 2"/>
    <s v="tier - 1"/>
    <s v="R1024"/>
    <x v="1144"/>
    <x v="1144"/>
  </r>
  <r>
    <s v="Id1146"/>
    <s v="Mr."/>
    <s v="Toshiyuki"/>
    <s v="Mohara"/>
    <n v="31.6"/>
    <n v="6.79"/>
    <s v="No"/>
    <s v="No"/>
    <s v="NO"/>
    <s v="No"/>
    <n v="0"/>
    <x v="0"/>
    <s v="diabetes"/>
    <s v="8-Jun-1974"/>
    <x v="29"/>
    <n v="9447.3799999999992"/>
    <s v="tier - 2"/>
    <s v="tier - 3"/>
    <s v="R1024"/>
    <x v="1145"/>
    <x v="1145"/>
  </r>
  <r>
    <s v="Id1147"/>
    <s v="Mr."/>
    <s v="Tom L."/>
    <s v="Fairbrother"/>
    <n v="42.93"/>
    <n v="4.8"/>
    <s v="No"/>
    <s v="No"/>
    <s v="NO"/>
    <s v="No"/>
    <n v="1"/>
    <x v="0"/>
    <s v="normal"/>
    <s v="14-Nov-1987"/>
    <x v="17"/>
    <n v="9448.42"/>
    <s v="tier - 2"/>
    <s v="tier - 3"/>
    <s v="R1021"/>
    <x v="1146"/>
    <x v="1146"/>
  </r>
  <r>
    <s v="Id1148"/>
    <s v="Mr."/>
    <s v="Brian"/>
    <s v="Fagan"/>
    <n v="26.72"/>
    <n v="5.75"/>
    <s v="No"/>
    <s v="No"/>
    <s v="NO"/>
    <s v="No"/>
    <n v="2"/>
    <x v="1"/>
    <s v="prediabetes"/>
    <s v="17-Jul-1979"/>
    <x v="25"/>
    <n v="9453.92"/>
    <s v="tier - 2"/>
    <s v="tier - 2"/>
    <s v="R1021"/>
    <x v="1147"/>
    <x v="1147"/>
  </r>
  <r>
    <s v="Id1149"/>
    <s v="Mr."/>
    <s v="Matthew"/>
    <s v="Toth"/>
    <n v="26.67"/>
    <n v="5.81"/>
    <s v="No"/>
    <s v="No"/>
    <s v="NO"/>
    <s v="No"/>
    <n v="2"/>
    <x v="1"/>
    <s v="prediabetes"/>
    <s v="4-Jun-1969"/>
    <x v="36"/>
    <n v="9487.64"/>
    <s v="tier - 2"/>
    <s v="tier - 2"/>
    <s v="R1013"/>
    <x v="1148"/>
    <x v="1148"/>
  </r>
  <r>
    <s v="Id1150"/>
    <s v="Ms."/>
    <s v="Julee"/>
    <s v="Guinn"/>
    <n v="42.68"/>
    <n v="9.2799999999999994"/>
    <s v="No"/>
    <s v="No"/>
    <s v="NO"/>
    <s v="No"/>
    <n v="2"/>
    <x v="0"/>
    <s v="diabetes"/>
    <s v="28-Nov-1976"/>
    <x v="35"/>
    <n v="9500.57"/>
    <s v="tier - 2"/>
    <s v="tier - 3"/>
    <s v="R1017"/>
    <x v="1149"/>
    <x v="1149"/>
  </r>
  <r>
    <s v="Id1151"/>
    <s v="Mr."/>
    <s v="Christopher M."/>
    <s v="Rogers"/>
    <n v="24.31"/>
    <n v="6.37"/>
    <s v="No"/>
    <s v="No"/>
    <s v="NO"/>
    <s v="No"/>
    <n v="0"/>
    <x v="2"/>
    <s v="prediabetes"/>
    <s v="24-Aug-1969"/>
    <x v="34"/>
    <n v="9504.31"/>
    <s v="tier - 3"/>
    <s v="tier - 2"/>
    <s v="R1013"/>
    <x v="1150"/>
    <x v="1150"/>
  </r>
  <r>
    <s v="Id1152"/>
    <s v="Mr."/>
    <s v="Ciaran"/>
    <s v="Diviney"/>
    <n v="44.75"/>
    <n v="5.09"/>
    <s v="No"/>
    <s v="No"/>
    <s v="NO"/>
    <s v="yes"/>
    <n v="0"/>
    <x v="0"/>
    <s v="normal"/>
    <s v="22-Aug-1992"/>
    <x v="0"/>
    <n v="9507.68"/>
    <s v="tier - 2"/>
    <s v="tier - 1"/>
    <s v="R1012"/>
    <x v="1151"/>
    <x v="1151"/>
  </r>
  <r>
    <s v="Id1153"/>
    <s v="Ms."/>
    <s v="Kara"/>
    <s v="Marlatt"/>
    <n v="30.78"/>
    <n v="7.94"/>
    <s v="No"/>
    <s v="No"/>
    <s v="NO"/>
    <s v="No"/>
    <n v="2"/>
    <x v="0"/>
    <s v="diabetes"/>
    <s v="29-Nov-1971"/>
    <x v="32"/>
    <n v="9528.9"/>
    <s v="tier - 2"/>
    <s v="tier - 2"/>
    <s v="R1011"/>
    <x v="1152"/>
    <x v="1152"/>
  </r>
  <r>
    <s v="Id1154"/>
    <s v="Ms."/>
    <s v="Makie"/>
    <s v="Ohler"/>
    <n v="21.86"/>
    <n v="10.95"/>
    <s v="No"/>
    <s v="No"/>
    <s v="NO"/>
    <s v="No"/>
    <n v="0"/>
    <x v="2"/>
    <s v="diabetes"/>
    <s v="21-Dec-1973"/>
    <x v="29"/>
    <n v="9538.65"/>
    <s v="tier - 2"/>
    <s v="tier - 3"/>
    <s v="R1021"/>
    <x v="1153"/>
    <x v="1153"/>
  </r>
  <r>
    <s v="Id1155"/>
    <s v="Ms."/>
    <s v="Emily E"/>
    <s v="Mossler"/>
    <n v="49.09"/>
    <n v="6.3"/>
    <s v="No"/>
    <s v="No"/>
    <s v="NO"/>
    <s v="yes"/>
    <n v="0"/>
    <x v="0"/>
    <s v="prediabetes"/>
    <s v="28-Jul-1975"/>
    <x v="31"/>
    <n v="9540.17"/>
    <s v="tier - 2"/>
    <s v="tier - 2"/>
    <s v="R1024"/>
    <x v="1154"/>
    <x v="1154"/>
  </r>
  <r>
    <s v="Id1156"/>
    <s v="Mr."/>
    <s v="Cary"/>
    <s v="Segall"/>
    <n v="47.74"/>
    <n v="8.0500000000000007"/>
    <s v="No"/>
    <s v="No"/>
    <s v="NO"/>
    <s v="yes"/>
    <n v="2"/>
    <x v="0"/>
    <s v="diabetes"/>
    <s v="22-Sep-1972"/>
    <x v="30"/>
    <n v="9541.7000000000007"/>
    <s v="tier - 2"/>
    <s v="tier - 1"/>
    <s v="R1024"/>
    <x v="1155"/>
    <x v="1155"/>
  </r>
  <r>
    <s v="Id1157"/>
    <s v="Mr."/>
    <s v="Steven"/>
    <s v="Sprieser"/>
    <n v="30.2"/>
    <n v="9.8800000000000008"/>
    <s v="No"/>
    <s v="No"/>
    <s v="NO"/>
    <s v="yes"/>
    <n v="2"/>
    <x v="0"/>
    <s v="diabetes"/>
    <s v="22-Sep-1972"/>
    <x v="30"/>
    <n v="9549.57"/>
    <s v="tier - 2"/>
    <s v="tier - 1"/>
    <s v="R1013"/>
    <x v="1156"/>
    <x v="1156"/>
  </r>
  <r>
    <s v="Id1158"/>
    <s v="Mr."/>
    <s v="Jose Antonio Sr."/>
    <s v="Blanco"/>
    <n v="33.25"/>
    <n v="7.42"/>
    <s v="No"/>
    <s v="No"/>
    <s v="NO"/>
    <s v="yes"/>
    <n v="2"/>
    <x v="0"/>
    <s v="diabetes"/>
    <s v="14-Aug-1974"/>
    <x v="28"/>
    <n v="9563.0300000000007"/>
    <s v="tier - 3"/>
    <s v="tier - 1"/>
    <s v="R1011"/>
    <x v="1157"/>
    <x v="1157"/>
  </r>
  <r>
    <s v="Id1159"/>
    <s v="Ms."/>
    <s v="Tatiana"/>
    <s v="Sheptock"/>
    <n v="26.6"/>
    <n v="8.4499999999999993"/>
    <s v="No"/>
    <s v="No"/>
    <s v="NO"/>
    <s v="yes"/>
    <n v="1"/>
    <x v="1"/>
    <s v="diabetes"/>
    <s v="1-Dec-1973"/>
    <x v="29"/>
    <n v="9566.99"/>
    <s v="tier - 2"/>
    <s v="tier - 1"/>
    <s v="R1012"/>
    <x v="1158"/>
    <x v="1158"/>
  </r>
  <r>
    <s v="Id1160"/>
    <s v="Mr."/>
    <s v="Dan T."/>
    <s v="Chruniak"/>
    <n v="26.35"/>
    <n v="6.21"/>
    <s v="No"/>
    <s v="No"/>
    <s v="NO"/>
    <s v="No"/>
    <n v="2"/>
    <x v="1"/>
    <s v="prediabetes"/>
    <s v="4-Dec-1966"/>
    <x v="37"/>
    <n v="9582.5400000000009"/>
    <s v="tier - 3"/>
    <s v="tier - 2"/>
    <s v="R1013"/>
    <x v="1159"/>
    <x v="1159"/>
  </r>
  <r>
    <s v="Id1161"/>
    <s v="Ms."/>
    <s v="Liisa A."/>
    <s v="Miller"/>
    <n v="39.994999999999997"/>
    <n v="4.6500000000000004"/>
    <s v="No"/>
    <s v="No"/>
    <s v="NO"/>
    <s v="No"/>
    <n v="0"/>
    <x v="0"/>
    <s v="normal"/>
    <s v="28-Nov-1973"/>
    <x v="29"/>
    <n v="9583.89"/>
    <s v="tier - 2"/>
    <s v="tier - 3"/>
    <s v="R1012"/>
    <x v="1160"/>
    <x v="1160"/>
  </r>
  <r>
    <s v="Id1162"/>
    <s v="Ms."/>
    <s v="Kathryn E."/>
    <s v="Theis"/>
    <n v="22.92"/>
    <n v="5.87"/>
    <s v="No"/>
    <s v="No"/>
    <s v="NO"/>
    <s v="yes"/>
    <n v="1"/>
    <x v="2"/>
    <s v="prediabetes"/>
    <s v="18-Oct-1981"/>
    <x v="19"/>
    <n v="9584.0400000000009"/>
    <s v="tier - 2"/>
    <s v="tier - 1"/>
    <s v="R1021"/>
    <x v="1161"/>
    <x v="1161"/>
  </r>
  <r>
    <s v="Id1163"/>
    <s v="Mr."/>
    <s v="Maxwell"/>
    <s v="Sadler"/>
    <n v="24.78"/>
    <n v="4.24"/>
    <s v="No"/>
    <s v="No"/>
    <s v="NO"/>
    <s v="yes"/>
    <n v="2"/>
    <x v="2"/>
    <s v="normal"/>
    <s v="15-Dec-1964"/>
    <x v="38"/>
    <n v="9597.6299999999992"/>
    <s v="tier - 3"/>
    <s v="tier - 3"/>
    <s v="R1013"/>
    <x v="1162"/>
    <x v="1162"/>
  </r>
  <r>
    <s v="Id1164"/>
    <s v="Ms."/>
    <s v="Pascale"/>
    <s v="Auger"/>
    <n v="34.07"/>
    <n v="7.81"/>
    <s v="No"/>
    <s v="No"/>
    <s v="NO"/>
    <s v="yes"/>
    <n v="0"/>
    <x v="0"/>
    <s v="diabetes"/>
    <s v="27-Dec-1972"/>
    <x v="30"/>
    <n v="9617.66"/>
    <s v="tier - 3"/>
    <s v="tier - 3"/>
    <s v="R1016"/>
    <x v="1163"/>
    <x v="1163"/>
  </r>
  <r>
    <s v="Id1165"/>
    <s v="Ms."/>
    <s v="Becca"/>
    <s v="Steadman"/>
    <n v="30.14"/>
    <n v="9.85"/>
    <s v="No"/>
    <s v="No"/>
    <s v="NO"/>
    <s v="No"/>
    <n v="0"/>
    <x v="0"/>
    <s v="diabetes"/>
    <s v="29-Aug-1982"/>
    <x v="23"/>
    <n v="9619.18"/>
    <s v="tier - 2"/>
    <s v="tier - 1"/>
    <s v="R1025"/>
    <x v="1164"/>
    <x v="1164"/>
  </r>
  <r>
    <s v="Id1166"/>
    <s v="Ms."/>
    <s v="Grace"/>
    <s v="McCarron"/>
    <n v="18.05"/>
    <n v="6.94"/>
    <s v="No"/>
    <s v="No"/>
    <s v="NO"/>
    <s v="No"/>
    <n v="0"/>
    <x v="3"/>
    <s v="diabetes"/>
    <s v="29-Oct-1975"/>
    <x v="31"/>
    <n v="9620.33"/>
    <s v="tier - 3"/>
    <s v="tier - 3"/>
    <s v="R1012"/>
    <x v="1165"/>
    <x v="1165"/>
  </r>
  <r>
    <s v="Id1167"/>
    <s v="Ms."/>
    <s v="Samantha"/>
    <s v="Roecker"/>
    <n v="37.4"/>
    <n v="11.3"/>
    <s v="No"/>
    <s v="No"/>
    <s v="NO"/>
    <s v="yes"/>
    <n v="2"/>
    <x v="0"/>
    <s v="diabetes"/>
    <s v="16-Dec-1970"/>
    <x v="33"/>
    <n v="9625.92"/>
    <s v="tier - 2"/>
    <s v="tier - 3"/>
    <s v="R1011"/>
    <x v="1166"/>
    <x v="1166"/>
  </r>
  <r>
    <s v="Id1168"/>
    <s v="Mrs"/>
    <s v=".  Nicole R."/>
    <s v="Giumarra"/>
    <n v="25.75"/>
    <n v="9.23"/>
    <s v="No"/>
    <s v="No"/>
    <s v="NO"/>
    <s v="No"/>
    <n v="0"/>
    <x v="1"/>
    <s v="diabetes"/>
    <s v="23-Jun-1998"/>
    <x v="2"/>
    <n v="9628.7900000000009"/>
    <s v="tier - 2"/>
    <s v="tier - 2"/>
    <s v="R1026"/>
    <x v="1167"/>
    <x v="1167"/>
  </r>
  <r>
    <s v="Id1169"/>
    <s v="Mr."/>
    <s v="David W"/>
    <s v="Peters"/>
    <n v="32.299999999999997"/>
    <n v="4.37"/>
    <s v="No"/>
    <s v="No"/>
    <s v="NO"/>
    <s v="No"/>
    <n v="2"/>
    <x v="0"/>
    <s v="normal"/>
    <s v="19-Dec-1979"/>
    <x v="25"/>
    <n v="9630.2999999999993"/>
    <s v="tier - 2"/>
    <s v="tier - 2"/>
    <s v="R1021"/>
    <x v="1168"/>
    <x v="1168"/>
  </r>
  <r>
    <s v="Id1170"/>
    <s v="Mr."/>
    <s v="Grant"/>
    <s v="Bower"/>
    <n v="28.61"/>
    <n v="5.76"/>
    <s v="No"/>
    <s v="Yes"/>
    <s v="NO"/>
    <s v="No"/>
    <n v="1"/>
    <x v="1"/>
    <s v="prediabetes"/>
    <s v="23-Oct-1972"/>
    <x v="30"/>
    <n v="9630.4"/>
    <s v="tier - 2"/>
    <s v="tier - 2"/>
    <s v="R1011"/>
    <x v="1169"/>
    <x v="1169"/>
  </r>
  <r>
    <s v="Id1171"/>
    <s v="Mrs"/>
    <s v=".  Sophia"/>
    <s v="Chen"/>
    <n v="45.41"/>
    <n v="4.96"/>
    <s v="No"/>
    <s v="No"/>
    <s v="NO"/>
    <s v="No"/>
    <n v="1"/>
    <x v="0"/>
    <s v="normal"/>
    <s v="22-Jun-1968"/>
    <x v="36"/>
    <n v="9630.91"/>
    <s v="tier - 3"/>
    <s v="tier - 2"/>
    <s v="R1013"/>
    <x v="1170"/>
    <x v="1170"/>
  </r>
  <r>
    <s v="Id1172"/>
    <s v="Ms."/>
    <s v="Christina"/>
    <s v="Capriccioso"/>
    <n v="31.2"/>
    <n v="11.04"/>
    <s v="No"/>
    <s v="No"/>
    <s v="NO"/>
    <s v="yes"/>
    <n v="2"/>
    <x v="0"/>
    <s v="diabetes"/>
    <s v="30-Sep-1970"/>
    <x v="33"/>
    <n v="9634.5400000000009"/>
    <s v="tier - 2"/>
    <s v="tier - 2"/>
    <s v="R1011"/>
    <x v="1171"/>
    <x v="1171"/>
  </r>
  <r>
    <s v="Id1173"/>
    <s v="Mr."/>
    <s v="Sam L."/>
    <s v="Starbuck"/>
    <n v="29.83"/>
    <n v="7.81"/>
    <s v="No"/>
    <s v="No"/>
    <s v="NO"/>
    <s v="yes"/>
    <n v="1"/>
    <x v="1"/>
    <s v="diabetes"/>
    <s v="19-Jul-1971"/>
    <x v="32"/>
    <n v="9644.25"/>
    <s v="tier - 2"/>
    <s v="tier - 1"/>
    <s v="R1012"/>
    <x v="1172"/>
    <x v="1172"/>
  </r>
  <r>
    <s v="Id1174"/>
    <s v="Mrs"/>
    <s v=".  Haley R."/>
    <s v="McMahon"/>
    <n v="29.06"/>
    <n v="4.55"/>
    <s v="No"/>
    <s v="No"/>
    <s v="NO"/>
    <s v="No"/>
    <n v="0"/>
    <x v="1"/>
    <s v="normal"/>
    <s v="8-Jul-1974"/>
    <x v="28"/>
    <n v="9653.81"/>
    <s v="tier - 2"/>
    <s v="tier - 2"/>
    <s v="R1011"/>
    <x v="1173"/>
    <x v="1173"/>
  </r>
  <r>
    <s v="Id1175"/>
    <s v="Mr."/>
    <s v="Ethan"/>
    <s v="Rissell"/>
    <n v="27.454999999999998"/>
    <n v="6.13"/>
    <s v="No"/>
    <s v="No"/>
    <s v="NO"/>
    <s v="No"/>
    <n v="2"/>
    <x v="1"/>
    <s v="prediabetes"/>
    <s v="8-Aug-1981"/>
    <x v="19"/>
    <n v="9664.34"/>
    <s v="tier - 2"/>
    <s v="tier - 3"/>
    <s v="R1011"/>
    <x v="1174"/>
    <x v="1174"/>
  </r>
  <r>
    <s v="Id1176"/>
    <s v="Mr."/>
    <s v="Andrew W"/>
    <s v="Kromroy"/>
    <n v="23.01"/>
    <n v="6.04"/>
    <s v="No"/>
    <s v="No"/>
    <s v="NO"/>
    <s v="yes"/>
    <n v="1"/>
    <x v="2"/>
    <s v="prediabetes"/>
    <s v="16-Sep-1966"/>
    <x v="37"/>
    <n v="9684.2900000000009"/>
    <s v="tier - 3"/>
    <s v="tier - 2"/>
    <s v="R1013"/>
    <x v="1175"/>
    <x v="1175"/>
  </r>
  <r>
    <s v="Id1177"/>
    <s v="Mr."/>
    <s v="Mark G"/>
    <s v="Manfredi"/>
    <n v="31.39"/>
    <n v="8.85"/>
    <s v="No"/>
    <s v="No"/>
    <s v="NO"/>
    <s v="yes"/>
    <n v="0"/>
    <x v="0"/>
    <s v="diabetes"/>
    <s v="7-Nov-1964"/>
    <x v="38"/>
    <n v="9698.42"/>
    <s v="tier - 3"/>
    <s v="tier - 3"/>
    <s v="R1013"/>
    <x v="1176"/>
    <x v="1176"/>
  </r>
  <r>
    <s v="Id1178"/>
    <s v="Ms."/>
    <s v="Kasey E."/>
    <s v="Manwaring"/>
    <n v="34.770000000000003"/>
    <n v="10.54"/>
    <s v="No"/>
    <s v="No"/>
    <s v="NO"/>
    <s v="No"/>
    <n v="2"/>
    <x v="0"/>
    <s v="diabetes"/>
    <s v="19-Sep-1977"/>
    <x v="26"/>
    <n v="9704.67"/>
    <s v="tier - 2"/>
    <s v="tier - 3"/>
    <s v="R1024"/>
    <x v="1177"/>
    <x v="1177"/>
  </r>
  <r>
    <s v="Id1179"/>
    <s v="Mr."/>
    <s v="Jeff"/>
    <s v="Tomaszewski"/>
    <n v="24.48"/>
    <n v="4.37"/>
    <s v="No"/>
    <s v="No"/>
    <s v="NO"/>
    <s v="yes"/>
    <n v="2"/>
    <x v="2"/>
    <s v="normal"/>
    <s v="10-Jul-1972"/>
    <x v="30"/>
    <n v="9710.7099999999991"/>
    <s v="tier - 2"/>
    <s v="tier - 1"/>
    <s v="R1021"/>
    <x v="1178"/>
    <x v="1178"/>
  </r>
  <r>
    <s v="Id1180"/>
    <s v="Ms."/>
    <s v="Amy"/>
    <s v="Gannon"/>
    <n v="22.61"/>
    <n v="9.6300000000000008"/>
    <s v="No"/>
    <s v="No"/>
    <s v="NO"/>
    <s v="No"/>
    <n v="2"/>
    <x v="2"/>
    <s v="diabetes"/>
    <s v="27-Jun-1975"/>
    <x v="31"/>
    <n v="9715.84"/>
    <s v="tier - 2"/>
    <s v="tier - 1"/>
    <s v="R1024"/>
    <x v="1179"/>
    <x v="1179"/>
  </r>
  <r>
    <s v="Id1181"/>
    <s v="Mr."/>
    <s v="Adam"/>
    <s v="Frye"/>
    <n v="34.299999999999997"/>
    <n v="10.37"/>
    <s v="No"/>
    <s v="No"/>
    <s v="NO"/>
    <s v="No"/>
    <n v="0"/>
    <x v="0"/>
    <s v="diabetes"/>
    <s v="12-Sep-1970"/>
    <x v="33"/>
    <n v="9722.77"/>
    <s v="tier - 3"/>
    <s v="tier - 1"/>
    <s v="R1016"/>
    <x v="1180"/>
    <x v="1180"/>
  </r>
  <r>
    <s v="Id1182"/>
    <s v="Ms."/>
    <s v="Kristin M"/>
    <s v="Jenkins"/>
    <n v="46.09"/>
    <n v="5.44"/>
    <s v="No"/>
    <s v="No"/>
    <s v="NO"/>
    <s v="No"/>
    <n v="2"/>
    <x v="0"/>
    <s v="normal"/>
    <s v="18-Aug-1970"/>
    <x v="33"/>
    <n v="9724.5300000000007"/>
    <s v="tier - 3"/>
    <s v="tier - 1"/>
    <s v="R1011"/>
    <x v="1181"/>
    <x v="1181"/>
  </r>
  <r>
    <s v="Id1183"/>
    <s v="Ms."/>
    <s v="Mary-Lynn B."/>
    <s v="Currier"/>
    <n v="44.744999999999997"/>
    <n v="5.19"/>
    <s v="No"/>
    <s v="No"/>
    <s v="NO"/>
    <s v="No"/>
    <n v="2"/>
    <x v="0"/>
    <s v="normal"/>
    <s v="4-Jul-1970"/>
    <x v="33"/>
    <n v="9748.91"/>
    <s v="tier - 2"/>
    <s v="tier - 1"/>
    <s v="R1013"/>
    <x v="1182"/>
    <x v="1182"/>
  </r>
  <r>
    <s v="Id1184"/>
    <s v="Mrs"/>
    <s v=".  Jamie A"/>
    <s v="Whittendale"/>
    <n v="26.33"/>
    <n v="11.8"/>
    <s v="No"/>
    <s v="No"/>
    <s v="NO"/>
    <s v="yes"/>
    <n v="1"/>
    <x v="1"/>
    <s v="diabetes"/>
    <s v="14-Jul-2001"/>
    <x v="3"/>
    <n v="9753.49"/>
    <s v="tier - 2"/>
    <s v="tier - 2"/>
    <s v="R1012"/>
    <x v="1183"/>
    <x v="1183"/>
  </r>
  <r>
    <s v="Id1185"/>
    <s v="Mr."/>
    <s v="Jeffrey A."/>
    <s v="Rixe"/>
    <n v="26.6"/>
    <n v="8.3800000000000008"/>
    <s v="No"/>
    <s v="No"/>
    <s v="NO"/>
    <s v="No"/>
    <n v="2"/>
    <x v="1"/>
    <s v="diabetes"/>
    <s v="5-Sep-1965"/>
    <x v="39"/>
    <n v="9764.08"/>
    <s v="tier - 3"/>
    <s v="tier - 1"/>
    <s v="R1012"/>
    <x v="1184"/>
    <x v="1184"/>
  </r>
  <r>
    <s v="Id1186"/>
    <s v="Ms."/>
    <s v="Nicole"/>
    <s v="Ballon-Landa"/>
    <n v="27.5"/>
    <n v="7.58"/>
    <s v="No"/>
    <s v="No"/>
    <s v="NO"/>
    <s v="No"/>
    <n v="0"/>
    <x v="1"/>
    <s v="diabetes"/>
    <s v="7-Jul-1973"/>
    <x v="29"/>
    <n v="9778.35"/>
    <s v="tier - 2"/>
    <s v="tier - 2"/>
    <s v="R1024"/>
    <x v="1185"/>
    <x v="1185"/>
  </r>
  <r>
    <s v="Id1187"/>
    <s v="Ms."/>
    <s v="Audrey"/>
    <s v="Zaferos"/>
    <n v="41.55"/>
    <n v="4.6100000000000003"/>
    <s v="No"/>
    <s v="No"/>
    <s v="NO"/>
    <s v="No"/>
    <n v="1"/>
    <x v="0"/>
    <s v="normal"/>
    <s v="8-Aug-1996"/>
    <x v="8"/>
    <n v="9787.32"/>
    <s v="tier - 2"/>
    <s v="tier - 3"/>
    <s v="R1023"/>
    <x v="1186"/>
    <x v="1186"/>
  </r>
  <r>
    <s v="Id1188"/>
    <s v="Mr."/>
    <s v="Jacob"/>
    <s v="Jackson"/>
    <n v="41.47"/>
    <n v="4.7"/>
    <s v="No"/>
    <s v="Yes"/>
    <s v="NO"/>
    <s v="yes"/>
    <n v="1"/>
    <x v="0"/>
    <s v="normal"/>
    <s v="7-Jun-1977"/>
    <x v="35"/>
    <n v="9788.8700000000008"/>
    <s v="tier - 3"/>
    <s v="tier - 2"/>
    <s v="R1013"/>
    <x v="1187"/>
    <x v="1187"/>
  </r>
  <r>
    <s v="Id1189"/>
    <s v="Mr."/>
    <s v="Daniel S"/>
    <s v="Evans Marke"/>
    <n v="24.795000000000002"/>
    <n v="6.05"/>
    <s v="No"/>
    <s v="No"/>
    <s v="NO"/>
    <s v="yes"/>
    <n v="0"/>
    <x v="2"/>
    <s v="prediabetes"/>
    <s v="17-Sep-1973"/>
    <x v="29"/>
    <n v="9800.89"/>
    <s v="tier - 2"/>
    <s v="tier - 1"/>
    <s v="R1013"/>
    <x v="1188"/>
    <x v="1188"/>
  </r>
  <r>
    <s v="Id1190"/>
    <s v="Mr."/>
    <s v="Marc C."/>
    <s v="Samland"/>
    <n v="29.48"/>
    <n v="5.63"/>
    <s v="No"/>
    <s v="Yes"/>
    <s v="NO"/>
    <s v="yes"/>
    <n v="1"/>
    <x v="1"/>
    <s v="normal"/>
    <s v="28-Jun-1972"/>
    <x v="30"/>
    <n v="9819.25"/>
    <s v="tier - 2"/>
    <s v="tier - 2"/>
    <s v="R1021"/>
    <x v="1189"/>
    <x v="1189"/>
  </r>
  <r>
    <s v="Id1191"/>
    <s v="Mr."/>
    <s v="Mark S"/>
    <s v="Shapiro"/>
    <n v="28.09"/>
    <n v="6.06"/>
    <s v="No"/>
    <s v="Yes"/>
    <s v="NO"/>
    <s v="No"/>
    <n v="1"/>
    <x v="1"/>
    <s v="prediabetes"/>
    <s v="26-Sep-1972"/>
    <x v="30"/>
    <n v="9836.2099999999991"/>
    <s v="tier - 2"/>
    <s v="tier - 3"/>
    <s v="R1021"/>
    <x v="1190"/>
    <x v="1190"/>
  </r>
  <r>
    <s v="Id1192"/>
    <s v="Mr."/>
    <s v="Dan"/>
    <s v="Snitzer"/>
    <n v="32.729999999999997"/>
    <n v="5.19"/>
    <s v="No"/>
    <s v="No"/>
    <s v="NO"/>
    <s v="No"/>
    <n v="1"/>
    <x v="0"/>
    <s v="normal"/>
    <s v="13-Aug-1992"/>
    <x v="0"/>
    <n v="9844.4500000000007"/>
    <s v="tier - 2"/>
    <s v="tier - 1"/>
    <s v="R1012"/>
    <x v="1191"/>
    <x v="1191"/>
  </r>
  <r>
    <s v="Id1193"/>
    <s v="Ms."/>
    <s v="Gabriela"/>
    <s v="Herra Arroyo"/>
    <n v="27.36"/>
    <n v="8.9600000000000009"/>
    <s v="No"/>
    <s v="No"/>
    <s v="NO"/>
    <s v="No"/>
    <n v="0"/>
    <x v="1"/>
    <s v="diabetes"/>
    <s v="4-Nov-1968"/>
    <x v="36"/>
    <n v="9850.43"/>
    <s v="tier - 3"/>
    <s v="tier - 3"/>
    <s v="R1011"/>
    <x v="1192"/>
    <x v="1192"/>
  </r>
  <r>
    <s v="Id1194"/>
    <s v="Ms."/>
    <s v="Amanda"/>
    <s v="Watters"/>
    <n v="27.265000000000001"/>
    <n v="11.39"/>
    <s v="No"/>
    <s v="No"/>
    <s v="NO"/>
    <s v="No"/>
    <n v="0"/>
    <x v="1"/>
    <s v="diabetes"/>
    <s v="23-Oct-1971"/>
    <x v="32"/>
    <n v="9855.1299999999992"/>
    <s v="tier - 2"/>
    <s v="tier - 3"/>
    <s v="R1013"/>
    <x v="1193"/>
    <x v="1193"/>
  </r>
  <r>
    <s v="Id1195"/>
    <s v="Ms."/>
    <s v="Dara"/>
    <s v="Steele-Belkin"/>
    <n v="48.07"/>
    <n v="4.0599999999999996"/>
    <s v="No"/>
    <s v="No"/>
    <s v="NO"/>
    <s v="yes"/>
    <n v="0"/>
    <x v="0"/>
    <s v="normal"/>
    <s v="17-Jul-1971"/>
    <x v="32"/>
    <n v="9861.0300000000007"/>
    <s v="tier - 2"/>
    <s v="tier - 2"/>
    <s v="R1011"/>
    <x v="1194"/>
    <x v="1194"/>
  </r>
  <r>
    <s v="Id1196"/>
    <s v="Ms."/>
    <s v="Rachelle R"/>
    <s v="Christensen"/>
    <n v="30.8"/>
    <n v="5.23"/>
    <s v="No"/>
    <s v="No"/>
    <s v="NO"/>
    <s v="yes"/>
    <n v="0"/>
    <x v="0"/>
    <s v="normal"/>
    <s v="20-Oct-1969"/>
    <x v="34"/>
    <n v="9863.4699999999993"/>
    <s v="tier - 3"/>
    <s v="tier - 3"/>
    <s v="R1012"/>
    <x v="1195"/>
    <x v="1195"/>
  </r>
  <r>
    <s v="Id1197"/>
    <s v="Ms."/>
    <s v="Brenda J"/>
    <s v="Hodge"/>
    <n v="32.299999999999997"/>
    <n v="5.05"/>
    <s v="No"/>
    <s v="No"/>
    <s v="NO"/>
    <s v="yes"/>
    <n v="0"/>
    <x v="0"/>
    <s v="normal"/>
    <s v="9-Nov-1971"/>
    <x v="32"/>
    <n v="9866.2999999999993"/>
    <s v="tier - 2"/>
    <s v="tier - 3"/>
    <s v="R1024"/>
    <x v="1196"/>
    <x v="1196"/>
  </r>
  <r>
    <s v="Id1198"/>
    <s v="Mr."/>
    <s v="Tim"/>
    <s v="Rusterholz"/>
    <n v="39.700000000000003"/>
    <n v="7.34"/>
    <s v="No"/>
    <s v="No"/>
    <s v="NO"/>
    <s v="No"/>
    <n v="0"/>
    <x v="0"/>
    <s v="diabetes"/>
    <s v="13-Aug-1969"/>
    <x v="34"/>
    <n v="9869.81"/>
    <s v="tier - 3"/>
    <s v="tier - 3"/>
    <s v="R1012"/>
    <x v="1197"/>
    <x v="1197"/>
  </r>
  <r>
    <s v="Id1199"/>
    <s v="Mr."/>
    <s v="Sylvain"/>
    <s v="Lafrance"/>
    <n v="35.97"/>
    <n v="8.1300000000000008"/>
    <s v="No"/>
    <s v="No"/>
    <s v="NO"/>
    <s v="No"/>
    <n v="0"/>
    <x v="0"/>
    <s v="diabetes"/>
    <s v="6-Jul-1998"/>
    <x v="2"/>
    <n v="9870.59"/>
    <s v="tier - 2"/>
    <s v="tier - 2"/>
    <s v="R1023"/>
    <x v="1198"/>
    <x v="1198"/>
  </r>
  <r>
    <s v="Id1200"/>
    <s v="Mrs"/>
    <s v=".  Lisa M"/>
    <s v="Hallis"/>
    <n v="25.86"/>
    <n v="6.68"/>
    <s v="No"/>
    <s v="No"/>
    <s v="NO"/>
    <s v="yes"/>
    <n v="1"/>
    <x v="1"/>
    <s v="diabetes"/>
    <s v="22-Dec-1971"/>
    <x v="32"/>
    <n v="9872.7000000000007"/>
    <s v="tier - 2"/>
    <s v="tier - 2"/>
    <s v="R1011"/>
    <x v="1199"/>
    <x v="1199"/>
  </r>
  <r>
    <s v="Id1201"/>
    <s v="Mr."/>
    <s v="Ryan"/>
    <s v="Marshall"/>
    <n v="30.03"/>
    <n v="11.51"/>
    <s v="No"/>
    <s v="No"/>
    <s v="NO"/>
    <s v="No"/>
    <n v="0"/>
    <x v="0"/>
    <s v="diabetes"/>
    <s v="3-Jul-1971"/>
    <x v="32"/>
    <n v="9875.68"/>
    <s v="tier - 2"/>
    <s v="tier - 3"/>
    <s v="R1024"/>
    <x v="1200"/>
    <x v="1200"/>
  </r>
  <r>
    <s v="Id1202"/>
    <s v="Mrs"/>
    <s v=".  Kaitlin M"/>
    <s v="Salowitz"/>
    <n v="25.76"/>
    <n v="6.02"/>
    <s v="No"/>
    <s v="Yes"/>
    <s v="NO"/>
    <s v="yes"/>
    <n v="1"/>
    <x v="1"/>
    <s v="prediabetes"/>
    <s v="3-Oct-1971"/>
    <x v="32"/>
    <n v="9877.61"/>
    <s v="tier - 2"/>
    <s v="tier - 1"/>
    <s v="R1013"/>
    <x v="1201"/>
    <x v="1201"/>
  </r>
  <r>
    <s v="Id1203"/>
    <s v="Mr."/>
    <s v="William R."/>
    <s v="Blake"/>
    <n v="22.42"/>
    <n v="7.96"/>
    <s v="No"/>
    <s v="No"/>
    <s v="NO"/>
    <s v="No"/>
    <n v="0"/>
    <x v="2"/>
    <s v="diabetes"/>
    <s v="8-Nov-1971"/>
    <x v="32"/>
    <n v="9880.07"/>
    <s v="tier - 2"/>
    <s v="tier - 3"/>
    <s v="R1011"/>
    <x v="1202"/>
    <x v="1202"/>
  </r>
  <r>
    <s v="Id1204"/>
    <s v="Mr."/>
    <s v="Bruce"/>
    <s v="Langerak"/>
    <n v="33.18"/>
    <n v="6.01"/>
    <s v="No"/>
    <s v="No"/>
    <s v="NO"/>
    <s v="yes"/>
    <n v="1"/>
    <x v="0"/>
    <s v="prediabetes"/>
    <s v="5-Nov-1966"/>
    <x v="37"/>
    <n v="9890.23"/>
    <s v="tier - 3"/>
    <s v="tier - 3"/>
    <s v="R1013"/>
    <x v="1203"/>
    <x v="1203"/>
  </r>
  <r>
    <s v="Id1205"/>
    <s v="Mrs"/>
    <s v=".  Veronica"/>
    <s v="Bonilla"/>
    <n v="43.04"/>
    <n v="5.9"/>
    <s v="No"/>
    <s v="No"/>
    <s v="NO"/>
    <s v="yes"/>
    <n v="0"/>
    <x v="0"/>
    <s v="prediabetes"/>
    <s v="8-Jul-1996"/>
    <x v="8"/>
    <n v="9894.69"/>
    <s v="tier - 2"/>
    <s v="tier - 3"/>
    <s v="R1012"/>
    <x v="1204"/>
    <x v="1204"/>
  </r>
  <r>
    <s v="Id1206"/>
    <s v="Mr."/>
    <s v="Warren"/>
    <s v="Ciabattoni"/>
    <n v="34.15"/>
    <n v="4.49"/>
    <s v="No"/>
    <s v="No"/>
    <s v="NO"/>
    <s v="yes"/>
    <n v="1"/>
    <x v="0"/>
    <s v="normal"/>
    <s v="17-Aug-1962"/>
    <x v="41"/>
    <n v="9907.83"/>
    <s v="tier - 3"/>
    <s v="tier - 2"/>
    <s v="R1013"/>
    <x v="1205"/>
    <x v="1205"/>
  </r>
  <r>
    <s v="Id1207"/>
    <s v="Mrs"/>
    <s v=".  Daniela"/>
    <s v="Escanero Palmer"/>
    <n v="25.78"/>
    <n v="6.25"/>
    <s v="No"/>
    <s v="No"/>
    <s v="NO"/>
    <s v="No"/>
    <n v="0"/>
    <x v="1"/>
    <s v="prediabetes"/>
    <s v="14-Sep-1972"/>
    <x v="30"/>
    <n v="9910.36"/>
    <s v="tier - 2"/>
    <s v="tier - 3"/>
    <s v="R1012"/>
    <x v="1206"/>
    <x v="1206"/>
  </r>
  <r>
    <s v="Id1208"/>
    <s v="Ms."/>
    <s v="Deirdre A"/>
    <s v="Lowe"/>
    <n v="21.02"/>
    <n v="9.6199999999999992"/>
    <s v="No"/>
    <s v="Yes"/>
    <s v="NO"/>
    <s v="yes"/>
    <n v="1"/>
    <x v="2"/>
    <s v="diabetes"/>
    <s v="19-Aug-1985"/>
    <x v="20"/>
    <n v="9930.64"/>
    <s v="tier - 2"/>
    <s v="tier - 3"/>
    <s v="R1025"/>
    <x v="1207"/>
    <x v="1207"/>
  </r>
  <r>
    <s v="Id1209"/>
    <s v="Mr."/>
    <s v="Mathias"/>
    <s v="Osmark"/>
    <n v="37.51"/>
    <n v="11.06"/>
    <s v="No"/>
    <s v="No"/>
    <s v="NO"/>
    <s v="No"/>
    <n v="2"/>
    <x v="0"/>
    <s v="diabetes"/>
    <s v="3-Dec-1983"/>
    <x v="22"/>
    <n v="9931.9599999999991"/>
    <s v="tier - 2"/>
    <s v="tier - 2"/>
    <s v="R1012"/>
    <x v="1208"/>
    <x v="1208"/>
  </r>
  <r>
    <s v="Id1210"/>
    <s v="Mr."/>
    <s v="Matthew"/>
    <s v="Lawson"/>
    <n v="25.745000000000001"/>
    <n v="6.11"/>
    <s v="No"/>
    <s v="No"/>
    <s v="NO"/>
    <s v="yes"/>
    <n v="0"/>
    <x v="1"/>
    <s v="prediabetes"/>
    <s v="11-Sep-1964"/>
    <x v="38"/>
    <n v="9933.44"/>
    <s v="tier - 3"/>
    <s v="tier - 3"/>
    <s v="R1013"/>
    <x v="1209"/>
    <x v="1209"/>
  </r>
  <r>
    <s v="Id1211"/>
    <s v="Mr."/>
    <s v="Kurt"/>
    <s v="Warwick"/>
    <n v="31.35"/>
    <n v="11.49"/>
    <s v="No"/>
    <s v="No"/>
    <s v="NO"/>
    <s v="No"/>
    <n v="2"/>
    <x v="0"/>
    <s v="diabetes"/>
    <s v="26-Dec-1971"/>
    <x v="32"/>
    <n v="9957.7199999999993"/>
    <s v="tier - 2"/>
    <s v="tier - 3"/>
    <s v="R1018"/>
    <x v="1210"/>
    <x v="1210"/>
  </r>
  <r>
    <s v="Id1212"/>
    <s v="Mr."/>
    <s v="Samuel"/>
    <s v="Magnuson"/>
    <n v="29.83"/>
    <n v="8.68"/>
    <s v="No"/>
    <s v="No"/>
    <s v="NO"/>
    <s v="No"/>
    <n v="2"/>
    <x v="1"/>
    <s v="diabetes"/>
    <s v="6-Oct-1971"/>
    <x v="32"/>
    <n v="9964.06"/>
    <s v="tier - 2"/>
    <s v="tier - 2"/>
    <s v="R1019"/>
    <x v="1211"/>
    <x v="1211"/>
  </r>
  <r>
    <s v="Id1213"/>
    <s v="Mrs"/>
    <s v=".  Emily"/>
    <s v="Marsh"/>
    <n v="25.49"/>
    <n v="5.68"/>
    <s v="No"/>
    <s v="Yes"/>
    <s v="NO"/>
    <s v="yes"/>
    <n v="1"/>
    <x v="1"/>
    <s v="normal"/>
    <s v="11-Aug-1970"/>
    <x v="33"/>
    <n v="9991.0400000000009"/>
    <s v="tier - 2"/>
    <s v="tier - 3"/>
    <s v="R1012"/>
    <x v="1212"/>
    <x v="1212"/>
  </r>
  <r>
    <s v="Id1214"/>
    <s v="Ms."/>
    <s v="Tiffany"/>
    <s v="Kari"/>
    <n v="34.1"/>
    <n v="8.4499999999999993"/>
    <s v="No"/>
    <s v="No"/>
    <s v="NO"/>
    <s v="No"/>
    <n v="0"/>
    <x v="0"/>
    <s v="diabetes"/>
    <s v="3-Jul-1988"/>
    <x v="15"/>
    <n v="10011.44"/>
    <s v="tier - 3"/>
    <s v="tier - 3"/>
    <s v="R1026"/>
    <x v="1213"/>
    <x v="1213"/>
  </r>
  <r>
    <s v="Id1215"/>
    <s v="Mr."/>
    <s v="Alex F"/>
    <s v="Standiford"/>
    <n v="25.84"/>
    <n v="8.51"/>
    <s v="No"/>
    <s v="No"/>
    <s v="NO"/>
    <s v="No"/>
    <n v="2"/>
    <x v="1"/>
    <s v="diabetes"/>
    <s v="28-Dec-1979"/>
    <x v="25"/>
    <n v="10027.15"/>
    <s v="tier - 3"/>
    <s v="tier - 1"/>
    <s v="R1021"/>
    <x v="1214"/>
    <x v="1214"/>
  </r>
  <r>
    <s v="Id1216"/>
    <s v="Ms."/>
    <s v="Alice"/>
    <s v="Sherwin"/>
    <n v="20.6"/>
    <n v="7.62"/>
    <s v="No"/>
    <s v="No"/>
    <s v="NO"/>
    <s v="No"/>
    <n v="0"/>
    <x v="2"/>
    <s v="diabetes"/>
    <s v="30-Aug-1974"/>
    <x v="28"/>
    <n v="10043.25"/>
    <s v="tier - 3"/>
    <s v="tier - 2"/>
    <s v="R1024"/>
    <x v="1215"/>
    <x v="1215"/>
  </r>
  <r>
    <s v="Id1217"/>
    <s v="Ms."/>
    <s v="Allison M."/>
    <s v="Parker"/>
    <n v="28.88"/>
    <n v="10.18"/>
    <s v="No"/>
    <s v="No"/>
    <s v="NO"/>
    <s v="No"/>
    <n v="0"/>
    <x v="1"/>
    <s v="diabetes"/>
    <s v="22-Aug-1969"/>
    <x v="34"/>
    <n v="10065.41"/>
    <s v="tier - 3"/>
    <s v="tier - 2"/>
    <s v="R1011"/>
    <x v="1216"/>
    <x v="1216"/>
  </r>
  <r>
    <s v="Id1218"/>
    <s v="Mr."/>
    <s v="Johannes Fiskerstand"/>
    <s v="Blekeli"/>
    <n v="28.24"/>
    <n v="5.36"/>
    <s v="No"/>
    <s v="No"/>
    <s v="NO"/>
    <s v="No"/>
    <n v="0"/>
    <x v="1"/>
    <s v="normal"/>
    <s v="27-Oct-1969"/>
    <x v="34"/>
    <n v="10072.06"/>
    <s v="tier - 3"/>
    <s v="tier - 1"/>
    <s v="R1017"/>
    <x v="1217"/>
    <x v="1217"/>
  </r>
  <r>
    <s v="Id1219"/>
    <s v="Mr."/>
    <s v="Stephen"/>
    <s v="Vangampleare"/>
    <n v="25.46"/>
    <n v="11.78"/>
    <s v="No"/>
    <s v="No"/>
    <s v="NO"/>
    <s v="yes"/>
    <n v="1"/>
    <x v="1"/>
    <s v="diabetes"/>
    <s v="3-Jul-1969"/>
    <x v="34"/>
    <n v="10085.85"/>
    <s v="tier - 3"/>
    <s v="tier - 3"/>
    <s v="R1011"/>
    <x v="1218"/>
    <x v="1218"/>
  </r>
  <r>
    <s v="Id1220"/>
    <s v="Mr."/>
    <s v="Jon M"/>
    <s v="Hiatt"/>
    <n v="29.64"/>
    <n v="10.82"/>
    <s v="No"/>
    <s v="No"/>
    <s v="NO"/>
    <s v="yes"/>
    <n v="0"/>
    <x v="1"/>
    <s v="diabetes"/>
    <s v="19-Dec-1976"/>
    <x v="35"/>
    <n v="10096.969999999999"/>
    <s v="tier - 3"/>
    <s v="tier - 2"/>
    <s v="R1011"/>
    <x v="1219"/>
    <x v="1219"/>
  </r>
  <r>
    <s v="Id1221"/>
    <s v="Mr."/>
    <s v="Fasil"/>
    <s v="Tadesse"/>
    <n v="31.27"/>
    <n v="7.73"/>
    <s v="No"/>
    <s v="No"/>
    <s v="NO"/>
    <s v="yes"/>
    <n v="1"/>
    <x v="0"/>
    <s v="diabetes"/>
    <s v="19-Oct-1972"/>
    <x v="30"/>
    <n v="10106.129999999999"/>
    <s v="tier - 3"/>
    <s v="tier - 1"/>
    <s v="R1024"/>
    <x v="1220"/>
    <x v="1220"/>
  </r>
  <r>
    <s v="Id1222"/>
    <s v="Ms."/>
    <s v="Megan C."/>
    <s v="Jaswell"/>
    <n v="19.95"/>
    <n v="6.24"/>
    <s v="No"/>
    <s v="No"/>
    <s v="NO"/>
    <s v="yes"/>
    <n v="0"/>
    <x v="2"/>
    <s v="prediabetes"/>
    <s v="8-Aug-1972"/>
    <x v="30"/>
    <n v="10107.219999999999"/>
    <s v="tier - 3"/>
    <s v="tier - 1"/>
    <s v="R1013"/>
    <x v="1221"/>
    <x v="1221"/>
  </r>
  <r>
    <s v="Id1223"/>
    <s v="Ms."/>
    <s v="Lisa J."/>
    <s v="Phillips-Cook"/>
    <n v="21.3"/>
    <n v="10.42"/>
    <s v="No"/>
    <s v="No"/>
    <s v="NO"/>
    <s v="No"/>
    <n v="2"/>
    <x v="2"/>
    <s v="diabetes"/>
    <s v="2-Jul-1975"/>
    <x v="31"/>
    <n v="10115.01"/>
    <s v="tier - 3"/>
    <s v="tier - 3"/>
    <s v="R1012"/>
    <x v="1222"/>
    <x v="1222"/>
  </r>
  <r>
    <s v="Id1224"/>
    <s v="Mr."/>
    <s v="Doron P"/>
    <s v="Clark"/>
    <n v="31.635000000000002"/>
    <n v="11.11"/>
    <s v="No"/>
    <s v="No"/>
    <s v="NO"/>
    <s v="No"/>
    <n v="0"/>
    <x v="0"/>
    <s v="diabetes"/>
    <s v="16-Nov-1972"/>
    <x v="30"/>
    <n v="10118.42"/>
    <s v="tier - 3"/>
    <s v="tier - 3"/>
    <s v="R1011"/>
    <x v="1223"/>
    <x v="1223"/>
  </r>
  <r>
    <s v="Id1225"/>
    <s v="Ms."/>
    <s v="Katharina"/>
    <s v="Wang"/>
    <n v="23.9"/>
    <n v="7.67"/>
    <s v="No"/>
    <s v="No"/>
    <s v="NO"/>
    <s v="yes"/>
    <n v="2"/>
    <x v="2"/>
    <s v="diabetes"/>
    <s v="5-Sep-1997"/>
    <x v="6"/>
    <n v="10139.84"/>
    <s v="tier - 3"/>
    <s v="tier - 2"/>
    <s v="R1012"/>
    <x v="1224"/>
    <x v="1224"/>
  </r>
  <r>
    <s v="Id1226"/>
    <s v="Mr."/>
    <s v="Carl"/>
    <s v="Desruisseaux"/>
    <n v="34.15"/>
    <n v="6.15"/>
    <s v="No"/>
    <s v="No"/>
    <s v="NO"/>
    <s v="No"/>
    <n v="0"/>
    <x v="0"/>
    <s v="prediabetes"/>
    <s v="30-Dec-1974"/>
    <x v="28"/>
    <n v="10141.14"/>
    <s v="tier - 3"/>
    <s v="tier - 1"/>
    <s v="R1016"/>
    <x v="1225"/>
    <x v="1225"/>
  </r>
  <r>
    <s v="Id1227"/>
    <s v="Ms."/>
    <s v="Kelsey J."/>
    <s v="Ripp"/>
    <n v="28.71"/>
    <n v="5.71"/>
    <s v="No"/>
    <s v="No"/>
    <s v="NO"/>
    <s v="No"/>
    <n v="0"/>
    <x v="1"/>
    <s v="prediabetes"/>
    <s v="12-Jun-1981"/>
    <x v="19"/>
    <n v="10146.129999999999"/>
    <s v="tier - 3"/>
    <s v="tier - 1"/>
    <s v="R1025"/>
    <x v="1226"/>
    <x v="1226"/>
  </r>
  <r>
    <s v="Id1228"/>
    <s v="Mr."/>
    <s v="Stephen A."/>
    <s v="Harris"/>
    <n v="36.700000000000003"/>
    <n v="8.6999999999999993"/>
    <s v="No"/>
    <s v="No"/>
    <s v="NO"/>
    <s v="yes"/>
    <n v="2"/>
    <x v="0"/>
    <s v="diabetes"/>
    <s v="13-Oct-1973"/>
    <x v="29"/>
    <n v="10156.780000000001"/>
    <s v="tier - 3"/>
    <s v="tier - 2"/>
    <s v="R1012"/>
    <x v="1227"/>
    <x v="1227"/>
  </r>
  <r>
    <s v="Id1229"/>
    <s v="Mr."/>
    <s v="Dan"/>
    <s v="Shafer"/>
    <n v="34.1"/>
    <n v="9.0399999999999991"/>
    <s v="No"/>
    <s v="No"/>
    <s v="NO"/>
    <s v="yes"/>
    <n v="2"/>
    <x v="0"/>
    <s v="diabetes"/>
    <s v="10-Jul-1972"/>
    <x v="30"/>
    <n v="10160.870000000001"/>
    <s v="tier - 3"/>
    <s v="tier - 3"/>
    <s v="R1025"/>
    <x v="1228"/>
    <x v="1228"/>
  </r>
  <r>
    <s v="Id1230"/>
    <s v="Ms."/>
    <s v="Katie C"/>
    <s v="Hemesath"/>
    <n v="25.7"/>
    <n v="5.61"/>
    <s v="No"/>
    <s v="No"/>
    <s v="NO"/>
    <s v="No"/>
    <n v="0"/>
    <x v="1"/>
    <s v="normal"/>
    <s v="16-Oct-1985"/>
    <x v="20"/>
    <n v="10191.82"/>
    <s v="tier - 3"/>
    <s v="tier - 2"/>
    <s v="R1026"/>
    <x v="1229"/>
    <x v="1229"/>
  </r>
  <r>
    <s v="Id1231"/>
    <s v="Ms."/>
    <s v="Melissa K"/>
    <s v="Vinci"/>
    <n v="21.68"/>
    <n v="8.1199999999999992"/>
    <s v="No"/>
    <s v="No"/>
    <s v="NO"/>
    <s v="No"/>
    <n v="0"/>
    <x v="2"/>
    <s v="diabetes"/>
    <s v="24-Dec-1970"/>
    <x v="33"/>
    <n v="10197.77"/>
    <s v="tier - 3"/>
    <s v="tier - 1"/>
    <s v="R1024"/>
    <x v="1230"/>
    <x v="1230"/>
  </r>
  <r>
    <s v="Id1232"/>
    <s v="Ms."/>
    <s v="Kara H"/>
    <s v="Diamond-Husmann"/>
    <n v="25.175000000000001"/>
    <n v="4.74"/>
    <s v="No"/>
    <s v="No"/>
    <s v="NO"/>
    <s v="No"/>
    <n v="0"/>
    <x v="1"/>
    <s v="normal"/>
    <s v="26-Sep-1967"/>
    <x v="40"/>
    <n v="10214.64"/>
    <s v="tier - 3"/>
    <s v="tier - 2"/>
    <s v="R1011"/>
    <x v="1231"/>
    <x v="1231"/>
  </r>
  <r>
    <s v="Id1233"/>
    <s v="Mr."/>
    <s v="Juan Carlos"/>
    <s v="Soto"/>
    <n v="44.77"/>
    <n v="4.0599999999999996"/>
    <s v="No"/>
    <s v="No"/>
    <s v="NO"/>
    <s v="No"/>
    <n v="2"/>
    <x v="0"/>
    <s v="normal"/>
    <s v="28-Jun-1967"/>
    <x v="40"/>
    <n v="10226.280000000001"/>
    <s v="tier - 3"/>
    <s v="tier - 3"/>
    <s v="R1013"/>
    <x v="1232"/>
    <x v="1232"/>
  </r>
  <r>
    <s v="Id1234"/>
    <s v="Mr."/>
    <s v="John III"/>
    <s v="Howard"/>
    <n v="37.07"/>
    <n v="5.69"/>
    <s v="No"/>
    <s v="No"/>
    <s v="NO"/>
    <s v="No"/>
    <n v="2"/>
    <x v="0"/>
    <s v="normal"/>
    <s v="23-Sep-1968"/>
    <x v="36"/>
    <n v="10231.5"/>
    <s v="tier - 3"/>
    <s v="tier - 1"/>
    <s v="R1012"/>
    <x v="1233"/>
    <x v="1233"/>
  </r>
  <r>
    <s v="Id1235"/>
    <s v="Mrs"/>
    <s v=".  Sarah M"/>
    <s v="Patrick"/>
    <n v="39.799999999999997"/>
    <n v="5.66"/>
    <s v="No"/>
    <s v="Yes"/>
    <s v="NO"/>
    <s v="No"/>
    <n v="1"/>
    <x v="0"/>
    <s v="normal"/>
    <s v="15-Aug-1975"/>
    <x v="31"/>
    <n v="10259.129999999999"/>
    <s v="tier - 3"/>
    <s v="tier - 2"/>
    <s v="R1011"/>
    <x v="1234"/>
    <x v="1234"/>
  </r>
  <r>
    <s v="Id1236"/>
    <s v="Mrs"/>
    <s v=".  Kristin C"/>
    <s v="Dacko"/>
    <n v="26.36"/>
    <n v="4.32"/>
    <s v="No"/>
    <s v="Yes"/>
    <s v="NO"/>
    <s v="No"/>
    <n v="1"/>
    <x v="1"/>
    <s v="normal"/>
    <s v="5-Sep-1973"/>
    <x v="29"/>
    <n v="10264.44"/>
    <s v="tier - 3"/>
    <s v="tier - 2"/>
    <s v="R1012"/>
    <x v="1235"/>
    <x v="1235"/>
  </r>
  <r>
    <s v="Id1237"/>
    <s v="Ms."/>
    <s v="Casey M."/>
    <s v="Glassey"/>
    <n v="29.925000000000001"/>
    <n v="8.2899999999999991"/>
    <s v="No"/>
    <s v="No"/>
    <s v="NO"/>
    <s v="No"/>
    <n v="2"/>
    <x v="0"/>
    <s v="diabetes"/>
    <s v="27-Nov-1973"/>
    <x v="29"/>
    <n v="10269.459999999999"/>
    <s v="tier - 3"/>
    <s v="tier - 3"/>
    <s v="R1012"/>
    <x v="1236"/>
    <x v="1236"/>
  </r>
  <r>
    <s v="Id1238"/>
    <s v="Mr."/>
    <s v="Samuel"/>
    <s v="Frechette"/>
    <n v="37.29"/>
    <n v="10.46"/>
    <s v="No"/>
    <s v="No"/>
    <s v="NO"/>
    <s v="No"/>
    <n v="0"/>
    <x v="0"/>
    <s v="diabetes"/>
    <s v="21-Jun-1970"/>
    <x v="33"/>
    <n v="10274.33"/>
    <s v="tier - 3"/>
    <s v="tier - 1"/>
    <s v="R1024"/>
    <x v="1237"/>
    <x v="1237"/>
  </r>
  <r>
    <s v="Id1239"/>
    <s v="Mr."/>
    <s v="Braulio"/>
    <s v="Benitez"/>
    <n v="30.2"/>
    <n v="11.96"/>
    <s v="No"/>
    <s v="No"/>
    <s v="NO"/>
    <s v="No"/>
    <n v="0"/>
    <x v="0"/>
    <s v="diabetes"/>
    <s v="14-Sep-1988"/>
    <x v="15"/>
    <n v="10276.99"/>
    <s v="tier - 3"/>
    <s v="tier - 1"/>
    <s v="R1021"/>
    <x v="1238"/>
    <x v="1238"/>
  </r>
  <r>
    <s v="Id1240"/>
    <s v="Ms."/>
    <s v="Anne-Marie"/>
    <s v="Gauthier"/>
    <n v="24.225000000000001"/>
    <n v="4.25"/>
    <s v="No"/>
    <s v="Yes"/>
    <s v="NO"/>
    <s v="yes"/>
    <n v="1"/>
    <x v="2"/>
    <s v="normal"/>
    <s v="24-Sep-1963"/>
    <x v="42"/>
    <n v="10308.040000000001"/>
    <s v="tier - 3"/>
    <s v="tier - 1"/>
    <s v="R1013"/>
    <x v="1239"/>
    <x v="1239"/>
  </r>
  <r>
    <s v="Id1241"/>
    <s v="Mr."/>
    <s v="Samuel K."/>
    <s v="Fazioli"/>
    <n v="31.445"/>
    <n v="8.33"/>
    <s v="No"/>
    <s v="No"/>
    <s v="NO"/>
    <s v="No"/>
    <n v="0"/>
    <x v="0"/>
    <s v="diabetes"/>
    <s v="12-Jul-1962"/>
    <x v="41"/>
    <n v="10310.780000000001"/>
    <s v="tier - 3"/>
    <s v="tier - 3"/>
    <s v="R1012"/>
    <x v="1240"/>
    <x v="1240"/>
  </r>
  <r>
    <s v="Id1242"/>
    <s v="Mrs"/>
    <s v=".  Yuki"/>
    <s v="Chorney"/>
    <n v="38.880000000000003"/>
    <n v="4.29"/>
    <s v="No"/>
    <s v="No"/>
    <s v="NO"/>
    <s v="No"/>
    <n v="1"/>
    <x v="0"/>
    <s v="normal"/>
    <s v="17-Nov-1991"/>
    <x v="14"/>
    <n v="10315.91"/>
    <s v="tier - 3"/>
    <s v="tier - 2"/>
    <s v="R1012"/>
    <x v="1241"/>
    <x v="1241"/>
  </r>
  <r>
    <s v="Id1243"/>
    <s v="Mr."/>
    <s v="Rafer"/>
    <s v="Dannenhauer"/>
    <n v="43.89"/>
    <n v="6.32"/>
    <s v="No"/>
    <s v="No"/>
    <s v="NO"/>
    <s v="yes"/>
    <n v="0"/>
    <x v="0"/>
    <s v="prediabetes"/>
    <s v="21-Aug-1991"/>
    <x v="14"/>
    <n v="10322.9"/>
    <s v="tier - 3"/>
    <s v="tier - 1"/>
    <s v="R1026"/>
    <x v="1242"/>
    <x v="1242"/>
  </r>
  <r>
    <s v="Id1244"/>
    <s v="Ms."/>
    <s v="Claire"/>
    <s v="McComb"/>
    <n v="25.6"/>
    <n v="5.65"/>
    <s v="No"/>
    <s v="No"/>
    <s v="NO"/>
    <s v="No"/>
    <n v="2"/>
    <x v="1"/>
    <s v="normal"/>
    <s v="1-Dec-1970"/>
    <x v="33"/>
    <n v="10325.209999999999"/>
    <s v="tier - 3"/>
    <s v="tier - 3"/>
    <s v="R1011"/>
    <x v="1243"/>
    <x v="1243"/>
  </r>
  <r>
    <s v="Id1245"/>
    <s v="Ms."/>
    <s v="Erynn J."/>
    <s v="Blake"/>
    <n v="29.545000000000002"/>
    <n v="8.41"/>
    <s v="No"/>
    <s v="No"/>
    <s v="NO"/>
    <s v="yes"/>
    <n v="1"/>
    <x v="1"/>
    <s v="diabetes"/>
    <s v="21-Jul-1982"/>
    <x v="23"/>
    <n v="10329.06"/>
    <s v="tier - 3"/>
    <s v="tier - 1"/>
    <s v="R1021"/>
    <x v="1244"/>
    <x v="1244"/>
  </r>
  <r>
    <s v="Id1246"/>
    <s v="Mr."/>
    <s v="Mahesh"/>
    <s v="Sambasivam"/>
    <n v="23.25"/>
    <n v="11.96"/>
    <s v="No"/>
    <s v="No"/>
    <s v="NO"/>
    <s v="yes"/>
    <n v="0"/>
    <x v="2"/>
    <s v="diabetes"/>
    <s v="19-Jul-1968"/>
    <x v="36"/>
    <n v="10338.93"/>
    <s v="tier - 3"/>
    <s v="tier - 1"/>
    <s v="R1013"/>
    <x v="1245"/>
    <x v="1245"/>
  </r>
  <r>
    <s v="Id1247"/>
    <s v="Mr."/>
    <s v="Stanley"/>
    <s v="Maina"/>
    <n v="43.95"/>
    <n v="5.17"/>
    <s v="No"/>
    <s v="Yes"/>
    <s v="NO"/>
    <s v="yes"/>
    <n v="1"/>
    <x v="0"/>
    <s v="normal"/>
    <s v="8-Aug-1973"/>
    <x v="29"/>
    <n v="10345.93"/>
    <s v="tier - 3"/>
    <s v="tier - 2"/>
    <s v="R1021"/>
    <x v="1246"/>
    <x v="1246"/>
  </r>
  <r>
    <s v="Id1248"/>
    <s v="Mr."/>
    <s v="Gregory"/>
    <s v="Keshian"/>
    <n v="21.85"/>
    <n v="8.76"/>
    <s v="No"/>
    <s v="No"/>
    <s v="NO"/>
    <s v="No"/>
    <n v="0"/>
    <x v="2"/>
    <s v="diabetes"/>
    <s v="29-Sep-1974"/>
    <x v="28"/>
    <n v="10352.48"/>
    <s v="tier - 3"/>
    <s v="tier - 1"/>
    <s v="R1012"/>
    <x v="1247"/>
    <x v="1247"/>
  </r>
  <r>
    <s v="Id1249"/>
    <s v="Mr."/>
    <s v="Eric"/>
    <s v="Maas"/>
    <n v="25.73"/>
    <n v="7.99"/>
    <s v="No"/>
    <s v="No"/>
    <s v="NO"/>
    <s v="No"/>
    <n v="2"/>
    <x v="1"/>
    <s v="diabetes"/>
    <s v="17-Jun-1969"/>
    <x v="34"/>
    <n v="10355.64"/>
    <s v="tier - 3"/>
    <s v="tier - 1"/>
    <s v="R1012"/>
    <x v="1248"/>
    <x v="1248"/>
  </r>
  <r>
    <s v="Id1250"/>
    <s v="Ms."/>
    <s v="Rachel M"/>
    <s v="Sinasac"/>
    <n v="32.229999999999997"/>
    <n v="8.59"/>
    <s v="No"/>
    <s v="No"/>
    <s v="NO"/>
    <s v="No"/>
    <n v="0"/>
    <x v="0"/>
    <s v="diabetes"/>
    <s v="6-Sep-1971"/>
    <x v="32"/>
    <n v="10356.67"/>
    <s v="tier - 3"/>
    <s v="tier - 1"/>
    <s v="R1025"/>
    <x v="1249"/>
    <x v="1249"/>
  </r>
  <r>
    <s v="Id1251"/>
    <s v="Mr."/>
    <s v="Fritz"/>
    <s v="Van De Kamp"/>
    <n v="32.204999999999998"/>
    <n v="6.14"/>
    <s v="No"/>
    <s v="No"/>
    <s v="NO"/>
    <s v="No"/>
    <n v="2"/>
    <x v="0"/>
    <s v="prediabetes"/>
    <s v="29-Sep-1973"/>
    <x v="29"/>
    <n v="10370.91"/>
    <s v="tier - 3"/>
    <s v="tier - 3"/>
    <s v="R1024"/>
    <x v="1250"/>
    <x v="1250"/>
  </r>
  <r>
    <s v="Id1252"/>
    <s v="Mr."/>
    <s v="Brad"/>
    <s v="Ruffo"/>
    <n v="26.41"/>
    <n v="4.08"/>
    <s v="No"/>
    <s v="No"/>
    <s v="NO"/>
    <s v="No"/>
    <n v="2"/>
    <x v="1"/>
    <s v="normal"/>
    <s v="19-Sep-1973"/>
    <x v="29"/>
    <n v="10381.48"/>
    <s v="tier - 3"/>
    <s v="tier - 3"/>
    <s v="R1013"/>
    <x v="1251"/>
    <x v="1251"/>
  </r>
  <r>
    <s v="Id1253"/>
    <s v="Ms."/>
    <s v="Claire M"/>
    <s v="Long"/>
    <n v="30.2"/>
    <n v="6.25"/>
    <s v="No"/>
    <s v="No"/>
    <s v="NO"/>
    <s v="yes"/>
    <n v="0"/>
    <x v="0"/>
    <s v="prediabetes"/>
    <s v="7-Jul-1969"/>
    <x v="34"/>
    <n v="10403.27"/>
    <s v="tier - 3"/>
    <s v="tier - 2"/>
    <s v="R1020"/>
    <x v="1252"/>
    <x v="1252"/>
  </r>
  <r>
    <s v="Id1254"/>
    <s v="Mrs"/>
    <s v=".  Jennifer"/>
    <s v="Rohde"/>
    <n v="31.26"/>
    <n v="5.94"/>
    <s v="No"/>
    <s v="No"/>
    <s v="NO"/>
    <s v="yes"/>
    <n v="1"/>
    <x v="0"/>
    <s v="prediabetes"/>
    <s v="5-Jun-1975"/>
    <x v="28"/>
    <n v="10407.09"/>
    <s v="tier - 3"/>
    <s v="tier - 1"/>
    <s v="R1015"/>
    <x v="1253"/>
    <x v="1253"/>
  </r>
  <r>
    <s v="Id1255"/>
    <s v="Ms."/>
    <s v="Maria S."/>
    <s v="Bonzi"/>
    <n v="33.725000000000001"/>
    <n v="6.45"/>
    <s v="No"/>
    <s v="No"/>
    <s v="NO"/>
    <s v="yes"/>
    <n v="0"/>
    <x v="0"/>
    <s v="diabetes"/>
    <s v="24-Oct-1980"/>
    <x v="24"/>
    <n v="10407.98"/>
    <s v="tier - 3"/>
    <s v="tier - 1"/>
    <s v="R1021"/>
    <x v="1254"/>
    <x v="1254"/>
  </r>
  <r>
    <s v="Id1256"/>
    <s v="Ms."/>
    <s v="Katherine E"/>
    <s v="Moore"/>
    <n v="28.9"/>
    <n v="5.74"/>
    <s v="No"/>
    <s v="No"/>
    <s v="NO"/>
    <s v="yes"/>
    <n v="0"/>
    <x v="1"/>
    <s v="prediabetes"/>
    <s v="11-Oct-1973"/>
    <x v="29"/>
    <n v="10419.59"/>
    <s v="tier - 3"/>
    <s v="tier - 2"/>
    <s v="R1025"/>
    <x v="1255"/>
    <x v="1255"/>
  </r>
  <r>
    <s v="Id1257"/>
    <s v="Mr."/>
    <s v="Michael"/>
    <s v="McGrane"/>
    <n v="45.69"/>
    <n v="4.43"/>
    <s v="No"/>
    <s v="No"/>
    <s v="NO"/>
    <s v="yes"/>
    <n v="0"/>
    <x v="0"/>
    <s v="normal"/>
    <s v="25-Nov-1979"/>
    <x v="25"/>
    <n v="10419.65"/>
    <s v="tier - 3"/>
    <s v="tier - 2"/>
    <s v="R1025"/>
    <x v="1256"/>
    <x v="1256"/>
  </r>
  <r>
    <s v="Id1258"/>
    <s v="Ms."/>
    <s v="Roxanne"/>
    <s v="Stepnowski"/>
    <n v="21.03"/>
    <n v="6.5"/>
    <s v="No"/>
    <s v="No"/>
    <s v="NO"/>
    <s v="No"/>
    <n v="0"/>
    <x v="2"/>
    <s v="diabetes"/>
    <s v="27-Dec-1968"/>
    <x v="36"/>
    <n v="10422.92"/>
    <s v="tier - 3"/>
    <s v="tier - 1"/>
    <s v="R1017"/>
    <x v="1257"/>
    <x v="1257"/>
  </r>
  <r>
    <s v="Id1259"/>
    <s v="Mr."/>
    <s v="Israel"/>
    <s v="Merkle"/>
    <n v="37"/>
    <n v="8.75"/>
    <s v="No"/>
    <s v="No"/>
    <s v="NO"/>
    <s v="No"/>
    <n v="0"/>
    <x v="0"/>
    <s v="diabetes"/>
    <s v="23-Aug-1968"/>
    <x v="36"/>
    <n v="10435.07"/>
    <s v="tier - 3"/>
    <s v="tier - 1"/>
    <s v="R1016"/>
    <x v="1258"/>
    <x v="1258"/>
  </r>
  <r>
    <s v="Id1260"/>
    <s v="Mr."/>
    <s v="Samalya"/>
    <s v="Schaefer"/>
    <n v="25.4"/>
    <n v="11.96"/>
    <s v="No"/>
    <s v="No"/>
    <s v="NO"/>
    <s v="No"/>
    <n v="0"/>
    <x v="1"/>
    <s v="diabetes"/>
    <s v="29-Aug-1968"/>
    <x v="36"/>
    <n v="10436.1"/>
    <s v="tier - 3"/>
    <s v="tier - 3"/>
    <s v="R1011"/>
    <x v="1259"/>
    <x v="1259"/>
  </r>
  <r>
    <s v="Id1261"/>
    <s v="Mr."/>
    <s v="Peter"/>
    <s v="Vigneron"/>
    <n v="32.299999999999997"/>
    <n v="10.54"/>
    <s v="No"/>
    <s v="No"/>
    <s v="NO"/>
    <s v="No"/>
    <n v="0"/>
    <x v="0"/>
    <s v="diabetes"/>
    <s v="8-Nov-1968"/>
    <x v="36"/>
    <n v="10450.549999999999"/>
    <s v="tier - 3"/>
    <s v="tier - 1"/>
    <s v="R1011"/>
    <x v="1260"/>
    <x v="1260"/>
  </r>
  <r>
    <s v="Id1262"/>
    <s v="Ms."/>
    <s v="Alicia"/>
    <s v="Mucci"/>
    <n v="23.94"/>
    <n v="4.54"/>
    <s v="No"/>
    <s v="Yes"/>
    <s v="NO"/>
    <s v="yes"/>
    <n v="1"/>
    <x v="2"/>
    <s v="normal"/>
    <s v="14-Oct-1964"/>
    <x v="38"/>
    <n v="10455.1"/>
    <s v="tier - 3"/>
    <s v="tier - 1"/>
    <s v="R1012"/>
    <x v="1261"/>
    <x v="1261"/>
  </r>
  <r>
    <s v="Id1263"/>
    <s v="Ms."/>
    <s v="Sarah K."/>
    <s v="MacDonald"/>
    <n v="46.4"/>
    <n v="5.71"/>
    <s v="No"/>
    <s v="No"/>
    <s v="NO"/>
    <s v="No"/>
    <n v="0"/>
    <x v="0"/>
    <s v="prediabetes"/>
    <s v="3-Aug-1976"/>
    <x v="35"/>
    <n v="10455.14"/>
    <s v="tier - 3"/>
    <s v="tier - 2"/>
    <s v="R1021"/>
    <x v="1262"/>
    <x v="1262"/>
  </r>
  <r>
    <s v="Id1264"/>
    <s v="Mr."/>
    <s v="Guomin"/>
    <s v="Deng"/>
    <n v="40.375"/>
    <n v="6.25"/>
    <s v="No"/>
    <s v="No"/>
    <s v="NO"/>
    <s v="yes"/>
    <n v="0"/>
    <x v="0"/>
    <s v="prediabetes"/>
    <s v="27-Jul-1964"/>
    <x v="38"/>
    <n v="10459.19"/>
    <s v="tier - 3"/>
    <s v="tier - 1"/>
    <s v="R1013"/>
    <x v="1263"/>
    <x v="1263"/>
  </r>
  <r>
    <s v="Id1265"/>
    <s v="Mr."/>
    <s v="Javier"/>
    <s v="De Mata"/>
    <n v="28.7"/>
    <n v="9.4700000000000006"/>
    <s v="No"/>
    <s v="No"/>
    <s v="NO"/>
    <s v="No"/>
    <n v="2"/>
    <x v="1"/>
    <s v="diabetes"/>
    <s v="22-Sep-1969"/>
    <x v="34"/>
    <n v="10461.98"/>
    <s v="tier - 3"/>
    <s v="tier - 1"/>
    <s v="R1012"/>
    <x v="1264"/>
    <x v="1264"/>
  </r>
  <r>
    <s v="Id1266"/>
    <s v="Mr."/>
    <s v="Matt"/>
    <s v="Strickland"/>
    <n v="26.63"/>
    <n v="5.7"/>
    <s v="No"/>
    <s v="No"/>
    <s v="NO"/>
    <s v="No"/>
    <n v="0"/>
    <x v="1"/>
    <s v="prediabetes"/>
    <s v="28-Jun-1987"/>
    <x v="17"/>
    <n v="10464.83"/>
    <s v="tier - 3"/>
    <s v="tier - 1"/>
    <s v="R1012"/>
    <x v="1265"/>
    <x v="1265"/>
  </r>
  <r>
    <s v="Id1267"/>
    <s v="Mr."/>
    <s v="Thomas S"/>
    <s v="Cheney"/>
    <n v="22.515000000000001"/>
    <n v="11.18"/>
    <s v="No"/>
    <s v="No"/>
    <s v="NO"/>
    <s v="No"/>
    <n v="2"/>
    <x v="2"/>
    <s v="diabetes"/>
    <s v="21-Aug-1978"/>
    <x v="27"/>
    <n v="10486.55"/>
    <s v="tier - 3"/>
    <s v="tier - 3"/>
    <s v="R1025"/>
    <x v="1266"/>
    <x v="1266"/>
  </r>
  <r>
    <s v="Id1268"/>
    <s v="Ms."/>
    <s v="Martha Patricia"/>
    <s v="Godoy"/>
    <n v="36.575000000000003"/>
    <n v="10.98"/>
    <s v="No"/>
    <s v="No"/>
    <s v="NO"/>
    <s v="No"/>
    <n v="0"/>
    <x v="0"/>
    <s v="diabetes"/>
    <s v="19-Oct-1972"/>
    <x v="30"/>
    <n v="10493.95"/>
    <s v="tier - 3"/>
    <s v="tier - 1"/>
    <s v="R1012"/>
    <x v="1267"/>
    <x v="1267"/>
  </r>
  <r>
    <s v="Id1269"/>
    <s v="Ms."/>
    <s v="Alicia"/>
    <s v="Rider"/>
    <n v="23.66"/>
    <n v="5.1100000000000003"/>
    <s v="No"/>
    <s v="Yes"/>
    <s v="NO"/>
    <s v="yes"/>
    <n v="1"/>
    <x v="2"/>
    <s v="normal"/>
    <s v="25-Oct-1977"/>
    <x v="26"/>
    <n v="10495.6"/>
    <s v="tier - 3"/>
    <s v="tier - 1"/>
    <s v="R1012"/>
    <x v="1268"/>
    <x v="1268"/>
  </r>
  <r>
    <s v="Id1270"/>
    <s v="Ms."/>
    <s v="Jennifer V."/>
    <s v="Evans"/>
    <n v="18.62"/>
    <n v="10.24"/>
    <s v="No"/>
    <s v="No"/>
    <s v="NO"/>
    <s v="No"/>
    <n v="0"/>
    <x v="2"/>
    <s v="diabetes"/>
    <s v="26-Sep-1971"/>
    <x v="32"/>
    <n v="10546.48"/>
    <s v="tier - 3"/>
    <s v="tier - 3"/>
    <s v="R1011"/>
    <x v="1269"/>
    <x v="1269"/>
  </r>
  <r>
    <s v="Id1271"/>
    <s v="Mr."/>
    <s v="Michael W."/>
    <s v="Anderson"/>
    <n v="19.190000000000001"/>
    <n v="7.71"/>
    <s v="No"/>
    <s v="No"/>
    <s v="NO"/>
    <s v="yes"/>
    <n v="1"/>
    <x v="2"/>
    <s v="diabetes"/>
    <s v="29-Jun-1971"/>
    <x v="32"/>
    <n v="10560.49"/>
    <s v="tier - 3"/>
    <s v="tier - 2"/>
    <s v="R1013"/>
    <x v="1270"/>
    <x v="1270"/>
  </r>
  <r>
    <s v="Id1272"/>
    <s v="Mr."/>
    <s v="Eddie C"/>
    <s v="Walters"/>
    <n v="27.5"/>
    <n v="6.03"/>
    <s v="No"/>
    <s v="No"/>
    <s v="NO"/>
    <s v="No"/>
    <n v="0"/>
    <x v="1"/>
    <s v="prediabetes"/>
    <s v="17-Jul-1969"/>
    <x v="34"/>
    <n v="10564.88"/>
    <s v="tier - 3"/>
    <s v="tier - 1"/>
    <s v="R1024"/>
    <x v="1271"/>
    <x v="1271"/>
  </r>
  <r>
    <s v="Id1273"/>
    <s v="Mr."/>
    <s v="Maxime M"/>
    <s v="Leboeuf"/>
    <n v="27.36"/>
    <n v="5.96"/>
    <s v="No"/>
    <s v="Yes"/>
    <s v="NO"/>
    <s v="No"/>
    <n v="1"/>
    <x v="1"/>
    <s v="prediabetes"/>
    <s v="11-Dec-1966"/>
    <x v="37"/>
    <n v="10577.09"/>
    <s v="tier - 3"/>
    <s v="tier - 3"/>
    <s v="R1011"/>
    <x v="1272"/>
    <x v="1272"/>
  </r>
  <r>
    <s v="Id1274"/>
    <s v="Mr."/>
    <s v="Mark D"/>
    <s v="Scheibel"/>
    <n v="20.350000000000001"/>
    <n v="4.16"/>
    <s v="No"/>
    <s v="No"/>
    <s v="NO"/>
    <s v="No"/>
    <n v="0"/>
    <x v="2"/>
    <s v="normal"/>
    <s v="25-Dec-1969"/>
    <x v="34"/>
    <n v="10579.71"/>
    <s v="tier - 3"/>
    <s v="tier - 3"/>
    <s v="R1013"/>
    <x v="1273"/>
    <x v="1273"/>
  </r>
  <r>
    <s v="Id1275"/>
    <s v="Mr."/>
    <s v="Adam"/>
    <s v="Ritter"/>
    <n v="24.035"/>
    <n v="6.11"/>
    <s v="No"/>
    <s v="No"/>
    <s v="NO"/>
    <s v="No"/>
    <n v="0"/>
    <x v="2"/>
    <s v="prediabetes"/>
    <s v="3-Nov-1966"/>
    <x v="37"/>
    <n v="10594.23"/>
    <s v="tier - 3"/>
    <s v="tier - 3"/>
    <s v="R1013"/>
    <x v="1274"/>
    <x v="1274"/>
  </r>
  <r>
    <s v="Id1276"/>
    <s v="Mr."/>
    <s v="Justin M"/>
    <s v="Deeg"/>
    <n v="23.56"/>
    <n v="5.97"/>
    <s v="No"/>
    <s v="No"/>
    <s v="NO"/>
    <s v="No"/>
    <n v="0"/>
    <x v="2"/>
    <s v="prediabetes"/>
    <s v="29-Nov-1967"/>
    <x v="40"/>
    <n v="10594.5"/>
    <s v="tier - 3"/>
    <s v="tier - 1"/>
    <s v="R1012"/>
    <x v="1275"/>
    <x v="1275"/>
  </r>
  <r>
    <s v="Id1277"/>
    <s v="Ms."/>
    <s v="Svetlana V."/>
    <s v="Pretot"/>
    <n v="27.17"/>
    <n v="10.81"/>
    <s v="No"/>
    <s v="No"/>
    <s v="NO"/>
    <s v="No"/>
    <n v="2"/>
    <x v="1"/>
    <s v="diabetes"/>
    <s v="14-Dec-1972"/>
    <x v="30"/>
    <n v="10600.55"/>
    <s v="tier - 3"/>
    <s v="tier - 1"/>
    <s v="R1012"/>
    <x v="1276"/>
    <x v="1276"/>
  </r>
  <r>
    <s v="Id1278"/>
    <s v="Ms."/>
    <s v="Jana L"/>
    <s v="Willsey"/>
    <n v="34.32"/>
    <n v="5.7"/>
    <s v="No"/>
    <s v="Yes"/>
    <s v="NO"/>
    <s v="yes"/>
    <n v="1"/>
    <x v="0"/>
    <s v="prediabetes"/>
    <s v="20-Jul-1966"/>
    <x v="37"/>
    <n v="10601.41"/>
    <s v="tier - 3"/>
    <s v="tier - 2"/>
    <s v="R1011"/>
    <x v="1277"/>
    <x v="1277"/>
  </r>
  <r>
    <s v="Id1279"/>
    <s v="Ms."/>
    <s v="Laura"/>
    <s v="Roach"/>
    <n v="23.87"/>
    <n v="4.7699999999999996"/>
    <s v="No"/>
    <s v="Yes"/>
    <s v="NO"/>
    <s v="yes"/>
    <n v="1"/>
    <x v="2"/>
    <s v="normal"/>
    <s v="23-Jun-1967"/>
    <x v="40"/>
    <n v="10601.63"/>
    <s v="tier - 3"/>
    <s v="tier - 2"/>
    <s v="R1012"/>
    <x v="1278"/>
    <x v="1278"/>
  </r>
  <r>
    <s v="Id1280"/>
    <s v="Mr."/>
    <s v="Torrey C III"/>
    <s v="Jacobsen"/>
    <n v="30.15"/>
    <n v="4.25"/>
    <s v="No"/>
    <s v="No"/>
    <s v="NO"/>
    <s v="No"/>
    <n v="1"/>
    <x v="0"/>
    <s v="normal"/>
    <s v="2-Jul-1966"/>
    <x v="37"/>
    <n v="10602.39"/>
    <s v="tier - 3"/>
    <s v="tier - 3"/>
    <s v="R1011"/>
    <x v="1279"/>
    <x v="1279"/>
  </r>
  <r>
    <s v="Id1281"/>
    <s v="Mr."/>
    <s v="Paul"/>
    <s v="O'Hora"/>
    <n v="26.36"/>
    <n v="5.52"/>
    <s v="No"/>
    <s v="No"/>
    <s v="NO"/>
    <s v="No"/>
    <n v="0"/>
    <x v="1"/>
    <s v="normal"/>
    <s v="27-Jun-1965"/>
    <x v="39"/>
    <n v="10608.67"/>
    <s v="tier - 3"/>
    <s v="tier - 3"/>
    <s v="R1012"/>
    <x v="1280"/>
    <x v="1280"/>
  </r>
  <r>
    <s v="Id1282"/>
    <s v="Ms."/>
    <s v="Jennifer D."/>
    <s v="Amato"/>
    <n v="45.32"/>
    <n v="6.53"/>
    <s v="No"/>
    <s v="No"/>
    <s v="NO"/>
    <s v="yes"/>
    <n v="1"/>
    <x v="0"/>
    <s v="diabetes"/>
    <s v="23-Jul-1992"/>
    <x v="0"/>
    <n v="10617.04"/>
    <s v="tier - 3"/>
    <s v="tier - 3"/>
    <s v="R1026"/>
    <x v="1281"/>
    <x v="1281"/>
  </r>
  <r>
    <s v="Id1283"/>
    <s v="Mr."/>
    <s v="Erik"/>
    <s v="Reed"/>
    <n v="31.93"/>
    <n v="4.82"/>
    <s v="No"/>
    <s v="No"/>
    <s v="NO"/>
    <s v="yes"/>
    <n v="1"/>
    <x v="0"/>
    <s v="normal"/>
    <s v="6-Jul-1990"/>
    <x v="16"/>
    <n v="10620.26"/>
    <s v="tier - 3"/>
    <s v="tier - 3"/>
    <s v="R1012"/>
    <x v="1282"/>
    <x v="1282"/>
  </r>
  <r>
    <s v="Id1284"/>
    <s v="Ms."/>
    <s v="Lana J"/>
    <s v="Wegner"/>
    <n v="36"/>
    <n v="11.94"/>
    <s v="No"/>
    <s v="No"/>
    <s v="NO"/>
    <s v="yes"/>
    <n v="1"/>
    <x v="0"/>
    <s v="diabetes"/>
    <s v="8-Aug-1964"/>
    <x v="38"/>
    <n v="10627.81"/>
    <s v="tier - 3"/>
    <s v="tier - 3"/>
    <s v="R1013"/>
    <x v="1283"/>
    <x v="1283"/>
  </r>
  <r>
    <s v="Id1285"/>
    <s v="Ms."/>
    <s v="Rebecca E"/>
    <s v="Bokun"/>
    <n v="32"/>
    <n v="7.85"/>
    <s v="No"/>
    <s v="No"/>
    <s v="NO"/>
    <s v="yes"/>
    <n v="1"/>
    <x v="0"/>
    <s v="diabetes"/>
    <s v="22-Nov-1976"/>
    <x v="35"/>
    <n v="10665.44"/>
    <s v="tier - 3"/>
    <s v="tier - 2"/>
    <s v="R1021"/>
    <x v="1284"/>
    <x v="1284"/>
  </r>
  <r>
    <s v="Id1286"/>
    <s v="Ms."/>
    <s v="Katie M."/>
    <s v="Ainsley"/>
    <n v="29.37"/>
    <n v="8.01"/>
    <s v="No"/>
    <s v="No"/>
    <s v="NO"/>
    <s v="yes"/>
    <n v="1"/>
    <x v="1"/>
    <s v="diabetes"/>
    <s v="7-Sep-1962"/>
    <x v="41"/>
    <n v="10676.83"/>
    <s v="tier - 3"/>
    <s v="tier - 3"/>
    <s v="R1013"/>
    <x v="1285"/>
    <x v="1285"/>
  </r>
  <r>
    <s v="Id1287"/>
    <s v="Ms."/>
    <s v="Elizabeth A."/>
    <s v="Foster"/>
    <n v="23.6"/>
    <n v="7.4"/>
    <s v="No"/>
    <s v="No"/>
    <s v="NO"/>
    <s v="yes"/>
    <n v="1"/>
    <x v="2"/>
    <s v="diabetes"/>
    <s v="2-Aug-1977"/>
    <x v="26"/>
    <n v="10690.11"/>
    <s v="tier - 3"/>
    <s v="tier - 2"/>
    <s v="R1021"/>
    <x v="1286"/>
    <x v="1286"/>
  </r>
  <r>
    <s v="Id1288"/>
    <s v="Ms."/>
    <s v="Sarah"/>
    <s v="Overpeck"/>
    <n v="33.155000000000001"/>
    <n v="8.3800000000000008"/>
    <s v="No"/>
    <s v="No"/>
    <s v="NO"/>
    <s v="yes"/>
    <n v="0"/>
    <x v="0"/>
    <s v="diabetes"/>
    <s v="30-Sep-1976"/>
    <x v="35"/>
    <n v="10698.38"/>
    <s v="tier - 3"/>
    <s v="tier - 1"/>
    <s v="R1025"/>
    <x v="1287"/>
    <x v="1287"/>
  </r>
  <r>
    <s v="Id1289"/>
    <s v="Ms."/>
    <s v="Annie J."/>
    <s v="Levine"/>
    <n v="24.32"/>
    <n v="11.56"/>
    <s v="No"/>
    <s v="No"/>
    <s v="NO"/>
    <s v="yes"/>
    <n v="1"/>
    <x v="2"/>
    <s v="diabetes"/>
    <s v="24-Oct-1972"/>
    <x v="30"/>
    <n v="10702.64"/>
    <s v="tier - 3"/>
    <s v="tier - 3"/>
    <s v="R1013"/>
    <x v="1288"/>
    <x v="1288"/>
  </r>
  <r>
    <s v="Id1290"/>
    <s v="Ms."/>
    <s v="Annie"/>
    <s v="Jean"/>
    <n v="36.299999999999997"/>
    <n v="4.6100000000000003"/>
    <s v="No"/>
    <s v="No"/>
    <s v="NO"/>
    <s v="No"/>
    <n v="0"/>
    <x v="0"/>
    <s v="normal"/>
    <s v="30-Jul-1967"/>
    <x v="40"/>
    <n v="10704.47"/>
    <s v="tier - 3"/>
    <s v="tier - 2"/>
    <s v="R1011"/>
    <x v="1289"/>
    <x v="1289"/>
  </r>
  <r>
    <s v="Id1291"/>
    <s v="Ms."/>
    <s v="Lindsey"/>
    <s v="Wild"/>
    <n v="34.4"/>
    <n v="4.95"/>
    <s v="No"/>
    <s v="Yes"/>
    <s v="NO"/>
    <s v="No"/>
    <n v="1"/>
    <x v="0"/>
    <s v="normal"/>
    <s v="5-Oct-1967"/>
    <x v="40"/>
    <n v="10713.64"/>
    <s v="tier - 3"/>
    <s v="tier - 3"/>
    <s v="R1011"/>
    <x v="1290"/>
    <x v="1290"/>
  </r>
  <r>
    <s v="Id1292"/>
    <s v="Ms."/>
    <s v="Laura"/>
    <s v="Tabor"/>
    <n v="30.9"/>
    <n v="5.04"/>
    <s v="No"/>
    <s v="No"/>
    <s v="NO"/>
    <s v="No"/>
    <n v="0"/>
    <x v="0"/>
    <s v="normal"/>
    <s v="25-Jun-1992"/>
    <x v="0"/>
    <n v="10719.57"/>
    <s v="tier - 3"/>
    <s v="tier - 1"/>
    <s v="R1012"/>
    <x v="1291"/>
    <x v="1291"/>
  </r>
  <r>
    <s v="Id1293"/>
    <s v="Ms."/>
    <s v="Amy T"/>
    <s v="Steffen"/>
    <n v="28.6"/>
    <n v="5.42"/>
    <s v="No"/>
    <s v="No"/>
    <s v="NO"/>
    <s v="No"/>
    <n v="0"/>
    <x v="1"/>
    <s v="normal"/>
    <s v="9-Dec-1974"/>
    <x v="28"/>
    <n v="10736.87"/>
    <s v="tier - 3"/>
    <s v="tier - 1"/>
    <s v="R1016"/>
    <x v="1292"/>
    <x v="1292"/>
  </r>
  <r>
    <s v="Id1294"/>
    <s v="Ms."/>
    <s v="Katarina D"/>
    <s v="Tadich"/>
    <n v="27.83"/>
    <n v="5.39"/>
    <s v="No"/>
    <s v="No"/>
    <s v="NO"/>
    <s v="No"/>
    <n v="0"/>
    <x v="1"/>
    <s v="normal"/>
    <s v="29-Aug-1986"/>
    <x v="18"/>
    <n v="10749.02"/>
    <s v="tier - 3"/>
    <s v="tier - 1"/>
    <s v="R1026"/>
    <x v="1293"/>
    <x v="1293"/>
  </r>
  <r>
    <s v="Id1295"/>
    <s v="Mr."/>
    <s v="B.j."/>
    <s v="Christenson"/>
    <n v="39.64"/>
    <n v="6"/>
    <s v="No"/>
    <s v="Yes"/>
    <s v="NO"/>
    <s v="No"/>
    <n v="1"/>
    <x v="0"/>
    <s v="prediabetes"/>
    <s v="25-Nov-1989"/>
    <x v="13"/>
    <n v="10769.75"/>
    <s v="tier - 3"/>
    <s v="tier - 2"/>
    <s v="R1022"/>
    <x v="1294"/>
    <x v="1294"/>
  </r>
  <r>
    <s v="Id1296"/>
    <s v="Ms."/>
    <s v="Alison"/>
    <s v="Shell"/>
    <n v="38.479999999999997"/>
    <n v="6.02"/>
    <s v="No"/>
    <s v="No"/>
    <s v="NO"/>
    <s v="No"/>
    <n v="1"/>
    <x v="0"/>
    <s v="prediabetes"/>
    <s v="11-Nov-1967"/>
    <x v="40"/>
    <n v="10791.96"/>
    <s v="tier - 3"/>
    <s v="tier - 2"/>
    <s v="R1011"/>
    <x v="1295"/>
    <x v="1295"/>
  </r>
  <r>
    <s v="Id1297"/>
    <s v="Mr."/>
    <s v="Neil K."/>
    <s v="Rao"/>
    <n v="36.200000000000003"/>
    <n v="4.62"/>
    <s v="No"/>
    <s v="No"/>
    <s v="NO"/>
    <s v="No"/>
    <n v="2"/>
    <x v="0"/>
    <s v="normal"/>
    <s v="24-Dec-1999"/>
    <x v="7"/>
    <n v="10795.94"/>
    <s v="tier - 3"/>
    <s v="tier - 1"/>
    <s v="R1011"/>
    <x v="1296"/>
    <x v="1296"/>
  </r>
  <r>
    <s v="Id1298"/>
    <s v="Mrs"/>
    <s v=".  Anne Hunter"/>
    <s v="Myers"/>
    <n v="27.13"/>
    <n v="5.59"/>
    <s v="No"/>
    <s v="No"/>
    <s v="NO"/>
    <s v="No"/>
    <n v="1"/>
    <x v="1"/>
    <s v="normal"/>
    <s v="23-Oct-1967"/>
    <x v="40"/>
    <n v="10796.35"/>
    <s v="tier - 3"/>
    <s v="tier - 1"/>
    <s v="R1019"/>
    <x v="1297"/>
    <x v="1297"/>
  </r>
  <r>
    <s v="Id1299"/>
    <s v="Ms."/>
    <s v="Sandra"/>
    <s v="McLean"/>
    <n v="20.75"/>
    <n v="5.18"/>
    <s v="No"/>
    <s v="No"/>
    <s v="NO"/>
    <s v="yes"/>
    <n v="2"/>
    <x v="2"/>
    <s v="normal"/>
    <s v="28-Oct-1970"/>
    <x v="33"/>
    <n v="10797.34"/>
    <s v="tier - 3"/>
    <s v="tier - 2"/>
    <s v="R1023"/>
    <x v="1298"/>
    <x v="1298"/>
  </r>
  <r>
    <s v="Id1300"/>
    <s v="Mr."/>
    <s v="Robert"/>
    <s v="Gomez"/>
    <n v="26.6"/>
    <n v="6.29"/>
    <s v="No"/>
    <s v="No"/>
    <s v="NO"/>
    <s v="No"/>
    <n v="2"/>
    <x v="1"/>
    <s v="prediabetes"/>
    <s v="18-Dec-1970"/>
    <x v="33"/>
    <n v="10806.84"/>
    <s v="tier - 3"/>
    <s v="tier - 2"/>
    <s v="R1011"/>
    <x v="1299"/>
    <x v="1299"/>
  </r>
  <r>
    <s v="Id1301"/>
    <s v="Mr."/>
    <s v="Rodney"/>
    <s v="Hemingway"/>
    <n v="25.3"/>
    <n v="4.49"/>
    <s v="No"/>
    <s v="No"/>
    <s v="NO"/>
    <s v="No"/>
    <n v="2"/>
    <x v="1"/>
    <s v="normal"/>
    <s v="2-Oct-1967"/>
    <x v="40"/>
    <n v="10807.49"/>
    <s v="tier - 3"/>
    <s v="tier - 2"/>
    <s v="R1013"/>
    <x v="1300"/>
    <x v="1300"/>
  </r>
  <r>
    <s v="Id1302"/>
    <s v="Mr."/>
    <s v="Carl R"/>
    <s v="Pett"/>
    <n v="18.84"/>
    <n v="11.82"/>
    <s v="No"/>
    <s v="Yes"/>
    <s v="NO"/>
    <s v="yes"/>
    <n v="1"/>
    <x v="2"/>
    <s v="diabetes"/>
    <s v="28-Jul-1968"/>
    <x v="36"/>
    <n v="10825.25"/>
    <s v="tier - 3"/>
    <s v="tier - 3"/>
    <s v="R1012"/>
    <x v="1301"/>
    <x v="1301"/>
  </r>
  <r>
    <s v="Id1303"/>
    <s v="Mr."/>
    <s v="Maximilian"/>
    <s v="Meingast"/>
    <n v="19.57"/>
    <n v="7.41"/>
    <s v="No"/>
    <s v="No"/>
    <s v="NO"/>
    <s v="yes"/>
    <n v="1"/>
    <x v="2"/>
    <s v="diabetes"/>
    <s v="20-Dec-1971"/>
    <x v="32"/>
    <n v="10848.13"/>
    <s v="tier - 3"/>
    <s v="tier - 3"/>
    <s v="R1012"/>
    <x v="1302"/>
    <x v="1302"/>
  </r>
  <r>
    <s v="Id1304"/>
    <s v="Mr."/>
    <s v="Erik"/>
    <s v="McCarthy"/>
    <n v="30.495000000000001"/>
    <n v="5.97"/>
    <s v="No"/>
    <s v="No"/>
    <s v="NO"/>
    <s v="No"/>
    <n v="0"/>
    <x v="0"/>
    <s v="prediabetes"/>
    <s v="6-Sep-1994"/>
    <x v="11"/>
    <n v="10886.66"/>
    <s v="tier - 3"/>
    <s v="tier - 3"/>
    <s v="R1012"/>
    <x v="1303"/>
    <x v="1303"/>
  </r>
  <r>
    <s v="Id1305"/>
    <s v="Mr."/>
    <s v="Christopher"/>
    <s v="Boyle"/>
    <n v="30.114999999999998"/>
    <n v="5.74"/>
    <s v="No"/>
    <s v="Yes"/>
    <s v="NO"/>
    <s v="No"/>
    <n v="1"/>
    <x v="0"/>
    <s v="prediabetes"/>
    <s v="13-Nov-1968"/>
    <x v="36"/>
    <n v="10923.93"/>
    <s v="tier - 3"/>
    <s v="tier - 1"/>
    <s v="R1024"/>
    <x v="1304"/>
    <x v="1304"/>
  </r>
  <r>
    <s v="Id1306"/>
    <s v="Mr."/>
    <s v="Eirik"/>
    <s v="Gundersen"/>
    <n v="24.78"/>
    <n v="9.85"/>
    <s v="No"/>
    <s v="No"/>
    <s v="NO"/>
    <s v="No"/>
    <n v="0"/>
    <x v="2"/>
    <s v="diabetes"/>
    <s v="12-Nov-1968"/>
    <x v="36"/>
    <n v="10928.85"/>
    <s v="tier - 3"/>
    <s v="tier - 3"/>
    <s v="R1013"/>
    <x v="1305"/>
    <x v="1305"/>
  </r>
  <r>
    <s v="Id1307"/>
    <s v="Mr."/>
    <s v="Rik"/>
    <s v="Wolswinkel"/>
    <n v="24.77"/>
    <n v="7.59"/>
    <s v="No"/>
    <s v="No"/>
    <s v="NO"/>
    <s v="No"/>
    <n v="0"/>
    <x v="2"/>
    <s v="diabetes"/>
    <s v="10-Nov-1969"/>
    <x v="34"/>
    <n v="10942.13"/>
    <s v="tier - 3"/>
    <s v="tier - 3"/>
    <s v="R1012"/>
    <x v="1306"/>
    <x v="1306"/>
  </r>
  <r>
    <s v="Id1308"/>
    <s v="Mr."/>
    <s v="Matthew R"/>
    <s v="Bomberger"/>
    <n v="16.579999999999998"/>
    <n v="6.98"/>
    <s v="No"/>
    <s v="Yes"/>
    <s v="NO"/>
    <s v="yes"/>
    <n v="1"/>
    <x v="3"/>
    <s v="diabetes"/>
    <s v="4-Dec-1965"/>
    <x v="39"/>
    <n v="10959.33"/>
    <s v="tier - 3"/>
    <s v="tier - 3"/>
    <s v="R1011"/>
    <x v="1307"/>
    <x v="1307"/>
  </r>
  <r>
    <s v="Id1309"/>
    <s v="Mr."/>
    <s v="Daniel G"/>
    <s v="Roy"/>
    <n v="38.17"/>
    <n v="4.7300000000000004"/>
    <s v="No"/>
    <s v="No"/>
    <s v="NO"/>
    <s v="yes"/>
    <n v="0"/>
    <x v="0"/>
    <s v="normal"/>
    <s v="14-Aug-1969"/>
    <x v="34"/>
    <n v="10959.69"/>
    <s v="tier - 3"/>
    <s v="tier - 3"/>
    <s v="R1012"/>
    <x v="1308"/>
    <x v="1308"/>
  </r>
  <r>
    <s v="Id1310"/>
    <s v="Mr."/>
    <s v="Yannick"/>
    <s v="Lapierre"/>
    <n v="39.424999999999997"/>
    <n v="4.76"/>
    <s v="No"/>
    <s v="No"/>
    <s v="NO"/>
    <s v="yes"/>
    <n v="0"/>
    <x v="0"/>
    <s v="normal"/>
    <s v="19-Jun-1965"/>
    <x v="39"/>
    <n v="10965.45"/>
    <s v="tier - 3"/>
    <s v="tier - 2"/>
    <s v="R1011"/>
    <x v="1309"/>
    <x v="1309"/>
  </r>
  <r>
    <s v="Id1311"/>
    <s v="Mr."/>
    <s v="Sean R"/>
    <s v="Beaty"/>
    <n v="33.44"/>
    <n v="6.24"/>
    <s v="No"/>
    <s v="No"/>
    <s v="NO"/>
    <s v="yes"/>
    <n v="0"/>
    <x v="0"/>
    <s v="prediabetes"/>
    <s v="9-Jul-1966"/>
    <x v="37"/>
    <n v="10976.25"/>
    <s v="tier - 3"/>
    <s v="tier - 2"/>
    <s v="R1012"/>
    <x v="1310"/>
    <x v="1310"/>
  </r>
  <r>
    <s v="Id1312"/>
    <s v="Mr."/>
    <s v="Peter"/>
    <s v="Hammer"/>
    <n v="33.344999999999999"/>
    <n v="5.44"/>
    <s v="No"/>
    <s v="No"/>
    <s v="NO"/>
    <s v="yes"/>
    <n v="0"/>
    <x v="0"/>
    <s v="normal"/>
    <s v="21-Oct-1973"/>
    <x v="29"/>
    <n v="10977.21"/>
    <s v="tier - 3"/>
    <s v="tier - 1"/>
    <s v="R1013"/>
    <x v="1311"/>
    <x v="1311"/>
  </r>
  <r>
    <s v="Id1313"/>
    <s v="Ms."/>
    <s v="Sara A."/>
    <s v="Randolph"/>
    <n v="38.79"/>
    <n v="5.08"/>
    <s v="No"/>
    <s v="Yes"/>
    <s v="NO"/>
    <s v="No"/>
    <n v="1"/>
    <x v="0"/>
    <s v="normal"/>
    <s v="18-Dec-1965"/>
    <x v="39"/>
    <n v="10982.5"/>
    <s v="tier - 3"/>
    <s v="tier - 3"/>
    <s v="R1013"/>
    <x v="1312"/>
    <x v="1312"/>
  </r>
  <r>
    <s v="Id1314"/>
    <s v="Ms."/>
    <s v="Erin C."/>
    <s v="Masterson"/>
    <n v="30.684999999999999"/>
    <n v="4.87"/>
    <s v="No"/>
    <s v="Yes"/>
    <s v="NO"/>
    <s v="No"/>
    <n v="1"/>
    <x v="0"/>
    <s v="normal"/>
    <s v="17-Sep-2000"/>
    <x v="10"/>
    <n v="10991.58"/>
    <s v="tier - 3"/>
    <s v="tier - 3"/>
    <s v="R1012"/>
    <x v="1313"/>
    <x v="1313"/>
  </r>
  <r>
    <s v="Id1315"/>
    <s v="Mr."/>
    <s v="Thibaud"/>
    <s v="Friess"/>
    <n v="22.135000000000002"/>
    <n v="8.17"/>
    <s v="No"/>
    <s v="No"/>
    <s v="NO"/>
    <s v="No"/>
    <n v="0"/>
    <x v="2"/>
    <s v="diabetes"/>
    <s v="24-Oct-1968"/>
    <x v="36"/>
    <n v="11013.71"/>
    <s v="tier - 3"/>
    <s v="tier - 1"/>
    <s v="R1013"/>
    <x v="1314"/>
    <x v="1314"/>
  </r>
  <r>
    <s v="Id1316"/>
    <s v="Ms."/>
    <s v="Lisa"/>
    <s v="Mantoni"/>
    <n v="33.33"/>
    <n v="7.61"/>
    <s v="No"/>
    <s v="No"/>
    <s v="NO"/>
    <s v="No"/>
    <n v="0"/>
    <x v="0"/>
    <s v="diabetes"/>
    <s v="15-Dec-1974"/>
    <x v="28"/>
    <n v="11015.17"/>
    <s v="tier - 3"/>
    <s v="tier - 1"/>
    <s v="R1012"/>
    <x v="1315"/>
    <x v="1315"/>
  </r>
  <r>
    <s v="Id1317"/>
    <s v="Ms."/>
    <s v="Gretchen K."/>
    <s v="Bodeen"/>
    <n v="31.13"/>
    <n v="10.1"/>
    <s v="No"/>
    <s v="No"/>
    <s v="NO"/>
    <s v="No"/>
    <n v="0"/>
    <x v="0"/>
    <s v="diabetes"/>
    <s v="26-Jun-1991"/>
    <x v="14"/>
    <n v="11018.05"/>
    <s v="tier - 3"/>
    <s v="tier - 2"/>
    <s v="R1012"/>
    <x v="1316"/>
    <x v="1316"/>
  </r>
  <r>
    <s v="Id1318"/>
    <s v="Ms."/>
    <s v="Martina"/>
    <s v="McPherson"/>
    <n v="28.9"/>
    <n v="11.24"/>
    <s v="No"/>
    <s v="No"/>
    <s v="NO"/>
    <s v="No"/>
    <n v="0"/>
    <x v="1"/>
    <s v="diabetes"/>
    <s v="21-Jul-1996"/>
    <x v="8"/>
    <n v="11028.56"/>
    <s v="tier - 3"/>
    <s v="tier - 3"/>
    <s v="R1012"/>
    <x v="1317"/>
    <x v="1317"/>
  </r>
  <r>
    <s v="Id1319"/>
    <s v="Mr."/>
    <s v="Dustin J"/>
    <s v="Palko"/>
    <n v="43.31"/>
    <n v="6.1"/>
    <s v="yes"/>
    <s v="No"/>
    <s v="NO"/>
    <s v="yes"/>
    <n v="1"/>
    <x v="0"/>
    <s v="prediabetes"/>
    <s v="10-Dec-1974"/>
    <x v="28"/>
    <n v="11033.66"/>
    <s v="tier - 3"/>
    <s v="tier - 3"/>
    <s v="R1012"/>
    <x v="1318"/>
    <x v="1318"/>
  </r>
  <r>
    <s v="Id1320"/>
    <s v="Ms."/>
    <s v="Kelsey"/>
    <s v="Breathitt"/>
    <n v="22.8"/>
    <n v="6.98"/>
    <s v="No"/>
    <s v="No"/>
    <s v="NO"/>
    <s v="No"/>
    <n v="0"/>
    <x v="2"/>
    <s v="diabetes"/>
    <s v="25-Oct-1989"/>
    <x v="13"/>
    <n v="11037.51"/>
    <s v="tier - 3"/>
    <s v="tier - 1"/>
    <s v="R1012"/>
    <x v="1319"/>
    <x v="1319"/>
  </r>
  <r>
    <s v="Id1321"/>
    <s v="Mr."/>
    <s v="Daniel V."/>
    <s v="Evora"/>
    <n v="19.09"/>
    <n v="4"/>
    <s v="No"/>
    <s v="No"/>
    <s v="NO"/>
    <s v="yes"/>
    <n v="1"/>
    <x v="2"/>
    <s v="normal"/>
    <s v="30-Aug-1974"/>
    <x v="28"/>
    <n v="11037.85"/>
    <s v="tier - 3"/>
    <s v="tier - 2"/>
    <s v="R1025"/>
    <x v="1320"/>
    <x v="1320"/>
  </r>
  <r>
    <s v="Id1322"/>
    <s v="Ms."/>
    <s v="Saeger"/>
    <s v="Fischer"/>
    <n v="23.37"/>
    <n v="4.2300000000000004"/>
    <s v="No"/>
    <s v="No"/>
    <s v="NO"/>
    <s v="No"/>
    <n v="0"/>
    <x v="2"/>
    <s v="normal"/>
    <s v="17-Dec-2001"/>
    <x v="3"/>
    <n v="11046.02"/>
    <s v="tier - 3"/>
    <s v="tier - 1"/>
    <s v="R1026"/>
    <x v="1321"/>
    <x v="1321"/>
  </r>
  <r>
    <s v="Id1323"/>
    <s v="Ms."/>
    <s v="Buzunesh"/>
    <s v="Deba"/>
    <n v="33.44"/>
    <n v="4.72"/>
    <s v="No"/>
    <s v="No"/>
    <s v="NO"/>
    <s v="yes"/>
    <n v="0"/>
    <x v="0"/>
    <s v="normal"/>
    <s v="18-Sep-2000"/>
    <x v="10"/>
    <n v="11068.7"/>
    <s v="tier - 3"/>
    <s v="tier - 1"/>
    <s v="R1011"/>
    <x v="1322"/>
    <x v="1322"/>
  </r>
  <r>
    <s v="Id1324"/>
    <s v="Ms."/>
    <s v="Mirte"/>
    <s v="Leloup"/>
    <n v="28.05"/>
    <n v="5.63"/>
    <s v="No"/>
    <s v="No"/>
    <s v="NO"/>
    <s v="yes"/>
    <n v="0"/>
    <x v="1"/>
    <s v="normal"/>
    <s v="9-Nov-1971"/>
    <x v="32"/>
    <n v="11068.77"/>
    <s v="tier - 3"/>
    <s v="tier - 2"/>
    <s v="R1012"/>
    <x v="1323"/>
    <x v="1323"/>
  </r>
  <r>
    <s v="Id1325"/>
    <s v="Ms."/>
    <s v="Megan"/>
    <s v="Labare"/>
    <n v="27.72"/>
    <n v="5.83"/>
    <s v="No"/>
    <s v="No"/>
    <s v="NO"/>
    <s v="yes"/>
    <n v="0"/>
    <x v="1"/>
    <s v="prediabetes"/>
    <s v="7-Nov-1966"/>
    <x v="37"/>
    <n v="11070.54"/>
    <s v="tier - 3"/>
    <s v="tier - 3"/>
    <s v="R1011"/>
    <x v="1324"/>
    <x v="1324"/>
  </r>
  <r>
    <s v="Id1326"/>
    <s v="Ms."/>
    <s v="Kerry A."/>
    <s v="Arouca"/>
    <n v="29.81"/>
    <n v="9.23"/>
    <s v="No"/>
    <s v="No"/>
    <s v="NO"/>
    <s v="No"/>
    <n v="0"/>
    <x v="1"/>
    <s v="diabetes"/>
    <s v="20-Nov-1966"/>
    <x v="37"/>
    <n v="11073.18"/>
    <s v="tier - 3"/>
    <s v="tier - 3"/>
    <s v="R1011"/>
    <x v="1325"/>
    <x v="1325"/>
  </r>
  <r>
    <s v="Id1327"/>
    <s v="Ms."/>
    <s v="Kristin"/>
    <s v="Reese"/>
    <n v="23.98"/>
    <n v="9.89"/>
    <s v="No"/>
    <s v="No"/>
    <s v="NO"/>
    <s v="No"/>
    <n v="0"/>
    <x v="2"/>
    <s v="diabetes"/>
    <s v="4-Sep-1967"/>
    <x v="40"/>
    <n v="11082.58"/>
    <s v="tier - 3"/>
    <s v="tier - 2"/>
    <s v="R1012"/>
    <x v="1326"/>
    <x v="1326"/>
  </r>
  <r>
    <s v="Id1328"/>
    <s v="Mr."/>
    <s v="Christopher R."/>
    <s v="McCloskey"/>
    <n v="17.34"/>
    <n v="12"/>
    <s v="No"/>
    <s v="No"/>
    <s v="NO"/>
    <s v="No"/>
    <n v="0"/>
    <x v="3"/>
    <s v="diabetes"/>
    <s v="7-Oct-1972"/>
    <x v="30"/>
    <n v="11085.59"/>
    <s v="tier - 3"/>
    <s v="tier - 2"/>
    <s v="R1012"/>
    <x v="1327"/>
    <x v="1327"/>
  </r>
  <r>
    <s v="Id1329"/>
    <s v="Mrs"/>
    <s v=".  Elizabeth A"/>
    <s v="Tedsen"/>
    <n v="40.39"/>
    <n v="4.24"/>
    <s v="No"/>
    <s v="Yes"/>
    <s v="NO"/>
    <s v="yes"/>
    <n v="1"/>
    <x v="0"/>
    <s v="normal"/>
    <s v="9-Sep-1966"/>
    <x v="37"/>
    <n v="11090.72"/>
    <s v="tier - 3"/>
    <s v="tier - 1"/>
    <s v="R1013"/>
    <x v="1328"/>
    <x v="1328"/>
  </r>
  <r>
    <s v="Id1330"/>
    <s v="Mr."/>
    <s v="Andrew"/>
    <s v="Koehlinger"/>
    <n v="25.96"/>
    <n v="4.68"/>
    <s v="No"/>
    <s v="Yes"/>
    <s v="NO"/>
    <s v="yes"/>
    <n v="1"/>
    <x v="1"/>
    <s v="normal"/>
    <s v="5-Jul-1966"/>
    <x v="37"/>
    <n v="11093.62"/>
    <s v="tier - 3"/>
    <s v="tier - 1"/>
    <s v="R1013"/>
    <x v="1329"/>
    <x v="1329"/>
  </r>
  <r>
    <s v="Id1331"/>
    <s v="Ms."/>
    <s v="Dawn M."/>
    <s v="Pielechaty"/>
    <n v="17.68"/>
    <n v="8.57"/>
    <s v="No"/>
    <s v="Yes"/>
    <s v="NO"/>
    <s v="yes"/>
    <n v="1"/>
    <x v="3"/>
    <s v="diabetes"/>
    <s v="20-Aug-1980"/>
    <x v="24"/>
    <n v="11103.33"/>
    <s v="tier - 3"/>
    <s v="tier - 1"/>
    <s v="R1021"/>
    <x v="1330"/>
    <x v="1330"/>
  </r>
  <r>
    <s v="Id1332"/>
    <s v="Mr."/>
    <s v="Jonathan P"/>
    <s v="Korhonen"/>
    <n v="30.875"/>
    <n v="4.0999999999999996"/>
    <s v="No"/>
    <s v="No"/>
    <s v="NO"/>
    <s v="No"/>
    <n v="0"/>
    <x v="0"/>
    <s v="normal"/>
    <s v="30-Nov-1969"/>
    <x v="34"/>
    <n v="11150.78"/>
    <s v="tier - 3"/>
    <s v="tier - 2"/>
    <s v="R1011"/>
    <x v="1331"/>
    <x v="1331"/>
  </r>
  <r>
    <s v="Id1333"/>
    <s v="Mrs"/>
    <s v=".  Gina"/>
    <s v="Kehr"/>
    <n v="30.81"/>
    <n v="4.49"/>
    <s v="No"/>
    <s v="No"/>
    <s v="NO"/>
    <s v="No"/>
    <n v="0"/>
    <x v="0"/>
    <s v="normal"/>
    <s v="25-Jun-1969"/>
    <x v="34"/>
    <n v="11163.57"/>
    <s v="tier - 3"/>
    <s v="tier - 2"/>
    <s v="R1011"/>
    <x v="1332"/>
    <x v="1332"/>
  </r>
  <r>
    <s v="Id1334"/>
    <s v="Mr."/>
    <s v="Dino"/>
    <s v="Montagna"/>
    <n v="36.85"/>
    <n v="8.8000000000000007"/>
    <s v="No"/>
    <s v="No"/>
    <s v="NO"/>
    <s v="No"/>
    <n v="2"/>
    <x v="0"/>
    <s v="diabetes"/>
    <s v="6-Aug-1966"/>
    <x v="37"/>
    <n v="11165.42"/>
    <s v="tier - 3"/>
    <s v="tier - 1"/>
    <s v="R1016"/>
    <x v="1333"/>
    <x v="1333"/>
  </r>
  <r>
    <s v="Id1335"/>
    <s v="Mr."/>
    <s v="Jan"/>
    <s v="M√ºller"/>
    <n v="35.86"/>
    <n v="7.93"/>
    <s v="No"/>
    <s v="No"/>
    <s v="NO"/>
    <s v="No"/>
    <n v="2"/>
    <x v="0"/>
    <s v="diabetes"/>
    <s v="3-Sep-1972"/>
    <x v="30"/>
    <n v="11186.2"/>
    <s v="tier - 3"/>
    <s v="tier - 2"/>
    <s v="R1021"/>
    <x v="1334"/>
    <x v="1334"/>
  </r>
  <r>
    <s v="Id1336"/>
    <s v="Mr."/>
    <s v="Jonathan E."/>
    <s v="Baker"/>
    <n v="30.3"/>
    <n v="9.4499999999999993"/>
    <s v="No"/>
    <s v="No"/>
    <s v="NO"/>
    <s v="No"/>
    <n v="2"/>
    <x v="0"/>
    <s v="diabetes"/>
    <s v="14-Jun-1970"/>
    <x v="33"/>
    <n v="11187.66"/>
    <s v="tier - 3"/>
    <s v="tier - 2"/>
    <s v="R1012"/>
    <x v="1335"/>
    <x v="1335"/>
  </r>
  <r>
    <s v="Id1337"/>
    <s v="Mr."/>
    <s v="Mark A"/>
    <s v="Sidebottom"/>
    <n v="32.015000000000001"/>
    <n v="7.67"/>
    <s v="No"/>
    <s v="No"/>
    <s v="NO"/>
    <s v="No"/>
    <n v="0"/>
    <x v="0"/>
    <s v="diabetes"/>
    <s v="28-Jun-1976"/>
    <x v="35"/>
    <n v="11217.35"/>
    <s v="tier - 3"/>
    <s v="tier - 2"/>
    <s v="R1025"/>
    <x v="1336"/>
    <x v="1336"/>
  </r>
  <r>
    <s v="Id1338"/>
    <s v="Mrs"/>
    <s v=".  Mary"/>
    <s v="Johnson"/>
    <n v="25.06"/>
    <n v="10.53"/>
    <s v="No"/>
    <s v="No"/>
    <s v="NO"/>
    <s v="No"/>
    <n v="2"/>
    <x v="1"/>
    <s v="diabetes"/>
    <s v="30-Dec-1969"/>
    <x v="34"/>
    <n v="11244.38"/>
    <s v="tier - 3"/>
    <s v="tier - 1"/>
    <s v="R1016"/>
    <x v="1337"/>
    <x v="1337"/>
  </r>
  <r>
    <s v="Id1339"/>
    <s v="Mr."/>
    <s v="Samuel"/>
    <s v="Morris"/>
    <n v="18.829999999999998"/>
    <n v="10.08"/>
    <s v="No"/>
    <s v="No"/>
    <s v="NO"/>
    <s v="yes"/>
    <n v="0"/>
    <x v="2"/>
    <s v="diabetes"/>
    <s v="17-Dec-1989"/>
    <x v="13"/>
    <n v="11250.43"/>
    <s v="tier - 3"/>
    <s v="tier - 2"/>
    <s v="R1026"/>
    <x v="1338"/>
    <x v="1338"/>
  </r>
  <r>
    <s v="Id1340"/>
    <s v="Mr."/>
    <s v="Stan J"/>
    <s v="Chaisson"/>
    <n v="47.52"/>
    <n v="11.39"/>
    <s v="No"/>
    <s v="No"/>
    <s v="NO"/>
    <s v="yes"/>
    <n v="1"/>
    <x v="0"/>
    <s v="diabetes"/>
    <s v="20-Aug-1969"/>
    <x v="34"/>
    <n v="11253.42"/>
    <s v="tier - 3"/>
    <s v="tier - 1"/>
    <s v="R1011"/>
    <x v="1339"/>
    <x v="1339"/>
  </r>
  <r>
    <s v="Id1341"/>
    <s v="Mrs"/>
    <s v=".  Jessica L."/>
    <s v="Pigott"/>
    <n v="37.82"/>
    <n v="6.36"/>
    <s v="No"/>
    <s v="No"/>
    <s v="NO"/>
    <s v="No"/>
    <n v="0"/>
    <x v="0"/>
    <s v="prediabetes"/>
    <s v="2-Oct-1981"/>
    <x v="19"/>
    <n v="11255.29"/>
    <s v="tier - 3"/>
    <s v="tier - 1"/>
    <s v="R1026"/>
    <x v="1340"/>
    <x v="1340"/>
  </r>
  <r>
    <s v="Id1342"/>
    <s v="Ms."/>
    <s v="Krysta"/>
    <s v="Cochrane"/>
    <n v="44.16"/>
    <n v="5.31"/>
    <s v="No"/>
    <s v="No"/>
    <s v="NO"/>
    <s v="yes"/>
    <n v="0"/>
    <x v="0"/>
    <s v="normal"/>
    <s v="11-Oct-1969"/>
    <x v="34"/>
    <n v="11264.54"/>
    <s v="tier - 3"/>
    <s v="tier - 2"/>
    <s v="R1011"/>
    <x v="1341"/>
    <x v="1341"/>
  </r>
  <r>
    <s v="Id1343"/>
    <s v="Mrs"/>
    <s v=".  Natascia"/>
    <s v="Armitage"/>
    <n v="37.049999999999997"/>
    <n v="4.74"/>
    <s v="No"/>
    <s v="Yes"/>
    <s v="NO"/>
    <s v="No"/>
    <n v="1"/>
    <x v="0"/>
    <s v="normal"/>
    <s v="26-Dec-1971"/>
    <x v="32"/>
    <n v="11265.71"/>
    <s v="tier - 3"/>
    <s v="tier - 1"/>
    <s v="R1025"/>
    <x v="1342"/>
    <x v="1342"/>
  </r>
  <r>
    <s v="Id1344"/>
    <s v="Ms."/>
    <s v="Jenny"/>
    <s v="Shen"/>
    <n v="18.66"/>
    <n v="11.35"/>
    <s v="No"/>
    <s v="No"/>
    <s v="NO"/>
    <s v="No"/>
    <n v="0"/>
    <x v="2"/>
    <s v="diabetes"/>
    <s v="4-Oct-2004"/>
    <x v="9"/>
    <n v="11272.33"/>
    <s v="tier - 3"/>
    <s v="tier - 2"/>
    <s v="R1019"/>
    <x v="1343"/>
    <x v="1343"/>
  </r>
  <r>
    <s v="Id1345"/>
    <s v="Mr."/>
    <s v="Brian"/>
    <s v="O'Kelly"/>
    <n v="36.200000000000003"/>
    <n v="6.81"/>
    <s v="No"/>
    <s v="No"/>
    <s v="NO"/>
    <s v="yes"/>
    <n v="1"/>
    <x v="0"/>
    <s v="diabetes"/>
    <s v="14-Jun-1967"/>
    <x v="40"/>
    <n v="11286.54"/>
    <s v="tier - 3"/>
    <s v="tier - 3"/>
    <s v="R1024"/>
    <x v="1344"/>
    <x v="1344"/>
  </r>
  <r>
    <s v="Id1346"/>
    <s v="Ms."/>
    <s v="Monica"/>
    <s v="Huff"/>
    <n v="18.87"/>
    <n v="8.06"/>
    <s v="No"/>
    <s v="No"/>
    <s v="NO"/>
    <s v="No"/>
    <n v="0"/>
    <x v="2"/>
    <s v="diabetes"/>
    <s v="22-Jun-1970"/>
    <x v="33"/>
    <n v="11289.11"/>
    <s v="tier - 3"/>
    <s v="tier - 1"/>
    <s v="R1012"/>
    <x v="1345"/>
    <x v="1345"/>
  </r>
  <r>
    <s v="Id1347"/>
    <s v="Mr."/>
    <s v="Tyler"/>
    <s v="Dye"/>
    <n v="32.299999999999997"/>
    <n v="6.74"/>
    <s v="No"/>
    <s v="No"/>
    <s v="NO"/>
    <s v="yes"/>
    <n v="1"/>
    <x v="0"/>
    <s v="diabetes"/>
    <s v="14-Nov-1988"/>
    <x v="15"/>
    <n v="11294.57"/>
    <s v="tier - 3"/>
    <s v="tier - 1"/>
    <s v="R1022"/>
    <x v="1346"/>
    <x v="1346"/>
  </r>
  <r>
    <s v="Id1348"/>
    <s v="Ms."/>
    <s v="Kelly C"/>
    <s v="Willard"/>
    <n v="22.64"/>
    <n v="6.54"/>
    <s v="No"/>
    <s v="No"/>
    <s v="NO"/>
    <s v="yes"/>
    <n v="2"/>
    <x v="2"/>
    <s v="diabetes"/>
    <s v="25-Sep-1972"/>
    <x v="30"/>
    <n v="11299.34"/>
    <s v="tier - 3"/>
    <s v="tier - 2"/>
    <s v="R1011"/>
    <x v="1347"/>
    <x v="1347"/>
  </r>
  <r>
    <s v="Id1349"/>
    <s v="Mrs"/>
    <s v=".  Emily"/>
    <s v="D'Addario"/>
    <n v="28.69"/>
    <n v="5.4"/>
    <s v="No"/>
    <s v="No"/>
    <s v="NO"/>
    <s v="No"/>
    <n v="0"/>
    <x v="1"/>
    <s v="normal"/>
    <s v="6-Oct-1968"/>
    <x v="36"/>
    <n v="11305.93"/>
    <s v="tier - 3"/>
    <s v="tier - 1"/>
    <s v="R1012"/>
    <x v="1348"/>
    <x v="1348"/>
  </r>
  <r>
    <s v="Id1350"/>
    <s v="Mr."/>
    <s v="James V"/>
    <s v="Buchanan"/>
    <n v="28.16"/>
    <n v="5.58"/>
    <s v="No"/>
    <s v="No"/>
    <s v="NO"/>
    <s v="yes"/>
    <n v="0"/>
    <x v="1"/>
    <s v="normal"/>
    <s v="22-Nov-1963"/>
    <x v="42"/>
    <n v="11312.33"/>
    <s v="tier - 3"/>
    <s v="tier - 3"/>
    <s v="R1012"/>
    <x v="1349"/>
    <x v="1349"/>
  </r>
  <r>
    <s v="Id1351"/>
    <s v="Ms."/>
    <s v="Angie"/>
    <s v="Clark"/>
    <n v="45.54"/>
    <n v="5.84"/>
    <s v="No"/>
    <s v="Yes"/>
    <s v="NO"/>
    <s v="No"/>
    <n v="1"/>
    <x v="0"/>
    <s v="prediabetes"/>
    <s v="10-Dec-1995"/>
    <x v="4"/>
    <n v="11318.57"/>
    <s v="tier - 3"/>
    <s v="tier - 2"/>
    <s v="R1026"/>
    <x v="1350"/>
    <x v="1350"/>
  </r>
  <r>
    <s v="Id1352"/>
    <s v="Mr."/>
    <s v="Michael J."/>
    <s v="Waterson"/>
    <n v="28.7"/>
    <n v="4.2"/>
    <s v="No"/>
    <s v="No"/>
    <s v="NO"/>
    <s v="No"/>
    <n v="0"/>
    <x v="1"/>
    <s v="normal"/>
    <s v="11-Jul-1963"/>
    <x v="42"/>
    <n v="11319.12"/>
    <s v="tier - 3"/>
    <s v="tier - 1"/>
    <s v="R1012"/>
    <x v="1351"/>
    <x v="1351"/>
  </r>
  <r>
    <s v="Id1353"/>
    <s v="Ms."/>
    <s v="Sabina"/>
    <s v="Piras"/>
    <n v="27.74"/>
    <n v="6.06"/>
    <s v="No"/>
    <s v="No"/>
    <s v="NO"/>
    <s v="yes"/>
    <n v="0"/>
    <x v="1"/>
    <s v="prediabetes"/>
    <s v="20-Sep-2002"/>
    <x v="5"/>
    <n v="11321.49"/>
    <s v="tier - 3"/>
    <s v="tier - 3"/>
    <s v="R1012"/>
    <x v="1352"/>
    <x v="1352"/>
  </r>
  <r>
    <s v="Id1354"/>
    <s v="Ms."/>
    <s v="Amy C"/>
    <s v="Olson"/>
    <n v="36.954999999999998"/>
    <n v="7.57"/>
    <s v="No"/>
    <s v="No"/>
    <s v="NO"/>
    <s v="No"/>
    <n v="0"/>
    <x v="0"/>
    <s v="diabetes"/>
    <s v="19-Aug-1989"/>
    <x v="13"/>
    <n v="11326.71"/>
    <s v="tier - 3"/>
    <s v="tier - 3"/>
    <s v="R1013"/>
    <x v="1353"/>
    <x v="1353"/>
  </r>
  <r>
    <s v="Id1355"/>
    <s v="Ms."/>
    <s v="Victoria U"/>
    <s v="Manfredi"/>
    <n v="30.69"/>
    <n v="6.15"/>
    <s v="No"/>
    <s v="No"/>
    <s v="NO"/>
    <s v="No"/>
    <n v="0"/>
    <x v="0"/>
    <s v="prediabetes"/>
    <s v="2-Nov-1968"/>
    <x v="36"/>
    <n v="11344.32"/>
    <s v="tier - 3"/>
    <s v="tier - 2"/>
    <s v="R1025"/>
    <x v="1354"/>
    <x v="1354"/>
  </r>
  <r>
    <s v="Id1356"/>
    <s v="Ms."/>
    <s v="Amelia B"/>
    <s v="Landberg"/>
    <n v="24.984999999999999"/>
    <n v="4.5599999999999996"/>
    <s v="No"/>
    <s v="No"/>
    <s v="NO"/>
    <s v="No"/>
    <n v="0"/>
    <x v="1"/>
    <s v="normal"/>
    <s v="12-Jul-1964"/>
    <x v="38"/>
    <n v="11345.52"/>
    <s v="tier - 3"/>
    <s v="tier - 3"/>
    <s v="R1011"/>
    <x v="1355"/>
    <x v="1355"/>
  </r>
  <r>
    <s v="Id1357"/>
    <s v="Ms."/>
    <s v="Jackie J"/>
    <s v="Flynn"/>
    <n v="39.42"/>
    <n v="4.72"/>
    <s v="No"/>
    <s v="No"/>
    <s v="NO"/>
    <s v="yes"/>
    <n v="1"/>
    <x v="0"/>
    <s v="normal"/>
    <s v="29-Nov-1965"/>
    <x v="39"/>
    <n v="11353.23"/>
    <s v="tier - 3"/>
    <s v="tier - 1"/>
    <s v="R1012"/>
    <x v="1356"/>
    <x v="1356"/>
  </r>
  <r>
    <s v="Id1358"/>
    <s v="Mr."/>
    <s v="Justin"/>
    <s v="Bishop"/>
    <n v="16.8"/>
    <n v="7.98"/>
    <s v="No"/>
    <s v="No"/>
    <s v="NO"/>
    <s v="No"/>
    <n v="0"/>
    <x v="3"/>
    <s v="diabetes"/>
    <s v="26-Sep-1965"/>
    <x v="39"/>
    <n v="11356.66"/>
    <s v="tier - 3"/>
    <s v="tier - 3"/>
    <s v="R1012"/>
    <x v="1357"/>
    <x v="1357"/>
  </r>
  <r>
    <s v="Id1359"/>
    <s v="Ms."/>
    <s v="Kerry"/>
    <s v="Devitt"/>
    <n v="23.274999999999999"/>
    <n v="6.26"/>
    <s v="No"/>
    <s v="Yes"/>
    <s v="NO"/>
    <s v="yes"/>
    <n v="1"/>
    <x v="2"/>
    <s v="prediabetes"/>
    <s v="4-Jul-1964"/>
    <x v="38"/>
    <n v="11362.76"/>
    <s v="tier - 3"/>
    <s v="tier - 1"/>
    <s v="R1011"/>
    <x v="1358"/>
    <x v="1358"/>
  </r>
  <r>
    <s v="Id1360"/>
    <s v="Ms."/>
    <s v="Cindy G."/>
    <s v="Lynch"/>
    <n v="22.8"/>
    <n v="4.29"/>
    <s v="No"/>
    <s v="Yes"/>
    <s v="NO"/>
    <s v="yes"/>
    <n v="1"/>
    <x v="2"/>
    <s v="normal"/>
    <s v="3-Jul-1964"/>
    <x v="38"/>
    <n v="11363.28"/>
    <s v="tier - 3"/>
    <s v="tier - 1"/>
    <s v="R1013"/>
    <x v="1359"/>
    <x v="1359"/>
  </r>
  <r>
    <s v="Id1361"/>
    <s v="Mr."/>
    <s v="Gennaro"/>
    <s v="Tramontano"/>
    <n v="24.3"/>
    <n v="5.43"/>
    <s v="No"/>
    <s v="No"/>
    <s v="NO"/>
    <s v="No"/>
    <n v="2"/>
    <x v="2"/>
    <s v="normal"/>
    <s v="13-Dec-1964"/>
    <x v="38"/>
    <n v="11365.95"/>
    <s v="tier - 3"/>
    <s v="tier - 2"/>
    <s v="R1011"/>
    <x v="1360"/>
    <x v="1360"/>
  </r>
  <r>
    <s v="Id1362"/>
    <s v="Mr."/>
    <s v="Terry"/>
    <s v="Davidson"/>
    <n v="25.13"/>
    <n v="8"/>
    <s v="No"/>
    <s v="No"/>
    <s v="NO"/>
    <s v="yes"/>
    <n v="1"/>
    <x v="1"/>
    <s v="diabetes"/>
    <s v="7-Jun-1979"/>
    <x v="27"/>
    <n v="11369.39"/>
    <s v="tier - 3"/>
    <s v="tier - 1"/>
    <s v="R1026"/>
    <x v="1361"/>
    <x v="1361"/>
  </r>
  <r>
    <s v="Id1363"/>
    <s v="Mr."/>
    <s v="Patrick J"/>
    <s v="Burke"/>
    <n v="22.72"/>
    <n v="9.9600000000000009"/>
    <s v="No"/>
    <s v="No"/>
    <s v="NO"/>
    <s v="yes"/>
    <n v="2"/>
    <x v="2"/>
    <s v="diabetes"/>
    <s v="6-Dec-1972"/>
    <x v="30"/>
    <n v="11378.57"/>
    <s v="tier - 3"/>
    <s v="tier - 2"/>
    <s v="R1025"/>
    <x v="1362"/>
    <x v="1362"/>
  </r>
  <r>
    <s v="Id1364"/>
    <s v="Ms."/>
    <s v="Keara"/>
    <s v="McGraw"/>
    <n v="32.6"/>
    <n v="6.8"/>
    <s v="No"/>
    <s v="No"/>
    <s v="NO"/>
    <s v="yes"/>
    <n v="0"/>
    <x v="0"/>
    <s v="diabetes"/>
    <s v="13-Jun-1964"/>
    <x v="38"/>
    <n v="11381.33"/>
    <s v="tier - 3"/>
    <s v="tier - 2"/>
    <s v="R1013"/>
    <x v="1363"/>
    <x v="1363"/>
  </r>
  <r>
    <s v="Id1365"/>
    <s v="Ms."/>
    <s v="Nicole"/>
    <s v="Fellure"/>
    <n v="17.28"/>
    <n v="6.22"/>
    <s v="No"/>
    <s v="No"/>
    <s v="NO"/>
    <s v="yes"/>
    <n v="2"/>
    <x v="3"/>
    <s v="prediabetes"/>
    <s v="28-Jul-1997"/>
    <x v="6"/>
    <n v="11388.27"/>
    <s v="tier - 3"/>
    <s v="tier - 2"/>
    <s v="R1026"/>
    <x v="1364"/>
    <x v="1364"/>
  </r>
  <r>
    <s v="Id1366"/>
    <s v="Mrs"/>
    <s v=".  Katena"/>
    <s v="Sanford"/>
    <n v="27.92"/>
    <n v="5.79"/>
    <s v="No"/>
    <s v="No"/>
    <s v="NO"/>
    <s v="No"/>
    <n v="1"/>
    <x v="1"/>
    <s v="prediabetes"/>
    <s v="19-Dec-1967"/>
    <x v="40"/>
    <n v="11394.07"/>
    <s v="tier - 3"/>
    <s v="tier - 1"/>
    <s v="R1018"/>
    <x v="1365"/>
    <x v="1365"/>
  </r>
  <r>
    <s v="Id1367"/>
    <s v="Ms."/>
    <s v="Bean K."/>
    <s v="Wrenn"/>
    <n v="38.284999999999997"/>
    <n v="5.41"/>
    <s v="No"/>
    <s v="No"/>
    <s v="NO"/>
    <s v="No"/>
    <n v="0"/>
    <x v="0"/>
    <s v="normal"/>
    <s v="2-Oct-1970"/>
    <x v="33"/>
    <n v="11396.9"/>
    <s v="tier - 3"/>
    <s v="tier - 3"/>
    <s v="R1024"/>
    <x v="1366"/>
    <x v="1366"/>
  </r>
  <r>
    <s v="Id1368"/>
    <s v="Mr."/>
    <s v="Brian"/>
    <s v="Lindsey"/>
    <n v="16.48"/>
    <n v="11.05"/>
    <s v="No"/>
    <s v="No"/>
    <s v="NO"/>
    <s v="No"/>
    <n v="0"/>
    <x v="3"/>
    <s v="diabetes"/>
    <s v="7-Oct-1970"/>
    <x v="33"/>
    <n v="11411.69"/>
    <s v="tier - 3"/>
    <s v="tier - 2"/>
    <s v="R1011"/>
    <x v="1367"/>
    <x v="1367"/>
  </r>
  <r>
    <s v="Id1369"/>
    <s v="Mr."/>
    <s v="Jan-Patrick"/>
    <s v="Krueger"/>
    <n v="38.57"/>
    <n v="6.27"/>
    <s v="No"/>
    <s v="No"/>
    <s v="NO"/>
    <s v="No"/>
    <n v="0"/>
    <x v="0"/>
    <s v="prediabetes"/>
    <s v="23-Oct-1983"/>
    <x v="22"/>
    <n v="11412.02"/>
    <s v="tier - 3"/>
    <s v="tier - 1"/>
    <s v="R1021"/>
    <x v="1368"/>
    <x v="1368"/>
  </r>
  <r>
    <s v="Id1370"/>
    <s v="Mr."/>
    <s v="Jesse J"/>
    <s v="Babler"/>
    <n v="43.85"/>
    <n v="4.7699999999999996"/>
    <s v="No"/>
    <s v="No"/>
    <s v="NO"/>
    <s v="yes"/>
    <n v="0"/>
    <x v="0"/>
    <s v="normal"/>
    <s v="9-Jun-1985"/>
    <x v="20"/>
    <n v="11419.49"/>
    <s v="tier - 3"/>
    <s v="tier - 1"/>
    <s v="R1012"/>
    <x v="1369"/>
    <x v="1369"/>
  </r>
  <r>
    <s v="Id1371"/>
    <s v="Ms."/>
    <s v="Lindsey M"/>
    <s v="Brezenski"/>
    <n v="30.11"/>
    <n v="4.08"/>
    <s v="No"/>
    <s v="No"/>
    <s v="NO"/>
    <s v="No"/>
    <n v="0"/>
    <x v="0"/>
    <s v="normal"/>
    <s v="17-Jul-1980"/>
    <x v="24"/>
    <n v="11435.74"/>
    <s v="tier - 3"/>
    <s v="tier - 3"/>
    <s v="R1021"/>
    <x v="1370"/>
    <x v="1370"/>
  </r>
  <r>
    <s v="Id1372"/>
    <s v="Ms."/>
    <s v="Marguerite K."/>
    <s v="Marschner"/>
    <n v="31.59"/>
    <n v="6.01"/>
    <s v="No"/>
    <s v="No"/>
    <s v="NO"/>
    <s v="No"/>
    <n v="0"/>
    <x v="0"/>
    <s v="prediabetes"/>
    <s v="12-Sep-1971"/>
    <x v="32"/>
    <n v="11436.74"/>
    <s v="tier - 3"/>
    <s v="tier - 3"/>
    <s v="R1012"/>
    <x v="1371"/>
    <x v="1371"/>
  </r>
  <r>
    <s v="Id1373"/>
    <s v="Mr."/>
    <s v="Travis"/>
    <s v="King"/>
    <n v="40.15"/>
    <n v="11.84"/>
    <s v="No"/>
    <s v="No"/>
    <s v="NO"/>
    <s v="No"/>
    <n v="0"/>
    <x v="0"/>
    <s v="diabetes"/>
    <s v="14-Jun-1966"/>
    <x v="37"/>
    <n v="11454.02"/>
    <s v="tier - 3"/>
    <s v="tier - 1"/>
    <s v="R1012"/>
    <x v="1372"/>
    <x v="1372"/>
  </r>
  <r>
    <s v="Id1374"/>
    <s v="Mr."/>
    <s v="Ricky"/>
    <s v="Montez"/>
    <n v="40.700000000000003"/>
    <n v="6.27"/>
    <s v="No"/>
    <s v="Yes"/>
    <s v="NO"/>
    <s v="yes"/>
    <n v="1"/>
    <x v="0"/>
    <s v="prediabetes"/>
    <s v="23-Jun-1965"/>
    <x v="39"/>
    <n v="11455.28"/>
    <s v="tier - 3"/>
    <s v="tier - 2"/>
    <s v="R1011"/>
    <x v="1373"/>
    <x v="1373"/>
  </r>
  <r>
    <s v="Id1375"/>
    <s v="Mrs"/>
    <s v=".  Colleen L."/>
    <s v="Campbell"/>
    <n v="40.76"/>
    <n v="5.28"/>
    <s v="No"/>
    <s v="No"/>
    <s v="NO"/>
    <s v="No"/>
    <n v="0"/>
    <x v="0"/>
    <s v="normal"/>
    <s v="7-Sep-1966"/>
    <x v="37"/>
    <n v="11478.14"/>
    <s v="tier - 3"/>
    <s v="tier - 2"/>
    <s v="R1025"/>
    <x v="1374"/>
    <x v="1374"/>
  </r>
  <r>
    <s v="Id1376"/>
    <s v="Mr."/>
    <s v="Charlie A"/>
    <s v="Hurt"/>
    <n v="29.7"/>
    <n v="7.03"/>
    <s v="No"/>
    <s v="No"/>
    <s v="NO"/>
    <s v="No"/>
    <n v="0"/>
    <x v="1"/>
    <s v="diabetes"/>
    <s v="10-Sep-2004"/>
    <x v="9"/>
    <n v="11482.63"/>
    <s v="tier - 3"/>
    <s v="tier - 2"/>
    <s v="R1013"/>
    <x v="1375"/>
    <x v="1375"/>
  </r>
  <r>
    <s v="Id1377"/>
    <s v="Mr."/>
    <s v="Rick"/>
    <s v="Garey"/>
    <n v="40.58"/>
    <n v="5.32"/>
    <s v="No"/>
    <s v="Yes"/>
    <s v="NO"/>
    <s v="yes"/>
    <n v="1"/>
    <x v="0"/>
    <s v="normal"/>
    <s v="13-Oct-1970"/>
    <x v="33"/>
    <n v="11488.32"/>
    <s v="tier - 3"/>
    <s v="tier - 1"/>
    <s v="R1014"/>
    <x v="1376"/>
    <x v="1376"/>
  </r>
  <r>
    <s v="Id1378"/>
    <s v="Ms."/>
    <s v="Lauren C"/>
    <s v="Reddy"/>
    <n v="33.06"/>
    <n v="9.59"/>
    <s v="No"/>
    <s v="No"/>
    <s v="NO"/>
    <s v="yes"/>
    <n v="0"/>
    <x v="0"/>
    <s v="diabetes"/>
    <s v="7-Jun-1983"/>
    <x v="23"/>
    <n v="11492.46"/>
    <s v="tier - 3"/>
    <s v="tier - 3"/>
    <s v="R1026"/>
    <x v="1377"/>
    <x v="1377"/>
  </r>
  <r>
    <s v="Id1379"/>
    <s v="Mr."/>
    <s v="Daniel"/>
    <s v="Mueller"/>
    <n v="26.62"/>
    <n v="6.15"/>
    <s v="No"/>
    <s v="No"/>
    <s v="NO"/>
    <s v="yes"/>
    <n v="0"/>
    <x v="1"/>
    <s v="prediabetes"/>
    <s v="11-Aug-1969"/>
    <x v="34"/>
    <n v="11497.69"/>
    <s v="tier - 3"/>
    <s v="tier - 1"/>
    <s v="R1012"/>
    <x v="1378"/>
    <x v="1378"/>
  </r>
  <r>
    <s v="Id1380"/>
    <s v="Mr."/>
    <s v="Jaime"/>
    <s v="Julia"/>
    <n v="37.1"/>
    <n v="11.08"/>
    <s v="No"/>
    <s v="No"/>
    <s v="NO"/>
    <s v="No"/>
    <n v="0"/>
    <x v="0"/>
    <s v="diabetes"/>
    <s v="6-Oct-1989"/>
    <x v="13"/>
    <n v="11511.61"/>
    <s v="tier - 3"/>
    <s v="tier - 3"/>
    <s v="R1026"/>
    <x v="1379"/>
    <x v="1379"/>
  </r>
  <r>
    <s v="Id1381"/>
    <s v="Mr."/>
    <s v="Erik R"/>
    <s v="Uribe"/>
    <n v="18.28"/>
    <n v="7.95"/>
    <s v="No"/>
    <s v="No"/>
    <s v="NO"/>
    <s v="No"/>
    <n v="0"/>
    <x v="3"/>
    <s v="diabetes"/>
    <s v="24-Jun-1968"/>
    <x v="36"/>
    <n v="11512.41"/>
    <s v="tier - 3"/>
    <s v="tier - 1"/>
    <s v="R1024"/>
    <x v="1380"/>
    <x v="1380"/>
  </r>
  <r>
    <s v="Id1382"/>
    <s v="Ms."/>
    <s v="Katie"/>
    <s v="Hand"/>
    <n v="35.814999999999998"/>
    <n v="6.23"/>
    <s v="No"/>
    <s v="No"/>
    <s v="NO"/>
    <s v="No"/>
    <n v="0"/>
    <x v="0"/>
    <s v="prediabetes"/>
    <s v="19-Dec-1971"/>
    <x v="32"/>
    <n v="11520.1"/>
    <s v="tier - 3"/>
    <s v="tier - 1"/>
    <s v="R1012"/>
    <x v="1381"/>
    <x v="1381"/>
  </r>
  <r>
    <s v="Id1383"/>
    <s v="Mr."/>
    <s v="Thomas A"/>
    <s v="Petersen"/>
    <n v="30.69"/>
    <n v="6.5"/>
    <s v="No"/>
    <s v="No"/>
    <s v="NO"/>
    <s v="No"/>
    <n v="0"/>
    <x v="0"/>
    <s v="diabetes"/>
    <s v="12-Jun-1988"/>
    <x v="15"/>
    <n v="11524.25"/>
    <s v="tier - 3"/>
    <s v="tier - 1"/>
    <s v="R1026"/>
    <x v="1382"/>
    <x v="1382"/>
  </r>
  <r>
    <s v="Id1384"/>
    <s v="Mr."/>
    <s v="Jean-Marc"/>
    <s v="Mac-Thiong"/>
    <n v="26.125"/>
    <n v="5.22"/>
    <s v="No"/>
    <s v="No"/>
    <s v="NO"/>
    <s v="No"/>
    <n v="0"/>
    <x v="1"/>
    <s v="normal"/>
    <s v="23-Jul-1970"/>
    <x v="33"/>
    <n v="11530.12"/>
    <s v="tier - 3"/>
    <s v="tier - 1"/>
    <s v="R1012"/>
    <x v="1383"/>
    <x v="1383"/>
  </r>
  <r>
    <s v="Id1385"/>
    <s v="Ms."/>
    <s v="Kerry L"/>
    <s v="Walker"/>
    <n v="34.58"/>
    <n v="6.3"/>
    <s v="No"/>
    <s v="Yes"/>
    <s v="NO"/>
    <s v="No"/>
    <n v="1"/>
    <x v="0"/>
    <s v="prediabetes"/>
    <s v="3-Oct-1965"/>
    <x v="39"/>
    <n v="11534.87"/>
    <s v="tier - 3"/>
    <s v="tier - 1"/>
    <s v="R1017"/>
    <x v="1384"/>
    <x v="1384"/>
  </r>
  <r>
    <s v="Id1386"/>
    <s v="Mr."/>
    <s v="Ulrich"/>
    <s v="Steidl"/>
    <n v="27.4"/>
    <n v="8.84"/>
    <s v="No"/>
    <s v="No"/>
    <s v="NO"/>
    <s v="No"/>
    <n v="0"/>
    <x v="1"/>
    <s v="diabetes"/>
    <s v="14-Nov-1968"/>
    <x v="36"/>
    <n v="11538.42"/>
    <s v="tier - 3"/>
    <s v="tier - 1"/>
    <s v="R1011"/>
    <x v="1385"/>
    <x v="1385"/>
  </r>
  <r>
    <s v="Id1387"/>
    <s v="Mr."/>
    <s v="Justin P"/>
    <s v="Rose"/>
    <n v="27.53"/>
    <n v="4.1100000000000003"/>
    <s v="No"/>
    <s v="No"/>
    <s v="NO"/>
    <s v="No"/>
    <n v="1"/>
    <x v="1"/>
    <s v="normal"/>
    <s v="1-Dec-1971"/>
    <x v="32"/>
    <n v="11540.25"/>
    <s v="tier - 3"/>
    <s v="tier - 1"/>
    <s v="R1012"/>
    <x v="1386"/>
    <x v="1386"/>
  </r>
  <r>
    <s v="Id1388"/>
    <s v="Ms."/>
    <s v="Hannah E."/>
    <s v="Alderfer"/>
    <n v="33"/>
    <n v="4.57"/>
    <s v="No"/>
    <s v="No"/>
    <s v="NO"/>
    <s v="No"/>
    <n v="0"/>
    <x v="0"/>
    <s v="normal"/>
    <s v="23-Jul-1973"/>
    <x v="29"/>
    <n v="11552.9"/>
    <s v="tier - 3"/>
    <s v="tier - 2"/>
    <s v="R1011"/>
    <x v="1387"/>
    <x v="1387"/>
  </r>
  <r>
    <s v="Id1389"/>
    <s v="Mr."/>
    <s v="David"/>
    <s v="Ryland"/>
    <n v="25.78"/>
    <n v="11.06"/>
    <s v="No"/>
    <s v="No"/>
    <s v="NO"/>
    <s v="yes"/>
    <n v="0"/>
    <x v="1"/>
    <s v="diabetes"/>
    <s v="27-Oct-1965"/>
    <x v="39"/>
    <n v="11554.22"/>
    <s v="tier - 3"/>
    <s v="tier - 1"/>
    <s v="R1013"/>
    <x v="1388"/>
    <x v="1388"/>
  </r>
  <r>
    <s v="Id1390"/>
    <s v="Mr."/>
    <s v="Jim"/>
    <s v="Bethea"/>
    <n v="22.66"/>
    <n v="10.68"/>
    <s v="No"/>
    <s v="No"/>
    <s v="NO"/>
    <s v="No"/>
    <n v="0"/>
    <x v="2"/>
    <s v="diabetes"/>
    <s v="25-Dec-1965"/>
    <x v="39"/>
    <n v="11566.3"/>
    <s v="tier - 3"/>
    <s v="tier - 3"/>
    <s v="R1016"/>
    <x v="1389"/>
    <x v="1389"/>
  </r>
  <r>
    <s v="Id1391"/>
    <s v="Mr."/>
    <s v="Joseph P"/>
    <s v="Kelly"/>
    <n v="38.81"/>
    <n v="6.14"/>
    <s v="No"/>
    <s v="No"/>
    <s v="NO"/>
    <s v="yes"/>
    <n v="1"/>
    <x v="0"/>
    <s v="prediabetes"/>
    <s v="6-Nov-1965"/>
    <x v="39"/>
    <n v="11576.13"/>
    <s v="tier - 3"/>
    <s v="tier - 3"/>
    <s v="R1011"/>
    <x v="1390"/>
    <x v="1390"/>
  </r>
  <r>
    <s v="Id1392"/>
    <s v="Mr."/>
    <s v="Michael"/>
    <s v="Blois"/>
    <n v="38.51"/>
    <n v="5.45"/>
    <s v="No"/>
    <s v="No"/>
    <s v="NO"/>
    <s v="yes"/>
    <n v="0"/>
    <x v="0"/>
    <s v="normal"/>
    <s v="20-Jun-1964"/>
    <x v="38"/>
    <n v="11602.75"/>
    <s v="tier - 3"/>
    <s v="tier - 1"/>
    <s v="R1020"/>
    <x v="1391"/>
    <x v="1391"/>
  </r>
  <r>
    <s v="Id1393"/>
    <s v="Ms."/>
    <s v="Gina M"/>
    <s v="Dayton"/>
    <n v="22.98"/>
    <n v="6.14"/>
    <s v="No"/>
    <s v="No"/>
    <s v="NO"/>
    <s v="yes"/>
    <n v="0"/>
    <x v="2"/>
    <s v="prediabetes"/>
    <s v="17-Jul-1986"/>
    <x v="18"/>
    <n v="11625.11"/>
    <s v="tier - 3"/>
    <s v="tier - 3"/>
    <s v="R1022"/>
    <x v="1392"/>
    <x v="1392"/>
  </r>
  <r>
    <s v="Id1394"/>
    <s v="Ms."/>
    <s v="Shantel C."/>
    <s v="Cloud"/>
    <n v="15.65"/>
    <n v="7.85"/>
    <s v="No"/>
    <s v="No"/>
    <s v="NO"/>
    <s v="No"/>
    <n v="0"/>
    <x v="3"/>
    <s v="diabetes"/>
    <s v="4-Oct-1966"/>
    <x v="37"/>
    <n v="11657.72"/>
    <s v="tier - 3"/>
    <s v="tier - 2"/>
    <s v="R1024"/>
    <x v="1393"/>
    <x v="1393"/>
  </r>
  <r>
    <s v="Id1395"/>
    <s v="Mr."/>
    <s v="Brian"/>
    <s v="Betournay"/>
    <n v="39.97"/>
    <n v="4.09"/>
    <s v="No"/>
    <s v="No"/>
    <s v="NO"/>
    <s v="No"/>
    <n v="1"/>
    <x v="0"/>
    <s v="normal"/>
    <s v="20-Jul-1994"/>
    <x v="11"/>
    <n v="11657.81"/>
    <s v="tier - 3"/>
    <s v="tier - 2"/>
    <s v="R1023"/>
    <x v="1394"/>
    <x v="1394"/>
  </r>
  <r>
    <s v="Id1396"/>
    <s v="Mr."/>
    <s v="Brian"/>
    <s v="Temple"/>
    <n v="37.22"/>
    <n v="4.62"/>
    <s v="No"/>
    <s v="Yes"/>
    <s v="NO"/>
    <s v="No"/>
    <n v="1"/>
    <x v="0"/>
    <s v="normal"/>
    <s v="6-Jul-1966"/>
    <x v="37"/>
    <n v="11658.12"/>
    <s v="tier - 3"/>
    <s v="tier - 1"/>
    <s v="R1024"/>
    <x v="1395"/>
    <x v="1395"/>
  </r>
  <r>
    <s v="Id1397"/>
    <s v="Ms."/>
    <s v="Jessica R"/>
    <s v="Rollie"/>
    <n v="41.325000000000003"/>
    <n v="5.77"/>
    <s v="No"/>
    <s v="No"/>
    <s v="NO"/>
    <s v="No"/>
    <n v="0"/>
    <x v="0"/>
    <s v="prediabetes"/>
    <s v="23-Aug-1966"/>
    <x v="37"/>
    <n v="11658.38"/>
    <s v="tier - 3"/>
    <s v="tier - 3"/>
    <s v="R1024"/>
    <x v="1396"/>
    <x v="1396"/>
  </r>
  <r>
    <s v="Id1398"/>
    <s v="Mrs"/>
    <s v=".  Robyn"/>
    <s v="Roybal"/>
    <n v="40.31"/>
    <n v="5.84"/>
    <s v="No"/>
    <s v="No"/>
    <s v="NO"/>
    <s v="No"/>
    <n v="0"/>
    <x v="0"/>
    <s v="prediabetes"/>
    <s v="9-Nov-1966"/>
    <x v="37"/>
    <n v="11674.13"/>
    <s v="tier - 3"/>
    <s v="tier - 1"/>
    <s v="R1011"/>
    <x v="1397"/>
    <x v="1397"/>
  </r>
  <r>
    <s v="Id1399"/>
    <s v="Ms."/>
    <s v="Ashley"/>
    <s v="Turgeon"/>
    <n v="29.48"/>
    <n v="4.91"/>
    <s v="No"/>
    <s v="No"/>
    <s v="NO"/>
    <s v="No"/>
    <n v="0"/>
    <x v="1"/>
    <s v="normal"/>
    <s v="1-Dec-1970"/>
    <x v="33"/>
    <n v="11696.52"/>
    <s v="tier - 3"/>
    <s v="tier - 1"/>
    <s v="R1021"/>
    <x v="1398"/>
    <x v="1398"/>
  </r>
  <r>
    <s v="Id1400"/>
    <s v="Ms."/>
    <s v="Dana"/>
    <s v="Deingenis"/>
    <n v="33.155000000000001"/>
    <n v="5.07"/>
    <s v="No"/>
    <s v="No"/>
    <s v="NO"/>
    <s v="No"/>
    <n v="0"/>
    <x v="0"/>
    <s v="normal"/>
    <s v="21-Oct-1982"/>
    <x v="23"/>
    <n v="11712.97"/>
    <s v="tier - 3"/>
    <s v="tier - 2"/>
    <s v="R1021"/>
    <x v="1399"/>
    <x v="1399"/>
  </r>
  <r>
    <s v="Id1401"/>
    <s v="Ms."/>
    <s v="Jessica F."/>
    <s v="Hodge"/>
    <n v="42.85"/>
    <n v="5.81"/>
    <s v="No"/>
    <s v="No"/>
    <s v="NO"/>
    <s v="yes"/>
    <n v="0"/>
    <x v="0"/>
    <s v="prediabetes"/>
    <s v="12-Oct-1969"/>
    <x v="34"/>
    <n v="11729.68"/>
    <s v="tier - 3"/>
    <s v="tier - 1"/>
    <s v="R1024"/>
    <x v="1400"/>
    <x v="1400"/>
  </r>
  <r>
    <s v="Id1402"/>
    <s v="Ms."/>
    <s v="Lindsey"/>
    <s v="Gibbs"/>
    <n v="32.340000000000003"/>
    <n v="11.2"/>
    <s v="No"/>
    <s v="No"/>
    <s v="NO"/>
    <s v="No"/>
    <n v="0"/>
    <x v="0"/>
    <s v="diabetes"/>
    <s v="26-Nov-1984"/>
    <x v="21"/>
    <n v="11730.82"/>
    <s v="tier - 3"/>
    <s v="tier - 3"/>
    <s v="R1026"/>
    <x v="1401"/>
    <x v="1401"/>
  </r>
  <r>
    <s v="Id1403"/>
    <s v="Ms."/>
    <s v="Kelly A"/>
    <s v="Trom"/>
    <n v="27.5"/>
    <n v="10.75"/>
    <s v="No"/>
    <s v="No"/>
    <s v="NO"/>
    <s v="No"/>
    <n v="0"/>
    <x v="1"/>
    <s v="diabetes"/>
    <s v="9-Nov-1964"/>
    <x v="38"/>
    <n v="11735.88"/>
    <s v="tier - 3"/>
    <s v="tier - 1"/>
    <s v="R1012"/>
    <x v="1402"/>
    <x v="1402"/>
  </r>
  <r>
    <s v="Id1404"/>
    <s v="Ms."/>
    <s v="Brooke E"/>
    <s v="Sizer"/>
    <n v="25.8"/>
    <n v="7.8"/>
    <s v="No"/>
    <s v="No"/>
    <s v="NO"/>
    <s v="No"/>
    <n v="0"/>
    <x v="1"/>
    <s v="diabetes"/>
    <s v="5-Sep-1988"/>
    <x v="15"/>
    <n v="11737.85"/>
    <s v="tier - 3"/>
    <s v="tier - 1"/>
    <s v="R1011"/>
    <x v="1403"/>
    <x v="1403"/>
  </r>
  <r>
    <s v="Id1405"/>
    <s v="Ms."/>
    <s v="Katelyn E."/>
    <s v="Ellison"/>
    <n v="25"/>
    <n v="7.04"/>
    <s v="No"/>
    <s v="No"/>
    <s v="NO"/>
    <s v="No"/>
    <n v="0"/>
    <x v="1"/>
    <s v="diabetes"/>
    <s v="12-Nov-1969"/>
    <x v="34"/>
    <n v="11741.73"/>
    <s v="tier - 3"/>
    <s v="tier - 1"/>
    <s v="R1011"/>
    <x v="1404"/>
    <x v="1404"/>
  </r>
  <r>
    <s v="Id1406"/>
    <s v="Mr."/>
    <s v="Adam"/>
    <s v="Sulkowski"/>
    <n v="41.2"/>
    <n v="4.18"/>
    <s v="No"/>
    <s v="No"/>
    <s v="NO"/>
    <s v="yes"/>
    <n v="0"/>
    <x v="0"/>
    <s v="normal"/>
    <s v="9-Jun-1963"/>
    <x v="42"/>
    <n v="11743.3"/>
    <s v="tier - 3"/>
    <s v="tier - 3"/>
    <s v="R1013"/>
    <x v="1405"/>
    <x v="1405"/>
  </r>
  <r>
    <s v="Id1407"/>
    <s v="Ms."/>
    <s v="Dana"/>
    <s v="Maringo"/>
    <n v="17.78"/>
    <n v="8.19"/>
    <s v="No"/>
    <s v="No"/>
    <s v="NO"/>
    <s v="No"/>
    <n v="0"/>
    <x v="3"/>
    <s v="diabetes"/>
    <s v="2-Dec-1964"/>
    <x v="38"/>
    <n v="11743.93"/>
    <s v="tier - 3"/>
    <s v="tier - 1"/>
    <s v="R1012"/>
    <x v="1406"/>
    <x v="1406"/>
  </r>
  <r>
    <s v="Id1408"/>
    <s v="Mr."/>
    <s v="Eric W"/>
    <s v="Lattin"/>
    <n v="40.119999999999997"/>
    <n v="6.22"/>
    <s v="No"/>
    <s v="Yes"/>
    <s v="NO"/>
    <s v="yes"/>
    <n v="1"/>
    <x v="0"/>
    <s v="prediabetes"/>
    <s v="6-Nov-1979"/>
    <x v="25"/>
    <n v="11752.68"/>
    <s v="tier - 3"/>
    <s v="tier - 1"/>
    <s v="R1026"/>
    <x v="1407"/>
    <x v="1407"/>
  </r>
  <r>
    <s v="Id1409"/>
    <s v="Mr."/>
    <s v="Matthew D"/>
    <s v="Deblander"/>
    <n v="19.350000000000001"/>
    <n v="8.2200000000000006"/>
    <s v="No"/>
    <s v="No"/>
    <s v="NO"/>
    <s v="yes"/>
    <n v="0"/>
    <x v="2"/>
    <s v="diabetes"/>
    <s v="25-Jul-1966"/>
    <x v="37"/>
    <n v="11763"/>
    <s v="tier - 3"/>
    <s v="tier - 3"/>
    <s v="R1016"/>
    <x v="1408"/>
    <x v="1408"/>
  </r>
  <r>
    <s v="Id1410"/>
    <s v="Mr."/>
    <s v="Eoghan"/>
    <s v="O'Neill"/>
    <n v="36.69"/>
    <n v="6.15"/>
    <s v="No"/>
    <s v="No"/>
    <s v="NO"/>
    <s v="No"/>
    <n v="0"/>
    <x v="0"/>
    <s v="prediabetes"/>
    <s v="20-Nov-1982"/>
    <x v="23"/>
    <n v="11773.06"/>
    <s v="tier - 3"/>
    <s v="tier - 3"/>
    <s v="R1026"/>
    <x v="1409"/>
    <x v="1409"/>
  </r>
  <r>
    <s v="Id1411"/>
    <s v="Ms."/>
    <s v="Pamela W"/>
    <s v="Davis"/>
    <n v="28.51"/>
    <n v="5.65"/>
    <s v="No"/>
    <s v="No"/>
    <s v="NO"/>
    <s v="yes"/>
    <n v="1"/>
    <x v="1"/>
    <s v="normal"/>
    <s v="3-Oct-1965"/>
    <x v="39"/>
    <n v="11830.61"/>
    <s v="tier - 3"/>
    <s v="tier - 1"/>
    <s v="R1012"/>
    <x v="1410"/>
    <x v="1410"/>
  </r>
  <r>
    <s v="Id1412"/>
    <s v="Ms."/>
    <s v="Lindsey M."/>
    <s v="Stanek"/>
    <n v="30.21"/>
    <n v="5.5"/>
    <s v="No"/>
    <s v="No"/>
    <s v="NO"/>
    <s v="No"/>
    <n v="1"/>
    <x v="0"/>
    <s v="normal"/>
    <s v="27-Jun-1964"/>
    <x v="38"/>
    <n v="11833.78"/>
    <s v="tier - 3"/>
    <s v="tier - 3"/>
    <s v="R1013"/>
    <x v="1411"/>
    <x v="1411"/>
  </r>
  <r>
    <s v="Id1413"/>
    <s v="Ms."/>
    <s v="Kassie"/>
    <s v="Harris"/>
    <n v="24.33"/>
    <n v="8"/>
    <s v="No"/>
    <s v="No"/>
    <s v="NO"/>
    <s v="No"/>
    <n v="0"/>
    <x v="2"/>
    <s v="diabetes"/>
    <s v="11-Sep-1964"/>
    <x v="38"/>
    <n v="11837.16"/>
    <s v="tier - 3"/>
    <s v="tier - 3"/>
    <s v="R1011"/>
    <x v="1412"/>
    <x v="1412"/>
  </r>
  <r>
    <s v="Id1414"/>
    <s v="Mr."/>
    <s v="Matthew"/>
    <s v="Manning"/>
    <n v="19.855"/>
    <n v="5.71"/>
    <s v="No"/>
    <s v="No"/>
    <s v="NO"/>
    <s v="yes"/>
    <n v="0"/>
    <x v="2"/>
    <s v="prediabetes"/>
    <s v="25-Sep-1965"/>
    <x v="39"/>
    <n v="11840.78"/>
    <s v="tier - 3"/>
    <s v="tier - 2"/>
    <s v="R1012"/>
    <x v="1413"/>
    <x v="1413"/>
  </r>
  <r>
    <s v="Id1415"/>
    <s v="Mr."/>
    <s v="Ruben Dario"/>
    <s v="Barrera Munoz"/>
    <n v="25.364999999999998"/>
    <n v="11.71"/>
    <s v="No"/>
    <s v="No"/>
    <s v="NO"/>
    <s v="No"/>
    <n v="0"/>
    <x v="1"/>
    <s v="diabetes"/>
    <s v="11-Jul-1964"/>
    <x v="38"/>
    <n v="11842.44"/>
    <s v="tier - 3"/>
    <s v="tier - 2"/>
    <s v="R1011"/>
    <x v="1414"/>
    <x v="1414"/>
  </r>
  <r>
    <s v="Id1416"/>
    <s v="Mr."/>
    <s v="Kevin"/>
    <s v="Schauwaers"/>
    <n v="29.6"/>
    <n v="6.17"/>
    <s v="No"/>
    <s v="Yes"/>
    <s v="NO"/>
    <s v="yes"/>
    <n v="1"/>
    <x v="1"/>
    <s v="prediabetes"/>
    <s v="10-Nov-1965"/>
    <x v="39"/>
    <n v="11842.62"/>
    <s v="tier - 3"/>
    <s v="tier - 3"/>
    <s v="R1012"/>
    <x v="1415"/>
    <x v="1415"/>
  </r>
  <r>
    <s v="Id1417"/>
    <s v="Ms."/>
    <s v="Lindsay M"/>
    <s v="Hartman"/>
    <n v="39.43"/>
    <n v="6.1"/>
    <s v="No"/>
    <s v="Yes"/>
    <s v="NO"/>
    <s v="yes"/>
    <n v="1"/>
    <x v="0"/>
    <s v="prediabetes"/>
    <s v="27-Jun-1964"/>
    <x v="38"/>
    <n v="11848.14"/>
    <s v="tier - 3"/>
    <s v="tier - 2"/>
    <s v="R1011"/>
    <x v="1416"/>
    <x v="1416"/>
  </r>
  <r>
    <s v="Id1418"/>
    <s v="Mrs"/>
    <s v=".  Amanda"/>
    <s v="Fire"/>
    <n v="27.34"/>
    <n v="5.19"/>
    <s v="No"/>
    <s v="No"/>
    <s v="NO"/>
    <s v="yes"/>
    <n v="1"/>
    <x v="1"/>
    <s v="normal"/>
    <s v="29-Sep-1964"/>
    <x v="38"/>
    <n v="11856.41"/>
    <s v="tier - 3"/>
    <s v="tier - 2"/>
    <s v="R1013"/>
    <x v="1417"/>
    <x v="1417"/>
  </r>
  <r>
    <s v="Id1419"/>
    <s v="Mr."/>
    <s v="James"/>
    <s v="Waliaula"/>
    <n v="39.01"/>
    <n v="5.37"/>
    <s v="No"/>
    <s v="No"/>
    <s v="NO"/>
    <s v="yes"/>
    <n v="0"/>
    <x v="0"/>
    <s v="normal"/>
    <s v="7-Jul-1974"/>
    <x v="28"/>
    <n v="11858.56"/>
    <s v="tier - 3"/>
    <s v="tier - 3"/>
    <s v="R1011"/>
    <x v="1418"/>
    <x v="1418"/>
  </r>
  <r>
    <s v="Id1420"/>
    <s v="Mr."/>
    <s v="Samuel H."/>
    <s v="Blackshear"/>
    <n v="18.989999999999998"/>
    <n v="10.82"/>
    <s v="No"/>
    <s v="No"/>
    <s v="NO"/>
    <s v="yes"/>
    <n v="0"/>
    <x v="2"/>
    <s v="diabetes"/>
    <s v="24-Aug-1967"/>
    <x v="40"/>
    <n v="11879.1"/>
    <s v="tier - 3"/>
    <s v="tier - 3"/>
    <s v="R1024"/>
    <x v="1419"/>
    <x v="1419"/>
  </r>
  <r>
    <s v="Id1421"/>
    <s v="Ms."/>
    <s v="Jenni"/>
    <s v="Nettik"/>
    <n v="42.3"/>
    <n v="6.06"/>
    <s v="No"/>
    <s v="No"/>
    <s v="NO"/>
    <s v="yes"/>
    <n v="0"/>
    <x v="0"/>
    <s v="prediabetes"/>
    <s v="14-Jul-1967"/>
    <x v="40"/>
    <n v="11881.36"/>
    <s v="tier - 3"/>
    <s v="tier - 2"/>
    <s v="R1011"/>
    <x v="1420"/>
    <x v="1420"/>
  </r>
  <r>
    <s v="Id1422"/>
    <s v="Mr."/>
    <s v="Estuardo F"/>
    <s v="Novales"/>
    <n v="39.805"/>
    <n v="5.91"/>
    <s v="No"/>
    <s v="No"/>
    <s v="NO"/>
    <s v="No"/>
    <n v="0"/>
    <x v="0"/>
    <s v="prediabetes"/>
    <s v="29-Oct-1967"/>
    <x v="40"/>
    <n v="11881.97"/>
    <s v="tier - 3"/>
    <s v="tier - 1"/>
    <s v="R1013"/>
    <x v="1421"/>
    <x v="1421"/>
  </r>
  <r>
    <s v="Id1423"/>
    <s v="Mr."/>
    <s v="Brett"/>
    <s v="Rosauer"/>
    <n v="33.700000000000003"/>
    <n v="5.87"/>
    <s v="No"/>
    <s v="No"/>
    <s v="NO"/>
    <s v="No"/>
    <n v="0"/>
    <x v="0"/>
    <s v="prediabetes"/>
    <s v="2-Jun-2004"/>
    <x v="12"/>
    <n v="11884.05"/>
    <s v="tier - 3"/>
    <s v="tier - 3"/>
    <s v="R1013"/>
    <x v="1422"/>
    <x v="1422"/>
  </r>
  <r>
    <s v="Id1424"/>
    <s v="Ms."/>
    <s v="Sharon E."/>
    <s v="Ryder"/>
    <n v="36.195"/>
    <n v="6.22"/>
    <s v="No"/>
    <s v="No"/>
    <s v="NO"/>
    <s v="No"/>
    <n v="0"/>
    <x v="0"/>
    <s v="prediabetes"/>
    <s v="19-Nov-1964"/>
    <x v="38"/>
    <n v="11918.2"/>
    <s v="tier - 3"/>
    <s v="tier - 1"/>
    <s v="R1021"/>
    <x v="1423"/>
    <x v="1423"/>
  </r>
  <r>
    <s v="Id1425"/>
    <s v="Mr."/>
    <s v="Jacob W√¶ver"/>
    <s v="Larsen"/>
    <n v="32.6"/>
    <n v="5.73"/>
    <s v="No"/>
    <s v="Yes"/>
    <s v="NO"/>
    <s v="No"/>
    <n v="1"/>
    <x v="0"/>
    <s v="prediabetes"/>
    <s v="20-Dec-1964"/>
    <x v="38"/>
    <n v="11931.13"/>
    <s v="tier - 3"/>
    <s v="tier - 1"/>
    <s v="R1019"/>
    <x v="1424"/>
    <x v="1424"/>
  </r>
  <r>
    <s v="Id1426"/>
    <s v="Mr."/>
    <s v="Scott"/>
    <s v="Keate"/>
    <n v="30.2"/>
    <n v="5.7"/>
    <s v="No"/>
    <s v="No"/>
    <s v="NO"/>
    <s v="No"/>
    <n v="0"/>
    <x v="0"/>
    <s v="prediabetes"/>
    <s v="2-Aug-1964"/>
    <x v="38"/>
    <n v="11938.26"/>
    <s v="tier - 3"/>
    <s v="tier - 3"/>
    <s v="R1019"/>
    <x v="1425"/>
    <x v="1425"/>
  </r>
  <r>
    <s v="Id1427"/>
    <s v="Ms."/>
    <s v="Brooke S."/>
    <s v="Williams"/>
    <n v="27.645"/>
    <n v="9.91"/>
    <s v="No"/>
    <s v="No"/>
    <s v="NO"/>
    <s v="No"/>
    <n v="0"/>
    <x v="1"/>
    <s v="diabetes"/>
    <s v="19-Oct-1991"/>
    <x v="14"/>
    <n v="11941.83"/>
    <s v="tier - 3"/>
    <s v="tier - 1"/>
    <s v="R1023"/>
    <x v="1426"/>
    <x v="1426"/>
  </r>
  <r>
    <s v="Id1428"/>
    <s v="Ms."/>
    <s v="Kaye A."/>
    <s v="Starosciak"/>
    <n v="26.41"/>
    <n v="11.4"/>
    <s v="No"/>
    <s v="No"/>
    <s v="NO"/>
    <s v="No"/>
    <n v="0"/>
    <x v="1"/>
    <s v="diabetes"/>
    <s v="25-Dec-1964"/>
    <x v="38"/>
    <n v="11944.59"/>
    <s v="tier - 3"/>
    <s v="tier - 2"/>
    <s v="R1016"/>
    <x v="1427"/>
    <x v="1427"/>
  </r>
  <r>
    <s v="Id1429"/>
    <s v="Ms."/>
    <s v="Carolyn"/>
    <s v="Smith"/>
    <n v="34.1"/>
    <n v="6.29"/>
    <s v="No"/>
    <s v="Yes"/>
    <s v="NO"/>
    <s v="yes"/>
    <n v="1"/>
    <x v="0"/>
    <s v="prediabetes"/>
    <s v="1-Nov-1965"/>
    <x v="39"/>
    <n v="11945.13"/>
    <s v="tier - 3"/>
    <s v="tier - 2"/>
    <s v="R1012"/>
    <x v="1428"/>
    <x v="1428"/>
  </r>
  <r>
    <s v="Id1430"/>
    <s v="Mr."/>
    <s v="Daniel C."/>
    <s v="Henderson"/>
    <n v="17.3"/>
    <n v="9.2799999999999994"/>
    <s v="No"/>
    <s v="No"/>
    <s v="NO"/>
    <s v="No"/>
    <n v="0"/>
    <x v="3"/>
    <s v="diabetes"/>
    <s v="29-Sep-1964"/>
    <x v="38"/>
    <n v="11946.63"/>
    <s v="tier - 3"/>
    <s v="tier - 2"/>
    <s v="R1013"/>
    <x v="1429"/>
    <x v="1429"/>
  </r>
  <r>
    <s v="Id1431"/>
    <s v="Mrs"/>
    <s v=".  Laurie A"/>
    <s v="Winkelman"/>
    <n v="35.020000000000003"/>
    <n v="4.78"/>
    <s v="No"/>
    <s v="Yes"/>
    <s v="NO"/>
    <s v="No"/>
    <n v="1"/>
    <x v="0"/>
    <s v="normal"/>
    <s v="22-Dec-1967"/>
    <x v="40"/>
    <n v="11987.17"/>
    <s v="tier - 3"/>
    <s v="tier - 3"/>
    <s v="R1013"/>
    <x v="1430"/>
    <x v="1430"/>
  </r>
  <r>
    <s v="Id1432"/>
    <s v="Ms."/>
    <s v="Nicole"/>
    <s v="Monette"/>
    <n v="37.1"/>
    <n v="8.8699999999999992"/>
    <s v="No"/>
    <s v="No"/>
    <s v="NO"/>
    <s v="yes"/>
    <n v="0"/>
    <x v="0"/>
    <s v="diabetes"/>
    <s v="4-Jul-1983"/>
    <x v="22"/>
    <n v="11987.68"/>
    <s v="tier - 3"/>
    <s v="tier - 2"/>
    <s v="R1026"/>
    <x v="1431"/>
    <x v="1431"/>
  </r>
  <r>
    <s v="Id1433"/>
    <s v="Ms."/>
    <s v="Shelby"/>
    <s v="Kramer"/>
    <n v="16.79"/>
    <n v="11.4"/>
    <s v="No"/>
    <s v="No"/>
    <s v="NO"/>
    <s v="No"/>
    <n v="0"/>
    <x v="3"/>
    <s v="diabetes"/>
    <s v="12-Dec-1993"/>
    <x v="1"/>
    <n v="11994.89"/>
    <s v="tier - 3"/>
    <s v="tier - 2"/>
    <s v="R1012"/>
    <x v="1432"/>
    <x v="1432"/>
  </r>
  <r>
    <s v="Id1434"/>
    <s v="Ms."/>
    <s v="Allison"/>
    <s v="Goldstein"/>
    <n v="31.635000000000002"/>
    <n v="9.1300000000000008"/>
    <s v="No"/>
    <s v="No"/>
    <s v="NO"/>
    <s v="yes"/>
    <n v="0"/>
    <x v="0"/>
    <s v="diabetes"/>
    <s v="17-Oct-1982"/>
    <x v="23"/>
    <n v="12001.29"/>
    <s v="tier - 3"/>
    <s v="tier - 3"/>
    <s v="R1021"/>
    <x v="1433"/>
    <x v="1433"/>
  </r>
  <r>
    <s v="Id1435"/>
    <s v="Ms."/>
    <s v="Leticia"/>
    <s v="Gonzalez"/>
    <n v="24.19"/>
    <n v="6.22"/>
    <s v="No"/>
    <s v="Yes"/>
    <s v="NO"/>
    <s v="yes"/>
    <n v="1"/>
    <x v="2"/>
    <s v="prediabetes"/>
    <s v="9-Jun-1965"/>
    <x v="39"/>
    <n v="12029.29"/>
    <s v="tier - 3"/>
    <s v="tier - 2"/>
    <s v="R1024"/>
    <x v="1434"/>
    <x v="1434"/>
  </r>
  <r>
    <s v="Id1436"/>
    <s v="Mr."/>
    <s v="John S."/>
    <s v="Barrett"/>
    <n v="35.29"/>
    <n v="5.9"/>
    <s v="No"/>
    <s v="Yes"/>
    <s v="NO"/>
    <s v="No"/>
    <n v="1"/>
    <x v="0"/>
    <s v="prediabetes"/>
    <s v="29-Oct-1965"/>
    <x v="39"/>
    <n v="12032.33"/>
    <s v="tier - 3"/>
    <s v="tier - 1"/>
    <s v="R1011"/>
    <x v="1435"/>
    <x v="1435"/>
  </r>
  <r>
    <s v="Id1437"/>
    <s v="Ms."/>
    <s v="April"/>
    <s v="Irwin"/>
    <n v="35.299999999999997"/>
    <n v="4.45"/>
    <s v="No"/>
    <s v="No"/>
    <s v="NO"/>
    <s v="No"/>
    <n v="0"/>
    <x v="0"/>
    <s v="normal"/>
    <s v="16-Oct-1979"/>
    <x v="25"/>
    <n v="12035.18"/>
    <s v="tier - 3"/>
    <s v="tier - 3"/>
    <s v="R1021"/>
    <x v="1436"/>
    <x v="1436"/>
  </r>
  <r>
    <s v="Id1438"/>
    <s v="Ms."/>
    <s v="Ashley N."/>
    <s v="Glenn"/>
    <n v="35.64"/>
    <n v="6.17"/>
    <s v="No"/>
    <s v="Yes"/>
    <s v="NO"/>
    <s v="No"/>
    <n v="1"/>
    <x v="0"/>
    <s v="prediabetes"/>
    <s v="24-Nov-1966"/>
    <x v="37"/>
    <n v="12044.34"/>
    <s v="tier - 3"/>
    <s v="tier - 1"/>
    <s v="R1012"/>
    <x v="1437"/>
    <x v="1437"/>
  </r>
  <r>
    <s v="Id1439"/>
    <s v="Ms."/>
    <s v="Madeleine"/>
    <s v="O'Meara"/>
    <n v="33.1"/>
    <n v="4.93"/>
    <s v="No"/>
    <s v="No"/>
    <s v="NO"/>
    <s v="No"/>
    <n v="0"/>
    <x v="0"/>
    <s v="normal"/>
    <s v="7-Sep-1986"/>
    <x v="18"/>
    <n v="12048.13"/>
    <s v="tier - 3"/>
    <s v="tier - 2"/>
    <s v="R1026"/>
    <x v="1438"/>
    <x v="1438"/>
  </r>
  <r>
    <s v="Id1440"/>
    <s v="Ms."/>
    <s v="Nelly S"/>
    <s v="Budrow"/>
    <n v="26.41"/>
    <n v="7.32"/>
    <s v="No"/>
    <s v="No"/>
    <s v="NO"/>
    <s v="yes"/>
    <n v="1"/>
    <x v="1"/>
    <s v="diabetes"/>
    <s v="2-Sep-1984"/>
    <x v="21"/>
    <n v="12091.34"/>
    <s v="tier - 3"/>
    <s v="tier - 2"/>
    <s v="R1022"/>
    <x v="1439"/>
    <x v="1439"/>
  </r>
  <r>
    <s v="Id1441"/>
    <s v="Ms."/>
    <s v="Meredith S"/>
    <s v="Anderson"/>
    <n v="29.9"/>
    <n v="5.27"/>
    <s v="No"/>
    <s v="Yes"/>
    <s v="NO"/>
    <s v="No"/>
    <n v="1"/>
    <x v="0"/>
    <s v="normal"/>
    <s v="21-Jun-1968"/>
    <x v="36"/>
    <n v="12094.48"/>
    <s v="tier - 3"/>
    <s v="tier - 3"/>
    <s v="R1011"/>
    <x v="1440"/>
    <x v="1440"/>
  </r>
  <r>
    <s v="Id1442"/>
    <s v="Mr."/>
    <s v="Kevin"/>
    <s v="Douglas"/>
    <n v="25.24"/>
    <n v="5.82"/>
    <s v="No"/>
    <s v="No"/>
    <s v="NO"/>
    <s v="No"/>
    <n v="1"/>
    <x v="1"/>
    <s v="prediabetes"/>
    <s v="9-Dec-1968"/>
    <x v="36"/>
    <n v="12096.65"/>
    <s v="tier - 3"/>
    <s v="tier - 1"/>
    <s v="R1024"/>
    <x v="1441"/>
    <x v="1441"/>
  </r>
  <r>
    <s v="Id1443"/>
    <s v="Ms."/>
    <s v="Lisa"/>
    <s v="Tecklenburg"/>
    <n v="25.08"/>
    <n v="5.8"/>
    <s v="No"/>
    <s v="Yes"/>
    <s v="NO"/>
    <s v="No"/>
    <n v="1"/>
    <x v="1"/>
    <s v="prediabetes"/>
    <s v="25-Oct-1968"/>
    <x v="36"/>
    <n v="12105.32"/>
    <s v="tier - 3"/>
    <s v="tier - 3"/>
    <s v="R1011"/>
    <x v="1442"/>
    <x v="1442"/>
  </r>
  <r>
    <s v="Id1444"/>
    <s v="Ms."/>
    <s v="Katherine A"/>
    <s v="Baker"/>
    <n v="29.164999999999999"/>
    <n v="4.87"/>
    <s v="yes"/>
    <s v="No"/>
    <s v="NO"/>
    <s v="No"/>
    <n v="1"/>
    <x v="1"/>
    <s v="normal"/>
    <s v="20-Jul-1963"/>
    <x v="42"/>
    <n v="12124.99"/>
    <s v="tier - 3"/>
    <s v="tier - 1"/>
    <s v="R1012"/>
    <x v="1443"/>
    <x v="1443"/>
  </r>
  <r>
    <s v="Id1445"/>
    <s v="Mr."/>
    <s v="Steve"/>
    <s v="Schenck"/>
    <n v="15.05"/>
    <n v="8.1199999999999992"/>
    <s v="No"/>
    <s v="No"/>
    <s v="NO"/>
    <s v="No"/>
    <n v="0"/>
    <x v="3"/>
    <s v="diabetes"/>
    <s v="4-Jun-1963"/>
    <x v="41"/>
    <n v="12129.61"/>
    <s v="tier - 3"/>
    <s v="tier - 1"/>
    <s v="R1012"/>
    <x v="1444"/>
    <x v="1444"/>
  </r>
  <r>
    <s v="Id1446"/>
    <s v="Ms."/>
    <s v="Kate L."/>
    <s v="Johnson"/>
    <n v="19.95"/>
    <n v="4.3600000000000003"/>
    <s v="No"/>
    <s v="No"/>
    <s v="NO"/>
    <s v="No"/>
    <n v="2"/>
    <x v="2"/>
    <s v="normal"/>
    <s v="6-Nov-1991"/>
    <x v="14"/>
    <n v="12130.8"/>
    <s v="tier - 3"/>
    <s v="tier - 3"/>
    <s v="R1026"/>
    <x v="1445"/>
    <x v="1445"/>
  </r>
  <r>
    <s v="Id1447"/>
    <s v="Ms."/>
    <s v="Beth"/>
    <s v="Blendell"/>
    <n v="16.66"/>
    <n v="9.16"/>
    <s v="No"/>
    <s v="No"/>
    <s v="NO"/>
    <s v="No"/>
    <n v="0"/>
    <x v="3"/>
    <s v="diabetes"/>
    <s v="16-Sep-1974"/>
    <x v="28"/>
    <n v="12137.6"/>
    <s v="tier - 3"/>
    <s v="tier - 3"/>
    <s v="R1012"/>
    <x v="1446"/>
    <x v="1446"/>
  </r>
  <r>
    <s v="Id1448"/>
    <s v="Ms."/>
    <s v="Katharine"/>
    <s v="Parodi"/>
    <n v="16.62"/>
    <n v="9.14"/>
    <s v="No"/>
    <s v="No"/>
    <s v="NO"/>
    <s v="No"/>
    <n v="0"/>
    <x v="3"/>
    <s v="diabetes"/>
    <s v="4-Nov-1962"/>
    <x v="41"/>
    <n v="12142.58"/>
    <s v="tier - 3"/>
    <s v="tier - 2"/>
    <s v="R1013"/>
    <x v="1447"/>
    <x v="1447"/>
  </r>
  <r>
    <s v="Id1449"/>
    <s v="Ms."/>
    <s v="Heather L"/>
    <s v="Morgan"/>
    <n v="15.36"/>
    <n v="5.49"/>
    <s v="No"/>
    <s v="No"/>
    <s v="NO"/>
    <s v="yes"/>
    <n v="2"/>
    <x v="3"/>
    <s v="normal"/>
    <s v="15-Sep-1962"/>
    <x v="41"/>
    <n v="12146.97"/>
    <s v="tier - 3"/>
    <s v="tier - 3"/>
    <s v="R1011"/>
    <x v="1448"/>
    <x v="1448"/>
  </r>
  <r>
    <s v="Id1450"/>
    <s v="Ms."/>
    <s v="Desiree"/>
    <s v="Linden"/>
    <n v="27.74"/>
    <n v="5.96"/>
    <s v="No"/>
    <s v="No"/>
    <s v="NO"/>
    <s v="yes"/>
    <n v="0"/>
    <x v="1"/>
    <s v="prediabetes"/>
    <s v="5-Oct-1987"/>
    <x v="17"/>
    <n v="12148.2"/>
    <s v="tier - 3"/>
    <s v="tier - 3"/>
    <s v="R1012"/>
    <x v="1449"/>
    <x v="1449"/>
  </r>
  <r>
    <s v="Id1451"/>
    <s v="Mr."/>
    <s v="Peter B."/>
    <s v="Horning"/>
    <n v="22.44"/>
    <n v="4.62"/>
    <s v="No"/>
    <s v="No"/>
    <s v="NO"/>
    <s v="yes"/>
    <n v="0"/>
    <x v="2"/>
    <s v="normal"/>
    <s v="29-Aug-1991"/>
    <x v="14"/>
    <n v="12198.64"/>
    <s v="tier - 3"/>
    <s v="tier - 3"/>
    <s v="R1026"/>
    <x v="1450"/>
    <x v="1450"/>
  </r>
  <r>
    <s v="Id1452"/>
    <s v="Mr."/>
    <s v="Adam"/>
    <s v="Goode"/>
    <n v="37.049999999999997"/>
    <n v="9.9600000000000009"/>
    <s v="No"/>
    <s v="No"/>
    <s v="NO"/>
    <s v="yes"/>
    <n v="0"/>
    <x v="0"/>
    <s v="diabetes"/>
    <s v="14-Aug-1977"/>
    <x v="26"/>
    <n v="12218.7"/>
    <s v="tier - 3"/>
    <s v="tier - 1"/>
    <s v="R1012"/>
    <x v="1451"/>
    <x v="1451"/>
  </r>
  <r>
    <s v="Id1453"/>
    <s v="Mr."/>
    <s v="Jeremy J"/>
    <s v="Doden"/>
    <n v="22.95"/>
    <n v="10.53"/>
    <s v="No"/>
    <s v="No"/>
    <s v="NO"/>
    <s v="No"/>
    <n v="2"/>
    <x v="2"/>
    <s v="diabetes"/>
    <s v="20-Jul-1964"/>
    <x v="38"/>
    <n v="12222.9"/>
    <s v="tier - 3"/>
    <s v="tier - 2"/>
    <s v="R1012"/>
    <x v="1452"/>
    <x v="1452"/>
  </r>
  <r>
    <s v="Id1454"/>
    <s v="Mr."/>
    <s v="Adam C"/>
    <s v="Groff"/>
    <n v="34.200000000000003"/>
    <n v="6.69"/>
    <s v="No"/>
    <s v="No"/>
    <s v="NO"/>
    <s v="yes"/>
    <n v="0"/>
    <x v="0"/>
    <s v="diabetes"/>
    <s v="2-Jul-1964"/>
    <x v="38"/>
    <n v="12224.35"/>
    <s v="tier - 3"/>
    <s v="tier - 1"/>
    <s v="R1012"/>
    <x v="1453"/>
    <x v="1453"/>
  </r>
  <r>
    <s v="Id1455"/>
    <s v="Mr."/>
    <s v="Jon"/>
    <s v="Kuehler"/>
    <n v="30.59"/>
    <n v="9.5500000000000007"/>
    <s v="No"/>
    <s v="No"/>
    <s v="NO"/>
    <s v="yes"/>
    <n v="0"/>
    <x v="0"/>
    <s v="diabetes"/>
    <s v="24-Jun-1964"/>
    <x v="38"/>
    <n v="12231.61"/>
    <s v="tier - 3"/>
    <s v="tier - 3"/>
    <s v="R1012"/>
    <x v="1454"/>
    <x v="1454"/>
  </r>
  <r>
    <s v="Id1456"/>
    <s v="Mr."/>
    <s v="Steven J"/>
    <s v="Daniels"/>
    <n v="25.51"/>
    <n v="6.05"/>
    <s v="No"/>
    <s v="No"/>
    <s v="NO"/>
    <s v="No"/>
    <n v="0"/>
    <x v="1"/>
    <s v="prediabetes"/>
    <s v="19-Jul-1963"/>
    <x v="42"/>
    <n v="12233.83"/>
    <s v="tier - 3"/>
    <s v="tier - 1"/>
    <s v="R1011"/>
    <x v="1455"/>
    <x v="1455"/>
  </r>
  <r>
    <s v="Id1457"/>
    <s v="Ms."/>
    <s v="Jessica P."/>
    <s v="Gibby"/>
    <n v="29.04"/>
    <n v="10.56"/>
    <s v="No"/>
    <s v="No"/>
    <s v="NO"/>
    <s v="yes"/>
    <n v="1"/>
    <x v="1"/>
    <s v="diabetes"/>
    <s v="15-Oct-1964"/>
    <x v="38"/>
    <n v="12235.84"/>
    <s v="tier - 3"/>
    <s v="tier - 3"/>
    <s v="R1012"/>
    <x v="1456"/>
    <x v="1456"/>
  </r>
  <r>
    <s v="Id1458"/>
    <s v="Ms."/>
    <s v="Ashley"/>
    <s v="Busa"/>
    <n v="22.135000000000002"/>
    <n v="10.81"/>
    <s v="No"/>
    <s v="No"/>
    <s v="NO"/>
    <s v="yes"/>
    <n v="1"/>
    <x v="2"/>
    <s v="diabetes"/>
    <s v="29-Jul-1966"/>
    <x v="37"/>
    <n v="12237.73"/>
    <s v="tier - 3"/>
    <s v="tier - 3"/>
    <s v="R1012"/>
    <x v="1457"/>
    <x v="1457"/>
  </r>
  <r>
    <s v="Id1459"/>
    <s v="Mr."/>
    <s v="Arturo H."/>
    <s v="Moyo"/>
    <n v="21.375"/>
    <n v="4.32"/>
    <s v="No"/>
    <s v="No"/>
    <s v="NO"/>
    <s v="No"/>
    <n v="0"/>
    <x v="2"/>
    <s v="normal"/>
    <s v="17-Jul-1963"/>
    <x v="42"/>
    <n v="12244.53"/>
    <s v="tier - 3"/>
    <s v="tier - 1"/>
    <s v="R1013"/>
    <x v="1458"/>
    <x v="1458"/>
  </r>
  <r>
    <s v="Id1460"/>
    <s v="Mr."/>
    <s v="Ketil"/>
    <s v="Horn"/>
    <n v="29.19"/>
    <n v="4.37"/>
    <s v="No"/>
    <s v="No"/>
    <s v="NO"/>
    <s v="No"/>
    <n v="0"/>
    <x v="1"/>
    <s v="normal"/>
    <s v="23-Jun-1974"/>
    <x v="28"/>
    <n v="12245.17"/>
    <s v="tier - 3"/>
    <s v="tier - 1"/>
    <s v="R1012"/>
    <x v="1459"/>
    <x v="1459"/>
  </r>
  <r>
    <s v="Id1461"/>
    <s v="Ms."/>
    <s v="Katie"/>
    <s v="Bien"/>
    <n v="31.92"/>
    <n v="4.8099999999999996"/>
    <s v="No"/>
    <s v="Yes"/>
    <s v="NO"/>
    <s v="yes"/>
    <n v="1"/>
    <x v="0"/>
    <s v="normal"/>
    <s v="23-Nov-1989"/>
    <x v="13"/>
    <n v="12254.44"/>
    <s v="tier - 3"/>
    <s v="tier - 3"/>
    <s v="R1026"/>
    <x v="1460"/>
    <x v="1460"/>
  </r>
  <r>
    <s v="Id1462"/>
    <s v="Ms."/>
    <s v="Christi"/>
    <s v="O'Connor"/>
    <n v="26.315000000000001"/>
    <n v="4.5599999999999996"/>
    <s v="No"/>
    <s v="Yes"/>
    <s v="NO"/>
    <s v="yes"/>
    <n v="1"/>
    <x v="1"/>
    <s v="normal"/>
    <s v="13-Aug-1986"/>
    <x v="18"/>
    <n v="12255.04"/>
    <s v="tier - 3"/>
    <s v="tier - 2"/>
    <s v="R1026"/>
    <x v="1461"/>
    <x v="1461"/>
  </r>
  <r>
    <s v="Id1463"/>
    <s v="Mr."/>
    <s v="Alan"/>
    <s v="Ash"/>
    <n v="35.299999999999997"/>
    <n v="4.3899999999999997"/>
    <s v="No"/>
    <s v="No"/>
    <s v="NO"/>
    <s v="No"/>
    <n v="0"/>
    <x v="0"/>
    <s v="normal"/>
    <s v="6-Dec-1966"/>
    <x v="37"/>
    <n v="12265.51"/>
    <s v="tier - 3"/>
    <s v="tier - 3"/>
    <s v="R1013"/>
    <x v="1462"/>
    <x v="1462"/>
  </r>
  <r>
    <s v="Id1464"/>
    <s v="Mr."/>
    <s v="Edivaldo B. Sr."/>
    <s v="Do Prado"/>
    <n v="18.91"/>
    <n v="11.44"/>
    <s v="No"/>
    <s v="No"/>
    <s v="NO"/>
    <s v="No"/>
    <n v="0"/>
    <x v="2"/>
    <s v="diabetes"/>
    <s v="30-Dec-1967"/>
    <x v="40"/>
    <n v="12268.63"/>
    <s v="tier - 3"/>
    <s v="tier - 1"/>
    <s v="R1012"/>
    <x v="1463"/>
    <x v="1463"/>
  </r>
  <r>
    <s v="Id1465"/>
    <s v="Ms."/>
    <s v="Eve"/>
    <s v="Phillips"/>
    <n v="22.41"/>
    <n v="11.37"/>
    <s v="No"/>
    <s v="No"/>
    <s v="NO"/>
    <s v="yes"/>
    <n v="1"/>
    <x v="2"/>
    <s v="diabetes"/>
    <s v="28-Aug-1967"/>
    <x v="40"/>
    <n v="12269.69"/>
    <s v="tier - 3"/>
    <s v="tier - 2"/>
    <s v="R1012"/>
    <x v="1464"/>
    <x v="1464"/>
  </r>
  <r>
    <s v="Id1466"/>
    <s v="Mr."/>
    <s v="Devin"/>
    <s v="Kelly"/>
    <n v="22.704999999999998"/>
    <n v="6.14"/>
    <s v="No"/>
    <s v="No"/>
    <s v="NO"/>
    <s v="No"/>
    <n v="0"/>
    <x v="2"/>
    <s v="prediabetes"/>
    <s v="16-Nov-1966"/>
    <x v="37"/>
    <n v="12282.03"/>
    <s v="tier - 3"/>
    <s v="tier - 1"/>
    <s v="R1025"/>
    <x v="1465"/>
    <x v="1465"/>
  </r>
  <r>
    <s v="Id1467"/>
    <s v="Mr."/>
    <s v="Shaun R"/>
    <s v="Dever"/>
    <n v="37.18"/>
    <n v="4.8899999999999997"/>
    <s v="No"/>
    <s v="No"/>
    <s v="NO"/>
    <s v="No"/>
    <n v="0"/>
    <x v="0"/>
    <s v="normal"/>
    <s v="29-Oct-1990"/>
    <x v="16"/>
    <n v="12282.38"/>
    <s v="tier - 3"/>
    <s v="tier - 1"/>
    <s v="R1011"/>
    <x v="1466"/>
    <x v="1466"/>
  </r>
  <r>
    <s v="Id1468"/>
    <s v="Mr."/>
    <s v="Adrian"/>
    <s v="Horvath"/>
    <n v="35.97"/>
    <n v="4.5999999999999996"/>
    <s v="No"/>
    <s v="No"/>
    <s v="NO"/>
    <s v="No"/>
    <n v="0"/>
    <x v="0"/>
    <s v="normal"/>
    <s v="28-Oct-1963"/>
    <x v="42"/>
    <n v="12299.59"/>
    <s v="tier - 3"/>
    <s v="tier - 1"/>
    <s v="R1025"/>
    <x v="1467"/>
    <x v="1467"/>
  </r>
  <r>
    <s v="Id1469"/>
    <s v="Mr."/>
    <s v="Andrew"/>
    <s v="Danner"/>
    <n v="35.799999999999997"/>
    <n v="4.42"/>
    <s v="No"/>
    <s v="No"/>
    <s v="NO"/>
    <s v="No"/>
    <n v="0"/>
    <x v="0"/>
    <s v="normal"/>
    <s v="29-Aug-1963"/>
    <x v="42"/>
    <n v="12323.94"/>
    <s v="tier - 3"/>
    <s v="tier - 3"/>
    <s v="R1017"/>
    <x v="1468"/>
    <x v="1468"/>
  </r>
  <r>
    <s v="Id1470"/>
    <s v="Ms."/>
    <s v="Mallory"/>
    <s v="Weiss"/>
    <n v="28.31"/>
    <n v="7.48"/>
    <s v="No"/>
    <s v="No"/>
    <s v="NO"/>
    <s v="yes"/>
    <n v="0"/>
    <x v="1"/>
    <s v="diabetes"/>
    <s v="2-Aug-1963"/>
    <x v="42"/>
    <n v="12333.83"/>
    <s v="tier - 3"/>
    <s v="tier - 2"/>
    <s v="R1011"/>
    <x v="1469"/>
    <x v="1469"/>
  </r>
  <r>
    <s v="Id1471"/>
    <s v="Mr."/>
    <s v="Shawn E"/>
    <s v="D'Andrea"/>
    <n v="38.06"/>
    <n v="10.74"/>
    <s v="No"/>
    <s v="No"/>
    <s v="NO"/>
    <s v="No"/>
    <n v="0"/>
    <x v="0"/>
    <s v="diabetes"/>
    <s v="22-Sep-1963"/>
    <x v="42"/>
    <n v="12347.17"/>
    <s v="tier - 3"/>
    <s v="tier - 3"/>
    <s v="R1011"/>
    <x v="1470"/>
    <x v="1470"/>
  </r>
  <r>
    <s v="Id1472"/>
    <s v="Ms."/>
    <s v="Sarah E"/>
    <s v="Olesky"/>
    <n v="28"/>
    <n v="5.19"/>
    <s v="No"/>
    <s v="No"/>
    <s v="NO"/>
    <s v="No"/>
    <n v="1"/>
    <x v="1"/>
    <s v="normal"/>
    <s v="29-Dec-1966"/>
    <x v="37"/>
    <n v="12363.55"/>
    <s v="tier - 3"/>
    <s v="tier - 3"/>
    <s v="R1011"/>
    <x v="1471"/>
    <x v="1471"/>
  </r>
  <r>
    <s v="Id1473"/>
    <s v="Mr."/>
    <s v="Josh"/>
    <s v="Whitcraft"/>
    <n v="34.32"/>
    <n v="9.17"/>
    <s v="No"/>
    <s v="No"/>
    <s v="NO"/>
    <s v="No"/>
    <n v="0"/>
    <x v="0"/>
    <s v="diabetes"/>
    <s v="26-Sep-1962"/>
    <x v="41"/>
    <n v="12369.89"/>
    <s v="tier - 3"/>
    <s v="tier - 2"/>
    <s v="R1024"/>
    <x v="1472"/>
    <x v="1472"/>
  </r>
  <r>
    <s v="Id1474"/>
    <s v="Mr."/>
    <s v="Johann A"/>
    <s v="Salazar"/>
    <n v="22.3"/>
    <n v="4.95"/>
    <s v="No"/>
    <s v="No"/>
    <s v="NO"/>
    <s v="yes"/>
    <n v="0"/>
    <x v="2"/>
    <s v="normal"/>
    <s v="29-Dec-1989"/>
    <x v="13"/>
    <n v="12404.88"/>
    <s v="tier - 3"/>
    <s v="tier - 3"/>
    <s v="R1016"/>
    <x v="1473"/>
    <x v="1473"/>
  </r>
  <r>
    <s v="Id1475"/>
    <s v="Ms."/>
    <s v="Robin M."/>
    <s v="Todd"/>
    <n v="27.835000000000001"/>
    <n v="6.03"/>
    <s v="No"/>
    <s v="No"/>
    <s v="NO"/>
    <s v="No"/>
    <n v="1"/>
    <x v="1"/>
    <s v="prediabetes"/>
    <s v="21-Aug-1972"/>
    <x v="30"/>
    <n v="12407.3"/>
    <s v="tier - 3"/>
    <s v="tier - 2"/>
    <s v="R1021"/>
    <x v="1474"/>
    <x v="1474"/>
  </r>
  <r>
    <s v="Id1476"/>
    <s v="Mr."/>
    <s v="Kyle K"/>
    <s v="Pond"/>
    <n v="39.229999999999997"/>
    <n v="5.36"/>
    <s v="No"/>
    <s v="No"/>
    <s v="NO"/>
    <s v="No"/>
    <n v="0"/>
    <x v="0"/>
    <s v="normal"/>
    <s v="14-Jul-1979"/>
    <x v="25"/>
    <n v="12408.29"/>
    <s v="tier - 3"/>
    <s v="tier - 1"/>
    <s v="R1022"/>
    <x v="1475"/>
    <x v="1475"/>
  </r>
  <r>
    <s v="Id1477"/>
    <s v="Ms."/>
    <s v="Alison"/>
    <s v="Egan"/>
    <n v="19.95"/>
    <n v="6.11"/>
    <s v="No"/>
    <s v="No"/>
    <s v="NO"/>
    <s v="No"/>
    <n v="1"/>
    <x v="2"/>
    <s v="prediabetes"/>
    <s v="4-Aug-1964"/>
    <x v="38"/>
    <n v="12430.95"/>
    <s v="tier - 3"/>
    <s v="tier - 3"/>
    <s v="R1024"/>
    <x v="1476"/>
    <x v="1476"/>
  </r>
  <r>
    <s v="Id1478"/>
    <s v="Mr."/>
    <s v="Michael A."/>
    <s v="Bersani"/>
    <n v="34.64"/>
    <n v="4.88"/>
    <s v="No"/>
    <s v="Yes"/>
    <s v="NO"/>
    <s v="No"/>
    <n v="1"/>
    <x v="0"/>
    <s v="normal"/>
    <s v="9-Aug-1995"/>
    <x v="4"/>
    <n v="12452.25"/>
    <s v="tier - 3"/>
    <s v="tier - 3"/>
    <s v="R1012"/>
    <x v="1477"/>
    <x v="1477"/>
  </r>
  <r>
    <s v="Id1479"/>
    <s v="Mr."/>
    <s v="Byron A"/>
    <s v="Creech"/>
    <n v="18.75"/>
    <n v="6.72"/>
    <s v="No"/>
    <s v="No"/>
    <s v="NO"/>
    <s v="No"/>
    <n v="0"/>
    <x v="2"/>
    <s v="diabetes"/>
    <s v="26-Nov-1968"/>
    <x v="36"/>
    <n v="12475.35"/>
    <s v="tier - 3"/>
    <s v="tier - 1"/>
    <s v="R1012"/>
    <x v="1478"/>
    <x v="1478"/>
  </r>
  <r>
    <s v="Id1480"/>
    <s v="Ms."/>
    <s v="Carine A"/>
    <s v="Sudres"/>
    <n v="26.48"/>
    <n v="4.2"/>
    <s v="No"/>
    <s v="No"/>
    <s v="NO"/>
    <s v="No"/>
    <n v="1"/>
    <x v="1"/>
    <s v="normal"/>
    <s v="12-Nov-1968"/>
    <x v="36"/>
    <n v="12479.71"/>
    <s v="tier - 3"/>
    <s v="tier - 3"/>
    <s v="R1012"/>
    <x v="1479"/>
    <x v="1479"/>
  </r>
  <r>
    <s v="Id1481"/>
    <s v="Mr."/>
    <s v="Nathaniel"/>
    <s v="Couture"/>
    <n v="34.83"/>
    <n v="5.79"/>
    <s v="No"/>
    <s v="No"/>
    <s v="NO"/>
    <s v="No"/>
    <n v="1"/>
    <x v="0"/>
    <s v="prediabetes"/>
    <s v="1-Sep-1967"/>
    <x v="40"/>
    <n v="12485.8"/>
    <s v="tier - 3"/>
    <s v="tier - 3"/>
    <s v="R1013"/>
    <x v="1480"/>
    <x v="1480"/>
  </r>
  <r>
    <s v="Id1482"/>
    <s v="Ms."/>
    <s v="Lindsay A."/>
    <s v="Willard"/>
    <n v="25.46"/>
    <n v="4.29"/>
    <s v="No"/>
    <s v="No"/>
    <s v="NO"/>
    <s v="No"/>
    <n v="0"/>
    <x v="1"/>
    <s v="normal"/>
    <s v="3-Dec-1968"/>
    <x v="36"/>
    <n v="12495.29"/>
    <s v="tier - 3"/>
    <s v="tier - 3"/>
    <s v="R1012"/>
    <x v="1481"/>
    <x v="1481"/>
  </r>
  <r>
    <s v="Id1483"/>
    <s v="Mr."/>
    <s v="Justin R"/>
    <s v="Patronick"/>
    <n v="23.31"/>
    <n v="8.27"/>
    <s v="No"/>
    <s v="No"/>
    <s v="NO"/>
    <s v="No"/>
    <n v="0"/>
    <x v="2"/>
    <s v="diabetes"/>
    <s v="12-Jul-1966"/>
    <x v="37"/>
    <n v="12499.88"/>
    <s v="tier - 3"/>
    <s v="tier - 2"/>
    <s v="R1012"/>
    <x v="1482"/>
    <x v="1482"/>
  </r>
  <r>
    <s v="Id1484"/>
    <s v="Ms."/>
    <s v="Casey"/>
    <s v="Depasquale"/>
    <n v="29"/>
    <n v="4.5599999999999996"/>
    <s v="No"/>
    <s v="No"/>
    <s v="NO"/>
    <s v="No"/>
    <n v="0"/>
    <x v="1"/>
    <s v="normal"/>
    <s v="16-Oct-1962"/>
    <x v="41"/>
    <n v="12523.6"/>
    <s v="tier - 3"/>
    <s v="tier - 3"/>
    <s v="R1012"/>
    <x v="1483"/>
    <x v="1483"/>
  </r>
  <r>
    <s v="Id1485"/>
    <s v="Ms."/>
    <s v="Amanda L"/>
    <s v="Lavergne"/>
    <n v="32.869999999999997"/>
    <n v="5.33"/>
    <s v="No"/>
    <s v="No"/>
    <s v="NO"/>
    <s v="No"/>
    <n v="0"/>
    <x v="0"/>
    <s v="normal"/>
    <s v="28-Nov-1961"/>
    <x v="43"/>
    <n v="12557.61"/>
    <s v="tier - 3"/>
    <s v="tier - 3"/>
    <s v="R1013"/>
    <x v="1484"/>
    <x v="1484"/>
  </r>
  <r>
    <s v="Id1486"/>
    <s v="Ms."/>
    <s v="Ayako N."/>
    <s v="Kawakami"/>
    <n v="26.18"/>
    <n v="5.63"/>
    <s v="No"/>
    <s v="No"/>
    <s v="NO"/>
    <s v="No"/>
    <n v="0"/>
    <x v="1"/>
    <s v="normal"/>
    <s v="28-Nov-1961"/>
    <x v="43"/>
    <n v="12574.05"/>
    <s v="tier - 3"/>
    <s v="tier - 1"/>
    <s v="R1011"/>
    <x v="1485"/>
    <x v="1485"/>
  </r>
  <r>
    <s v="Id1487"/>
    <s v="Ms."/>
    <s v="Emilee"/>
    <s v="Gonsalves"/>
    <n v="25.3"/>
    <n v="5.12"/>
    <s v="No"/>
    <s v="No"/>
    <s v="NO"/>
    <s v="No"/>
    <n v="0"/>
    <x v="1"/>
    <s v="normal"/>
    <s v="26-Nov-1969"/>
    <x v="34"/>
    <n v="12579.92"/>
    <s v="tier - 3"/>
    <s v="tier - 1"/>
    <s v="R1025"/>
    <x v="1486"/>
    <x v="1486"/>
  </r>
  <r>
    <s v="Id1488"/>
    <s v="Mr."/>
    <s v="Stephen M"/>
    <s v="Peck"/>
    <n v="36.94"/>
    <n v="5.15"/>
    <s v="No"/>
    <s v="No"/>
    <s v="NO"/>
    <s v="yes"/>
    <n v="1"/>
    <x v="0"/>
    <s v="normal"/>
    <s v="18-Jun-1970"/>
    <x v="33"/>
    <n v="12592.53"/>
    <s v="tier - 3"/>
    <s v="tier - 2"/>
    <s v="R1013"/>
    <x v="1487"/>
    <x v="1487"/>
  </r>
  <r>
    <s v="Id1489"/>
    <s v="Ms."/>
    <s v="Annemarie A"/>
    <s v="Aure"/>
    <n v="22.86"/>
    <n v="7.5"/>
    <s v="No"/>
    <s v="No"/>
    <s v="NO"/>
    <s v="No"/>
    <n v="0"/>
    <x v="2"/>
    <s v="diabetes"/>
    <s v="11-Aug-1988"/>
    <x v="15"/>
    <n v="12600.46"/>
    <s v="tier - 3"/>
    <s v="tier - 1"/>
    <s v="R1023"/>
    <x v="1488"/>
    <x v="1488"/>
  </r>
  <r>
    <s v="Id1490"/>
    <s v="Ms."/>
    <s v="Ashley R"/>
    <s v="Mattingly"/>
    <n v="18.760000000000002"/>
    <n v="4.88"/>
    <s v="No"/>
    <s v="Yes"/>
    <s v="NO"/>
    <s v="yes"/>
    <n v="1"/>
    <x v="2"/>
    <s v="normal"/>
    <s v="18-Nov-1998"/>
    <x v="2"/>
    <n v="12609.89"/>
    <s v="tier - 3"/>
    <s v="tier - 3"/>
    <s v="R1012"/>
    <x v="1489"/>
    <x v="1489"/>
  </r>
  <r>
    <s v="Id1491"/>
    <s v="Ms."/>
    <s v="Leslie A"/>
    <s v="Stelpflug"/>
    <n v="24.36"/>
    <n v="5.57"/>
    <s v="No"/>
    <s v="No"/>
    <s v="NO"/>
    <s v="No"/>
    <n v="0"/>
    <x v="2"/>
    <s v="normal"/>
    <s v="19-Aug-1963"/>
    <x v="42"/>
    <n v="12622.18"/>
    <s v="tier - 3"/>
    <s v="tier - 1"/>
    <s v="R1012"/>
    <x v="1490"/>
    <x v="1490"/>
  </r>
  <r>
    <s v="Id1492"/>
    <s v="Mr."/>
    <s v="Mauricio J. Sr."/>
    <s v="Sanchez Antognini"/>
    <n v="32.299999999999997"/>
    <n v="5.31"/>
    <s v="No"/>
    <s v="No"/>
    <s v="NO"/>
    <s v="No"/>
    <n v="0"/>
    <x v="0"/>
    <s v="normal"/>
    <s v="28-Dec-1970"/>
    <x v="33"/>
    <n v="12624.74"/>
    <s v="tier - 3"/>
    <s v="tier - 1"/>
    <s v="R1012"/>
    <x v="1491"/>
    <x v="1491"/>
  </r>
  <r>
    <s v="Id1493"/>
    <s v="Mr."/>
    <s v="Kieran"/>
    <s v="Condon"/>
    <n v="22.704999999999998"/>
    <n v="4.57"/>
    <s v="No"/>
    <s v="No"/>
    <s v="NO"/>
    <s v="yes"/>
    <n v="0"/>
    <x v="2"/>
    <s v="normal"/>
    <s v="4-Oct-1965"/>
    <x v="39"/>
    <n v="12629.17"/>
    <s v="tier - 3"/>
    <s v="tier - 1"/>
    <s v="R1013"/>
    <x v="1492"/>
    <x v="1492"/>
  </r>
  <r>
    <s v="Id1494"/>
    <s v="Ms."/>
    <s v="Elizabeth A"/>
    <s v="Magato"/>
    <n v="21.79"/>
    <n v="8.6999999999999993"/>
    <s v="No"/>
    <s v="No"/>
    <s v="NO"/>
    <s v="yes"/>
    <n v="1"/>
    <x v="2"/>
    <s v="diabetes"/>
    <s v="22-Nov-1962"/>
    <x v="41"/>
    <n v="12629.9"/>
    <s v="tier - 3"/>
    <s v="tier - 3"/>
    <s v="R1013"/>
    <x v="1493"/>
    <x v="1493"/>
  </r>
  <r>
    <s v="Id1495"/>
    <s v="Mr."/>
    <s v="Zeke M."/>
    <s v="Dombrowski"/>
    <n v="24.52"/>
    <n v="4.76"/>
    <s v="No"/>
    <s v="No"/>
    <s v="NO"/>
    <s v="No"/>
    <n v="0"/>
    <x v="2"/>
    <s v="normal"/>
    <s v="22-Jul-1962"/>
    <x v="41"/>
    <n v="12638.2"/>
    <s v="tier - 3"/>
    <s v="tier - 1"/>
    <s v="R1011"/>
    <x v="1494"/>
    <x v="1494"/>
  </r>
  <r>
    <s v="Id1496"/>
    <s v="Mr."/>
    <s v="Chip"/>
    <s v="Ohara"/>
    <n v="39.520000000000003"/>
    <n v="11.81"/>
    <s v="No"/>
    <s v="No"/>
    <s v="NO"/>
    <s v="No"/>
    <n v="0"/>
    <x v="0"/>
    <s v="diabetes"/>
    <s v="5-Sep-1972"/>
    <x v="30"/>
    <n v="12640.24"/>
    <s v="tier - 3"/>
    <s v="tier - 1"/>
    <s v="R1011"/>
    <x v="1495"/>
    <x v="1495"/>
  </r>
  <r>
    <s v="Id1497"/>
    <s v="Mr."/>
    <s v="Miguel Angel Sr."/>
    <s v="Cifuentes Fetiva"/>
    <n v="24.49"/>
    <n v="4.67"/>
    <s v="No"/>
    <s v="No"/>
    <s v="NO"/>
    <s v="No"/>
    <n v="0"/>
    <x v="2"/>
    <s v="normal"/>
    <s v="17-Dec-1966"/>
    <x v="37"/>
    <n v="12643.38"/>
    <s v="tier - 3"/>
    <s v="tier - 1"/>
    <s v="R1012"/>
    <x v="1496"/>
    <x v="1496"/>
  </r>
  <r>
    <s v="Id1498"/>
    <s v="Mr."/>
    <s v="Brian"/>
    <s v="Keno"/>
    <n v="26.315000000000001"/>
    <n v="6.02"/>
    <s v="No"/>
    <s v="No"/>
    <s v="NO"/>
    <s v="No"/>
    <n v="0"/>
    <x v="1"/>
    <s v="prediabetes"/>
    <s v="11-Jul-1962"/>
    <x v="41"/>
    <n v="12644.59"/>
    <s v="tier - 3"/>
    <s v="tier - 2"/>
    <s v="R1011"/>
    <x v="1497"/>
    <x v="1497"/>
  </r>
  <r>
    <s v="Id1499"/>
    <s v="Ms."/>
    <s v="Meghan"/>
    <s v="Bruce"/>
    <n v="22.58"/>
    <n v="7.46"/>
    <s v="No"/>
    <s v="No"/>
    <s v="NO"/>
    <s v="No"/>
    <n v="0"/>
    <x v="2"/>
    <s v="diabetes"/>
    <s v="14-Sep-1965"/>
    <x v="39"/>
    <n v="12646.21"/>
    <s v="tier - 3"/>
    <s v="tier - 2"/>
    <s v="R1011"/>
    <x v="1498"/>
    <x v="1498"/>
  </r>
  <r>
    <s v="Id1500"/>
    <s v="Ms."/>
    <s v="Meredith L."/>
    <s v="Lorch"/>
    <n v="19.475000000000001"/>
    <n v="4.74"/>
    <s v="No"/>
    <s v="No"/>
    <s v="NO"/>
    <s v="No"/>
    <n v="1"/>
    <x v="2"/>
    <s v="normal"/>
    <s v="27-Aug-1962"/>
    <x v="41"/>
    <n v="12648.7"/>
    <s v="tier - 3"/>
    <s v="tier - 2"/>
    <s v="R1013"/>
    <x v="1499"/>
    <x v="1499"/>
  </r>
  <r>
    <s v="Id1501"/>
    <s v="Mrs"/>
    <s v=".  Millicent M"/>
    <s v="Sullivan"/>
    <n v="26.33"/>
    <n v="4.79"/>
    <s v="No"/>
    <s v="No"/>
    <s v="NO"/>
    <s v="No"/>
    <n v="0"/>
    <x v="1"/>
    <s v="normal"/>
    <s v="24-Sep-1974"/>
    <x v="28"/>
    <n v="12697.48"/>
    <s v="tier - 3"/>
    <s v="tier - 3"/>
    <s v="R1021"/>
    <x v="1500"/>
    <x v="1500"/>
  </r>
  <r>
    <s v="Id1502"/>
    <s v="Ms."/>
    <s v="Kathleen"/>
    <s v="Cave"/>
    <n v="17.29"/>
    <n v="5.35"/>
    <s v="No"/>
    <s v="No"/>
    <s v="NO"/>
    <s v="yes"/>
    <n v="0"/>
    <x v="3"/>
    <s v="normal"/>
    <s v="7-Jul-1992"/>
    <x v="0"/>
    <n v="12699.56"/>
    <s v="tier - 3"/>
    <s v="tier - 2"/>
    <s v="R1011"/>
    <x v="1501"/>
    <x v="1501"/>
  </r>
  <r>
    <s v="Id1503"/>
    <s v="Ms."/>
    <s v="Kimberly K"/>
    <s v="Gudenkauf"/>
    <n v="42.88"/>
    <n v="4.87"/>
    <s v="yes"/>
    <s v="No"/>
    <s v="NO"/>
    <s v="No"/>
    <n v="1"/>
    <x v="0"/>
    <s v="normal"/>
    <s v="28-Nov-1964"/>
    <x v="38"/>
    <n v="12700.63"/>
    <s v="tier - 3"/>
    <s v="tier - 3"/>
    <s v="R1011"/>
    <x v="1502"/>
    <x v="1502"/>
  </r>
  <r>
    <s v="Id1504"/>
    <s v="Mr."/>
    <s v="Justin C"/>
    <s v="Thomas"/>
    <n v="32.200000000000003"/>
    <n v="10.09"/>
    <s v="No"/>
    <s v="No"/>
    <s v="NO"/>
    <s v="yes"/>
    <n v="0"/>
    <x v="0"/>
    <s v="diabetes"/>
    <s v="8-Jul-1970"/>
    <x v="33"/>
    <n v="12713"/>
    <s v="tier - 3"/>
    <s v="tier - 1"/>
    <s v="R1011"/>
    <x v="1503"/>
    <x v="1503"/>
  </r>
  <r>
    <s v="Id1505"/>
    <s v="Mr."/>
    <s v="Tristan P."/>
    <s v="Holley"/>
    <n v="18.75"/>
    <n v="5.47"/>
    <s v="No"/>
    <s v="Yes"/>
    <s v="NO"/>
    <s v="yes"/>
    <n v="1"/>
    <x v="2"/>
    <s v="normal"/>
    <s v="17-Jul-1988"/>
    <x v="15"/>
    <n v="12718.21"/>
    <s v="tier - 3"/>
    <s v="tier - 1"/>
    <s v="R1026"/>
    <x v="1504"/>
    <x v="1504"/>
  </r>
  <r>
    <s v="Id1506"/>
    <s v="Ms."/>
    <s v="Traci A"/>
    <s v="Kemble"/>
    <n v="22.36"/>
    <n v="8.6"/>
    <s v="No"/>
    <s v="No"/>
    <s v="NO"/>
    <s v="No"/>
    <n v="0"/>
    <x v="2"/>
    <s v="diabetes"/>
    <s v="2-Sep-1962"/>
    <x v="41"/>
    <n v="12731"/>
    <s v="tier - 3"/>
    <s v="tier - 3"/>
    <s v="R1016"/>
    <x v="1505"/>
    <x v="1505"/>
  </r>
  <r>
    <s v="Id1507"/>
    <s v="Mr."/>
    <s v="Justin P"/>
    <s v="Bentley"/>
    <n v="23.94"/>
    <n v="10.74"/>
    <s v="No"/>
    <s v="No"/>
    <s v="NO"/>
    <s v="yes"/>
    <n v="0"/>
    <x v="2"/>
    <s v="diabetes"/>
    <s v="1-Oct-1962"/>
    <x v="41"/>
    <n v="12741.17"/>
    <s v="tier - 3"/>
    <s v="tier - 1"/>
    <s v="R1017"/>
    <x v="1506"/>
    <x v="1506"/>
  </r>
  <r>
    <s v="Id1508"/>
    <s v="Mr."/>
    <s v="Logan M"/>
    <s v="Jones"/>
    <n v="30.1"/>
    <n v="4.3899999999999997"/>
    <s v="No"/>
    <s v="Yes"/>
    <s v="NO"/>
    <s v="No"/>
    <n v="1"/>
    <x v="0"/>
    <s v="normal"/>
    <s v="25-Sep-1975"/>
    <x v="31"/>
    <n v="12770.27"/>
    <s v="tier - 3"/>
    <s v="tier - 3"/>
    <s v="R1021"/>
    <x v="1507"/>
    <x v="1507"/>
  </r>
  <r>
    <s v="Id1509"/>
    <s v="Mr."/>
    <s v="Sebastien"/>
    <s v="Tremblay"/>
    <n v="21.93"/>
    <n v="6.3"/>
    <s v="No"/>
    <s v="No"/>
    <s v="NO"/>
    <s v="No"/>
    <n v="0"/>
    <x v="2"/>
    <s v="prediabetes"/>
    <s v="7-Oct-1972"/>
    <x v="30"/>
    <n v="12776.05"/>
    <s v="tier - 3"/>
    <s v="tier - 3"/>
    <s v="R1026"/>
    <x v="1508"/>
    <x v="1508"/>
  </r>
  <r>
    <s v="Id1510"/>
    <s v="Ms."/>
    <s v="Tiffany A"/>
    <s v="Bellucci"/>
    <n v="39.75"/>
    <n v="5.41"/>
    <s v="yes"/>
    <s v="No"/>
    <s v="NO"/>
    <s v="No"/>
    <n v="1"/>
    <x v="0"/>
    <s v="normal"/>
    <s v="5-Dec-1963"/>
    <x v="42"/>
    <n v="12788.03"/>
    <s v="tier - 3"/>
    <s v="tier - 3"/>
    <s v="R1025"/>
    <x v="1509"/>
    <x v="1509"/>
  </r>
  <r>
    <s v="Id1511"/>
    <s v="Mr."/>
    <s v="Matthew"/>
    <s v="Collins"/>
    <n v="26.03"/>
    <n v="4.47"/>
    <s v="No"/>
    <s v="Yes"/>
    <s v="NO"/>
    <s v="No"/>
    <n v="1"/>
    <x v="1"/>
    <s v="normal"/>
    <s v="29-Oct-1983"/>
    <x v="22"/>
    <n v="12788.18"/>
    <s v="tier - 3"/>
    <s v="tier - 1"/>
    <s v="R1026"/>
    <x v="1510"/>
    <x v="1510"/>
  </r>
  <r>
    <s v="Id1512"/>
    <s v="Mr."/>
    <s v="Luke"/>
    <s v="Gillman"/>
    <n v="34.51"/>
    <n v="6.26"/>
    <s v="No"/>
    <s v="No"/>
    <s v="NO"/>
    <s v="No"/>
    <n v="0"/>
    <x v="0"/>
    <s v="prediabetes"/>
    <s v="24-Jul-1978"/>
    <x v="27"/>
    <n v="12797.21"/>
    <s v="tier - 3"/>
    <s v="tier - 1"/>
    <s v="R1024"/>
    <x v="1511"/>
    <x v="1511"/>
  </r>
  <r>
    <s v="Id1513"/>
    <s v="Ms."/>
    <s v="Leigh"/>
    <s v="West"/>
    <n v="19.32"/>
    <n v="11.58"/>
    <s v="No"/>
    <s v="No"/>
    <s v="NO"/>
    <s v="yes"/>
    <n v="1"/>
    <x v="2"/>
    <s v="diabetes"/>
    <s v="20-Jul-1963"/>
    <x v="42"/>
    <n v="12815.44"/>
    <s v="tier - 3"/>
    <s v="tier - 3"/>
    <s v="R1024"/>
    <x v="1512"/>
    <x v="1512"/>
  </r>
  <r>
    <s v="Id1514"/>
    <s v="Mr."/>
    <s v="Yosuke"/>
    <s v="Chida"/>
    <n v="28.5"/>
    <n v="4.3600000000000003"/>
    <s v="No"/>
    <s v="No"/>
    <s v="NO"/>
    <s v="No"/>
    <n v="0"/>
    <x v="1"/>
    <s v="normal"/>
    <s v="25-Sep-1967"/>
    <x v="40"/>
    <n v="12823.25"/>
    <s v="tier - 3"/>
    <s v="tier - 3"/>
    <s v="R1021"/>
    <x v="1513"/>
    <x v="1513"/>
  </r>
  <r>
    <s v="Id1515"/>
    <s v="Mr."/>
    <s v="Matthew"/>
    <s v="Reisenauer"/>
    <n v="30.875"/>
    <n v="4.1399999999999997"/>
    <s v="No"/>
    <s v="No"/>
    <s v="NO"/>
    <s v="yes"/>
    <n v="0"/>
    <x v="0"/>
    <s v="normal"/>
    <s v="9-Nov-2004"/>
    <x v="9"/>
    <n v="12829.46"/>
    <s v="tier - 3"/>
    <s v="tier - 3"/>
    <s v="R1016"/>
    <x v="1514"/>
    <x v="1514"/>
  </r>
  <r>
    <s v="Id1516"/>
    <s v="Mr."/>
    <s v="Jacob"/>
    <s v="Rosenberg-Wohl"/>
    <n v="24.02"/>
    <n v="4.38"/>
    <s v="No"/>
    <s v="No"/>
    <s v="NO"/>
    <s v="No"/>
    <n v="0"/>
    <x v="2"/>
    <s v="normal"/>
    <s v="27-Sep-1993"/>
    <x v="1"/>
    <n v="12847.24"/>
    <s v="tier - 3"/>
    <s v="tier - 2"/>
    <s v="R1012"/>
    <x v="1515"/>
    <x v="1515"/>
  </r>
  <r>
    <s v="Id1517"/>
    <s v="Ms."/>
    <s v="Jodi"/>
    <s v="Theriault"/>
    <n v="36.08"/>
    <n v="11.61"/>
    <s v="No"/>
    <s v="No"/>
    <s v="NO"/>
    <s v="yes"/>
    <n v="0"/>
    <x v="0"/>
    <s v="diabetes"/>
    <s v="22-Sep-1973"/>
    <x v="29"/>
    <n v="12852.37"/>
    <s v="tier - 3"/>
    <s v="tier - 1"/>
    <s v="R1012"/>
    <x v="1516"/>
    <x v="1516"/>
  </r>
  <r>
    <s v="Id1518"/>
    <s v="Ms."/>
    <s v="Lauren"/>
    <s v="Manuel"/>
    <n v="32.200000000000003"/>
    <n v="10.59"/>
    <s v="No"/>
    <s v="No"/>
    <s v="NO"/>
    <s v="yes"/>
    <n v="0"/>
    <x v="0"/>
    <s v="diabetes"/>
    <s v="27-Sep-1963"/>
    <x v="42"/>
    <n v="12856.84"/>
    <s v="tier - 3"/>
    <s v="tier - 3"/>
    <s v="R1021"/>
    <x v="1517"/>
    <x v="1517"/>
  </r>
  <r>
    <s v="Id1519"/>
    <s v="Ms."/>
    <s v="Misti C"/>
    <s v="Demko"/>
    <n v="28.05"/>
    <n v="11.85"/>
    <s v="No"/>
    <s v="No"/>
    <s v="NO"/>
    <s v="yes"/>
    <n v="0"/>
    <x v="1"/>
    <s v="diabetes"/>
    <s v="6-Aug-1984"/>
    <x v="21"/>
    <n v="12870.31"/>
    <s v="tier - 3"/>
    <s v="tier - 3"/>
    <s v="R1012"/>
    <x v="1518"/>
    <x v="1518"/>
  </r>
  <r>
    <s v="Id1520"/>
    <s v="Ms."/>
    <s v="Angela J"/>
    <s v="Battaglia"/>
    <n v="19"/>
    <n v="5.46"/>
    <s v="No"/>
    <s v="No"/>
    <s v="NO"/>
    <s v="yes"/>
    <n v="1"/>
    <x v="2"/>
    <s v="normal"/>
    <s v="9-Jul-2004"/>
    <x v="9"/>
    <n v="12890.06"/>
    <s v="tier - 3"/>
    <s v="tier - 1"/>
    <s v="R1019"/>
    <x v="1519"/>
    <x v="1519"/>
  </r>
  <r>
    <s v="Id1521"/>
    <s v="Mr."/>
    <s v="Jonathan D."/>
    <s v="Follo"/>
    <n v="16.13"/>
    <n v="4.54"/>
    <s v="No"/>
    <s v="No"/>
    <s v="NO"/>
    <s v="yes"/>
    <n v="2"/>
    <x v="3"/>
    <s v="normal"/>
    <s v="16-Aug-1963"/>
    <x v="42"/>
    <n v="12913.99"/>
    <s v="tier - 3"/>
    <s v="tier - 2"/>
    <s v="R1016"/>
    <x v="1520"/>
    <x v="1520"/>
  </r>
  <r>
    <s v="Id1522"/>
    <s v="Ms."/>
    <s v="Victoria"/>
    <s v="Barana"/>
    <n v="18.77"/>
    <n v="11.98"/>
    <s v="No"/>
    <s v="No"/>
    <s v="NO"/>
    <s v="yes"/>
    <n v="2"/>
    <x v="2"/>
    <s v="diabetes"/>
    <s v="1-Sep-1963"/>
    <x v="42"/>
    <n v="12925.89"/>
    <s v="tier - 3"/>
    <s v="tier - 2"/>
    <s v="R1013"/>
    <x v="1521"/>
    <x v="1521"/>
  </r>
  <r>
    <s v="Id1523"/>
    <s v="Mr."/>
    <s v="Adrian R."/>
    <s v="Lysaght"/>
    <n v="28.88"/>
    <n v="6.59"/>
    <s v="No"/>
    <s v="No"/>
    <s v="NO"/>
    <s v="yes"/>
    <n v="1"/>
    <x v="1"/>
    <s v="diabetes"/>
    <s v="14-Aug-1963"/>
    <x v="42"/>
    <n v="12928.79"/>
    <s v="tier - 3"/>
    <s v="tier - 2"/>
    <s v="R1013"/>
    <x v="1522"/>
    <x v="1522"/>
  </r>
  <r>
    <s v="Id1524"/>
    <s v="Mr."/>
    <s v="Andrew"/>
    <s v="Chalmers"/>
    <n v="27.55"/>
    <n v="10.83"/>
    <s v="No"/>
    <s v="No"/>
    <s v="NO"/>
    <s v="yes"/>
    <n v="1"/>
    <x v="1"/>
    <s v="diabetes"/>
    <s v="22-Dec-1966"/>
    <x v="37"/>
    <n v="12949.16"/>
    <s v="tier - 3"/>
    <s v="tier - 3"/>
    <s v="R1013"/>
    <x v="1523"/>
    <x v="1523"/>
  </r>
  <r>
    <s v="Id1525"/>
    <s v="Mr."/>
    <s v="Jason A."/>
    <s v="Phillippi"/>
    <n v="15.6"/>
    <n v="8.6"/>
    <s v="No"/>
    <s v="No"/>
    <s v="NO"/>
    <s v="No"/>
    <n v="0"/>
    <x v="3"/>
    <s v="diabetes"/>
    <s v="20-Aug-1961"/>
    <x v="43"/>
    <n v="12950.07"/>
    <s v="tier - 3"/>
    <s v="tier - 1"/>
    <s v="R1012"/>
    <x v="1524"/>
    <x v="1524"/>
  </r>
  <r>
    <s v="Id1526"/>
    <s v="Ms."/>
    <s v="Rachel"/>
    <s v="Macpherson"/>
    <n v="21.99"/>
    <n v="11.17"/>
    <s v="No"/>
    <s v="No"/>
    <s v="NO"/>
    <s v="No"/>
    <n v="0"/>
    <x v="2"/>
    <s v="diabetes"/>
    <s v="4-Nov-1960"/>
    <x v="44"/>
    <n v="12957.12"/>
    <s v="tier - 3"/>
    <s v="tier - 1"/>
    <s v="R1011"/>
    <x v="1525"/>
    <x v="1525"/>
  </r>
  <r>
    <s v="Id1527"/>
    <s v="Ms."/>
    <s v="Susan"/>
    <s v="Delfidio"/>
    <n v="34.85"/>
    <n v="5.75"/>
    <s v="No"/>
    <s v="No"/>
    <s v="NO"/>
    <s v="No"/>
    <n v="0"/>
    <x v="0"/>
    <s v="prediabetes"/>
    <s v="22-Jun-1960"/>
    <x v="44"/>
    <n v="12979.36"/>
    <s v="tier - 3"/>
    <s v="tier - 1"/>
    <s v="R1011"/>
    <x v="1526"/>
    <x v="1526"/>
  </r>
  <r>
    <s v="Id1528"/>
    <s v="Mr."/>
    <s v="Cameron M."/>
    <s v="Cummings"/>
    <n v="24.51"/>
    <n v="4.83"/>
    <s v="No"/>
    <s v="Yes"/>
    <s v="NO"/>
    <s v="yes"/>
    <n v="1"/>
    <x v="2"/>
    <s v="normal"/>
    <s v="23-Sep-1960"/>
    <x v="44"/>
    <n v="12981.35"/>
    <s v="tier - 3"/>
    <s v="tier - 3"/>
    <s v="R1013"/>
    <x v="1527"/>
    <x v="1527"/>
  </r>
  <r>
    <s v="Id1529"/>
    <s v="Ms."/>
    <s v="Claudia A."/>
    <s v="Schroegel"/>
    <n v="19.399999999999999"/>
    <n v="11.93"/>
    <s v="No"/>
    <s v="No"/>
    <s v="NO"/>
    <s v="No"/>
    <n v="0"/>
    <x v="2"/>
    <s v="diabetes"/>
    <s v="28-Nov-1960"/>
    <x v="44"/>
    <n v="12982.87"/>
    <s v="tier - 3"/>
    <s v="tier - 1"/>
    <s v="R1013"/>
    <x v="1528"/>
    <x v="1528"/>
  </r>
  <r>
    <s v="Id1530"/>
    <s v="Ms."/>
    <s v="Kate"/>
    <s v="Williams"/>
    <n v="15.1"/>
    <n v="8.41"/>
    <s v="No"/>
    <s v="No"/>
    <s v="NO"/>
    <s v="No"/>
    <n v="0"/>
    <x v="3"/>
    <s v="diabetes"/>
    <s v="27-Nov-1979"/>
    <x v="25"/>
    <n v="12994.12"/>
    <s v="tier - 3"/>
    <s v="tier - 2"/>
    <s v="R1026"/>
    <x v="1529"/>
    <x v="1529"/>
  </r>
  <r>
    <s v="Id1531"/>
    <s v="Ms."/>
    <s v="Nicole M."/>
    <s v="Casey"/>
    <n v="23.37"/>
    <n v="5.59"/>
    <s v="No"/>
    <s v="No"/>
    <s v="NO"/>
    <s v="yes"/>
    <n v="0"/>
    <x v="2"/>
    <s v="normal"/>
    <s v="30-Oct-1981"/>
    <x v="19"/>
    <n v="13002.91"/>
    <s v="tier - 3"/>
    <s v="tier - 1"/>
    <s v="R1012"/>
    <x v="1530"/>
    <x v="1530"/>
  </r>
  <r>
    <s v="Id1532"/>
    <s v="Mr."/>
    <s v="Jack"/>
    <s v="Randall"/>
    <n v="42.4"/>
    <n v="4.0599999999999996"/>
    <s v="No"/>
    <s v="No"/>
    <s v="NO"/>
    <s v="No"/>
    <n v="0"/>
    <x v="0"/>
    <s v="normal"/>
    <s v="24-Jun-1962"/>
    <x v="41"/>
    <n v="13004.95"/>
    <s v="tier - 3"/>
    <s v="tier - 1"/>
    <s v="R1012"/>
    <x v="1531"/>
    <x v="1531"/>
  </r>
  <r>
    <s v="Id1533"/>
    <s v="Mr."/>
    <s v="Gregory"/>
    <s v="Doyon"/>
    <n v="28.405000000000001"/>
    <n v="7.02"/>
    <s v="No"/>
    <s v="No"/>
    <s v="NO"/>
    <s v="yes"/>
    <n v="0"/>
    <x v="1"/>
    <s v="diabetes"/>
    <s v="13-Dec-1969"/>
    <x v="34"/>
    <n v="13008.07"/>
    <s v="tier - 3"/>
    <s v="tier - 3"/>
    <s v="R1012"/>
    <x v="1532"/>
    <x v="1532"/>
  </r>
  <r>
    <s v="Id1534"/>
    <s v="Ms."/>
    <s v="Rebecca"/>
    <s v="Sankey"/>
    <n v="23.4"/>
    <n v="4.47"/>
    <s v="No"/>
    <s v="No"/>
    <s v="NO"/>
    <s v="No"/>
    <n v="0"/>
    <x v="2"/>
    <s v="normal"/>
    <s v="27-Sep-1972"/>
    <x v="30"/>
    <n v="13010.86"/>
    <s v="tier - 3"/>
    <s v="tier - 2"/>
    <s v="R1012"/>
    <x v="1533"/>
    <x v="1533"/>
  </r>
  <r>
    <s v="Id1535"/>
    <s v="Mr."/>
    <s v="Adam"/>
    <s v="Stilgenbauer"/>
    <n v="33.44"/>
    <n v="4.54"/>
    <s v="No"/>
    <s v="No"/>
    <s v="NO"/>
    <s v="No"/>
    <n v="0"/>
    <x v="0"/>
    <s v="normal"/>
    <s v="20-Jul-1962"/>
    <x v="41"/>
    <n v="13012.21"/>
    <s v="tier - 3"/>
    <s v="tier - 1"/>
    <s v="R1012"/>
    <x v="1534"/>
    <x v="1534"/>
  </r>
  <r>
    <s v="Id1536"/>
    <s v="Mr."/>
    <s v="Ryan"/>
    <s v="Jaskiewicz"/>
    <n v="21.12"/>
    <n v="4.99"/>
    <s v="No"/>
    <s v="No"/>
    <s v="NO"/>
    <s v="No"/>
    <n v="1"/>
    <x v="2"/>
    <s v="normal"/>
    <s v="23-Sep-1964"/>
    <x v="38"/>
    <n v="13019.16"/>
    <s v="tier - 3"/>
    <s v="tier - 1"/>
    <s v="R1024"/>
    <x v="1535"/>
    <x v="1535"/>
  </r>
  <r>
    <s v="Id1537"/>
    <s v="Ms."/>
    <s v="Jackie K."/>
    <s v="Deppen"/>
    <n v="18.48"/>
    <n v="10.84"/>
    <s v="No"/>
    <s v="No"/>
    <s v="NO"/>
    <s v="yes"/>
    <n v="2"/>
    <x v="3"/>
    <s v="diabetes"/>
    <s v="4-Nov-1965"/>
    <x v="39"/>
    <n v="13023.93"/>
    <s v="tier - 3"/>
    <s v="tier - 2"/>
    <s v="R1025"/>
    <x v="1536"/>
    <x v="1536"/>
  </r>
  <r>
    <s v="Id1538"/>
    <s v="Mr."/>
    <s v="Chris"/>
    <s v="Hine"/>
    <n v="16.815000000000001"/>
    <n v="5.63"/>
    <s v="No"/>
    <s v="No"/>
    <s v="NO"/>
    <s v="No"/>
    <n v="1"/>
    <x v="3"/>
    <s v="normal"/>
    <s v="9-Nov-1961"/>
    <x v="43"/>
    <n v="13041.92"/>
    <s v="tier - 3"/>
    <s v="tier - 1"/>
    <s v="R1011"/>
    <x v="1537"/>
    <x v="1537"/>
  </r>
  <r>
    <s v="Id1539"/>
    <s v="Mr."/>
    <s v="Tyler C"/>
    <s v="Mathews"/>
    <n v="26.72"/>
    <n v="4.1399999999999997"/>
    <s v="No"/>
    <s v="No"/>
    <s v="NO"/>
    <s v="No"/>
    <n v="0"/>
    <x v="1"/>
    <s v="normal"/>
    <s v="23-Sep-1969"/>
    <x v="34"/>
    <n v="13044.41"/>
    <s v="tier - 3"/>
    <s v="tier - 1"/>
    <s v="R1012"/>
    <x v="1538"/>
    <x v="1538"/>
  </r>
  <r>
    <s v="Id1540"/>
    <s v="Ms."/>
    <s v="Yoshie"/>
    <s v="Yabu"/>
    <n v="41.42"/>
    <n v="5.17"/>
    <s v="No"/>
    <s v="Yes"/>
    <s v="NO"/>
    <s v="No"/>
    <n v="1"/>
    <x v="0"/>
    <s v="normal"/>
    <s v="6-Aug-1967"/>
    <x v="40"/>
    <n v="13047.33"/>
    <s v="tier - 3"/>
    <s v="tier - 3"/>
    <s v="R1024"/>
    <x v="1539"/>
    <x v="1539"/>
  </r>
  <r>
    <s v="Id1541"/>
    <s v="Ms."/>
    <s v="Lauren A"/>
    <s v="Strang"/>
    <n v="20.69"/>
    <n v="6.93"/>
    <s v="No"/>
    <s v="No"/>
    <s v="NO"/>
    <s v="No"/>
    <n v="2"/>
    <x v="2"/>
    <s v="diabetes"/>
    <s v="26-Oct-1985"/>
    <x v="20"/>
    <n v="13051.22"/>
    <s v="tier - 3"/>
    <s v="tier - 1"/>
    <s v="R1026"/>
    <x v="1540"/>
    <x v="1540"/>
  </r>
  <r>
    <s v="Id1542"/>
    <s v="Mr."/>
    <s v="Mason D."/>
    <s v="Frank"/>
    <n v="41.23"/>
    <n v="4.24"/>
    <s v="No"/>
    <s v="No"/>
    <s v="NO"/>
    <s v="No"/>
    <n v="0"/>
    <x v="0"/>
    <s v="normal"/>
    <s v="6-Nov-1961"/>
    <x v="43"/>
    <n v="13063.88"/>
    <s v="tier - 3"/>
    <s v="tier - 2"/>
    <s v="R1011"/>
    <x v="1541"/>
    <x v="1541"/>
  </r>
  <r>
    <s v="Id1543"/>
    <s v="Mr."/>
    <s v="Ryan"/>
    <s v="Shanley"/>
    <n v="29.9"/>
    <n v="5.91"/>
    <s v="No"/>
    <s v="No"/>
    <s v="NO"/>
    <s v="No"/>
    <n v="0"/>
    <x v="0"/>
    <s v="prediabetes"/>
    <s v="17-Jul-1978"/>
    <x v="27"/>
    <n v="13101.74"/>
    <s v="tier - 3"/>
    <s v="tier - 2"/>
    <s v="R1026"/>
    <x v="1542"/>
    <x v="1542"/>
  </r>
  <r>
    <s v="Id1544"/>
    <s v="Mr."/>
    <s v="Arturo"/>
    <s v="Mancebo Garcia"/>
    <n v="34.104999999999997"/>
    <n v="5.93"/>
    <s v="No"/>
    <s v="No"/>
    <s v="NO"/>
    <s v="No"/>
    <n v="0"/>
    <x v="0"/>
    <s v="prediabetes"/>
    <s v="30-Oct-1971"/>
    <x v="32"/>
    <n v="13110.79"/>
    <s v="tier - 3"/>
    <s v="tier - 2"/>
    <s v="R1011"/>
    <x v="1543"/>
    <x v="1543"/>
  </r>
  <r>
    <s v="Id1545"/>
    <s v="Mr."/>
    <s v="Jake"/>
    <s v="Keehan"/>
    <n v="24.97"/>
    <n v="5.66"/>
    <s v="No"/>
    <s v="No"/>
    <s v="NO"/>
    <s v="No"/>
    <n v="0"/>
    <x v="1"/>
    <s v="normal"/>
    <s v="2-Aug-1962"/>
    <x v="41"/>
    <n v="13112.6"/>
    <s v="tier - 3"/>
    <s v="tier - 3"/>
    <s v="R1012"/>
    <x v="1544"/>
    <x v="1544"/>
  </r>
  <r>
    <s v="Id1546"/>
    <s v="Ms."/>
    <s v="Sarah E"/>
    <s v="Mahaney"/>
    <n v="34.799999999999997"/>
    <n v="4.1900000000000004"/>
    <s v="No"/>
    <s v="No"/>
    <s v="NO"/>
    <s v="No"/>
    <n v="1"/>
    <x v="0"/>
    <s v="normal"/>
    <s v="12-Aug-1992"/>
    <x v="0"/>
    <n v="13113.51"/>
    <s v="tier - 3"/>
    <s v="tier - 2"/>
    <s v="R1026"/>
    <x v="1545"/>
    <x v="1545"/>
  </r>
  <r>
    <s v="Id1547"/>
    <s v="Ms."/>
    <s v="Alison L."/>
    <s v="Nolan"/>
    <n v="32.965000000000003"/>
    <n v="9.2100000000000009"/>
    <s v="No"/>
    <s v="No"/>
    <s v="NO"/>
    <s v="yes"/>
    <n v="0"/>
    <x v="0"/>
    <s v="diabetes"/>
    <s v="14-Sep-1963"/>
    <x v="42"/>
    <n v="13116.84"/>
    <s v="tier - 3"/>
    <s v="tier - 1"/>
    <s v="R1012"/>
    <x v="1546"/>
    <x v="1546"/>
  </r>
  <r>
    <s v="Id1548"/>
    <s v="Ms."/>
    <s v="Karen A."/>
    <s v="Sobrino"/>
    <n v="27.265000000000001"/>
    <n v="5.51"/>
    <s v="No"/>
    <s v="No"/>
    <s v="NO"/>
    <s v="No"/>
    <n v="1"/>
    <x v="1"/>
    <s v="normal"/>
    <s v="16-Aug-1999"/>
    <x v="7"/>
    <n v="13126.68"/>
    <s v="tier - 3"/>
    <s v="tier - 3"/>
    <s v="R1011"/>
    <x v="1547"/>
    <x v="1547"/>
  </r>
  <r>
    <s v="Id1549"/>
    <s v="Mr."/>
    <s v="Thomas R. Jr."/>
    <s v="Gennaro"/>
    <n v="17.059999999999999"/>
    <n v="8.5"/>
    <s v="No"/>
    <s v="No"/>
    <s v="NO"/>
    <s v="No"/>
    <n v="0"/>
    <x v="3"/>
    <s v="diabetes"/>
    <s v="7-Sep-1961"/>
    <x v="43"/>
    <n v="13129.6"/>
    <s v="tier - 3"/>
    <s v="tier - 2"/>
    <s v="R1017"/>
    <x v="1548"/>
    <x v="1548"/>
  </r>
  <r>
    <s v="Id1550"/>
    <s v="Ms."/>
    <s v="Stephanie W."/>
    <s v="Mayer"/>
    <n v="36.29"/>
    <n v="6.23"/>
    <s v="No"/>
    <s v="No"/>
    <s v="NO"/>
    <s v="No"/>
    <n v="0"/>
    <x v="0"/>
    <s v="prediabetes"/>
    <s v="6-Dec-1961"/>
    <x v="43"/>
    <n v="13143.34"/>
    <s v="tier - 3"/>
    <s v="tier - 2"/>
    <s v="R1020"/>
    <x v="1549"/>
    <x v="1549"/>
  </r>
  <r>
    <s v="Id1551"/>
    <s v="Mr."/>
    <s v="Ezra"/>
    <s v="Becker"/>
    <n v="28.594999999999999"/>
    <n v="8.5299999999999994"/>
    <s v="No"/>
    <s v="No"/>
    <s v="NO"/>
    <s v="yes"/>
    <n v="1"/>
    <x v="1"/>
    <s v="diabetes"/>
    <s v="6-Dec-1961"/>
    <x v="43"/>
    <n v="13143.86"/>
    <s v="tier - 3"/>
    <s v="tier - 2"/>
    <s v="R1016"/>
    <x v="1550"/>
    <x v="1550"/>
  </r>
  <r>
    <s v="Id1552"/>
    <s v="Mr."/>
    <s v="Jim"/>
    <s v="Moore"/>
    <n v="17.8"/>
    <n v="5.75"/>
    <s v="No"/>
    <s v="Yes"/>
    <s v="NO"/>
    <s v="yes"/>
    <n v="1"/>
    <x v="3"/>
    <s v="prediabetes"/>
    <s v="5-Aug-1962"/>
    <x v="41"/>
    <n v="13204.29"/>
    <s v="tier - 3"/>
    <s v="tier - 1"/>
    <s v="R1024"/>
    <x v="1551"/>
    <x v="1551"/>
  </r>
  <r>
    <s v="Id1553"/>
    <s v="Mr."/>
    <s v="Ari L."/>
    <s v="Platt"/>
    <n v="21.4"/>
    <n v="5.6"/>
    <s v="No"/>
    <s v="No"/>
    <s v="NO"/>
    <s v="No"/>
    <n v="0"/>
    <x v="2"/>
    <s v="normal"/>
    <s v="15-Oct-1982"/>
    <x v="23"/>
    <n v="13214.43"/>
    <s v="tier - 3"/>
    <s v="tier - 2"/>
    <s v="R1012"/>
    <x v="1552"/>
    <x v="1552"/>
  </r>
  <r>
    <s v="Id1554"/>
    <s v="Ms."/>
    <s v="Fanny"/>
    <s v="Brodeur"/>
    <n v="23.01"/>
    <n v="4.68"/>
    <s v="No"/>
    <s v="No"/>
    <s v="NO"/>
    <s v="No"/>
    <n v="0"/>
    <x v="2"/>
    <s v="normal"/>
    <s v="7-Dec-1962"/>
    <x v="41"/>
    <n v="13217.09"/>
    <s v="tier - 3"/>
    <s v="tier - 1"/>
    <s v="R1024"/>
    <x v="1553"/>
    <x v="1553"/>
  </r>
  <r>
    <s v="Id1555"/>
    <s v="Ms."/>
    <s v="Heather"/>
    <s v="Knight Pech"/>
    <n v="19.86"/>
    <n v="5.62"/>
    <s v="No"/>
    <s v="No"/>
    <s v="NO"/>
    <s v="yes"/>
    <n v="0"/>
    <x v="2"/>
    <s v="normal"/>
    <s v="13-Nov-1965"/>
    <x v="39"/>
    <n v="13224.06"/>
    <s v="tier - 3"/>
    <s v="tier - 3"/>
    <s v="R1024"/>
    <x v="1554"/>
    <x v="1554"/>
  </r>
  <r>
    <s v="Id1556"/>
    <s v="Mr."/>
    <s v="Peter W. Sr."/>
    <s v="Richter"/>
    <n v="33.58"/>
    <n v="5.08"/>
    <s v="No"/>
    <s v="No"/>
    <s v="NO"/>
    <s v="No"/>
    <n v="0"/>
    <x v="0"/>
    <s v="normal"/>
    <s v="24-Nov-1962"/>
    <x v="41"/>
    <n v="13224.69"/>
    <s v="tier - 3"/>
    <s v="tier - 2"/>
    <s v="R1011"/>
    <x v="1555"/>
    <x v="1555"/>
  </r>
  <r>
    <s v="Id1557"/>
    <s v="Ms."/>
    <s v="Catherine A"/>
    <s v="Jubinski"/>
    <n v="29.81"/>
    <n v="5.28"/>
    <s v="No"/>
    <s v="No"/>
    <s v="NO"/>
    <s v="No"/>
    <n v="0"/>
    <x v="1"/>
    <s v="normal"/>
    <s v="11-Oct-1962"/>
    <x v="41"/>
    <n v="13228.85"/>
    <s v="tier - 3"/>
    <s v="tier - 3"/>
    <s v="R1023"/>
    <x v="1556"/>
    <x v="1556"/>
  </r>
  <r>
    <s v="Id1558"/>
    <s v="Ms."/>
    <s v="Kelly A"/>
    <s v="Wall"/>
    <n v="27.4"/>
    <n v="4.6100000000000003"/>
    <s v="No"/>
    <s v="No"/>
    <s v="NO"/>
    <s v="No"/>
    <n v="0"/>
    <x v="1"/>
    <s v="normal"/>
    <s v="1-Jul-1994"/>
    <x v="11"/>
    <n v="13292.52"/>
    <s v="tier - 3"/>
    <s v="tier - 3"/>
    <s v="R1012"/>
    <x v="1557"/>
    <x v="1557"/>
  </r>
  <r>
    <s v="Id1559"/>
    <s v="Ms."/>
    <s v="Janel N."/>
    <s v="McKay"/>
    <n v="17.98"/>
    <n v="6.57"/>
    <s v="No"/>
    <s v="No"/>
    <s v="NO"/>
    <s v="yes"/>
    <n v="2"/>
    <x v="3"/>
    <s v="diabetes"/>
    <s v="23-Aug-1976"/>
    <x v="35"/>
    <n v="13333.71"/>
    <s v="tier - 3"/>
    <s v="tier - 2"/>
    <s v="R1012"/>
    <x v="1558"/>
    <x v="1558"/>
  </r>
  <r>
    <s v="Id1560"/>
    <s v="Ms."/>
    <s v="Yann Kai"/>
    <s v="Oh"/>
    <n v="37.9"/>
    <n v="5.83"/>
    <s v="No"/>
    <s v="No"/>
    <s v="NO"/>
    <s v="No"/>
    <n v="0"/>
    <x v="0"/>
    <s v="prediabetes"/>
    <s v="11-Nov-1960"/>
    <x v="44"/>
    <n v="13352.1"/>
    <s v="tier - 3"/>
    <s v="tier - 1"/>
    <s v="R1012"/>
    <x v="1559"/>
    <x v="1559"/>
  </r>
  <r>
    <s v="Id1561"/>
    <s v="Mr."/>
    <s v="Zachary R."/>
    <s v="Kessell"/>
    <n v="25.27"/>
    <n v="6.98"/>
    <s v="No"/>
    <s v="No"/>
    <s v="NO"/>
    <s v="yes"/>
    <n v="0"/>
    <x v="1"/>
    <s v="diabetes"/>
    <s v="2-Oct-1990"/>
    <x v="16"/>
    <n v="13360.94"/>
    <s v="tier - 3"/>
    <s v="tier - 1"/>
    <s v="R1012"/>
    <x v="1560"/>
    <x v="1560"/>
  </r>
  <r>
    <s v="Id1562"/>
    <s v="Mr."/>
    <s v="Alejandro Sr."/>
    <s v="Hidalgo Zambrano"/>
    <n v="29.26"/>
    <n v="4.03"/>
    <s v="No"/>
    <s v="No"/>
    <s v="NO"/>
    <s v="No"/>
    <n v="1"/>
    <x v="1"/>
    <s v="normal"/>
    <s v="24-Sep-1964"/>
    <x v="38"/>
    <n v="13375.76"/>
    <s v="tier - 3"/>
    <s v="tier - 2"/>
    <s v="R1025"/>
    <x v="1561"/>
    <x v="1561"/>
  </r>
  <r>
    <s v="Id1563"/>
    <s v="Mr."/>
    <s v="Nicholas R."/>
    <s v="Caprario"/>
    <n v="27.835000000000001"/>
    <n v="4.5599999999999996"/>
    <s v="No"/>
    <s v="No"/>
    <s v="NO"/>
    <s v="No"/>
    <n v="1"/>
    <x v="1"/>
    <s v="normal"/>
    <s v="30-Sep-1979"/>
    <x v="25"/>
    <n v="13377.41"/>
    <s v="tier - 3"/>
    <s v="tier - 3"/>
    <s v="R1026"/>
    <x v="1562"/>
    <x v="1562"/>
  </r>
  <r>
    <s v="Id1564"/>
    <s v="Mr."/>
    <s v="Paul"/>
    <s v="Ryan"/>
    <n v="46.53"/>
    <n v="5.38"/>
    <s v="No"/>
    <s v="No"/>
    <s v="NO"/>
    <s v="yes"/>
    <n v="0"/>
    <x v="0"/>
    <s v="normal"/>
    <s v="6-Jun-1984"/>
    <x v="22"/>
    <n v="13383.67"/>
    <s v="tier - 3"/>
    <s v="tier - 2"/>
    <s v="R1023"/>
    <x v="1563"/>
    <x v="1563"/>
  </r>
  <r>
    <s v="Id1565"/>
    <s v="Mr."/>
    <s v="Michael D"/>
    <s v="Hoffman"/>
    <n v="20.58"/>
    <n v="11.04"/>
    <s v="No"/>
    <s v="No"/>
    <s v="NO"/>
    <s v="yes"/>
    <n v="1"/>
    <x v="2"/>
    <s v="diabetes"/>
    <s v="9-Dec-1959"/>
    <x v="45"/>
    <n v="13390.56"/>
    <s v="tier - 3"/>
    <s v="tier - 3"/>
    <s v="R1011"/>
    <x v="1564"/>
    <x v="1564"/>
  </r>
  <r>
    <s v="Id1566"/>
    <s v="Ms."/>
    <s v="Marina"/>
    <s v="Wong"/>
    <n v="19.53"/>
    <n v="6.09"/>
    <s v="No"/>
    <s v="No"/>
    <s v="NO"/>
    <s v="yes"/>
    <n v="0"/>
    <x v="2"/>
    <s v="prediabetes"/>
    <s v="25-Nov-1959"/>
    <x v="45"/>
    <n v="13393.76"/>
    <s v="tier - 3"/>
    <s v="tier - 1"/>
    <s v="R1011"/>
    <x v="1565"/>
    <x v="1565"/>
  </r>
  <r>
    <s v="Id1567"/>
    <s v="Ms."/>
    <s v="Caroline"/>
    <s v="Lea"/>
    <n v="27.7"/>
    <n v="4.71"/>
    <s v="No"/>
    <s v="No"/>
    <s v="NO"/>
    <s v="No"/>
    <n v="1"/>
    <x v="1"/>
    <s v="normal"/>
    <s v="20-Dec-1959"/>
    <x v="45"/>
    <n v="13405.39"/>
    <s v="tier - 3"/>
    <s v="tier - 3"/>
    <s v="R1013"/>
    <x v="1566"/>
    <x v="1566"/>
  </r>
  <r>
    <s v="Id1568"/>
    <s v="Mr."/>
    <s v="Ross P"/>
    <s v="Patterson"/>
    <n v="18.920000000000002"/>
    <n v="8.18"/>
    <s v="No"/>
    <s v="No"/>
    <s v="NO"/>
    <s v="No"/>
    <n v="0"/>
    <x v="2"/>
    <s v="diabetes"/>
    <s v="19-Dec-1992"/>
    <x v="0"/>
    <n v="13412.97"/>
    <s v="tier - 3"/>
    <s v="tier - 3"/>
    <s v="R1023"/>
    <x v="1567"/>
    <x v="1567"/>
  </r>
  <r>
    <s v="Id1569"/>
    <s v="Ms."/>
    <s v="Aoife"/>
    <s v="Quigley"/>
    <n v="17.760000000000002"/>
    <n v="11.18"/>
    <s v="No"/>
    <s v="No"/>
    <s v="NO"/>
    <s v="yes"/>
    <n v="2"/>
    <x v="3"/>
    <s v="diabetes"/>
    <s v="22-Jul-1961"/>
    <x v="43"/>
    <n v="13415.04"/>
    <s v="tier - 3"/>
    <s v="tier - 2"/>
    <s v="R1012"/>
    <x v="1568"/>
    <x v="1568"/>
  </r>
  <r>
    <s v="Id1570"/>
    <s v="Mr."/>
    <s v="Wesley"/>
    <s v="Korir"/>
    <n v="29.83"/>
    <n v="5.03"/>
    <s v="No"/>
    <s v="No"/>
    <s v="NO"/>
    <s v="yes"/>
    <n v="0"/>
    <x v="1"/>
    <s v="normal"/>
    <s v="17-Jun-1994"/>
    <x v="11"/>
    <n v="13417.05"/>
    <s v="tier - 3"/>
    <s v="tier - 3"/>
    <s v="R1012"/>
    <x v="1569"/>
    <x v="1569"/>
  </r>
  <r>
    <s v="Id1571"/>
    <s v="Ms."/>
    <s v="Rebecca J"/>
    <s v="Downs"/>
    <n v="23.465"/>
    <n v="5.56"/>
    <s v="No"/>
    <s v="No"/>
    <s v="NO"/>
    <s v="No"/>
    <n v="1"/>
    <x v="2"/>
    <s v="normal"/>
    <s v="3-Nov-1961"/>
    <x v="43"/>
    <n v="13429.04"/>
    <s v="tier - 3"/>
    <s v="tier - 3"/>
    <s v="R1012"/>
    <x v="1570"/>
    <x v="1570"/>
  </r>
  <r>
    <s v="Id1572"/>
    <s v="Mr."/>
    <s v="Barry P."/>
    <s v="Young"/>
    <n v="29.355"/>
    <n v="4.33"/>
    <s v="No"/>
    <s v="No"/>
    <s v="NO"/>
    <s v="No"/>
    <n v="0"/>
    <x v="1"/>
    <s v="normal"/>
    <s v="14-Nov-1966"/>
    <x v="37"/>
    <n v="13430.27"/>
    <s v="tier - 3"/>
    <s v="tier - 3"/>
    <s v="R1024"/>
    <x v="1571"/>
    <x v="1571"/>
  </r>
  <r>
    <s v="Id1573"/>
    <s v="Mr."/>
    <s v="Maciej"/>
    <s v="Zywek"/>
    <n v="35.49"/>
    <n v="5.21"/>
    <s v="No"/>
    <s v="Yes"/>
    <s v="NO"/>
    <s v="yes"/>
    <n v="1"/>
    <x v="0"/>
    <s v="normal"/>
    <s v="29-Jun-1975"/>
    <x v="31"/>
    <n v="13440.7"/>
    <s v="tier - 3"/>
    <s v="tier - 2"/>
    <s v="R1012"/>
    <x v="1572"/>
    <x v="1572"/>
  </r>
  <r>
    <s v="Id1574"/>
    <s v="Mr."/>
    <s v="Jerry D."/>
    <s v="Faulkner"/>
    <n v="26.315000000000001"/>
    <n v="5.89"/>
    <s v="No"/>
    <s v="No"/>
    <s v="NO"/>
    <s v="No"/>
    <n v="0"/>
    <x v="1"/>
    <s v="prediabetes"/>
    <s v="13-Aug-1960"/>
    <x v="44"/>
    <n v="13451.12"/>
    <s v="tier - 3"/>
    <s v="tier - 1"/>
    <s v="R1011"/>
    <x v="1573"/>
    <x v="1573"/>
  </r>
  <r>
    <s v="Id1575"/>
    <s v="Mr."/>
    <s v="Eric A."/>
    <s v="Erspamer"/>
    <n v="19.79"/>
    <n v="4.8099999999999996"/>
    <s v="No"/>
    <s v="No"/>
    <s v="NO"/>
    <s v="yes"/>
    <n v="0"/>
    <x v="2"/>
    <s v="normal"/>
    <s v="11-Jul-1960"/>
    <x v="44"/>
    <n v="13457.96"/>
    <s v="tier - 3"/>
    <s v="tier - 1"/>
    <s v="R1013"/>
    <x v="1574"/>
    <x v="1574"/>
  </r>
  <r>
    <s v="Id1576"/>
    <s v="Ms."/>
    <s v="Cathi"/>
    <s v="Campbell"/>
    <n v="40.564999999999998"/>
    <n v="5.66"/>
    <s v="No"/>
    <s v="No"/>
    <s v="NO"/>
    <s v="No"/>
    <n v="1"/>
    <x v="0"/>
    <s v="normal"/>
    <s v="16-Dec-1960"/>
    <x v="44"/>
    <n v="13462.52"/>
    <s v="tier - 3"/>
    <s v="tier - 2"/>
    <s v="R1011"/>
    <x v="1575"/>
    <x v="1575"/>
  </r>
  <r>
    <s v="Id1577"/>
    <s v="Mr."/>
    <s v="Alex M"/>
    <s v="Addison"/>
    <n v="18.03"/>
    <n v="10.66"/>
    <s v="No"/>
    <s v="No"/>
    <s v="NO"/>
    <s v="yes"/>
    <n v="2"/>
    <x v="3"/>
    <s v="diabetes"/>
    <s v="19-Aug-1985"/>
    <x v="20"/>
    <n v="13465.8"/>
    <s v="tier - 3"/>
    <s v="tier - 1"/>
    <s v="R1012"/>
    <x v="1576"/>
    <x v="1576"/>
  </r>
  <r>
    <s v="Id1578"/>
    <s v="Mr."/>
    <s v="Liang"/>
    <s v="Wu"/>
    <n v="34.65"/>
    <n v="5.98"/>
    <s v="No"/>
    <s v="No"/>
    <s v="NO"/>
    <s v="yes"/>
    <n v="0"/>
    <x v="0"/>
    <s v="prediabetes"/>
    <s v="28-Jul-1960"/>
    <x v="44"/>
    <n v="13470.8"/>
    <s v="tier - 3"/>
    <s v="tier - 2"/>
    <s v="R1013"/>
    <x v="1577"/>
    <x v="1577"/>
  </r>
  <r>
    <s v="Id1579"/>
    <s v="Ms."/>
    <s v="Lexy"/>
    <s v="Millett"/>
    <n v="42.94"/>
    <n v="4.34"/>
    <s v="No"/>
    <s v="No"/>
    <s v="NO"/>
    <s v="No"/>
    <n v="0"/>
    <x v="0"/>
    <s v="normal"/>
    <s v="24-Jul-1960"/>
    <x v="44"/>
    <n v="13470.86"/>
    <s v="tier - 3"/>
    <s v="tier - 3"/>
    <s v="R1011"/>
    <x v="1578"/>
    <x v="1578"/>
  </r>
  <r>
    <s v="Id1580"/>
    <s v="Mr."/>
    <s v="Michael"/>
    <s v="Bosl"/>
    <n v="31.254999999999999"/>
    <n v="5.17"/>
    <s v="No"/>
    <s v="No"/>
    <s v="NO"/>
    <s v="No"/>
    <n v="0"/>
    <x v="0"/>
    <s v="normal"/>
    <s v="7-Aug-1975"/>
    <x v="31"/>
    <n v="13472.19"/>
    <s v="tier - 3"/>
    <s v="tier - 2"/>
    <s v="R1012"/>
    <x v="1579"/>
    <x v="1579"/>
  </r>
  <r>
    <s v="Id1581"/>
    <s v="Mr."/>
    <s v="Samuel L"/>
    <s v="Goldberg"/>
    <n v="45.43"/>
    <n v="4.2300000000000004"/>
    <s v="No"/>
    <s v="Yes"/>
    <s v="NO"/>
    <s v="yes"/>
    <n v="1"/>
    <x v="0"/>
    <s v="normal"/>
    <s v="30-Aug-1990"/>
    <x v="16"/>
    <n v="13480.83"/>
    <s v="tier - 3"/>
    <s v="tier - 2"/>
    <s v="R1023"/>
    <x v="1580"/>
    <x v="1580"/>
  </r>
  <r>
    <s v="Id1582"/>
    <s v="Mr."/>
    <s v="Spencer A."/>
    <s v="Kelley"/>
    <n v="32.340000000000003"/>
    <n v="4.88"/>
    <s v="No"/>
    <s v="Yes"/>
    <s v="NO"/>
    <s v="yes"/>
    <n v="1"/>
    <x v="0"/>
    <s v="normal"/>
    <s v="14-Oct-1963"/>
    <x v="42"/>
    <n v="13511.28"/>
    <s v="tier - 3"/>
    <s v="tier - 1"/>
    <s v="R1012"/>
    <x v="1581"/>
    <x v="1581"/>
  </r>
  <r>
    <s v="Id1583"/>
    <s v="Mrs"/>
    <s v=".  Rochelle"/>
    <s v="Johnston"/>
    <n v="25.46"/>
    <n v="9.7100000000000009"/>
    <s v="No"/>
    <s v="No"/>
    <s v="NO"/>
    <s v="yes"/>
    <n v="1"/>
    <x v="1"/>
    <s v="diabetes"/>
    <s v="11-Jul-1960"/>
    <x v="44"/>
    <n v="13555"/>
    <s v="tier - 3"/>
    <s v="tier - 3"/>
    <s v="R1017"/>
    <x v="1582"/>
    <x v="1582"/>
  </r>
  <r>
    <s v="Id1584"/>
    <s v="Ms."/>
    <s v="Paula"/>
    <s v="Keating"/>
    <n v="37.145000000000003"/>
    <n v="5.32"/>
    <s v="No"/>
    <s v="No"/>
    <s v="NO"/>
    <s v="No"/>
    <n v="0"/>
    <x v="0"/>
    <s v="normal"/>
    <s v="15-Jul-1968"/>
    <x v="36"/>
    <n v="13566.04"/>
    <s v="tier - 3"/>
    <s v="tier - 3"/>
    <s v="R1026"/>
    <x v="1583"/>
    <x v="1583"/>
  </r>
  <r>
    <s v="Id1585"/>
    <s v="Mrs"/>
    <s v=".  Madeline E."/>
    <s v="Duhon"/>
    <n v="30.8"/>
    <n v="5.83"/>
    <s v="No"/>
    <s v="No"/>
    <s v="NO"/>
    <s v="yes"/>
    <n v="0"/>
    <x v="0"/>
    <s v="prediabetes"/>
    <s v="14-Aug-1992"/>
    <x v="0"/>
    <n v="13588.17"/>
    <s v="tier - 3"/>
    <s v="tier - 1"/>
    <s v="R1012"/>
    <x v="1584"/>
    <x v="1584"/>
  </r>
  <r>
    <s v="Id1586"/>
    <s v="Ms."/>
    <s v="Maria Isabel"/>
    <s v="Briseno"/>
    <n v="29.5"/>
    <n v="5.54"/>
    <s v="No"/>
    <s v="No"/>
    <s v="NO"/>
    <s v="yes"/>
    <n v="0"/>
    <x v="1"/>
    <s v="normal"/>
    <s v="10-Sep-1964"/>
    <x v="38"/>
    <n v="13607.37"/>
    <s v="tier - 3"/>
    <s v="tier - 1"/>
    <s v="R1024"/>
    <x v="1585"/>
    <x v="1585"/>
  </r>
  <r>
    <s v="Id1587"/>
    <s v="Mr."/>
    <s v="Arthur M."/>
    <s v="Besse"/>
    <n v="43.39"/>
    <n v="5.85"/>
    <s v="yes"/>
    <s v="No"/>
    <s v="NO"/>
    <s v="No"/>
    <n v="1"/>
    <x v="0"/>
    <s v="prediabetes"/>
    <s v="18-Nov-1961"/>
    <x v="43"/>
    <n v="13616.36"/>
    <s v="tier - 3"/>
    <s v="tier - 3"/>
    <s v="R1024"/>
    <x v="1586"/>
    <x v="1586"/>
  </r>
  <r>
    <s v="Id1588"/>
    <s v="Mr."/>
    <s v="Joseph R."/>
    <s v="Shillings"/>
    <n v="15.08"/>
    <n v="4.8499999999999996"/>
    <s v="No"/>
    <s v="Yes"/>
    <s v="NO"/>
    <s v="yes"/>
    <n v="1"/>
    <x v="3"/>
    <s v="normal"/>
    <s v="26-Jul-1969"/>
    <x v="34"/>
    <n v="13622.01"/>
    <s v="tier - 3"/>
    <s v="tier - 3"/>
    <s v="R1012"/>
    <x v="1587"/>
    <x v="1587"/>
  </r>
  <r>
    <s v="Id1589"/>
    <s v="Ms."/>
    <s v="Sachiko"/>
    <s v="Tate"/>
    <n v="20.48"/>
    <n v="11.09"/>
    <s v="No"/>
    <s v="No"/>
    <s v="NO"/>
    <s v="No"/>
    <n v="0"/>
    <x v="2"/>
    <s v="diabetes"/>
    <s v="24-Dec-1961"/>
    <x v="43"/>
    <n v="13635.64"/>
    <s v="tier - 3"/>
    <s v="tier - 3"/>
    <s v="R1024"/>
    <x v="1588"/>
    <x v="1588"/>
  </r>
  <r>
    <s v="Id1590"/>
    <s v="Mr."/>
    <s v="Christopher"/>
    <s v="Arsenault"/>
    <n v="34.450000000000003"/>
    <n v="5.58"/>
    <s v="No"/>
    <s v="No"/>
    <s v="NO"/>
    <s v="yes"/>
    <n v="0"/>
    <x v="0"/>
    <s v="normal"/>
    <s v="20-Jul-1984"/>
    <x v="21"/>
    <n v="13638.06"/>
    <s v="tier - 3"/>
    <s v="tier - 3"/>
    <s v="R1023"/>
    <x v="1589"/>
    <x v="1589"/>
  </r>
  <r>
    <s v="Id1591"/>
    <s v="Mr."/>
    <s v="Joseph"/>
    <s v="Hengoed"/>
    <n v="34.21"/>
    <n v="9.7200000000000006"/>
    <s v="No"/>
    <s v="No"/>
    <s v="NO"/>
    <s v="yes"/>
    <n v="0"/>
    <x v="0"/>
    <s v="diabetes"/>
    <s v="4-Aug-1963"/>
    <x v="42"/>
    <n v="13677.68"/>
    <s v="tier - 3"/>
    <s v="tier - 2"/>
    <s v="R1021"/>
    <x v="1590"/>
    <x v="1590"/>
  </r>
  <r>
    <s v="Id1592"/>
    <s v="Mr."/>
    <s v="Lawrence"/>
    <s v="Aller"/>
    <n v="28.8"/>
    <n v="11.41"/>
    <s v="No"/>
    <s v="No"/>
    <s v="NO"/>
    <s v="yes"/>
    <n v="0"/>
    <x v="1"/>
    <s v="diabetes"/>
    <s v="14-Sep-1985"/>
    <x v="20"/>
    <n v="13685.51"/>
    <s v="tier - 3"/>
    <s v="tier - 1"/>
    <s v="R1026"/>
    <x v="1591"/>
    <x v="1591"/>
  </r>
  <r>
    <s v="Id1593"/>
    <s v="Mrs"/>
    <s v=".  Katie"/>
    <s v="Pisano"/>
    <n v="31.74"/>
    <n v="4.46"/>
    <s v="No"/>
    <s v="Yes"/>
    <s v="NO"/>
    <s v="No"/>
    <n v="1"/>
    <x v="0"/>
    <s v="normal"/>
    <s v="24-Nov-1986"/>
    <x v="18"/>
    <n v="13714.55"/>
    <s v="tier - 3"/>
    <s v="tier - 2"/>
    <s v="R1023"/>
    <x v="1592"/>
    <x v="1592"/>
  </r>
  <r>
    <s v="Id1594"/>
    <s v="Mr."/>
    <s v="Ruben"/>
    <s v="Sanca"/>
    <n v="21.78"/>
    <n v="9.31"/>
    <s v="No"/>
    <s v="No"/>
    <s v="NO"/>
    <s v="yes"/>
    <n v="0"/>
    <x v="2"/>
    <s v="diabetes"/>
    <s v="2-Aug-1981"/>
    <x v="19"/>
    <n v="13725.47"/>
    <s v="tier - 3"/>
    <s v="tier - 2"/>
    <s v="R1024"/>
    <x v="1593"/>
    <x v="1593"/>
  </r>
  <r>
    <s v="Id1595"/>
    <s v="Ms."/>
    <s v="Sarah"/>
    <s v="Bond"/>
    <n v="23.75"/>
    <n v="5.03"/>
    <s v="No"/>
    <s v="No"/>
    <s v="NO"/>
    <s v="No"/>
    <n v="1"/>
    <x v="2"/>
    <s v="normal"/>
    <s v="29-Aug-1985"/>
    <x v="20"/>
    <n v="13726.21"/>
    <s v="tier - 3"/>
    <s v="tier - 3"/>
    <s v="R1026"/>
    <x v="1594"/>
    <x v="1594"/>
  </r>
  <r>
    <s v="Id1596"/>
    <s v="Mrs"/>
    <s v=".  Angela R."/>
    <s v="Carron"/>
    <n v="33.21"/>
    <n v="5.07"/>
    <s v="No"/>
    <s v="No"/>
    <s v="NO"/>
    <s v="yes"/>
    <n v="1"/>
    <x v="0"/>
    <s v="normal"/>
    <s v="23-Oct-1969"/>
    <x v="34"/>
    <n v="13746.74"/>
    <s v="tier - 3"/>
    <s v="tier - 2"/>
    <s v="R1026"/>
    <x v="1595"/>
    <x v="1595"/>
  </r>
  <r>
    <s v="Id1597"/>
    <s v="Mr."/>
    <s v="Chatham"/>
    <s v="Ellwanger"/>
    <n v="17.7"/>
    <n v="10.42"/>
    <s v="No"/>
    <s v="No"/>
    <s v="NO"/>
    <s v="yes"/>
    <n v="2"/>
    <x v="3"/>
    <s v="diabetes"/>
    <s v="16-Jul-2004"/>
    <x v="9"/>
    <n v="13747.87"/>
    <s v="tier - 3"/>
    <s v="tier - 2"/>
    <s v="R1018"/>
    <x v="1596"/>
    <x v="1596"/>
  </r>
  <r>
    <s v="Id1598"/>
    <s v="Mr."/>
    <s v="Derek"/>
    <s v="Hanson"/>
    <n v="17.2"/>
    <n v="6.45"/>
    <s v="No"/>
    <s v="No"/>
    <s v="NO"/>
    <s v="No"/>
    <n v="2"/>
    <x v="3"/>
    <s v="diabetes"/>
    <s v="6-Aug-1959"/>
    <x v="45"/>
    <n v="13770.1"/>
    <s v="tier - 3"/>
    <s v="tier - 1"/>
    <s v="R1012"/>
    <x v="1597"/>
    <x v="1597"/>
  </r>
  <r>
    <s v="Id1599"/>
    <s v="Mr."/>
    <s v="Kalvin J."/>
    <s v="Tucker"/>
    <n v="19.21"/>
    <n v="5.52"/>
    <s v="No"/>
    <s v="No"/>
    <s v="NO"/>
    <s v="No"/>
    <n v="2"/>
    <x v="2"/>
    <s v="normal"/>
    <s v="10-Nov-1966"/>
    <x v="37"/>
    <n v="13801.61"/>
    <s v="tier - 3"/>
    <s v="tier - 3"/>
    <s v="R1026"/>
    <x v="1598"/>
    <x v="1598"/>
  </r>
  <r>
    <s v="Id1600"/>
    <s v="Mr."/>
    <s v="Dave"/>
    <s v="Counts"/>
    <n v="23.2"/>
    <n v="4.41"/>
    <s v="No"/>
    <s v="Yes"/>
    <s v="NO"/>
    <s v="No"/>
    <n v="1"/>
    <x v="2"/>
    <s v="normal"/>
    <s v="8-Dec-1986"/>
    <x v="18"/>
    <n v="13819.49"/>
    <s v="tier - 3"/>
    <s v="tier - 2"/>
    <s v="R1012"/>
    <x v="1599"/>
    <x v="1599"/>
  </r>
  <r>
    <s v="Id1601"/>
    <s v="Ms."/>
    <s v="Barbara G."/>
    <s v="Carson"/>
    <n v="32.5"/>
    <n v="4.6900000000000004"/>
    <s v="No"/>
    <s v="Yes"/>
    <s v="NO"/>
    <s v="yes"/>
    <n v="1"/>
    <x v="0"/>
    <s v="normal"/>
    <s v="25-Nov-1958"/>
    <x v="46"/>
    <n v="13822.8"/>
    <s v="tier - 3"/>
    <s v="tier - 3"/>
    <s v="R1011"/>
    <x v="1600"/>
    <x v="1600"/>
  </r>
  <r>
    <s v="Id1602"/>
    <s v="Mr."/>
    <s v="Skylar"/>
    <s v="Haines"/>
    <n v="20.9"/>
    <n v="6.94"/>
    <s v="No"/>
    <s v="No"/>
    <s v="NO"/>
    <s v="No"/>
    <n v="0"/>
    <x v="2"/>
    <s v="diabetes"/>
    <s v="10-Dec-1958"/>
    <x v="46"/>
    <n v="13831.12"/>
    <s v="tier - 3"/>
    <s v="tier - 1"/>
    <s v="R1013"/>
    <x v="1601"/>
    <x v="1601"/>
  </r>
  <r>
    <s v="Id1603"/>
    <s v="Mr."/>
    <s v="Nick"/>
    <s v="Schnabel"/>
    <n v="19.11"/>
    <n v="4.3499999999999996"/>
    <s v="No"/>
    <s v="No"/>
    <s v="NO"/>
    <s v="No"/>
    <n v="2"/>
    <x v="2"/>
    <s v="normal"/>
    <s v="7-Jun-2003"/>
    <x v="5"/>
    <n v="13844.51"/>
    <s v="tier - 2"/>
    <s v="tier - 1"/>
    <s v="R1011"/>
    <x v="1602"/>
    <x v="1602"/>
  </r>
  <r>
    <s v="Id1604"/>
    <s v="Mr."/>
    <s v="Sunny S"/>
    <s v="Thind"/>
    <n v="31.17"/>
    <n v="5.28"/>
    <s v="No"/>
    <s v="No"/>
    <s v="NO"/>
    <s v="No"/>
    <n v="1"/>
    <x v="0"/>
    <s v="normal"/>
    <s v="21-Jul-1960"/>
    <x v="44"/>
    <n v="13844.8"/>
    <s v="tier - 2"/>
    <s v="tier - 2"/>
    <s v="R1012"/>
    <x v="1603"/>
    <x v="1603"/>
  </r>
  <r>
    <s v="Id1605"/>
    <s v="Mrs"/>
    <s v=".  Anne-Marie"/>
    <s v="Simon"/>
    <n v="36.08"/>
    <n v="4.29"/>
    <s v="No"/>
    <s v="No"/>
    <s v="NO"/>
    <s v="No"/>
    <n v="0"/>
    <x v="0"/>
    <s v="normal"/>
    <s v="19-Dec-1978"/>
    <x v="27"/>
    <n v="13874.89"/>
    <s v="tier - 2"/>
    <s v="tier - 1"/>
    <s v="R1012"/>
    <x v="1604"/>
    <x v="1604"/>
  </r>
  <r>
    <s v="Id1606"/>
    <s v="Mr."/>
    <s v="Nicholas"/>
    <s v="Arciniaga"/>
    <n v="28.024999999999999"/>
    <n v="5.69"/>
    <s v="No"/>
    <s v="No"/>
    <s v="NO"/>
    <s v="yes"/>
    <n v="0"/>
    <x v="1"/>
    <s v="normal"/>
    <s v="5-Oct-1959"/>
    <x v="45"/>
    <n v="13880.95"/>
    <s v="tier - 2"/>
    <s v="tier - 2"/>
    <s v="R1011"/>
    <x v="1605"/>
    <x v="1605"/>
  </r>
  <r>
    <s v="Id1607"/>
    <s v="Mr."/>
    <s v="Scott M."/>
    <s v="Ryan"/>
    <n v="24.32"/>
    <n v="5.56"/>
    <s v="No"/>
    <s v="No"/>
    <s v="NO"/>
    <s v="yes"/>
    <n v="0"/>
    <x v="2"/>
    <s v="normal"/>
    <s v="25-Sep-1985"/>
    <x v="20"/>
    <n v="13886.4"/>
    <s v="tier - 2"/>
    <s v="tier - 2"/>
    <s v="R1012"/>
    <x v="1606"/>
    <x v="1606"/>
  </r>
  <r>
    <s v="Id1608"/>
    <s v="Ms."/>
    <s v="Marisa A"/>
    <s v="Lizak"/>
    <n v="38"/>
    <n v="5.41"/>
    <s v="No"/>
    <s v="No"/>
    <s v="NO"/>
    <s v="yes"/>
    <n v="1"/>
    <x v="0"/>
    <s v="normal"/>
    <s v="29-Dec-1959"/>
    <x v="45"/>
    <n v="13887.2"/>
    <s v="tier - 2"/>
    <s v="tier - 3"/>
    <s v="R1013"/>
    <x v="1607"/>
    <x v="1607"/>
  </r>
  <r>
    <s v="Id1609"/>
    <s v="Ms."/>
    <s v="Katie"/>
    <s v="Howery"/>
    <n v="31.6"/>
    <n v="10.85"/>
    <s v="No"/>
    <s v="No"/>
    <s v="NO"/>
    <s v="yes"/>
    <n v="0"/>
    <x v="0"/>
    <s v="diabetes"/>
    <s v="7-Jul-1959"/>
    <x v="45"/>
    <n v="13887.97"/>
    <s v="tier - 2"/>
    <s v="tier - 2"/>
    <s v="R1013"/>
    <x v="1608"/>
    <x v="1608"/>
  </r>
  <r>
    <s v="Id1610"/>
    <s v="Ms."/>
    <s v="Amy L"/>
    <s v="Crain"/>
    <n v="31.02"/>
    <n v="11.63"/>
    <s v="No"/>
    <s v="No"/>
    <s v="NO"/>
    <s v="yes"/>
    <n v="0"/>
    <x v="0"/>
    <s v="diabetes"/>
    <s v="27-Jul-1962"/>
    <x v="41"/>
    <n v="13919.82"/>
    <s v="tier - 2"/>
    <s v="tier - 2"/>
    <s v="R1013"/>
    <x v="1609"/>
    <x v="1609"/>
  </r>
  <r>
    <s v="Id1611"/>
    <s v="Ms."/>
    <s v="Jenna M"/>
    <s v="Hotze"/>
    <n v="29.26"/>
    <n v="5.68"/>
    <s v="No"/>
    <s v="No"/>
    <s v="NO"/>
    <s v="yes"/>
    <n v="1"/>
    <x v="1"/>
    <s v="normal"/>
    <s v="18-Jun-1960"/>
    <x v="44"/>
    <n v="13937.67"/>
    <s v="tier - 2"/>
    <s v="tier - 1"/>
    <s v="R1012"/>
    <x v="1610"/>
    <x v="1610"/>
  </r>
  <r>
    <s v="Id1612"/>
    <s v="Ms."/>
    <s v="Elizabeth M."/>
    <s v="Chauhan"/>
    <n v="15.09"/>
    <n v="7.59"/>
    <s v="No"/>
    <s v="No"/>
    <s v="NO"/>
    <s v="yes"/>
    <n v="2"/>
    <x v="3"/>
    <s v="diabetes"/>
    <s v="29-Aug-1959"/>
    <x v="45"/>
    <n v="13974.46"/>
    <s v="tier - 2"/>
    <s v="tier - 2"/>
    <s v="R1019"/>
    <x v="1611"/>
    <x v="1611"/>
  </r>
  <r>
    <s v="Id1613"/>
    <s v="Mr."/>
    <s v="Lyazid"/>
    <s v="Raab"/>
    <n v="22.63"/>
    <n v="5.09"/>
    <s v="No"/>
    <s v="No"/>
    <s v="NO"/>
    <s v="yes"/>
    <n v="0"/>
    <x v="2"/>
    <s v="normal"/>
    <s v="13-Jul-1990"/>
    <x v="16"/>
    <n v="13979.45"/>
    <s v="tier - 2"/>
    <s v="tier - 1"/>
    <s v="R1023"/>
    <x v="1612"/>
    <x v="1612"/>
  </r>
  <r>
    <s v="Id1614"/>
    <s v="Ms."/>
    <s v="Lindsey A."/>
    <s v="McKown"/>
    <n v="23.46"/>
    <n v="4.21"/>
    <s v="No"/>
    <s v="No"/>
    <s v="NO"/>
    <s v="No"/>
    <n v="1"/>
    <x v="2"/>
    <s v="normal"/>
    <s v="6-Sep-1959"/>
    <x v="45"/>
    <n v="13981.85"/>
    <s v="tier - 2"/>
    <s v="tier - 1"/>
    <s v="R1016"/>
    <x v="1613"/>
    <x v="1613"/>
  </r>
  <r>
    <s v="Id1615"/>
    <s v="Mr."/>
    <s v="Chris"/>
    <s v="Schiemann"/>
    <n v="22.56"/>
    <n v="4.34"/>
    <s v="No"/>
    <s v="No"/>
    <s v="NO"/>
    <s v="yes"/>
    <n v="0"/>
    <x v="2"/>
    <s v="normal"/>
    <s v="23-Dec-1963"/>
    <x v="42"/>
    <n v="14001.13"/>
    <s v="tier - 2"/>
    <s v="tier - 1"/>
    <s v="R1013"/>
    <x v="1614"/>
    <x v="1614"/>
  </r>
  <r>
    <s v="Id1616"/>
    <s v="Ms."/>
    <s v="Jennifer A"/>
    <s v="Cress"/>
    <n v="19.28"/>
    <n v="11.85"/>
    <s v="No"/>
    <s v="No"/>
    <s v="NO"/>
    <s v="No"/>
    <n v="2"/>
    <x v="2"/>
    <s v="diabetes"/>
    <s v="6-Jul-1963"/>
    <x v="42"/>
    <n v="14001.29"/>
    <s v="tier - 2"/>
    <s v="tier - 2"/>
    <s v="R1013"/>
    <x v="1615"/>
    <x v="1615"/>
  </r>
  <r>
    <s v="Id1617"/>
    <s v="Mr."/>
    <s v="Leif S."/>
    <s v="Mawson"/>
    <n v="15.37"/>
    <n v="9.61"/>
    <s v="No"/>
    <s v="No"/>
    <s v="NO"/>
    <s v="yes"/>
    <n v="2"/>
    <x v="3"/>
    <s v="diabetes"/>
    <s v="8-Jul-1963"/>
    <x v="42"/>
    <n v="14007.22"/>
    <s v="tier - 2"/>
    <s v="tier - 3"/>
    <s v="R1011"/>
    <x v="1616"/>
    <x v="1616"/>
  </r>
  <r>
    <s v="Id1618"/>
    <s v="Ms."/>
    <s v="Stephanie A"/>
    <s v="Wigginton"/>
    <n v="18.71"/>
    <n v="5.29"/>
    <s v="No"/>
    <s v="No"/>
    <s v="NO"/>
    <s v="yes"/>
    <n v="0"/>
    <x v="2"/>
    <s v="normal"/>
    <s v="8-Nov-1960"/>
    <x v="44"/>
    <n v="14043.48"/>
    <s v="tier - 2"/>
    <s v="tier - 3"/>
    <s v="R1024"/>
    <x v="1617"/>
    <x v="1617"/>
  </r>
  <r>
    <s v="Id1619"/>
    <s v="Mr."/>
    <s v="Bo"/>
    <s v="Wang"/>
    <n v="20.61"/>
    <n v="6.89"/>
    <s v="No"/>
    <s v="No"/>
    <s v="NO"/>
    <s v="No"/>
    <n v="0"/>
    <x v="2"/>
    <s v="diabetes"/>
    <s v="12-Sep-1991"/>
    <x v="14"/>
    <n v="14081.93"/>
    <s v="tier - 2"/>
    <s v="tier - 3"/>
    <s v="R1012"/>
    <x v="1618"/>
    <x v="1618"/>
  </r>
  <r>
    <s v="Id1620"/>
    <s v="Ms."/>
    <s v="Leah"/>
    <s v="Schroeder"/>
    <n v="15.99"/>
    <n v="4.57"/>
    <s v="No"/>
    <s v="Yes"/>
    <s v="NO"/>
    <s v="yes"/>
    <n v="1"/>
    <x v="3"/>
    <s v="normal"/>
    <s v="26-Sep-1976"/>
    <x v="35"/>
    <n v="14098.07"/>
    <s v="tier - 2"/>
    <s v="tier - 3"/>
    <s v="R1023"/>
    <x v="1619"/>
    <x v="1619"/>
  </r>
  <r>
    <s v="Id1621"/>
    <s v="Ms."/>
    <s v="Kara Lynne"/>
    <s v="Leonard"/>
    <n v="33.155000000000001"/>
    <n v="4.32"/>
    <s v="No"/>
    <s v="No"/>
    <s v="NO"/>
    <s v="No"/>
    <n v="0"/>
    <x v="0"/>
    <s v="normal"/>
    <s v="14-Jun-1961"/>
    <x v="43"/>
    <n v="14119.62"/>
    <s v="tier - 2"/>
    <s v="tier - 1"/>
    <s v="R1012"/>
    <x v="1620"/>
    <x v="1620"/>
  </r>
  <r>
    <s v="Id1622"/>
    <s v="Mr."/>
    <s v="Jeffrey"/>
    <s v="Tissue"/>
    <n v="26.22"/>
    <n v="5.57"/>
    <s v="No"/>
    <s v="Yes"/>
    <s v="NO"/>
    <s v="yes"/>
    <n v="1"/>
    <x v="1"/>
    <s v="normal"/>
    <s v="6-Jul-2004"/>
    <x v="9"/>
    <n v="14133.04"/>
    <s v="tier - 2"/>
    <s v="tier - 3"/>
    <s v="R1013"/>
    <x v="1621"/>
    <x v="1621"/>
  </r>
  <r>
    <s v="Id1623"/>
    <s v="Mr."/>
    <s v="Justin"/>
    <s v="Wood"/>
    <n v="21.85"/>
    <n v="5.26"/>
    <s v="No"/>
    <s v="Yes"/>
    <s v="NO"/>
    <s v="yes"/>
    <n v="1"/>
    <x v="2"/>
    <s v="normal"/>
    <s v="7-Jul-1984"/>
    <x v="21"/>
    <n v="14152.46"/>
    <s v="tier - 2"/>
    <s v="tier - 1"/>
    <s v="R1012"/>
    <x v="1622"/>
    <x v="1622"/>
  </r>
  <r>
    <s v="Id1624"/>
    <s v="Ms."/>
    <s v="Emily"/>
    <s v="Denny"/>
    <n v="30.495000000000001"/>
    <n v="6.25"/>
    <s v="No"/>
    <s v="No"/>
    <s v="NO"/>
    <s v="No"/>
    <n v="0"/>
    <x v="0"/>
    <s v="prediabetes"/>
    <s v="25-Dec-1968"/>
    <x v="36"/>
    <n v="14193.55"/>
    <s v="tier - 2"/>
    <s v="tier - 1"/>
    <s v="R1026"/>
    <x v="1623"/>
    <x v="1623"/>
  </r>
  <r>
    <s v="Id1625"/>
    <s v="Ms."/>
    <s v="Rebecca"/>
    <s v="Testa"/>
    <n v="34.104999999999997"/>
    <n v="5.67"/>
    <s v="No"/>
    <s v="No"/>
    <s v="NO"/>
    <s v="yes"/>
    <n v="0"/>
    <x v="0"/>
    <s v="normal"/>
    <s v="17-Nov-1983"/>
    <x v="22"/>
    <n v="14209.4"/>
    <s v="tier - 2"/>
    <s v="tier - 1"/>
    <s v="R1026"/>
    <x v="1624"/>
    <x v="1624"/>
  </r>
  <r>
    <s v="Id1626"/>
    <s v="Mrs"/>
    <s v=".  Allie"/>
    <s v="Mooney"/>
    <n v="32.770000000000003"/>
    <n v="4.42"/>
    <s v="No"/>
    <s v="No"/>
    <s v="NO"/>
    <s v="yes"/>
    <n v="1"/>
    <x v="0"/>
    <s v="normal"/>
    <s v="21-Sep-1958"/>
    <x v="46"/>
    <n v="14210.54"/>
    <s v="tier - 2"/>
    <s v="tier - 2"/>
    <s v="R1012"/>
    <x v="1625"/>
    <x v="1625"/>
  </r>
  <r>
    <s v="Id1627"/>
    <s v="Ms."/>
    <s v="Trasi"/>
    <s v="Buchholtz"/>
    <n v="16.850000000000001"/>
    <n v="11.75"/>
    <s v="No"/>
    <s v="No"/>
    <s v="NO"/>
    <s v="yes"/>
    <n v="2"/>
    <x v="3"/>
    <s v="diabetes"/>
    <s v="25-Sep-1961"/>
    <x v="43"/>
    <n v="14235.07"/>
    <s v="tier - 2"/>
    <s v="tier - 1"/>
    <s v="R1011"/>
    <x v="1626"/>
    <x v="1626"/>
  </r>
  <r>
    <s v="Id1628"/>
    <s v="Mr."/>
    <s v="Kevin"/>
    <s v="Hoyt"/>
    <n v="34.700000000000003"/>
    <n v="6.06"/>
    <s v="No"/>
    <s v="No"/>
    <s v="NO"/>
    <s v="No"/>
    <n v="1"/>
    <x v="0"/>
    <s v="prediabetes"/>
    <s v="10-Oct-1959"/>
    <x v="45"/>
    <n v="14254.61"/>
    <s v="tier - 2"/>
    <s v="tier - 1"/>
    <s v="R1012"/>
    <x v="1627"/>
    <x v="1627"/>
  </r>
  <r>
    <s v="Id1629"/>
    <s v="Mr."/>
    <s v="Fernando"/>
    <s v="Cabada"/>
    <n v="37.049999999999997"/>
    <n v="5.48"/>
    <s v="No"/>
    <s v="No"/>
    <s v="NO"/>
    <s v="No"/>
    <n v="1"/>
    <x v="0"/>
    <s v="normal"/>
    <s v="8-Nov-1959"/>
    <x v="45"/>
    <n v="14256.19"/>
    <s v="tier - 2"/>
    <s v="tier - 3"/>
    <s v="R1012"/>
    <x v="1628"/>
    <x v="1628"/>
  </r>
  <r>
    <s v="Id1630"/>
    <s v="Ms."/>
    <s v="Ieva"/>
    <s v="Lobaciute"/>
    <n v="18.78"/>
    <n v="4.45"/>
    <s v="No"/>
    <s v="Yes"/>
    <s v="NO"/>
    <s v="No"/>
    <n v="1"/>
    <x v="2"/>
    <s v="normal"/>
    <s v="26-Dec-1974"/>
    <x v="28"/>
    <n v="14256.79"/>
    <s v="tier - 2"/>
    <s v="tier - 2"/>
    <s v="R1026"/>
    <x v="1629"/>
    <x v="1629"/>
  </r>
  <r>
    <s v="Id1631"/>
    <s v="Mr."/>
    <s v="Chris"/>
    <s v="Dawes"/>
    <n v="28.024999999999999"/>
    <n v="5"/>
    <s v="No"/>
    <s v="No"/>
    <s v="NO"/>
    <s v="No"/>
    <n v="1"/>
    <x v="1"/>
    <s v="normal"/>
    <s v="13-Jul-1972"/>
    <x v="30"/>
    <n v="14258.33"/>
    <s v="tier - 2"/>
    <s v="tier - 2"/>
    <s v="R1026"/>
    <x v="1630"/>
    <x v="1630"/>
  </r>
  <r>
    <s v="Id1632"/>
    <s v="Mr."/>
    <s v="Drew L."/>
    <s v="Deppen"/>
    <n v="35.090000000000003"/>
    <n v="5.84"/>
    <s v="No"/>
    <s v="No"/>
    <s v="NO"/>
    <s v="No"/>
    <n v="0"/>
    <x v="0"/>
    <s v="prediabetes"/>
    <s v="6-Sep-2004"/>
    <x v="9"/>
    <n v="14283.46"/>
    <s v="tier - 2"/>
    <s v="tier - 2"/>
    <s v="R1024"/>
    <x v="1631"/>
    <x v="1631"/>
  </r>
  <r>
    <s v="Id1633"/>
    <s v="Ms."/>
    <s v="Christina"/>
    <s v="Oberndorfer"/>
    <n v="34.42"/>
    <n v="5.21"/>
    <s v="No"/>
    <s v="No"/>
    <s v="NO"/>
    <s v="yes"/>
    <n v="0"/>
    <x v="0"/>
    <s v="normal"/>
    <s v="15-Dec-1968"/>
    <x v="36"/>
    <n v="14285.9"/>
    <s v="tier - 2"/>
    <s v="tier - 3"/>
    <s v="R1012"/>
    <x v="1632"/>
    <x v="1632"/>
  </r>
  <r>
    <s v="Id1634"/>
    <s v="Mr."/>
    <s v="Alexander G"/>
    <s v="Hetherington"/>
    <n v="29.4"/>
    <n v="4.26"/>
    <s v="No"/>
    <s v="No"/>
    <s v="NO"/>
    <s v="No"/>
    <n v="0"/>
    <x v="1"/>
    <s v="normal"/>
    <s v="15-Oct-1958"/>
    <x v="46"/>
    <n v="14313.85"/>
    <s v="tier - 2"/>
    <s v="tier - 3"/>
    <s v="R1013"/>
    <x v="1633"/>
    <x v="1633"/>
  </r>
  <r>
    <s v="Id1635"/>
    <s v="Ms."/>
    <s v="Meaghan"/>
    <s v="Murray"/>
    <n v="21.31"/>
    <n v="4.17"/>
    <s v="No"/>
    <s v="No"/>
    <s v="NO"/>
    <s v="No"/>
    <n v="0"/>
    <x v="2"/>
    <s v="normal"/>
    <s v="10-Jul-1958"/>
    <x v="46"/>
    <n v="14319.03"/>
    <s v="tier - 2"/>
    <s v="tier - 2"/>
    <s v="R1011"/>
    <x v="1634"/>
    <x v="1634"/>
  </r>
  <r>
    <s v="Id1636"/>
    <s v="Ms."/>
    <s v="Kristin"/>
    <s v="Higden"/>
    <n v="19.559999999999999"/>
    <n v="11.96"/>
    <s v="No"/>
    <s v="No"/>
    <s v="NO"/>
    <s v="No"/>
    <n v="0"/>
    <x v="2"/>
    <s v="diabetes"/>
    <s v="26-Sep-1969"/>
    <x v="34"/>
    <n v="14337.91"/>
    <s v="tier - 2"/>
    <s v="tier - 3"/>
    <s v="R1022"/>
    <x v="1635"/>
    <x v="1635"/>
  </r>
  <r>
    <s v="Id1637"/>
    <s v="Ms."/>
    <s v="Andrea K."/>
    <s v="Rediger"/>
    <n v="37.335000000000001"/>
    <n v="6.26"/>
    <s v="No"/>
    <s v="No"/>
    <s v="NO"/>
    <s v="yes"/>
    <n v="1"/>
    <x v="0"/>
    <s v="prediabetes"/>
    <s v="24-Dec-1959"/>
    <x v="45"/>
    <n v="14349.85"/>
    <s v="tier - 2"/>
    <s v="tier - 2"/>
    <s v="R1012"/>
    <x v="1636"/>
    <x v="1636"/>
  </r>
  <r>
    <s v="Id1638"/>
    <s v="Ms."/>
    <s v="Kris"/>
    <s v="Huff"/>
    <n v="19.53"/>
    <n v="11.68"/>
    <s v="No"/>
    <s v="No"/>
    <s v="NO"/>
    <s v="No"/>
    <n v="0"/>
    <x v="2"/>
    <s v="diabetes"/>
    <s v="10-Oct-1967"/>
    <x v="40"/>
    <n v="14355.43"/>
    <s v="tier - 2"/>
    <s v="tier - 1"/>
    <s v="R1026"/>
    <x v="1637"/>
    <x v="1637"/>
  </r>
  <r>
    <s v="Id1639"/>
    <s v="Mr."/>
    <s v="Alden W"/>
    <s v="Hall"/>
    <n v="34.1"/>
    <n v="5.16"/>
    <s v="No"/>
    <s v="No"/>
    <s v="NO"/>
    <s v="No"/>
    <n v="0"/>
    <x v="0"/>
    <s v="normal"/>
    <s v="16-Nov-1988"/>
    <x v="15"/>
    <n v="14358.36"/>
    <s v="tier - 2"/>
    <s v="tier - 2"/>
    <s v="R1011"/>
    <x v="1638"/>
    <x v="1638"/>
  </r>
  <r>
    <s v="Id1640"/>
    <s v="Ms."/>
    <s v="Suzanne M"/>
    <s v="Grise"/>
    <n v="16.5"/>
    <n v="6.9"/>
    <s v="No"/>
    <s v="No"/>
    <s v="NO"/>
    <s v="yes"/>
    <n v="2"/>
    <x v="3"/>
    <s v="diabetes"/>
    <s v="16-Jul-1963"/>
    <x v="42"/>
    <n v="14382.71"/>
    <s v="tier - 2"/>
    <s v="tier - 2"/>
    <s v="R1012"/>
    <x v="1639"/>
    <x v="1639"/>
  </r>
  <r>
    <s v="Id1641"/>
    <s v="Ms."/>
    <s v="Heidi Z."/>
    <s v="Skildum"/>
    <n v="30.69"/>
    <n v="4.83"/>
    <s v="No"/>
    <s v="No"/>
    <s v="NO"/>
    <s v="No"/>
    <n v="1"/>
    <x v="0"/>
    <s v="normal"/>
    <s v="22-Jun-1965"/>
    <x v="39"/>
    <n v="14394.4"/>
    <s v="tier - 2"/>
    <s v="tier - 3"/>
    <s v="R1024"/>
    <x v="1640"/>
    <x v="1640"/>
  </r>
  <r>
    <s v="Id1642"/>
    <s v="Ms."/>
    <s v="Carolyn"/>
    <s v="Yang"/>
    <n v="28.93"/>
    <n v="4.87"/>
    <s v="No"/>
    <s v="No"/>
    <s v="NO"/>
    <s v="No"/>
    <n v="1"/>
    <x v="1"/>
    <s v="normal"/>
    <s v="14-Sep-1958"/>
    <x v="46"/>
    <n v="14394.56"/>
    <s v="tier - 2"/>
    <s v="tier - 1"/>
    <s v="R1018"/>
    <x v="1641"/>
    <x v="1641"/>
  </r>
  <r>
    <s v="Id1643"/>
    <s v="Ms."/>
    <s v="Sabine"/>
    <s v="Fischer-Daly"/>
    <n v="38.9"/>
    <n v="4.28"/>
    <s v="No"/>
    <s v="No"/>
    <s v="NO"/>
    <s v="No"/>
    <n v="0"/>
    <x v="0"/>
    <s v="normal"/>
    <s v="29-Jul-1958"/>
    <x v="46"/>
    <n v="14410.93"/>
    <s v="tier - 2"/>
    <s v="tier - 2"/>
    <s v="R1016"/>
    <x v="1642"/>
    <x v="1642"/>
  </r>
  <r>
    <s v="Id1644"/>
    <s v="Mr."/>
    <s v="Bobby"/>
    <s v="Asher"/>
    <n v="26.9"/>
    <n v="4.07"/>
    <s v="No"/>
    <s v="No"/>
    <s v="NO"/>
    <s v="No"/>
    <n v="0"/>
    <x v="1"/>
    <s v="normal"/>
    <s v="20-Sep-1958"/>
    <x v="46"/>
    <n v="14418.28"/>
    <s v="tier - 2"/>
    <s v="tier - 3"/>
    <s v="R1013"/>
    <x v="1643"/>
    <x v="1643"/>
  </r>
  <r>
    <s v="Id1645"/>
    <s v="Mr."/>
    <s v="Fan"/>
    <s v="Zhou"/>
    <n v="24.86"/>
    <n v="6.23"/>
    <s v="No"/>
    <s v="No"/>
    <s v="NO"/>
    <s v="No"/>
    <n v="0"/>
    <x v="2"/>
    <s v="prediabetes"/>
    <s v="10-Aug-1999"/>
    <x v="7"/>
    <n v="14426.07"/>
    <s v="tier - 2"/>
    <s v="tier - 1"/>
    <s v="R1012"/>
    <x v="1644"/>
    <x v="1644"/>
  </r>
  <r>
    <s v="Id1646"/>
    <s v="Mrs"/>
    <s v=".  Rachel M"/>
    <s v="Rudder"/>
    <n v="39.14"/>
    <n v="6.24"/>
    <s v="yes"/>
    <s v="No"/>
    <s v="NO"/>
    <s v="No"/>
    <n v="1"/>
    <x v="0"/>
    <s v="prediabetes"/>
    <s v="15-Aug-1967"/>
    <x v="40"/>
    <n v="14426.66"/>
    <s v="tier - 2"/>
    <s v="tier - 2"/>
    <s v="R1026"/>
    <x v="1645"/>
    <x v="1645"/>
  </r>
  <r>
    <s v="Id1647"/>
    <s v="Mr."/>
    <s v="Greg"/>
    <s v="Cartmell"/>
    <n v="39.799999999999997"/>
    <n v="6.17"/>
    <s v="No"/>
    <s v="Yes"/>
    <s v="NO"/>
    <s v="No"/>
    <n v="1"/>
    <x v="0"/>
    <s v="prediabetes"/>
    <s v="4-Nov-1967"/>
    <x v="40"/>
    <n v="14427.63"/>
    <s v="tier - 2"/>
    <s v="tier - 2"/>
    <s v="R1021"/>
    <x v="1646"/>
    <x v="1646"/>
  </r>
  <r>
    <s v="Id1648"/>
    <s v="Mr."/>
    <s v="Dan"/>
    <s v="Troland"/>
    <n v="34.32"/>
    <n v="5.16"/>
    <s v="No"/>
    <s v="No"/>
    <s v="NO"/>
    <s v="No"/>
    <n v="1"/>
    <x v="0"/>
    <s v="normal"/>
    <s v="29-Jun-1959"/>
    <x v="45"/>
    <n v="14449.85"/>
    <s v="tier - 2"/>
    <s v="tier - 1"/>
    <s v="R1024"/>
    <x v="1647"/>
    <x v="1647"/>
  </r>
  <r>
    <s v="Id1649"/>
    <s v="Ms."/>
    <s v="Jennifer A"/>
    <s v="Hall"/>
    <n v="32.51"/>
    <n v="4.3"/>
    <s v="No"/>
    <s v="No"/>
    <s v="NO"/>
    <s v="No"/>
    <n v="0"/>
    <x v="0"/>
    <s v="normal"/>
    <s v="3-Aug-1959"/>
    <x v="45"/>
    <n v="14451.84"/>
    <s v="tier - 2"/>
    <s v="tier - 3"/>
    <s v="R1023"/>
    <x v="1648"/>
    <x v="1648"/>
  </r>
  <r>
    <s v="Id1650"/>
    <s v="Mrs"/>
    <s v=".  Jessica"/>
    <s v="Berg"/>
    <n v="30.71"/>
    <n v="6.14"/>
    <s v="No"/>
    <s v="Yes"/>
    <s v="NO"/>
    <s v="No"/>
    <n v="1"/>
    <x v="0"/>
    <s v="prediabetes"/>
    <s v="10-Nov-1996"/>
    <x v="8"/>
    <n v="14455.64"/>
    <s v="tier - 2"/>
    <s v="tier - 3"/>
    <s v="R1024"/>
    <x v="1649"/>
    <x v="1649"/>
  </r>
  <r>
    <s v="Id1651"/>
    <s v="Mr."/>
    <s v="Chaiwat"/>
    <s v="Engtrakul"/>
    <n v="28.9"/>
    <n v="5.36"/>
    <s v="No"/>
    <s v="No"/>
    <s v="NO"/>
    <s v="No"/>
    <n v="1"/>
    <x v="1"/>
    <s v="normal"/>
    <s v="27-Nov-1976"/>
    <x v="35"/>
    <n v="14470.01"/>
    <s v="tier - 2"/>
    <s v="tier - 3"/>
    <s v="R1012"/>
    <x v="1650"/>
    <x v="1650"/>
  </r>
  <r>
    <s v="Id1652"/>
    <s v="Ms."/>
    <s v="Kerri"/>
    <s v="Leonhardt"/>
    <n v="36.19"/>
    <n v="4.3"/>
    <s v="No"/>
    <s v="No"/>
    <s v="NO"/>
    <s v="No"/>
    <n v="0"/>
    <x v="0"/>
    <s v="normal"/>
    <s v="20-Nov-1959"/>
    <x v="45"/>
    <n v="14474.68"/>
    <s v="tier - 2"/>
    <s v="tier - 2"/>
    <s v="R1013"/>
    <x v="1651"/>
    <x v="1651"/>
  </r>
  <r>
    <s v="Id1653"/>
    <s v="Ms."/>
    <s v="Lisa"/>
    <s v="Goetz"/>
    <n v="29.6"/>
    <n v="4.09"/>
    <s v="No"/>
    <s v="No"/>
    <s v="NO"/>
    <s v="No"/>
    <n v="0"/>
    <x v="1"/>
    <s v="normal"/>
    <s v="20-Oct-1979"/>
    <x v="25"/>
    <n v="14478.33"/>
    <s v="tier - 2"/>
    <s v="tier - 2"/>
    <s v="R1013"/>
    <x v="1652"/>
    <x v="1652"/>
  </r>
  <r>
    <s v="Id1654"/>
    <s v="Mr."/>
    <s v="Nicholas G"/>
    <s v="Cacharelis"/>
    <n v="30.95"/>
    <n v="6.27"/>
    <s v="No"/>
    <s v="Yes"/>
    <s v="NO"/>
    <s v="No"/>
    <n v="1"/>
    <x v="0"/>
    <s v="prediabetes"/>
    <s v="22-Jul-1989"/>
    <x v="13"/>
    <n v="14507.46"/>
    <s v="tier - 2"/>
    <s v="tier - 3"/>
    <s v="R1012"/>
    <x v="1653"/>
    <x v="1653"/>
  </r>
  <r>
    <s v="Id1655"/>
    <s v="Mr."/>
    <s v="Vasilis S"/>
    <s v="Kariolis"/>
    <n v="19.95"/>
    <n v="5.39"/>
    <s v="No"/>
    <s v="No"/>
    <s v="NO"/>
    <s v="No"/>
    <n v="1"/>
    <x v="2"/>
    <s v="normal"/>
    <s v="14-Jul-1989"/>
    <x v="13"/>
    <n v="14547.26"/>
    <s v="tier - 2"/>
    <s v="tier - 3"/>
    <s v="R1011"/>
    <x v="1654"/>
    <x v="1654"/>
  </r>
  <r>
    <s v="Id1656"/>
    <s v="Mr."/>
    <s v="Michael P"/>
    <s v="Zelwin"/>
    <n v="23.65"/>
    <n v="5.75"/>
    <s v="No"/>
    <s v="No"/>
    <s v="NO"/>
    <s v="yes"/>
    <n v="0"/>
    <x v="2"/>
    <s v="prediabetes"/>
    <s v="12-Sep-1998"/>
    <x v="2"/>
    <n v="14571.89"/>
    <s v="tier - 2"/>
    <s v="tier - 1"/>
    <s v="R1024"/>
    <x v="1655"/>
    <x v="1655"/>
  </r>
  <r>
    <s v="Id1657"/>
    <s v="Ms."/>
    <s v="Colleen C."/>
    <s v="Barry"/>
    <n v="43.34"/>
    <n v="4.91"/>
    <s v="No"/>
    <s v="No"/>
    <s v="NO"/>
    <s v="No"/>
    <n v="1"/>
    <x v="0"/>
    <s v="normal"/>
    <s v="3-Dec-1962"/>
    <x v="41"/>
    <n v="14574.64"/>
    <s v="tier - 2"/>
    <s v="tier - 1"/>
    <s v="R1025"/>
    <x v="1656"/>
    <x v="1656"/>
  </r>
  <r>
    <s v="Id1658"/>
    <s v="Mrs"/>
    <s v=".  Annika"/>
    <s v="Bannon"/>
    <n v="31.98"/>
    <n v="4.46"/>
    <s v="No"/>
    <s v="No"/>
    <s v="NO"/>
    <s v="yes"/>
    <n v="1"/>
    <x v="0"/>
    <s v="normal"/>
    <s v="14-Oct-1963"/>
    <x v="42"/>
    <n v="14590.63"/>
    <s v="tier - 2"/>
    <s v="tier - 1"/>
    <s v="R1024"/>
    <x v="1657"/>
    <x v="1657"/>
  </r>
  <r>
    <s v="Id1659"/>
    <s v="Ms."/>
    <s v="Kelly"/>
    <s v="Chang"/>
    <n v="35.86"/>
    <n v="6.22"/>
    <s v="No"/>
    <s v="No"/>
    <s v="NO"/>
    <s v="No"/>
    <n v="1"/>
    <x v="0"/>
    <s v="prediabetes"/>
    <s v="18-Jul-1967"/>
    <x v="40"/>
    <n v="14600.62"/>
    <s v="tier - 2"/>
    <s v="tier - 3"/>
    <s v="R1022"/>
    <x v="1658"/>
    <x v="1658"/>
  </r>
  <r>
    <s v="Id1660"/>
    <s v="Mr."/>
    <s v="Nicholas C."/>
    <s v="Vetter"/>
    <n v="15.2"/>
    <n v="8.82"/>
    <s v="No"/>
    <s v="No"/>
    <s v="NO"/>
    <s v="No"/>
    <n v="0"/>
    <x v="3"/>
    <s v="diabetes"/>
    <s v="8-Nov-1965"/>
    <x v="39"/>
    <n v="14612.33"/>
    <s v="tier - 2"/>
    <s v="tier - 3"/>
    <s v="R1021"/>
    <x v="1659"/>
    <x v="1659"/>
  </r>
  <r>
    <s v="Id1661"/>
    <s v="Mrs"/>
    <s v=".  Kelly K"/>
    <s v="Jablonski"/>
    <n v="37.200000000000003"/>
    <n v="10.14"/>
    <s v="No"/>
    <s v="No"/>
    <s v="NO"/>
    <s v="No"/>
    <n v="0"/>
    <x v="0"/>
    <s v="diabetes"/>
    <s v="21-Aug-1991"/>
    <x v="14"/>
    <n v="14630.52"/>
    <s v="tier - 2"/>
    <s v="tier - 3"/>
    <s v="R1011"/>
    <x v="1660"/>
    <x v="1660"/>
  </r>
  <r>
    <s v="Id1662"/>
    <s v="Mr."/>
    <s v="Andrew"/>
    <s v="Jakubowitch"/>
    <n v="17.91"/>
    <n v="4.66"/>
    <s v="No"/>
    <s v="No"/>
    <s v="NO"/>
    <s v="No"/>
    <n v="2"/>
    <x v="3"/>
    <s v="normal"/>
    <s v="1-Sep-1967"/>
    <x v="40"/>
    <n v="14640.35"/>
    <s v="tier - 2"/>
    <s v="tier - 3"/>
    <s v="R1026"/>
    <x v="1661"/>
    <x v="1661"/>
  </r>
  <r>
    <s v="Id1663"/>
    <s v="Ms."/>
    <s v="Hannah"/>
    <s v="Altshuler"/>
    <n v="20.76"/>
    <n v="6.26"/>
    <s v="No"/>
    <s v="No"/>
    <s v="NO"/>
    <s v="No"/>
    <n v="0"/>
    <x v="2"/>
    <s v="prediabetes"/>
    <s v="13-Nov-1981"/>
    <x v="19"/>
    <n v="14657.2"/>
    <s v="tier - 2"/>
    <s v="tier - 1"/>
    <s v="R1012"/>
    <x v="1662"/>
    <x v="1662"/>
  </r>
  <r>
    <s v="Id1664"/>
    <s v="Mr."/>
    <s v="Patricio Sr."/>
    <s v="Ugarte"/>
    <n v="38.99"/>
    <n v="5.21"/>
    <s v="yes"/>
    <s v="No"/>
    <s v="NO"/>
    <s v="No"/>
    <n v="1"/>
    <x v="0"/>
    <s v="normal"/>
    <s v="20-Oct-1969"/>
    <x v="34"/>
    <n v="14665.75"/>
    <s v="tier - 2"/>
    <s v="tier - 1"/>
    <s v="R1012"/>
    <x v="1663"/>
    <x v="1663"/>
  </r>
  <r>
    <s v="Id1665"/>
    <s v="Mr."/>
    <s v="Robert B"/>
    <s v="Tusso"/>
    <n v="42.655000000000001"/>
    <n v="5.94"/>
    <s v="No"/>
    <s v="Yes"/>
    <s v="NO"/>
    <s v="yes"/>
    <n v="1"/>
    <x v="0"/>
    <s v="prediabetes"/>
    <s v="23-Jul-1958"/>
    <x v="46"/>
    <n v="14692.67"/>
    <s v="tier - 2"/>
    <s v="tier - 1"/>
    <s v="R1012"/>
    <x v="1664"/>
    <x v="1664"/>
  </r>
  <r>
    <s v="Id1666"/>
    <s v="Mr."/>
    <s v="Benjamin M"/>
    <s v="Johnson"/>
    <n v="30.57"/>
    <n v="5.34"/>
    <s v="No"/>
    <s v="Yes"/>
    <s v="NO"/>
    <s v="No"/>
    <n v="1"/>
    <x v="0"/>
    <s v="normal"/>
    <s v="4-Sep-1982"/>
    <x v="23"/>
    <n v="14696.77"/>
    <s v="tier - 2"/>
    <s v="tier - 2"/>
    <s v="R1011"/>
    <x v="1665"/>
    <x v="1665"/>
  </r>
  <r>
    <s v="Id1667"/>
    <s v="Mr."/>
    <s v="Robert"/>
    <s v="Landry"/>
    <n v="17.7"/>
    <n v="6.38"/>
    <s v="No"/>
    <s v="No"/>
    <s v="NO"/>
    <s v="No"/>
    <n v="2"/>
    <x v="3"/>
    <s v="prediabetes"/>
    <s v="24-Sep-2002"/>
    <x v="5"/>
    <n v="14711.74"/>
    <s v="tier - 2"/>
    <s v="tier - 2"/>
    <s v="R1012"/>
    <x v="1666"/>
    <x v="1666"/>
  </r>
  <r>
    <s v="Id1668"/>
    <s v="Mr."/>
    <s v="Eric R."/>
    <s v="McDonald"/>
    <n v="34.770000000000003"/>
    <n v="4.47"/>
    <s v="No"/>
    <s v="No"/>
    <s v="NO"/>
    <s v="No"/>
    <n v="1"/>
    <x v="0"/>
    <s v="normal"/>
    <s v="29-Jul-1962"/>
    <x v="41"/>
    <n v="14738.43"/>
    <s v="tier - 2"/>
    <s v="tier - 3"/>
    <s v="R1021"/>
    <x v="1667"/>
    <x v="1667"/>
  </r>
  <r>
    <s v="Id1669"/>
    <s v="Mr."/>
    <s v="Matthew"/>
    <s v="Dunlap"/>
    <n v="16.88"/>
    <n v="9.9600000000000009"/>
    <s v="No"/>
    <s v="No"/>
    <s v="NO"/>
    <s v="No"/>
    <n v="0"/>
    <x v="3"/>
    <s v="diabetes"/>
    <s v="27-Jul-1965"/>
    <x v="39"/>
    <n v="14750.42"/>
    <s v="tier - 2"/>
    <s v="tier - 2"/>
    <s v="R1026"/>
    <x v="1668"/>
    <x v="1668"/>
  </r>
  <r>
    <s v="Id1670"/>
    <s v="Mr."/>
    <s v="Bob R"/>
    <s v="Larue"/>
    <n v="40.26"/>
    <n v="9.92"/>
    <s v="No"/>
    <s v="No"/>
    <s v="NO"/>
    <s v="yes"/>
    <n v="0"/>
    <x v="0"/>
    <s v="diabetes"/>
    <s v="10-Dec-1975"/>
    <x v="31"/>
    <n v="14819"/>
    <s v="tier - 2"/>
    <s v="tier - 3"/>
    <s v="R1023"/>
    <x v="1669"/>
    <x v="1669"/>
  </r>
  <r>
    <s v="Id1671"/>
    <s v="Ms."/>
    <s v="Stephanie J."/>
    <s v="Hodge"/>
    <n v="25.6"/>
    <n v="6.03"/>
    <s v="No"/>
    <s v="Yes"/>
    <s v="NO"/>
    <s v="No"/>
    <n v="1"/>
    <x v="1"/>
    <s v="prediabetes"/>
    <s v="18-Oct-1979"/>
    <x v="25"/>
    <n v="14839.34"/>
    <s v="tier - 2"/>
    <s v="tier - 3"/>
    <s v="R1026"/>
    <x v="1670"/>
    <x v="1670"/>
  </r>
  <r>
    <s v="Id1672"/>
    <s v="Mr."/>
    <s v="Jake"/>
    <s v="Marcus"/>
    <n v="33.549999999999997"/>
    <n v="10.9"/>
    <s v="No"/>
    <s v="No"/>
    <s v="NO"/>
    <s v="yes"/>
    <n v="0"/>
    <x v="0"/>
    <s v="diabetes"/>
    <s v="5-Jun-1981"/>
    <x v="24"/>
    <n v="14843.96"/>
    <s v="tier - 2"/>
    <s v="tier - 3"/>
    <s v="R1026"/>
    <x v="1671"/>
    <x v="1671"/>
  </r>
  <r>
    <s v="Id1673"/>
    <s v="Ms."/>
    <s v="Alison L."/>
    <s v="Daubert"/>
    <n v="16.690000000000001"/>
    <n v="10.66"/>
    <s v="No"/>
    <s v="No"/>
    <s v="NO"/>
    <s v="No"/>
    <n v="0"/>
    <x v="3"/>
    <s v="diabetes"/>
    <s v="11-Nov-1970"/>
    <x v="33"/>
    <n v="14847.63"/>
    <s v="tier - 2"/>
    <s v="tier - 2"/>
    <s v="R1023"/>
    <x v="1672"/>
    <x v="1672"/>
  </r>
  <r>
    <s v="Id1674"/>
    <s v="Ms."/>
    <s v="Lindsay M"/>
    <s v="Close"/>
    <n v="19.95"/>
    <n v="4.05"/>
    <s v="No"/>
    <s v="No"/>
    <s v="NO"/>
    <s v="No"/>
    <n v="1"/>
    <x v="2"/>
    <s v="normal"/>
    <s v="17-Oct-1958"/>
    <x v="46"/>
    <n v="14901.52"/>
    <s v="tier - 2"/>
    <s v="tier - 2"/>
    <s v="R1024"/>
    <x v="1673"/>
    <x v="1673"/>
  </r>
  <r>
    <s v="Id1675"/>
    <s v="Mr."/>
    <s v="Guillaume"/>
    <s v="Roels"/>
    <n v="17.55"/>
    <n v="4.2300000000000004"/>
    <s v="No"/>
    <s v="No"/>
    <s v="NO"/>
    <s v="No"/>
    <n v="2"/>
    <x v="3"/>
    <s v="normal"/>
    <s v="4-Jul-1981"/>
    <x v="19"/>
    <n v="14908.27"/>
    <s v="tier - 2"/>
    <s v="tier - 1"/>
    <s v="R1011"/>
    <x v="1674"/>
    <x v="1674"/>
  </r>
  <r>
    <s v="Id1676"/>
    <s v="Ms."/>
    <s v="Kaylee"/>
    <s v="Venosky"/>
    <n v="22.01"/>
    <n v="5.01"/>
    <s v="No"/>
    <s v="No"/>
    <s v="NO"/>
    <s v="No"/>
    <n v="1"/>
    <x v="2"/>
    <s v="normal"/>
    <s v="8-Nov-1968"/>
    <x v="36"/>
    <n v="14926.97"/>
    <s v="tier - 2"/>
    <s v="tier - 2"/>
    <s v="R1012"/>
    <x v="1675"/>
    <x v="1675"/>
  </r>
  <r>
    <s v="Id1677"/>
    <s v="Ms."/>
    <s v="Theresa"/>
    <s v="Gosnell"/>
    <n v="41.8"/>
    <n v="5.82"/>
    <s v="No"/>
    <s v="Yes"/>
    <s v="NO"/>
    <s v="yes"/>
    <n v="1"/>
    <x v="0"/>
    <s v="prediabetes"/>
    <s v="29-Nov-1962"/>
    <x v="41"/>
    <n v="14945.34"/>
    <s v="tier - 2"/>
    <s v="tier - 1"/>
    <s v="R1021"/>
    <x v="1676"/>
    <x v="1676"/>
  </r>
  <r>
    <s v="Id1678"/>
    <s v="Mr."/>
    <s v="Travis G."/>
    <s v="Chewning-Kulick"/>
    <n v="19.170000000000002"/>
    <n v="7.94"/>
    <s v="No"/>
    <s v="No"/>
    <s v="NO"/>
    <s v="No"/>
    <n v="0"/>
    <x v="2"/>
    <s v="diabetes"/>
    <s v="29-Jul-1958"/>
    <x v="46"/>
    <n v="14988.43"/>
    <s v="tier - 2"/>
    <s v="tier - 3"/>
    <s v="R1011"/>
    <x v="1677"/>
    <x v="1677"/>
  </r>
  <r>
    <s v="Id1679"/>
    <s v="Ms."/>
    <s v="Emma L."/>
    <s v="McCarron"/>
    <n v="32.799999999999997"/>
    <n v="6.16"/>
    <s v="No"/>
    <s v="Yes"/>
    <s v="NO"/>
    <s v="yes"/>
    <n v="1"/>
    <x v="0"/>
    <s v="prediabetes"/>
    <s v="2-Aug-1995"/>
    <x v="4"/>
    <n v="15006.58"/>
    <s v="tier - 2"/>
    <s v="tier - 2"/>
    <s v="R1024"/>
    <x v="1678"/>
    <x v="1678"/>
  </r>
  <r>
    <s v="Id1680"/>
    <s v="Ms."/>
    <s v="Linda"/>
    <s v="Manion"/>
    <n v="35.814999999999998"/>
    <n v="4.1500000000000004"/>
    <s v="No"/>
    <s v="No"/>
    <s v="NO"/>
    <s v="No"/>
    <n v="1"/>
    <x v="0"/>
    <s v="normal"/>
    <s v="8-Aug-1960"/>
    <x v="44"/>
    <n v="15019.76"/>
    <s v="tier - 2"/>
    <s v="tier - 2"/>
    <s v="R1012"/>
    <x v="1679"/>
    <x v="1679"/>
  </r>
  <r>
    <s v="Id1681"/>
    <s v="Mr."/>
    <s v="Owen R"/>
    <s v="Strong"/>
    <n v="24.3"/>
    <n v="6.23"/>
    <s v="No"/>
    <s v="No"/>
    <s v="NO"/>
    <s v="No"/>
    <n v="0"/>
    <x v="2"/>
    <s v="prediabetes"/>
    <s v="25-Nov-1979"/>
    <x v="25"/>
    <n v="15025.76"/>
    <s v="tier - 2"/>
    <s v="tier - 1"/>
    <s v="R1011"/>
    <x v="1680"/>
    <x v="1680"/>
  </r>
  <r>
    <s v="Id1682"/>
    <s v="Mr."/>
    <s v="Jacob"/>
    <s v="Leblanc"/>
    <n v="19.059999999999999"/>
    <n v="7.41"/>
    <s v="No"/>
    <s v="No"/>
    <s v="NO"/>
    <s v="No"/>
    <n v="0"/>
    <x v="2"/>
    <s v="diabetes"/>
    <s v="11-Sep-1970"/>
    <x v="33"/>
    <n v="15026.3"/>
    <s v="tier - 2"/>
    <s v="tier - 3"/>
    <s v="R1011"/>
    <x v="1681"/>
    <x v="1681"/>
  </r>
  <r>
    <s v="Id1683"/>
    <s v="Ms."/>
    <s v="Jacqueline"/>
    <s v="Palmer"/>
    <n v="33.25"/>
    <n v="5.62"/>
    <s v="No"/>
    <s v="No"/>
    <s v="NO"/>
    <s v="yes"/>
    <n v="1"/>
    <x v="0"/>
    <s v="normal"/>
    <s v="15-Aug-1971"/>
    <x v="32"/>
    <n v="15038.51"/>
    <s v="tier - 2"/>
    <s v="tier - 3"/>
    <s v="R1023"/>
    <x v="1682"/>
    <x v="1682"/>
  </r>
  <r>
    <s v="Id1684"/>
    <s v="Mr."/>
    <s v="Yefeng"/>
    <s v="Shen"/>
    <n v="21.37"/>
    <n v="4.54"/>
    <s v="No"/>
    <s v="Yes"/>
    <s v="NO"/>
    <s v="yes"/>
    <n v="1"/>
    <x v="2"/>
    <s v="normal"/>
    <s v="12-Jun-1968"/>
    <x v="36"/>
    <n v="15052.68"/>
    <s v="tier - 2"/>
    <s v="tier - 2"/>
    <s v="R1022"/>
    <x v="1683"/>
    <x v="1683"/>
  </r>
  <r>
    <s v="Id1685"/>
    <s v="Mr."/>
    <s v="Thomas J"/>
    <s v="Goldsby"/>
    <n v="34.43"/>
    <n v="8.6199999999999992"/>
    <s v="No"/>
    <s v="No"/>
    <s v="NO"/>
    <s v="yes"/>
    <n v="1"/>
    <x v="0"/>
    <s v="diabetes"/>
    <s v="26-Oct-1975"/>
    <x v="31"/>
    <n v="15090.35"/>
    <s v="tier - 2"/>
    <s v="tier - 1"/>
    <s v="R1023"/>
    <x v="1684"/>
    <x v="1684"/>
  </r>
  <r>
    <s v="Id1686"/>
    <s v="Mr."/>
    <s v="Ken"/>
    <s v="Whitney"/>
    <n v="20.86"/>
    <n v="4.3600000000000003"/>
    <s v="No"/>
    <s v="No"/>
    <s v="NO"/>
    <s v="yes"/>
    <n v="0"/>
    <x v="2"/>
    <s v="normal"/>
    <s v="7-Nov-1972"/>
    <x v="30"/>
    <n v="15103.69"/>
    <s v="tier - 2"/>
    <s v="tier - 1"/>
    <s v="R1012"/>
    <x v="1685"/>
    <x v="1685"/>
  </r>
  <r>
    <s v="Id1687"/>
    <s v="Ms."/>
    <s v="Annie E"/>
    <s v="Mahoney"/>
    <n v="18.34"/>
    <n v="10.01"/>
    <s v="No"/>
    <s v="No"/>
    <s v="NO"/>
    <s v="No"/>
    <n v="0"/>
    <x v="3"/>
    <s v="diabetes"/>
    <s v="5-Sep-1978"/>
    <x v="27"/>
    <n v="15123.19"/>
    <s v="tier - 2"/>
    <s v="tier - 1"/>
    <s v="R1011"/>
    <x v="1686"/>
    <x v="1686"/>
  </r>
  <r>
    <s v="Id1688"/>
    <s v="Mrs"/>
    <s v=".  Noel K."/>
    <s v="McCracken"/>
    <n v="34.15"/>
    <n v="5.42"/>
    <s v="No"/>
    <s v="No"/>
    <s v="NO"/>
    <s v="No"/>
    <n v="0"/>
    <x v="0"/>
    <s v="normal"/>
    <s v="25-Nov-1971"/>
    <x v="32"/>
    <n v="15150.44"/>
    <s v="tier - 2"/>
    <s v="tier - 1"/>
    <s v="R1023"/>
    <x v="1687"/>
    <x v="1687"/>
  </r>
  <r>
    <s v="Id1689"/>
    <s v="Mr."/>
    <s v="Mark S"/>
    <s v="Spewak"/>
    <n v="18.350000000000001"/>
    <n v="5.12"/>
    <s v="No"/>
    <s v="No"/>
    <s v="NO"/>
    <s v="No"/>
    <n v="0"/>
    <x v="3"/>
    <s v="normal"/>
    <s v="25-Oct-1962"/>
    <x v="41"/>
    <n v="15161.25"/>
    <s v="tier - 2"/>
    <s v="tier - 2"/>
    <s v="R1012"/>
    <x v="1688"/>
    <x v="1688"/>
  </r>
  <r>
    <s v="Id1690"/>
    <s v="Ms."/>
    <s v="Federica"/>
    <s v="Cottini"/>
    <n v="22.13"/>
    <n v="9.1999999999999993"/>
    <s v="No"/>
    <s v="No"/>
    <s v="NO"/>
    <s v="yes"/>
    <n v="0"/>
    <x v="2"/>
    <s v="diabetes"/>
    <s v="4-Jun-1959"/>
    <x v="46"/>
    <n v="15161.53"/>
    <s v="tier - 2"/>
    <s v="tier - 1"/>
    <s v="R1013"/>
    <x v="1689"/>
    <x v="1689"/>
  </r>
  <r>
    <s v="Id1691"/>
    <s v="Ms."/>
    <s v="Pamela L"/>
    <s v="Findlay"/>
    <n v="22.51"/>
    <n v="6.08"/>
    <s v="No"/>
    <s v="No"/>
    <s v="NO"/>
    <s v="yes"/>
    <n v="1"/>
    <x v="2"/>
    <s v="prediabetes"/>
    <s v="3-Dec-1959"/>
    <x v="45"/>
    <n v="15170.07"/>
    <s v="tier - 2"/>
    <s v="tier - 3"/>
    <s v="R1011"/>
    <x v="1690"/>
    <x v="1690"/>
  </r>
  <r>
    <s v="Id1692"/>
    <s v="Mr."/>
    <s v="Andrew W."/>
    <s v="Strasburg"/>
    <n v="31"/>
    <n v="4.7699999999999996"/>
    <s v="No"/>
    <s v="No"/>
    <s v="NO"/>
    <s v="No"/>
    <n v="1"/>
    <x v="0"/>
    <s v="normal"/>
    <s v="17-Jun-1962"/>
    <x v="41"/>
    <n v="15174.81"/>
    <s v="tier - 2"/>
    <s v="tier - 1"/>
    <s v="R1012"/>
    <x v="1691"/>
    <x v="1691"/>
  </r>
  <r>
    <s v="Id1693"/>
    <s v="Mr."/>
    <s v="Randall"/>
    <s v="Adams"/>
    <n v="28.27"/>
    <n v="4.62"/>
    <s v="No"/>
    <s v="No"/>
    <s v="NO"/>
    <s v="No"/>
    <n v="1"/>
    <x v="1"/>
    <s v="normal"/>
    <s v="23-Nov-1978"/>
    <x v="27"/>
    <n v="15207.92"/>
    <s v="tier - 2"/>
    <s v="tier - 1"/>
    <s v="R1012"/>
    <x v="1692"/>
    <x v="1692"/>
  </r>
  <r>
    <s v="Id1694"/>
    <s v="Ms."/>
    <s v="Tracy L"/>
    <s v="Deeter"/>
    <n v="29.92"/>
    <n v="9.07"/>
    <s v="No"/>
    <s v="No"/>
    <s v="NO"/>
    <s v="yes"/>
    <n v="1"/>
    <x v="0"/>
    <s v="diabetes"/>
    <s v="25-Jul-1960"/>
    <x v="44"/>
    <n v="15230.32"/>
    <s v="tier - 2"/>
    <s v="tier - 2"/>
    <s v="R1024"/>
    <x v="1693"/>
    <x v="1693"/>
  </r>
  <r>
    <s v="Id1695"/>
    <s v="Ms."/>
    <s v="Azelie"/>
    <s v="Arpin"/>
    <n v="25.9"/>
    <n v="9.1199999999999992"/>
    <s v="No"/>
    <s v="No"/>
    <s v="NO"/>
    <s v="yes"/>
    <n v="1"/>
    <x v="1"/>
    <s v="diabetes"/>
    <s v="16-Sep-1969"/>
    <x v="34"/>
    <n v="15260.52"/>
    <s v="tier - 2"/>
    <s v="tier - 2"/>
    <s v="R1023"/>
    <x v="1694"/>
    <x v="1694"/>
  </r>
  <r>
    <s v="Id1696"/>
    <s v="Ms."/>
    <s v="Monica M."/>
    <s v="Schoeneck"/>
    <n v="27.74"/>
    <n v="7.32"/>
    <s v="No"/>
    <s v="No"/>
    <s v="NO"/>
    <s v="yes"/>
    <n v="1"/>
    <x v="1"/>
    <s v="diabetes"/>
    <s v="13-Dec-1963"/>
    <x v="42"/>
    <n v="15322.77"/>
    <s v="tier - 2"/>
    <s v="tier - 3"/>
    <s v="R1021"/>
    <x v="1695"/>
    <x v="1695"/>
  </r>
  <r>
    <s v="Id1697"/>
    <s v="Ms."/>
    <s v="Katarina K."/>
    <s v="Mueller"/>
    <n v="17.260000000000002"/>
    <n v="11.73"/>
    <s v="No"/>
    <s v="No"/>
    <s v="NO"/>
    <s v="No"/>
    <n v="2"/>
    <x v="3"/>
    <s v="diabetes"/>
    <s v="14-Jul-2001"/>
    <x v="3"/>
    <n v="15359.1"/>
    <s v="tier - 2"/>
    <s v="tier - 3"/>
    <s v="R1024"/>
    <x v="1696"/>
    <x v="1696"/>
  </r>
  <r>
    <s v="Id1698"/>
    <s v="Ms."/>
    <s v="Jamie L."/>
    <s v="Willits"/>
    <n v="19.855"/>
    <n v="6.64"/>
    <s v="No"/>
    <s v="No"/>
    <s v="NO"/>
    <s v="yes"/>
    <n v="1"/>
    <x v="2"/>
    <s v="diabetes"/>
    <s v="17-Dec-1988"/>
    <x v="15"/>
    <n v="15361.5"/>
    <s v="tier - 2"/>
    <s v="tier - 3"/>
    <s v="R1023"/>
    <x v="1697"/>
    <x v="1697"/>
  </r>
  <r>
    <s v="Id1699"/>
    <s v="Mr."/>
    <s v="Brian"/>
    <s v="Syring"/>
    <n v="41.69"/>
    <n v="5.78"/>
    <s v="No"/>
    <s v="No"/>
    <s v="NO"/>
    <s v="No"/>
    <n v="0"/>
    <x v="0"/>
    <s v="prediabetes"/>
    <s v="18-Jul-1968"/>
    <x v="36"/>
    <n v="15363.77"/>
    <s v="tier - 2"/>
    <s v="tier - 1"/>
    <s v="R1026"/>
    <x v="1698"/>
    <x v="1698"/>
  </r>
  <r>
    <s v="Id1700"/>
    <s v="Ms."/>
    <s v="Stacey L."/>
    <s v="Strike"/>
    <n v="16.12"/>
    <n v="10.45"/>
    <s v="No"/>
    <s v="No"/>
    <s v="NO"/>
    <s v="No"/>
    <n v="0"/>
    <x v="3"/>
    <s v="diabetes"/>
    <s v="6-Sep-1962"/>
    <x v="41"/>
    <n v="15368.22"/>
    <s v="tier - 2"/>
    <s v="tier - 2"/>
    <s v="R1011"/>
    <x v="1699"/>
    <x v="1699"/>
  </r>
  <r>
    <s v="Id1701"/>
    <s v="Mr."/>
    <s v="Stephen"/>
    <s v="Hennigar"/>
    <n v="37.43"/>
    <n v="4.5199999999999996"/>
    <s v="No"/>
    <s v="No"/>
    <s v="NO"/>
    <s v="No"/>
    <n v="1"/>
    <x v="0"/>
    <s v="normal"/>
    <s v="4-Sep-1964"/>
    <x v="38"/>
    <n v="15377.77"/>
    <s v="tier - 2"/>
    <s v="tier - 2"/>
    <s v="R1012"/>
    <x v="1700"/>
    <x v="1700"/>
  </r>
  <r>
    <s v="Id1702"/>
    <s v="Mr."/>
    <s v="Joshua"/>
    <s v="May"/>
    <n v="31.065000000000001"/>
    <n v="5.71"/>
    <s v="No"/>
    <s v="No"/>
    <s v="NO"/>
    <s v="No"/>
    <n v="0"/>
    <x v="0"/>
    <s v="prediabetes"/>
    <s v="25-Oct-1990"/>
    <x v="16"/>
    <n v="15440.2"/>
    <s v="tier - 2"/>
    <s v="tier - 1"/>
    <s v="R1012"/>
    <x v="1701"/>
    <x v="1701"/>
  </r>
  <r>
    <s v="Id1703"/>
    <s v="Mr."/>
    <s v="Josh"/>
    <s v="Metcalf"/>
    <n v="25.08"/>
    <n v="4.7699999999999996"/>
    <s v="No"/>
    <s v="No"/>
    <s v="NO"/>
    <s v="No"/>
    <n v="0"/>
    <x v="1"/>
    <s v="normal"/>
    <s v="20-Jul-1976"/>
    <x v="35"/>
    <n v="15450.48"/>
    <s v="tier - 2"/>
    <s v="tier - 1"/>
    <s v="R1026"/>
    <x v="1702"/>
    <x v="1702"/>
  </r>
  <r>
    <s v="Id1704"/>
    <s v="Ms."/>
    <s v="Heather"/>
    <s v="Tiska"/>
    <n v="15.2"/>
    <n v="7.81"/>
    <s v="No"/>
    <s v="No"/>
    <s v="NO"/>
    <s v="yes"/>
    <n v="1"/>
    <x v="3"/>
    <s v="diabetes"/>
    <s v="17-Jul-2004"/>
    <x v="9"/>
    <n v="15518.18"/>
    <s v="tier - 2"/>
    <s v="tier - 3"/>
    <s v="R1015"/>
    <x v="1703"/>
    <x v="1703"/>
  </r>
  <r>
    <s v="Id1705"/>
    <s v="Mr."/>
    <s v="James C."/>
    <s v="McDonough"/>
    <n v="22.34"/>
    <n v="5.19"/>
    <s v="No"/>
    <s v="No"/>
    <s v="NO"/>
    <s v="yes"/>
    <n v="0"/>
    <x v="2"/>
    <s v="normal"/>
    <s v="28-Jun-1974"/>
    <x v="28"/>
    <n v="15532.16"/>
    <s v="tier - 2"/>
    <s v="tier - 2"/>
    <s v="R1026"/>
    <x v="1704"/>
    <x v="1704"/>
  </r>
  <r>
    <s v="Id1706"/>
    <s v="Ms."/>
    <s v="Kim"/>
    <s v="Fairley"/>
    <n v="40.15"/>
    <n v="5.93"/>
    <s v="No"/>
    <s v="No"/>
    <s v="NO"/>
    <s v="No"/>
    <n v="1"/>
    <x v="0"/>
    <s v="prediabetes"/>
    <s v="2-Oct-1959"/>
    <x v="45"/>
    <n v="15555.19"/>
    <s v="tier - 2"/>
    <s v="tier - 3"/>
    <s v="R1012"/>
    <x v="1705"/>
    <x v="1705"/>
  </r>
  <r>
    <s v="Id1707"/>
    <s v="Ms."/>
    <s v="Marie E."/>
    <s v="Barnett"/>
    <n v="37.729999999999997"/>
    <n v="6.29"/>
    <s v="No"/>
    <s v="No"/>
    <s v="NO"/>
    <s v="No"/>
    <n v="1"/>
    <x v="0"/>
    <s v="prediabetes"/>
    <s v="30-Jul-1974"/>
    <x v="28"/>
    <n v="15556.67"/>
    <s v="tier - 2"/>
    <s v="tier - 2"/>
    <s v="R1012"/>
    <x v="1706"/>
    <x v="1706"/>
  </r>
  <r>
    <s v="Id1708"/>
    <s v="Mr."/>
    <s v="Dariusz"/>
    <s v="Piasta"/>
    <n v="25.35"/>
    <n v="4.9000000000000004"/>
    <s v="No"/>
    <s v="No"/>
    <s v="NO"/>
    <s v="No"/>
    <n v="0"/>
    <x v="1"/>
    <s v="normal"/>
    <s v="28-Oct-1965"/>
    <x v="39"/>
    <n v="15608.58"/>
    <s v="tier - 2"/>
    <s v="tier - 2"/>
    <s v="R1026"/>
    <x v="1707"/>
    <x v="1707"/>
  </r>
  <r>
    <s v="Id1709"/>
    <s v="Ms."/>
    <s v="Jessica E."/>
    <s v="Mueller"/>
    <n v="26.41"/>
    <n v="5.07"/>
    <s v="No"/>
    <s v="No"/>
    <s v="NO"/>
    <s v="yes"/>
    <n v="1"/>
    <x v="1"/>
    <s v="normal"/>
    <s v="6-Jun-1960"/>
    <x v="45"/>
    <n v="15612.19"/>
    <s v="tier - 2"/>
    <s v="tier - 2"/>
    <s v="R1012"/>
    <x v="1708"/>
    <x v="1708"/>
  </r>
  <r>
    <s v="Id1710"/>
    <s v="Ms."/>
    <s v="Kristen"/>
    <s v="Olsen"/>
    <n v="27.6"/>
    <n v="5.33"/>
    <s v="No"/>
    <s v="No"/>
    <s v="NO"/>
    <s v="No"/>
    <n v="1"/>
    <x v="1"/>
    <s v="normal"/>
    <s v="22-Dec-1988"/>
    <x v="15"/>
    <n v="15646.28"/>
    <s v="tier - 2"/>
    <s v="tier - 2"/>
    <s v="R1011"/>
    <x v="1709"/>
    <x v="1709"/>
  </r>
  <r>
    <s v="Id1711"/>
    <s v="Mr."/>
    <s v="Jose Guadalupe P. Sr."/>
    <s v="De Jesus"/>
    <n v="33.82"/>
    <n v="8.93"/>
    <s v="No"/>
    <s v="No"/>
    <s v="NO"/>
    <s v="yes"/>
    <n v="1"/>
    <x v="0"/>
    <s v="diabetes"/>
    <s v="26-Jun-1973"/>
    <x v="29"/>
    <n v="15670.3"/>
    <s v="tier - 2"/>
    <s v="tier - 2"/>
    <s v="R1026"/>
    <x v="1710"/>
    <x v="1710"/>
  </r>
  <r>
    <s v="Id1712"/>
    <s v="Ms."/>
    <s v="Cynthia"/>
    <s v="Bartus"/>
    <n v="32.9"/>
    <n v="4.3499999999999996"/>
    <s v="No"/>
    <s v="No"/>
    <s v="NO"/>
    <s v="No"/>
    <n v="0"/>
    <x v="0"/>
    <s v="normal"/>
    <s v="20-Sep-1976"/>
    <x v="35"/>
    <n v="15698.86"/>
    <s v="tier - 2"/>
    <s v="tier - 2"/>
    <s v="R1012"/>
    <x v="1711"/>
    <x v="1711"/>
  </r>
  <r>
    <s v="Id1713"/>
    <s v="Mr."/>
    <s v="Tyler"/>
    <s v="Stevens"/>
    <n v="30.875"/>
    <n v="9.5399999999999991"/>
    <s v="No"/>
    <s v="No"/>
    <s v="NO"/>
    <s v="yes"/>
    <n v="1"/>
    <x v="0"/>
    <s v="diabetes"/>
    <s v="29-Aug-1974"/>
    <x v="28"/>
    <n v="15746.62"/>
    <s v="tier - 2"/>
    <s v="tier - 1"/>
    <s v="R1012"/>
    <x v="1712"/>
    <x v="1712"/>
  </r>
  <r>
    <s v="Id1714"/>
    <s v="Ms."/>
    <s v="Holly J"/>
    <s v="Rich"/>
    <n v="32.64"/>
    <n v="5.91"/>
    <s v="No"/>
    <s v="No"/>
    <s v="NO"/>
    <s v="No"/>
    <n v="0"/>
    <x v="0"/>
    <s v="prediabetes"/>
    <s v="9-Oct-1997"/>
    <x v="6"/>
    <n v="15817.99"/>
    <s v="tier - 2"/>
    <s v="tier - 2"/>
    <s v="R1012"/>
    <x v="1713"/>
    <x v="1713"/>
  </r>
  <r>
    <s v="Id1715"/>
    <s v="Ms."/>
    <s v="Kristen"/>
    <s v="Fayter"/>
    <n v="22.135000000000002"/>
    <n v="5.0999999999999996"/>
    <s v="No"/>
    <s v="No"/>
    <s v="NO"/>
    <s v="No"/>
    <n v="0"/>
    <x v="2"/>
    <s v="normal"/>
    <s v="26-Jun-1984"/>
    <x v="21"/>
    <n v="15820.7"/>
    <s v="tier - 2"/>
    <s v="tier - 3"/>
    <s v="R1011"/>
    <x v="1714"/>
    <x v="1714"/>
  </r>
  <r>
    <s v="Id1716"/>
    <s v="Mr."/>
    <s v="Thomas"/>
    <s v="Parise"/>
    <n v="16.53"/>
    <n v="5.08"/>
    <s v="No"/>
    <s v="No"/>
    <s v="NO"/>
    <s v="No"/>
    <n v="2"/>
    <x v="3"/>
    <s v="normal"/>
    <s v="11-Nov-1982"/>
    <x v="23"/>
    <n v="15828.82"/>
    <s v="tier - 2"/>
    <s v="tier - 3"/>
    <s v="R1011"/>
    <x v="1715"/>
    <x v="1715"/>
  </r>
  <r>
    <s v="Id1717"/>
    <s v="Ms."/>
    <s v="Tricity M"/>
    <s v="Andrew"/>
    <n v="32.774999999999999"/>
    <n v="4.75"/>
    <s v="No"/>
    <s v="No"/>
    <s v="NO"/>
    <s v="No"/>
    <n v="0"/>
    <x v="0"/>
    <s v="normal"/>
    <s v="25-Dec-1962"/>
    <x v="41"/>
    <n v="15840.81"/>
    <s v="tier - 2"/>
    <s v="tier - 1"/>
    <s v="R1022"/>
    <x v="1716"/>
    <x v="1716"/>
  </r>
  <r>
    <s v="Id1718"/>
    <s v="Ms."/>
    <s v="Sarah A"/>
    <s v="Gryniewicz"/>
    <n v="30.9"/>
    <n v="6.05"/>
    <s v="No"/>
    <s v="No"/>
    <s v="NO"/>
    <s v="No"/>
    <n v="1"/>
    <x v="0"/>
    <s v="prediabetes"/>
    <s v="12-Oct-1980"/>
    <x v="24"/>
    <n v="15922.29"/>
    <s v="tier - 2"/>
    <s v="tier - 3"/>
    <s v="R1026"/>
    <x v="1717"/>
    <x v="1717"/>
  </r>
  <r>
    <s v="Id1719"/>
    <s v="Ms."/>
    <s v="Lisa M."/>
    <s v="Panora"/>
    <n v="15.58"/>
    <n v="11.56"/>
    <s v="No"/>
    <s v="No"/>
    <s v="NO"/>
    <s v="No"/>
    <n v="0"/>
    <x v="3"/>
    <s v="diabetes"/>
    <s v="24-Jul-1982"/>
    <x v="23"/>
    <n v="15965.29"/>
    <s v="tier - 2"/>
    <s v="tier - 1"/>
    <s v="R1012"/>
    <x v="1718"/>
    <x v="1718"/>
  </r>
  <r>
    <s v="Id1720"/>
    <s v="Ms."/>
    <s v="Tracy A."/>
    <s v="Woodward"/>
    <n v="26.315000000000001"/>
    <n v="5.76"/>
    <s v="No"/>
    <s v="No"/>
    <s v="NO"/>
    <s v="No"/>
    <n v="0"/>
    <x v="1"/>
    <s v="prediabetes"/>
    <s v="19-Sep-1980"/>
    <x v="24"/>
    <n v="15966.19"/>
    <s v="tier - 2"/>
    <s v="tier - 2"/>
    <s v="R1012"/>
    <x v="1719"/>
    <x v="1719"/>
  </r>
  <r>
    <s v="Id1721"/>
    <s v="Mr."/>
    <s v="Patrick"/>
    <s v="Lambe"/>
    <n v="35.61"/>
    <n v="5.65"/>
    <s v="yes"/>
    <s v="No"/>
    <s v="NO"/>
    <s v="No"/>
    <n v="1"/>
    <x v="0"/>
    <s v="normal"/>
    <s v="5-Dec-1988"/>
    <x v="15"/>
    <n v="16059.06"/>
    <s v="tier - 2"/>
    <s v="tier - 3"/>
    <s v="R1012"/>
    <x v="1720"/>
    <x v="1720"/>
  </r>
  <r>
    <s v="Id1722"/>
    <s v="Mr."/>
    <s v="Trent"/>
    <s v="Casto"/>
    <n v="37.56"/>
    <n v="5.88"/>
    <s v="yes"/>
    <s v="No"/>
    <s v="NO"/>
    <s v="No"/>
    <n v="1"/>
    <x v="0"/>
    <s v="prediabetes"/>
    <s v="16-Sep-1978"/>
    <x v="27"/>
    <n v="16062.89"/>
    <s v="tier - 2"/>
    <s v="tier - 2"/>
    <s v="R1026"/>
    <x v="1721"/>
    <x v="1721"/>
  </r>
  <r>
    <s v="Id1723"/>
    <s v="Ms."/>
    <s v="Julie"/>
    <s v="Martelli"/>
    <n v="15.49"/>
    <n v="9.6"/>
    <s v="No"/>
    <s v="No"/>
    <s v="NO"/>
    <s v="No"/>
    <n v="0"/>
    <x v="3"/>
    <s v="diabetes"/>
    <s v="22-Oct-1958"/>
    <x v="46"/>
    <n v="16069.08"/>
    <s v="tier - 2"/>
    <s v="tier - 2"/>
    <s v="R1024"/>
    <x v="1722"/>
    <x v="1722"/>
  </r>
  <r>
    <s v="Id1724"/>
    <s v="Mr."/>
    <s v="Sawomir"/>
    <s v="Naskret"/>
    <n v="23.48"/>
    <n v="6.24"/>
    <s v="No"/>
    <s v="No"/>
    <s v="NO"/>
    <s v="No"/>
    <n v="1"/>
    <x v="2"/>
    <s v="prediabetes"/>
    <s v="21-Jun-1958"/>
    <x v="46"/>
    <n v="16085.13"/>
    <s v="tier - 2"/>
    <s v="tier - 2"/>
    <s v="R1013"/>
    <x v="1723"/>
    <x v="1723"/>
  </r>
  <r>
    <s v="Id1725"/>
    <s v="Ms."/>
    <s v="Micah"/>
    <s v="Morgan"/>
    <n v="30.02"/>
    <n v="7.63"/>
    <s v="No"/>
    <s v="No"/>
    <s v="NO"/>
    <s v="yes"/>
    <n v="1"/>
    <x v="0"/>
    <s v="diabetes"/>
    <s v="27-Aug-1985"/>
    <x v="20"/>
    <n v="16097.94"/>
    <s v="tier - 2"/>
    <s v="tier - 3"/>
    <s v="R1012"/>
    <x v="1724"/>
    <x v="1724"/>
  </r>
  <r>
    <s v="Id1726"/>
    <s v="Ms."/>
    <s v="Kelly H."/>
    <s v="Maloney"/>
    <n v="26.885000000000002"/>
    <n v="8.66"/>
    <s v="No"/>
    <s v="No"/>
    <s v="NO"/>
    <s v="yes"/>
    <n v="1"/>
    <x v="1"/>
    <s v="diabetes"/>
    <s v="8-Aug-1993"/>
    <x v="1"/>
    <n v="16115.3"/>
    <s v="tier - 2"/>
    <s v="tier - 1"/>
    <s v="R1024"/>
    <x v="1725"/>
    <x v="1725"/>
  </r>
  <r>
    <s v="Id1727"/>
    <s v="Ms."/>
    <s v="Lindsay M."/>
    <s v="Amherst"/>
    <n v="25.84"/>
    <n v="8.5500000000000007"/>
    <s v="No"/>
    <s v="No"/>
    <s v="NO"/>
    <s v="yes"/>
    <n v="1"/>
    <x v="1"/>
    <s v="diabetes"/>
    <s v="6-Oct-1987"/>
    <x v="17"/>
    <n v="16122.65"/>
    <s v="tier - 2"/>
    <s v="tier - 1"/>
    <s v="R1011"/>
    <x v="1726"/>
    <x v="1726"/>
  </r>
  <r>
    <s v="Id1728"/>
    <s v="Mr."/>
    <s v="Austen G"/>
    <s v="Davenport"/>
    <n v="27.454999999999998"/>
    <n v="4.54"/>
    <s v="No"/>
    <s v="No"/>
    <s v="NO"/>
    <s v="No"/>
    <n v="0"/>
    <x v="1"/>
    <s v="normal"/>
    <s v="12-Dec-1993"/>
    <x v="1"/>
    <n v="16138.76"/>
    <s v="tier - 2"/>
    <s v="tier - 3"/>
    <s v="R1017"/>
    <x v="1727"/>
    <x v="1727"/>
  </r>
  <r>
    <s v="Id1729"/>
    <s v="Mr."/>
    <s v="Tory J."/>
    <s v="Johansen"/>
    <n v="24.605"/>
    <n v="5.7"/>
    <s v="No"/>
    <s v="No"/>
    <s v="NO"/>
    <s v="No"/>
    <n v="0"/>
    <x v="2"/>
    <s v="prediabetes"/>
    <s v="6-Jul-1982"/>
    <x v="23"/>
    <n v="16152.04"/>
    <s v="tier - 2"/>
    <s v="tier - 1"/>
    <s v="R1026"/>
    <x v="1728"/>
    <x v="1728"/>
  </r>
  <r>
    <s v="Id1730"/>
    <s v="Mr."/>
    <s v="Robert J."/>
    <s v="Bond"/>
    <n v="30.8"/>
    <n v="5.07"/>
    <s v="No"/>
    <s v="No"/>
    <s v="NO"/>
    <s v="No"/>
    <n v="0"/>
    <x v="0"/>
    <s v="normal"/>
    <s v="11-Sep-1974"/>
    <x v="28"/>
    <n v="16190.97"/>
    <s v="tier - 2"/>
    <s v="tier - 3"/>
    <s v="R1012"/>
    <x v="1729"/>
    <x v="1729"/>
  </r>
  <r>
    <s v="Id1731"/>
    <s v="Ms."/>
    <s v="Steph"/>
    <s v="Reilly"/>
    <n v="34.799999999999997"/>
    <n v="4.38"/>
    <s v="No"/>
    <s v="No"/>
    <s v="NO"/>
    <s v="No"/>
    <n v="1"/>
    <x v="0"/>
    <s v="normal"/>
    <s v="6-Aug-1988"/>
    <x v="15"/>
    <n v="16199.1"/>
    <s v="tier - 2"/>
    <s v="tier - 2"/>
    <s v="R1012"/>
    <x v="1730"/>
    <x v="1730"/>
  </r>
  <r>
    <s v="Id1732"/>
    <s v="Ms."/>
    <s v="Kate"/>
    <s v="Chandler"/>
    <n v="34.21"/>
    <n v="4.54"/>
    <s v="No"/>
    <s v="No"/>
    <s v="NO"/>
    <s v="No"/>
    <n v="1"/>
    <x v="0"/>
    <s v="normal"/>
    <s v="21-Aug-1988"/>
    <x v="15"/>
    <n v="16205.88"/>
    <s v="tier - 2"/>
    <s v="tier - 1"/>
    <s v="R1012"/>
    <x v="1731"/>
    <x v="1731"/>
  </r>
  <r>
    <s v="Id1733"/>
    <s v="Ms."/>
    <s v="Kristina"/>
    <s v="Kaufmann"/>
    <n v="31"/>
    <n v="5.38"/>
    <s v="No"/>
    <s v="No"/>
    <s v="NO"/>
    <s v="No"/>
    <n v="1"/>
    <x v="0"/>
    <s v="normal"/>
    <s v="8-Sep-2002"/>
    <x v="5"/>
    <n v="16232.85"/>
    <s v="tier - 2"/>
    <s v="tier - 1"/>
    <s v="R1011"/>
    <x v="1732"/>
    <x v="1732"/>
  </r>
  <r>
    <s v="Id1734"/>
    <s v="Ms."/>
    <s v="Flo"/>
    <s v="Barnes-Zurkinden"/>
    <n v="26.125"/>
    <n v="5.55"/>
    <s v="No"/>
    <s v="No"/>
    <s v="NO"/>
    <s v="No"/>
    <n v="1"/>
    <x v="1"/>
    <s v="normal"/>
    <s v="30-Jul-1972"/>
    <x v="30"/>
    <n v="16267.32"/>
    <s v="tier - 2"/>
    <s v="tier - 2"/>
    <s v="R1023"/>
    <x v="1733"/>
    <x v="1733"/>
  </r>
  <r>
    <s v="Id1735"/>
    <s v="Mrs"/>
    <s v=".  Sarah P."/>
    <s v="Wolter"/>
    <n v="30.13"/>
    <n v="4.03"/>
    <s v="No"/>
    <s v="No"/>
    <s v="NO"/>
    <s v="yes"/>
    <n v="1"/>
    <x v="0"/>
    <s v="normal"/>
    <s v="24-Aug-2003"/>
    <x v="12"/>
    <n v="16297.85"/>
    <s v="tier - 2"/>
    <s v="tier - 3"/>
    <s v="R1011"/>
    <x v="1734"/>
    <x v="1734"/>
  </r>
  <r>
    <s v="Id1736"/>
    <s v="Ms."/>
    <s v="Anabel"/>
    <s v="Pearson"/>
    <n v="34.19"/>
    <n v="4.1900000000000004"/>
    <s v="No"/>
    <s v="No"/>
    <s v="NO"/>
    <s v="No"/>
    <n v="0"/>
    <x v="0"/>
    <s v="normal"/>
    <s v="8-Aug-1969"/>
    <x v="34"/>
    <n v="16311.05"/>
    <s v="tier - 2"/>
    <s v="tier - 3"/>
    <s v="R1026"/>
    <x v="1735"/>
    <x v="1735"/>
  </r>
  <r>
    <s v="Id1737"/>
    <s v="Mr."/>
    <s v="Ian"/>
    <s v="Thomas"/>
    <n v="22.515000000000001"/>
    <n v="4.37"/>
    <s v="No"/>
    <s v="Yes"/>
    <s v="NO"/>
    <s v="No"/>
    <n v="1"/>
    <x v="2"/>
    <s v="normal"/>
    <s v="5-Dec-1965"/>
    <x v="39"/>
    <n v="16351.42"/>
    <s v="tier - 2"/>
    <s v="tier - 3"/>
    <s v="R1026"/>
    <x v="1736"/>
    <x v="1736"/>
  </r>
  <r>
    <s v="Id1738"/>
    <s v="Mr."/>
    <s v="Alex"/>
    <s v="Leon"/>
    <n v="18.239999999999998"/>
    <n v="5.31"/>
    <s v="No"/>
    <s v="Yes"/>
    <s v="NO"/>
    <s v="yes"/>
    <n v="1"/>
    <x v="3"/>
    <s v="normal"/>
    <s v="28-Sep-1995"/>
    <x v="4"/>
    <n v="16420.490000000002"/>
    <s v="tier - 2"/>
    <s v="tier - 3"/>
    <s v="R1012"/>
    <x v="1737"/>
    <x v="1737"/>
  </r>
  <r>
    <s v="Id1739"/>
    <s v="Mr."/>
    <s v="Richard J"/>
    <s v="Marriott"/>
    <n v="37.28"/>
    <n v="4.66"/>
    <s v="yes"/>
    <s v="No"/>
    <s v="NO"/>
    <s v="No"/>
    <n v="1"/>
    <x v="0"/>
    <s v="normal"/>
    <s v="20-Dec-2003"/>
    <x v="12"/>
    <n v="16450.89"/>
    <s v="tier - 2"/>
    <s v="tier - 1"/>
    <s v="R1012"/>
    <x v="1738"/>
    <x v="1738"/>
  </r>
  <r>
    <s v="Id1740"/>
    <s v="Ms."/>
    <s v="Jacqueline N."/>
    <s v="Wilkins"/>
    <n v="18.2"/>
    <n v="6.19"/>
    <s v="No"/>
    <s v="Yes"/>
    <s v="NO"/>
    <s v="No"/>
    <n v="1"/>
    <x v="3"/>
    <s v="prediabetes"/>
    <s v="10-Oct-1958"/>
    <x v="46"/>
    <n v="16455.71"/>
    <s v="tier - 2"/>
    <s v="tier - 2"/>
    <s v="R1012"/>
    <x v="1739"/>
    <x v="1739"/>
  </r>
  <r>
    <s v="Id1741"/>
    <s v="Ms."/>
    <s v="Cindy"/>
    <s v="Saiter"/>
    <n v="20.53"/>
    <n v="4.8600000000000003"/>
    <s v="No"/>
    <s v="No"/>
    <s v="NO"/>
    <s v="No"/>
    <n v="1"/>
    <x v="2"/>
    <s v="normal"/>
    <s v="23-Dec-1995"/>
    <x v="4"/>
    <n v="16577.78"/>
    <s v="tier - 2"/>
    <s v="tier - 1"/>
    <s v="R1013"/>
    <x v="1740"/>
    <x v="1740"/>
  </r>
  <r>
    <s v="Id1742"/>
    <s v="Ms."/>
    <s v="Marcia"/>
    <s v="Winrow"/>
    <n v="23.79"/>
    <n v="4.74"/>
    <s v="No"/>
    <s v="No"/>
    <s v="NO"/>
    <s v="No"/>
    <n v="0"/>
    <x v="2"/>
    <s v="normal"/>
    <s v="25-Jun-2001"/>
    <x v="3"/>
    <n v="16586.5"/>
    <s v="tier - 2"/>
    <s v="tier - 1"/>
    <s v="R1013"/>
    <x v="1741"/>
    <x v="1741"/>
  </r>
  <r>
    <s v="Id1743"/>
    <s v="Ms."/>
    <s v="Samantha R."/>
    <s v="Gries"/>
    <n v="29.8"/>
    <n v="6.03"/>
    <s v="No"/>
    <s v="No"/>
    <s v="NO"/>
    <s v="No"/>
    <n v="0"/>
    <x v="1"/>
    <s v="prediabetes"/>
    <s v="25-Jun-1963"/>
    <x v="42"/>
    <n v="16587.96"/>
    <s v="tier - 2"/>
    <s v="tier - 2"/>
    <s v="R1023"/>
    <x v="1742"/>
    <x v="1742"/>
  </r>
  <r>
    <s v="Id1744"/>
    <s v="Ms."/>
    <s v="Katie"/>
    <s v="Strohschein"/>
    <n v="31.54"/>
    <n v="4.71"/>
    <s v="No"/>
    <s v="No"/>
    <s v="NO"/>
    <s v="No"/>
    <n v="0"/>
    <x v="0"/>
    <s v="normal"/>
    <s v="10-Jul-1970"/>
    <x v="33"/>
    <n v="16600.16"/>
    <s v="tier - 2"/>
    <s v="tier - 2"/>
    <s v="R1011"/>
    <x v="1743"/>
    <x v="1743"/>
  </r>
  <r>
    <s v="Id1745"/>
    <s v="Mr."/>
    <s v="John P"/>
    <s v="Berger"/>
    <n v="20.82"/>
    <n v="5.55"/>
    <s v="No"/>
    <s v="No"/>
    <s v="NO"/>
    <s v="No"/>
    <n v="1"/>
    <x v="2"/>
    <s v="normal"/>
    <s v="24-Jul-1975"/>
    <x v="31"/>
    <n v="16602.18"/>
    <s v="tier - 2"/>
    <s v="tier - 1"/>
    <s v="R1026"/>
    <x v="1744"/>
    <x v="1744"/>
  </r>
  <r>
    <s v="Id1746"/>
    <s v="Ms."/>
    <s v="Rachel"/>
    <s v="Coogan"/>
    <n v="38.83"/>
    <n v="4.78"/>
    <s v="No"/>
    <s v="Yes"/>
    <s v="NO"/>
    <s v="No"/>
    <n v="1"/>
    <x v="0"/>
    <s v="normal"/>
    <s v="25-Sep-1977"/>
    <x v="26"/>
    <n v="16631.61"/>
    <s v="tier - 2"/>
    <s v="tier - 1"/>
    <s v="R1012"/>
    <x v="1745"/>
    <x v="1745"/>
  </r>
  <r>
    <s v="Id1747"/>
    <s v="Ms."/>
    <s v="Isabelle"/>
    <s v="Gagnon"/>
    <n v="23.44"/>
    <n v="4.6500000000000004"/>
    <s v="No"/>
    <s v="No"/>
    <s v="NO"/>
    <s v="yes"/>
    <n v="1"/>
    <x v="2"/>
    <s v="normal"/>
    <s v="5-Nov-1993"/>
    <x v="1"/>
    <n v="16657.72"/>
    <s v="tier - 2"/>
    <s v="tier - 1"/>
    <s v="R1024"/>
    <x v="1746"/>
    <x v="1746"/>
  </r>
  <r>
    <s v="Id1748"/>
    <s v="Mr."/>
    <s v="Neil"/>
    <s v="Pearson"/>
    <n v="24.13"/>
    <n v="5.2"/>
    <s v="No"/>
    <s v="No"/>
    <s v="NO"/>
    <s v="No"/>
    <n v="1"/>
    <x v="2"/>
    <s v="normal"/>
    <s v="28-Aug-1974"/>
    <x v="28"/>
    <n v="16770.990000000002"/>
    <s v="tier - 2"/>
    <s v="tier - 1"/>
    <s v="R1012"/>
    <x v="1747"/>
    <x v="1747"/>
  </r>
  <r>
    <s v="Id1749"/>
    <s v="Mr."/>
    <s v="Tom"/>
    <s v="Brian"/>
    <n v="42.13"/>
    <n v="4.54"/>
    <s v="No"/>
    <s v="No"/>
    <s v="NO"/>
    <s v="yes"/>
    <n v="1"/>
    <x v="0"/>
    <s v="normal"/>
    <s v="23-Sep-1989"/>
    <x v="13"/>
    <n v="16776.3"/>
    <s v="tier - 2"/>
    <s v="tier - 2"/>
    <s v="R1024"/>
    <x v="1748"/>
    <x v="1748"/>
  </r>
  <r>
    <s v="Id1750"/>
    <s v="Mr."/>
    <s v="Nathan"/>
    <s v="Brown"/>
    <n v="17.86"/>
    <n v="4.1100000000000003"/>
    <s v="No"/>
    <s v="No"/>
    <s v="NO"/>
    <s v="No"/>
    <n v="1"/>
    <x v="3"/>
    <s v="normal"/>
    <s v="29-Jul-1962"/>
    <x v="41"/>
    <n v="16779.400000000001"/>
    <s v="tier - 2"/>
    <s v="tier - 2"/>
    <s v="R1026"/>
    <x v="1749"/>
    <x v="1749"/>
  </r>
  <r>
    <s v="Id1751"/>
    <s v="Mrs"/>
    <s v=".  Kelli N"/>
    <s v="Fox"/>
    <n v="32.78"/>
    <n v="4.63"/>
    <s v="No"/>
    <s v="No"/>
    <s v="NO"/>
    <s v="No"/>
    <n v="0"/>
    <x v="0"/>
    <s v="normal"/>
    <s v="19-Oct-1995"/>
    <x v="4"/>
    <n v="16796.41"/>
    <s v="tier - 2"/>
    <s v="tier - 3"/>
    <s v="R1024"/>
    <x v="1750"/>
    <x v="1750"/>
  </r>
  <r>
    <s v="Id1752"/>
    <s v="Mr."/>
    <s v="Scott M."/>
    <s v="Traver"/>
    <n v="23.9"/>
    <n v="6.06"/>
    <s v="No"/>
    <s v="Yes"/>
    <s v="NO"/>
    <s v="yes"/>
    <n v="1"/>
    <x v="2"/>
    <s v="prediabetes"/>
    <s v="8-Aug-1974"/>
    <x v="28"/>
    <n v="16841.32"/>
    <s v="tier - 2"/>
    <s v="tier - 3"/>
    <s v="R1011"/>
    <x v="1751"/>
    <x v="1751"/>
  </r>
  <r>
    <s v="Id1753"/>
    <s v="Mr."/>
    <s v="Grant A"/>
    <s v="Quick"/>
    <n v="15.47"/>
    <n v="8.43"/>
    <s v="No"/>
    <s v="No"/>
    <s v="NO"/>
    <s v="No"/>
    <n v="0"/>
    <x v="3"/>
    <s v="diabetes"/>
    <s v="10-Sep-2003"/>
    <x v="12"/>
    <n v="16884.919999999998"/>
    <s v="tier - 2"/>
    <s v="tier - 2"/>
    <s v="R1011"/>
    <x v="1752"/>
    <x v="1752"/>
  </r>
  <r>
    <s v="Id1754"/>
    <s v="Mr."/>
    <s v="Jonathan C"/>
    <s v="Scott"/>
    <n v="28.54"/>
    <n v="5.51"/>
    <s v="No"/>
    <s v="Yes"/>
    <s v="NO"/>
    <s v="No"/>
    <n v="1"/>
    <x v="1"/>
    <s v="normal"/>
    <s v="21-Oct-1968"/>
    <x v="36"/>
    <n v="16903.5"/>
    <s v="tier - 2"/>
    <s v="tier - 3"/>
    <s v="R1012"/>
    <x v="1753"/>
    <x v="1753"/>
  </r>
  <r>
    <s v="Id1755"/>
    <s v="Ms."/>
    <s v="Rachael M."/>
    <s v="Theriot"/>
    <n v="18.54"/>
    <n v="4.95"/>
    <s v="No"/>
    <s v="No"/>
    <s v="NO"/>
    <s v="No"/>
    <n v="0"/>
    <x v="2"/>
    <s v="normal"/>
    <s v="25-Aug-1977"/>
    <x v="26"/>
    <n v="16921.09"/>
    <s v="tier - 2"/>
    <s v="tier - 3"/>
    <s v="R1023"/>
    <x v="1754"/>
    <x v="1754"/>
  </r>
  <r>
    <s v="Id1756"/>
    <s v="Ms."/>
    <s v="Pilar"/>
    <s v="Michalis"/>
    <n v="32.18"/>
    <n v="6.44"/>
    <s v="No"/>
    <s v="Yes"/>
    <s v="NO"/>
    <s v="yes"/>
    <n v="1"/>
    <x v="0"/>
    <s v="diabetes"/>
    <s v="16-Jul-1980"/>
    <x v="24"/>
    <n v="16990.55"/>
    <s v="tier - 2"/>
    <s v="tier - 3"/>
    <s v="R1012"/>
    <x v="1755"/>
    <x v="1755"/>
  </r>
  <r>
    <s v="Id1757"/>
    <s v="Mr."/>
    <s v="Kyle M"/>
    <s v="Hall"/>
    <n v="37.380000000000003"/>
    <n v="6.05"/>
    <s v="No"/>
    <s v="No"/>
    <s v="NO"/>
    <s v="yes"/>
    <n v="0"/>
    <x v="0"/>
    <s v="prediabetes"/>
    <s v="22-Aug-1971"/>
    <x v="32"/>
    <n v="17016.009999999998"/>
    <s v="tier - 2"/>
    <s v="tier - 2"/>
    <s v="R1023"/>
    <x v="1756"/>
    <x v="1756"/>
  </r>
  <r>
    <s v="Id1758"/>
    <s v="Mrs"/>
    <s v=".  Christie"/>
    <s v="Tjong Clemons"/>
    <n v="31.12"/>
    <n v="4.76"/>
    <s v="No"/>
    <s v="Yes"/>
    <s v="NO"/>
    <s v="yes"/>
    <n v="1"/>
    <x v="0"/>
    <s v="normal"/>
    <s v="10-Jun-1996"/>
    <x v="8"/>
    <n v="17043.34"/>
    <s v="tier - 2"/>
    <s v="tier - 3"/>
    <s v="R1013"/>
    <x v="1757"/>
    <x v="1757"/>
  </r>
  <r>
    <s v="Id1759"/>
    <s v="Mr."/>
    <s v="David A."/>
    <s v="Palma"/>
    <n v="22.01"/>
    <n v="6.72"/>
    <s v="No"/>
    <s v="No"/>
    <s v="NO"/>
    <s v="yes"/>
    <n v="1"/>
    <x v="2"/>
    <s v="diabetes"/>
    <s v="26-Dec-2003"/>
    <x v="12"/>
    <n v="17081.080000000002"/>
    <s v="tier - 2"/>
    <s v="tier - 2"/>
    <s v="R1011"/>
    <x v="1758"/>
    <x v="1758"/>
  </r>
  <r>
    <s v="Id1760"/>
    <s v="Mr."/>
    <s v="Masahiro"/>
    <s v="Takaoka"/>
    <n v="27.645"/>
    <n v="5.7"/>
    <s v="No"/>
    <s v="No"/>
    <s v="NO"/>
    <s v="No"/>
    <n v="0"/>
    <x v="1"/>
    <s v="prediabetes"/>
    <s v="28-Jun-2002"/>
    <x v="5"/>
    <n v="17085.27"/>
    <s v="tier - 2"/>
    <s v="tier - 3"/>
    <s v="R1013"/>
    <x v="1759"/>
    <x v="1759"/>
  </r>
  <r>
    <s v="Id1761"/>
    <s v="Mr."/>
    <s v="Logan B."/>
    <s v="Sherman"/>
    <n v="29.64"/>
    <n v="5.31"/>
    <s v="No"/>
    <s v="No"/>
    <s v="NO"/>
    <s v="yes"/>
    <n v="0"/>
    <x v="1"/>
    <s v="normal"/>
    <s v="3-Jun-1998"/>
    <x v="6"/>
    <n v="17128.43"/>
    <s v="tier - 2"/>
    <s v="tier - 3"/>
    <s v="R1016"/>
    <x v="1760"/>
    <x v="1760"/>
  </r>
  <r>
    <s v="Id1762"/>
    <s v="Ms."/>
    <s v="Stephanie L."/>
    <s v="Andre"/>
    <n v="33.700000000000003"/>
    <n v="4.32"/>
    <s v="No"/>
    <s v="No"/>
    <s v="NO"/>
    <s v="yes"/>
    <n v="1"/>
    <x v="0"/>
    <s v="normal"/>
    <s v="16-Sep-1965"/>
    <x v="39"/>
    <n v="17172.27"/>
    <s v="tier - 2"/>
    <s v="tier - 2"/>
    <s v="R1026"/>
    <x v="1761"/>
    <x v="1761"/>
  </r>
  <r>
    <s v="Id1763"/>
    <s v="Ms."/>
    <s v="Angela H"/>
    <s v="Switt"/>
    <n v="27.5"/>
    <n v="4.2300000000000004"/>
    <s v="No"/>
    <s v="No"/>
    <s v="NO"/>
    <s v="yes"/>
    <n v="1"/>
    <x v="1"/>
    <s v="normal"/>
    <s v="7-Jun-1964"/>
    <x v="42"/>
    <n v="17174.52"/>
    <s v="tier - 2"/>
    <s v="tier - 2"/>
    <s v="R1012"/>
    <x v="1762"/>
    <x v="1762"/>
  </r>
  <r>
    <s v="Id1764"/>
    <s v="Ms."/>
    <s v="Britt K"/>
    <s v="Erickson"/>
    <n v="16.12"/>
    <n v="6.09"/>
    <s v="No"/>
    <s v="No"/>
    <s v="NO"/>
    <s v="No"/>
    <n v="0"/>
    <x v="3"/>
    <s v="prediabetes"/>
    <s v="18-Aug-2004"/>
    <x v="9"/>
    <n v="17178.68"/>
    <s v="tier - 2"/>
    <s v="tier - 2"/>
    <s v="R1019"/>
    <x v="1763"/>
    <x v="1763"/>
  </r>
  <r>
    <s v="Id1765"/>
    <s v="Ms."/>
    <s v="Joyce R."/>
    <s v="Miller"/>
    <n v="26.73"/>
    <n v="4.74"/>
    <s v="No"/>
    <s v="No"/>
    <s v="NO"/>
    <s v="yes"/>
    <n v="1"/>
    <x v="1"/>
    <s v="normal"/>
    <s v="22-Oct-1982"/>
    <x v="23"/>
    <n v="17179.52"/>
    <s v="tier - 2"/>
    <s v="tier - 1"/>
    <s v="R1013"/>
    <x v="1764"/>
    <x v="1764"/>
  </r>
  <r>
    <s v="Id1766"/>
    <s v="Mr."/>
    <s v="Ben"/>
    <s v="Whitbeck"/>
    <n v="37.25"/>
    <n v="6.23"/>
    <s v="No"/>
    <s v="No"/>
    <s v="NO"/>
    <s v="yes"/>
    <n v="0"/>
    <x v="0"/>
    <s v="prediabetes"/>
    <s v="25-Aug-1975"/>
    <x v="31"/>
    <n v="17253.43"/>
    <s v="tier - 2"/>
    <s v="tier - 3"/>
    <s v="R1026"/>
    <x v="1765"/>
    <x v="1765"/>
  </r>
  <r>
    <s v="Id1767"/>
    <s v="Ms."/>
    <s v="Sarah M."/>
    <s v="Auer"/>
    <n v="23.56"/>
    <n v="5.45"/>
    <s v="No"/>
    <s v="No"/>
    <s v="NO"/>
    <s v="yes"/>
    <n v="1"/>
    <x v="2"/>
    <s v="normal"/>
    <s v="12-Jul-1963"/>
    <x v="42"/>
    <n v="17337.580000000002"/>
    <s v="tier - 2"/>
    <s v="tier - 3"/>
    <s v="R1023"/>
    <x v="1766"/>
    <x v="1766"/>
  </r>
  <r>
    <s v="Id1768"/>
    <s v="Ms."/>
    <s v="Sarah"/>
    <s v="Attar"/>
    <n v="15.84"/>
    <n v="10.34"/>
    <s v="No"/>
    <s v="No"/>
    <s v="NO"/>
    <s v="No"/>
    <n v="2"/>
    <x v="3"/>
    <s v="diabetes"/>
    <s v="1-Nov-2003"/>
    <x v="12"/>
    <n v="17352.68"/>
    <s v="tier - 2"/>
    <s v="tier - 3"/>
    <s v="R1012"/>
    <x v="1767"/>
    <x v="1767"/>
  </r>
  <r>
    <s v="Id1769"/>
    <s v="Ms."/>
    <s v="Katie"/>
    <s v="Misuraca"/>
    <n v="36.630000000000003"/>
    <n v="5.15"/>
    <s v="No"/>
    <s v="No"/>
    <s v="NO"/>
    <s v="No"/>
    <n v="0"/>
    <x v="0"/>
    <s v="normal"/>
    <s v="18-Oct-1992"/>
    <x v="0"/>
    <n v="17361.77"/>
    <s v="tier - 2"/>
    <s v="tier - 1"/>
    <s v="R1012"/>
    <x v="1768"/>
    <x v="1768"/>
  </r>
  <r>
    <s v="Id1770"/>
    <s v="Ms."/>
    <s v="Michaela L"/>
    <s v="Spannaus"/>
    <n v="16.47"/>
    <n v="11.72"/>
    <s v="No"/>
    <s v="No"/>
    <s v="NO"/>
    <s v="No"/>
    <n v="0"/>
    <x v="3"/>
    <s v="diabetes"/>
    <s v="2-Nov-2003"/>
    <x v="12"/>
    <n v="17468.98"/>
    <s v="tier - 2"/>
    <s v="tier - 1"/>
    <s v="R1012"/>
    <x v="1769"/>
    <x v="1769"/>
  </r>
  <r>
    <s v="Id1771"/>
    <s v="Ms."/>
    <s v="Shalaleh"/>
    <s v="Tarbiat"/>
    <n v="25.8"/>
    <n v="5.29"/>
    <s v="No"/>
    <s v="No"/>
    <s v="NO"/>
    <s v="No"/>
    <n v="0"/>
    <x v="1"/>
    <s v="normal"/>
    <s v="8-Jun-1971"/>
    <x v="33"/>
    <n v="17479.53"/>
    <s v="tier - 1"/>
    <s v="tier - 1"/>
    <s v="R1012"/>
    <x v="1770"/>
    <x v="1770"/>
  </r>
  <r>
    <s v="Id1772"/>
    <s v="Ms."/>
    <s v="Karen"/>
    <s v="Pulkkinen"/>
    <n v="23.6"/>
    <n v="4.33"/>
    <s v="No"/>
    <s v="No"/>
    <s v="NO"/>
    <s v="No"/>
    <n v="0"/>
    <x v="2"/>
    <s v="normal"/>
    <s v="29-Dec-1990"/>
    <x v="16"/>
    <n v="17496.310000000001"/>
    <s v="tier - 1"/>
    <s v="tier - 2"/>
    <s v="R1011"/>
    <x v="1771"/>
    <x v="1771"/>
  </r>
  <r>
    <s v="Id1773"/>
    <s v="Ms."/>
    <s v="Zuzana"/>
    <s v="Trnovcova"/>
    <n v="32.11"/>
    <n v="6.24"/>
    <s v="No"/>
    <s v="Yes"/>
    <s v="NO"/>
    <s v="No"/>
    <n v="1"/>
    <x v="0"/>
    <s v="prediabetes"/>
    <s v="16-Jun-1965"/>
    <x v="39"/>
    <n v="17505.650000000001"/>
    <s v="tier - 1"/>
    <s v="tier - 2"/>
    <s v="R1023"/>
    <x v="1772"/>
    <x v="1772"/>
  </r>
  <r>
    <s v="Id1774"/>
    <s v="Mr."/>
    <s v="Daniel J."/>
    <s v="Anthony"/>
    <n v="30.114999999999998"/>
    <n v="11.61"/>
    <s v="No"/>
    <s v="No"/>
    <s v="NO"/>
    <s v="No"/>
    <n v="0"/>
    <x v="0"/>
    <s v="diabetes"/>
    <s v="12-Jul-1968"/>
    <x v="36"/>
    <n v="17507.47"/>
    <s v="tier - 1"/>
    <s v="tier - 1"/>
    <s v="R1026"/>
    <x v="1773"/>
    <x v="1773"/>
  </r>
  <r>
    <s v="Id1775"/>
    <s v="Ms."/>
    <s v="Alexandra"/>
    <s v="Hetrick"/>
    <n v="20.28"/>
    <n v="11.07"/>
    <s v="No"/>
    <s v="No"/>
    <s v="NO"/>
    <s v="yes"/>
    <n v="0"/>
    <x v="2"/>
    <s v="diabetes"/>
    <s v="16-Nov-1963"/>
    <x v="42"/>
    <n v="17556.88"/>
    <s v="tier - 1"/>
    <s v="tier - 2"/>
    <s v="R1012"/>
    <x v="1774"/>
    <x v="1774"/>
  </r>
  <r>
    <s v="Id1776"/>
    <s v="Ms."/>
    <s v="Jessica"/>
    <s v="Stern"/>
    <n v="20.234999999999999"/>
    <n v="5.19"/>
    <s v="No"/>
    <s v="Yes"/>
    <s v="NO"/>
    <s v="No"/>
    <n v="1"/>
    <x v="2"/>
    <s v="normal"/>
    <s v="25-Aug-2002"/>
    <x v="5"/>
    <n v="17560.38"/>
    <s v="tier - 1"/>
    <s v="tier - 1"/>
    <s v="R1012"/>
    <x v="1775"/>
    <x v="1775"/>
  </r>
  <r>
    <s v="Id1777"/>
    <s v="Mr."/>
    <s v="Matthew M"/>
    <s v="Newman"/>
    <n v="25.27"/>
    <n v="5.7"/>
    <s v="No"/>
    <s v="No"/>
    <s v="NO"/>
    <s v="yes"/>
    <n v="1"/>
    <x v="1"/>
    <s v="prediabetes"/>
    <s v="26-Jul-1970"/>
    <x v="33"/>
    <n v="17584.72"/>
    <s v="tier - 1"/>
    <s v="tier - 3"/>
    <s v="R1012"/>
    <x v="1776"/>
    <x v="1776"/>
  </r>
  <r>
    <s v="Id1778"/>
    <s v="Ms."/>
    <s v="Nadine A."/>
    <s v="Reasoner"/>
    <n v="24.24"/>
    <n v="6.15"/>
    <s v="No"/>
    <s v="No"/>
    <s v="NO"/>
    <s v="No"/>
    <n v="0"/>
    <x v="2"/>
    <s v="prediabetes"/>
    <s v="25-Oct-1990"/>
    <x v="16"/>
    <n v="17626.240000000002"/>
    <s v="tier - 1"/>
    <s v="tier - 3"/>
    <s v="R1013"/>
    <x v="1777"/>
    <x v="1777"/>
  </r>
  <r>
    <s v="Id1779"/>
    <s v="Mr."/>
    <s v="Peter J. Jr."/>
    <s v="Mone"/>
    <n v="35.75"/>
    <n v="5.07"/>
    <s v="No"/>
    <s v="No"/>
    <s v="NO"/>
    <s v="No"/>
    <n v="0"/>
    <x v="0"/>
    <s v="normal"/>
    <s v="1-Jul-1994"/>
    <x v="11"/>
    <n v="17663.14"/>
    <s v="tier - 1"/>
    <s v="tier - 3"/>
    <s v="R1013"/>
    <x v="1778"/>
    <x v="1778"/>
  </r>
  <r>
    <s v="Id1780"/>
    <s v="Ms."/>
    <s v="Colleen M"/>
    <s v="Powers"/>
    <n v="29.92"/>
    <n v="10.97"/>
    <s v="No"/>
    <s v="No"/>
    <s v="NO"/>
    <s v="yes"/>
    <n v="1"/>
    <x v="0"/>
    <s v="diabetes"/>
    <s v="14-Jul-2003"/>
    <x v="12"/>
    <n v="17748.509999999998"/>
    <s v="tier - 1"/>
    <s v="tier - 1"/>
    <s v="R1012"/>
    <x v="1779"/>
    <x v="1779"/>
  </r>
  <r>
    <s v="Id1781"/>
    <s v="Ms."/>
    <s v="Julie A."/>
    <s v="Ulery"/>
    <n v="26.2"/>
    <n v="10.93"/>
    <s v="No"/>
    <s v="No"/>
    <s v="NO"/>
    <s v="yes"/>
    <n v="1"/>
    <x v="1"/>
    <s v="diabetes"/>
    <s v="21-Jun-1966"/>
    <x v="37"/>
    <n v="17777.73"/>
    <s v="tier - 1"/>
    <s v="tier - 3"/>
    <s v="R1012"/>
    <x v="1780"/>
    <x v="1780"/>
  </r>
  <r>
    <s v="Id1782"/>
    <s v="Mr."/>
    <s v="Douglas W"/>
    <s v="Haines"/>
    <n v="26.695"/>
    <n v="4.21"/>
    <s v="No"/>
    <s v="Yes"/>
    <s v="NO"/>
    <s v="yes"/>
    <n v="1"/>
    <x v="1"/>
    <s v="normal"/>
    <s v="10-Oct-1979"/>
    <x v="25"/>
    <n v="17779.939999999999"/>
    <s v="tier - 1"/>
    <s v="tier - 2"/>
    <s v="R1012"/>
    <x v="1781"/>
    <x v="1781"/>
  </r>
  <r>
    <s v="Id1783"/>
    <s v="Ms."/>
    <s v="Catherine"/>
    <s v="Airoldi"/>
    <n v="23.16"/>
    <n v="5.5"/>
    <s v="No"/>
    <s v="No"/>
    <s v="NO"/>
    <s v="No"/>
    <n v="0"/>
    <x v="2"/>
    <s v="normal"/>
    <s v="8-Dec-1963"/>
    <x v="42"/>
    <n v="17832.599999999999"/>
    <s v="tier - 1"/>
    <s v="tier - 2"/>
    <s v="R1012"/>
    <x v="1782"/>
    <x v="1782"/>
  </r>
  <r>
    <s v="Id1784"/>
    <s v="Mr."/>
    <s v="James A"/>
    <s v="Mattis"/>
    <n v="32.585000000000001"/>
    <n v="4.93"/>
    <s v="No"/>
    <s v="No"/>
    <s v="NO"/>
    <s v="yes"/>
    <n v="1"/>
    <x v="0"/>
    <s v="normal"/>
    <s v="12-Dec-1976"/>
    <x v="35"/>
    <n v="17862.919999999998"/>
    <s v="tier - 1"/>
    <s v="tier - 2"/>
    <s v="R1012"/>
    <x v="1783"/>
    <x v="1783"/>
  </r>
  <r>
    <s v="Id1785"/>
    <s v="Mr."/>
    <s v="Youngseong"/>
    <s v="Cho"/>
    <n v="33.97"/>
    <n v="5.6"/>
    <s v="No"/>
    <s v="No"/>
    <s v="NO"/>
    <s v="yes"/>
    <n v="0"/>
    <x v="0"/>
    <s v="normal"/>
    <s v="26-Aug-1997"/>
    <x v="6"/>
    <n v="17878.900000000001"/>
    <s v="tier - 1"/>
    <s v="tier - 2"/>
    <s v="R1024"/>
    <x v="1784"/>
    <x v="1784"/>
  </r>
  <r>
    <s v="Id1786"/>
    <s v="Mr."/>
    <s v="John"/>
    <s v="Reumann"/>
    <n v="16.57"/>
    <n v="9.99"/>
    <s v="No"/>
    <s v="No"/>
    <s v="NO"/>
    <s v="No"/>
    <n v="0"/>
    <x v="3"/>
    <s v="diabetes"/>
    <s v="12-Nov-1979"/>
    <x v="25"/>
    <n v="17882.669999999998"/>
    <s v="tier - 1"/>
    <s v="tier - 3"/>
    <s v="R1012"/>
    <x v="1785"/>
    <x v="1785"/>
  </r>
  <r>
    <s v="Id1787"/>
    <s v="Mr."/>
    <s v="Brandon S."/>
    <s v="Cooper"/>
    <n v="17.55"/>
    <n v="5.93"/>
    <s v="No"/>
    <s v="Yes"/>
    <s v="NO"/>
    <s v="No"/>
    <n v="1"/>
    <x v="3"/>
    <s v="prediabetes"/>
    <s v="4-Dec-1989"/>
    <x v="13"/>
    <n v="17904.53"/>
    <s v="tier - 1"/>
    <s v="tier - 2"/>
    <s v="R1017"/>
    <x v="1786"/>
    <x v="1786"/>
  </r>
  <r>
    <s v="Id1788"/>
    <s v="Mr."/>
    <s v="Sean P"/>
    <s v="Kennedy"/>
    <n v="29.41"/>
    <n v="6.29"/>
    <s v="No"/>
    <s v="No"/>
    <s v="NO"/>
    <s v="yes"/>
    <n v="1"/>
    <x v="1"/>
    <s v="prediabetes"/>
    <s v="17-Oct-1977"/>
    <x v="26"/>
    <n v="17929.3"/>
    <s v="tier - 1"/>
    <s v="tier - 2"/>
    <s v="R1013"/>
    <x v="1787"/>
    <x v="1787"/>
  </r>
  <r>
    <s v="Id1789"/>
    <s v="Mr."/>
    <s v="Scott"/>
    <s v="Cichon"/>
    <n v="17.91"/>
    <n v="5.65"/>
    <s v="No"/>
    <s v="No"/>
    <s v="NO"/>
    <s v="No"/>
    <n v="1"/>
    <x v="3"/>
    <s v="normal"/>
    <s v="28-Sep-2001"/>
    <x v="3"/>
    <n v="17942.11"/>
    <s v="tier - 1"/>
    <s v="tier - 2"/>
    <s v="R1011"/>
    <x v="1788"/>
    <x v="1788"/>
  </r>
  <r>
    <s v="Id1790"/>
    <s v="Mr."/>
    <s v="Janez"/>
    <s v="Maroevic"/>
    <n v="31.57"/>
    <n v="6.15"/>
    <s v="No"/>
    <s v="No"/>
    <s v="NO"/>
    <s v="No"/>
    <n v="1"/>
    <x v="0"/>
    <s v="prediabetes"/>
    <s v="27-Jun-1975"/>
    <x v="31"/>
    <n v="18031.16"/>
    <s v="tier - 1"/>
    <s v="tier - 3"/>
    <s v="R1023"/>
    <x v="1789"/>
    <x v="1789"/>
  </r>
  <r>
    <s v="Id1791"/>
    <s v="Mr."/>
    <s v="John I. Jr."/>
    <s v="Martin"/>
    <n v="33.18"/>
    <n v="5.22"/>
    <s v="yes"/>
    <s v="No"/>
    <s v="NO"/>
    <s v="No"/>
    <n v="1"/>
    <x v="0"/>
    <s v="normal"/>
    <s v="17-Oct-1965"/>
    <x v="39"/>
    <n v="18031.189999999999"/>
    <s v="tier - 1"/>
    <s v="tier - 2"/>
    <s v="R1012"/>
    <x v="1790"/>
    <x v="1790"/>
  </r>
  <r>
    <s v="Id1792"/>
    <s v="Ms."/>
    <s v="Heather"/>
    <s v="Schulz"/>
    <n v="37"/>
    <n v="11.66"/>
    <s v="No"/>
    <s v="No"/>
    <s v="NO"/>
    <s v="No"/>
    <n v="0"/>
    <x v="0"/>
    <s v="diabetes"/>
    <s v="24-Oct-1999"/>
    <x v="7"/>
    <n v="18033.97"/>
    <s v="tier - 1"/>
    <s v="tier - 1"/>
    <s v="R1012"/>
    <x v="1791"/>
    <x v="1791"/>
  </r>
  <r>
    <s v="Id1793"/>
    <s v="Mr."/>
    <s v="Michael"/>
    <s v="Capriolo"/>
    <n v="18.905000000000001"/>
    <n v="4.91"/>
    <s v="No"/>
    <s v="No"/>
    <s v="NO"/>
    <s v="yes"/>
    <n v="1"/>
    <x v="2"/>
    <s v="normal"/>
    <s v="12-Jul-1993"/>
    <x v="1"/>
    <n v="18157.88"/>
    <s v="tier - 1"/>
    <s v="tier - 1"/>
    <s v="R1012"/>
    <x v="1792"/>
    <x v="1792"/>
  </r>
  <r>
    <s v="Id1794"/>
    <s v="Ms."/>
    <s v="Kathleen"/>
    <s v="Borleis"/>
    <n v="20.03"/>
    <n v="9.25"/>
    <s v="No"/>
    <s v="No"/>
    <s v="NO"/>
    <s v="yes"/>
    <n v="0"/>
    <x v="2"/>
    <s v="diabetes"/>
    <s v="4-Jul-1963"/>
    <x v="42"/>
    <n v="18208.34"/>
    <s v="tier - 1"/>
    <s v="tier - 2"/>
    <s v="R1026"/>
    <x v="1793"/>
    <x v="1793"/>
  </r>
  <r>
    <s v="Id1795"/>
    <s v="Mr."/>
    <s v="Ryan M"/>
    <s v="Kramer"/>
    <n v="16.7"/>
    <n v="11.48"/>
    <s v="No"/>
    <s v="No"/>
    <s v="NO"/>
    <s v="No"/>
    <n v="0"/>
    <x v="3"/>
    <s v="diabetes"/>
    <s v="15-Jun-1997"/>
    <x v="6"/>
    <n v="18218.16"/>
    <s v="tier - 1"/>
    <s v="tier - 1"/>
    <s v="R1013"/>
    <x v="1794"/>
    <x v="1794"/>
  </r>
  <r>
    <s v="Id1796"/>
    <s v="Ms."/>
    <s v="Sara"/>
    <s v="Conrad"/>
    <n v="39.82"/>
    <n v="6.06"/>
    <s v="No"/>
    <s v="No"/>
    <s v="NO"/>
    <s v="No"/>
    <n v="0"/>
    <x v="0"/>
    <s v="prediabetes"/>
    <s v="10-Sep-2004"/>
    <x v="9"/>
    <n v="18223.45"/>
    <s v="tier - 1"/>
    <s v="tier - 3"/>
    <s v="R1013"/>
    <x v="1795"/>
    <x v="1795"/>
  </r>
  <r>
    <s v="Id1797"/>
    <s v="Mr."/>
    <s v="Deniz"/>
    <s v="Karakoyunlu"/>
    <n v="22.04"/>
    <n v="5.86"/>
    <s v="No"/>
    <s v="No"/>
    <s v="NO"/>
    <s v="No"/>
    <n v="1"/>
    <x v="2"/>
    <s v="prediabetes"/>
    <s v="3-Aug-1995"/>
    <x v="4"/>
    <n v="18246.5"/>
    <s v="tier - 1"/>
    <s v="tier - 1"/>
    <s v="R1013"/>
    <x v="1796"/>
    <x v="1796"/>
  </r>
  <r>
    <s v="Id1798"/>
    <s v="Ms."/>
    <s v="Shannon L."/>
    <s v="Desrosiers"/>
    <n v="28.27"/>
    <n v="5.33"/>
    <s v="No"/>
    <s v="No"/>
    <s v="NO"/>
    <s v="No"/>
    <n v="0"/>
    <x v="1"/>
    <s v="normal"/>
    <s v="25-Dec-1992"/>
    <x v="0"/>
    <n v="18259.22"/>
    <s v="tier - 1"/>
    <s v="tier - 3"/>
    <s v="R1011"/>
    <x v="1797"/>
    <x v="1797"/>
  </r>
  <r>
    <s v="Id1799"/>
    <s v="Ms."/>
    <s v="Kaitlin M."/>
    <s v="O'Mara"/>
    <n v="18.5"/>
    <n v="5.33"/>
    <s v="No"/>
    <s v="No"/>
    <s v="NO"/>
    <s v="No"/>
    <n v="0"/>
    <x v="2"/>
    <s v="normal"/>
    <s v="4-Jul-1995"/>
    <x v="4"/>
    <n v="18310.740000000002"/>
    <s v="tier - 1"/>
    <s v="tier - 3"/>
    <s v="R1012"/>
    <x v="1798"/>
    <x v="1798"/>
  </r>
  <r>
    <s v="Id1800"/>
    <s v="Mr."/>
    <s v="Alfredo"/>
    <s v="Shabot Marcos"/>
    <n v="38.6"/>
    <n v="6.02"/>
    <s v="No"/>
    <s v="No"/>
    <s v="NO"/>
    <s v="No"/>
    <n v="1"/>
    <x v="0"/>
    <s v="prediabetes"/>
    <s v="15-Dec-1999"/>
    <x v="7"/>
    <n v="18328.240000000002"/>
    <s v="tier - 1"/>
    <s v="tier - 2"/>
    <s v="R1013"/>
    <x v="1799"/>
    <x v="1799"/>
  </r>
  <r>
    <s v="Id1801"/>
    <s v="Ms."/>
    <s v="Kristen"/>
    <s v="Comment"/>
    <n v="43.12"/>
    <n v="6.25"/>
    <s v="No"/>
    <s v="No"/>
    <s v="NO"/>
    <s v="No"/>
    <n v="1"/>
    <x v="0"/>
    <s v="prediabetes"/>
    <s v="26-Sep-1964"/>
    <x v="38"/>
    <n v="18443.11"/>
    <s v="tier - 1"/>
    <s v="tier - 2"/>
    <s v="R1012"/>
    <x v="1800"/>
    <x v="1800"/>
  </r>
  <r>
    <s v="Id1802"/>
    <s v="Mr."/>
    <s v="Daniel"/>
    <s v="Moss"/>
    <n v="30.5"/>
    <n v="4.8099999999999996"/>
    <s v="No"/>
    <s v="No"/>
    <s v="NO"/>
    <s v="No"/>
    <n v="1"/>
    <x v="0"/>
    <s v="normal"/>
    <s v="12-Aug-1986"/>
    <x v="18"/>
    <n v="18608.259999999998"/>
    <s v="tier - 1"/>
    <s v="tier - 3"/>
    <s v="R1011"/>
    <x v="1801"/>
    <x v="1801"/>
  </r>
  <r>
    <s v="Id1803"/>
    <s v="Mr."/>
    <s v="Jonathan"/>
    <s v="Guzman"/>
    <n v="27.61"/>
    <n v="4.5999999999999996"/>
    <s v="No"/>
    <s v="No"/>
    <s v="NO"/>
    <s v="No"/>
    <n v="1"/>
    <x v="1"/>
    <s v="normal"/>
    <s v="23-Sep-1998"/>
    <x v="2"/>
    <n v="18648.419999999998"/>
    <s v="tier - 1"/>
    <s v="tier - 1"/>
    <s v="R1019"/>
    <x v="1802"/>
    <x v="1802"/>
  </r>
  <r>
    <s v="Id1804"/>
    <s v="Mr."/>
    <s v="Troy"/>
    <s v="Cox"/>
    <n v="27.1"/>
    <n v="5.08"/>
    <s v="No"/>
    <s v="No"/>
    <s v="NO"/>
    <s v="No"/>
    <n v="1"/>
    <x v="1"/>
    <s v="normal"/>
    <s v="17-Oct-1970"/>
    <x v="33"/>
    <n v="18682.740000000002"/>
    <s v="tier - 1"/>
    <s v="tier - 3"/>
    <s v="R1012"/>
    <x v="1803"/>
    <x v="1803"/>
  </r>
  <r>
    <s v="Id1805"/>
    <s v="Mr."/>
    <s v="Daniel C"/>
    <s v="Clash"/>
    <n v="35.93"/>
    <n v="5.43"/>
    <s v="yes"/>
    <s v="No"/>
    <s v="NO"/>
    <s v="No"/>
    <n v="1"/>
    <x v="0"/>
    <s v="normal"/>
    <s v="30-Aug-1967"/>
    <x v="40"/>
    <n v="18694.689999999999"/>
    <s v="tier - 1"/>
    <s v="tier - 1"/>
    <s v="R1023"/>
    <x v="1804"/>
    <x v="1804"/>
  </r>
  <r>
    <s v="Id1806"/>
    <s v="Ms."/>
    <s v="Lauren"/>
    <s v="Blankenship"/>
    <n v="32.68"/>
    <n v="5.44"/>
    <s v="No"/>
    <s v="No"/>
    <s v="NO"/>
    <s v="No"/>
    <n v="0"/>
    <x v="0"/>
    <s v="normal"/>
    <s v="27-Dec-1992"/>
    <x v="0"/>
    <n v="18765.88"/>
    <s v="tier - 1"/>
    <s v="tier - 2"/>
    <s v="R1012"/>
    <x v="1805"/>
    <x v="1805"/>
  </r>
  <r>
    <s v="Id1807"/>
    <s v="Ms."/>
    <s v="Jennefer"/>
    <s v="Lloyd"/>
    <n v="20.74"/>
    <n v="11.69"/>
    <s v="No"/>
    <s v="No"/>
    <s v="NO"/>
    <s v="yes"/>
    <n v="1"/>
    <x v="2"/>
    <s v="diabetes"/>
    <s v="19-Nov-1979"/>
    <x v="25"/>
    <n v="18767.740000000002"/>
    <s v="tier - 1"/>
    <s v="tier - 1"/>
    <s v="R1013"/>
    <x v="1806"/>
    <x v="1806"/>
  </r>
  <r>
    <s v="Id1808"/>
    <s v="Ms."/>
    <s v="Tracey L."/>
    <s v="Kong"/>
    <n v="15.57"/>
    <n v="6.07"/>
    <s v="No"/>
    <s v="No"/>
    <s v="NO"/>
    <s v="No"/>
    <n v="0"/>
    <x v="3"/>
    <s v="prediabetes"/>
    <s v="28-Nov-1995"/>
    <x v="4"/>
    <n v="18804.75"/>
    <s v="tier - 1"/>
    <s v="tier - 1"/>
    <s v="R1012"/>
    <x v="1807"/>
    <x v="1807"/>
  </r>
  <r>
    <s v="Id1809"/>
    <s v="Ms."/>
    <s v="Ashley"/>
    <s v="Benson"/>
    <n v="23.844999999999999"/>
    <n v="4.3600000000000003"/>
    <s v="No"/>
    <s v="No"/>
    <s v="NO"/>
    <s v="No"/>
    <n v="0"/>
    <x v="2"/>
    <s v="normal"/>
    <s v="15-Oct-1979"/>
    <x v="25"/>
    <n v="18806.150000000001"/>
    <s v="tier - 1"/>
    <s v="tier - 2"/>
    <s v="R1013"/>
    <x v="1808"/>
    <x v="1808"/>
  </r>
  <r>
    <s v="Id1810"/>
    <s v="Ms."/>
    <s v="Cindy"/>
    <s v="Huntington"/>
    <n v="22.895"/>
    <n v="5.24"/>
    <s v="No"/>
    <s v="No"/>
    <s v="NO"/>
    <s v="No"/>
    <n v="1"/>
    <x v="2"/>
    <s v="normal"/>
    <s v="18-Dec-1962"/>
    <x v="41"/>
    <n v="18815.53"/>
    <s v="tier - 1"/>
    <s v="tier - 1"/>
    <s v="R1023"/>
    <x v="1809"/>
    <x v="1809"/>
  </r>
  <r>
    <s v="Id1811"/>
    <s v="Ms."/>
    <s v="Esther"/>
    <s v="Kendall"/>
    <n v="21.945"/>
    <n v="5.37"/>
    <s v="No"/>
    <s v="No"/>
    <s v="NO"/>
    <s v="No"/>
    <n v="1"/>
    <x v="2"/>
    <s v="normal"/>
    <s v="24-Jul-2003"/>
    <x v="12"/>
    <n v="18838.7"/>
    <s v="tier - 1"/>
    <s v="tier - 3"/>
    <s v="R1012"/>
    <x v="1810"/>
    <x v="1810"/>
  </r>
  <r>
    <s v="Id1812"/>
    <s v="Ms."/>
    <s v="Jackie"/>
    <s v="Gast"/>
    <n v="19.47"/>
    <n v="6.6"/>
    <s v="No"/>
    <s v="No"/>
    <s v="NO"/>
    <s v="yes"/>
    <n v="0"/>
    <x v="2"/>
    <s v="diabetes"/>
    <s v="6-Dec-1963"/>
    <x v="42"/>
    <n v="18883.330000000002"/>
    <s v="tier - 1"/>
    <s v="tier - 1"/>
    <s v="R1026"/>
    <x v="1811"/>
    <x v="1811"/>
  </r>
  <r>
    <s v="Id1813"/>
    <s v="Mr."/>
    <s v="Timothy P."/>
    <s v="Scanlin"/>
    <n v="15.61"/>
    <n v="5.77"/>
    <s v="No"/>
    <s v="No"/>
    <s v="NO"/>
    <s v="No"/>
    <n v="0"/>
    <x v="3"/>
    <s v="prediabetes"/>
    <s v="27-Sep-1995"/>
    <x v="4"/>
    <n v="18903.490000000002"/>
    <s v="tier - 1"/>
    <s v="tier - 2"/>
    <s v="R1024"/>
    <x v="1812"/>
    <x v="1812"/>
  </r>
  <r>
    <s v="Id1814"/>
    <s v="Ms."/>
    <s v="Lauren"/>
    <s v="Philbrook"/>
    <n v="28.6"/>
    <n v="6.08"/>
    <s v="No"/>
    <s v="Yes"/>
    <s v="NO"/>
    <s v="No"/>
    <n v="1"/>
    <x v="1"/>
    <s v="prediabetes"/>
    <s v="3-Aug-1969"/>
    <x v="34"/>
    <n v="18932.810000000001"/>
    <s v="tier - 1"/>
    <s v="tier - 3"/>
    <s v="R1012"/>
    <x v="1813"/>
    <x v="1813"/>
  </r>
  <r>
    <s v="Id1815"/>
    <s v="Mr."/>
    <s v="Benjamin"/>
    <s v="Cowan"/>
    <n v="46.53"/>
    <n v="4.16"/>
    <s v="No"/>
    <s v="No"/>
    <s v="NO"/>
    <s v="No"/>
    <n v="0"/>
    <x v="0"/>
    <s v="normal"/>
    <s v="20-Oct-1963"/>
    <x v="42"/>
    <n v="18954.560000000001"/>
    <s v="tier - 1"/>
    <s v="tier - 1"/>
    <s v="R1026"/>
    <x v="1814"/>
    <x v="1814"/>
  </r>
  <r>
    <s v="Id1816"/>
    <s v="Mr."/>
    <s v="Hugo M"/>
    <s v="Sousa"/>
    <n v="34.99"/>
    <n v="5.0999999999999996"/>
    <s v="No"/>
    <s v="Yes"/>
    <s v="NO"/>
    <s v="No"/>
    <n v="1"/>
    <x v="0"/>
    <s v="normal"/>
    <s v="6-Aug-1998"/>
    <x v="2"/>
    <n v="18955.22"/>
    <s v="tier - 1"/>
    <s v="tier - 3"/>
    <s v="R1011"/>
    <x v="1815"/>
    <x v="1815"/>
  </r>
  <r>
    <s v="Id1817"/>
    <s v="Mr."/>
    <s v="Daniel J. Jr."/>
    <s v="Stanton"/>
    <n v="17.05"/>
    <n v="5.3"/>
    <s v="No"/>
    <s v="Yes"/>
    <s v="NO"/>
    <s v="No"/>
    <n v="1"/>
    <x v="3"/>
    <s v="normal"/>
    <s v="30-Nov-1992"/>
    <x v="0"/>
    <n v="18963.169999999998"/>
    <s v="tier - 1"/>
    <s v="tier - 1"/>
    <s v="R1013"/>
    <x v="1816"/>
    <x v="1816"/>
  </r>
  <r>
    <s v="Id1818"/>
    <s v="Mr."/>
    <s v="Justin R"/>
    <s v="Mollak"/>
    <n v="37.18"/>
    <n v="4.9000000000000004"/>
    <s v="No"/>
    <s v="No"/>
    <s v="NO"/>
    <s v="No"/>
    <n v="0"/>
    <x v="0"/>
    <s v="normal"/>
    <s v="24-Oct-1988"/>
    <x v="15"/>
    <n v="18972.5"/>
    <s v="tier - 1"/>
    <s v="tier - 3"/>
    <s v="R1013"/>
    <x v="1817"/>
    <x v="1817"/>
  </r>
  <r>
    <s v="Id1819"/>
    <s v="Mr."/>
    <s v="Colin"/>
    <s v="Bell"/>
    <n v="35.200000000000003"/>
    <n v="5.55"/>
    <s v="No"/>
    <s v="No"/>
    <s v="NO"/>
    <s v="No"/>
    <n v="0"/>
    <x v="0"/>
    <s v="normal"/>
    <s v="19-Dec-1983"/>
    <x v="22"/>
    <n v="19023.259999999998"/>
    <s v="tier - 1"/>
    <s v="tier - 3"/>
    <s v="R1011"/>
    <x v="1818"/>
    <x v="1818"/>
  </r>
  <r>
    <s v="Id1820"/>
    <s v="Mr."/>
    <s v="Rob"/>
    <s v="Weston"/>
    <n v="37.335000000000001"/>
    <n v="4.95"/>
    <s v="No"/>
    <s v="No"/>
    <s v="NO"/>
    <s v="No"/>
    <n v="0"/>
    <x v="0"/>
    <s v="normal"/>
    <s v="5-Jun-1989"/>
    <x v="15"/>
    <n v="19040.88"/>
    <s v="tier - 1"/>
    <s v="tier - 3"/>
    <s v="R1011"/>
    <x v="1819"/>
    <x v="1819"/>
  </r>
  <r>
    <s v="Id1821"/>
    <s v="Mr."/>
    <s v="Patrick"/>
    <s v="Rabuzzi"/>
    <n v="27.265000000000001"/>
    <n v="6.46"/>
    <s v="No"/>
    <s v="No"/>
    <s v="NO"/>
    <s v="yes"/>
    <n v="0"/>
    <x v="1"/>
    <s v="diabetes"/>
    <s v="28-Sep-1993"/>
    <x v="1"/>
    <n v="19107.78"/>
    <s v="tier - 1"/>
    <s v="tier - 2"/>
    <s v="R1013"/>
    <x v="1820"/>
    <x v="1820"/>
  </r>
  <r>
    <s v="Id1822"/>
    <s v="Mr."/>
    <s v="Austin D"/>
    <s v="Hendrix"/>
    <n v="30.8"/>
    <n v="4.9000000000000004"/>
    <s v="No"/>
    <s v="No"/>
    <s v="NO"/>
    <s v="yes"/>
    <n v="0"/>
    <x v="0"/>
    <s v="normal"/>
    <s v="2-Jul-1979"/>
    <x v="25"/>
    <n v="19144.580000000002"/>
    <s v="tier - 1"/>
    <s v="tier - 1"/>
    <s v="R1024"/>
    <x v="1821"/>
    <x v="1821"/>
  </r>
  <r>
    <s v="Id1823"/>
    <s v="Ms."/>
    <s v="Brittany"/>
    <s v="Van Nielen"/>
    <n v="30.21"/>
    <n v="5.21"/>
    <s v="No"/>
    <s v="No"/>
    <s v="NO"/>
    <s v="No"/>
    <n v="1"/>
    <x v="0"/>
    <s v="normal"/>
    <s v="16-Sep-1991"/>
    <x v="14"/>
    <n v="19199.939999999999"/>
    <s v="tier - 1"/>
    <s v="tier - 3"/>
    <s v="R1011"/>
    <x v="1822"/>
    <x v="1822"/>
  </r>
  <r>
    <s v="Id1824"/>
    <s v="Mr."/>
    <s v="Matthew T"/>
    <s v="Blanton"/>
    <n v="35.340000000000003"/>
    <n v="4.13"/>
    <s v="yes"/>
    <s v="No"/>
    <s v="NO"/>
    <s v="No"/>
    <n v="1"/>
    <x v="0"/>
    <s v="normal"/>
    <s v="28-Dec-1985"/>
    <x v="20"/>
    <n v="19214.71"/>
    <s v="tier - 1"/>
    <s v="tier - 3"/>
    <s v="R1013"/>
    <x v="1823"/>
    <x v="1823"/>
  </r>
  <r>
    <s v="Id1825"/>
    <s v="Ms."/>
    <s v="Becky G."/>
    <s v="Schout"/>
    <n v="26.695"/>
    <n v="5.28"/>
    <s v="No"/>
    <s v="No"/>
    <s v="NO"/>
    <s v="No"/>
    <n v="0"/>
    <x v="1"/>
    <s v="normal"/>
    <s v="29-Jul-1967"/>
    <x v="40"/>
    <n v="19259.96"/>
    <s v="tier - 1"/>
    <s v="tier - 1"/>
    <s v="R1012"/>
    <x v="1824"/>
    <x v="1824"/>
  </r>
  <r>
    <s v="Id1826"/>
    <s v="Ms."/>
    <s v="Virginie"/>
    <s v="Schmaltz"/>
    <n v="29.355"/>
    <n v="4.68"/>
    <s v="No"/>
    <s v="No"/>
    <s v="NO"/>
    <s v="yes"/>
    <n v="0"/>
    <x v="1"/>
    <s v="normal"/>
    <s v="15-Nov-1966"/>
    <x v="37"/>
    <n v="19321.060000000001"/>
    <s v="tier - 1"/>
    <s v="tier - 1"/>
    <s v="R1012"/>
    <x v="1825"/>
    <x v="1825"/>
  </r>
  <r>
    <s v="Id1827"/>
    <s v="Ms."/>
    <s v="Allison A"/>
    <s v="Eagen"/>
    <n v="29.59"/>
    <n v="4.0599999999999996"/>
    <s v="No"/>
    <s v="No"/>
    <s v="NO"/>
    <s v="No"/>
    <n v="0"/>
    <x v="1"/>
    <s v="normal"/>
    <s v="24-Aug-1991"/>
    <x v="14"/>
    <n v="19350.37"/>
    <s v="tier - 1"/>
    <s v="tier - 3"/>
    <s v="R1013"/>
    <x v="1826"/>
    <x v="1826"/>
  </r>
  <r>
    <s v="Id1828"/>
    <s v="Ms."/>
    <s v="Julie"/>
    <s v="Rotramel"/>
    <n v="31.35"/>
    <n v="4.2"/>
    <s v="yes"/>
    <s v="No"/>
    <s v="NO"/>
    <s v="No"/>
    <n v="1"/>
    <x v="0"/>
    <s v="normal"/>
    <s v="30-Jun-1987"/>
    <x v="17"/>
    <n v="19362"/>
    <s v="tier - 1"/>
    <s v="tier - 3"/>
    <s v="R1013"/>
    <x v="1827"/>
    <x v="1827"/>
  </r>
  <r>
    <s v="Id1829"/>
    <s v="Ms."/>
    <s v="Katherine"/>
    <s v="Prevost"/>
    <n v="20.52"/>
    <n v="4.83"/>
    <s v="No"/>
    <s v="No"/>
    <s v="NO"/>
    <s v="No"/>
    <n v="0"/>
    <x v="2"/>
    <s v="normal"/>
    <s v="6-Sep-1993"/>
    <x v="1"/>
    <n v="19442.349999999999"/>
    <s v="tier - 1"/>
    <s v="tier - 3"/>
    <s v="R1012"/>
    <x v="1828"/>
    <x v="1828"/>
  </r>
  <r>
    <s v="Id1830"/>
    <s v="Mr."/>
    <s v="Caleb"/>
    <s v="Boyd"/>
    <n v="42.9"/>
    <n v="4.87"/>
    <s v="No"/>
    <s v="No"/>
    <s v="NO"/>
    <s v="yes"/>
    <n v="1"/>
    <x v="0"/>
    <s v="normal"/>
    <s v="15-Dec-1982"/>
    <x v="23"/>
    <n v="19444.27"/>
    <s v="tier - 1"/>
    <s v="tier - 1"/>
    <s v="R1013"/>
    <x v="1829"/>
    <x v="1829"/>
  </r>
  <r>
    <s v="Id1831"/>
    <s v="Ms."/>
    <s v="Jaime"/>
    <s v="Dawes"/>
    <n v="24.6"/>
    <n v="5.86"/>
    <s v="No"/>
    <s v="Yes"/>
    <s v="NO"/>
    <s v="No"/>
    <n v="1"/>
    <x v="2"/>
    <s v="prediabetes"/>
    <s v="30-Nov-1987"/>
    <x v="17"/>
    <n v="19496.72"/>
    <s v="tier - 1"/>
    <s v="tier - 3"/>
    <s v="R1019"/>
    <x v="1830"/>
    <x v="1830"/>
  </r>
  <r>
    <s v="Id1832"/>
    <s v="Ms."/>
    <s v="Hannah"/>
    <s v="Jennings"/>
    <n v="28.405000000000001"/>
    <n v="4.12"/>
    <s v="No"/>
    <s v="No"/>
    <s v="NO"/>
    <s v="No"/>
    <n v="1"/>
    <x v="1"/>
    <s v="normal"/>
    <s v="8-Nov-1980"/>
    <x v="24"/>
    <n v="19515.54"/>
    <s v="tier - 1"/>
    <s v="tier - 1"/>
    <s v="R1013"/>
    <x v="1831"/>
    <x v="1831"/>
  </r>
  <r>
    <s v="Id1833"/>
    <s v="Mr."/>
    <s v="Zachariah"/>
    <s v="Nyambaso"/>
    <n v="34.674999999999997"/>
    <n v="5.71"/>
    <s v="No"/>
    <s v="No"/>
    <s v="NO"/>
    <s v="yes"/>
    <n v="1"/>
    <x v="0"/>
    <s v="prediabetes"/>
    <s v="19-Aug-1992"/>
    <x v="0"/>
    <n v="19521.97"/>
    <s v="tier - 1"/>
    <s v="tier - 2"/>
    <s v="R1013"/>
    <x v="1832"/>
    <x v="1832"/>
  </r>
  <r>
    <s v="Id1834"/>
    <s v="Ms."/>
    <s v="Patricia A"/>
    <s v="Shaffer"/>
    <n v="18.850000000000001"/>
    <n v="6.03"/>
    <s v="No"/>
    <s v="No"/>
    <s v="NO"/>
    <s v="No"/>
    <n v="1"/>
    <x v="2"/>
    <s v="prediabetes"/>
    <s v="17-Sep-1985"/>
    <x v="20"/>
    <n v="19539.240000000002"/>
    <s v="tier - 1"/>
    <s v="tier - 1"/>
    <s v="R1013"/>
    <x v="1833"/>
    <x v="1833"/>
  </r>
  <r>
    <s v="Id1835"/>
    <s v="Mrs"/>
    <s v=".  Elizabeth A."/>
    <s v="Corkum"/>
    <n v="34.130000000000003"/>
    <n v="5.65"/>
    <s v="No"/>
    <s v="Yes"/>
    <s v="NO"/>
    <s v="No"/>
    <n v="1"/>
    <x v="0"/>
    <s v="normal"/>
    <s v="14-Jul-1963"/>
    <x v="42"/>
    <n v="19551.34"/>
    <s v="tier - 1"/>
    <s v="tier - 3"/>
    <s v="R1012"/>
    <x v="1834"/>
    <x v="1834"/>
  </r>
  <r>
    <s v="Id1836"/>
    <s v="Mr."/>
    <s v="Benjamin"/>
    <s v="Pedersen"/>
    <n v="17.34"/>
    <n v="5.05"/>
    <s v="No"/>
    <s v="No"/>
    <s v="NO"/>
    <s v="No"/>
    <n v="0"/>
    <x v="3"/>
    <s v="normal"/>
    <s v="24-Sep-1978"/>
    <x v="27"/>
    <n v="19594.810000000001"/>
    <s v="tier - 1"/>
    <s v="tier - 1"/>
    <s v="R1024"/>
    <x v="1835"/>
    <x v="1835"/>
  </r>
  <r>
    <s v="Id1837"/>
    <s v="Mr."/>
    <s v="Breno"/>
    <s v="Melo"/>
    <n v="17.440000000000001"/>
    <n v="6.26"/>
    <s v="No"/>
    <s v="No"/>
    <s v="NO"/>
    <s v="No"/>
    <n v="0"/>
    <x v="3"/>
    <s v="prediabetes"/>
    <s v="27-Aug-1994"/>
    <x v="11"/>
    <n v="19673.34"/>
    <s v="tier - 1"/>
    <s v="tier - 2"/>
    <s v="R1012"/>
    <x v="1836"/>
    <x v="1836"/>
  </r>
  <r>
    <s v="Id1838"/>
    <s v="Mr."/>
    <s v="Takaya"/>
    <s v="Sakamoto"/>
    <n v="33.659999999999997"/>
    <n v="4.08"/>
    <s v="No"/>
    <s v="Yes"/>
    <s v="NO"/>
    <s v="yes"/>
    <n v="1"/>
    <x v="0"/>
    <s v="normal"/>
    <s v="8-Aug-1990"/>
    <x v="16"/>
    <n v="19719.689999999999"/>
    <s v="tier - 1"/>
    <s v="tier - 2"/>
    <s v="R1013"/>
    <x v="1837"/>
    <x v="1837"/>
  </r>
  <r>
    <s v="Id1839"/>
    <s v="Mr."/>
    <s v="Thomas IV"/>
    <s v="McMahon"/>
    <n v="21.375"/>
    <n v="6.19"/>
    <s v="No"/>
    <s v="No"/>
    <s v="NO"/>
    <s v="yes"/>
    <n v="1"/>
    <x v="2"/>
    <s v="prediabetes"/>
    <s v="14-Jun-1972"/>
    <x v="30"/>
    <n v="19749.38"/>
    <s v="tier - 1"/>
    <s v="tier - 3"/>
    <s v="R1013"/>
    <x v="1838"/>
    <x v="1838"/>
  </r>
  <r>
    <s v="Id1840"/>
    <s v="Mr."/>
    <s v="Bradley E"/>
    <s v="Harris"/>
    <n v="27.14"/>
    <n v="6.01"/>
    <s v="No"/>
    <s v="No"/>
    <s v="NO"/>
    <s v="No"/>
    <n v="1"/>
    <x v="1"/>
    <s v="prediabetes"/>
    <s v="30-Oct-1979"/>
    <x v="25"/>
    <n v="19798.05"/>
    <s v="tier - 1"/>
    <s v="tier - 1"/>
    <s v="R1024"/>
    <x v="1839"/>
    <x v="1839"/>
  </r>
  <r>
    <s v="Id1841"/>
    <s v="Ms."/>
    <s v="Megan"/>
    <s v="Lombardo"/>
    <n v="35.78"/>
    <n v="6.07"/>
    <s v="yes"/>
    <s v="No"/>
    <s v="NO"/>
    <s v="No"/>
    <n v="1"/>
    <x v="0"/>
    <s v="prediabetes"/>
    <s v="18-Oct-1997"/>
    <x v="6"/>
    <n v="19933.46"/>
    <s v="tier - 1"/>
    <s v="tier - 3"/>
    <s v="R1011"/>
    <x v="1840"/>
    <x v="1840"/>
  </r>
  <r>
    <s v="Id1842"/>
    <s v="Ms."/>
    <s v="Ruby J"/>
    <s v="Bode"/>
    <n v="34.96"/>
    <n v="5.63"/>
    <s v="No"/>
    <s v="No"/>
    <s v="NO"/>
    <s v="No"/>
    <n v="0"/>
    <x v="0"/>
    <s v="normal"/>
    <s v="9-Oct-1980"/>
    <x v="24"/>
    <n v="19964.75"/>
    <s v="tier - 1"/>
    <s v="tier - 2"/>
    <s v="R1024"/>
    <x v="1841"/>
    <x v="1841"/>
  </r>
  <r>
    <s v="Id1843"/>
    <s v="Mr."/>
    <s v="Bart"/>
    <s v="Johnson"/>
    <n v="38.39"/>
    <n v="6.05"/>
    <s v="No"/>
    <s v="No"/>
    <s v="NO"/>
    <s v="No"/>
    <n v="0"/>
    <x v="0"/>
    <s v="prediabetes"/>
    <s v="10-Aug-1966"/>
    <x v="37"/>
    <n v="19995.29"/>
    <s v="tier - 1"/>
    <s v="tier - 3"/>
    <s v="R1026"/>
    <x v="1842"/>
    <x v="1842"/>
  </r>
  <r>
    <s v="Id1844"/>
    <s v="Mr."/>
    <s v="Robert A."/>
    <s v="Norcross"/>
    <n v="33.82"/>
    <n v="4.6500000000000004"/>
    <s v="No"/>
    <s v="No"/>
    <s v="NO"/>
    <s v="No"/>
    <n v="0"/>
    <x v="0"/>
    <s v="normal"/>
    <s v="25-Jul-1988"/>
    <x v="15"/>
    <n v="20009.63"/>
    <s v="tier - 2"/>
    <s v="tier - 1"/>
    <s v="R1012"/>
    <x v="1843"/>
    <x v="1843"/>
  </r>
  <r>
    <s v="Id1845"/>
    <s v="Mr."/>
    <s v="Adam"/>
    <s v="Lazrus"/>
    <n v="27.835000000000001"/>
    <n v="5.37"/>
    <s v="No"/>
    <s v="No"/>
    <s v="NO"/>
    <s v="No"/>
    <n v="0"/>
    <x v="1"/>
    <s v="normal"/>
    <s v="6-Oct-1983"/>
    <x v="22"/>
    <n v="20149.32"/>
    <s v="tier - 2"/>
    <s v="tier - 1"/>
    <s v="R1016"/>
    <x v="1844"/>
    <x v="1844"/>
  </r>
  <r>
    <s v="Id1846"/>
    <s v="Mr."/>
    <s v="Yemane Adhane"/>
    <s v="Tsegay"/>
    <n v="33"/>
    <n v="5.39"/>
    <s v="No"/>
    <s v="No"/>
    <s v="NO"/>
    <s v="No"/>
    <n v="0"/>
    <x v="0"/>
    <s v="normal"/>
    <s v="9-Jul-2002"/>
    <x v="5"/>
    <n v="20167.34"/>
    <s v="tier - 3"/>
    <s v="tier - 3"/>
    <s v="R1011"/>
    <x v="1845"/>
    <x v="1845"/>
  </r>
  <r>
    <s v="Id1847"/>
    <s v="Mr."/>
    <s v="Jesse A."/>
    <s v="Schneider"/>
    <n v="26.885000000000002"/>
    <n v="5.86"/>
    <s v="No"/>
    <s v="No"/>
    <s v="NO"/>
    <s v="No"/>
    <n v="0"/>
    <x v="1"/>
    <s v="prediabetes"/>
    <s v="8-Jun-1994"/>
    <x v="1"/>
    <n v="20177.669999999998"/>
    <s v="tier - 2"/>
    <s v="tier - 1"/>
    <s v="R1011"/>
    <x v="1846"/>
    <x v="1846"/>
  </r>
  <r>
    <s v="Id1848"/>
    <s v="Mr."/>
    <s v="Bird"/>
    <s v="Loreto"/>
    <n v="29.26"/>
    <n v="4.4400000000000004"/>
    <s v="No"/>
    <s v="No"/>
    <s v="NO"/>
    <s v="No"/>
    <n v="0"/>
    <x v="1"/>
    <s v="normal"/>
    <s v="17-Oct-1987"/>
    <x v="17"/>
    <n v="20234.849999999999"/>
    <s v="tier - 2"/>
    <s v="tier - 3"/>
    <s v="R1012"/>
    <x v="1847"/>
    <x v="1847"/>
  </r>
  <r>
    <s v="Id1849"/>
    <s v="Mr."/>
    <s v="Patrick M."/>
    <s v="Callahan"/>
    <n v="26.98"/>
    <n v="4.41"/>
    <s v="No"/>
    <s v="No"/>
    <s v="NO"/>
    <s v="No"/>
    <n v="0"/>
    <x v="1"/>
    <s v="normal"/>
    <s v="22-Aug-1966"/>
    <x v="37"/>
    <n v="20253.84"/>
    <s v="tier - 2"/>
    <s v="tier - 3"/>
    <s v="R1012"/>
    <x v="1848"/>
    <x v="1848"/>
  </r>
  <r>
    <s v="Id1850"/>
    <s v="Mr."/>
    <s v="Kyle"/>
    <s v="Timko"/>
    <n v="32.11"/>
    <n v="5.19"/>
    <s v="No"/>
    <s v="Yes"/>
    <s v="NO"/>
    <s v="No"/>
    <n v="1"/>
    <x v="0"/>
    <s v="normal"/>
    <s v="7-Sep-1993"/>
    <x v="1"/>
    <n v="20277.810000000001"/>
    <s v="tier - 3"/>
    <s v="tier - 3"/>
    <s v="R1016"/>
    <x v="1849"/>
    <x v="1849"/>
  </r>
  <r>
    <s v="Id1851"/>
    <s v="Mr."/>
    <s v="Ryan"/>
    <s v="Achatz"/>
    <n v="31.73"/>
    <n v="5.16"/>
    <s v="No"/>
    <s v="Yes"/>
    <s v="NO"/>
    <s v="No"/>
    <n v="1"/>
    <x v="0"/>
    <s v="normal"/>
    <s v="17-Sep-1985"/>
    <x v="20"/>
    <n v="20296.86"/>
    <s v="tier - 3"/>
    <s v="tier - 1"/>
    <s v="R1024"/>
    <x v="1850"/>
    <x v="1850"/>
  </r>
  <r>
    <s v="Id1852"/>
    <s v="Mr."/>
    <s v="Yuri"/>
    <s v="Horwitz"/>
    <n v="22.515000000000001"/>
    <n v="4.24"/>
    <s v="No"/>
    <s v="No"/>
    <s v="NO"/>
    <s v="No"/>
    <n v="0"/>
    <x v="2"/>
    <s v="normal"/>
    <s v="2-Jul-1962"/>
    <x v="41"/>
    <n v="20354.5"/>
    <s v="tier - 3"/>
    <s v="tier - 2"/>
    <s v="R1026"/>
    <x v="1851"/>
    <x v="1851"/>
  </r>
  <r>
    <s v="Id1853"/>
    <s v="Mr."/>
    <s v="Ryan"/>
    <s v="Gordyan"/>
    <n v="25.9"/>
    <n v="5.45"/>
    <s v="No"/>
    <s v="No"/>
    <s v="NO"/>
    <s v="No"/>
    <n v="1"/>
    <x v="1"/>
    <s v="normal"/>
    <s v="12-Jul-1985"/>
    <x v="20"/>
    <n v="20420.599999999999"/>
    <s v="tier - 3"/>
    <s v="tier - 2"/>
    <s v="R1011"/>
    <x v="1852"/>
    <x v="1852"/>
  </r>
  <r>
    <s v="Id1854"/>
    <s v="Ms."/>
    <s v="Debbie"/>
    <s v="Hetherington"/>
    <n v="27.72"/>
    <n v="5.03"/>
    <s v="No"/>
    <s v="No"/>
    <s v="NO"/>
    <s v="yes"/>
    <n v="1"/>
    <x v="1"/>
    <s v="normal"/>
    <s v="18-Oct-1962"/>
    <x v="41"/>
    <n v="20446.849999999999"/>
    <s v="tier - 2"/>
    <s v="tier - 1"/>
    <s v="R1012"/>
    <x v="1853"/>
    <x v="1853"/>
  </r>
  <r>
    <s v="Id1855"/>
    <s v="Mr."/>
    <s v="Mark D"/>
    <s v="Thompson"/>
    <n v="31.5"/>
    <n v="9.6199999999999992"/>
    <s v="No"/>
    <s v="No"/>
    <s v="NO"/>
    <s v="yes"/>
    <n v="1"/>
    <x v="0"/>
    <s v="diabetes"/>
    <s v="13-Oct-1969"/>
    <x v="34"/>
    <n v="20463"/>
    <s v="tier - 2"/>
    <s v="tier - 2"/>
    <s v="R1013"/>
    <x v="1854"/>
    <x v="1854"/>
  </r>
  <r>
    <s v="Id1856"/>
    <s v="Mr."/>
    <s v="Christopher"/>
    <s v="Battoo"/>
    <n v="29.7"/>
    <n v="6.77"/>
    <s v="No"/>
    <s v="No"/>
    <s v="NO"/>
    <s v="yes"/>
    <n v="1"/>
    <x v="1"/>
    <s v="diabetes"/>
    <s v="9-Jul-1966"/>
    <x v="37"/>
    <n v="20568.32"/>
    <s v="tier - 3"/>
    <s v="tier - 2"/>
    <s v="R1012"/>
    <x v="1855"/>
    <x v="1855"/>
  </r>
  <r>
    <s v="Id1857"/>
    <s v="Ms."/>
    <s v="Daniell L"/>
    <s v="Barker"/>
    <n v="21.26"/>
    <n v="5.36"/>
    <s v="No"/>
    <s v="No"/>
    <s v="NO"/>
    <s v="yes"/>
    <n v="1"/>
    <x v="2"/>
    <s v="normal"/>
    <s v="17-Dec-1967"/>
    <x v="40"/>
    <n v="20630.28"/>
    <s v="tier - 2"/>
    <s v="tier - 3"/>
    <s v="R1011"/>
    <x v="1856"/>
    <x v="1856"/>
  </r>
  <r>
    <s v="Id1858"/>
    <s v="Mr."/>
    <s v="Janne"/>
    <s v="Saarnilehto"/>
    <n v="17.09"/>
    <n v="5.69"/>
    <s v="No"/>
    <s v="No"/>
    <s v="NO"/>
    <s v="No"/>
    <n v="0"/>
    <x v="3"/>
    <s v="normal"/>
    <s v="1-Aug-1965"/>
    <x v="39"/>
    <n v="20709.02"/>
    <s v="tier - 3"/>
    <s v="tier - 2"/>
    <s v="R1019"/>
    <x v="1857"/>
    <x v="1857"/>
  </r>
  <r>
    <s v="Id1859"/>
    <s v="Ms."/>
    <s v="Martina"/>
    <s v="Morton"/>
    <n v="24.3"/>
    <n v="4.9000000000000004"/>
    <s v="No"/>
    <s v="Yes"/>
    <s v="NO"/>
    <s v="yes"/>
    <n v="1"/>
    <x v="2"/>
    <s v="normal"/>
    <s v="14-Sep-1992"/>
    <x v="0"/>
    <n v="20745.990000000002"/>
    <s v="tier - 3"/>
    <s v="tier - 1"/>
    <s v="R1012"/>
    <x v="1858"/>
    <x v="1858"/>
  </r>
  <r>
    <s v="Id1860"/>
    <s v="Ms."/>
    <s v="Elizabeth L"/>
    <s v="Thomas"/>
    <n v="29.734999999999999"/>
    <n v="5.78"/>
    <s v="No"/>
    <s v="No"/>
    <s v="NO"/>
    <s v="No"/>
    <n v="0"/>
    <x v="1"/>
    <s v="prediabetes"/>
    <s v="4-Aug-1986"/>
    <x v="18"/>
    <n v="20773.63"/>
    <s v="tier - 2"/>
    <s v="tier - 3"/>
    <s v="R1017"/>
    <x v="1859"/>
    <x v="1859"/>
  </r>
  <r>
    <s v="Id1861"/>
    <s v="Ms."/>
    <s v="Stephanie C."/>
    <s v="Hillman"/>
    <n v="29.26"/>
    <n v="4.7"/>
    <s v="No"/>
    <s v="No"/>
    <s v="NO"/>
    <s v="No"/>
    <n v="0"/>
    <x v="1"/>
    <s v="normal"/>
    <s v="8-Sep-1967"/>
    <x v="40"/>
    <n v="20781.490000000002"/>
    <s v="tier - 2"/>
    <s v="tier - 3"/>
    <s v="R1013"/>
    <x v="1860"/>
    <x v="1860"/>
  </r>
  <r>
    <s v="Id1862"/>
    <s v="Ms."/>
    <s v="Katie"/>
    <s v="Edwards"/>
    <n v="33"/>
    <n v="6.28"/>
    <s v="No"/>
    <s v="No"/>
    <s v="NO"/>
    <s v="No"/>
    <n v="0"/>
    <x v="0"/>
    <s v="prediabetes"/>
    <s v="8-Dec-1975"/>
    <x v="31"/>
    <n v="20878.78"/>
    <s v="tier - 2"/>
    <s v="tier - 1"/>
    <s v="R1024"/>
    <x v="1861"/>
    <x v="1861"/>
  </r>
  <r>
    <s v="Id1863"/>
    <s v="Ms."/>
    <s v="Callie"/>
    <s v="Bartel"/>
    <n v="31.065000000000001"/>
    <n v="4.2300000000000004"/>
    <s v="No"/>
    <s v="No"/>
    <s v="NO"/>
    <s v="No"/>
    <n v="0"/>
    <x v="0"/>
    <s v="normal"/>
    <s v="19-Nov-1964"/>
    <x v="38"/>
    <n v="20893.060000000001"/>
    <s v="tier - 2"/>
    <s v="tier - 3"/>
    <s v="R1012"/>
    <x v="1862"/>
    <x v="1862"/>
  </r>
  <r>
    <s v="Id1864"/>
    <s v="Ms."/>
    <s v="Inna"/>
    <s v="Potekhina"/>
    <n v="26.51"/>
    <n v="6.17"/>
    <s v="No"/>
    <s v="No"/>
    <s v="NO"/>
    <s v="No"/>
    <n v="0"/>
    <x v="1"/>
    <s v="prediabetes"/>
    <s v="27-Nov-1987"/>
    <x v="17"/>
    <n v="20984.09"/>
    <s v="tier - 2"/>
    <s v="tier - 2"/>
    <s v="R1015"/>
    <x v="1863"/>
    <x v="1863"/>
  </r>
  <r>
    <s v="Id1865"/>
    <s v="Ms."/>
    <s v="Mary K."/>
    <s v="Kelly"/>
    <n v="28.88"/>
    <n v="4.96"/>
    <s v="No"/>
    <s v="No"/>
    <s v="NO"/>
    <s v="No"/>
    <n v="0"/>
    <x v="1"/>
    <s v="normal"/>
    <s v="2-Jul-1983"/>
    <x v="22"/>
    <n v="21082.16"/>
    <s v="tier - 3"/>
    <s v="tier - 2"/>
    <s v="R1011"/>
    <x v="1864"/>
    <x v="1864"/>
  </r>
  <r>
    <s v="Id1866"/>
    <s v="Mr."/>
    <s v="Samuel M."/>
    <s v="Lapp"/>
    <n v="35.814999999999998"/>
    <n v="5.1100000000000003"/>
    <s v="No"/>
    <s v="No"/>
    <s v="NO"/>
    <s v="yes"/>
    <n v="1"/>
    <x v="0"/>
    <s v="normal"/>
    <s v="23-Nov-1977"/>
    <x v="26"/>
    <n v="21098.55"/>
    <s v="tier - 3"/>
    <s v="tier - 3"/>
    <s v="R1012"/>
    <x v="1865"/>
    <x v="1865"/>
  </r>
  <r>
    <s v="Id1867"/>
    <s v="Ms."/>
    <s v="Kimberly"/>
    <s v="Burke"/>
    <n v="21.28"/>
    <n v="4.05"/>
    <s v="yes"/>
    <s v="No"/>
    <s v="NO"/>
    <s v="No"/>
    <n v="1"/>
    <x v="2"/>
    <s v="normal"/>
    <s v="26-Aug-1969"/>
    <x v="34"/>
    <n v="21195.82"/>
    <s v="tier - 3"/>
    <s v="tier - 1"/>
    <s v="R1013"/>
    <x v="1866"/>
    <x v="1866"/>
  </r>
  <r>
    <s v="Id1868"/>
    <s v="Mr."/>
    <s v="Tom J."/>
    <s v="Barry"/>
    <n v="33.81"/>
    <n v="6.49"/>
    <s v="No"/>
    <s v="Yes"/>
    <s v="NO"/>
    <s v="No"/>
    <n v="1"/>
    <x v="0"/>
    <s v="diabetes"/>
    <s v="14-Oct-1974"/>
    <x v="28"/>
    <n v="21223.68"/>
    <s v="tier - 3"/>
    <s v="tier - 2"/>
    <s v="R1013"/>
    <x v="1867"/>
    <x v="1867"/>
  </r>
  <r>
    <s v="Id1869"/>
    <s v="Mr."/>
    <s v="Zachary"/>
    <s v="McCormick"/>
    <n v="44.22"/>
    <n v="4.1900000000000004"/>
    <s v="No"/>
    <s v="No"/>
    <s v="NO"/>
    <s v="No"/>
    <n v="1"/>
    <x v="0"/>
    <s v="normal"/>
    <s v="3-Sep-1974"/>
    <x v="28"/>
    <n v="21232.18"/>
    <s v="tier - 3"/>
    <s v="tier - 2"/>
    <s v="R1011"/>
    <x v="1868"/>
    <x v="1868"/>
  </r>
  <r>
    <s v="Id1870"/>
    <s v="Mr."/>
    <s v="Dane"/>
    <s v="McElroy"/>
    <n v="15.46"/>
    <n v="4.99"/>
    <s v="No"/>
    <s v="Yes"/>
    <s v="NO"/>
    <s v="yes"/>
    <n v="1"/>
    <x v="3"/>
    <s v="normal"/>
    <s v="10-Dec-1980"/>
    <x v="24"/>
    <n v="21259.38"/>
    <s v="tier - 3"/>
    <s v="tier - 3"/>
    <s v="R1019"/>
    <x v="1869"/>
    <x v="1869"/>
  </r>
  <r>
    <s v="Id1871"/>
    <s v="Mr."/>
    <s v="Dougie J"/>
    <s v="Coffed"/>
    <n v="30.3"/>
    <n v="4.7699999999999996"/>
    <s v="No"/>
    <s v="No"/>
    <s v="NO"/>
    <s v="yes"/>
    <n v="1"/>
    <x v="0"/>
    <s v="normal"/>
    <s v="4-Aug-2004"/>
    <x v="9"/>
    <n v="21344.85"/>
    <s v="tier - 3"/>
    <s v="tier - 1"/>
    <s v="R1024"/>
    <x v="1870"/>
    <x v="1870"/>
  </r>
  <r>
    <s v="Id1872"/>
    <s v="Mr."/>
    <s v="Jeremiah H"/>
    <s v="Estes"/>
    <n v="16.670000000000002"/>
    <n v="5.46"/>
    <s v="No"/>
    <s v="No"/>
    <s v="NO"/>
    <s v="No"/>
    <n v="0"/>
    <x v="3"/>
    <s v="normal"/>
    <s v="4-Sep-1980"/>
    <x v="24"/>
    <n v="21348.71"/>
    <s v="tier - 2"/>
    <s v="tier - 1"/>
    <s v="R1012"/>
    <x v="1871"/>
    <x v="1871"/>
  </r>
  <r>
    <s v="Id1873"/>
    <s v="Mr."/>
    <s v="Ashley J."/>
    <s v="Miles"/>
    <n v="28.594999999999999"/>
    <n v="5.43"/>
    <s v="No"/>
    <s v="No"/>
    <s v="NO"/>
    <s v="No"/>
    <n v="0"/>
    <x v="1"/>
    <s v="normal"/>
    <s v="21-Nov-1990"/>
    <x v="16"/>
    <n v="21472.48"/>
    <s v="tier - 2"/>
    <s v="tier - 2"/>
    <s v="R1012"/>
    <x v="1872"/>
    <x v="1872"/>
  </r>
  <r>
    <s v="Id1874"/>
    <s v="Mr."/>
    <s v="Turner J."/>
    <s v="Zamore"/>
    <n v="25.934999999999999"/>
    <n v="4.29"/>
    <s v="No"/>
    <s v="No"/>
    <s v="NO"/>
    <s v="No"/>
    <n v="0"/>
    <x v="1"/>
    <s v="normal"/>
    <s v="12-Jun-1999"/>
    <x v="7"/>
    <n v="21595.38"/>
    <s v="tier - 2"/>
    <s v="tier - 3"/>
    <s v="R1012"/>
    <x v="1873"/>
    <x v="1873"/>
  </r>
  <r>
    <s v="Id1875"/>
    <s v="Mr."/>
    <s v="Roger"/>
    <s v="Donaghy"/>
    <n v="27.645"/>
    <n v="5.25"/>
    <s v="No"/>
    <s v="No"/>
    <s v="NO"/>
    <s v="No"/>
    <n v="1"/>
    <x v="1"/>
    <s v="normal"/>
    <s v="25-Dec-1983"/>
    <x v="22"/>
    <n v="21659.93"/>
    <s v="tier - 3"/>
    <s v="tier - 3"/>
    <s v="R1024"/>
    <x v="1874"/>
    <x v="1874"/>
  </r>
  <r>
    <s v="Id1876"/>
    <s v="Ms."/>
    <s v="Pamela"/>
    <s v="Kennedy"/>
    <n v="30.1"/>
    <n v="4.04"/>
    <s v="No"/>
    <s v="No"/>
    <s v="NO"/>
    <s v="No"/>
    <n v="1"/>
    <x v="0"/>
    <s v="normal"/>
    <s v="16-Nov-1962"/>
    <x v="41"/>
    <n v="21661.16"/>
    <s v="tier - 2"/>
    <s v="tier - 2"/>
    <s v="R1012"/>
    <x v="1875"/>
    <x v="1875"/>
  </r>
  <r>
    <s v="Id1877"/>
    <s v="Ms."/>
    <s v="Allison M."/>
    <s v="Fiorini"/>
    <n v="26.79"/>
    <n v="5"/>
    <s v="No"/>
    <s v="Yes"/>
    <s v="NO"/>
    <s v="yes"/>
    <n v="1"/>
    <x v="1"/>
    <s v="normal"/>
    <s v="18-Jul-1976"/>
    <x v="35"/>
    <n v="21677.279999999999"/>
    <s v="tier - 3"/>
    <s v="tier - 1"/>
    <s v="R1012"/>
    <x v="1876"/>
    <x v="1876"/>
  </r>
  <r>
    <s v="Id1878"/>
    <s v="Mrs"/>
    <s v=".  Katherine H."/>
    <s v="Alexander"/>
    <n v="27.1"/>
    <n v="4.01"/>
    <s v="No"/>
    <s v="No"/>
    <s v="NO"/>
    <s v="yes"/>
    <n v="1"/>
    <x v="1"/>
    <s v="normal"/>
    <s v="20-Sep-1979"/>
    <x v="25"/>
    <n v="21771.34"/>
    <s v="tier - 3"/>
    <s v="tier - 1"/>
    <s v="R1024"/>
    <x v="1877"/>
    <x v="1877"/>
  </r>
  <r>
    <s v="Id1879"/>
    <s v="Ms."/>
    <s v="Robin"/>
    <s v="Watkins"/>
    <n v="24.31"/>
    <n v="5.4"/>
    <s v="No"/>
    <s v="No"/>
    <s v="NO"/>
    <s v="No"/>
    <n v="0"/>
    <x v="2"/>
    <s v="normal"/>
    <s v="28-Sep-1979"/>
    <x v="25"/>
    <n v="21774.32"/>
    <s v="tier - 3"/>
    <s v="tier - 2"/>
    <s v="R1012"/>
    <x v="1878"/>
    <x v="1878"/>
  </r>
  <r>
    <s v="Id1880"/>
    <s v="Ms."/>
    <s v="Terri"/>
    <s v="Cassel"/>
    <n v="15.53"/>
    <n v="5.81"/>
    <s v="No"/>
    <s v="No"/>
    <s v="NO"/>
    <s v="No"/>
    <n v="1"/>
    <x v="3"/>
    <s v="prediabetes"/>
    <s v="27-Aug-1963"/>
    <x v="42"/>
    <n v="21797"/>
    <s v="tier - 3"/>
    <s v="tier - 1"/>
    <s v="R1011"/>
    <x v="1879"/>
    <x v="1879"/>
  </r>
  <r>
    <s v="Id1881"/>
    <s v="Mr."/>
    <s v="Eddie"/>
    <s v="Ferguson"/>
    <n v="30.7"/>
    <n v="5.82"/>
    <s v="No"/>
    <s v="No"/>
    <s v="NO"/>
    <s v="No"/>
    <n v="1"/>
    <x v="0"/>
    <s v="prediabetes"/>
    <s v="17-Aug-1979"/>
    <x v="25"/>
    <n v="21880.82"/>
    <s v="tier - 3"/>
    <s v="tier - 1"/>
    <s v="R1012"/>
    <x v="1880"/>
    <x v="1880"/>
  </r>
  <r>
    <s v="Id1882"/>
    <s v="Ms."/>
    <s v="Pamela"/>
    <s v="O'Sullivan"/>
    <n v="33.33"/>
    <n v="4.82"/>
    <s v="No"/>
    <s v="No"/>
    <s v="NO"/>
    <s v="No"/>
    <n v="1"/>
    <x v="0"/>
    <s v="normal"/>
    <s v="28-Sep-2003"/>
    <x v="12"/>
    <n v="21882.400000000001"/>
    <s v="tier - 2"/>
    <s v="tier - 1"/>
    <s v="R1011"/>
    <x v="1881"/>
    <x v="1881"/>
  </r>
  <r>
    <s v="Id1883"/>
    <s v="Ms."/>
    <s v="Joyce"/>
    <s v="Chepkirui"/>
    <n v="32.4"/>
    <n v="5.08"/>
    <s v="No"/>
    <s v="No"/>
    <s v="NO"/>
    <s v="No"/>
    <n v="1"/>
    <x v="0"/>
    <s v="normal"/>
    <s v="19-Dec-1975"/>
    <x v="31"/>
    <n v="21978.68"/>
    <s v="tier - 3"/>
    <s v="tier - 3"/>
    <s v="R1013"/>
    <x v="1882"/>
    <x v="1882"/>
  </r>
  <r>
    <s v="Id1884"/>
    <s v="Ms."/>
    <s v="Alison W."/>
    <s v="Gurney"/>
    <n v="27.93"/>
    <n v="5.59"/>
    <s v="No"/>
    <s v="No"/>
    <s v="NO"/>
    <s v="No"/>
    <n v="1"/>
    <x v="1"/>
    <s v="normal"/>
    <s v="14-Oct-1989"/>
    <x v="13"/>
    <n v="21984.47"/>
    <s v="tier - 3"/>
    <s v="tier - 1"/>
    <s v="R1012"/>
    <x v="1883"/>
    <x v="1883"/>
  </r>
  <r>
    <s v="Id1885"/>
    <s v="Ms."/>
    <s v="Tammara C"/>
    <s v="Francis"/>
    <n v="21.754999999999999"/>
    <n v="5.12"/>
    <s v="No"/>
    <s v="No"/>
    <s v="NO"/>
    <s v="No"/>
    <n v="0"/>
    <x v="2"/>
    <s v="normal"/>
    <s v="28-Aug-2001"/>
    <x v="3"/>
    <n v="22097.62"/>
    <s v="tier - 3"/>
    <s v="tier - 1"/>
    <s v="R1011"/>
    <x v="1884"/>
    <x v="1884"/>
  </r>
  <r>
    <s v="Id1886"/>
    <s v="Ms."/>
    <s v="Dorota"/>
    <s v="Gruca"/>
    <n v="25.934999999999999"/>
    <n v="4.95"/>
    <s v="No"/>
    <s v="No"/>
    <s v="NO"/>
    <s v="No"/>
    <n v="0"/>
    <x v="1"/>
    <s v="normal"/>
    <s v="12-Sep-1980"/>
    <x v="24"/>
    <n v="22144.03"/>
    <s v="tier - 2"/>
    <s v="tier - 2"/>
    <s v="R1011"/>
    <x v="1885"/>
    <x v="1885"/>
  </r>
  <r>
    <s v="Id1887"/>
    <s v="Mr."/>
    <s v="Jose Norberto Sr."/>
    <s v="Rojas Alvarez"/>
    <n v="31.5"/>
    <n v="6.16"/>
    <s v="No"/>
    <s v="No"/>
    <s v="NO"/>
    <s v="No"/>
    <n v="0"/>
    <x v="0"/>
    <s v="prediabetes"/>
    <s v="24-Aug-1965"/>
    <x v="39"/>
    <n v="22192.44"/>
    <s v="tier - 3"/>
    <s v="tier - 1"/>
    <s v="R1013"/>
    <x v="1886"/>
    <x v="1886"/>
  </r>
  <r>
    <s v="Id1888"/>
    <s v="Mr."/>
    <s v="Peter"/>
    <s v="Denton"/>
    <n v="30.03"/>
    <n v="6.41"/>
    <s v="No"/>
    <s v="No"/>
    <s v="NO"/>
    <s v="No"/>
    <n v="0"/>
    <x v="0"/>
    <s v="diabetes"/>
    <s v="16-Jun-1971"/>
    <x v="32"/>
    <n v="22218.11"/>
    <s v="tier - 2"/>
    <s v="tier - 3"/>
    <s v="R1013"/>
    <x v="1887"/>
    <x v="1887"/>
  </r>
  <r>
    <s v="Id1889"/>
    <s v="Mr."/>
    <s v="Bryant"/>
    <s v="Mason"/>
    <n v="33.479999999999997"/>
    <n v="8.94"/>
    <s v="No"/>
    <s v="No"/>
    <s v="NO"/>
    <s v="No"/>
    <n v="0"/>
    <x v="0"/>
    <s v="diabetes"/>
    <s v="27-Dec-1982"/>
    <x v="23"/>
    <n v="22331.57"/>
    <s v="tier - 2"/>
    <s v="tier - 3"/>
    <s v="R1024"/>
    <x v="1888"/>
    <x v="1888"/>
  </r>
  <r>
    <s v="Id1890"/>
    <s v="Ms."/>
    <s v="Christina"/>
    <s v="Trout"/>
    <n v="16.510000000000002"/>
    <n v="4.42"/>
    <s v="No"/>
    <s v="Yes"/>
    <s v="NO"/>
    <s v="yes"/>
    <n v="1"/>
    <x v="3"/>
    <s v="normal"/>
    <s v="26-Aug-1999"/>
    <x v="7"/>
    <n v="22395.74"/>
    <s v="tier - 3"/>
    <s v="tier - 2"/>
    <s v="R1024"/>
    <x v="1889"/>
    <x v="1889"/>
  </r>
  <r>
    <s v="Id1891"/>
    <s v="Mr."/>
    <s v="John"/>
    <s v="Gilbert"/>
    <n v="33.155000000000001"/>
    <n v="5.3"/>
    <s v="No"/>
    <s v="No"/>
    <s v="NO"/>
    <s v="yes"/>
    <n v="1"/>
    <x v="0"/>
    <s v="normal"/>
    <s v="18-Aug-1966"/>
    <x v="37"/>
    <n v="22412.65"/>
    <s v="tier - 3"/>
    <s v="tier - 3"/>
    <s v="R1014"/>
    <x v="1890"/>
    <x v="1890"/>
  </r>
  <r>
    <s v="Id1892"/>
    <s v="Mr."/>
    <s v="Eduardo"/>
    <s v="Chong"/>
    <n v="37.29"/>
    <n v="4.6399999999999997"/>
    <s v="No"/>
    <s v="Yes"/>
    <s v="NO"/>
    <s v="No"/>
    <n v="1"/>
    <x v="0"/>
    <s v="normal"/>
    <s v="21-Dec-1983"/>
    <x v="22"/>
    <n v="22462.04"/>
    <s v="tier - 3"/>
    <s v="tier - 1"/>
    <s v="R1019"/>
    <x v="1891"/>
    <x v="1891"/>
  </r>
  <r>
    <s v="Id1893"/>
    <s v="Ms."/>
    <s v="Laura M."/>
    <s v="Henry"/>
    <n v="20.23"/>
    <n v="6.16"/>
    <s v="No"/>
    <s v="No"/>
    <s v="NO"/>
    <s v="yes"/>
    <n v="1"/>
    <x v="2"/>
    <s v="prediabetes"/>
    <s v="14-Nov-1979"/>
    <x v="25"/>
    <n v="22478.6"/>
    <s v="tier - 3"/>
    <s v="tier - 2"/>
    <s v="R1011"/>
    <x v="1892"/>
    <x v="1892"/>
  </r>
  <r>
    <s v="Id1894"/>
    <s v="Mr."/>
    <s v="Charlie"/>
    <s v="Brenneman"/>
    <n v="28.975000000000001"/>
    <n v="4.12"/>
    <s v="No"/>
    <s v="Yes"/>
    <s v="NO"/>
    <s v="No"/>
    <n v="1"/>
    <x v="1"/>
    <s v="normal"/>
    <s v="25-Jul-2003"/>
    <x v="12"/>
    <n v="22493.66"/>
    <s v="tier - 2"/>
    <s v="tier - 1"/>
    <s v="R1012"/>
    <x v="1893"/>
    <x v="1893"/>
  </r>
  <r>
    <s v="Id1895"/>
    <s v="Ms."/>
    <s v="Melissa D."/>
    <s v="Kemp"/>
    <n v="16.420000000000002"/>
    <n v="5.77"/>
    <s v="No"/>
    <s v="Yes"/>
    <s v="NO"/>
    <s v="yes"/>
    <n v="1"/>
    <x v="3"/>
    <s v="prediabetes"/>
    <s v="9-Nov-1970"/>
    <x v="33"/>
    <n v="23045.57"/>
    <s v="tier - 2"/>
    <s v="tier - 2"/>
    <s v="R1024"/>
    <x v="1894"/>
    <x v="1894"/>
  </r>
  <r>
    <s v="Id1896"/>
    <s v="Mr."/>
    <s v="Dan C. Jr."/>
    <s v="Wilson"/>
    <n v="17.559999999999999"/>
    <n v="6.2"/>
    <s v="No"/>
    <s v="No"/>
    <s v="NO"/>
    <s v="No"/>
    <n v="1"/>
    <x v="3"/>
    <s v="prediabetes"/>
    <s v="9-Sep-1975"/>
    <x v="31"/>
    <n v="23065.42"/>
    <s v="tier - 2"/>
    <s v="tier - 2"/>
    <s v="R1013"/>
    <x v="1895"/>
    <x v="1895"/>
  </r>
  <r>
    <s v="Id1897"/>
    <s v="Mr."/>
    <s v="Matthew"/>
    <s v="Hillyard"/>
    <n v="24.13"/>
    <n v="4.3899999999999997"/>
    <s v="No"/>
    <s v="No"/>
    <s v="NO"/>
    <s v="No"/>
    <n v="1"/>
    <x v="2"/>
    <s v="normal"/>
    <s v="14-Dec-2003"/>
    <x v="12"/>
    <n v="23082.959999999999"/>
    <s v="tier - 2"/>
    <s v="tier - 2"/>
    <s v="R1011"/>
    <x v="1896"/>
    <x v="1896"/>
  </r>
  <r>
    <s v="Id1898"/>
    <s v="Mr."/>
    <s v="Wesley C."/>
    <s v="Turner"/>
    <n v="19.95"/>
    <n v="5.13"/>
    <s v="yes"/>
    <s v="No"/>
    <s v="NO"/>
    <s v="No"/>
    <n v="2"/>
    <x v="2"/>
    <s v="normal"/>
    <s v="7-Aug-1997"/>
    <x v="6"/>
    <n v="23241.47"/>
    <s v="tier - 2"/>
    <s v="tier - 3"/>
    <s v="R1018"/>
    <x v="1897"/>
    <x v="1897"/>
  </r>
  <r>
    <s v="Id1899"/>
    <s v="Mr."/>
    <s v="Christopher"/>
    <s v="Benestad"/>
    <n v="21.24"/>
    <n v="4.49"/>
    <s v="No"/>
    <s v="No"/>
    <s v="NO"/>
    <s v="No"/>
    <n v="0"/>
    <x v="2"/>
    <s v="normal"/>
    <s v="14-Nov-1969"/>
    <x v="34"/>
    <n v="23244.79"/>
    <s v="tier - 2"/>
    <s v="tier - 3"/>
    <s v="R1013"/>
    <x v="1898"/>
    <x v="1898"/>
  </r>
  <r>
    <s v="Id1900"/>
    <s v="Ms."/>
    <s v="Jessica"/>
    <s v="Gonzales"/>
    <n v="44.22"/>
    <n v="6.35"/>
    <s v="No"/>
    <s v="No"/>
    <s v="NO"/>
    <s v="No"/>
    <n v="0"/>
    <x v="0"/>
    <s v="prediabetes"/>
    <s v="3-Oct-1994"/>
    <x v="11"/>
    <n v="23288.93"/>
    <s v="tier - 2"/>
    <s v="tier - 3"/>
    <s v="R1024"/>
    <x v="1899"/>
    <x v="1899"/>
  </r>
  <r>
    <s v="Id1901"/>
    <s v="Ms."/>
    <s v="Christin"/>
    <s v="Newman"/>
    <n v="41.1"/>
    <n v="5.79"/>
    <s v="No"/>
    <s v="No"/>
    <s v="NO"/>
    <s v="No"/>
    <n v="0"/>
    <x v="0"/>
    <s v="prediabetes"/>
    <s v="22-Oct-1973"/>
    <x v="29"/>
    <n v="23306.55"/>
    <s v="tier - 2"/>
    <s v="tier - 2"/>
    <s v="R1011"/>
    <x v="1900"/>
    <x v="1900"/>
  </r>
  <r>
    <s v="Id1902"/>
    <s v="Ms."/>
    <s v="Sara"/>
    <s v="Sayre"/>
    <n v="34.200000000000003"/>
    <n v="4.78"/>
    <s v="No"/>
    <s v="No"/>
    <s v="NO"/>
    <s v="yes"/>
    <n v="0"/>
    <x v="0"/>
    <s v="normal"/>
    <s v="13-Nov-1975"/>
    <x v="31"/>
    <n v="23401.31"/>
    <s v="tier - 2"/>
    <s v="tier - 3"/>
    <s v="R1024"/>
    <x v="1901"/>
    <x v="1901"/>
  </r>
  <r>
    <s v="Id1903"/>
    <s v="Ms."/>
    <s v="Elizabeth"/>
    <s v="Panke"/>
    <n v="29.92"/>
    <n v="6.02"/>
    <s v="No"/>
    <s v="No"/>
    <s v="NO"/>
    <s v="yes"/>
    <n v="0"/>
    <x v="0"/>
    <s v="prediabetes"/>
    <s v="26-Aug-1983"/>
    <x v="22"/>
    <n v="23563.02"/>
    <s v="tier - 2"/>
    <s v="tier - 2"/>
    <s v="R1013"/>
    <x v="1902"/>
    <x v="1902"/>
  </r>
  <r>
    <s v="Id1904"/>
    <s v="Ms."/>
    <s v="Margaret P."/>
    <s v="Brennan"/>
    <n v="28.93"/>
    <n v="4.4400000000000004"/>
    <s v="No"/>
    <s v="No"/>
    <s v="NO"/>
    <s v="No"/>
    <n v="0"/>
    <x v="1"/>
    <s v="normal"/>
    <s v="2-Jun-1974"/>
    <x v="29"/>
    <n v="23568.27"/>
    <s v="tier - 2"/>
    <s v="tier - 2"/>
    <s v="R1011"/>
    <x v="1903"/>
    <x v="1903"/>
  </r>
  <r>
    <s v="Id1905"/>
    <s v="Ms."/>
    <s v="Tiffany K"/>
    <s v="Ngo"/>
    <n v="31.254999999999999"/>
    <n v="5.84"/>
    <s v="No"/>
    <s v="No"/>
    <s v="NO"/>
    <s v="yes"/>
    <n v="1"/>
    <x v="0"/>
    <s v="prediabetes"/>
    <s v="27-Jun-1973"/>
    <x v="29"/>
    <n v="23807.24"/>
    <s v="tier - 2"/>
    <s v="tier - 3"/>
    <s v="R1012"/>
    <x v="1904"/>
    <x v="1904"/>
  </r>
  <r>
    <s v="Id1906"/>
    <s v="Mr."/>
    <s v="David M."/>
    <s v="Guerdan"/>
    <n v="29.83"/>
    <n v="5.39"/>
    <s v="No"/>
    <s v="No"/>
    <s v="NO"/>
    <s v="No"/>
    <n v="0"/>
    <x v="1"/>
    <s v="normal"/>
    <s v="8-Aug-1970"/>
    <x v="33"/>
    <n v="23887.66"/>
    <s v="tier - 2"/>
    <s v="tier - 3"/>
    <s v="R1012"/>
    <x v="1905"/>
    <x v="1905"/>
  </r>
  <r>
    <s v="Id1907"/>
    <s v="Ms."/>
    <s v="Christine E"/>
    <s v="Shaw"/>
    <n v="29.59"/>
    <n v="6.16"/>
    <s v="No"/>
    <s v="Yes"/>
    <s v="NO"/>
    <s v="No"/>
    <n v="1"/>
    <x v="1"/>
    <s v="prediabetes"/>
    <s v="10-Jul-1971"/>
    <x v="32"/>
    <n v="23967.38"/>
    <s v="tier - 2"/>
    <s v="tier - 2"/>
    <s v="R1012"/>
    <x v="1906"/>
    <x v="1906"/>
  </r>
  <r>
    <s v="Id1908"/>
    <s v="Ms."/>
    <s v="Donna"/>
    <s v="Mills-Honarvar"/>
    <n v="31.16"/>
    <n v="4.49"/>
    <s v="No"/>
    <s v="Yes"/>
    <s v="NO"/>
    <s v="No"/>
    <n v="1"/>
    <x v="0"/>
    <s v="normal"/>
    <s v="30-Dec-2003"/>
    <x v="12"/>
    <n v="24059.68"/>
    <s v="tier - 2"/>
    <s v="tier - 2"/>
    <s v="R1012"/>
    <x v="1907"/>
    <x v="1907"/>
  </r>
  <r>
    <s v="Id1909"/>
    <s v="Mr."/>
    <s v="Rod"/>
    <s v="Farvard"/>
    <n v="34.21"/>
    <n v="4.4800000000000004"/>
    <s v="No"/>
    <s v="No"/>
    <s v="NO"/>
    <s v="yes"/>
    <n v="1"/>
    <x v="0"/>
    <s v="normal"/>
    <s v="13-Jun-1973"/>
    <x v="29"/>
    <n v="24106.91"/>
    <s v="tier - 2"/>
    <s v="tier - 2"/>
    <s v="R1024"/>
    <x v="1908"/>
    <x v="1908"/>
  </r>
  <r>
    <s v="Id1910"/>
    <s v="Mr."/>
    <s v="Joe"/>
    <s v="Kelly"/>
    <n v="34.86"/>
    <n v="10.97"/>
    <s v="No"/>
    <s v="No"/>
    <s v="NO"/>
    <s v="No"/>
    <n v="0"/>
    <x v="0"/>
    <s v="diabetes"/>
    <s v="10-Sep-1974"/>
    <x v="28"/>
    <n v="24180.93"/>
    <s v="tier - 2"/>
    <s v="tier - 1"/>
    <s v="R1013"/>
    <x v="1909"/>
    <x v="1909"/>
  </r>
  <r>
    <s v="Id1911"/>
    <s v="Ms."/>
    <s v="Kayleigh"/>
    <s v="Skinner"/>
    <n v="34.58"/>
    <n v="5.14"/>
    <s v="yes"/>
    <s v="No"/>
    <s v="NO"/>
    <s v="No"/>
    <n v="2"/>
    <x v="0"/>
    <s v="normal"/>
    <s v="16-Dec-1964"/>
    <x v="38"/>
    <n v="24227.34"/>
    <s v="tier - 2"/>
    <s v="tier - 1"/>
    <s v="R1013"/>
    <x v="1910"/>
    <x v="1910"/>
  </r>
  <r>
    <s v="Id1912"/>
    <s v="Mr."/>
    <s v="Lorcan A."/>
    <s v="Murphy"/>
    <n v="17.940000000000001"/>
    <n v="5.17"/>
    <s v="No"/>
    <s v="No"/>
    <s v="NO"/>
    <s v="yes"/>
    <n v="0"/>
    <x v="3"/>
    <s v="normal"/>
    <s v="3-Aug-2004"/>
    <x v="9"/>
    <n v="24294.02"/>
    <s v="tier - 2"/>
    <s v="tier - 1"/>
    <s v="R1011"/>
    <x v="1911"/>
    <x v="1911"/>
  </r>
  <r>
    <s v="Id1913"/>
    <s v="Mr."/>
    <s v="Billy"/>
    <s v="Shue"/>
    <n v="26.8"/>
    <n v="6.18"/>
    <s v="No"/>
    <s v="Yes"/>
    <s v="NO"/>
    <s v="yes"/>
    <n v="1"/>
    <x v="1"/>
    <s v="prediabetes"/>
    <s v="7-Oct-1999"/>
    <x v="7"/>
    <n v="24387.74"/>
    <s v="tier - 2"/>
    <s v="tier - 1"/>
    <s v="R1011"/>
    <x v="1912"/>
    <x v="1912"/>
  </r>
  <r>
    <s v="Id1914"/>
    <s v="Mr."/>
    <s v="Paul M."/>
    <s v="Reilly"/>
    <n v="17.690000000000001"/>
    <n v="9.07"/>
    <s v="No"/>
    <s v="No"/>
    <s v="NO"/>
    <s v="yes"/>
    <n v="0"/>
    <x v="3"/>
    <s v="diabetes"/>
    <s v="30-Nov-1970"/>
    <x v="33"/>
    <n v="24393.62"/>
    <s v="tier - 2"/>
    <s v="tier - 3"/>
    <s v="R1012"/>
    <x v="1913"/>
    <x v="1913"/>
  </r>
  <r>
    <s v="Id1915"/>
    <s v="Ms."/>
    <s v="Brenda M."/>
    <s v="Blinn"/>
    <n v="25.77"/>
    <n v="4.43"/>
    <s v="No"/>
    <s v="Yes"/>
    <s v="NO"/>
    <s v="No"/>
    <n v="1"/>
    <x v="1"/>
    <s v="normal"/>
    <s v="6-Jul-1968"/>
    <x v="36"/>
    <n v="24476.48"/>
    <s v="tier - 2"/>
    <s v="tier - 2"/>
    <s v="R1012"/>
    <x v="1914"/>
    <x v="1914"/>
  </r>
  <r>
    <s v="Id1916"/>
    <s v="Mr."/>
    <s v="Jeff H"/>
    <s v="Duyn"/>
    <n v="34.46"/>
    <n v="4.17"/>
    <s v="yes"/>
    <s v="No"/>
    <s v="NO"/>
    <s v="No"/>
    <n v="1"/>
    <x v="0"/>
    <s v="normal"/>
    <s v="21-Oct-1961"/>
    <x v="43"/>
    <n v="24513.09"/>
    <s v="tier - 2"/>
    <s v="tier - 2"/>
    <s v="R1013"/>
    <x v="1915"/>
    <x v="1915"/>
  </r>
  <r>
    <s v="Id1917"/>
    <s v="Mr."/>
    <s v="Michael"/>
    <s v="Wardian"/>
    <n v="30.875"/>
    <n v="4.95"/>
    <s v="No"/>
    <s v="No"/>
    <s v="NO"/>
    <s v="yes"/>
    <n v="0"/>
    <x v="0"/>
    <s v="normal"/>
    <s v="14-Sep-1972"/>
    <x v="30"/>
    <n v="24520.26"/>
    <s v="tier - 2"/>
    <s v="tier - 3"/>
    <s v="R1011"/>
    <x v="1916"/>
    <x v="1916"/>
  </r>
  <r>
    <s v="Id1918"/>
    <s v="Mr."/>
    <s v="Jan"/>
    <s v="Heuninck"/>
    <n v="39.49"/>
    <n v="5.13"/>
    <s v="No"/>
    <s v="No"/>
    <s v="NO"/>
    <s v="No"/>
    <n v="0"/>
    <x v="0"/>
    <s v="normal"/>
    <s v="13-Jun-1975"/>
    <x v="31"/>
    <n v="24535.7"/>
    <s v="tier - 2"/>
    <s v="tier - 2"/>
    <s v="R1012"/>
    <x v="1917"/>
    <x v="1917"/>
  </r>
  <r>
    <s v="Id1919"/>
    <s v="Mr."/>
    <s v="Bernard"/>
    <s v="Kipyego"/>
    <n v="28.88"/>
    <n v="4.0999999999999996"/>
    <s v="No"/>
    <s v="No"/>
    <s v="NO"/>
    <s v="No"/>
    <n v="0"/>
    <x v="1"/>
    <s v="normal"/>
    <s v="12-Oct-1976"/>
    <x v="35"/>
    <n v="24603.05"/>
    <s v="tier - 2"/>
    <s v="tier - 2"/>
    <s v="R1011"/>
    <x v="1918"/>
    <x v="1918"/>
  </r>
  <r>
    <s v="Id1920"/>
    <s v="Mr."/>
    <s v="Craig"/>
    <s v="Kuehl"/>
    <n v="20.234999999999999"/>
    <n v="5.01"/>
    <s v="No"/>
    <s v="No"/>
    <s v="NO"/>
    <s v="yes"/>
    <n v="0"/>
    <x v="2"/>
    <s v="normal"/>
    <s v="12-Jun-1970"/>
    <x v="33"/>
    <n v="24667.42"/>
    <s v="tier - 2"/>
    <s v="tier - 3"/>
    <s v="R1013"/>
    <x v="1919"/>
    <x v="1919"/>
  </r>
  <r>
    <s v="Id1921"/>
    <s v="Mrs"/>
    <s v=".  Bryn"/>
    <s v="Burkholder"/>
    <n v="30.67"/>
    <n v="5.09"/>
    <s v="No"/>
    <s v="No"/>
    <s v="NO"/>
    <s v="yes"/>
    <n v="0"/>
    <x v="0"/>
    <s v="normal"/>
    <s v="28-Aug-1996"/>
    <x v="8"/>
    <n v="24671.66"/>
    <s v="tier - 2"/>
    <s v="tier - 1"/>
    <s v="R1024"/>
    <x v="1920"/>
    <x v="1920"/>
  </r>
  <r>
    <s v="Id1922"/>
    <s v="Mr."/>
    <s v="Michael"/>
    <s v="Stadolnik"/>
    <n v="30.875"/>
    <n v="6.49"/>
    <s v="No"/>
    <s v="No"/>
    <s v="NO"/>
    <s v="No"/>
    <n v="0"/>
    <x v="0"/>
    <s v="diabetes"/>
    <s v="11-Oct-1992"/>
    <x v="0"/>
    <n v="24795.040000000001"/>
    <s v="tier - 2"/>
    <s v="tier - 3"/>
    <s v="R1011"/>
    <x v="1921"/>
    <x v="1921"/>
  </r>
  <r>
    <s v="Id1923"/>
    <s v="Mr."/>
    <s v="Benjamin"/>
    <s v="Shields"/>
    <n v="23.8"/>
    <n v="4.08"/>
    <s v="No"/>
    <s v="No"/>
    <s v="NO"/>
    <s v="No"/>
    <n v="0"/>
    <x v="2"/>
    <s v="normal"/>
    <s v="9-Sep-1994"/>
    <x v="11"/>
    <n v="24817.25"/>
    <s v="tier - 2"/>
    <s v="tier - 2"/>
    <s v="R1011"/>
    <x v="1922"/>
    <x v="1922"/>
  </r>
  <r>
    <s v="Id1924"/>
    <s v="Mr."/>
    <s v="Jay"/>
    <s v="Margolis"/>
    <n v="15.37"/>
    <n v="8.6300000000000008"/>
    <s v="No"/>
    <s v="No"/>
    <s v="NO"/>
    <s v="yes"/>
    <n v="0"/>
    <x v="3"/>
    <s v="diabetes"/>
    <s v="10-Jun-1995"/>
    <x v="4"/>
    <n v="24863.25"/>
    <s v="tier - 2"/>
    <s v="tier - 3"/>
    <s v="R1011"/>
    <x v="1923"/>
    <x v="1923"/>
  </r>
  <r>
    <s v="Id1925"/>
    <s v="Mr."/>
    <s v="William"/>
    <s v="Uffenbeck"/>
    <n v="30.4"/>
    <n v="5.28"/>
    <s v="No"/>
    <s v="No"/>
    <s v="NO"/>
    <s v="No"/>
    <n v="0"/>
    <x v="0"/>
    <s v="normal"/>
    <s v="26-Nov-1970"/>
    <x v="33"/>
    <n v="24869.84"/>
    <s v="tier - 2"/>
    <s v="tier - 2"/>
    <s v="R1016"/>
    <x v="1924"/>
    <x v="1924"/>
  </r>
  <r>
    <s v="Id1926"/>
    <s v="Ms."/>
    <s v="Shelley"/>
    <s v="Brake"/>
    <n v="19.48"/>
    <n v="5.63"/>
    <s v="No"/>
    <s v="No"/>
    <s v="NO"/>
    <s v="yes"/>
    <n v="1"/>
    <x v="2"/>
    <s v="normal"/>
    <s v="23-Jul-1969"/>
    <x v="34"/>
    <n v="24873.38"/>
    <s v="tier - 2"/>
    <s v="tier - 1"/>
    <s v="R1024"/>
    <x v="1925"/>
    <x v="1925"/>
  </r>
  <r>
    <s v="Id1927"/>
    <s v="Ms."/>
    <s v="Jekaterina"/>
    <s v="Stepanova"/>
    <n v="16.96"/>
    <n v="11.47"/>
    <s v="No"/>
    <s v="No"/>
    <s v="NO"/>
    <s v="yes"/>
    <n v="0"/>
    <x v="3"/>
    <s v="diabetes"/>
    <s v="14-Jun-1987"/>
    <x v="17"/>
    <n v="24915.05"/>
    <s v="tier - 2"/>
    <s v="tier - 1"/>
    <s v="R1024"/>
    <x v="1926"/>
    <x v="1926"/>
  </r>
  <r>
    <s v="Id1928"/>
    <s v="Mr."/>
    <s v="Daniel"/>
    <s v="Verdi"/>
    <n v="19.05"/>
    <n v="4.92"/>
    <s v="No"/>
    <s v="No"/>
    <s v="NO"/>
    <s v="No"/>
    <n v="1"/>
    <x v="2"/>
    <s v="normal"/>
    <s v="14-Nov-1975"/>
    <x v="31"/>
    <n v="24915.22"/>
    <s v="tier - 2"/>
    <s v="tier - 3"/>
    <s v="R1012"/>
    <x v="1927"/>
    <x v="1927"/>
  </r>
  <r>
    <s v="Id1929"/>
    <s v="Ms."/>
    <s v="Pauline"/>
    <s v="McLean"/>
    <n v="37.619999999999997"/>
    <n v="4.18"/>
    <s v="No"/>
    <s v="No"/>
    <s v="NO"/>
    <s v="No"/>
    <n v="0"/>
    <x v="0"/>
    <s v="normal"/>
    <s v="4-Dec-1995"/>
    <x v="4"/>
    <n v="25075.97"/>
    <s v="tier - 2"/>
    <s v="tier - 2"/>
    <s v="R1011"/>
    <x v="1928"/>
    <x v="1928"/>
  </r>
  <r>
    <s v="Id1930"/>
    <s v="Ms."/>
    <s v="Colleen"/>
    <s v="Ryan"/>
    <n v="29.1"/>
    <n v="4.67"/>
    <s v="No"/>
    <s v="No"/>
    <s v="NO"/>
    <s v="No"/>
    <n v="0"/>
    <x v="1"/>
    <s v="normal"/>
    <s v="14-Jun-1998"/>
    <x v="2"/>
    <n v="25081.77"/>
    <s v="tier - 2"/>
    <s v="tier - 2"/>
    <s v="R1013"/>
    <x v="1929"/>
    <x v="1929"/>
  </r>
  <r>
    <s v="Id1931"/>
    <s v="Ms."/>
    <s v="Aleah K"/>
    <s v="Mickelson"/>
    <n v="26.62"/>
    <n v="6.24"/>
    <s v="No"/>
    <s v="No"/>
    <s v="NO"/>
    <s v="No"/>
    <n v="0"/>
    <x v="1"/>
    <s v="prediabetes"/>
    <s v="24-Nov-1998"/>
    <x v="2"/>
    <n v="25127.22"/>
    <s v="tier - 2"/>
    <s v="tier - 3"/>
    <s v="R1011"/>
    <x v="1930"/>
    <x v="1930"/>
  </r>
  <r>
    <s v="Id1932"/>
    <s v="Ms."/>
    <s v="Mare"/>
    <s v="Dibaba"/>
    <n v="25.74"/>
    <n v="5.99"/>
    <s v="No"/>
    <s v="No"/>
    <s v="NO"/>
    <s v="No"/>
    <n v="0"/>
    <x v="1"/>
    <s v="prediabetes"/>
    <s v="14-Dec-1975"/>
    <x v="31"/>
    <n v="25309.49"/>
    <s v="tier - 2"/>
    <s v="tier - 1"/>
    <s v="R1011"/>
    <x v="1931"/>
    <x v="1931"/>
  </r>
  <r>
    <s v="Id1933"/>
    <s v="Mr."/>
    <s v="Kevin"/>
    <s v="Shilling"/>
    <n v="18.22"/>
    <n v="10.27"/>
    <s v="No"/>
    <s v="No"/>
    <s v="NO"/>
    <s v="yes"/>
    <n v="1"/>
    <x v="3"/>
    <s v="diabetes"/>
    <s v="26-Sep-1972"/>
    <x v="30"/>
    <n v="25333.33"/>
    <s v="tier - 2"/>
    <s v="tier - 2"/>
    <s v="R1017"/>
    <x v="1932"/>
    <x v="1932"/>
  </r>
  <r>
    <s v="Id1934"/>
    <s v="Ms."/>
    <s v="Jessica"/>
    <s v="Bashaw"/>
    <n v="26.03"/>
    <n v="5.97"/>
    <s v="No"/>
    <s v="Yes"/>
    <s v="NO"/>
    <s v="No"/>
    <n v="1"/>
    <x v="1"/>
    <s v="prediabetes"/>
    <s v="22-Aug-1968"/>
    <x v="36"/>
    <n v="25382.3"/>
    <s v="tier - 2"/>
    <s v="tier - 2"/>
    <s v="R1011"/>
    <x v="1933"/>
    <x v="1933"/>
  </r>
  <r>
    <s v="Id1935"/>
    <s v="Ms."/>
    <s v="Amanda R"/>
    <s v="Jacob"/>
    <n v="17.29"/>
    <n v="4.9800000000000004"/>
    <s v="No"/>
    <s v="No"/>
    <s v="NO"/>
    <s v="No"/>
    <n v="0"/>
    <x v="3"/>
    <s v="normal"/>
    <s v="11-Dec-1968"/>
    <x v="36"/>
    <n v="25517.11"/>
    <s v="tier - 2"/>
    <s v="tier - 3"/>
    <s v="R1017"/>
    <x v="1934"/>
    <x v="1934"/>
  </r>
  <r>
    <s v="Id1936"/>
    <s v="Mr."/>
    <s v="Murray W."/>
    <s v="McCutcheon"/>
    <n v="18.170000000000002"/>
    <n v="6.91"/>
    <s v="No"/>
    <s v="No"/>
    <s v="NO"/>
    <s v="yes"/>
    <n v="1"/>
    <x v="3"/>
    <s v="diabetes"/>
    <s v="2-Aug-2001"/>
    <x v="3"/>
    <n v="25648.98"/>
    <s v="tier - 2"/>
    <s v="tier - 1"/>
    <s v="R1011"/>
    <x v="1935"/>
    <x v="1935"/>
  </r>
  <r>
    <s v="Id1937"/>
    <s v="Mrs"/>
    <s v=".  Meghan P."/>
    <s v="Connor"/>
    <n v="32.54"/>
    <n v="6.38"/>
    <s v="yes"/>
    <s v="No"/>
    <s v="NO"/>
    <s v="No"/>
    <n v="1"/>
    <x v="0"/>
    <s v="prediabetes"/>
    <s v="17-Jul-1972"/>
    <x v="30"/>
    <n v="25656.58"/>
    <s v="tier - 2"/>
    <s v="tier - 3"/>
    <s v="R1024"/>
    <x v="1936"/>
    <x v="1936"/>
  </r>
  <r>
    <s v="Id1938"/>
    <s v="Mr."/>
    <s v="David"/>
    <s v="May"/>
    <n v="30.25"/>
    <n v="4.7699999999999996"/>
    <s v="No"/>
    <s v="No"/>
    <s v="NO"/>
    <s v="No"/>
    <n v="0"/>
    <x v="0"/>
    <s v="normal"/>
    <s v="21-Aug-1963"/>
    <x v="42"/>
    <n v="25678.78"/>
    <s v="tier - 2"/>
    <s v="tier - 3"/>
    <s v="R1012"/>
    <x v="1937"/>
    <x v="1937"/>
  </r>
  <r>
    <s v="Id1939"/>
    <s v="Mr."/>
    <s v="Seth"/>
    <s v="Geoghegan"/>
    <n v="19.59"/>
    <n v="6.04"/>
    <s v="No"/>
    <s v="No"/>
    <s v="NO"/>
    <s v="yes"/>
    <n v="1"/>
    <x v="2"/>
    <s v="prediabetes"/>
    <s v="3-Dec-1970"/>
    <x v="33"/>
    <n v="25992.82"/>
    <s v="tier - 2"/>
    <s v="tier - 2"/>
    <s v="R1013"/>
    <x v="1938"/>
    <x v="1938"/>
  </r>
  <r>
    <s v="Id1940"/>
    <s v="Mr."/>
    <s v="Michael P."/>
    <s v="McGinn"/>
    <n v="45.9"/>
    <n v="4.3"/>
    <s v="No"/>
    <s v="No"/>
    <s v="NO"/>
    <s v="yes"/>
    <n v="1"/>
    <x v="0"/>
    <s v="normal"/>
    <s v="5-Jun-2001"/>
    <x v="10"/>
    <n v="26018.95"/>
    <s v="tier - 2"/>
    <s v="tier - 2"/>
    <s v="R1012"/>
    <x v="1939"/>
    <x v="1939"/>
  </r>
  <r>
    <s v="Id1941"/>
    <s v="Mr."/>
    <s v="Russell M"/>
    <s v="Jones"/>
    <n v="17.059999999999999"/>
    <n v="8.75"/>
    <s v="No"/>
    <s v="No"/>
    <s v="NO"/>
    <s v="yes"/>
    <n v="0"/>
    <x v="3"/>
    <s v="diabetes"/>
    <s v="26-Dec-2000"/>
    <x v="10"/>
    <n v="26026.97"/>
    <s v="tier - 2"/>
    <s v="tier - 3"/>
    <s v="R1011"/>
    <x v="1940"/>
    <x v="1940"/>
  </r>
  <r>
    <s v="Id1942"/>
    <s v="Mr."/>
    <s v="Martin"/>
    <s v="Quinteros"/>
    <n v="32.07"/>
    <n v="5.25"/>
    <s v="No"/>
    <s v="Yes"/>
    <s v="NO"/>
    <s v="No"/>
    <n v="1"/>
    <x v="0"/>
    <s v="normal"/>
    <s v="9-Jul-1966"/>
    <x v="37"/>
    <n v="26109.33"/>
    <s v="tier - 2"/>
    <s v="tier - 3"/>
    <s v="R1012"/>
    <x v="1941"/>
    <x v="1941"/>
  </r>
  <r>
    <s v="Id1943"/>
    <s v="Mr."/>
    <s v="Michael"/>
    <s v="Loenser"/>
    <n v="16.5"/>
    <n v="5.03"/>
    <s v="No"/>
    <s v="No"/>
    <s v="NO"/>
    <s v="No"/>
    <n v="1"/>
    <x v="3"/>
    <s v="normal"/>
    <s v="11-Oct-2002"/>
    <x v="5"/>
    <n v="26125.67"/>
    <s v="tier - 2"/>
    <s v="tier - 1"/>
    <s v="R1013"/>
    <x v="1942"/>
    <x v="1942"/>
  </r>
  <r>
    <s v="Id1944"/>
    <s v="Mr."/>
    <s v="Miles"/>
    <s v="Aitken"/>
    <n v="31.4"/>
    <n v="5.88"/>
    <s v="No"/>
    <s v="No"/>
    <s v="NO"/>
    <s v="No"/>
    <n v="1"/>
    <x v="0"/>
    <s v="prediabetes"/>
    <s v="7-Jul-1973"/>
    <x v="29"/>
    <n v="26140.36"/>
    <s v="tier - 2"/>
    <s v="tier - 3"/>
    <s v="R1011"/>
    <x v="1943"/>
    <x v="1943"/>
  </r>
  <r>
    <s v="Id1945"/>
    <s v="Ms."/>
    <s v="Amanda"/>
    <s v="Furrer"/>
    <n v="20.36"/>
    <n v="4.49"/>
    <s v="No"/>
    <s v="No"/>
    <s v="NO"/>
    <s v="No"/>
    <n v="0"/>
    <x v="2"/>
    <s v="normal"/>
    <s v="4-Jun-1975"/>
    <x v="28"/>
    <n v="26236.58"/>
    <s v="tier - 2"/>
    <s v="tier - 1"/>
    <s v="R1011"/>
    <x v="1944"/>
    <x v="1944"/>
  </r>
  <r>
    <s v="Id1946"/>
    <s v="Mr."/>
    <s v="Roger"/>
    <s v="Konigs"/>
    <n v="25.46"/>
    <n v="4.1399999999999997"/>
    <s v="No"/>
    <s v="No"/>
    <s v="NO"/>
    <s v="No"/>
    <n v="1"/>
    <x v="1"/>
    <s v="normal"/>
    <s v="5-Dec-2004"/>
    <x v="9"/>
    <n v="26316.59"/>
    <s v="tier - 2"/>
    <s v="tier - 3"/>
    <s v="R1011"/>
    <x v="1945"/>
    <x v="1945"/>
  </r>
  <r>
    <s v="Id1947"/>
    <s v="Mr."/>
    <s v="Brock J"/>
    <s v="Tesdahl"/>
    <n v="17.09"/>
    <n v="5.8"/>
    <s v="No"/>
    <s v="No"/>
    <s v="NO"/>
    <s v="yes"/>
    <n v="0"/>
    <x v="3"/>
    <s v="prediabetes"/>
    <s v="21-Sep-1974"/>
    <x v="28"/>
    <n v="26392.26"/>
    <s v="tier - 2"/>
    <s v="tier - 2"/>
    <s v="R1024"/>
    <x v="1946"/>
    <x v="1946"/>
  </r>
  <r>
    <s v="Id1948"/>
    <s v="Mr."/>
    <s v="Stephen F."/>
    <s v="Engel"/>
    <n v="20.83"/>
    <n v="5.12"/>
    <s v="No"/>
    <s v="No"/>
    <s v="NO"/>
    <s v="No"/>
    <n v="0"/>
    <x v="2"/>
    <s v="normal"/>
    <s v="27-Aug-1970"/>
    <x v="33"/>
    <n v="26467.1"/>
    <s v="tier - 2"/>
    <s v="tier - 3"/>
    <s v="R1012"/>
    <x v="1947"/>
    <x v="1947"/>
  </r>
  <r>
    <s v="Id1949"/>
    <s v="Ms."/>
    <s v="Missy"/>
    <s v="Kuck"/>
    <n v="18.920000000000002"/>
    <n v="5.98"/>
    <s v="No"/>
    <s v="No"/>
    <s v="NO"/>
    <s v="yes"/>
    <n v="1"/>
    <x v="2"/>
    <s v="prediabetes"/>
    <s v="5-Sep-2004"/>
    <x v="9"/>
    <n v="26479.4"/>
    <s v="tier - 2"/>
    <s v="tier - 2"/>
    <s v="R1011"/>
    <x v="1948"/>
    <x v="1948"/>
  </r>
  <r>
    <s v="Id1950"/>
    <s v="Mr."/>
    <s v="William"/>
    <s v="Dillon"/>
    <n v="37.1"/>
    <n v="5.46"/>
    <s v="No"/>
    <s v="No"/>
    <s v="NO"/>
    <s v="No"/>
    <n v="0"/>
    <x v="0"/>
    <s v="normal"/>
    <s v="22-Jul-1988"/>
    <x v="15"/>
    <n v="26607.89"/>
    <s v="tier - 2"/>
    <s v="tier - 1"/>
    <s v="R1011"/>
    <x v="1949"/>
    <x v="1949"/>
  </r>
  <r>
    <s v="Id1951"/>
    <s v="Ms."/>
    <s v="Lauren M"/>
    <s v="Neuschel"/>
    <n v="22.515000000000001"/>
    <n v="4.91"/>
    <s v="No"/>
    <s v="Yes"/>
    <s v="NO"/>
    <s v="yes"/>
    <n v="1"/>
    <x v="2"/>
    <s v="normal"/>
    <s v="22-Aug-1991"/>
    <x v="14"/>
    <n v="26912.560000000001"/>
    <s v="tier - 2"/>
    <s v="tier - 2"/>
    <s v="R1011"/>
    <x v="1950"/>
    <x v="1950"/>
  </r>
  <r>
    <s v="Id1952"/>
    <s v="Mr."/>
    <s v="Apolo U."/>
    <s v="Rosales Ramirez"/>
    <n v="32.700000000000003"/>
    <n v="4.66"/>
    <s v="No"/>
    <s v="No"/>
    <s v="NO"/>
    <s v="No"/>
    <n v="0"/>
    <x v="0"/>
    <s v="normal"/>
    <s v="25-Dec-1958"/>
    <x v="46"/>
    <n v="26926.51"/>
    <s v="tier - 2"/>
    <s v="tier - 1"/>
    <s v="R1013"/>
    <x v="1951"/>
    <x v="1951"/>
  </r>
  <r>
    <s v="Id1953"/>
    <s v="Mr."/>
    <s v="Alfons"/>
    <s v="Marquez"/>
    <n v="17.75"/>
    <n v="6.8"/>
    <s v="No"/>
    <s v="No"/>
    <s v="NO"/>
    <s v="yes"/>
    <n v="1"/>
    <x v="3"/>
    <s v="diabetes"/>
    <s v="17-Jun-2002"/>
    <x v="5"/>
    <n v="26927.69"/>
    <s v="tier - 2"/>
    <s v="tier - 2"/>
    <s v="R1011"/>
    <x v="1952"/>
    <x v="1952"/>
  </r>
  <r>
    <s v="Id1954"/>
    <s v="Ms."/>
    <s v="Amber"/>
    <s v="Green"/>
    <n v="33.630000000000003"/>
    <n v="4.47"/>
    <s v="No"/>
    <s v="No"/>
    <s v="NO"/>
    <s v="yes"/>
    <n v="0"/>
    <x v="0"/>
    <s v="normal"/>
    <s v="9-Nov-2000"/>
    <x v="10"/>
    <n v="26936.98"/>
    <s v="tier - 2"/>
    <s v="tier - 3"/>
    <s v="R1011"/>
    <x v="1953"/>
    <x v="1953"/>
  </r>
  <r>
    <s v="Id1955"/>
    <s v="Ms."/>
    <s v="Leah C."/>
    <s v="Schubel"/>
    <n v="34.799999999999997"/>
    <n v="4.08"/>
    <s v="No"/>
    <s v="No"/>
    <s v="NO"/>
    <s v="yes"/>
    <n v="1"/>
    <x v="0"/>
    <s v="normal"/>
    <s v="9-Jul-1960"/>
    <x v="44"/>
    <n v="27000.98"/>
    <s v="tier - 2"/>
    <s v="tier - 2"/>
    <s v="R1013"/>
    <x v="1954"/>
    <x v="1954"/>
  </r>
  <r>
    <s v="Id1956"/>
    <s v="Ms."/>
    <s v="Lilia"/>
    <s v="Jimenez"/>
    <n v="16.809999999999999"/>
    <n v="5.51"/>
    <s v="No"/>
    <s v="No"/>
    <s v="NO"/>
    <s v="yes"/>
    <n v="1"/>
    <x v="3"/>
    <s v="normal"/>
    <s v="30-Jun-1958"/>
    <x v="46"/>
    <n v="27037.91"/>
    <s v="tier - 2"/>
    <s v="tier - 2"/>
    <s v="R1013"/>
    <x v="1955"/>
    <x v="1955"/>
  </r>
  <r>
    <s v="Id1957"/>
    <s v="Mr."/>
    <s v="Danny"/>
    <s v="Zimny-Schmitt"/>
    <n v="16.690000000000001"/>
    <n v="8.4"/>
    <s v="No"/>
    <s v="No"/>
    <s v="NO"/>
    <s v="yes"/>
    <n v="0"/>
    <x v="3"/>
    <s v="diabetes"/>
    <s v="2-Jul-1994"/>
    <x v="11"/>
    <n v="27080.639999999999"/>
    <s v="tier - 2"/>
    <s v="tier - 2"/>
    <s v="R1011"/>
    <x v="1956"/>
    <x v="1956"/>
  </r>
  <r>
    <s v="Id1958"/>
    <s v="Ms."/>
    <s v="Lauren"/>
    <s v="Hill"/>
    <n v="23.21"/>
    <n v="5.14"/>
    <s v="No"/>
    <s v="No"/>
    <s v="NO"/>
    <s v="yes"/>
    <n v="1"/>
    <x v="2"/>
    <s v="normal"/>
    <s v="13-Dec-1990"/>
    <x v="16"/>
    <n v="27092.38"/>
    <s v="tier - 2"/>
    <s v="tier - 3"/>
    <s v="R1011"/>
    <x v="1957"/>
    <x v="1957"/>
  </r>
  <r>
    <s v="Id1959"/>
    <s v="Ms."/>
    <s v="Courtney"/>
    <s v="Brohart"/>
    <n v="25.175000000000001"/>
    <n v="5.21"/>
    <s v="No"/>
    <s v="No"/>
    <s v="NO"/>
    <s v="yes"/>
    <n v="1"/>
    <x v="1"/>
    <s v="normal"/>
    <s v="2-Oct-1970"/>
    <x v="33"/>
    <n v="27117.99"/>
    <s v="tier - 2"/>
    <s v="tier - 2"/>
    <s v="R1013"/>
    <x v="1958"/>
    <x v="1958"/>
  </r>
  <r>
    <s v="Id1960"/>
    <s v="Ms."/>
    <s v="Elizabeth"/>
    <s v="Ryan"/>
    <n v="34.770000000000003"/>
    <n v="6.23"/>
    <s v="No"/>
    <s v="No"/>
    <s v="NO"/>
    <s v="No"/>
    <n v="0"/>
    <x v="0"/>
    <s v="prediabetes"/>
    <s v="21-Dec-1965"/>
    <x v="39"/>
    <n v="27218.44"/>
    <s v="tier - 2"/>
    <s v="tier - 1"/>
    <s v="R1017"/>
    <x v="1959"/>
    <x v="1959"/>
  </r>
  <r>
    <s v="Id1961"/>
    <s v="Ms."/>
    <s v="Satomi"/>
    <s v="Oka"/>
    <n v="27.7"/>
    <n v="5.6"/>
    <s v="No"/>
    <s v="No"/>
    <s v="NO"/>
    <s v="No"/>
    <n v="1"/>
    <x v="1"/>
    <s v="normal"/>
    <s v="2-Dec-1999"/>
    <x v="7"/>
    <n v="27236.959999999999"/>
    <s v="tier - 2"/>
    <s v="tier - 1"/>
    <s v="R1011"/>
    <x v="1960"/>
    <x v="1960"/>
  </r>
  <r>
    <s v="Id1962"/>
    <s v="Mr."/>
    <s v="Matthew D"/>
    <s v="Newman"/>
    <n v="19.12"/>
    <n v="4.72"/>
    <s v="No"/>
    <s v="No"/>
    <s v="NO"/>
    <s v="yes"/>
    <n v="1"/>
    <x v="2"/>
    <s v="normal"/>
    <s v="6-Jun-1968"/>
    <x v="40"/>
    <n v="27322.73"/>
    <s v="tier - 2"/>
    <s v="tier - 2"/>
    <s v="R1013"/>
    <x v="1961"/>
    <x v="1961"/>
  </r>
  <r>
    <s v="Id1963"/>
    <s v="Mr."/>
    <s v="Peter T II"/>
    <s v="Metzger"/>
    <n v="32.67"/>
    <n v="4.67"/>
    <s v="No"/>
    <s v="Yes"/>
    <s v="NO"/>
    <s v="No"/>
    <n v="1"/>
    <x v="0"/>
    <s v="normal"/>
    <s v="16-Oct-1969"/>
    <x v="34"/>
    <n v="27346.04"/>
    <s v="tier - 2"/>
    <s v="tier - 2"/>
    <s v="R1013"/>
    <x v="1962"/>
    <x v="1962"/>
  </r>
  <r>
    <s v="Id1964"/>
    <s v="Mr."/>
    <s v="Manuel"/>
    <s v="Gonzalez"/>
    <n v="28.5"/>
    <n v="6.11"/>
    <s v="No"/>
    <s v="No"/>
    <s v="NO"/>
    <s v="No"/>
    <n v="1"/>
    <x v="1"/>
    <s v="prediabetes"/>
    <s v="15-Sep-1988"/>
    <x v="15"/>
    <n v="27375.9"/>
    <s v="tier - 2"/>
    <s v="tier - 3"/>
    <s v="R1015"/>
    <x v="1963"/>
    <x v="1963"/>
  </r>
  <r>
    <s v="Id1965"/>
    <s v="Ms."/>
    <s v="Kindsey P."/>
    <s v="Vaughn"/>
    <n v="39.270000000000003"/>
    <n v="6.25"/>
    <s v="No"/>
    <s v="No"/>
    <s v="NO"/>
    <s v="No"/>
    <n v="0"/>
    <x v="0"/>
    <s v="prediabetes"/>
    <s v="5-Dec-1985"/>
    <x v="20"/>
    <n v="27432.73"/>
    <s v="tier - 2"/>
    <s v="tier - 1"/>
    <s v="R1011"/>
    <x v="1964"/>
    <x v="1964"/>
  </r>
  <r>
    <s v="Id1966"/>
    <s v="Mr."/>
    <s v="Thomas G."/>
    <s v="Clifford"/>
    <n v="32.49"/>
    <n v="4"/>
    <s v="No"/>
    <s v="No"/>
    <s v="NO"/>
    <s v="yes"/>
    <n v="0"/>
    <x v="0"/>
    <s v="normal"/>
    <s v="3-Oct-1981"/>
    <x v="19"/>
    <n v="27495.59"/>
    <s v="tier - 2"/>
    <s v="tier - 1"/>
    <s v="R1011"/>
    <x v="1965"/>
    <x v="1965"/>
  </r>
  <r>
    <s v="Id1967"/>
    <s v="Mr."/>
    <s v="Kyle S"/>
    <s v="Petty"/>
    <n v="23.7"/>
    <n v="5.55"/>
    <s v="No"/>
    <s v="No"/>
    <s v="NO"/>
    <s v="yes"/>
    <n v="0"/>
    <x v="2"/>
    <s v="normal"/>
    <s v="19-Oct-1965"/>
    <x v="39"/>
    <n v="27533.91"/>
    <s v="tier - 2"/>
    <s v="tier - 3"/>
    <s v="R1013"/>
    <x v="1966"/>
    <x v="1966"/>
  </r>
  <r>
    <s v="Id1968"/>
    <s v="Mr."/>
    <s v="Alexander J."/>
    <s v="Sanford"/>
    <n v="30.4"/>
    <n v="5.95"/>
    <s v="yes"/>
    <s v="No"/>
    <s v="NO"/>
    <s v="No"/>
    <n v="1"/>
    <x v="0"/>
    <s v="prediabetes"/>
    <s v="22-Jul-1984"/>
    <x v="21"/>
    <n v="27534.53"/>
    <s v="tier - 2"/>
    <s v="tier - 2"/>
    <s v="R1011"/>
    <x v="1967"/>
    <x v="1967"/>
  </r>
  <r>
    <s v="Id1969"/>
    <s v="Mr."/>
    <s v="Dustin L"/>
    <s v="Sprague"/>
    <n v="38.94"/>
    <n v="4.3600000000000003"/>
    <s v="No"/>
    <s v="Yes"/>
    <s v="NO"/>
    <s v="No"/>
    <n v="1"/>
    <x v="0"/>
    <s v="normal"/>
    <s v="6-Nov-1985"/>
    <x v="20"/>
    <n v="27598.93"/>
    <s v="tier - 2"/>
    <s v="tier - 1"/>
    <s v="R1011"/>
    <x v="1968"/>
    <x v="1968"/>
  </r>
  <r>
    <s v="Id1970"/>
    <s v="Mrs"/>
    <s v=".  Chloe"/>
    <s v="Lasseron"/>
    <n v="31.02"/>
    <n v="4.84"/>
    <s v="No"/>
    <s v="Yes"/>
    <s v="NO"/>
    <s v="No"/>
    <n v="1"/>
    <x v="0"/>
    <s v="normal"/>
    <s v="11-Jun-1992"/>
    <x v="0"/>
    <n v="27614.71"/>
    <s v="tier - 2"/>
    <s v="tier - 3"/>
    <s v="R1011"/>
    <x v="1969"/>
    <x v="1969"/>
  </r>
  <r>
    <s v="Id1971"/>
    <s v="Ms."/>
    <s v="Cailtlin"/>
    <s v="Bushong"/>
    <n v="17.5"/>
    <n v="4.5599999999999996"/>
    <s v="No"/>
    <s v="No"/>
    <s v="NO"/>
    <s v="No"/>
    <n v="1"/>
    <x v="3"/>
    <s v="normal"/>
    <s v="9-Sep-1997"/>
    <x v="6"/>
    <n v="27619.360000000001"/>
    <s v="tier - 2"/>
    <s v="tier - 3"/>
    <s v="R1011"/>
    <x v="1970"/>
    <x v="1970"/>
  </r>
  <r>
    <s v="Id1972"/>
    <s v="Mr."/>
    <s v="Joshua"/>
    <s v="Dennison"/>
    <n v="34.799999999999997"/>
    <n v="4.42"/>
    <s v="yes"/>
    <s v="No"/>
    <s v="NO"/>
    <s v="yes"/>
    <n v="2"/>
    <x v="0"/>
    <s v="normal"/>
    <s v="7-Oct-1997"/>
    <x v="6"/>
    <n v="27625.17"/>
    <s v="tier - 1"/>
    <s v="tier - 1"/>
    <s v="R1011"/>
    <x v="1971"/>
    <x v="1971"/>
  </r>
  <r>
    <s v="Id1973"/>
    <s v="Mr."/>
    <s v="Chuy"/>
    <s v="Lira"/>
    <n v="17.3"/>
    <n v="7.66"/>
    <s v="No"/>
    <s v="No"/>
    <s v="NO"/>
    <s v="yes"/>
    <n v="1"/>
    <x v="3"/>
    <s v="diabetes"/>
    <s v="3-Jul-1992"/>
    <x v="0"/>
    <n v="27696.11"/>
    <s v="tier - 1"/>
    <s v="tier - 2"/>
    <s v="R1011"/>
    <x v="1972"/>
    <x v="1972"/>
  </r>
  <r>
    <s v="Id1974"/>
    <s v="Ms."/>
    <s v="Laurie B"/>
    <s v="Nahigian"/>
    <n v="32.25"/>
    <n v="5.2"/>
    <s v="No"/>
    <s v="No"/>
    <s v="NO"/>
    <s v="yes"/>
    <n v="0"/>
    <x v="0"/>
    <s v="normal"/>
    <s v="6-Dec-2002"/>
    <x v="5"/>
    <n v="27724.29"/>
    <s v="tier - 1"/>
    <s v="tier - 3"/>
    <s v="R1013"/>
    <x v="1973"/>
    <x v="1973"/>
  </r>
  <r>
    <s v="Id1975"/>
    <s v="Ms."/>
    <s v="Rachel B."/>
    <s v="Cackett"/>
    <n v="42.4"/>
    <n v="5.53"/>
    <s v="No"/>
    <s v="No"/>
    <s v="NO"/>
    <s v="yes"/>
    <n v="0"/>
    <x v="0"/>
    <s v="normal"/>
    <s v="6-Jul-1960"/>
    <x v="44"/>
    <n v="27808.73"/>
    <s v="tier - 1"/>
    <s v="tier - 1"/>
    <s v="R1013"/>
    <x v="1974"/>
    <x v="1974"/>
  </r>
  <r>
    <s v="Id1976"/>
    <s v="Ms."/>
    <s v="Liza"/>
    <s v="Hunter-Galvan"/>
    <n v="38.664999999999999"/>
    <n v="4.8600000000000003"/>
    <s v="yes"/>
    <s v="No"/>
    <s v="NO"/>
    <s v="No"/>
    <n v="1"/>
    <x v="0"/>
    <s v="normal"/>
    <s v="4-Dec-1985"/>
    <x v="20"/>
    <n v="27849.94"/>
    <s v="tier - 1"/>
    <s v="tier - 1"/>
    <s v="R1011"/>
    <x v="1975"/>
    <x v="1975"/>
  </r>
  <r>
    <s v="Id1977"/>
    <s v="Ms."/>
    <s v="Lindsey"/>
    <s v="Pierret"/>
    <n v="29.92"/>
    <n v="5.49"/>
    <s v="No"/>
    <s v="No"/>
    <s v="NO"/>
    <s v="yes"/>
    <n v="0"/>
    <x v="0"/>
    <s v="normal"/>
    <s v="21-Nov-1989"/>
    <x v="13"/>
    <n v="27925.86"/>
    <s v="tier - 1"/>
    <s v="tier - 2"/>
    <s v="R1011"/>
    <x v="1976"/>
    <x v="1976"/>
  </r>
  <r>
    <s v="Id1978"/>
    <s v="Ms."/>
    <s v="Lindsay E."/>
    <s v="White"/>
    <n v="29.48"/>
    <n v="4.09"/>
    <s v="No"/>
    <s v="No"/>
    <s v="NO"/>
    <s v="yes"/>
    <n v="0"/>
    <x v="1"/>
    <s v="normal"/>
    <s v="4-Jun-1991"/>
    <x v="16"/>
    <n v="27931.11"/>
    <s v="tier - 1"/>
    <s v="tier - 3"/>
    <s v="R1011"/>
    <x v="1977"/>
    <x v="1977"/>
  </r>
  <r>
    <s v="Id1979"/>
    <s v="Ms."/>
    <s v="Kathleen M."/>
    <s v="O'Neil"/>
    <n v="28.785"/>
    <n v="4.3099999999999996"/>
    <s v="No"/>
    <s v="No"/>
    <s v="NO"/>
    <s v="yes"/>
    <n v="0"/>
    <x v="1"/>
    <s v="normal"/>
    <s v="28-Jul-1961"/>
    <x v="43"/>
    <n v="27941.29"/>
    <s v="tier - 1"/>
    <s v="tier - 3"/>
    <s v="R1011"/>
    <x v="1978"/>
    <x v="1978"/>
  </r>
  <r>
    <s v="Id1980"/>
    <s v="Ms."/>
    <s v="Aya"/>
    <s v="Leitz"/>
    <n v="19.8"/>
    <n v="4"/>
    <s v="No"/>
    <s v="No"/>
    <s v="NO"/>
    <s v="yes"/>
    <n v="0"/>
    <x v="2"/>
    <s v="normal"/>
    <s v="21-Dec-1999"/>
    <x v="7"/>
    <n v="27980.77"/>
    <s v="tier - 1"/>
    <s v="tier - 1"/>
    <s v="R1011"/>
    <x v="1979"/>
    <x v="1979"/>
  </r>
  <r>
    <s v="Id1981"/>
    <s v="Ms."/>
    <s v="Carolyn R"/>
    <s v="Durfee"/>
    <n v="35.53"/>
    <n v="4.68"/>
    <s v="No"/>
    <s v="Yes"/>
    <s v="NO"/>
    <s v="No"/>
    <n v="1"/>
    <x v="0"/>
    <s v="normal"/>
    <s v="29-Nov-1985"/>
    <x v="20"/>
    <n v="28006.94"/>
    <s v="tier - 1"/>
    <s v="tier - 2"/>
    <s v="R1011"/>
    <x v="1980"/>
    <x v="1980"/>
  </r>
  <r>
    <s v="Id1982"/>
    <s v="Ms."/>
    <s v="Bethany"/>
    <s v="Maylone"/>
    <n v="21.47"/>
    <n v="4.0199999999999996"/>
    <s v="No"/>
    <s v="No"/>
    <s v="NO"/>
    <s v="yes"/>
    <n v="1"/>
    <x v="2"/>
    <s v="normal"/>
    <s v="22-Nov-1960"/>
    <x v="44"/>
    <n v="28101.33"/>
    <s v="tier - 1"/>
    <s v="tier - 2"/>
    <s v="R1019"/>
    <x v="1981"/>
    <x v="1981"/>
  </r>
  <r>
    <s v="Id1983"/>
    <s v="Ms."/>
    <s v="Holly A"/>
    <s v="Reiland"/>
    <n v="25.9"/>
    <n v="5.12"/>
    <s v="No"/>
    <s v="Yes"/>
    <s v="NO"/>
    <s v="No"/>
    <n v="1"/>
    <x v="1"/>
    <s v="normal"/>
    <s v="6-Sep-1999"/>
    <x v="7"/>
    <n v="28245.34"/>
    <s v="tier - 1"/>
    <s v="tier - 3"/>
    <s v="R1011"/>
    <x v="1982"/>
    <x v="1982"/>
  </r>
  <r>
    <s v="Id1984"/>
    <s v="Mr."/>
    <s v="Ping"/>
    <s v="Hu"/>
    <n v="20.81"/>
    <n v="5.52"/>
    <s v="No"/>
    <s v="No"/>
    <s v="NO"/>
    <s v="No"/>
    <n v="0"/>
    <x v="2"/>
    <s v="normal"/>
    <s v="25-Nov-1963"/>
    <x v="42"/>
    <n v="28287.9"/>
    <s v="tier - 1"/>
    <s v="tier - 1"/>
    <s v="R1013"/>
    <x v="1983"/>
    <x v="1983"/>
  </r>
  <r>
    <s v="Id1985"/>
    <s v="Mr."/>
    <s v="Tim"/>
    <s v="Lessek"/>
    <n v="25.84"/>
    <n v="5.81"/>
    <s v="No"/>
    <s v="Yes"/>
    <s v="NO"/>
    <s v="yes"/>
    <n v="1"/>
    <x v="1"/>
    <s v="prediabetes"/>
    <s v="24-Dec-1990"/>
    <x v="16"/>
    <n v="28302.33"/>
    <s v="tier - 1"/>
    <s v="tier - 2"/>
    <s v="R1011"/>
    <x v="1984"/>
    <x v="1984"/>
  </r>
  <r>
    <s v="Id1986"/>
    <s v="Mr."/>
    <s v="John"/>
    <s v="Colavincenzo"/>
    <n v="30.95"/>
    <n v="5.16"/>
    <s v="No"/>
    <s v="Yes"/>
    <s v="NO"/>
    <s v="No"/>
    <n v="1"/>
    <x v="0"/>
    <s v="normal"/>
    <s v="2-Dec-1977"/>
    <x v="26"/>
    <n v="28340.19"/>
    <s v="tier - 1"/>
    <s v="tier - 2"/>
    <s v="R1012"/>
    <x v="1985"/>
    <x v="1985"/>
  </r>
  <r>
    <s v="Id1987"/>
    <s v="Mrs"/>
    <s v=".  Cynthia"/>
    <s v="Mendez-Karr"/>
    <n v="30.54"/>
    <n v="5"/>
    <s v="No"/>
    <s v="Yes"/>
    <s v="NO"/>
    <s v="No"/>
    <n v="1"/>
    <x v="0"/>
    <s v="normal"/>
    <s v="16-Sep-1974"/>
    <x v="28"/>
    <n v="28468.92"/>
    <s v="tier - 1"/>
    <s v="tier - 1"/>
    <s v="R1012"/>
    <x v="1986"/>
    <x v="1986"/>
  </r>
  <r>
    <s v="Id1988"/>
    <s v="Mr."/>
    <s v="Emmett"/>
    <s v="Saulnier"/>
    <n v="33.914999999999999"/>
    <n v="5.84"/>
    <s v="No"/>
    <s v="No"/>
    <s v="NO"/>
    <s v="yes"/>
    <n v="0"/>
    <x v="0"/>
    <s v="prediabetes"/>
    <s v="11-Dec-1982"/>
    <x v="23"/>
    <n v="28476.73"/>
    <s v="tier - 1"/>
    <s v="tier - 2"/>
    <s v="R1012"/>
    <x v="1987"/>
    <x v="1987"/>
  </r>
  <r>
    <s v="Id1989"/>
    <s v="Ms."/>
    <s v="Kate"/>
    <s v="Schoonover"/>
    <n v="33.31"/>
    <n v="4.1900000000000004"/>
    <s v="No"/>
    <s v="Yes"/>
    <s v="NO"/>
    <s v="No"/>
    <n v="1"/>
    <x v="0"/>
    <s v="normal"/>
    <s v="27-Sep-1985"/>
    <x v="20"/>
    <n v="28542.86"/>
    <s v="tier - 1"/>
    <s v="tier - 3"/>
    <s v="R1011"/>
    <x v="1988"/>
    <x v="1988"/>
  </r>
  <r>
    <s v="Id1990"/>
    <s v="Mr."/>
    <s v="Christopher L."/>
    <s v="Hass"/>
    <n v="25.745000000000001"/>
    <n v="4.62"/>
    <s v="No"/>
    <s v="No"/>
    <s v="NO"/>
    <s v="yes"/>
    <n v="0"/>
    <x v="1"/>
    <s v="normal"/>
    <s v="5-Dec-1990"/>
    <x v="16"/>
    <n v="28716.14"/>
    <s v="tier - 1"/>
    <s v="tier - 3"/>
    <s v="R1011"/>
    <x v="1989"/>
    <x v="1989"/>
  </r>
  <r>
    <s v="Id1991"/>
    <s v="Mr."/>
    <s v="Christopher P."/>
    <s v="Cadotte"/>
    <n v="37.1"/>
    <n v="6.24"/>
    <s v="No"/>
    <s v="No"/>
    <s v="NO"/>
    <s v="No"/>
    <n v="0"/>
    <x v="0"/>
    <s v="prediabetes"/>
    <s v="3-Aug-1961"/>
    <x v="43"/>
    <n v="28868.66"/>
    <s v="tier - 1"/>
    <s v="tier - 2"/>
    <s v="R1012"/>
    <x v="1990"/>
    <x v="1990"/>
  </r>
  <r>
    <s v="Id1992"/>
    <s v="Mr."/>
    <s v="Christopher W"/>
    <s v="Cacciapaglia"/>
    <n v="35.435000000000002"/>
    <n v="5.81"/>
    <s v="No"/>
    <s v="No"/>
    <s v="NO"/>
    <s v="No"/>
    <n v="0"/>
    <x v="0"/>
    <s v="prediabetes"/>
    <s v="25-Jul-1962"/>
    <x v="41"/>
    <n v="28923.14"/>
    <s v="tier - 1"/>
    <s v="tier - 1"/>
    <s v="R1012"/>
    <x v="1991"/>
    <x v="1991"/>
  </r>
  <r>
    <s v="Id1993"/>
    <s v="Mr."/>
    <s v="Norman H."/>
    <s v="Mininger"/>
    <n v="20.399999999999999"/>
    <n v="4.83"/>
    <s v="No"/>
    <s v="No"/>
    <s v="NO"/>
    <s v="No"/>
    <n v="0"/>
    <x v="2"/>
    <s v="normal"/>
    <s v="5-Dec-1959"/>
    <x v="45"/>
    <n v="28950.47"/>
    <s v="tier - 1"/>
    <s v="tier - 1"/>
    <s v="R1012"/>
    <x v="1992"/>
    <x v="1992"/>
  </r>
  <r>
    <s v="Id1994"/>
    <s v="Ms."/>
    <s v="Susan"/>
    <s v="Mayo"/>
    <n v="42.13"/>
    <n v="5.72"/>
    <s v="No"/>
    <s v="Yes"/>
    <s v="NO"/>
    <s v="yes"/>
    <n v="1"/>
    <x v="0"/>
    <s v="prediabetes"/>
    <s v="1-Sep-2003"/>
    <x v="12"/>
    <n v="28998.68"/>
    <s v="tier - 1"/>
    <s v="tier - 3"/>
    <s v="R1011"/>
    <x v="1993"/>
    <x v="1993"/>
  </r>
  <r>
    <s v="Id1995"/>
    <s v="Ms."/>
    <s v="Tatyana K"/>
    <s v="Zicko"/>
    <n v="33.99"/>
    <n v="4.83"/>
    <s v="No"/>
    <s v="Yes"/>
    <s v="NO"/>
    <s v="yes"/>
    <n v="1"/>
    <x v="0"/>
    <s v="normal"/>
    <s v="7-Jul-1992"/>
    <x v="0"/>
    <n v="29007.82"/>
    <s v="tier - 1"/>
    <s v="tier - 3"/>
    <s v="R1011"/>
    <x v="1994"/>
    <x v="1994"/>
  </r>
  <r>
    <s v="Id1996"/>
    <s v="Ms."/>
    <s v="Chrissy"/>
    <s v="Graham"/>
    <n v="28.594999999999999"/>
    <n v="4.1399999999999997"/>
    <s v="No"/>
    <s v="Yes"/>
    <s v="NO"/>
    <s v="yes"/>
    <n v="1"/>
    <x v="1"/>
    <s v="normal"/>
    <s v="14-Jul-1980"/>
    <x v="24"/>
    <n v="29114.21"/>
    <s v="tier - 1"/>
    <s v="tier - 3"/>
    <s v="R1011"/>
    <x v="1995"/>
    <x v="1995"/>
  </r>
  <r>
    <s v="Id1997"/>
    <s v="Ms."/>
    <s v="Carrie"/>
    <s v="Boland"/>
    <n v="20.8"/>
    <n v="4.07"/>
    <s v="No"/>
    <s v="Yes"/>
    <s v="NO"/>
    <s v="yes"/>
    <n v="1"/>
    <x v="2"/>
    <s v="normal"/>
    <s v="29-Nov-1978"/>
    <x v="27"/>
    <n v="29114.77"/>
    <s v="tier - 1"/>
    <s v="tier - 1"/>
    <s v="R1011"/>
    <x v="1996"/>
    <x v="1996"/>
  </r>
  <r>
    <s v="Id1998"/>
    <s v="Ms."/>
    <s v="Halle"/>
    <s v="Cupp"/>
    <n v="23.465"/>
    <n v="6.26"/>
    <s v="No"/>
    <s v="Yes"/>
    <s v="NO"/>
    <s v="yes"/>
    <n v="1"/>
    <x v="2"/>
    <s v="prediabetes"/>
    <s v="24-Dec-1961"/>
    <x v="43"/>
    <n v="29141.360000000001"/>
    <s v="tier - 1"/>
    <s v="tier - 3"/>
    <s v="R1012"/>
    <x v="1997"/>
    <x v="1997"/>
  </r>
  <r>
    <s v="Id1999"/>
    <s v="Ms."/>
    <s v="Carolyn"/>
    <s v="Shaw"/>
    <n v="40.185000000000002"/>
    <n v="5.88"/>
    <s v="No"/>
    <s v="No"/>
    <s v="NO"/>
    <s v="yes"/>
    <n v="0"/>
    <x v="0"/>
    <s v="prediabetes"/>
    <s v="8-Nov-1976"/>
    <x v="35"/>
    <n v="29160.39"/>
    <s v="tier - 1"/>
    <s v="tier - 2"/>
    <s v="R1011"/>
    <x v="1998"/>
    <x v="1998"/>
  </r>
  <r>
    <s v="Id2000"/>
    <s v="Ms."/>
    <s v="Tara D."/>
    <s v="Klassen"/>
    <n v="21.89"/>
    <n v="5.72"/>
    <s v="No"/>
    <s v="No"/>
    <s v="NO"/>
    <s v="yes"/>
    <n v="0"/>
    <x v="2"/>
    <s v="prediabetes"/>
    <s v="9-Jul-1969"/>
    <x v="34"/>
    <n v="29186.48"/>
    <s v="tier - 1"/>
    <s v="tier - 3"/>
    <s v="R1024"/>
    <x v="1999"/>
    <x v="1999"/>
  </r>
  <r>
    <s v="Id2001"/>
    <s v="Mr."/>
    <s v="Rasim M"/>
    <s v="Musal"/>
    <n v="29.34"/>
    <n v="6.09"/>
    <s v="yes"/>
    <s v="No"/>
    <s v="NO"/>
    <s v="yes"/>
    <n v="2"/>
    <x v="1"/>
    <s v="prediabetes"/>
    <s v="21-Jul-1978"/>
    <x v="27"/>
    <n v="29227.599999999999"/>
    <s v="tier - 1"/>
    <s v="tier - 3"/>
    <s v="R1012"/>
    <x v="2000"/>
    <x v="2000"/>
  </r>
  <r>
    <s v="Id2002"/>
    <s v="Ms."/>
    <s v="Dina"/>
    <s v="Kitayama"/>
    <n v="22.61"/>
    <n v="4.25"/>
    <s v="No"/>
    <s v="No"/>
    <s v="NO"/>
    <s v="yes"/>
    <n v="0"/>
    <x v="2"/>
    <s v="normal"/>
    <s v="5-Jun-1958"/>
    <x v="47"/>
    <n v="29330.98"/>
    <s v="tier - 1"/>
    <s v="tier - 2"/>
    <s v="R1012"/>
    <x v="2001"/>
    <x v="2001"/>
  </r>
  <r>
    <s v="Id2003"/>
    <s v="Ms."/>
    <s v="Lisa"/>
    <s v="Altman"/>
    <n v="22.23"/>
    <n v="6.09"/>
    <s v="No"/>
    <s v="No"/>
    <s v="NO"/>
    <s v="yes"/>
    <n v="0"/>
    <x v="2"/>
    <s v="prediabetes"/>
    <s v="7-Nov-1985"/>
    <x v="20"/>
    <n v="29352.560000000001"/>
    <s v="tier - 1"/>
    <s v="tier - 1"/>
    <s v="R1011"/>
    <x v="2002"/>
    <x v="2002"/>
  </r>
  <r>
    <s v="Id2004"/>
    <s v="Ms."/>
    <s v="Caitrin"/>
    <s v="Demchko"/>
    <n v="33.4"/>
    <n v="5.51"/>
    <s v="No"/>
    <s v="No"/>
    <s v="NO"/>
    <s v="No"/>
    <n v="0"/>
    <x v="0"/>
    <s v="normal"/>
    <s v="16-Jul-1987"/>
    <x v="17"/>
    <n v="29443.59"/>
    <s v="tier - 1"/>
    <s v="tier - 1"/>
    <s v="R1011"/>
    <x v="2003"/>
    <x v="2003"/>
  </r>
  <r>
    <s v="Id2005"/>
    <s v="Ms."/>
    <s v="Adriana S"/>
    <s v="Wild"/>
    <n v="33.11"/>
    <n v="5.63"/>
    <s v="No"/>
    <s v="No"/>
    <s v="NO"/>
    <s v="No"/>
    <n v="0"/>
    <x v="0"/>
    <s v="normal"/>
    <s v="20-Oct-1959"/>
    <x v="45"/>
    <n v="29523.17"/>
    <s v="tier - 1"/>
    <s v="tier - 2"/>
    <s v="R1024"/>
    <x v="2004"/>
    <x v="2004"/>
  </r>
  <r>
    <s v="Id2006"/>
    <s v="Ms."/>
    <s v="Megan"/>
    <s v="Betts"/>
    <n v="16.815000000000001"/>
    <n v="5.29"/>
    <s v="No"/>
    <s v="No"/>
    <s v="NO"/>
    <s v="yes"/>
    <n v="0"/>
    <x v="3"/>
    <s v="normal"/>
    <s v="3-Nov-1975"/>
    <x v="31"/>
    <n v="29583.8"/>
    <s v="tier - 1"/>
    <s v="tier - 1"/>
    <s v="R1011"/>
    <x v="2005"/>
    <x v="2005"/>
  </r>
  <r>
    <s v="Id2007"/>
    <s v="Mrs"/>
    <s v=".  Kristen M"/>
    <s v="Martin"/>
    <n v="25.61"/>
    <n v="4"/>
    <s v="No"/>
    <s v="Yes"/>
    <s v="NO"/>
    <s v="No"/>
    <n v="1"/>
    <x v="1"/>
    <s v="normal"/>
    <s v="27-Jul-1993"/>
    <x v="1"/>
    <n v="29622.69"/>
    <s v="tier - 1"/>
    <s v="tier - 1"/>
    <s v="R1011"/>
    <x v="2006"/>
    <x v="2006"/>
  </r>
  <r>
    <s v="Id2008"/>
    <s v="Ms."/>
    <s v="Alix"/>
    <s v="Vandeventer"/>
    <n v="25.8"/>
    <n v="5.49"/>
    <s v="No"/>
    <s v="No"/>
    <s v="NO"/>
    <s v="No"/>
    <n v="0"/>
    <x v="1"/>
    <s v="normal"/>
    <s v="23-Aug-1973"/>
    <x v="29"/>
    <n v="29757.69"/>
    <s v="tier - 1"/>
    <s v="tier - 3"/>
    <s v="R1011"/>
    <x v="2007"/>
    <x v="2007"/>
  </r>
  <r>
    <s v="Id2009"/>
    <s v="Mr."/>
    <s v="Kakushin"/>
    <s v="Hirano"/>
    <n v="27.39"/>
    <n v="5.34"/>
    <s v="No"/>
    <s v="No"/>
    <s v="NO"/>
    <s v="No"/>
    <n v="0"/>
    <x v="1"/>
    <s v="normal"/>
    <s v="20-Jun-1998"/>
    <x v="2"/>
    <n v="29760.6"/>
    <s v="tier - 1"/>
    <s v="tier - 2"/>
    <s v="R1011"/>
    <x v="2008"/>
    <x v="2008"/>
  </r>
  <r>
    <s v="Id2010"/>
    <s v="Mr."/>
    <s v="Michael J"/>
    <s v="Davi"/>
    <n v="17.03"/>
    <n v="4.12"/>
    <s v="No"/>
    <s v="No"/>
    <s v="NO"/>
    <s v="No"/>
    <n v="1"/>
    <x v="3"/>
    <s v="normal"/>
    <s v="13-Aug-1981"/>
    <x v="19"/>
    <n v="29816.639999999999"/>
    <s v="tier - 1"/>
    <s v="tier - 2"/>
    <s v="R1011"/>
    <x v="2009"/>
    <x v="2009"/>
  </r>
  <r>
    <s v="Id2011"/>
    <s v="Mr."/>
    <s v="Bradley"/>
    <s v="Sloan"/>
    <n v="23.75"/>
    <n v="5.49"/>
    <s v="No"/>
    <s v="No"/>
    <s v="NO"/>
    <s v="yes"/>
    <n v="0"/>
    <x v="2"/>
    <s v="normal"/>
    <s v="29-Oct-1982"/>
    <x v="23"/>
    <n v="29818.76"/>
    <s v="tier - 1"/>
    <s v="tier - 1"/>
    <s v="R1012"/>
    <x v="2010"/>
    <x v="2010"/>
  </r>
  <r>
    <s v="Id2012"/>
    <s v="Mr."/>
    <s v="Matt"/>
    <s v="Homich"/>
    <n v="26.03"/>
    <n v="5.1100000000000003"/>
    <s v="No"/>
    <s v="No"/>
    <s v="NO"/>
    <s v="yes"/>
    <n v="1"/>
    <x v="1"/>
    <s v="normal"/>
    <s v="30-Dec-1989"/>
    <x v="13"/>
    <n v="29852.48"/>
    <s v="tier - 1"/>
    <s v="tier - 3"/>
    <s v="R1011"/>
    <x v="2011"/>
    <x v="2011"/>
  </r>
  <r>
    <s v="Id2013"/>
    <s v="Ms."/>
    <s v="Amanda C."/>
    <s v="Bell"/>
    <n v="16.079999999999998"/>
    <n v="5.94"/>
    <s v="No"/>
    <s v="No"/>
    <s v="NO"/>
    <s v="No"/>
    <n v="0"/>
    <x v="3"/>
    <s v="prediabetes"/>
    <s v="19-Aug-1975"/>
    <x v="31"/>
    <n v="29899.25"/>
    <s v="tier - 1"/>
    <s v="tier - 3"/>
    <s v="R1011"/>
    <x v="2012"/>
    <x v="2012"/>
  </r>
  <r>
    <s v="Id2014"/>
    <s v="Mr."/>
    <s v="Valur"/>
    <s v="Kristjansson"/>
    <n v="30.875"/>
    <n v="5.54"/>
    <s v="No"/>
    <s v="No"/>
    <s v="NO"/>
    <s v="No"/>
    <n v="0"/>
    <x v="0"/>
    <s v="normal"/>
    <s v="30-Dec-1988"/>
    <x v="15"/>
    <n v="29929.56"/>
    <s v="tier - 1"/>
    <s v="tier - 1"/>
    <s v="R1011"/>
    <x v="2013"/>
    <x v="2013"/>
  </r>
  <r>
    <s v="Id2015"/>
    <s v="Ms."/>
    <s v="Erica J"/>
    <s v="Pitman"/>
    <n v="31.79"/>
    <n v="7.09"/>
    <s v="No"/>
    <s v="No"/>
    <s v="NO"/>
    <s v="No"/>
    <n v="0"/>
    <x v="0"/>
    <s v="diabetes"/>
    <s v="12-Jun-1976"/>
    <x v="35"/>
    <n v="29933.75"/>
    <s v="tier - 1"/>
    <s v="tier - 1"/>
    <s v="R1011"/>
    <x v="2014"/>
    <x v="2014"/>
  </r>
  <r>
    <s v="Id2016"/>
    <s v="Mr."/>
    <s v="Stephen F."/>
    <s v="Curley"/>
    <n v="28.48"/>
    <n v="6.22"/>
    <s v="No"/>
    <s v="Yes"/>
    <s v="NO"/>
    <s v="yes"/>
    <n v="1"/>
    <x v="1"/>
    <s v="prediabetes"/>
    <s v="5-Oct-1991"/>
    <x v="14"/>
    <n v="29969.67"/>
    <s v="tier - 1"/>
    <s v="tier - 1"/>
    <s v="R1011"/>
    <x v="2015"/>
    <x v="2015"/>
  </r>
  <r>
    <s v="Id2017"/>
    <s v="Ms."/>
    <s v="Lissa"/>
    <s v="Zimmer"/>
    <n v="26.6"/>
    <n v="4.33"/>
    <s v="No"/>
    <s v="No"/>
    <s v="NO"/>
    <s v="No"/>
    <n v="1"/>
    <x v="1"/>
    <s v="normal"/>
    <s v="4-Aug-1981"/>
    <x v="19"/>
    <n v="30026.87"/>
    <s v="tier - 2"/>
    <s v="tier - 3"/>
    <s v="R1012"/>
    <x v="2016"/>
    <x v="2016"/>
  </r>
  <r>
    <s v="Id2018"/>
    <s v="Ms."/>
    <s v="Megan"/>
    <s v="Granski"/>
    <n v="25.27"/>
    <n v="5.83"/>
    <s v="No"/>
    <s v="No"/>
    <s v="NO"/>
    <s v="No"/>
    <n v="1"/>
    <x v="1"/>
    <s v="prediabetes"/>
    <s v="16-Jun-1967"/>
    <x v="40"/>
    <n v="30063.58"/>
    <s v="tier - 1"/>
    <s v="tier - 1"/>
    <s v="R1012"/>
    <x v="2017"/>
    <x v="2017"/>
  </r>
  <r>
    <s v="Id2019"/>
    <s v="Ms."/>
    <s v="Alyson"/>
    <s v="Dunn"/>
    <n v="34.484999999999999"/>
    <n v="4.7"/>
    <s v="No"/>
    <s v="Yes"/>
    <s v="NO"/>
    <s v="yes"/>
    <n v="1"/>
    <x v="0"/>
    <s v="normal"/>
    <s v="2-Sep-1979"/>
    <x v="25"/>
    <n v="30095.97"/>
    <s v="tier - 2"/>
    <s v="tier - 3"/>
    <s v="R1011"/>
    <x v="2018"/>
    <x v="2018"/>
  </r>
  <r>
    <s v="Id2020"/>
    <s v="Mr."/>
    <s v="Chance B"/>
    <s v="Regina"/>
    <n v="15.57"/>
    <n v="4.07"/>
    <s v="No"/>
    <s v="No"/>
    <s v="NO"/>
    <s v="yes"/>
    <n v="1"/>
    <x v="3"/>
    <s v="normal"/>
    <s v="25-Dec-1971"/>
    <x v="32"/>
    <n v="30134.75"/>
    <s v="tier - 2"/>
    <s v="tier - 3"/>
    <s v="R1011"/>
    <x v="2019"/>
    <x v="2019"/>
  </r>
  <r>
    <s v="Id2021"/>
    <s v="Mr."/>
    <s v="Sean P"/>
    <s v="O'Connor"/>
    <n v="30.36"/>
    <n v="9.39"/>
    <s v="No"/>
    <s v="No"/>
    <s v="NO"/>
    <s v="No"/>
    <n v="0"/>
    <x v="0"/>
    <s v="diabetes"/>
    <s v="11-Aug-1958"/>
    <x v="46"/>
    <n v="30166.62"/>
    <s v="tier - 1"/>
    <s v="tier - 3"/>
    <s v="R1012"/>
    <x v="2020"/>
    <x v="2020"/>
  </r>
  <r>
    <s v="Id2022"/>
    <s v="Ms."/>
    <s v="Therese"/>
    <s v="Howe"/>
    <n v="19.37"/>
    <n v="4.18"/>
    <s v="No"/>
    <s v="No"/>
    <s v="NO"/>
    <s v="No"/>
    <n v="0"/>
    <x v="2"/>
    <s v="normal"/>
    <s v="13-Sep-1963"/>
    <x v="42"/>
    <n v="30184.94"/>
    <s v="tier - 1"/>
    <s v="tier - 1"/>
    <s v="R1014"/>
    <x v="2021"/>
    <x v="2021"/>
  </r>
  <r>
    <s v="Id2023"/>
    <s v="Mr."/>
    <s v="Beau"/>
    <s v="Atwater"/>
    <n v="16.71"/>
    <n v="4.18"/>
    <s v="No"/>
    <s v="No"/>
    <s v="NO"/>
    <s v="No"/>
    <n v="1"/>
    <x v="3"/>
    <s v="normal"/>
    <s v="15-Sep-1962"/>
    <x v="41"/>
    <n v="30260"/>
    <s v="tier - 1"/>
    <s v="tier - 1"/>
    <s v="R1014"/>
    <x v="2022"/>
    <x v="2022"/>
  </r>
  <r>
    <s v="Id2024"/>
    <s v="Ms."/>
    <s v="Kelsey M"/>
    <s v="Gurganus"/>
    <n v="24.1"/>
    <n v="4.4000000000000004"/>
    <s v="No"/>
    <s v="No"/>
    <s v="NO"/>
    <s v="yes"/>
    <n v="1"/>
    <x v="2"/>
    <s v="normal"/>
    <s v="24-Jul-1972"/>
    <x v="30"/>
    <n v="30284.639999999999"/>
    <s v="tier - 1"/>
    <s v="tier - 1"/>
    <s v="R1012"/>
    <x v="2023"/>
    <x v="2023"/>
  </r>
  <r>
    <s v="Id2025"/>
    <s v="Ms."/>
    <s v="Gretchen"/>
    <s v="Holden"/>
    <n v="29.77"/>
    <n v="9.9"/>
    <s v="No"/>
    <s v="No"/>
    <s v="NO"/>
    <s v="No"/>
    <n v="0"/>
    <x v="1"/>
    <s v="diabetes"/>
    <s v="1-Jun-2004"/>
    <x v="12"/>
    <n v="30328.27"/>
    <s v="tier - 2"/>
    <s v="tier - 2"/>
    <s v="R1011"/>
    <x v="2024"/>
    <x v="2024"/>
  </r>
  <r>
    <s v="Id2026"/>
    <s v="Mr."/>
    <s v="Nicholas E."/>
    <s v="Parton"/>
    <n v="46.53"/>
    <n v="4.84"/>
    <s v="No"/>
    <s v="No"/>
    <s v="NO"/>
    <s v="yes"/>
    <n v="0"/>
    <x v="0"/>
    <s v="normal"/>
    <s v="30-Jul-1969"/>
    <x v="34"/>
    <n v="30366.93"/>
    <s v="tier - 2"/>
    <s v="tier - 2"/>
    <s v="R1011"/>
    <x v="2025"/>
    <x v="2025"/>
  </r>
  <r>
    <s v="Id2027"/>
    <s v="Ms."/>
    <s v="Deborah"/>
    <s v="Downs"/>
    <n v="23.4"/>
    <n v="5.53"/>
    <s v="No"/>
    <s v="Yes"/>
    <s v="NO"/>
    <s v="No"/>
    <n v="1"/>
    <x v="2"/>
    <s v="normal"/>
    <s v="3-Sep-1976"/>
    <x v="35"/>
    <n v="30409.53"/>
    <s v="tier - 2"/>
    <s v="tier - 3"/>
    <s v="R1012"/>
    <x v="2026"/>
    <x v="2026"/>
  </r>
  <r>
    <s v="Id2028"/>
    <s v="Mr."/>
    <s v="Chuck W. Jr."/>
    <s v="Dent"/>
    <n v="30"/>
    <n v="4.33"/>
    <s v="No"/>
    <s v="No"/>
    <s v="NO"/>
    <s v="yes"/>
    <n v="0"/>
    <x v="0"/>
    <s v="normal"/>
    <s v="28-Oct-1998"/>
    <x v="2"/>
    <n v="30422.03"/>
    <s v="tier - 2"/>
    <s v="tier - 3"/>
    <s v="R1011"/>
    <x v="2027"/>
    <x v="2027"/>
  </r>
  <r>
    <s v="Id2029"/>
    <s v="Mr."/>
    <s v="Daniel"/>
    <s v="Ranti"/>
    <n v="29.15"/>
    <n v="4.91"/>
    <s v="No"/>
    <s v="No"/>
    <s v="NO"/>
    <s v="yes"/>
    <n v="0"/>
    <x v="1"/>
    <s v="normal"/>
    <s v="3-Sep-1983"/>
    <x v="22"/>
    <n v="30457.37"/>
    <s v="tier - 2"/>
    <s v="tier - 1"/>
    <s v="R1012"/>
    <x v="2028"/>
    <x v="2028"/>
  </r>
  <r>
    <s v="Id2030"/>
    <s v="Ms."/>
    <s v="Amany"/>
    <s v="Ishaq"/>
    <n v="34.865000000000002"/>
    <n v="4.8"/>
    <s v="No"/>
    <s v="No"/>
    <s v="NO"/>
    <s v="No"/>
    <n v="0"/>
    <x v="0"/>
    <s v="normal"/>
    <s v="10-Aug-1986"/>
    <x v="18"/>
    <n v="30530.5"/>
    <s v="tier - 2"/>
    <s v="tier - 1"/>
    <s v="R1011"/>
    <x v="2029"/>
    <x v="2029"/>
  </r>
  <r>
    <s v="Id2031"/>
    <s v="Ms."/>
    <s v="Kipling"/>
    <s v="Wiles"/>
    <n v="28.12"/>
    <n v="5.55"/>
    <s v="yes"/>
    <s v="No"/>
    <s v="NO"/>
    <s v="yes"/>
    <n v="2"/>
    <x v="1"/>
    <s v="normal"/>
    <s v="11-Nov-1970"/>
    <x v="33"/>
    <n v="30625.65"/>
    <s v="tier - 2"/>
    <s v="tier - 3"/>
    <s v="R1011"/>
    <x v="2030"/>
    <x v="2030"/>
  </r>
  <r>
    <s v="Id2032"/>
    <s v="Mr."/>
    <s v="Duncan"/>
    <s v="Roberts"/>
    <n v="29.45"/>
    <n v="5.24"/>
    <s v="No"/>
    <s v="No"/>
    <s v="NO"/>
    <s v="yes"/>
    <n v="0"/>
    <x v="1"/>
    <s v="normal"/>
    <s v="21-Sep-1999"/>
    <x v="7"/>
    <n v="30697.71"/>
    <s v="tier - 1"/>
    <s v="tier - 2"/>
    <s v="R1011"/>
    <x v="2031"/>
    <x v="2031"/>
  </r>
  <r>
    <s v="Id2033"/>
    <s v="Mr."/>
    <s v="Louis C."/>
    <s v="Serafini"/>
    <n v="27.94"/>
    <n v="6.08"/>
    <s v="No"/>
    <s v="Yes"/>
    <s v="NO"/>
    <s v="No"/>
    <n v="1"/>
    <x v="1"/>
    <s v="prediabetes"/>
    <s v="21-Dec-1983"/>
    <x v="22"/>
    <n v="30724.44"/>
    <s v="tier - 2"/>
    <s v="tier - 3"/>
    <s v="R1011"/>
    <x v="2032"/>
    <x v="2032"/>
  </r>
  <r>
    <s v="Id2034"/>
    <s v="Mr."/>
    <s v="Daniel J"/>
    <s v="Button"/>
    <n v="27.2"/>
    <n v="5.83"/>
    <s v="No"/>
    <s v="Yes"/>
    <s v="NO"/>
    <s v="No"/>
    <n v="1"/>
    <x v="1"/>
    <s v="prediabetes"/>
    <s v="5-Sep-1988"/>
    <x v="15"/>
    <n v="30763.01"/>
    <s v="tier - 2"/>
    <s v="tier - 1"/>
    <s v="R1011"/>
    <x v="2033"/>
    <x v="2033"/>
  </r>
  <r>
    <s v="Id2035"/>
    <s v="Ms."/>
    <s v="Ildiko M."/>
    <s v="Gaal"/>
    <n v="33.344999999999999"/>
    <n v="4.29"/>
    <s v="No"/>
    <s v="No"/>
    <s v="NO"/>
    <s v="No"/>
    <n v="1"/>
    <x v="0"/>
    <s v="normal"/>
    <s v="9-Sep-1961"/>
    <x v="43"/>
    <n v="30942.19"/>
    <s v="tier - 2"/>
    <s v="tier - 2"/>
    <s v="R1013"/>
    <x v="2034"/>
    <x v="2034"/>
  </r>
  <r>
    <s v="Id2036"/>
    <s v="Ms."/>
    <s v="Melinda E."/>
    <s v="Liptak"/>
    <n v="29.925000000000001"/>
    <n v="5.3"/>
    <s v="No"/>
    <s v="No"/>
    <s v="NO"/>
    <s v="No"/>
    <n v="1"/>
    <x v="0"/>
    <s v="normal"/>
    <s v="9-Nov-2004"/>
    <x v="9"/>
    <n v="31196.61"/>
    <s v="tier - 2"/>
    <s v="tier - 1"/>
    <s v="R1011"/>
    <x v="2035"/>
    <x v="2035"/>
  </r>
  <r>
    <s v="Id2037"/>
    <s v="Ms."/>
    <s v="Ashley M"/>
    <s v="Kellam"/>
    <n v="24.225000000000001"/>
    <n v="4.42"/>
    <s v="No"/>
    <s v="No"/>
    <s v="NO"/>
    <s v="No"/>
    <n v="1"/>
    <x v="2"/>
    <s v="normal"/>
    <s v="22-Jul-2000"/>
    <x v="10"/>
    <n v="31234.560000000001"/>
    <s v="tier - 1"/>
    <s v="tier - 1"/>
    <s v="R1011"/>
    <x v="2036"/>
    <x v="2036"/>
  </r>
  <r>
    <s v="Id2038"/>
    <s v="Ms."/>
    <s v="Stephanie"/>
    <s v="Gordon"/>
    <n v="29.68"/>
    <n v="5.68"/>
    <s v="yes"/>
    <s v="No"/>
    <s v="NO"/>
    <s v="No"/>
    <n v="1"/>
    <x v="1"/>
    <s v="normal"/>
    <s v="9-Jul-1968"/>
    <x v="36"/>
    <n v="31322.53"/>
    <s v="tier - 2"/>
    <s v="tier - 1"/>
    <s v="R1011"/>
    <x v="2037"/>
    <x v="2037"/>
  </r>
  <r>
    <s v="Id2039"/>
    <s v="Mr."/>
    <s v="Sean P."/>
    <s v="Hyland"/>
    <n v="20.614999999999998"/>
    <n v="6.05"/>
    <s v="No"/>
    <s v="Yes"/>
    <s v="NO"/>
    <s v="No"/>
    <n v="1"/>
    <x v="2"/>
    <s v="prediabetes"/>
    <s v="27-Sep-1995"/>
    <x v="4"/>
    <n v="31328.27"/>
    <s v="tier - 2"/>
    <s v="tier - 2"/>
    <s v="R1011"/>
    <x v="2038"/>
    <x v="2038"/>
  </r>
  <r>
    <s v="Id2040"/>
    <s v="Ms."/>
    <s v="Emily G"/>
    <s v="Wagoner"/>
    <n v="32.119999999999997"/>
    <n v="5.33"/>
    <s v="yes"/>
    <s v="No"/>
    <s v="NO"/>
    <s v="No"/>
    <n v="1"/>
    <x v="0"/>
    <s v="normal"/>
    <s v="8-Oct-1974"/>
    <x v="28"/>
    <n v="31368.81"/>
    <s v="tier - 2"/>
    <s v="tier - 3"/>
    <s v="R1011"/>
    <x v="2039"/>
    <x v="2039"/>
  </r>
  <r>
    <s v="Id2041"/>
    <s v="Mr."/>
    <s v="Malcolm"/>
    <s v="Thomas"/>
    <n v="27.36"/>
    <n v="6.22"/>
    <s v="No"/>
    <s v="No"/>
    <s v="NO"/>
    <s v="No"/>
    <n v="0"/>
    <x v="1"/>
    <s v="prediabetes"/>
    <s v="29-Oct-1975"/>
    <x v="31"/>
    <n v="31591.82"/>
    <s v="tier - 2"/>
    <s v="tier - 1"/>
    <s v="R1011"/>
    <x v="2040"/>
    <x v="2040"/>
  </r>
  <r>
    <s v="Id2042"/>
    <s v="Mr."/>
    <s v="Danilo"/>
    <s v="Goffi"/>
    <n v="17.385000000000002"/>
    <n v="5.84"/>
    <s v="No"/>
    <s v="No"/>
    <s v="NO"/>
    <s v="No"/>
    <n v="0"/>
    <x v="3"/>
    <s v="prediabetes"/>
    <s v="13-Dec-1960"/>
    <x v="44"/>
    <n v="31620"/>
    <s v="tier - 2"/>
    <s v="tier - 1"/>
    <s v="R1024"/>
    <x v="2041"/>
    <x v="2041"/>
  </r>
  <r>
    <s v="Id2043"/>
    <s v="Mr."/>
    <s v="Mikko"/>
    <s v="Salovaara"/>
    <n v="30.13"/>
    <n v="5.71"/>
    <s v="yes"/>
    <s v="No"/>
    <s v="NO"/>
    <s v="No"/>
    <n v="1"/>
    <x v="0"/>
    <s v="prediabetes"/>
    <s v="14-Oct-1977"/>
    <x v="26"/>
    <n v="31736.7"/>
    <s v="tier - 2"/>
    <s v="tier - 2"/>
    <s v="R1012"/>
    <x v="2042"/>
    <x v="2042"/>
  </r>
  <r>
    <s v="Id2044"/>
    <s v="Ms."/>
    <s v="Paula C."/>
    <s v="Reid"/>
    <n v="25.44"/>
    <n v="6.04"/>
    <s v="No"/>
    <s v="Yes"/>
    <s v="NO"/>
    <s v="yes"/>
    <n v="1"/>
    <x v="1"/>
    <s v="prediabetes"/>
    <s v="10-Sep-1984"/>
    <x v="21"/>
    <n v="31743.919999999998"/>
    <s v="tier - 2"/>
    <s v="tier - 1"/>
    <s v="R1011"/>
    <x v="2043"/>
    <x v="2043"/>
  </r>
  <r>
    <s v="Id2045"/>
    <s v="Ms."/>
    <s v="Kirsten N."/>
    <s v="Allan"/>
    <n v="39.805"/>
    <n v="4.38"/>
    <s v="yes"/>
    <s v="No"/>
    <s v="NO"/>
    <s v="No"/>
    <n v="1"/>
    <x v="0"/>
    <s v="normal"/>
    <s v="25-Sep-1975"/>
    <x v="31"/>
    <n v="31897.1"/>
    <s v="tier - 2"/>
    <s v="tier - 3"/>
    <s v="R1011"/>
    <x v="2044"/>
    <x v="2044"/>
  </r>
  <r>
    <s v="Id2046"/>
    <s v="Ms."/>
    <s v="Christy"/>
    <s v="Mclaughlin"/>
    <n v="30.4"/>
    <n v="5.56"/>
    <s v="yes"/>
    <s v="No"/>
    <s v="NO"/>
    <s v="yes"/>
    <n v="1"/>
    <x v="0"/>
    <s v="normal"/>
    <s v="21-Sep-1972"/>
    <x v="30"/>
    <n v="31980.89"/>
    <s v="tier - 2"/>
    <s v="tier - 1"/>
    <s v="R1011"/>
    <x v="2045"/>
    <x v="2045"/>
  </r>
  <r>
    <s v="Id2047"/>
    <s v="Ms."/>
    <s v="Jennifer"/>
    <s v="Lee"/>
    <n v="23.18"/>
    <n v="4.24"/>
    <s v="yes"/>
    <s v="No"/>
    <s v="NO"/>
    <s v="No"/>
    <n v="1"/>
    <x v="2"/>
    <s v="normal"/>
    <s v="13-Sep-1993"/>
    <x v="1"/>
    <n v="32086.21"/>
    <s v="tier - 1"/>
    <s v="tier - 3"/>
    <s v="R1011"/>
    <x v="2046"/>
    <x v="2046"/>
  </r>
  <r>
    <s v="Id2048"/>
    <s v="Ms."/>
    <s v="Jingjing"/>
    <s v="Tang"/>
    <n v="39.615000000000002"/>
    <n v="6.32"/>
    <s v="No"/>
    <s v="Yes"/>
    <s v="NO"/>
    <s v="No"/>
    <n v="1"/>
    <x v="0"/>
    <s v="prediabetes"/>
    <s v="10-Nov-1978"/>
    <x v="27"/>
    <n v="32108.66"/>
    <s v="tier - 1"/>
    <s v="tier - 3"/>
    <s v="R1017"/>
    <x v="2047"/>
    <x v="2047"/>
  </r>
  <r>
    <s v="Id2049"/>
    <s v="Mr."/>
    <s v="Morgan"/>
    <s v="Kennedy"/>
    <n v="30.59"/>
    <n v="6.3"/>
    <s v="No"/>
    <s v="Yes"/>
    <s v="NO"/>
    <s v="yes"/>
    <n v="1"/>
    <x v="0"/>
    <s v="prediabetes"/>
    <s v="11-Sep-1969"/>
    <x v="34"/>
    <n v="32192.76"/>
    <s v="tier - 1"/>
    <s v="tier - 2"/>
    <s v="R1011"/>
    <x v="2048"/>
    <x v="2048"/>
  </r>
  <r>
    <s v="Id2050"/>
    <s v="Mr."/>
    <s v="Patrick J."/>
    <s v="Condon"/>
    <n v="16.72"/>
    <n v="4.38"/>
    <s v="No"/>
    <s v="No"/>
    <s v="NO"/>
    <s v="yes"/>
    <n v="1"/>
    <x v="3"/>
    <s v="normal"/>
    <s v="8-Sep-1994"/>
    <x v="11"/>
    <n v="32222.81"/>
    <s v="tier - 2"/>
    <s v="tier - 1"/>
    <s v="R1011"/>
    <x v="2049"/>
    <x v="2049"/>
  </r>
  <r>
    <s v="Id2051"/>
    <s v="Mr."/>
    <s v="Frankline"/>
    <s v="Chepkwony"/>
    <n v="26.22"/>
    <n v="4.6500000000000004"/>
    <s v="No"/>
    <s v="Yes"/>
    <s v="NO"/>
    <s v="yes"/>
    <n v="1"/>
    <x v="1"/>
    <s v="normal"/>
    <s v="17-Dec-1975"/>
    <x v="31"/>
    <n v="32259.96"/>
    <s v="tier - 2"/>
    <s v="tier - 3"/>
    <s v="R1012"/>
    <x v="2050"/>
    <x v="2050"/>
  </r>
  <r>
    <s v="Id2052"/>
    <s v="Ms."/>
    <s v="Laura T."/>
    <s v="Rodriguez"/>
    <n v="31.824999999999999"/>
    <n v="4.7"/>
    <s v="No"/>
    <s v="Yes"/>
    <s v="NO"/>
    <s v="No"/>
    <n v="1"/>
    <x v="0"/>
    <s v="normal"/>
    <s v="2-Dec-1986"/>
    <x v="18"/>
    <n v="32288.49"/>
    <s v="tier - 2"/>
    <s v="tier - 2"/>
    <s v="R1011"/>
    <x v="2051"/>
    <x v="2051"/>
  </r>
  <r>
    <s v="Id2053"/>
    <s v="Ms."/>
    <s v="Natalia"/>
    <s v="Szynkarczuk"/>
    <n v="25.745000000000001"/>
    <n v="4.34"/>
    <s v="No"/>
    <s v="Yes"/>
    <s v="NO"/>
    <s v="No"/>
    <n v="1"/>
    <x v="1"/>
    <s v="normal"/>
    <s v="19-Oct-1972"/>
    <x v="30"/>
    <n v="32428.63"/>
    <s v="tier - 2"/>
    <s v="tier - 2"/>
    <s v="R1011"/>
    <x v="2052"/>
    <x v="2052"/>
  </r>
  <r>
    <s v="Id2054"/>
    <s v="Ms."/>
    <s v="Jennifer L."/>
    <s v="Brill"/>
    <n v="24.605"/>
    <n v="5.62"/>
    <s v="No"/>
    <s v="Yes"/>
    <s v="NO"/>
    <s v="No"/>
    <n v="1"/>
    <x v="2"/>
    <s v="normal"/>
    <s v="9-Aug-1976"/>
    <x v="35"/>
    <n v="32430.22"/>
    <s v="tier - 2"/>
    <s v="tier - 3"/>
    <s v="R1011"/>
    <x v="2053"/>
    <x v="2053"/>
  </r>
  <r>
    <s v="Id2055"/>
    <s v="Ms."/>
    <s v="Brooke"/>
    <s v="Adams"/>
    <n v="24.51"/>
    <n v="4.24"/>
    <s v="No"/>
    <s v="Yes"/>
    <s v="NO"/>
    <s v="No"/>
    <n v="1"/>
    <x v="2"/>
    <s v="normal"/>
    <s v="27-Sep-1981"/>
    <x v="19"/>
    <n v="32462.35"/>
    <s v="tier - 2"/>
    <s v="tier - 2"/>
    <s v="R1011"/>
    <x v="2054"/>
    <x v="2054"/>
  </r>
  <r>
    <s v="Id2056"/>
    <s v="Mr."/>
    <s v="Jeremy M"/>
    <s v="Nunn"/>
    <n v="31.065000000000001"/>
    <n v="4.57"/>
    <s v="No"/>
    <s v="No"/>
    <s v="NO"/>
    <s v="yes"/>
    <n v="0"/>
    <x v="0"/>
    <s v="normal"/>
    <s v="19-Sep-1976"/>
    <x v="35"/>
    <n v="32485.46"/>
    <s v="tier - 2"/>
    <s v="tier - 1"/>
    <s v="R1011"/>
    <x v="2055"/>
    <x v="2055"/>
  </r>
  <r>
    <s v="Id2057"/>
    <s v="Ms."/>
    <s v="Megan L."/>
    <s v="Blair"/>
    <n v="28.12"/>
    <n v="5.05"/>
    <s v="No"/>
    <s v="No"/>
    <s v="NO"/>
    <s v="No"/>
    <n v="0"/>
    <x v="1"/>
    <s v="normal"/>
    <s v="8-Oct-2003"/>
    <x v="12"/>
    <n v="32548.34"/>
    <s v="tier - 1"/>
    <s v="tier - 2"/>
    <s v="R1013"/>
    <x v="2056"/>
    <x v="2056"/>
  </r>
  <r>
    <s v="Id2058"/>
    <s v="Mr."/>
    <s v="Bryan"/>
    <s v="Sharkey"/>
    <n v="38.06"/>
    <n v="6.16"/>
    <s v="No"/>
    <s v="No"/>
    <s v="NO"/>
    <s v="No"/>
    <n v="0"/>
    <x v="0"/>
    <s v="prediabetes"/>
    <s v="13-Jul-1990"/>
    <x v="16"/>
    <n v="32672.11"/>
    <s v="tier - 1"/>
    <s v="tier - 1"/>
    <s v="R1011"/>
    <x v="2057"/>
    <x v="2057"/>
  </r>
  <r>
    <s v="Id2059"/>
    <s v="Ms."/>
    <s v="Marny"/>
    <s v="Scalard"/>
    <n v="24.96"/>
    <n v="4.57"/>
    <s v="No"/>
    <s v="No"/>
    <s v="NO"/>
    <s v="No"/>
    <n v="0"/>
    <x v="1"/>
    <s v="normal"/>
    <s v="1-Nov-1968"/>
    <x v="36"/>
    <n v="32686.080000000002"/>
    <s v="tier - 2"/>
    <s v="tier - 3"/>
    <s v="R1011"/>
    <x v="2058"/>
    <x v="2058"/>
  </r>
  <r>
    <s v="Id2060"/>
    <s v="Mr."/>
    <s v="Marc"/>
    <s v="Burget"/>
    <n v="17.670000000000002"/>
    <n v="5.53"/>
    <s v="No"/>
    <s v="No"/>
    <s v="NO"/>
    <s v="yes"/>
    <n v="0"/>
    <x v="3"/>
    <s v="normal"/>
    <s v="30-Sep-1990"/>
    <x v="16"/>
    <n v="32716.2"/>
    <s v="tier - 1"/>
    <s v="tier - 2"/>
    <s v="R1011"/>
    <x v="2059"/>
    <x v="2059"/>
  </r>
  <r>
    <s v="Id2061"/>
    <s v="Mr."/>
    <s v="Benjamin L"/>
    <s v="English"/>
    <n v="31.35"/>
    <n v="5.84"/>
    <s v="yes"/>
    <s v="No"/>
    <s v="NO"/>
    <s v="No"/>
    <n v="1"/>
    <x v="0"/>
    <s v="prediabetes"/>
    <s v="9-Jul-1990"/>
    <x v="16"/>
    <n v="32734.19"/>
    <s v="tier - 2"/>
    <s v="tier - 1"/>
    <s v="R1012"/>
    <x v="2060"/>
    <x v="2060"/>
  </r>
  <r>
    <s v="Id2062"/>
    <s v="Mr."/>
    <s v="Rob G"/>
    <s v="Hampton"/>
    <n v="28.31"/>
    <n v="6.41"/>
    <s v="yes"/>
    <s v="No"/>
    <s v="NO"/>
    <s v="No"/>
    <n v="1"/>
    <x v="1"/>
    <s v="diabetes"/>
    <s v="6-Dec-1974"/>
    <x v="28"/>
    <n v="32760.48"/>
    <s v="tier - 1"/>
    <s v="tier - 1"/>
    <s v="R1011"/>
    <x v="2061"/>
    <x v="2061"/>
  </r>
  <r>
    <s v="Id2063"/>
    <s v="Ms."/>
    <s v="Stefanie A"/>
    <s v="Flynn"/>
    <n v="30.3"/>
    <n v="4.7300000000000004"/>
    <s v="No"/>
    <s v="Yes"/>
    <s v="NO"/>
    <s v="yes"/>
    <n v="1"/>
    <x v="0"/>
    <s v="normal"/>
    <s v="7-Nov-1972"/>
    <x v="30"/>
    <n v="32765.33"/>
    <s v="tier - 2"/>
    <s v="tier - 2"/>
    <s v="R1012"/>
    <x v="2062"/>
    <x v="2062"/>
  </r>
  <r>
    <s v="Id2064"/>
    <s v="Ms."/>
    <s v="Stephanie"/>
    <s v="Knast"/>
    <n v="26.4"/>
    <n v="6.22"/>
    <s v="No"/>
    <s v="No"/>
    <s v="NO"/>
    <s v="yes"/>
    <n v="0"/>
    <x v="1"/>
    <s v="prediabetes"/>
    <s v="12-Dec-1980"/>
    <x v="24"/>
    <n v="32787.46"/>
    <s v="tier - 1"/>
    <s v="tier - 3"/>
    <s v="R1012"/>
    <x v="2063"/>
    <x v="2063"/>
  </r>
  <r>
    <s v="Id2065"/>
    <s v="Ms."/>
    <s v="Caroline F."/>
    <s v="Lucas"/>
    <n v="22.135000000000002"/>
    <n v="4.46"/>
    <s v="No"/>
    <s v="No"/>
    <s v="NO"/>
    <s v="yes"/>
    <n v="0"/>
    <x v="2"/>
    <s v="normal"/>
    <s v="4-Dec-1995"/>
    <x v="4"/>
    <n v="32827.51"/>
    <s v="tier - 1"/>
    <s v="tier - 2"/>
    <s v="R1011"/>
    <x v="2064"/>
    <x v="2064"/>
  </r>
  <r>
    <s v="Id2066"/>
    <s v="Ms."/>
    <s v="Julia J."/>
    <s v="Thomas"/>
    <n v="17.399999999999999"/>
    <n v="4.5"/>
    <s v="No"/>
    <s v="No"/>
    <s v="NO"/>
    <s v="yes"/>
    <n v="0"/>
    <x v="3"/>
    <s v="normal"/>
    <s v="17-Nov-1981"/>
    <x v="19"/>
    <n v="32906.69"/>
    <s v="tier - 2"/>
    <s v="tier - 3"/>
    <s v="R1011"/>
    <x v="2065"/>
    <x v="2065"/>
  </r>
  <r>
    <s v="Id2067"/>
    <s v="Mr."/>
    <s v="Jack"/>
    <s v="Cherewatti"/>
    <n v="28.06"/>
    <n v="8.93"/>
    <s v="No"/>
    <s v="No"/>
    <s v="NO"/>
    <s v="No"/>
    <n v="0"/>
    <x v="1"/>
    <s v="diabetes"/>
    <s v="24-Aug-1971"/>
    <x v="32"/>
    <n v="32947.629999999997"/>
    <s v="tier - 2"/>
    <s v="tier - 1"/>
    <s v="R1011"/>
    <x v="2066"/>
    <x v="2066"/>
  </r>
  <r>
    <s v="Id2068"/>
    <s v="Mr."/>
    <s v="Bernat"/>
    <s v="Olle"/>
    <n v="31.13"/>
    <n v="11.02"/>
    <s v="No"/>
    <s v="No"/>
    <s v="NO"/>
    <s v="No"/>
    <n v="0"/>
    <x v="0"/>
    <s v="diabetes"/>
    <s v="8-Jul-1995"/>
    <x v="4"/>
    <n v="33017.46"/>
    <s v="tier - 1"/>
    <s v="tier - 1"/>
    <s v="R1011"/>
    <x v="2067"/>
    <x v="2067"/>
  </r>
  <r>
    <s v="Id2069"/>
    <s v="Mr."/>
    <s v="Hicham"/>
    <s v="Hamsi"/>
    <n v="18.46"/>
    <n v="5.25"/>
    <s v="No"/>
    <s v="No"/>
    <s v="NO"/>
    <s v="No"/>
    <n v="0"/>
    <x v="3"/>
    <s v="normal"/>
    <s v="10-Jul-1967"/>
    <x v="40"/>
    <n v="33025.32"/>
    <s v="tier - 2"/>
    <s v="tier - 3"/>
    <s v="R1011"/>
    <x v="2068"/>
    <x v="2068"/>
  </r>
  <r>
    <s v="Id2070"/>
    <s v="Ms."/>
    <s v="Sarah"/>
    <s v="Finnegan"/>
    <n v="17.3"/>
    <n v="4.75"/>
    <s v="No"/>
    <s v="No"/>
    <s v="NO"/>
    <s v="No"/>
    <n v="0"/>
    <x v="3"/>
    <s v="normal"/>
    <s v="28-Jul-1994"/>
    <x v="11"/>
    <n v="33057.230000000003"/>
    <s v="tier - 1"/>
    <s v="tier - 2"/>
    <s v="R1011"/>
    <x v="2069"/>
    <x v="2069"/>
  </r>
  <r>
    <s v="Id2071"/>
    <s v="Mr."/>
    <s v="Anthony S"/>
    <s v="Walsh"/>
    <n v="35.625"/>
    <n v="4.68"/>
    <s v="No"/>
    <s v="Yes"/>
    <s v="NO"/>
    <s v="yes"/>
    <n v="1"/>
    <x v="0"/>
    <s v="normal"/>
    <s v="1-Jul-1962"/>
    <x v="41"/>
    <n v="33074.94"/>
    <s v="tier - 1"/>
    <s v="tier - 2"/>
    <s v="R1011"/>
    <x v="2070"/>
    <x v="2070"/>
  </r>
  <r>
    <s v="Id2072"/>
    <s v="Ms."/>
    <s v="Elisabetta"/>
    <s v="Villa"/>
    <n v="20.234999999999999"/>
    <n v="6.17"/>
    <s v="yes"/>
    <s v="No"/>
    <s v="NO"/>
    <s v="yes"/>
    <n v="2"/>
    <x v="2"/>
    <s v="prediabetes"/>
    <s v="30-Oct-1969"/>
    <x v="34"/>
    <n v="33090.660000000003"/>
    <s v="tier - 2"/>
    <s v="tier - 2"/>
    <s v="R1011"/>
    <x v="2071"/>
    <x v="2071"/>
  </r>
  <r>
    <s v="Id2073"/>
    <s v="Mr."/>
    <s v="Trevor N."/>
    <s v="Cable"/>
    <n v="27.55"/>
    <n v="4.5599999999999996"/>
    <s v="No"/>
    <s v="Yes"/>
    <s v="NO"/>
    <s v="yes"/>
    <n v="1"/>
    <x v="1"/>
    <s v="normal"/>
    <s v="15-Jul-1985"/>
    <x v="20"/>
    <n v="33121"/>
    <s v="tier - 2"/>
    <s v="tier - 1"/>
    <s v="R1011"/>
    <x v="2072"/>
    <x v="2072"/>
  </r>
  <r>
    <s v="Id2074"/>
    <s v="Ms."/>
    <s v="Nancy"/>
    <s v="Eiring"/>
    <n v="17.97"/>
    <n v="6.3"/>
    <s v="No"/>
    <s v="No"/>
    <s v="NO"/>
    <s v="No"/>
    <n v="0"/>
    <x v="3"/>
    <s v="prediabetes"/>
    <s v="12-Oct-1990"/>
    <x v="16"/>
    <n v="33292.83"/>
    <s v="tier - 2"/>
    <s v="tier - 1"/>
    <s v="R1011"/>
    <x v="2073"/>
    <x v="2073"/>
  </r>
  <r>
    <s v="Id2075"/>
    <s v="Ms."/>
    <s v="Allison R."/>
    <s v="Connor"/>
    <n v="29.98"/>
    <n v="6.03"/>
    <s v="yes"/>
    <s v="No"/>
    <s v="NO"/>
    <s v="No"/>
    <n v="1"/>
    <x v="0"/>
    <s v="prediabetes"/>
    <s v="28-Nov-2003"/>
    <x v="12"/>
    <n v="33307.550000000003"/>
    <s v="tier - 2"/>
    <s v="tier - 3"/>
    <s v="R1012"/>
    <x v="2074"/>
    <x v="2074"/>
  </r>
  <r>
    <s v="Id2076"/>
    <s v="Mr."/>
    <s v="Robert J."/>
    <s v="Friedman"/>
    <n v="33.659999999999997"/>
    <n v="4.2"/>
    <s v="No"/>
    <s v="No"/>
    <s v="NO"/>
    <s v="yes"/>
    <n v="1"/>
    <x v="0"/>
    <s v="normal"/>
    <s v="5-Sep-1972"/>
    <x v="30"/>
    <n v="33344.449999999997"/>
    <s v="tier - 2"/>
    <s v="tier - 3"/>
    <s v="R1011"/>
    <x v="2075"/>
    <x v="2075"/>
  </r>
  <r>
    <s v="Id2077"/>
    <s v="Mr."/>
    <s v="Nicholas"/>
    <s v="Croker"/>
    <n v="32.67"/>
    <n v="5.61"/>
    <s v="No"/>
    <s v="No"/>
    <s v="NO"/>
    <s v="yes"/>
    <n v="1"/>
    <x v="0"/>
    <s v="normal"/>
    <s v="7-Dec-1985"/>
    <x v="20"/>
    <n v="33450.99"/>
    <s v="tier - 2"/>
    <s v="tier - 2"/>
    <s v="R1011"/>
    <x v="2076"/>
    <x v="2076"/>
  </r>
  <r>
    <s v="Id2078"/>
    <s v="Mr."/>
    <s v="Kevin L"/>
    <s v="Beganics"/>
    <n v="30.5"/>
    <n v="5.88"/>
    <s v="No"/>
    <s v="No"/>
    <s v="NO"/>
    <s v="yes"/>
    <n v="1"/>
    <x v="0"/>
    <s v="prediabetes"/>
    <s v="18-Jun-1970"/>
    <x v="33"/>
    <n v="33471.97"/>
    <s v="tier - 2"/>
    <s v="tier - 2"/>
    <s v="R1012"/>
    <x v="2077"/>
    <x v="2077"/>
  </r>
  <r>
    <s v="Id2079"/>
    <s v="Mr."/>
    <s v="Bryan"/>
    <s v="Huberty"/>
    <n v="23.1"/>
    <n v="5.92"/>
    <s v="No"/>
    <s v="No"/>
    <s v="NO"/>
    <s v="yes"/>
    <n v="1"/>
    <x v="2"/>
    <s v="prediabetes"/>
    <s v="25-Aug-2002"/>
    <x v="5"/>
    <n v="33475.82"/>
    <s v="tier - 1"/>
    <s v="tier - 1"/>
    <s v="R1018"/>
    <x v="2078"/>
    <x v="2078"/>
  </r>
  <r>
    <s v="Id2080"/>
    <s v="Ms."/>
    <s v="Janae N."/>
    <s v="Jacobs"/>
    <n v="39.49"/>
    <n v="4.8099999999999996"/>
    <s v="No"/>
    <s v="No"/>
    <s v="NO"/>
    <s v="No"/>
    <n v="1"/>
    <x v="0"/>
    <s v="normal"/>
    <s v="22-Jul-1984"/>
    <x v="21"/>
    <n v="33527.1"/>
    <s v="tier - 2"/>
    <s v="tier - 3"/>
    <s v="R1011"/>
    <x v="2079"/>
    <x v="2079"/>
  </r>
  <r>
    <s v="Id2081"/>
    <s v="Ms."/>
    <s v="Audrey"/>
    <s v="Hazlehurst"/>
    <n v="33.99"/>
    <n v="4.55"/>
    <s v="No"/>
    <s v="No"/>
    <s v="NO"/>
    <s v="No"/>
    <n v="1"/>
    <x v="0"/>
    <s v="normal"/>
    <s v="9-Sep-2003"/>
    <x v="12"/>
    <n v="33611.71"/>
    <s v="tier - 1"/>
    <s v="tier - 2"/>
    <s v="R1011"/>
    <x v="2080"/>
    <x v="2080"/>
  </r>
  <r>
    <s v="Id2082"/>
    <s v="Ms."/>
    <s v="Laura"/>
    <s v="Marin"/>
    <n v="27.72"/>
    <n v="6.43"/>
    <s v="No"/>
    <s v="No"/>
    <s v="NO"/>
    <s v="No"/>
    <n v="1"/>
    <x v="1"/>
    <s v="diabetes"/>
    <s v="28-Nov-1993"/>
    <x v="1"/>
    <n v="33707.550000000003"/>
    <s v="tier - 2"/>
    <s v="tier - 2"/>
    <s v="R1011"/>
    <x v="2081"/>
    <x v="2081"/>
  </r>
  <r>
    <s v="Id2083"/>
    <s v="Ms."/>
    <s v="Nicole F"/>
    <s v="Dear"/>
    <n v="30.59"/>
    <n v="11.62"/>
    <s v="No"/>
    <s v="No"/>
    <s v="NO"/>
    <s v="No"/>
    <n v="0"/>
    <x v="0"/>
    <s v="diabetes"/>
    <s v="1-Nov-2004"/>
    <x v="9"/>
    <n v="33732.69"/>
    <s v="tier - 1"/>
    <s v="tier - 1"/>
    <s v="R1017"/>
    <x v="2082"/>
    <x v="2082"/>
  </r>
  <r>
    <s v="Id2084"/>
    <s v="Ms."/>
    <s v="Krista L"/>
    <s v="Lederer"/>
    <n v="22.6"/>
    <n v="6.04"/>
    <s v="No"/>
    <s v="No"/>
    <s v="NO"/>
    <s v="No"/>
    <n v="1"/>
    <x v="2"/>
    <s v="prediabetes"/>
    <s v="12-Sep-2003"/>
    <x v="12"/>
    <n v="33750.29"/>
    <s v="tier - 1"/>
    <s v="tier - 3"/>
    <s v="R1012"/>
    <x v="2083"/>
    <x v="2083"/>
  </r>
  <r>
    <s v="Id2085"/>
    <s v="Ms."/>
    <s v="Denise"/>
    <s v="Robson"/>
    <n v="28.785"/>
    <n v="8.82"/>
    <s v="No"/>
    <s v="No"/>
    <s v="NO"/>
    <s v="No"/>
    <n v="0"/>
    <x v="1"/>
    <s v="diabetes"/>
    <s v="11-Dec-1962"/>
    <x v="41"/>
    <n v="33753.32"/>
    <s v="tier - 1"/>
    <s v="tier - 3"/>
    <s v="R1011"/>
    <x v="2084"/>
    <x v="2084"/>
  </r>
  <r>
    <s v="Id2086"/>
    <s v="Mr."/>
    <s v="Ariel"/>
    <s v="Galvan"/>
    <n v="50.38"/>
    <n v="5.8"/>
    <s v="No"/>
    <s v="No"/>
    <s v="NO"/>
    <s v="No"/>
    <n v="0"/>
    <x v="0"/>
    <s v="prediabetes"/>
    <s v="26-Oct-2000"/>
    <x v="10"/>
    <n v="33829.39"/>
    <s v="tier - 2"/>
    <s v="tier - 3"/>
    <s v="R1011"/>
    <x v="2085"/>
    <x v="2085"/>
  </r>
  <r>
    <s v="Id2087"/>
    <s v="Mr."/>
    <s v="Jeremy"/>
    <s v="Walsh"/>
    <n v="35.200000000000003"/>
    <n v="4.28"/>
    <s v="No"/>
    <s v="No"/>
    <s v="NO"/>
    <s v="No"/>
    <n v="0"/>
    <x v="0"/>
    <s v="normal"/>
    <s v="9-Aug-1997"/>
    <x v="6"/>
    <n v="33900.65"/>
    <s v="tier - 2"/>
    <s v="tier - 3"/>
    <s v="R1011"/>
    <x v="2086"/>
    <x v="2086"/>
  </r>
  <r>
    <s v="Id2088"/>
    <s v="Ms."/>
    <s v="Rosalie"/>
    <s v="Teeuwen"/>
    <n v="35.72"/>
    <n v="5.5"/>
    <s v="No"/>
    <s v="No"/>
    <s v="NO"/>
    <s v="yes"/>
    <n v="0"/>
    <x v="0"/>
    <s v="normal"/>
    <s v="27-Dec-2000"/>
    <x v="10"/>
    <n v="33907.550000000003"/>
    <s v="tier - 2"/>
    <s v="tier - 2"/>
    <s v="R1012"/>
    <x v="2087"/>
    <x v="2087"/>
  </r>
  <r>
    <s v="Id2089"/>
    <s v="Mr."/>
    <s v="Jay"/>
    <s v="List"/>
    <n v="24.51"/>
    <n v="4.6900000000000004"/>
    <s v="No"/>
    <s v="No"/>
    <s v="NO"/>
    <s v="No"/>
    <n v="0"/>
    <x v="2"/>
    <s v="normal"/>
    <s v="25-Sep-1994"/>
    <x v="11"/>
    <n v="33975.47"/>
    <s v="tier - 2"/>
    <s v="tier - 2"/>
    <s v="R1011"/>
    <x v="2088"/>
    <x v="2088"/>
  </r>
  <r>
    <s v="Id2090"/>
    <s v="Mr."/>
    <s v="Vitaliy"/>
    <s v="Shafar"/>
    <n v="23.844999999999999"/>
    <n v="4.43"/>
    <s v="No"/>
    <s v="No"/>
    <s v="NO"/>
    <s v="No"/>
    <n v="0"/>
    <x v="2"/>
    <s v="normal"/>
    <s v="26-Jul-1972"/>
    <x v="30"/>
    <n v="34053.360000000001"/>
    <s v="tier - 2"/>
    <s v="tier - 2"/>
    <s v="R1011"/>
    <x v="2089"/>
    <x v="2089"/>
  </r>
  <r>
    <s v="Id2091"/>
    <s v="Mr."/>
    <s v="Benjamin W."/>
    <s v="Copenhaver"/>
    <n v="15.68"/>
    <n v="6.16"/>
    <s v="No"/>
    <s v="No"/>
    <s v="NO"/>
    <s v="yes"/>
    <n v="1"/>
    <x v="3"/>
    <s v="prediabetes"/>
    <s v="26-Dec-2002"/>
    <x v="5"/>
    <n v="34084.68"/>
    <s v="tier - 2"/>
    <s v="tier - 3"/>
    <s v="R1011"/>
    <x v="2090"/>
    <x v="2090"/>
  </r>
  <r>
    <s v="Id2092"/>
    <s v="Mr."/>
    <s v="Jesse"/>
    <s v="Stump"/>
    <n v="32.395000000000003"/>
    <n v="6.66"/>
    <s v="No"/>
    <s v="No"/>
    <s v="NO"/>
    <s v="No"/>
    <n v="0"/>
    <x v="0"/>
    <s v="diabetes"/>
    <s v="6-Nov-1999"/>
    <x v="7"/>
    <n v="34166.269999999997"/>
    <s v="tier - 2"/>
    <s v="tier - 3"/>
    <s v="R1011"/>
    <x v="2091"/>
    <x v="2091"/>
  </r>
  <r>
    <s v="Id2093"/>
    <s v="Mr."/>
    <s v="Mark"/>
    <s v="Wehrman"/>
    <n v="23.655000000000001"/>
    <n v="5.92"/>
    <s v="No"/>
    <s v="No"/>
    <s v="NO"/>
    <s v="No"/>
    <n v="1"/>
    <x v="2"/>
    <s v="prediabetes"/>
    <s v="25-Aug-1971"/>
    <x v="32"/>
    <n v="34205.07"/>
    <s v="tier - 2"/>
    <s v="tier - 2"/>
    <s v="R1011"/>
    <x v="2092"/>
    <x v="2092"/>
  </r>
  <r>
    <s v="Id2094"/>
    <s v="Ms."/>
    <s v="Lauren"/>
    <s v="Sischo"/>
    <n v="28.4"/>
    <n v="5.97"/>
    <s v="No"/>
    <s v="Yes"/>
    <s v="NO"/>
    <s v="No"/>
    <n v="1"/>
    <x v="1"/>
    <s v="prediabetes"/>
    <s v="21-Jul-1975"/>
    <x v="31"/>
    <n v="34210.33"/>
    <s v="tier - 2"/>
    <s v="tier - 1"/>
    <s v="R1012"/>
    <x v="2093"/>
    <x v="2093"/>
  </r>
  <r>
    <s v="Id2095"/>
    <s v="Mr."/>
    <s v="Massimiliano"/>
    <s v="Fonti"/>
    <n v="35.42"/>
    <n v="4.6399999999999997"/>
    <s v="No"/>
    <s v="No"/>
    <s v="NO"/>
    <s v="yes"/>
    <n v="0"/>
    <x v="0"/>
    <s v="normal"/>
    <s v="5-Jul-1962"/>
    <x v="41"/>
    <n v="34218.019999999997"/>
    <s v="tier - 1"/>
    <s v="tier - 1"/>
    <s v="R1011"/>
    <x v="2094"/>
    <x v="2094"/>
  </r>
  <r>
    <s v="Id2096"/>
    <s v="Mr."/>
    <s v="Josh"/>
    <s v="Merlis"/>
    <n v="26.18"/>
    <n v="6.12"/>
    <s v="yes"/>
    <s v="No"/>
    <s v="NO"/>
    <s v="No"/>
    <n v="1"/>
    <x v="1"/>
    <s v="prediabetes"/>
    <s v="11-Jun-1998"/>
    <x v="2"/>
    <n v="34254.050000000003"/>
    <s v="tier - 1"/>
    <s v="tier - 3"/>
    <s v="R1019"/>
    <x v="2095"/>
    <x v="2095"/>
  </r>
  <r>
    <s v="Id2097"/>
    <s v="Mr."/>
    <s v="Kiyokatsu"/>
    <s v="Hasegawa"/>
    <n v="20.8"/>
    <n v="4.87"/>
    <s v="No"/>
    <s v="No"/>
    <s v="NO"/>
    <s v="yes"/>
    <n v="0"/>
    <x v="2"/>
    <s v="normal"/>
    <s v="30-Oct-1995"/>
    <x v="4"/>
    <n v="34289.43"/>
    <s v="tier - 1"/>
    <s v="tier - 1"/>
    <s v="R1011"/>
    <x v="2096"/>
    <x v="2096"/>
  </r>
  <r>
    <s v="Id2098"/>
    <s v="Ms."/>
    <s v="Amanda L"/>
    <s v="Haselden"/>
    <n v="15.82"/>
    <n v="4.5999999999999996"/>
    <s v="No"/>
    <s v="No"/>
    <s v="NO"/>
    <s v="No"/>
    <n v="0"/>
    <x v="3"/>
    <s v="normal"/>
    <s v="11-Oct-1986"/>
    <x v="18"/>
    <n v="34293.120000000003"/>
    <s v="tier - 1"/>
    <s v="tier - 2"/>
    <s v="R1011"/>
    <x v="2097"/>
    <x v="2097"/>
  </r>
  <r>
    <s v="Id2099"/>
    <s v="Mr."/>
    <s v="Matthew"/>
    <s v="Simonson"/>
    <n v="17.670000000000002"/>
    <n v="4.78"/>
    <s v="No"/>
    <s v="No"/>
    <s v="NO"/>
    <s v="No"/>
    <n v="0"/>
    <x v="3"/>
    <s v="normal"/>
    <s v="1-Nov-2004"/>
    <x v="9"/>
    <n v="34303.17"/>
    <s v="tier - 1"/>
    <s v="tier - 3"/>
    <s v="R1013"/>
    <x v="2098"/>
    <x v="2098"/>
  </r>
  <r>
    <s v="Id2100"/>
    <s v="Ms."/>
    <s v="Julia M"/>
    <s v="Montag"/>
    <n v="31.92"/>
    <n v="11.05"/>
    <s v="No"/>
    <s v="No"/>
    <s v="NO"/>
    <s v="No"/>
    <n v="0"/>
    <x v="0"/>
    <s v="diabetes"/>
    <s v="2-Oct-1983"/>
    <x v="22"/>
    <n v="34307.22"/>
    <s v="tier - 2"/>
    <s v="tier - 2"/>
    <s v="R1012"/>
    <x v="2099"/>
    <x v="2099"/>
  </r>
  <r>
    <s v="Id2101"/>
    <s v="Ms."/>
    <s v="Rhea"/>
    <s v="Deroian"/>
    <n v="28.975000000000001"/>
    <n v="7.62"/>
    <s v="No"/>
    <s v="No"/>
    <s v="NO"/>
    <s v="No"/>
    <n v="0"/>
    <x v="1"/>
    <s v="diabetes"/>
    <s v="1-Oct-1984"/>
    <x v="21"/>
    <n v="34402.22"/>
    <s v="tier - 2"/>
    <s v="tier - 3"/>
    <s v="R1011"/>
    <x v="2100"/>
    <x v="2100"/>
  </r>
  <r>
    <s v="Id2102"/>
    <s v="Mr."/>
    <s v="Justin"/>
    <s v="Goetz"/>
    <n v="31.73"/>
    <n v="4.78"/>
    <s v="yes"/>
    <s v="No"/>
    <s v="NO"/>
    <s v="yes"/>
    <n v="2"/>
    <x v="0"/>
    <s v="normal"/>
    <s v="5-Oct-2003"/>
    <x v="12"/>
    <n v="34439.86"/>
    <s v="tier - 2"/>
    <s v="tier - 1"/>
    <s v="R1013"/>
    <x v="2101"/>
    <x v="2101"/>
  </r>
  <r>
    <s v="Id2103"/>
    <s v="Mr."/>
    <s v="Shamus M."/>
    <s v="Brady"/>
    <n v="28.88"/>
    <n v="6.09"/>
    <s v="yes"/>
    <s v="No"/>
    <s v="NO"/>
    <s v="yes"/>
    <n v="2"/>
    <x v="1"/>
    <s v="prediabetes"/>
    <s v="24-Sep-1990"/>
    <x v="16"/>
    <n v="34456.269999999997"/>
    <s v="tier - 1"/>
    <s v="tier - 2"/>
    <s v="R1011"/>
    <x v="2102"/>
    <x v="2102"/>
  </r>
  <r>
    <s v="Id2104"/>
    <s v="Mr."/>
    <s v="Mike"/>
    <s v="Moran"/>
    <n v="25.555"/>
    <n v="5.1100000000000003"/>
    <s v="No"/>
    <s v="Yes"/>
    <s v="NO"/>
    <s v="No"/>
    <n v="1"/>
    <x v="1"/>
    <s v="normal"/>
    <s v="24-Jun-1998"/>
    <x v="2"/>
    <n v="34472.839999999997"/>
    <s v="tier - 1"/>
    <s v="tier - 3"/>
    <s v="R1011"/>
    <x v="2103"/>
    <x v="2103"/>
  </r>
  <r>
    <s v="Id2105"/>
    <s v="Ms."/>
    <s v="Mary Beth"/>
    <s v="Strickler"/>
    <n v="37.29"/>
    <n v="4.46"/>
    <s v="yes"/>
    <s v="No"/>
    <s v="NO"/>
    <s v="No"/>
    <n v="1"/>
    <x v="0"/>
    <s v="normal"/>
    <s v="25-Nov-1976"/>
    <x v="35"/>
    <n v="34543.39"/>
    <s v="tier - 2"/>
    <s v="tier - 3"/>
    <s v="R1011"/>
    <x v="2104"/>
    <x v="2104"/>
  </r>
  <r>
    <s v="Id2106"/>
    <s v="Ms."/>
    <s v="Erin"/>
    <s v="Simone"/>
    <n v="40.28"/>
    <n v="6.11"/>
    <s v="yes"/>
    <s v="No"/>
    <s v="NO"/>
    <s v="No"/>
    <n v="1"/>
    <x v="0"/>
    <s v="prediabetes"/>
    <s v="9-Oct-2004"/>
    <x v="9"/>
    <n v="34617.839999999997"/>
    <s v="tier - 1"/>
    <s v="tier - 3"/>
    <s v="R1016"/>
    <x v="2105"/>
    <x v="2105"/>
  </r>
  <r>
    <s v="Id2107"/>
    <s v="Ms."/>
    <s v="Hallie"/>
    <s v="Von Rock"/>
    <n v="40.185000000000002"/>
    <n v="4.66"/>
    <s v="yes"/>
    <s v="No"/>
    <s v="NO"/>
    <s v="No"/>
    <n v="1"/>
    <x v="0"/>
    <s v="normal"/>
    <s v="7-Jul-1994"/>
    <x v="11"/>
    <n v="34672.15"/>
    <s v="tier - 1"/>
    <s v="tier - 3"/>
    <s v="R1013"/>
    <x v="2106"/>
    <x v="2106"/>
  </r>
  <r>
    <s v="Id2108"/>
    <s v="Ms."/>
    <s v="Paige P"/>
    <s v="Woodard"/>
    <n v="23.57"/>
    <n v="6.14"/>
    <s v="No"/>
    <s v="No"/>
    <s v="NO"/>
    <s v="No"/>
    <n v="0"/>
    <x v="2"/>
    <s v="prediabetes"/>
    <s v="3-Jul-2003"/>
    <x v="12"/>
    <n v="34779.620000000003"/>
    <s v="tier - 1"/>
    <s v="tier - 2"/>
    <s v="R1011"/>
    <x v="2107"/>
    <x v="2107"/>
  </r>
  <r>
    <s v="Id2109"/>
    <s v="Ms."/>
    <s v="Ji"/>
    <s v="Li"/>
    <n v="35.625"/>
    <n v="6.21"/>
    <s v="yes"/>
    <s v="No"/>
    <s v="NO"/>
    <s v="No"/>
    <n v="1"/>
    <x v="0"/>
    <s v="prediabetes"/>
    <s v="27-Dec-1995"/>
    <x v="4"/>
    <n v="34806.47"/>
    <s v="tier - 1"/>
    <s v="tier - 2"/>
    <s v="R1013"/>
    <x v="2108"/>
    <x v="2108"/>
  </r>
  <r>
    <s v="Id2110"/>
    <s v="Ms."/>
    <s v="Carissa A"/>
    <s v="Sinda"/>
    <n v="33.155000000000001"/>
    <n v="4.5999999999999996"/>
    <s v="yes"/>
    <s v="No"/>
    <s v="NO"/>
    <s v="No"/>
    <n v="1"/>
    <x v="0"/>
    <s v="normal"/>
    <s v="17-Sep-2003"/>
    <x v="12"/>
    <n v="34828.65"/>
    <s v="tier - 1"/>
    <s v="tier - 3"/>
    <s v="R1011"/>
    <x v="2109"/>
    <x v="2109"/>
  </r>
  <r>
    <s v="Id2111"/>
    <s v="Ms."/>
    <s v="Mona"/>
    <s v="Rydland"/>
    <n v="31.92"/>
    <n v="5.04"/>
    <s v="yes"/>
    <s v="No"/>
    <s v="NO"/>
    <s v="No"/>
    <n v="1"/>
    <x v="0"/>
    <s v="normal"/>
    <s v="17-Oct-1995"/>
    <x v="4"/>
    <n v="34838.870000000003"/>
    <s v="tier - 2"/>
    <s v="tier - 3"/>
    <s v="R1011"/>
    <x v="2110"/>
    <x v="2110"/>
  </r>
  <r>
    <s v="Id2112"/>
    <s v="Ms."/>
    <s v="Kristin R."/>
    <s v="Vespa"/>
    <n v="30.305"/>
    <n v="5.08"/>
    <s v="yes"/>
    <s v="No"/>
    <s v="NO"/>
    <s v="No"/>
    <n v="1"/>
    <x v="0"/>
    <s v="normal"/>
    <s v="29-Jul-1983"/>
    <x v="22"/>
    <n v="34940.61"/>
    <s v="tier - 2"/>
    <s v="tier - 3"/>
    <s v="R1011"/>
    <x v="2111"/>
    <x v="2111"/>
  </r>
  <r>
    <s v="Id2113"/>
    <s v="Ms."/>
    <s v="Beth"/>
    <s v="Meadows"/>
    <n v="30.114999999999998"/>
    <n v="4.38"/>
    <s v="yes"/>
    <s v="No"/>
    <s v="NO"/>
    <s v="No"/>
    <n v="1"/>
    <x v="0"/>
    <s v="normal"/>
    <s v="7-Oct-1967"/>
    <x v="40"/>
    <n v="34975.68"/>
    <s v="tier - 2"/>
    <s v="tier - 2"/>
    <s v="R1011"/>
    <x v="2112"/>
    <x v="2112"/>
  </r>
  <r>
    <s v="Id2114"/>
    <s v="Ms."/>
    <s v="Allison"/>
    <s v="Toppen"/>
    <n v="24.09"/>
    <n v="4.79"/>
    <s v="yes"/>
    <s v="No"/>
    <s v="NO"/>
    <s v="No"/>
    <n v="1"/>
    <x v="2"/>
    <s v="normal"/>
    <s v="22-Aug-1998"/>
    <x v="2"/>
    <n v="34976.42"/>
    <s v="tier - 2"/>
    <s v="tier - 1"/>
    <s v="R1011"/>
    <x v="2113"/>
    <x v="2113"/>
  </r>
  <r>
    <s v="Id2115"/>
    <s v="Ms."/>
    <s v="Ashley E"/>
    <s v="Ermer"/>
    <n v="28.215"/>
    <n v="4.21"/>
    <s v="yes"/>
    <s v="No"/>
    <s v="NO"/>
    <s v="No"/>
    <n v="1"/>
    <x v="1"/>
    <s v="normal"/>
    <s v="22-Aug-1997"/>
    <x v="6"/>
    <n v="34979.86"/>
    <s v="tier - 2"/>
    <s v="tier - 2"/>
    <s v="R1011"/>
    <x v="2114"/>
    <x v="2114"/>
  </r>
  <r>
    <s v="Id2116"/>
    <s v="Ms."/>
    <s v="Hilary K."/>
    <s v="Dionne"/>
    <n v="26.315000000000001"/>
    <n v="5.47"/>
    <s v="yes"/>
    <s v="No"/>
    <s v="NO"/>
    <s v="No"/>
    <n v="1"/>
    <x v="1"/>
    <s v="normal"/>
    <s v="5-Jul-1982"/>
    <x v="23"/>
    <n v="35000.730000000003"/>
    <s v="tier - 2"/>
    <s v="tier - 3"/>
    <s v="R1011"/>
    <x v="2115"/>
    <x v="2115"/>
  </r>
  <r>
    <s v="Id2117"/>
    <s v="Ms."/>
    <s v="Dominique"/>
    <s v="Stasulli"/>
    <n v="25.08"/>
    <n v="5.09"/>
    <s v="yes"/>
    <s v="No"/>
    <s v="NO"/>
    <s v="No"/>
    <n v="1"/>
    <x v="1"/>
    <s v="normal"/>
    <s v="29-Aug-1975"/>
    <x v="31"/>
    <n v="35050.620000000003"/>
    <s v="tier - 2"/>
    <s v="tier - 1"/>
    <s v="R1011"/>
    <x v="2116"/>
    <x v="2116"/>
  </r>
  <r>
    <s v="Id2118"/>
    <s v="Mr."/>
    <s v="Carlos I"/>
    <s v="Duran"/>
    <n v="15.41"/>
    <n v="5.08"/>
    <s v="No"/>
    <s v="No"/>
    <s v="NO"/>
    <s v="No"/>
    <n v="0"/>
    <x v="3"/>
    <s v="normal"/>
    <s v="29-Jun-1977"/>
    <x v="26"/>
    <n v="35069.370000000003"/>
    <s v="tier - 1"/>
    <s v="tier - 1"/>
    <s v="R1017"/>
    <x v="2117"/>
    <x v="2117"/>
  </r>
  <r>
    <s v="Id2119"/>
    <s v="Mr."/>
    <s v="Matthew"/>
    <s v="Klundt"/>
    <n v="23.83"/>
    <n v="5.68"/>
    <s v="No"/>
    <s v="No"/>
    <s v="NO"/>
    <s v="No"/>
    <n v="0"/>
    <x v="2"/>
    <s v="normal"/>
    <s v="22-Dec-1998"/>
    <x v="2"/>
    <n v="35147.53"/>
    <s v="tier - 1"/>
    <s v="tier - 1"/>
    <s v="R1016"/>
    <x v="2118"/>
    <x v="2118"/>
  </r>
  <r>
    <s v="Id2120"/>
    <s v="Ms."/>
    <s v="Kara"/>
    <s v="Waters"/>
    <n v="36"/>
    <n v="4.66"/>
    <s v="yes"/>
    <s v="No"/>
    <s v="NO"/>
    <s v="No"/>
    <n v="1"/>
    <x v="0"/>
    <s v="normal"/>
    <s v="30-Dec-1967"/>
    <x v="40"/>
    <n v="35160.129999999997"/>
    <s v="tier - 2"/>
    <s v="tier - 2"/>
    <s v="R1011"/>
    <x v="2119"/>
    <x v="2119"/>
  </r>
  <r>
    <s v="Id2121"/>
    <s v="Ms."/>
    <s v="Sarah S"/>
    <s v="Rusk"/>
    <n v="28.82"/>
    <n v="5.59"/>
    <s v="yes"/>
    <s v="No"/>
    <s v="NO"/>
    <s v="No"/>
    <n v="1"/>
    <x v="1"/>
    <s v="normal"/>
    <s v="9-Jul-1997"/>
    <x v="6"/>
    <n v="35302.089999999997"/>
    <s v="tier - 1"/>
    <s v="tier - 2"/>
    <s v="R1011"/>
    <x v="2120"/>
    <x v="2120"/>
  </r>
  <r>
    <s v="Id2122"/>
    <s v="Ms."/>
    <s v="Shauna R."/>
    <s v="Gersbach"/>
    <n v="28.05"/>
    <n v="6.2"/>
    <s v="yes"/>
    <s v="No"/>
    <s v="NO"/>
    <s v="No"/>
    <n v="1"/>
    <x v="1"/>
    <s v="prediabetes"/>
    <s v="19-Sep-1988"/>
    <x v="15"/>
    <n v="35315.96"/>
    <s v="tier - 2"/>
    <s v="tier - 1"/>
    <s v="R1011"/>
    <x v="2121"/>
    <x v="2121"/>
  </r>
  <r>
    <s v="Id2123"/>
    <s v="Ms."/>
    <s v="Lindsay J."/>
    <s v="Taylor-Watson"/>
    <n v="27.1"/>
    <n v="4.45"/>
    <s v="yes"/>
    <s v="No"/>
    <s v="NO"/>
    <s v="No"/>
    <n v="1"/>
    <x v="1"/>
    <s v="normal"/>
    <s v="22-Sep-1971"/>
    <x v="32"/>
    <n v="35345.730000000003"/>
    <s v="tier - 2"/>
    <s v="tier - 3"/>
    <s v="R1011"/>
    <x v="2122"/>
    <x v="2122"/>
  </r>
  <r>
    <s v="Id2124"/>
    <s v="Ms."/>
    <s v="Danya A."/>
    <s v="Crawford"/>
    <n v="24.3"/>
    <n v="6.1"/>
    <s v="yes"/>
    <s v="No"/>
    <s v="NO"/>
    <s v="yes"/>
    <n v="1"/>
    <x v="2"/>
    <s v="prediabetes"/>
    <s v="20-Nov-1988"/>
    <x v="15"/>
    <n v="35491.64"/>
    <s v="tier - 1"/>
    <s v="tier - 2"/>
    <s v="R1011"/>
    <x v="2123"/>
    <x v="2123"/>
  </r>
  <r>
    <s v="Id2125"/>
    <s v="Ms."/>
    <s v="Lorraine"/>
    <s v="Levitsky"/>
    <n v="30.72"/>
    <n v="6.06"/>
    <s v="yes"/>
    <s v="No"/>
    <s v="NO"/>
    <s v="No"/>
    <n v="1"/>
    <x v="0"/>
    <s v="prediabetes"/>
    <s v="16-Dec-1973"/>
    <x v="29"/>
    <n v="35517.19"/>
    <s v="tier - 2"/>
    <s v="tier - 2"/>
    <s v="R1011"/>
    <x v="2124"/>
    <x v="2124"/>
  </r>
  <r>
    <s v="Id2126"/>
    <s v="Ms."/>
    <s v="Jennifer L."/>
    <s v="Carroll"/>
    <n v="37.43"/>
    <n v="4.5599999999999996"/>
    <s v="No"/>
    <s v="Yes"/>
    <s v="NO"/>
    <s v="No"/>
    <n v="1"/>
    <x v="0"/>
    <s v="normal"/>
    <s v="13-Sep-1992"/>
    <x v="0"/>
    <n v="35547.47"/>
    <s v="tier - 2"/>
    <s v="tier - 3"/>
    <s v="R1011"/>
    <x v="2125"/>
    <x v="2125"/>
  </r>
  <r>
    <s v="Id2127"/>
    <s v="Mr."/>
    <s v="Jesus Sr."/>
    <s v="Campos"/>
    <n v="25.74"/>
    <n v="6.41"/>
    <s v="No"/>
    <s v="Yes"/>
    <s v="NO"/>
    <s v="yes"/>
    <n v="1"/>
    <x v="1"/>
    <s v="diabetes"/>
    <s v="27-Oct-1973"/>
    <x v="29"/>
    <n v="35547.72"/>
    <s v="tier - 1"/>
    <s v="tier - 1"/>
    <s v="R1011"/>
    <x v="2126"/>
    <x v="2126"/>
  </r>
  <r>
    <s v="Id2128"/>
    <s v="Ms."/>
    <s v="Kristen"/>
    <s v="Flajslik"/>
    <n v="36.575000000000003"/>
    <n v="5.57"/>
    <s v="No"/>
    <s v="Yes"/>
    <s v="NO"/>
    <s v="No"/>
    <n v="1"/>
    <x v="0"/>
    <s v="normal"/>
    <s v="29-Aug-1964"/>
    <x v="38"/>
    <n v="35573.26"/>
    <s v="tier - 2"/>
    <s v="tier - 1"/>
    <s v="R1011"/>
    <x v="2127"/>
    <x v="2127"/>
  </r>
  <r>
    <s v="Id2129"/>
    <s v="Ms."/>
    <s v="Catherine C."/>
    <s v="Chua"/>
    <n v="35.15"/>
    <n v="5.47"/>
    <s v="No"/>
    <s v="Yes"/>
    <s v="NO"/>
    <s v="No"/>
    <n v="1"/>
    <x v="0"/>
    <s v="normal"/>
    <s v="10-Aug-1971"/>
    <x v="32"/>
    <n v="35583.17"/>
    <s v="tier - 1"/>
    <s v="tier - 3"/>
    <s v="R1011"/>
    <x v="2128"/>
    <x v="2128"/>
  </r>
  <r>
    <s v="Id2130"/>
    <s v="Ms."/>
    <s v="Paula"/>
    <s v="Wiltse"/>
    <n v="32.11"/>
    <n v="4.43"/>
    <s v="No"/>
    <s v="Yes"/>
    <s v="NO"/>
    <s v="No"/>
    <n v="1"/>
    <x v="0"/>
    <s v="normal"/>
    <s v="13-Oct-2000"/>
    <x v="10"/>
    <n v="35585.58"/>
    <s v="tier - 1"/>
    <s v="tier - 2"/>
    <s v="R1011"/>
    <x v="2129"/>
    <x v="2129"/>
  </r>
  <r>
    <s v="Id2131"/>
    <s v="Ms."/>
    <s v="Evan"/>
    <s v="Fisher"/>
    <n v="30.495000000000001"/>
    <n v="4.95"/>
    <s v="No"/>
    <s v="Yes"/>
    <s v="NO"/>
    <s v="No"/>
    <n v="1"/>
    <x v="0"/>
    <s v="normal"/>
    <s v="19-Nov-2000"/>
    <x v="10"/>
    <n v="35585.58"/>
    <s v="tier - 2"/>
    <s v="tier - 3"/>
    <s v="R1011"/>
    <x v="2130"/>
    <x v="2130"/>
  </r>
  <r>
    <s v="Id2132"/>
    <s v="Mr."/>
    <s v="Nathan J"/>
    <s v="Wilzbacher"/>
    <n v="29.24"/>
    <n v="4.04"/>
    <s v="yes"/>
    <s v="No"/>
    <s v="NO"/>
    <s v="No"/>
    <n v="1"/>
    <x v="1"/>
    <s v="normal"/>
    <s v="17-Dec-2000"/>
    <x v="10"/>
    <n v="35595.589999999997"/>
    <s v="tier - 2"/>
    <s v="tier - 3"/>
    <s v="R1013"/>
    <x v="2131"/>
    <x v="2131"/>
  </r>
  <r>
    <s v="Id2133"/>
    <s v="Ms."/>
    <s v="Ashley M"/>
    <s v="Thayer"/>
    <n v="22.515000000000001"/>
    <n v="5.93"/>
    <s v="No"/>
    <s v="Yes"/>
    <s v="NO"/>
    <s v="No"/>
    <n v="1"/>
    <x v="2"/>
    <s v="prediabetes"/>
    <s v="19-Dec-1978"/>
    <x v="27"/>
    <n v="35701.9"/>
    <s v="tier - 2"/>
    <s v="tier - 1"/>
    <s v="R1011"/>
    <x v="2132"/>
    <x v="2132"/>
  </r>
  <r>
    <s v="Id2134"/>
    <s v="Mr."/>
    <s v="Jason"/>
    <s v="Brosseau"/>
    <n v="15.65"/>
    <n v="4.2300000000000004"/>
    <s v="No"/>
    <s v="No"/>
    <s v="NO"/>
    <s v="No"/>
    <n v="0"/>
    <x v="3"/>
    <s v="normal"/>
    <s v="15-Jul-1974"/>
    <x v="28"/>
    <n v="35711.39"/>
    <s v="tier - 2"/>
    <s v="tier - 3"/>
    <s v="R1012"/>
    <x v="2133"/>
    <x v="2133"/>
  </r>
  <r>
    <s v="Id2135"/>
    <s v="Mr."/>
    <s v="Marshall"/>
    <s v="Phares"/>
    <n v="27.36"/>
    <n v="5.59"/>
    <s v="No"/>
    <s v="No"/>
    <s v="NO"/>
    <s v="yes"/>
    <n v="0"/>
    <x v="1"/>
    <s v="normal"/>
    <s v="4-Oct-1976"/>
    <x v="35"/>
    <n v="35733.96"/>
    <s v="tier - 2"/>
    <s v="tier - 2"/>
    <s v="R1011"/>
    <x v="2134"/>
    <x v="2134"/>
  </r>
  <r>
    <s v="Id2136"/>
    <s v="Mr."/>
    <s v="Lavar"/>
    <s v="Curley"/>
    <n v="22.3"/>
    <n v="4.8899999999999997"/>
    <s v="No"/>
    <s v="No"/>
    <s v="NO"/>
    <s v="yes"/>
    <n v="0"/>
    <x v="2"/>
    <s v="normal"/>
    <s v="18-Jun-1992"/>
    <x v="0"/>
    <n v="35883.269999999997"/>
    <s v="tier - 2"/>
    <s v="tier - 1"/>
    <s v="R1011"/>
    <x v="2135"/>
    <x v="2135"/>
  </r>
  <r>
    <s v="Id2137"/>
    <s v="Mr."/>
    <s v="Charlie T."/>
    <s v="Johnston"/>
    <n v="26.03"/>
    <n v="5.81"/>
    <s v="No"/>
    <s v="No"/>
    <s v="NO"/>
    <s v="yes"/>
    <n v="0"/>
    <x v="1"/>
    <s v="prediabetes"/>
    <s v="22-Nov-1981"/>
    <x v="19"/>
    <n v="35952.65"/>
    <s v="tier - 1"/>
    <s v="tier - 3"/>
    <s v="R1011"/>
    <x v="2136"/>
    <x v="2136"/>
  </r>
  <r>
    <s v="Id2138"/>
    <s v="Mrs"/>
    <s v=".  Lauren"/>
    <s v="Padula"/>
    <n v="27.74"/>
    <n v="4.29"/>
    <s v="yes"/>
    <s v="No"/>
    <s v="NO"/>
    <s v="No"/>
    <n v="1"/>
    <x v="1"/>
    <s v="normal"/>
    <s v="4-Sep-1999"/>
    <x v="7"/>
    <n v="36021.01"/>
    <s v="tier - 2"/>
    <s v="tier - 3"/>
    <s v="R1013"/>
    <x v="2137"/>
    <x v="2137"/>
  </r>
  <r>
    <s v="Id2139"/>
    <s v="Mr."/>
    <s v="Arthur"/>
    <s v="Gamirov"/>
    <n v="32.11"/>
    <n v="4.03"/>
    <s v="yes"/>
    <s v="No"/>
    <s v="NO"/>
    <s v="yes"/>
    <n v="2"/>
    <x v="0"/>
    <s v="normal"/>
    <s v="22-Jul-1963"/>
    <x v="42"/>
    <n v="36074.339999999997"/>
    <s v="tier - 2"/>
    <s v="tier - 1"/>
    <s v="R1011"/>
    <x v="2138"/>
    <x v="2138"/>
  </r>
  <r>
    <s v="Id2140"/>
    <s v="Mr."/>
    <s v="Thomas"/>
    <s v="Briot"/>
    <n v="25.175000000000001"/>
    <n v="6.29"/>
    <s v="yes"/>
    <s v="No"/>
    <s v="NO"/>
    <s v="yes"/>
    <n v="2"/>
    <x v="1"/>
    <s v="prediabetes"/>
    <s v="20-Aug-1996"/>
    <x v="8"/>
    <n v="36085.22"/>
    <s v="tier - 1"/>
    <s v="tier - 1"/>
    <s v="R1011"/>
    <x v="2139"/>
    <x v="2139"/>
  </r>
  <r>
    <s v="Id2141"/>
    <s v="Ms."/>
    <s v="Jennifer"/>
    <s v="De Hueck"/>
    <n v="39.49"/>
    <n v="4.4800000000000004"/>
    <s v="No"/>
    <s v="No"/>
    <s v="NO"/>
    <s v="yes"/>
    <n v="0"/>
    <x v="0"/>
    <s v="normal"/>
    <s v="4-Nov-1979"/>
    <x v="25"/>
    <n v="36090.49"/>
    <s v="tier - 2"/>
    <s v="tier - 2"/>
    <s v="R1011"/>
    <x v="2140"/>
    <x v="2140"/>
  </r>
  <r>
    <s v="Id2142"/>
    <s v="Ms."/>
    <s v="Tammy"/>
    <s v="Putt"/>
    <n v="34.869999999999997"/>
    <n v="5.51"/>
    <s v="No"/>
    <s v="No"/>
    <s v="NO"/>
    <s v="yes"/>
    <n v="0"/>
    <x v="0"/>
    <s v="normal"/>
    <s v="12-Jun-1997"/>
    <x v="6"/>
    <n v="36124.57"/>
    <s v="tier - 1"/>
    <s v="tier - 3"/>
    <s v="R1013"/>
    <x v="2141"/>
    <x v="2141"/>
  </r>
  <r>
    <s v="Id2143"/>
    <s v="Ms."/>
    <s v="Lena"/>
    <s v="Deiman"/>
    <n v="34.6"/>
    <n v="4.5"/>
    <s v="No"/>
    <s v="No"/>
    <s v="NO"/>
    <s v="yes"/>
    <n v="0"/>
    <x v="0"/>
    <s v="normal"/>
    <s v="30-Aug-2004"/>
    <x v="9"/>
    <n v="36149.480000000003"/>
    <s v="tier - 2"/>
    <s v="tier - 2"/>
    <s v="R1013"/>
    <x v="2142"/>
    <x v="2142"/>
  </r>
  <r>
    <s v="Id2144"/>
    <s v="Ms."/>
    <s v="Valentina"/>
    <s v="Bonanni"/>
    <n v="25.8"/>
    <n v="6.29"/>
    <s v="No"/>
    <s v="No"/>
    <s v="NO"/>
    <s v="yes"/>
    <n v="0"/>
    <x v="1"/>
    <s v="prediabetes"/>
    <s v="6-Dec-1974"/>
    <x v="28"/>
    <n v="36182.870000000003"/>
    <s v="tier - 2"/>
    <s v="tier - 3"/>
    <s v="R1012"/>
    <x v="2143"/>
    <x v="2143"/>
  </r>
  <r>
    <s v="Id2145"/>
    <s v="Mr."/>
    <s v="Russell N."/>
    <s v="Stein"/>
    <n v="35.86"/>
    <n v="4.33"/>
    <s v="No"/>
    <s v="No"/>
    <s v="NO"/>
    <s v="No"/>
    <n v="1"/>
    <x v="0"/>
    <s v="normal"/>
    <s v="1-Oct-1999"/>
    <x v="7"/>
    <n v="36189.1"/>
    <s v="tier - 1"/>
    <s v="tier - 3"/>
    <s v="R1016"/>
    <x v="2144"/>
    <x v="2144"/>
  </r>
  <r>
    <s v="Id2146"/>
    <s v="Mr."/>
    <s v="Scott R."/>
    <s v="Laumann"/>
    <n v="40.47"/>
    <n v="11.15"/>
    <s v="No"/>
    <s v="No"/>
    <s v="NO"/>
    <s v="No"/>
    <n v="0"/>
    <x v="0"/>
    <s v="diabetes"/>
    <s v="28-Dec-1993"/>
    <x v="1"/>
    <n v="36197.699999999997"/>
    <s v="tier - 1"/>
    <s v="tier - 3"/>
    <s v="R1011"/>
    <x v="2145"/>
    <x v="2145"/>
  </r>
  <r>
    <s v="Id2147"/>
    <s v="Mr."/>
    <s v="Jose Francisco Sr."/>
    <s v="Galaviz"/>
    <n v="32.01"/>
    <n v="6.45"/>
    <s v="No"/>
    <s v="No"/>
    <s v="NO"/>
    <s v="No"/>
    <n v="1"/>
    <x v="0"/>
    <s v="diabetes"/>
    <s v="5-Sep-2003"/>
    <x v="12"/>
    <n v="36219.410000000003"/>
    <s v="tier - 1"/>
    <s v="tier - 1"/>
    <s v="R1012"/>
    <x v="2146"/>
    <x v="2146"/>
  </r>
  <r>
    <s v="Id2148"/>
    <s v="Mr."/>
    <s v="Paul J"/>
    <s v="Piper"/>
    <n v="33"/>
    <n v="9.27"/>
    <s v="No"/>
    <s v="No"/>
    <s v="NO"/>
    <s v="No"/>
    <n v="0"/>
    <x v="0"/>
    <s v="diabetes"/>
    <s v="25-Dec-2004"/>
    <x v="9"/>
    <n v="36307.800000000003"/>
    <s v="tier - 1"/>
    <s v="tier - 2"/>
    <s v="R1013"/>
    <x v="2147"/>
    <x v="2147"/>
  </r>
  <r>
    <s v="Id2149"/>
    <s v="Mr."/>
    <s v="Adam"/>
    <s v="Cantini"/>
    <n v="29.3"/>
    <n v="6.15"/>
    <s v="No"/>
    <s v="No"/>
    <s v="NO"/>
    <s v="No"/>
    <n v="1"/>
    <x v="1"/>
    <s v="prediabetes"/>
    <s v="16-Jun-1992"/>
    <x v="0"/>
    <n v="36314.050000000003"/>
    <s v="tier - 2"/>
    <s v="tier - 2"/>
    <s v="R1011"/>
    <x v="2148"/>
    <x v="2148"/>
  </r>
  <r>
    <s v="Id2150"/>
    <s v="Mr."/>
    <s v="Edward J."/>
    <s v="Hartman"/>
    <n v="25.8"/>
    <n v="4.13"/>
    <s v="No"/>
    <s v="No"/>
    <s v="NO"/>
    <s v="No"/>
    <n v="1"/>
    <x v="1"/>
    <s v="normal"/>
    <s v="18-Oct-1967"/>
    <x v="40"/>
    <n v="36332.449999999997"/>
    <s v="tier - 1"/>
    <s v="tier - 3"/>
    <s v="R1011"/>
    <x v="2149"/>
    <x v="2149"/>
  </r>
  <r>
    <s v="Id2151"/>
    <s v="Mr."/>
    <s v="Patrick A."/>
    <s v="Werhane"/>
    <n v="23.4"/>
    <n v="4.24"/>
    <s v="No"/>
    <s v="No"/>
    <s v="NO"/>
    <s v="No"/>
    <n v="1"/>
    <x v="2"/>
    <s v="normal"/>
    <s v="5-Jun-1975"/>
    <x v="28"/>
    <n v="36350.71"/>
    <s v="tier - 1"/>
    <s v="tier - 2"/>
    <s v="R1011"/>
    <x v="2150"/>
    <x v="2150"/>
  </r>
  <r>
    <s v="Id2152"/>
    <s v="Mr."/>
    <s v="Geraint H"/>
    <s v="Davies"/>
    <n v="27.93"/>
    <n v="9.8800000000000008"/>
    <s v="No"/>
    <s v="No"/>
    <s v="NO"/>
    <s v="No"/>
    <n v="0"/>
    <x v="1"/>
    <s v="diabetes"/>
    <s v="9-Dec-2003"/>
    <x v="12"/>
    <n v="36397.58"/>
    <s v="tier - 2"/>
    <s v="tier - 3"/>
    <s v="R1011"/>
    <x v="2151"/>
    <x v="2151"/>
  </r>
  <r>
    <s v="Id2153"/>
    <s v="Mr."/>
    <s v="Dj"/>
    <s v="Hummel"/>
    <n v="22"/>
    <n v="9.5"/>
    <s v="No"/>
    <s v="No"/>
    <s v="NO"/>
    <s v="No"/>
    <n v="0"/>
    <x v="2"/>
    <s v="diabetes"/>
    <s v="19-Nov-1962"/>
    <x v="41"/>
    <n v="36445.550000000003"/>
    <s v="tier - 2"/>
    <s v="tier - 2"/>
    <s v="R1011"/>
    <x v="2152"/>
    <x v="2152"/>
  </r>
  <r>
    <s v="Id2154"/>
    <s v="Mr."/>
    <s v="Zachary A"/>
    <s v="Lutz"/>
    <n v="36.86"/>
    <n v="4.97"/>
    <s v="No"/>
    <s v="No"/>
    <s v="NO"/>
    <s v="yes"/>
    <n v="0"/>
    <x v="0"/>
    <s v="normal"/>
    <s v="9-Aug-1973"/>
    <x v="29"/>
    <n v="36541.550000000003"/>
    <s v="tier - 2"/>
    <s v="tier - 3"/>
    <s v="R1011"/>
    <x v="2153"/>
    <x v="2153"/>
  </r>
  <r>
    <s v="Id2155"/>
    <s v="Mr."/>
    <s v="Brian W."/>
    <s v="Waters"/>
    <n v="31.254999999999999"/>
    <n v="5.49"/>
    <s v="No"/>
    <s v="No"/>
    <s v="NO"/>
    <s v="yes"/>
    <n v="0"/>
    <x v="0"/>
    <s v="normal"/>
    <s v="9-Oct-1992"/>
    <x v="0"/>
    <n v="36572.800000000003"/>
    <s v="tier - 1"/>
    <s v="tier - 2"/>
    <s v="R1011"/>
    <x v="2154"/>
    <x v="2154"/>
  </r>
  <r>
    <s v="Id2156"/>
    <s v="Mr."/>
    <s v="Joe"/>
    <s v="Viglienzoni"/>
    <n v="23.06"/>
    <n v="4.47"/>
    <s v="No"/>
    <s v="No"/>
    <s v="NO"/>
    <s v="No"/>
    <n v="0"/>
    <x v="2"/>
    <s v="normal"/>
    <s v="29-Jul-1961"/>
    <x v="43"/>
    <n v="36580.28"/>
    <s v="tier - 2"/>
    <s v="tier - 2"/>
    <s v="R1013"/>
    <x v="2155"/>
    <x v="2155"/>
  </r>
  <r>
    <s v="Id2157"/>
    <s v="Mr."/>
    <s v="Stephen"/>
    <s v="Rathbun"/>
    <n v="28.975000000000001"/>
    <n v="4.34"/>
    <s v="No"/>
    <s v="No"/>
    <s v="NO"/>
    <s v="yes"/>
    <n v="0"/>
    <x v="1"/>
    <s v="normal"/>
    <s v="14-Jul-1970"/>
    <x v="33"/>
    <n v="36786.370000000003"/>
    <s v="tier - 1"/>
    <s v="tier - 1"/>
    <s v="R1011"/>
    <x v="2156"/>
    <x v="2156"/>
  </r>
  <r>
    <s v="Id2158"/>
    <s v="Ms."/>
    <s v="Ellen L."/>
    <s v="Crane"/>
    <n v="33.299999999999997"/>
    <n v="9.49"/>
    <s v="No"/>
    <s v="No"/>
    <s v="NO"/>
    <s v="No"/>
    <n v="0"/>
    <x v="0"/>
    <s v="diabetes"/>
    <s v="28-Dec-1965"/>
    <x v="39"/>
    <n v="36795.29"/>
    <s v="tier - 2"/>
    <s v="tier - 1"/>
    <s v="R1011"/>
    <x v="2157"/>
    <x v="2157"/>
  </r>
  <r>
    <s v="Id2159"/>
    <s v="Ms."/>
    <s v="Cindy"/>
    <s v="Conant"/>
    <n v="33"/>
    <n v="10.16"/>
    <s v="No"/>
    <s v="No"/>
    <s v="NO"/>
    <s v="No"/>
    <n v="0"/>
    <x v="0"/>
    <s v="diabetes"/>
    <s v="6-Oct-1992"/>
    <x v="0"/>
    <n v="36837.47"/>
    <s v="tier - 1"/>
    <s v="tier - 2"/>
    <s v="R1011"/>
    <x v="2158"/>
    <x v="2158"/>
  </r>
  <r>
    <s v="Id2160"/>
    <s v="Ms."/>
    <s v="Abigail R."/>
    <s v="Huyser-Wierenga"/>
    <n v="31.46"/>
    <n v="11.19"/>
    <s v="No"/>
    <s v="No"/>
    <s v="NO"/>
    <s v="No"/>
    <n v="0"/>
    <x v="0"/>
    <s v="diabetes"/>
    <s v="4-Jul-1992"/>
    <x v="0"/>
    <n v="36837.47"/>
    <s v="tier - 2"/>
    <s v="tier - 3"/>
    <s v="R1011"/>
    <x v="2159"/>
    <x v="2159"/>
  </r>
  <r>
    <s v="Id2161"/>
    <s v="Ms."/>
    <s v="Amy L."/>
    <s v="Natalini"/>
    <n v="29.6"/>
    <n v="11.03"/>
    <s v="No"/>
    <s v="No"/>
    <s v="NO"/>
    <s v="No"/>
    <n v="0"/>
    <x v="1"/>
    <s v="diabetes"/>
    <s v="5-Dec-1972"/>
    <x v="30"/>
    <n v="36889.99"/>
    <s v="tier - 1"/>
    <s v="tier - 3"/>
    <s v="R1011"/>
    <x v="2160"/>
    <x v="2160"/>
  </r>
  <r>
    <s v="Id2162"/>
    <s v="Ms."/>
    <s v="Amy"/>
    <s v="Robbins"/>
    <n v="22.05"/>
    <n v="4.43"/>
    <s v="No"/>
    <s v="No"/>
    <s v="NO"/>
    <s v="yes"/>
    <n v="0"/>
    <x v="2"/>
    <s v="normal"/>
    <s v="21-Jun-2003"/>
    <x v="12"/>
    <n v="36898.730000000003"/>
    <s v="tier - 2"/>
    <s v="tier - 1"/>
    <s v="R1012"/>
    <x v="2161"/>
    <x v="2161"/>
  </r>
  <r>
    <s v="Id2163"/>
    <s v="Mrs"/>
    <s v=".  Grace H"/>
    <s v="Stanislav"/>
    <n v="27.06"/>
    <n v="6.14"/>
    <s v="yes"/>
    <s v="No"/>
    <s v="NO"/>
    <s v="No"/>
    <n v="1"/>
    <x v="1"/>
    <s v="prediabetes"/>
    <s v="24-Jul-1963"/>
    <x v="42"/>
    <n v="36910.61"/>
    <s v="tier - 2"/>
    <s v="tier - 2"/>
    <s v="R1011"/>
    <x v="2162"/>
    <x v="2162"/>
  </r>
  <r>
    <s v="Id2164"/>
    <s v="Ms."/>
    <s v="Caitie J."/>
    <s v="Meyer"/>
    <n v="20.49"/>
    <n v="4.87"/>
    <s v="No"/>
    <s v="No"/>
    <s v="NO"/>
    <s v="No"/>
    <n v="0"/>
    <x v="2"/>
    <s v="normal"/>
    <s v="10-Jun-1991"/>
    <x v="14"/>
    <n v="36911.99"/>
    <s v="tier - 2"/>
    <s v="tier - 2"/>
    <s v="R1011"/>
    <x v="2163"/>
    <x v="2163"/>
  </r>
  <r>
    <s v="Id2165"/>
    <s v="Mr."/>
    <s v="Benjamin"/>
    <s v="Mears"/>
    <n v="28.4"/>
    <n v="4.3"/>
    <s v="No"/>
    <s v="Yes"/>
    <s v="NO"/>
    <s v="No"/>
    <n v="1"/>
    <x v="1"/>
    <s v="normal"/>
    <s v="22-Oct-1968"/>
    <x v="36"/>
    <n v="36922.61"/>
    <s v="tier - 2"/>
    <s v="tier - 1"/>
    <s v="R1011"/>
    <x v="2164"/>
    <x v="2164"/>
  </r>
  <r>
    <s v="Id2166"/>
    <s v="Mr."/>
    <s v="Ian T"/>
    <s v="Neill"/>
    <n v="41.91"/>
    <n v="6.19"/>
    <s v="No"/>
    <s v="No"/>
    <s v="NO"/>
    <s v="No"/>
    <n v="0"/>
    <x v="0"/>
    <s v="prediabetes"/>
    <s v="13-Aug-1977"/>
    <x v="26"/>
    <n v="36935.64"/>
    <s v="tier - 2"/>
    <s v="tier - 1"/>
    <s v="R1011"/>
    <x v="2165"/>
    <x v="2165"/>
  </r>
  <r>
    <s v="Id2167"/>
    <s v="Mr."/>
    <s v="Tadese"/>
    <s v="Tola"/>
    <n v="24.6"/>
    <n v="6.19"/>
    <s v="No"/>
    <s v="Yes"/>
    <s v="NO"/>
    <s v="No"/>
    <n v="1"/>
    <x v="2"/>
    <s v="prediabetes"/>
    <s v="25-Aug-1992"/>
    <x v="0"/>
    <n v="36950.26"/>
    <s v="tier - 1"/>
    <s v="tier - 1"/>
    <s v="R1013"/>
    <x v="2166"/>
    <x v="2166"/>
  </r>
  <r>
    <s v="Id2168"/>
    <s v="Mr."/>
    <s v="Jonathan"/>
    <s v="Briskman"/>
    <n v="20.9"/>
    <n v="5.12"/>
    <s v="No"/>
    <s v="Yes"/>
    <s v="NO"/>
    <s v="No"/>
    <n v="1"/>
    <x v="2"/>
    <s v="normal"/>
    <s v="13-Sep-1992"/>
    <x v="0"/>
    <n v="36976.449999999997"/>
    <s v="tier - 2"/>
    <s v="tier - 3"/>
    <s v="R1011"/>
    <x v="2167"/>
    <x v="2167"/>
  </r>
  <r>
    <s v="Id2169"/>
    <s v="Mr."/>
    <s v="Dathan"/>
    <s v="Ritzenhein"/>
    <n v="34.4"/>
    <n v="4.04"/>
    <s v="No"/>
    <s v="No"/>
    <s v="NO"/>
    <s v="No"/>
    <n v="0"/>
    <x v="0"/>
    <s v="normal"/>
    <s v="1-Nov-1991"/>
    <x v="14"/>
    <n v="37040.879999999997"/>
    <s v="tier - 2"/>
    <s v="tier - 2"/>
    <s v="R1011"/>
    <x v="2168"/>
    <x v="2168"/>
  </r>
  <r>
    <s v="Id2170"/>
    <s v="Mr."/>
    <s v="Eric"/>
    <s v="Malkowski"/>
    <n v="32.56"/>
    <n v="5.36"/>
    <s v="No"/>
    <s v="No"/>
    <s v="NO"/>
    <s v="No"/>
    <n v="0"/>
    <x v="0"/>
    <s v="normal"/>
    <s v="17-Dec-1988"/>
    <x v="15"/>
    <n v="37076.370000000003"/>
    <s v="tier - 2"/>
    <s v="tier - 1"/>
    <s v="R1011"/>
    <x v="2169"/>
    <x v="2169"/>
  </r>
  <r>
    <s v="Id2171"/>
    <s v="Ms."/>
    <s v="Allison M"/>
    <s v="Andreyko"/>
    <n v="27.98"/>
    <n v="4.38"/>
    <s v="yes"/>
    <s v="No"/>
    <s v="NO"/>
    <s v="No"/>
    <n v="1"/>
    <x v="1"/>
    <s v="normal"/>
    <s v="10-Jun-1989"/>
    <x v="13"/>
    <n v="37079.370000000003"/>
    <s v="tier - 2"/>
    <s v="tier - 3"/>
    <s v="R1011"/>
    <x v="2170"/>
    <x v="2170"/>
  </r>
  <r>
    <s v="Id2172"/>
    <s v="Mr."/>
    <s v="Paul"/>
    <s v="Landry"/>
    <n v="26.51"/>
    <n v="4.58"/>
    <s v="No"/>
    <s v="No"/>
    <s v="NO"/>
    <s v="No"/>
    <n v="0"/>
    <x v="1"/>
    <s v="normal"/>
    <s v="30-Oct-1995"/>
    <x v="4"/>
    <n v="37133.9"/>
    <s v="tier - 2"/>
    <s v="tier - 2"/>
    <s v="R1013"/>
    <x v="2171"/>
    <x v="2171"/>
  </r>
  <r>
    <s v="Id2173"/>
    <s v="Mr."/>
    <s v="Aaron R"/>
    <s v="Lozier"/>
    <n v="29.734999999999999"/>
    <n v="11.92"/>
    <s v="No"/>
    <s v="No"/>
    <s v="NO"/>
    <s v="No"/>
    <n v="0"/>
    <x v="1"/>
    <s v="diabetes"/>
    <s v="5-Sep-2000"/>
    <x v="10"/>
    <n v="37165.160000000003"/>
    <s v="tier - 1"/>
    <s v="tier - 3"/>
    <s v="unknown"/>
    <x v="2172"/>
    <x v="2172"/>
  </r>
  <r>
    <s v="Id2174"/>
    <s v="Ms."/>
    <s v="Caitlin H."/>
    <s v="O'Brien"/>
    <n v="40.5"/>
    <n v="5.4"/>
    <s v="No"/>
    <s v="Yes"/>
    <s v="NO"/>
    <s v="No"/>
    <n v="1"/>
    <x v="0"/>
    <s v="normal"/>
    <s v="17-Oct-1990"/>
    <x v="16"/>
    <n v="37251.22"/>
    <s v="tier - 2"/>
    <s v="tier - 2"/>
    <s v="R1011"/>
    <x v="2173"/>
    <x v="2173"/>
  </r>
  <r>
    <s v="Id2175"/>
    <s v="Mr."/>
    <s v="Harald E."/>
    <s v="Rodas"/>
    <n v="25.64"/>
    <n v="4.76"/>
    <s v="No"/>
    <s v="No"/>
    <s v="NO"/>
    <s v="No"/>
    <n v="1"/>
    <x v="1"/>
    <s v="normal"/>
    <s v="17-Nov-1985"/>
    <x v="20"/>
    <n v="37270.15"/>
    <s v="tier - 2"/>
    <s v="tier - 1"/>
    <s v="R1024"/>
    <x v="2174"/>
    <x v="2174"/>
  </r>
  <r>
    <s v="Id2176"/>
    <s v="Ms."/>
    <s v="Siobhan A."/>
    <s v="O'Connor"/>
    <n v="32.9"/>
    <n v="4.78"/>
    <s v="No"/>
    <s v="Yes"/>
    <s v="NO"/>
    <s v="No"/>
    <n v="1"/>
    <x v="0"/>
    <s v="normal"/>
    <s v="9-Nov-1975"/>
    <x v="31"/>
    <n v="37272.339999999997"/>
    <s v="tier - 2"/>
    <s v="tier - 3"/>
    <s v="R1011"/>
    <x v="2175"/>
    <x v="2175"/>
  </r>
  <r>
    <s v="Id2177"/>
    <s v="Ms."/>
    <s v="Andrea J."/>
    <s v="White"/>
    <n v="29.8"/>
    <n v="4.26"/>
    <s v="No"/>
    <s v="Yes"/>
    <s v="NO"/>
    <s v="No"/>
    <n v="1"/>
    <x v="1"/>
    <s v="normal"/>
    <s v="30-Oct-1969"/>
    <x v="34"/>
    <n v="37277.269999999997"/>
    <s v="tier - 1"/>
    <s v="tier - 3"/>
    <s v="R1011"/>
    <x v="2176"/>
    <x v="2176"/>
  </r>
  <r>
    <s v="Id2178"/>
    <s v="Ms."/>
    <s v="Marie"/>
    <s v="Davenport"/>
    <n v="28.9"/>
    <n v="5.85"/>
    <s v="No"/>
    <s v="Yes"/>
    <s v="NO"/>
    <s v="No"/>
    <n v="1"/>
    <x v="1"/>
    <s v="prediabetes"/>
    <s v="3-Aug-1979"/>
    <x v="25"/>
    <n v="37425.94"/>
    <s v="tier - 2"/>
    <s v="tier - 1"/>
    <s v="R1011"/>
    <x v="2177"/>
    <x v="2177"/>
  </r>
  <r>
    <s v="Id2179"/>
    <s v="Ms."/>
    <s v="Rachel A."/>
    <s v="Karmen"/>
    <n v="24.7"/>
    <n v="5.32"/>
    <s v="No"/>
    <s v="Yes"/>
    <s v="NO"/>
    <s v="No"/>
    <n v="1"/>
    <x v="2"/>
    <s v="normal"/>
    <s v="27-Sep-2002"/>
    <x v="5"/>
    <n v="37465.339999999997"/>
    <s v="tier - 1"/>
    <s v="tier - 2"/>
    <s v="R1012"/>
    <x v="2178"/>
    <x v="2178"/>
  </r>
  <r>
    <s v="Id2180"/>
    <s v="Ms."/>
    <s v="Emma"/>
    <s v="Miller"/>
    <n v="20.6"/>
    <n v="5.14"/>
    <s v="No"/>
    <s v="Yes"/>
    <s v="NO"/>
    <s v="No"/>
    <n v="1"/>
    <x v="2"/>
    <s v="normal"/>
    <s v="12-Oct-2000"/>
    <x v="10"/>
    <n v="37484.449999999997"/>
    <s v="tier - 1"/>
    <s v="tier - 1"/>
    <s v="R1013"/>
    <x v="2179"/>
    <x v="2179"/>
  </r>
  <r>
    <s v="Id2181"/>
    <s v="Ms."/>
    <s v="Kiersten"/>
    <s v="Lippmann"/>
    <n v="18.600000000000001"/>
    <n v="5"/>
    <s v="No"/>
    <s v="Yes"/>
    <s v="NO"/>
    <s v="No"/>
    <n v="1"/>
    <x v="2"/>
    <s v="normal"/>
    <s v="16-Nov-1990"/>
    <x v="16"/>
    <n v="37607.53"/>
    <s v="tier - 1"/>
    <s v="tier - 2"/>
    <s v="R1019"/>
    <x v="2180"/>
    <x v="2180"/>
  </r>
  <r>
    <s v="Id2182"/>
    <s v="Ms."/>
    <s v="Rachael"/>
    <s v="Klehm"/>
    <n v="17.8"/>
    <n v="4.55"/>
    <s v="No"/>
    <s v="Yes"/>
    <s v="NO"/>
    <s v="No"/>
    <n v="1"/>
    <x v="3"/>
    <s v="normal"/>
    <s v="20-Jun-1982"/>
    <x v="23"/>
    <n v="37650.74"/>
    <s v="tier - 2"/>
    <s v="tier - 2"/>
    <s v="R1012"/>
    <x v="2181"/>
    <x v="2181"/>
  </r>
  <r>
    <s v="Id2183"/>
    <s v="Mr."/>
    <s v="Timothy P."/>
    <s v="Murphy"/>
    <n v="35.200000000000003"/>
    <n v="5.97"/>
    <s v="yes"/>
    <s v="No"/>
    <s v="NO"/>
    <s v="No"/>
    <n v="1"/>
    <x v="0"/>
    <s v="prediabetes"/>
    <s v="28-Oct-1970"/>
    <x v="33"/>
    <n v="37675.06"/>
    <s v="tier - 2"/>
    <s v="tier - 3"/>
    <s v="R1011"/>
    <x v="2182"/>
    <x v="2182"/>
  </r>
  <r>
    <s v="Id2184"/>
    <s v="Mr."/>
    <s v="Lelisa"/>
    <s v="Desisa"/>
    <n v="33.770000000000003"/>
    <n v="4.0199999999999996"/>
    <s v="yes"/>
    <s v="No"/>
    <s v="NO"/>
    <s v="No"/>
    <n v="1"/>
    <x v="0"/>
    <s v="normal"/>
    <s v="10-Oct-1988"/>
    <x v="15"/>
    <n v="37701.879999999997"/>
    <s v="tier - 2"/>
    <s v="tier - 3"/>
    <s v="R1023"/>
    <x v="2183"/>
    <x v="2183"/>
  </r>
  <r>
    <s v="Id2185"/>
    <s v="Mr."/>
    <s v="Nate"/>
    <s v="Brooks"/>
    <n v="30.03"/>
    <n v="4.04"/>
    <s v="yes"/>
    <s v="No"/>
    <s v="NO"/>
    <s v="No"/>
    <n v="1"/>
    <x v="0"/>
    <s v="normal"/>
    <s v="18-Sep-1976"/>
    <x v="35"/>
    <n v="37735.199999999997"/>
    <s v="tier - 2"/>
    <s v="tier - 2"/>
    <s v="R1011"/>
    <x v="2184"/>
    <x v="2184"/>
  </r>
  <r>
    <s v="Id2186"/>
    <s v="Mr."/>
    <s v="Chris C."/>
    <s v="Stone"/>
    <n v="29.37"/>
    <n v="5.54"/>
    <s v="yes"/>
    <s v="No"/>
    <s v="NO"/>
    <s v="No"/>
    <n v="1"/>
    <x v="1"/>
    <s v="normal"/>
    <s v="15-Aug-1986"/>
    <x v="18"/>
    <n v="37742.58"/>
    <s v="tier - 1"/>
    <s v="tier - 1"/>
    <s v="R1013"/>
    <x v="2185"/>
    <x v="2185"/>
  </r>
  <r>
    <s v="Id2187"/>
    <s v="Mr."/>
    <s v="Scott"/>
    <s v="Weispfennig"/>
    <n v="28.5"/>
    <n v="4.03"/>
    <s v="yes"/>
    <s v="No"/>
    <s v="NO"/>
    <s v="No"/>
    <n v="1"/>
    <x v="1"/>
    <s v="normal"/>
    <s v="26-Jul-1983"/>
    <x v="22"/>
    <n v="37800.980000000003"/>
    <s v="tier - 2"/>
    <s v="tier - 2"/>
    <s v="R1011"/>
    <x v="2186"/>
    <x v="2186"/>
  </r>
  <r>
    <s v="Id2188"/>
    <s v="Mr."/>
    <s v="Kevin"/>
    <s v="Sorrell"/>
    <n v="23.32"/>
    <n v="5.62"/>
    <s v="yes"/>
    <s v="No"/>
    <s v="NO"/>
    <s v="No"/>
    <n v="1"/>
    <x v="2"/>
    <s v="normal"/>
    <s v="9-Sep-1979"/>
    <x v="25"/>
    <n v="37829.72"/>
    <s v="tier - 1"/>
    <s v="tier - 2"/>
    <s v="R1011"/>
    <x v="2187"/>
    <x v="2187"/>
  </r>
  <r>
    <s v="Id2189"/>
    <s v="Mr."/>
    <s v="Erik C."/>
    <s v="Morris"/>
    <n v="26.125"/>
    <n v="5.27"/>
    <s v="yes"/>
    <s v="No"/>
    <s v="NO"/>
    <s v="No"/>
    <n v="1"/>
    <x v="1"/>
    <s v="normal"/>
    <s v="29-Jul-1998"/>
    <x v="2"/>
    <n v="38126.25"/>
    <s v="tier - 1"/>
    <s v="tier - 3"/>
    <s v="R1013"/>
    <x v="2188"/>
    <x v="2188"/>
  </r>
  <r>
    <s v="Id2190"/>
    <s v="Mr."/>
    <s v="Shawn C"/>
    <s v="Marek"/>
    <n v="25.46"/>
    <n v="5.18"/>
    <s v="yes"/>
    <s v="No"/>
    <s v="NO"/>
    <s v="No"/>
    <n v="1"/>
    <x v="1"/>
    <s v="normal"/>
    <s v="19-Nov-1972"/>
    <x v="30"/>
    <n v="38189.1"/>
    <s v="tier - 2"/>
    <s v="tier - 2"/>
    <s v="R1011"/>
    <x v="2189"/>
    <x v="2189"/>
  </r>
  <r>
    <s v="Id2191"/>
    <s v="Mr."/>
    <s v="Vajin L."/>
    <s v="Armstrong"/>
    <n v="23.75"/>
    <n v="5.27"/>
    <s v="yes"/>
    <s v="No"/>
    <s v="NO"/>
    <s v="No"/>
    <n v="1"/>
    <x v="2"/>
    <s v="normal"/>
    <s v="8-Sep-1989"/>
    <x v="13"/>
    <n v="38237.339999999997"/>
    <s v="tier - 2"/>
    <s v="tier - 3"/>
    <s v="R1011"/>
    <x v="2190"/>
    <x v="2190"/>
  </r>
  <r>
    <s v="Id2192"/>
    <s v="Mr."/>
    <s v="John K. Jr."/>
    <s v="Werner"/>
    <n v="23.085000000000001"/>
    <n v="5.62"/>
    <s v="yes"/>
    <s v="No"/>
    <s v="NO"/>
    <s v="No"/>
    <n v="1"/>
    <x v="2"/>
    <s v="normal"/>
    <s v="16-Jun-1964"/>
    <x v="38"/>
    <n v="38241.74"/>
    <s v="tier - 2"/>
    <s v="tier - 3"/>
    <s v="R1011"/>
    <x v="2191"/>
    <x v="2191"/>
  </r>
  <r>
    <s v="Id2193"/>
    <s v="Mr."/>
    <s v="Kevin J."/>
    <s v="Gries"/>
    <n v="22.99"/>
    <n v="5.0599999999999996"/>
    <s v="yes"/>
    <s v="No"/>
    <s v="NO"/>
    <s v="No"/>
    <n v="1"/>
    <x v="2"/>
    <s v="normal"/>
    <s v="16-Aug-1980"/>
    <x v="24"/>
    <n v="38245.589999999997"/>
    <s v="tier - 1"/>
    <s v="tier - 2"/>
    <s v="R1013"/>
    <x v="2192"/>
    <x v="2192"/>
  </r>
  <r>
    <s v="Id2194"/>
    <s v="Mr."/>
    <s v="Kirby W."/>
    <s v="Mills"/>
    <n v="21.47"/>
    <n v="4.6900000000000004"/>
    <s v="yes"/>
    <s v="No"/>
    <s v="NO"/>
    <s v="No"/>
    <n v="1"/>
    <x v="2"/>
    <s v="normal"/>
    <s v="30-Oct-1989"/>
    <x v="13"/>
    <n v="38282.75"/>
    <s v="tier - 1"/>
    <s v="tier - 2"/>
    <s v="R1013"/>
    <x v="2193"/>
    <x v="2193"/>
  </r>
  <r>
    <s v="Id2195"/>
    <s v="Mr."/>
    <s v="J A"/>
    <s v="Penny"/>
    <n v="15.96"/>
    <n v="5.44"/>
    <s v="yes"/>
    <s v="No"/>
    <s v="NO"/>
    <s v="No"/>
    <n v="1"/>
    <x v="3"/>
    <s v="normal"/>
    <s v="12-Jun-1980"/>
    <x v="24"/>
    <n v="38313.129999999997"/>
    <s v="tier - 1"/>
    <s v="tier - 3"/>
    <s v="R1011"/>
    <x v="2194"/>
    <x v="2194"/>
  </r>
  <r>
    <s v="Id2196"/>
    <s v="Mr."/>
    <s v="Dustin G."/>
    <s v="Hicks"/>
    <n v="39.5"/>
    <n v="5.05"/>
    <s v="yes"/>
    <s v="No"/>
    <s v="NO"/>
    <s v="No"/>
    <n v="1"/>
    <x v="0"/>
    <s v="normal"/>
    <s v="17-Sep-2002"/>
    <x v="5"/>
    <n v="38344.57"/>
    <s v="tier - 1"/>
    <s v="tier - 3"/>
    <s v="R1011"/>
    <x v="2195"/>
    <x v="2195"/>
  </r>
  <r>
    <s v="Id2197"/>
    <s v="Mr."/>
    <s v="Anthony G"/>
    <s v="Masayesva"/>
    <n v="33.770000000000003"/>
    <n v="6"/>
    <s v="yes"/>
    <s v="No"/>
    <s v="NO"/>
    <s v="No"/>
    <n v="1"/>
    <x v="0"/>
    <s v="prediabetes"/>
    <s v="22-Aug-1970"/>
    <x v="33"/>
    <n v="38389.79"/>
    <s v="tier - 2"/>
    <s v="tier - 3"/>
    <s v="R1011"/>
    <x v="2196"/>
    <x v="2196"/>
  </r>
  <r>
    <s v="Id2198"/>
    <s v="Mr."/>
    <s v="Ryan"/>
    <s v="Paavola"/>
    <n v="26.84"/>
    <n v="5.99"/>
    <s v="yes"/>
    <s v="No"/>
    <s v="NO"/>
    <s v="yes"/>
    <n v="1"/>
    <x v="1"/>
    <s v="prediabetes"/>
    <s v="23-Dec-1971"/>
    <x v="32"/>
    <n v="38405.26"/>
    <s v="tier - 2"/>
    <s v="tier - 1"/>
    <s v="R1011"/>
    <x v="2197"/>
    <x v="2197"/>
  </r>
  <r>
    <s v="Id2199"/>
    <s v="Mr."/>
    <s v="Eric N"/>
    <s v="Gehlsen"/>
    <n v="35.53"/>
    <n v="4.3600000000000003"/>
    <s v="No"/>
    <s v="Yes"/>
    <s v="NO"/>
    <s v="No"/>
    <n v="1"/>
    <x v="0"/>
    <s v="normal"/>
    <s v="21-Jun-1986"/>
    <x v="18"/>
    <n v="38415.47"/>
    <s v="tier - 1"/>
    <s v="tier - 2"/>
    <s v="R1011"/>
    <x v="2198"/>
    <x v="2198"/>
  </r>
  <r>
    <s v="Id2200"/>
    <s v="Mr."/>
    <s v="Connor"/>
    <s v="Roche"/>
    <n v="30.59"/>
    <n v="4.41"/>
    <s v="No"/>
    <s v="Yes"/>
    <s v="NO"/>
    <s v="No"/>
    <n v="1"/>
    <x v="0"/>
    <s v="normal"/>
    <s v="12-Nov-1999"/>
    <x v="7"/>
    <n v="38511.629999999997"/>
    <s v="tier - 2"/>
    <s v="tier - 2"/>
    <s v="R1024"/>
    <x v="2199"/>
    <x v="2199"/>
  </r>
  <r>
    <s v="Id2201"/>
    <s v="Mr."/>
    <s v="Patrick H."/>
    <s v="Hearn"/>
    <n v="30.59"/>
    <n v="4.17"/>
    <s v="No"/>
    <s v="Yes"/>
    <s v="NO"/>
    <s v="No"/>
    <n v="1"/>
    <x v="0"/>
    <s v="normal"/>
    <s v="13-Jul-1990"/>
    <x v="16"/>
    <n v="38652.089999999997"/>
    <s v="tier - 2"/>
    <s v="tier - 2"/>
    <s v="R1011"/>
    <x v="2200"/>
    <x v="2200"/>
  </r>
  <r>
    <s v="Id2202"/>
    <s v="Mr."/>
    <s v="Tyler"/>
    <s v="Dimson"/>
    <n v="27.835000000000001"/>
    <n v="4.4400000000000004"/>
    <s v="No"/>
    <s v="Yes"/>
    <s v="NO"/>
    <s v="No"/>
    <n v="1"/>
    <x v="1"/>
    <s v="normal"/>
    <s v="20-Jul-1986"/>
    <x v="18"/>
    <n v="38709.18"/>
    <s v="tier - 1"/>
    <s v="tier - 3"/>
    <s v="R1013"/>
    <x v="2201"/>
    <x v="2201"/>
  </r>
  <r>
    <s v="Id2203"/>
    <s v="Ms."/>
    <s v="Deborah L."/>
    <s v="Slason"/>
    <n v="40.26"/>
    <n v="5.52"/>
    <s v="yes"/>
    <s v="No"/>
    <s v="NO"/>
    <s v="No"/>
    <n v="1"/>
    <x v="0"/>
    <s v="normal"/>
    <s v="22-Nov-1991"/>
    <x v="14"/>
    <n v="38711"/>
    <s v="tier - 1"/>
    <s v="tier - 3"/>
    <s v="R1011"/>
    <x v="2202"/>
    <x v="2202"/>
  </r>
  <r>
    <s v="Id2204"/>
    <s v="Ms."/>
    <s v="Andrea K"/>
    <s v="Gibson"/>
    <n v="39.82"/>
    <n v="6.01"/>
    <s v="yes"/>
    <s v="No"/>
    <s v="NO"/>
    <s v="No"/>
    <n v="1"/>
    <x v="0"/>
    <s v="prediabetes"/>
    <s v="2-Nov-1991"/>
    <x v="14"/>
    <n v="38711"/>
    <s v="tier - 2"/>
    <s v="tier - 2"/>
    <s v="R1011"/>
    <x v="2203"/>
    <x v="2203"/>
  </r>
  <r>
    <s v="Id2205"/>
    <s v="Ms."/>
    <s v="Elleree"/>
    <s v="Erdos"/>
    <n v="39.159999999999997"/>
    <n v="5.81"/>
    <s v="yes"/>
    <s v="No"/>
    <s v="NO"/>
    <s v="No"/>
    <n v="1"/>
    <x v="0"/>
    <s v="prediabetes"/>
    <s v="15-Jun-1976"/>
    <x v="35"/>
    <n v="38740.120000000003"/>
    <s v="tier - 2"/>
    <s v="tier - 2"/>
    <s v="R1012"/>
    <x v="2204"/>
    <x v="2204"/>
  </r>
  <r>
    <s v="Id2206"/>
    <s v="Mr."/>
    <s v="Brandon J"/>
    <s v="Cushman"/>
    <n v="25.555"/>
    <n v="4.37"/>
    <s v="No"/>
    <s v="Yes"/>
    <s v="NO"/>
    <s v="No"/>
    <n v="1"/>
    <x v="1"/>
    <s v="normal"/>
    <s v="8-Nov-1991"/>
    <x v="14"/>
    <n v="38746.36"/>
    <s v="tier - 1"/>
    <s v="tier - 2"/>
    <s v="R1012"/>
    <x v="2205"/>
    <x v="2205"/>
  </r>
  <r>
    <s v="Id2207"/>
    <s v="Mr."/>
    <s v="Steve"/>
    <s v="Hammel"/>
    <n v="25.175000000000001"/>
    <n v="5.74"/>
    <s v="No"/>
    <s v="Yes"/>
    <s v="NO"/>
    <s v="No"/>
    <n v="1"/>
    <x v="1"/>
    <s v="prediabetes"/>
    <s v="5-Dec-2004"/>
    <x v="9"/>
    <n v="38792.69"/>
    <s v="tier - 2"/>
    <s v="tier - 2"/>
    <s v="R1013"/>
    <x v="2206"/>
    <x v="2206"/>
  </r>
  <r>
    <s v="Id2208"/>
    <s v="Ms."/>
    <s v="Nina Wavik Sr."/>
    <s v="Ytterstad"/>
    <n v="38.28"/>
    <n v="5.39"/>
    <s v="yes"/>
    <s v="No"/>
    <s v="NO"/>
    <s v="No"/>
    <n v="1"/>
    <x v="0"/>
    <s v="normal"/>
    <s v="3-Dec-1979"/>
    <x v="25"/>
    <n v="38836.980000000003"/>
    <s v="tier - 2"/>
    <s v="tier - 1"/>
    <s v="R1011"/>
    <x v="2207"/>
    <x v="2207"/>
  </r>
  <r>
    <s v="Id2209"/>
    <s v="Ms."/>
    <s v="Dani"/>
    <s v="Prince"/>
    <n v="38.17"/>
    <n v="4.07"/>
    <s v="yes"/>
    <s v="No"/>
    <s v="NO"/>
    <s v="No"/>
    <n v="1"/>
    <x v="0"/>
    <s v="normal"/>
    <s v="6-Jun-1964"/>
    <x v="42"/>
    <n v="38869.25"/>
    <s v="tier - 2"/>
    <s v="tier - 2"/>
    <s v="R1011"/>
    <x v="2208"/>
    <x v="2208"/>
  </r>
  <r>
    <s v="Id2210"/>
    <s v="Ms."/>
    <s v="Jennifer A."/>
    <s v="Freeman"/>
    <n v="36.85"/>
    <n v="5.49"/>
    <s v="yes"/>
    <s v="No"/>
    <s v="NO"/>
    <s v="No"/>
    <n v="1"/>
    <x v="0"/>
    <s v="normal"/>
    <s v="30-Jul-1967"/>
    <x v="40"/>
    <n v="38893.360000000001"/>
    <s v="tier - 1"/>
    <s v="tier - 2"/>
    <s v="R1011"/>
    <x v="2209"/>
    <x v="2209"/>
  </r>
  <r>
    <s v="Id2211"/>
    <s v="Mr."/>
    <s v="Martin"/>
    <s v="Petrulak"/>
    <n v="22.61"/>
    <n v="5.68"/>
    <s v="No"/>
    <s v="Yes"/>
    <s v="NO"/>
    <s v="No"/>
    <n v="1"/>
    <x v="2"/>
    <s v="normal"/>
    <s v="16-Jun-1987"/>
    <x v="17"/>
    <n v="38924.04"/>
    <s v="tier - 2"/>
    <s v="tier - 2"/>
    <s v="R1011"/>
    <x v="2210"/>
    <x v="2210"/>
  </r>
  <r>
    <s v="Id2212"/>
    <s v="Mr."/>
    <s v="Steve"/>
    <s v="Lloyd"/>
    <n v="21.754999999999999"/>
    <n v="6.09"/>
    <s v="No"/>
    <s v="Yes"/>
    <s v="NO"/>
    <s v="No"/>
    <n v="1"/>
    <x v="2"/>
    <s v="prediabetes"/>
    <s v="15-Dec-1976"/>
    <x v="35"/>
    <n v="38932.559999999998"/>
    <s v="tier - 2"/>
    <s v="tier - 3"/>
    <s v="R1011"/>
    <x v="2211"/>
    <x v="2211"/>
  </r>
  <r>
    <s v="Id2213"/>
    <s v="Mr."/>
    <s v="Christopher"/>
    <s v="Zablocki"/>
    <n v="20.425000000000001"/>
    <n v="5.53"/>
    <s v="No"/>
    <s v="Yes"/>
    <s v="NO"/>
    <s v="No"/>
    <n v="1"/>
    <x v="2"/>
    <s v="normal"/>
    <s v="24-Sep-1980"/>
    <x v="24"/>
    <n v="38947.43"/>
    <s v="tier - 2"/>
    <s v="tier - 3"/>
    <s v="R1011"/>
    <x v="2212"/>
    <x v="2212"/>
  </r>
  <r>
    <s v="Id2214"/>
    <s v="Ms."/>
    <s v="Kathryn M."/>
    <s v="Van Meter"/>
    <n v="31.35"/>
    <n v="4.28"/>
    <s v="yes"/>
    <s v="No"/>
    <s v="NO"/>
    <s v="No"/>
    <n v="1"/>
    <x v="0"/>
    <s v="normal"/>
    <s v="12-Oct-1978"/>
    <x v="27"/>
    <n v="38998.550000000003"/>
    <s v="tier - 1"/>
    <s v="tier - 1"/>
    <s v="R1011"/>
    <x v="2213"/>
    <x v="2213"/>
  </r>
  <r>
    <s v="Id2215"/>
    <s v="Ms."/>
    <s v="Emily"/>
    <s v="Babay"/>
    <n v="31.13"/>
    <n v="6.01"/>
    <s v="yes"/>
    <s v="No"/>
    <s v="NO"/>
    <s v="No"/>
    <n v="1"/>
    <x v="0"/>
    <s v="prediabetes"/>
    <s v="20-Sep-1985"/>
    <x v="20"/>
    <n v="39047.29"/>
    <s v="tier - 1"/>
    <s v="tier - 3"/>
    <s v="R1017"/>
    <x v="2214"/>
    <x v="2214"/>
  </r>
  <r>
    <s v="Id2216"/>
    <s v="Mr."/>
    <s v="Trent A"/>
    <s v="Taylor"/>
    <n v="17.48"/>
    <n v="4.59"/>
    <s v="No"/>
    <s v="Yes"/>
    <s v="NO"/>
    <s v="No"/>
    <n v="1"/>
    <x v="3"/>
    <s v="normal"/>
    <s v="4-Aug-1982"/>
    <x v="23"/>
    <n v="39125.33"/>
    <s v="tier - 1"/>
    <s v="tier - 1"/>
    <s v="R1016"/>
    <x v="2215"/>
    <x v="2215"/>
  </r>
  <r>
    <s v="Id2217"/>
    <s v="Ms."/>
    <s v="Jennifer E"/>
    <s v="Smith"/>
    <n v="22.57"/>
    <n v="5.8"/>
    <s v="No"/>
    <s v="No"/>
    <s v="NO"/>
    <s v="yes"/>
    <n v="1"/>
    <x v="2"/>
    <s v="prediabetes"/>
    <s v="7-Jul-1962"/>
    <x v="41"/>
    <n v="39221.120000000003"/>
    <s v="tier - 2"/>
    <s v="tier - 1"/>
    <s v="R1011"/>
    <x v="2216"/>
    <x v="2216"/>
  </r>
  <r>
    <s v="Id2218"/>
    <s v="Ms."/>
    <s v="Polly"/>
    <s v="Moody"/>
    <n v="26.73"/>
    <n v="5.08"/>
    <s v="yes"/>
    <s v="No"/>
    <s v="NO"/>
    <s v="No"/>
    <n v="1"/>
    <x v="1"/>
    <s v="normal"/>
    <s v="30-Nov-1992"/>
    <x v="0"/>
    <n v="39241.440000000002"/>
    <s v="tier - 1"/>
    <s v="tier - 3"/>
    <s v="R1011"/>
    <x v="2217"/>
    <x v="2217"/>
  </r>
  <r>
    <s v="Id2219"/>
    <s v="Ms."/>
    <s v="Elizabeth"/>
    <s v="Swierzbinski"/>
    <n v="20.79"/>
    <n v="5.84"/>
    <s v="yes"/>
    <s v="No"/>
    <s v="NO"/>
    <s v="No"/>
    <n v="1"/>
    <x v="2"/>
    <s v="prediabetes"/>
    <s v="16-Aug-1982"/>
    <x v="23"/>
    <n v="39315.279999999999"/>
    <s v="tier - 2"/>
    <s v="tier - 3"/>
    <s v="R1011"/>
    <x v="2218"/>
    <x v="2218"/>
  </r>
  <r>
    <s v="Id2220"/>
    <s v="Ms."/>
    <s v="Tiffany A."/>
    <s v="Schwartz"/>
    <n v="20.149999999999999"/>
    <n v="4.1500000000000004"/>
    <s v="No"/>
    <s v="No"/>
    <s v="NO"/>
    <s v="No"/>
    <n v="1"/>
    <x v="2"/>
    <s v="normal"/>
    <s v="5-Aug-1978"/>
    <x v="27"/>
    <n v="39352.6"/>
    <s v="tier - 2"/>
    <s v="tier - 3"/>
    <s v="R1011"/>
    <x v="2219"/>
    <x v="2219"/>
  </r>
  <r>
    <s v="Id2221"/>
    <s v="Mr."/>
    <s v="Cole"/>
    <s v="Sanseverino"/>
    <n v="36.85"/>
    <n v="4.3600000000000003"/>
    <s v="No"/>
    <s v="No"/>
    <s v="NO"/>
    <s v="yes"/>
    <n v="0"/>
    <x v="0"/>
    <s v="normal"/>
    <s v="24-Jun-1966"/>
    <x v="37"/>
    <n v="39396.86"/>
    <s v="tier - 2"/>
    <s v="tier - 2"/>
    <s v="R1011"/>
    <x v="2220"/>
    <x v="2220"/>
  </r>
  <r>
    <s v="Id2222"/>
    <s v="Mr."/>
    <s v="Matthew T."/>
    <s v="Lawder"/>
    <n v="35.53"/>
    <n v="4.55"/>
    <s v="No"/>
    <s v="No"/>
    <s v="NO"/>
    <s v="yes"/>
    <n v="0"/>
    <x v="0"/>
    <s v="normal"/>
    <s v="12-Jul-1978"/>
    <x v="27"/>
    <n v="39556.49"/>
    <s v="tier - 1"/>
    <s v="tier - 2"/>
    <s v="R1015"/>
    <x v="2221"/>
    <x v="2221"/>
  </r>
  <r>
    <s v="Id2223"/>
    <s v="Mr."/>
    <s v="Zachary"/>
    <s v="Young"/>
    <n v="31.1"/>
    <n v="4.37"/>
    <s v="No"/>
    <s v="No"/>
    <s v="NO"/>
    <s v="yes"/>
    <n v="0"/>
    <x v="0"/>
    <s v="normal"/>
    <s v="5-Jul-1981"/>
    <x v="19"/>
    <n v="39597.410000000003"/>
    <s v="tier - 1"/>
    <s v="tier - 2"/>
    <s v="R1017"/>
    <x v="2222"/>
    <x v="2222"/>
  </r>
  <r>
    <s v="Id2224"/>
    <s v="Mr."/>
    <s v="Matthew T."/>
    <s v="Hoerner"/>
    <n v="23.21"/>
    <n v="5.24"/>
    <s v="No"/>
    <s v="No"/>
    <s v="NO"/>
    <s v="yes"/>
    <n v="0"/>
    <x v="2"/>
    <s v="normal"/>
    <s v="7-Aug-1995"/>
    <x v="4"/>
    <n v="39611.760000000002"/>
    <s v="tier - 1"/>
    <s v="tier - 3"/>
    <s v="R1013"/>
    <x v="2223"/>
    <x v="2223"/>
  </r>
  <r>
    <s v="Id2225"/>
    <s v="Mr."/>
    <s v="Pat"/>
    <s v="Benson"/>
    <n v="18.36"/>
    <n v="5.96"/>
    <s v="No"/>
    <s v="No"/>
    <s v="NO"/>
    <s v="No"/>
    <n v="1"/>
    <x v="3"/>
    <s v="prediabetes"/>
    <s v="17-Dec-1977"/>
    <x v="26"/>
    <n v="39670.44"/>
    <s v="tier - 2"/>
    <s v="tier - 1"/>
    <s v="R1012"/>
    <x v="2224"/>
    <x v="2224"/>
  </r>
  <r>
    <s v="Id2226"/>
    <s v="Ms."/>
    <s v="Ashley"/>
    <s v="Horton"/>
    <n v="15.92"/>
    <n v="4.76"/>
    <s v="No"/>
    <s v="No"/>
    <s v="NO"/>
    <s v="yes"/>
    <n v="1"/>
    <x v="3"/>
    <s v="normal"/>
    <s v="29-Sep-1968"/>
    <x v="36"/>
    <n v="39721.93"/>
    <s v="tier - 2"/>
    <s v="tier - 2"/>
    <s v="R1011"/>
    <x v="2225"/>
    <x v="2225"/>
  </r>
  <r>
    <s v="Id2227"/>
    <s v="Ms."/>
    <s v="Elizabeth A."/>
    <s v="McGraw"/>
    <n v="15.17"/>
    <n v="4.3"/>
    <s v="No"/>
    <s v="Yes"/>
    <s v="NO"/>
    <s v="yes"/>
    <n v="1"/>
    <x v="3"/>
    <s v="normal"/>
    <s v="16-Jul-2003"/>
    <x v="12"/>
    <n v="39722.75"/>
    <s v="tier - 1"/>
    <s v="tier - 1"/>
    <s v="R1013"/>
    <x v="2226"/>
    <x v="2226"/>
  </r>
  <r>
    <s v="Id2228"/>
    <s v="Ms."/>
    <s v="Rebecca M."/>
    <s v="Beaulne"/>
    <n v="16.63"/>
    <n v="4.5"/>
    <s v="No"/>
    <s v="No"/>
    <s v="NO"/>
    <s v="No"/>
    <n v="1"/>
    <x v="3"/>
    <s v="normal"/>
    <s v="12-Aug-1977"/>
    <x v="26"/>
    <n v="39725.519999999997"/>
    <s v="tier - 2"/>
    <s v="tier - 1"/>
    <s v="R1012"/>
    <x v="2227"/>
    <x v="2227"/>
  </r>
  <r>
    <s v="Id2229"/>
    <s v="Ms."/>
    <s v="Ruth"/>
    <s v="Lunz"/>
    <n v="19.39"/>
    <n v="5.59"/>
    <s v="No"/>
    <s v="Yes"/>
    <s v="NO"/>
    <s v="No"/>
    <n v="1"/>
    <x v="2"/>
    <s v="normal"/>
    <s v="17-Dec-1973"/>
    <x v="29"/>
    <n v="39727.61"/>
    <s v="tier - 1"/>
    <s v="tier - 2"/>
    <s v="R1011"/>
    <x v="2228"/>
    <x v="2228"/>
  </r>
  <r>
    <s v="Id2230"/>
    <s v="Mr."/>
    <s v="Gregory S"/>
    <s v="Kyle"/>
    <n v="17.34"/>
    <n v="6.29"/>
    <s v="No"/>
    <s v="Yes"/>
    <s v="NO"/>
    <s v="yes"/>
    <n v="1"/>
    <x v="3"/>
    <s v="prediabetes"/>
    <s v="24-Jul-1987"/>
    <x v="17"/>
    <n v="39774.28"/>
    <s v="tier - 1"/>
    <s v="tier - 1"/>
    <s v="R1014"/>
    <x v="2229"/>
    <x v="2229"/>
  </r>
  <r>
    <s v="Id2231"/>
    <s v="Ms."/>
    <s v="Alexandra S"/>
    <s v="Brackenwagen"/>
    <n v="17.940000000000001"/>
    <n v="4.1900000000000004"/>
    <s v="yes"/>
    <s v="No"/>
    <s v="NO"/>
    <s v="No"/>
    <n v="1"/>
    <x v="3"/>
    <s v="normal"/>
    <s v="17-Jul-1985"/>
    <x v="20"/>
    <n v="39836.519999999997"/>
    <s v="tier - 2"/>
    <s v="tier - 1"/>
    <s v="R1011"/>
    <x v="2230"/>
    <x v="2230"/>
  </r>
  <r>
    <s v="Id2232"/>
    <s v="Ms."/>
    <s v="Hillary"/>
    <s v="Schmitt"/>
    <n v="16.670000000000002"/>
    <n v="4.7"/>
    <s v="No"/>
    <s v="Yes"/>
    <s v="NO"/>
    <s v="yes"/>
    <n v="1"/>
    <x v="3"/>
    <s v="normal"/>
    <s v="1-Jun-1983"/>
    <x v="23"/>
    <n v="39865.699999999997"/>
    <s v="tier - 2"/>
    <s v="tier - 2"/>
    <s v="R1011"/>
    <x v="2231"/>
    <x v="2231"/>
  </r>
  <r>
    <s v="Id2233"/>
    <s v="Ms."/>
    <s v="Amy K."/>
    <s v="Borden"/>
    <n v="20.58"/>
    <n v="5.64"/>
    <s v="No"/>
    <s v="No"/>
    <s v="NO"/>
    <s v="yes"/>
    <n v="0"/>
    <x v="2"/>
    <s v="normal"/>
    <s v="22-Aug-1985"/>
    <x v="20"/>
    <n v="39871.699999999997"/>
    <s v="tier - 1"/>
    <s v="tier - 2"/>
    <s v="R1013"/>
    <x v="2232"/>
    <x v="2232"/>
  </r>
  <r>
    <s v="Id2234"/>
    <s v="Mr."/>
    <s v="Scott"/>
    <s v="McLean"/>
    <n v="16.5"/>
    <n v="4.1100000000000003"/>
    <s v="No"/>
    <s v="No"/>
    <s v="NO"/>
    <s v="yes"/>
    <n v="0"/>
    <x v="3"/>
    <s v="normal"/>
    <s v="2-Dec-1975"/>
    <x v="31"/>
    <n v="39963.120000000003"/>
    <s v="tier - 2"/>
    <s v="tier - 2"/>
    <s v="R1011"/>
    <x v="2233"/>
    <x v="2233"/>
  </r>
  <r>
    <s v="Id2235"/>
    <s v="Mr."/>
    <s v="John"/>
    <s v="Regan"/>
    <n v="15.41"/>
    <n v="5.43"/>
    <s v="No"/>
    <s v="Yes"/>
    <s v="NO"/>
    <s v="yes"/>
    <n v="1"/>
    <x v="3"/>
    <s v="normal"/>
    <s v="8-Aug-1987"/>
    <x v="17"/>
    <n v="39983.43"/>
    <s v="tier - 2"/>
    <s v="tier - 3"/>
    <s v="R1012"/>
    <x v="2234"/>
    <x v="2234"/>
  </r>
  <r>
    <s v="Id2236"/>
    <s v="Mr."/>
    <s v="Maaikel"/>
    <s v="Koenis"/>
    <n v="24.59"/>
    <n v="4.38"/>
    <s v="No"/>
    <s v="No"/>
    <s v="NO"/>
    <s v="No"/>
    <n v="1"/>
    <x v="2"/>
    <s v="normal"/>
    <s v="25-Dec-1982"/>
    <x v="23"/>
    <n v="40003.33"/>
    <s v="tier - 1"/>
    <s v="tier - 1"/>
    <s v="R1012"/>
    <x v="2235"/>
    <x v="2235"/>
  </r>
  <r>
    <s v="Id2237"/>
    <s v="Mr."/>
    <s v="Daniel C"/>
    <s v="Kittaka"/>
    <n v="33.33"/>
    <n v="9.7899999999999991"/>
    <s v="No"/>
    <s v="No"/>
    <s v="NO"/>
    <s v="No"/>
    <n v="0"/>
    <x v="0"/>
    <s v="diabetes"/>
    <s v="20-Dec-1978"/>
    <x v="27"/>
    <n v="40054.730000000003"/>
    <s v="tier - 1"/>
    <s v="tier - 3"/>
    <s v="R1011"/>
    <x v="2236"/>
    <x v="2236"/>
  </r>
  <r>
    <s v="Id2238"/>
    <s v="Mr."/>
    <s v="Christopher S."/>
    <s v="Concannon"/>
    <n v="18.5"/>
    <n v="11.84"/>
    <s v="No"/>
    <s v="No"/>
    <s v="NO"/>
    <s v="No"/>
    <n v="0"/>
    <x v="2"/>
    <s v="diabetes"/>
    <s v="12-Aug-1966"/>
    <x v="37"/>
    <n v="40069.440000000002"/>
    <s v="tier - 1"/>
    <s v="tier - 3"/>
    <s v="R1011"/>
    <x v="2237"/>
    <x v="2237"/>
  </r>
  <r>
    <s v="Id2239"/>
    <s v="Mr."/>
    <s v="William R"/>
    <s v="Johnson"/>
    <n v="18.579999999999998"/>
    <n v="6.22"/>
    <s v="No"/>
    <s v="No"/>
    <s v="NO"/>
    <s v="No"/>
    <n v="0"/>
    <x v="2"/>
    <s v="prediabetes"/>
    <s v="14-Oct-1983"/>
    <x v="22"/>
    <n v="40103.89"/>
    <s v="tier - 1"/>
    <s v="tier - 2"/>
    <s v="R1011"/>
    <x v="2238"/>
    <x v="2238"/>
  </r>
  <r>
    <s v="Id2240"/>
    <s v="Ms."/>
    <s v="Lyndsy"/>
    <s v="Schultz"/>
    <n v="16.64"/>
    <n v="10.01"/>
    <s v="No"/>
    <s v="No"/>
    <s v="NO"/>
    <s v="No"/>
    <n v="0"/>
    <x v="3"/>
    <s v="diabetes"/>
    <s v="21-Oct-1985"/>
    <x v="20"/>
    <n v="40182.25"/>
    <s v="tier - 1"/>
    <s v="tier - 2"/>
    <s v="R1011"/>
    <x v="2239"/>
    <x v="2239"/>
  </r>
  <r>
    <s v="Id2241"/>
    <s v="Ms."/>
    <s v="Jessica"/>
    <s v="Brannigan"/>
    <n v="19.329999999999998"/>
    <n v="4.32"/>
    <s v="No"/>
    <s v="No"/>
    <s v="NO"/>
    <s v="No"/>
    <n v="1"/>
    <x v="2"/>
    <s v="normal"/>
    <s v="18-Aug-1979"/>
    <x v="25"/>
    <n v="40204.83"/>
    <s v="tier - 1"/>
    <s v="tier - 3"/>
    <s v="R1012"/>
    <x v="2240"/>
    <x v="2240"/>
  </r>
  <r>
    <s v="Id2242"/>
    <s v="Ms."/>
    <s v="Anna"/>
    <s v="Cavallo"/>
    <n v="21.26"/>
    <n v="5.65"/>
    <s v="No"/>
    <s v="Yes"/>
    <s v="NO"/>
    <s v="yes"/>
    <n v="1"/>
    <x v="2"/>
    <s v="normal"/>
    <s v="28-Jul-1981"/>
    <x v="19"/>
    <n v="40208.559999999998"/>
    <s v="tier - 1"/>
    <s v="tier - 2"/>
    <s v="R1011"/>
    <x v="2241"/>
    <x v="2241"/>
  </r>
  <r>
    <s v="Id2243"/>
    <s v="Mr."/>
    <s v="Jordan"/>
    <s v="Chang"/>
    <n v="15.6"/>
    <n v="4.12"/>
    <s v="No"/>
    <s v="No"/>
    <s v="NO"/>
    <s v="yes"/>
    <n v="1"/>
    <x v="3"/>
    <s v="normal"/>
    <s v="4-Oct-1981"/>
    <x v="19"/>
    <n v="40273.65"/>
    <s v="tier - 1"/>
    <s v="tier - 3"/>
    <s v="R1013"/>
    <x v="2242"/>
    <x v="2242"/>
  </r>
  <r>
    <s v="Id2244"/>
    <s v="Mr."/>
    <s v="Brian"/>
    <s v="Axelrod"/>
    <n v="24.39"/>
    <n v="6.24"/>
    <s v="No"/>
    <s v="No"/>
    <s v="NO"/>
    <s v="No"/>
    <n v="1"/>
    <x v="2"/>
    <s v="prediabetes"/>
    <s v="27-Jun-1977"/>
    <x v="26"/>
    <n v="40284.379999999997"/>
    <s v="tier - 1"/>
    <s v="tier - 3"/>
    <s v="R1012"/>
    <x v="2243"/>
    <x v="2243"/>
  </r>
  <r>
    <s v="Id2245"/>
    <s v="Ms."/>
    <s v="Katherine A"/>
    <s v="Davenport"/>
    <n v="24.75"/>
    <n v="4.83"/>
    <s v="No"/>
    <s v="No"/>
    <s v="NO"/>
    <s v="No"/>
    <n v="0"/>
    <x v="2"/>
    <s v="normal"/>
    <s v="4-Sep-1962"/>
    <x v="41"/>
    <n v="40309.93"/>
    <s v="tier - 1"/>
    <s v="tier - 3"/>
    <s v="R1011"/>
    <x v="2244"/>
    <x v="2244"/>
  </r>
  <r>
    <s v="Id2246"/>
    <s v="Ms."/>
    <s v="Melanie"/>
    <s v="Roberge"/>
    <n v="20.88"/>
    <n v="7.4"/>
    <s v="No"/>
    <s v="No"/>
    <s v="NO"/>
    <s v="No"/>
    <n v="0"/>
    <x v="2"/>
    <s v="diabetes"/>
    <s v="12-Aug-1966"/>
    <x v="37"/>
    <n v="40373.74"/>
    <s v="tier - 1"/>
    <s v="tier - 3"/>
    <s v="R1011"/>
    <x v="2245"/>
    <x v="2245"/>
  </r>
  <r>
    <s v="Id2247"/>
    <s v="Ms."/>
    <s v="Jessica"/>
    <s v="Schmidt"/>
    <n v="20.43"/>
    <n v="4.54"/>
    <s v="No"/>
    <s v="No"/>
    <s v="NO"/>
    <s v="No"/>
    <n v="0"/>
    <x v="2"/>
    <s v="normal"/>
    <s v="3-Nov-1985"/>
    <x v="20"/>
    <n v="40419.019999999997"/>
    <s v="tier - 1"/>
    <s v="tier - 2"/>
    <s v="R1013"/>
    <x v="2246"/>
    <x v="2246"/>
  </r>
  <r>
    <s v="Id2248"/>
    <s v="Mr."/>
    <s v="Eric S"/>
    <s v="Kosters"/>
    <n v="15.18"/>
    <n v="11.11"/>
    <s v="No"/>
    <s v="No"/>
    <s v="NO"/>
    <s v="No"/>
    <n v="0"/>
    <x v="3"/>
    <s v="diabetes"/>
    <s v="10-Jul-1975"/>
    <x v="31"/>
    <n v="40590.550000000003"/>
    <s v="tier - 1"/>
    <s v="tier - 3"/>
    <s v="R1012"/>
    <x v="2247"/>
    <x v="2247"/>
  </r>
  <r>
    <s v="Id2249"/>
    <s v="Mr."/>
    <s v="Joseph"/>
    <s v="Dykes"/>
    <n v="15.12"/>
    <n v="4.03"/>
    <s v="No"/>
    <s v="No"/>
    <s v="NO"/>
    <s v="yes"/>
    <n v="0"/>
    <x v="3"/>
    <s v="normal"/>
    <s v="25-Sep-1970"/>
    <x v="33"/>
    <n v="40692.910000000003"/>
    <s v="tier - 1"/>
    <s v="tier - 1"/>
    <s v="R1011"/>
    <x v="2248"/>
    <x v="2248"/>
  </r>
  <r>
    <s v="Id2250"/>
    <s v="Ms."/>
    <s v="Mary"/>
    <s v="Velan"/>
    <n v="23.88"/>
    <n v="4.51"/>
    <s v="No"/>
    <s v="No"/>
    <s v="NO"/>
    <s v="No"/>
    <n v="1"/>
    <x v="2"/>
    <s v="normal"/>
    <s v="26-Dec-1976"/>
    <x v="35"/>
    <n v="40720.550000000003"/>
    <s v="tier - 1"/>
    <s v="tier - 3"/>
    <s v="R1012"/>
    <x v="2249"/>
    <x v="2249"/>
  </r>
  <r>
    <s v="Id2251"/>
    <s v="Ms."/>
    <s v="Natalie"/>
    <s v="Goolik"/>
    <n v="16.13"/>
    <n v="5.56"/>
    <s v="yes"/>
    <s v="No"/>
    <s v="NO"/>
    <s v="No"/>
    <n v="1"/>
    <x v="3"/>
    <s v="normal"/>
    <s v="10-Jun-1972"/>
    <x v="30"/>
    <n v="40817.85"/>
    <s v="tier - 1"/>
    <s v="tier - 3"/>
    <s v="R1011"/>
    <x v="2250"/>
    <x v="2250"/>
  </r>
  <r>
    <s v="Id2252"/>
    <s v="Mr."/>
    <s v="Christopher"/>
    <s v="Bain"/>
    <n v="24.09"/>
    <n v="4.0999999999999996"/>
    <s v="yes"/>
    <s v="No"/>
    <s v="NO"/>
    <s v="No"/>
    <n v="1"/>
    <x v="2"/>
    <s v="normal"/>
    <s v="2-Jul-1999"/>
    <x v="7"/>
    <n v="40904.199999999997"/>
    <s v="tier - 1"/>
    <s v="tier - 1"/>
    <s v="R1024"/>
    <x v="2251"/>
    <x v="2251"/>
  </r>
  <r>
    <s v="Id2253"/>
    <s v="Ms."/>
    <s v="Sonja"/>
    <s v="Wieck"/>
    <n v="19.43"/>
    <n v="5.85"/>
    <s v="yes"/>
    <s v="No"/>
    <s v="NO"/>
    <s v="No"/>
    <n v="1"/>
    <x v="2"/>
    <s v="prediabetes"/>
    <s v="4-Aug-1992"/>
    <x v="0"/>
    <n v="40932.43"/>
    <s v="tier - 1"/>
    <s v="tier - 2"/>
    <s v="R1013"/>
    <x v="2252"/>
    <x v="2252"/>
  </r>
  <r>
    <s v="Id2254"/>
    <s v="Ms."/>
    <s v="Alexandra"/>
    <s v="Friel"/>
    <n v="15.22"/>
    <n v="4.92"/>
    <s v="No"/>
    <s v="Yes"/>
    <s v="NO"/>
    <s v="yes"/>
    <n v="1"/>
    <x v="3"/>
    <s v="normal"/>
    <s v="16-Sep-1979"/>
    <x v="25"/>
    <n v="40941.29"/>
    <s v="tier - 1"/>
    <s v="tier - 2"/>
    <s v="R1013"/>
    <x v="2253"/>
    <x v="2253"/>
  </r>
  <r>
    <s v="Id2255"/>
    <s v="Ms."/>
    <s v="Martha L."/>
    <s v="Santandreu"/>
    <n v="20.72"/>
    <n v="9.4600000000000009"/>
    <s v="No"/>
    <s v="No"/>
    <s v="NO"/>
    <s v="No"/>
    <n v="0"/>
    <x v="2"/>
    <s v="diabetes"/>
    <s v="8-Sep-1983"/>
    <x v="22"/>
    <n v="40961.29"/>
    <s v="tier - 1"/>
    <s v="tier - 2"/>
    <s v="R1011"/>
    <x v="2254"/>
    <x v="2254"/>
  </r>
  <r>
    <s v="Id2256"/>
    <s v="Mr."/>
    <s v="Ryan C."/>
    <s v="Johnson"/>
    <n v="35.4"/>
    <n v="5.94"/>
    <s v="No"/>
    <s v="Yes"/>
    <s v="NO"/>
    <s v="No"/>
    <n v="1"/>
    <x v="0"/>
    <s v="prediabetes"/>
    <s v="5-Jun-1974"/>
    <x v="29"/>
    <n v="40974.160000000003"/>
    <s v="tier - 1"/>
    <s v="tier - 2"/>
    <s v="R1013"/>
    <x v="2255"/>
    <x v="2255"/>
  </r>
  <r>
    <s v="Id2257"/>
    <s v="Mr."/>
    <s v="Cliff"/>
    <s v="Gerber"/>
    <n v="34.4"/>
    <n v="5.7"/>
    <s v="No"/>
    <s v="Yes"/>
    <s v="NO"/>
    <s v="No"/>
    <n v="1"/>
    <x v="0"/>
    <s v="prediabetes"/>
    <s v="11-Oct-1979"/>
    <x v="25"/>
    <n v="41034.22"/>
    <s v="tier - 1"/>
    <s v="tier - 3"/>
    <s v="R1017"/>
    <x v="2256"/>
    <x v="2256"/>
  </r>
  <r>
    <s v="Id2258"/>
    <s v="Mr."/>
    <s v="Blue"/>
    <s v="Benadum"/>
    <n v="34.1"/>
    <n v="4.13"/>
    <s v="No"/>
    <s v="Yes"/>
    <s v="NO"/>
    <s v="No"/>
    <n v="1"/>
    <x v="0"/>
    <s v="normal"/>
    <s v="12-Aug-1972"/>
    <x v="30"/>
    <n v="41055.29"/>
    <s v="tier - 1"/>
    <s v="tier - 2"/>
    <s v="R1011"/>
    <x v="2257"/>
    <x v="2257"/>
  </r>
  <r>
    <s v="Id2259"/>
    <s v="Mr."/>
    <s v="Jeffrey M"/>
    <s v="Ragazzini"/>
    <n v="30.4"/>
    <n v="4.7699999999999996"/>
    <s v="No"/>
    <s v="Yes"/>
    <s v="NO"/>
    <s v="No"/>
    <n v="1"/>
    <x v="0"/>
    <s v="normal"/>
    <s v="6-Sep-1972"/>
    <x v="30"/>
    <n v="41097.160000000003"/>
    <s v="tier - 1"/>
    <s v="tier - 3"/>
    <s v="R1016"/>
    <x v="2258"/>
    <x v="2258"/>
  </r>
  <r>
    <s v="Id2260"/>
    <s v="Mr."/>
    <s v="Andrew"/>
    <s v="Kessinger"/>
    <n v="28.7"/>
    <n v="4.99"/>
    <s v="No"/>
    <s v="Yes"/>
    <s v="NO"/>
    <s v="No"/>
    <n v="1"/>
    <x v="1"/>
    <s v="normal"/>
    <s v="8-Aug-1969"/>
    <x v="34"/>
    <n v="41191.57"/>
    <s v="tier - 1"/>
    <s v="tier - 2"/>
    <s v="R1011"/>
    <x v="2259"/>
    <x v="2259"/>
  </r>
  <r>
    <s v="Id2261"/>
    <s v="Ms."/>
    <s v="Julia"/>
    <s v="Bezgin"/>
    <n v="17.440000000000001"/>
    <n v="4.42"/>
    <s v="No"/>
    <s v="Yes"/>
    <s v="NO"/>
    <s v="yes"/>
    <n v="1"/>
    <x v="3"/>
    <s v="normal"/>
    <s v="6-Jun-1964"/>
    <x v="42"/>
    <n v="41250.39"/>
    <s v="tier - 1"/>
    <s v="tier - 3"/>
    <s v="R1011"/>
    <x v="2260"/>
    <x v="2260"/>
  </r>
  <r>
    <s v="Id2262"/>
    <s v="Mr."/>
    <s v="Daniel"/>
    <s v="Woldesilassie"/>
    <n v="27.6"/>
    <n v="4.01"/>
    <s v="No"/>
    <s v="Yes"/>
    <s v="NO"/>
    <s v="No"/>
    <n v="1"/>
    <x v="1"/>
    <s v="normal"/>
    <s v="27-Aug-1977"/>
    <x v="26"/>
    <n v="41271.5"/>
    <s v="tier - 1"/>
    <s v="tier - 2"/>
    <s v="R1011"/>
    <x v="2261"/>
    <x v="2261"/>
  </r>
  <r>
    <s v="Id2263"/>
    <s v="Mr."/>
    <s v="Jaime"/>
    <s v="Ruiz Herrero"/>
    <n v="20.7"/>
    <n v="4.49"/>
    <s v="No"/>
    <s v="Yes"/>
    <s v="NO"/>
    <s v="No"/>
    <n v="1"/>
    <x v="2"/>
    <s v="normal"/>
    <s v="7-Oct-1964"/>
    <x v="38"/>
    <n v="41331.79"/>
    <s v="tier - 1"/>
    <s v="tier - 2"/>
    <s v="R1011"/>
    <x v="2262"/>
    <x v="2262"/>
  </r>
  <r>
    <s v="Id2264"/>
    <s v="Mr."/>
    <s v="Mohd Syahidan"/>
    <s v="Bin Alias"/>
    <n v="20.3"/>
    <n v="6.37"/>
    <s v="No"/>
    <s v="Yes"/>
    <s v="NO"/>
    <s v="No"/>
    <n v="1"/>
    <x v="2"/>
    <s v="prediabetes"/>
    <s v="16-Oct-1971"/>
    <x v="32"/>
    <n v="41351.879999999997"/>
    <s v="tier - 1"/>
    <s v="tier - 2"/>
    <s v="R1011"/>
    <x v="2263"/>
    <x v="2263"/>
  </r>
  <r>
    <s v="Id2265"/>
    <s v="Mr."/>
    <s v="Matthew"/>
    <s v="Fischer-Daly"/>
    <n v="19.8"/>
    <n v="5.12"/>
    <s v="No"/>
    <s v="Yes"/>
    <s v="NO"/>
    <s v="No"/>
    <n v="1"/>
    <x v="2"/>
    <s v="normal"/>
    <s v="22-Dec-1967"/>
    <x v="40"/>
    <n v="41505.15"/>
    <s v="tier - 1"/>
    <s v="tier - 2"/>
    <s v="R1011"/>
    <x v="2264"/>
    <x v="2264"/>
  </r>
  <r>
    <s v="Id2266"/>
    <s v="Ms."/>
    <s v="Elizabeth S."/>
    <s v="Pulliam"/>
    <n v="21.87"/>
    <n v="8.59"/>
    <s v="No"/>
    <s v="No"/>
    <s v="NO"/>
    <s v="No"/>
    <n v="0"/>
    <x v="2"/>
    <s v="diabetes"/>
    <s v="24-Nov-1974"/>
    <x v="28"/>
    <n v="41636.199999999997"/>
    <s v="tier - 1"/>
    <s v="tier - 1"/>
    <s v="R1011"/>
    <x v="2265"/>
    <x v="2265"/>
  </r>
  <r>
    <s v="Id2267"/>
    <s v="Ms."/>
    <s v="Katie"/>
    <s v="Guisinger"/>
    <n v="16.600000000000001"/>
    <n v="5.87"/>
    <s v="No"/>
    <s v="No"/>
    <s v="NO"/>
    <s v="No"/>
    <n v="1"/>
    <x v="3"/>
    <s v="prediabetes"/>
    <s v="29-Oct-1976"/>
    <x v="35"/>
    <n v="41661.599999999999"/>
    <s v="tier - 1"/>
    <s v="tier - 3"/>
    <s v="R1011"/>
    <x v="2266"/>
    <x v="2266"/>
  </r>
  <r>
    <s v="Id2268"/>
    <s v="Ms."/>
    <s v="Christi A."/>
    <s v="Arnerich"/>
    <n v="21.98"/>
    <n v="7.03"/>
    <s v="No"/>
    <s v="No"/>
    <s v="NO"/>
    <s v="No"/>
    <n v="0"/>
    <x v="2"/>
    <s v="diabetes"/>
    <s v="14-Nov-1975"/>
    <x v="31"/>
    <n v="41676.080000000002"/>
    <s v="tier - 1"/>
    <s v="tier - 2"/>
    <s v="R1013"/>
    <x v="2267"/>
    <x v="2267"/>
  </r>
  <r>
    <s v="Id2269"/>
    <s v="Ms."/>
    <s v="Sandra K."/>
    <s v="Lynch"/>
    <n v="19.7"/>
    <n v="5.51"/>
    <s v="No"/>
    <s v="No"/>
    <s v="NO"/>
    <s v="No"/>
    <n v="1"/>
    <x v="2"/>
    <s v="normal"/>
    <s v="29-Sep-1975"/>
    <x v="31"/>
    <n v="41681.86"/>
    <s v="tier - 1"/>
    <s v="tier - 1"/>
    <s v="R1011"/>
    <x v="2268"/>
    <x v="2268"/>
  </r>
  <r>
    <s v="Id2270"/>
    <s v="Ms."/>
    <s v="Katharine"/>
    <s v="Reilly"/>
    <n v="19.21"/>
    <n v="4.76"/>
    <s v="yes"/>
    <s v="No"/>
    <s v="NO"/>
    <s v="No"/>
    <n v="1"/>
    <x v="2"/>
    <s v="normal"/>
    <s v="22-Sep-1962"/>
    <x v="41"/>
    <n v="41794.629999999997"/>
    <s v="tier - 1"/>
    <s v="tier - 3"/>
    <s v="R1011"/>
    <x v="2269"/>
    <x v="2269"/>
  </r>
  <r>
    <s v="Id2271"/>
    <s v="Mr."/>
    <s v="Jerome"/>
    <s v="Nolette"/>
    <n v="19.3"/>
    <n v="4.7"/>
    <s v="yes"/>
    <s v="No"/>
    <s v="NO"/>
    <s v="No"/>
    <n v="1"/>
    <x v="2"/>
    <s v="normal"/>
    <s v="21-Sep-1966"/>
    <x v="37"/>
    <n v="41886.54"/>
    <s v="tier - 1"/>
    <s v="tier - 3"/>
    <s v="R1011"/>
    <x v="2270"/>
    <x v="2270"/>
  </r>
  <r>
    <s v="Id2272"/>
    <s v="Ms."/>
    <s v="Julia R"/>
    <s v="Chabrier"/>
    <n v="16.22"/>
    <n v="6.21"/>
    <s v="No"/>
    <s v="No"/>
    <s v="NO"/>
    <s v="yes"/>
    <n v="0"/>
    <x v="3"/>
    <s v="prediabetes"/>
    <s v="8-Jun-1972"/>
    <x v="32"/>
    <n v="41919.1"/>
    <s v="tier - 1"/>
    <s v="tier - 1"/>
    <s v="R1016"/>
    <x v="2271"/>
    <x v="2271"/>
  </r>
  <r>
    <s v="Id2273"/>
    <s v="Mr."/>
    <s v="Sean Henry"/>
    <s v="Lee"/>
    <n v="17.12"/>
    <n v="4.5199999999999996"/>
    <s v="yes"/>
    <s v="No"/>
    <s v="NO"/>
    <s v="No"/>
    <n v="1"/>
    <x v="3"/>
    <s v="normal"/>
    <s v="10-Nov-1984"/>
    <x v="21"/>
    <n v="41949.24"/>
    <s v="tier - 1"/>
    <s v="tier - 1"/>
    <s v="R1013"/>
    <x v="2272"/>
    <x v="2272"/>
  </r>
  <r>
    <s v="Id2274"/>
    <s v="Ms."/>
    <s v="Rachel A."/>
    <s v="Knotts"/>
    <n v="19.07"/>
    <n v="5.45"/>
    <s v="No"/>
    <s v="No"/>
    <s v="NO"/>
    <s v="No"/>
    <n v="1"/>
    <x v="2"/>
    <s v="normal"/>
    <s v="19-Dec-1968"/>
    <x v="36"/>
    <n v="41999.519999999997"/>
    <s v="tier - 1"/>
    <s v="tier - 3"/>
    <s v="R1013"/>
    <x v="2273"/>
    <x v="2273"/>
  </r>
  <r>
    <s v="Id2275"/>
    <s v="Mr."/>
    <s v="Jim"/>
    <s v="Pultorak"/>
    <n v="15.56"/>
    <n v="4.42"/>
    <s v="No"/>
    <s v="No"/>
    <s v="NO"/>
    <s v="No"/>
    <n v="0"/>
    <x v="3"/>
    <s v="normal"/>
    <s v="28-Nov-1976"/>
    <x v="35"/>
    <n v="42111.66"/>
    <s v="tier - 1"/>
    <s v="tier - 1"/>
    <s v="R1024"/>
    <x v="2274"/>
    <x v="2274"/>
  </r>
  <r>
    <s v="Id2276"/>
    <s v="Mr."/>
    <s v="Tim"/>
    <s v="Maxon"/>
    <n v="22.76"/>
    <n v="9.44"/>
    <s v="No"/>
    <s v="No"/>
    <s v="NO"/>
    <s v="No"/>
    <n v="0"/>
    <x v="2"/>
    <s v="diabetes"/>
    <s v="9-Dec-1997"/>
    <x v="6"/>
    <n v="42112.24"/>
    <s v="tier - 1"/>
    <s v="tier - 3"/>
    <s v="R1013"/>
    <x v="2275"/>
    <x v="2275"/>
  </r>
  <r>
    <s v="Id2277"/>
    <s v="Ms."/>
    <s v="Abby L."/>
    <s v="Kraai"/>
    <n v="22.79"/>
    <n v="6.15"/>
    <s v="No"/>
    <s v="Yes"/>
    <s v="NO"/>
    <s v="yes"/>
    <n v="1"/>
    <x v="2"/>
    <s v="prediabetes"/>
    <s v="3-Jul-1979"/>
    <x v="25"/>
    <n v="42124.52"/>
    <s v="tier - 1"/>
    <s v="tier - 1"/>
    <s v="R1013"/>
    <x v="2276"/>
    <x v="2276"/>
  </r>
  <r>
    <s v="Id2278"/>
    <s v="Mr."/>
    <s v="Mark"/>
    <s v="Larosa"/>
    <n v="17.41"/>
    <n v="5.13"/>
    <s v="No"/>
    <s v="No"/>
    <s v="NO"/>
    <s v="yes"/>
    <n v="0"/>
    <x v="3"/>
    <s v="normal"/>
    <s v="18-Sep-1973"/>
    <x v="29"/>
    <n v="42188.15"/>
    <s v="tier - 1"/>
    <s v="tier - 1"/>
    <s v="R1011"/>
    <x v="2277"/>
    <x v="2277"/>
  </r>
  <r>
    <s v="Id2279"/>
    <s v="Mr."/>
    <s v="Ali"/>
    <s v="King"/>
    <n v="19.32"/>
    <n v="4.96"/>
    <s v="No"/>
    <s v="No"/>
    <s v="NO"/>
    <s v="yes"/>
    <n v="0"/>
    <x v="2"/>
    <s v="normal"/>
    <s v="15-Aug-1975"/>
    <x v="31"/>
    <n v="42211.14"/>
    <s v="tier - 1"/>
    <s v="tier - 3"/>
    <s v="R1013"/>
    <x v="2278"/>
    <x v="2278"/>
  </r>
  <r>
    <s v="Id2280"/>
    <s v="Mr."/>
    <s v="Joshua"/>
    <s v="Haney"/>
    <n v="18.25"/>
    <n v="10.95"/>
    <s v="No"/>
    <s v="No"/>
    <s v="NO"/>
    <s v="No"/>
    <n v="0"/>
    <x v="3"/>
    <s v="diabetes"/>
    <s v="28-Jun-1967"/>
    <x v="40"/>
    <n v="42303.69"/>
    <s v="tier - 1"/>
    <s v="tier - 2"/>
    <s v="R1016"/>
    <x v="2279"/>
    <x v="2279"/>
  </r>
  <r>
    <s v="Id2281"/>
    <s v="Mr."/>
    <s v="Pierre"/>
    <s v="Boulay"/>
    <n v="53.13"/>
    <n v="4.4400000000000004"/>
    <s v="yes"/>
    <s v="No"/>
    <s v="NO"/>
    <s v="No"/>
    <n v="1"/>
    <x v="0"/>
    <s v="normal"/>
    <s v="3-Aug-1968"/>
    <x v="36"/>
    <n v="42478.6"/>
    <s v="tier - 1"/>
    <s v="tier - 2"/>
    <s v="R1011"/>
    <x v="2280"/>
    <x v="2280"/>
  </r>
  <r>
    <s v="Id2282"/>
    <s v="Ms."/>
    <s v="Kate"/>
    <s v="Peters"/>
    <n v="20.46"/>
    <n v="4.0199999999999996"/>
    <s v="No"/>
    <s v="No"/>
    <s v="NO"/>
    <s v="No"/>
    <n v="0"/>
    <x v="2"/>
    <s v="normal"/>
    <s v="27-Jun-1967"/>
    <x v="40"/>
    <n v="42538.720000000001"/>
    <s v="tier - 1"/>
    <s v="tier - 3"/>
    <s v="R1011"/>
    <x v="2281"/>
    <x v="2281"/>
  </r>
  <r>
    <s v="Id2283"/>
    <s v="Mr."/>
    <s v="David"/>
    <s v="Luy"/>
    <n v="43.01"/>
    <n v="5.44"/>
    <s v="yes"/>
    <s v="No"/>
    <s v="NO"/>
    <s v="No"/>
    <n v="1"/>
    <x v="0"/>
    <s v="normal"/>
    <s v="27-Dec-1979"/>
    <x v="25"/>
    <n v="42560.43"/>
    <s v="tier - 1"/>
    <s v="tier - 3"/>
    <s v="R1013"/>
    <x v="2282"/>
    <x v="2282"/>
  </r>
  <r>
    <s v="Id2284"/>
    <s v="Ms."/>
    <s v="Carla"/>
    <s v="Fava"/>
    <n v="15.01"/>
    <n v="4.1500000000000004"/>
    <s v="No"/>
    <s v="Yes"/>
    <s v="NO"/>
    <s v="No"/>
    <n v="1"/>
    <x v="3"/>
    <s v="normal"/>
    <s v="3-Nov-1971"/>
    <x v="32"/>
    <n v="42644.2"/>
    <s v="tier - 1"/>
    <s v="tier - 3"/>
    <s v="R1011"/>
    <x v="2283"/>
    <x v="2283"/>
  </r>
  <r>
    <s v="Id2285"/>
    <s v="Mr."/>
    <s v="Alvaro Sr."/>
    <s v="Montoya"/>
    <n v="41.14"/>
    <n v="6.02"/>
    <s v="yes"/>
    <s v="No"/>
    <s v="NO"/>
    <s v="No"/>
    <n v="1"/>
    <x v="0"/>
    <s v="prediabetes"/>
    <s v="21-Oct-1977"/>
    <x v="26"/>
    <n v="42760.5"/>
    <s v="tier - 1"/>
    <s v="tier - 2"/>
    <s v="R1012"/>
    <x v="2284"/>
    <x v="2284"/>
  </r>
  <r>
    <s v="Id2286"/>
    <s v="Ms."/>
    <s v="Hope"/>
    <s v="Bain"/>
    <n v="16.55"/>
    <n v="7.73"/>
    <s v="No"/>
    <s v="No"/>
    <s v="NO"/>
    <s v="No"/>
    <n v="0"/>
    <x v="3"/>
    <s v="diabetes"/>
    <s v="29-Oct-1965"/>
    <x v="39"/>
    <n v="42764.12"/>
    <s v="tier - 1"/>
    <s v="tier - 2"/>
    <s v="R1011"/>
    <x v="2285"/>
    <x v="2285"/>
  </r>
  <r>
    <s v="Id2287"/>
    <s v="Mr."/>
    <s v="Mark P."/>
    <s v="Albertson"/>
    <n v="37.29"/>
    <n v="5.03"/>
    <s v="yes"/>
    <s v="No"/>
    <s v="NO"/>
    <s v="No"/>
    <n v="1"/>
    <x v="0"/>
    <s v="normal"/>
    <s v="10-Sep-1972"/>
    <x v="30"/>
    <n v="42856.84"/>
    <s v="tier - 1"/>
    <s v="tier - 1"/>
    <s v="R1011"/>
    <x v="2286"/>
    <x v="2286"/>
  </r>
  <r>
    <s v="Id2288"/>
    <s v="Ms."/>
    <s v="Desiree"/>
    <s v="Barger"/>
    <n v="16.739999999999998"/>
    <n v="4.08"/>
    <s v="No"/>
    <s v="No"/>
    <s v="NO"/>
    <s v="yes"/>
    <n v="0"/>
    <x v="3"/>
    <s v="normal"/>
    <s v="23-Oct-1975"/>
    <x v="31"/>
    <n v="42969.85"/>
    <s v="tier - 1"/>
    <s v="tier - 3"/>
    <s v="R1013"/>
    <x v="2287"/>
    <x v="2287"/>
  </r>
  <r>
    <s v="Id2289"/>
    <s v="Mr."/>
    <s v="Mario Jr."/>
    <s v="Fraioli"/>
    <n v="34.43"/>
    <n v="4.2699999999999996"/>
    <s v="yes"/>
    <s v="No"/>
    <s v="NO"/>
    <s v="No"/>
    <n v="1"/>
    <x v="0"/>
    <s v="normal"/>
    <s v="4-Nov-1978"/>
    <x v="27"/>
    <n v="42983.46"/>
    <s v="tier - 1"/>
    <s v="tier - 2"/>
    <s v="R1012"/>
    <x v="2288"/>
    <x v="2288"/>
  </r>
  <r>
    <s v="Id2290"/>
    <s v="Mr."/>
    <s v="Lusapho"/>
    <s v="April"/>
    <n v="34.1"/>
    <n v="4.07"/>
    <s v="yes"/>
    <s v="No"/>
    <s v="NO"/>
    <s v="No"/>
    <n v="1"/>
    <x v="0"/>
    <s v="normal"/>
    <s v="29-Nov-1965"/>
    <x v="39"/>
    <n v="43073.760000000002"/>
    <s v="tier - 2"/>
    <s v="tier - 2"/>
    <s v="R1011"/>
    <x v="2289"/>
    <x v="2289"/>
  </r>
  <r>
    <s v="Id2291"/>
    <s v="Ms."/>
    <s v="Erin C."/>
    <s v="King"/>
    <n v="19.3"/>
    <n v="10.36"/>
    <s v="No"/>
    <s v="No"/>
    <s v="NO"/>
    <s v="No"/>
    <n v="0"/>
    <x v="2"/>
    <s v="diabetes"/>
    <s v="3-Dec-1969"/>
    <x v="34"/>
    <n v="43254.42"/>
    <s v="tier - 2"/>
    <s v="tier - 2"/>
    <s v="R1016"/>
    <x v="2290"/>
    <x v="2290"/>
  </r>
  <r>
    <s v="Id2292"/>
    <s v="Mr."/>
    <s v="Alan F"/>
    <s v="Talhelm"/>
    <n v="33.659999999999997"/>
    <n v="5.71"/>
    <s v="yes"/>
    <s v="No"/>
    <s v="NO"/>
    <s v="No"/>
    <n v="1"/>
    <x v="0"/>
    <s v="prediabetes"/>
    <s v="22-Aug-1965"/>
    <x v="39"/>
    <n v="43578.94"/>
    <s v="tier - 2"/>
    <s v="tier - 2"/>
    <s v="R1012"/>
    <x v="2291"/>
    <x v="2291"/>
  </r>
  <r>
    <s v="Id2293"/>
    <s v="Mr."/>
    <s v="Ryan"/>
    <s v="Regnier"/>
    <n v="33.33"/>
    <n v="6.08"/>
    <s v="yes"/>
    <s v="No"/>
    <s v="NO"/>
    <s v="No"/>
    <n v="1"/>
    <x v="0"/>
    <s v="prediabetes"/>
    <s v="29-Dec-1986"/>
    <x v="18"/>
    <n v="43753.34"/>
    <s v="tier - 2"/>
    <s v="tier - 1"/>
    <s v="R1015"/>
    <x v="2292"/>
    <x v="2292"/>
  </r>
  <r>
    <s v="Id2294"/>
    <s v="Ms."/>
    <s v="Hope"/>
    <s v="Treece"/>
    <n v="21.84"/>
    <n v="5.71"/>
    <s v="yes"/>
    <s v="No"/>
    <s v="NO"/>
    <s v="No"/>
    <n v="1"/>
    <x v="2"/>
    <s v="prediabetes"/>
    <s v="25-Oct-1966"/>
    <x v="37"/>
    <n v="43813.87"/>
    <s v="tier - 2"/>
    <s v="tier - 2"/>
    <s v="R1013"/>
    <x v="2293"/>
    <x v="2293"/>
  </r>
  <r>
    <s v="Id2295"/>
    <s v="Mr."/>
    <s v="Josh"/>
    <s v="Beisel"/>
    <n v="16.87"/>
    <n v="9.1300000000000008"/>
    <s v="No"/>
    <s v="No"/>
    <s v="NO"/>
    <s v="No"/>
    <n v="0"/>
    <x v="3"/>
    <s v="diabetes"/>
    <s v="2-Jul-1966"/>
    <x v="37"/>
    <n v="43817.45"/>
    <s v="tier - 2"/>
    <s v="tier - 3"/>
    <s v="R1012"/>
    <x v="2294"/>
    <x v="2294"/>
  </r>
  <r>
    <s v="Id2296"/>
    <s v="Mr."/>
    <s v="Jacob J"/>
    <s v="Enke"/>
    <n v="30.14"/>
    <n v="5.49"/>
    <s v="yes"/>
    <s v="No"/>
    <s v="NO"/>
    <s v="No"/>
    <n v="1"/>
    <x v="0"/>
    <s v="normal"/>
    <s v="10-Nov-1980"/>
    <x v="24"/>
    <n v="43896.38"/>
    <s v="tier - 2"/>
    <s v="tier - 1"/>
    <s v="R1013"/>
    <x v="2295"/>
    <x v="2295"/>
  </r>
  <r>
    <s v="Id2297"/>
    <s v="Mr."/>
    <s v="Jose Tomas"/>
    <s v="Ruiz-Tagle Barros"/>
    <n v="23.21"/>
    <n v="4.37"/>
    <s v="yes"/>
    <s v="No"/>
    <s v="NO"/>
    <s v="No"/>
    <n v="1"/>
    <x v="2"/>
    <s v="normal"/>
    <s v="5-Oct-1966"/>
    <x v="37"/>
    <n v="43921.18"/>
    <s v="tier - 2"/>
    <s v="tier - 2"/>
    <s v="R1012"/>
    <x v="2296"/>
    <x v="2296"/>
  </r>
  <r>
    <s v="Id2298"/>
    <s v="Ms."/>
    <s v="Mary Evan"/>
    <s v="Ferrell"/>
    <n v="17.170000000000002"/>
    <n v="8.4600000000000009"/>
    <s v="No"/>
    <s v="No"/>
    <s v="NO"/>
    <s v="No"/>
    <n v="0"/>
    <x v="3"/>
    <s v="diabetes"/>
    <s v="16-Jul-1988"/>
    <x v="15"/>
    <n v="43943.88"/>
    <s v="tier - 2"/>
    <s v="tier - 1"/>
    <s v="R1012"/>
    <x v="2297"/>
    <x v="2297"/>
  </r>
  <r>
    <s v="Id2299"/>
    <s v="Mr."/>
    <s v="Justin K."/>
    <s v="Gates"/>
    <n v="15.61"/>
    <n v="5.28"/>
    <s v="No"/>
    <s v="No"/>
    <s v="NO"/>
    <s v="No"/>
    <n v="1"/>
    <x v="3"/>
    <s v="normal"/>
    <s v="1-Jun-1975"/>
    <x v="28"/>
    <n v="44202.65"/>
    <s v="tier - 2"/>
    <s v="tier - 2"/>
    <s v="R1013"/>
    <x v="2298"/>
    <x v="2298"/>
  </r>
  <r>
    <s v="Id2300"/>
    <s v="Mr."/>
    <s v="Patrick"/>
    <s v="Jeffers"/>
    <n v="17.98"/>
    <n v="5.33"/>
    <s v="No"/>
    <s v="Yes"/>
    <s v="NO"/>
    <s v="yes"/>
    <n v="1"/>
    <x v="3"/>
    <s v="normal"/>
    <s v="24-Nov-1968"/>
    <x v="36"/>
    <n v="44260.75"/>
    <s v="tier - 2"/>
    <s v="tier - 1"/>
    <s v="R1013"/>
    <x v="2299"/>
    <x v="2299"/>
  </r>
  <r>
    <s v="Id2301"/>
    <s v="Mr."/>
    <s v="Roman"/>
    <s v="Sulhanek"/>
    <n v="21.64"/>
    <n v="5.5"/>
    <s v="yes"/>
    <s v="No"/>
    <s v="NO"/>
    <s v="No"/>
    <n v="1"/>
    <x v="2"/>
    <s v="normal"/>
    <s v="29-Oct-1971"/>
    <x v="32"/>
    <n v="44400.41"/>
    <s v="tier - 2"/>
    <s v="tier - 2"/>
    <s v="R1013"/>
    <x v="2300"/>
    <x v="2300"/>
  </r>
  <r>
    <s v="Id2302"/>
    <s v="Mr."/>
    <s v="David"/>
    <s v="Ozahowski"/>
    <n v="16.399999999999999"/>
    <n v="5.4"/>
    <s v="No"/>
    <s v="Yes"/>
    <s v="NO"/>
    <s v="No"/>
    <n v="1"/>
    <x v="3"/>
    <s v="normal"/>
    <s v="14-Sep-1967"/>
    <x v="40"/>
    <n v="44423.8"/>
    <s v="tier - 2"/>
    <s v="tier - 3"/>
    <s v="R1013"/>
    <x v="2301"/>
    <x v="2301"/>
  </r>
  <r>
    <s v="Id2303"/>
    <s v="Ms."/>
    <s v="Evelyn L"/>
    <s v="Caron"/>
    <n v="15.77"/>
    <n v="6.05"/>
    <s v="No"/>
    <s v="No"/>
    <s v="NO"/>
    <s v="yes"/>
    <n v="1"/>
    <x v="3"/>
    <s v="prediabetes"/>
    <s v="2-Aug-2000"/>
    <x v="10"/>
    <n v="44501.4"/>
    <s v="tier - 2"/>
    <s v="tier - 3"/>
    <s v="R1013"/>
    <x v="2302"/>
    <x v="2302"/>
  </r>
  <r>
    <s v="Id2304"/>
    <s v="Mr."/>
    <s v="Jim"/>
    <s v="Fullarton"/>
    <n v="18.27"/>
    <n v="11.46"/>
    <s v="No"/>
    <s v="No"/>
    <s v="NO"/>
    <s v="No"/>
    <n v="0"/>
    <x v="3"/>
    <s v="diabetes"/>
    <s v="11-Oct-1993"/>
    <x v="1"/>
    <n v="44585.46"/>
    <s v="tier - 2"/>
    <s v="tier - 2"/>
    <s v="R1011"/>
    <x v="2303"/>
    <x v="2303"/>
  </r>
  <r>
    <s v="Id2305"/>
    <s v="Mr."/>
    <s v="Matthew S"/>
    <s v="Lindgren"/>
    <n v="16.489999999999998"/>
    <n v="8.48"/>
    <s v="No"/>
    <s v="No"/>
    <s v="NO"/>
    <s v="No"/>
    <n v="0"/>
    <x v="3"/>
    <s v="diabetes"/>
    <s v="13-Aug-1971"/>
    <x v="32"/>
    <n v="44641.2"/>
    <s v="tier - 2"/>
    <s v="tier - 3"/>
    <s v="R1024"/>
    <x v="2304"/>
    <x v="2304"/>
  </r>
  <r>
    <s v="Id2306"/>
    <s v="Mr."/>
    <s v="Kenneth"/>
    <s v="Akiha"/>
    <n v="16.14"/>
    <n v="4.8600000000000003"/>
    <s v="No"/>
    <s v="No"/>
    <s v="NO"/>
    <s v="No"/>
    <n v="0"/>
    <x v="3"/>
    <s v="normal"/>
    <s v="17-Dec-1962"/>
    <x v="41"/>
    <n v="45008.959999999999"/>
    <s v="tier - 2"/>
    <s v="tier - 2"/>
    <s v="R1013"/>
    <x v="2305"/>
    <x v="2305"/>
  </r>
  <r>
    <s v="Id2307"/>
    <s v="Ms."/>
    <s v="Andrea"/>
    <s v="Sweny"/>
    <n v="20.85"/>
    <n v="4.45"/>
    <s v="No"/>
    <s v="No"/>
    <s v="NO"/>
    <s v="yes"/>
    <n v="1"/>
    <x v="2"/>
    <s v="normal"/>
    <s v="9-Aug-1974"/>
    <x v="28"/>
    <n v="45702.02"/>
    <s v="tier - 2"/>
    <s v="tier - 2"/>
    <s v="R1012"/>
    <x v="2306"/>
    <x v="2306"/>
  </r>
  <r>
    <s v="Id2308"/>
    <s v="Ms."/>
    <s v="Kristina"/>
    <s v="Tobin"/>
    <n v="15.88"/>
    <n v="4.3600000000000003"/>
    <s v="No"/>
    <s v="No"/>
    <s v="NO"/>
    <s v="No"/>
    <n v="0"/>
    <x v="3"/>
    <s v="normal"/>
    <s v="21-Dec-1960"/>
    <x v="44"/>
    <n v="45710.21"/>
    <s v="tier - 2"/>
    <s v="tier - 2"/>
    <s v="R1016"/>
    <x v="2307"/>
    <x v="2307"/>
  </r>
  <r>
    <s v="Id2309"/>
    <s v="Ms."/>
    <s v="Kristen"/>
    <s v="Pedersen"/>
    <n v="20.66"/>
    <n v="5.8"/>
    <s v="yes"/>
    <s v="No"/>
    <s v="NO"/>
    <s v="No"/>
    <n v="1"/>
    <x v="2"/>
    <s v="prediabetes"/>
    <s v="12-Aug-1979"/>
    <x v="25"/>
    <n v="45863.21"/>
    <s v="tier - 2"/>
    <s v="tier - 1"/>
    <s v="R1013"/>
    <x v="2308"/>
    <x v="2308"/>
  </r>
  <r>
    <s v="Id2310"/>
    <s v="Mr."/>
    <s v="Matthew"/>
    <s v="Lynch"/>
    <n v="20.399999999999999"/>
    <n v="5.27"/>
    <s v="No"/>
    <s v="No"/>
    <s v="NO"/>
    <s v="No"/>
    <n v="0"/>
    <x v="2"/>
    <s v="normal"/>
    <s v="30-Sep-1985"/>
    <x v="20"/>
    <n v="46113.51"/>
    <s v="tier - 2"/>
    <s v="tier - 3"/>
    <s v="R1011"/>
    <x v="2309"/>
    <x v="2309"/>
  </r>
  <r>
    <s v="Id2311"/>
    <s v="Mrs"/>
    <s v=".  Kathleen"/>
    <s v="Keys"/>
    <n v="25.19"/>
    <n v="5.64"/>
    <s v="No"/>
    <s v="No"/>
    <s v="NO"/>
    <s v="yes"/>
    <n v="0"/>
    <x v="1"/>
    <s v="normal"/>
    <s v="4-Dec-1962"/>
    <x v="41"/>
    <n v="46130.53"/>
    <s v="tier - 1"/>
    <s v="tier - 1"/>
    <s v="R1012"/>
    <x v="2310"/>
    <x v="2310"/>
  </r>
  <r>
    <s v="Id2312"/>
    <s v="Ms."/>
    <s v="Lindsey"/>
    <s v="Wilbur"/>
    <n v="20.54"/>
    <n v="4.2"/>
    <s v="No"/>
    <s v="No"/>
    <s v="NO"/>
    <s v="yes"/>
    <n v="1"/>
    <x v="2"/>
    <s v="normal"/>
    <s v="2-Dec-1976"/>
    <x v="35"/>
    <n v="46151.12"/>
    <s v="tier - 1"/>
    <s v="tier - 3"/>
    <s v="R1013"/>
    <x v="2311"/>
    <x v="2311"/>
  </r>
  <r>
    <s v="Id2313"/>
    <s v="Mr."/>
    <s v="Robert"/>
    <s v="Ditota"/>
    <n v="20.13"/>
    <n v="5.42"/>
    <s v="No"/>
    <s v="No"/>
    <s v="NO"/>
    <s v="No"/>
    <n v="0"/>
    <x v="2"/>
    <s v="normal"/>
    <s v="17-Aug-1978"/>
    <x v="27"/>
    <n v="46200.99"/>
    <s v="tier - 1"/>
    <s v="tier - 1"/>
    <s v="R1013"/>
    <x v="2312"/>
    <x v="2312"/>
  </r>
  <r>
    <s v="Id2314"/>
    <s v="Ms."/>
    <s v="Sarah E."/>
    <s v="Horbol"/>
    <n v="18.93"/>
    <n v="6.11"/>
    <s v="No"/>
    <s v="Yes"/>
    <s v="NO"/>
    <s v="No"/>
    <n v="1"/>
    <x v="2"/>
    <s v="prediabetes"/>
    <s v="6-Dec-1971"/>
    <x v="32"/>
    <n v="46255.11"/>
    <s v="tier - 1"/>
    <s v="tier - 3"/>
    <s v="R1024"/>
    <x v="2313"/>
    <x v="2313"/>
  </r>
  <r>
    <s v="Id2315"/>
    <s v="Ms."/>
    <s v="Flannery"/>
    <s v="O'Rourke"/>
    <n v="24.14"/>
    <n v="5.29"/>
    <s v="yes"/>
    <s v="No"/>
    <s v="NO"/>
    <s v="No"/>
    <n v="1"/>
    <x v="2"/>
    <s v="normal"/>
    <s v="8-Aug-1961"/>
    <x v="43"/>
    <n v="46599.11"/>
    <s v="tier - 1"/>
    <s v="tier - 1"/>
    <s v="R1013"/>
    <x v="2314"/>
    <x v="2314"/>
  </r>
  <r>
    <s v="Id2316"/>
    <s v="Mr."/>
    <s v="John T"/>
    <s v="Williams"/>
    <n v="25.03"/>
    <n v="5.91"/>
    <s v="yes"/>
    <s v="No"/>
    <s v="NO"/>
    <s v="No"/>
    <n v="1"/>
    <x v="1"/>
    <s v="prediabetes"/>
    <s v="23-Jun-1969"/>
    <x v="34"/>
    <n v="46661.440000000002"/>
    <s v="tier - 1"/>
    <s v="tier - 3"/>
    <s v="R1012"/>
    <x v="2315"/>
    <x v="2315"/>
  </r>
  <r>
    <s v="Id2317"/>
    <s v="Mr."/>
    <s v="Koji"/>
    <s v="Murakami"/>
    <n v="20.47"/>
    <n v="5.81"/>
    <s v="No"/>
    <s v="No"/>
    <s v="NO"/>
    <s v="yes"/>
    <n v="1"/>
    <x v="2"/>
    <s v="prediabetes"/>
    <s v="17-Nov-1960"/>
    <x v="44"/>
    <n v="46718.16"/>
    <s v="tier - 1"/>
    <s v="tier - 1"/>
    <s v="R1012"/>
    <x v="2316"/>
    <x v="2316"/>
  </r>
  <r>
    <s v="Id2318"/>
    <s v="Ms."/>
    <s v="Candice M"/>
    <s v="Gagnon"/>
    <n v="18.82"/>
    <n v="5.51"/>
    <s v="No"/>
    <s v="No"/>
    <s v="NO"/>
    <s v="yes"/>
    <n v="0"/>
    <x v="2"/>
    <s v="normal"/>
    <s v="15-Sep-1958"/>
    <x v="46"/>
    <n v="46889.26"/>
    <s v="tier - 2"/>
    <s v="tier - 3"/>
    <s v="R1013"/>
    <x v="2317"/>
    <x v="2317"/>
  </r>
  <r>
    <s v="Id2319"/>
    <s v="Mr."/>
    <s v="Theodore A."/>
    <s v="Petermann"/>
    <n v="17.079999999999998"/>
    <n v="5.73"/>
    <s v="No"/>
    <s v="Yes"/>
    <s v="NO"/>
    <s v="No"/>
    <n v="1"/>
    <x v="3"/>
    <s v="prediabetes"/>
    <s v="14-Jul-1959"/>
    <x v="45"/>
    <n v="47055.53"/>
    <s v="tier - 2"/>
    <s v="tier - 1"/>
    <s v="R1013"/>
    <x v="2318"/>
    <x v="2318"/>
  </r>
  <r>
    <s v="Id2320"/>
    <s v="Ms."/>
    <s v="Lindy"/>
    <s v="Graves - Rostro"/>
    <n v="19.21"/>
    <n v="5.53"/>
    <s v="No"/>
    <s v="No"/>
    <s v="NO"/>
    <s v="yes"/>
    <n v="0"/>
    <x v="2"/>
    <s v="normal"/>
    <s v="28-Dec-1970"/>
    <x v="33"/>
    <n v="47269.85"/>
    <s v="tier - 1"/>
    <s v="tier - 2"/>
    <s v="R1013"/>
    <x v="2319"/>
    <x v="2319"/>
  </r>
  <r>
    <s v="Id2321"/>
    <s v="Mr."/>
    <s v="Thomas"/>
    <s v="Danielson"/>
    <n v="17.86"/>
    <n v="5.43"/>
    <s v="No"/>
    <s v="Yes"/>
    <s v="NO"/>
    <s v="No"/>
    <n v="1"/>
    <x v="3"/>
    <s v="normal"/>
    <s v="3-Sep-1958"/>
    <x v="46"/>
    <n v="47291.06"/>
    <s v="tier - 2"/>
    <s v="tier - 1"/>
    <s v="R1011"/>
    <x v="2320"/>
    <x v="2320"/>
  </r>
  <r>
    <s v="Id2322"/>
    <s v="Ms."/>
    <s v="Holly"/>
    <s v="Street"/>
    <n v="21.38"/>
    <n v="8.01"/>
    <s v="No"/>
    <s v="No"/>
    <s v="NO"/>
    <s v="No"/>
    <n v="0"/>
    <x v="2"/>
    <s v="diabetes"/>
    <s v="4-Oct-1959"/>
    <x v="45"/>
    <n v="47305.31"/>
    <s v="tier - 2"/>
    <s v="tier - 1"/>
    <s v="R1011"/>
    <x v="2321"/>
    <x v="2321"/>
  </r>
  <r>
    <s v="Id2323"/>
    <s v="Mr."/>
    <s v="Matthew"/>
    <s v="Buss"/>
    <n v="23.35"/>
    <n v="5.94"/>
    <s v="No"/>
    <s v="No"/>
    <s v="NO"/>
    <s v="No"/>
    <n v="0"/>
    <x v="2"/>
    <s v="prediabetes"/>
    <s v="13-Jun-1961"/>
    <x v="43"/>
    <n v="47403.88"/>
    <s v="tier - 1"/>
    <s v="tier - 3"/>
    <s v="R1011"/>
    <x v="2322"/>
    <x v="2322"/>
  </r>
  <r>
    <s v="Id2324"/>
    <s v="Ms."/>
    <s v="Meghan K"/>
    <s v="Duffy"/>
    <n v="22.24"/>
    <n v="5.04"/>
    <s v="No"/>
    <s v="No"/>
    <s v="NO"/>
    <s v="No"/>
    <n v="0"/>
    <x v="2"/>
    <s v="normal"/>
    <s v="27-Sep-1971"/>
    <x v="32"/>
    <n v="47462.89"/>
    <s v="tier - 1"/>
    <s v="tier - 2"/>
    <s v="R1013"/>
    <x v="2323"/>
    <x v="2323"/>
  </r>
  <r>
    <s v="Id2325"/>
    <s v="Mr."/>
    <s v="Fred"/>
    <s v="Hines"/>
    <n v="24.76"/>
    <n v="4.54"/>
    <s v="No"/>
    <s v="No"/>
    <s v="NO"/>
    <s v="yes"/>
    <n v="0"/>
    <x v="2"/>
    <s v="normal"/>
    <s v="7-Nov-1964"/>
    <x v="38"/>
    <n v="47496.49"/>
    <s v="tier - 1"/>
    <s v="tier - 3"/>
    <s v="R1012"/>
    <x v="2324"/>
    <x v="2324"/>
  </r>
  <r>
    <s v="Id2326"/>
    <s v="Mr."/>
    <s v="Sebastian"/>
    <s v="Castro"/>
    <n v="20.100000000000001"/>
    <n v="5.6"/>
    <s v="No"/>
    <s v="Yes"/>
    <s v="NO"/>
    <s v="yes"/>
    <n v="1"/>
    <x v="2"/>
    <s v="normal"/>
    <s v="5-Aug-1963"/>
    <x v="42"/>
    <n v="47896.79"/>
    <s v="tier - 1"/>
    <s v="tier - 3"/>
    <s v="R1024"/>
    <x v="2325"/>
    <x v="2325"/>
  </r>
  <r>
    <s v="Id2327"/>
    <s v="Ms."/>
    <s v="Laura"/>
    <s v="Howell"/>
    <n v="21.77"/>
    <n v="10.67"/>
    <s v="No"/>
    <s v="No"/>
    <s v="NO"/>
    <s v="No"/>
    <n v="0"/>
    <x v="2"/>
    <s v="diabetes"/>
    <s v="16-Nov-1958"/>
    <x v="46"/>
    <n v="47928.03"/>
    <s v="tier - 2"/>
    <s v="tier - 3"/>
    <s v="R1011"/>
    <x v="2326"/>
    <x v="2326"/>
  </r>
  <r>
    <s v="Id2328"/>
    <s v="Ms."/>
    <s v="Nicole"/>
    <s v="Avery"/>
    <n v="17.82"/>
    <n v="5.26"/>
    <s v="No"/>
    <s v="No"/>
    <s v="NO"/>
    <s v="yes"/>
    <n v="1"/>
    <x v="3"/>
    <s v="normal"/>
    <s v="27-Aug-1962"/>
    <x v="41"/>
    <n v="48173.36"/>
    <s v="tier - 1"/>
    <s v="tier - 3"/>
    <s v="R1011"/>
    <x v="2327"/>
    <x v="2327"/>
  </r>
  <r>
    <s v="Id2329"/>
    <s v="Ms."/>
    <s v="Susan E"/>
    <s v="Bohinski"/>
    <n v="17.07"/>
    <n v="5.22"/>
    <s v="No"/>
    <s v="Yes"/>
    <s v="NO"/>
    <s v="No"/>
    <n v="1"/>
    <x v="3"/>
    <s v="normal"/>
    <s v="21-Dec-1961"/>
    <x v="43"/>
    <n v="48517.56"/>
    <s v="tier - 1"/>
    <s v="tier - 3"/>
    <s v="R1024"/>
    <x v="2328"/>
    <x v="2328"/>
  </r>
  <r>
    <s v="Id2330"/>
    <s v="Ms."/>
    <s v="Katy"/>
    <s v="Kohls"/>
    <n v="22.24"/>
    <n v="4.29"/>
    <s v="No"/>
    <s v="No"/>
    <s v="NO"/>
    <s v="yes"/>
    <n v="0"/>
    <x v="2"/>
    <s v="normal"/>
    <s v="1-Dec-1968"/>
    <x v="36"/>
    <n v="48549.18"/>
    <s v="tier - 1"/>
    <s v="tier - 3"/>
    <s v="R1016"/>
    <x v="2329"/>
    <x v="2329"/>
  </r>
  <r>
    <s v="Id2331"/>
    <s v="Mr."/>
    <s v="Jordan"/>
    <s v="Brietzke"/>
    <n v="22.34"/>
    <n v="5.57"/>
    <s v="No"/>
    <s v="No"/>
    <s v="NO"/>
    <s v="No"/>
    <n v="1"/>
    <x v="2"/>
    <s v="normal"/>
    <s v="11-Oct-1962"/>
    <x v="41"/>
    <n v="48673.56"/>
    <s v="tier - 1"/>
    <s v="tier - 2"/>
    <s v="R1013"/>
    <x v="2330"/>
    <x v="2330"/>
  </r>
  <r>
    <s v="Id2332"/>
    <s v="Mr."/>
    <s v="Juan D. Sr."/>
    <s v="Riveros Gonzalez"/>
    <n v="17.7"/>
    <n v="6.28"/>
    <s v="No"/>
    <s v="No"/>
    <s v="NO"/>
    <s v="No"/>
    <n v="1"/>
    <x v="3"/>
    <s v="prediabetes"/>
    <s v="27-Oct-1965"/>
    <x v="39"/>
    <n v="48675.519999999997"/>
    <s v="tier - 1"/>
    <s v="tier - 2"/>
    <s v="R1013"/>
    <x v="2331"/>
    <x v="2331"/>
  </r>
  <r>
    <s v="Id2333"/>
    <s v="Ms."/>
    <s v="Julie"/>
    <s v="Albano"/>
    <n v="16.47"/>
    <n v="6.35"/>
    <s v="No"/>
    <s v="Yes"/>
    <s v="NO"/>
    <s v="No"/>
    <n v="1"/>
    <x v="3"/>
    <s v="prediabetes"/>
    <s v="22-Jul-1959"/>
    <x v="45"/>
    <n v="48824.45"/>
    <s v="tier - 2"/>
    <s v="tier - 1"/>
    <s v="R1011"/>
    <x v="2332"/>
    <x v="2332"/>
  </r>
  <r>
    <s v="Id2334"/>
    <s v="Mr."/>
    <s v="Evan P"/>
    <s v="Rosendahl"/>
    <n v="17.600000000000001"/>
    <n v="4.3899999999999997"/>
    <s v="No"/>
    <s v="No"/>
    <s v="NO"/>
    <s v="No"/>
    <n v="1"/>
    <x v="3"/>
    <s v="normal"/>
    <s v="29-Dec-1978"/>
    <x v="27"/>
    <n v="48885.14"/>
    <s v="tier - 1"/>
    <s v="tier - 2"/>
    <s v="R1013"/>
    <x v="2333"/>
    <x v="2333"/>
  </r>
  <r>
    <s v="Id2335"/>
    <s v="Mr."/>
    <s v="Aaron K"/>
    <s v="German"/>
    <n v="17.579999999999998"/>
    <n v="4.51"/>
    <s v="No"/>
    <s v="No"/>
    <s v="NO"/>
    <s v="No"/>
    <n v="1"/>
    <x v="3"/>
    <s v="normal"/>
    <s v="4-Sep-1963"/>
    <x v="42"/>
    <n v="48970.25"/>
    <s v="tier - 1"/>
    <s v="tier - 2"/>
    <s v="R1013"/>
    <x v="0"/>
    <x v="0"/>
  </r>
  <r>
    <m/>
    <m/>
    <m/>
    <m/>
    <m/>
    <m/>
    <m/>
    <m/>
    <m/>
    <m/>
    <m/>
    <x v="4"/>
    <m/>
    <m/>
    <x v="48"/>
    <m/>
    <m/>
    <m/>
    <m/>
    <x v="2334"/>
    <x v="23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011C9E-4CD9-4F50-95FA-4602F525C4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0:Q24" firstHeaderRow="1" firstDataRow="1" firstDataCol="1"/>
  <pivotFields count="8">
    <pivotField showAll="0"/>
    <pivotField showAll="0"/>
    <pivotField showAll="0"/>
    <pivotField showAll="0"/>
    <pivotField showAll="0"/>
    <pivotField showAll="0"/>
    <pivotField showAll="0"/>
    <pivotField axis="axisRow" dataField="1" showAll="0">
      <items count="4">
        <item x="2"/>
        <item x="1"/>
        <item x="0"/>
        <item t="default"/>
      </items>
    </pivotField>
  </pivotFields>
  <rowFields count="1">
    <field x="7"/>
  </rowFields>
  <rowItems count="4">
    <i>
      <x/>
    </i>
    <i>
      <x v="1"/>
    </i>
    <i>
      <x v="2"/>
    </i>
    <i t="grand">
      <x/>
    </i>
  </rowItems>
  <colItems count="1">
    <i/>
  </colItems>
  <dataFields count="1">
    <dataField name="Count of smoker" fld="7" subtotal="count" baseField="0" baseItem="0"/>
  </dataFields>
  <formats count="12">
    <format dxfId="3">
      <pivotArea type="all" dataOnly="0" outline="0" fieldPosition="0"/>
    </format>
    <format dxfId="4">
      <pivotArea outline="0" collapsedLevelsAreSubtotals="1" fieldPosition="0"/>
    </format>
    <format dxfId="5">
      <pivotArea field="7" type="button" dataOnly="0" labelOnly="1" outline="0" axis="axisRow" fieldPosition="0"/>
    </format>
    <format dxfId="6">
      <pivotArea dataOnly="0" labelOnly="1" fieldPosition="0">
        <references count="1">
          <reference field="7" count="0"/>
        </references>
      </pivotArea>
    </format>
    <format dxfId="7">
      <pivotArea dataOnly="0" labelOnly="1" grandRow="1" outline="0" fieldPosition="0"/>
    </format>
    <format dxfId="8">
      <pivotArea dataOnly="0" labelOnly="1" outline="0" axis="axisValues" fieldPosition="0"/>
    </format>
    <format dxfId="9">
      <pivotArea type="all" dataOnly="0" outline="0" fieldPosition="0"/>
    </format>
    <format dxfId="10">
      <pivotArea outline="0" collapsedLevelsAreSubtotals="1" fieldPosition="0"/>
    </format>
    <format dxfId="11">
      <pivotArea field="7" type="button" dataOnly="0" labelOnly="1" outline="0" axis="axisRow" fieldPosition="0"/>
    </format>
    <format dxfId="12">
      <pivotArea dataOnly="0" labelOnly="1" fieldPosition="0">
        <references count="1">
          <reference field="7" count="0"/>
        </references>
      </pivotArea>
    </format>
    <format dxfId="13">
      <pivotArea dataOnly="0" labelOnly="1" grandRow="1" outline="0"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BAC3AB-7522-48A1-86F7-B3168735ADF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9:T24" firstHeaderRow="1" firstDataRow="1" firstDataCol="1"/>
  <pivotFields count="11">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s>
  <rowFields count="1">
    <field x="6"/>
  </rowFields>
  <rowItems count="5">
    <i>
      <x/>
    </i>
    <i>
      <x v="1"/>
    </i>
    <i>
      <x v="2"/>
    </i>
    <i>
      <x v="3"/>
    </i>
    <i t="grand">
      <x/>
    </i>
  </rowItems>
  <colItems count="1">
    <i/>
  </colItems>
  <dataFields count="1">
    <dataField name="Count of Hospital tier" fld="6" subtotal="count" baseField="0" baseItem="0"/>
  </dataFields>
  <formats count="12">
    <format dxfId="48">
      <pivotArea type="all" dataOnly="0" outline="0" fieldPosition="0"/>
    </format>
    <format dxfId="47">
      <pivotArea outline="0" collapsedLevelsAreSubtotals="1" fieldPosition="0"/>
    </format>
    <format dxfId="46">
      <pivotArea field="6" type="button" dataOnly="0" labelOnly="1" outline="0" axis="axisRow" fieldPosition="0"/>
    </format>
    <format dxfId="45">
      <pivotArea dataOnly="0" labelOnly="1" fieldPosition="0">
        <references count="1">
          <reference field="6" count="0"/>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6" type="button" dataOnly="0" labelOnly="1" outline="0" axis="axisRow" fieldPosition="0"/>
    </format>
    <format dxfId="39">
      <pivotArea dataOnly="0" labelOnly="1" fieldPosition="0">
        <references count="1">
          <reference field="6" count="0"/>
        </references>
      </pivotArea>
    </format>
    <format dxfId="38">
      <pivotArea dataOnly="0" labelOnly="1" grandRow="1" outline="0"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292CC5-C31D-409A-8971-B884044A7CD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8:T33" firstHeaderRow="1" firstDataRow="1" firstDataCol="1"/>
  <pivotFields count="11">
    <pivotField showAll="0"/>
    <pivotField showAll="0"/>
    <pivotField showAll="0"/>
    <pivotField showAll="0"/>
    <pivotField showAll="0"/>
    <pivotField showAll="0"/>
    <pivotField showAll="0"/>
    <pivotField axis="axisRow" dataField="1" showAll="0">
      <items count="5">
        <item x="3"/>
        <item x="1"/>
        <item x="2"/>
        <item x="0"/>
        <item t="default"/>
      </items>
    </pivotField>
    <pivotField showAll="0"/>
    <pivotField showAll="0"/>
    <pivotField showAll="0"/>
  </pivotFields>
  <rowFields count="1">
    <field x="7"/>
  </rowFields>
  <rowItems count="5">
    <i>
      <x/>
    </i>
    <i>
      <x v="1"/>
    </i>
    <i>
      <x v="2"/>
    </i>
    <i>
      <x v="3"/>
    </i>
    <i t="grand">
      <x/>
    </i>
  </rowItems>
  <colItems count="1">
    <i/>
  </colItems>
  <dataFields count="1">
    <dataField name="Count of City tier" fld="7" subtotal="count" baseField="0" baseItem="0"/>
  </dataFields>
  <formats count="12">
    <format dxfId="60">
      <pivotArea type="all" dataOnly="0" outline="0" fieldPosition="0"/>
    </format>
    <format dxfId="59">
      <pivotArea outline="0" collapsedLevelsAreSubtotals="1" fieldPosition="0"/>
    </format>
    <format dxfId="58">
      <pivotArea field="7" type="button" dataOnly="0" labelOnly="1" outline="0" axis="axisRow" fieldPosition="0"/>
    </format>
    <format dxfId="57">
      <pivotArea dataOnly="0" labelOnly="1" fieldPosition="0">
        <references count="1">
          <reference field="7" count="0"/>
        </references>
      </pivotArea>
    </format>
    <format dxfId="56">
      <pivotArea dataOnly="0" labelOnly="1" grandRow="1" outline="0"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7" type="button" dataOnly="0" labelOnly="1" outline="0" axis="axisRow" fieldPosition="0"/>
    </format>
    <format dxfId="51">
      <pivotArea dataOnly="0" labelOnly="1" fieldPosition="0">
        <references count="1">
          <reference field="7" count="0"/>
        </references>
      </pivotArea>
    </format>
    <format dxfId="50">
      <pivotArea dataOnly="0" labelOnly="1" grandRow="1" outline="0" fieldPosition="0"/>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154D0A-9FE0-46E1-A99E-E94FDD2AA375}" name="PivotTable18"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A3:AB52"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 axis="axisRow" showAll="0">
      <items count="50">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3"/>
        <item x="44"/>
        <item x="45"/>
        <item x="46"/>
        <item x="47"/>
        <item h="1" x="48"/>
        <item t="default"/>
      </items>
    </pivotField>
    <pivotField dataField="1" showAll="0"/>
    <pivotField showAll="0"/>
    <pivotField showAll="0"/>
    <pivotField showAll="0"/>
    <pivotField showAll="0"/>
    <pivotField showAll="0"/>
  </pivotFields>
  <rowFields count="1">
    <field x="1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charges2" fld="15"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E1F348-7C9A-4CF7-A39A-2B347D294D97}" name="PivotTable10"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R2:T51" firstHeaderRow="0" firstDataRow="1" firstDataCol="1"/>
  <pivotFields count="21">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axis="axisRow" showAll="0">
      <items count="50">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3"/>
        <item x="44"/>
        <item x="45"/>
        <item x="46"/>
        <item x="47"/>
        <item h="1" x="48"/>
        <item t="default"/>
      </items>
    </pivotField>
    <pivotField showAll="0"/>
    <pivotField showAll="0"/>
    <pivotField showAll="0"/>
    <pivotField showAll="0"/>
    <pivotField showAll="0">
      <items count="2336">
        <item x="2333"/>
        <item x="2332"/>
        <item x="2331"/>
        <item x="2099"/>
        <item x="2100"/>
        <item x="2101"/>
        <item x="2105"/>
        <item x="2102"/>
        <item x="2104"/>
        <item x="2103"/>
        <item x="2079"/>
        <item x="2080"/>
        <item x="2085"/>
        <item x="2078"/>
        <item x="2098"/>
        <item x="2076"/>
        <item x="2084"/>
        <item x="2077"/>
        <item x="2074"/>
        <item x="2081"/>
        <item x="2082"/>
        <item x="2097"/>
        <item x="2071"/>
        <item x="2129"/>
        <item x="2075"/>
        <item x="2106"/>
        <item x="2072"/>
        <item x="2073"/>
        <item x="2083"/>
        <item x="2096"/>
        <item x="2095"/>
        <item x="2141"/>
        <item x="2108"/>
        <item x="2128"/>
        <item x="2140"/>
        <item x="2130"/>
        <item x="2139"/>
        <item x="2070"/>
        <item x="2067"/>
        <item x="2107"/>
        <item x="2086"/>
        <item x="2091"/>
        <item x="2125"/>
        <item x="2066"/>
        <item x="2120"/>
        <item x="2065"/>
        <item x="2068"/>
        <item x="2131"/>
        <item x="2124"/>
        <item x="2109"/>
        <item x="2121"/>
        <item x="2123"/>
        <item x="2136"/>
        <item x="2137"/>
        <item x="2064"/>
        <item x="2063"/>
        <item x="2122"/>
        <item x="2056"/>
        <item x="2094"/>
        <item x="2051"/>
        <item x="2069"/>
        <item x="2092"/>
        <item x="2050"/>
        <item x="2060"/>
        <item x="2142"/>
        <item x="2093"/>
        <item x="2057"/>
        <item x="2138"/>
        <item x="2053"/>
        <item x="2055"/>
        <item x="2133"/>
        <item x="2052"/>
        <item x="2054"/>
        <item x="2132"/>
        <item x="2062"/>
        <item x="2087"/>
        <item x="2135"/>
        <item x="2061"/>
        <item x="2134"/>
        <item x="2127"/>
        <item x="2126"/>
        <item x="2119"/>
        <item x="2058"/>
        <item x="2059"/>
        <item x="2114"/>
        <item x="2110"/>
        <item x="2049"/>
        <item x="2118"/>
        <item x="2115"/>
        <item x="2117"/>
        <item x="2116"/>
        <item x="2113"/>
        <item x="2089"/>
        <item x="2090"/>
        <item x="2088"/>
        <item x="2048"/>
        <item x="2111"/>
        <item x="2112"/>
        <item x="2047"/>
        <item x="2144"/>
        <item x="2143"/>
        <item x="0"/>
        <item x="2046"/>
        <item x="2"/>
        <item x="1"/>
        <item x="3"/>
        <item x="4"/>
        <item x="5"/>
        <item x="6"/>
        <item x="7"/>
        <item x="8"/>
        <item x="2041"/>
        <item x="2045"/>
        <item x="2040"/>
        <item x="9"/>
        <item x="10"/>
        <item x="1992"/>
        <item x="11"/>
        <item x="12"/>
        <item x="13"/>
        <item x="2039"/>
        <item x="14"/>
        <item x="15"/>
        <item x="16"/>
        <item x="17"/>
        <item x="18"/>
        <item x="19"/>
        <item x="1993"/>
        <item x="2044"/>
        <item x="2043"/>
        <item x="20"/>
        <item x="21"/>
        <item x="23"/>
        <item x="22"/>
        <item x="2042"/>
        <item x="24"/>
        <item x="25"/>
        <item x="27"/>
        <item x="26"/>
        <item x="28"/>
        <item x="2038"/>
        <item x="29"/>
        <item x="30"/>
        <item x="31"/>
        <item x="1991"/>
        <item x="33"/>
        <item x="32"/>
        <item x="2035"/>
        <item x="2037"/>
        <item x="34"/>
        <item x="35"/>
        <item x="36"/>
        <item x="2026"/>
        <item x="37"/>
        <item x="38"/>
        <item x="2027"/>
        <item x="39"/>
        <item x="2021"/>
        <item x="2036"/>
        <item x="40"/>
        <item x="2145"/>
        <item x="2012"/>
        <item x="2011"/>
        <item x="2005"/>
        <item x="2010"/>
        <item x="41"/>
        <item x="2008"/>
        <item x="42"/>
        <item x="2028"/>
        <item x="2007"/>
        <item x="2009"/>
        <item x="2029"/>
        <item x="2019"/>
        <item x="2013"/>
        <item x="2015"/>
        <item x="1980"/>
        <item x="43"/>
        <item x="2031"/>
        <item x="2006"/>
        <item x="44"/>
        <item x="46"/>
        <item x="2016"/>
        <item x="2017"/>
        <item x="2018"/>
        <item x="47"/>
        <item x="45"/>
        <item x="1981"/>
        <item x="2014"/>
        <item x="2030"/>
        <item x="2022"/>
        <item x="48"/>
        <item x="1994"/>
        <item x="2032"/>
        <item x="2033"/>
        <item x="1999"/>
        <item x="2034"/>
        <item x="1983"/>
        <item x="2020"/>
        <item x="50"/>
        <item x="49"/>
        <item x="1987"/>
        <item x="1988"/>
        <item x="2001"/>
        <item x="52"/>
        <item x="1982"/>
        <item x="51"/>
        <item x="53"/>
        <item x="2000"/>
        <item x="1990"/>
        <item x="1986"/>
        <item x="1989"/>
        <item x="2003"/>
        <item x="1996"/>
        <item x="1995"/>
        <item x="1975"/>
        <item x="1997"/>
        <item x="1985"/>
        <item x="1979"/>
        <item x="1984"/>
        <item x="2002"/>
        <item x="54"/>
        <item x="55"/>
        <item x="1976"/>
        <item x="1998"/>
        <item x="2004"/>
        <item x="56"/>
        <item x="57"/>
        <item x="1977"/>
        <item x="2023"/>
        <item x="2024"/>
        <item x="58"/>
        <item x="1978"/>
        <item x="59"/>
        <item x="60"/>
        <item x="61"/>
        <item x="2025"/>
        <item x="62"/>
        <item x="64"/>
        <item x="63"/>
        <item x="65"/>
        <item x="2146"/>
        <item x="66"/>
        <item x="67"/>
        <item x="68"/>
        <item x="1973"/>
        <item x="70"/>
        <item x="69"/>
        <item x="1971"/>
        <item x="1960"/>
        <item x="71"/>
        <item x="1963"/>
        <item x="72"/>
        <item x="1961"/>
        <item x="1964"/>
        <item x="73"/>
        <item x="1966"/>
        <item x="1965"/>
        <item x="1967"/>
        <item x="74"/>
        <item x="1962"/>
        <item x="1974"/>
        <item x="1968"/>
        <item x="1972"/>
        <item x="1969"/>
        <item x="75"/>
        <item x="76"/>
        <item x="1958"/>
        <item x="77"/>
        <item x="1959"/>
        <item x="1955"/>
        <item x="2168"/>
        <item x="1970"/>
        <item x="1957"/>
        <item x="78"/>
        <item x="79"/>
        <item x="1953"/>
        <item x="2147"/>
        <item x="80"/>
        <item x="81"/>
        <item x="2167"/>
        <item x="2166"/>
        <item x="1956"/>
        <item x="1954"/>
        <item x="82"/>
        <item x="83"/>
        <item x="2165"/>
        <item x="85"/>
        <item x="84"/>
        <item x="2281"/>
        <item x="1952"/>
        <item x="86"/>
        <item x="87"/>
        <item x="2282"/>
        <item x="88"/>
        <item x="2169"/>
        <item x="2164"/>
        <item x="89"/>
        <item x="90"/>
        <item x="91"/>
        <item x="92"/>
        <item x="2158"/>
        <item x="1949"/>
        <item x="94"/>
        <item x="1951"/>
        <item x="93"/>
        <item x="95"/>
        <item x="2148"/>
        <item x="1950"/>
        <item x="96"/>
        <item x="2163"/>
        <item x="2315"/>
        <item x="97"/>
        <item x="2170"/>
        <item x="1946"/>
        <item x="98"/>
        <item x="1944"/>
        <item x="2150"/>
        <item x="2151"/>
        <item x="99"/>
        <item x="1947"/>
        <item x="1945"/>
        <item x="2183"/>
        <item x="1943"/>
        <item x="2154"/>
        <item x="2149"/>
        <item x="100"/>
        <item x="101"/>
        <item x="1948"/>
        <item x="2162"/>
        <item x="2171"/>
        <item x="102"/>
        <item x="103"/>
        <item x="2159"/>
        <item x="104"/>
        <item x="105"/>
        <item x="2152"/>
        <item x="2157"/>
        <item x="106"/>
        <item x="2172"/>
        <item x="2153"/>
        <item x="1927"/>
        <item x="1938"/>
        <item x="1925"/>
        <item x="107"/>
        <item x="108"/>
        <item x="109"/>
        <item x="1928"/>
        <item x="2155"/>
        <item x="110"/>
        <item x="1924"/>
        <item x="111"/>
        <item x="2156"/>
        <item x="1939"/>
        <item x="1926"/>
        <item x="1942"/>
        <item x="2182"/>
        <item x="1937"/>
        <item x="2161"/>
        <item x="112"/>
        <item x="113"/>
        <item x="116"/>
        <item x="1919"/>
        <item x="115"/>
        <item x="114"/>
        <item x="1918"/>
        <item x="117"/>
        <item x="1936"/>
        <item x="2185"/>
        <item x="1929"/>
        <item x="2184"/>
        <item x="1941"/>
        <item x="2160"/>
        <item x="1920"/>
        <item x="118"/>
        <item x="1931"/>
        <item x="1932"/>
        <item x="1930"/>
        <item x="2181"/>
        <item x="119"/>
        <item x="1917"/>
        <item x="1921"/>
        <item x="1923"/>
        <item x="122"/>
        <item x="1934"/>
        <item x="121"/>
        <item x="1933"/>
        <item x="120"/>
        <item x="1916"/>
        <item x="2195"/>
        <item x="1922"/>
        <item x="123"/>
        <item x="2173"/>
        <item x="124"/>
        <item x="1935"/>
        <item x="2186"/>
        <item x="1913"/>
        <item x="1912"/>
        <item x="125"/>
        <item x="1940"/>
        <item x="126"/>
        <item x="2194"/>
        <item x="127"/>
        <item x="128"/>
        <item x="130"/>
        <item x="129"/>
        <item x="1914"/>
        <item x="1915"/>
        <item x="2188"/>
        <item x="2187"/>
        <item x="2180"/>
        <item x="131"/>
        <item x="132"/>
        <item x="2193"/>
        <item x="2192"/>
        <item x="2191"/>
        <item x="2190"/>
        <item x="2189"/>
        <item x="133"/>
        <item x="1911"/>
        <item x="134"/>
        <item x="135"/>
        <item x="136"/>
        <item x="2177"/>
        <item x="137"/>
        <item x="138"/>
        <item x="1910"/>
        <item x="2178"/>
        <item x="139"/>
        <item x="2179"/>
        <item x="1907"/>
        <item x="140"/>
        <item x="141"/>
        <item x="1909"/>
        <item x="1906"/>
        <item x="1898"/>
        <item x="1891"/>
        <item x="2279"/>
        <item x="1905"/>
        <item x="1892"/>
        <item x="1908"/>
        <item x="142"/>
        <item x="1893"/>
        <item x="2176"/>
        <item x="1899"/>
        <item x="143"/>
        <item x="1904"/>
        <item x="2174"/>
        <item x="144"/>
        <item x="1894"/>
        <item x="1902"/>
        <item x="1903"/>
        <item x="145"/>
        <item x="2175"/>
        <item x="2280"/>
        <item x="1901"/>
        <item x="1890"/>
        <item x="1897"/>
        <item x="146"/>
        <item x="1895"/>
        <item x="147"/>
        <item x="2255"/>
        <item x="1896"/>
        <item x="2278"/>
        <item x="150"/>
        <item x="148"/>
        <item x="151"/>
        <item x="149"/>
        <item x="1900"/>
        <item x="1878"/>
        <item x="1877"/>
        <item x="1879"/>
        <item x="1876"/>
        <item x="152"/>
        <item x="1870"/>
        <item x="1837"/>
        <item x="1888"/>
        <item x="1869"/>
        <item x="1889"/>
        <item x="1843"/>
        <item x="2256"/>
        <item x="153"/>
        <item x="1887"/>
        <item x="475"/>
        <item x="474"/>
        <item x="1838"/>
        <item x="1874"/>
        <item x="1875"/>
        <item x="1872"/>
        <item x="155"/>
        <item x="1871"/>
        <item x="2284"/>
        <item x="1844"/>
        <item x="154"/>
        <item x="1845"/>
        <item x="1873"/>
        <item x="473"/>
        <item x="1840"/>
        <item x="1839"/>
        <item x="2276"/>
        <item x="2277"/>
        <item x="2254"/>
        <item x="480"/>
        <item x="156"/>
        <item x="476"/>
        <item x="479"/>
        <item x="472"/>
        <item x="1835"/>
        <item x="477"/>
        <item x="1815"/>
        <item x="1817"/>
        <item x="157"/>
        <item x="478"/>
        <item x="1885"/>
        <item x="1886"/>
        <item x="1836"/>
        <item x="471"/>
        <item x="481"/>
        <item x="1881"/>
        <item x="470"/>
        <item x="482"/>
        <item x="1880"/>
        <item x="1868"/>
        <item x="1866"/>
        <item x="463"/>
        <item x="158"/>
        <item x="159"/>
        <item x="483"/>
        <item x="469"/>
        <item x="468"/>
        <item x="467"/>
        <item x="462"/>
        <item x="1818"/>
        <item x="1856"/>
        <item x="484"/>
        <item x="512"/>
        <item x="1847"/>
        <item x="1864"/>
        <item x="466"/>
        <item x="1846"/>
        <item x="1863"/>
        <item x="1849"/>
        <item x="511"/>
        <item x="1865"/>
        <item x="1819"/>
        <item x="509"/>
        <item x="465"/>
        <item x="160"/>
        <item x="507"/>
        <item x="459"/>
        <item x="1848"/>
        <item x="1867"/>
        <item x="1842"/>
        <item x="461"/>
        <item x="510"/>
        <item x="503"/>
        <item x="464"/>
        <item x="1841"/>
        <item x="458"/>
        <item x="1832"/>
        <item x="1831"/>
        <item x="508"/>
        <item x="2314"/>
        <item x="506"/>
        <item x="460"/>
        <item x="513"/>
        <item x="505"/>
        <item x="457"/>
        <item x="1830"/>
        <item x="1829"/>
        <item x="1883"/>
        <item x="486"/>
        <item x="1855"/>
        <item x="485"/>
        <item x="1816"/>
        <item x="2198"/>
        <item x="504"/>
        <item x="1857"/>
        <item x="161"/>
        <item x="1884"/>
        <item x="1850"/>
        <item x="162"/>
        <item x="1822"/>
        <item x="1834"/>
        <item x="456"/>
        <item x="1820"/>
        <item x="1821"/>
        <item x="1826"/>
        <item x="489"/>
        <item x="1882"/>
        <item x="1851"/>
        <item x="488"/>
        <item x="1862"/>
        <item x="501"/>
        <item x="495"/>
        <item x="163"/>
        <item x="502"/>
        <item x="500"/>
        <item x="455"/>
        <item x="1823"/>
        <item x="494"/>
        <item x="2283"/>
        <item x="1827"/>
        <item x="499"/>
        <item x="487"/>
        <item x="164"/>
        <item x="493"/>
        <item x="1833"/>
        <item x="1854"/>
        <item x="2275"/>
        <item x="521"/>
        <item x="520"/>
        <item x="1825"/>
        <item x="2197"/>
        <item x="1824"/>
        <item x="1861"/>
        <item x="1828"/>
        <item x="498"/>
        <item x="497"/>
        <item x="492"/>
        <item x="514"/>
        <item x="454"/>
        <item x="453"/>
        <item x="1853"/>
        <item x="165"/>
        <item x="1852"/>
        <item x="491"/>
        <item x="1859"/>
        <item x="490"/>
        <item x="516"/>
        <item x="523"/>
        <item x="519"/>
        <item x="452"/>
        <item x="515"/>
        <item x="522"/>
        <item x="518"/>
        <item x="1860"/>
        <item x="166"/>
        <item x="517"/>
        <item x="496"/>
        <item x="1858"/>
        <item x="451"/>
        <item x="450"/>
        <item x="168"/>
        <item x="167"/>
        <item x="449"/>
        <item x="525"/>
        <item x="526"/>
        <item x="533"/>
        <item x="524"/>
        <item x="534"/>
        <item x="528"/>
        <item x="537"/>
        <item x="542"/>
        <item x="543"/>
        <item x="544"/>
        <item x="541"/>
        <item x="527"/>
        <item x="169"/>
        <item x="448"/>
        <item x="447"/>
        <item x="532"/>
        <item x="540"/>
        <item x="539"/>
        <item x="446"/>
        <item x="536"/>
        <item x="538"/>
        <item x="535"/>
        <item x="547"/>
        <item x="170"/>
        <item x="444"/>
        <item x="1814"/>
        <item x="445"/>
        <item x="442"/>
        <item x="443"/>
        <item x="546"/>
        <item x="529"/>
        <item x="441"/>
        <item x="531"/>
        <item x="530"/>
        <item x="171"/>
        <item x="545"/>
        <item x="1813"/>
        <item x="172"/>
        <item x="440"/>
        <item x="550"/>
        <item x="551"/>
        <item x="548"/>
        <item x="552"/>
        <item x="173"/>
        <item x="549"/>
        <item x="439"/>
        <item x="2305"/>
        <item x="438"/>
        <item x="2196"/>
        <item x="436"/>
        <item x="1811"/>
        <item x="437"/>
        <item x="435"/>
        <item x="434"/>
        <item x="433"/>
        <item x="174"/>
        <item x="1808"/>
        <item x="1809"/>
        <item x="432"/>
        <item x="431"/>
        <item x="553"/>
        <item x="428"/>
        <item x="430"/>
        <item x="2253"/>
        <item x="175"/>
        <item x="1812"/>
        <item x="429"/>
        <item x="2273"/>
        <item x="427"/>
        <item x="1810"/>
        <item x="554"/>
        <item x="176"/>
        <item x="177"/>
        <item x="426"/>
        <item x="425"/>
        <item x="1805"/>
        <item x="424"/>
        <item x="555"/>
        <item x="423"/>
        <item x="178"/>
        <item x="2274"/>
        <item x="422"/>
        <item x="2199"/>
        <item x="421"/>
        <item x="420"/>
        <item x="1806"/>
        <item x="1807"/>
        <item x="419"/>
        <item x="418"/>
        <item x="556"/>
        <item x="179"/>
        <item x="561"/>
        <item x="180"/>
        <item x="181"/>
        <item x="557"/>
        <item x="560"/>
        <item x="1801"/>
        <item x="2327"/>
        <item x="2257"/>
        <item x="559"/>
        <item x="1804"/>
        <item x="1802"/>
        <item x="558"/>
        <item x="182"/>
        <item x="417"/>
        <item x="1803"/>
        <item x="1795"/>
        <item x="183"/>
        <item x="563"/>
        <item x="1791"/>
        <item x="562"/>
        <item x="184"/>
        <item x="2260"/>
        <item x="185"/>
        <item x="416"/>
        <item x="186"/>
        <item x="1793"/>
        <item x="1799"/>
        <item x="412"/>
        <item x="2258"/>
        <item x="411"/>
        <item x="415"/>
        <item x="410"/>
        <item x="564"/>
        <item x="409"/>
        <item x="414"/>
        <item x="413"/>
        <item x="1790"/>
        <item x="406"/>
        <item x="187"/>
        <item x="408"/>
        <item x="407"/>
        <item x="569"/>
        <item x="571"/>
        <item x="568"/>
        <item x="405"/>
        <item x="570"/>
        <item x="1778"/>
        <item x="1789"/>
        <item x="565"/>
        <item x="404"/>
        <item x="189"/>
        <item x="188"/>
        <item x="1776"/>
        <item x="403"/>
        <item x="190"/>
        <item x="1777"/>
        <item x="402"/>
        <item x="567"/>
        <item x="2259"/>
        <item x="1794"/>
        <item x="1792"/>
        <item x="401"/>
        <item x="1797"/>
        <item x="566"/>
        <item x="191"/>
        <item x="1798"/>
        <item x="192"/>
        <item x="399"/>
        <item x="1774"/>
        <item x="572"/>
        <item x="400"/>
        <item x="398"/>
        <item x="390"/>
        <item x="391"/>
        <item x="2248"/>
        <item x="397"/>
        <item x="396"/>
        <item x="392"/>
        <item x="1779"/>
        <item x="575"/>
        <item x="1773"/>
        <item x="573"/>
        <item x="395"/>
        <item x="574"/>
        <item x="393"/>
        <item x="394"/>
        <item x="389"/>
        <item x="581"/>
        <item x="1796"/>
        <item x="1800"/>
        <item x="576"/>
        <item x="388"/>
        <item x="2249"/>
        <item x="193"/>
        <item x="580"/>
        <item x="2251"/>
        <item x="577"/>
        <item x="1780"/>
        <item x="1781"/>
        <item x="1782"/>
        <item x="579"/>
        <item x="1775"/>
        <item x="578"/>
        <item x="384"/>
        <item x="385"/>
        <item x="386"/>
        <item x="194"/>
        <item x="387"/>
        <item x="1784"/>
        <item x="1772"/>
        <item x="2261"/>
        <item x="1788"/>
        <item x="195"/>
        <item x="2250"/>
        <item x="582"/>
        <item x="583"/>
        <item x="1787"/>
        <item x="1783"/>
        <item x="383"/>
        <item x="196"/>
        <item x="1770"/>
        <item x="197"/>
        <item x="1771"/>
        <item x="382"/>
        <item x="2269"/>
        <item x="198"/>
        <item x="381"/>
        <item x="376"/>
        <item x="380"/>
        <item x="586"/>
        <item x="377"/>
        <item x="378"/>
        <item x="379"/>
        <item x="585"/>
        <item x="375"/>
        <item x="199"/>
        <item x="584"/>
        <item x="1785"/>
        <item x="200"/>
        <item x="1786"/>
        <item x="201"/>
        <item x="2247"/>
        <item x="203"/>
        <item x="202"/>
        <item x="204"/>
        <item x="2267"/>
        <item x="2268"/>
        <item x="374"/>
        <item x="1768"/>
        <item x="590"/>
        <item x="2252"/>
        <item x="587"/>
        <item x="588"/>
        <item x="592"/>
        <item x="205"/>
        <item x="589"/>
        <item x="593"/>
        <item x="591"/>
        <item x="373"/>
        <item x="372"/>
        <item x="2270"/>
        <item x="594"/>
        <item x="1769"/>
        <item x="206"/>
        <item x="601"/>
        <item x="371"/>
        <item x="207"/>
        <item x="595"/>
        <item x="2272"/>
        <item x="2245"/>
        <item x="2200"/>
        <item x="208"/>
        <item x="600"/>
        <item x="599"/>
        <item x="598"/>
        <item x="596"/>
        <item x="602"/>
        <item x="597"/>
        <item x="209"/>
        <item x="370"/>
        <item x="210"/>
        <item x="2292"/>
        <item x="2246"/>
        <item x="2271"/>
        <item x="365"/>
        <item x="1766"/>
        <item x="364"/>
        <item x="211"/>
        <item x="368"/>
        <item x="369"/>
        <item x="2262"/>
        <item x="367"/>
        <item x="366"/>
        <item x="213"/>
        <item x="604"/>
        <item x="212"/>
        <item x="603"/>
        <item x="214"/>
        <item x="1767"/>
        <item x="606"/>
        <item x="2264"/>
        <item x="605"/>
        <item x="1765"/>
        <item x="1764"/>
        <item x="2263"/>
        <item x="363"/>
        <item x="2243"/>
        <item x="607"/>
        <item x="1719"/>
        <item x="1720"/>
        <item x="351"/>
        <item x="2306"/>
        <item x="362"/>
        <item x="215"/>
        <item x="1722"/>
        <item x="2265"/>
        <item x="2266"/>
        <item x="1718"/>
        <item x="359"/>
        <item x="1717"/>
        <item x="216"/>
        <item x="217"/>
        <item x="360"/>
        <item x="218"/>
        <item x="1721"/>
        <item x="361"/>
        <item x="355"/>
        <item x="352"/>
        <item x="219"/>
        <item x="350"/>
        <item x="608"/>
        <item x="358"/>
        <item x="356"/>
        <item x="354"/>
        <item x="1713"/>
        <item x="357"/>
        <item x="353"/>
        <item x="349"/>
        <item x="2244"/>
        <item x="223"/>
        <item x="348"/>
        <item x="1712"/>
        <item x="344"/>
        <item x="345"/>
        <item x="224"/>
        <item x="609"/>
        <item x="1716"/>
        <item x="347"/>
        <item x="222"/>
        <item x="1711"/>
        <item x="346"/>
        <item x="225"/>
        <item x="1715"/>
        <item x="221"/>
        <item x="611"/>
        <item x="1714"/>
        <item x="343"/>
        <item x="220"/>
        <item x="1707"/>
        <item x="610"/>
        <item x="613"/>
        <item x="1709"/>
        <item x="1708"/>
        <item x="1710"/>
        <item x="612"/>
        <item x="1763"/>
        <item x="1723"/>
        <item x="342"/>
        <item x="615"/>
        <item x="1762"/>
        <item x="341"/>
        <item x="616"/>
        <item x="614"/>
        <item x="1706"/>
        <item x="226"/>
        <item x="1730"/>
        <item x="1724"/>
        <item x="1727"/>
        <item x="1729"/>
        <item x="1728"/>
        <item x="339"/>
        <item x="1726"/>
        <item x="1725"/>
        <item x="340"/>
        <item x="1759"/>
        <item x="1731"/>
        <item x="1760"/>
        <item x="2328"/>
        <item x="1738"/>
        <item x="617"/>
        <item x="1761"/>
        <item x="1732"/>
        <item x="338"/>
        <item x="1757"/>
        <item x="2313"/>
        <item x="2307"/>
        <item x="228"/>
        <item x="227"/>
        <item x="1747"/>
        <item x="337"/>
        <item x="229"/>
        <item x="1748"/>
        <item x="230"/>
        <item x="2201"/>
        <item x="1736"/>
        <item x="231"/>
        <item x="1758"/>
        <item x="232"/>
        <item x="1746"/>
        <item x="336"/>
        <item x="619"/>
        <item x="1733"/>
        <item x="1734"/>
        <item x="233"/>
        <item x="1744"/>
        <item x="234"/>
        <item x="335"/>
        <item x="1754"/>
        <item x="618"/>
        <item x="334"/>
        <item x="235"/>
        <item x="1737"/>
        <item x="236"/>
        <item x="1756"/>
        <item x="1745"/>
        <item x="237"/>
        <item x="1753"/>
        <item x="1755"/>
        <item x="625"/>
        <item x="1735"/>
        <item x="332"/>
        <item x="1743"/>
        <item x="1749"/>
        <item x="624"/>
        <item x="2285"/>
        <item x="238"/>
        <item x="333"/>
        <item x="620"/>
        <item x="239"/>
        <item x="1704"/>
        <item x="240"/>
        <item x="1705"/>
        <item x="626"/>
        <item x="330"/>
        <item x="2304"/>
        <item x="1739"/>
        <item x="241"/>
        <item x="1742"/>
        <item x="623"/>
        <item x="622"/>
        <item x="331"/>
        <item x="329"/>
        <item x="242"/>
        <item x="627"/>
        <item x="621"/>
        <item x="2242"/>
        <item x="628"/>
        <item x="328"/>
        <item x="1741"/>
        <item x="327"/>
        <item x="247"/>
        <item x="246"/>
        <item x="245"/>
        <item x="248"/>
        <item x="1750"/>
        <item x="629"/>
        <item x="2241"/>
        <item x="243"/>
        <item x="244"/>
        <item x="630"/>
        <item x="2202"/>
        <item x="326"/>
        <item x="631"/>
        <item x="325"/>
        <item x="1740"/>
        <item x="635"/>
        <item x="632"/>
        <item x="2311"/>
        <item x="634"/>
        <item x="1751"/>
        <item x="324"/>
        <item x="250"/>
        <item x="249"/>
        <item x="1701"/>
        <item x="323"/>
        <item x="1699"/>
        <item x="633"/>
        <item x="1752"/>
        <item x="321"/>
        <item x="1702"/>
        <item x="636"/>
        <item x="1703"/>
        <item x="322"/>
        <item x="320"/>
        <item x="253"/>
        <item x="252"/>
        <item x="251"/>
        <item x="642"/>
        <item x="643"/>
        <item x="2240"/>
        <item x="641"/>
        <item x="319"/>
        <item x="638"/>
        <item x="637"/>
        <item x="255"/>
        <item x="639"/>
        <item x="644"/>
        <item x="256"/>
        <item x="257"/>
        <item x="318"/>
        <item x="317"/>
        <item x="314"/>
        <item x="645"/>
        <item x="2286"/>
        <item x="316"/>
        <item x="640"/>
        <item x="2288"/>
        <item x="254"/>
        <item x="1700"/>
        <item x="315"/>
        <item x="646"/>
        <item x="1698"/>
        <item x="1668"/>
        <item x="258"/>
        <item x="647"/>
        <item x="313"/>
        <item x="648"/>
        <item x="2317"/>
        <item x="649"/>
        <item x="2235"/>
        <item x="651"/>
        <item x="1677"/>
        <item x="302"/>
        <item x="1697"/>
        <item x="311"/>
        <item x="1672"/>
        <item x="300"/>
        <item x="1670"/>
        <item x="1671"/>
        <item x="650"/>
        <item x="652"/>
        <item x="1680"/>
        <item x="259"/>
        <item x="1681"/>
        <item x="297"/>
        <item x="312"/>
        <item x="299"/>
        <item x="1683"/>
        <item x="260"/>
        <item x="261"/>
        <item x="310"/>
        <item x="301"/>
        <item x="1688"/>
        <item x="269"/>
        <item x="303"/>
        <item x="1685"/>
        <item x="2312"/>
        <item x="653"/>
        <item x="307"/>
        <item x="309"/>
        <item x="296"/>
        <item x="298"/>
        <item x="1669"/>
        <item x="654"/>
        <item x="295"/>
        <item x="262"/>
        <item x="265"/>
        <item x="1673"/>
        <item x="264"/>
        <item x="289"/>
        <item x="1667"/>
        <item x="271"/>
        <item x="306"/>
        <item x="263"/>
        <item x="1684"/>
        <item x="1682"/>
        <item x="1686"/>
        <item x="305"/>
        <item x="304"/>
        <item x="292"/>
        <item x="291"/>
        <item x="294"/>
        <item x="656"/>
        <item x="268"/>
        <item x="655"/>
        <item x="308"/>
        <item x="1687"/>
        <item x="266"/>
        <item x="287"/>
        <item x="267"/>
        <item x="288"/>
        <item x="270"/>
        <item x="286"/>
        <item x="1678"/>
        <item x="281"/>
        <item x="279"/>
        <item x="284"/>
        <item x="273"/>
        <item x="290"/>
        <item x="293"/>
        <item x="285"/>
        <item x="274"/>
        <item x="272"/>
        <item x="280"/>
        <item x="283"/>
        <item x="282"/>
        <item x="657"/>
        <item x="1689"/>
        <item x="278"/>
        <item x="2236"/>
        <item x="1696"/>
        <item x="277"/>
        <item x="1694"/>
        <item x="1675"/>
        <item x="1679"/>
        <item x="663"/>
        <item x="1695"/>
        <item x="1674"/>
        <item x="276"/>
        <item x="661"/>
        <item x="275"/>
        <item x="660"/>
        <item x="658"/>
        <item x="662"/>
        <item x="659"/>
        <item x="1676"/>
        <item x="1693"/>
        <item x="1690"/>
        <item x="1692"/>
        <item x="1665"/>
        <item x="1666"/>
        <item x="665"/>
        <item x="666"/>
        <item x="664"/>
        <item x="672"/>
        <item x="678"/>
        <item x="676"/>
        <item x="1691"/>
        <item x="679"/>
        <item x="673"/>
        <item x="669"/>
        <item x="671"/>
        <item x="670"/>
        <item x="667"/>
        <item x="674"/>
        <item x="675"/>
        <item x="683"/>
        <item x="668"/>
        <item x="680"/>
        <item x="1659"/>
        <item x="677"/>
        <item x="681"/>
        <item x="682"/>
        <item x="691"/>
        <item x="694"/>
        <item x="692"/>
        <item x="693"/>
        <item x="690"/>
        <item x="684"/>
        <item x="1658"/>
        <item x="686"/>
        <item x="695"/>
        <item x="689"/>
        <item x="685"/>
        <item x="700"/>
        <item x="699"/>
        <item x="697"/>
        <item x="698"/>
        <item x="687"/>
        <item x="696"/>
        <item x="1660"/>
        <item x="2316"/>
        <item x="701"/>
        <item x="702"/>
        <item x="2239"/>
        <item x="703"/>
        <item x="2287"/>
        <item x="1657"/>
        <item x="1664"/>
        <item x="688"/>
        <item x="704"/>
        <item x="1661"/>
        <item x="705"/>
        <item x="707"/>
        <item x="708"/>
        <item x="706"/>
        <item x="710"/>
        <item x="709"/>
        <item x="711"/>
        <item x="1663"/>
        <item x="1662"/>
        <item x="2237"/>
        <item x="712"/>
        <item x="713"/>
        <item x="726"/>
        <item x="728"/>
        <item x="727"/>
        <item x="729"/>
        <item x="714"/>
        <item x="1656"/>
        <item x="715"/>
        <item x="730"/>
        <item x="724"/>
        <item x="723"/>
        <item x="722"/>
        <item x="2234"/>
        <item x="716"/>
        <item x="721"/>
        <item x="731"/>
        <item x="725"/>
        <item x="720"/>
        <item x="1655"/>
        <item x="719"/>
        <item x="718"/>
        <item x="2238"/>
        <item x="717"/>
        <item x="732"/>
        <item x="733"/>
        <item x="1653"/>
        <item x="1652"/>
        <item x="1654"/>
        <item x="2233"/>
        <item x="734"/>
        <item x="735"/>
        <item x="737"/>
        <item x="736"/>
        <item x="740"/>
        <item x="741"/>
        <item x="738"/>
        <item x="739"/>
        <item x="1649"/>
        <item x="742"/>
        <item x="2318"/>
        <item x="1651"/>
        <item x="2291"/>
        <item x="2290"/>
        <item x="743"/>
        <item x="1650"/>
        <item x="745"/>
        <item x="744"/>
        <item x="1648"/>
        <item x="2232"/>
        <item x="2323"/>
        <item x="752"/>
        <item x="746"/>
        <item x="753"/>
        <item x="747"/>
        <item x="2203"/>
        <item x="748"/>
        <item x="754"/>
        <item x="751"/>
        <item x="755"/>
        <item x="1647"/>
        <item x="756"/>
        <item x="750"/>
        <item x="757"/>
        <item x="749"/>
        <item x="758"/>
        <item x="759"/>
        <item x="760"/>
        <item x="762"/>
        <item x="765"/>
        <item x="764"/>
        <item x="763"/>
        <item x="1646"/>
        <item x="761"/>
        <item x="1611"/>
        <item x="766"/>
        <item x="767"/>
        <item x="768"/>
        <item x="1610"/>
        <item x="771"/>
        <item x="774"/>
        <item x="773"/>
        <item x="769"/>
        <item x="772"/>
        <item x="1609"/>
        <item x="770"/>
        <item x="1645"/>
        <item x="775"/>
        <item x="2231"/>
        <item x="1613"/>
        <item x="780"/>
        <item x="776"/>
        <item x="777"/>
        <item x="1644"/>
        <item x="1643"/>
        <item x="778"/>
        <item x="779"/>
        <item x="1608"/>
        <item x="1629"/>
        <item x="1612"/>
        <item x="781"/>
        <item x="785"/>
        <item x="784"/>
        <item x="783"/>
        <item x="782"/>
        <item x="1614"/>
        <item x="786"/>
        <item x="1631"/>
        <item x="1637"/>
        <item x="1630"/>
        <item x="1634"/>
        <item x="787"/>
        <item x="1615"/>
        <item x="788"/>
        <item x="789"/>
        <item x="1633"/>
        <item x="1638"/>
        <item x="791"/>
        <item x="792"/>
        <item x="790"/>
        <item x="810"/>
        <item x="799"/>
        <item x="804"/>
        <item x="794"/>
        <item x="1635"/>
        <item x="1639"/>
        <item x="1626"/>
        <item x="805"/>
        <item x="802"/>
        <item x="793"/>
        <item x="2310"/>
        <item x="811"/>
        <item x="801"/>
        <item x="795"/>
        <item x="806"/>
        <item x="800"/>
        <item x="1616"/>
        <item x="803"/>
        <item x="807"/>
        <item x="1628"/>
        <item x="809"/>
        <item x="1607"/>
        <item x="814"/>
        <item x="1632"/>
        <item x="796"/>
        <item x="798"/>
        <item x="2308"/>
        <item x="1606"/>
        <item x="815"/>
        <item x="817"/>
        <item x="816"/>
        <item x="797"/>
        <item x="808"/>
        <item x="1642"/>
        <item x="1605"/>
        <item x="818"/>
        <item x="813"/>
        <item x="812"/>
        <item x="1636"/>
        <item x="1604"/>
        <item x="1597"/>
        <item x="1624"/>
        <item x="1641"/>
        <item x="819"/>
        <item x="1625"/>
        <item x="824"/>
        <item x="821"/>
        <item x="820"/>
        <item x="825"/>
        <item x="1623"/>
        <item x="826"/>
        <item x="822"/>
        <item x="1603"/>
        <item x="834"/>
        <item x="1640"/>
        <item x="1622"/>
        <item x="823"/>
        <item x="835"/>
        <item x="1627"/>
        <item x="1617"/>
        <item x="1621"/>
        <item x="830"/>
        <item x="829"/>
        <item x="836"/>
        <item x="827"/>
        <item x="831"/>
        <item x="1601"/>
        <item x="828"/>
        <item x="1587"/>
        <item x="832"/>
        <item x="833"/>
        <item x="1598"/>
        <item x="2230"/>
        <item x="1619"/>
        <item x="837"/>
        <item x="1596"/>
        <item x="1620"/>
        <item x="1588"/>
        <item x="1600"/>
        <item x="1602"/>
        <item x="838"/>
        <item x="1618"/>
        <item x="1591"/>
        <item x="1599"/>
        <item x="1592"/>
        <item x="839"/>
        <item x="840"/>
        <item x="1595"/>
        <item x="2309"/>
        <item x="841"/>
        <item x="846"/>
        <item x="842"/>
        <item x="843"/>
        <item x="1594"/>
        <item x="844"/>
        <item x="847"/>
        <item x="845"/>
        <item x="1593"/>
        <item x="848"/>
        <item x="850"/>
        <item x="849"/>
        <item x="1589"/>
        <item x="1590"/>
        <item x="1580"/>
        <item x="1584"/>
        <item x="1586"/>
        <item x="1579"/>
        <item x="1585"/>
        <item x="851"/>
        <item x="852"/>
        <item x="855"/>
        <item x="856"/>
        <item x="853"/>
        <item x="854"/>
        <item x="857"/>
        <item x="1582"/>
        <item x="1583"/>
        <item x="859"/>
        <item x="1581"/>
        <item x="858"/>
        <item x="860"/>
        <item x="1563"/>
        <item x="1562"/>
        <item x="1561"/>
        <item x="1560"/>
        <item x="1520"/>
        <item x="1564"/>
        <item x="1578"/>
        <item x="1544"/>
        <item x="1551"/>
        <item x="1545"/>
        <item x="1547"/>
        <item x="1548"/>
        <item x="1550"/>
        <item x="1543"/>
        <item x="1542"/>
        <item x="861"/>
        <item x="862"/>
        <item x="2213"/>
        <item x="1565"/>
        <item x="1521"/>
        <item x="2210"/>
        <item x="1568"/>
        <item x="1546"/>
        <item x="1512"/>
        <item x="1553"/>
        <item x="1557"/>
        <item x="1511"/>
        <item x="1535"/>
        <item x="1558"/>
        <item x="2229"/>
        <item x="906"/>
        <item x="1510"/>
        <item x="1577"/>
        <item x="2228"/>
        <item x="1518"/>
        <item x="1519"/>
        <item x="1552"/>
        <item x="907"/>
        <item x="1559"/>
        <item x="863"/>
        <item x="2212"/>
        <item x="909"/>
        <item x="2211"/>
        <item x="1556"/>
        <item x="919"/>
        <item x="866"/>
        <item x="865"/>
        <item x="1524"/>
        <item x="864"/>
        <item x="1505"/>
        <item x="910"/>
        <item x="915"/>
        <item x="917"/>
        <item x="916"/>
        <item x="1576"/>
        <item x="1549"/>
        <item x="911"/>
        <item x="1554"/>
        <item x="1523"/>
        <item x="914"/>
        <item x="875"/>
        <item x="913"/>
        <item x="912"/>
        <item x="908"/>
        <item x="871"/>
        <item x="870"/>
        <item x="918"/>
        <item x="867"/>
        <item x="869"/>
        <item x="868"/>
        <item x="1536"/>
        <item x="1533"/>
        <item x="1517"/>
        <item x="874"/>
        <item x="1567"/>
        <item x="1514"/>
        <item x="876"/>
        <item x="1522"/>
        <item x="872"/>
        <item x="873"/>
        <item x="1532"/>
        <item x="1566"/>
        <item x="1513"/>
        <item x="1534"/>
        <item x="877"/>
        <item x="1506"/>
        <item x="1504"/>
        <item x="1516"/>
        <item x="920"/>
        <item x="904"/>
        <item x="1569"/>
        <item x="905"/>
        <item x="1555"/>
        <item x="903"/>
        <item x="1508"/>
        <item x="1541"/>
        <item x="878"/>
        <item x="1507"/>
        <item x="1503"/>
        <item x="1515"/>
        <item x="1573"/>
        <item x="1570"/>
        <item x="1527"/>
        <item x="938"/>
        <item x="1574"/>
        <item x="1509"/>
        <item x="1537"/>
        <item x="898"/>
        <item x="939"/>
        <item x="928"/>
        <item x="921"/>
        <item x="895"/>
        <item x="1540"/>
        <item x="940"/>
        <item x="896"/>
        <item x="897"/>
        <item x="1572"/>
        <item x="880"/>
        <item x="879"/>
        <item x="1492"/>
        <item x="881"/>
        <item x="1490"/>
        <item x="1528"/>
        <item x="927"/>
        <item x="902"/>
        <item x="1525"/>
        <item x="901"/>
        <item x="900"/>
        <item x="930"/>
        <item x="899"/>
        <item x="1571"/>
        <item x="922"/>
        <item x="936"/>
        <item x="935"/>
        <item x="894"/>
        <item x="934"/>
        <item x="933"/>
        <item x="2227"/>
        <item x="893"/>
        <item x="937"/>
        <item x="926"/>
        <item x="925"/>
        <item x="883"/>
        <item x="923"/>
        <item x="924"/>
        <item x="1491"/>
        <item x="882"/>
        <item x="929"/>
        <item x="885"/>
        <item x="884"/>
        <item x="886"/>
        <item x="1493"/>
        <item x="888"/>
        <item x="1438"/>
        <item x="932"/>
        <item x="887"/>
        <item x="1441"/>
        <item x="943"/>
        <item x="941"/>
        <item x="942"/>
        <item x="1444"/>
        <item x="892"/>
        <item x="1442"/>
        <item x="1496"/>
        <item x="931"/>
        <item x="2214"/>
        <item x="1440"/>
        <item x="1439"/>
        <item x="1443"/>
        <item x="1526"/>
        <item x="1475"/>
        <item x="890"/>
        <item x="1575"/>
        <item x="889"/>
        <item x="1474"/>
        <item x="1476"/>
        <item x="1497"/>
        <item x="1498"/>
        <item x="1531"/>
        <item x="1494"/>
        <item x="891"/>
        <item x="1530"/>
        <item x="1436"/>
        <item x="1529"/>
        <item x="1538"/>
        <item x="1437"/>
        <item x="1539"/>
        <item x="1446"/>
        <item x="2289"/>
        <item x="1489"/>
        <item x="1473"/>
        <item x="1495"/>
        <item x="1502"/>
        <item x="2204"/>
        <item x="1499"/>
        <item x="1433"/>
        <item x="1447"/>
        <item x="1488"/>
        <item x="1477"/>
        <item x="1434"/>
        <item x="2221"/>
        <item x="1435"/>
        <item x="1445"/>
        <item x="1429"/>
        <item x="1485"/>
        <item x="1486"/>
        <item x="1472"/>
        <item x="1487"/>
        <item x="1471"/>
        <item x="947"/>
        <item x="1431"/>
        <item x="1500"/>
        <item x="1501"/>
        <item x="1426"/>
        <item x="946"/>
        <item x="1427"/>
        <item x="1481"/>
        <item x="944"/>
        <item x="1478"/>
        <item x="945"/>
        <item x="1428"/>
        <item x="1432"/>
        <item x="1482"/>
        <item x="1448"/>
        <item x="1484"/>
        <item x="1457"/>
        <item x="1425"/>
        <item x="1455"/>
        <item x="1430"/>
        <item x="1483"/>
        <item x="1456"/>
        <item x="1422"/>
        <item x="1479"/>
        <item x="950"/>
        <item x="949"/>
        <item x="1454"/>
        <item x="1458"/>
        <item x="1480"/>
        <item x="2205"/>
        <item x="951"/>
        <item x="958"/>
        <item x="960"/>
        <item x="959"/>
        <item x="1424"/>
        <item x="1463"/>
        <item x="952"/>
        <item x="954"/>
        <item x="961"/>
        <item x="955"/>
        <item x="953"/>
        <item x="1470"/>
        <item x="957"/>
        <item x="956"/>
        <item x="964"/>
        <item x="1452"/>
        <item x="965"/>
        <item x="948"/>
        <item x="966"/>
        <item x="1451"/>
        <item x="2320"/>
        <item x="1469"/>
        <item x="963"/>
        <item x="1460"/>
        <item x="962"/>
        <item x="1459"/>
        <item x="1406"/>
        <item x="1453"/>
        <item x="1449"/>
        <item x="1464"/>
        <item x="1450"/>
        <item x="1421"/>
        <item x="974"/>
        <item x="1462"/>
        <item x="967"/>
        <item x="978"/>
        <item x="1461"/>
        <item x="981"/>
        <item x="987"/>
        <item x="986"/>
        <item x="1423"/>
        <item x="984"/>
        <item x="983"/>
        <item x="979"/>
        <item x="977"/>
        <item x="985"/>
        <item x="1465"/>
        <item x="976"/>
        <item x="982"/>
        <item x="968"/>
        <item x="975"/>
        <item x="980"/>
        <item x="1468"/>
        <item x="1419"/>
        <item x="1466"/>
        <item x="1407"/>
        <item x="1408"/>
        <item x="971"/>
        <item x="972"/>
        <item x="1418"/>
        <item x="1417"/>
        <item x="1401"/>
        <item x="1404"/>
        <item x="1420"/>
        <item x="973"/>
        <item x="2217"/>
        <item x="1403"/>
        <item x="1405"/>
        <item x="1402"/>
        <item x="1412"/>
        <item x="1409"/>
        <item x="969"/>
        <item x="1413"/>
        <item x="1467"/>
        <item x="1411"/>
        <item x="1410"/>
        <item x="1399"/>
        <item x="2216"/>
        <item x="2209"/>
        <item x="1398"/>
        <item x="994"/>
        <item x="995"/>
        <item x="993"/>
        <item x="1400"/>
        <item x="970"/>
        <item x="996"/>
        <item x="1416"/>
        <item x="1414"/>
        <item x="992"/>
        <item x="1415"/>
        <item x="991"/>
        <item x="990"/>
        <item x="989"/>
        <item x="1393"/>
        <item x="988"/>
        <item x="2206"/>
        <item x="1392"/>
        <item x="2222"/>
        <item x="1397"/>
        <item x="997"/>
        <item x="1004"/>
        <item x="1005"/>
        <item x="1003"/>
        <item x="1000"/>
        <item x="1001"/>
        <item x="1002"/>
        <item x="1008"/>
        <item x="1345"/>
        <item x="1394"/>
        <item x="1009"/>
        <item x="1007"/>
        <item x="1006"/>
        <item x="1377"/>
        <item x="1346"/>
        <item x="999"/>
        <item x="998"/>
        <item x="1391"/>
        <item x="1378"/>
        <item x="1344"/>
        <item x="1379"/>
        <item x="1375"/>
        <item x="1347"/>
        <item x="1350"/>
        <item x="1396"/>
        <item x="1349"/>
        <item x="1348"/>
        <item x="1388"/>
        <item x="1376"/>
        <item x="1389"/>
        <item x="1387"/>
        <item x="1386"/>
        <item x="1385"/>
        <item x="1016"/>
        <item x="1380"/>
        <item x="1013"/>
        <item x="1010"/>
        <item x="1015"/>
        <item x="1012"/>
        <item x="1014"/>
        <item x="1011"/>
        <item x="2215"/>
        <item x="1390"/>
        <item x="1382"/>
        <item x="1019"/>
        <item x="1395"/>
        <item x="1374"/>
        <item x="1018"/>
        <item x="1383"/>
        <item x="1384"/>
        <item x="1381"/>
        <item x="1017"/>
        <item x="1343"/>
        <item x="1184"/>
        <item x="1367"/>
        <item x="1185"/>
        <item x="1186"/>
        <item x="1183"/>
        <item x="1357"/>
        <item x="1342"/>
        <item x="1198"/>
        <item x="1238"/>
        <item x="1024"/>
        <item x="1043"/>
        <item x="1022"/>
        <item x="1023"/>
        <item x="1241"/>
        <item x="1352"/>
        <item x="1239"/>
        <item x="1368"/>
        <item x="1366"/>
        <item x="1353"/>
        <item x="1365"/>
        <item x="1021"/>
        <item x="1351"/>
        <item x="1373"/>
        <item x="1025"/>
        <item x="1237"/>
        <item x="1235"/>
        <item x="1182"/>
        <item x="1240"/>
        <item x="1236"/>
        <item x="1197"/>
        <item x="1369"/>
        <item x="1020"/>
        <item x="1234"/>
        <item x="1042"/>
        <item x="1340"/>
        <item x="1040"/>
        <item x="1196"/>
        <item x="1041"/>
        <item x="1355"/>
        <item x="2303"/>
        <item x="1268"/>
        <item x="1269"/>
        <item x="1358"/>
        <item x="1039"/>
        <item x="1195"/>
        <item x="1341"/>
        <item x="1204"/>
        <item x="1054"/>
        <item x="1044"/>
        <item x="1053"/>
        <item x="1045"/>
        <item x="1046"/>
        <item x="1055"/>
        <item x="1356"/>
        <item x="1047"/>
        <item x="1354"/>
        <item x="1038"/>
        <item x="1201"/>
        <item x="1199"/>
        <item x="1242"/>
        <item x="1048"/>
        <item x="1049"/>
        <item x="1050"/>
        <item x="1052"/>
        <item x="1202"/>
        <item x="1051"/>
        <item x="1200"/>
        <item x="1267"/>
        <item x="1188"/>
        <item x="1233"/>
        <item x="1191"/>
        <item x="1190"/>
        <item x="1037"/>
        <item x="1266"/>
        <item x="1270"/>
        <item x="1189"/>
        <item x="1265"/>
        <item x="1187"/>
        <item x="1359"/>
        <item x="1181"/>
        <item x="1030"/>
        <item x="1264"/>
        <item x="2220"/>
        <item x="1203"/>
        <item x="1028"/>
        <item x="1029"/>
        <item x="1175"/>
        <item x="1174"/>
        <item x="1372"/>
        <item x="1027"/>
        <item x="1177"/>
        <item x="1173"/>
        <item x="1178"/>
        <item x="1026"/>
        <item x="1058"/>
        <item x="1172"/>
        <item x="1179"/>
        <item x="1370"/>
        <item x="1142"/>
        <item x="1057"/>
        <item x="1180"/>
        <item x="1271"/>
        <item x="1272"/>
        <item x="1143"/>
        <item x="1273"/>
        <item x="1371"/>
        <item x="1144"/>
        <item x="1141"/>
        <item x="1146"/>
        <item x="1171"/>
        <item x="1140"/>
        <item x="1036"/>
        <item x="1364"/>
        <item x="1033"/>
        <item x="1192"/>
        <item x="1031"/>
        <item x="1193"/>
        <item x="1176"/>
        <item x="1145"/>
        <item x="1194"/>
        <item x="1360"/>
        <item x="1034"/>
        <item x="1035"/>
        <item x="1056"/>
        <item x="1032"/>
        <item x="1133"/>
        <item x="1230"/>
        <item x="1339"/>
        <item x="1208"/>
        <item x="1229"/>
        <item x="1274"/>
        <item x="1362"/>
        <item x="1361"/>
        <item x="1278"/>
        <item x="1280"/>
        <item x="2219"/>
        <item x="1096"/>
        <item x="1231"/>
        <item x="1281"/>
        <item x="1095"/>
        <item x="1363"/>
        <item x="1059"/>
        <item x="1228"/>
        <item x="1131"/>
        <item x="1132"/>
        <item x="1206"/>
        <item x="1275"/>
        <item x="1212"/>
        <item x="1279"/>
        <item x="1207"/>
        <item x="1261"/>
        <item x="1291"/>
        <item x="1125"/>
        <item x="1139"/>
        <item x="1232"/>
        <item x="1209"/>
        <item x="1254"/>
        <item x="1072"/>
        <item x="1211"/>
        <item x="1070"/>
        <item x="1080"/>
        <item x="1213"/>
        <item x="1060"/>
        <item x="1071"/>
        <item x="1138"/>
        <item x="1253"/>
        <item x="1226"/>
        <item x="1256"/>
        <item x="1074"/>
        <item x="1075"/>
        <item x="1227"/>
        <item x="1255"/>
        <item x="1069"/>
        <item x="1337"/>
        <item x="1259"/>
        <item x="1263"/>
        <item x="1073"/>
        <item x="1210"/>
        <item x="1336"/>
        <item x="1251"/>
        <item x="1079"/>
        <item x="1276"/>
        <item x="1076"/>
        <item x="1277"/>
        <item x="1225"/>
        <item x="1150"/>
        <item x="1252"/>
        <item x="1148"/>
        <item x="1124"/>
        <item x="1094"/>
        <item x="1078"/>
        <item x="1147"/>
        <item x="1260"/>
        <item x="1120"/>
        <item x="1168"/>
        <item x="1093"/>
        <item x="1338"/>
        <item x="1123"/>
        <item x="1088"/>
        <item x="1130"/>
        <item x="1262"/>
        <item x="1247"/>
        <item x="1089"/>
        <item x="1149"/>
        <item x="1068"/>
        <item x="1170"/>
        <item x="1293"/>
        <item x="1081"/>
        <item x="1243"/>
        <item x="1121"/>
        <item x="1257"/>
        <item x="1250"/>
        <item x="1090"/>
        <item x="1294"/>
        <item x="1169"/>
        <item x="1292"/>
        <item x="1335"/>
        <item x="1091"/>
        <item x="1127"/>
        <item x="1128"/>
        <item x="1066"/>
        <item x="1067"/>
        <item x="1119"/>
        <item x="1129"/>
        <item x="1151"/>
        <item x="1063"/>
        <item x="1062"/>
        <item x="1244"/>
        <item x="1248"/>
        <item x="1118"/>
        <item x="1064"/>
        <item x="1065"/>
        <item x="1122"/>
        <item x="1077"/>
        <item x="1087"/>
        <item x="1116"/>
        <item x="1126"/>
        <item x="1117"/>
        <item x="1092"/>
        <item x="1215"/>
        <item x="1290"/>
        <item x="1061"/>
        <item x="1245"/>
        <item x="1214"/>
        <item x="1221"/>
        <item x="1249"/>
        <item x="1218"/>
        <item x="1137"/>
        <item x="1296"/>
        <item x="1205"/>
        <item x="1167"/>
        <item x="1217"/>
        <item x="1106"/>
        <item x="1107"/>
        <item x="2218"/>
        <item x="1115"/>
        <item x="1102"/>
        <item x="1103"/>
        <item x="1216"/>
        <item x="1220"/>
        <item x="1219"/>
        <item x="1100"/>
        <item x="1334"/>
        <item x="1084"/>
        <item x="1085"/>
        <item x="1083"/>
        <item x="1101"/>
        <item x="1082"/>
        <item x="1086"/>
        <item x="1224"/>
        <item x="1114"/>
        <item x="1162"/>
        <item x="1258"/>
        <item x="1246"/>
        <item x="1222"/>
        <item x="1164"/>
        <item x="1099"/>
        <item x="2207"/>
        <item x="1097"/>
        <item x="1223"/>
        <item x="1161"/>
        <item x="1165"/>
        <item x="1105"/>
        <item x="1108"/>
        <item x="1109"/>
        <item x="1104"/>
        <item x="1110"/>
        <item x="1098"/>
        <item x="1166"/>
        <item x="1163"/>
        <item x="1288"/>
        <item x="1136"/>
        <item x="1158"/>
        <item x="1286"/>
        <item x="1287"/>
        <item x="1159"/>
        <item x="1289"/>
        <item x="1157"/>
        <item x="1111"/>
        <item x="1160"/>
        <item x="1156"/>
        <item x="1285"/>
        <item x="1284"/>
        <item x="1112"/>
        <item x="1295"/>
        <item x="1135"/>
        <item x="2223"/>
        <item x="1333"/>
        <item x="1313"/>
        <item x="1113"/>
        <item x="1322"/>
        <item x="1134"/>
        <item x="1332"/>
        <item x="1282"/>
        <item x="1155"/>
        <item x="1331"/>
        <item x="1297"/>
        <item x="1298"/>
        <item x="1153"/>
        <item x="1329"/>
        <item x="1152"/>
        <item x="1330"/>
        <item x="1314"/>
        <item x="1283"/>
        <item x="1154"/>
        <item x="1320"/>
        <item x="1299"/>
        <item x="1316"/>
        <item x="1321"/>
        <item x="1300"/>
        <item x="1326"/>
        <item x="1315"/>
        <item x="1301"/>
        <item x="1319"/>
        <item x="1312"/>
        <item x="1325"/>
        <item x="1324"/>
        <item x="1323"/>
        <item x="1327"/>
        <item x="1317"/>
        <item x="1311"/>
        <item x="1318"/>
        <item x="1328"/>
        <item x="1302"/>
        <item x="2329"/>
        <item x="1310"/>
        <item x="1303"/>
        <item x="1305"/>
        <item x="1304"/>
        <item x="1306"/>
        <item x="1307"/>
        <item x="2225"/>
        <item x="1309"/>
        <item x="1308"/>
        <item x="2224"/>
        <item x="2226"/>
        <item x="2319"/>
        <item x="2208"/>
        <item x="2322"/>
        <item x="2321"/>
        <item x="2294"/>
        <item x="2324"/>
        <item x="2293"/>
        <item x="2295"/>
        <item x="2326"/>
        <item x="2325"/>
        <item x="2299"/>
        <item x="2300"/>
        <item x="2330"/>
        <item x="2301"/>
        <item x="2302"/>
        <item x="2298"/>
        <item x="2297"/>
        <item x="2296"/>
        <item x="2334"/>
        <item t="default"/>
      </items>
    </pivotField>
    <pivotField showAll="0">
      <items count="2336">
        <item x="2296"/>
        <item x="2297"/>
        <item x="2295"/>
        <item x="2254"/>
        <item x="2293"/>
        <item x="2294"/>
        <item x="2291"/>
        <item x="2292"/>
        <item x="2253"/>
        <item x="2252"/>
        <item x="2289"/>
        <item x="2275"/>
        <item x="2262"/>
        <item x="2290"/>
        <item x="2303"/>
        <item x="2259"/>
        <item x="2260"/>
        <item x="2258"/>
        <item x="2263"/>
        <item x="2264"/>
        <item x="2273"/>
        <item x="2274"/>
        <item x="2265"/>
        <item x="2257"/>
        <item x="2255"/>
        <item x="2256"/>
        <item x="2261"/>
        <item x="2267"/>
        <item x="2266"/>
        <item x="2269"/>
        <item x="2288"/>
        <item x="2268"/>
        <item x="2301"/>
        <item x="2302"/>
        <item x="2300"/>
        <item x="2299"/>
        <item x="2270"/>
        <item x="2298"/>
        <item x="2271"/>
        <item x="2272"/>
        <item x="2287"/>
        <item x="2286"/>
        <item x="2247"/>
        <item x="2251"/>
        <item x="2250"/>
        <item x="2238"/>
        <item x="2239"/>
        <item x="2248"/>
        <item x="2249"/>
        <item x="2284"/>
        <item x="2285"/>
        <item x="2246"/>
        <item x="2243"/>
        <item x="2244"/>
        <item x="2283"/>
        <item x="2280"/>
        <item x="2281"/>
        <item x="2236"/>
        <item x="2245"/>
        <item x="2282"/>
        <item x="2242"/>
        <item x="2241"/>
        <item x="2235"/>
        <item x="2237"/>
        <item x="2240"/>
        <item x="2234"/>
        <item x="2233"/>
        <item x="2279"/>
        <item x="2232"/>
        <item x="2278"/>
        <item x="2276"/>
        <item x="2231"/>
        <item x="2277"/>
        <item x="2229"/>
        <item x="2228"/>
        <item x="2230"/>
        <item x="2227"/>
        <item x="2145"/>
        <item x="2144"/>
        <item x="2143"/>
        <item x="2138"/>
        <item x="2139"/>
        <item x="2142"/>
        <item x="2224"/>
        <item x="2225"/>
        <item x="2141"/>
        <item x="2136"/>
        <item x="2137"/>
        <item x="2140"/>
        <item x="2146"/>
        <item x="2021"/>
        <item x="1914"/>
        <item x="2132"/>
        <item x="2133"/>
        <item x="2226"/>
        <item x="2134"/>
        <item x="2135"/>
        <item x="1915"/>
        <item x="2022"/>
        <item x="2147"/>
        <item x="1912"/>
        <item x="1910"/>
        <item x="1749"/>
        <item x="1913"/>
        <item x="1743"/>
        <item x="1923"/>
        <item x="1747"/>
        <item x="1911"/>
        <item x="1916"/>
        <item x="1748"/>
        <item x="1752"/>
        <item x="1934"/>
        <item x="2067"/>
        <item x="1751"/>
        <item x="1742"/>
        <item x="1917"/>
        <item x="1744"/>
        <item x="1745"/>
        <item x="2223"/>
        <item x="1933"/>
        <item x="1918"/>
        <item x="1746"/>
        <item x="1935"/>
        <item x="1940"/>
        <item x="1921"/>
        <item x="1750"/>
        <item x="1919"/>
        <item x="1741"/>
        <item x="2023"/>
        <item x="1920"/>
        <item x="1922"/>
        <item x="1898"/>
        <item x="1908"/>
        <item x="1740"/>
        <item x="1897"/>
        <item x="1735"/>
        <item x="1947"/>
        <item x="1937"/>
        <item x="1909"/>
        <item x="2024"/>
        <item x="1946"/>
        <item x="1758"/>
        <item x="1899"/>
        <item x="1951"/>
        <item x="1948"/>
        <item x="1739"/>
        <item x="2220"/>
        <item x="1936"/>
        <item x="1724"/>
        <item x="1939"/>
        <item x="2131"/>
        <item x="1901"/>
        <item x="1736"/>
        <item x="1924"/>
        <item x="1900"/>
        <item x="2015"/>
        <item x="1757"/>
        <item x="1950"/>
        <item x="1753"/>
        <item x="1725"/>
        <item x="1930"/>
        <item x="1761"/>
        <item x="1754"/>
        <item x="1949"/>
        <item x="2018"/>
        <item x="1938"/>
        <item x="1926"/>
        <item x="1902"/>
        <item x="1756"/>
        <item x="1925"/>
        <item x="1755"/>
        <item x="2019"/>
        <item x="1903"/>
        <item x="2066"/>
        <item x="2017"/>
        <item x="1723"/>
        <item x="1760"/>
        <item x="1759"/>
        <item x="2057"/>
        <item x="2065"/>
        <item x="1907"/>
        <item x="2016"/>
        <item x="2014"/>
        <item x="2052"/>
        <item x="1738"/>
        <item x="2013"/>
        <item x="2050"/>
        <item x="1932"/>
        <item x="1905"/>
        <item x="2012"/>
        <item x="1904"/>
        <item x="2058"/>
        <item x="1931"/>
        <item x="1906"/>
        <item x="1737"/>
        <item x="2001"/>
        <item x="1733"/>
        <item x="1734"/>
        <item x="2222"/>
        <item x="1952"/>
        <item x="2000"/>
        <item x="1696"/>
        <item x="1999"/>
        <item x="1896"/>
        <item x="1954"/>
        <item x="1762"/>
        <item x="1998"/>
        <item x="2051"/>
        <item x="1732"/>
        <item x="2011"/>
        <item x="2010"/>
        <item x="1895"/>
        <item x="1929"/>
        <item x="2009"/>
        <item x="1894"/>
        <item x="1992"/>
        <item x="2020"/>
        <item x="1944"/>
        <item x="2055"/>
        <item x="1731"/>
        <item x="2062"/>
        <item x="2053"/>
        <item x="2054"/>
        <item x="1943"/>
        <item x="1726"/>
        <item x="1991"/>
        <item x="1728"/>
        <item x="1729"/>
        <item x="2007"/>
        <item x="1981"/>
        <item x="2218"/>
        <item x="2008"/>
        <item x="2060"/>
        <item x="1996"/>
        <item x="2219"/>
        <item x="1995"/>
        <item x="1945"/>
        <item x="2056"/>
        <item x="1730"/>
        <item x="2061"/>
        <item x="2059"/>
        <item x="1997"/>
        <item x="2130"/>
        <item x="1980"/>
        <item x="1700"/>
        <item x="1763"/>
        <item x="1695"/>
        <item x="1941"/>
        <item x="2064"/>
        <item x="2063"/>
        <item x="2049"/>
        <item x="1727"/>
        <item x="1766"/>
        <item x="1927"/>
        <item x="1942"/>
        <item x="1767"/>
        <item x="1765"/>
        <item x="2221"/>
        <item x="1764"/>
        <item x="1993"/>
        <item x="1990"/>
        <item x="0"/>
        <item x="2"/>
        <item x="1994"/>
        <item x="1928"/>
        <item x="1953"/>
        <item x="1"/>
        <item x="1978"/>
        <item x="7"/>
        <item x="6"/>
        <item x="5"/>
        <item x="1701"/>
        <item x="1702"/>
        <item x="2048"/>
        <item x="8"/>
        <item x="1779"/>
        <item x="4"/>
        <item x="3"/>
        <item x="2047"/>
        <item x="1703"/>
        <item x="1777"/>
        <item x="1955"/>
        <item x="1776"/>
        <item x="1972"/>
        <item x="1956"/>
        <item x="2002"/>
        <item x="1983"/>
        <item x="2005"/>
        <item x="1778"/>
        <item x="2004"/>
        <item x="9"/>
        <item x="1989"/>
        <item x="1890"/>
        <item x="1984"/>
        <item x="1893"/>
        <item x="2003"/>
        <item x="2006"/>
        <item x="1892"/>
        <item x="1985"/>
        <item x="1713"/>
        <item x="1716"/>
        <item x="1986"/>
        <item x="1775"/>
        <item x="1891"/>
        <item x="1715"/>
        <item x="2070"/>
        <item x="1714"/>
        <item x="2081"/>
        <item x="11"/>
        <item x="1694"/>
        <item x="10"/>
        <item x="1977"/>
        <item x="1987"/>
        <item x="2043"/>
        <item x="2038"/>
        <item x="2042"/>
        <item x="1988"/>
        <item x="2037"/>
        <item x="1976"/>
        <item x="2044"/>
        <item x="1982"/>
        <item x="1974"/>
        <item x="1975"/>
        <item x="2073"/>
        <item x="1790"/>
        <item x="1718"/>
        <item x="1717"/>
        <item x="2041"/>
        <item x="1722"/>
        <item x="2039"/>
        <item x="12"/>
        <item x="1721"/>
        <item x="1720"/>
        <item x="1719"/>
        <item x="2068"/>
        <item x="1786"/>
        <item x="1788"/>
        <item x="1789"/>
        <item x="1711"/>
        <item x="1979"/>
        <item x="1888"/>
        <item x="1787"/>
        <item x="1791"/>
        <item x="2040"/>
        <item x="1781"/>
        <item x="2082"/>
        <item x="13"/>
        <item x="2032"/>
        <item x="2045"/>
        <item x="14"/>
        <item x="2116"/>
        <item x="1971"/>
        <item x="1782"/>
        <item x="2046"/>
        <item x="2033"/>
        <item x="1707"/>
        <item x="1712"/>
        <item x="15"/>
        <item x="1783"/>
        <item x="1889"/>
        <item x="2115"/>
        <item x="2208"/>
        <item x="2072"/>
        <item x="2074"/>
        <item x="2034"/>
        <item x="2119"/>
        <item x="1785"/>
        <item x="1640"/>
        <item x="1706"/>
        <item x="2117"/>
        <item x="1973"/>
        <item x="2069"/>
        <item x="1784"/>
        <item x="1887"/>
        <item x="2118"/>
        <item x="1704"/>
        <item x="1961"/>
        <item x="1859"/>
        <item x="1960"/>
        <item x="1860"/>
        <item x="1705"/>
        <item x="1708"/>
        <item x="19"/>
        <item x="16"/>
        <item x="2207"/>
        <item x="2030"/>
        <item x="2127"/>
        <item x="2071"/>
        <item x="17"/>
        <item x="1641"/>
        <item x="2031"/>
        <item x="18"/>
        <item x="2217"/>
        <item x="1875"/>
        <item x="2075"/>
        <item x="1874"/>
        <item x="1885"/>
        <item x="2128"/>
        <item x="1886"/>
        <item x="1856"/>
        <item x="1858"/>
        <item x="1958"/>
        <item x="1862"/>
        <item x="2216"/>
        <item x="1710"/>
        <item x="1639"/>
        <item x="1857"/>
        <item x="1697"/>
        <item x="2129"/>
        <item x="2206"/>
        <item x="1709"/>
        <item x="2029"/>
        <item x="2126"/>
        <item x="1638"/>
        <item x="1861"/>
        <item x="1959"/>
        <item x="1691"/>
        <item x="2028"/>
        <item x="1962"/>
        <item x="1699"/>
        <item x="2121"/>
        <item x="1957"/>
        <item x="1698"/>
        <item x="1882"/>
        <item x="1642"/>
        <item x="20"/>
        <item x="1970"/>
        <item x="1884"/>
        <item x="1794"/>
        <item x="1883"/>
        <item x="2036"/>
        <item x="1690"/>
        <item x="2120"/>
        <item x="2078"/>
        <item x="2080"/>
        <item x="2122"/>
        <item x="1855"/>
        <item x="1692"/>
        <item x="2077"/>
        <item x="2076"/>
        <item x="1963"/>
        <item x="22"/>
        <item x="1693"/>
        <item x="21"/>
        <item x="1969"/>
        <item x="2079"/>
        <item x="1769"/>
        <item x="1848"/>
        <item x="1863"/>
        <item x="25"/>
        <item x="26"/>
        <item x="1964"/>
        <item x="1873"/>
        <item x="1865"/>
        <item x="1966"/>
        <item x="2035"/>
        <item x="1871"/>
        <item x="1866"/>
        <item x="1872"/>
        <item x="1967"/>
        <item x="1864"/>
        <item x="23"/>
        <item x="1876"/>
        <item x="1846"/>
        <item x="1881"/>
        <item x="1768"/>
        <item x="1643"/>
        <item x="1880"/>
        <item x="2025"/>
        <item x="1965"/>
        <item x="1968"/>
        <item x="24"/>
        <item x="1877"/>
        <item x="1847"/>
        <item x="1851"/>
        <item x="1878"/>
        <item x="1879"/>
        <item x="1845"/>
        <item x="1844"/>
        <item x="28"/>
        <item x="29"/>
        <item x="1850"/>
        <item x="2123"/>
        <item x="2214"/>
        <item x="35"/>
        <item x="30"/>
        <item x="27"/>
        <item x="34"/>
        <item x="32"/>
        <item x="1868"/>
        <item x="33"/>
        <item x="1849"/>
        <item x="2125"/>
        <item x="1840"/>
        <item x="1839"/>
        <item x="1843"/>
        <item x="2026"/>
        <item x="2027"/>
        <item x="31"/>
        <item x="2124"/>
        <item x="1867"/>
        <item x="1838"/>
        <item x="1830"/>
        <item x="2114"/>
        <item x="36"/>
        <item x="1829"/>
        <item x="1842"/>
        <item x="1841"/>
        <item x="1869"/>
        <item x="1870"/>
        <item x="1831"/>
        <item x="1647"/>
        <item x="2215"/>
        <item x="1832"/>
        <item x="37"/>
        <item x="1678"/>
        <item x="1833"/>
        <item x="1628"/>
        <item x="1835"/>
        <item x="1644"/>
        <item x="1774"/>
        <item x="1836"/>
        <item x="41"/>
        <item x="1834"/>
        <item x="1646"/>
        <item x="1629"/>
        <item x="1679"/>
        <item x="50"/>
        <item x="2112"/>
        <item x="1627"/>
        <item x="1780"/>
        <item x="1637"/>
        <item x="1853"/>
        <item x="1648"/>
        <item x="1673"/>
        <item x="1852"/>
        <item x="1645"/>
        <item x="49"/>
        <item x="1828"/>
        <item x="1630"/>
        <item x="40"/>
        <item x="1687"/>
        <item x="2111"/>
        <item x="1837"/>
        <item x="1685"/>
        <item x="1631"/>
        <item x="1688"/>
        <item x="1682"/>
        <item x="1632"/>
        <item x="48"/>
        <item x="1636"/>
        <item x="1683"/>
        <item x="39"/>
        <item x="38"/>
        <item x="1814"/>
        <item x="1820"/>
        <item x="1633"/>
        <item x="1854"/>
        <item x="51"/>
        <item x="2213"/>
        <item x="1827"/>
        <item x="1812"/>
        <item x="1824"/>
        <item x="2209"/>
        <item x="42"/>
        <item x="1686"/>
        <item x="43"/>
        <item x="47"/>
        <item x="1689"/>
        <item x="2089"/>
        <item x="1813"/>
        <item x="2211"/>
        <item x="53"/>
        <item x="1819"/>
        <item x="1825"/>
        <item x="1818"/>
        <item x="2148"/>
        <item x="1793"/>
        <item x="1684"/>
        <item x="2212"/>
        <item x="1823"/>
        <item x="44"/>
        <item x="1681"/>
        <item x="52"/>
        <item x="1680"/>
        <item x="1649"/>
        <item x="2210"/>
        <item x="46"/>
        <item x="1817"/>
        <item x="1807"/>
        <item x="1821"/>
        <item x="1822"/>
        <item x="177"/>
        <item x="1816"/>
        <item x="1650"/>
        <item x="176"/>
        <item x="45"/>
        <item x="1651"/>
        <item x="1792"/>
        <item x="1675"/>
        <item x="1674"/>
        <item x="1803"/>
        <item x="1808"/>
        <item x="2110"/>
        <item x="1826"/>
        <item x="54"/>
        <item x="1809"/>
        <item x="1677"/>
        <item x="1617"/>
        <item x="1811"/>
        <item x="2113"/>
        <item x="1634"/>
        <item x="175"/>
        <item x="2203"/>
        <item x="1676"/>
        <item x="2090"/>
        <item x="260"/>
        <item x="1804"/>
        <item x="1806"/>
        <item x="1815"/>
        <item x="2149"/>
        <item x="179"/>
        <item x="268"/>
        <item x="1805"/>
        <item x="174"/>
        <item x="267"/>
        <item x="259"/>
        <item x="178"/>
        <item x="1660"/>
        <item x="1810"/>
        <item x="1618"/>
        <item x="244"/>
        <item x="266"/>
        <item x="261"/>
        <item x="254"/>
        <item x="265"/>
        <item x="1672"/>
        <item x="55"/>
        <item x="258"/>
        <item x="183"/>
        <item x="57"/>
        <item x="264"/>
        <item x="257"/>
        <item x="1671"/>
        <item x="1670"/>
        <item x="241"/>
        <item x="243"/>
        <item x="182"/>
        <item x="240"/>
        <item x="263"/>
        <item x="56"/>
        <item x="256"/>
        <item x="2088"/>
        <item x="173"/>
        <item x="172"/>
        <item x="1619"/>
        <item x="2107"/>
        <item x="1795"/>
        <item x="181"/>
        <item x="253"/>
        <item x="1802"/>
        <item x="1652"/>
        <item x="270"/>
        <item x="239"/>
        <item x="1620"/>
        <item x="1653"/>
        <item x="262"/>
        <item x="255"/>
        <item x="1656"/>
        <item x="171"/>
        <item x="1655"/>
        <item x="2099"/>
        <item x="2104"/>
        <item x="2202"/>
        <item x="242"/>
        <item x="170"/>
        <item x="1801"/>
        <item x="180"/>
        <item x="238"/>
        <item x="169"/>
        <item x="1654"/>
        <item x="2087"/>
        <item x="245"/>
        <item x="252"/>
        <item x="269"/>
        <item x="2204"/>
        <item x="237"/>
        <item x="2205"/>
        <item x="248"/>
        <item x="2091"/>
        <item x="1799"/>
        <item x="246"/>
        <item x="1635"/>
        <item x="251"/>
        <item x="284"/>
        <item x="184"/>
        <item x="59"/>
        <item x="1625"/>
        <item x="185"/>
        <item x="1624"/>
        <item x="58"/>
        <item x="2105"/>
        <item x="283"/>
        <item x="1796"/>
        <item x="187"/>
        <item x="247"/>
        <item x="1798"/>
        <item x="272"/>
        <item x="1669"/>
        <item x="168"/>
        <item x="1657"/>
        <item x="1623"/>
        <item x="166"/>
        <item x="1797"/>
        <item x="282"/>
        <item x="202"/>
        <item x="204"/>
        <item x="1622"/>
        <item x="1800"/>
        <item x="201"/>
        <item x="2102"/>
        <item x="197"/>
        <item x="271"/>
        <item x="236"/>
        <item x="61"/>
        <item x="250"/>
        <item x="186"/>
        <item x="167"/>
        <item x="1621"/>
        <item x="207"/>
        <item x="60"/>
        <item x="287"/>
        <item x="114"/>
        <item x="163"/>
        <item x="203"/>
        <item x="109"/>
        <item x="286"/>
        <item x="1773"/>
        <item x="190"/>
        <item x="106"/>
        <item x="280"/>
        <item x="235"/>
        <item x="277"/>
        <item x="143"/>
        <item x="234"/>
        <item x="105"/>
        <item x="165"/>
        <item x="1661"/>
        <item x="2108"/>
        <item x="206"/>
        <item x="142"/>
        <item x="1659"/>
        <item x="200"/>
        <item x="196"/>
        <item x="279"/>
        <item x="62"/>
        <item x="113"/>
        <item x="140"/>
        <item x="108"/>
        <item x="281"/>
        <item x="104"/>
        <item x="156"/>
        <item x="273"/>
        <item x="188"/>
        <item x="249"/>
        <item x="159"/>
        <item x="100"/>
        <item x="294"/>
        <item x="285"/>
        <item x="297"/>
        <item x="2103"/>
        <item x="278"/>
        <item x="117"/>
        <item x="1616"/>
        <item x="73"/>
        <item x="116"/>
        <item x="189"/>
        <item x="107"/>
        <item x="139"/>
        <item x="276"/>
        <item x="164"/>
        <item x="115"/>
        <item x="1658"/>
        <item x="162"/>
        <item x="1626"/>
        <item x="72"/>
        <item x="291"/>
        <item x="141"/>
        <item x="293"/>
        <item x="199"/>
        <item x="1772"/>
        <item x="101"/>
        <item x="195"/>
        <item x="94"/>
        <item x="208"/>
        <item x="112"/>
        <item x="296"/>
        <item x="98"/>
        <item x="233"/>
        <item x="217"/>
        <item x="111"/>
        <item x="158"/>
        <item x="290"/>
        <item x="103"/>
        <item x="2150"/>
        <item x="63"/>
        <item x="161"/>
        <item x="99"/>
        <item x="155"/>
        <item x="110"/>
        <item x="205"/>
        <item x="211"/>
        <item x="138"/>
        <item x="232"/>
        <item x="74"/>
        <item x="198"/>
        <item x="194"/>
        <item x="275"/>
        <item x="120"/>
        <item x="1662"/>
        <item x="64"/>
        <item x="292"/>
        <item x="1663"/>
        <item x="1666"/>
        <item x="2106"/>
        <item x="69"/>
        <item x="1665"/>
        <item x="93"/>
        <item x="215"/>
        <item x="71"/>
        <item x="137"/>
        <item x="295"/>
        <item x="102"/>
        <item x="220"/>
        <item x="216"/>
        <item x="288"/>
        <item x="119"/>
        <item x="219"/>
        <item x="95"/>
        <item x="1770"/>
        <item x="1664"/>
        <item x="97"/>
        <item x="92"/>
        <item x="65"/>
        <item x="218"/>
        <item x="144"/>
        <item x="136"/>
        <item x="274"/>
        <item x="2094"/>
        <item x="191"/>
        <item x="121"/>
        <item x="193"/>
        <item x="87"/>
        <item x="213"/>
        <item x="154"/>
        <item x="289"/>
        <item x="160"/>
        <item x="157"/>
        <item x="231"/>
        <item x="1771"/>
        <item x="212"/>
        <item x="68"/>
        <item x="118"/>
        <item x="227"/>
        <item x="70"/>
        <item x="2093"/>
        <item x="210"/>
        <item x="230"/>
        <item x="214"/>
        <item x="153"/>
        <item x="2100"/>
        <item x="2109"/>
        <item x="1667"/>
        <item x="2151"/>
        <item x="67"/>
        <item x="223"/>
        <item x="91"/>
        <item x="123"/>
        <item x="86"/>
        <item x="152"/>
        <item x="66"/>
        <item x="96"/>
        <item x="192"/>
        <item x="90"/>
        <item x="2092"/>
        <item x="75"/>
        <item x="135"/>
        <item x="222"/>
        <item x="209"/>
        <item x="133"/>
        <item x="151"/>
        <item x="89"/>
        <item x="2085"/>
        <item x="226"/>
        <item x="122"/>
        <item x="126"/>
        <item x="85"/>
        <item x="229"/>
        <item x="298"/>
        <item x="2098"/>
        <item x="125"/>
        <item x="88"/>
        <item x="132"/>
        <item x="129"/>
        <item x="134"/>
        <item x="145"/>
        <item x="228"/>
        <item x="221"/>
        <item x="2086"/>
        <item x="128"/>
        <item x="77"/>
        <item x="150"/>
        <item x="225"/>
        <item x="76"/>
        <item x="304"/>
        <item x="124"/>
        <item x="1613"/>
        <item x="84"/>
        <item x="1668"/>
        <item x="131"/>
        <item x="299"/>
        <item x="301"/>
        <item x="149"/>
        <item x="127"/>
        <item x="316"/>
        <item x="130"/>
        <item x="2101"/>
        <item x="1612"/>
        <item x="303"/>
        <item x="308"/>
        <item x="300"/>
        <item x="307"/>
        <item x="315"/>
        <item x="314"/>
        <item x="224"/>
        <item x="2097"/>
        <item x="306"/>
        <item x="302"/>
        <item x="83"/>
        <item x="313"/>
        <item x="148"/>
        <item x="305"/>
        <item x="2201"/>
        <item x="146"/>
        <item x="78"/>
        <item x="79"/>
        <item x="82"/>
        <item x="147"/>
        <item x="309"/>
        <item x="2095"/>
        <item x="81"/>
        <item x="317"/>
        <item x="1614"/>
        <item x="312"/>
        <item x="80"/>
        <item x="318"/>
        <item x="1610"/>
        <item x="311"/>
        <item x="1611"/>
        <item x="310"/>
        <item x="2096"/>
        <item x="1615"/>
        <item x="319"/>
        <item x="321"/>
        <item x="320"/>
        <item x="322"/>
        <item x="326"/>
        <item x="329"/>
        <item x="325"/>
        <item x="324"/>
        <item x="328"/>
        <item x="323"/>
        <item x="327"/>
        <item x="331"/>
        <item x="330"/>
        <item x="337"/>
        <item x="372"/>
        <item x="2158"/>
        <item x="371"/>
        <item x="336"/>
        <item x="347"/>
        <item x="335"/>
        <item x="2083"/>
        <item x="377"/>
        <item x="346"/>
        <item x="333"/>
        <item x="338"/>
        <item x="332"/>
        <item x="1591"/>
        <item x="341"/>
        <item x="334"/>
        <item x="352"/>
        <item x="376"/>
        <item x="370"/>
        <item x="345"/>
        <item x="383"/>
        <item x="351"/>
        <item x="348"/>
        <item x="1609"/>
        <item x="375"/>
        <item x="350"/>
        <item x="369"/>
        <item x="368"/>
        <item x="360"/>
        <item x="344"/>
        <item x="379"/>
        <item x="342"/>
        <item x="340"/>
        <item x="355"/>
        <item x="382"/>
        <item x="354"/>
        <item x="373"/>
        <item x="364"/>
        <item x="365"/>
        <item x="380"/>
        <item x="357"/>
        <item x="378"/>
        <item x="381"/>
        <item x="2084"/>
        <item x="359"/>
        <item x="349"/>
        <item x="374"/>
        <item x="339"/>
        <item x="1593"/>
        <item x="353"/>
        <item x="343"/>
        <item x="1595"/>
        <item x="356"/>
        <item x="363"/>
        <item x="358"/>
        <item x="367"/>
        <item x="1594"/>
        <item x="1592"/>
        <item x="1596"/>
        <item x="386"/>
        <item x="384"/>
        <item x="362"/>
        <item x="366"/>
        <item x="385"/>
        <item x="361"/>
        <item x="387"/>
        <item x="2200"/>
        <item x="1590"/>
        <item x="1589"/>
        <item x="391"/>
        <item x="2155"/>
        <item x="2153"/>
        <item x="390"/>
        <item x="389"/>
        <item x="388"/>
        <item x="2154"/>
        <item x="392"/>
        <item x="394"/>
        <item x="1603"/>
        <item x="395"/>
        <item x="393"/>
        <item x="1604"/>
        <item x="400"/>
        <item x="1605"/>
        <item x="1607"/>
        <item x="1606"/>
        <item x="561"/>
        <item x="399"/>
        <item x="398"/>
        <item x="1608"/>
        <item x="560"/>
        <item x="1570"/>
        <item x="562"/>
        <item x="396"/>
        <item x="563"/>
        <item x="397"/>
        <item x="1571"/>
        <item x="419"/>
        <item x="559"/>
        <item x="421"/>
        <item x="1602"/>
        <item x="555"/>
        <item x="414"/>
        <item x="413"/>
        <item x="558"/>
        <item x="1600"/>
        <item x="1569"/>
        <item x="401"/>
        <item x="418"/>
        <item x="404"/>
        <item x="554"/>
        <item x="417"/>
        <item x="411"/>
        <item x="1598"/>
        <item x="557"/>
        <item x="420"/>
        <item x="410"/>
        <item x="409"/>
        <item x="403"/>
        <item x="1599"/>
        <item x="416"/>
        <item x="407"/>
        <item x="412"/>
        <item x="564"/>
        <item x="402"/>
        <item x="1572"/>
        <item x="556"/>
        <item x="1574"/>
        <item x="1583"/>
        <item x="533"/>
        <item x="1573"/>
        <item x="405"/>
        <item x="544"/>
        <item x="406"/>
        <item x="408"/>
        <item x="542"/>
        <item x="543"/>
        <item x="2172"/>
        <item x="553"/>
        <item x="415"/>
        <item x="1584"/>
        <item x="1597"/>
        <item x="1585"/>
        <item x="523"/>
        <item x="1587"/>
        <item x="534"/>
        <item x="1601"/>
        <item x="1586"/>
        <item x="522"/>
        <item x="541"/>
        <item x="571"/>
        <item x="521"/>
        <item x="520"/>
        <item x="551"/>
        <item x="550"/>
        <item x="532"/>
        <item x="547"/>
        <item x="531"/>
        <item x="546"/>
        <item x="565"/>
        <item x="536"/>
        <item x="423"/>
        <item x="552"/>
        <item x="569"/>
        <item x="535"/>
        <item x="519"/>
        <item x="570"/>
        <item x="540"/>
        <item x="568"/>
        <item x="424"/>
        <item x="1575"/>
        <item x="528"/>
        <item x="1588"/>
        <item x="518"/>
        <item x="530"/>
        <item x="567"/>
        <item x="529"/>
        <item x="1576"/>
        <item x="539"/>
        <item x="422"/>
        <item x="524"/>
        <item x="526"/>
        <item x="548"/>
        <item x="525"/>
        <item x="2156"/>
        <item x="429"/>
        <item x="428"/>
        <item x="527"/>
        <item x="538"/>
        <item x="549"/>
        <item x="566"/>
        <item x="517"/>
        <item x="1566"/>
        <item x="545"/>
        <item x="1565"/>
        <item x="537"/>
        <item x="581"/>
        <item x="593"/>
        <item x="586"/>
        <item x="576"/>
        <item x="580"/>
        <item x="588"/>
        <item x="513"/>
        <item x="592"/>
        <item x="572"/>
        <item x="430"/>
        <item x="585"/>
        <item x="516"/>
        <item x="584"/>
        <item x="587"/>
        <item x="427"/>
        <item x="575"/>
        <item x="1578"/>
        <item x="425"/>
        <item x="579"/>
        <item x="578"/>
        <item x="590"/>
        <item x="515"/>
        <item x="589"/>
        <item x="1577"/>
        <item x="512"/>
        <item x="583"/>
        <item x="1567"/>
        <item x="582"/>
        <item x="577"/>
        <item x="594"/>
        <item x="573"/>
        <item x="591"/>
        <item x="426"/>
        <item x="574"/>
        <item x="625"/>
        <item x="514"/>
        <item x="511"/>
        <item x="624"/>
        <item x="510"/>
        <item x="1581"/>
        <item x="432"/>
        <item x="433"/>
        <item x="434"/>
        <item x="629"/>
        <item x="431"/>
        <item x="627"/>
        <item x="623"/>
        <item x="2157"/>
        <item x="615"/>
        <item x="1579"/>
        <item x="509"/>
        <item x="595"/>
        <item x="626"/>
        <item x="1551"/>
        <item x="1582"/>
        <item x="1553"/>
        <item x="614"/>
        <item x="622"/>
        <item x="1552"/>
        <item x="621"/>
        <item x="1580"/>
        <item x="628"/>
        <item x="598"/>
        <item x="508"/>
        <item x="597"/>
        <item x="613"/>
        <item x="596"/>
        <item x="1568"/>
        <item x="507"/>
        <item x="502"/>
        <item x="501"/>
        <item x="612"/>
        <item x="500"/>
        <item x="637"/>
        <item x="620"/>
        <item x="638"/>
        <item x="503"/>
        <item x="639"/>
        <item x="618"/>
        <item x="611"/>
        <item x="476"/>
        <item x="619"/>
        <item x="605"/>
        <item x="630"/>
        <item x="506"/>
        <item x="499"/>
        <item x="616"/>
        <item x="636"/>
        <item x="498"/>
        <item x="1554"/>
        <item x="644"/>
        <item x="505"/>
        <item x="617"/>
        <item x="497"/>
        <item x="608"/>
        <item x="435"/>
        <item x="610"/>
        <item x="642"/>
        <item x="1555"/>
        <item x="640"/>
        <item x="604"/>
        <item x="1560"/>
        <item x="1559"/>
        <item x="643"/>
        <item x="609"/>
        <item x="631"/>
        <item x="641"/>
        <item x="601"/>
        <item x="504"/>
        <item x="1558"/>
        <item x="603"/>
        <item x="451"/>
        <item x="496"/>
        <item x="475"/>
        <item x="452"/>
        <item x="602"/>
        <item x="635"/>
        <item x="645"/>
        <item x="470"/>
        <item x="607"/>
        <item x="492"/>
        <item x="634"/>
        <item x="474"/>
        <item x="633"/>
        <item x="456"/>
        <item x="450"/>
        <item x="473"/>
        <item x="1556"/>
        <item x="600"/>
        <item x="632"/>
        <item x="477"/>
        <item x="1561"/>
        <item x="606"/>
        <item x="437"/>
        <item x="455"/>
        <item x="469"/>
        <item x="495"/>
        <item x="646"/>
        <item x="599"/>
        <item x="494"/>
        <item x="491"/>
        <item x="449"/>
        <item x="471"/>
        <item x="468"/>
        <item x="1557"/>
        <item x="472"/>
        <item x="454"/>
        <item x="438"/>
        <item x="490"/>
        <item x="467"/>
        <item x="453"/>
        <item x="2171"/>
        <item x="463"/>
        <item x="436"/>
        <item x="1550"/>
        <item x="493"/>
        <item x="466"/>
        <item x="478"/>
        <item x="465"/>
        <item x="443"/>
        <item x="464"/>
        <item x="459"/>
        <item x="442"/>
        <item x="489"/>
        <item x="649"/>
        <item x="648"/>
        <item x="462"/>
        <item x="1549"/>
        <item x="441"/>
        <item x="647"/>
        <item x="480"/>
        <item x="479"/>
        <item x="484"/>
        <item x="440"/>
        <item x="458"/>
        <item x="439"/>
        <item x="448"/>
        <item x="457"/>
        <item x="488"/>
        <item x="447"/>
        <item x="1564"/>
        <item x="461"/>
        <item x="1562"/>
        <item x="1563"/>
        <item x="483"/>
        <item x="444"/>
        <item x="481"/>
        <item x="2199"/>
        <item x="446"/>
        <item x="482"/>
        <item x="486"/>
        <item x="460"/>
        <item x="487"/>
        <item x="485"/>
        <item x="445"/>
        <item x="1548"/>
        <item x="651"/>
        <item x="650"/>
        <item x="1547"/>
        <item x="653"/>
        <item x="1537"/>
        <item x="1538"/>
        <item x="652"/>
        <item x="654"/>
        <item x="1529"/>
        <item x="1531"/>
        <item x="1530"/>
        <item x="2159"/>
        <item x="2152"/>
        <item x="1539"/>
        <item x="1533"/>
        <item x="2170"/>
        <item x="1540"/>
        <item x="655"/>
        <item x="656"/>
        <item x="1534"/>
        <item x="1541"/>
        <item x="1532"/>
        <item x="1546"/>
        <item x="2169"/>
        <item x="1535"/>
        <item x="658"/>
        <item x="1544"/>
        <item x="1543"/>
        <item x="1542"/>
        <item x="2198"/>
        <item x="1545"/>
        <item x="1536"/>
        <item x="660"/>
        <item x="659"/>
        <item x="657"/>
        <item x="2197"/>
        <item x="661"/>
        <item x="663"/>
        <item x="662"/>
        <item x="2196"/>
        <item x="676"/>
        <item x="665"/>
        <item x="1526"/>
        <item x="673"/>
        <item x="2164"/>
        <item x="1527"/>
        <item x="671"/>
        <item x="675"/>
        <item x="666"/>
        <item x="674"/>
        <item x="672"/>
        <item x="664"/>
        <item x="669"/>
        <item x="670"/>
        <item x="668"/>
        <item x="677"/>
        <item x="667"/>
        <item x="678"/>
        <item x="1528"/>
        <item x="691"/>
        <item x="679"/>
        <item x="690"/>
        <item x="692"/>
        <item x="689"/>
        <item x="694"/>
        <item x="693"/>
        <item x="688"/>
        <item x="695"/>
        <item x="687"/>
        <item x="686"/>
        <item x="685"/>
        <item x="680"/>
        <item x="684"/>
        <item x="2163"/>
        <item x="683"/>
        <item x="681"/>
        <item x="682"/>
        <item x="696"/>
        <item x="2165"/>
        <item x="698"/>
        <item x="2166"/>
        <item x="697"/>
        <item x="699"/>
        <item x="700"/>
        <item x="2168"/>
        <item x="1525"/>
        <item x="701"/>
        <item x="703"/>
        <item x="702"/>
        <item x="2162"/>
        <item x="2195"/>
        <item x="704"/>
        <item x="2194"/>
        <item x="2167"/>
        <item x="1524"/>
        <item x="705"/>
        <item x="722"/>
        <item x="721"/>
        <item x="719"/>
        <item x="718"/>
        <item x="717"/>
        <item x="708"/>
        <item x="707"/>
        <item x="710"/>
        <item x="720"/>
        <item x="714"/>
        <item x="711"/>
        <item x="709"/>
        <item x="716"/>
        <item x="715"/>
        <item x="706"/>
        <item x="712"/>
        <item x="713"/>
        <item x="733"/>
        <item x="1523"/>
        <item x="727"/>
        <item x="725"/>
        <item x="732"/>
        <item x="723"/>
        <item x="731"/>
        <item x="728"/>
        <item x="730"/>
        <item x="729"/>
        <item x="724"/>
        <item x="1522"/>
        <item x="726"/>
        <item x="2193"/>
        <item x="2191"/>
        <item x="2192"/>
        <item x="734"/>
        <item x="1518"/>
        <item x="2189"/>
        <item x="1520"/>
        <item x="2190"/>
        <item x="1519"/>
        <item x="2161"/>
        <item x="735"/>
        <item x="736"/>
        <item x="737"/>
        <item x="750"/>
        <item x="749"/>
        <item x="1521"/>
        <item x="751"/>
        <item x="738"/>
        <item x="744"/>
        <item x="745"/>
        <item x="739"/>
        <item x="743"/>
        <item x="747"/>
        <item x="740"/>
        <item x="746"/>
        <item x="741"/>
        <item x="748"/>
        <item x="1517"/>
        <item x="742"/>
        <item x="2188"/>
        <item x="2187"/>
        <item x="1516"/>
        <item x="754"/>
        <item x="753"/>
        <item x="752"/>
        <item x="1515"/>
        <item x="755"/>
        <item x="756"/>
        <item x="1513"/>
        <item x="758"/>
        <item x="759"/>
        <item x="757"/>
        <item x="1514"/>
        <item x="2186"/>
        <item x="2185"/>
        <item x="2160"/>
        <item x="2184"/>
        <item x="760"/>
        <item x="1507"/>
        <item x="1509"/>
        <item x="761"/>
        <item x="1512"/>
        <item x="1511"/>
        <item x="1508"/>
        <item x="762"/>
        <item x="1510"/>
        <item x="764"/>
        <item x="763"/>
        <item x="781"/>
        <item x="778"/>
        <item x="782"/>
        <item x="779"/>
        <item x="765"/>
        <item x="777"/>
        <item x="780"/>
        <item x="776"/>
        <item x="775"/>
        <item x="772"/>
        <item x="770"/>
        <item x="773"/>
        <item x="771"/>
        <item x="774"/>
        <item x="769"/>
        <item x="767"/>
        <item x="766"/>
        <item x="768"/>
        <item x="787"/>
        <item x="784"/>
        <item x="783"/>
        <item x="1506"/>
        <item x="793"/>
        <item x="788"/>
        <item x="786"/>
        <item x="785"/>
        <item x="791"/>
        <item x="792"/>
        <item x="790"/>
        <item x="794"/>
        <item x="795"/>
        <item x="1479"/>
        <item x="789"/>
        <item x="796"/>
        <item x="1478"/>
        <item x="1483"/>
        <item x="797"/>
        <item x="798"/>
        <item x="1480"/>
        <item x="1481"/>
        <item x="2183"/>
        <item x="1477"/>
        <item x="1505"/>
        <item x="1499"/>
        <item x="1476"/>
        <item x="1475"/>
        <item x="1504"/>
        <item x="1474"/>
        <item x="1484"/>
        <item x="1496"/>
        <item x="2182"/>
        <item x="803"/>
        <item x="1482"/>
        <item x="1473"/>
        <item x="1485"/>
        <item x="802"/>
        <item x="1494"/>
        <item x="1502"/>
        <item x="1500"/>
        <item x="1498"/>
        <item x="1486"/>
        <item x="1497"/>
        <item x="800"/>
        <item x="1501"/>
        <item x="801"/>
        <item x="799"/>
        <item x="1487"/>
        <item x="1490"/>
        <item x="1503"/>
        <item x="1488"/>
        <item x="1495"/>
        <item x="1491"/>
        <item x="806"/>
        <item x="805"/>
        <item x="1492"/>
        <item x="804"/>
        <item x="1489"/>
        <item x="1471"/>
        <item x="1472"/>
        <item x="1493"/>
        <item x="2181"/>
        <item x="807"/>
        <item x="810"/>
        <item x="808"/>
        <item x="809"/>
        <item x="811"/>
        <item x="1467"/>
        <item x="1466"/>
        <item x="1465"/>
        <item x="1468"/>
        <item x="1470"/>
        <item x="820"/>
        <item x="819"/>
        <item x="824"/>
        <item x="2180"/>
        <item x="815"/>
        <item x="821"/>
        <item x="823"/>
        <item x="818"/>
        <item x="814"/>
        <item x="822"/>
        <item x="826"/>
        <item x="825"/>
        <item x="812"/>
        <item x="1469"/>
        <item x="2175"/>
        <item x="813"/>
        <item x="817"/>
        <item x="2176"/>
        <item x="816"/>
        <item x="1464"/>
        <item x="828"/>
        <item x="827"/>
        <item x="1458"/>
        <item x="829"/>
        <item x="830"/>
        <item x="2174"/>
        <item x="2179"/>
        <item x="1462"/>
        <item x="831"/>
        <item x="832"/>
        <item x="837"/>
        <item x="833"/>
        <item x="836"/>
        <item x="834"/>
        <item x="835"/>
        <item x="1461"/>
        <item x="2173"/>
        <item x="1459"/>
        <item x="1463"/>
        <item x="1460"/>
        <item x="2177"/>
        <item x="2178"/>
        <item x="1457"/>
        <item x="838"/>
        <item x="839"/>
        <item x="840"/>
        <item x="843"/>
        <item x="842"/>
        <item x="841"/>
        <item x="845"/>
        <item x="844"/>
        <item x="846"/>
        <item x="847"/>
        <item x="1456"/>
        <item x="848"/>
        <item x="1455"/>
        <item x="849"/>
        <item x="850"/>
        <item x="852"/>
        <item x="851"/>
        <item x="853"/>
        <item x="854"/>
        <item x="856"/>
        <item x="855"/>
        <item x="894"/>
        <item x="857"/>
        <item x="864"/>
        <item x="865"/>
        <item x="867"/>
        <item x="863"/>
        <item x="892"/>
        <item x="866"/>
        <item x="876"/>
        <item x="868"/>
        <item x="875"/>
        <item x="893"/>
        <item x="869"/>
        <item x="891"/>
        <item x="1454"/>
        <item x="862"/>
        <item x="861"/>
        <item x="878"/>
        <item x="874"/>
        <item x="870"/>
        <item x="873"/>
        <item x="877"/>
        <item x="890"/>
        <item x="1453"/>
        <item x="872"/>
        <item x="860"/>
        <item x="871"/>
        <item x="858"/>
        <item x="859"/>
        <item x="1430"/>
        <item x="882"/>
        <item x="1431"/>
        <item x="881"/>
        <item x="885"/>
        <item x="884"/>
        <item x="889"/>
        <item x="887"/>
        <item x="888"/>
        <item x="883"/>
        <item x="886"/>
        <item x="879"/>
        <item x="880"/>
        <item x="1316"/>
        <item x="1432"/>
        <item x="1308"/>
        <item x="1315"/>
        <item x="895"/>
        <item x="1307"/>
        <item x="1309"/>
        <item x="1429"/>
        <item x="1338"/>
        <item x="896"/>
        <item x="1451"/>
        <item x="1452"/>
        <item x="1428"/>
        <item x="1424"/>
        <item x="1314"/>
        <item x="1421"/>
        <item x="1420"/>
        <item x="1422"/>
        <item x="1423"/>
        <item x="1448"/>
        <item x="1306"/>
        <item x="1425"/>
        <item x="1311"/>
        <item x="1340"/>
        <item x="1426"/>
        <item x="1310"/>
        <item x="1341"/>
        <item x="1312"/>
        <item x="1328"/>
        <item x="1449"/>
        <item x="1450"/>
        <item x="1342"/>
        <item x="897"/>
        <item x="1313"/>
        <item x="1343"/>
        <item x="1337"/>
        <item x="901"/>
        <item x="1336"/>
        <item x="899"/>
        <item x="902"/>
        <item x="900"/>
        <item x="898"/>
        <item x="1303"/>
        <item x="1304"/>
        <item x="1329"/>
        <item x="1327"/>
        <item x="1305"/>
        <item x="1317"/>
        <item x="1417"/>
        <item x="1302"/>
        <item x="1416"/>
        <item x="1415"/>
        <item x="1339"/>
        <item x="1330"/>
        <item x="1418"/>
        <item x="1335"/>
        <item x="1419"/>
        <item x="1297"/>
        <item x="1331"/>
        <item x="1447"/>
        <item x="1334"/>
        <item x="1298"/>
        <item x="1300"/>
        <item x="1299"/>
        <item x="1326"/>
        <item x="1446"/>
        <item x="1289"/>
        <item x="1427"/>
        <item x="1332"/>
        <item x="903"/>
        <item x="1294"/>
        <item x="1295"/>
        <item x="1301"/>
        <item x="1296"/>
        <item x="1433"/>
        <item x="1292"/>
        <item x="1290"/>
        <item x="1293"/>
        <item x="1439"/>
        <item x="1333"/>
        <item x="1288"/>
        <item x="1445"/>
        <item x="1286"/>
        <item x="1287"/>
        <item x="905"/>
        <item x="904"/>
        <item x="1438"/>
        <item x="1323"/>
        <item x="1291"/>
        <item x="1440"/>
        <item x="1437"/>
        <item x="1435"/>
        <item x="1324"/>
        <item x="1436"/>
        <item x="1325"/>
        <item x="1434"/>
        <item x="1441"/>
        <item x="907"/>
        <item x="1442"/>
        <item x="906"/>
        <item x="1443"/>
        <item x="1413"/>
        <item x="1414"/>
        <item x="1285"/>
        <item x="1284"/>
        <item x="1322"/>
        <item x="1409"/>
        <item x="1444"/>
        <item x="1410"/>
        <item x="1395"/>
        <item x="1411"/>
        <item x="1319"/>
        <item x="1318"/>
        <item x="1403"/>
        <item x="1412"/>
        <item x="1271"/>
        <item x="1272"/>
        <item x="1277"/>
        <item x="1273"/>
        <item x="1396"/>
        <item x="1278"/>
        <item x="1397"/>
        <item x="1270"/>
        <item x="1320"/>
        <item x="1398"/>
        <item x="1407"/>
        <item x="1405"/>
        <item x="1408"/>
        <item x="1400"/>
        <item x="1346"/>
        <item x="1394"/>
        <item x="1401"/>
        <item x="1321"/>
        <item x="1274"/>
        <item x="1275"/>
        <item x="908"/>
        <item x="1399"/>
        <item x="1276"/>
        <item x="1279"/>
        <item x="1374"/>
        <item x="1404"/>
        <item x="1348"/>
        <item x="1373"/>
        <item x="1347"/>
        <item x="949"/>
        <item x="1159"/>
        <item x="1160"/>
        <item x="1268"/>
        <item x="1391"/>
        <item x="1269"/>
        <item x="1349"/>
        <item x="944"/>
        <item x="947"/>
        <item x="1375"/>
        <item x="1390"/>
        <item x="909"/>
        <item x="927"/>
        <item x="1345"/>
        <item x="922"/>
        <item x="950"/>
        <item x="1162"/>
        <item x="1161"/>
        <item x="1158"/>
        <item x="919"/>
        <item x="1351"/>
        <item x="1266"/>
        <item x="1350"/>
        <item x="1157"/>
        <item x="946"/>
        <item x="1392"/>
        <item x="945"/>
        <item x="1265"/>
        <item x="926"/>
        <item x="925"/>
        <item x="1344"/>
        <item x="1393"/>
        <item x="924"/>
        <item x="923"/>
        <item x="1280"/>
        <item x="929"/>
        <item x="1283"/>
        <item x="1261"/>
        <item x="921"/>
        <item x="1406"/>
        <item x="948"/>
        <item x="1167"/>
        <item x="1267"/>
        <item x="928"/>
        <item x="1281"/>
        <item x="1181"/>
        <item x="1156"/>
        <item x="951"/>
        <item x="920"/>
        <item x="1164"/>
        <item x="961"/>
        <item x="959"/>
        <item x="960"/>
        <item x="958"/>
        <item x="1182"/>
        <item x="930"/>
        <item x="915"/>
        <item x="916"/>
        <item x="912"/>
        <item x="914"/>
        <item x="931"/>
        <item x="911"/>
        <item x="917"/>
        <item x="910"/>
        <item x="1282"/>
        <item x="932"/>
        <item x="1163"/>
        <item x="913"/>
        <item x="1155"/>
        <item x="1154"/>
        <item x="943"/>
        <item x="964"/>
        <item x="1183"/>
        <item x="1177"/>
        <item x="1264"/>
        <item x="952"/>
        <item x="1262"/>
        <item x="1402"/>
        <item x="1263"/>
        <item x="1376"/>
        <item x="1352"/>
        <item x="1178"/>
        <item x="918"/>
        <item x="1153"/>
        <item x="1166"/>
        <item x="1165"/>
        <item x="953"/>
        <item x="1377"/>
        <item x="1353"/>
        <item x="1180"/>
        <item x="942"/>
        <item x="1179"/>
        <item x="941"/>
        <item x="1152"/>
        <item x="1260"/>
        <item x="981"/>
        <item x="954"/>
        <item x="971"/>
        <item x="972"/>
        <item x="956"/>
        <item x="957"/>
        <item x="955"/>
        <item x="1173"/>
        <item x="939"/>
        <item x="965"/>
        <item x="983"/>
        <item x="962"/>
        <item x="940"/>
        <item x="1371"/>
        <item x="1372"/>
        <item x="982"/>
        <item x="1148"/>
        <item x="938"/>
        <item x="1175"/>
        <item x="1174"/>
        <item x="1147"/>
        <item x="1389"/>
        <item x="963"/>
        <item x="1151"/>
        <item x="1370"/>
        <item x="1176"/>
        <item x="988"/>
        <item x="966"/>
        <item x="1150"/>
        <item x="1149"/>
        <item x="1172"/>
        <item x="1355"/>
        <item x="1379"/>
        <item x="1354"/>
        <item x="1378"/>
        <item x="1194"/>
        <item x="970"/>
        <item x="1139"/>
        <item x="1368"/>
        <item x="989"/>
        <item x="1140"/>
        <item x="1138"/>
        <item x="1369"/>
        <item x="1146"/>
        <item x="937"/>
        <item x="936"/>
        <item x="1145"/>
        <item x="935"/>
        <item x="934"/>
        <item x="933"/>
        <item x="1169"/>
        <item x="1170"/>
        <item x="1359"/>
        <item x="1168"/>
        <item x="1141"/>
        <item x="1195"/>
        <item x="1142"/>
        <item x="1143"/>
        <item x="1358"/>
        <item x="1144"/>
        <item x="1198"/>
        <item x="1128"/>
        <item x="969"/>
        <item x="1356"/>
        <item x="1196"/>
        <item x="1364"/>
        <item x="1137"/>
        <item x="1171"/>
        <item x="1129"/>
        <item x="994"/>
        <item x="1193"/>
        <item x="993"/>
        <item x="990"/>
        <item x="1040"/>
        <item x="1259"/>
        <item x="986"/>
        <item x="985"/>
        <item x="1197"/>
        <item x="1205"/>
        <item x="1203"/>
        <item x="984"/>
        <item x="1365"/>
        <item x="987"/>
        <item x="1231"/>
        <item x="1136"/>
        <item x="1127"/>
        <item x="1130"/>
        <item x="1204"/>
        <item x="1135"/>
        <item x="1366"/>
        <item x="1363"/>
        <item x="973"/>
        <item x="1224"/>
        <item x="1041"/>
        <item x="1386"/>
        <item x="1201"/>
        <item x="1367"/>
        <item x="1202"/>
        <item x="991"/>
        <item x="980"/>
        <item x="1360"/>
        <item x="1134"/>
        <item x="1126"/>
        <item x="992"/>
        <item x="1357"/>
        <item x="1042"/>
        <item x="995"/>
        <item x="1230"/>
        <item x="975"/>
        <item x="1251"/>
        <item x="1250"/>
        <item x="979"/>
        <item x="1131"/>
        <item x="1232"/>
        <item x="1111"/>
        <item x="1132"/>
        <item x="1192"/>
        <item x="974"/>
        <item x="976"/>
        <item x="978"/>
        <item x="1229"/>
        <item x="977"/>
        <item x="1238"/>
        <item x="1258"/>
        <item x="1361"/>
        <item x="1253"/>
        <item x="1387"/>
        <item x="1187"/>
        <item x="1254"/>
        <item x="1223"/>
        <item x="1257"/>
        <item x="1252"/>
        <item x="1362"/>
        <item x="1255"/>
        <item x="1188"/>
        <item x="1382"/>
        <item x="1189"/>
        <item x="1256"/>
        <item x="1207"/>
        <item x="1206"/>
        <item x="1222"/>
        <item x="1381"/>
        <item x="968"/>
        <item x="1221"/>
        <item x="1249"/>
        <item x="1190"/>
        <item x="1191"/>
        <item x="1089"/>
        <item x="1228"/>
        <item x="1112"/>
        <item x="1088"/>
        <item x="1083"/>
        <item x="1388"/>
        <item x="1123"/>
        <item x="1082"/>
        <item x="1200"/>
        <item x="1090"/>
        <item x="967"/>
        <item x="1383"/>
        <item x="1124"/>
        <item x="1039"/>
        <item x="1219"/>
        <item x="1098"/>
        <item x="1084"/>
        <item x="1087"/>
        <item x="997"/>
        <item x="1220"/>
        <item x="1091"/>
        <item x="1125"/>
        <item x="1199"/>
        <item x="1108"/>
        <item x="1109"/>
        <item x="1081"/>
        <item x="1385"/>
        <item x="1233"/>
        <item x="1110"/>
        <item x="1227"/>
        <item x="1226"/>
        <item x="1225"/>
        <item x="1106"/>
        <item x="1384"/>
        <item x="1038"/>
        <item x="1097"/>
        <item x="1234"/>
        <item x="1107"/>
        <item x="1248"/>
        <item x="1235"/>
        <item x="1133"/>
        <item x="1237"/>
        <item x="1246"/>
        <item x="1102"/>
        <item x="1380"/>
        <item x="1119"/>
        <item x="1103"/>
        <item x="1085"/>
        <item x="1247"/>
        <item x="1186"/>
        <item x="1122"/>
        <item x="1121"/>
        <item x="1118"/>
        <item x="1120"/>
        <item x="1086"/>
        <item x="1236"/>
        <item x="996"/>
        <item x="1105"/>
        <item x="1185"/>
        <item x="1101"/>
        <item x="1095"/>
        <item x="1096"/>
        <item x="1100"/>
        <item x="1093"/>
        <item x="1099"/>
        <item x="1208"/>
        <item x="1212"/>
        <item x="1037"/>
        <item x="1044"/>
        <item x="1080"/>
        <item x="1094"/>
        <item x="1045"/>
        <item x="1104"/>
        <item x="1213"/>
        <item x="1114"/>
        <item x="1113"/>
        <item x="1043"/>
        <item x="1116"/>
        <item x="1076"/>
        <item x="1217"/>
        <item x="1117"/>
        <item x="1115"/>
        <item x="1046"/>
        <item x="1047"/>
        <item x="1079"/>
        <item x="998"/>
        <item x="1048"/>
        <item x="1242"/>
        <item x="999"/>
        <item x="1051"/>
        <item x="1218"/>
        <item x="1007"/>
        <item x="1211"/>
        <item x="1050"/>
        <item x="1243"/>
        <item x="1078"/>
        <item x="1052"/>
        <item x="1049"/>
        <item x="1006"/>
        <item x="1244"/>
        <item x="1184"/>
        <item x="1077"/>
        <item x="1010"/>
        <item x="1009"/>
        <item x="1092"/>
        <item x="1003"/>
        <item x="1000"/>
        <item x="1002"/>
        <item x="1008"/>
        <item x="1001"/>
        <item x="1214"/>
        <item x="1004"/>
        <item x="1245"/>
        <item x="1053"/>
        <item x="1005"/>
        <item x="1069"/>
        <item x="1216"/>
        <item x="1241"/>
        <item x="1209"/>
        <item x="1054"/>
        <item x="1056"/>
        <item x="1239"/>
        <item x="1057"/>
        <item x="1073"/>
        <item x="1210"/>
        <item x="1215"/>
        <item x="1072"/>
        <item x="1055"/>
        <item x="1059"/>
        <item x="1018"/>
        <item x="1074"/>
        <item x="1011"/>
        <item x="1075"/>
        <item x="1019"/>
        <item x="1070"/>
        <item x="1071"/>
        <item x="1031"/>
        <item x="1017"/>
        <item x="1013"/>
        <item x="1012"/>
        <item x="1058"/>
        <item x="1014"/>
        <item x="1015"/>
        <item x="1033"/>
        <item x="1036"/>
        <item x="1016"/>
        <item x="1034"/>
        <item x="1035"/>
        <item x="1025"/>
        <item x="1023"/>
        <item x="1020"/>
        <item x="1024"/>
        <item x="1032"/>
        <item x="1240"/>
        <item x="1021"/>
        <item x="1022"/>
        <item x="1068"/>
        <item x="1061"/>
        <item x="1067"/>
        <item x="1066"/>
        <item x="1062"/>
        <item x="1064"/>
        <item x="1063"/>
        <item x="1065"/>
        <item x="1060"/>
        <item x="1026"/>
        <item x="1027"/>
        <item x="1028"/>
        <item x="1029"/>
        <item x="1030"/>
        <item x="2304"/>
        <item x="2307"/>
        <item x="2305"/>
        <item x="2306"/>
        <item x="2308"/>
        <item x="2312"/>
        <item x="2309"/>
        <item x="2313"/>
        <item x="2310"/>
        <item x="2311"/>
        <item x="2314"/>
        <item x="2315"/>
        <item x="2316"/>
        <item x="2317"/>
        <item x="2318"/>
        <item x="2319"/>
        <item x="2320"/>
        <item x="2322"/>
        <item x="2323"/>
        <item x="2324"/>
        <item x="2325"/>
        <item x="2326"/>
        <item x="2321"/>
        <item x="2327"/>
        <item x="2328"/>
        <item x="2329"/>
        <item x="2330"/>
        <item x="2331"/>
        <item x="2332"/>
        <item x="2333"/>
        <item x="2334"/>
        <item t="default"/>
      </items>
    </pivotField>
  </pivotFields>
  <rowFields count="1">
    <field x="1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BMI" fld="4" baseField="0" baseItem="0"/>
    <dataField name="Sum of HBA1C" fld="5"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F2654F-FB23-4351-B37B-D50CFACECF9F}" name="PivotTable8"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2:O21" firstHeaderRow="1" firstDataRow="2"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5">
        <item x="2"/>
        <item x="0"/>
        <item x="1"/>
        <item h="1" x="3"/>
        <item t="default"/>
      </items>
    </pivotField>
    <pivotField showAll="0"/>
    <pivotField axis="axisRow" showAll="0">
      <items count="19">
        <item x="2"/>
        <item x="1"/>
        <item x="0"/>
        <item x="10"/>
        <item x="3"/>
        <item x="5"/>
        <item x="12"/>
        <item x="6"/>
        <item x="4"/>
        <item x="13"/>
        <item x="11"/>
        <item x="16"/>
        <item x="9"/>
        <item x="8"/>
        <item x="7"/>
        <item x="14"/>
        <item x="15"/>
        <item x="17"/>
        <item t="default"/>
      </items>
    </pivotField>
  </pivotFields>
  <rowFields count="1">
    <field x="18"/>
  </rowFields>
  <rowItems count="18">
    <i>
      <x/>
    </i>
    <i>
      <x v="1"/>
    </i>
    <i>
      <x v="2"/>
    </i>
    <i>
      <x v="3"/>
    </i>
    <i>
      <x v="4"/>
    </i>
    <i>
      <x v="5"/>
    </i>
    <i>
      <x v="6"/>
    </i>
    <i>
      <x v="7"/>
    </i>
    <i>
      <x v="8"/>
    </i>
    <i>
      <x v="9"/>
    </i>
    <i>
      <x v="10"/>
    </i>
    <i>
      <x v="11"/>
    </i>
    <i>
      <x v="12"/>
    </i>
    <i>
      <x v="13"/>
    </i>
    <i>
      <x v="14"/>
    </i>
    <i>
      <x v="15"/>
    </i>
    <i>
      <x v="16"/>
    </i>
    <i t="grand">
      <x/>
    </i>
  </rowItems>
  <colFields count="1">
    <field x="16"/>
  </colFields>
  <colItems count="4">
    <i>
      <x/>
    </i>
    <i>
      <x v="1"/>
    </i>
    <i>
      <x v="2"/>
    </i>
    <i t="grand">
      <x/>
    </i>
  </colItems>
  <dataFields count="1">
    <dataField name="Average of charges2" fld="15" subtotal="average" baseField="0" baseItem="0" numFmtId="2"/>
  </dataFields>
  <formats count="6">
    <format dxfId="25">
      <pivotArea outline="0" collapsedLevelsAreSubtotals="1" fieldPosition="0"/>
    </format>
    <format dxfId="24">
      <pivotArea field="18" type="button" dataOnly="0" labelOnly="1" outline="0" axis="axisRow" fieldPosition="0"/>
    </format>
    <format dxfId="23">
      <pivotArea dataOnly="0" labelOnly="1" fieldPosition="0">
        <references count="1">
          <reference field="18" count="17">
            <x v="0"/>
            <x v="1"/>
            <x v="2"/>
            <x v="3"/>
            <x v="4"/>
            <x v="5"/>
            <x v="6"/>
            <x v="7"/>
            <x v="8"/>
            <x v="9"/>
            <x v="10"/>
            <x v="11"/>
            <x v="12"/>
            <x v="13"/>
            <x v="14"/>
            <x v="15"/>
            <x v="16"/>
          </reference>
        </references>
      </pivotArea>
    </format>
    <format dxfId="22">
      <pivotArea dataOnly="0" labelOnly="1" grandRow="1" outline="0" fieldPosition="0"/>
    </format>
    <format dxfId="21">
      <pivotArea dataOnly="0" labelOnly="1" fieldPosition="0">
        <references count="1">
          <reference field="16" count="0"/>
        </references>
      </pivotArea>
    </format>
    <format dxfId="20">
      <pivotArea dataOnly="0" labelOnly="1" grandCol="1" outline="0" fieldPosition="0"/>
    </format>
  </formats>
  <chartFormats count="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5" format="6" series="1">
      <pivotArea type="data" outline="0" fieldPosition="0">
        <references count="2">
          <reference field="4294967294" count="1" selected="0">
            <x v="0"/>
          </reference>
          <reference field="16" count="1" selected="0">
            <x v="0"/>
          </reference>
        </references>
      </pivotArea>
    </chartFormat>
    <chartFormat chart="5" format="7" series="1">
      <pivotArea type="data" outline="0" fieldPosition="0">
        <references count="2">
          <reference field="4294967294" count="1" selected="0">
            <x v="0"/>
          </reference>
          <reference field="16" count="1" selected="0">
            <x v="1"/>
          </reference>
        </references>
      </pivotArea>
    </chartFormat>
    <chartFormat chart="5"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E35777-839C-4D16-A721-367A70CB6F31}" name="PivotTable7"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2:G20"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axis="axisRow" showAll="0">
      <items count="5">
        <item x="0"/>
        <item x="2"/>
        <item x="1"/>
        <item x="3"/>
        <item t="default"/>
      </items>
    </pivotField>
    <pivotField showAll="0"/>
    <pivotField showAll="0"/>
    <pivotField dataField="1" showAll="0"/>
    <pivotField showAll="0"/>
    <pivotField showAll="0"/>
    <pivotField showAll="0"/>
  </pivotFields>
  <rowFields count="2">
    <field x="12"/>
    <field x="11"/>
  </rowFields>
  <rowItems count="18">
    <i>
      <x/>
    </i>
    <i r="1">
      <x/>
    </i>
    <i r="1">
      <x v="1"/>
    </i>
    <i r="1">
      <x v="2"/>
    </i>
    <i r="1">
      <x v="3"/>
    </i>
    <i>
      <x v="1"/>
    </i>
    <i r="1">
      <x/>
    </i>
    <i r="1">
      <x v="1"/>
    </i>
    <i r="1">
      <x v="2"/>
    </i>
    <i r="1">
      <x v="3"/>
    </i>
    <i>
      <x v="2"/>
    </i>
    <i r="1">
      <x/>
    </i>
    <i r="1">
      <x v="1"/>
    </i>
    <i r="1">
      <x v="2"/>
    </i>
    <i r="1">
      <x v="3"/>
    </i>
    <i>
      <x v="3"/>
    </i>
    <i r="1">
      <x v="4"/>
    </i>
    <i t="grand">
      <x/>
    </i>
  </rowItems>
  <colItems count="1">
    <i/>
  </colItems>
  <dataFields count="1">
    <dataField name="Sum of charges2" fld="15" baseField="0" baseItem="0"/>
  </dataFields>
  <chartFormats count="3">
    <chartFormat chart="0"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763281-4B81-423D-B1F3-0E5963674F79}" name="PivotTable6"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C11" firstHeaderRow="0" firstDataRow="1" firstDataCol="1"/>
  <pivotFields count="19">
    <pivotField showAll="0"/>
    <pivotField showAll="0"/>
    <pivotField showAll="0"/>
    <pivotField showAll="0"/>
    <pivotField showAll="0"/>
    <pivotField dataField="1" showAll="0"/>
    <pivotField axis="axisRow" showAll="0">
      <items count="4">
        <item x="0"/>
        <item x="1"/>
        <item h="1" x="2"/>
        <item t="default"/>
      </items>
    </pivotField>
    <pivotField showAll="0"/>
    <pivotField showAll="0"/>
    <pivotField showAll="0"/>
    <pivotField dataField="1" showAll="0">
      <items count="6">
        <item x="0"/>
        <item x="3"/>
        <item x="1"/>
        <item x="2"/>
        <item x="4"/>
        <item t="default"/>
      </items>
    </pivotField>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2"/>
  </colFields>
  <colItems count="2">
    <i>
      <x/>
    </i>
    <i i="1">
      <x v="1"/>
    </i>
  </colItems>
  <dataFields count="2">
    <dataField name="Average of HBA1C" fld="5" subtotal="average" baseField="0" baseItem="0"/>
    <dataField name="Sum of Number of Major Surgeries" fld="10"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6" count="1" selected="0">
            <x v="0"/>
          </reference>
        </references>
      </pivotArea>
    </chartFormat>
    <chartFormat chart="7" format="10">
      <pivotArea type="data" outline="0" fieldPosition="0">
        <references count="2">
          <reference field="4294967294" count="1" selected="0">
            <x v="0"/>
          </reference>
          <reference field="6" count="1" selected="0">
            <x v="1"/>
          </reference>
        </references>
      </pivotArea>
    </chartFormat>
    <chartFormat chart="7" format="11" series="1">
      <pivotArea type="data" outline="0" fieldPosition="0">
        <references count="1">
          <reference field="4294967294" count="1" selected="0">
            <x v="1"/>
          </reference>
        </references>
      </pivotArea>
    </chartFormat>
    <chartFormat chart="7" format="12">
      <pivotArea type="data" outline="0" fieldPosition="0">
        <references count="2">
          <reference field="4294967294" count="1" selected="0">
            <x v="1"/>
          </reference>
          <reference field="6" count="1" selected="0">
            <x v="0"/>
          </reference>
        </references>
      </pivotArea>
    </chartFormat>
    <chartFormat chart="7" format="13">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D43E3A-5CBD-48CA-BFE7-E4D224791D44}" name="PivotTable5"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9">
    <pivotField showAll="0"/>
    <pivotField showAll="0"/>
    <pivotField showAll="0"/>
    <pivotField showAll="0"/>
    <pivotField showAll="0"/>
    <pivotField showAll="0"/>
    <pivotField showAll="0"/>
    <pivotField dataField="1" showAll="0">
      <items count="4">
        <item x="0"/>
        <item x="1"/>
        <item x="2"/>
        <item t="default"/>
      </items>
    </pivotField>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Cancer history" fld="7" subtotal="count" baseField="0" baseItem="0"/>
  </dataFields>
  <chartFormats count="4">
    <chartFormat chart="3"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8" count="1" selected="0">
            <x v="0"/>
          </reference>
        </references>
      </pivotArea>
    </chartFormat>
    <chartFormat chart="9"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B787ACB-8CFF-4726-AAA4-DDE1ABA5F458}" sourceName="Weight Status">
  <pivotTables>
    <pivotTable tabId="6" name="PivotTable7"/>
  </pivotTables>
  <data>
    <tabular pivotCacheId="878774750">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ebetes" xr10:uid="{82E94019-7801-43D6-B5AB-B31232C8146B}" sourceName="diebetes">
  <pivotTables>
    <pivotTable tabId="6" name="PivotTable7"/>
  </pivotTables>
  <data>
    <tabular pivotCacheId="878774750">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EAEFF0DA-EAFD-4636-93C3-72C82B09CC52}" cache="Slicer_Weight_Status" caption="Weight Status" rowHeight="241300"/>
  <slicer name="diebetes" xr10:uid="{BA59956C-2D08-4D0D-B780-94D52BEDC20E}" cache="Slicer_diebetes" caption="diebete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BCCD6186-30B2-4CBA-843C-25F1340C61E6}" cache="Slicer_Weight_Status" caption="Weight Status" rowHeight="241300"/>
  <slicer name="diebetes 1" xr10:uid="{9CBAD3E5-FB41-42D1-BD92-70E2DF9D25FD}" cache="Slicer_diebetes" caption="diebet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2281A4-11B7-4A33-BABD-40077203EAD1}" name="Table6" displayName="Table6" ref="F1:H2336" totalsRowShown="0" headerRowDxfId="71" headerRowBorderDxfId="70" tableBorderDxfId="69" totalsRowBorderDxfId="68">
  <tableColumns count="3">
    <tableColumn id="1" xr3:uid="{794AD2BB-E051-4777-99E0-0FFD790D9046}" name="TITLE" dataDxfId="67"/>
    <tableColumn id="2" xr3:uid="{BE70488D-C8D3-4A63-9BA9-2024D4BE1AF7}" name="NAME" dataDxfId="66"/>
    <tableColumn id="3" xr3:uid="{2518056C-C2B9-42C6-AF71-B379B946C01E}" name="LAST NAME" dataDxfId="6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49970D-718C-40A6-8061-386FFCC2DAB1}" name="Table4" displayName="Table4" ref="A1:K2336" totalsRowShown="0" headerRowDxfId="16" headerRowBorderDxfId="15">
  <tableColumns count="11">
    <tableColumn id="1" xr3:uid="{C49B968D-938D-4944-9C6B-081468C17693}" name="Customer ID"/>
    <tableColumn id="2" xr3:uid="{F157D28B-BF4F-471D-8B16-8AE2E54529B8}" name="BMI"/>
    <tableColumn id="3" xr3:uid="{D63505F8-4543-416D-AF39-B8558136A06D}" name="HBA1C"/>
    <tableColumn id="4" xr3:uid="{19669409-FB47-43AA-8764-AF8E02AD6FA5}" name="Heart Issues"/>
    <tableColumn id="5" xr3:uid="{06B67962-9E35-420C-8DA2-27C2BD4303B5}" name="Any Transplants"/>
    <tableColumn id="6" xr3:uid="{F6A5C0E8-9E97-45A5-9BB8-BA4279154BCA}" name="Cancer history"/>
    <tableColumn id="7" xr3:uid="{6D2E2581-FFBA-43F9-87EB-264CC3B9DC05}" name="NumberOfMajorSurgeries" dataDxfId="64"/>
    <tableColumn id="8" xr3:uid="{0ED87A8E-3508-4E1E-83C0-AC2C7E8992AC}" name="smoker"/>
    <tableColumn id="9" xr3:uid="{282FE4D1-C3EC-49B2-9F37-B1ECE31E3501}" name="SMOKER 1" dataDxfId="19"/>
    <tableColumn id="10" xr3:uid="{45D6224F-291A-40CD-A93D-C6552952D893}" name="Number of Major Surgeries" dataDxfId="18"/>
    <tableColumn id="11" xr3:uid="{E51532BD-C043-416A-8C00-BA5114185A37}" name="Smoker2" dataDxfId="17">
      <calculatedColumnFormula>UPPER(Table4[[#This Row],[SMOKER 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B6DC8F8-35EC-41F0-95FC-5AD054ECC466}" name="Table8" displayName="Table8" ref="P6:Q14" totalsRowShown="0" headerRowDxfId="0" headerRowBorderDxfId="63" tableBorderDxfId="62" totalsRowBorderDxfId="61" headerRowCellStyle="Normal" dataCellStyle="Normal">
  <tableColumns count="2">
    <tableColumn id="1" xr3:uid="{3E134A9A-C75F-4FB0-BC3A-D96F0165AC65}" name="Column1" dataDxfId="2" dataCellStyle="Normal"/>
    <tableColumn id="2" xr3:uid="{D1C20D06-EA3E-44DF-BD95-7BEB5A248152}" name="Column2" dataDxfId="1" dataCellStyle="Normal"/>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BA3168-E0A6-461B-8112-9955E66432A5}" name="Table3" displayName="Table3" ref="A1:Q2344" totalsRowShown="0" headerRowDxfId="36" headerRowBorderDxfId="35" tableBorderDxfId="34">
  <autoFilter ref="A1:Q2344" xr:uid="{F6BA3168-E0A6-461B-8112-9955E66432A5}"/>
  <tableColumns count="17">
    <tableColumn id="1" xr3:uid="{9709DAF6-25B3-42CC-B1CF-A3D3FA87967F}" name="Customer ID"/>
    <tableColumn id="2" xr3:uid="{2F74BD85-8A24-4B87-B678-5D0BBB478D58}" name="year"/>
    <tableColumn id="3" xr3:uid="{A7508C6D-DFA5-4C8C-A2A6-6DC9FE94E06F}" name="month"/>
    <tableColumn id="4" xr3:uid="{A4064B5A-02FF-4246-A764-7BFC2EBABA1C}" name="date"/>
    <tableColumn id="5" xr3:uid="{CB1F2A88-4585-43C7-ABE1-42CF83BE63EB}" name="children"/>
    <tableColumn id="6" xr3:uid="{C5246DFF-5917-48AD-B007-F3C4AD82683F}" name="charges"/>
    <tableColumn id="7" xr3:uid="{A2590027-A830-46EA-AEBA-15F634EC946E}" name="Hospital tier"/>
    <tableColumn id="8" xr3:uid="{86788E5A-1C93-4888-9B24-9484AE5889DC}" name="City tier"/>
    <tableColumn id="9" xr3:uid="{1A63A025-E1B9-474C-A942-B4B81F28785F}" name="State ID"/>
    <tableColumn id="13" xr3:uid="{385D22FC-E841-4C26-A5BC-FDE87221F122}" name="month2" dataDxfId="33">
      <calculatedColumnFormula>IF(Table3[[#This Row],[month]]="?","sep",Table3[[#This Row],[month]])</calculatedColumnFormula>
    </tableColumn>
    <tableColumn id="14" xr3:uid="{C8C13C11-AC13-456A-B385-D90032090635}" name="year2" dataDxfId="32">
      <calculatedColumnFormula>IF(Table3[[#This Row],[year]]="?","1983",Table3[[#This Row],[year]])</calculatedColumnFormula>
    </tableColumn>
    <tableColumn id="15" xr3:uid="{41F49DB1-2E77-4651-8C47-49316837809C}" name="HOSPITAL TIER2" dataDxfId="31">
      <calculatedColumnFormula>IF(Table3[[#This Row],[Hospital tier]]="?","tier - 2",Table3[[#This Row],[Hospital tier]])</calculatedColumnFormula>
    </tableColumn>
    <tableColumn id="16" xr3:uid="{2A3CF1D7-DAF4-4682-8370-483CBFCB08C2}" name="city tier2" dataDxfId="30">
      <calculatedColumnFormula>IF(Table3[[#This Row],[City tier]]="?","tier - 2",Table3[[#This Row],[City tier]])</calculatedColumnFormula>
    </tableColumn>
    <tableColumn id="17" xr3:uid="{34A72F0B-F84C-419E-AF72-7ECA5EEB29F6}" name="state id2" dataDxfId="29">
      <calculatedColumnFormula>IF(Table3[[#This Row],[State ID]]="?","unknown",Table3[[#This Row],[State ID]])</calculatedColumnFormula>
    </tableColumn>
    <tableColumn id="21" xr3:uid="{9F329C41-F442-429F-9253-757187778DA2}" name="date of birth" dataDxfId="28">
      <calculatedColumnFormula>CONCATENATE(Table3[[#This Row],[date]],"-",Table3[[#This Row],[month2]],"-",Table3[[#This Row],[year2]])</calculatedColumnFormula>
    </tableColumn>
    <tableColumn id="22" xr3:uid="{AD024DAC-C92D-4328-91AB-C46D7F4726BB}" name="age" dataDxfId="27">
      <calculatedColumnFormula>DATEDIF(Table3[[#This Row],[date of birth]],DATE(2023,6,8),"y")</calculatedColumnFormula>
    </tableColumn>
    <tableColumn id="23" xr3:uid="{CC91087A-836F-448E-9248-7C5363E8CD1E}" name="charges2" dataDxfId="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6.xml"/><Relationship Id="rId7"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6"/>
  <sheetViews>
    <sheetView workbookViewId="0">
      <selection activeCell="D5" sqref="D5"/>
    </sheetView>
  </sheetViews>
  <sheetFormatPr defaultRowHeight="15" x14ac:dyDescent="0.25"/>
  <cols>
    <col min="1" max="1" width="15.5703125" customWidth="1"/>
    <col min="2" max="2" width="37.42578125" bestFit="1" customWidth="1"/>
    <col min="6" max="6" width="19.28515625" customWidth="1"/>
    <col min="7" max="7" width="20.140625" bestFit="1" customWidth="1"/>
    <col min="8" max="8" width="18.28515625" bestFit="1" customWidth="1"/>
  </cols>
  <sheetData>
    <row r="1" spans="1:8" s="2" customFormat="1" ht="18.95" customHeight="1" x14ac:dyDescent="0.25">
      <c r="A1" s="4" t="s">
        <v>0</v>
      </c>
      <c r="B1" s="5" t="s">
        <v>2382</v>
      </c>
      <c r="F1" s="32" t="s">
        <v>9079</v>
      </c>
      <c r="G1" s="33" t="s">
        <v>10739</v>
      </c>
      <c r="H1" s="34" t="s">
        <v>10740</v>
      </c>
    </row>
    <row r="2" spans="1:8" ht="15.75" x14ac:dyDescent="0.25">
      <c r="A2" s="1" t="s">
        <v>2370</v>
      </c>
      <c r="B2" s="1" t="s">
        <v>2383</v>
      </c>
      <c r="F2" s="30" t="s">
        <v>9080</v>
      </c>
      <c r="G2" s="7" t="s">
        <v>7506</v>
      </c>
      <c r="H2" s="31" t="s">
        <v>7075</v>
      </c>
    </row>
    <row r="3" spans="1:8" ht="15.75" x14ac:dyDescent="0.25">
      <c r="A3" s="1" t="s">
        <v>2369</v>
      </c>
      <c r="B3" s="1" t="s">
        <v>2384</v>
      </c>
      <c r="F3" s="30" t="s">
        <v>9081</v>
      </c>
      <c r="G3" s="7" t="s">
        <v>9082</v>
      </c>
      <c r="H3" s="31" t="s">
        <v>7076</v>
      </c>
    </row>
    <row r="4" spans="1:8" ht="15.75" x14ac:dyDescent="0.25">
      <c r="A4" s="1" t="s">
        <v>2368</v>
      </c>
      <c r="B4" s="1" t="s">
        <v>2385</v>
      </c>
      <c r="F4" s="30" t="s">
        <v>9081</v>
      </c>
      <c r="G4" s="7" t="s">
        <v>9083</v>
      </c>
      <c r="H4" s="31" t="s">
        <v>7077</v>
      </c>
    </row>
    <row r="5" spans="1:8" ht="15.75" x14ac:dyDescent="0.25">
      <c r="A5" s="1" t="s">
        <v>2367</v>
      </c>
      <c r="B5" s="1" t="s">
        <v>2386</v>
      </c>
      <c r="F5" s="30" t="s">
        <v>9080</v>
      </c>
      <c r="G5" s="7" t="s">
        <v>9084</v>
      </c>
      <c r="H5" s="31" t="s">
        <v>7078</v>
      </c>
    </row>
    <row r="6" spans="1:8" ht="15.75" x14ac:dyDescent="0.25">
      <c r="A6" s="1" t="s">
        <v>2366</v>
      </c>
      <c r="B6" s="1" t="s">
        <v>2387</v>
      </c>
      <c r="F6" s="30" t="s">
        <v>9080</v>
      </c>
      <c r="G6" s="7" t="s">
        <v>9085</v>
      </c>
      <c r="H6" s="31" t="s">
        <v>7079</v>
      </c>
    </row>
    <row r="7" spans="1:8" ht="15.75" x14ac:dyDescent="0.25">
      <c r="A7" s="1" t="s">
        <v>2365</v>
      </c>
      <c r="B7" s="1" t="s">
        <v>2388</v>
      </c>
      <c r="F7" s="30" t="s">
        <v>9081</v>
      </c>
      <c r="G7" s="7" t="s">
        <v>9086</v>
      </c>
      <c r="H7" s="31" t="s">
        <v>7080</v>
      </c>
    </row>
    <row r="8" spans="1:8" ht="15.75" x14ac:dyDescent="0.25">
      <c r="A8" s="1" t="s">
        <v>2364</v>
      </c>
      <c r="B8" s="1" t="s">
        <v>2389</v>
      </c>
      <c r="F8" s="30" t="s">
        <v>9081</v>
      </c>
      <c r="G8" s="7" t="s">
        <v>7644</v>
      </c>
      <c r="H8" s="31" t="s">
        <v>7081</v>
      </c>
    </row>
    <row r="9" spans="1:8" ht="15.75" x14ac:dyDescent="0.25">
      <c r="A9" s="1" t="s">
        <v>2363</v>
      </c>
      <c r="B9" s="1" t="s">
        <v>2390</v>
      </c>
      <c r="F9" s="30" t="s">
        <v>9081</v>
      </c>
      <c r="G9" s="7" t="s">
        <v>9087</v>
      </c>
      <c r="H9" s="31" t="s">
        <v>7082</v>
      </c>
    </row>
    <row r="10" spans="1:8" ht="15.75" x14ac:dyDescent="0.25">
      <c r="A10" s="1" t="s">
        <v>2362</v>
      </c>
      <c r="B10" s="1" t="s">
        <v>2391</v>
      </c>
      <c r="F10" s="30" t="s">
        <v>9081</v>
      </c>
      <c r="G10" s="7" t="s">
        <v>9088</v>
      </c>
      <c r="H10" s="31" t="s">
        <v>7083</v>
      </c>
    </row>
    <row r="11" spans="1:8" ht="15.75" x14ac:dyDescent="0.25">
      <c r="A11" s="1" t="s">
        <v>2361</v>
      </c>
      <c r="B11" s="1" t="s">
        <v>2392</v>
      </c>
      <c r="F11" s="30" t="s">
        <v>9080</v>
      </c>
      <c r="G11" s="7" t="s">
        <v>9089</v>
      </c>
      <c r="H11" s="31" t="s">
        <v>7084</v>
      </c>
    </row>
    <row r="12" spans="1:8" ht="15.75" x14ac:dyDescent="0.25">
      <c r="A12" s="1" t="s">
        <v>2360</v>
      </c>
      <c r="B12" s="1" t="s">
        <v>2393</v>
      </c>
      <c r="F12" s="30" t="s">
        <v>9080</v>
      </c>
      <c r="G12" s="7" t="s">
        <v>9090</v>
      </c>
      <c r="H12" s="31" t="s">
        <v>7085</v>
      </c>
    </row>
    <row r="13" spans="1:8" ht="15.75" x14ac:dyDescent="0.25">
      <c r="A13" s="1" t="s">
        <v>2359</v>
      </c>
      <c r="B13" s="1" t="s">
        <v>2394</v>
      </c>
      <c r="F13" s="30" t="s">
        <v>9081</v>
      </c>
      <c r="G13" s="7" t="s">
        <v>9091</v>
      </c>
      <c r="H13" s="31" t="s">
        <v>7086</v>
      </c>
    </row>
    <row r="14" spans="1:8" ht="15.75" x14ac:dyDescent="0.25">
      <c r="A14" s="1" t="s">
        <v>2358</v>
      </c>
      <c r="B14" s="1" t="s">
        <v>2395</v>
      </c>
      <c r="F14" s="30" t="s">
        <v>9081</v>
      </c>
      <c r="G14" s="7" t="s">
        <v>9092</v>
      </c>
      <c r="H14" s="31" t="s">
        <v>7087</v>
      </c>
    </row>
    <row r="15" spans="1:8" ht="15.75" x14ac:dyDescent="0.25">
      <c r="A15" s="1" t="s">
        <v>2357</v>
      </c>
      <c r="B15" s="1" t="s">
        <v>2396</v>
      </c>
      <c r="F15" s="30" t="s">
        <v>9081</v>
      </c>
      <c r="G15" s="7" t="s">
        <v>9093</v>
      </c>
      <c r="H15" s="31" t="s">
        <v>7088</v>
      </c>
    </row>
    <row r="16" spans="1:8" ht="15.75" x14ac:dyDescent="0.25">
      <c r="A16" s="1" t="s">
        <v>2356</v>
      </c>
      <c r="B16" s="1" t="s">
        <v>2397</v>
      </c>
      <c r="F16" s="30" t="s">
        <v>9080</v>
      </c>
      <c r="G16" s="7" t="s">
        <v>9094</v>
      </c>
      <c r="H16" s="31" t="s">
        <v>7089</v>
      </c>
    </row>
    <row r="17" spans="1:8" ht="15.75" x14ac:dyDescent="0.25">
      <c r="A17" s="1" t="s">
        <v>2355</v>
      </c>
      <c r="B17" s="1" t="s">
        <v>2398</v>
      </c>
      <c r="F17" s="30" t="s">
        <v>9081</v>
      </c>
      <c r="G17" s="7" t="s">
        <v>9095</v>
      </c>
      <c r="H17" s="31" t="s">
        <v>7090</v>
      </c>
    </row>
    <row r="18" spans="1:8" ht="15.75" x14ac:dyDescent="0.25">
      <c r="A18" s="1" t="s">
        <v>2354</v>
      </c>
      <c r="B18" s="1" t="s">
        <v>2399</v>
      </c>
      <c r="F18" s="30" t="s">
        <v>9080</v>
      </c>
      <c r="G18" s="7" t="s">
        <v>9096</v>
      </c>
      <c r="H18" s="31" t="s">
        <v>7091</v>
      </c>
    </row>
    <row r="19" spans="1:8" ht="15.75" x14ac:dyDescent="0.25">
      <c r="A19" s="1" t="s">
        <v>2353</v>
      </c>
      <c r="B19" s="1" t="s">
        <v>2400</v>
      </c>
      <c r="F19" s="30" t="s">
        <v>9080</v>
      </c>
      <c r="G19" s="7" t="s">
        <v>9097</v>
      </c>
      <c r="H19" s="31" t="s">
        <v>7092</v>
      </c>
    </row>
    <row r="20" spans="1:8" ht="15.75" x14ac:dyDescent="0.25">
      <c r="A20" s="1" t="s">
        <v>2352</v>
      </c>
      <c r="B20" s="1" t="s">
        <v>2401</v>
      </c>
      <c r="F20" s="30" t="s">
        <v>9081</v>
      </c>
      <c r="G20" s="7" t="s">
        <v>9098</v>
      </c>
      <c r="H20" s="31" t="s">
        <v>7093</v>
      </c>
    </row>
    <row r="21" spans="1:8" ht="15.75" x14ac:dyDescent="0.25">
      <c r="A21" s="1" t="s">
        <v>2351</v>
      </c>
      <c r="B21" s="1" t="s">
        <v>2402</v>
      </c>
      <c r="F21" s="30" t="s">
        <v>9081</v>
      </c>
      <c r="G21" s="7" t="s">
        <v>9099</v>
      </c>
      <c r="H21" s="31" t="s">
        <v>7094</v>
      </c>
    </row>
    <row r="22" spans="1:8" ht="15.75" x14ac:dyDescent="0.25">
      <c r="A22" s="1" t="s">
        <v>2350</v>
      </c>
      <c r="B22" s="1" t="s">
        <v>2403</v>
      </c>
      <c r="F22" s="30" t="s">
        <v>9081</v>
      </c>
      <c r="G22" s="7" t="s">
        <v>9100</v>
      </c>
      <c r="H22" s="31" t="s">
        <v>7095</v>
      </c>
    </row>
    <row r="23" spans="1:8" ht="15.75" x14ac:dyDescent="0.25">
      <c r="A23" s="1" t="s">
        <v>2349</v>
      </c>
      <c r="B23" s="1" t="s">
        <v>2404</v>
      </c>
      <c r="F23" s="30" t="s">
        <v>9080</v>
      </c>
      <c r="G23" s="7" t="s">
        <v>9101</v>
      </c>
      <c r="H23" s="31" t="s">
        <v>7096</v>
      </c>
    </row>
    <row r="24" spans="1:8" ht="15.75" x14ac:dyDescent="0.25">
      <c r="A24" s="1" t="s">
        <v>2348</v>
      </c>
      <c r="B24" s="1" t="s">
        <v>2405</v>
      </c>
      <c r="F24" s="30" t="s">
        <v>9080</v>
      </c>
      <c r="G24" s="7" t="s">
        <v>9102</v>
      </c>
      <c r="H24" s="31" t="s">
        <v>7097</v>
      </c>
    </row>
    <row r="25" spans="1:8" ht="15.75" x14ac:dyDescent="0.25">
      <c r="A25" s="1" t="s">
        <v>2347</v>
      </c>
      <c r="B25" s="1" t="s">
        <v>2406</v>
      </c>
      <c r="F25" s="30" t="s">
        <v>9081</v>
      </c>
      <c r="G25" s="7" t="s">
        <v>9103</v>
      </c>
      <c r="H25" s="31" t="s">
        <v>7098</v>
      </c>
    </row>
    <row r="26" spans="1:8" ht="15.75" x14ac:dyDescent="0.25">
      <c r="A26" s="1" t="s">
        <v>2346</v>
      </c>
      <c r="B26" s="1" t="s">
        <v>2407</v>
      </c>
      <c r="F26" s="30" t="s">
        <v>9081</v>
      </c>
      <c r="G26" s="7" t="s">
        <v>9104</v>
      </c>
      <c r="H26" s="31" t="s">
        <v>7099</v>
      </c>
    </row>
    <row r="27" spans="1:8" ht="15.75" x14ac:dyDescent="0.25">
      <c r="A27" s="1" t="s">
        <v>2345</v>
      </c>
      <c r="B27" s="1" t="s">
        <v>2408</v>
      </c>
      <c r="F27" s="30" t="s">
        <v>9081</v>
      </c>
      <c r="G27" s="7" t="s">
        <v>9105</v>
      </c>
      <c r="H27" s="31" t="s">
        <v>7100</v>
      </c>
    </row>
    <row r="28" spans="1:8" ht="15.75" x14ac:dyDescent="0.25">
      <c r="A28" s="1" t="s">
        <v>2344</v>
      </c>
      <c r="B28" s="1" t="s">
        <v>2409</v>
      </c>
      <c r="F28" s="30" t="s">
        <v>9081</v>
      </c>
      <c r="G28" s="7" t="s">
        <v>9106</v>
      </c>
      <c r="H28" s="31" t="s">
        <v>7101</v>
      </c>
    </row>
    <row r="29" spans="1:8" ht="15.75" x14ac:dyDescent="0.25">
      <c r="A29" s="1" t="s">
        <v>2343</v>
      </c>
      <c r="B29" s="1" t="s">
        <v>2410</v>
      </c>
      <c r="F29" s="30" t="s">
        <v>9080</v>
      </c>
      <c r="G29" s="7" t="s">
        <v>9107</v>
      </c>
      <c r="H29" s="31" t="s">
        <v>7102</v>
      </c>
    </row>
    <row r="30" spans="1:8" ht="15.75" x14ac:dyDescent="0.25">
      <c r="A30" s="1" t="s">
        <v>2342</v>
      </c>
      <c r="B30" s="1" t="s">
        <v>2411</v>
      </c>
      <c r="F30" s="30" t="s">
        <v>9081</v>
      </c>
      <c r="G30" s="7" t="s">
        <v>9087</v>
      </c>
      <c r="H30" s="31" t="s">
        <v>7103</v>
      </c>
    </row>
    <row r="31" spans="1:8" ht="15.75" x14ac:dyDescent="0.25">
      <c r="A31" s="1" t="s">
        <v>2341</v>
      </c>
      <c r="B31" s="1" t="s">
        <v>2412</v>
      </c>
      <c r="F31" s="30" t="s">
        <v>9080</v>
      </c>
      <c r="G31" s="7" t="s">
        <v>9108</v>
      </c>
      <c r="H31" s="31" t="s">
        <v>7104</v>
      </c>
    </row>
    <row r="32" spans="1:8" ht="15.75" x14ac:dyDescent="0.25">
      <c r="A32" s="1" t="s">
        <v>2340</v>
      </c>
      <c r="B32" s="1" t="s">
        <v>2413</v>
      </c>
      <c r="F32" s="30" t="s">
        <v>9080</v>
      </c>
      <c r="G32" s="7" t="s">
        <v>9109</v>
      </c>
      <c r="H32" s="31" t="s">
        <v>7105</v>
      </c>
    </row>
    <row r="33" spans="1:8" ht="15.75" x14ac:dyDescent="0.25">
      <c r="A33" s="1" t="s">
        <v>2339</v>
      </c>
      <c r="B33" s="1" t="s">
        <v>2414</v>
      </c>
      <c r="F33" s="30" t="s">
        <v>9081</v>
      </c>
      <c r="G33" s="7" t="s">
        <v>9110</v>
      </c>
      <c r="H33" s="31" t="s">
        <v>7106</v>
      </c>
    </row>
    <row r="34" spans="1:8" ht="15.75" x14ac:dyDescent="0.25">
      <c r="A34" s="1" t="s">
        <v>2338</v>
      </c>
      <c r="B34" s="1" t="s">
        <v>2415</v>
      </c>
      <c r="F34" s="30" t="s">
        <v>9081</v>
      </c>
      <c r="G34" s="7" t="s">
        <v>9111</v>
      </c>
      <c r="H34" s="31" t="s">
        <v>7107</v>
      </c>
    </row>
    <row r="35" spans="1:8" ht="15.75" x14ac:dyDescent="0.25">
      <c r="A35" s="1" t="s">
        <v>2337</v>
      </c>
      <c r="B35" s="1" t="s">
        <v>2416</v>
      </c>
      <c r="F35" s="30" t="s">
        <v>9080</v>
      </c>
      <c r="G35" s="7" t="s">
        <v>9112</v>
      </c>
      <c r="H35" s="31" t="s">
        <v>7108</v>
      </c>
    </row>
    <row r="36" spans="1:8" ht="15.75" x14ac:dyDescent="0.25">
      <c r="A36" s="1" t="s">
        <v>2336</v>
      </c>
      <c r="B36" s="1" t="s">
        <v>2417</v>
      </c>
      <c r="F36" s="30" t="s">
        <v>9080</v>
      </c>
      <c r="G36" s="7" t="s">
        <v>9113</v>
      </c>
      <c r="H36" s="31" t="s">
        <v>7109</v>
      </c>
    </row>
    <row r="37" spans="1:8" ht="15.75" x14ac:dyDescent="0.25">
      <c r="A37" s="1" t="s">
        <v>2335</v>
      </c>
      <c r="B37" s="1" t="s">
        <v>2418</v>
      </c>
      <c r="F37" s="30" t="s">
        <v>9081</v>
      </c>
      <c r="G37" s="7" t="s">
        <v>9114</v>
      </c>
      <c r="H37" s="31" t="s">
        <v>7110</v>
      </c>
    </row>
    <row r="38" spans="1:8" ht="15.75" x14ac:dyDescent="0.25">
      <c r="A38" s="1" t="s">
        <v>2334</v>
      </c>
      <c r="B38" s="1" t="s">
        <v>2419</v>
      </c>
      <c r="F38" s="30" t="s">
        <v>9081</v>
      </c>
      <c r="G38" s="7" t="s">
        <v>9115</v>
      </c>
      <c r="H38" s="31" t="s">
        <v>7111</v>
      </c>
    </row>
    <row r="39" spans="1:8" ht="15.75" x14ac:dyDescent="0.25">
      <c r="A39" s="1" t="s">
        <v>2333</v>
      </c>
      <c r="B39" s="1" t="s">
        <v>2420</v>
      </c>
      <c r="F39" s="30" t="s">
        <v>9080</v>
      </c>
      <c r="G39" s="7" t="s">
        <v>9116</v>
      </c>
      <c r="H39" s="31" t="s">
        <v>7112</v>
      </c>
    </row>
    <row r="40" spans="1:8" ht="15.75" x14ac:dyDescent="0.25">
      <c r="A40" s="1" t="s">
        <v>2332</v>
      </c>
      <c r="B40" s="1" t="s">
        <v>2421</v>
      </c>
      <c r="F40" s="30" t="s">
        <v>9080</v>
      </c>
      <c r="G40" s="7" t="s">
        <v>9117</v>
      </c>
      <c r="H40" s="31" t="s">
        <v>7113</v>
      </c>
    </row>
    <row r="41" spans="1:8" ht="15.75" x14ac:dyDescent="0.25">
      <c r="A41" s="1" t="s">
        <v>2331</v>
      </c>
      <c r="B41" s="1" t="s">
        <v>2422</v>
      </c>
      <c r="F41" s="30" t="s">
        <v>9081</v>
      </c>
      <c r="G41" s="7" t="s">
        <v>9118</v>
      </c>
      <c r="H41" s="31" t="s">
        <v>7114</v>
      </c>
    </row>
    <row r="42" spans="1:8" ht="15.75" x14ac:dyDescent="0.25">
      <c r="A42" s="1" t="s">
        <v>2330</v>
      </c>
      <c r="B42" s="1" t="s">
        <v>2423</v>
      </c>
      <c r="F42" s="30" t="s">
        <v>9081</v>
      </c>
      <c r="G42" s="7" t="s">
        <v>9119</v>
      </c>
      <c r="H42" s="31" t="s">
        <v>7115</v>
      </c>
    </row>
    <row r="43" spans="1:8" ht="15.75" x14ac:dyDescent="0.25">
      <c r="A43" s="1" t="s">
        <v>2329</v>
      </c>
      <c r="B43" s="1" t="s">
        <v>2424</v>
      </c>
      <c r="F43" s="30" t="s">
        <v>9080</v>
      </c>
      <c r="G43" s="7" t="s">
        <v>9120</v>
      </c>
      <c r="H43" s="31" t="s">
        <v>7116</v>
      </c>
    </row>
    <row r="44" spans="1:8" ht="15.75" x14ac:dyDescent="0.25">
      <c r="A44" s="1" t="s">
        <v>2328</v>
      </c>
      <c r="B44" s="1" t="s">
        <v>2425</v>
      </c>
      <c r="F44" s="30" t="s">
        <v>9080</v>
      </c>
      <c r="G44" s="7" t="s">
        <v>9102</v>
      </c>
      <c r="H44" s="31" t="s">
        <v>7117</v>
      </c>
    </row>
    <row r="45" spans="1:8" ht="15.75" x14ac:dyDescent="0.25">
      <c r="A45" s="1" t="s">
        <v>2327</v>
      </c>
      <c r="B45" s="1" t="s">
        <v>2426</v>
      </c>
      <c r="F45" s="30" t="s">
        <v>9081</v>
      </c>
      <c r="G45" s="7" t="s">
        <v>7397</v>
      </c>
      <c r="H45" s="31" t="s">
        <v>7118</v>
      </c>
    </row>
    <row r="46" spans="1:8" ht="15.75" x14ac:dyDescent="0.25">
      <c r="A46" s="1" t="s">
        <v>2326</v>
      </c>
      <c r="B46" s="1" t="s">
        <v>2427</v>
      </c>
      <c r="F46" s="30" t="s">
        <v>9081</v>
      </c>
      <c r="G46" s="7" t="s">
        <v>9121</v>
      </c>
      <c r="H46" s="31" t="s">
        <v>7119</v>
      </c>
    </row>
    <row r="47" spans="1:8" ht="15.75" x14ac:dyDescent="0.25">
      <c r="A47" s="1" t="s">
        <v>2325</v>
      </c>
      <c r="B47" s="1" t="s">
        <v>2428</v>
      </c>
      <c r="F47" s="30" t="s">
        <v>9080</v>
      </c>
      <c r="G47" s="7" t="s">
        <v>9122</v>
      </c>
      <c r="H47" s="31" t="s">
        <v>7120</v>
      </c>
    </row>
    <row r="48" spans="1:8" ht="15.75" x14ac:dyDescent="0.25">
      <c r="A48" s="1" t="s">
        <v>2324</v>
      </c>
      <c r="B48" s="1" t="s">
        <v>2429</v>
      </c>
      <c r="F48" s="30" t="s">
        <v>9081</v>
      </c>
      <c r="G48" s="7" t="s">
        <v>9123</v>
      </c>
      <c r="H48" s="31" t="s">
        <v>7121</v>
      </c>
    </row>
    <row r="49" spans="1:8" ht="15.75" x14ac:dyDescent="0.25">
      <c r="A49" s="1" t="s">
        <v>2323</v>
      </c>
      <c r="B49" s="1" t="s">
        <v>2430</v>
      </c>
      <c r="F49" s="30" t="s">
        <v>9080</v>
      </c>
      <c r="G49" s="7" t="s">
        <v>9124</v>
      </c>
      <c r="H49" s="31" t="s">
        <v>7116</v>
      </c>
    </row>
    <row r="50" spans="1:8" ht="15.75" x14ac:dyDescent="0.25">
      <c r="A50" s="1" t="s">
        <v>2322</v>
      </c>
      <c r="B50" s="1" t="s">
        <v>2431</v>
      </c>
      <c r="F50" s="30" t="s">
        <v>9081</v>
      </c>
      <c r="G50" s="7" t="s">
        <v>9125</v>
      </c>
      <c r="H50" s="31" t="s">
        <v>7122</v>
      </c>
    </row>
    <row r="51" spans="1:8" ht="15.75" x14ac:dyDescent="0.25">
      <c r="A51" s="1" t="s">
        <v>2321</v>
      </c>
      <c r="B51" s="1" t="s">
        <v>2432</v>
      </c>
      <c r="F51" s="30" t="s">
        <v>9081</v>
      </c>
      <c r="G51" s="7" t="s">
        <v>7540</v>
      </c>
      <c r="H51" s="31" t="s">
        <v>7123</v>
      </c>
    </row>
    <row r="52" spans="1:8" ht="15.75" x14ac:dyDescent="0.25">
      <c r="A52" s="1" t="s">
        <v>2320</v>
      </c>
      <c r="B52" s="1" t="s">
        <v>2433</v>
      </c>
      <c r="F52" s="30" t="s">
        <v>9081</v>
      </c>
      <c r="G52" s="7" t="s">
        <v>9126</v>
      </c>
      <c r="H52" s="31" t="s">
        <v>7124</v>
      </c>
    </row>
    <row r="53" spans="1:8" ht="15.75" x14ac:dyDescent="0.25">
      <c r="A53" s="1" t="s">
        <v>2319</v>
      </c>
      <c r="B53" s="1" t="s">
        <v>2434</v>
      </c>
      <c r="F53" s="30" t="s">
        <v>9080</v>
      </c>
      <c r="G53" s="7" t="s">
        <v>9127</v>
      </c>
      <c r="H53" s="31" t="s">
        <v>7125</v>
      </c>
    </row>
    <row r="54" spans="1:8" ht="15.75" x14ac:dyDescent="0.25">
      <c r="A54" s="1" t="s">
        <v>2318</v>
      </c>
      <c r="B54" s="1" t="s">
        <v>2435</v>
      </c>
      <c r="F54" s="30" t="s">
        <v>9081</v>
      </c>
      <c r="G54" s="7" t="s">
        <v>9091</v>
      </c>
      <c r="H54" s="31" t="s">
        <v>7126</v>
      </c>
    </row>
    <row r="55" spans="1:8" ht="15.75" x14ac:dyDescent="0.25">
      <c r="A55" s="1" t="s">
        <v>2317</v>
      </c>
      <c r="B55" s="1" t="s">
        <v>2436</v>
      </c>
      <c r="F55" s="30" t="s">
        <v>9081</v>
      </c>
      <c r="G55" s="7" t="s">
        <v>9128</v>
      </c>
      <c r="H55" s="31" t="s">
        <v>7127</v>
      </c>
    </row>
    <row r="56" spans="1:8" ht="15.75" x14ac:dyDescent="0.25">
      <c r="A56" s="1" t="s">
        <v>2316</v>
      </c>
      <c r="B56" s="1" t="s">
        <v>2437</v>
      </c>
      <c r="F56" s="30" t="s">
        <v>9080</v>
      </c>
      <c r="G56" s="7" t="s">
        <v>9129</v>
      </c>
      <c r="H56" s="31" t="s">
        <v>7128</v>
      </c>
    </row>
    <row r="57" spans="1:8" ht="15.75" x14ac:dyDescent="0.25">
      <c r="A57" s="1" t="s">
        <v>2315</v>
      </c>
      <c r="B57" s="1" t="s">
        <v>2438</v>
      </c>
      <c r="F57" s="30" t="s">
        <v>9080</v>
      </c>
      <c r="G57" s="7" t="s">
        <v>9130</v>
      </c>
      <c r="H57" s="31" t="s">
        <v>7129</v>
      </c>
    </row>
    <row r="58" spans="1:8" ht="15.75" x14ac:dyDescent="0.25">
      <c r="A58" s="1" t="s">
        <v>2314</v>
      </c>
      <c r="B58" s="1" t="s">
        <v>2439</v>
      </c>
      <c r="F58" s="30" t="s">
        <v>9081</v>
      </c>
      <c r="G58" s="7" t="s">
        <v>9131</v>
      </c>
      <c r="H58" s="31" t="s">
        <v>7130</v>
      </c>
    </row>
    <row r="59" spans="1:8" ht="15.75" x14ac:dyDescent="0.25">
      <c r="A59" s="1" t="s">
        <v>2313</v>
      </c>
      <c r="B59" s="1" t="s">
        <v>2440</v>
      </c>
      <c r="F59" s="30" t="s">
        <v>9080</v>
      </c>
      <c r="G59" s="7" t="s">
        <v>8320</v>
      </c>
      <c r="H59" s="31" t="s">
        <v>7131</v>
      </c>
    </row>
    <row r="60" spans="1:8" ht="15.75" x14ac:dyDescent="0.25">
      <c r="A60" s="1" t="s">
        <v>2312</v>
      </c>
      <c r="B60" s="1" t="s">
        <v>2441</v>
      </c>
      <c r="F60" s="30" t="s">
        <v>9081</v>
      </c>
      <c r="G60" s="7" t="s">
        <v>9132</v>
      </c>
      <c r="H60" s="31" t="s">
        <v>7132</v>
      </c>
    </row>
    <row r="61" spans="1:8" ht="15.75" x14ac:dyDescent="0.25">
      <c r="A61" s="1" t="s">
        <v>2311</v>
      </c>
      <c r="B61" s="1" t="s">
        <v>2442</v>
      </c>
      <c r="F61" s="30" t="s">
        <v>9080</v>
      </c>
      <c r="G61" s="7" t="s">
        <v>9133</v>
      </c>
      <c r="H61" s="31" t="s">
        <v>7133</v>
      </c>
    </row>
    <row r="62" spans="1:8" ht="15.75" x14ac:dyDescent="0.25">
      <c r="A62" s="1" t="s">
        <v>2310</v>
      </c>
      <c r="B62" s="1" t="s">
        <v>2443</v>
      </c>
      <c r="F62" s="30" t="s">
        <v>9081</v>
      </c>
      <c r="G62" s="7" t="s">
        <v>9134</v>
      </c>
      <c r="H62" s="31" t="s">
        <v>7134</v>
      </c>
    </row>
    <row r="63" spans="1:8" ht="15.75" x14ac:dyDescent="0.25">
      <c r="A63" s="1" t="s">
        <v>2309</v>
      </c>
      <c r="B63" s="1" t="s">
        <v>2444</v>
      </c>
      <c r="F63" s="30" t="s">
        <v>9080</v>
      </c>
      <c r="G63" s="7" t="s">
        <v>9135</v>
      </c>
      <c r="H63" s="31" t="s">
        <v>7135</v>
      </c>
    </row>
    <row r="64" spans="1:8" ht="15.75" x14ac:dyDescent="0.25">
      <c r="A64" s="1" t="s">
        <v>2308</v>
      </c>
      <c r="B64" s="1" t="s">
        <v>2445</v>
      </c>
      <c r="F64" s="30" t="s">
        <v>9080</v>
      </c>
      <c r="G64" s="7" t="s">
        <v>8455</v>
      </c>
      <c r="H64" s="31" t="s">
        <v>7136</v>
      </c>
    </row>
    <row r="65" spans="1:8" ht="15.75" x14ac:dyDescent="0.25">
      <c r="A65" s="1" t="s">
        <v>2307</v>
      </c>
      <c r="B65" s="1" t="s">
        <v>2446</v>
      </c>
      <c r="F65" s="30" t="s">
        <v>9081</v>
      </c>
      <c r="G65" s="7" t="s">
        <v>9091</v>
      </c>
      <c r="H65" s="31" t="s">
        <v>7137</v>
      </c>
    </row>
    <row r="66" spans="1:8" ht="15.75" x14ac:dyDescent="0.25">
      <c r="A66" s="1" t="s">
        <v>2306</v>
      </c>
      <c r="B66" s="1" t="s">
        <v>2447</v>
      </c>
      <c r="F66" s="30" t="s">
        <v>9081</v>
      </c>
      <c r="G66" s="7" t="s">
        <v>9136</v>
      </c>
      <c r="H66" s="31" t="s">
        <v>7138</v>
      </c>
    </row>
    <row r="67" spans="1:8" ht="15.75" x14ac:dyDescent="0.25">
      <c r="A67" s="1" t="s">
        <v>2305</v>
      </c>
      <c r="B67" s="1" t="s">
        <v>2448</v>
      </c>
      <c r="F67" s="30" t="s">
        <v>9080</v>
      </c>
      <c r="G67" s="7" t="s">
        <v>9137</v>
      </c>
      <c r="H67" s="31" t="s">
        <v>7139</v>
      </c>
    </row>
    <row r="68" spans="1:8" ht="15.75" x14ac:dyDescent="0.25">
      <c r="A68" s="1" t="s">
        <v>2304</v>
      </c>
      <c r="B68" s="1" t="s">
        <v>2449</v>
      </c>
      <c r="F68" s="30" t="s">
        <v>9081</v>
      </c>
      <c r="G68" s="7" t="s">
        <v>9138</v>
      </c>
      <c r="H68" s="31" t="s">
        <v>7140</v>
      </c>
    </row>
    <row r="69" spans="1:8" ht="15.75" x14ac:dyDescent="0.25">
      <c r="A69" s="1" t="s">
        <v>2303</v>
      </c>
      <c r="B69" s="1" t="s">
        <v>2450</v>
      </c>
      <c r="F69" s="30" t="s">
        <v>9081</v>
      </c>
      <c r="G69" s="7" t="s">
        <v>9139</v>
      </c>
      <c r="H69" s="31" t="s">
        <v>7141</v>
      </c>
    </row>
    <row r="70" spans="1:8" ht="15.75" x14ac:dyDescent="0.25">
      <c r="A70" s="1" t="s">
        <v>2302</v>
      </c>
      <c r="B70" s="1" t="s">
        <v>2451</v>
      </c>
      <c r="F70" s="30" t="s">
        <v>9080</v>
      </c>
      <c r="G70" s="7" t="s">
        <v>9140</v>
      </c>
      <c r="H70" s="31" t="s">
        <v>7142</v>
      </c>
    </row>
    <row r="71" spans="1:8" ht="15.75" x14ac:dyDescent="0.25">
      <c r="A71" s="1" t="s">
        <v>2301</v>
      </c>
      <c r="B71" s="1" t="s">
        <v>2452</v>
      </c>
      <c r="F71" s="30" t="s">
        <v>9081</v>
      </c>
      <c r="G71" s="7" t="s">
        <v>8982</v>
      </c>
      <c r="H71" s="31" t="s">
        <v>7143</v>
      </c>
    </row>
    <row r="72" spans="1:8" ht="15.75" x14ac:dyDescent="0.25">
      <c r="A72" s="1" t="s">
        <v>2300</v>
      </c>
      <c r="B72" s="1" t="s">
        <v>2453</v>
      </c>
      <c r="F72" s="30" t="s">
        <v>9081</v>
      </c>
      <c r="G72" s="7" t="s">
        <v>9141</v>
      </c>
      <c r="H72" s="31" t="s">
        <v>7144</v>
      </c>
    </row>
    <row r="73" spans="1:8" ht="15.75" x14ac:dyDescent="0.25">
      <c r="A73" s="1" t="s">
        <v>2299</v>
      </c>
      <c r="B73" s="1" t="s">
        <v>2454</v>
      </c>
      <c r="F73" s="30" t="s">
        <v>9081</v>
      </c>
      <c r="G73" s="7" t="s">
        <v>9142</v>
      </c>
      <c r="H73" s="31" t="s">
        <v>7145</v>
      </c>
    </row>
    <row r="74" spans="1:8" ht="15.75" x14ac:dyDescent="0.25">
      <c r="A74" s="1" t="s">
        <v>2298</v>
      </c>
      <c r="B74" s="1" t="s">
        <v>2455</v>
      </c>
      <c r="F74" s="30" t="s">
        <v>9080</v>
      </c>
      <c r="G74" s="7" t="s">
        <v>9143</v>
      </c>
      <c r="H74" s="31" t="s">
        <v>7146</v>
      </c>
    </row>
    <row r="75" spans="1:8" ht="15.75" x14ac:dyDescent="0.25">
      <c r="A75" s="1" t="s">
        <v>2297</v>
      </c>
      <c r="B75" s="1" t="s">
        <v>2456</v>
      </c>
      <c r="F75" s="30" t="s">
        <v>9080</v>
      </c>
      <c r="G75" s="7" t="s">
        <v>9144</v>
      </c>
      <c r="H75" s="31" t="s">
        <v>7147</v>
      </c>
    </row>
    <row r="76" spans="1:8" ht="15.75" x14ac:dyDescent="0.25">
      <c r="A76" s="1" t="s">
        <v>2296</v>
      </c>
      <c r="B76" s="1" t="s">
        <v>2457</v>
      </c>
      <c r="F76" s="30" t="s">
        <v>9080</v>
      </c>
      <c r="G76" s="7" t="s">
        <v>9145</v>
      </c>
      <c r="H76" s="31" t="s">
        <v>7148</v>
      </c>
    </row>
    <row r="77" spans="1:8" ht="15.75" x14ac:dyDescent="0.25">
      <c r="A77" s="1" t="s">
        <v>2295</v>
      </c>
      <c r="B77" s="1" t="s">
        <v>2458</v>
      </c>
      <c r="F77" s="30" t="s">
        <v>9081</v>
      </c>
      <c r="G77" s="7" t="s">
        <v>9146</v>
      </c>
      <c r="H77" s="31" t="s">
        <v>7149</v>
      </c>
    </row>
    <row r="78" spans="1:8" ht="15.75" x14ac:dyDescent="0.25">
      <c r="A78" s="1" t="s">
        <v>2294</v>
      </c>
      <c r="B78" s="1" t="s">
        <v>2459</v>
      </c>
      <c r="F78" s="30" t="s">
        <v>9080</v>
      </c>
      <c r="G78" s="7" t="s">
        <v>9147</v>
      </c>
      <c r="H78" s="31" t="s">
        <v>7150</v>
      </c>
    </row>
    <row r="79" spans="1:8" ht="15.75" x14ac:dyDescent="0.25">
      <c r="A79" s="1" t="s">
        <v>2293</v>
      </c>
      <c r="B79" s="1" t="s">
        <v>2460</v>
      </c>
      <c r="F79" s="30" t="s">
        <v>9080</v>
      </c>
      <c r="G79" s="7" t="s">
        <v>8330</v>
      </c>
      <c r="H79" s="31" t="s">
        <v>7151</v>
      </c>
    </row>
    <row r="80" spans="1:8" ht="15.75" x14ac:dyDescent="0.25">
      <c r="A80" s="1" t="s">
        <v>2292</v>
      </c>
      <c r="B80" s="1" t="s">
        <v>2461</v>
      </c>
      <c r="F80" s="30" t="s">
        <v>9081</v>
      </c>
      <c r="G80" s="7" t="s">
        <v>9148</v>
      </c>
      <c r="H80" s="31" t="s">
        <v>7152</v>
      </c>
    </row>
    <row r="81" spans="1:8" ht="15.75" x14ac:dyDescent="0.25">
      <c r="A81" s="1" t="s">
        <v>2291</v>
      </c>
      <c r="B81" s="1" t="s">
        <v>2462</v>
      </c>
      <c r="F81" s="30" t="s">
        <v>9080</v>
      </c>
      <c r="G81" s="7" t="s">
        <v>9149</v>
      </c>
      <c r="H81" s="31" t="s">
        <v>7153</v>
      </c>
    </row>
    <row r="82" spans="1:8" ht="15.75" x14ac:dyDescent="0.25">
      <c r="A82" s="1" t="s">
        <v>2290</v>
      </c>
      <c r="B82" s="1" t="s">
        <v>2463</v>
      </c>
      <c r="F82" s="30" t="s">
        <v>9080</v>
      </c>
      <c r="G82" s="7" t="s">
        <v>9150</v>
      </c>
      <c r="H82" s="31" t="s">
        <v>7154</v>
      </c>
    </row>
    <row r="83" spans="1:8" ht="15.75" x14ac:dyDescent="0.25">
      <c r="A83" s="1" t="s">
        <v>2289</v>
      </c>
      <c r="B83" s="1" t="s">
        <v>2464</v>
      </c>
      <c r="F83" s="30" t="s">
        <v>9081</v>
      </c>
      <c r="G83" s="7" t="s">
        <v>8205</v>
      </c>
      <c r="H83" s="31" t="s">
        <v>7155</v>
      </c>
    </row>
    <row r="84" spans="1:8" ht="15.75" x14ac:dyDescent="0.25">
      <c r="A84" s="1" t="s">
        <v>2288</v>
      </c>
      <c r="B84" s="1" t="s">
        <v>2465</v>
      </c>
      <c r="F84" s="30" t="s">
        <v>9080</v>
      </c>
      <c r="G84" s="7" t="s">
        <v>9151</v>
      </c>
      <c r="H84" s="31" t="s">
        <v>7156</v>
      </c>
    </row>
    <row r="85" spans="1:8" ht="15.75" x14ac:dyDescent="0.25">
      <c r="A85" s="1" t="s">
        <v>2287</v>
      </c>
      <c r="B85" s="1" t="s">
        <v>2466</v>
      </c>
      <c r="F85" s="30" t="s">
        <v>9081</v>
      </c>
      <c r="G85" s="7" t="s">
        <v>9152</v>
      </c>
      <c r="H85" s="31" t="s">
        <v>7157</v>
      </c>
    </row>
    <row r="86" spans="1:8" ht="15.75" x14ac:dyDescent="0.25">
      <c r="A86" s="1" t="s">
        <v>2286</v>
      </c>
      <c r="B86" s="1" t="s">
        <v>2467</v>
      </c>
      <c r="F86" s="30" t="s">
        <v>9081</v>
      </c>
      <c r="G86" s="7" t="s">
        <v>9153</v>
      </c>
      <c r="H86" s="31" t="s">
        <v>7158</v>
      </c>
    </row>
    <row r="87" spans="1:8" ht="15.75" x14ac:dyDescent="0.25">
      <c r="A87" s="1" t="s">
        <v>2285</v>
      </c>
      <c r="B87" s="1" t="s">
        <v>2468</v>
      </c>
      <c r="F87" s="30" t="s">
        <v>9081</v>
      </c>
      <c r="G87" s="7" t="s">
        <v>9154</v>
      </c>
      <c r="H87" s="31" t="s">
        <v>7159</v>
      </c>
    </row>
    <row r="88" spans="1:8" ht="15.75" x14ac:dyDescent="0.25">
      <c r="A88" s="1" t="s">
        <v>2284</v>
      </c>
      <c r="B88" s="1" t="s">
        <v>2469</v>
      </c>
      <c r="F88" s="30" t="s">
        <v>9081</v>
      </c>
      <c r="G88" s="7" t="s">
        <v>9155</v>
      </c>
      <c r="H88" s="31" t="s">
        <v>7160</v>
      </c>
    </row>
    <row r="89" spans="1:8" ht="15.75" x14ac:dyDescent="0.25">
      <c r="A89" s="1" t="s">
        <v>2283</v>
      </c>
      <c r="B89" s="1" t="s">
        <v>2470</v>
      </c>
      <c r="F89" s="30" t="s">
        <v>9080</v>
      </c>
      <c r="G89" s="7" t="s">
        <v>9156</v>
      </c>
      <c r="H89" s="31" t="s">
        <v>7161</v>
      </c>
    </row>
    <row r="90" spans="1:8" ht="15.75" x14ac:dyDescent="0.25">
      <c r="A90" s="1" t="s">
        <v>2282</v>
      </c>
      <c r="B90" s="1" t="s">
        <v>2471</v>
      </c>
      <c r="F90" s="30" t="s">
        <v>9080</v>
      </c>
      <c r="G90" s="7" t="s">
        <v>7400</v>
      </c>
      <c r="H90" s="31" t="s">
        <v>7162</v>
      </c>
    </row>
    <row r="91" spans="1:8" ht="15.75" x14ac:dyDescent="0.25">
      <c r="A91" s="1" t="s">
        <v>2281</v>
      </c>
      <c r="B91" s="1" t="s">
        <v>2472</v>
      </c>
      <c r="F91" s="30" t="s">
        <v>9080</v>
      </c>
      <c r="G91" s="7" t="s">
        <v>9157</v>
      </c>
      <c r="H91" s="31" t="s">
        <v>7163</v>
      </c>
    </row>
    <row r="92" spans="1:8" ht="15.75" x14ac:dyDescent="0.25">
      <c r="A92" s="1" t="s">
        <v>2280</v>
      </c>
      <c r="B92" s="1" t="s">
        <v>2473</v>
      </c>
      <c r="F92" s="30" t="s">
        <v>9080</v>
      </c>
      <c r="G92" s="7" t="s">
        <v>9158</v>
      </c>
      <c r="H92" s="31" t="s">
        <v>7164</v>
      </c>
    </row>
    <row r="93" spans="1:8" ht="15.75" x14ac:dyDescent="0.25">
      <c r="A93" s="1" t="s">
        <v>2279</v>
      </c>
      <c r="B93" s="1" t="s">
        <v>2474</v>
      </c>
      <c r="F93" s="30" t="s">
        <v>9080</v>
      </c>
      <c r="G93" s="7" t="s">
        <v>9159</v>
      </c>
      <c r="H93" s="31" t="s">
        <v>7165</v>
      </c>
    </row>
    <row r="94" spans="1:8" ht="15.75" x14ac:dyDescent="0.25">
      <c r="A94" s="1" t="s">
        <v>2278</v>
      </c>
      <c r="B94" s="1" t="s">
        <v>2475</v>
      </c>
      <c r="F94" s="30" t="s">
        <v>9081</v>
      </c>
      <c r="G94" s="7" t="s">
        <v>9160</v>
      </c>
      <c r="H94" s="31" t="s">
        <v>7166</v>
      </c>
    </row>
    <row r="95" spans="1:8" ht="15.75" x14ac:dyDescent="0.25">
      <c r="A95" s="1" t="s">
        <v>2277</v>
      </c>
      <c r="B95" s="1" t="s">
        <v>2476</v>
      </c>
      <c r="F95" s="30" t="s">
        <v>9081</v>
      </c>
      <c r="G95" s="7" t="s">
        <v>9091</v>
      </c>
      <c r="H95" s="31" t="s">
        <v>7167</v>
      </c>
    </row>
    <row r="96" spans="1:8" ht="15.75" x14ac:dyDescent="0.25">
      <c r="A96" s="1" t="s">
        <v>2276</v>
      </c>
      <c r="B96" s="1" t="s">
        <v>2477</v>
      </c>
      <c r="F96" s="30" t="s">
        <v>9080</v>
      </c>
      <c r="G96" s="7" t="s">
        <v>9108</v>
      </c>
      <c r="H96" s="31" t="s">
        <v>7168</v>
      </c>
    </row>
    <row r="97" spans="1:8" ht="15.75" x14ac:dyDescent="0.25">
      <c r="A97" s="1" t="s">
        <v>2275</v>
      </c>
      <c r="B97" s="1" t="s">
        <v>2478</v>
      </c>
      <c r="F97" s="30" t="s">
        <v>9081</v>
      </c>
      <c r="G97" s="7" t="s">
        <v>7915</v>
      </c>
      <c r="H97" s="31" t="s">
        <v>7169</v>
      </c>
    </row>
    <row r="98" spans="1:8" ht="15.75" x14ac:dyDescent="0.25">
      <c r="A98" s="1" t="s">
        <v>2274</v>
      </c>
      <c r="B98" s="1" t="s">
        <v>2479</v>
      </c>
      <c r="F98" s="30" t="s">
        <v>9080</v>
      </c>
      <c r="G98" s="7" t="s">
        <v>9161</v>
      </c>
      <c r="H98" s="31" t="s">
        <v>7170</v>
      </c>
    </row>
    <row r="99" spans="1:8" ht="15.75" x14ac:dyDescent="0.25">
      <c r="A99" s="1" t="s">
        <v>2273</v>
      </c>
      <c r="B99" s="1" t="s">
        <v>2480</v>
      </c>
      <c r="F99" s="30" t="s">
        <v>9080</v>
      </c>
      <c r="G99" s="7" t="s">
        <v>9162</v>
      </c>
      <c r="H99" s="31" t="s">
        <v>7171</v>
      </c>
    </row>
    <row r="100" spans="1:8" ht="15.75" x14ac:dyDescent="0.25">
      <c r="A100" s="1" t="s">
        <v>2272</v>
      </c>
      <c r="B100" s="1" t="s">
        <v>2481</v>
      </c>
      <c r="F100" s="30" t="s">
        <v>9081</v>
      </c>
      <c r="G100" s="7" t="s">
        <v>9163</v>
      </c>
      <c r="H100" s="31" t="s">
        <v>7172</v>
      </c>
    </row>
    <row r="101" spans="1:8" ht="15.75" x14ac:dyDescent="0.25">
      <c r="A101" s="1" t="s">
        <v>2271</v>
      </c>
      <c r="B101" s="1" t="s">
        <v>2482</v>
      </c>
      <c r="F101" s="30" t="s">
        <v>9081</v>
      </c>
      <c r="G101" s="7" t="s">
        <v>9138</v>
      </c>
      <c r="H101" s="31" t="s">
        <v>7173</v>
      </c>
    </row>
    <row r="102" spans="1:8" ht="15.75" x14ac:dyDescent="0.25">
      <c r="A102" s="1" t="s">
        <v>2270</v>
      </c>
      <c r="B102" s="1" t="s">
        <v>2483</v>
      </c>
      <c r="F102" s="30" t="s">
        <v>9081</v>
      </c>
      <c r="G102" s="7" t="s">
        <v>8627</v>
      </c>
      <c r="H102" s="31" t="s">
        <v>7174</v>
      </c>
    </row>
    <row r="103" spans="1:8" ht="15.75" x14ac:dyDescent="0.25">
      <c r="A103" s="1" t="s">
        <v>2269</v>
      </c>
      <c r="B103" s="1" t="s">
        <v>2484</v>
      </c>
      <c r="F103" s="30" t="s">
        <v>9080</v>
      </c>
      <c r="G103" s="7" t="s">
        <v>9164</v>
      </c>
      <c r="H103" s="31" t="s">
        <v>7175</v>
      </c>
    </row>
    <row r="104" spans="1:8" ht="15.75" x14ac:dyDescent="0.25">
      <c r="A104" s="1" t="s">
        <v>2268</v>
      </c>
      <c r="B104" s="1" t="s">
        <v>2485</v>
      </c>
      <c r="F104" s="30" t="s">
        <v>9081</v>
      </c>
      <c r="G104" s="7" t="s">
        <v>9165</v>
      </c>
      <c r="H104" s="31" t="s">
        <v>7176</v>
      </c>
    </row>
    <row r="105" spans="1:8" ht="15.75" x14ac:dyDescent="0.25">
      <c r="A105" s="1" t="s">
        <v>2267</v>
      </c>
      <c r="B105" s="1" t="s">
        <v>2486</v>
      </c>
      <c r="F105" s="30" t="s">
        <v>9081</v>
      </c>
      <c r="G105" s="7" t="s">
        <v>9166</v>
      </c>
      <c r="H105" s="31" t="s">
        <v>7177</v>
      </c>
    </row>
    <row r="106" spans="1:8" ht="15.75" x14ac:dyDescent="0.25">
      <c r="A106" s="1" t="s">
        <v>2266</v>
      </c>
      <c r="B106" s="1" t="s">
        <v>2487</v>
      </c>
      <c r="F106" s="30" t="s">
        <v>9081</v>
      </c>
      <c r="G106" s="7" t="s">
        <v>9167</v>
      </c>
      <c r="H106" s="31" t="s">
        <v>7178</v>
      </c>
    </row>
    <row r="107" spans="1:8" ht="15.75" x14ac:dyDescent="0.25">
      <c r="A107" s="1" t="s">
        <v>2265</v>
      </c>
      <c r="B107" s="1" t="s">
        <v>2488</v>
      </c>
      <c r="F107" s="30" t="s">
        <v>9081</v>
      </c>
      <c r="G107" s="7" t="s">
        <v>9168</v>
      </c>
      <c r="H107" s="31" t="s">
        <v>7179</v>
      </c>
    </row>
    <row r="108" spans="1:8" ht="15.75" x14ac:dyDescent="0.25">
      <c r="A108" s="1" t="s">
        <v>2264</v>
      </c>
      <c r="B108" s="1" t="s">
        <v>2489</v>
      </c>
      <c r="F108" s="30" t="s">
        <v>9081</v>
      </c>
      <c r="G108" s="7" t="s">
        <v>9169</v>
      </c>
      <c r="H108" s="31" t="s">
        <v>7180</v>
      </c>
    </row>
    <row r="109" spans="1:8" ht="15.75" x14ac:dyDescent="0.25">
      <c r="A109" s="1" t="s">
        <v>2263</v>
      </c>
      <c r="B109" s="1" t="s">
        <v>2490</v>
      </c>
      <c r="F109" s="30" t="s">
        <v>9080</v>
      </c>
      <c r="G109" s="7" t="s">
        <v>9170</v>
      </c>
      <c r="H109" s="31" t="s">
        <v>7181</v>
      </c>
    </row>
    <row r="110" spans="1:8" ht="15.75" x14ac:dyDescent="0.25">
      <c r="A110" s="1" t="s">
        <v>2262</v>
      </c>
      <c r="B110" s="1" t="s">
        <v>2491</v>
      </c>
      <c r="F110" s="30" t="s">
        <v>9080</v>
      </c>
      <c r="G110" s="7" t="s">
        <v>9171</v>
      </c>
      <c r="H110" s="31" t="s">
        <v>7182</v>
      </c>
    </row>
    <row r="111" spans="1:8" ht="15.75" x14ac:dyDescent="0.25">
      <c r="A111" s="1" t="s">
        <v>2261</v>
      </c>
      <c r="B111" s="1" t="s">
        <v>2492</v>
      </c>
      <c r="F111" s="30" t="s">
        <v>9081</v>
      </c>
      <c r="G111" s="7" t="s">
        <v>9160</v>
      </c>
      <c r="H111" s="31" t="s">
        <v>7183</v>
      </c>
    </row>
    <row r="112" spans="1:8" ht="15.75" x14ac:dyDescent="0.25">
      <c r="A112" s="1" t="s">
        <v>2260</v>
      </c>
      <c r="B112" s="1" t="s">
        <v>2493</v>
      </c>
      <c r="F112" s="30" t="s">
        <v>9081</v>
      </c>
      <c r="G112" s="7" t="s">
        <v>9172</v>
      </c>
      <c r="H112" s="31" t="s">
        <v>7184</v>
      </c>
    </row>
    <row r="113" spans="1:8" ht="15.75" x14ac:dyDescent="0.25">
      <c r="A113" s="1" t="s">
        <v>2259</v>
      </c>
      <c r="B113" s="1" t="s">
        <v>2494</v>
      </c>
      <c r="F113" s="30" t="s">
        <v>9080</v>
      </c>
      <c r="G113" s="7" t="s">
        <v>9173</v>
      </c>
      <c r="H113" s="31" t="s">
        <v>7185</v>
      </c>
    </row>
    <row r="114" spans="1:8" ht="15.75" x14ac:dyDescent="0.25">
      <c r="A114" s="1" t="s">
        <v>2258</v>
      </c>
      <c r="B114" s="1" t="s">
        <v>2495</v>
      </c>
      <c r="F114" s="30" t="s">
        <v>9080</v>
      </c>
      <c r="G114" s="7" t="s">
        <v>9174</v>
      </c>
      <c r="H114" s="31" t="s">
        <v>7186</v>
      </c>
    </row>
    <row r="115" spans="1:8" ht="15.75" x14ac:dyDescent="0.25">
      <c r="A115" s="1" t="s">
        <v>2257</v>
      </c>
      <c r="B115" s="1" t="s">
        <v>2496</v>
      </c>
      <c r="F115" s="30" t="s">
        <v>9081</v>
      </c>
      <c r="G115" s="7" t="s">
        <v>9175</v>
      </c>
      <c r="H115" s="31" t="s">
        <v>7187</v>
      </c>
    </row>
    <row r="116" spans="1:8" ht="15.75" x14ac:dyDescent="0.25">
      <c r="A116" s="1" t="s">
        <v>2256</v>
      </c>
      <c r="B116" s="1" t="s">
        <v>2497</v>
      </c>
      <c r="F116" s="30" t="s">
        <v>9081</v>
      </c>
      <c r="G116" s="7" t="s">
        <v>7585</v>
      </c>
      <c r="H116" s="31" t="s">
        <v>7188</v>
      </c>
    </row>
    <row r="117" spans="1:8" ht="15.75" x14ac:dyDescent="0.25">
      <c r="A117" s="1" t="s">
        <v>2255</v>
      </c>
      <c r="B117" s="1" t="s">
        <v>2498</v>
      </c>
      <c r="F117" s="30" t="s">
        <v>9080</v>
      </c>
      <c r="G117" s="7" t="s">
        <v>9176</v>
      </c>
      <c r="H117" s="31" t="s">
        <v>7189</v>
      </c>
    </row>
    <row r="118" spans="1:8" ht="15.75" x14ac:dyDescent="0.25">
      <c r="A118" s="1" t="s">
        <v>2254</v>
      </c>
      <c r="B118" s="1" t="s">
        <v>2499</v>
      </c>
      <c r="F118" s="30" t="s">
        <v>9081</v>
      </c>
      <c r="G118" s="7" t="s">
        <v>9177</v>
      </c>
      <c r="H118" s="31" t="s">
        <v>7190</v>
      </c>
    </row>
    <row r="119" spans="1:8" ht="15.75" x14ac:dyDescent="0.25">
      <c r="A119" s="1" t="s">
        <v>2253</v>
      </c>
      <c r="B119" s="1" t="s">
        <v>2500</v>
      </c>
      <c r="F119" s="30" t="s">
        <v>9081</v>
      </c>
      <c r="G119" s="7" t="s">
        <v>9099</v>
      </c>
      <c r="H119" s="31" t="s">
        <v>7191</v>
      </c>
    </row>
    <row r="120" spans="1:8" ht="15.75" x14ac:dyDescent="0.25">
      <c r="A120" s="1" t="s">
        <v>2252</v>
      </c>
      <c r="B120" s="1" t="s">
        <v>2501</v>
      </c>
      <c r="F120" s="30" t="s">
        <v>9081</v>
      </c>
      <c r="G120" s="7" t="s">
        <v>9178</v>
      </c>
      <c r="H120" s="31" t="s">
        <v>7192</v>
      </c>
    </row>
    <row r="121" spans="1:8" ht="15.75" x14ac:dyDescent="0.25">
      <c r="A121" s="1" t="s">
        <v>2251</v>
      </c>
      <c r="B121" s="1" t="s">
        <v>2502</v>
      </c>
      <c r="F121" s="30" t="s">
        <v>9081</v>
      </c>
      <c r="G121" s="7" t="s">
        <v>9179</v>
      </c>
      <c r="H121" s="31" t="s">
        <v>7193</v>
      </c>
    </row>
    <row r="122" spans="1:8" ht="15.75" x14ac:dyDescent="0.25">
      <c r="A122" s="1" t="s">
        <v>2250</v>
      </c>
      <c r="B122" s="1" t="s">
        <v>2503</v>
      </c>
      <c r="F122" s="30" t="s">
        <v>9081</v>
      </c>
      <c r="G122" s="7" t="s">
        <v>9180</v>
      </c>
      <c r="H122" s="31" t="s">
        <v>7194</v>
      </c>
    </row>
    <row r="123" spans="1:8" ht="15.75" x14ac:dyDescent="0.25">
      <c r="A123" s="1" t="s">
        <v>2249</v>
      </c>
      <c r="B123" s="1" t="s">
        <v>2504</v>
      </c>
      <c r="F123" s="30" t="s">
        <v>9081</v>
      </c>
      <c r="G123" s="7" t="s">
        <v>9181</v>
      </c>
      <c r="H123" s="31" t="s">
        <v>7195</v>
      </c>
    </row>
    <row r="124" spans="1:8" ht="15.75" x14ac:dyDescent="0.25">
      <c r="A124" s="1" t="s">
        <v>2248</v>
      </c>
      <c r="B124" s="1" t="s">
        <v>2505</v>
      </c>
      <c r="F124" s="30" t="s">
        <v>9080</v>
      </c>
      <c r="G124" s="7" t="s">
        <v>9182</v>
      </c>
      <c r="H124" s="31" t="s">
        <v>7196</v>
      </c>
    </row>
    <row r="125" spans="1:8" ht="15.75" x14ac:dyDescent="0.25">
      <c r="A125" s="1" t="s">
        <v>2247</v>
      </c>
      <c r="B125" s="1" t="s">
        <v>2506</v>
      </c>
      <c r="F125" s="30" t="s">
        <v>9081</v>
      </c>
      <c r="G125" s="7" t="s">
        <v>9183</v>
      </c>
      <c r="H125" s="31" t="s">
        <v>7197</v>
      </c>
    </row>
    <row r="126" spans="1:8" ht="15.75" x14ac:dyDescent="0.25">
      <c r="A126" s="1" t="s">
        <v>2246</v>
      </c>
      <c r="B126" s="1" t="s">
        <v>2507</v>
      </c>
      <c r="F126" s="30" t="s">
        <v>9080</v>
      </c>
      <c r="G126" s="7" t="s">
        <v>9184</v>
      </c>
      <c r="H126" s="31" t="s">
        <v>7198</v>
      </c>
    </row>
    <row r="127" spans="1:8" ht="15.75" x14ac:dyDescent="0.25">
      <c r="A127" s="1" t="s">
        <v>2245</v>
      </c>
      <c r="B127" s="1" t="s">
        <v>2508</v>
      </c>
      <c r="F127" s="30" t="s">
        <v>9081</v>
      </c>
      <c r="G127" s="7" t="s">
        <v>9185</v>
      </c>
      <c r="H127" s="31" t="s">
        <v>7199</v>
      </c>
    </row>
    <row r="128" spans="1:8" ht="15.75" x14ac:dyDescent="0.25">
      <c r="A128" s="1" t="s">
        <v>2244</v>
      </c>
      <c r="B128" s="1" t="s">
        <v>2509</v>
      </c>
      <c r="F128" s="30" t="s">
        <v>9081</v>
      </c>
      <c r="G128" s="7" t="s">
        <v>9186</v>
      </c>
      <c r="H128" s="31" t="s">
        <v>7200</v>
      </c>
    </row>
    <row r="129" spans="1:8" ht="15.75" x14ac:dyDescent="0.25">
      <c r="A129" s="1" t="s">
        <v>2243</v>
      </c>
      <c r="B129" s="1" t="s">
        <v>2510</v>
      </c>
      <c r="F129" s="30" t="s">
        <v>9081</v>
      </c>
      <c r="G129" s="7" t="s">
        <v>9187</v>
      </c>
      <c r="H129" s="31" t="s">
        <v>7201</v>
      </c>
    </row>
    <row r="130" spans="1:8" ht="15.75" x14ac:dyDescent="0.25">
      <c r="A130" s="1" t="s">
        <v>2242</v>
      </c>
      <c r="B130" s="1" t="s">
        <v>2511</v>
      </c>
      <c r="F130" s="30" t="s">
        <v>9081</v>
      </c>
      <c r="G130" s="7" t="s">
        <v>9188</v>
      </c>
      <c r="H130" s="31" t="s">
        <v>7202</v>
      </c>
    </row>
    <row r="131" spans="1:8" ht="15.75" x14ac:dyDescent="0.25">
      <c r="A131" s="1" t="s">
        <v>2241</v>
      </c>
      <c r="B131" s="1" t="s">
        <v>2512</v>
      </c>
      <c r="F131" s="30" t="s">
        <v>9081</v>
      </c>
      <c r="G131" s="7" t="s">
        <v>9189</v>
      </c>
      <c r="H131" s="31" t="s">
        <v>7203</v>
      </c>
    </row>
    <row r="132" spans="1:8" ht="15.75" x14ac:dyDescent="0.25">
      <c r="A132" s="1" t="s">
        <v>2240</v>
      </c>
      <c r="B132" s="1" t="s">
        <v>2513</v>
      </c>
      <c r="F132" s="30" t="s">
        <v>9081</v>
      </c>
      <c r="G132" s="7" t="s">
        <v>9190</v>
      </c>
      <c r="H132" s="31" t="s">
        <v>7204</v>
      </c>
    </row>
    <row r="133" spans="1:8" ht="15.75" x14ac:dyDescent="0.25">
      <c r="A133" s="1" t="s">
        <v>2239</v>
      </c>
      <c r="B133" s="1" t="s">
        <v>2514</v>
      </c>
      <c r="F133" s="30" t="s">
        <v>9080</v>
      </c>
      <c r="G133" s="7" t="s">
        <v>9191</v>
      </c>
      <c r="H133" s="31" t="s">
        <v>7205</v>
      </c>
    </row>
    <row r="134" spans="1:8" ht="15.75" x14ac:dyDescent="0.25">
      <c r="A134" s="1" t="s">
        <v>2238</v>
      </c>
      <c r="B134" s="1" t="s">
        <v>2515</v>
      </c>
      <c r="F134" s="30" t="s">
        <v>9081</v>
      </c>
      <c r="G134" s="7" t="s">
        <v>9192</v>
      </c>
      <c r="H134" s="31" t="s">
        <v>7206</v>
      </c>
    </row>
    <row r="135" spans="1:8" ht="15.75" x14ac:dyDescent="0.25">
      <c r="A135" s="1" t="s">
        <v>2237</v>
      </c>
      <c r="B135" s="1" t="s">
        <v>2516</v>
      </c>
      <c r="F135" s="30" t="s">
        <v>9081</v>
      </c>
      <c r="G135" s="7" t="s">
        <v>9193</v>
      </c>
      <c r="H135" s="31" t="s">
        <v>7207</v>
      </c>
    </row>
    <row r="136" spans="1:8" ht="15.75" x14ac:dyDescent="0.25">
      <c r="A136" s="1" t="s">
        <v>2236</v>
      </c>
      <c r="B136" s="1" t="s">
        <v>2517</v>
      </c>
      <c r="F136" s="30" t="s">
        <v>9080</v>
      </c>
      <c r="G136" s="7" t="s">
        <v>9194</v>
      </c>
      <c r="H136" s="31" t="s">
        <v>7208</v>
      </c>
    </row>
    <row r="137" spans="1:8" ht="15.75" x14ac:dyDescent="0.25">
      <c r="A137" s="1" t="s">
        <v>2235</v>
      </c>
      <c r="B137" s="1" t="s">
        <v>2518</v>
      </c>
      <c r="F137" s="30" t="s">
        <v>9080</v>
      </c>
      <c r="G137" s="7" t="s">
        <v>9195</v>
      </c>
      <c r="H137" s="31" t="s">
        <v>7209</v>
      </c>
    </row>
    <row r="138" spans="1:8" ht="15.75" x14ac:dyDescent="0.25">
      <c r="A138" s="1" t="s">
        <v>2234</v>
      </c>
      <c r="B138" s="1" t="s">
        <v>2519</v>
      </c>
      <c r="F138" s="30" t="s">
        <v>9080</v>
      </c>
      <c r="G138" s="7" t="s">
        <v>9196</v>
      </c>
      <c r="H138" s="31" t="s">
        <v>7210</v>
      </c>
    </row>
    <row r="139" spans="1:8" ht="15.75" x14ac:dyDescent="0.25">
      <c r="A139" s="1" t="s">
        <v>2233</v>
      </c>
      <c r="B139" s="1" t="s">
        <v>2520</v>
      </c>
      <c r="F139" s="30" t="s">
        <v>9081</v>
      </c>
      <c r="G139" s="7" t="s">
        <v>9197</v>
      </c>
      <c r="H139" s="31" t="s">
        <v>7211</v>
      </c>
    </row>
    <row r="140" spans="1:8" ht="15.75" x14ac:dyDescent="0.25">
      <c r="A140" s="1" t="s">
        <v>2232</v>
      </c>
      <c r="B140" s="1" t="s">
        <v>2521</v>
      </c>
      <c r="F140" s="30" t="s">
        <v>9081</v>
      </c>
      <c r="G140" s="7" t="s">
        <v>9198</v>
      </c>
      <c r="H140" s="31" t="s">
        <v>7212</v>
      </c>
    </row>
    <row r="141" spans="1:8" ht="15.75" x14ac:dyDescent="0.25">
      <c r="A141" s="1" t="s">
        <v>2231</v>
      </c>
      <c r="B141" s="1" t="s">
        <v>2522</v>
      </c>
      <c r="F141" s="30" t="s">
        <v>9081</v>
      </c>
      <c r="G141" s="7" t="s">
        <v>9199</v>
      </c>
      <c r="H141" s="31" t="s">
        <v>7213</v>
      </c>
    </row>
    <row r="142" spans="1:8" ht="15.75" x14ac:dyDescent="0.25">
      <c r="A142" s="1" t="s">
        <v>2230</v>
      </c>
      <c r="B142" s="1" t="s">
        <v>2523</v>
      </c>
      <c r="F142" s="30" t="s">
        <v>9081</v>
      </c>
      <c r="G142" s="7" t="s">
        <v>9200</v>
      </c>
      <c r="H142" s="31" t="s">
        <v>7214</v>
      </c>
    </row>
    <row r="143" spans="1:8" ht="15.75" x14ac:dyDescent="0.25">
      <c r="A143" s="1" t="s">
        <v>2229</v>
      </c>
      <c r="B143" s="1" t="s">
        <v>2524</v>
      </c>
      <c r="F143" s="30" t="s">
        <v>9081</v>
      </c>
      <c r="G143" s="7" t="s">
        <v>9201</v>
      </c>
      <c r="H143" s="31" t="s">
        <v>7215</v>
      </c>
    </row>
    <row r="144" spans="1:8" ht="15.75" x14ac:dyDescent="0.25">
      <c r="A144" s="1" t="s">
        <v>2228</v>
      </c>
      <c r="B144" s="1" t="s">
        <v>2525</v>
      </c>
      <c r="F144" s="30" t="s">
        <v>9080</v>
      </c>
      <c r="G144" s="7" t="s">
        <v>9202</v>
      </c>
      <c r="H144" s="31" t="s">
        <v>7216</v>
      </c>
    </row>
    <row r="145" spans="1:8" ht="15.75" x14ac:dyDescent="0.25">
      <c r="A145" s="1" t="s">
        <v>2227</v>
      </c>
      <c r="B145" s="1" t="s">
        <v>2526</v>
      </c>
      <c r="F145" s="30" t="s">
        <v>9081</v>
      </c>
      <c r="G145" s="7" t="s">
        <v>9203</v>
      </c>
      <c r="H145" s="31" t="s">
        <v>7217</v>
      </c>
    </row>
    <row r="146" spans="1:8" ht="15.75" x14ac:dyDescent="0.25">
      <c r="A146" s="1" t="s">
        <v>2226</v>
      </c>
      <c r="B146" s="1" t="s">
        <v>2527</v>
      </c>
      <c r="F146" s="30" t="s">
        <v>9081</v>
      </c>
      <c r="G146" s="7" t="s">
        <v>9204</v>
      </c>
      <c r="H146" s="31" t="s">
        <v>7218</v>
      </c>
    </row>
    <row r="147" spans="1:8" ht="15.75" x14ac:dyDescent="0.25">
      <c r="A147" s="1" t="s">
        <v>2225</v>
      </c>
      <c r="B147" s="1" t="s">
        <v>2528</v>
      </c>
      <c r="F147" s="30" t="s">
        <v>9080</v>
      </c>
      <c r="G147" s="7" t="s">
        <v>9205</v>
      </c>
      <c r="H147" s="31" t="s">
        <v>7219</v>
      </c>
    </row>
    <row r="148" spans="1:8" ht="15.75" x14ac:dyDescent="0.25">
      <c r="A148" s="1" t="s">
        <v>2224</v>
      </c>
      <c r="B148" s="1" t="s">
        <v>2529</v>
      </c>
      <c r="F148" s="30" t="s">
        <v>9081</v>
      </c>
      <c r="G148" s="7" t="s">
        <v>9206</v>
      </c>
      <c r="H148" s="31" t="s">
        <v>7154</v>
      </c>
    </row>
    <row r="149" spans="1:8" ht="15.75" x14ac:dyDescent="0.25">
      <c r="A149" s="1" t="s">
        <v>2223</v>
      </c>
      <c r="B149" s="1" t="s">
        <v>2530</v>
      </c>
      <c r="F149" s="30" t="s">
        <v>9081</v>
      </c>
      <c r="G149" s="7" t="s">
        <v>9207</v>
      </c>
      <c r="H149" s="31" t="s">
        <v>7220</v>
      </c>
    </row>
    <row r="150" spans="1:8" ht="15.75" x14ac:dyDescent="0.25">
      <c r="A150" s="1" t="s">
        <v>2222</v>
      </c>
      <c r="B150" s="1" t="s">
        <v>2531</v>
      </c>
      <c r="F150" s="30" t="s">
        <v>9081</v>
      </c>
      <c r="G150" s="7" t="s">
        <v>9208</v>
      </c>
      <c r="H150" s="31" t="s">
        <v>7221</v>
      </c>
    </row>
    <row r="151" spans="1:8" ht="15.75" x14ac:dyDescent="0.25">
      <c r="A151" s="1" t="s">
        <v>2221</v>
      </c>
      <c r="B151" s="1" t="s">
        <v>2532</v>
      </c>
      <c r="F151" s="30" t="s">
        <v>9081</v>
      </c>
      <c r="G151" s="7" t="s">
        <v>9209</v>
      </c>
      <c r="H151" s="31" t="s">
        <v>7222</v>
      </c>
    </row>
    <row r="152" spans="1:8" ht="15.75" x14ac:dyDescent="0.25">
      <c r="A152" s="1" t="s">
        <v>2220</v>
      </c>
      <c r="B152" s="1" t="s">
        <v>2533</v>
      </c>
      <c r="F152" s="30" t="s">
        <v>9080</v>
      </c>
      <c r="G152" s="7" t="s">
        <v>9210</v>
      </c>
      <c r="H152" s="31" t="s">
        <v>7223</v>
      </c>
    </row>
    <row r="153" spans="1:8" ht="15.75" x14ac:dyDescent="0.25">
      <c r="A153" s="1" t="s">
        <v>2219</v>
      </c>
      <c r="B153" s="1" t="s">
        <v>2534</v>
      </c>
      <c r="F153" s="30" t="s">
        <v>9081</v>
      </c>
      <c r="G153" s="7" t="s">
        <v>9206</v>
      </c>
      <c r="H153" s="31" t="s">
        <v>7224</v>
      </c>
    </row>
    <row r="154" spans="1:8" ht="15.75" x14ac:dyDescent="0.25">
      <c r="A154" s="1" t="s">
        <v>2218</v>
      </c>
      <c r="B154" s="1" t="s">
        <v>2535</v>
      </c>
      <c r="F154" s="30" t="s">
        <v>9081</v>
      </c>
      <c r="G154" s="7" t="s">
        <v>8090</v>
      </c>
      <c r="H154" s="31" t="s">
        <v>7225</v>
      </c>
    </row>
    <row r="155" spans="1:8" ht="15.75" x14ac:dyDescent="0.25">
      <c r="A155" s="1" t="s">
        <v>2217</v>
      </c>
      <c r="B155" s="1" t="s">
        <v>2536</v>
      </c>
      <c r="F155" s="30" t="s">
        <v>9081</v>
      </c>
      <c r="G155" s="7" t="s">
        <v>9211</v>
      </c>
      <c r="H155" s="31" t="s">
        <v>7226</v>
      </c>
    </row>
    <row r="156" spans="1:8" ht="15.75" x14ac:dyDescent="0.25">
      <c r="A156" s="1" t="s">
        <v>2216</v>
      </c>
      <c r="B156" s="1" t="s">
        <v>2537</v>
      </c>
      <c r="F156" s="30" t="s">
        <v>9081</v>
      </c>
      <c r="G156" s="7" t="s">
        <v>9212</v>
      </c>
      <c r="H156" s="31" t="s">
        <v>7227</v>
      </c>
    </row>
    <row r="157" spans="1:8" ht="15.75" x14ac:dyDescent="0.25">
      <c r="A157" s="1" t="s">
        <v>2215</v>
      </c>
      <c r="B157" s="1" t="s">
        <v>2538</v>
      </c>
      <c r="F157" s="30" t="s">
        <v>9081</v>
      </c>
      <c r="G157" s="7" t="s">
        <v>9213</v>
      </c>
      <c r="H157" s="31" t="s">
        <v>7228</v>
      </c>
    </row>
    <row r="158" spans="1:8" ht="15.75" x14ac:dyDescent="0.25">
      <c r="A158" s="1" t="s">
        <v>2214</v>
      </c>
      <c r="B158" s="1" t="s">
        <v>2539</v>
      </c>
      <c r="F158" s="30" t="s">
        <v>9081</v>
      </c>
      <c r="G158" s="7" t="s">
        <v>9138</v>
      </c>
      <c r="H158" s="31" t="s">
        <v>7229</v>
      </c>
    </row>
    <row r="159" spans="1:8" ht="15.75" x14ac:dyDescent="0.25">
      <c r="A159" s="1" t="s">
        <v>2213</v>
      </c>
      <c r="B159" s="1" t="s">
        <v>2540</v>
      </c>
      <c r="F159" s="30" t="s">
        <v>9080</v>
      </c>
      <c r="G159" s="7" t="s">
        <v>9214</v>
      </c>
      <c r="H159" s="31" t="s">
        <v>7230</v>
      </c>
    </row>
    <row r="160" spans="1:8" ht="15.75" x14ac:dyDescent="0.25">
      <c r="A160" s="1" t="s">
        <v>2212</v>
      </c>
      <c r="B160" s="1" t="s">
        <v>2541</v>
      </c>
      <c r="F160" s="30" t="s">
        <v>9080</v>
      </c>
      <c r="G160" s="7" t="s">
        <v>9215</v>
      </c>
      <c r="H160" s="31" t="s">
        <v>7231</v>
      </c>
    </row>
    <row r="161" spans="1:8" ht="15.75" x14ac:dyDescent="0.25">
      <c r="A161" s="1" t="s">
        <v>2211</v>
      </c>
      <c r="B161" s="1" t="s">
        <v>2542</v>
      </c>
      <c r="F161" s="30" t="s">
        <v>9081</v>
      </c>
      <c r="G161" s="7" t="s">
        <v>9216</v>
      </c>
      <c r="H161" s="31" t="s">
        <v>7232</v>
      </c>
    </row>
    <row r="162" spans="1:8" ht="15.75" x14ac:dyDescent="0.25">
      <c r="A162" s="1" t="s">
        <v>2210</v>
      </c>
      <c r="B162" s="1" t="s">
        <v>2543</v>
      </c>
      <c r="F162" s="30" t="s">
        <v>9081</v>
      </c>
      <c r="G162" s="7" t="s">
        <v>9217</v>
      </c>
      <c r="H162" s="31" t="s">
        <v>7233</v>
      </c>
    </row>
    <row r="163" spans="1:8" ht="15.75" x14ac:dyDescent="0.25">
      <c r="A163" s="1" t="s">
        <v>2209</v>
      </c>
      <c r="B163" s="1" t="s">
        <v>2544</v>
      </c>
      <c r="F163" s="30" t="s">
        <v>9081</v>
      </c>
      <c r="G163" s="7" t="s">
        <v>9218</v>
      </c>
      <c r="H163" s="31" t="s">
        <v>7234</v>
      </c>
    </row>
    <row r="164" spans="1:8" ht="15.75" x14ac:dyDescent="0.25">
      <c r="A164" s="1" t="s">
        <v>2208</v>
      </c>
      <c r="B164" s="1" t="s">
        <v>2545</v>
      </c>
      <c r="F164" s="30" t="s">
        <v>9081</v>
      </c>
      <c r="G164" s="7" t="s">
        <v>9219</v>
      </c>
      <c r="H164" s="31" t="s">
        <v>7235</v>
      </c>
    </row>
    <row r="165" spans="1:8" ht="15.75" x14ac:dyDescent="0.25">
      <c r="A165" s="1" t="s">
        <v>2207</v>
      </c>
      <c r="B165" s="1" t="s">
        <v>2546</v>
      </c>
      <c r="F165" s="30" t="s">
        <v>9081</v>
      </c>
      <c r="G165" s="7" t="s">
        <v>9220</v>
      </c>
      <c r="H165" s="31" t="s">
        <v>7236</v>
      </c>
    </row>
    <row r="166" spans="1:8" ht="15.75" x14ac:dyDescent="0.25">
      <c r="A166" s="1" t="s">
        <v>2206</v>
      </c>
      <c r="B166" s="1" t="s">
        <v>2547</v>
      </c>
      <c r="F166" s="30" t="s">
        <v>9080</v>
      </c>
      <c r="G166" s="7" t="s">
        <v>9221</v>
      </c>
      <c r="H166" s="31" t="s">
        <v>7237</v>
      </c>
    </row>
    <row r="167" spans="1:8" ht="15.75" x14ac:dyDescent="0.25">
      <c r="A167" s="1" t="s">
        <v>2205</v>
      </c>
      <c r="B167" s="1" t="s">
        <v>2548</v>
      </c>
      <c r="F167" s="30" t="s">
        <v>9081</v>
      </c>
      <c r="G167" s="7" t="s">
        <v>9222</v>
      </c>
      <c r="H167" s="31" t="s">
        <v>7238</v>
      </c>
    </row>
    <row r="168" spans="1:8" ht="15.75" x14ac:dyDescent="0.25">
      <c r="A168" s="1" t="s">
        <v>2204</v>
      </c>
      <c r="B168" s="1" t="s">
        <v>2549</v>
      </c>
      <c r="F168" s="30" t="s">
        <v>9080</v>
      </c>
      <c r="G168" s="7" t="s">
        <v>9223</v>
      </c>
      <c r="H168" s="31" t="s">
        <v>7239</v>
      </c>
    </row>
    <row r="169" spans="1:8" ht="15.75" x14ac:dyDescent="0.25">
      <c r="A169" s="1" t="s">
        <v>2203</v>
      </c>
      <c r="B169" s="1" t="s">
        <v>2550</v>
      </c>
      <c r="F169" s="30" t="s">
        <v>9080</v>
      </c>
      <c r="G169" s="7" t="s">
        <v>9224</v>
      </c>
      <c r="H169" s="31" t="s">
        <v>7240</v>
      </c>
    </row>
    <row r="170" spans="1:8" ht="15.75" x14ac:dyDescent="0.25">
      <c r="A170" s="1" t="s">
        <v>2202</v>
      </c>
      <c r="B170" s="1" t="s">
        <v>2551</v>
      </c>
      <c r="F170" s="30" t="s">
        <v>9081</v>
      </c>
      <c r="G170" s="7" t="s">
        <v>9225</v>
      </c>
      <c r="H170" s="31" t="s">
        <v>7241</v>
      </c>
    </row>
    <row r="171" spans="1:8" ht="15.75" x14ac:dyDescent="0.25">
      <c r="A171" s="1" t="s">
        <v>2201</v>
      </c>
      <c r="B171" s="1" t="s">
        <v>2552</v>
      </c>
      <c r="F171" s="30" t="s">
        <v>9081</v>
      </c>
      <c r="G171" s="7" t="s">
        <v>9226</v>
      </c>
      <c r="H171" s="31" t="s">
        <v>7242</v>
      </c>
    </row>
    <row r="172" spans="1:8" ht="15.75" x14ac:dyDescent="0.25">
      <c r="A172" s="1" t="s">
        <v>2200</v>
      </c>
      <c r="B172" s="1" t="s">
        <v>2553</v>
      </c>
      <c r="F172" s="30" t="s">
        <v>9080</v>
      </c>
      <c r="G172" s="7" t="s">
        <v>9108</v>
      </c>
      <c r="H172" s="31" t="s">
        <v>7243</v>
      </c>
    </row>
    <row r="173" spans="1:8" ht="15.75" x14ac:dyDescent="0.25">
      <c r="A173" s="1" t="s">
        <v>2199</v>
      </c>
      <c r="B173" s="1" t="s">
        <v>2554</v>
      </c>
      <c r="F173" s="30" t="s">
        <v>9080</v>
      </c>
      <c r="G173" s="7" t="s">
        <v>9227</v>
      </c>
      <c r="H173" s="31" t="s">
        <v>7244</v>
      </c>
    </row>
    <row r="174" spans="1:8" ht="15.75" x14ac:dyDescent="0.25">
      <c r="A174" s="1" t="s">
        <v>2198</v>
      </c>
      <c r="B174" s="1" t="s">
        <v>2555</v>
      </c>
      <c r="F174" s="30" t="s">
        <v>9081</v>
      </c>
      <c r="G174" s="7" t="s">
        <v>9228</v>
      </c>
      <c r="H174" s="31" t="s">
        <v>7245</v>
      </c>
    </row>
    <row r="175" spans="1:8" ht="15.75" x14ac:dyDescent="0.25">
      <c r="A175" s="1" t="s">
        <v>2197</v>
      </c>
      <c r="B175" s="1" t="s">
        <v>2556</v>
      </c>
      <c r="F175" s="30" t="s">
        <v>9080</v>
      </c>
      <c r="G175" s="7" t="s">
        <v>9171</v>
      </c>
      <c r="H175" s="31" t="s">
        <v>7246</v>
      </c>
    </row>
    <row r="176" spans="1:8" ht="15.75" x14ac:dyDescent="0.25">
      <c r="A176" s="1" t="s">
        <v>2196</v>
      </c>
      <c r="B176" s="1" t="s">
        <v>2557</v>
      </c>
      <c r="F176" s="30" t="s">
        <v>9081</v>
      </c>
      <c r="G176" s="7" t="s">
        <v>9229</v>
      </c>
      <c r="H176" s="31" t="s">
        <v>7247</v>
      </c>
    </row>
    <row r="177" spans="1:8" ht="15.75" x14ac:dyDescent="0.25">
      <c r="A177" s="1" t="s">
        <v>2195</v>
      </c>
      <c r="B177" s="1" t="s">
        <v>2558</v>
      </c>
      <c r="F177" s="30" t="s">
        <v>9081</v>
      </c>
      <c r="G177" s="7" t="s">
        <v>9099</v>
      </c>
      <c r="H177" s="31" t="s">
        <v>7248</v>
      </c>
    </row>
    <row r="178" spans="1:8" ht="15.75" x14ac:dyDescent="0.25">
      <c r="A178" s="1" t="s">
        <v>2194</v>
      </c>
      <c r="B178" s="1" t="s">
        <v>2559</v>
      </c>
      <c r="F178" s="30" t="s">
        <v>9080</v>
      </c>
      <c r="G178" s="7" t="s">
        <v>9230</v>
      </c>
      <c r="H178" s="31" t="s">
        <v>7249</v>
      </c>
    </row>
    <row r="179" spans="1:8" ht="15.75" x14ac:dyDescent="0.25">
      <c r="A179" s="1" t="s">
        <v>2193</v>
      </c>
      <c r="B179" s="1" t="s">
        <v>2560</v>
      </c>
      <c r="F179" s="30" t="s">
        <v>9080</v>
      </c>
      <c r="G179" s="7" t="s">
        <v>9231</v>
      </c>
      <c r="H179" s="31" t="s">
        <v>7250</v>
      </c>
    </row>
    <row r="180" spans="1:8" ht="15.75" x14ac:dyDescent="0.25">
      <c r="A180" s="1" t="s">
        <v>2192</v>
      </c>
      <c r="B180" s="1" t="s">
        <v>2561</v>
      </c>
      <c r="F180" s="30" t="s">
        <v>9080</v>
      </c>
      <c r="G180" s="7" t="s">
        <v>9232</v>
      </c>
      <c r="H180" s="31" t="s">
        <v>7251</v>
      </c>
    </row>
    <row r="181" spans="1:8" ht="15.75" x14ac:dyDescent="0.25">
      <c r="A181" s="1" t="s">
        <v>2191</v>
      </c>
      <c r="B181" s="1" t="s">
        <v>2562</v>
      </c>
      <c r="F181" s="30" t="s">
        <v>9080</v>
      </c>
      <c r="G181" s="7" t="s">
        <v>9233</v>
      </c>
      <c r="H181" s="31" t="s">
        <v>7252</v>
      </c>
    </row>
    <row r="182" spans="1:8" ht="15.75" x14ac:dyDescent="0.25">
      <c r="A182" s="1" t="s">
        <v>2190</v>
      </c>
      <c r="B182" s="1" t="s">
        <v>2563</v>
      </c>
      <c r="F182" s="30" t="s">
        <v>9080</v>
      </c>
      <c r="G182" s="7" t="s">
        <v>9234</v>
      </c>
      <c r="H182" s="31" t="s">
        <v>7253</v>
      </c>
    </row>
    <row r="183" spans="1:8" ht="15.75" x14ac:dyDescent="0.25">
      <c r="A183" s="1" t="s">
        <v>2189</v>
      </c>
      <c r="B183" s="1" t="s">
        <v>2564</v>
      </c>
      <c r="F183" s="30" t="s">
        <v>9081</v>
      </c>
      <c r="G183" s="7" t="s">
        <v>9235</v>
      </c>
      <c r="H183" s="31" t="s">
        <v>7254</v>
      </c>
    </row>
    <row r="184" spans="1:8" ht="15.75" x14ac:dyDescent="0.25">
      <c r="A184" s="1" t="s">
        <v>2188</v>
      </c>
      <c r="B184" s="1" t="s">
        <v>2565</v>
      </c>
      <c r="F184" s="30" t="s">
        <v>9081</v>
      </c>
      <c r="G184" s="7" t="s">
        <v>9236</v>
      </c>
      <c r="H184" s="31" t="s">
        <v>7255</v>
      </c>
    </row>
    <row r="185" spans="1:8" ht="15.75" x14ac:dyDescent="0.25">
      <c r="A185" s="1" t="s">
        <v>2187</v>
      </c>
      <c r="B185" s="1" t="s">
        <v>2566</v>
      </c>
      <c r="F185" s="30" t="s">
        <v>9081</v>
      </c>
      <c r="G185" s="7" t="s">
        <v>9237</v>
      </c>
      <c r="H185" s="31" t="s">
        <v>7256</v>
      </c>
    </row>
    <row r="186" spans="1:8" ht="15.75" x14ac:dyDescent="0.25">
      <c r="A186" s="1" t="s">
        <v>2186</v>
      </c>
      <c r="B186" s="1" t="s">
        <v>2567</v>
      </c>
      <c r="F186" s="30" t="s">
        <v>9081</v>
      </c>
      <c r="G186" s="7" t="s">
        <v>9238</v>
      </c>
      <c r="H186" s="31" t="s">
        <v>7257</v>
      </c>
    </row>
    <row r="187" spans="1:8" ht="15.75" x14ac:dyDescent="0.25">
      <c r="A187" s="1" t="s">
        <v>2185</v>
      </c>
      <c r="B187" s="1" t="s">
        <v>2568</v>
      </c>
      <c r="F187" s="30" t="s">
        <v>9080</v>
      </c>
      <c r="G187" s="7" t="s">
        <v>9239</v>
      </c>
      <c r="H187" s="31" t="s">
        <v>7258</v>
      </c>
    </row>
    <row r="188" spans="1:8" ht="15.75" x14ac:dyDescent="0.25">
      <c r="A188" s="1" t="s">
        <v>2184</v>
      </c>
      <c r="B188" s="1" t="s">
        <v>2569</v>
      </c>
      <c r="F188" s="30" t="s">
        <v>9081</v>
      </c>
      <c r="G188" s="7" t="s">
        <v>9240</v>
      </c>
      <c r="H188" s="31" t="s">
        <v>7259</v>
      </c>
    </row>
    <row r="189" spans="1:8" ht="15.75" x14ac:dyDescent="0.25">
      <c r="A189" s="1" t="s">
        <v>2183</v>
      </c>
      <c r="B189" s="1" t="s">
        <v>2570</v>
      </c>
      <c r="F189" s="30" t="s">
        <v>9081</v>
      </c>
      <c r="G189" s="7" t="s">
        <v>9241</v>
      </c>
      <c r="H189" s="31" t="s">
        <v>7260</v>
      </c>
    </row>
    <row r="190" spans="1:8" ht="15.75" x14ac:dyDescent="0.25">
      <c r="A190" s="1" t="s">
        <v>2182</v>
      </c>
      <c r="B190" s="1" t="s">
        <v>2571</v>
      </c>
      <c r="F190" s="30" t="s">
        <v>9080</v>
      </c>
      <c r="G190" s="7" t="s">
        <v>9242</v>
      </c>
      <c r="H190" s="31" t="s">
        <v>7261</v>
      </c>
    </row>
    <row r="191" spans="1:8" ht="15.75" x14ac:dyDescent="0.25">
      <c r="A191" s="1" t="s">
        <v>2181</v>
      </c>
      <c r="B191" s="1" t="s">
        <v>2572</v>
      </c>
      <c r="F191" s="30" t="s">
        <v>9080</v>
      </c>
      <c r="G191" s="7" t="s">
        <v>9243</v>
      </c>
      <c r="H191" s="31" t="s">
        <v>7262</v>
      </c>
    </row>
    <row r="192" spans="1:8" ht="15.75" x14ac:dyDescent="0.25">
      <c r="A192" s="1" t="s">
        <v>2180</v>
      </c>
      <c r="B192" s="1" t="s">
        <v>2573</v>
      </c>
      <c r="F192" s="30" t="s">
        <v>9081</v>
      </c>
      <c r="G192" s="7" t="s">
        <v>9244</v>
      </c>
      <c r="H192" s="31" t="s">
        <v>7263</v>
      </c>
    </row>
    <row r="193" spans="1:8" ht="15.75" x14ac:dyDescent="0.25">
      <c r="A193" s="1" t="s">
        <v>2179</v>
      </c>
      <c r="B193" s="1" t="s">
        <v>2574</v>
      </c>
      <c r="F193" s="30" t="s">
        <v>9081</v>
      </c>
      <c r="G193" s="7" t="s">
        <v>9245</v>
      </c>
      <c r="H193" s="31" t="s">
        <v>7264</v>
      </c>
    </row>
    <row r="194" spans="1:8" ht="15.75" x14ac:dyDescent="0.25">
      <c r="A194" s="1" t="s">
        <v>2178</v>
      </c>
      <c r="B194" s="1" t="s">
        <v>2575</v>
      </c>
      <c r="F194" s="30" t="s">
        <v>9080</v>
      </c>
      <c r="G194" s="7" t="s">
        <v>9246</v>
      </c>
      <c r="H194" s="31" t="s">
        <v>7265</v>
      </c>
    </row>
    <row r="195" spans="1:8" ht="15.75" x14ac:dyDescent="0.25">
      <c r="A195" s="1" t="s">
        <v>2177</v>
      </c>
      <c r="B195" s="1" t="s">
        <v>2576</v>
      </c>
      <c r="F195" s="30" t="s">
        <v>9081</v>
      </c>
      <c r="G195" s="7" t="s">
        <v>9247</v>
      </c>
      <c r="H195" s="31" t="s">
        <v>7266</v>
      </c>
    </row>
    <row r="196" spans="1:8" ht="15.75" x14ac:dyDescent="0.25">
      <c r="A196" s="1" t="s">
        <v>2176</v>
      </c>
      <c r="B196" s="1" t="s">
        <v>2577</v>
      </c>
      <c r="F196" s="30" t="s">
        <v>9081</v>
      </c>
      <c r="G196" s="7" t="s">
        <v>9248</v>
      </c>
      <c r="H196" s="31" t="s">
        <v>7267</v>
      </c>
    </row>
    <row r="197" spans="1:8" ht="15.75" x14ac:dyDescent="0.25">
      <c r="A197" s="1" t="s">
        <v>2175</v>
      </c>
      <c r="B197" s="1" t="s">
        <v>2578</v>
      </c>
      <c r="F197" s="30" t="s">
        <v>9081</v>
      </c>
      <c r="G197" s="7" t="s">
        <v>9249</v>
      </c>
      <c r="H197" s="31" t="s">
        <v>7268</v>
      </c>
    </row>
    <row r="198" spans="1:8" ht="15.75" x14ac:dyDescent="0.25">
      <c r="A198" s="1" t="s">
        <v>2174</v>
      </c>
      <c r="B198" s="1" t="s">
        <v>2579</v>
      </c>
      <c r="F198" s="30" t="s">
        <v>9081</v>
      </c>
      <c r="G198" s="7" t="s">
        <v>9250</v>
      </c>
      <c r="H198" s="31" t="s">
        <v>7269</v>
      </c>
    </row>
    <row r="199" spans="1:8" ht="15.75" x14ac:dyDescent="0.25">
      <c r="A199" s="1" t="s">
        <v>2173</v>
      </c>
      <c r="B199" s="1" t="s">
        <v>2580</v>
      </c>
      <c r="F199" s="30" t="s">
        <v>9081</v>
      </c>
      <c r="G199" s="7" t="s">
        <v>9201</v>
      </c>
      <c r="H199" s="31" t="s">
        <v>7270</v>
      </c>
    </row>
    <row r="200" spans="1:8" ht="15.75" x14ac:dyDescent="0.25">
      <c r="A200" s="1" t="s">
        <v>2172</v>
      </c>
      <c r="B200" s="1" t="s">
        <v>2581</v>
      </c>
      <c r="F200" s="30" t="s">
        <v>9080</v>
      </c>
      <c r="G200" s="7" t="s">
        <v>9251</v>
      </c>
      <c r="H200" s="31" t="s">
        <v>7271</v>
      </c>
    </row>
    <row r="201" spans="1:8" ht="15.75" x14ac:dyDescent="0.25">
      <c r="A201" s="1" t="s">
        <v>2171</v>
      </c>
      <c r="B201" s="1" t="s">
        <v>2582</v>
      </c>
      <c r="F201" s="30" t="s">
        <v>9081</v>
      </c>
      <c r="G201" s="7" t="s">
        <v>9198</v>
      </c>
      <c r="H201" s="31" t="s">
        <v>7272</v>
      </c>
    </row>
    <row r="202" spans="1:8" ht="15.75" x14ac:dyDescent="0.25">
      <c r="A202" s="1" t="s">
        <v>2170</v>
      </c>
      <c r="B202" s="1" t="s">
        <v>2583</v>
      </c>
      <c r="F202" s="30" t="s">
        <v>9081</v>
      </c>
      <c r="G202" s="7" t="s">
        <v>9252</v>
      </c>
      <c r="H202" s="31" t="s">
        <v>7273</v>
      </c>
    </row>
    <row r="203" spans="1:8" ht="15.75" x14ac:dyDescent="0.25">
      <c r="A203" s="1" t="s">
        <v>2169</v>
      </c>
      <c r="B203" s="1" t="s">
        <v>2584</v>
      </c>
      <c r="F203" s="30" t="s">
        <v>9081</v>
      </c>
      <c r="G203" s="7" t="s">
        <v>9253</v>
      </c>
      <c r="H203" s="31" t="s">
        <v>7274</v>
      </c>
    </row>
    <row r="204" spans="1:8" ht="15.75" x14ac:dyDescent="0.25">
      <c r="A204" s="1" t="s">
        <v>2168</v>
      </c>
      <c r="B204" s="1" t="s">
        <v>2585</v>
      </c>
      <c r="F204" s="30" t="s">
        <v>9081</v>
      </c>
      <c r="G204" s="7" t="s">
        <v>9254</v>
      </c>
      <c r="H204" s="31" t="s">
        <v>7275</v>
      </c>
    </row>
    <row r="205" spans="1:8" ht="15.75" x14ac:dyDescent="0.25">
      <c r="A205" s="1" t="s">
        <v>2167</v>
      </c>
      <c r="B205" s="1" t="s">
        <v>2586</v>
      </c>
      <c r="F205" s="30" t="s">
        <v>9080</v>
      </c>
      <c r="G205" s="7" t="s">
        <v>9156</v>
      </c>
      <c r="H205" s="31" t="s">
        <v>7276</v>
      </c>
    </row>
    <row r="206" spans="1:8" ht="15.75" x14ac:dyDescent="0.25">
      <c r="A206" s="1" t="s">
        <v>2166</v>
      </c>
      <c r="B206" s="1" t="s">
        <v>2587</v>
      </c>
      <c r="F206" s="30" t="s">
        <v>9081</v>
      </c>
      <c r="G206" s="7" t="s">
        <v>9255</v>
      </c>
      <c r="H206" s="31" t="s">
        <v>7277</v>
      </c>
    </row>
    <row r="207" spans="1:8" ht="15.75" x14ac:dyDescent="0.25">
      <c r="A207" s="1" t="s">
        <v>2165</v>
      </c>
      <c r="B207" s="1" t="s">
        <v>2588</v>
      </c>
      <c r="F207" s="30" t="s">
        <v>9080</v>
      </c>
      <c r="G207" s="7" t="s">
        <v>9256</v>
      </c>
      <c r="H207" s="31" t="s">
        <v>7278</v>
      </c>
    </row>
    <row r="208" spans="1:8" ht="15.75" x14ac:dyDescent="0.25">
      <c r="A208" s="1" t="s">
        <v>2164</v>
      </c>
      <c r="B208" s="1" t="s">
        <v>2589</v>
      </c>
      <c r="F208" s="30" t="s">
        <v>9080</v>
      </c>
      <c r="G208" s="7" t="s">
        <v>9257</v>
      </c>
      <c r="H208" s="31" t="s">
        <v>7279</v>
      </c>
    </row>
    <row r="209" spans="1:8" ht="15.75" x14ac:dyDescent="0.25">
      <c r="A209" s="1" t="s">
        <v>2163</v>
      </c>
      <c r="B209" s="1" t="s">
        <v>2590</v>
      </c>
      <c r="F209" s="30" t="s">
        <v>9081</v>
      </c>
      <c r="G209" s="7" t="s">
        <v>9258</v>
      </c>
      <c r="H209" s="31" t="s">
        <v>7280</v>
      </c>
    </row>
    <row r="210" spans="1:8" ht="15.75" x14ac:dyDescent="0.25">
      <c r="A210" s="1" t="s">
        <v>2162</v>
      </c>
      <c r="B210" s="1" t="s">
        <v>2591</v>
      </c>
      <c r="F210" s="30" t="s">
        <v>9080</v>
      </c>
      <c r="G210" s="7" t="s">
        <v>9259</v>
      </c>
      <c r="H210" s="31" t="s">
        <v>7281</v>
      </c>
    </row>
    <row r="211" spans="1:8" ht="15.75" x14ac:dyDescent="0.25">
      <c r="A211" s="1" t="s">
        <v>2161</v>
      </c>
      <c r="B211" s="1" t="s">
        <v>2592</v>
      </c>
      <c r="F211" s="30" t="s">
        <v>9080</v>
      </c>
      <c r="G211" s="7" t="s">
        <v>9260</v>
      </c>
      <c r="H211" s="31" t="s">
        <v>7282</v>
      </c>
    </row>
    <row r="212" spans="1:8" ht="15.75" x14ac:dyDescent="0.25">
      <c r="A212" s="1" t="s">
        <v>2160</v>
      </c>
      <c r="B212" s="1" t="s">
        <v>2593</v>
      </c>
      <c r="F212" s="30" t="s">
        <v>9081</v>
      </c>
      <c r="G212" s="7" t="s">
        <v>9261</v>
      </c>
      <c r="H212" s="31" t="s">
        <v>7283</v>
      </c>
    </row>
    <row r="213" spans="1:8" ht="15.75" x14ac:dyDescent="0.25">
      <c r="A213" s="1" t="s">
        <v>2159</v>
      </c>
      <c r="B213" s="1" t="s">
        <v>2594</v>
      </c>
      <c r="F213" s="30" t="s">
        <v>9081</v>
      </c>
      <c r="G213" s="7" t="s">
        <v>9262</v>
      </c>
      <c r="H213" s="31" t="s">
        <v>7284</v>
      </c>
    </row>
    <row r="214" spans="1:8" ht="15.75" x14ac:dyDescent="0.25">
      <c r="A214" s="1" t="s">
        <v>2158</v>
      </c>
      <c r="B214" s="1" t="s">
        <v>2595</v>
      </c>
      <c r="F214" s="30" t="s">
        <v>9081</v>
      </c>
      <c r="G214" s="7" t="s">
        <v>9263</v>
      </c>
      <c r="H214" s="31" t="s">
        <v>7285</v>
      </c>
    </row>
    <row r="215" spans="1:8" ht="15.75" x14ac:dyDescent="0.25">
      <c r="A215" s="1" t="s">
        <v>2157</v>
      </c>
      <c r="B215" s="1" t="s">
        <v>2596</v>
      </c>
      <c r="F215" s="30" t="s">
        <v>9081</v>
      </c>
      <c r="G215" s="7" t="s">
        <v>9082</v>
      </c>
      <c r="H215" s="31" t="s">
        <v>7286</v>
      </c>
    </row>
    <row r="216" spans="1:8" ht="15.75" x14ac:dyDescent="0.25">
      <c r="A216" s="1" t="s">
        <v>2156</v>
      </c>
      <c r="B216" s="1" t="s">
        <v>2597</v>
      </c>
      <c r="F216" s="30" t="s">
        <v>9080</v>
      </c>
      <c r="G216" s="7" t="s">
        <v>9162</v>
      </c>
      <c r="H216" s="31" t="s">
        <v>7287</v>
      </c>
    </row>
    <row r="217" spans="1:8" ht="15.75" x14ac:dyDescent="0.25">
      <c r="A217" s="1" t="s">
        <v>2155</v>
      </c>
      <c r="B217" s="1" t="s">
        <v>2598</v>
      </c>
      <c r="F217" s="30" t="s">
        <v>9081</v>
      </c>
      <c r="G217" s="7" t="s">
        <v>9264</v>
      </c>
      <c r="H217" s="31" t="s">
        <v>7288</v>
      </c>
    </row>
    <row r="218" spans="1:8" ht="15.75" x14ac:dyDescent="0.25">
      <c r="A218" s="1" t="s">
        <v>2154</v>
      </c>
      <c r="B218" s="1" t="s">
        <v>2599</v>
      </c>
      <c r="F218" s="30" t="s">
        <v>9081</v>
      </c>
      <c r="G218" s="7" t="s">
        <v>9127</v>
      </c>
      <c r="H218" s="31" t="s">
        <v>7289</v>
      </c>
    </row>
    <row r="219" spans="1:8" ht="15.75" x14ac:dyDescent="0.25">
      <c r="A219" s="1" t="s">
        <v>2153</v>
      </c>
      <c r="B219" s="1" t="s">
        <v>2600</v>
      </c>
      <c r="F219" s="30" t="s">
        <v>9081</v>
      </c>
      <c r="G219" s="7" t="s">
        <v>9152</v>
      </c>
      <c r="H219" s="31" t="s">
        <v>7290</v>
      </c>
    </row>
    <row r="220" spans="1:8" ht="15.75" x14ac:dyDescent="0.25">
      <c r="A220" s="1" t="s">
        <v>2152</v>
      </c>
      <c r="B220" s="1" t="s">
        <v>2601</v>
      </c>
      <c r="F220" s="30" t="s">
        <v>9081</v>
      </c>
      <c r="G220" s="7" t="s">
        <v>9265</v>
      </c>
      <c r="H220" s="31" t="s">
        <v>7291</v>
      </c>
    </row>
    <row r="221" spans="1:8" ht="15.75" x14ac:dyDescent="0.25">
      <c r="A221" s="1" t="s">
        <v>2151</v>
      </c>
      <c r="B221" s="1" t="s">
        <v>2602</v>
      </c>
      <c r="F221" s="30" t="s">
        <v>9081</v>
      </c>
      <c r="G221" s="7" t="s">
        <v>9266</v>
      </c>
      <c r="H221" s="31" t="s">
        <v>7154</v>
      </c>
    </row>
    <row r="222" spans="1:8" ht="15.75" x14ac:dyDescent="0.25">
      <c r="A222" s="1" t="s">
        <v>2150</v>
      </c>
      <c r="B222" s="1" t="s">
        <v>2603</v>
      </c>
      <c r="F222" s="30" t="s">
        <v>9080</v>
      </c>
      <c r="G222" s="7" t="s">
        <v>9267</v>
      </c>
      <c r="H222" s="31" t="s">
        <v>7292</v>
      </c>
    </row>
    <row r="223" spans="1:8" ht="15.75" x14ac:dyDescent="0.25">
      <c r="A223" s="1" t="s">
        <v>2149</v>
      </c>
      <c r="B223" s="1" t="s">
        <v>2604</v>
      </c>
      <c r="F223" s="30" t="s">
        <v>9081</v>
      </c>
      <c r="G223" s="7" t="s">
        <v>9268</v>
      </c>
      <c r="H223" s="31" t="s">
        <v>7293</v>
      </c>
    </row>
    <row r="224" spans="1:8" ht="15.75" x14ac:dyDescent="0.25">
      <c r="A224" s="1" t="s">
        <v>2148</v>
      </c>
      <c r="B224" s="1" t="s">
        <v>2605</v>
      </c>
      <c r="F224" s="30" t="s">
        <v>9081</v>
      </c>
      <c r="G224" s="7" t="s">
        <v>9269</v>
      </c>
      <c r="H224" s="31" t="s">
        <v>7294</v>
      </c>
    </row>
    <row r="225" spans="1:8" ht="15.75" x14ac:dyDescent="0.25">
      <c r="A225" s="1" t="s">
        <v>2147</v>
      </c>
      <c r="B225" s="1" t="s">
        <v>2606</v>
      </c>
      <c r="F225" s="30" t="s">
        <v>9080</v>
      </c>
      <c r="G225" s="7" t="s">
        <v>9270</v>
      </c>
      <c r="H225" s="31" t="s">
        <v>7295</v>
      </c>
    </row>
    <row r="226" spans="1:8" ht="15.75" x14ac:dyDescent="0.25">
      <c r="A226" s="1" t="s">
        <v>2146</v>
      </c>
      <c r="B226" s="1" t="s">
        <v>2607</v>
      </c>
      <c r="F226" s="30" t="s">
        <v>9080</v>
      </c>
      <c r="G226" s="7" t="s">
        <v>9149</v>
      </c>
      <c r="H226" s="31" t="s">
        <v>7296</v>
      </c>
    </row>
    <row r="227" spans="1:8" ht="15.75" x14ac:dyDescent="0.25">
      <c r="A227" s="1" t="s">
        <v>2145</v>
      </c>
      <c r="B227" s="1" t="s">
        <v>2608</v>
      </c>
      <c r="F227" s="30" t="s">
        <v>9081</v>
      </c>
      <c r="G227" s="7" t="s">
        <v>9271</v>
      </c>
      <c r="H227" s="31" t="s">
        <v>7138</v>
      </c>
    </row>
    <row r="228" spans="1:8" ht="15.75" x14ac:dyDescent="0.25">
      <c r="A228" s="1" t="s">
        <v>2144</v>
      </c>
      <c r="B228" s="1" t="s">
        <v>2609</v>
      </c>
      <c r="F228" s="30" t="s">
        <v>9080</v>
      </c>
      <c r="G228" s="7" t="s">
        <v>9272</v>
      </c>
      <c r="H228" s="31" t="s">
        <v>7297</v>
      </c>
    </row>
    <row r="229" spans="1:8" ht="15.75" x14ac:dyDescent="0.25">
      <c r="A229" s="1" t="s">
        <v>2143</v>
      </c>
      <c r="B229" s="1" t="s">
        <v>2610</v>
      </c>
      <c r="F229" s="30" t="s">
        <v>9081</v>
      </c>
      <c r="G229" s="7" t="s">
        <v>9273</v>
      </c>
      <c r="H229" s="31" t="s">
        <v>7298</v>
      </c>
    </row>
    <row r="230" spans="1:8" ht="15.75" x14ac:dyDescent="0.25">
      <c r="A230" s="1" t="s">
        <v>2142</v>
      </c>
      <c r="B230" s="1" t="s">
        <v>2611</v>
      </c>
      <c r="F230" s="30" t="s">
        <v>9080</v>
      </c>
      <c r="G230" s="7" t="s">
        <v>9274</v>
      </c>
      <c r="H230" s="31" t="s">
        <v>7299</v>
      </c>
    </row>
    <row r="231" spans="1:8" ht="15.75" x14ac:dyDescent="0.25">
      <c r="A231" s="1" t="s">
        <v>2141</v>
      </c>
      <c r="B231" s="1" t="s">
        <v>2612</v>
      </c>
      <c r="F231" s="30" t="s">
        <v>9080</v>
      </c>
      <c r="G231" s="7" t="s">
        <v>9275</v>
      </c>
      <c r="H231" s="31" t="s">
        <v>7300</v>
      </c>
    </row>
    <row r="232" spans="1:8" ht="15.75" x14ac:dyDescent="0.25">
      <c r="A232" s="1" t="s">
        <v>2140</v>
      </c>
      <c r="B232" s="1" t="s">
        <v>2613</v>
      </c>
      <c r="F232" s="30" t="s">
        <v>9081</v>
      </c>
      <c r="G232" s="7" t="s">
        <v>8603</v>
      </c>
      <c r="H232" s="31" t="s">
        <v>7301</v>
      </c>
    </row>
    <row r="233" spans="1:8" ht="15.75" x14ac:dyDescent="0.25">
      <c r="A233" s="1" t="s">
        <v>2139</v>
      </c>
      <c r="B233" s="1" t="s">
        <v>2614</v>
      </c>
      <c r="F233" s="30" t="s">
        <v>9081</v>
      </c>
      <c r="G233" s="7" t="s">
        <v>9276</v>
      </c>
      <c r="H233" s="31" t="s">
        <v>7302</v>
      </c>
    </row>
    <row r="234" spans="1:8" ht="15.75" x14ac:dyDescent="0.25">
      <c r="A234" s="1" t="s">
        <v>2138</v>
      </c>
      <c r="B234" s="1" t="s">
        <v>2615</v>
      </c>
      <c r="F234" s="30" t="s">
        <v>9081</v>
      </c>
      <c r="G234" s="7" t="s">
        <v>9277</v>
      </c>
      <c r="H234" s="31" t="s">
        <v>7303</v>
      </c>
    </row>
    <row r="235" spans="1:8" ht="15.75" x14ac:dyDescent="0.25">
      <c r="A235" s="1" t="s">
        <v>2137</v>
      </c>
      <c r="B235" s="1" t="s">
        <v>2616</v>
      </c>
      <c r="F235" s="30" t="s">
        <v>9081</v>
      </c>
      <c r="G235" s="7" t="s">
        <v>9278</v>
      </c>
      <c r="H235" s="31" t="s">
        <v>7304</v>
      </c>
    </row>
    <row r="236" spans="1:8" ht="15.75" x14ac:dyDescent="0.25">
      <c r="A236" s="1" t="s">
        <v>2136</v>
      </c>
      <c r="B236" s="1" t="s">
        <v>2617</v>
      </c>
      <c r="F236" s="30" t="s">
        <v>9081</v>
      </c>
      <c r="G236" s="7" t="s">
        <v>9273</v>
      </c>
      <c r="H236" s="31" t="s">
        <v>7207</v>
      </c>
    </row>
    <row r="237" spans="1:8" ht="15.75" x14ac:dyDescent="0.25">
      <c r="A237" s="1" t="s">
        <v>2135</v>
      </c>
      <c r="B237" s="1" t="s">
        <v>2618</v>
      </c>
      <c r="F237" s="30" t="s">
        <v>9080</v>
      </c>
      <c r="G237" s="7" t="s">
        <v>9279</v>
      </c>
      <c r="H237" s="31" t="s">
        <v>7305</v>
      </c>
    </row>
    <row r="238" spans="1:8" ht="15.75" x14ac:dyDescent="0.25">
      <c r="A238" s="1" t="s">
        <v>2134</v>
      </c>
      <c r="B238" s="1" t="s">
        <v>2619</v>
      </c>
      <c r="F238" s="30" t="s">
        <v>9081</v>
      </c>
      <c r="G238" s="7" t="s">
        <v>9280</v>
      </c>
      <c r="H238" s="31" t="s">
        <v>7306</v>
      </c>
    </row>
    <row r="239" spans="1:8" ht="15.75" x14ac:dyDescent="0.25">
      <c r="A239" s="1" t="s">
        <v>2133</v>
      </c>
      <c r="B239" s="1" t="s">
        <v>2620</v>
      </c>
      <c r="F239" s="30" t="s">
        <v>9081</v>
      </c>
      <c r="G239" s="7" t="s">
        <v>9281</v>
      </c>
      <c r="H239" s="31" t="s">
        <v>7307</v>
      </c>
    </row>
    <row r="240" spans="1:8" ht="15.75" x14ac:dyDescent="0.25">
      <c r="A240" s="1" t="s">
        <v>2132</v>
      </c>
      <c r="B240" s="1" t="s">
        <v>2621</v>
      </c>
      <c r="F240" s="30" t="s">
        <v>9080</v>
      </c>
      <c r="G240" s="7" t="s">
        <v>9282</v>
      </c>
      <c r="H240" s="31" t="s">
        <v>7308</v>
      </c>
    </row>
    <row r="241" spans="1:8" ht="15.75" x14ac:dyDescent="0.25">
      <c r="A241" s="1" t="s">
        <v>2131</v>
      </c>
      <c r="B241" s="1" t="s">
        <v>2622</v>
      </c>
      <c r="F241" s="30" t="s">
        <v>9080</v>
      </c>
      <c r="G241" s="7" t="s">
        <v>9283</v>
      </c>
      <c r="H241" s="31" t="s">
        <v>7309</v>
      </c>
    </row>
    <row r="242" spans="1:8" ht="15.75" x14ac:dyDescent="0.25">
      <c r="A242" s="1" t="s">
        <v>2130</v>
      </c>
      <c r="B242" s="1" t="s">
        <v>2623</v>
      </c>
      <c r="F242" s="30" t="s">
        <v>9081</v>
      </c>
      <c r="G242" s="7" t="s">
        <v>9284</v>
      </c>
      <c r="H242" s="31" t="s">
        <v>7310</v>
      </c>
    </row>
    <row r="243" spans="1:8" ht="15.75" x14ac:dyDescent="0.25">
      <c r="A243" s="1" t="s">
        <v>2129</v>
      </c>
      <c r="B243" s="1" t="s">
        <v>2624</v>
      </c>
      <c r="F243" s="30" t="s">
        <v>9081</v>
      </c>
      <c r="G243" s="7" t="s">
        <v>8381</v>
      </c>
      <c r="H243" s="31" t="s">
        <v>7311</v>
      </c>
    </row>
    <row r="244" spans="1:8" ht="15.75" x14ac:dyDescent="0.25">
      <c r="A244" s="1" t="s">
        <v>2128</v>
      </c>
      <c r="B244" s="1" t="s">
        <v>2625</v>
      </c>
      <c r="F244" s="30" t="s">
        <v>9081</v>
      </c>
      <c r="G244" s="7" t="s">
        <v>9285</v>
      </c>
      <c r="H244" s="31" t="s">
        <v>7312</v>
      </c>
    </row>
    <row r="245" spans="1:8" ht="15.75" x14ac:dyDescent="0.25">
      <c r="A245" s="1" t="s">
        <v>2127</v>
      </c>
      <c r="B245" s="1" t="s">
        <v>2626</v>
      </c>
      <c r="F245" s="30" t="s">
        <v>9081</v>
      </c>
      <c r="G245" s="7" t="s">
        <v>9286</v>
      </c>
      <c r="H245" s="31" t="s">
        <v>7313</v>
      </c>
    </row>
    <row r="246" spans="1:8" ht="15.75" x14ac:dyDescent="0.25">
      <c r="A246" s="1" t="s">
        <v>2126</v>
      </c>
      <c r="B246" s="1" t="s">
        <v>2627</v>
      </c>
      <c r="F246" s="30" t="s">
        <v>9081</v>
      </c>
      <c r="G246" s="7" t="s">
        <v>9287</v>
      </c>
      <c r="H246" s="31" t="s">
        <v>7314</v>
      </c>
    </row>
    <row r="247" spans="1:8" ht="15.75" x14ac:dyDescent="0.25">
      <c r="A247" s="1" t="s">
        <v>2125</v>
      </c>
      <c r="B247" s="1" t="s">
        <v>2628</v>
      </c>
      <c r="F247" s="30" t="s">
        <v>9081</v>
      </c>
      <c r="G247" s="7" t="s">
        <v>9288</v>
      </c>
      <c r="H247" s="31" t="s">
        <v>7315</v>
      </c>
    </row>
    <row r="248" spans="1:8" ht="15.75" x14ac:dyDescent="0.25">
      <c r="A248" s="1" t="s">
        <v>2124</v>
      </c>
      <c r="B248" s="1" t="s">
        <v>2629</v>
      </c>
      <c r="F248" s="30" t="s">
        <v>9080</v>
      </c>
      <c r="G248" s="7" t="s">
        <v>9289</v>
      </c>
      <c r="H248" s="31" t="s">
        <v>7316</v>
      </c>
    </row>
    <row r="249" spans="1:8" ht="15.75" x14ac:dyDescent="0.25">
      <c r="A249" s="1" t="s">
        <v>2123</v>
      </c>
      <c r="B249" s="1" t="s">
        <v>2630</v>
      </c>
      <c r="F249" s="30" t="s">
        <v>9080</v>
      </c>
      <c r="G249" s="7" t="s">
        <v>9290</v>
      </c>
      <c r="H249" s="31" t="s">
        <v>7317</v>
      </c>
    </row>
    <row r="250" spans="1:8" ht="15.75" x14ac:dyDescent="0.25">
      <c r="A250" s="1" t="s">
        <v>2122</v>
      </c>
      <c r="B250" s="1" t="s">
        <v>2631</v>
      </c>
      <c r="F250" s="30" t="s">
        <v>9080</v>
      </c>
      <c r="G250" s="7" t="s">
        <v>7367</v>
      </c>
      <c r="H250" s="31" t="s">
        <v>7318</v>
      </c>
    </row>
    <row r="251" spans="1:8" ht="15.75" x14ac:dyDescent="0.25">
      <c r="A251" s="1" t="s">
        <v>2121</v>
      </c>
      <c r="B251" s="1" t="s">
        <v>2632</v>
      </c>
      <c r="F251" s="30" t="s">
        <v>9080</v>
      </c>
      <c r="G251" s="7" t="s">
        <v>9291</v>
      </c>
      <c r="H251" s="31" t="s">
        <v>7319</v>
      </c>
    </row>
    <row r="252" spans="1:8" ht="15.75" x14ac:dyDescent="0.25">
      <c r="A252" s="1" t="s">
        <v>2120</v>
      </c>
      <c r="B252" s="1" t="s">
        <v>2633</v>
      </c>
      <c r="F252" s="30" t="s">
        <v>9080</v>
      </c>
      <c r="G252" s="7" t="s">
        <v>9292</v>
      </c>
      <c r="H252" s="31" t="s">
        <v>7320</v>
      </c>
    </row>
    <row r="253" spans="1:8" ht="15.75" x14ac:dyDescent="0.25">
      <c r="A253" s="1" t="s">
        <v>2119</v>
      </c>
      <c r="B253" s="1" t="s">
        <v>2634</v>
      </c>
      <c r="F253" s="30" t="s">
        <v>9080</v>
      </c>
      <c r="G253" s="7" t="s">
        <v>7506</v>
      </c>
      <c r="H253" s="31" t="s">
        <v>7321</v>
      </c>
    </row>
    <row r="254" spans="1:8" ht="15.75" x14ac:dyDescent="0.25">
      <c r="A254" s="1" t="s">
        <v>2118</v>
      </c>
      <c r="B254" s="1" t="s">
        <v>2635</v>
      </c>
      <c r="F254" s="30" t="s">
        <v>9080</v>
      </c>
      <c r="G254" s="7" t="s">
        <v>9293</v>
      </c>
      <c r="H254" s="31" t="s">
        <v>7322</v>
      </c>
    </row>
    <row r="255" spans="1:8" ht="15.75" x14ac:dyDescent="0.25">
      <c r="A255" s="1" t="s">
        <v>2117</v>
      </c>
      <c r="B255" s="1" t="s">
        <v>2636</v>
      </c>
      <c r="F255" s="30" t="s">
        <v>9081</v>
      </c>
      <c r="G255" s="7" t="s">
        <v>9127</v>
      </c>
      <c r="H255" s="31" t="s">
        <v>7323</v>
      </c>
    </row>
    <row r="256" spans="1:8" ht="15.75" x14ac:dyDescent="0.25">
      <c r="A256" s="1" t="s">
        <v>2116</v>
      </c>
      <c r="B256" s="1" t="s">
        <v>2637</v>
      </c>
      <c r="F256" s="30" t="s">
        <v>9081</v>
      </c>
      <c r="G256" s="7" t="s">
        <v>9294</v>
      </c>
      <c r="H256" s="31" t="s">
        <v>7324</v>
      </c>
    </row>
    <row r="257" spans="1:8" ht="15.75" x14ac:dyDescent="0.25">
      <c r="A257" s="1" t="s">
        <v>2115</v>
      </c>
      <c r="B257" s="1" t="s">
        <v>2638</v>
      </c>
      <c r="F257" s="30" t="s">
        <v>9081</v>
      </c>
      <c r="G257" s="7" t="s">
        <v>9295</v>
      </c>
      <c r="H257" s="31" t="s">
        <v>7325</v>
      </c>
    </row>
    <row r="258" spans="1:8" ht="15.75" x14ac:dyDescent="0.25">
      <c r="A258" s="1" t="s">
        <v>2114</v>
      </c>
      <c r="B258" s="1" t="s">
        <v>2639</v>
      </c>
      <c r="F258" s="30" t="s">
        <v>9081</v>
      </c>
      <c r="G258" s="7" t="s">
        <v>9296</v>
      </c>
      <c r="H258" s="31" t="s">
        <v>7326</v>
      </c>
    </row>
    <row r="259" spans="1:8" ht="15.75" x14ac:dyDescent="0.25">
      <c r="A259" s="1" t="s">
        <v>2113</v>
      </c>
      <c r="B259" s="1" t="s">
        <v>2640</v>
      </c>
      <c r="F259" s="30" t="s">
        <v>9081</v>
      </c>
      <c r="G259" s="7" t="s">
        <v>9297</v>
      </c>
      <c r="H259" s="31" t="s">
        <v>7327</v>
      </c>
    </row>
    <row r="260" spans="1:8" ht="15.75" x14ac:dyDescent="0.25">
      <c r="A260" s="1" t="s">
        <v>2112</v>
      </c>
      <c r="B260" s="1" t="s">
        <v>2641</v>
      </c>
      <c r="F260" s="30" t="s">
        <v>9081</v>
      </c>
      <c r="G260" s="7" t="s">
        <v>9298</v>
      </c>
      <c r="H260" s="31" t="s">
        <v>7328</v>
      </c>
    </row>
    <row r="261" spans="1:8" ht="15.75" x14ac:dyDescent="0.25">
      <c r="A261" s="1" t="s">
        <v>2111</v>
      </c>
      <c r="B261" s="1" t="s">
        <v>2642</v>
      </c>
      <c r="F261" s="30" t="s">
        <v>9080</v>
      </c>
      <c r="G261" s="7" t="s">
        <v>9299</v>
      </c>
      <c r="H261" s="31" t="s">
        <v>7329</v>
      </c>
    </row>
    <row r="262" spans="1:8" ht="15.75" x14ac:dyDescent="0.25">
      <c r="A262" s="1" t="s">
        <v>2110</v>
      </c>
      <c r="B262" s="1" t="s">
        <v>2643</v>
      </c>
      <c r="F262" s="30" t="s">
        <v>9081</v>
      </c>
      <c r="G262" s="7" t="s">
        <v>9300</v>
      </c>
      <c r="H262" s="31" t="s">
        <v>7330</v>
      </c>
    </row>
    <row r="263" spans="1:8" ht="15.75" x14ac:dyDescent="0.25">
      <c r="A263" s="1" t="s">
        <v>2109</v>
      </c>
      <c r="B263" s="1" t="s">
        <v>2644</v>
      </c>
      <c r="F263" s="30" t="s">
        <v>9080</v>
      </c>
      <c r="G263" s="7" t="s">
        <v>9301</v>
      </c>
      <c r="H263" s="31" t="s">
        <v>7331</v>
      </c>
    </row>
    <row r="264" spans="1:8" ht="15.75" x14ac:dyDescent="0.25">
      <c r="A264" s="1" t="s">
        <v>2108</v>
      </c>
      <c r="B264" s="1" t="s">
        <v>2645</v>
      </c>
      <c r="F264" s="30" t="s">
        <v>9081</v>
      </c>
      <c r="G264" s="7" t="s">
        <v>9302</v>
      </c>
      <c r="H264" s="31" t="s">
        <v>7332</v>
      </c>
    </row>
    <row r="265" spans="1:8" ht="15.75" x14ac:dyDescent="0.25">
      <c r="A265" s="1" t="s">
        <v>2107</v>
      </c>
      <c r="B265" s="1" t="s">
        <v>2646</v>
      </c>
      <c r="F265" s="30" t="s">
        <v>9080</v>
      </c>
      <c r="G265" s="7" t="s">
        <v>9303</v>
      </c>
      <c r="H265" s="31" t="s">
        <v>7333</v>
      </c>
    </row>
    <row r="266" spans="1:8" ht="15.75" x14ac:dyDescent="0.25">
      <c r="A266" s="1" t="s">
        <v>2106</v>
      </c>
      <c r="B266" s="1" t="s">
        <v>2647</v>
      </c>
      <c r="F266" s="30" t="s">
        <v>9080</v>
      </c>
      <c r="G266" s="7" t="s">
        <v>9304</v>
      </c>
      <c r="H266" s="31" t="s">
        <v>7334</v>
      </c>
    </row>
    <row r="267" spans="1:8" ht="15.75" x14ac:dyDescent="0.25">
      <c r="A267" s="1" t="s">
        <v>2105</v>
      </c>
      <c r="B267" s="1" t="s">
        <v>2648</v>
      </c>
      <c r="F267" s="30" t="s">
        <v>9081</v>
      </c>
      <c r="G267" s="7" t="s">
        <v>9269</v>
      </c>
      <c r="H267" s="31" t="s">
        <v>7335</v>
      </c>
    </row>
    <row r="268" spans="1:8" ht="15.75" x14ac:dyDescent="0.25">
      <c r="A268" s="1" t="s">
        <v>2104</v>
      </c>
      <c r="B268" s="1" t="s">
        <v>2649</v>
      </c>
      <c r="F268" s="30" t="s">
        <v>9080</v>
      </c>
      <c r="G268" s="7" t="s">
        <v>9305</v>
      </c>
      <c r="H268" s="31" t="s">
        <v>7336</v>
      </c>
    </row>
    <row r="269" spans="1:8" ht="15.75" x14ac:dyDescent="0.25">
      <c r="A269" s="1" t="s">
        <v>2103</v>
      </c>
      <c r="B269" s="1" t="s">
        <v>2650</v>
      </c>
      <c r="F269" s="30" t="s">
        <v>9080</v>
      </c>
      <c r="G269" s="7" t="s">
        <v>9306</v>
      </c>
      <c r="H269" s="31" t="s">
        <v>7262</v>
      </c>
    </row>
    <row r="270" spans="1:8" ht="15.75" x14ac:dyDescent="0.25">
      <c r="A270" s="1" t="s">
        <v>2102</v>
      </c>
      <c r="B270" s="1" t="s">
        <v>2651</v>
      </c>
      <c r="F270" s="30" t="s">
        <v>9081</v>
      </c>
      <c r="G270" s="7" t="s">
        <v>9105</v>
      </c>
      <c r="H270" s="31" t="s">
        <v>7337</v>
      </c>
    </row>
    <row r="271" spans="1:8" ht="15.75" x14ac:dyDescent="0.25">
      <c r="A271" s="1" t="s">
        <v>2101</v>
      </c>
      <c r="B271" s="1" t="s">
        <v>2652</v>
      </c>
      <c r="F271" s="30" t="s">
        <v>9081</v>
      </c>
      <c r="G271" s="7" t="s">
        <v>9307</v>
      </c>
      <c r="H271" s="31" t="s">
        <v>7338</v>
      </c>
    </row>
    <row r="272" spans="1:8" ht="15.75" x14ac:dyDescent="0.25">
      <c r="A272" s="1" t="s">
        <v>2100</v>
      </c>
      <c r="B272" s="1" t="s">
        <v>2653</v>
      </c>
      <c r="F272" s="30" t="s">
        <v>9081</v>
      </c>
      <c r="G272" s="7" t="s">
        <v>9308</v>
      </c>
      <c r="H272" s="31" t="s">
        <v>7339</v>
      </c>
    </row>
    <row r="273" spans="1:8" ht="15.75" x14ac:dyDescent="0.25">
      <c r="A273" s="1" t="s">
        <v>2099</v>
      </c>
      <c r="B273" s="1" t="s">
        <v>2654</v>
      </c>
      <c r="F273" s="30" t="s">
        <v>9081</v>
      </c>
      <c r="G273" s="7" t="s">
        <v>9087</v>
      </c>
      <c r="H273" s="31" t="s">
        <v>7340</v>
      </c>
    </row>
    <row r="274" spans="1:8" ht="15.75" x14ac:dyDescent="0.25">
      <c r="A274" s="1" t="s">
        <v>2098</v>
      </c>
      <c r="B274" s="1" t="s">
        <v>2655</v>
      </c>
      <c r="F274" s="30" t="s">
        <v>9081</v>
      </c>
      <c r="G274" s="7" t="s">
        <v>9309</v>
      </c>
      <c r="H274" s="31" t="s">
        <v>7341</v>
      </c>
    </row>
    <row r="275" spans="1:8" ht="15.75" x14ac:dyDescent="0.25">
      <c r="A275" s="1" t="s">
        <v>2097</v>
      </c>
      <c r="B275" s="1" t="s">
        <v>2656</v>
      </c>
      <c r="F275" s="30" t="s">
        <v>9081</v>
      </c>
      <c r="G275" s="7" t="s">
        <v>9310</v>
      </c>
      <c r="H275" s="31" t="s">
        <v>7342</v>
      </c>
    </row>
    <row r="276" spans="1:8" ht="15.75" x14ac:dyDescent="0.25">
      <c r="A276" s="1" t="s">
        <v>2096</v>
      </c>
      <c r="B276" s="1" t="s">
        <v>2657</v>
      </c>
      <c r="F276" s="30" t="s">
        <v>9081</v>
      </c>
      <c r="G276" s="7" t="s">
        <v>9311</v>
      </c>
      <c r="H276" s="31" t="s">
        <v>7343</v>
      </c>
    </row>
    <row r="277" spans="1:8" ht="15.75" x14ac:dyDescent="0.25">
      <c r="A277" s="1" t="s">
        <v>2095</v>
      </c>
      <c r="B277" s="1" t="s">
        <v>2658</v>
      </c>
      <c r="F277" s="30" t="s">
        <v>9081</v>
      </c>
      <c r="G277" s="7" t="s">
        <v>9255</v>
      </c>
      <c r="H277" s="31" t="s">
        <v>7344</v>
      </c>
    </row>
    <row r="278" spans="1:8" ht="15.75" x14ac:dyDescent="0.25">
      <c r="A278" s="1" t="s">
        <v>2094</v>
      </c>
      <c r="B278" s="1" t="s">
        <v>2659</v>
      </c>
      <c r="F278" s="30" t="s">
        <v>9081</v>
      </c>
      <c r="G278" s="7" t="s">
        <v>9312</v>
      </c>
      <c r="H278" s="31" t="s">
        <v>7345</v>
      </c>
    </row>
    <row r="279" spans="1:8" ht="15.75" x14ac:dyDescent="0.25">
      <c r="A279" s="1" t="s">
        <v>2093</v>
      </c>
      <c r="B279" s="1" t="s">
        <v>2660</v>
      </c>
      <c r="F279" s="30" t="s">
        <v>9081</v>
      </c>
      <c r="G279" s="7" t="s">
        <v>9313</v>
      </c>
      <c r="H279" s="31" t="s">
        <v>7346</v>
      </c>
    </row>
    <row r="280" spans="1:8" ht="15.75" x14ac:dyDescent="0.25">
      <c r="A280" s="1" t="s">
        <v>2092</v>
      </c>
      <c r="B280" s="1" t="s">
        <v>2661</v>
      </c>
      <c r="F280" s="30" t="s">
        <v>9080</v>
      </c>
      <c r="G280" s="7" t="s">
        <v>9314</v>
      </c>
      <c r="H280" s="31" t="s">
        <v>7253</v>
      </c>
    </row>
    <row r="281" spans="1:8" ht="15.75" x14ac:dyDescent="0.25">
      <c r="A281" s="1" t="s">
        <v>2091</v>
      </c>
      <c r="B281" s="1" t="s">
        <v>2662</v>
      </c>
      <c r="F281" s="30" t="s">
        <v>9081</v>
      </c>
      <c r="G281" s="7" t="s">
        <v>9315</v>
      </c>
      <c r="H281" s="31" t="s">
        <v>7347</v>
      </c>
    </row>
    <row r="282" spans="1:8" ht="15.75" x14ac:dyDescent="0.25">
      <c r="A282" s="1" t="s">
        <v>2090</v>
      </c>
      <c r="B282" s="1" t="s">
        <v>2663</v>
      </c>
      <c r="F282" s="30" t="s">
        <v>9080</v>
      </c>
      <c r="G282" s="7" t="s">
        <v>9316</v>
      </c>
      <c r="H282" s="31" t="s">
        <v>7348</v>
      </c>
    </row>
    <row r="283" spans="1:8" ht="15.75" x14ac:dyDescent="0.25">
      <c r="A283" s="1" t="s">
        <v>2089</v>
      </c>
      <c r="B283" s="1" t="s">
        <v>2664</v>
      </c>
      <c r="F283" s="30" t="s">
        <v>9081</v>
      </c>
      <c r="G283" s="7" t="s">
        <v>9317</v>
      </c>
      <c r="H283" s="31" t="s">
        <v>7167</v>
      </c>
    </row>
    <row r="284" spans="1:8" ht="15.75" x14ac:dyDescent="0.25">
      <c r="A284" s="1" t="s">
        <v>2088</v>
      </c>
      <c r="B284" s="1" t="s">
        <v>2665</v>
      </c>
      <c r="F284" s="30" t="s">
        <v>9081</v>
      </c>
      <c r="G284" s="7" t="s">
        <v>9318</v>
      </c>
      <c r="H284" s="31" t="s">
        <v>7349</v>
      </c>
    </row>
    <row r="285" spans="1:8" ht="15.75" x14ac:dyDescent="0.25">
      <c r="A285" s="1" t="s">
        <v>2087</v>
      </c>
      <c r="B285" s="1" t="s">
        <v>2666</v>
      </c>
      <c r="F285" s="30" t="s">
        <v>9081</v>
      </c>
      <c r="G285" s="7" t="s">
        <v>9319</v>
      </c>
      <c r="H285" s="31" t="s">
        <v>7350</v>
      </c>
    </row>
    <row r="286" spans="1:8" ht="15.75" x14ac:dyDescent="0.25">
      <c r="A286" s="1" t="s">
        <v>2086</v>
      </c>
      <c r="B286" s="1" t="s">
        <v>2667</v>
      </c>
      <c r="F286" s="30" t="s">
        <v>9081</v>
      </c>
      <c r="G286" s="7" t="s">
        <v>9320</v>
      </c>
      <c r="H286" s="31" t="s">
        <v>7351</v>
      </c>
    </row>
    <row r="287" spans="1:8" ht="15.75" x14ac:dyDescent="0.25">
      <c r="A287" s="1" t="s">
        <v>2085</v>
      </c>
      <c r="B287" s="1" t="s">
        <v>2668</v>
      </c>
      <c r="F287" s="30" t="s">
        <v>9080</v>
      </c>
      <c r="G287" s="7" t="s">
        <v>9321</v>
      </c>
      <c r="H287" s="31" t="s">
        <v>7352</v>
      </c>
    </row>
    <row r="288" spans="1:8" ht="15.75" x14ac:dyDescent="0.25">
      <c r="A288" s="1" t="s">
        <v>2084</v>
      </c>
      <c r="B288" s="1" t="s">
        <v>2669</v>
      </c>
      <c r="F288" s="30" t="s">
        <v>9080</v>
      </c>
      <c r="G288" s="7" t="s">
        <v>9322</v>
      </c>
      <c r="H288" s="31" t="s">
        <v>7353</v>
      </c>
    </row>
    <row r="289" spans="1:8" ht="15.75" x14ac:dyDescent="0.25">
      <c r="A289" s="1" t="s">
        <v>2083</v>
      </c>
      <c r="B289" s="1" t="s">
        <v>2670</v>
      </c>
      <c r="F289" s="30" t="s">
        <v>9081</v>
      </c>
      <c r="G289" s="7" t="s">
        <v>9255</v>
      </c>
      <c r="H289" s="31" t="s">
        <v>7354</v>
      </c>
    </row>
    <row r="290" spans="1:8" ht="15.75" x14ac:dyDescent="0.25">
      <c r="A290" s="1" t="s">
        <v>2082</v>
      </c>
      <c r="B290" s="1" t="s">
        <v>2671</v>
      </c>
      <c r="F290" s="30" t="s">
        <v>9081</v>
      </c>
      <c r="G290" s="7" t="s">
        <v>7143</v>
      </c>
      <c r="H290" s="31" t="s">
        <v>7355</v>
      </c>
    </row>
    <row r="291" spans="1:8" ht="15.75" x14ac:dyDescent="0.25">
      <c r="A291" s="1" t="s">
        <v>2081</v>
      </c>
      <c r="B291" s="1" t="s">
        <v>2672</v>
      </c>
      <c r="F291" s="30" t="s">
        <v>9081</v>
      </c>
      <c r="G291" s="7" t="s">
        <v>9271</v>
      </c>
      <c r="H291" s="31" t="s">
        <v>7356</v>
      </c>
    </row>
    <row r="292" spans="1:8" ht="15.75" x14ac:dyDescent="0.25">
      <c r="A292" s="1" t="s">
        <v>2080</v>
      </c>
      <c r="B292" s="1" t="s">
        <v>2673</v>
      </c>
      <c r="F292" s="30" t="s">
        <v>9081</v>
      </c>
      <c r="G292" s="7" t="s">
        <v>9323</v>
      </c>
      <c r="H292" s="31" t="s">
        <v>7357</v>
      </c>
    </row>
    <row r="293" spans="1:8" ht="15.75" x14ac:dyDescent="0.25">
      <c r="A293" s="1" t="s">
        <v>2079</v>
      </c>
      <c r="B293" s="1" t="s">
        <v>2674</v>
      </c>
      <c r="F293" s="30" t="s">
        <v>9081</v>
      </c>
      <c r="G293" s="7" t="s">
        <v>9324</v>
      </c>
      <c r="H293" s="31" t="s">
        <v>7358</v>
      </c>
    </row>
    <row r="294" spans="1:8" ht="15.75" x14ac:dyDescent="0.25">
      <c r="A294" s="1" t="s">
        <v>2078</v>
      </c>
      <c r="B294" s="1" t="s">
        <v>2675</v>
      </c>
      <c r="F294" s="30" t="s">
        <v>9081</v>
      </c>
      <c r="G294" s="7" t="s">
        <v>9325</v>
      </c>
      <c r="H294" s="31" t="s">
        <v>7359</v>
      </c>
    </row>
    <row r="295" spans="1:8" ht="15.75" x14ac:dyDescent="0.25">
      <c r="A295" s="1" t="s">
        <v>2077</v>
      </c>
      <c r="B295" s="1" t="s">
        <v>2676</v>
      </c>
      <c r="F295" s="30" t="s">
        <v>9080</v>
      </c>
      <c r="G295" s="7" t="s">
        <v>9326</v>
      </c>
      <c r="H295" s="31" t="s">
        <v>7360</v>
      </c>
    </row>
    <row r="296" spans="1:8" ht="15.75" x14ac:dyDescent="0.25">
      <c r="A296" s="1" t="s">
        <v>2076</v>
      </c>
      <c r="B296" s="1" t="s">
        <v>2677</v>
      </c>
      <c r="F296" s="30" t="s">
        <v>9081</v>
      </c>
      <c r="G296" s="7" t="s">
        <v>9327</v>
      </c>
      <c r="H296" s="31" t="s">
        <v>7361</v>
      </c>
    </row>
    <row r="297" spans="1:8" ht="15.75" x14ac:dyDescent="0.25">
      <c r="A297" s="1" t="s">
        <v>2075</v>
      </c>
      <c r="B297" s="1" t="s">
        <v>2678</v>
      </c>
      <c r="F297" s="30" t="s">
        <v>9081</v>
      </c>
      <c r="G297" s="7" t="s">
        <v>9328</v>
      </c>
      <c r="H297" s="31" t="s">
        <v>7362</v>
      </c>
    </row>
    <row r="298" spans="1:8" ht="15.75" x14ac:dyDescent="0.25">
      <c r="A298" s="1" t="s">
        <v>2074</v>
      </c>
      <c r="B298" s="1" t="s">
        <v>2679</v>
      </c>
      <c r="F298" s="30" t="s">
        <v>9081</v>
      </c>
      <c r="G298" s="7" t="s">
        <v>9329</v>
      </c>
      <c r="H298" s="31" t="s">
        <v>7363</v>
      </c>
    </row>
    <row r="299" spans="1:8" ht="15.75" x14ac:dyDescent="0.25">
      <c r="A299" s="1" t="s">
        <v>2073</v>
      </c>
      <c r="B299" s="1" t="s">
        <v>2680</v>
      </c>
      <c r="F299" s="30" t="s">
        <v>9080</v>
      </c>
      <c r="G299" s="7" t="s">
        <v>9330</v>
      </c>
      <c r="H299" s="31" t="s">
        <v>7364</v>
      </c>
    </row>
    <row r="300" spans="1:8" ht="15.75" x14ac:dyDescent="0.25">
      <c r="A300" s="1" t="s">
        <v>2072</v>
      </c>
      <c r="B300" s="1" t="s">
        <v>2681</v>
      </c>
      <c r="F300" s="30" t="s">
        <v>9081</v>
      </c>
      <c r="G300" s="7" t="s">
        <v>9331</v>
      </c>
      <c r="H300" s="31" t="s">
        <v>7365</v>
      </c>
    </row>
    <row r="301" spans="1:8" ht="15.75" x14ac:dyDescent="0.25">
      <c r="A301" s="1" t="s">
        <v>2071</v>
      </c>
      <c r="B301" s="1" t="s">
        <v>2682</v>
      </c>
      <c r="F301" s="30" t="s">
        <v>9080</v>
      </c>
      <c r="G301" s="7" t="s">
        <v>9332</v>
      </c>
      <c r="H301" s="31" t="s">
        <v>7366</v>
      </c>
    </row>
    <row r="302" spans="1:8" ht="15.75" x14ac:dyDescent="0.25">
      <c r="A302" s="1" t="s">
        <v>2070</v>
      </c>
      <c r="B302" s="1" t="s">
        <v>2683</v>
      </c>
      <c r="F302" s="30" t="s">
        <v>9081</v>
      </c>
      <c r="G302" s="7" t="s">
        <v>8995</v>
      </c>
      <c r="H302" s="31" t="s">
        <v>7312</v>
      </c>
    </row>
    <row r="303" spans="1:8" ht="15.75" x14ac:dyDescent="0.25">
      <c r="A303" s="1" t="s">
        <v>2069</v>
      </c>
      <c r="B303" s="1" t="s">
        <v>2684</v>
      </c>
      <c r="F303" s="30" t="s">
        <v>9080</v>
      </c>
      <c r="G303" s="7" t="s">
        <v>9151</v>
      </c>
      <c r="H303" s="31" t="s">
        <v>7367</v>
      </c>
    </row>
    <row r="304" spans="1:8" ht="15.75" x14ac:dyDescent="0.25">
      <c r="A304" s="1" t="s">
        <v>2068</v>
      </c>
      <c r="B304" s="1" t="s">
        <v>2685</v>
      </c>
      <c r="F304" s="30" t="s">
        <v>9081</v>
      </c>
      <c r="G304" s="7" t="s">
        <v>9333</v>
      </c>
      <c r="H304" s="31" t="s">
        <v>7368</v>
      </c>
    </row>
    <row r="305" spans="1:8" ht="15.75" x14ac:dyDescent="0.25">
      <c r="A305" s="1" t="s">
        <v>2067</v>
      </c>
      <c r="B305" s="1" t="s">
        <v>2686</v>
      </c>
      <c r="F305" s="30" t="s">
        <v>9080</v>
      </c>
      <c r="G305" s="7" t="s">
        <v>9334</v>
      </c>
      <c r="H305" s="31" t="s">
        <v>7369</v>
      </c>
    </row>
    <row r="306" spans="1:8" ht="15.75" x14ac:dyDescent="0.25">
      <c r="A306" s="1" t="s">
        <v>2066</v>
      </c>
      <c r="B306" s="1" t="s">
        <v>2687</v>
      </c>
      <c r="F306" s="30" t="s">
        <v>9080</v>
      </c>
      <c r="G306" s="7" t="s">
        <v>9335</v>
      </c>
      <c r="H306" s="31" t="s">
        <v>7370</v>
      </c>
    </row>
    <row r="307" spans="1:8" ht="15.75" x14ac:dyDescent="0.25">
      <c r="A307" s="1" t="s">
        <v>2065</v>
      </c>
      <c r="B307" s="1" t="s">
        <v>2688</v>
      </c>
      <c r="F307" s="30" t="s">
        <v>9080</v>
      </c>
      <c r="G307" s="7" t="s">
        <v>9336</v>
      </c>
      <c r="H307" s="31" t="s">
        <v>7309</v>
      </c>
    </row>
    <row r="308" spans="1:8" ht="15.75" x14ac:dyDescent="0.25">
      <c r="A308" s="1" t="s">
        <v>2064</v>
      </c>
      <c r="B308" s="1" t="s">
        <v>2689</v>
      </c>
      <c r="F308" s="30" t="s">
        <v>9080</v>
      </c>
      <c r="G308" s="7" t="s">
        <v>9137</v>
      </c>
      <c r="H308" s="31" t="s">
        <v>7371</v>
      </c>
    </row>
    <row r="309" spans="1:8" ht="15.75" x14ac:dyDescent="0.25">
      <c r="A309" s="1" t="s">
        <v>2063</v>
      </c>
      <c r="B309" s="1" t="s">
        <v>2690</v>
      </c>
      <c r="F309" s="30" t="s">
        <v>9081</v>
      </c>
      <c r="G309" s="7" t="s">
        <v>9337</v>
      </c>
      <c r="H309" s="31" t="s">
        <v>7372</v>
      </c>
    </row>
    <row r="310" spans="1:8" ht="15.75" x14ac:dyDescent="0.25">
      <c r="A310" s="1" t="s">
        <v>2062</v>
      </c>
      <c r="B310" s="1" t="s">
        <v>2691</v>
      </c>
      <c r="F310" s="30" t="s">
        <v>9080</v>
      </c>
      <c r="G310" s="7" t="s">
        <v>9338</v>
      </c>
      <c r="H310" s="31" t="s">
        <v>7373</v>
      </c>
    </row>
    <row r="311" spans="1:8" ht="15.75" x14ac:dyDescent="0.25">
      <c r="A311" s="1" t="s">
        <v>2061</v>
      </c>
      <c r="B311" s="1" t="s">
        <v>2692</v>
      </c>
      <c r="F311" s="30" t="s">
        <v>9080</v>
      </c>
      <c r="G311" s="7" t="s">
        <v>9339</v>
      </c>
      <c r="H311" s="31" t="s">
        <v>7374</v>
      </c>
    </row>
    <row r="312" spans="1:8" ht="15.75" x14ac:dyDescent="0.25">
      <c r="A312" s="1" t="s">
        <v>2060</v>
      </c>
      <c r="B312" s="1" t="s">
        <v>2693</v>
      </c>
      <c r="F312" s="30" t="s">
        <v>9081</v>
      </c>
      <c r="G312" s="7" t="s">
        <v>9340</v>
      </c>
      <c r="H312" s="31" t="s">
        <v>7144</v>
      </c>
    </row>
    <row r="313" spans="1:8" ht="15.75" x14ac:dyDescent="0.25">
      <c r="A313" s="1" t="s">
        <v>2059</v>
      </c>
      <c r="B313" s="1" t="s">
        <v>2694</v>
      </c>
      <c r="F313" s="30" t="s">
        <v>9081</v>
      </c>
      <c r="G313" s="7" t="s">
        <v>9341</v>
      </c>
      <c r="H313" s="31" t="s">
        <v>7375</v>
      </c>
    </row>
    <row r="314" spans="1:8" ht="15.75" x14ac:dyDescent="0.25">
      <c r="A314" s="1" t="s">
        <v>2058</v>
      </c>
      <c r="B314" s="1" t="s">
        <v>2695</v>
      </c>
      <c r="F314" s="30" t="s">
        <v>9081</v>
      </c>
      <c r="G314" s="7" t="s">
        <v>9342</v>
      </c>
      <c r="H314" s="31" t="s">
        <v>7376</v>
      </c>
    </row>
    <row r="315" spans="1:8" ht="15.75" x14ac:dyDescent="0.25">
      <c r="A315" s="1" t="s">
        <v>2057</v>
      </c>
      <c r="B315" s="1" t="s">
        <v>2696</v>
      </c>
      <c r="F315" s="30" t="s">
        <v>9080</v>
      </c>
      <c r="G315" s="7" t="s">
        <v>9343</v>
      </c>
      <c r="H315" s="31" t="s">
        <v>7377</v>
      </c>
    </row>
    <row r="316" spans="1:8" ht="15.75" x14ac:dyDescent="0.25">
      <c r="A316" s="1" t="s">
        <v>2056</v>
      </c>
      <c r="B316" s="1" t="s">
        <v>2697</v>
      </c>
      <c r="F316" s="30" t="s">
        <v>9080</v>
      </c>
      <c r="G316" s="7" t="s">
        <v>9344</v>
      </c>
      <c r="H316" s="31" t="s">
        <v>7378</v>
      </c>
    </row>
    <row r="317" spans="1:8" ht="15.75" x14ac:dyDescent="0.25">
      <c r="A317" s="1" t="s">
        <v>2055</v>
      </c>
      <c r="B317" s="1" t="s">
        <v>2698</v>
      </c>
      <c r="F317" s="30" t="s">
        <v>9081</v>
      </c>
      <c r="G317" s="7" t="s">
        <v>9229</v>
      </c>
      <c r="H317" s="31" t="s">
        <v>7379</v>
      </c>
    </row>
    <row r="318" spans="1:8" ht="15.75" x14ac:dyDescent="0.25">
      <c r="A318" s="1" t="s">
        <v>2054</v>
      </c>
      <c r="B318" s="1" t="s">
        <v>2699</v>
      </c>
      <c r="F318" s="30" t="s">
        <v>9081</v>
      </c>
      <c r="G318" s="7" t="s">
        <v>9099</v>
      </c>
      <c r="H318" s="31" t="s">
        <v>7380</v>
      </c>
    </row>
    <row r="319" spans="1:8" ht="15.75" x14ac:dyDescent="0.25">
      <c r="A319" s="1" t="s">
        <v>2053</v>
      </c>
      <c r="B319" s="1" t="s">
        <v>2700</v>
      </c>
      <c r="F319" s="30" t="s">
        <v>9081</v>
      </c>
      <c r="G319" s="7" t="s">
        <v>9345</v>
      </c>
      <c r="H319" s="31" t="s">
        <v>7381</v>
      </c>
    </row>
    <row r="320" spans="1:8" ht="15.75" x14ac:dyDescent="0.25">
      <c r="A320" s="1" t="s">
        <v>2052</v>
      </c>
      <c r="B320" s="1" t="s">
        <v>2701</v>
      </c>
      <c r="F320" s="30" t="s">
        <v>9081</v>
      </c>
      <c r="G320" s="7" t="s">
        <v>9346</v>
      </c>
      <c r="H320" s="31" t="s">
        <v>7382</v>
      </c>
    </row>
    <row r="321" spans="1:8" ht="15.75" x14ac:dyDescent="0.25">
      <c r="A321" s="1" t="s">
        <v>2051</v>
      </c>
      <c r="B321" s="1" t="s">
        <v>2702</v>
      </c>
      <c r="F321" s="30" t="s">
        <v>9080</v>
      </c>
      <c r="G321" s="7" t="s">
        <v>9347</v>
      </c>
      <c r="H321" s="31" t="s">
        <v>7383</v>
      </c>
    </row>
    <row r="322" spans="1:8" ht="15.75" x14ac:dyDescent="0.25">
      <c r="A322" s="1" t="s">
        <v>2050</v>
      </c>
      <c r="B322" s="1" t="s">
        <v>2703</v>
      </c>
      <c r="F322" s="30" t="s">
        <v>9080</v>
      </c>
      <c r="G322" s="7" t="s">
        <v>9348</v>
      </c>
      <c r="H322" s="31" t="s">
        <v>7384</v>
      </c>
    </row>
    <row r="323" spans="1:8" ht="15.75" x14ac:dyDescent="0.25">
      <c r="A323" s="1" t="s">
        <v>2049</v>
      </c>
      <c r="B323" s="1" t="s">
        <v>2704</v>
      </c>
      <c r="F323" s="30" t="s">
        <v>9081</v>
      </c>
      <c r="G323" s="7" t="s">
        <v>9349</v>
      </c>
      <c r="H323" s="31" t="s">
        <v>7385</v>
      </c>
    </row>
    <row r="324" spans="1:8" ht="15.75" x14ac:dyDescent="0.25">
      <c r="A324" s="1" t="s">
        <v>2048</v>
      </c>
      <c r="B324" s="1" t="s">
        <v>2705</v>
      </c>
      <c r="F324" s="30" t="s">
        <v>9081</v>
      </c>
      <c r="G324" s="7" t="s">
        <v>9350</v>
      </c>
      <c r="H324" s="31" t="s">
        <v>7349</v>
      </c>
    </row>
    <row r="325" spans="1:8" ht="15.75" x14ac:dyDescent="0.25">
      <c r="A325" s="1" t="s">
        <v>2047</v>
      </c>
      <c r="B325" s="1" t="s">
        <v>2706</v>
      </c>
      <c r="F325" s="30" t="s">
        <v>9081</v>
      </c>
      <c r="G325" s="7" t="s">
        <v>9211</v>
      </c>
      <c r="H325" s="31" t="s">
        <v>7386</v>
      </c>
    </row>
    <row r="326" spans="1:8" ht="15.75" x14ac:dyDescent="0.25">
      <c r="A326" s="1" t="s">
        <v>2046</v>
      </c>
      <c r="B326" s="1" t="s">
        <v>2707</v>
      </c>
      <c r="F326" s="30" t="s">
        <v>9080</v>
      </c>
      <c r="G326" s="7" t="s">
        <v>9351</v>
      </c>
      <c r="H326" s="31" t="s">
        <v>7387</v>
      </c>
    </row>
    <row r="327" spans="1:8" ht="15.75" x14ac:dyDescent="0.25">
      <c r="A327" s="1" t="s">
        <v>2045</v>
      </c>
      <c r="B327" s="1" t="s">
        <v>2708</v>
      </c>
      <c r="F327" s="30" t="s">
        <v>9081</v>
      </c>
      <c r="G327" s="7" t="s">
        <v>9352</v>
      </c>
      <c r="H327" s="31" t="s">
        <v>7388</v>
      </c>
    </row>
    <row r="328" spans="1:8" ht="15.75" x14ac:dyDescent="0.25">
      <c r="A328" s="1" t="s">
        <v>2044</v>
      </c>
      <c r="B328" s="1" t="s">
        <v>2709</v>
      </c>
      <c r="F328" s="30" t="s">
        <v>9081</v>
      </c>
      <c r="G328" s="7" t="s">
        <v>8603</v>
      </c>
      <c r="H328" s="31" t="s">
        <v>7389</v>
      </c>
    </row>
    <row r="329" spans="1:8" ht="15.75" x14ac:dyDescent="0.25">
      <c r="A329" s="1" t="s">
        <v>2043</v>
      </c>
      <c r="B329" s="1" t="s">
        <v>2710</v>
      </c>
      <c r="F329" s="30" t="s">
        <v>9081</v>
      </c>
      <c r="G329" s="7" t="s">
        <v>8647</v>
      </c>
      <c r="H329" s="31" t="s">
        <v>7390</v>
      </c>
    </row>
    <row r="330" spans="1:8" ht="15.75" x14ac:dyDescent="0.25">
      <c r="A330" s="1" t="s">
        <v>2042</v>
      </c>
      <c r="B330" s="1" t="s">
        <v>2711</v>
      </c>
      <c r="F330" s="30" t="s">
        <v>9081</v>
      </c>
      <c r="G330" s="7" t="s">
        <v>9271</v>
      </c>
      <c r="H330" s="31" t="s">
        <v>7391</v>
      </c>
    </row>
    <row r="331" spans="1:8" ht="15.75" x14ac:dyDescent="0.25">
      <c r="A331" s="1" t="s">
        <v>2041</v>
      </c>
      <c r="B331" s="1" t="s">
        <v>2712</v>
      </c>
      <c r="F331" s="30" t="s">
        <v>9081</v>
      </c>
      <c r="G331" s="7" t="s">
        <v>9353</v>
      </c>
      <c r="H331" s="31" t="s">
        <v>7392</v>
      </c>
    </row>
    <row r="332" spans="1:8" ht="15.75" x14ac:dyDescent="0.25">
      <c r="A332" s="1" t="s">
        <v>2040</v>
      </c>
      <c r="B332" s="1" t="s">
        <v>2713</v>
      </c>
      <c r="F332" s="30" t="s">
        <v>9081</v>
      </c>
      <c r="G332" s="7" t="s">
        <v>9354</v>
      </c>
      <c r="H332" s="31" t="s">
        <v>7393</v>
      </c>
    </row>
    <row r="333" spans="1:8" ht="15.75" x14ac:dyDescent="0.25">
      <c r="A333" s="1" t="s">
        <v>2039</v>
      </c>
      <c r="B333" s="1" t="s">
        <v>2714</v>
      </c>
      <c r="F333" s="30" t="s">
        <v>9081</v>
      </c>
      <c r="G333" s="7" t="s">
        <v>9346</v>
      </c>
      <c r="H333" s="31" t="s">
        <v>7394</v>
      </c>
    </row>
    <row r="334" spans="1:8" ht="15.75" x14ac:dyDescent="0.25">
      <c r="A334" s="1" t="s">
        <v>2038</v>
      </c>
      <c r="B334" s="1" t="s">
        <v>2715</v>
      </c>
      <c r="F334" s="30" t="s">
        <v>9080</v>
      </c>
      <c r="G334" s="7" t="s">
        <v>9355</v>
      </c>
      <c r="H334" s="31" t="s">
        <v>7395</v>
      </c>
    </row>
    <row r="335" spans="1:8" ht="15.75" x14ac:dyDescent="0.25">
      <c r="A335" s="1" t="s">
        <v>2037</v>
      </c>
      <c r="B335" s="1" t="s">
        <v>2716</v>
      </c>
      <c r="F335" s="30" t="s">
        <v>9081</v>
      </c>
      <c r="G335" s="7" t="s">
        <v>9356</v>
      </c>
      <c r="H335" s="31" t="s">
        <v>7396</v>
      </c>
    </row>
    <row r="336" spans="1:8" ht="15.75" x14ac:dyDescent="0.25">
      <c r="A336" s="1" t="s">
        <v>2036</v>
      </c>
      <c r="B336" s="1" t="s">
        <v>2717</v>
      </c>
      <c r="F336" s="30" t="s">
        <v>9080</v>
      </c>
      <c r="G336" s="7" t="s">
        <v>9357</v>
      </c>
      <c r="H336" s="31" t="s">
        <v>7397</v>
      </c>
    </row>
    <row r="337" spans="1:8" ht="15.75" x14ac:dyDescent="0.25">
      <c r="A337" s="1" t="s">
        <v>2035</v>
      </c>
      <c r="B337" s="1" t="s">
        <v>2718</v>
      </c>
      <c r="F337" s="30" t="s">
        <v>9081</v>
      </c>
      <c r="G337" s="7" t="s">
        <v>9358</v>
      </c>
      <c r="H337" s="31" t="s">
        <v>7398</v>
      </c>
    </row>
    <row r="338" spans="1:8" ht="15.75" x14ac:dyDescent="0.25">
      <c r="A338" s="1" t="s">
        <v>2034</v>
      </c>
      <c r="B338" s="1" t="s">
        <v>2719</v>
      </c>
      <c r="F338" s="30" t="s">
        <v>9080</v>
      </c>
      <c r="G338" s="7" t="s">
        <v>9359</v>
      </c>
      <c r="H338" s="31" t="s">
        <v>7399</v>
      </c>
    </row>
    <row r="339" spans="1:8" ht="15.75" x14ac:dyDescent="0.25">
      <c r="A339" s="1" t="s">
        <v>2033</v>
      </c>
      <c r="B339" s="1" t="s">
        <v>2720</v>
      </c>
      <c r="F339" s="30" t="s">
        <v>9080</v>
      </c>
      <c r="G339" s="7" t="s">
        <v>9360</v>
      </c>
      <c r="H339" s="31" t="s">
        <v>7400</v>
      </c>
    </row>
    <row r="340" spans="1:8" ht="15.75" x14ac:dyDescent="0.25">
      <c r="A340" s="1" t="s">
        <v>2032</v>
      </c>
      <c r="B340" s="1" t="s">
        <v>2721</v>
      </c>
      <c r="F340" s="30" t="s">
        <v>9081</v>
      </c>
      <c r="G340" s="7" t="s">
        <v>9220</v>
      </c>
      <c r="H340" s="31" t="s">
        <v>7401</v>
      </c>
    </row>
    <row r="341" spans="1:8" ht="15.75" x14ac:dyDescent="0.25">
      <c r="A341" s="1" t="s">
        <v>2031</v>
      </c>
      <c r="B341" s="1" t="s">
        <v>2722</v>
      </c>
      <c r="F341" s="30" t="s">
        <v>9080</v>
      </c>
      <c r="G341" s="7" t="s">
        <v>9361</v>
      </c>
      <c r="H341" s="31" t="s">
        <v>7402</v>
      </c>
    </row>
    <row r="342" spans="1:8" ht="15.75" x14ac:dyDescent="0.25">
      <c r="A342" s="1" t="s">
        <v>2030</v>
      </c>
      <c r="B342" s="1" t="s">
        <v>2723</v>
      </c>
      <c r="F342" s="30" t="s">
        <v>9080</v>
      </c>
      <c r="G342" s="7" t="s">
        <v>9362</v>
      </c>
      <c r="H342" s="31" t="s">
        <v>7403</v>
      </c>
    </row>
    <row r="343" spans="1:8" ht="15.75" x14ac:dyDescent="0.25">
      <c r="A343" s="1" t="s">
        <v>2029</v>
      </c>
      <c r="B343" s="1" t="s">
        <v>2724</v>
      </c>
      <c r="F343" s="30" t="s">
        <v>9080</v>
      </c>
      <c r="G343" s="7" t="s">
        <v>9363</v>
      </c>
      <c r="H343" s="31" t="s">
        <v>7404</v>
      </c>
    </row>
    <row r="344" spans="1:8" ht="15.75" x14ac:dyDescent="0.25">
      <c r="A344" s="1" t="s">
        <v>2028</v>
      </c>
      <c r="B344" s="1" t="s">
        <v>2725</v>
      </c>
      <c r="F344" s="30" t="s">
        <v>9080</v>
      </c>
      <c r="G344" s="7" t="s">
        <v>9162</v>
      </c>
      <c r="H344" s="31" t="s">
        <v>7405</v>
      </c>
    </row>
    <row r="345" spans="1:8" ht="15.75" x14ac:dyDescent="0.25">
      <c r="A345" s="1" t="s">
        <v>2027</v>
      </c>
      <c r="B345" s="1" t="s">
        <v>2726</v>
      </c>
      <c r="F345" s="30" t="s">
        <v>9081</v>
      </c>
      <c r="G345" s="7" t="s">
        <v>8428</v>
      </c>
      <c r="H345" s="31" t="s">
        <v>7406</v>
      </c>
    </row>
    <row r="346" spans="1:8" ht="15.75" x14ac:dyDescent="0.25">
      <c r="A346" s="1" t="s">
        <v>2026</v>
      </c>
      <c r="B346" s="1" t="s">
        <v>2727</v>
      </c>
      <c r="F346" s="30" t="s">
        <v>9080</v>
      </c>
      <c r="G346" s="7" t="s">
        <v>9364</v>
      </c>
      <c r="H346" s="31" t="s">
        <v>7407</v>
      </c>
    </row>
    <row r="347" spans="1:8" ht="15.75" x14ac:dyDescent="0.25">
      <c r="A347" s="1" t="s">
        <v>2025</v>
      </c>
      <c r="B347" s="1" t="s">
        <v>2728</v>
      </c>
      <c r="F347" s="30" t="s">
        <v>9081</v>
      </c>
      <c r="G347" s="7" t="s">
        <v>9127</v>
      </c>
      <c r="H347" s="31" t="s">
        <v>7408</v>
      </c>
    </row>
    <row r="348" spans="1:8" ht="15.75" x14ac:dyDescent="0.25">
      <c r="A348" s="1" t="s">
        <v>2024</v>
      </c>
      <c r="B348" s="1" t="s">
        <v>2729</v>
      </c>
      <c r="F348" s="30" t="s">
        <v>9080</v>
      </c>
      <c r="G348" s="7" t="s">
        <v>9365</v>
      </c>
      <c r="H348" s="31" t="s">
        <v>7409</v>
      </c>
    </row>
    <row r="349" spans="1:8" ht="15.75" x14ac:dyDescent="0.25">
      <c r="A349" s="1" t="s">
        <v>2023</v>
      </c>
      <c r="B349" s="1" t="s">
        <v>2730</v>
      </c>
      <c r="F349" s="30" t="s">
        <v>9080</v>
      </c>
      <c r="G349" s="7" t="s">
        <v>9366</v>
      </c>
      <c r="H349" s="31" t="s">
        <v>7410</v>
      </c>
    </row>
    <row r="350" spans="1:8" ht="15.75" x14ac:dyDescent="0.25">
      <c r="A350" s="1" t="s">
        <v>2022</v>
      </c>
      <c r="B350" s="1" t="s">
        <v>2731</v>
      </c>
      <c r="F350" s="30" t="s">
        <v>9081</v>
      </c>
      <c r="G350" s="7" t="s">
        <v>9367</v>
      </c>
      <c r="H350" s="31" t="s">
        <v>7411</v>
      </c>
    </row>
    <row r="351" spans="1:8" ht="15.75" x14ac:dyDescent="0.25">
      <c r="A351" s="1" t="s">
        <v>2021</v>
      </c>
      <c r="B351" s="1" t="s">
        <v>2732</v>
      </c>
      <c r="F351" s="30" t="s">
        <v>9080</v>
      </c>
      <c r="G351" s="7" t="s">
        <v>9368</v>
      </c>
      <c r="H351" s="31" t="s">
        <v>7412</v>
      </c>
    </row>
    <row r="352" spans="1:8" ht="15.75" x14ac:dyDescent="0.25">
      <c r="A352" s="1" t="s">
        <v>2020</v>
      </c>
      <c r="B352" s="1" t="s">
        <v>2733</v>
      </c>
      <c r="F352" s="30" t="s">
        <v>9081</v>
      </c>
      <c r="G352" s="7" t="s">
        <v>9369</v>
      </c>
      <c r="H352" s="31" t="s">
        <v>7413</v>
      </c>
    </row>
    <row r="353" spans="1:8" ht="15.75" x14ac:dyDescent="0.25">
      <c r="A353" s="1" t="s">
        <v>2019</v>
      </c>
      <c r="B353" s="1" t="s">
        <v>2734</v>
      </c>
      <c r="F353" s="30" t="s">
        <v>9080</v>
      </c>
      <c r="G353" s="7" t="s">
        <v>9370</v>
      </c>
      <c r="H353" s="31" t="s">
        <v>7414</v>
      </c>
    </row>
    <row r="354" spans="1:8" ht="15.75" x14ac:dyDescent="0.25">
      <c r="A354" s="1" t="s">
        <v>2018</v>
      </c>
      <c r="B354" s="1" t="s">
        <v>2735</v>
      </c>
      <c r="F354" s="30" t="s">
        <v>9081</v>
      </c>
      <c r="G354" s="7" t="s">
        <v>9371</v>
      </c>
      <c r="H354" s="31" t="s">
        <v>7154</v>
      </c>
    </row>
    <row r="355" spans="1:8" ht="15.75" x14ac:dyDescent="0.25">
      <c r="A355" s="1" t="s">
        <v>2017</v>
      </c>
      <c r="B355" s="1" t="s">
        <v>2736</v>
      </c>
      <c r="F355" s="30" t="s">
        <v>9080</v>
      </c>
      <c r="G355" s="7" t="s">
        <v>9372</v>
      </c>
      <c r="H355" s="31" t="s">
        <v>7415</v>
      </c>
    </row>
    <row r="356" spans="1:8" ht="15.75" x14ac:dyDescent="0.25">
      <c r="A356" s="1" t="s">
        <v>2016</v>
      </c>
      <c r="B356" s="1" t="s">
        <v>2737</v>
      </c>
      <c r="F356" s="30" t="s">
        <v>9080</v>
      </c>
      <c r="G356" s="7" t="s">
        <v>9373</v>
      </c>
      <c r="H356" s="31" t="s">
        <v>7416</v>
      </c>
    </row>
    <row r="357" spans="1:8" ht="15.75" x14ac:dyDescent="0.25">
      <c r="A357" s="1" t="s">
        <v>2015</v>
      </c>
      <c r="B357" s="1" t="s">
        <v>2738</v>
      </c>
      <c r="F357" s="30" t="s">
        <v>9080</v>
      </c>
      <c r="G357" s="7" t="s">
        <v>9374</v>
      </c>
      <c r="H357" s="31" t="s">
        <v>7417</v>
      </c>
    </row>
    <row r="358" spans="1:8" ht="15.75" x14ac:dyDescent="0.25">
      <c r="A358" s="1" t="s">
        <v>2014</v>
      </c>
      <c r="B358" s="1" t="s">
        <v>2739</v>
      </c>
      <c r="F358" s="30" t="s">
        <v>9081</v>
      </c>
      <c r="G358" s="7" t="s">
        <v>8466</v>
      </c>
      <c r="H358" s="31" t="s">
        <v>7418</v>
      </c>
    </row>
    <row r="359" spans="1:8" ht="15.75" x14ac:dyDescent="0.25">
      <c r="A359" s="1" t="s">
        <v>2013</v>
      </c>
      <c r="B359" s="1" t="s">
        <v>2740</v>
      </c>
      <c r="F359" s="30" t="s">
        <v>9081</v>
      </c>
      <c r="G359" s="7" t="s">
        <v>9375</v>
      </c>
      <c r="H359" s="31" t="s">
        <v>7419</v>
      </c>
    </row>
    <row r="360" spans="1:8" ht="15.75" x14ac:dyDescent="0.25">
      <c r="A360" s="1" t="s">
        <v>2012</v>
      </c>
      <c r="B360" s="1" t="s">
        <v>2741</v>
      </c>
      <c r="F360" s="30" t="s">
        <v>9081</v>
      </c>
      <c r="G360" s="7" t="s">
        <v>9376</v>
      </c>
      <c r="H360" s="31" t="s">
        <v>7420</v>
      </c>
    </row>
    <row r="361" spans="1:8" ht="15.75" x14ac:dyDescent="0.25">
      <c r="A361" s="1" t="s">
        <v>2011</v>
      </c>
      <c r="B361" s="1" t="s">
        <v>2742</v>
      </c>
      <c r="F361" s="30" t="s">
        <v>9081</v>
      </c>
      <c r="G361" s="7" t="s">
        <v>9377</v>
      </c>
      <c r="H361" s="31" t="s">
        <v>7261</v>
      </c>
    </row>
    <row r="362" spans="1:8" ht="15.75" x14ac:dyDescent="0.25">
      <c r="A362" s="1" t="s">
        <v>2010</v>
      </c>
      <c r="B362" s="1" t="s">
        <v>2743</v>
      </c>
      <c r="F362" s="30" t="s">
        <v>9081</v>
      </c>
      <c r="G362" s="7" t="s">
        <v>9378</v>
      </c>
      <c r="H362" s="31" t="s">
        <v>7421</v>
      </c>
    </row>
    <row r="363" spans="1:8" ht="15.75" x14ac:dyDescent="0.25">
      <c r="A363" s="1" t="s">
        <v>2009</v>
      </c>
      <c r="B363" s="1" t="s">
        <v>2744</v>
      </c>
      <c r="F363" s="30" t="s">
        <v>9081</v>
      </c>
      <c r="G363" s="7" t="s">
        <v>9138</v>
      </c>
      <c r="H363" s="31" t="s">
        <v>7422</v>
      </c>
    </row>
    <row r="364" spans="1:8" ht="15.75" x14ac:dyDescent="0.25">
      <c r="A364" s="1" t="s">
        <v>2008</v>
      </c>
      <c r="B364" s="1" t="s">
        <v>2745</v>
      </c>
      <c r="F364" s="30" t="s">
        <v>9081</v>
      </c>
      <c r="G364" s="7" t="s">
        <v>9379</v>
      </c>
      <c r="H364" s="31" t="s">
        <v>7423</v>
      </c>
    </row>
    <row r="365" spans="1:8" ht="15.75" x14ac:dyDescent="0.25">
      <c r="A365" s="1" t="s">
        <v>2007</v>
      </c>
      <c r="B365" s="1" t="s">
        <v>2746</v>
      </c>
      <c r="F365" s="30" t="s">
        <v>9080</v>
      </c>
      <c r="G365" s="7" t="s">
        <v>9380</v>
      </c>
      <c r="H365" s="31" t="s">
        <v>7424</v>
      </c>
    </row>
    <row r="366" spans="1:8" ht="15.75" x14ac:dyDescent="0.25">
      <c r="A366" s="1" t="s">
        <v>2006</v>
      </c>
      <c r="B366" s="1" t="s">
        <v>2747</v>
      </c>
      <c r="F366" s="30" t="s">
        <v>9080</v>
      </c>
      <c r="G366" s="7" t="s">
        <v>9381</v>
      </c>
      <c r="H366" s="31" t="s">
        <v>7425</v>
      </c>
    </row>
    <row r="367" spans="1:8" ht="15.75" x14ac:dyDescent="0.25">
      <c r="A367" s="1" t="s">
        <v>2005</v>
      </c>
      <c r="B367" s="1" t="s">
        <v>2748</v>
      </c>
      <c r="F367" s="30" t="s">
        <v>9081</v>
      </c>
      <c r="G367" s="7" t="s">
        <v>9382</v>
      </c>
      <c r="H367" s="31" t="s">
        <v>7426</v>
      </c>
    </row>
    <row r="368" spans="1:8" ht="15.75" x14ac:dyDescent="0.25">
      <c r="A368" s="1" t="s">
        <v>2004</v>
      </c>
      <c r="B368" s="1" t="s">
        <v>2749</v>
      </c>
      <c r="F368" s="30" t="s">
        <v>9081</v>
      </c>
      <c r="G368" s="7" t="s">
        <v>9383</v>
      </c>
      <c r="H368" s="31" t="s">
        <v>7427</v>
      </c>
    </row>
    <row r="369" spans="1:8" ht="15.75" x14ac:dyDescent="0.25">
      <c r="A369" s="1" t="s">
        <v>2003</v>
      </c>
      <c r="B369" s="1" t="s">
        <v>2750</v>
      </c>
      <c r="F369" s="30" t="s">
        <v>9080</v>
      </c>
      <c r="G369" s="7" t="s">
        <v>9384</v>
      </c>
      <c r="H369" s="31" t="s">
        <v>7428</v>
      </c>
    </row>
    <row r="370" spans="1:8" ht="15.75" x14ac:dyDescent="0.25">
      <c r="A370" s="1" t="s">
        <v>2002</v>
      </c>
      <c r="B370" s="1" t="s">
        <v>2751</v>
      </c>
      <c r="F370" s="30" t="s">
        <v>9081</v>
      </c>
      <c r="G370" s="7" t="s">
        <v>9385</v>
      </c>
      <c r="H370" s="31" t="s">
        <v>7429</v>
      </c>
    </row>
    <row r="371" spans="1:8" ht="15.75" x14ac:dyDescent="0.25">
      <c r="A371" s="1" t="s">
        <v>2001</v>
      </c>
      <c r="B371" s="1" t="s">
        <v>2752</v>
      </c>
      <c r="F371" s="30" t="s">
        <v>9081</v>
      </c>
      <c r="G371" s="7" t="s">
        <v>9386</v>
      </c>
      <c r="H371" s="31" t="s">
        <v>7430</v>
      </c>
    </row>
    <row r="372" spans="1:8" ht="15.75" x14ac:dyDescent="0.25">
      <c r="A372" s="1" t="s">
        <v>2000</v>
      </c>
      <c r="B372" s="1" t="s">
        <v>2753</v>
      </c>
      <c r="F372" s="30" t="s">
        <v>9080</v>
      </c>
      <c r="G372" s="7" t="s">
        <v>9387</v>
      </c>
      <c r="H372" s="31" t="s">
        <v>7431</v>
      </c>
    </row>
    <row r="373" spans="1:8" ht="15.75" x14ac:dyDescent="0.25">
      <c r="A373" s="1" t="s">
        <v>1999</v>
      </c>
      <c r="B373" s="1" t="s">
        <v>2754</v>
      </c>
      <c r="F373" s="30" t="s">
        <v>9081</v>
      </c>
      <c r="G373" s="7" t="s">
        <v>7805</v>
      </c>
      <c r="H373" s="31" t="s">
        <v>7432</v>
      </c>
    </row>
    <row r="374" spans="1:8" ht="15.75" x14ac:dyDescent="0.25">
      <c r="A374" s="1" t="s">
        <v>1998</v>
      </c>
      <c r="B374" s="1" t="s">
        <v>2755</v>
      </c>
      <c r="F374" s="30" t="s">
        <v>9080</v>
      </c>
      <c r="G374" s="7" t="s">
        <v>9388</v>
      </c>
      <c r="H374" s="31" t="s">
        <v>7433</v>
      </c>
    </row>
    <row r="375" spans="1:8" ht="15.75" x14ac:dyDescent="0.25">
      <c r="A375" s="1" t="s">
        <v>1997</v>
      </c>
      <c r="B375" s="1" t="s">
        <v>2756</v>
      </c>
      <c r="F375" s="30" t="s">
        <v>9080</v>
      </c>
      <c r="G375" s="7" t="s">
        <v>9321</v>
      </c>
      <c r="H375" s="31" t="s">
        <v>7434</v>
      </c>
    </row>
    <row r="376" spans="1:8" ht="15.75" x14ac:dyDescent="0.25">
      <c r="A376" s="1" t="s">
        <v>1996</v>
      </c>
      <c r="B376" s="1" t="s">
        <v>2757</v>
      </c>
      <c r="F376" s="30" t="s">
        <v>9080</v>
      </c>
      <c r="G376" s="7" t="s">
        <v>9389</v>
      </c>
      <c r="H376" s="31" t="s">
        <v>7435</v>
      </c>
    </row>
    <row r="377" spans="1:8" ht="15.75" x14ac:dyDescent="0.25">
      <c r="A377" s="1" t="s">
        <v>1995</v>
      </c>
      <c r="B377" s="1" t="s">
        <v>2758</v>
      </c>
      <c r="F377" s="30" t="s">
        <v>9081</v>
      </c>
      <c r="G377" s="7" t="s">
        <v>9390</v>
      </c>
      <c r="H377" s="31" t="s">
        <v>7436</v>
      </c>
    </row>
    <row r="378" spans="1:8" ht="15.75" x14ac:dyDescent="0.25">
      <c r="A378" s="1" t="s">
        <v>1994</v>
      </c>
      <c r="B378" s="1" t="s">
        <v>2759</v>
      </c>
      <c r="F378" s="30" t="s">
        <v>9081</v>
      </c>
      <c r="G378" s="7" t="s">
        <v>9211</v>
      </c>
      <c r="H378" s="31" t="s">
        <v>7437</v>
      </c>
    </row>
    <row r="379" spans="1:8" ht="15.75" x14ac:dyDescent="0.25">
      <c r="A379" s="1" t="s">
        <v>1993</v>
      </c>
      <c r="B379" s="1" t="s">
        <v>2760</v>
      </c>
      <c r="F379" s="30" t="s">
        <v>9080</v>
      </c>
      <c r="G379" s="7" t="s">
        <v>9391</v>
      </c>
      <c r="H379" s="31" t="s">
        <v>7438</v>
      </c>
    </row>
    <row r="380" spans="1:8" ht="15.75" x14ac:dyDescent="0.25">
      <c r="A380" s="1" t="s">
        <v>1992</v>
      </c>
      <c r="B380" s="1" t="s">
        <v>2761</v>
      </c>
      <c r="F380" s="30" t="s">
        <v>9080</v>
      </c>
      <c r="G380" s="7" t="s">
        <v>9246</v>
      </c>
      <c r="H380" s="31" t="s">
        <v>7439</v>
      </c>
    </row>
    <row r="381" spans="1:8" ht="15.75" x14ac:dyDescent="0.25">
      <c r="A381" s="1" t="s">
        <v>1991</v>
      </c>
      <c r="B381" s="1" t="s">
        <v>2762</v>
      </c>
      <c r="F381" s="30" t="s">
        <v>9081</v>
      </c>
      <c r="G381" s="7" t="s">
        <v>9392</v>
      </c>
      <c r="H381" s="31" t="s">
        <v>7440</v>
      </c>
    </row>
    <row r="382" spans="1:8" ht="15.75" x14ac:dyDescent="0.25">
      <c r="A382" s="1" t="s">
        <v>1990</v>
      </c>
      <c r="B382" s="1" t="s">
        <v>2763</v>
      </c>
      <c r="F382" s="30" t="s">
        <v>9080</v>
      </c>
      <c r="G382" s="7" t="s">
        <v>9393</v>
      </c>
      <c r="H382" s="31" t="s">
        <v>7441</v>
      </c>
    </row>
    <row r="383" spans="1:8" ht="15.75" x14ac:dyDescent="0.25">
      <c r="A383" s="1" t="s">
        <v>1989</v>
      </c>
      <c r="B383" s="1" t="s">
        <v>2764</v>
      </c>
      <c r="F383" s="30" t="s">
        <v>9081</v>
      </c>
      <c r="G383" s="7" t="s">
        <v>7644</v>
      </c>
      <c r="H383" s="31" t="s">
        <v>7442</v>
      </c>
    </row>
    <row r="384" spans="1:8" ht="15.75" x14ac:dyDescent="0.25">
      <c r="A384" s="1" t="s">
        <v>1988</v>
      </c>
      <c r="B384" s="1" t="s">
        <v>2765</v>
      </c>
      <c r="F384" s="30" t="s">
        <v>9081</v>
      </c>
      <c r="G384" s="7" t="s">
        <v>9277</v>
      </c>
      <c r="H384" s="31" t="s">
        <v>7443</v>
      </c>
    </row>
    <row r="385" spans="1:8" ht="15.75" x14ac:dyDescent="0.25">
      <c r="A385" s="1" t="s">
        <v>1987</v>
      </c>
      <c r="B385" s="1" t="s">
        <v>2766</v>
      </c>
      <c r="F385" s="30" t="s">
        <v>9080</v>
      </c>
      <c r="G385" s="7" t="s">
        <v>9147</v>
      </c>
      <c r="H385" s="31" t="s">
        <v>7444</v>
      </c>
    </row>
    <row r="386" spans="1:8" ht="15.75" x14ac:dyDescent="0.25">
      <c r="A386" s="1" t="s">
        <v>1986</v>
      </c>
      <c r="B386" s="1" t="s">
        <v>2767</v>
      </c>
      <c r="F386" s="30" t="s">
        <v>9081</v>
      </c>
      <c r="G386" s="7" t="s">
        <v>9394</v>
      </c>
      <c r="H386" s="31" t="s">
        <v>7445</v>
      </c>
    </row>
    <row r="387" spans="1:8" ht="15.75" x14ac:dyDescent="0.25">
      <c r="A387" s="1" t="s">
        <v>1985</v>
      </c>
      <c r="B387" s="1" t="s">
        <v>2768</v>
      </c>
      <c r="F387" s="30" t="s">
        <v>9081</v>
      </c>
      <c r="G387" s="7" t="s">
        <v>9395</v>
      </c>
      <c r="H387" s="31" t="s">
        <v>7446</v>
      </c>
    </row>
    <row r="388" spans="1:8" ht="15.75" x14ac:dyDescent="0.25">
      <c r="A388" s="1" t="s">
        <v>1984</v>
      </c>
      <c r="B388" s="1" t="s">
        <v>2769</v>
      </c>
      <c r="F388" s="30" t="s">
        <v>9080</v>
      </c>
      <c r="G388" s="7" t="s">
        <v>9396</v>
      </c>
      <c r="H388" s="31" t="s">
        <v>7447</v>
      </c>
    </row>
    <row r="389" spans="1:8" ht="15.75" x14ac:dyDescent="0.25">
      <c r="A389" s="1" t="s">
        <v>1983</v>
      </c>
      <c r="B389" s="1" t="s">
        <v>2770</v>
      </c>
      <c r="F389" s="30" t="s">
        <v>9081</v>
      </c>
      <c r="G389" s="7" t="s">
        <v>9397</v>
      </c>
      <c r="H389" s="31" t="s">
        <v>7448</v>
      </c>
    </row>
    <row r="390" spans="1:8" ht="15.75" x14ac:dyDescent="0.25">
      <c r="A390" s="1" t="s">
        <v>1982</v>
      </c>
      <c r="B390" s="1" t="s">
        <v>2771</v>
      </c>
      <c r="F390" s="30" t="s">
        <v>9080</v>
      </c>
      <c r="G390" s="7" t="s">
        <v>9339</v>
      </c>
      <c r="H390" s="31" t="s">
        <v>7449</v>
      </c>
    </row>
    <row r="391" spans="1:8" ht="15.75" x14ac:dyDescent="0.25">
      <c r="A391" s="1" t="s">
        <v>1981</v>
      </c>
      <c r="B391" s="1" t="s">
        <v>2772</v>
      </c>
      <c r="F391" s="30" t="s">
        <v>9080</v>
      </c>
      <c r="G391" s="7" t="s">
        <v>9398</v>
      </c>
      <c r="H391" s="31" t="s">
        <v>7450</v>
      </c>
    </row>
    <row r="392" spans="1:8" ht="15.75" x14ac:dyDescent="0.25">
      <c r="A392" s="1" t="s">
        <v>1980</v>
      </c>
      <c r="B392" s="1" t="s">
        <v>2773</v>
      </c>
      <c r="F392" s="30" t="s">
        <v>9081</v>
      </c>
      <c r="G392" s="7" t="s">
        <v>9399</v>
      </c>
      <c r="H392" s="31" t="s">
        <v>7451</v>
      </c>
    </row>
    <row r="393" spans="1:8" ht="15.75" x14ac:dyDescent="0.25">
      <c r="A393" s="1" t="s">
        <v>1979</v>
      </c>
      <c r="B393" s="1" t="s">
        <v>2774</v>
      </c>
      <c r="F393" s="30" t="s">
        <v>9081</v>
      </c>
      <c r="G393" s="7" t="s">
        <v>7540</v>
      </c>
      <c r="H393" s="31" t="s">
        <v>7452</v>
      </c>
    </row>
    <row r="394" spans="1:8" ht="15.75" x14ac:dyDescent="0.25">
      <c r="A394" s="1" t="s">
        <v>1978</v>
      </c>
      <c r="B394" s="1" t="s">
        <v>2775</v>
      </c>
      <c r="F394" s="30" t="s">
        <v>9080</v>
      </c>
      <c r="G394" s="7" t="s">
        <v>9400</v>
      </c>
      <c r="H394" s="31" t="s">
        <v>7453</v>
      </c>
    </row>
    <row r="395" spans="1:8" ht="15.75" x14ac:dyDescent="0.25">
      <c r="A395" s="1" t="s">
        <v>1977</v>
      </c>
      <c r="B395" s="1" t="s">
        <v>2776</v>
      </c>
      <c r="F395" s="30" t="s">
        <v>9081</v>
      </c>
      <c r="G395" s="7" t="s">
        <v>9401</v>
      </c>
      <c r="H395" s="31" t="s">
        <v>7278</v>
      </c>
    </row>
    <row r="396" spans="1:8" ht="15.75" x14ac:dyDescent="0.25">
      <c r="A396" s="1" t="s">
        <v>1976</v>
      </c>
      <c r="B396" s="1" t="s">
        <v>2777</v>
      </c>
      <c r="F396" s="30" t="s">
        <v>9080</v>
      </c>
      <c r="G396" s="7" t="s">
        <v>9402</v>
      </c>
      <c r="H396" s="31" t="s">
        <v>7454</v>
      </c>
    </row>
    <row r="397" spans="1:8" ht="15.75" x14ac:dyDescent="0.25">
      <c r="A397" s="1" t="s">
        <v>1975</v>
      </c>
      <c r="B397" s="1" t="s">
        <v>2778</v>
      </c>
      <c r="F397" s="30" t="s">
        <v>9080</v>
      </c>
      <c r="G397" s="7" t="s">
        <v>9403</v>
      </c>
      <c r="H397" s="31" t="s">
        <v>7455</v>
      </c>
    </row>
    <row r="398" spans="1:8" ht="15.75" x14ac:dyDescent="0.25">
      <c r="A398" s="1" t="s">
        <v>1974</v>
      </c>
      <c r="B398" s="1" t="s">
        <v>2779</v>
      </c>
      <c r="F398" s="30" t="s">
        <v>9080</v>
      </c>
      <c r="G398" s="7" t="s">
        <v>9404</v>
      </c>
      <c r="H398" s="31" t="s">
        <v>7456</v>
      </c>
    </row>
    <row r="399" spans="1:8" ht="15.75" x14ac:dyDescent="0.25">
      <c r="A399" s="1" t="s">
        <v>1973</v>
      </c>
      <c r="B399" s="1" t="s">
        <v>2780</v>
      </c>
      <c r="F399" s="30" t="s">
        <v>9081</v>
      </c>
      <c r="G399" s="7" t="s">
        <v>9405</v>
      </c>
      <c r="H399" s="31" t="s">
        <v>7457</v>
      </c>
    </row>
    <row r="400" spans="1:8" ht="15.75" x14ac:dyDescent="0.25">
      <c r="A400" s="1" t="s">
        <v>1972</v>
      </c>
      <c r="B400" s="1" t="s">
        <v>2781</v>
      </c>
      <c r="F400" s="30" t="s">
        <v>9080</v>
      </c>
      <c r="G400" s="7" t="s">
        <v>9156</v>
      </c>
      <c r="H400" s="31" t="s">
        <v>7458</v>
      </c>
    </row>
    <row r="401" spans="1:8" ht="15.75" x14ac:dyDescent="0.25">
      <c r="A401" s="1" t="s">
        <v>1971</v>
      </c>
      <c r="B401" s="1" t="s">
        <v>2782</v>
      </c>
      <c r="F401" s="30" t="s">
        <v>9080</v>
      </c>
      <c r="G401" s="7" t="s">
        <v>9406</v>
      </c>
      <c r="H401" s="31" t="s">
        <v>7459</v>
      </c>
    </row>
    <row r="402" spans="1:8" ht="15.75" x14ac:dyDescent="0.25">
      <c r="A402" s="1" t="s">
        <v>1970</v>
      </c>
      <c r="B402" s="1" t="s">
        <v>2783</v>
      </c>
      <c r="F402" s="30" t="s">
        <v>9081</v>
      </c>
      <c r="G402" s="7" t="s">
        <v>9407</v>
      </c>
      <c r="H402" s="31" t="s">
        <v>7460</v>
      </c>
    </row>
    <row r="403" spans="1:8" ht="15.75" x14ac:dyDescent="0.25">
      <c r="A403" s="1" t="s">
        <v>1969</v>
      </c>
      <c r="B403" s="1" t="s">
        <v>2784</v>
      </c>
      <c r="F403" s="30" t="s">
        <v>9080</v>
      </c>
      <c r="G403" s="7" t="s">
        <v>9408</v>
      </c>
      <c r="H403" s="31" t="s">
        <v>7461</v>
      </c>
    </row>
    <row r="404" spans="1:8" ht="15.75" x14ac:dyDescent="0.25">
      <c r="A404" s="1" t="s">
        <v>1968</v>
      </c>
      <c r="B404" s="1" t="s">
        <v>2785</v>
      </c>
      <c r="F404" s="30" t="s">
        <v>9080</v>
      </c>
      <c r="G404" s="7" t="s">
        <v>9409</v>
      </c>
      <c r="H404" s="31" t="s">
        <v>7462</v>
      </c>
    </row>
    <row r="405" spans="1:8" ht="15.75" x14ac:dyDescent="0.25">
      <c r="A405" s="1" t="s">
        <v>1967</v>
      </c>
      <c r="B405" s="1" t="s">
        <v>2786</v>
      </c>
      <c r="F405" s="30" t="s">
        <v>9081</v>
      </c>
      <c r="G405" s="7" t="s">
        <v>9410</v>
      </c>
      <c r="H405" s="31" t="s">
        <v>7463</v>
      </c>
    </row>
    <row r="406" spans="1:8" ht="15.75" x14ac:dyDescent="0.25">
      <c r="A406" s="1" t="s">
        <v>1966</v>
      </c>
      <c r="B406" s="1" t="s">
        <v>2787</v>
      </c>
      <c r="F406" s="30" t="s">
        <v>9081</v>
      </c>
      <c r="G406" s="7" t="s">
        <v>9411</v>
      </c>
      <c r="H406" s="31" t="s">
        <v>7464</v>
      </c>
    </row>
    <row r="407" spans="1:8" ht="15.75" x14ac:dyDescent="0.25">
      <c r="A407" s="1" t="s">
        <v>1965</v>
      </c>
      <c r="B407" s="1" t="s">
        <v>2788</v>
      </c>
      <c r="F407" s="30" t="s">
        <v>9081</v>
      </c>
      <c r="G407" s="7" t="s">
        <v>9412</v>
      </c>
      <c r="H407" s="31" t="s">
        <v>7465</v>
      </c>
    </row>
    <row r="408" spans="1:8" ht="15.75" x14ac:dyDescent="0.25">
      <c r="A408" s="1" t="s">
        <v>1964</v>
      </c>
      <c r="B408" s="1" t="s">
        <v>2789</v>
      </c>
      <c r="F408" s="30" t="s">
        <v>9081</v>
      </c>
      <c r="G408" s="7" t="s">
        <v>9413</v>
      </c>
      <c r="H408" s="31" t="s">
        <v>7466</v>
      </c>
    </row>
    <row r="409" spans="1:8" ht="15.75" x14ac:dyDescent="0.25">
      <c r="A409" s="1" t="s">
        <v>1963</v>
      </c>
      <c r="B409" s="1" t="s">
        <v>2790</v>
      </c>
      <c r="F409" s="30" t="s">
        <v>9081</v>
      </c>
      <c r="G409" s="7" t="s">
        <v>9414</v>
      </c>
      <c r="H409" s="31" t="s">
        <v>7467</v>
      </c>
    </row>
    <row r="410" spans="1:8" ht="15.75" x14ac:dyDescent="0.25">
      <c r="A410" s="1" t="s">
        <v>1962</v>
      </c>
      <c r="B410" s="1" t="s">
        <v>2791</v>
      </c>
      <c r="F410" s="30" t="s">
        <v>9081</v>
      </c>
      <c r="G410" s="7" t="s">
        <v>9415</v>
      </c>
      <c r="H410" s="31" t="s">
        <v>7468</v>
      </c>
    </row>
    <row r="411" spans="1:8" ht="15.75" x14ac:dyDescent="0.25">
      <c r="A411" s="1" t="s">
        <v>1961</v>
      </c>
      <c r="B411" s="1" t="s">
        <v>2792</v>
      </c>
      <c r="F411" s="30" t="s">
        <v>9080</v>
      </c>
      <c r="G411" s="7" t="s">
        <v>9416</v>
      </c>
      <c r="H411" s="31" t="s">
        <v>7469</v>
      </c>
    </row>
    <row r="412" spans="1:8" ht="15.75" x14ac:dyDescent="0.25">
      <c r="A412" s="1" t="s">
        <v>1960</v>
      </c>
      <c r="B412" s="1" t="s">
        <v>2793</v>
      </c>
      <c r="F412" s="30" t="s">
        <v>9080</v>
      </c>
      <c r="G412" s="7" t="s">
        <v>9417</v>
      </c>
      <c r="H412" s="31" t="s">
        <v>7470</v>
      </c>
    </row>
    <row r="413" spans="1:8" ht="15.75" x14ac:dyDescent="0.25">
      <c r="A413" s="1" t="s">
        <v>1959</v>
      </c>
      <c r="B413" s="1" t="s">
        <v>2794</v>
      </c>
      <c r="F413" s="30" t="s">
        <v>9081</v>
      </c>
      <c r="G413" s="7" t="s">
        <v>9418</v>
      </c>
      <c r="H413" s="31" t="s">
        <v>7471</v>
      </c>
    </row>
    <row r="414" spans="1:8" ht="15.75" x14ac:dyDescent="0.25">
      <c r="A414" s="1" t="s">
        <v>1958</v>
      </c>
      <c r="B414" s="1" t="s">
        <v>2795</v>
      </c>
      <c r="F414" s="30" t="s">
        <v>9080</v>
      </c>
      <c r="G414" s="7" t="s">
        <v>9419</v>
      </c>
      <c r="H414" s="31" t="s">
        <v>7472</v>
      </c>
    </row>
    <row r="415" spans="1:8" ht="15.75" x14ac:dyDescent="0.25">
      <c r="A415" s="1" t="s">
        <v>1957</v>
      </c>
      <c r="B415" s="1" t="s">
        <v>2796</v>
      </c>
      <c r="F415" s="30" t="s">
        <v>9080</v>
      </c>
      <c r="G415" s="7" t="s">
        <v>9420</v>
      </c>
      <c r="H415" s="31" t="s">
        <v>7473</v>
      </c>
    </row>
    <row r="416" spans="1:8" ht="15.75" x14ac:dyDescent="0.25">
      <c r="A416" s="1" t="s">
        <v>1956</v>
      </c>
      <c r="B416" s="1" t="s">
        <v>2797</v>
      </c>
      <c r="F416" s="30" t="s">
        <v>9081</v>
      </c>
      <c r="G416" s="7" t="s">
        <v>9421</v>
      </c>
      <c r="H416" s="31" t="s">
        <v>7474</v>
      </c>
    </row>
    <row r="417" spans="1:8" ht="15.75" x14ac:dyDescent="0.25">
      <c r="A417" s="1" t="s">
        <v>1955</v>
      </c>
      <c r="B417" s="1" t="s">
        <v>2798</v>
      </c>
      <c r="F417" s="30" t="s">
        <v>9081</v>
      </c>
      <c r="G417" s="7" t="s">
        <v>7644</v>
      </c>
      <c r="H417" s="31" t="s">
        <v>7475</v>
      </c>
    </row>
    <row r="418" spans="1:8" ht="15.75" x14ac:dyDescent="0.25">
      <c r="A418" s="1" t="s">
        <v>1954</v>
      </c>
      <c r="B418" s="1" t="s">
        <v>2799</v>
      </c>
      <c r="F418" s="30" t="s">
        <v>9080</v>
      </c>
      <c r="G418" s="7" t="s">
        <v>9422</v>
      </c>
      <c r="H418" s="31" t="s">
        <v>7476</v>
      </c>
    </row>
    <row r="419" spans="1:8" ht="15.75" x14ac:dyDescent="0.25">
      <c r="A419" s="1" t="s">
        <v>1953</v>
      </c>
      <c r="B419" s="1" t="s">
        <v>2800</v>
      </c>
      <c r="F419" s="30" t="s">
        <v>9080</v>
      </c>
      <c r="G419" s="7" t="s">
        <v>9364</v>
      </c>
      <c r="H419" s="31" t="s">
        <v>7477</v>
      </c>
    </row>
    <row r="420" spans="1:8" ht="15.75" x14ac:dyDescent="0.25">
      <c r="A420" s="1" t="s">
        <v>1952</v>
      </c>
      <c r="B420" s="1" t="s">
        <v>2801</v>
      </c>
      <c r="F420" s="30" t="s">
        <v>9080</v>
      </c>
      <c r="G420" s="7" t="s">
        <v>9423</v>
      </c>
      <c r="H420" s="31" t="s">
        <v>7478</v>
      </c>
    </row>
    <row r="421" spans="1:8" ht="15.75" x14ac:dyDescent="0.25">
      <c r="A421" s="1" t="s">
        <v>1951</v>
      </c>
      <c r="B421" s="1" t="s">
        <v>2802</v>
      </c>
      <c r="F421" s="30" t="s">
        <v>9080</v>
      </c>
      <c r="G421" s="7" t="s">
        <v>9424</v>
      </c>
      <c r="H421" s="31" t="s">
        <v>7479</v>
      </c>
    </row>
    <row r="422" spans="1:8" ht="15.75" x14ac:dyDescent="0.25">
      <c r="A422" s="1" t="s">
        <v>1950</v>
      </c>
      <c r="B422" s="1" t="s">
        <v>2803</v>
      </c>
      <c r="F422" s="30" t="s">
        <v>9081</v>
      </c>
      <c r="G422" s="7" t="s">
        <v>9425</v>
      </c>
      <c r="H422" s="31" t="s">
        <v>7480</v>
      </c>
    </row>
    <row r="423" spans="1:8" ht="15.75" x14ac:dyDescent="0.25">
      <c r="A423" s="1" t="s">
        <v>1949</v>
      </c>
      <c r="B423" s="1" t="s">
        <v>2804</v>
      </c>
      <c r="F423" s="30" t="s">
        <v>9080</v>
      </c>
      <c r="G423" s="7" t="s">
        <v>9426</v>
      </c>
      <c r="H423" s="31" t="s">
        <v>7184</v>
      </c>
    </row>
    <row r="424" spans="1:8" ht="15.75" x14ac:dyDescent="0.25">
      <c r="A424" s="1" t="s">
        <v>1948</v>
      </c>
      <c r="B424" s="1" t="s">
        <v>2805</v>
      </c>
      <c r="F424" s="30" t="s">
        <v>9080</v>
      </c>
      <c r="G424" s="7" t="s">
        <v>9427</v>
      </c>
      <c r="H424" s="31" t="s">
        <v>7481</v>
      </c>
    </row>
    <row r="425" spans="1:8" ht="15.75" x14ac:dyDescent="0.25">
      <c r="A425" s="1" t="s">
        <v>1947</v>
      </c>
      <c r="B425" s="1" t="s">
        <v>2806</v>
      </c>
      <c r="F425" s="30" t="s">
        <v>9080</v>
      </c>
      <c r="G425" s="7" t="s">
        <v>9428</v>
      </c>
      <c r="H425" s="31" t="s">
        <v>7482</v>
      </c>
    </row>
    <row r="426" spans="1:8" ht="15.75" x14ac:dyDescent="0.25">
      <c r="A426" s="1" t="s">
        <v>1946</v>
      </c>
      <c r="B426" s="1" t="s">
        <v>2807</v>
      </c>
      <c r="F426" s="30" t="s">
        <v>9081</v>
      </c>
      <c r="G426" s="7" t="s">
        <v>9420</v>
      </c>
      <c r="H426" s="31" t="s">
        <v>7483</v>
      </c>
    </row>
    <row r="427" spans="1:8" ht="15.75" x14ac:dyDescent="0.25">
      <c r="A427" s="1" t="s">
        <v>1945</v>
      </c>
      <c r="B427" s="1" t="s">
        <v>2808</v>
      </c>
      <c r="F427" s="30" t="s">
        <v>9081</v>
      </c>
      <c r="G427" s="7" t="s">
        <v>9255</v>
      </c>
      <c r="H427" s="31" t="s">
        <v>7484</v>
      </c>
    </row>
    <row r="428" spans="1:8" ht="15.75" x14ac:dyDescent="0.25">
      <c r="A428" s="1" t="s">
        <v>1944</v>
      </c>
      <c r="B428" s="1" t="s">
        <v>2809</v>
      </c>
      <c r="F428" s="30" t="s">
        <v>9080</v>
      </c>
      <c r="G428" s="7" t="s">
        <v>9429</v>
      </c>
      <c r="H428" s="31" t="s">
        <v>7485</v>
      </c>
    </row>
    <row r="429" spans="1:8" ht="15.75" x14ac:dyDescent="0.25">
      <c r="A429" s="1" t="s">
        <v>1943</v>
      </c>
      <c r="B429" s="1" t="s">
        <v>2810</v>
      </c>
      <c r="F429" s="30" t="s">
        <v>9080</v>
      </c>
      <c r="G429" s="7" t="s">
        <v>9430</v>
      </c>
      <c r="H429" s="31" t="s">
        <v>7486</v>
      </c>
    </row>
    <row r="430" spans="1:8" ht="15.75" x14ac:dyDescent="0.25">
      <c r="A430" s="1" t="s">
        <v>1942</v>
      </c>
      <c r="B430" s="1" t="s">
        <v>2811</v>
      </c>
      <c r="F430" s="30" t="s">
        <v>9080</v>
      </c>
      <c r="G430" s="7" t="s">
        <v>9149</v>
      </c>
      <c r="H430" s="31" t="s">
        <v>7487</v>
      </c>
    </row>
    <row r="431" spans="1:8" ht="15.75" x14ac:dyDescent="0.25">
      <c r="A431" s="1" t="s">
        <v>1941</v>
      </c>
      <c r="B431" s="1" t="s">
        <v>2812</v>
      </c>
      <c r="F431" s="30" t="s">
        <v>9080</v>
      </c>
      <c r="G431" s="7" t="s">
        <v>9431</v>
      </c>
      <c r="H431" s="31" t="s">
        <v>7488</v>
      </c>
    </row>
    <row r="432" spans="1:8" ht="15.75" x14ac:dyDescent="0.25">
      <c r="A432" s="1" t="s">
        <v>1940</v>
      </c>
      <c r="B432" s="1" t="s">
        <v>2813</v>
      </c>
      <c r="F432" s="30" t="s">
        <v>9080</v>
      </c>
      <c r="G432" s="7" t="s">
        <v>9432</v>
      </c>
      <c r="H432" s="31" t="s">
        <v>7489</v>
      </c>
    </row>
    <row r="433" spans="1:8" ht="15.75" x14ac:dyDescent="0.25">
      <c r="A433" s="1" t="s">
        <v>1939</v>
      </c>
      <c r="B433" s="1" t="s">
        <v>2814</v>
      </c>
      <c r="F433" s="30" t="s">
        <v>9080</v>
      </c>
      <c r="G433" s="7" t="s">
        <v>9433</v>
      </c>
      <c r="H433" s="31" t="s">
        <v>7490</v>
      </c>
    </row>
    <row r="434" spans="1:8" ht="15.75" x14ac:dyDescent="0.25">
      <c r="A434" s="1" t="s">
        <v>1938</v>
      </c>
      <c r="B434" s="1" t="s">
        <v>2815</v>
      </c>
      <c r="F434" s="30" t="s">
        <v>9081</v>
      </c>
      <c r="G434" s="7" t="s">
        <v>9413</v>
      </c>
      <c r="H434" s="31" t="s">
        <v>7491</v>
      </c>
    </row>
    <row r="435" spans="1:8" ht="15.75" x14ac:dyDescent="0.25">
      <c r="A435" s="1" t="s">
        <v>1937</v>
      </c>
      <c r="B435" s="1" t="s">
        <v>2816</v>
      </c>
      <c r="F435" s="30" t="s">
        <v>9080</v>
      </c>
      <c r="G435" s="7" t="s">
        <v>9156</v>
      </c>
      <c r="H435" s="31" t="s">
        <v>7492</v>
      </c>
    </row>
    <row r="436" spans="1:8" ht="15.75" x14ac:dyDescent="0.25">
      <c r="A436" s="1" t="s">
        <v>1936</v>
      </c>
      <c r="B436" s="1" t="s">
        <v>2817</v>
      </c>
      <c r="F436" s="30" t="s">
        <v>9081</v>
      </c>
      <c r="G436" s="7" t="s">
        <v>9434</v>
      </c>
      <c r="H436" s="31" t="s">
        <v>7493</v>
      </c>
    </row>
    <row r="437" spans="1:8" ht="15.75" x14ac:dyDescent="0.25">
      <c r="A437" s="1" t="s">
        <v>1935</v>
      </c>
      <c r="B437" s="1" t="s">
        <v>2818</v>
      </c>
      <c r="F437" s="30" t="s">
        <v>9081</v>
      </c>
      <c r="G437" s="7" t="s">
        <v>9435</v>
      </c>
      <c r="H437" s="31" t="s">
        <v>7494</v>
      </c>
    </row>
    <row r="438" spans="1:8" ht="15.75" x14ac:dyDescent="0.25">
      <c r="A438" s="1" t="s">
        <v>1934</v>
      </c>
      <c r="B438" s="1" t="s">
        <v>2819</v>
      </c>
      <c r="F438" s="30" t="s">
        <v>9081</v>
      </c>
      <c r="G438" s="7" t="s">
        <v>9436</v>
      </c>
      <c r="H438" s="31" t="s">
        <v>7495</v>
      </c>
    </row>
    <row r="439" spans="1:8" ht="15.75" x14ac:dyDescent="0.25">
      <c r="A439" s="1" t="s">
        <v>1933</v>
      </c>
      <c r="B439" s="1" t="s">
        <v>2820</v>
      </c>
      <c r="F439" s="30" t="s">
        <v>9080</v>
      </c>
      <c r="G439" s="7" t="s">
        <v>9381</v>
      </c>
      <c r="H439" s="31" t="s">
        <v>7496</v>
      </c>
    </row>
    <row r="440" spans="1:8" ht="15.75" x14ac:dyDescent="0.25">
      <c r="A440" s="1" t="s">
        <v>1932</v>
      </c>
      <c r="B440" s="1" t="s">
        <v>2821</v>
      </c>
      <c r="F440" s="30" t="s">
        <v>9081</v>
      </c>
      <c r="G440" s="7" t="s">
        <v>9437</v>
      </c>
      <c r="H440" s="31" t="s">
        <v>7497</v>
      </c>
    </row>
    <row r="441" spans="1:8" ht="15.75" x14ac:dyDescent="0.25">
      <c r="A441" s="1" t="s">
        <v>1931</v>
      </c>
      <c r="B441" s="1" t="s">
        <v>2822</v>
      </c>
      <c r="F441" s="30" t="s">
        <v>9080</v>
      </c>
      <c r="G441" s="7" t="s">
        <v>9438</v>
      </c>
      <c r="H441" s="31" t="s">
        <v>7498</v>
      </c>
    </row>
    <row r="442" spans="1:8" ht="15.75" x14ac:dyDescent="0.25">
      <c r="A442" s="1" t="s">
        <v>1930</v>
      </c>
      <c r="B442" s="1" t="s">
        <v>2823</v>
      </c>
      <c r="F442" s="30" t="s">
        <v>9080</v>
      </c>
      <c r="G442" s="7" t="s">
        <v>9439</v>
      </c>
      <c r="H442" s="31" t="s">
        <v>7499</v>
      </c>
    </row>
    <row r="443" spans="1:8" ht="15.75" x14ac:dyDescent="0.25">
      <c r="A443" s="1" t="s">
        <v>1929</v>
      </c>
      <c r="B443" s="1" t="s">
        <v>2824</v>
      </c>
      <c r="F443" s="30" t="s">
        <v>9081</v>
      </c>
      <c r="G443" s="7" t="s">
        <v>9440</v>
      </c>
      <c r="H443" s="31" t="s">
        <v>7500</v>
      </c>
    </row>
    <row r="444" spans="1:8" ht="15.75" x14ac:dyDescent="0.25">
      <c r="A444" s="1" t="s">
        <v>1928</v>
      </c>
      <c r="B444" s="1" t="s">
        <v>2825</v>
      </c>
      <c r="F444" s="30" t="s">
        <v>9081</v>
      </c>
      <c r="G444" s="7" t="s">
        <v>9441</v>
      </c>
      <c r="H444" s="31" t="s">
        <v>7143</v>
      </c>
    </row>
    <row r="445" spans="1:8" ht="15.75" x14ac:dyDescent="0.25">
      <c r="A445" s="1" t="s">
        <v>1927</v>
      </c>
      <c r="B445" s="1" t="s">
        <v>2826</v>
      </c>
      <c r="F445" s="30" t="s">
        <v>9080</v>
      </c>
      <c r="G445" s="7" t="s">
        <v>9442</v>
      </c>
      <c r="H445" s="31" t="s">
        <v>7501</v>
      </c>
    </row>
    <row r="446" spans="1:8" ht="15.75" x14ac:dyDescent="0.25">
      <c r="A446" s="1" t="s">
        <v>1926</v>
      </c>
      <c r="B446" s="1" t="s">
        <v>2827</v>
      </c>
      <c r="F446" s="30" t="s">
        <v>9080</v>
      </c>
      <c r="G446" s="7" t="s">
        <v>9443</v>
      </c>
      <c r="H446" s="31" t="s">
        <v>7502</v>
      </c>
    </row>
    <row r="447" spans="1:8" ht="15.75" x14ac:dyDescent="0.25">
      <c r="A447" s="1" t="s">
        <v>1925</v>
      </c>
      <c r="B447" s="1" t="s">
        <v>2828</v>
      </c>
      <c r="F447" s="30" t="s">
        <v>9081</v>
      </c>
      <c r="G447" s="7" t="s">
        <v>8647</v>
      </c>
      <c r="H447" s="31" t="s">
        <v>7503</v>
      </c>
    </row>
    <row r="448" spans="1:8" ht="15.75" x14ac:dyDescent="0.25">
      <c r="A448" s="1" t="s">
        <v>1924</v>
      </c>
      <c r="B448" s="1" t="s">
        <v>2829</v>
      </c>
      <c r="F448" s="30" t="s">
        <v>9080</v>
      </c>
      <c r="G448" s="7" t="s">
        <v>9444</v>
      </c>
      <c r="H448" s="31" t="s">
        <v>7504</v>
      </c>
    </row>
    <row r="449" spans="1:8" ht="15.75" x14ac:dyDescent="0.25">
      <c r="A449" s="1" t="s">
        <v>1923</v>
      </c>
      <c r="B449" s="1" t="s">
        <v>2830</v>
      </c>
      <c r="F449" s="30" t="s">
        <v>9081</v>
      </c>
      <c r="G449" s="7" t="s">
        <v>9445</v>
      </c>
      <c r="H449" s="31" t="s">
        <v>7505</v>
      </c>
    </row>
    <row r="450" spans="1:8" ht="15.75" x14ac:dyDescent="0.25">
      <c r="A450" s="1" t="s">
        <v>1922</v>
      </c>
      <c r="B450" s="1" t="s">
        <v>2831</v>
      </c>
      <c r="F450" s="30" t="s">
        <v>9081</v>
      </c>
      <c r="G450" s="7" t="s">
        <v>9446</v>
      </c>
      <c r="H450" s="31" t="s">
        <v>7506</v>
      </c>
    </row>
    <row r="451" spans="1:8" ht="15.75" x14ac:dyDescent="0.25">
      <c r="A451" s="1" t="s">
        <v>1921</v>
      </c>
      <c r="B451" s="1" t="s">
        <v>2832</v>
      </c>
      <c r="F451" s="30" t="s">
        <v>9080</v>
      </c>
      <c r="G451" s="7" t="s">
        <v>9447</v>
      </c>
      <c r="H451" s="31" t="s">
        <v>7507</v>
      </c>
    </row>
    <row r="452" spans="1:8" ht="15.75" x14ac:dyDescent="0.25">
      <c r="A452" s="1" t="s">
        <v>1920</v>
      </c>
      <c r="B452" s="1" t="s">
        <v>2833</v>
      </c>
      <c r="F452" s="30" t="s">
        <v>9080</v>
      </c>
      <c r="G452" s="7" t="s">
        <v>9448</v>
      </c>
      <c r="H452" s="31" t="s">
        <v>7412</v>
      </c>
    </row>
    <row r="453" spans="1:8" ht="15.75" x14ac:dyDescent="0.25">
      <c r="A453" s="1" t="s">
        <v>1919</v>
      </c>
      <c r="B453" s="1" t="s">
        <v>2834</v>
      </c>
      <c r="F453" s="30" t="s">
        <v>9081</v>
      </c>
      <c r="G453" s="7" t="s">
        <v>9449</v>
      </c>
      <c r="H453" s="31" t="s">
        <v>7125</v>
      </c>
    </row>
    <row r="454" spans="1:8" ht="15.75" x14ac:dyDescent="0.25">
      <c r="A454" s="1" t="s">
        <v>1918</v>
      </c>
      <c r="B454" s="1" t="s">
        <v>2835</v>
      </c>
      <c r="F454" s="30" t="s">
        <v>9080</v>
      </c>
      <c r="G454" s="7" t="s">
        <v>9450</v>
      </c>
      <c r="H454" s="31" t="s">
        <v>7508</v>
      </c>
    </row>
    <row r="455" spans="1:8" ht="15.75" x14ac:dyDescent="0.25">
      <c r="A455" s="1" t="s">
        <v>1917</v>
      </c>
      <c r="B455" s="1" t="s">
        <v>2836</v>
      </c>
      <c r="F455" s="30" t="s">
        <v>9081</v>
      </c>
      <c r="G455" s="7" t="s">
        <v>9192</v>
      </c>
      <c r="H455" s="31" t="s">
        <v>7509</v>
      </c>
    </row>
    <row r="456" spans="1:8" ht="15.75" x14ac:dyDescent="0.25">
      <c r="A456" s="1" t="s">
        <v>1916</v>
      </c>
      <c r="B456" s="1" t="s">
        <v>2837</v>
      </c>
      <c r="F456" s="30" t="s">
        <v>9081</v>
      </c>
      <c r="G456" s="7" t="s">
        <v>7644</v>
      </c>
      <c r="H456" s="31" t="s">
        <v>7510</v>
      </c>
    </row>
    <row r="457" spans="1:8" ht="15.75" x14ac:dyDescent="0.25">
      <c r="A457" s="1" t="s">
        <v>1915</v>
      </c>
      <c r="B457" s="1" t="s">
        <v>2838</v>
      </c>
      <c r="F457" s="30" t="s">
        <v>9081</v>
      </c>
      <c r="G457" s="7" t="s">
        <v>7311</v>
      </c>
      <c r="H457" s="31" t="s">
        <v>7511</v>
      </c>
    </row>
    <row r="458" spans="1:8" ht="15.75" x14ac:dyDescent="0.25">
      <c r="A458" s="1" t="s">
        <v>1914</v>
      </c>
      <c r="B458" s="1" t="s">
        <v>2839</v>
      </c>
      <c r="F458" s="30" t="s">
        <v>9081</v>
      </c>
      <c r="G458" s="7" t="s">
        <v>7143</v>
      </c>
      <c r="H458" s="31" t="s">
        <v>7512</v>
      </c>
    </row>
    <row r="459" spans="1:8" ht="15.75" x14ac:dyDescent="0.25">
      <c r="A459" s="1" t="s">
        <v>1913</v>
      </c>
      <c r="B459" s="1" t="s">
        <v>2840</v>
      </c>
      <c r="F459" s="30" t="s">
        <v>9081</v>
      </c>
      <c r="G459" s="7" t="s">
        <v>9451</v>
      </c>
      <c r="H459" s="31" t="s">
        <v>7513</v>
      </c>
    </row>
    <row r="460" spans="1:8" ht="15.75" x14ac:dyDescent="0.25">
      <c r="A460" s="1" t="s">
        <v>1912</v>
      </c>
      <c r="B460" s="1" t="s">
        <v>2841</v>
      </c>
      <c r="F460" s="30" t="s">
        <v>9080</v>
      </c>
      <c r="G460" s="7" t="s">
        <v>9452</v>
      </c>
      <c r="H460" s="31" t="s">
        <v>7514</v>
      </c>
    </row>
    <row r="461" spans="1:8" ht="15.75" x14ac:dyDescent="0.25">
      <c r="A461" s="1" t="s">
        <v>1911</v>
      </c>
      <c r="B461" s="1" t="s">
        <v>2842</v>
      </c>
      <c r="F461" s="30" t="s">
        <v>9081</v>
      </c>
      <c r="G461" s="7" t="s">
        <v>9453</v>
      </c>
      <c r="H461" s="31" t="s">
        <v>7138</v>
      </c>
    </row>
    <row r="462" spans="1:8" ht="15.75" x14ac:dyDescent="0.25">
      <c r="A462" s="1" t="s">
        <v>1910</v>
      </c>
      <c r="B462" s="1" t="s">
        <v>2843</v>
      </c>
      <c r="F462" s="30" t="s">
        <v>9080</v>
      </c>
      <c r="G462" s="7" t="s">
        <v>9454</v>
      </c>
      <c r="H462" s="31" t="s">
        <v>7361</v>
      </c>
    </row>
    <row r="463" spans="1:8" ht="15.75" x14ac:dyDescent="0.25">
      <c r="A463" s="1" t="s">
        <v>1909</v>
      </c>
      <c r="B463" s="1" t="s">
        <v>2844</v>
      </c>
      <c r="F463" s="30" t="s">
        <v>9080</v>
      </c>
      <c r="G463" s="7" t="s">
        <v>8320</v>
      </c>
      <c r="H463" s="31" t="s">
        <v>7154</v>
      </c>
    </row>
    <row r="464" spans="1:8" ht="15.75" x14ac:dyDescent="0.25">
      <c r="A464" s="1" t="s">
        <v>1908</v>
      </c>
      <c r="B464" s="1" t="s">
        <v>2845</v>
      </c>
      <c r="F464" s="30" t="s">
        <v>9080</v>
      </c>
      <c r="G464" s="7" t="s">
        <v>9455</v>
      </c>
      <c r="H464" s="31" t="s">
        <v>7515</v>
      </c>
    </row>
    <row r="465" spans="1:8" ht="15.75" x14ac:dyDescent="0.25">
      <c r="A465" s="1" t="s">
        <v>1907</v>
      </c>
      <c r="B465" s="1" t="s">
        <v>2846</v>
      </c>
      <c r="F465" s="30" t="s">
        <v>9081</v>
      </c>
      <c r="G465" s="7" t="s">
        <v>9456</v>
      </c>
      <c r="H465" s="31" t="s">
        <v>7516</v>
      </c>
    </row>
    <row r="466" spans="1:8" ht="15.75" x14ac:dyDescent="0.25">
      <c r="A466" s="1" t="s">
        <v>1906</v>
      </c>
      <c r="B466" s="1" t="s">
        <v>2847</v>
      </c>
      <c r="F466" s="30" t="s">
        <v>9080</v>
      </c>
      <c r="G466" s="7" t="s">
        <v>9147</v>
      </c>
      <c r="H466" s="31" t="s">
        <v>7517</v>
      </c>
    </row>
    <row r="467" spans="1:8" ht="15.75" x14ac:dyDescent="0.25">
      <c r="A467" s="1" t="s">
        <v>1905</v>
      </c>
      <c r="B467" s="1" t="s">
        <v>2848</v>
      </c>
      <c r="F467" s="30" t="s">
        <v>9081</v>
      </c>
      <c r="G467" s="7" t="s">
        <v>9457</v>
      </c>
      <c r="H467" s="31" t="s">
        <v>7518</v>
      </c>
    </row>
    <row r="468" spans="1:8" ht="15.75" x14ac:dyDescent="0.25">
      <c r="A468" s="1" t="s">
        <v>1904</v>
      </c>
      <c r="B468" s="1" t="s">
        <v>2849</v>
      </c>
      <c r="F468" s="30" t="s">
        <v>9081</v>
      </c>
      <c r="G468" s="7" t="s">
        <v>9458</v>
      </c>
      <c r="H468" s="31" t="s">
        <v>7141</v>
      </c>
    </row>
    <row r="469" spans="1:8" ht="15.75" x14ac:dyDescent="0.25">
      <c r="A469" s="1" t="s">
        <v>1903</v>
      </c>
      <c r="B469" s="1" t="s">
        <v>2850</v>
      </c>
      <c r="F469" s="30" t="s">
        <v>9080</v>
      </c>
      <c r="G469" s="7" t="s">
        <v>9459</v>
      </c>
      <c r="H469" s="31" t="s">
        <v>7519</v>
      </c>
    </row>
    <row r="470" spans="1:8" ht="15.75" x14ac:dyDescent="0.25">
      <c r="A470" s="1" t="s">
        <v>1902</v>
      </c>
      <c r="B470" s="1" t="s">
        <v>2851</v>
      </c>
      <c r="F470" s="30" t="s">
        <v>9080</v>
      </c>
      <c r="G470" s="7" t="s">
        <v>9460</v>
      </c>
      <c r="H470" s="31" t="s">
        <v>7520</v>
      </c>
    </row>
    <row r="471" spans="1:8" ht="15.75" x14ac:dyDescent="0.25">
      <c r="A471" s="1" t="s">
        <v>1901</v>
      </c>
      <c r="B471" s="1" t="s">
        <v>2852</v>
      </c>
      <c r="F471" s="30" t="s">
        <v>9081</v>
      </c>
      <c r="G471" s="7" t="s">
        <v>9461</v>
      </c>
      <c r="H471" s="31" t="s">
        <v>7521</v>
      </c>
    </row>
    <row r="472" spans="1:8" ht="15.75" x14ac:dyDescent="0.25">
      <c r="A472" s="1" t="s">
        <v>1900</v>
      </c>
      <c r="B472" s="1" t="s">
        <v>2853</v>
      </c>
      <c r="F472" s="30" t="s">
        <v>9081</v>
      </c>
      <c r="G472" s="7" t="s">
        <v>9462</v>
      </c>
      <c r="H472" s="31" t="s">
        <v>7522</v>
      </c>
    </row>
    <row r="473" spans="1:8" ht="15.75" x14ac:dyDescent="0.25">
      <c r="A473" s="1" t="s">
        <v>1899</v>
      </c>
      <c r="B473" s="1" t="s">
        <v>2854</v>
      </c>
      <c r="F473" s="30" t="s">
        <v>9081</v>
      </c>
      <c r="G473" s="7" t="s">
        <v>9271</v>
      </c>
      <c r="H473" s="31" t="s">
        <v>7523</v>
      </c>
    </row>
    <row r="474" spans="1:8" ht="15.75" x14ac:dyDescent="0.25">
      <c r="A474" s="1" t="s">
        <v>1898</v>
      </c>
      <c r="B474" s="1" t="s">
        <v>2855</v>
      </c>
      <c r="F474" s="30" t="s">
        <v>9081</v>
      </c>
      <c r="G474" s="7" t="s">
        <v>9463</v>
      </c>
      <c r="H474" s="31" t="s">
        <v>7314</v>
      </c>
    </row>
    <row r="475" spans="1:8" ht="15.75" x14ac:dyDescent="0.25">
      <c r="A475" s="1" t="s">
        <v>1897</v>
      </c>
      <c r="B475" s="1" t="s">
        <v>2856</v>
      </c>
      <c r="F475" s="30" t="s">
        <v>9081</v>
      </c>
      <c r="G475" s="7" t="s">
        <v>9091</v>
      </c>
      <c r="H475" s="31" t="s">
        <v>7524</v>
      </c>
    </row>
    <row r="476" spans="1:8" ht="15.75" x14ac:dyDescent="0.25">
      <c r="A476" s="1" t="s">
        <v>1896</v>
      </c>
      <c r="B476" s="1" t="s">
        <v>2857</v>
      </c>
      <c r="F476" s="30" t="s">
        <v>9081</v>
      </c>
      <c r="G476" s="7" t="s">
        <v>9464</v>
      </c>
      <c r="H476" s="31" t="s">
        <v>7525</v>
      </c>
    </row>
    <row r="477" spans="1:8" ht="15.75" x14ac:dyDescent="0.25">
      <c r="A477" s="1" t="s">
        <v>1895</v>
      </c>
      <c r="B477" s="1" t="s">
        <v>2858</v>
      </c>
      <c r="F477" s="30" t="s">
        <v>9081</v>
      </c>
      <c r="G477" s="7" t="s">
        <v>9465</v>
      </c>
      <c r="H477" s="31" t="s">
        <v>7526</v>
      </c>
    </row>
    <row r="478" spans="1:8" ht="15.75" x14ac:dyDescent="0.25">
      <c r="A478" s="1" t="s">
        <v>1894</v>
      </c>
      <c r="B478" s="1" t="s">
        <v>2859</v>
      </c>
      <c r="F478" s="30" t="s">
        <v>9080</v>
      </c>
      <c r="G478" s="7" t="s">
        <v>9466</v>
      </c>
      <c r="H478" s="31" t="s">
        <v>7527</v>
      </c>
    </row>
    <row r="479" spans="1:8" ht="15.75" x14ac:dyDescent="0.25">
      <c r="A479" s="1" t="s">
        <v>1893</v>
      </c>
      <c r="B479" s="1" t="s">
        <v>2860</v>
      </c>
      <c r="F479" s="30" t="s">
        <v>9081</v>
      </c>
      <c r="G479" s="7" t="s">
        <v>9467</v>
      </c>
      <c r="H479" s="31" t="s">
        <v>7528</v>
      </c>
    </row>
    <row r="480" spans="1:8" ht="15.75" x14ac:dyDescent="0.25">
      <c r="A480" s="1" t="s">
        <v>1892</v>
      </c>
      <c r="B480" s="1" t="s">
        <v>2861</v>
      </c>
      <c r="F480" s="30" t="s">
        <v>9081</v>
      </c>
      <c r="G480" s="7" t="s">
        <v>9468</v>
      </c>
      <c r="H480" s="31" t="s">
        <v>7529</v>
      </c>
    </row>
    <row r="481" spans="1:8" ht="15.75" x14ac:dyDescent="0.25">
      <c r="A481" s="1" t="s">
        <v>1891</v>
      </c>
      <c r="B481" s="1" t="s">
        <v>2862</v>
      </c>
      <c r="F481" s="30" t="s">
        <v>9081</v>
      </c>
      <c r="G481" s="7" t="s">
        <v>9469</v>
      </c>
      <c r="H481" s="31" t="s">
        <v>7530</v>
      </c>
    </row>
    <row r="482" spans="1:8" ht="15.75" x14ac:dyDescent="0.25">
      <c r="A482" s="1" t="s">
        <v>1890</v>
      </c>
      <c r="B482" s="1" t="s">
        <v>2863</v>
      </c>
      <c r="F482" s="30" t="s">
        <v>9081</v>
      </c>
      <c r="G482" s="7" t="s">
        <v>9236</v>
      </c>
      <c r="H482" s="31" t="s">
        <v>7531</v>
      </c>
    </row>
    <row r="483" spans="1:8" ht="15.75" x14ac:dyDescent="0.25">
      <c r="A483" s="1" t="s">
        <v>1889</v>
      </c>
      <c r="B483" s="1" t="s">
        <v>2864</v>
      </c>
      <c r="F483" s="30" t="s">
        <v>9081</v>
      </c>
      <c r="G483" s="7" t="s">
        <v>9470</v>
      </c>
      <c r="H483" s="31" t="s">
        <v>7532</v>
      </c>
    </row>
    <row r="484" spans="1:8" ht="15.75" x14ac:dyDescent="0.25">
      <c r="A484" s="1" t="s">
        <v>1888</v>
      </c>
      <c r="B484" s="1" t="s">
        <v>2865</v>
      </c>
      <c r="F484" s="30" t="s">
        <v>9080</v>
      </c>
      <c r="G484" s="7" t="s">
        <v>9471</v>
      </c>
      <c r="H484" s="31" t="s">
        <v>7533</v>
      </c>
    </row>
    <row r="485" spans="1:8" ht="15.75" x14ac:dyDescent="0.25">
      <c r="A485" s="1" t="s">
        <v>1887</v>
      </c>
      <c r="B485" s="1" t="s">
        <v>2866</v>
      </c>
      <c r="F485" s="30" t="s">
        <v>9080</v>
      </c>
      <c r="G485" s="7" t="s">
        <v>9472</v>
      </c>
      <c r="H485" s="31" t="s">
        <v>7204</v>
      </c>
    </row>
    <row r="486" spans="1:8" ht="15.75" x14ac:dyDescent="0.25">
      <c r="A486" s="1" t="s">
        <v>1886</v>
      </c>
      <c r="B486" s="1" t="s">
        <v>2867</v>
      </c>
      <c r="F486" s="30" t="s">
        <v>9081</v>
      </c>
      <c r="G486" s="7" t="s">
        <v>9213</v>
      </c>
      <c r="H486" s="31" t="s">
        <v>7534</v>
      </c>
    </row>
    <row r="487" spans="1:8" ht="15.75" x14ac:dyDescent="0.25">
      <c r="A487" s="1" t="s">
        <v>1885</v>
      </c>
      <c r="B487" s="1" t="s">
        <v>2868</v>
      </c>
      <c r="F487" s="30" t="s">
        <v>9081</v>
      </c>
      <c r="G487" s="7" t="s">
        <v>9141</v>
      </c>
      <c r="H487" s="31" t="s">
        <v>7391</v>
      </c>
    </row>
    <row r="488" spans="1:8" ht="15.75" x14ac:dyDescent="0.25">
      <c r="A488" s="1" t="s">
        <v>1884</v>
      </c>
      <c r="B488" s="1" t="s">
        <v>2869</v>
      </c>
      <c r="F488" s="30" t="s">
        <v>9473</v>
      </c>
      <c r="G488" s="7" t="s">
        <v>9474</v>
      </c>
      <c r="H488" s="31" t="s">
        <v>7535</v>
      </c>
    </row>
    <row r="489" spans="1:8" ht="15.75" x14ac:dyDescent="0.25">
      <c r="A489" s="1" t="s">
        <v>1883</v>
      </c>
      <c r="B489" s="1" t="s">
        <v>2870</v>
      </c>
      <c r="F489" s="30" t="s">
        <v>9080</v>
      </c>
      <c r="G489" s="7" t="s">
        <v>9475</v>
      </c>
      <c r="H489" s="31" t="s">
        <v>7536</v>
      </c>
    </row>
    <row r="490" spans="1:8" ht="15.75" x14ac:dyDescent="0.25">
      <c r="A490" s="1" t="s">
        <v>1882</v>
      </c>
      <c r="B490" s="1" t="s">
        <v>2871</v>
      </c>
      <c r="F490" s="30" t="s">
        <v>9081</v>
      </c>
      <c r="G490" s="7" t="s">
        <v>9193</v>
      </c>
      <c r="H490" s="31" t="s">
        <v>7537</v>
      </c>
    </row>
    <row r="491" spans="1:8" ht="15.75" x14ac:dyDescent="0.25">
      <c r="A491" s="1" t="s">
        <v>1881</v>
      </c>
      <c r="B491" s="1" t="s">
        <v>2872</v>
      </c>
      <c r="F491" s="30" t="s">
        <v>9081</v>
      </c>
      <c r="G491" s="7" t="s">
        <v>7644</v>
      </c>
      <c r="H491" s="31" t="s">
        <v>7538</v>
      </c>
    </row>
    <row r="492" spans="1:8" ht="15.75" x14ac:dyDescent="0.25">
      <c r="A492" s="1" t="s">
        <v>1880</v>
      </c>
      <c r="B492" s="1" t="s">
        <v>2873</v>
      </c>
      <c r="F492" s="30" t="s">
        <v>9080</v>
      </c>
      <c r="G492" s="7" t="s">
        <v>9476</v>
      </c>
      <c r="H492" s="31" t="s">
        <v>7539</v>
      </c>
    </row>
    <row r="493" spans="1:8" ht="15.75" x14ac:dyDescent="0.25">
      <c r="A493" s="1" t="s">
        <v>1879</v>
      </c>
      <c r="B493" s="1" t="s">
        <v>2874</v>
      </c>
      <c r="F493" s="30" t="s">
        <v>9080</v>
      </c>
      <c r="G493" s="7" t="s">
        <v>9477</v>
      </c>
      <c r="H493" s="31" t="s">
        <v>7540</v>
      </c>
    </row>
    <row r="494" spans="1:8" ht="15.75" x14ac:dyDescent="0.25">
      <c r="A494" s="1" t="s">
        <v>1878</v>
      </c>
      <c r="B494" s="1" t="s">
        <v>2875</v>
      </c>
      <c r="F494" s="30" t="s">
        <v>9080</v>
      </c>
      <c r="G494" s="7" t="s">
        <v>9334</v>
      </c>
      <c r="H494" s="31" t="s">
        <v>7541</v>
      </c>
    </row>
    <row r="495" spans="1:8" ht="15.75" x14ac:dyDescent="0.25">
      <c r="A495" s="1" t="s">
        <v>1877</v>
      </c>
      <c r="B495" s="1" t="s">
        <v>2876</v>
      </c>
      <c r="F495" s="30" t="s">
        <v>9081</v>
      </c>
      <c r="G495" s="7" t="s">
        <v>9478</v>
      </c>
      <c r="H495" s="31" t="s">
        <v>7542</v>
      </c>
    </row>
    <row r="496" spans="1:8" ht="15.75" x14ac:dyDescent="0.25">
      <c r="A496" s="1" t="s">
        <v>1876</v>
      </c>
      <c r="B496" s="1" t="s">
        <v>2877</v>
      </c>
      <c r="F496" s="30" t="s">
        <v>9081</v>
      </c>
      <c r="G496" s="7" t="s">
        <v>9479</v>
      </c>
      <c r="H496" s="31" t="s">
        <v>7531</v>
      </c>
    </row>
    <row r="497" spans="1:8" ht="15.75" x14ac:dyDescent="0.25">
      <c r="A497" s="1" t="s">
        <v>1875</v>
      </c>
      <c r="B497" s="1" t="s">
        <v>2878</v>
      </c>
      <c r="F497" s="30" t="s">
        <v>9473</v>
      </c>
      <c r="G497" s="7" t="s">
        <v>9480</v>
      </c>
      <c r="H497" s="31" t="s">
        <v>7543</v>
      </c>
    </row>
    <row r="498" spans="1:8" ht="15.75" x14ac:dyDescent="0.25">
      <c r="A498" s="1" t="s">
        <v>1874</v>
      </c>
      <c r="B498" s="1" t="s">
        <v>2879</v>
      </c>
      <c r="F498" s="30" t="s">
        <v>9080</v>
      </c>
      <c r="G498" s="7" t="s">
        <v>9481</v>
      </c>
      <c r="H498" s="31" t="s">
        <v>7544</v>
      </c>
    </row>
    <row r="499" spans="1:8" ht="15.75" x14ac:dyDescent="0.25">
      <c r="A499" s="1" t="s">
        <v>1873</v>
      </c>
      <c r="B499" s="1" t="s">
        <v>2880</v>
      </c>
      <c r="F499" s="30" t="s">
        <v>9081</v>
      </c>
      <c r="G499" s="7" t="s">
        <v>9271</v>
      </c>
      <c r="H499" s="31" t="s">
        <v>7545</v>
      </c>
    </row>
    <row r="500" spans="1:8" ht="15.75" x14ac:dyDescent="0.25">
      <c r="A500" s="1" t="s">
        <v>1872</v>
      </c>
      <c r="B500" s="1" t="s">
        <v>2881</v>
      </c>
      <c r="F500" s="30" t="s">
        <v>9080</v>
      </c>
      <c r="G500" s="7" t="s">
        <v>9482</v>
      </c>
      <c r="H500" s="31" t="s">
        <v>7546</v>
      </c>
    </row>
    <row r="501" spans="1:8" ht="15.75" x14ac:dyDescent="0.25">
      <c r="A501" s="1" t="s">
        <v>1871</v>
      </c>
      <c r="B501" s="1" t="s">
        <v>2882</v>
      </c>
      <c r="F501" s="30" t="s">
        <v>9080</v>
      </c>
      <c r="G501" s="7" t="s">
        <v>9162</v>
      </c>
      <c r="H501" s="31" t="s">
        <v>7547</v>
      </c>
    </row>
    <row r="502" spans="1:8" ht="15.75" x14ac:dyDescent="0.25">
      <c r="A502" s="1" t="s">
        <v>1870</v>
      </c>
      <c r="B502" s="1" t="s">
        <v>2883</v>
      </c>
      <c r="F502" s="30" t="s">
        <v>9081</v>
      </c>
      <c r="G502" s="7" t="s">
        <v>9483</v>
      </c>
      <c r="H502" s="31" t="s">
        <v>7548</v>
      </c>
    </row>
    <row r="503" spans="1:8" ht="15.75" x14ac:dyDescent="0.25">
      <c r="A503" s="1" t="s">
        <v>1869</v>
      </c>
      <c r="B503" s="1" t="s">
        <v>2884</v>
      </c>
      <c r="F503" s="30" t="s">
        <v>9081</v>
      </c>
      <c r="G503" s="7" t="s">
        <v>9484</v>
      </c>
      <c r="H503" s="31" t="s">
        <v>7143</v>
      </c>
    </row>
    <row r="504" spans="1:8" ht="15.75" x14ac:dyDescent="0.25">
      <c r="A504" s="1" t="s">
        <v>1868</v>
      </c>
      <c r="B504" s="1" t="s">
        <v>2885</v>
      </c>
      <c r="F504" s="30" t="s">
        <v>9080</v>
      </c>
      <c r="G504" s="7" t="s">
        <v>9485</v>
      </c>
      <c r="H504" s="31" t="s">
        <v>7549</v>
      </c>
    </row>
    <row r="505" spans="1:8" ht="15.75" x14ac:dyDescent="0.25">
      <c r="A505" s="1" t="s">
        <v>1867</v>
      </c>
      <c r="B505" s="1" t="s">
        <v>2886</v>
      </c>
      <c r="F505" s="30" t="s">
        <v>9080</v>
      </c>
      <c r="G505" s="7" t="s">
        <v>9486</v>
      </c>
      <c r="H505" s="31" t="s">
        <v>7550</v>
      </c>
    </row>
    <row r="506" spans="1:8" ht="15.75" x14ac:dyDescent="0.25">
      <c r="A506" s="1" t="s">
        <v>1866</v>
      </c>
      <c r="B506" s="1" t="s">
        <v>2887</v>
      </c>
      <c r="F506" s="30" t="s">
        <v>9080</v>
      </c>
      <c r="G506" s="7" t="s">
        <v>9149</v>
      </c>
      <c r="H506" s="31" t="s">
        <v>7551</v>
      </c>
    </row>
    <row r="507" spans="1:8" ht="15.75" x14ac:dyDescent="0.25">
      <c r="A507" s="1" t="s">
        <v>1865</v>
      </c>
      <c r="B507" s="1" t="s">
        <v>2888</v>
      </c>
      <c r="F507" s="30" t="s">
        <v>9080</v>
      </c>
      <c r="G507" s="7" t="s">
        <v>9487</v>
      </c>
      <c r="H507" s="31" t="s">
        <v>7552</v>
      </c>
    </row>
    <row r="508" spans="1:8" ht="15.75" x14ac:dyDescent="0.25">
      <c r="A508" s="1" t="s">
        <v>1864</v>
      </c>
      <c r="B508" s="1" t="s">
        <v>2889</v>
      </c>
      <c r="F508" s="30" t="s">
        <v>9081</v>
      </c>
      <c r="G508" s="7" t="s">
        <v>9488</v>
      </c>
      <c r="H508" s="31" t="s">
        <v>7553</v>
      </c>
    </row>
    <row r="509" spans="1:8" ht="15.75" x14ac:dyDescent="0.25">
      <c r="A509" s="1" t="s">
        <v>1863</v>
      </c>
      <c r="B509" s="1" t="s">
        <v>2890</v>
      </c>
      <c r="F509" s="30" t="s">
        <v>9081</v>
      </c>
      <c r="G509" s="7" t="s">
        <v>9489</v>
      </c>
      <c r="H509" s="31" t="s">
        <v>7554</v>
      </c>
    </row>
    <row r="510" spans="1:8" ht="15.75" x14ac:dyDescent="0.25">
      <c r="A510" s="1" t="s">
        <v>1862</v>
      </c>
      <c r="B510" s="1" t="s">
        <v>2891</v>
      </c>
      <c r="F510" s="30" t="s">
        <v>9080</v>
      </c>
      <c r="G510" s="7" t="s">
        <v>9490</v>
      </c>
      <c r="H510" s="31" t="s">
        <v>7555</v>
      </c>
    </row>
    <row r="511" spans="1:8" ht="15.75" x14ac:dyDescent="0.25">
      <c r="A511" s="1" t="s">
        <v>1861</v>
      </c>
      <c r="B511" s="1" t="s">
        <v>2892</v>
      </c>
      <c r="F511" s="30" t="s">
        <v>9081</v>
      </c>
      <c r="G511" s="7" t="s">
        <v>9491</v>
      </c>
      <c r="H511" s="31" t="s">
        <v>7556</v>
      </c>
    </row>
    <row r="512" spans="1:8" ht="15.75" x14ac:dyDescent="0.25">
      <c r="A512" s="1" t="s">
        <v>1860</v>
      </c>
      <c r="B512" s="1" t="s">
        <v>2893</v>
      </c>
      <c r="F512" s="30" t="s">
        <v>9081</v>
      </c>
      <c r="G512" s="7" t="s">
        <v>9377</v>
      </c>
      <c r="H512" s="31" t="s">
        <v>7557</v>
      </c>
    </row>
    <row r="513" spans="1:8" ht="15.75" x14ac:dyDescent="0.25">
      <c r="A513" s="1" t="s">
        <v>1859</v>
      </c>
      <c r="B513" s="1" t="s">
        <v>2894</v>
      </c>
      <c r="F513" s="30" t="s">
        <v>9081</v>
      </c>
      <c r="G513" s="7" t="s">
        <v>9213</v>
      </c>
      <c r="H513" s="31" t="s">
        <v>7558</v>
      </c>
    </row>
    <row r="514" spans="1:8" ht="15.75" x14ac:dyDescent="0.25">
      <c r="A514" s="1" t="s">
        <v>1858</v>
      </c>
      <c r="B514" s="1" t="s">
        <v>2895</v>
      </c>
      <c r="F514" s="30" t="s">
        <v>9081</v>
      </c>
      <c r="G514" s="7" t="s">
        <v>8898</v>
      </c>
      <c r="H514" s="31" t="s">
        <v>7559</v>
      </c>
    </row>
    <row r="515" spans="1:8" ht="15.75" x14ac:dyDescent="0.25">
      <c r="A515" s="1" t="s">
        <v>1857</v>
      </c>
      <c r="B515" s="1" t="s">
        <v>2896</v>
      </c>
      <c r="F515" s="30" t="s">
        <v>9080</v>
      </c>
      <c r="G515" s="7" t="s">
        <v>9492</v>
      </c>
      <c r="H515" s="31" t="s">
        <v>7560</v>
      </c>
    </row>
    <row r="516" spans="1:8" ht="15.75" x14ac:dyDescent="0.25">
      <c r="A516" s="1" t="s">
        <v>1856</v>
      </c>
      <c r="B516" s="1" t="s">
        <v>2897</v>
      </c>
      <c r="F516" s="30" t="s">
        <v>9081</v>
      </c>
      <c r="G516" s="7" t="s">
        <v>9493</v>
      </c>
      <c r="H516" s="31" t="s">
        <v>7561</v>
      </c>
    </row>
    <row r="517" spans="1:8" ht="15.75" x14ac:dyDescent="0.25">
      <c r="A517" s="1" t="s">
        <v>1855</v>
      </c>
      <c r="B517" s="1" t="s">
        <v>2898</v>
      </c>
      <c r="F517" s="30" t="s">
        <v>9081</v>
      </c>
      <c r="G517" s="7" t="s">
        <v>9138</v>
      </c>
      <c r="H517" s="31" t="s">
        <v>7562</v>
      </c>
    </row>
    <row r="518" spans="1:8" ht="15.75" x14ac:dyDescent="0.25">
      <c r="A518" s="1" t="s">
        <v>1854</v>
      </c>
      <c r="B518" s="1" t="s">
        <v>2899</v>
      </c>
      <c r="F518" s="30" t="s">
        <v>9080</v>
      </c>
      <c r="G518" s="7" t="s">
        <v>9171</v>
      </c>
      <c r="H518" s="31" t="s">
        <v>7563</v>
      </c>
    </row>
    <row r="519" spans="1:8" ht="15.75" x14ac:dyDescent="0.25">
      <c r="A519" s="1" t="s">
        <v>1853</v>
      </c>
      <c r="B519" s="1" t="s">
        <v>2900</v>
      </c>
      <c r="F519" s="30" t="s">
        <v>9080</v>
      </c>
      <c r="G519" s="7" t="s">
        <v>9482</v>
      </c>
      <c r="H519" s="31" t="s">
        <v>7564</v>
      </c>
    </row>
    <row r="520" spans="1:8" ht="15.75" x14ac:dyDescent="0.25">
      <c r="A520" s="1" t="s">
        <v>1852</v>
      </c>
      <c r="B520" s="1" t="s">
        <v>2901</v>
      </c>
      <c r="F520" s="30" t="s">
        <v>9081</v>
      </c>
      <c r="G520" s="7" t="s">
        <v>9407</v>
      </c>
      <c r="H520" s="31" t="s">
        <v>7565</v>
      </c>
    </row>
    <row r="521" spans="1:8" ht="15.75" x14ac:dyDescent="0.25">
      <c r="A521" s="1" t="s">
        <v>1851</v>
      </c>
      <c r="B521" s="1" t="s">
        <v>2902</v>
      </c>
      <c r="F521" s="30" t="s">
        <v>9080</v>
      </c>
      <c r="G521" s="7" t="s">
        <v>9494</v>
      </c>
      <c r="H521" s="31" t="s">
        <v>7566</v>
      </c>
    </row>
    <row r="522" spans="1:8" ht="15.75" x14ac:dyDescent="0.25">
      <c r="A522" s="1" t="s">
        <v>1850</v>
      </c>
      <c r="B522" s="1" t="s">
        <v>2903</v>
      </c>
      <c r="F522" s="30" t="s">
        <v>9081</v>
      </c>
      <c r="G522" s="7" t="s">
        <v>9495</v>
      </c>
      <c r="H522" s="31" t="s">
        <v>7567</v>
      </c>
    </row>
    <row r="523" spans="1:8" ht="15.75" x14ac:dyDescent="0.25">
      <c r="A523" s="1" t="s">
        <v>1849</v>
      </c>
      <c r="B523" s="1" t="s">
        <v>2904</v>
      </c>
      <c r="F523" s="30" t="s">
        <v>9081</v>
      </c>
      <c r="G523" s="7" t="s">
        <v>9105</v>
      </c>
      <c r="H523" s="31" t="s">
        <v>7568</v>
      </c>
    </row>
    <row r="524" spans="1:8" ht="15.75" x14ac:dyDescent="0.25">
      <c r="A524" s="1" t="s">
        <v>1848</v>
      </c>
      <c r="B524" s="1" t="s">
        <v>2905</v>
      </c>
      <c r="F524" s="30" t="s">
        <v>9080</v>
      </c>
      <c r="G524" s="7" t="s">
        <v>9496</v>
      </c>
      <c r="H524" s="31" t="s">
        <v>7569</v>
      </c>
    </row>
    <row r="525" spans="1:8" ht="15.75" x14ac:dyDescent="0.25">
      <c r="A525" s="1" t="s">
        <v>1847</v>
      </c>
      <c r="B525" s="1" t="s">
        <v>2906</v>
      </c>
      <c r="F525" s="30" t="s">
        <v>9473</v>
      </c>
      <c r="G525" s="7" t="s">
        <v>9497</v>
      </c>
      <c r="H525" s="31" t="s">
        <v>7570</v>
      </c>
    </row>
    <row r="526" spans="1:8" ht="15.75" x14ac:dyDescent="0.25">
      <c r="A526" s="1" t="s">
        <v>1846</v>
      </c>
      <c r="B526" s="1" t="s">
        <v>2907</v>
      </c>
      <c r="F526" s="30" t="s">
        <v>9080</v>
      </c>
      <c r="G526" s="7" t="s">
        <v>9498</v>
      </c>
      <c r="H526" s="31" t="s">
        <v>7571</v>
      </c>
    </row>
    <row r="527" spans="1:8" ht="15.75" x14ac:dyDescent="0.25">
      <c r="A527" s="1" t="s">
        <v>1845</v>
      </c>
      <c r="B527" s="1" t="s">
        <v>2908</v>
      </c>
      <c r="F527" s="30" t="s">
        <v>9080</v>
      </c>
      <c r="G527" s="7" t="s">
        <v>9242</v>
      </c>
      <c r="H527" s="31" t="s">
        <v>7572</v>
      </c>
    </row>
    <row r="528" spans="1:8" ht="15.75" x14ac:dyDescent="0.25">
      <c r="A528" s="1" t="s">
        <v>1844</v>
      </c>
      <c r="B528" s="1" t="s">
        <v>2909</v>
      </c>
      <c r="F528" s="30" t="s">
        <v>9473</v>
      </c>
      <c r="G528" s="7" t="s">
        <v>9499</v>
      </c>
      <c r="H528" s="31" t="s">
        <v>7573</v>
      </c>
    </row>
    <row r="529" spans="1:8" ht="15.75" x14ac:dyDescent="0.25">
      <c r="A529" s="1" t="s">
        <v>1843</v>
      </c>
      <c r="B529" s="1" t="s">
        <v>2910</v>
      </c>
      <c r="F529" s="30" t="s">
        <v>9080</v>
      </c>
      <c r="G529" s="7" t="s">
        <v>8320</v>
      </c>
      <c r="H529" s="31" t="s">
        <v>7574</v>
      </c>
    </row>
    <row r="530" spans="1:8" ht="15.75" x14ac:dyDescent="0.25">
      <c r="A530" s="1" t="s">
        <v>1842</v>
      </c>
      <c r="B530" s="1" t="s">
        <v>2911</v>
      </c>
      <c r="F530" s="30" t="s">
        <v>9081</v>
      </c>
      <c r="G530" s="7" t="s">
        <v>9295</v>
      </c>
      <c r="H530" s="31" t="s">
        <v>7575</v>
      </c>
    </row>
    <row r="531" spans="1:8" ht="15.75" x14ac:dyDescent="0.25">
      <c r="A531" s="1" t="s">
        <v>1841</v>
      </c>
      <c r="B531" s="1" t="s">
        <v>2912</v>
      </c>
      <c r="F531" s="30" t="s">
        <v>9081</v>
      </c>
      <c r="G531" s="7" t="s">
        <v>9500</v>
      </c>
      <c r="H531" s="31" t="s">
        <v>7576</v>
      </c>
    </row>
    <row r="532" spans="1:8" ht="15.75" x14ac:dyDescent="0.25">
      <c r="A532" s="1" t="s">
        <v>1840</v>
      </c>
      <c r="B532" s="1" t="s">
        <v>2913</v>
      </c>
      <c r="F532" s="30" t="s">
        <v>9080</v>
      </c>
      <c r="G532" s="7" t="s">
        <v>9501</v>
      </c>
      <c r="H532" s="31" t="s">
        <v>7577</v>
      </c>
    </row>
    <row r="533" spans="1:8" ht="15.75" x14ac:dyDescent="0.25">
      <c r="A533" s="1" t="s">
        <v>1839</v>
      </c>
      <c r="B533" s="1" t="s">
        <v>2914</v>
      </c>
      <c r="F533" s="30" t="s">
        <v>9081</v>
      </c>
      <c r="G533" s="7" t="s">
        <v>9204</v>
      </c>
      <c r="H533" s="31" t="s">
        <v>7578</v>
      </c>
    </row>
    <row r="534" spans="1:8" ht="15.75" x14ac:dyDescent="0.25">
      <c r="A534" s="1" t="s">
        <v>1838</v>
      </c>
      <c r="B534" s="1" t="s">
        <v>2915</v>
      </c>
      <c r="F534" s="30" t="s">
        <v>9080</v>
      </c>
      <c r="G534" s="7" t="s">
        <v>9502</v>
      </c>
      <c r="H534" s="31" t="s">
        <v>7579</v>
      </c>
    </row>
    <row r="535" spans="1:8" ht="15.75" x14ac:dyDescent="0.25">
      <c r="A535" s="1" t="s">
        <v>1837</v>
      </c>
      <c r="B535" s="1" t="s">
        <v>2916</v>
      </c>
      <c r="F535" s="30" t="s">
        <v>9081</v>
      </c>
      <c r="G535" s="7" t="s">
        <v>9489</v>
      </c>
      <c r="H535" s="31" t="s">
        <v>7580</v>
      </c>
    </row>
    <row r="536" spans="1:8" ht="15.75" x14ac:dyDescent="0.25">
      <c r="A536" s="1" t="s">
        <v>1836</v>
      </c>
      <c r="B536" s="1" t="s">
        <v>2917</v>
      </c>
      <c r="F536" s="30" t="s">
        <v>9080</v>
      </c>
      <c r="G536" s="7" t="s">
        <v>9503</v>
      </c>
      <c r="H536" s="31" t="s">
        <v>7581</v>
      </c>
    </row>
    <row r="537" spans="1:8" ht="15.75" x14ac:dyDescent="0.25">
      <c r="A537" s="1" t="s">
        <v>1835</v>
      </c>
      <c r="B537" s="1" t="s">
        <v>2918</v>
      </c>
      <c r="F537" s="30" t="s">
        <v>9081</v>
      </c>
      <c r="G537" s="7" t="s">
        <v>9504</v>
      </c>
      <c r="H537" s="31" t="s">
        <v>7143</v>
      </c>
    </row>
    <row r="538" spans="1:8" ht="15.75" x14ac:dyDescent="0.25">
      <c r="A538" s="1" t="s">
        <v>1834</v>
      </c>
      <c r="B538" s="1" t="s">
        <v>2919</v>
      </c>
      <c r="F538" s="30" t="s">
        <v>9080</v>
      </c>
      <c r="G538" s="7" t="s">
        <v>9505</v>
      </c>
      <c r="H538" s="31" t="s">
        <v>7582</v>
      </c>
    </row>
    <row r="539" spans="1:8" ht="15.75" x14ac:dyDescent="0.25">
      <c r="A539" s="1" t="s">
        <v>1833</v>
      </c>
      <c r="B539" s="1" t="s">
        <v>2920</v>
      </c>
      <c r="F539" s="30" t="s">
        <v>9080</v>
      </c>
      <c r="G539" s="7" t="s">
        <v>7332</v>
      </c>
      <c r="H539" s="31" t="s">
        <v>7583</v>
      </c>
    </row>
    <row r="540" spans="1:8" ht="15.75" x14ac:dyDescent="0.25">
      <c r="A540" s="1" t="s">
        <v>1832</v>
      </c>
      <c r="B540" s="1" t="s">
        <v>2921</v>
      </c>
      <c r="F540" s="30" t="s">
        <v>9080</v>
      </c>
      <c r="G540" s="7" t="s">
        <v>9501</v>
      </c>
      <c r="H540" s="31" t="s">
        <v>7584</v>
      </c>
    </row>
    <row r="541" spans="1:8" ht="15.75" x14ac:dyDescent="0.25">
      <c r="A541" s="1" t="s">
        <v>1831</v>
      </c>
      <c r="B541" s="1" t="s">
        <v>2922</v>
      </c>
      <c r="F541" s="30" t="s">
        <v>9081</v>
      </c>
      <c r="G541" s="7" t="s">
        <v>9138</v>
      </c>
      <c r="H541" s="31" t="s">
        <v>7585</v>
      </c>
    </row>
    <row r="542" spans="1:8" ht="15.75" x14ac:dyDescent="0.25">
      <c r="A542" s="1" t="s">
        <v>1830</v>
      </c>
      <c r="B542" s="1" t="s">
        <v>2923</v>
      </c>
      <c r="F542" s="30" t="s">
        <v>9081</v>
      </c>
      <c r="G542" s="7" t="s">
        <v>9506</v>
      </c>
      <c r="H542" s="31" t="s">
        <v>7586</v>
      </c>
    </row>
    <row r="543" spans="1:8" ht="15.75" x14ac:dyDescent="0.25">
      <c r="A543" s="1" t="s">
        <v>1829</v>
      </c>
      <c r="B543" s="1" t="s">
        <v>2924</v>
      </c>
      <c r="F543" s="30" t="s">
        <v>9081</v>
      </c>
      <c r="G543" s="7" t="s">
        <v>9507</v>
      </c>
      <c r="H543" s="31" t="s">
        <v>7587</v>
      </c>
    </row>
    <row r="544" spans="1:8" ht="15.75" x14ac:dyDescent="0.25">
      <c r="A544" s="1" t="s">
        <v>1828</v>
      </c>
      <c r="B544" s="1" t="s">
        <v>2925</v>
      </c>
      <c r="F544" s="30" t="s">
        <v>9080</v>
      </c>
      <c r="G544" s="7" t="s">
        <v>9275</v>
      </c>
      <c r="H544" s="31" t="s">
        <v>7588</v>
      </c>
    </row>
    <row r="545" spans="1:8" ht="15.75" x14ac:dyDescent="0.25">
      <c r="A545" s="1" t="s">
        <v>1827</v>
      </c>
      <c r="B545" s="1" t="s">
        <v>2926</v>
      </c>
      <c r="F545" s="30" t="s">
        <v>9080</v>
      </c>
      <c r="G545" s="7" t="s">
        <v>9508</v>
      </c>
      <c r="H545" s="31" t="s">
        <v>7589</v>
      </c>
    </row>
    <row r="546" spans="1:8" ht="15.75" x14ac:dyDescent="0.25">
      <c r="A546" s="1" t="s">
        <v>1826</v>
      </c>
      <c r="B546" s="1" t="s">
        <v>2927</v>
      </c>
      <c r="F546" s="30" t="s">
        <v>9473</v>
      </c>
      <c r="G546" s="7" t="s">
        <v>9509</v>
      </c>
      <c r="H546" s="31" t="s">
        <v>7590</v>
      </c>
    </row>
    <row r="547" spans="1:8" ht="15.75" x14ac:dyDescent="0.25">
      <c r="A547" s="1" t="s">
        <v>1825</v>
      </c>
      <c r="B547" s="1" t="s">
        <v>2928</v>
      </c>
      <c r="F547" s="30" t="s">
        <v>9081</v>
      </c>
      <c r="G547" s="7" t="s">
        <v>9390</v>
      </c>
      <c r="H547" s="31" t="s">
        <v>7591</v>
      </c>
    </row>
    <row r="548" spans="1:8" ht="15.75" x14ac:dyDescent="0.25">
      <c r="A548" s="1" t="s">
        <v>1824</v>
      </c>
      <c r="B548" s="1" t="s">
        <v>2929</v>
      </c>
      <c r="F548" s="30" t="s">
        <v>9080</v>
      </c>
      <c r="G548" s="7" t="s">
        <v>9510</v>
      </c>
      <c r="H548" s="31" t="s">
        <v>7592</v>
      </c>
    </row>
    <row r="549" spans="1:8" ht="15.75" x14ac:dyDescent="0.25">
      <c r="A549" s="1" t="s">
        <v>1823</v>
      </c>
      <c r="B549" s="1" t="s">
        <v>2930</v>
      </c>
      <c r="F549" s="30" t="s">
        <v>9081</v>
      </c>
      <c r="G549" s="7" t="s">
        <v>9511</v>
      </c>
      <c r="H549" s="31" t="s">
        <v>7593</v>
      </c>
    </row>
    <row r="550" spans="1:8" ht="15.75" x14ac:dyDescent="0.25">
      <c r="A550" s="1" t="s">
        <v>1822</v>
      </c>
      <c r="B550" s="1" t="s">
        <v>2931</v>
      </c>
      <c r="F550" s="30" t="s">
        <v>9081</v>
      </c>
      <c r="G550" s="7" t="s">
        <v>9512</v>
      </c>
      <c r="H550" s="31" t="s">
        <v>7594</v>
      </c>
    </row>
    <row r="551" spans="1:8" ht="15.75" x14ac:dyDescent="0.25">
      <c r="A551" s="1" t="s">
        <v>1821</v>
      </c>
      <c r="B551" s="1" t="s">
        <v>2932</v>
      </c>
      <c r="F551" s="30" t="s">
        <v>9081</v>
      </c>
      <c r="G551" s="7" t="s">
        <v>9513</v>
      </c>
      <c r="H551" s="31" t="s">
        <v>7595</v>
      </c>
    </row>
    <row r="552" spans="1:8" ht="15.75" x14ac:dyDescent="0.25">
      <c r="A552" s="1" t="s">
        <v>1820</v>
      </c>
      <c r="B552" s="1" t="s">
        <v>2933</v>
      </c>
      <c r="F552" s="30" t="s">
        <v>9080</v>
      </c>
      <c r="G552" s="7" t="s">
        <v>9514</v>
      </c>
      <c r="H552" s="31" t="s">
        <v>7596</v>
      </c>
    </row>
    <row r="553" spans="1:8" ht="15.75" x14ac:dyDescent="0.25">
      <c r="A553" s="1" t="s">
        <v>1819</v>
      </c>
      <c r="B553" s="1" t="s">
        <v>2934</v>
      </c>
      <c r="F553" s="30" t="s">
        <v>9081</v>
      </c>
      <c r="G553" s="7" t="s">
        <v>9462</v>
      </c>
      <c r="H553" s="31" t="s">
        <v>7252</v>
      </c>
    </row>
    <row r="554" spans="1:8" ht="15.75" x14ac:dyDescent="0.25">
      <c r="A554" s="1" t="s">
        <v>1818</v>
      </c>
      <c r="B554" s="1" t="s">
        <v>2935</v>
      </c>
      <c r="F554" s="30" t="s">
        <v>9081</v>
      </c>
      <c r="G554" s="7" t="s">
        <v>9515</v>
      </c>
      <c r="H554" s="31" t="s">
        <v>7597</v>
      </c>
    </row>
    <row r="555" spans="1:8" ht="15.75" x14ac:dyDescent="0.25">
      <c r="A555" s="1" t="s">
        <v>1817</v>
      </c>
      <c r="B555" s="1" t="s">
        <v>2936</v>
      </c>
      <c r="F555" s="30" t="s">
        <v>9080</v>
      </c>
      <c r="G555" s="7" t="s">
        <v>9516</v>
      </c>
      <c r="H555" s="31" t="s">
        <v>7598</v>
      </c>
    </row>
    <row r="556" spans="1:8" ht="15.75" x14ac:dyDescent="0.25">
      <c r="A556" s="1" t="s">
        <v>1816</v>
      </c>
      <c r="B556" s="1" t="s">
        <v>2937</v>
      </c>
      <c r="F556" s="30" t="s">
        <v>9081</v>
      </c>
      <c r="G556" s="7" t="s">
        <v>8627</v>
      </c>
      <c r="H556" s="31" t="s">
        <v>7599</v>
      </c>
    </row>
    <row r="557" spans="1:8" ht="15.75" x14ac:dyDescent="0.25">
      <c r="A557" s="1" t="s">
        <v>1815</v>
      </c>
      <c r="B557" s="1" t="s">
        <v>2938</v>
      </c>
      <c r="F557" s="30" t="s">
        <v>9081</v>
      </c>
      <c r="G557" s="7" t="s">
        <v>9517</v>
      </c>
      <c r="H557" s="31" t="s">
        <v>7600</v>
      </c>
    </row>
    <row r="558" spans="1:8" ht="15.75" x14ac:dyDescent="0.25">
      <c r="A558" s="1" t="s">
        <v>1814</v>
      </c>
      <c r="B558" s="1" t="s">
        <v>2939</v>
      </c>
      <c r="F558" s="30" t="s">
        <v>9080</v>
      </c>
      <c r="G558" s="7" t="s">
        <v>9518</v>
      </c>
      <c r="H558" s="31" t="s">
        <v>7601</v>
      </c>
    </row>
    <row r="559" spans="1:8" ht="15.75" x14ac:dyDescent="0.25">
      <c r="A559" s="1" t="s">
        <v>1813</v>
      </c>
      <c r="B559" s="1" t="s">
        <v>2940</v>
      </c>
      <c r="F559" s="30" t="s">
        <v>9081</v>
      </c>
      <c r="G559" s="7" t="s">
        <v>9160</v>
      </c>
      <c r="H559" s="31" t="s">
        <v>7602</v>
      </c>
    </row>
    <row r="560" spans="1:8" ht="15.75" x14ac:dyDescent="0.25">
      <c r="A560" s="1" t="s">
        <v>1812</v>
      </c>
      <c r="B560" s="1" t="s">
        <v>2941</v>
      </c>
      <c r="F560" s="30" t="s">
        <v>9080</v>
      </c>
      <c r="G560" s="7" t="s">
        <v>9519</v>
      </c>
      <c r="H560" s="31" t="s">
        <v>7603</v>
      </c>
    </row>
    <row r="561" spans="1:8" ht="15.75" x14ac:dyDescent="0.25">
      <c r="A561" s="1" t="s">
        <v>1811</v>
      </c>
      <c r="B561" s="1" t="s">
        <v>2942</v>
      </c>
      <c r="F561" s="30" t="s">
        <v>9081</v>
      </c>
      <c r="G561" s="7" t="s">
        <v>9520</v>
      </c>
      <c r="H561" s="31" t="s">
        <v>7604</v>
      </c>
    </row>
    <row r="562" spans="1:8" ht="15.75" x14ac:dyDescent="0.25">
      <c r="A562" s="1" t="s">
        <v>1810</v>
      </c>
      <c r="B562" s="1" t="s">
        <v>2943</v>
      </c>
      <c r="F562" s="30" t="s">
        <v>9080</v>
      </c>
      <c r="G562" s="7" t="s">
        <v>9521</v>
      </c>
      <c r="H562" s="31" t="s">
        <v>7605</v>
      </c>
    </row>
    <row r="563" spans="1:8" ht="15.75" x14ac:dyDescent="0.25">
      <c r="A563" s="1" t="s">
        <v>1809</v>
      </c>
      <c r="B563" s="1" t="s">
        <v>2944</v>
      </c>
      <c r="F563" s="30" t="s">
        <v>9081</v>
      </c>
      <c r="G563" s="7" t="s">
        <v>9522</v>
      </c>
      <c r="H563" s="31" t="s">
        <v>7606</v>
      </c>
    </row>
    <row r="564" spans="1:8" ht="15.75" x14ac:dyDescent="0.25">
      <c r="A564" s="1" t="s">
        <v>1808</v>
      </c>
      <c r="B564" s="1" t="s">
        <v>2945</v>
      </c>
      <c r="F564" s="30" t="s">
        <v>9081</v>
      </c>
      <c r="G564" s="7" t="s">
        <v>9523</v>
      </c>
      <c r="H564" s="31" t="s">
        <v>7607</v>
      </c>
    </row>
    <row r="565" spans="1:8" ht="15.75" x14ac:dyDescent="0.25">
      <c r="A565" s="1" t="s">
        <v>1807</v>
      </c>
      <c r="B565" s="1" t="s">
        <v>2946</v>
      </c>
      <c r="F565" s="30" t="s">
        <v>9080</v>
      </c>
      <c r="G565" s="7" t="s">
        <v>9524</v>
      </c>
      <c r="H565" s="31" t="s">
        <v>7608</v>
      </c>
    </row>
    <row r="566" spans="1:8" ht="15.75" x14ac:dyDescent="0.25">
      <c r="A566" s="1" t="s">
        <v>1806</v>
      </c>
      <c r="B566" s="1" t="s">
        <v>2947</v>
      </c>
      <c r="F566" s="30" t="s">
        <v>9473</v>
      </c>
      <c r="G566" s="7" t="s">
        <v>9525</v>
      </c>
      <c r="H566" s="31" t="s">
        <v>7609</v>
      </c>
    </row>
    <row r="567" spans="1:8" ht="15.75" x14ac:dyDescent="0.25">
      <c r="A567" s="1" t="s">
        <v>1805</v>
      </c>
      <c r="B567" s="1" t="s">
        <v>2948</v>
      </c>
      <c r="F567" s="30" t="s">
        <v>9081</v>
      </c>
      <c r="G567" s="7" t="s">
        <v>9526</v>
      </c>
      <c r="H567" s="31" t="s">
        <v>7610</v>
      </c>
    </row>
    <row r="568" spans="1:8" ht="15.75" x14ac:dyDescent="0.25">
      <c r="A568" s="1" t="s">
        <v>1804</v>
      </c>
      <c r="B568" s="1" t="s">
        <v>2949</v>
      </c>
      <c r="F568" s="30" t="s">
        <v>9080</v>
      </c>
      <c r="G568" s="7" t="s">
        <v>9527</v>
      </c>
      <c r="H568" s="31" t="s">
        <v>7611</v>
      </c>
    </row>
    <row r="569" spans="1:8" ht="15.75" x14ac:dyDescent="0.25">
      <c r="A569" s="1" t="s">
        <v>1803</v>
      </c>
      <c r="B569" s="1" t="s">
        <v>2950</v>
      </c>
      <c r="F569" s="30" t="s">
        <v>9080</v>
      </c>
      <c r="G569" s="7" t="s">
        <v>9528</v>
      </c>
      <c r="H569" s="31" t="s">
        <v>7612</v>
      </c>
    </row>
    <row r="570" spans="1:8" ht="15.75" x14ac:dyDescent="0.25">
      <c r="A570" s="1" t="s">
        <v>1802</v>
      </c>
      <c r="B570" s="1" t="s">
        <v>2951</v>
      </c>
      <c r="F570" s="30" t="s">
        <v>9080</v>
      </c>
      <c r="G570" s="7" t="s">
        <v>9529</v>
      </c>
      <c r="H570" s="31" t="s">
        <v>7613</v>
      </c>
    </row>
    <row r="571" spans="1:8" ht="15.75" x14ac:dyDescent="0.25">
      <c r="A571" s="1" t="s">
        <v>1801</v>
      </c>
      <c r="B571" s="1" t="s">
        <v>2952</v>
      </c>
      <c r="F571" s="30" t="s">
        <v>9081</v>
      </c>
      <c r="G571" s="7" t="s">
        <v>9530</v>
      </c>
      <c r="H571" s="31" t="s">
        <v>7614</v>
      </c>
    </row>
    <row r="572" spans="1:8" ht="15.75" x14ac:dyDescent="0.25">
      <c r="A572" s="1" t="s">
        <v>1800</v>
      </c>
      <c r="B572" s="1" t="s">
        <v>2953</v>
      </c>
      <c r="F572" s="30" t="s">
        <v>9081</v>
      </c>
      <c r="G572" s="7" t="s">
        <v>9531</v>
      </c>
      <c r="H572" s="31" t="s">
        <v>7615</v>
      </c>
    </row>
    <row r="573" spans="1:8" ht="15.75" x14ac:dyDescent="0.25">
      <c r="A573" s="1" t="s">
        <v>1799</v>
      </c>
      <c r="B573" s="1" t="s">
        <v>2954</v>
      </c>
      <c r="F573" s="30" t="s">
        <v>9081</v>
      </c>
      <c r="G573" s="7" t="s">
        <v>9252</v>
      </c>
      <c r="H573" s="31" t="s">
        <v>7616</v>
      </c>
    </row>
    <row r="574" spans="1:8" ht="15.75" x14ac:dyDescent="0.25">
      <c r="A574" s="1" t="s">
        <v>1798</v>
      </c>
      <c r="B574" s="1" t="s">
        <v>2955</v>
      </c>
      <c r="F574" s="30" t="s">
        <v>9473</v>
      </c>
      <c r="G574" s="7" t="s">
        <v>9532</v>
      </c>
      <c r="H574" s="31" t="s">
        <v>7617</v>
      </c>
    </row>
    <row r="575" spans="1:8" ht="15.75" x14ac:dyDescent="0.25">
      <c r="A575" s="1" t="s">
        <v>1797</v>
      </c>
      <c r="B575" s="1" t="s">
        <v>2956</v>
      </c>
      <c r="F575" s="30" t="s">
        <v>9081</v>
      </c>
      <c r="G575" s="7" t="s">
        <v>9533</v>
      </c>
      <c r="H575" s="31" t="s">
        <v>7618</v>
      </c>
    </row>
    <row r="576" spans="1:8" ht="15.75" x14ac:dyDescent="0.25">
      <c r="A576" s="1" t="s">
        <v>1796</v>
      </c>
      <c r="B576" s="1" t="s">
        <v>2957</v>
      </c>
      <c r="F576" s="30" t="s">
        <v>9081</v>
      </c>
      <c r="G576" s="7" t="s">
        <v>9534</v>
      </c>
      <c r="H576" s="31" t="s">
        <v>7619</v>
      </c>
    </row>
    <row r="577" spans="1:8" ht="15.75" x14ac:dyDescent="0.25">
      <c r="A577" s="1" t="s">
        <v>1795</v>
      </c>
      <c r="B577" s="1" t="s">
        <v>2958</v>
      </c>
      <c r="F577" s="30" t="s">
        <v>9080</v>
      </c>
      <c r="G577" s="7" t="s">
        <v>9535</v>
      </c>
      <c r="H577" s="31" t="s">
        <v>7620</v>
      </c>
    </row>
    <row r="578" spans="1:8" ht="15.75" x14ac:dyDescent="0.25">
      <c r="A578" s="1" t="s">
        <v>1794</v>
      </c>
      <c r="B578" s="1" t="s">
        <v>2959</v>
      </c>
      <c r="F578" s="30" t="s">
        <v>9473</v>
      </c>
      <c r="G578" s="7" t="s">
        <v>9536</v>
      </c>
      <c r="H578" s="31" t="s">
        <v>7621</v>
      </c>
    </row>
    <row r="579" spans="1:8" ht="15.75" x14ac:dyDescent="0.25">
      <c r="A579" s="1" t="s">
        <v>1793</v>
      </c>
      <c r="B579" s="1" t="s">
        <v>2960</v>
      </c>
      <c r="F579" s="30" t="s">
        <v>9081</v>
      </c>
      <c r="G579" s="7" t="s">
        <v>9537</v>
      </c>
      <c r="H579" s="31" t="s">
        <v>7622</v>
      </c>
    </row>
    <row r="580" spans="1:8" ht="15.75" x14ac:dyDescent="0.25">
      <c r="A580" s="1" t="s">
        <v>1792</v>
      </c>
      <c r="B580" s="1" t="s">
        <v>2961</v>
      </c>
      <c r="F580" s="30" t="s">
        <v>9080</v>
      </c>
      <c r="G580" s="7" t="s">
        <v>9538</v>
      </c>
      <c r="H580" s="31" t="s">
        <v>7623</v>
      </c>
    </row>
    <row r="581" spans="1:8" ht="15.75" x14ac:dyDescent="0.25">
      <c r="A581" s="1" t="s">
        <v>1791</v>
      </c>
      <c r="B581" s="1" t="s">
        <v>2962</v>
      </c>
      <c r="F581" s="30" t="s">
        <v>9080</v>
      </c>
      <c r="G581" s="7" t="s">
        <v>9539</v>
      </c>
      <c r="H581" s="31" t="s">
        <v>7624</v>
      </c>
    </row>
    <row r="582" spans="1:8" ht="15.75" x14ac:dyDescent="0.25">
      <c r="A582" s="1" t="s">
        <v>1790</v>
      </c>
      <c r="B582" s="1" t="s">
        <v>2963</v>
      </c>
      <c r="F582" s="30" t="s">
        <v>9081</v>
      </c>
      <c r="G582" s="7" t="s">
        <v>9540</v>
      </c>
      <c r="H582" s="31" t="s">
        <v>7625</v>
      </c>
    </row>
    <row r="583" spans="1:8" ht="15.75" x14ac:dyDescent="0.25">
      <c r="A583" s="1" t="s">
        <v>1789</v>
      </c>
      <c r="B583" s="1" t="s">
        <v>2964</v>
      </c>
      <c r="F583" s="30" t="s">
        <v>9081</v>
      </c>
      <c r="G583" s="7" t="s">
        <v>9083</v>
      </c>
      <c r="H583" s="31" t="s">
        <v>7626</v>
      </c>
    </row>
    <row r="584" spans="1:8" ht="15.75" x14ac:dyDescent="0.25">
      <c r="A584" s="1" t="s">
        <v>1788</v>
      </c>
      <c r="B584" s="1" t="s">
        <v>2965</v>
      </c>
      <c r="F584" s="30" t="s">
        <v>9080</v>
      </c>
      <c r="G584" s="7" t="s">
        <v>9541</v>
      </c>
      <c r="H584" s="31" t="s">
        <v>7627</v>
      </c>
    </row>
    <row r="585" spans="1:8" ht="15.75" x14ac:dyDescent="0.25">
      <c r="A585" s="1" t="s">
        <v>1787</v>
      </c>
      <c r="B585" s="1" t="s">
        <v>2966</v>
      </c>
      <c r="F585" s="30" t="s">
        <v>9081</v>
      </c>
      <c r="G585" s="7" t="s">
        <v>9418</v>
      </c>
      <c r="H585" s="31" t="s">
        <v>7628</v>
      </c>
    </row>
    <row r="586" spans="1:8" ht="15.75" x14ac:dyDescent="0.25">
      <c r="A586" s="1" t="s">
        <v>1786</v>
      </c>
      <c r="B586" s="1" t="s">
        <v>2967</v>
      </c>
      <c r="F586" s="30" t="s">
        <v>9080</v>
      </c>
      <c r="G586" s="7" t="s">
        <v>9542</v>
      </c>
      <c r="H586" s="31" t="s">
        <v>7629</v>
      </c>
    </row>
    <row r="587" spans="1:8" ht="15.75" x14ac:dyDescent="0.25">
      <c r="A587" s="1" t="s">
        <v>1785</v>
      </c>
      <c r="B587" s="1" t="s">
        <v>2968</v>
      </c>
      <c r="F587" s="30" t="s">
        <v>9080</v>
      </c>
      <c r="G587" s="7" t="s">
        <v>9381</v>
      </c>
      <c r="H587" s="31" t="s">
        <v>7630</v>
      </c>
    </row>
    <row r="588" spans="1:8" ht="15.75" x14ac:dyDescent="0.25">
      <c r="A588" s="1" t="s">
        <v>1784</v>
      </c>
      <c r="B588" s="1" t="s">
        <v>2969</v>
      </c>
      <c r="F588" s="30" t="s">
        <v>9080</v>
      </c>
      <c r="G588" s="7" t="s">
        <v>9543</v>
      </c>
      <c r="H588" s="31" t="s">
        <v>7631</v>
      </c>
    </row>
    <row r="589" spans="1:8" ht="15.75" x14ac:dyDescent="0.25">
      <c r="A589" s="1" t="s">
        <v>1783</v>
      </c>
      <c r="B589" s="1" t="s">
        <v>2970</v>
      </c>
      <c r="F589" s="30" t="s">
        <v>9080</v>
      </c>
      <c r="G589" s="7" t="s">
        <v>9544</v>
      </c>
      <c r="H589" s="31" t="s">
        <v>7632</v>
      </c>
    </row>
    <row r="590" spans="1:8" ht="15.75" x14ac:dyDescent="0.25">
      <c r="A590" s="1" t="s">
        <v>1782</v>
      </c>
      <c r="B590" s="1" t="s">
        <v>2971</v>
      </c>
      <c r="F590" s="30" t="s">
        <v>9473</v>
      </c>
      <c r="G590" s="7" t="s">
        <v>9545</v>
      </c>
      <c r="H590" s="31" t="s">
        <v>7152</v>
      </c>
    </row>
    <row r="591" spans="1:8" ht="15.75" x14ac:dyDescent="0.25">
      <c r="A591" s="1" t="s">
        <v>1781</v>
      </c>
      <c r="B591" s="1" t="s">
        <v>2972</v>
      </c>
      <c r="F591" s="30" t="s">
        <v>9080</v>
      </c>
      <c r="G591" s="7" t="s">
        <v>9546</v>
      </c>
      <c r="H591" s="31" t="s">
        <v>7633</v>
      </c>
    </row>
    <row r="592" spans="1:8" ht="15.75" x14ac:dyDescent="0.25">
      <c r="A592" s="1" t="s">
        <v>1780</v>
      </c>
      <c r="B592" s="1" t="s">
        <v>2973</v>
      </c>
      <c r="F592" s="30" t="s">
        <v>9081</v>
      </c>
      <c r="G592" s="7" t="s">
        <v>9298</v>
      </c>
      <c r="H592" s="31" t="s">
        <v>7634</v>
      </c>
    </row>
    <row r="593" spans="1:8" ht="15.75" x14ac:dyDescent="0.25">
      <c r="A593" s="1" t="s">
        <v>1779</v>
      </c>
      <c r="B593" s="1" t="s">
        <v>2974</v>
      </c>
      <c r="F593" s="30" t="s">
        <v>9080</v>
      </c>
      <c r="G593" s="7" t="s">
        <v>9547</v>
      </c>
      <c r="H593" s="31" t="s">
        <v>7141</v>
      </c>
    </row>
    <row r="594" spans="1:8" ht="15.75" x14ac:dyDescent="0.25">
      <c r="A594" s="1" t="s">
        <v>1778</v>
      </c>
      <c r="B594" s="1" t="s">
        <v>2975</v>
      </c>
      <c r="F594" s="30" t="s">
        <v>9080</v>
      </c>
      <c r="G594" s="7" t="s">
        <v>9548</v>
      </c>
      <c r="H594" s="31" t="s">
        <v>7635</v>
      </c>
    </row>
    <row r="595" spans="1:8" ht="15.75" x14ac:dyDescent="0.25">
      <c r="A595" s="1" t="s">
        <v>1777</v>
      </c>
      <c r="B595" s="1" t="s">
        <v>2976</v>
      </c>
      <c r="F595" s="30" t="s">
        <v>9473</v>
      </c>
      <c r="G595" s="7" t="s">
        <v>9549</v>
      </c>
      <c r="H595" s="31" t="s">
        <v>7636</v>
      </c>
    </row>
    <row r="596" spans="1:8" ht="15.75" x14ac:dyDescent="0.25">
      <c r="A596" s="1" t="s">
        <v>1776</v>
      </c>
      <c r="B596" s="1" t="s">
        <v>2977</v>
      </c>
      <c r="F596" s="30" t="s">
        <v>9080</v>
      </c>
      <c r="G596" s="7" t="s">
        <v>9550</v>
      </c>
      <c r="H596" s="31" t="s">
        <v>7637</v>
      </c>
    </row>
    <row r="597" spans="1:8" ht="15.75" x14ac:dyDescent="0.25">
      <c r="A597" s="1" t="s">
        <v>1775</v>
      </c>
      <c r="B597" s="1" t="s">
        <v>2978</v>
      </c>
      <c r="F597" s="30" t="s">
        <v>9081</v>
      </c>
      <c r="G597" s="7" t="s">
        <v>9551</v>
      </c>
      <c r="H597" s="31" t="s">
        <v>7638</v>
      </c>
    </row>
    <row r="598" spans="1:8" ht="15.75" x14ac:dyDescent="0.25">
      <c r="A598" s="1" t="s">
        <v>1774</v>
      </c>
      <c r="B598" s="1" t="s">
        <v>2979</v>
      </c>
      <c r="F598" s="30" t="s">
        <v>9081</v>
      </c>
      <c r="G598" s="7" t="s">
        <v>9552</v>
      </c>
      <c r="H598" s="31" t="s">
        <v>7639</v>
      </c>
    </row>
    <row r="599" spans="1:8" ht="15.75" x14ac:dyDescent="0.25">
      <c r="A599" s="1" t="s">
        <v>1773</v>
      </c>
      <c r="B599" s="1" t="s">
        <v>2980</v>
      </c>
      <c r="F599" s="30" t="s">
        <v>9080</v>
      </c>
      <c r="G599" s="7" t="s">
        <v>9553</v>
      </c>
      <c r="H599" s="31" t="s">
        <v>7640</v>
      </c>
    </row>
    <row r="600" spans="1:8" ht="15.75" x14ac:dyDescent="0.25">
      <c r="A600" s="1" t="s">
        <v>1772</v>
      </c>
      <c r="B600" s="1" t="s">
        <v>2981</v>
      </c>
      <c r="F600" s="30" t="s">
        <v>9080</v>
      </c>
      <c r="G600" s="7" t="s">
        <v>9554</v>
      </c>
      <c r="H600" s="31" t="s">
        <v>7641</v>
      </c>
    </row>
    <row r="601" spans="1:8" ht="15.75" x14ac:dyDescent="0.25">
      <c r="A601" s="1" t="s">
        <v>1771</v>
      </c>
      <c r="B601" s="1" t="s">
        <v>2982</v>
      </c>
      <c r="F601" s="30" t="s">
        <v>9081</v>
      </c>
      <c r="G601" s="7" t="s">
        <v>9555</v>
      </c>
      <c r="H601" s="31" t="s">
        <v>7642</v>
      </c>
    </row>
    <row r="602" spans="1:8" ht="15.75" x14ac:dyDescent="0.25">
      <c r="A602" s="1" t="s">
        <v>1770</v>
      </c>
      <c r="B602" s="1" t="s">
        <v>2983</v>
      </c>
      <c r="F602" s="30" t="s">
        <v>9080</v>
      </c>
      <c r="G602" s="7" t="s">
        <v>9556</v>
      </c>
      <c r="H602" s="31" t="s">
        <v>7643</v>
      </c>
    </row>
    <row r="603" spans="1:8" ht="15.75" x14ac:dyDescent="0.25">
      <c r="A603" s="1" t="s">
        <v>1769</v>
      </c>
      <c r="B603" s="1" t="s">
        <v>2984</v>
      </c>
      <c r="F603" s="30" t="s">
        <v>9473</v>
      </c>
      <c r="G603" s="7" t="s">
        <v>9557</v>
      </c>
      <c r="H603" s="31" t="s">
        <v>7644</v>
      </c>
    </row>
    <row r="604" spans="1:8" ht="15.75" x14ac:dyDescent="0.25">
      <c r="A604" s="1" t="s">
        <v>1768</v>
      </c>
      <c r="B604" s="1" t="s">
        <v>2985</v>
      </c>
      <c r="F604" s="30" t="s">
        <v>9473</v>
      </c>
      <c r="G604" s="7" t="s">
        <v>9558</v>
      </c>
      <c r="H604" s="31" t="s">
        <v>7645</v>
      </c>
    </row>
    <row r="605" spans="1:8" ht="15.75" x14ac:dyDescent="0.25">
      <c r="A605" s="1" t="s">
        <v>1767</v>
      </c>
      <c r="B605" s="1" t="s">
        <v>2986</v>
      </c>
      <c r="F605" s="30" t="s">
        <v>9081</v>
      </c>
      <c r="G605" s="7" t="s">
        <v>9540</v>
      </c>
      <c r="H605" s="31" t="s">
        <v>7646</v>
      </c>
    </row>
    <row r="606" spans="1:8" ht="15.75" x14ac:dyDescent="0.25">
      <c r="A606" s="1" t="s">
        <v>1766</v>
      </c>
      <c r="B606" s="1" t="s">
        <v>2987</v>
      </c>
      <c r="F606" s="30" t="s">
        <v>9081</v>
      </c>
      <c r="G606" s="7" t="s">
        <v>9559</v>
      </c>
      <c r="H606" s="31" t="s">
        <v>7189</v>
      </c>
    </row>
    <row r="607" spans="1:8" ht="15.75" x14ac:dyDescent="0.25">
      <c r="A607" s="1" t="s">
        <v>1765</v>
      </c>
      <c r="B607" s="1" t="s">
        <v>2988</v>
      </c>
      <c r="F607" s="30" t="s">
        <v>9081</v>
      </c>
      <c r="G607" s="7" t="s">
        <v>9560</v>
      </c>
      <c r="H607" s="31" t="s">
        <v>7647</v>
      </c>
    </row>
    <row r="608" spans="1:8" ht="15.75" x14ac:dyDescent="0.25">
      <c r="A608" s="1" t="s">
        <v>1764</v>
      </c>
      <c r="B608" s="1" t="s">
        <v>2989</v>
      </c>
      <c r="F608" s="30" t="s">
        <v>9081</v>
      </c>
      <c r="G608" s="7" t="s">
        <v>9561</v>
      </c>
      <c r="H608" s="31" t="s">
        <v>7648</v>
      </c>
    </row>
    <row r="609" spans="1:8" ht="15.75" x14ac:dyDescent="0.25">
      <c r="A609" s="1" t="s">
        <v>1763</v>
      </c>
      <c r="B609" s="1" t="s">
        <v>2990</v>
      </c>
      <c r="F609" s="30" t="s">
        <v>9081</v>
      </c>
      <c r="G609" s="7" t="s">
        <v>9562</v>
      </c>
      <c r="H609" s="31" t="s">
        <v>7649</v>
      </c>
    </row>
    <row r="610" spans="1:8" ht="15.75" x14ac:dyDescent="0.25">
      <c r="A610" s="1" t="s">
        <v>1762</v>
      </c>
      <c r="B610" s="1" t="s">
        <v>2991</v>
      </c>
      <c r="F610" s="30" t="s">
        <v>9081</v>
      </c>
      <c r="G610" s="7" t="s">
        <v>9563</v>
      </c>
      <c r="H610" s="31" t="s">
        <v>7650</v>
      </c>
    </row>
    <row r="611" spans="1:8" ht="15.75" x14ac:dyDescent="0.25">
      <c r="A611" s="1" t="s">
        <v>1761</v>
      </c>
      <c r="B611" s="1" t="s">
        <v>2992</v>
      </c>
      <c r="F611" s="30" t="s">
        <v>9473</v>
      </c>
      <c r="G611" s="7" t="s">
        <v>9564</v>
      </c>
      <c r="H611" s="31" t="s">
        <v>7651</v>
      </c>
    </row>
    <row r="612" spans="1:8" ht="15.75" x14ac:dyDescent="0.25">
      <c r="A612" s="1" t="s">
        <v>1760</v>
      </c>
      <c r="B612" s="1" t="s">
        <v>2993</v>
      </c>
      <c r="F612" s="30" t="s">
        <v>9081</v>
      </c>
      <c r="G612" s="7" t="s">
        <v>9565</v>
      </c>
      <c r="H612" s="31" t="s">
        <v>7652</v>
      </c>
    </row>
    <row r="613" spans="1:8" ht="15.75" x14ac:dyDescent="0.25">
      <c r="A613" s="1" t="s">
        <v>1759</v>
      </c>
      <c r="B613" s="1" t="s">
        <v>2994</v>
      </c>
      <c r="F613" s="30" t="s">
        <v>9080</v>
      </c>
      <c r="G613" s="7" t="s">
        <v>9299</v>
      </c>
      <c r="H613" s="31" t="s">
        <v>7653</v>
      </c>
    </row>
    <row r="614" spans="1:8" ht="15.75" x14ac:dyDescent="0.25">
      <c r="A614" s="1" t="s">
        <v>1758</v>
      </c>
      <c r="B614" s="1" t="s">
        <v>2995</v>
      </c>
      <c r="F614" s="30" t="s">
        <v>9080</v>
      </c>
      <c r="G614" s="7" t="s">
        <v>9566</v>
      </c>
      <c r="H614" s="31" t="s">
        <v>7654</v>
      </c>
    </row>
    <row r="615" spans="1:8" ht="15.75" x14ac:dyDescent="0.25">
      <c r="A615" s="1" t="s">
        <v>1757</v>
      </c>
      <c r="B615" s="1" t="s">
        <v>2996</v>
      </c>
      <c r="F615" s="30" t="s">
        <v>9081</v>
      </c>
      <c r="G615" s="7" t="s">
        <v>9567</v>
      </c>
      <c r="H615" s="31" t="s">
        <v>7655</v>
      </c>
    </row>
    <row r="616" spans="1:8" ht="15.75" x14ac:dyDescent="0.25">
      <c r="A616" s="1" t="s">
        <v>1756</v>
      </c>
      <c r="B616" s="1" t="s">
        <v>2997</v>
      </c>
      <c r="F616" s="30" t="s">
        <v>9080</v>
      </c>
      <c r="G616" s="7" t="s">
        <v>9568</v>
      </c>
      <c r="H616" s="31" t="s">
        <v>7656</v>
      </c>
    </row>
    <row r="617" spans="1:8" ht="15.75" x14ac:dyDescent="0.25">
      <c r="A617" s="1" t="s">
        <v>1755</v>
      </c>
      <c r="B617" s="1" t="s">
        <v>2998</v>
      </c>
      <c r="F617" s="30" t="s">
        <v>9080</v>
      </c>
      <c r="G617" s="7" t="s">
        <v>9569</v>
      </c>
      <c r="H617" s="31" t="s">
        <v>7144</v>
      </c>
    </row>
    <row r="618" spans="1:8" ht="15.75" x14ac:dyDescent="0.25">
      <c r="A618" s="1" t="s">
        <v>1754</v>
      </c>
      <c r="B618" s="1" t="s">
        <v>2999</v>
      </c>
      <c r="F618" s="30" t="s">
        <v>9473</v>
      </c>
      <c r="G618" s="7" t="s">
        <v>9570</v>
      </c>
      <c r="H618" s="31" t="s">
        <v>7349</v>
      </c>
    </row>
    <row r="619" spans="1:8" ht="15.75" x14ac:dyDescent="0.25">
      <c r="A619" s="1" t="s">
        <v>1753</v>
      </c>
      <c r="B619" s="1" t="s">
        <v>3000</v>
      </c>
      <c r="F619" s="30" t="s">
        <v>9080</v>
      </c>
      <c r="G619" s="7" t="s">
        <v>9239</v>
      </c>
      <c r="H619" s="31" t="s">
        <v>7657</v>
      </c>
    </row>
    <row r="620" spans="1:8" ht="15.75" x14ac:dyDescent="0.25">
      <c r="A620" s="1" t="s">
        <v>1752</v>
      </c>
      <c r="B620" s="1" t="s">
        <v>3001</v>
      </c>
      <c r="F620" s="30" t="s">
        <v>9080</v>
      </c>
      <c r="G620" s="7" t="s">
        <v>9282</v>
      </c>
      <c r="H620" s="31" t="s">
        <v>7658</v>
      </c>
    </row>
    <row r="621" spans="1:8" ht="15.75" x14ac:dyDescent="0.25">
      <c r="A621" s="1" t="s">
        <v>1751</v>
      </c>
      <c r="B621" s="1" t="s">
        <v>3002</v>
      </c>
      <c r="F621" s="30" t="s">
        <v>9080</v>
      </c>
      <c r="G621" s="7" t="s">
        <v>9571</v>
      </c>
      <c r="H621" s="31" t="s">
        <v>7659</v>
      </c>
    </row>
    <row r="622" spans="1:8" ht="15.75" x14ac:dyDescent="0.25">
      <c r="A622" s="1" t="s">
        <v>1750</v>
      </c>
      <c r="B622" s="1" t="s">
        <v>3003</v>
      </c>
      <c r="F622" s="30" t="s">
        <v>9473</v>
      </c>
      <c r="G622" s="7" t="s">
        <v>9572</v>
      </c>
      <c r="H622" s="31" t="s">
        <v>7660</v>
      </c>
    </row>
    <row r="623" spans="1:8" ht="15.75" x14ac:dyDescent="0.25">
      <c r="A623" s="1" t="s">
        <v>1749</v>
      </c>
      <c r="B623" s="1" t="s">
        <v>3004</v>
      </c>
      <c r="F623" s="30" t="s">
        <v>9081</v>
      </c>
      <c r="G623" s="7" t="s">
        <v>9573</v>
      </c>
      <c r="H623" s="31" t="s">
        <v>7661</v>
      </c>
    </row>
    <row r="624" spans="1:8" ht="15.75" x14ac:dyDescent="0.25">
      <c r="A624" s="1" t="s">
        <v>1748</v>
      </c>
      <c r="B624" s="1" t="s">
        <v>3005</v>
      </c>
      <c r="F624" s="30" t="s">
        <v>9080</v>
      </c>
      <c r="G624" s="7" t="s">
        <v>9574</v>
      </c>
      <c r="H624" s="31" t="s">
        <v>7662</v>
      </c>
    </row>
    <row r="625" spans="1:8" ht="15.75" x14ac:dyDescent="0.25">
      <c r="A625" s="1" t="s">
        <v>1747</v>
      </c>
      <c r="B625" s="1" t="s">
        <v>3006</v>
      </c>
      <c r="F625" s="30" t="s">
        <v>9081</v>
      </c>
      <c r="G625" s="7" t="s">
        <v>9575</v>
      </c>
      <c r="H625" s="31" t="s">
        <v>7663</v>
      </c>
    </row>
    <row r="626" spans="1:8" ht="15.75" x14ac:dyDescent="0.25">
      <c r="A626" s="1" t="s">
        <v>1746</v>
      </c>
      <c r="B626" s="1" t="s">
        <v>3007</v>
      </c>
      <c r="F626" s="30" t="s">
        <v>9081</v>
      </c>
      <c r="G626" s="7" t="s">
        <v>9576</v>
      </c>
      <c r="H626" s="31" t="s">
        <v>7664</v>
      </c>
    </row>
    <row r="627" spans="1:8" ht="15.75" x14ac:dyDescent="0.25">
      <c r="A627" s="1" t="s">
        <v>1745</v>
      </c>
      <c r="B627" s="1" t="s">
        <v>3008</v>
      </c>
      <c r="F627" s="30" t="s">
        <v>9081</v>
      </c>
      <c r="G627" s="7" t="s">
        <v>9577</v>
      </c>
      <c r="H627" s="31" t="s">
        <v>7665</v>
      </c>
    </row>
    <row r="628" spans="1:8" ht="15.75" x14ac:dyDescent="0.25">
      <c r="A628" s="1" t="s">
        <v>1744</v>
      </c>
      <c r="B628" s="1" t="s">
        <v>3009</v>
      </c>
      <c r="F628" s="30" t="s">
        <v>9081</v>
      </c>
      <c r="G628" s="7" t="s">
        <v>9578</v>
      </c>
      <c r="H628" s="31" t="s">
        <v>7666</v>
      </c>
    </row>
    <row r="629" spans="1:8" ht="15.75" x14ac:dyDescent="0.25">
      <c r="A629" s="1" t="s">
        <v>1743</v>
      </c>
      <c r="B629" s="1" t="s">
        <v>3010</v>
      </c>
      <c r="F629" s="30" t="s">
        <v>9473</v>
      </c>
      <c r="G629" s="7" t="s">
        <v>9579</v>
      </c>
      <c r="H629" s="31" t="s">
        <v>7667</v>
      </c>
    </row>
    <row r="630" spans="1:8" ht="15.75" x14ac:dyDescent="0.25">
      <c r="A630" s="1" t="s">
        <v>1742</v>
      </c>
      <c r="B630" s="1" t="s">
        <v>3011</v>
      </c>
      <c r="F630" s="30" t="s">
        <v>9081</v>
      </c>
      <c r="G630" s="7" t="s">
        <v>9580</v>
      </c>
      <c r="H630" s="31" t="s">
        <v>7668</v>
      </c>
    </row>
    <row r="631" spans="1:8" ht="15.75" x14ac:dyDescent="0.25">
      <c r="A631" s="1" t="s">
        <v>1741</v>
      </c>
      <c r="B631" s="1" t="s">
        <v>3012</v>
      </c>
      <c r="F631" s="30" t="s">
        <v>9080</v>
      </c>
      <c r="G631" s="7" t="s">
        <v>9581</v>
      </c>
      <c r="H631" s="31" t="s">
        <v>7339</v>
      </c>
    </row>
    <row r="632" spans="1:8" ht="15.75" x14ac:dyDescent="0.25">
      <c r="A632" s="1" t="s">
        <v>1740</v>
      </c>
      <c r="B632" s="1" t="s">
        <v>3013</v>
      </c>
      <c r="F632" s="30" t="s">
        <v>9473</v>
      </c>
      <c r="G632" s="7" t="s">
        <v>9582</v>
      </c>
      <c r="H632" s="31" t="s">
        <v>7669</v>
      </c>
    </row>
    <row r="633" spans="1:8" ht="15.75" x14ac:dyDescent="0.25">
      <c r="A633" s="1" t="s">
        <v>1739</v>
      </c>
      <c r="B633" s="1" t="s">
        <v>3014</v>
      </c>
      <c r="F633" s="30" t="s">
        <v>9081</v>
      </c>
      <c r="G633" s="7" t="s">
        <v>9269</v>
      </c>
      <c r="H633" s="31" t="s">
        <v>7670</v>
      </c>
    </row>
    <row r="634" spans="1:8" ht="15.75" x14ac:dyDescent="0.25">
      <c r="A634" s="1" t="s">
        <v>1738</v>
      </c>
      <c r="B634" s="1" t="s">
        <v>3015</v>
      </c>
      <c r="F634" s="30" t="s">
        <v>9081</v>
      </c>
      <c r="G634" s="7" t="s">
        <v>9418</v>
      </c>
      <c r="H634" s="31" t="s">
        <v>7671</v>
      </c>
    </row>
    <row r="635" spans="1:8" ht="15.75" x14ac:dyDescent="0.25">
      <c r="A635" s="1" t="s">
        <v>1737</v>
      </c>
      <c r="B635" s="1" t="s">
        <v>3016</v>
      </c>
      <c r="F635" s="30" t="s">
        <v>9473</v>
      </c>
      <c r="G635" s="7" t="s">
        <v>9583</v>
      </c>
      <c r="H635" s="31" t="s">
        <v>7672</v>
      </c>
    </row>
    <row r="636" spans="1:8" ht="15.75" x14ac:dyDescent="0.25">
      <c r="A636" s="1" t="s">
        <v>1736</v>
      </c>
      <c r="B636" s="1" t="s">
        <v>3017</v>
      </c>
      <c r="F636" s="30" t="s">
        <v>9081</v>
      </c>
      <c r="G636" s="7" t="s">
        <v>9584</v>
      </c>
      <c r="H636" s="31" t="s">
        <v>7394</v>
      </c>
    </row>
    <row r="637" spans="1:8" ht="15.75" x14ac:dyDescent="0.25">
      <c r="A637" s="1" t="s">
        <v>1735</v>
      </c>
      <c r="B637" s="1" t="s">
        <v>3018</v>
      </c>
      <c r="F637" s="30" t="s">
        <v>9473</v>
      </c>
      <c r="G637" s="7" t="s">
        <v>9585</v>
      </c>
      <c r="H637" s="31" t="s">
        <v>7673</v>
      </c>
    </row>
    <row r="638" spans="1:8" ht="15.75" x14ac:dyDescent="0.25">
      <c r="A638" s="1" t="s">
        <v>1734</v>
      </c>
      <c r="B638" s="1" t="s">
        <v>3019</v>
      </c>
      <c r="F638" s="30" t="s">
        <v>9080</v>
      </c>
      <c r="G638" s="7" t="s">
        <v>9289</v>
      </c>
      <c r="H638" s="31" t="s">
        <v>7674</v>
      </c>
    </row>
    <row r="639" spans="1:8" ht="15.75" x14ac:dyDescent="0.25">
      <c r="A639" s="1" t="s">
        <v>1733</v>
      </c>
      <c r="B639" s="1" t="s">
        <v>3020</v>
      </c>
      <c r="F639" s="30" t="s">
        <v>9081</v>
      </c>
      <c r="G639" s="7" t="s">
        <v>9183</v>
      </c>
      <c r="H639" s="31" t="s">
        <v>7675</v>
      </c>
    </row>
    <row r="640" spans="1:8" ht="15.75" x14ac:dyDescent="0.25">
      <c r="A640" s="1" t="s">
        <v>1732</v>
      </c>
      <c r="B640" s="1" t="s">
        <v>3021</v>
      </c>
      <c r="F640" s="30" t="s">
        <v>9080</v>
      </c>
      <c r="G640" s="7" t="s">
        <v>9586</v>
      </c>
      <c r="H640" s="31" t="s">
        <v>7676</v>
      </c>
    </row>
    <row r="641" spans="1:8" ht="15.75" x14ac:dyDescent="0.25">
      <c r="A641" s="1" t="s">
        <v>1731</v>
      </c>
      <c r="B641" s="1" t="s">
        <v>3022</v>
      </c>
      <c r="F641" s="30" t="s">
        <v>9473</v>
      </c>
      <c r="G641" s="7" t="s">
        <v>9587</v>
      </c>
      <c r="H641" s="31" t="s">
        <v>7078</v>
      </c>
    </row>
    <row r="642" spans="1:8" ht="15.75" x14ac:dyDescent="0.25">
      <c r="A642" s="1" t="s">
        <v>1730</v>
      </c>
      <c r="B642" s="1" t="s">
        <v>3023</v>
      </c>
      <c r="F642" s="30" t="s">
        <v>9081</v>
      </c>
      <c r="G642" s="7" t="s">
        <v>9588</v>
      </c>
      <c r="H642" s="31" t="s">
        <v>7677</v>
      </c>
    </row>
    <row r="643" spans="1:8" ht="15.75" x14ac:dyDescent="0.25">
      <c r="A643" s="1" t="s">
        <v>1729</v>
      </c>
      <c r="B643" s="1" t="s">
        <v>3024</v>
      </c>
      <c r="F643" s="30" t="s">
        <v>9080</v>
      </c>
      <c r="G643" s="7" t="s">
        <v>9589</v>
      </c>
      <c r="H643" s="31" t="s">
        <v>7138</v>
      </c>
    </row>
    <row r="644" spans="1:8" ht="15.75" x14ac:dyDescent="0.25">
      <c r="A644" s="1" t="s">
        <v>1728</v>
      </c>
      <c r="B644" s="1" t="s">
        <v>3025</v>
      </c>
      <c r="F644" s="30" t="s">
        <v>9081</v>
      </c>
      <c r="G644" s="7" t="s">
        <v>7644</v>
      </c>
      <c r="H644" s="31" t="s">
        <v>7678</v>
      </c>
    </row>
    <row r="645" spans="1:8" ht="15.75" x14ac:dyDescent="0.25">
      <c r="A645" s="1" t="s">
        <v>1727</v>
      </c>
      <c r="B645" s="1" t="s">
        <v>3026</v>
      </c>
      <c r="F645" s="30" t="s">
        <v>9081</v>
      </c>
      <c r="G645" s="7" t="s">
        <v>9590</v>
      </c>
      <c r="H645" s="31" t="s">
        <v>7679</v>
      </c>
    </row>
    <row r="646" spans="1:8" ht="15.75" x14ac:dyDescent="0.25">
      <c r="A646" s="1" t="s">
        <v>1726</v>
      </c>
      <c r="B646" s="1" t="s">
        <v>3027</v>
      </c>
      <c r="F646" s="30" t="s">
        <v>9080</v>
      </c>
      <c r="G646" s="7" t="s">
        <v>9406</v>
      </c>
      <c r="H646" s="31" t="s">
        <v>7680</v>
      </c>
    </row>
    <row r="647" spans="1:8" ht="15.75" x14ac:dyDescent="0.25">
      <c r="A647" s="1" t="s">
        <v>1725</v>
      </c>
      <c r="B647" s="1" t="s">
        <v>3028</v>
      </c>
      <c r="F647" s="30" t="s">
        <v>9080</v>
      </c>
      <c r="G647" s="7" t="s">
        <v>9591</v>
      </c>
      <c r="H647" s="31" t="s">
        <v>7681</v>
      </c>
    </row>
    <row r="648" spans="1:8" ht="15.75" x14ac:dyDescent="0.25">
      <c r="A648" s="1" t="s">
        <v>1724</v>
      </c>
      <c r="B648" s="1" t="s">
        <v>3029</v>
      </c>
      <c r="F648" s="30" t="s">
        <v>9080</v>
      </c>
      <c r="G648" s="7" t="s">
        <v>9592</v>
      </c>
      <c r="H648" s="31" t="s">
        <v>7682</v>
      </c>
    </row>
    <row r="649" spans="1:8" ht="15.75" x14ac:dyDescent="0.25">
      <c r="A649" s="1" t="s">
        <v>1723</v>
      </c>
      <c r="B649" s="1" t="s">
        <v>3030</v>
      </c>
      <c r="F649" s="30" t="s">
        <v>9081</v>
      </c>
      <c r="G649" s="7" t="s">
        <v>9593</v>
      </c>
      <c r="H649" s="31" t="s">
        <v>7683</v>
      </c>
    </row>
    <row r="650" spans="1:8" ht="15.75" x14ac:dyDescent="0.25">
      <c r="A650" s="1" t="s">
        <v>1722</v>
      </c>
      <c r="B650" s="1" t="s">
        <v>3031</v>
      </c>
      <c r="F650" s="30" t="s">
        <v>9081</v>
      </c>
      <c r="G650" s="7" t="s">
        <v>9407</v>
      </c>
      <c r="H650" s="31" t="s">
        <v>7684</v>
      </c>
    </row>
    <row r="651" spans="1:8" ht="15.75" x14ac:dyDescent="0.25">
      <c r="A651" s="1" t="s">
        <v>1721</v>
      </c>
      <c r="B651" s="1" t="s">
        <v>3032</v>
      </c>
      <c r="F651" s="30" t="s">
        <v>9080</v>
      </c>
      <c r="G651" s="7" t="s">
        <v>9594</v>
      </c>
      <c r="H651" s="31" t="s">
        <v>7685</v>
      </c>
    </row>
    <row r="652" spans="1:8" ht="15.75" x14ac:dyDescent="0.25">
      <c r="A652" s="1" t="s">
        <v>1720</v>
      </c>
      <c r="B652" s="1" t="s">
        <v>3033</v>
      </c>
      <c r="F652" s="30" t="s">
        <v>9081</v>
      </c>
      <c r="G652" s="7" t="s">
        <v>9091</v>
      </c>
      <c r="H652" s="31" t="s">
        <v>7686</v>
      </c>
    </row>
    <row r="653" spans="1:8" ht="15.75" x14ac:dyDescent="0.25">
      <c r="A653" s="1" t="s">
        <v>1719</v>
      </c>
      <c r="B653" s="1" t="s">
        <v>3034</v>
      </c>
      <c r="F653" s="30" t="s">
        <v>9080</v>
      </c>
      <c r="G653" s="7" t="s">
        <v>9595</v>
      </c>
      <c r="H653" s="31" t="s">
        <v>7687</v>
      </c>
    </row>
    <row r="654" spans="1:8" ht="15.75" x14ac:dyDescent="0.25">
      <c r="A654" s="1" t="s">
        <v>1718</v>
      </c>
      <c r="B654" s="1" t="s">
        <v>3035</v>
      </c>
      <c r="F654" s="30" t="s">
        <v>9081</v>
      </c>
      <c r="G654" s="7" t="s">
        <v>9596</v>
      </c>
      <c r="H654" s="31" t="s">
        <v>7688</v>
      </c>
    </row>
    <row r="655" spans="1:8" ht="15.75" x14ac:dyDescent="0.25">
      <c r="A655" s="1" t="s">
        <v>1717</v>
      </c>
      <c r="B655" s="1" t="s">
        <v>3036</v>
      </c>
      <c r="F655" s="30" t="s">
        <v>9081</v>
      </c>
      <c r="G655" s="7" t="s">
        <v>7915</v>
      </c>
      <c r="H655" s="31" t="s">
        <v>7689</v>
      </c>
    </row>
    <row r="656" spans="1:8" ht="15.75" x14ac:dyDescent="0.25">
      <c r="A656" s="1" t="s">
        <v>1716</v>
      </c>
      <c r="B656" s="1" t="s">
        <v>3037</v>
      </c>
      <c r="F656" s="30" t="s">
        <v>9081</v>
      </c>
      <c r="G656" s="7" t="s">
        <v>9597</v>
      </c>
      <c r="H656" s="31" t="s">
        <v>7690</v>
      </c>
    </row>
    <row r="657" spans="1:8" ht="15.75" x14ac:dyDescent="0.25">
      <c r="A657" s="1" t="s">
        <v>1715</v>
      </c>
      <c r="B657" s="1" t="s">
        <v>3038</v>
      </c>
      <c r="F657" s="30" t="s">
        <v>9081</v>
      </c>
      <c r="G657" s="7" t="s">
        <v>9598</v>
      </c>
      <c r="H657" s="31" t="s">
        <v>7691</v>
      </c>
    </row>
    <row r="658" spans="1:8" ht="15.75" x14ac:dyDescent="0.25">
      <c r="A658" s="1" t="s">
        <v>1714</v>
      </c>
      <c r="B658" s="1" t="s">
        <v>3039</v>
      </c>
      <c r="F658" s="30" t="s">
        <v>9080</v>
      </c>
      <c r="G658" s="7" t="s">
        <v>9599</v>
      </c>
      <c r="H658" s="31" t="s">
        <v>7692</v>
      </c>
    </row>
    <row r="659" spans="1:8" ht="15.75" x14ac:dyDescent="0.25">
      <c r="A659" s="1" t="s">
        <v>1713</v>
      </c>
      <c r="B659" s="1" t="s">
        <v>3040</v>
      </c>
      <c r="F659" s="30" t="s">
        <v>9080</v>
      </c>
      <c r="G659" s="7" t="s">
        <v>9600</v>
      </c>
      <c r="H659" s="31" t="s">
        <v>7693</v>
      </c>
    </row>
    <row r="660" spans="1:8" ht="15.75" x14ac:dyDescent="0.25">
      <c r="A660" s="1" t="s">
        <v>1712</v>
      </c>
      <c r="B660" s="1" t="s">
        <v>3041</v>
      </c>
      <c r="F660" s="30" t="s">
        <v>9080</v>
      </c>
      <c r="G660" s="7" t="s">
        <v>9601</v>
      </c>
      <c r="H660" s="31" t="s">
        <v>7694</v>
      </c>
    </row>
    <row r="661" spans="1:8" ht="15.75" x14ac:dyDescent="0.25">
      <c r="A661" s="1" t="s">
        <v>1711</v>
      </c>
      <c r="B661" s="1" t="s">
        <v>3042</v>
      </c>
      <c r="F661" s="30" t="s">
        <v>9080</v>
      </c>
      <c r="G661" s="7" t="s">
        <v>9602</v>
      </c>
      <c r="H661" s="31" t="s">
        <v>7695</v>
      </c>
    </row>
    <row r="662" spans="1:8" ht="15.75" x14ac:dyDescent="0.25">
      <c r="A662" s="1" t="s">
        <v>1710</v>
      </c>
      <c r="B662" s="1" t="s">
        <v>3043</v>
      </c>
      <c r="F662" s="30" t="s">
        <v>9081</v>
      </c>
      <c r="G662" s="7" t="s">
        <v>9603</v>
      </c>
      <c r="H662" s="31" t="s">
        <v>7696</v>
      </c>
    </row>
    <row r="663" spans="1:8" ht="15.75" x14ac:dyDescent="0.25">
      <c r="A663" s="1" t="s">
        <v>1709</v>
      </c>
      <c r="B663" s="1" t="s">
        <v>3044</v>
      </c>
      <c r="F663" s="30" t="s">
        <v>9081</v>
      </c>
      <c r="G663" s="7" t="s">
        <v>9604</v>
      </c>
      <c r="H663" s="31" t="s">
        <v>7697</v>
      </c>
    </row>
    <row r="664" spans="1:8" ht="15.75" x14ac:dyDescent="0.25">
      <c r="A664" s="1" t="s">
        <v>1708</v>
      </c>
      <c r="B664" s="1" t="s">
        <v>3045</v>
      </c>
      <c r="F664" s="30" t="s">
        <v>9081</v>
      </c>
      <c r="G664" s="7" t="s">
        <v>9605</v>
      </c>
      <c r="H664" s="31" t="s">
        <v>7698</v>
      </c>
    </row>
    <row r="665" spans="1:8" ht="15.75" x14ac:dyDescent="0.25">
      <c r="A665" s="1" t="s">
        <v>1707</v>
      </c>
      <c r="B665" s="1" t="s">
        <v>3046</v>
      </c>
      <c r="F665" s="30" t="s">
        <v>9080</v>
      </c>
      <c r="G665" s="7" t="s">
        <v>9606</v>
      </c>
      <c r="H665" s="31" t="s">
        <v>7699</v>
      </c>
    </row>
    <row r="666" spans="1:8" ht="15.75" x14ac:dyDescent="0.25">
      <c r="A666" s="1" t="s">
        <v>1706</v>
      </c>
      <c r="B666" s="1" t="s">
        <v>3047</v>
      </c>
      <c r="F666" s="30" t="s">
        <v>9080</v>
      </c>
      <c r="G666" s="7" t="s">
        <v>9607</v>
      </c>
      <c r="H666" s="31" t="s">
        <v>7700</v>
      </c>
    </row>
    <row r="667" spans="1:8" ht="15.75" x14ac:dyDescent="0.25">
      <c r="A667" s="1" t="s">
        <v>1705</v>
      </c>
      <c r="B667" s="1" t="s">
        <v>3048</v>
      </c>
      <c r="F667" s="30" t="s">
        <v>9081</v>
      </c>
      <c r="G667" s="7" t="s">
        <v>9608</v>
      </c>
      <c r="H667" s="31" t="s">
        <v>7701</v>
      </c>
    </row>
    <row r="668" spans="1:8" ht="15.75" x14ac:dyDescent="0.25">
      <c r="A668" s="1" t="s">
        <v>1704</v>
      </c>
      <c r="B668" s="1" t="s">
        <v>3049</v>
      </c>
      <c r="F668" s="30" t="s">
        <v>9473</v>
      </c>
      <c r="G668" s="7" t="s">
        <v>9609</v>
      </c>
      <c r="H668" s="31" t="s">
        <v>7702</v>
      </c>
    </row>
    <row r="669" spans="1:8" ht="15.75" x14ac:dyDescent="0.25">
      <c r="A669" s="1" t="s">
        <v>1703</v>
      </c>
      <c r="B669" s="1" t="s">
        <v>3050</v>
      </c>
      <c r="F669" s="30" t="s">
        <v>9473</v>
      </c>
      <c r="G669" s="7" t="s">
        <v>9610</v>
      </c>
      <c r="H669" s="31" t="s">
        <v>7703</v>
      </c>
    </row>
    <row r="670" spans="1:8" ht="15.75" x14ac:dyDescent="0.25">
      <c r="A670" s="1" t="s">
        <v>1702</v>
      </c>
      <c r="B670" s="1" t="s">
        <v>3051</v>
      </c>
      <c r="F670" s="30" t="s">
        <v>9081</v>
      </c>
      <c r="G670" s="7" t="s">
        <v>9238</v>
      </c>
      <c r="H670" s="31" t="s">
        <v>7704</v>
      </c>
    </row>
    <row r="671" spans="1:8" ht="15.75" x14ac:dyDescent="0.25">
      <c r="A671" s="1" t="s">
        <v>1701</v>
      </c>
      <c r="B671" s="1" t="s">
        <v>3052</v>
      </c>
      <c r="F671" s="30" t="s">
        <v>9473</v>
      </c>
      <c r="G671" s="7" t="s">
        <v>9611</v>
      </c>
      <c r="H671" s="31" t="s">
        <v>7426</v>
      </c>
    </row>
    <row r="672" spans="1:8" ht="15.75" x14ac:dyDescent="0.25">
      <c r="A672" s="1" t="s">
        <v>1700</v>
      </c>
      <c r="B672" s="1" t="s">
        <v>3053</v>
      </c>
      <c r="F672" s="30" t="s">
        <v>9081</v>
      </c>
      <c r="G672" s="7" t="s">
        <v>9612</v>
      </c>
      <c r="H672" s="31" t="s">
        <v>7705</v>
      </c>
    </row>
    <row r="673" spans="1:8" ht="15.75" x14ac:dyDescent="0.25">
      <c r="A673" s="1" t="s">
        <v>1699</v>
      </c>
      <c r="B673" s="1" t="s">
        <v>3054</v>
      </c>
      <c r="F673" s="30" t="s">
        <v>9080</v>
      </c>
      <c r="G673" s="7" t="s">
        <v>9613</v>
      </c>
      <c r="H673" s="31" t="s">
        <v>7706</v>
      </c>
    </row>
    <row r="674" spans="1:8" ht="15.75" x14ac:dyDescent="0.25">
      <c r="A674" s="1" t="s">
        <v>1698</v>
      </c>
      <c r="B674" s="1" t="s">
        <v>3055</v>
      </c>
      <c r="F674" s="30" t="s">
        <v>9080</v>
      </c>
      <c r="G674" s="7" t="s">
        <v>9614</v>
      </c>
      <c r="H674" s="31" t="s">
        <v>7707</v>
      </c>
    </row>
    <row r="675" spans="1:8" ht="15.75" x14ac:dyDescent="0.25">
      <c r="A675" s="1" t="s">
        <v>1697</v>
      </c>
      <c r="B675" s="1" t="s">
        <v>3056</v>
      </c>
      <c r="F675" s="30" t="s">
        <v>9080</v>
      </c>
      <c r="G675" s="7" t="s">
        <v>9615</v>
      </c>
      <c r="H675" s="31" t="s">
        <v>7708</v>
      </c>
    </row>
    <row r="676" spans="1:8" ht="15.75" x14ac:dyDescent="0.25">
      <c r="A676" s="1" t="s">
        <v>1696</v>
      </c>
      <c r="B676" s="1" t="s">
        <v>3057</v>
      </c>
      <c r="F676" s="30" t="s">
        <v>9080</v>
      </c>
      <c r="G676" s="7" t="s">
        <v>9616</v>
      </c>
      <c r="H676" s="31" t="s">
        <v>7709</v>
      </c>
    </row>
    <row r="677" spans="1:8" ht="15.75" x14ac:dyDescent="0.25">
      <c r="A677" s="1" t="s">
        <v>1695</v>
      </c>
      <c r="B677" s="1" t="s">
        <v>3058</v>
      </c>
      <c r="F677" s="30" t="s">
        <v>9080</v>
      </c>
      <c r="G677" s="7" t="s">
        <v>9617</v>
      </c>
      <c r="H677" s="31" t="s">
        <v>7710</v>
      </c>
    </row>
    <row r="678" spans="1:8" ht="15.75" x14ac:dyDescent="0.25">
      <c r="A678" s="1" t="s">
        <v>1694</v>
      </c>
      <c r="B678" s="1" t="s">
        <v>3059</v>
      </c>
      <c r="F678" s="30" t="s">
        <v>9473</v>
      </c>
      <c r="G678" s="7" t="s">
        <v>9618</v>
      </c>
      <c r="H678" s="31" t="s">
        <v>7711</v>
      </c>
    </row>
    <row r="679" spans="1:8" ht="15.75" x14ac:dyDescent="0.25">
      <c r="A679" s="1" t="s">
        <v>1693</v>
      </c>
      <c r="B679" s="1" t="s">
        <v>3060</v>
      </c>
      <c r="F679" s="30" t="s">
        <v>9080</v>
      </c>
      <c r="G679" s="7" t="s">
        <v>9619</v>
      </c>
      <c r="H679" s="31" t="s">
        <v>7712</v>
      </c>
    </row>
    <row r="680" spans="1:8" ht="15.75" x14ac:dyDescent="0.25">
      <c r="A680" s="1" t="s">
        <v>1692</v>
      </c>
      <c r="B680" s="1" t="s">
        <v>3061</v>
      </c>
      <c r="F680" s="30" t="s">
        <v>9081</v>
      </c>
      <c r="G680" s="7" t="s">
        <v>9620</v>
      </c>
      <c r="H680" s="31" t="s">
        <v>7713</v>
      </c>
    </row>
    <row r="681" spans="1:8" ht="15.75" x14ac:dyDescent="0.25">
      <c r="A681" s="1" t="s">
        <v>1691</v>
      </c>
      <c r="B681" s="1" t="s">
        <v>3062</v>
      </c>
      <c r="F681" s="30" t="s">
        <v>9081</v>
      </c>
      <c r="G681" s="7" t="s">
        <v>9405</v>
      </c>
      <c r="H681" s="31" t="s">
        <v>7714</v>
      </c>
    </row>
    <row r="682" spans="1:8" ht="15.75" x14ac:dyDescent="0.25">
      <c r="A682" s="1" t="s">
        <v>1690</v>
      </c>
      <c r="B682" s="1" t="s">
        <v>3063</v>
      </c>
      <c r="F682" s="30" t="s">
        <v>9080</v>
      </c>
      <c r="G682" s="7" t="s">
        <v>9621</v>
      </c>
      <c r="H682" s="31" t="s">
        <v>7715</v>
      </c>
    </row>
    <row r="683" spans="1:8" ht="15.75" x14ac:dyDescent="0.25">
      <c r="A683" s="1" t="s">
        <v>1689</v>
      </c>
      <c r="B683" s="1" t="s">
        <v>3064</v>
      </c>
      <c r="F683" s="30" t="s">
        <v>9473</v>
      </c>
      <c r="G683" s="7" t="s">
        <v>9622</v>
      </c>
      <c r="H683" s="31" t="s">
        <v>7716</v>
      </c>
    </row>
    <row r="684" spans="1:8" ht="15.75" x14ac:dyDescent="0.25">
      <c r="A684" s="1" t="s">
        <v>1688</v>
      </c>
      <c r="B684" s="1" t="s">
        <v>3065</v>
      </c>
      <c r="F684" s="30" t="s">
        <v>9080</v>
      </c>
      <c r="G684" s="7" t="s">
        <v>9162</v>
      </c>
      <c r="H684" s="31" t="s">
        <v>7717</v>
      </c>
    </row>
    <row r="685" spans="1:8" ht="15.75" x14ac:dyDescent="0.25">
      <c r="A685" s="1" t="s">
        <v>1687</v>
      </c>
      <c r="B685" s="1" t="s">
        <v>3066</v>
      </c>
      <c r="F685" s="30" t="s">
        <v>9080</v>
      </c>
      <c r="G685" s="7" t="s">
        <v>9623</v>
      </c>
      <c r="H685" s="31" t="s">
        <v>7718</v>
      </c>
    </row>
    <row r="686" spans="1:8" ht="15.75" x14ac:dyDescent="0.25">
      <c r="A686" s="1" t="s">
        <v>1686</v>
      </c>
      <c r="B686" s="1" t="s">
        <v>3067</v>
      </c>
      <c r="F686" s="30" t="s">
        <v>9081</v>
      </c>
      <c r="G686" s="7" t="s">
        <v>9624</v>
      </c>
      <c r="H686" s="31" t="s">
        <v>7719</v>
      </c>
    </row>
    <row r="687" spans="1:8" ht="15.75" x14ac:dyDescent="0.25">
      <c r="A687" s="1" t="s">
        <v>1685</v>
      </c>
      <c r="B687" s="1" t="s">
        <v>3068</v>
      </c>
      <c r="F687" s="30" t="s">
        <v>9081</v>
      </c>
      <c r="G687" s="7" t="s">
        <v>9625</v>
      </c>
      <c r="H687" s="31" t="s">
        <v>7720</v>
      </c>
    </row>
    <row r="688" spans="1:8" ht="15.75" x14ac:dyDescent="0.25">
      <c r="A688" s="1" t="s">
        <v>1684</v>
      </c>
      <c r="B688" s="1" t="s">
        <v>3069</v>
      </c>
      <c r="F688" s="30" t="s">
        <v>9080</v>
      </c>
      <c r="G688" s="7" t="s">
        <v>9626</v>
      </c>
      <c r="H688" s="31" t="s">
        <v>7721</v>
      </c>
    </row>
    <row r="689" spans="1:8" ht="15.75" x14ac:dyDescent="0.25">
      <c r="A689" s="1" t="s">
        <v>1683</v>
      </c>
      <c r="B689" s="1" t="s">
        <v>3070</v>
      </c>
      <c r="F689" s="30" t="s">
        <v>9080</v>
      </c>
      <c r="G689" s="7" t="s">
        <v>9627</v>
      </c>
      <c r="H689" s="31" t="s">
        <v>7722</v>
      </c>
    </row>
    <row r="690" spans="1:8" ht="15.75" x14ac:dyDescent="0.25">
      <c r="A690" s="1" t="s">
        <v>1682</v>
      </c>
      <c r="B690" s="1" t="s">
        <v>3071</v>
      </c>
      <c r="F690" s="30" t="s">
        <v>9080</v>
      </c>
      <c r="G690" s="7" t="s">
        <v>9628</v>
      </c>
      <c r="H690" s="31" t="s">
        <v>7723</v>
      </c>
    </row>
    <row r="691" spans="1:8" ht="15.75" x14ac:dyDescent="0.25">
      <c r="A691" s="1" t="s">
        <v>1681</v>
      </c>
      <c r="B691" s="1" t="s">
        <v>3072</v>
      </c>
      <c r="F691" s="30" t="s">
        <v>9080</v>
      </c>
      <c r="G691" s="7" t="s">
        <v>9629</v>
      </c>
      <c r="H691" s="31" t="s">
        <v>7724</v>
      </c>
    </row>
    <row r="692" spans="1:8" ht="15.75" x14ac:dyDescent="0.25">
      <c r="A692" s="1" t="s">
        <v>1680</v>
      </c>
      <c r="B692" s="1" t="s">
        <v>3073</v>
      </c>
      <c r="F692" s="30" t="s">
        <v>9080</v>
      </c>
      <c r="G692" s="7" t="s">
        <v>9630</v>
      </c>
      <c r="H692" s="31" t="s">
        <v>7725</v>
      </c>
    </row>
    <row r="693" spans="1:8" ht="15.75" x14ac:dyDescent="0.25">
      <c r="A693" s="1" t="s">
        <v>1679</v>
      </c>
      <c r="B693" s="1" t="s">
        <v>3074</v>
      </c>
      <c r="F693" s="30" t="s">
        <v>9081</v>
      </c>
      <c r="G693" s="7" t="s">
        <v>9631</v>
      </c>
      <c r="H693" s="31" t="s">
        <v>7726</v>
      </c>
    </row>
    <row r="694" spans="1:8" ht="15.75" x14ac:dyDescent="0.25">
      <c r="A694" s="1" t="s">
        <v>1678</v>
      </c>
      <c r="B694" s="1" t="s">
        <v>3075</v>
      </c>
      <c r="F694" s="30" t="s">
        <v>9473</v>
      </c>
      <c r="G694" s="7" t="s">
        <v>9632</v>
      </c>
      <c r="H694" s="31" t="s">
        <v>7727</v>
      </c>
    </row>
    <row r="695" spans="1:8" ht="15.75" x14ac:dyDescent="0.25">
      <c r="A695" s="1" t="s">
        <v>1677</v>
      </c>
      <c r="B695" s="1" t="s">
        <v>3076</v>
      </c>
      <c r="F695" s="30" t="s">
        <v>9080</v>
      </c>
      <c r="G695" s="7" t="s">
        <v>9633</v>
      </c>
      <c r="H695" s="31" t="s">
        <v>7728</v>
      </c>
    </row>
    <row r="696" spans="1:8" ht="15.75" x14ac:dyDescent="0.25">
      <c r="A696" s="1" t="s">
        <v>1676</v>
      </c>
      <c r="B696" s="1" t="s">
        <v>3077</v>
      </c>
      <c r="F696" s="30" t="s">
        <v>9081</v>
      </c>
      <c r="G696" s="7" t="s">
        <v>8723</v>
      </c>
      <c r="H696" s="31" t="s">
        <v>7729</v>
      </c>
    </row>
    <row r="697" spans="1:8" ht="15.75" x14ac:dyDescent="0.25">
      <c r="A697" s="1" t="s">
        <v>1675</v>
      </c>
      <c r="B697" s="1" t="s">
        <v>3078</v>
      </c>
      <c r="F697" s="30" t="s">
        <v>9081</v>
      </c>
      <c r="G697" s="7" t="s">
        <v>9634</v>
      </c>
      <c r="H697" s="31" t="s">
        <v>7730</v>
      </c>
    </row>
    <row r="698" spans="1:8" ht="15.75" x14ac:dyDescent="0.25">
      <c r="A698" s="1" t="s">
        <v>1674</v>
      </c>
      <c r="B698" s="1" t="s">
        <v>3079</v>
      </c>
      <c r="F698" s="30" t="s">
        <v>9081</v>
      </c>
      <c r="G698" s="7" t="s">
        <v>9635</v>
      </c>
      <c r="H698" s="31" t="s">
        <v>7731</v>
      </c>
    </row>
    <row r="699" spans="1:8" ht="15.75" x14ac:dyDescent="0.25">
      <c r="A699" s="1" t="s">
        <v>1673</v>
      </c>
      <c r="B699" s="1" t="s">
        <v>3080</v>
      </c>
      <c r="F699" s="30" t="s">
        <v>9080</v>
      </c>
      <c r="G699" s="7" t="s">
        <v>9151</v>
      </c>
      <c r="H699" s="31" t="s">
        <v>7732</v>
      </c>
    </row>
    <row r="700" spans="1:8" ht="15.75" x14ac:dyDescent="0.25">
      <c r="A700" s="1" t="s">
        <v>1672</v>
      </c>
      <c r="B700" s="1" t="s">
        <v>3081</v>
      </c>
      <c r="F700" s="30" t="s">
        <v>9080</v>
      </c>
      <c r="G700" s="7" t="s">
        <v>9636</v>
      </c>
      <c r="H700" s="31" t="s">
        <v>7733</v>
      </c>
    </row>
    <row r="701" spans="1:8" ht="15.75" x14ac:dyDescent="0.25">
      <c r="A701" s="1" t="s">
        <v>1671</v>
      </c>
      <c r="B701" s="1" t="s">
        <v>3082</v>
      </c>
      <c r="F701" s="30" t="s">
        <v>9081</v>
      </c>
      <c r="G701" s="7" t="s">
        <v>9637</v>
      </c>
      <c r="H701" s="31" t="s">
        <v>7734</v>
      </c>
    </row>
    <row r="702" spans="1:8" ht="15.75" x14ac:dyDescent="0.25">
      <c r="A702" s="1" t="s">
        <v>1670</v>
      </c>
      <c r="B702" s="1" t="s">
        <v>3083</v>
      </c>
      <c r="F702" s="30" t="s">
        <v>9473</v>
      </c>
      <c r="G702" s="7" t="s">
        <v>9638</v>
      </c>
      <c r="H702" s="31" t="s">
        <v>7735</v>
      </c>
    </row>
    <row r="703" spans="1:8" ht="15.75" x14ac:dyDescent="0.25">
      <c r="A703" s="1" t="s">
        <v>1669</v>
      </c>
      <c r="B703" s="1" t="s">
        <v>3084</v>
      </c>
      <c r="F703" s="30" t="s">
        <v>9081</v>
      </c>
      <c r="G703" s="7" t="s">
        <v>9639</v>
      </c>
      <c r="H703" s="31" t="s">
        <v>7736</v>
      </c>
    </row>
    <row r="704" spans="1:8" ht="15.75" x14ac:dyDescent="0.25">
      <c r="A704" s="1" t="s">
        <v>1668</v>
      </c>
      <c r="B704" s="1" t="s">
        <v>3085</v>
      </c>
      <c r="F704" s="30" t="s">
        <v>9081</v>
      </c>
      <c r="G704" s="7" t="s">
        <v>9640</v>
      </c>
      <c r="H704" s="31" t="s">
        <v>7737</v>
      </c>
    </row>
    <row r="705" spans="1:8" ht="15.75" x14ac:dyDescent="0.25">
      <c r="A705" s="1" t="s">
        <v>1667</v>
      </c>
      <c r="B705" s="1" t="s">
        <v>3086</v>
      </c>
      <c r="F705" s="30" t="s">
        <v>9080</v>
      </c>
      <c r="G705" s="7" t="s">
        <v>9147</v>
      </c>
      <c r="H705" s="31" t="s">
        <v>7738</v>
      </c>
    </row>
    <row r="706" spans="1:8" ht="15.75" x14ac:dyDescent="0.25">
      <c r="A706" s="1" t="s">
        <v>1666</v>
      </c>
      <c r="B706" s="1" t="s">
        <v>3087</v>
      </c>
      <c r="F706" s="30" t="s">
        <v>9080</v>
      </c>
      <c r="G706" s="7" t="s">
        <v>9641</v>
      </c>
      <c r="H706" s="31" t="s">
        <v>7739</v>
      </c>
    </row>
    <row r="707" spans="1:8" ht="15.75" x14ac:dyDescent="0.25">
      <c r="A707" s="1" t="s">
        <v>1665</v>
      </c>
      <c r="B707" s="1" t="s">
        <v>3088</v>
      </c>
      <c r="F707" s="30" t="s">
        <v>9081</v>
      </c>
      <c r="G707" s="7" t="s">
        <v>9642</v>
      </c>
      <c r="H707" s="31" t="s">
        <v>7740</v>
      </c>
    </row>
    <row r="708" spans="1:8" ht="15.75" x14ac:dyDescent="0.25">
      <c r="A708" s="1" t="s">
        <v>1664</v>
      </c>
      <c r="B708" s="1" t="s">
        <v>3089</v>
      </c>
      <c r="F708" s="30" t="s">
        <v>9080</v>
      </c>
      <c r="G708" s="7" t="s">
        <v>9427</v>
      </c>
      <c r="H708" s="31" t="s">
        <v>7741</v>
      </c>
    </row>
    <row r="709" spans="1:8" ht="15.75" x14ac:dyDescent="0.25">
      <c r="A709" s="1" t="s">
        <v>1663</v>
      </c>
      <c r="B709" s="1" t="s">
        <v>3090</v>
      </c>
      <c r="F709" s="30" t="s">
        <v>9473</v>
      </c>
      <c r="G709" s="7" t="s">
        <v>9525</v>
      </c>
      <c r="H709" s="31" t="s">
        <v>7531</v>
      </c>
    </row>
    <row r="710" spans="1:8" ht="15.75" x14ac:dyDescent="0.25">
      <c r="A710" s="1" t="s">
        <v>1662</v>
      </c>
      <c r="B710" s="1" t="s">
        <v>3091</v>
      </c>
      <c r="F710" s="30" t="s">
        <v>9473</v>
      </c>
      <c r="G710" s="7" t="s">
        <v>9643</v>
      </c>
      <c r="H710" s="31" t="s">
        <v>7742</v>
      </c>
    </row>
    <row r="711" spans="1:8" ht="15.75" x14ac:dyDescent="0.25">
      <c r="A711" s="1" t="s">
        <v>1661</v>
      </c>
      <c r="B711" s="1" t="s">
        <v>3092</v>
      </c>
      <c r="F711" s="30" t="s">
        <v>9080</v>
      </c>
      <c r="G711" s="7" t="s">
        <v>9644</v>
      </c>
      <c r="H711" s="31" t="s">
        <v>7743</v>
      </c>
    </row>
    <row r="712" spans="1:8" ht="15.75" x14ac:dyDescent="0.25">
      <c r="A712" s="1" t="s">
        <v>1660</v>
      </c>
      <c r="B712" s="1" t="s">
        <v>3093</v>
      </c>
      <c r="F712" s="30" t="s">
        <v>9080</v>
      </c>
      <c r="G712" s="7" t="s">
        <v>9645</v>
      </c>
      <c r="H712" s="31" t="s">
        <v>7744</v>
      </c>
    </row>
    <row r="713" spans="1:8" ht="15.75" x14ac:dyDescent="0.25">
      <c r="A713" s="1" t="s">
        <v>1659</v>
      </c>
      <c r="B713" s="1" t="s">
        <v>3094</v>
      </c>
      <c r="F713" s="30" t="s">
        <v>9080</v>
      </c>
      <c r="G713" s="7" t="s">
        <v>9646</v>
      </c>
      <c r="H713" s="31" t="s">
        <v>7745</v>
      </c>
    </row>
    <row r="714" spans="1:8" ht="15.75" x14ac:dyDescent="0.25">
      <c r="A714" s="1" t="s">
        <v>1658</v>
      </c>
      <c r="B714" s="1" t="s">
        <v>3095</v>
      </c>
      <c r="F714" s="30" t="s">
        <v>9081</v>
      </c>
      <c r="G714" s="7" t="s">
        <v>9647</v>
      </c>
      <c r="H714" s="31" t="s">
        <v>7746</v>
      </c>
    </row>
    <row r="715" spans="1:8" ht="15.75" x14ac:dyDescent="0.25">
      <c r="A715" s="1" t="s">
        <v>1657</v>
      </c>
      <c r="B715" s="1" t="s">
        <v>3096</v>
      </c>
      <c r="F715" s="30" t="s">
        <v>9473</v>
      </c>
      <c r="G715" s="7" t="s">
        <v>9648</v>
      </c>
      <c r="H715" s="31" t="s">
        <v>7747</v>
      </c>
    </row>
    <row r="716" spans="1:8" ht="15.75" x14ac:dyDescent="0.25">
      <c r="A716" s="1" t="s">
        <v>1656</v>
      </c>
      <c r="B716" s="1" t="s">
        <v>3097</v>
      </c>
      <c r="F716" s="30" t="s">
        <v>9473</v>
      </c>
      <c r="G716" s="7" t="s">
        <v>9649</v>
      </c>
      <c r="H716" s="31" t="s">
        <v>7138</v>
      </c>
    </row>
    <row r="717" spans="1:8" ht="15.75" x14ac:dyDescent="0.25">
      <c r="A717" s="1" t="s">
        <v>1655</v>
      </c>
      <c r="B717" s="1" t="s">
        <v>3098</v>
      </c>
      <c r="F717" s="30" t="s">
        <v>9080</v>
      </c>
      <c r="G717" s="7" t="s">
        <v>9650</v>
      </c>
      <c r="H717" s="31" t="s">
        <v>7748</v>
      </c>
    </row>
    <row r="718" spans="1:8" ht="15.75" x14ac:dyDescent="0.25">
      <c r="A718" s="1" t="s">
        <v>1654</v>
      </c>
      <c r="B718" s="1" t="s">
        <v>3099</v>
      </c>
      <c r="F718" s="30" t="s">
        <v>9080</v>
      </c>
      <c r="G718" s="7" t="s">
        <v>9651</v>
      </c>
      <c r="H718" s="31" t="s">
        <v>7749</v>
      </c>
    </row>
    <row r="719" spans="1:8" ht="15.75" x14ac:dyDescent="0.25">
      <c r="A719" s="1" t="s">
        <v>1653</v>
      </c>
      <c r="B719" s="1" t="s">
        <v>3100</v>
      </c>
      <c r="F719" s="30" t="s">
        <v>9081</v>
      </c>
      <c r="G719" s="7" t="s">
        <v>9652</v>
      </c>
      <c r="H719" s="31" t="s">
        <v>7750</v>
      </c>
    </row>
    <row r="720" spans="1:8" ht="15.75" x14ac:dyDescent="0.25">
      <c r="A720" s="1" t="s">
        <v>1652</v>
      </c>
      <c r="B720" s="1" t="s">
        <v>3101</v>
      </c>
      <c r="F720" s="30" t="s">
        <v>9081</v>
      </c>
      <c r="G720" s="7" t="s">
        <v>9653</v>
      </c>
      <c r="H720" s="31" t="s">
        <v>7751</v>
      </c>
    </row>
    <row r="721" spans="1:8" ht="15.75" x14ac:dyDescent="0.25">
      <c r="A721" s="1" t="s">
        <v>1651</v>
      </c>
      <c r="B721" s="1" t="s">
        <v>3102</v>
      </c>
      <c r="F721" s="30" t="s">
        <v>9081</v>
      </c>
      <c r="G721" s="7" t="s">
        <v>9654</v>
      </c>
      <c r="H721" s="31" t="s">
        <v>7752</v>
      </c>
    </row>
    <row r="722" spans="1:8" ht="15.75" x14ac:dyDescent="0.25">
      <c r="A722" s="1" t="s">
        <v>1650</v>
      </c>
      <c r="B722" s="1" t="s">
        <v>3103</v>
      </c>
      <c r="F722" s="30" t="s">
        <v>9080</v>
      </c>
      <c r="G722" s="7" t="s">
        <v>9108</v>
      </c>
      <c r="H722" s="31" t="s">
        <v>7753</v>
      </c>
    </row>
    <row r="723" spans="1:8" ht="15.75" x14ac:dyDescent="0.25">
      <c r="A723" s="1" t="s">
        <v>1649</v>
      </c>
      <c r="B723" s="1" t="s">
        <v>3104</v>
      </c>
      <c r="F723" s="30" t="s">
        <v>9080</v>
      </c>
      <c r="G723" s="7" t="s">
        <v>9416</v>
      </c>
      <c r="H723" s="31" t="s">
        <v>7754</v>
      </c>
    </row>
    <row r="724" spans="1:8" ht="15.75" x14ac:dyDescent="0.25">
      <c r="A724" s="1" t="s">
        <v>1648</v>
      </c>
      <c r="B724" s="1" t="s">
        <v>3105</v>
      </c>
      <c r="F724" s="30" t="s">
        <v>9080</v>
      </c>
      <c r="G724" s="7" t="s">
        <v>9655</v>
      </c>
      <c r="H724" s="31" t="s">
        <v>7755</v>
      </c>
    </row>
    <row r="725" spans="1:8" ht="15.75" x14ac:dyDescent="0.25">
      <c r="A725" s="1" t="s">
        <v>1647</v>
      </c>
      <c r="B725" s="1" t="s">
        <v>3106</v>
      </c>
      <c r="F725" s="30" t="s">
        <v>9473</v>
      </c>
      <c r="G725" s="7" t="s">
        <v>9656</v>
      </c>
      <c r="H725" s="31" t="s">
        <v>7756</v>
      </c>
    </row>
    <row r="726" spans="1:8" ht="15.75" x14ac:dyDescent="0.25">
      <c r="A726" s="1" t="s">
        <v>1646</v>
      </c>
      <c r="B726" s="1" t="s">
        <v>3107</v>
      </c>
      <c r="F726" s="30" t="s">
        <v>9081</v>
      </c>
      <c r="G726" s="7" t="s">
        <v>9657</v>
      </c>
      <c r="H726" s="31" t="s">
        <v>7757</v>
      </c>
    </row>
    <row r="727" spans="1:8" ht="15.75" x14ac:dyDescent="0.25">
      <c r="A727" s="1" t="s">
        <v>1645</v>
      </c>
      <c r="B727" s="1" t="s">
        <v>3108</v>
      </c>
      <c r="F727" s="30" t="s">
        <v>9081</v>
      </c>
      <c r="G727" s="7" t="s">
        <v>9310</v>
      </c>
      <c r="H727" s="31" t="s">
        <v>7162</v>
      </c>
    </row>
    <row r="728" spans="1:8" ht="15.75" x14ac:dyDescent="0.25">
      <c r="A728" s="1" t="s">
        <v>1644</v>
      </c>
      <c r="B728" s="1" t="s">
        <v>3109</v>
      </c>
      <c r="F728" s="30" t="s">
        <v>9081</v>
      </c>
      <c r="G728" s="7" t="s">
        <v>9099</v>
      </c>
      <c r="H728" s="31" t="s">
        <v>7758</v>
      </c>
    </row>
    <row r="729" spans="1:8" ht="15.75" x14ac:dyDescent="0.25">
      <c r="A729" s="1" t="s">
        <v>1643</v>
      </c>
      <c r="B729" s="1" t="s">
        <v>3110</v>
      </c>
      <c r="F729" s="30" t="s">
        <v>9081</v>
      </c>
      <c r="G729" s="7" t="s">
        <v>9658</v>
      </c>
      <c r="H729" s="31" t="s">
        <v>7759</v>
      </c>
    </row>
    <row r="730" spans="1:8" ht="15.75" x14ac:dyDescent="0.25">
      <c r="A730" s="1" t="s">
        <v>1642</v>
      </c>
      <c r="B730" s="1" t="s">
        <v>3111</v>
      </c>
      <c r="F730" s="30" t="s">
        <v>9081</v>
      </c>
      <c r="G730" s="7" t="s">
        <v>9659</v>
      </c>
      <c r="H730" s="31" t="s">
        <v>7751</v>
      </c>
    </row>
    <row r="731" spans="1:8" ht="15.75" x14ac:dyDescent="0.25">
      <c r="A731" s="1" t="s">
        <v>1641</v>
      </c>
      <c r="B731" s="1" t="s">
        <v>3112</v>
      </c>
      <c r="F731" s="30" t="s">
        <v>9080</v>
      </c>
      <c r="G731" s="7" t="s">
        <v>9660</v>
      </c>
      <c r="H731" s="31" t="s">
        <v>7760</v>
      </c>
    </row>
    <row r="732" spans="1:8" ht="15.75" x14ac:dyDescent="0.25">
      <c r="A732" s="1" t="s">
        <v>1640</v>
      </c>
      <c r="B732" s="1" t="s">
        <v>3113</v>
      </c>
      <c r="F732" s="30" t="s">
        <v>9080</v>
      </c>
      <c r="G732" s="7" t="s">
        <v>9233</v>
      </c>
      <c r="H732" s="31" t="s">
        <v>7761</v>
      </c>
    </row>
    <row r="733" spans="1:8" ht="15.75" x14ac:dyDescent="0.25">
      <c r="A733" s="1" t="s">
        <v>1639</v>
      </c>
      <c r="B733" s="1" t="s">
        <v>3114</v>
      </c>
      <c r="F733" s="30" t="s">
        <v>9081</v>
      </c>
      <c r="G733" s="7" t="s">
        <v>9661</v>
      </c>
      <c r="H733" s="31" t="s">
        <v>7762</v>
      </c>
    </row>
    <row r="734" spans="1:8" ht="15.75" x14ac:dyDescent="0.25">
      <c r="A734" s="1" t="s">
        <v>1638</v>
      </c>
      <c r="B734" s="1" t="s">
        <v>3115</v>
      </c>
      <c r="F734" s="30" t="s">
        <v>9080</v>
      </c>
      <c r="G734" s="7" t="s">
        <v>9662</v>
      </c>
      <c r="H734" s="31" t="s">
        <v>7763</v>
      </c>
    </row>
    <row r="735" spans="1:8" ht="15.75" x14ac:dyDescent="0.25">
      <c r="A735" s="1" t="s">
        <v>1637</v>
      </c>
      <c r="B735" s="1" t="s">
        <v>3116</v>
      </c>
      <c r="F735" s="30" t="s">
        <v>9080</v>
      </c>
      <c r="G735" s="7" t="s">
        <v>9663</v>
      </c>
      <c r="H735" s="31" t="s">
        <v>7141</v>
      </c>
    </row>
    <row r="736" spans="1:8" ht="15.75" x14ac:dyDescent="0.25">
      <c r="A736" s="1" t="s">
        <v>1636</v>
      </c>
      <c r="B736" s="1" t="s">
        <v>3117</v>
      </c>
      <c r="F736" s="30" t="s">
        <v>9080</v>
      </c>
      <c r="G736" s="7" t="s">
        <v>9664</v>
      </c>
      <c r="H736" s="31" t="s">
        <v>7764</v>
      </c>
    </row>
    <row r="737" spans="1:8" ht="15.75" x14ac:dyDescent="0.25">
      <c r="A737" s="1" t="s">
        <v>1635</v>
      </c>
      <c r="B737" s="1" t="s">
        <v>3118</v>
      </c>
      <c r="F737" s="30" t="s">
        <v>9080</v>
      </c>
      <c r="G737" s="7" t="s">
        <v>9665</v>
      </c>
      <c r="H737" s="31" t="s">
        <v>7765</v>
      </c>
    </row>
    <row r="738" spans="1:8" ht="15.75" x14ac:dyDescent="0.25">
      <c r="A738" s="1" t="s">
        <v>1634</v>
      </c>
      <c r="B738" s="1" t="s">
        <v>3119</v>
      </c>
      <c r="F738" s="30" t="s">
        <v>9081</v>
      </c>
      <c r="G738" s="7" t="s">
        <v>8995</v>
      </c>
      <c r="H738" s="31" t="s">
        <v>7766</v>
      </c>
    </row>
    <row r="739" spans="1:8" ht="15.75" x14ac:dyDescent="0.25">
      <c r="A739" s="1" t="s">
        <v>1633</v>
      </c>
      <c r="B739" s="1" t="s">
        <v>3120</v>
      </c>
      <c r="F739" s="30" t="s">
        <v>9081</v>
      </c>
      <c r="G739" s="7" t="s">
        <v>9666</v>
      </c>
      <c r="H739" s="31" t="s">
        <v>7767</v>
      </c>
    </row>
    <row r="740" spans="1:8" ht="15.75" x14ac:dyDescent="0.25">
      <c r="A740" s="1" t="s">
        <v>1632</v>
      </c>
      <c r="B740" s="1" t="s">
        <v>3121</v>
      </c>
      <c r="F740" s="30" t="s">
        <v>9081</v>
      </c>
      <c r="G740" s="7" t="s">
        <v>9667</v>
      </c>
      <c r="H740" s="31" t="s">
        <v>7768</v>
      </c>
    </row>
    <row r="741" spans="1:8" ht="15.75" x14ac:dyDescent="0.25">
      <c r="A741" s="1" t="s">
        <v>1631</v>
      </c>
      <c r="B741" s="1" t="s">
        <v>3122</v>
      </c>
      <c r="F741" s="30" t="s">
        <v>9473</v>
      </c>
      <c r="G741" s="7" t="s">
        <v>9668</v>
      </c>
      <c r="H741" s="31" t="s">
        <v>7769</v>
      </c>
    </row>
    <row r="742" spans="1:8" ht="15.75" x14ac:dyDescent="0.25">
      <c r="A742" s="1" t="s">
        <v>1630</v>
      </c>
      <c r="B742" s="1" t="s">
        <v>3123</v>
      </c>
      <c r="F742" s="30" t="s">
        <v>9081</v>
      </c>
      <c r="G742" s="7" t="s">
        <v>9271</v>
      </c>
      <c r="H742" s="31" t="s">
        <v>7770</v>
      </c>
    </row>
    <row r="743" spans="1:8" ht="15.75" x14ac:dyDescent="0.25">
      <c r="A743" s="1" t="s">
        <v>1629</v>
      </c>
      <c r="B743" s="1" t="s">
        <v>3124</v>
      </c>
      <c r="F743" s="30" t="s">
        <v>9081</v>
      </c>
      <c r="G743" s="7" t="s">
        <v>9669</v>
      </c>
      <c r="H743" s="31" t="s">
        <v>7771</v>
      </c>
    </row>
    <row r="744" spans="1:8" ht="15.75" x14ac:dyDescent="0.25">
      <c r="A744" s="1" t="s">
        <v>1628</v>
      </c>
      <c r="B744" s="1" t="s">
        <v>3125</v>
      </c>
      <c r="F744" s="30" t="s">
        <v>9473</v>
      </c>
      <c r="G744" s="7" t="s">
        <v>9670</v>
      </c>
      <c r="H744" s="31" t="s">
        <v>7772</v>
      </c>
    </row>
    <row r="745" spans="1:8" ht="15.75" x14ac:dyDescent="0.25">
      <c r="A745" s="1" t="s">
        <v>1627</v>
      </c>
      <c r="B745" s="1" t="s">
        <v>3126</v>
      </c>
      <c r="F745" s="30" t="s">
        <v>9473</v>
      </c>
      <c r="G745" s="7" t="s">
        <v>9671</v>
      </c>
      <c r="H745" s="31" t="s">
        <v>7096</v>
      </c>
    </row>
    <row r="746" spans="1:8" ht="15.75" x14ac:dyDescent="0.25">
      <c r="A746" s="1" t="s">
        <v>1626</v>
      </c>
      <c r="B746" s="1" t="s">
        <v>3127</v>
      </c>
      <c r="F746" s="30" t="s">
        <v>9080</v>
      </c>
      <c r="G746" s="7" t="s">
        <v>9672</v>
      </c>
      <c r="H746" s="31" t="s">
        <v>7773</v>
      </c>
    </row>
    <row r="747" spans="1:8" ht="15.75" x14ac:dyDescent="0.25">
      <c r="A747" s="1" t="s">
        <v>1625</v>
      </c>
      <c r="B747" s="1" t="s">
        <v>3128</v>
      </c>
      <c r="F747" s="30" t="s">
        <v>9081</v>
      </c>
      <c r="G747" s="7" t="s">
        <v>9673</v>
      </c>
      <c r="H747" s="31" t="s">
        <v>7774</v>
      </c>
    </row>
    <row r="748" spans="1:8" ht="15.75" x14ac:dyDescent="0.25">
      <c r="A748" s="1" t="s">
        <v>1624</v>
      </c>
      <c r="B748" s="1" t="s">
        <v>3129</v>
      </c>
      <c r="F748" s="30" t="s">
        <v>9473</v>
      </c>
      <c r="G748" s="7" t="s">
        <v>9674</v>
      </c>
      <c r="H748" s="31" t="s">
        <v>7775</v>
      </c>
    </row>
    <row r="749" spans="1:8" ht="15.75" x14ac:dyDescent="0.25">
      <c r="A749" s="1" t="s">
        <v>1623</v>
      </c>
      <c r="B749" s="1" t="s">
        <v>3130</v>
      </c>
      <c r="F749" s="30" t="s">
        <v>9081</v>
      </c>
      <c r="G749" s="7" t="s">
        <v>9271</v>
      </c>
      <c r="H749" s="31" t="s">
        <v>7776</v>
      </c>
    </row>
    <row r="750" spans="1:8" ht="15.75" x14ac:dyDescent="0.25">
      <c r="A750" s="1" t="s">
        <v>1622</v>
      </c>
      <c r="B750" s="1" t="s">
        <v>3131</v>
      </c>
      <c r="F750" s="30" t="s">
        <v>9081</v>
      </c>
      <c r="G750" s="7" t="s">
        <v>9138</v>
      </c>
      <c r="H750" s="31" t="s">
        <v>7777</v>
      </c>
    </row>
    <row r="751" spans="1:8" ht="15.75" x14ac:dyDescent="0.25">
      <c r="A751" s="1" t="s">
        <v>1621</v>
      </c>
      <c r="B751" s="1" t="s">
        <v>3132</v>
      </c>
      <c r="F751" s="30" t="s">
        <v>9080</v>
      </c>
      <c r="G751" s="7" t="s">
        <v>9137</v>
      </c>
      <c r="H751" s="31" t="s">
        <v>7778</v>
      </c>
    </row>
    <row r="752" spans="1:8" ht="15.75" x14ac:dyDescent="0.25">
      <c r="A752" s="1" t="s">
        <v>1620</v>
      </c>
      <c r="B752" s="1" t="s">
        <v>3133</v>
      </c>
      <c r="F752" s="30" t="s">
        <v>9081</v>
      </c>
      <c r="G752" s="7" t="s">
        <v>9152</v>
      </c>
      <c r="H752" s="31" t="s">
        <v>7779</v>
      </c>
    </row>
    <row r="753" spans="1:8" ht="15.75" x14ac:dyDescent="0.25">
      <c r="A753" s="1" t="s">
        <v>1619</v>
      </c>
      <c r="B753" s="1" t="s">
        <v>3134</v>
      </c>
      <c r="F753" s="30" t="s">
        <v>9080</v>
      </c>
      <c r="G753" s="7" t="s">
        <v>9675</v>
      </c>
      <c r="H753" s="31" t="s">
        <v>7780</v>
      </c>
    </row>
    <row r="754" spans="1:8" ht="15.75" x14ac:dyDescent="0.25">
      <c r="A754" s="1" t="s">
        <v>1618</v>
      </c>
      <c r="B754" s="1" t="s">
        <v>3135</v>
      </c>
      <c r="F754" s="30" t="s">
        <v>9080</v>
      </c>
      <c r="G754" s="7" t="s">
        <v>9676</v>
      </c>
      <c r="H754" s="31" t="s">
        <v>7781</v>
      </c>
    </row>
    <row r="755" spans="1:8" ht="15.75" x14ac:dyDescent="0.25">
      <c r="A755" s="1" t="s">
        <v>1617</v>
      </c>
      <c r="B755" s="1" t="s">
        <v>3136</v>
      </c>
      <c r="F755" s="30" t="s">
        <v>9080</v>
      </c>
      <c r="G755" s="7" t="s">
        <v>9677</v>
      </c>
      <c r="H755" s="31" t="s">
        <v>7782</v>
      </c>
    </row>
    <row r="756" spans="1:8" ht="15.75" x14ac:dyDescent="0.25">
      <c r="A756" s="1" t="s">
        <v>1616</v>
      </c>
      <c r="B756" s="1" t="s">
        <v>3137</v>
      </c>
      <c r="F756" s="30" t="s">
        <v>9473</v>
      </c>
      <c r="G756" s="7" t="s">
        <v>9678</v>
      </c>
      <c r="H756" s="31" t="s">
        <v>7783</v>
      </c>
    </row>
    <row r="757" spans="1:8" ht="15.75" x14ac:dyDescent="0.25">
      <c r="A757" s="1" t="s">
        <v>1615</v>
      </c>
      <c r="B757" s="1" t="s">
        <v>3138</v>
      </c>
      <c r="F757" s="30" t="s">
        <v>9081</v>
      </c>
      <c r="G757" s="7" t="s">
        <v>9679</v>
      </c>
      <c r="H757" s="31" t="s">
        <v>7784</v>
      </c>
    </row>
    <row r="758" spans="1:8" ht="15.75" x14ac:dyDescent="0.25">
      <c r="A758" s="1" t="s">
        <v>1614</v>
      </c>
      <c r="B758" s="1" t="s">
        <v>3139</v>
      </c>
      <c r="F758" s="30" t="s">
        <v>9081</v>
      </c>
      <c r="G758" s="7" t="s">
        <v>9680</v>
      </c>
      <c r="H758" s="31" t="s">
        <v>7785</v>
      </c>
    </row>
    <row r="759" spans="1:8" ht="15.75" x14ac:dyDescent="0.25">
      <c r="A759" s="1" t="s">
        <v>1613</v>
      </c>
      <c r="B759" s="1" t="s">
        <v>3140</v>
      </c>
      <c r="F759" s="30" t="s">
        <v>9081</v>
      </c>
      <c r="G759" s="7" t="s">
        <v>9229</v>
      </c>
      <c r="H759" s="31" t="s">
        <v>7786</v>
      </c>
    </row>
    <row r="760" spans="1:8" ht="15.75" x14ac:dyDescent="0.25">
      <c r="A760" s="1" t="s">
        <v>1612</v>
      </c>
      <c r="B760" s="1" t="s">
        <v>3141</v>
      </c>
      <c r="F760" s="30" t="s">
        <v>9081</v>
      </c>
      <c r="G760" s="7" t="s">
        <v>9681</v>
      </c>
      <c r="H760" s="31" t="s">
        <v>7787</v>
      </c>
    </row>
    <row r="761" spans="1:8" ht="15.75" x14ac:dyDescent="0.25">
      <c r="A761" s="1" t="s">
        <v>1611</v>
      </c>
      <c r="B761" s="1" t="s">
        <v>3142</v>
      </c>
      <c r="F761" s="30" t="s">
        <v>9080</v>
      </c>
      <c r="G761" s="7" t="s">
        <v>9682</v>
      </c>
      <c r="H761" s="31" t="s">
        <v>7788</v>
      </c>
    </row>
    <row r="762" spans="1:8" ht="15.75" x14ac:dyDescent="0.25">
      <c r="A762" s="1" t="s">
        <v>1610</v>
      </c>
      <c r="B762" s="1" t="s">
        <v>3143</v>
      </c>
      <c r="F762" s="30" t="s">
        <v>9080</v>
      </c>
      <c r="G762" s="7" t="s">
        <v>9477</v>
      </c>
      <c r="H762" s="31" t="s">
        <v>7789</v>
      </c>
    </row>
    <row r="763" spans="1:8" ht="15.75" x14ac:dyDescent="0.25">
      <c r="A763" s="1" t="s">
        <v>1609</v>
      </c>
      <c r="B763" s="1" t="s">
        <v>3144</v>
      </c>
      <c r="F763" s="30" t="s">
        <v>9081</v>
      </c>
      <c r="G763" s="7" t="s">
        <v>9298</v>
      </c>
      <c r="H763" s="31" t="s">
        <v>7790</v>
      </c>
    </row>
    <row r="764" spans="1:8" ht="15.75" x14ac:dyDescent="0.25">
      <c r="A764" s="1" t="s">
        <v>1608</v>
      </c>
      <c r="B764" s="1" t="s">
        <v>3145</v>
      </c>
      <c r="F764" s="30" t="s">
        <v>9080</v>
      </c>
      <c r="G764" s="7" t="s">
        <v>9112</v>
      </c>
      <c r="H764" s="31" t="s">
        <v>7791</v>
      </c>
    </row>
    <row r="765" spans="1:8" ht="15.75" x14ac:dyDescent="0.25">
      <c r="A765" s="1" t="s">
        <v>1607</v>
      </c>
      <c r="B765" s="1" t="s">
        <v>3146</v>
      </c>
      <c r="F765" s="30" t="s">
        <v>9080</v>
      </c>
      <c r="G765" s="7" t="s">
        <v>9683</v>
      </c>
      <c r="H765" s="31" t="s">
        <v>7792</v>
      </c>
    </row>
    <row r="766" spans="1:8" ht="15.75" x14ac:dyDescent="0.25">
      <c r="A766" s="1" t="s">
        <v>1606</v>
      </c>
      <c r="B766" s="1" t="s">
        <v>3147</v>
      </c>
      <c r="F766" s="30" t="s">
        <v>9080</v>
      </c>
      <c r="G766" s="7" t="s">
        <v>9684</v>
      </c>
      <c r="H766" s="31" t="s">
        <v>7793</v>
      </c>
    </row>
    <row r="767" spans="1:8" ht="15.75" x14ac:dyDescent="0.25">
      <c r="A767" s="1" t="s">
        <v>1605</v>
      </c>
      <c r="B767" s="1" t="s">
        <v>3148</v>
      </c>
      <c r="F767" s="30" t="s">
        <v>9080</v>
      </c>
      <c r="G767" s="7" t="s">
        <v>9685</v>
      </c>
      <c r="H767" s="31" t="s">
        <v>7794</v>
      </c>
    </row>
    <row r="768" spans="1:8" ht="15.75" x14ac:dyDescent="0.25">
      <c r="A768" s="1" t="s">
        <v>1604</v>
      </c>
      <c r="B768" s="1" t="s">
        <v>3149</v>
      </c>
      <c r="F768" s="30" t="s">
        <v>9080</v>
      </c>
      <c r="G768" s="7" t="s">
        <v>9686</v>
      </c>
      <c r="H768" s="31" t="s">
        <v>7795</v>
      </c>
    </row>
    <row r="769" spans="1:8" ht="15.75" x14ac:dyDescent="0.25">
      <c r="A769" s="1" t="s">
        <v>1603</v>
      </c>
      <c r="B769" s="1" t="s">
        <v>3150</v>
      </c>
      <c r="F769" s="30" t="s">
        <v>9080</v>
      </c>
      <c r="G769" s="7" t="s">
        <v>9687</v>
      </c>
      <c r="H769" s="31" t="s">
        <v>7796</v>
      </c>
    </row>
    <row r="770" spans="1:8" ht="15.75" x14ac:dyDescent="0.25">
      <c r="A770" s="1" t="s">
        <v>1602</v>
      </c>
      <c r="B770" s="1" t="s">
        <v>3151</v>
      </c>
      <c r="F770" s="30" t="s">
        <v>9080</v>
      </c>
      <c r="G770" s="7" t="s">
        <v>9334</v>
      </c>
      <c r="H770" s="31" t="s">
        <v>7797</v>
      </c>
    </row>
    <row r="771" spans="1:8" ht="15.75" x14ac:dyDescent="0.25">
      <c r="A771" s="1" t="s">
        <v>1601</v>
      </c>
      <c r="B771" s="1" t="s">
        <v>3152</v>
      </c>
      <c r="F771" s="30" t="s">
        <v>9080</v>
      </c>
      <c r="G771" s="7" t="s">
        <v>9688</v>
      </c>
      <c r="H771" s="31" t="s">
        <v>7798</v>
      </c>
    </row>
    <row r="772" spans="1:8" ht="15.75" x14ac:dyDescent="0.25">
      <c r="A772" s="1" t="s">
        <v>1600</v>
      </c>
      <c r="B772" s="1" t="s">
        <v>3153</v>
      </c>
      <c r="F772" s="30" t="s">
        <v>9081</v>
      </c>
      <c r="G772" s="7" t="s">
        <v>9082</v>
      </c>
      <c r="H772" s="31" t="s">
        <v>7799</v>
      </c>
    </row>
    <row r="773" spans="1:8" ht="15.75" x14ac:dyDescent="0.25">
      <c r="A773" s="1" t="s">
        <v>1599</v>
      </c>
      <c r="B773" s="1" t="s">
        <v>3154</v>
      </c>
      <c r="F773" s="30" t="s">
        <v>9081</v>
      </c>
      <c r="G773" s="7" t="s">
        <v>9211</v>
      </c>
      <c r="H773" s="31" t="s">
        <v>7800</v>
      </c>
    </row>
    <row r="774" spans="1:8" ht="15.75" x14ac:dyDescent="0.25">
      <c r="A774" s="1" t="s">
        <v>1598</v>
      </c>
      <c r="B774" s="1" t="s">
        <v>3155</v>
      </c>
      <c r="F774" s="30" t="s">
        <v>9081</v>
      </c>
      <c r="G774" s="7" t="s">
        <v>9220</v>
      </c>
      <c r="H774" s="31" t="s">
        <v>7801</v>
      </c>
    </row>
    <row r="775" spans="1:8" ht="15.75" x14ac:dyDescent="0.25">
      <c r="A775" s="1" t="s">
        <v>1597</v>
      </c>
      <c r="B775" s="1" t="s">
        <v>3156</v>
      </c>
      <c r="F775" s="30" t="s">
        <v>9081</v>
      </c>
      <c r="G775" s="7" t="s">
        <v>9271</v>
      </c>
      <c r="H775" s="31" t="s">
        <v>7802</v>
      </c>
    </row>
    <row r="776" spans="1:8" ht="15.75" x14ac:dyDescent="0.25">
      <c r="A776" s="1" t="s">
        <v>1596</v>
      </c>
      <c r="B776" s="1" t="s">
        <v>3157</v>
      </c>
      <c r="F776" s="30" t="s">
        <v>9081</v>
      </c>
      <c r="G776" s="7" t="s">
        <v>9689</v>
      </c>
      <c r="H776" s="31" t="s">
        <v>7803</v>
      </c>
    </row>
    <row r="777" spans="1:8" ht="15.75" x14ac:dyDescent="0.25">
      <c r="A777" s="1" t="s">
        <v>1595</v>
      </c>
      <c r="B777" s="1" t="s">
        <v>3158</v>
      </c>
      <c r="F777" s="30" t="s">
        <v>9473</v>
      </c>
      <c r="G777" s="7" t="s">
        <v>9690</v>
      </c>
      <c r="H777" s="31" t="s">
        <v>7804</v>
      </c>
    </row>
    <row r="778" spans="1:8" ht="15.75" x14ac:dyDescent="0.25">
      <c r="A778" s="1" t="s">
        <v>1594</v>
      </c>
      <c r="B778" s="1" t="s">
        <v>3159</v>
      </c>
      <c r="F778" s="30" t="s">
        <v>9473</v>
      </c>
      <c r="G778" s="7" t="s">
        <v>9691</v>
      </c>
      <c r="H778" s="31" t="s">
        <v>7143</v>
      </c>
    </row>
    <row r="779" spans="1:8" ht="15.75" x14ac:dyDescent="0.25">
      <c r="A779" s="1" t="s">
        <v>1593</v>
      </c>
      <c r="B779" s="1" t="s">
        <v>3160</v>
      </c>
      <c r="F779" s="30" t="s">
        <v>9080</v>
      </c>
      <c r="G779" s="7" t="s">
        <v>9692</v>
      </c>
      <c r="H779" s="31" t="s">
        <v>7805</v>
      </c>
    </row>
    <row r="780" spans="1:8" ht="15.75" x14ac:dyDescent="0.25">
      <c r="A780" s="1" t="s">
        <v>1592</v>
      </c>
      <c r="B780" s="1" t="s">
        <v>3161</v>
      </c>
      <c r="F780" s="30" t="s">
        <v>9081</v>
      </c>
      <c r="G780" s="7" t="s">
        <v>9255</v>
      </c>
      <c r="H780" s="31" t="s">
        <v>7806</v>
      </c>
    </row>
    <row r="781" spans="1:8" ht="15.75" x14ac:dyDescent="0.25">
      <c r="A781" s="1" t="s">
        <v>1591</v>
      </c>
      <c r="B781" s="1" t="s">
        <v>3162</v>
      </c>
      <c r="F781" s="30" t="s">
        <v>9080</v>
      </c>
      <c r="G781" s="7" t="s">
        <v>9427</v>
      </c>
      <c r="H781" s="31" t="s">
        <v>7807</v>
      </c>
    </row>
    <row r="782" spans="1:8" ht="15.75" x14ac:dyDescent="0.25">
      <c r="A782" s="1" t="s">
        <v>1590</v>
      </c>
      <c r="B782" s="1" t="s">
        <v>3163</v>
      </c>
      <c r="F782" s="30" t="s">
        <v>9081</v>
      </c>
      <c r="G782" s="7" t="s">
        <v>9693</v>
      </c>
      <c r="H782" s="31" t="s">
        <v>7808</v>
      </c>
    </row>
    <row r="783" spans="1:8" ht="15.75" x14ac:dyDescent="0.25">
      <c r="A783" s="1" t="s">
        <v>1589</v>
      </c>
      <c r="B783" s="1" t="s">
        <v>3164</v>
      </c>
      <c r="F783" s="30" t="s">
        <v>9080</v>
      </c>
      <c r="G783" s="7" t="s">
        <v>9694</v>
      </c>
      <c r="H783" s="31" t="s">
        <v>7702</v>
      </c>
    </row>
    <row r="784" spans="1:8" ht="15.75" x14ac:dyDescent="0.25">
      <c r="A784" s="1" t="s">
        <v>1588</v>
      </c>
      <c r="B784" s="1" t="s">
        <v>3165</v>
      </c>
      <c r="F784" s="30" t="s">
        <v>9080</v>
      </c>
      <c r="G784" s="7" t="s">
        <v>9695</v>
      </c>
      <c r="H784" s="31" t="s">
        <v>7809</v>
      </c>
    </row>
    <row r="785" spans="1:8" ht="15.75" x14ac:dyDescent="0.25">
      <c r="A785" s="1" t="s">
        <v>1587</v>
      </c>
      <c r="B785" s="1" t="s">
        <v>3166</v>
      </c>
      <c r="F785" s="30" t="s">
        <v>9080</v>
      </c>
      <c r="G785" s="7" t="s">
        <v>9696</v>
      </c>
      <c r="H785" s="31" t="s">
        <v>7810</v>
      </c>
    </row>
    <row r="786" spans="1:8" ht="15.75" x14ac:dyDescent="0.25">
      <c r="A786" s="1" t="s">
        <v>1586</v>
      </c>
      <c r="B786" s="1" t="s">
        <v>3167</v>
      </c>
      <c r="F786" s="30" t="s">
        <v>9080</v>
      </c>
      <c r="G786" s="7" t="s">
        <v>9697</v>
      </c>
      <c r="H786" s="31" t="s">
        <v>7811</v>
      </c>
    </row>
    <row r="787" spans="1:8" ht="15.75" x14ac:dyDescent="0.25">
      <c r="A787" s="1" t="s">
        <v>1585</v>
      </c>
      <c r="B787" s="1" t="s">
        <v>3168</v>
      </c>
      <c r="F787" s="30" t="s">
        <v>9080</v>
      </c>
      <c r="G787" s="7" t="s">
        <v>9698</v>
      </c>
      <c r="H787" s="31" t="s">
        <v>7812</v>
      </c>
    </row>
    <row r="788" spans="1:8" ht="15.75" x14ac:dyDescent="0.25">
      <c r="A788" s="1" t="s">
        <v>1584</v>
      </c>
      <c r="B788" s="1" t="s">
        <v>3169</v>
      </c>
      <c r="F788" s="30" t="s">
        <v>9080</v>
      </c>
      <c r="G788" s="7" t="s">
        <v>9699</v>
      </c>
      <c r="H788" s="31" t="s">
        <v>7813</v>
      </c>
    </row>
    <row r="789" spans="1:8" ht="15.75" x14ac:dyDescent="0.25">
      <c r="A789" s="1" t="s">
        <v>1583</v>
      </c>
      <c r="B789" s="1" t="s">
        <v>3170</v>
      </c>
      <c r="F789" s="30" t="s">
        <v>9081</v>
      </c>
      <c r="G789" s="7" t="s">
        <v>9700</v>
      </c>
      <c r="H789" s="31" t="s">
        <v>7114</v>
      </c>
    </row>
    <row r="790" spans="1:8" ht="15.75" x14ac:dyDescent="0.25">
      <c r="A790" s="1" t="s">
        <v>1582</v>
      </c>
      <c r="B790" s="1" t="s">
        <v>3171</v>
      </c>
      <c r="F790" s="30" t="s">
        <v>9081</v>
      </c>
      <c r="G790" s="7" t="s">
        <v>9701</v>
      </c>
      <c r="H790" s="31" t="s">
        <v>7814</v>
      </c>
    </row>
    <row r="791" spans="1:8" ht="15.75" x14ac:dyDescent="0.25">
      <c r="A791" s="1" t="s">
        <v>1581</v>
      </c>
      <c r="B791" s="1" t="s">
        <v>3172</v>
      </c>
      <c r="F791" s="30" t="s">
        <v>9081</v>
      </c>
      <c r="G791" s="7" t="s">
        <v>9702</v>
      </c>
      <c r="H791" s="31" t="s">
        <v>7815</v>
      </c>
    </row>
    <row r="792" spans="1:8" ht="15.75" x14ac:dyDescent="0.25">
      <c r="A792" s="1" t="s">
        <v>1580</v>
      </c>
      <c r="B792" s="1" t="s">
        <v>3173</v>
      </c>
      <c r="F792" s="30" t="s">
        <v>9080</v>
      </c>
      <c r="G792" s="7" t="s">
        <v>9161</v>
      </c>
      <c r="H792" s="31" t="s">
        <v>7816</v>
      </c>
    </row>
    <row r="793" spans="1:8" ht="15.75" x14ac:dyDescent="0.25">
      <c r="A793" s="1" t="s">
        <v>1579</v>
      </c>
      <c r="B793" s="1" t="s">
        <v>3174</v>
      </c>
      <c r="F793" s="30" t="s">
        <v>9080</v>
      </c>
      <c r="G793" s="7" t="s">
        <v>9703</v>
      </c>
      <c r="H793" s="31" t="s">
        <v>7817</v>
      </c>
    </row>
    <row r="794" spans="1:8" ht="15.75" x14ac:dyDescent="0.25">
      <c r="A794" s="1" t="s">
        <v>1578</v>
      </c>
      <c r="B794" s="1" t="s">
        <v>3175</v>
      </c>
      <c r="F794" s="30" t="s">
        <v>9473</v>
      </c>
      <c r="G794" s="7" t="s">
        <v>9704</v>
      </c>
      <c r="H794" s="31" t="s">
        <v>7818</v>
      </c>
    </row>
    <row r="795" spans="1:8" ht="15.75" x14ac:dyDescent="0.25">
      <c r="A795" s="1" t="s">
        <v>1577</v>
      </c>
      <c r="B795" s="1" t="s">
        <v>3176</v>
      </c>
      <c r="F795" s="30" t="s">
        <v>9081</v>
      </c>
      <c r="G795" s="7" t="s">
        <v>9705</v>
      </c>
      <c r="H795" s="31" t="s">
        <v>7819</v>
      </c>
    </row>
    <row r="796" spans="1:8" ht="15.75" x14ac:dyDescent="0.25">
      <c r="A796" s="1" t="s">
        <v>1576</v>
      </c>
      <c r="B796" s="1" t="s">
        <v>3177</v>
      </c>
      <c r="F796" s="30" t="s">
        <v>9080</v>
      </c>
      <c r="G796" s="7" t="s">
        <v>9242</v>
      </c>
      <c r="H796" s="31" t="s">
        <v>7820</v>
      </c>
    </row>
    <row r="797" spans="1:8" ht="15.75" x14ac:dyDescent="0.25">
      <c r="A797" s="1" t="s">
        <v>1575</v>
      </c>
      <c r="B797" s="1" t="s">
        <v>3178</v>
      </c>
      <c r="F797" s="30" t="s">
        <v>9473</v>
      </c>
      <c r="G797" s="7" t="s">
        <v>9706</v>
      </c>
      <c r="H797" s="31" t="s">
        <v>7821</v>
      </c>
    </row>
    <row r="798" spans="1:8" ht="15.75" x14ac:dyDescent="0.25">
      <c r="A798" s="1" t="s">
        <v>1574</v>
      </c>
      <c r="B798" s="1" t="s">
        <v>3179</v>
      </c>
      <c r="F798" s="30" t="s">
        <v>9080</v>
      </c>
      <c r="G798" s="7" t="s">
        <v>9707</v>
      </c>
      <c r="H798" s="31" t="s">
        <v>7822</v>
      </c>
    </row>
    <row r="799" spans="1:8" ht="15.75" x14ac:dyDescent="0.25">
      <c r="A799" s="1" t="s">
        <v>1573</v>
      </c>
      <c r="B799" s="1" t="s">
        <v>3180</v>
      </c>
      <c r="F799" s="30" t="s">
        <v>9473</v>
      </c>
      <c r="G799" s="7" t="s">
        <v>9708</v>
      </c>
      <c r="H799" s="31" t="s">
        <v>7823</v>
      </c>
    </row>
    <row r="800" spans="1:8" ht="15.75" x14ac:dyDescent="0.25">
      <c r="A800" s="1" t="s">
        <v>1572</v>
      </c>
      <c r="B800" s="1" t="s">
        <v>3181</v>
      </c>
      <c r="F800" s="30" t="s">
        <v>9080</v>
      </c>
      <c r="G800" s="7" t="s">
        <v>9709</v>
      </c>
      <c r="H800" s="31" t="s">
        <v>7540</v>
      </c>
    </row>
    <row r="801" spans="1:8" ht="15.75" x14ac:dyDescent="0.25">
      <c r="A801" s="1" t="s">
        <v>1571</v>
      </c>
      <c r="B801" s="1" t="s">
        <v>3182</v>
      </c>
      <c r="F801" s="30" t="s">
        <v>9080</v>
      </c>
      <c r="G801" s="7" t="s">
        <v>9710</v>
      </c>
      <c r="H801" s="31" t="s">
        <v>7824</v>
      </c>
    </row>
    <row r="802" spans="1:8" ht="15.75" x14ac:dyDescent="0.25">
      <c r="A802" s="1" t="s">
        <v>1570</v>
      </c>
      <c r="B802" s="1" t="s">
        <v>3183</v>
      </c>
      <c r="F802" s="30" t="s">
        <v>9080</v>
      </c>
      <c r="G802" s="7" t="s">
        <v>9711</v>
      </c>
      <c r="H802" s="31" t="s">
        <v>7825</v>
      </c>
    </row>
    <row r="803" spans="1:8" ht="15.75" x14ac:dyDescent="0.25">
      <c r="A803" s="1" t="s">
        <v>1569</v>
      </c>
      <c r="B803" s="1" t="s">
        <v>3184</v>
      </c>
      <c r="F803" s="30" t="s">
        <v>9473</v>
      </c>
      <c r="G803" s="7" t="s">
        <v>9712</v>
      </c>
      <c r="H803" s="31" t="s">
        <v>7826</v>
      </c>
    </row>
    <row r="804" spans="1:8" ht="15.75" x14ac:dyDescent="0.25">
      <c r="A804" s="1" t="s">
        <v>1568</v>
      </c>
      <c r="B804" s="1" t="s">
        <v>3185</v>
      </c>
      <c r="F804" s="30" t="s">
        <v>9080</v>
      </c>
      <c r="G804" s="7" t="s">
        <v>9442</v>
      </c>
      <c r="H804" s="31" t="s">
        <v>7339</v>
      </c>
    </row>
    <row r="805" spans="1:8" ht="15.75" x14ac:dyDescent="0.25">
      <c r="A805" s="1" t="s">
        <v>1567</v>
      </c>
      <c r="B805" s="1" t="s">
        <v>3186</v>
      </c>
      <c r="F805" s="30" t="s">
        <v>9080</v>
      </c>
      <c r="G805" s="7" t="s">
        <v>9442</v>
      </c>
      <c r="H805" s="31" t="s">
        <v>7827</v>
      </c>
    </row>
    <row r="806" spans="1:8" ht="15.75" x14ac:dyDescent="0.25">
      <c r="A806" s="1" t="s">
        <v>1566</v>
      </c>
      <c r="B806" s="1" t="s">
        <v>3187</v>
      </c>
      <c r="F806" s="30" t="s">
        <v>9081</v>
      </c>
      <c r="G806" s="7" t="s">
        <v>9713</v>
      </c>
      <c r="H806" s="31" t="s">
        <v>7828</v>
      </c>
    </row>
    <row r="807" spans="1:8" ht="15.75" x14ac:dyDescent="0.25">
      <c r="A807" s="1" t="s">
        <v>1565</v>
      </c>
      <c r="B807" s="1" t="s">
        <v>3188</v>
      </c>
      <c r="F807" s="30" t="s">
        <v>9081</v>
      </c>
      <c r="G807" s="7" t="s">
        <v>9087</v>
      </c>
      <c r="H807" s="31" t="s">
        <v>7829</v>
      </c>
    </row>
    <row r="808" spans="1:8" ht="15.75" x14ac:dyDescent="0.25">
      <c r="A808" s="1" t="s">
        <v>1564</v>
      </c>
      <c r="B808" s="1" t="s">
        <v>3189</v>
      </c>
      <c r="F808" s="30" t="s">
        <v>9081</v>
      </c>
      <c r="G808" s="7" t="s">
        <v>9714</v>
      </c>
      <c r="H808" s="31" t="s">
        <v>7830</v>
      </c>
    </row>
    <row r="809" spans="1:8" ht="15.75" x14ac:dyDescent="0.25">
      <c r="A809" s="1" t="s">
        <v>1563</v>
      </c>
      <c r="B809" s="1" t="s">
        <v>3190</v>
      </c>
      <c r="F809" s="30" t="s">
        <v>9081</v>
      </c>
      <c r="G809" s="7" t="s">
        <v>9715</v>
      </c>
      <c r="H809" s="31" t="s">
        <v>7831</v>
      </c>
    </row>
    <row r="810" spans="1:8" ht="15.75" x14ac:dyDescent="0.25">
      <c r="A810" s="1" t="s">
        <v>1562</v>
      </c>
      <c r="B810" s="1" t="s">
        <v>3191</v>
      </c>
      <c r="F810" s="30" t="s">
        <v>9473</v>
      </c>
      <c r="G810" s="7" t="s">
        <v>9716</v>
      </c>
      <c r="H810" s="31" t="s">
        <v>7832</v>
      </c>
    </row>
    <row r="811" spans="1:8" ht="15.75" x14ac:dyDescent="0.25">
      <c r="A811" s="1" t="s">
        <v>1561</v>
      </c>
      <c r="B811" s="1" t="s">
        <v>3192</v>
      </c>
      <c r="F811" s="30" t="s">
        <v>9081</v>
      </c>
      <c r="G811" s="7" t="s">
        <v>9717</v>
      </c>
      <c r="H811" s="31" t="s">
        <v>7833</v>
      </c>
    </row>
    <row r="812" spans="1:8" ht="15.75" x14ac:dyDescent="0.25">
      <c r="A812" s="1" t="s">
        <v>1560</v>
      </c>
      <c r="B812" s="1" t="s">
        <v>3193</v>
      </c>
      <c r="F812" s="30" t="s">
        <v>9081</v>
      </c>
      <c r="G812" s="7" t="s">
        <v>9183</v>
      </c>
      <c r="H812" s="31" t="s">
        <v>7834</v>
      </c>
    </row>
    <row r="813" spans="1:8" ht="15.75" x14ac:dyDescent="0.25">
      <c r="A813" s="1" t="s">
        <v>1559</v>
      </c>
      <c r="B813" s="1" t="s">
        <v>3194</v>
      </c>
      <c r="F813" s="30" t="s">
        <v>9081</v>
      </c>
      <c r="G813" s="7" t="s">
        <v>9718</v>
      </c>
      <c r="H813" s="31" t="s">
        <v>7459</v>
      </c>
    </row>
    <row r="814" spans="1:8" ht="15.75" x14ac:dyDescent="0.25">
      <c r="A814" s="1" t="s">
        <v>1558</v>
      </c>
      <c r="B814" s="1" t="s">
        <v>3195</v>
      </c>
      <c r="F814" s="30" t="s">
        <v>9081</v>
      </c>
      <c r="G814" s="7" t="s">
        <v>9540</v>
      </c>
      <c r="H814" s="31" t="s">
        <v>7835</v>
      </c>
    </row>
    <row r="815" spans="1:8" ht="15.75" x14ac:dyDescent="0.25">
      <c r="A815" s="1" t="s">
        <v>1557</v>
      </c>
      <c r="B815" s="1" t="s">
        <v>3196</v>
      </c>
      <c r="F815" s="30" t="s">
        <v>9081</v>
      </c>
      <c r="G815" s="7" t="s">
        <v>9719</v>
      </c>
      <c r="H815" s="31" t="s">
        <v>7836</v>
      </c>
    </row>
    <row r="816" spans="1:8" ht="15.75" x14ac:dyDescent="0.25">
      <c r="A816" s="1" t="s">
        <v>1556</v>
      </c>
      <c r="B816" s="1" t="s">
        <v>3197</v>
      </c>
      <c r="F816" s="30" t="s">
        <v>9081</v>
      </c>
      <c r="G816" s="7" t="s">
        <v>9720</v>
      </c>
      <c r="H816" s="31" t="s">
        <v>7837</v>
      </c>
    </row>
    <row r="817" spans="1:8" ht="15.75" x14ac:dyDescent="0.25">
      <c r="A817" s="1" t="s">
        <v>1555</v>
      </c>
      <c r="B817" s="1" t="s">
        <v>3198</v>
      </c>
      <c r="F817" s="30" t="s">
        <v>9081</v>
      </c>
      <c r="G817" s="7" t="s">
        <v>8600</v>
      </c>
      <c r="H817" s="31" t="s">
        <v>7838</v>
      </c>
    </row>
    <row r="818" spans="1:8" ht="15.75" x14ac:dyDescent="0.25">
      <c r="A818" s="1" t="s">
        <v>1554</v>
      </c>
      <c r="B818" s="1" t="s">
        <v>3199</v>
      </c>
      <c r="F818" s="30" t="s">
        <v>9081</v>
      </c>
      <c r="G818" s="7" t="s">
        <v>9721</v>
      </c>
      <c r="H818" s="31" t="s">
        <v>7839</v>
      </c>
    </row>
    <row r="819" spans="1:8" ht="15.75" x14ac:dyDescent="0.25">
      <c r="A819" s="1" t="s">
        <v>1553</v>
      </c>
      <c r="B819" s="1" t="s">
        <v>3200</v>
      </c>
      <c r="F819" s="30" t="s">
        <v>9081</v>
      </c>
      <c r="G819" s="7" t="s">
        <v>9401</v>
      </c>
      <c r="H819" s="31" t="s">
        <v>7369</v>
      </c>
    </row>
    <row r="820" spans="1:8" ht="15.75" x14ac:dyDescent="0.25">
      <c r="A820" s="1" t="s">
        <v>1552</v>
      </c>
      <c r="B820" s="1" t="s">
        <v>3201</v>
      </c>
      <c r="F820" s="30" t="s">
        <v>9081</v>
      </c>
      <c r="G820" s="7" t="s">
        <v>9722</v>
      </c>
      <c r="H820" s="31" t="s">
        <v>7840</v>
      </c>
    </row>
    <row r="821" spans="1:8" ht="15.75" x14ac:dyDescent="0.25">
      <c r="A821" s="1" t="s">
        <v>1551</v>
      </c>
      <c r="B821" s="1" t="s">
        <v>3202</v>
      </c>
      <c r="F821" s="30" t="s">
        <v>9080</v>
      </c>
      <c r="G821" s="7" t="s">
        <v>9547</v>
      </c>
      <c r="H821" s="31" t="s">
        <v>7841</v>
      </c>
    </row>
    <row r="822" spans="1:8" ht="15.75" x14ac:dyDescent="0.25">
      <c r="A822" s="1" t="s">
        <v>1550</v>
      </c>
      <c r="B822" s="1" t="s">
        <v>3203</v>
      </c>
      <c r="F822" s="30" t="s">
        <v>9081</v>
      </c>
      <c r="G822" s="7" t="s">
        <v>9723</v>
      </c>
      <c r="H822" s="31" t="s">
        <v>7842</v>
      </c>
    </row>
    <row r="823" spans="1:8" ht="15.75" x14ac:dyDescent="0.25">
      <c r="A823" s="1" t="s">
        <v>1549</v>
      </c>
      <c r="B823" s="1" t="s">
        <v>3204</v>
      </c>
      <c r="F823" s="30" t="s">
        <v>9081</v>
      </c>
      <c r="G823" s="7" t="s">
        <v>9724</v>
      </c>
      <c r="H823" s="31" t="s">
        <v>7843</v>
      </c>
    </row>
    <row r="824" spans="1:8" ht="15.75" x14ac:dyDescent="0.25">
      <c r="A824" s="1" t="s">
        <v>1548</v>
      </c>
      <c r="B824" s="1" t="s">
        <v>3205</v>
      </c>
      <c r="F824" s="30" t="s">
        <v>9081</v>
      </c>
      <c r="G824" s="7" t="s">
        <v>9118</v>
      </c>
      <c r="H824" s="31" t="s">
        <v>7844</v>
      </c>
    </row>
    <row r="825" spans="1:8" ht="15.75" x14ac:dyDescent="0.25">
      <c r="A825" s="1" t="s">
        <v>1547</v>
      </c>
      <c r="B825" s="1" t="s">
        <v>3206</v>
      </c>
      <c r="F825" s="30" t="s">
        <v>9081</v>
      </c>
      <c r="G825" s="7" t="s">
        <v>9725</v>
      </c>
      <c r="H825" s="31" t="s">
        <v>7724</v>
      </c>
    </row>
    <row r="826" spans="1:8" ht="15.75" x14ac:dyDescent="0.25">
      <c r="A826" s="1" t="s">
        <v>1546</v>
      </c>
      <c r="B826" s="1" t="s">
        <v>3207</v>
      </c>
      <c r="F826" s="30" t="s">
        <v>9081</v>
      </c>
      <c r="G826" s="7" t="s">
        <v>9726</v>
      </c>
      <c r="H826" s="31" t="s">
        <v>7845</v>
      </c>
    </row>
    <row r="827" spans="1:8" ht="15.75" x14ac:dyDescent="0.25">
      <c r="A827" s="1" t="s">
        <v>1545</v>
      </c>
      <c r="B827" s="1" t="s">
        <v>3208</v>
      </c>
      <c r="F827" s="30" t="s">
        <v>9080</v>
      </c>
      <c r="G827" s="7" t="s">
        <v>9727</v>
      </c>
      <c r="H827" s="31" t="s">
        <v>7846</v>
      </c>
    </row>
    <row r="828" spans="1:8" ht="15.75" x14ac:dyDescent="0.25">
      <c r="A828" s="1" t="s">
        <v>1544</v>
      </c>
      <c r="B828" s="1" t="s">
        <v>3209</v>
      </c>
      <c r="F828" s="30" t="s">
        <v>9080</v>
      </c>
      <c r="G828" s="7" t="s">
        <v>9728</v>
      </c>
      <c r="H828" s="31" t="s">
        <v>7847</v>
      </c>
    </row>
    <row r="829" spans="1:8" ht="15.75" x14ac:dyDescent="0.25">
      <c r="A829" s="1" t="s">
        <v>1543</v>
      </c>
      <c r="B829" s="1" t="s">
        <v>3210</v>
      </c>
      <c r="F829" s="30" t="s">
        <v>9473</v>
      </c>
      <c r="G829" s="7" t="s">
        <v>9729</v>
      </c>
      <c r="H829" s="31" t="s">
        <v>7540</v>
      </c>
    </row>
    <row r="830" spans="1:8" ht="15.75" x14ac:dyDescent="0.25">
      <c r="A830" s="1" t="s">
        <v>1542</v>
      </c>
      <c r="B830" s="1" t="s">
        <v>3211</v>
      </c>
      <c r="F830" s="30" t="s">
        <v>9473</v>
      </c>
      <c r="G830" s="7" t="s">
        <v>9730</v>
      </c>
      <c r="H830" s="31" t="s">
        <v>7556</v>
      </c>
    </row>
    <row r="831" spans="1:8" ht="15.75" x14ac:dyDescent="0.25">
      <c r="A831" s="1" t="s">
        <v>1541</v>
      </c>
      <c r="B831" s="1" t="s">
        <v>3212</v>
      </c>
      <c r="F831" s="30" t="s">
        <v>9473</v>
      </c>
      <c r="G831" s="7" t="s">
        <v>9731</v>
      </c>
      <c r="H831" s="31" t="s">
        <v>7848</v>
      </c>
    </row>
    <row r="832" spans="1:8" ht="15.75" x14ac:dyDescent="0.25">
      <c r="A832" s="1" t="s">
        <v>1540</v>
      </c>
      <c r="B832" s="1" t="s">
        <v>3213</v>
      </c>
      <c r="F832" s="30" t="s">
        <v>9081</v>
      </c>
      <c r="G832" s="7" t="s">
        <v>9211</v>
      </c>
      <c r="H832" s="31" t="s">
        <v>7849</v>
      </c>
    </row>
    <row r="833" spans="1:8" ht="15.75" x14ac:dyDescent="0.25">
      <c r="A833" s="1" t="s">
        <v>1539</v>
      </c>
      <c r="B833" s="1" t="s">
        <v>3214</v>
      </c>
      <c r="F833" s="30" t="s">
        <v>9081</v>
      </c>
      <c r="G833" s="7" t="s">
        <v>9732</v>
      </c>
      <c r="H833" s="31" t="s">
        <v>7850</v>
      </c>
    </row>
    <row r="834" spans="1:8" ht="15.75" x14ac:dyDescent="0.25">
      <c r="A834" s="1" t="s">
        <v>1538</v>
      </c>
      <c r="B834" s="1" t="s">
        <v>3215</v>
      </c>
      <c r="F834" s="30" t="s">
        <v>9081</v>
      </c>
      <c r="G834" s="7" t="s">
        <v>9733</v>
      </c>
      <c r="H834" s="31" t="s">
        <v>7851</v>
      </c>
    </row>
    <row r="835" spans="1:8" ht="15.75" x14ac:dyDescent="0.25">
      <c r="A835" s="1" t="s">
        <v>1537</v>
      </c>
      <c r="B835" s="1" t="s">
        <v>3216</v>
      </c>
      <c r="F835" s="30" t="s">
        <v>9473</v>
      </c>
      <c r="G835" s="7" t="s">
        <v>9734</v>
      </c>
      <c r="H835" s="31" t="s">
        <v>7852</v>
      </c>
    </row>
    <row r="836" spans="1:8" ht="15.75" x14ac:dyDescent="0.25">
      <c r="A836" s="1" t="s">
        <v>1536</v>
      </c>
      <c r="B836" s="1" t="s">
        <v>3217</v>
      </c>
      <c r="F836" s="30" t="s">
        <v>9080</v>
      </c>
      <c r="G836" s="7" t="s">
        <v>9735</v>
      </c>
      <c r="H836" s="31" t="s">
        <v>7853</v>
      </c>
    </row>
    <row r="837" spans="1:8" ht="15.75" x14ac:dyDescent="0.25">
      <c r="A837" s="1" t="s">
        <v>1535</v>
      </c>
      <c r="B837" s="1" t="s">
        <v>3218</v>
      </c>
      <c r="F837" s="30" t="s">
        <v>9080</v>
      </c>
      <c r="G837" s="7" t="s">
        <v>9736</v>
      </c>
      <c r="H837" s="31" t="s">
        <v>7291</v>
      </c>
    </row>
    <row r="838" spans="1:8" ht="15.75" x14ac:dyDescent="0.25">
      <c r="A838" s="1" t="s">
        <v>1534</v>
      </c>
      <c r="B838" s="1" t="s">
        <v>3219</v>
      </c>
      <c r="F838" s="30" t="s">
        <v>9080</v>
      </c>
      <c r="G838" s="7" t="s">
        <v>9737</v>
      </c>
      <c r="H838" s="31" t="s">
        <v>7854</v>
      </c>
    </row>
    <row r="839" spans="1:8" ht="15.75" x14ac:dyDescent="0.25">
      <c r="A839" s="1" t="s">
        <v>1533</v>
      </c>
      <c r="B839" s="1" t="s">
        <v>3220</v>
      </c>
      <c r="F839" s="30" t="s">
        <v>9081</v>
      </c>
      <c r="G839" s="7" t="s">
        <v>9526</v>
      </c>
      <c r="H839" s="31" t="s">
        <v>7668</v>
      </c>
    </row>
    <row r="840" spans="1:8" ht="15.75" x14ac:dyDescent="0.25">
      <c r="A840" s="1" t="s">
        <v>1532</v>
      </c>
      <c r="B840" s="1" t="s">
        <v>3221</v>
      </c>
      <c r="F840" s="30" t="s">
        <v>9080</v>
      </c>
      <c r="G840" s="7" t="s">
        <v>9275</v>
      </c>
      <c r="H840" s="31" t="s">
        <v>7855</v>
      </c>
    </row>
    <row r="841" spans="1:8" ht="15.75" x14ac:dyDescent="0.25">
      <c r="A841" s="1" t="s">
        <v>1531</v>
      </c>
      <c r="B841" s="1" t="s">
        <v>3222</v>
      </c>
      <c r="F841" s="30" t="s">
        <v>9080</v>
      </c>
      <c r="G841" s="7" t="s">
        <v>9738</v>
      </c>
      <c r="H841" s="31" t="s">
        <v>7856</v>
      </c>
    </row>
    <row r="842" spans="1:8" ht="15.75" x14ac:dyDescent="0.25">
      <c r="A842" s="1" t="s">
        <v>1530</v>
      </c>
      <c r="B842" s="1" t="s">
        <v>3223</v>
      </c>
      <c r="F842" s="30" t="s">
        <v>9080</v>
      </c>
      <c r="G842" s="7" t="s">
        <v>9739</v>
      </c>
      <c r="H842" s="31" t="s">
        <v>7857</v>
      </c>
    </row>
    <row r="843" spans="1:8" ht="15.75" x14ac:dyDescent="0.25">
      <c r="A843" s="1" t="s">
        <v>1529</v>
      </c>
      <c r="B843" s="1" t="s">
        <v>3224</v>
      </c>
      <c r="F843" s="30" t="s">
        <v>9080</v>
      </c>
      <c r="G843" s="7" t="s">
        <v>9740</v>
      </c>
      <c r="H843" s="31" t="s">
        <v>7858</v>
      </c>
    </row>
    <row r="844" spans="1:8" ht="15.75" x14ac:dyDescent="0.25">
      <c r="A844" s="1" t="s">
        <v>1528</v>
      </c>
      <c r="B844" s="1" t="s">
        <v>3225</v>
      </c>
      <c r="F844" s="30" t="s">
        <v>9080</v>
      </c>
      <c r="G844" s="7" t="s">
        <v>9741</v>
      </c>
      <c r="H844" s="31" t="s">
        <v>7859</v>
      </c>
    </row>
    <row r="845" spans="1:8" ht="15.75" x14ac:dyDescent="0.25">
      <c r="A845" s="1" t="s">
        <v>1527</v>
      </c>
      <c r="B845" s="1" t="s">
        <v>3226</v>
      </c>
      <c r="F845" s="30" t="s">
        <v>9080</v>
      </c>
      <c r="G845" s="7" t="s">
        <v>9498</v>
      </c>
      <c r="H845" s="31" t="s">
        <v>7217</v>
      </c>
    </row>
    <row r="846" spans="1:8" ht="15.75" x14ac:dyDescent="0.25">
      <c r="A846" s="1" t="s">
        <v>1526</v>
      </c>
      <c r="B846" s="1" t="s">
        <v>3227</v>
      </c>
      <c r="F846" s="30" t="s">
        <v>9473</v>
      </c>
      <c r="G846" s="7" t="s">
        <v>9742</v>
      </c>
      <c r="H846" s="31" t="s">
        <v>7860</v>
      </c>
    </row>
    <row r="847" spans="1:8" ht="15.75" x14ac:dyDescent="0.25">
      <c r="A847" s="1" t="s">
        <v>1525</v>
      </c>
      <c r="B847" s="1" t="s">
        <v>3228</v>
      </c>
      <c r="F847" s="30" t="s">
        <v>9080</v>
      </c>
      <c r="G847" s="7" t="s">
        <v>9743</v>
      </c>
      <c r="H847" s="31" t="s">
        <v>7861</v>
      </c>
    </row>
    <row r="848" spans="1:8" ht="15.75" x14ac:dyDescent="0.25">
      <c r="A848" s="1" t="s">
        <v>1524</v>
      </c>
      <c r="B848" s="1" t="s">
        <v>3229</v>
      </c>
      <c r="F848" s="30" t="s">
        <v>9080</v>
      </c>
      <c r="G848" s="7" t="s">
        <v>9744</v>
      </c>
      <c r="H848" s="31" t="s">
        <v>7862</v>
      </c>
    </row>
    <row r="849" spans="1:8" ht="15.75" x14ac:dyDescent="0.25">
      <c r="A849" s="1" t="s">
        <v>1523</v>
      </c>
      <c r="B849" s="1" t="s">
        <v>3230</v>
      </c>
      <c r="F849" s="30" t="s">
        <v>9080</v>
      </c>
      <c r="G849" s="7" t="s">
        <v>9745</v>
      </c>
      <c r="H849" s="31" t="s">
        <v>7863</v>
      </c>
    </row>
    <row r="850" spans="1:8" ht="15.75" x14ac:dyDescent="0.25">
      <c r="A850" s="1" t="s">
        <v>1522</v>
      </c>
      <c r="B850" s="1" t="s">
        <v>3231</v>
      </c>
      <c r="F850" s="30" t="s">
        <v>9081</v>
      </c>
      <c r="G850" s="7" t="s">
        <v>9127</v>
      </c>
      <c r="H850" s="31" t="s">
        <v>7864</v>
      </c>
    </row>
    <row r="851" spans="1:8" ht="15.75" x14ac:dyDescent="0.25">
      <c r="A851" s="1" t="s">
        <v>1521</v>
      </c>
      <c r="B851" s="1" t="s">
        <v>3232</v>
      </c>
      <c r="F851" s="30" t="s">
        <v>9081</v>
      </c>
      <c r="G851" s="7" t="s">
        <v>7397</v>
      </c>
      <c r="H851" s="31" t="s">
        <v>7865</v>
      </c>
    </row>
    <row r="852" spans="1:8" ht="15.75" x14ac:dyDescent="0.25">
      <c r="A852" s="1" t="s">
        <v>1520</v>
      </c>
      <c r="B852" s="1" t="s">
        <v>3233</v>
      </c>
      <c r="F852" s="30" t="s">
        <v>9080</v>
      </c>
      <c r="G852" s="7" t="s">
        <v>9746</v>
      </c>
      <c r="H852" s="31" t="s">
        <v>7866</v>
      </c>
    </row>
    <row r="853" spans="1:8" ht="15.75" x14ac:dyDescent="0.25">
      <c r="A853" s="1" t="s">
        <v>1519</v>
      </c>
      <c r="B853" s="1" t="s">
        <v>3234</v>
      </c>
      <c r="F853" s="30" t="s">
        <v>9473</v>
      </c>
      <c r="G853" s="7" t="s">
        <v>9747</v>
      </c>
      <c r="H853" s="31" t="s">
        <v>7867</v>
      </c>
    </row>
    <row r="854" spans="1:8" ht="15.75" x14ac:dyDescent="0.25">
      <c r="A854" s="1" t="s">
        <v>1518</v>
      </c>
      <c r="B854" s="1" t="s">
        <v>3235</v>
      </c>
      <c r="F854" s="30" t="s">
        <v>9081</v>
      </c>
      <c r="G854" s="7" t="s">
        <v>9148</v>
      </c>
      <c r="H854" s="31" t="s">
        <v>7248</v>
      </c>
    </row>
    <row r="855" spans="1:8" ht="15.75" x14ac:dyDescent="0.25">
      <c r="A855" s="1" t="s">
        <v>1517</v>
      </c>
      <c r="B855" s="1" t="s">
        <v>3236</v>
      </c>
      <c r="F855" s="30" t="s">
        <v>9081</v>
      </c>
      <c r="G855" s="7" t="s">
        <v>9748</v>
      </c>
      <c r="H855" s="31" t="s">
        <v>7868</v>
      </c>
    </row>
    <row r="856" spans="1:8" ht="15.75" x14ac:dyDescent="0.25">
      <c r="A856" s="1" t="s">
        <v>1516</v>
      </c>
      <c r="B856" s="1" t="s">
        <v>3237</v>
      </c>
      <c r="F856" s="30" t="s">
        <v>9081</v>
      </c>
      <c r="G856" s="7" t="s">
        <v>9273</v>
      </c>
      <c r="H856" s="31" t="s">
        <v>7869</v>
      </c>
    </row>
    <row r="857" spans="1:8" ht="15.75" x14ac:dyDescent="0.25">
      <c r="A857" s="1" t="s">
        <v>1515</v>
      </c>
      <c r="B857" s="1" t="s">
        <v>3238</v>
      </c>
      <c r="F857" s="30" t="s">
        <v>9081</v>
      </c>
      <c r="G857" s="7" t="s">
        <v>9749</v>
      </c>
      <c r="H857" s="31" t="s">
        <v>7870</v>
      </c>
    </row>
    <row r="858" spans="1:8" ht="15.75" x14ac:dyDescent="0.25">
      <c r="A858" s="1" t="s">
        <v>1514</v>
      </c>
      <c r="B858" s="1" t="s">
        <v>3239</v>
      </c>
      <c r="F858" s="30" t="s">
        <v>9080</v>
      </c>
      <c r="G858" s="7" t="s">
        <v>9750</v>
      </c>
      <c r="H858" s="31" t="s">
        <v>7871</v>
      </c>
    </row>
    <row r="859" spans="1:8" ht="15.75" x14ac:dyDescent="0.25">
      <c r="A859" s="1" t="s">
        <v>1513</v>
      </c>
      <c r="B859" s="1" t="s">
        <v>3240</v>
      </c>
      <c r="F859" s="30" t="s">
        <v>9080</v>
      </c>
      <c r="G859" s="7" t="s">
        <v>9442</v>
      </c>
      <c r="H859" s="31" t="s">
        <v>7872</v>
      </c>
    </row>
    <row r="860" spans="1:8" ht="15.75" x14ac:dyDescent="0.25">
      <c r="A860" s="1" t="s">
        <v>1512</v>
      </c>
      <c r="B860" s="1" t="s">
        <v>3241</v>
      </c>
      <c r="F860" s="30" t="s">
        <v>9080</v>
      </c>
      <c r="G860" s="7" t="s">
        <v>9751</v>
      </c>
      <c r="H860" s="31" t="s">
        <v>7873</v>
      </c>
    </row>
    <row r="861" spans="1:8" ht="15.75" x14ac:dyDescent="0.25">
      <c r="A861" s="1" t="s">
        <v>1511</v>
      </c>
      <c r="B861" s="1" t="s">
        <v>3242</v>
      </c>
      <c r="F861" s="30" t="s">
        <v>9080</v>
      </c>
      <c r="G861" s="7" t="s">
        <v>9752</v>
      </c>
      <c r="H861" s="31" t="s">
        <v>7874</v>
      </c>
    </row>
    <row r="862" spans="1:8" ht="15.75" x14ac:dyDescent="0.25">
      <c r="A862" s="1" t="s">
        <v>1510</v>
      </c>
      <c r="B862" s="1" t="s">
        <v>3243</v>
      </c>
      <c r="F862" s="30" t="s">
        <v>9081</v>
      </c>
      <c r="G862" s="7" t="s">
        <v>9127</v>
      </c>
      <c r="H862" s="31" t="s">
        <v>7875</v>
      </c>
    </row>
    <row r="863" spans="1:8" ht="15.75" x14ac:dyDescent="0.25">
      <c r="A863" s="1" t="s">
        <v>1509</v>
      </c>
      <c r="B863" s="1" t="s">
        <v>3244</v>
      </c>
      <c r="F863" s="30" t="s">
        <v>9080</v>
      </c>
      <c r="G863" s="7" t="s">
        <v>9359</v>
      </c>
      <c r="H863" s="31" t="s">
        <v>7876</v>
      </c>
    </row>
    <row r="864" spans="1:8" ht="15.75" x14ac:dyDescent="0.25">
      <c r="A864" s="1" t="s">
        <v>1508</v>
      </c>
      <c r="B864" s="1" t="s">
        <v>3245</v>
      </c>
      <c r="F864" s="30" t="s">
        <v>9081</v>
      </c>
      <c r="G864" s="7" t="s">
        <v>9753</v>
      </c>
      <c r="H864" s="31" t="s">
        <v>7877</v>
      </c>
    </row>
    <row r="865" spans="1:8" ht="15.75" x14ac:dyDescent="0.25">
      <c r="A865" s="1" t="s">
        <v>1507</v>
      </c>
      <c r="B865" s="1" t="s">
        <v>3246</v>
      </c>
      <c r="F865" s="30" t="s">
        <v>9081</v>
      </c>
      <c r="G865" s="7" t="s">
        <v>9754</v>
      </c>
      <c r="H865" s="31" t="s">
        <v>7878</v>
      </c>
    </row>
    <row r="866" spans="1:8" ht="15.75" x14ac:dyDescent="0.25">
      <c r="A866" s="1" t="s">
        <v>1506</v>
      </c>
      <c r="B866" s="1" t="s">
        <v>3247</v>
      </c>
      <c r="F866" s="30" t="s">
        <v>9081</v>
      </c>
      <c r="G866" s="7" t="s">
        <v>9139</v>
      </c>
      <c r="H866" s="31" t="s">
        <v>7879</v>
      </c>
    </row>
    <row r="867" spans="1:8" ht="15.75" x14ac:dyDescent="0.25">
      <c r="A867" s="1" t="s">
        <v>1505</v>
      </c>
      <c r="B867" s="1" t="s">
        <v>3248</v>
      </c>
      <c r="F867" s="30" t="s">
        <v>9473</v>
      </c>
      <c r="G867" s="7" t="s">
        <v>9755</v>
      </c>
      <c r="H867" s="31" t="s">
        <v>7880</v>
      </c>
    </row>
    <row r="868" spans="1:8" ht="15.75" x14ac:dyDescent="0.25">
      <c r="A868" s="1" t="s">
        <v>1504</v>
      </c>
      <c r="B868" s="1" t="s">
        <v>3249</v>
      </c>
      <c r="F868" s="30" t="s">
        <v>9081</v>
      </c>
      <c r="G868" s="7" t="s">
        <v>9756</v>
      </c>
      <c r="H868" s="31" t="s">
        <v>7881</v>
      </c>
    </row>
    <row r="869" spans="1:8" ht="15.75" x14ac:dyDescent="0.25">
      <c r="A869" s="1" t="s">
        <v>1503</v>
      </c>
      <c r="B869" s="1" t="s">
        <v>3250</v>
      </c>
      <c r="F869" s="30" t="s">
        <v>9081</v>
      </c>
      <c r="G869" s="7" t="s">
        <v>9168</v>
      </c>
      <c r="H869" s="31" t="s">
        <v>7882</v>
      </c>
    </row>
    <row r="870" spans="1:8" ht="15.75" x14ac:dyDescent="0.25">
      <c r="A870" s="1" t="s">
        <v>1502</v>
      </c>
      <c r="B870" s="1" t="s">
        <v>3251</v>
      </c>
      <c r="F870" s="30" t="s">
        <v>9081</v>
      </c>
      <c r="G870" s="7" t="s">
        <v>9091</v>
      </c>
      <c r="H870" s="31" t="s">
        <v>7883</v>
      </c>
    </row>
    <row r="871" spans="1:8" ht="15.75" x14ac:dyDescent="0.25">
      <c r="A871" s="1" t="s">
        <v>1501</v>
      </c>
      <c r="B871" s="1" t="s">
        <v>3252</v>
      </c>
      <c r="F871" s="30" t="s">
        <v>9081</v>
      </c>
      <c r="G871" s="7" t="s">
        <v>9757</v>
      </c>
      <c r="H871" s="31" t="s">
        <v>7884</v>
      </c>
    </row>
    <row r="872" spans="1:8" ht="15.75" x14ac:dyDescent="0.25">
      <c r="A872" s="1" t="s">
        <v>1500</v>
      </c>
      <c r="B872" s="1" t="s">
        <v>3253</v>
      </c>
      <c r="F872" s="30" t="s">
        <v>9473</v>
      </c>
      <c r="G872" s="7" t="s">
        <v>9758</v>
      </c>
      <c r="H872" s="31" t="s">
        <v>7885</v>
      </c>
    </row>
    <row r="873" spans="1:8" ht="15.75" x14ac:dyDescent="0.25">
      <c r="A873" s="1" t="s">
        <v>1499</v>
      </c>
      <c r="B873" s="1" t="s">
        <v>3254</v>
      </c>
      <c r="F873" s="30" t="s">
        <v>9080</v>
      </c>
      <c r="G873" s="7" t="s">
        <v>9759</v>
      </c>
      <c r="H873" s="31" t="s">
        <v>7886</v>
      </c>
    </row>
    <row r="874" spans="1:8" ht="15.75" x14ac:dyDescent="0.25">
      <c r="A874" s="1" t="s">
        <v>1498</v>
      </c>
      <c r="B874" s="1" t="s">
        <v>3255</v>
      </c>
      <c r="F874" s="30" t="s">
        <v>9473</v>
      </c>
      <c r="G874" s="7" t="s">
        <v>9760</v>
      </c>
      <c r="H874" s="31" t="s">
        <v>7887</v>
      </c>
    </row>
    <row r="875" spans="1:8" ht="15.75" x14ac:dyDescent="0.25">
      <c r="A875" s="1" t="s">
        <v>1497</v>
      </c>
      <c r="B875" s="1" t="s">
        <v>3256</v>
      </c>
      <c r="F875" s="30" t="s">
        <v>9080</v>
      </c>
      <c r="G875" s="7" t="s">
        <v>9761</v>
      </c>
      <c r="H875" s="31" t="s">
        <v>7888</v>
      </c>
    </row>
    <row r="876" spans="1:8" ht="15.75" x14ac:dyDescent="0.25">
      <c r="A876" s="1" t="s">
        <v>1496</v>
      </c>
      <c r="B876" s="1" t="s">
        <v>3257</v>
      </c>
      <c r="F876" s="30" t="s">
        <v>9080</v>
      </c>
      <c r="G876" s="7" t="s">
        <v>9762</v>
      </c>
      <c r="H876" s="31" t="s">
        <v>7889</v>
      </c>
    </row>
    <row r="877" spans="1:8" ht="15.75" x14ac:dyDescent="0.25">
      <c r="A877" s="1" t="s">
        <v>1495</v>
      </c>
      <c r="B877" s="1" t="s">
        <v>3258</v>
      </c>
      <c r="F877" s="30" t="s">
        <v>9080</v>
      </c>
      <c r="G877" s="7" t="s">
        <v>9763</v>
      </c>
      <c r="H877" s="31" t="s">
        <v>7890</v>
      </c>
    </row>
    <row r="878" spans="1:8" ht="15.75" x14ac:dyDescent="0.25">
      <c r="A878" s="1" t="s">
        <v>1494</v>
      </c>
      <c r="B878" s="1" t="s">
        <v>3259</v>
      </c>
      <c r="F878" s="30" t="s">
        <v>9473</v>
      </c>
      <c r="G878" s="7" t="s">
        <v>9764</v>
      </c>
      <c r="H878" s="31" t="s">
        <v>7891</v>
      </c>
    </row>
    <row r="879" spans="1:8" ht="15.75" x14ac:dyDescent="0.25">
      <c r="A879" s="1" t="s">
        <v>1493</v>
      </c>
      <c r="B879" s="1" t="s">
        <v>3260</v>
      </c>
      <c r="F879" s="30" t="s">
        <v>9473</v>
      </c>
      <c r="G879" s="7" t="s">
        <v>9765</v>
      </c>
      <c r="H879" s="31" t="s">
        <v>7892</v>
      </c>
    </row>
    <row r="880" spans="1:8" ht="15.75" x14ac:dyDescent="0.25">
      <c r="A880" s="1" t="s">
        <v>1492</v>
      </c>
      <c r="B880" s="1" t="s">
        <v>3261</v>
      </c>
      <c r="F880" s="30" t="s">
        <v>9080</v>
      </c>
      <c r="G880" s="7" t="s">
        <v>9766</v>
      </c>
      <c r="H880" s="31" t="s">
        <v>7893</v>
      </c>
    </row>
    <row r="881" spans="1:8" ht="15.75" x14ac:dyDescent="0.25">
      <c r="A881" s="1" t="s">
        <v>1491</v>
      </c>
      <c r="B881" s="1" t="s">
        <v>3262</v>
      </c>
      <c r="F881" s="30" t="s">
        <v>9080</v>
      </c>
      <c r="G881" s="7" t="s">
        <v>9767</v>
      </c>
      <c r="H881" s="31" t="s">
        <v>7894</v>
      </c>
    </row>
    <row r="882" spans="1:8" ht="15.75" x14ac:dyDescent="0.25">
      <c r="A882" s="1" t="s">
        <v>1490</v>
      </c>
      <c r="B882" s="1" t="s">
        <v>3263</v>
      </c>
      <c r="F882" s="30" t="s">
        <v>9080</v>
      </c>
      <c r="G882" s="7" t="s">
        <v>9768</v>
      </c>
      <c r="H882" s="31" t="s">
        <v>7895</v>
      </c>
    </row>
    <row r="883" spans="1:8" ht="15.75" x14ac:dyDescent="0.25">
      <c r="A883" s="1" t="s">
        <v>1489</v>
      </c>
      <c r="B883" s="1" t="s">
        <v>3264</v>
      </c>
      <c r="F883" s="30" t="s">
        <v>9080</v>
      </c>
      <c r="G883" s="7" t="s">
        <v>9314</v>
      </c>
      <c r="H883" s="31" t="s">
        <v>7896</v>
      </c>
    </row>
    <row r="884" spans="1:8" ht="15.75" x14ac:dyDescent="0.25">
      <c r="A884" s="1" t="s">
        <v>1488</v>
      </c>
      <c r="B884" s="1" t="s">
        <v>3265</v>
      </c>
      <c r="F884" s="30" t="s">
        <v>9080</v>
      </c>
      <c r="G884" s="7" t="s">
        <v>9769</v>
      </c>
      <c r="H884" s="31" t="s">
        <v>7897</v>
      </c>
    </row>
    <row r="885" spans="1:8" ht="15.75" x14ac:dyDescent="0.25">
      <c r="A885" s="1" t="s">
        <v>1487</v>
      </c>
      <c r="B885" s="1" t="s">
        <v>3266</v>
      </c>
      <c r="F885" s="30" t="s">
        <v>9080</v>
      </c>
      <c r="G885" s="7" t="s">
        <v>9770</v>
      </c>
      <c r="H885" s="31" t="s">
        <v>7898</v>
      </c>
    </row>
    <row r="886" spans="1:8" ht="15.75" x14ac:dyDescent="0.25">
      <c r="A886" s="1" t="s">
        <v>1486</v>
      </c>
      <c r="B886" s="1" t="s">
        <v>3267</v>
      </c>
      <c r="F886" s="30" t="s">
        <v>9080</v>
      </c>
      <c r="G886" s="7" t="s">
        <v>9771</v>
      </c>
      <c r="H886" s="31" t="s">
        <v>7899</v>
      </c>
    </row>
    <row r="887" spans="1:8" ht="15.75" x14ac:dyDescent="0.25">
      <c r="A887" s="1" t="s">
        <v>1485</v>
      </c>
      <c r="B887" s="1" t="s">
        <v>3268</v>
      </c>
      <c r="F887" s="30" t="s">
        <v>9080</v>
      </c>
      <c r="G887" s="7" t="s">
        <v>9772</v>
      </c>
      <c r="H887" s="31" t="s">
        <v>7900</v>
      </c>
    </row>
    <row r="888" spans="1:8" ht="15.75" x14ac:dyDescent="0.25">
      <c r="A888" s="1" t="s">
        <v>1484</v>
      </c>
      <c r="B888" s="1" t="s">
        <v>3269</v>
      </c>
      <c r="F888" s="30" t="s">
        <v>9080</v>
      </c>
      <c r="G888" s="7" t="s">
        <v>9773</v>
      </c>
      <c r="H888" s="31" t="s">
        <v>7901</v>
      </c>
    </row>
    <row r="889" spans="1:8" ht="15.75" x14ac:dyDescent="0.25">
      <c r="A889" s="1" t="s">
        <v>1483</v>
      </c>
      <c r="B889" s="1" t="s">
        <v>3270</v>
      </c>
      <c r="F889" s="30" t="s">
        <v>9473</v>
      </c>
      <c r="G889" s="7" t="s">
        <v>9774</v>
      </c>
      <c r="H889" s="31" t="s">
        <v>7902</v>
      </c>
    </row>
    <row r="890" spans="1:8" ht="15.75" x14ac:dyDescent="0.25">
      <c r="A890" s="1" t="s">
        <v>1482</v>
      </c>
      <c r="B890" s="1" t="s">
        <v>3271</v>
      </c>
      <c r="F890" s="30" t="s">
        <v>9081</v>
      </c>
      <c r="G890" s="7" t="s">
        <v>9775</v>
      </c>
      <c r="H890" s="31" t="s">
        <v>7903</v>
      </c>
    </row>
    <row r="891" spans="1:8" ht="15.75" x14ac:dyDescent="0.25">
      <c r="A891" s="1" t="s">
        <v>1481</v>
      </c>
      <c r="B891" s="1" t="s">
        <v>3272</v>
      </c>
      <c r="F891" s="30" t="s">
        <v>9081</v>
      </c>
      <c r="G891" s="7" t="s">
        <v>9236</v>
      </c>
      <c r="H891" s="31" t="s">
        <v>7904</v>
      </c>
    </row>
    <row r="892" spans="1:8" ht="15.75" x14ac:dyDescent="0.25">
      <c r="A892" s="1" t="s">
        <v>1480</v>
      </c>
      <c r="B892" s="1" t="s">
        <v>3273</v>
      </c>
      <c r="F892" s="30" t="s">
        <v>9081</v>
      </c>
      <c r="G892" s="7" t="s">
        <v>9776</v>
      </c>
      <c r="H892" s="31" t="s">
        <v>7905</v>
      </c>
    </row>
    <row r="893" spans="1:8" ht="15.75" x14ac:dyDescent="0.25">
      <c r="A893" s="1" t="s">
        <v>1479</v>
      </c>
      <c r="B893" s="1" t="s">
        <v>3274</v>
      </c>
      <c r="F893" s="30" t="s">
        <v>9081</v>
      </c>
      <c r="G893" s="7" t="s">
        <v>9777</v>
      </c>
      <c r="H893" s="31" t="s">
        <v>7906</v>
      </c>
    </row>
    <row r="894" spans="1:8" ht="15.75" x14ac:dyDescent="0.25">
      <c r="A894" s="1" t="s">
        <v>1478</v>
      </c>
      <c r="B894" s="1" t="s">
        <v>3275</v>
      </c>
      <c r="F894" s="30" t="s">
        <v>9473</v>
      </c>
      <c r="G894" s="7" t="s">
        <v>9778</v>
      </c>
      <c r="H894" s="31" t="s">
        <v>7907</v>
      </c>
    </row>
    <row r="895" spans="1:8" ht="15.75" x14ac:dyDescent="0.25">
      <c r="A895" s="1" t="s">
        <v>1477</v>
      </c>
      <c r="B895" s="1" t="s">
        <v>3276</v>
      </c>
      <c r="F895" s="30" t="s">
        <v>9081</v>
      </c>
      <c r="G895" s="7" t="s">
        <v>9099</v>
      </c>
      <c r="H895" s="31" t="s">
        <v>7908</v>
      </c>
    </row>
    <row r="896" spans="1:8" ht="15.75" x14ac:dyDescent="0.25">
      <c r="A896" s="1" t="s">
        <v>1476</v>
      </c>
      <c r="B896" s="1" t="s">
        <v>3277</v>
      </c>
      <c r="F896" s="30" t="s">
        <v>9081</v>
      </c>
      <c r="G896" s="7" t="s">
        <v>9779</v>
      </c>
      <c r="H896" s="31" t="s">
        <v>7909</v>
      </c>
    </row>
    <row r="897" spans="1:8" ht="15.75" x14ac:dyDescent="0.25">
      <c r="A897" s="1" t="s">
        <v>1475</v>
      </c>
      <c r="B897" s="1" t="s">
        <v>3278</v>
      </c>
      <c r="F897" s="30" t="s">
        <v>9080</v>
      </c>
      <c r="G897" s="7" t="s">
        <v>9780</v>
      </c>
      <c r="H897" s="31" t="s">
        <v>7910</v>
      </c>
    </row>
    <row r="898" spans="1:8" ht="15.75" x14ac:dyDescent="0.25">
      <c r="A898" s="1" t="s">
        <v>1474</v>
      </c>
      <c r="B898" s="1" t="s">
        <v>3279</v>
      </c>
      <c r="F898" s="30" t="s">
        <v>9080</v>
      </c>
      <c r="G898" s="7" t="s">
        <v>9781</v>
      </c>
      <c r="H898" s="31" t="s">
        <v>7570</v>
      </c>
    </row>
    <row r="899" spans="1:8" ht="15.75" x14ac:dyDescent="0.25">
      <c r="A899" s="1" t="s">
        <v>1473</v>
      </c>
      <c r="B899" s="1" t="s">
        <v>3280</v>
      </c>
      <c r="F899" s="30" t="s">
        <v>9080</v>
      </c>
      <c r="G899" s="7" t="s">
        <v>9043</v>
      </c>
      <c r="H899" s="31" t="s">
        <v>7911</v>
      </c>
    </row>
    <row r="900" spans="1:8" ht="15.75" x14ac:dyDescent="0.25">
      <c r="A900" s="1" t="s">
        <v>1472</v>
      </c>
      <c r="B900" s="1" t="s">
        <v>3281</v>
      </c>
      <c r="F900" s="30" t="s">
        <v>9081</v>
      </c>
      <c r="G900" s="7" t="s">
        <v>9118</v>
      </c>
      <c r="H900" s="31" t="s">
        <v>7272</v>
      </c>
    </row>
    <row r="901" spans="1:8" ht="15.75" x14ac:dyDescent="0.25">
      <c r="A901" s="1" t="s">
        <v>1471</v>
      </c>
      <c r="B901" s="1" t="s">
        <v>3282</v>
      </c>
      <c r="F901" s="30" t="s">
        <v>9473</v>
      </c>
      <c r="G901" s="7" t="s">
        <v>9782</v>
      </c>
      <c r="H901" s="31" t="s">
        <v>7289</v>
      </c>
    </row>
    <row r="902" spans="1:8" ht="15.75" x14ac:dyDescent="0.25">
      <c r="A902" s="1" t="s">
        <v>1470</v>
      </c>
      <c r="B902" s="1" t="s">
        <v>3283</v>
      </c>
      <c r="F902" s="30" t="s">
        <v>9080</v>
      </c>
      <c r="G902" s="7" t="s">
        <v>9783</v>
      </c>
      <c r="H902" s="31" t="s">
        <v>7912</v>
      </c>
    </row>
    <row r="903" spans="1:8" ht="15.75" x14ac:dyDescent="0.25">
      <c r="A903" s="1" t="s">
        <v>1469</v>
      </c>
      <c r="B903" s="1" t="s">
        <v>3284</v>
      </c>
      <c r="F903" s="30" t="s">
        <v>9081</v>
      </c>
      <c r="G903" s="7" t="s">
        <v>9531</v>
      </c>
      <c r="H903" s="31" t="s">
        <v>7913</v>
      </c>
    </row>
    <row r="904" spans="1:8" ht="15.75" x14ac:dyDescent="0.25">
      <c r="A904" s="1" t="s">
        <v>1468</v>
      </c>
      <c r="B904" s="1" t="s">
        <v>3285</v>
      </c>
      <c r="F904" s="30" t="s">
        <v>9080</v>
      </c>
      <c r="G904" s="7" t="s">
        <v>9784</v>
      </c>
      <c r="H904" s="31" t="s">
        <v>7914</v>
      </c>
    </row>
    <row r="905" spans="1:8" ht="15.75" x14ac:dyDescent="0.25">
      <c r="A905" s="1" t="s">
        <v>1467</v>
      </c>
      <c r="B905" s="1" t="s">
        <v>3286</v>
      </c>
      <c r="F905" s="30" t="s">
        <v>9080</v>
      </c>
      <c r="G905" s="7" t="s">
        <v>9785</v>
      </c>
      <c r="H905" s="31" t="s">
        <v>7915</v>
      </c>
    </row>
    <row r="906" spans="1:8" ht="15.75" x14ac:dyDescent="0.25">
      <c r="A906" s="1" t="s">
        <v>1466</v>
      </c>
      <c r="B906" s="1" t="s">
        <v>3287</v>
      </c>
      <c r="F906" s="30" t="s">
        <v>9081</v>
      </c>
      <c r="G906" s="7" t="s">
        <v>9786</v>
      </c>
      <c r="H906" s="31" t="s">
        <v>7916</v>
      </c>
    </row>
    <row r="907" spans="1:8" ht="15.75" x14ac:dyDescent="0.25">
      <c r="A907" s="1" t="s">
        <v>1465</v>
      </c>
      <c r="B907" s="1" t="s">
        <v>3288</v>
      </c>
      <c r="F907" s="30" t="s">
        <v>9080</v>
      </c>
      <c r="G907" s="7" t="s">
        <v>9737</v>
      </c>
      <c r="H907" s="31" t="s">
        <v>7917</v>
      </c>
    </row>
    <row r="908" spans="1:8" ht="15.75" x14ac:dyDescent="0.25">
      <c r="A908" s="1" t="s">
        <v>1464</v>
      </c>
      <c r="B908" s="1" t="s">
        <v>3289</v>
      </c>
      <c r="F908" s="30" t="s">
        <v>9473</v>
      </c>
      <c r="G908" s="7" t="s">
        <v>9787</v>
      </c>
      <c r="H908" s="31" t="s">
        <v>7918</v>
      </c>
    </row>
    <row r="909" spans="1:8" ht="15.75" x14ac:dyDescent="0.25">
      <c r="A909" s="1" t="s">
        <v>1463</v>
      </c>
      <c r="B909" s="1" t="s">
        <v>3290</v>
      </c>
      <c r="F909" s="30" t="s">
        <v>9081</v>
      </c>
      <c r="G909" s="7" t="s">
        <v>9788</v>
      </c>
      <c r="H909" s="31" t="s">
        <v>7919</v>
      </c>
    </row>
    <row r="910" spans="1:8" ht="15.75" x14ac:dyDescent="0.25">
      <c r="A910" s="1" t="s">
        <v>1462</v>
      </c>
      <c r="B910" s="1" t="s">
        <v>3291</v>
      </c>
      <c r="F910" s="30" t="s">
        <v>9081</v>
      </c>
      <c r="G910" s="7" t="s">
        <v>9346</v>
      </c>
      <c r="H910" s="31" t="s">
        <v>7920</v>
      </c>
    </row>
    <row r="911" spans="1:8" ht="15.75" x14ac:dyDescent="0.25">
      <c r="A911" s="1" t="s">
        <v>1461</v>
      </c>
      <c r="B911" s="1" t="s">
        <v>3292</v>
      </c>
      <c r="F911" s="30" t="s">
        <v>9081</v>
      </c>
      <c r="G911" s="7" t="s">
        <v>9789</v>
      </c>
      <c r="H911" s="31" t="s">
        <v>7921</v>
      </c>
    </row>
    <row r="912" spans="1:8" ht="15.75" x14ac:dyDescent="0.25">
      <c r="A912" s="1" t="s">
        <v>1460</v>
      </c>
      <c r="B912" s="1" t="s">
        <v>3293</v>
      </c>
      <c r="F912" s="30" t="s">
        <v>9081</v>
      </c>
      <c r="G912" s="7" t="s">
        <v>9790</v>
      </c>
      <c r="H912" s="31" t="s">
        <v>7922</v>
      </c>
    </row>
    <row r="913" spans="1:8" ht="15.75" x14ac:dyDescent="0.25">
      <c r="A913" s="1" t="s">
        <v>1459</v>
      </c>
      <c r="B913" s="1" t="s">
        <v>3294</v>
      </c>
      <c r="F913" s="30" t="s">
        <v>9081</v>
      </c>
      <c r="G913" s="7" t="s">
        <v>9418</v>
      </c>
      <c r="H913" s="31" t="s">
        <v>7923</v>
      </c>
    </row>
    <row r="914" spans="1:8" ht="15.75" x14ac:dyDescent="0.25">
      <c r="A914" s="1" t="s">
        <v>1458</v>
      </c>
      <c r="B914" s="1" t="s">
        <v>3295</v>
      </c>
      <c r="F914" s="30" t="s">
        <v>9081</v>
      </c>
      <c r="G914" s="7" t="s">
        <v>9152</v>
      </c>
      <c r="H914" s="31" t="s">
        <v>7924</v>
      </c>
    </row>
    <row r="915" spans="1:8" ht="15.75" x14ac:dyDescent="0.25">
      <c r="A915" s="1" t="s">
        <v>1457</v>
      </c>
      <c r="B915" s="1" t="s">
        <v>3296</v>
      </c>
      <c r="F915" s="30" t="s">
        <v>9081</v>
      </c>
      <c r="G915" s="7" t="s">
        <v>9791</v>
      </c>
      <c r="H915" s="31" t="s">
        <v>7204</v>
      </c>
    </row>
    <row r="916" spans="1:8" ht="15.75" x14ac:dyDescent="0.25">
      <c r="A916" s="1" t="s">
        <v>1456</v>
      </c>
      <c r="B916" s="1" t="s">
        <v>3297</v>
      </c>
      <c r="F916" s="30" t="s">
        <v>9081</v>
      </c>
      <c r="G916" s="7" t="s">
        <v>9792</v>
      </c>
      <c r="H916" s="31" t="s">
        <v>7925</v>
      </c>
    </row>
    <row r="917" spans="1:8" ht="15.75" x14ac:dyDescent="0.25">
      <c r="A917" s="1" t="s">
        <v>1455</v>
      </c>
      <c r="B917" s="1" t="s">
        <v>3298</v>
      </c>
      <c r="F917" s="30" t="s">
        <v>9081</v>
      </c>
      <c r="G917" s="7" t="s">
        <v>9793</v>
      </c>
      <c r="H917" s="31" t="s">
        <v>7289</v>
      </c>
    </row>
    <row r="918" spans="1:8" ht="15.75" x14ac:dyDescent="0.25">
      <c r="A918" s="1" t="s">
        <v>1454</v>
      </c>
      <c r="B918" s="1" t="s">
        <v>3299</v>
      </c>
      <c r="F918" s="30" t="s">
        <v>9080</v>
      </c>
      <c r="G918" s="7" t="s">
        <v>9794</v>
      </c>
      <c r="H918" s="31" t="s">
        <v>7926</v>
      </c>
    </row>
    <row r="919" spans="1:8" ht="15.75" x14ac:dyDescent="0.25">
      <c r="A919" s="1" t="s">
        <v>1453</v>
      </c>
      <c r="B919" s="1" t="s">
        <v>3300</v>
      </c>
      <c r="F919" s="30" t="s">
        <v>9080</v>
      </c>
      <c r="G919" s="7" t="s">
        <v>9426</v>
      </c>
      <c r="H919" s="31" t="s">
        <v>7927</v>
      </c>
    </row>
    <row r="920" spans="1:8" ht="15.75" x14ac:dyDescent="0.25">
      <c r="A920" s="1" t="s">
        <v>1452</v>
      </c>
      <c r="B920" s="1" t="s">
        <v>3301</v>
      </c>
      <c r="F920" s="30" t="s">
        <v>9080</v>
      </c>
      <c r="G920" s="7" t="s">
        <v>9124</v>
      </c>
      <c r="H920" s="31" t="s">
        <v>7928</v>
      </c>
    </row>
    <row r="921" spans="1:8" ht="15.75" x14ac:dyDescent="0.25">
      <c r="A921" s="1" t="s">
        <v>1451</v>
      </c>
      <c r="B921" s="1" t="s">
        <v>3302</v>
      </c>
      <c r="F921" s="30" t="s">
        <v>9080</v>
      </c>
      <c r="G921" s="7" t="s">
        <v>9795</v>
      </c>
      <c r="H921" s="31" t="s">
        <v>7929</v>
      </c>
    </row>
    <row r="922" spans="1:8" ht="15.75" x14ac:dyDescent="0.25">
      <c r="A922" s="1" t="s">
        <v>1450</v>
      </c>
      <c r="B922" s="1" t="s">
        <v>3303</v>
      </c>
      <c r="F922" s="30" t="s">
        <v>9080</v>
      </c>
      <c r="G922" s="7" t="s">
        <v>9796</v>
      </c>
      <c r="H922" s="31" t="s">
        <v>7930</v>
      </c>
    </row>
    <row r="923" spans="1:8" ht="15.75" x14ac:dyDescent="0.25">
      <c r="A923" s="1" t="s">
        <v>1449</v>
      </c>
      <c r="B923" s="1" t="s">
        <v>3304</v>
      </c>
      <c r="F923" s="30" t="s">
        <v>9080</v>
      </c>
      <c r="G923" s="7" t="s">
        <v>9797</v>
      </c>
      <c r="H923" s="31" t="s">
        <v>7931</v>
      </c>
    </row>
    <row r="924" spans="1:8" ht="15.75" x14ac:dyDescent="0.25">
      <c r="A924" s="1" t="s">
        <v>1448</v>
      </c>
      <c r="B924" s="1" t="s">
        <v>3305</v>
      </c>
      <c r="F924" s="30" t="s">
        <v>9080</v>
      </c>
      <c r="G924" s="7" t="s">
        <v>9798</v>
      </c>
      <c r="H924" s="31" t="s">
        <v>7932</v>
      </c>
    </row>
    <row r="925" spans="1:8" ht="15.75" x14ac:dyDescent="0.25">
      <c r="A925" s="1" t="s">
        <v>1447</v>
      </c>
      <c r="B925" s="1" t="s">
        <v>3306</v>
      </c>
      <c r="F925" s="30" t="s">
        <v>9080</v>
      </c>
      <c r="G925" s="7" t="s">
        <v>9799</v>
      </c>
      <c r="H925" s="31" t="s">
        <v>7933</v>
      </c>
    </row>
    <row r="926" spans="1:8" ht="15.75" x14ac:dyDescent="0.25">
      <c r="A926" s="1" t="s">
        <v>1446</v>
      </c>
      <c r="B926" s="1" t="s">
        <v>3307</v>
      </c>
      <c r="F926" s="30" t="s">
        <v>9080</v>
      </c>
      <c r="G926" s="7" t="s">
        <v>9800</v>
      </c>
      <c r="H926" s="31" t="s">
        <v>7934</v>
      </c>
    </row>
    <row r="927" spans="1:8" ht="15.75" x14ac:dyDescent="0.25">
      <c r="A927" s="1" t="s">
        <v>1445</v>
      </c>
      <c r="B927" s="1" t="s">
        <v>3308</v>
      </c>
      <c r="F927" s="30" t="s">
        <v>9080</v>
      </c>
      <c r="G927" s="7" t="s">
        <v>9801</v>
      </c>
      <c r="H927" s="31" t="s">
        <v>7935</v>
      </c>
    </row>
    <row r="928" spans="1:8" ht="15.75" x14ac:dyDescent="0.25">
      <c r="A928" s="1" t="s">
        <v>1444</v>
      </c>
      <c r="B928" s="1" t="s">
        <v>3309</v>
      </c>
      <c r="F928" s="30" t="s">
        <v>9080</v>
      </c>
      <c r="G928" s="7" t="s">
        <v>9802</v>
      </c>
      <c r="H928" s="31" t="s">
        <v>7936</v>
      </c>
    </row>
    <row r="929" spans="1:8" ht="15.75" x14ac:dyDescent="0.25">
      <c r="A929" s="1" t="s">
        <v>1443</v>
      </c>
      <c r="B929" s="1" t="s">
        <v>3310</v>
      </c>
      <c r="F929" s="30" t="s">
        <v>9080</v>
      </c>
      <c r="G929" s="7" t="s">
        <v>9803</v>
      </c>
      <c r="H929" s="31" t="s">
        <v>7937</v>
      </c>
    </row>
    <row r="930" spans="1:8" ht="15.75" x14ac:dyDescent="0.25">
      <c r="A930" s="1" t="s">
        <v>1442</v>
      </c>
      <c r="B930" s="1" t="s">
        <v>3311</v>
      </c>
      <c r="F930" s="30" t="s">
        <v>9473</v>
      </c>
      <c r="G930" s="7" t="s">
        <v>9804</v>
      </c>
      <c r="H930" s="31" t="s">
        <v>7938</v>
      </c>
    </row>
    <row r="931" spans="1:8" ht="15.75" x14ac:dyDescent="0.25">
      <c r="A931" s="1" t="s">
        <v>1441</v>
      </c>
      <c r="B931" s="1" t="s">
        <v>3312</v>
      </c>
      <c r="F931" s="30" t="s">
        <v>9081</v>
      </c>
      <c r="G931" s="7" t="s">
        <v>9805</v>
      </c>
      <c r="H931" s="31" t="s">
        <v>7939</v>
      </c>
    </row>
    <row r="932" spans="1:8" ht="15.75" x14ac:dyDescent="0.25">
      <c r="A932" s="1" t="s">
        <v>1440</v>
      </c>
      <c r="B932" s="1" t="s">
        <v>3313</v>
      </c>
      <c r="F932" s="30" t="s">
        <v>9473</v>
      </c>
      <c r="G932" s="7" t="s">
        <v>9806</v>
      </c>
      <c r="H932" s="31" t="s">
        <v>7940</v>
      </c>
    </row>
    <row r="933" spans="1:8" ht="15.75" x14ac:dyDescent="0.25">
      <c r="A933" s="1" t="s">
        <v>1439</v>
      </c>
      <c r="B933" s="1" t="s">
        <v>3314</v>
      </c>
      <c r="F933" s="30" t="s">
        <v>9081</v>
      </c>
      <c r="G933" s="7" t="s">
        <v>9229</v>
      </c>
      <c r="H933" s="31" t="s">
        <v>7941</v>
      </c>
    </row>
    <row r="934" spans="1:8" ht="15.75" x14ac:dyDescent="0.25">
      <c r="A934" s="1" t="s">
        <v>1438</v>
      </c>
      <c r="B934" s="1" t="s">
        <v>3315</v>
      </c>
      <c r="F934" s="30" t="s">
        <v>9081</v>
      </c>
      <c r="G934" s="7" t="s">
        <v>9807</v>
      </c>
      <c r="H934" s="31" t="s">
        <v>7942</v>
      </c>
    </row>
    <row r="935" spans="1:8" ht="15.75" x14ac:dyDescent="0.25">
      <c r="A935" s="1" t="s">
        <v>1437</v>
      </c>
      <c r="B935" s="1" t="s">
        <v>3316</v>
      </c>
      <c r="F935" s="30" t="s">
        <v>9080</v>
      </c>
      <c r="G935" s="7" t="s">
        <v>9808</v>
      </c>
      <c r="H935" s="31" t="s">
        <v>7083</v>
      </c>
    </row>
    <row r="936" spans="1:8" ht="15.75" x14ac:dyDescent="0.25">
      <c r="A936" s="1" t="s">
        <v>1436</v>
      </c>
      <c r="B936" s="1" t="s">
        <v>3317</v>
      </c>
      <c r="F936" s="30" t="s">
        <v>9081</v>
      </c>
      <c r="G936" s="7" t="s">
        <v>9809</v>
      </c>
      <c r="H936" s="31" t="s">
        <v>7943</v>
      </c>
    </row>
    <row r="937" spans="1:8" ht="15.75" x14ac:dyDescent="0.25">
      <c r="A937" s="1" t="s">
        <v>1435</v>
      </c>
      <c r="B937" s="1" t="s">
        <v>3318</v>
      </c>
      <c r="F937" s="30" t="s">
        <v>9081</v>
      </c>
      <c r="G937" s="7" t="s">
        <v>9134</v>
      </c>
      <c r="H937" s="31" t="s">
        <v>7944</v>
      </c>
    </row>
    <row r="938" spans="1:8" ht="15.75" x14ac:dyDescent="0.25">
      <c r="A938" s="1" t="s">
        <v>1434</v>
      </c>
      <c r="B938" s="1" t="s">
        <v>3319</v>
      </c>
      <c r="F938" s="30" t="s">
        <v>9473</v>
      </c>
      <c r="G938" s="7" t="s">
        <v>9810</v>
      </c>
      <c r="H938" s="31" t="s">
        <v>7926</v>
      </c>
    </row>
    <row r="939" spans="1:8" ht="15.75" x14ac:dyDescent="0.25">
      <c r="A939" s="1" t="s">
        <v>1433</v>
      </c>
      <c r="B939" s="1" t="s">
        <v>3320</v>
      </c>
      <c r="F939" s="30" t="s">
        <v>9080</v>
      </c>
      <c r="G939" s="7" t="s">
        <v>9811</v>
      </c>
      <c r="H939" s="31" t="s">
        <v>7945</v>
      </c>
    </row>
    <row r="940" spans="1:8" ht="15.75" x14ac:dyDescent="0.25">
      <c r="A940" s="1" t="s">
        <v>1432</v>
      </c>
      <c r="B940" s="1" t="s">
        <v>3321</v>
      </c>
      <c r="F940" s="30" t="s">
        <v>9081</v>
      </c>
      <c r="G940" s="7" t="s">
        <v>9812</v>
      </c>
      <c r="H940" s="31" t="s">
        <v>7946</v>
      </c>
    </row>
    <row r="941" spans="1:8" ht="15.75" x14ac:dyDescent="0.25">
      <c r="A941" s="1" t="s">
        <v>1431</v>
      </c>
      <c r="B941" s="1" t="s">
        <v>3322</v>
      </c>
      <c r="F941" s="30" t="s">
        <v>9081</v>
      </c>
      <c r="G941" s="7" t="s">
        <v>9405</v>
      </c>
      <c r="H941" s="31" t="s">
        <v>7947</v>
      </c>
    </row>
    <row r="942" spans="1:8" ht="15.75" x14ac:dyDescent="0.25">
      <c r="A942" s="1" t="s">
        <v>1430</v>
      </c>
      <c r="B942" s="1" t="s">
        <v>3323</v>
      </c>
      <c r="F942" s="30" t="s">
        <v>9080</v>
      </c>
      <c r="G942" s="7" t="s">
        <v>8613</v>
      </c>
      <c r="H942" s="31" t="s">
        <v>7948</v>
      </c>
    </row>
    <row r="943" spans="1:8" ht="15.75" x14ac:dyDescent="0.25">
      <c r="A943" s="1" t="s">
        <v>1429</v>
      </c>
      <c r="B943" s="1" t="s">
        <v>3324</v>
      </c>
      <c r="F943" s="30" t="s">
        <v>9080</v>
      </c>
      <c r="G943" s="7" t="s">
        <v>9813</v>
      </c>
      <c r="H943" s="31" t="s">
        <v>7949</v>
      </c>
    </row>
    <row r="944" spans="1:8" ht="15.75" x14ac:dyDescent="0.25">
      <c r="A944" s="1" t="s">
        <v>1428</v>
      </c>
      <c r="B944" s="1" t="s">
        <v>3325</v>
      </c>
      <c r="F944" s="30" t="s">
        <v>9080</v>
      </c>
      <c r="G944" s="7" t="s">
        <v>9814</v>
      </c>
      <c r="H944" s="31" t="s">
        <v>7950</v>
      </c>
    </row>
    <row r="945" spans="1:8" ht="15.75" x14ac:dyDescent="0.25">
      <c r="A945" s="1" t="s">
        <v>1427</v>
      </c>
      <c r="B945" s="1" t="s">
        <v>3326</v>
      </c>
      <c r="F945" s="30" t="s">
        <v>9081</v>
      </c>
      <c r="G945" s="7" t="s">
        <v>9815</v>
      </c>
      <c r="H945" s="31" t="s">
        <v>7448</v>
      </c>
    </row>
    <row r="946" spans="1:8" ht="15.75" x14ac:dyDescent="0.25">
      <c r="A946" s="1" t="s">
        <v>1426</v>
      </c>
      <c r="B946" s="1" t="s">
        <v>3327</v>
      </c>
      <c r="F946" s="30" t="s">
        <v>9080</v>
      </c>
      <c r="G946" s="7" t="s">
        <v>9156</v>
      </c>
      <c r="H946" s="31" t="s">
        <v>7951</v>
      </c>
    </row>
    <row r="947" spans="1:8" ht="15.75" x14ac:dyDescent="0.25">
      <c r="A947" s="1" t="s">
        <v>1425</v>
      </c>
      <c r="B947" s="1" t="s">
        <v>3328</v>
      </c>
      <c r="F947" s="30" t="s">
        <v>9081</v>
      </c>
      <c r="G947" s="7" t="s">
        <v>9099</v>
      </c>
      <c r="H947" s="31" t="s">
        <v>7952</v>
      </c>
    </row>
    <row r="948" spans="1:8" ht="15.75" x14ac:dyDescent="0.25">
      <c r="A948" s="1" t="s">
        <v>1424</v>
      </c>
      <c r="B948" s="1" t="s">
        <v>3329</v>
      </c>
      <c r="F948" s="30" t="s">
        <v>9081</v>
      </c>
      <c r="G948" s="7" t="s">
        <v>9816</v>
      </c>
      <c r="H948" s="31" t="s">
        <v>7644</v>
      </c>
    </row>
    <row r="949" spans="1:8" ht="15.75" x14ac:dyDescent="0.25">
      <c r="A949" s="1" t="s">
        <v>1423</v>
      </c>
      <c r="B949" s="1" t="s">
        <v>3330</v>
      </c>
      <c r="F949" s="30" t="s">
        <v>9081</v>
      </c>
      <c r="G949" s="7" t="s">
        <v>9204</v>
      </c>
      <c r="H949" s="31" t="s">
        <v>7953</v>
      </c>
    </row>
    <row r="950" spans="1:8" ht="15.75" x14ac:dyDescent="0.25">
      <c r="A950" s="1" t="s">
        <v>1422</v>
      </c>
      <c r="B950" s="1" t="s">
        <v>3331</v>
      </c>
      <c r="F950" s="30" t="s">
        <v>9081</v>
      </c>
      <c r="G950" s="7" t="s">
        <v>9269</v>
      </c>
      <c r="H950" s="31" t="s">
        <v>7954</v>
      </c>
    </row>
    <row r="951" spans="1:8" ht="15.75" x14ac:dyDescent="0.25">
      <c r="A951" s="1" t="s">
        <v>1421</v>
      </c>
      <c r="B951" s="1" t="s">
        <v>3332</v>
      </c>
      <c r="F951" s="30" t="s">
        <v>9081</v>
      </c>
      <c r="G951" s="7" t="s">
        <v>9458</v>
      </c>
      <c r="H951" s="31" t="s">
        <v>7955</v>
      </c>
    </row>
    <row r="952" spans="1:8" ht="15.75" x14ac:dyDescent="0.25">
      <c r="A952" s="1" t="s">
        <v>1420</v>
      </c>
      <c r="B952" s="1" t="s">
        <v>3333</v>
      </c>
      <c r="F952" s="30" t="s">
        <v>9080</v>
      </c>
      <c r="G952" s="7" t="s">
        <v>9817</v>
      </c>
      <c r="H952" s="31" t="s">
        <v>7956</v>
      </c>
    </row>
    <row r="953" spans="1:8" ht="15.75" x14ac:dyDescent="0.25">
      <c r="A953" s="1" t="s">
        <v>1419</v>
      </c>
      <c r="B953" s="1" t="s">
        <v>3334</v>
      </c>
      <c r="F953" s="30" t="s">
        <v>9080</v>
      </c>
      <c r="G953" s="7" t="s">
        <v>9818</v>
      </c>
      <c r="H953" s="31" t="s">
        <v>7400</v>
      </c>
    </row>
    <row r="954" spans="1:8" ht="15.75" x14ac:dyDescent="0.25">
      <c r="A954" s="1" t="s">
        <v>1418</v>
      </c>
      <c r="B954" s="1" t="s">
        <v>3335</v>
      </c>
      <c r="F954" s="30" t="s">
        <v>9080</v>
      </c>
      <c r="G954" s="7" t="s">
        <v>9819</v>
      </c>
      <c r="H954" s="31" t="s">
        <v>7957</v>
      </c>
    </row>
    <row r="955" spans="1:8" ht="15.75" x14ac:dyDescent="0.25">
      <c r="A955" s="1" t="s">
        <v>1417</v>
      </c>
      <c r="B955" s="1" t="s">
        <v>3336</v>
      </c>
      <c r="F955" s="30" t="s">
        <v>9081</v>
      </c>
      <c r="G955" s="7" t="s">
        <v>9820</v>
      </c>
      <c r="H955" s="31" t="s">
        <v>7958</v>
      </c>
    </row>
    <row r="956" spans="1:8" ht="15.75" x14ac:dyDescent="0.25">
      <c r="A956" s="1" t="s">
        <v>1416</v>
      </c>
      <c r="B956" s="1" t="s">
        <v>3337</v>
      </c>
      <c r="F956" s="30" t="s">
        <v>9081</v>
      </c>
      <c r="G956" s="7" t="s">
        <v>9821</v>
      </c>
      <c r="H956" s="31" t="s">
        <v>7959</v>
      </c>
    </row>
    <row r="957" spans="1:8" ht="15.75" x14ac:dyDescent="0.25">
      <c r="A957" s="1" t="s">
        <v>1415</v>
      </c>
      <c r="B957" s="1" t="s">
        <v>3338</v>
      </c>
      <c r="F957" s="30" t="s">
        <v>9473</v>
      </c>
      <c r="G957" s="7" t="s">
        <v>9822</v>
      </c>
      <c r="H957" s="31" t="s">
        <v>7960</v>
      </c>
    </row>
    <row r="958" spans="1:8" ht="15.75" x14ac:dyDescent="0.25">
      <c r="A958" s="1" t="s">
        <v>1414</v>
      </c>
      <c r="B958" s="1" t="s">
        <v>3339</v>
      </c>
      <c r="F958" s="30" t="s">
        <v>9081</v>
      </c>
      <c r="G958" s="7" t="s">
        <v>9204</v>
      </c>
      <c r="H958" s="31" t="s">
        <v>7906</v>
      </c>
    </row>
    <row r="959" spans="1:8" ht="15.75" x14ac:dyDescent="0.25">
      <c r="A959" s="1" t="s">
        <v>1413</v>
      </c>
      <c r="B959" s="1" t="s">
        <v>3340</v>
      </c>
      <c r="F959" s="30" t="s">
        <v>9080</v>
      </c>
      <c r="G959" s="7" t="s">
        <v>9823</v>
      </c>
      <c r="H959" s="31" t="s">
        <v>7961</v>
      </c>
    </row>
    <row r="960" spans="1:8" ht="15.75" x14ac:dyDescent="0.25">
      <c r="A960" s="1" t="s">
        <v>1412</v>
      </c>
      <c r="B960" s="1" t="s">
        <v>3341</v>
      </c>
      <c r="F960" s="30" t="s">
        <v>9473</v>
      </c>
      <c r="G960" s="7" t="s">
        <v>9824</v>
      </c>
      <c r="H960" s="31" t="s">
        <v>7962</v>
      </c>
    </row>
    <row r="961" spans="1:8" ht="15.75" x14ac:dyDescent="0.25">
      <c r="A961" s="1" t="s">
        <v>1411</v>
      </c>
      <c r="B961" s="1" t="s">
        <v>3342</v>
      </c>
      <c r="F961" s="30" t="s">
        <v>9080</v>
      </c>
      <c r="G961" s="7" t="s">
        <v>9825</v>
      </c>
      <c r="H961" s="31" t="s">
        <v>7963</v>
      </c>
    </row>
    <row r="962" spans="1:8" ht="15.75" x14ac:dyDescent="0.25">
      <c r="A962" s="1" t="s">
        <v>1410</v>
      </c>
      <c r="B962" s="1" t="s">
        <v>3343</v>
      </c>
      <c r="F962" s="30" t="s">
        <v>9473</v>
      </c>
      <c r="G962" s="7" t="s">
        <v>9826</v>
      </c>
      <c r="H962" s="31" t="s">
        <v>7964</v>
      </c>
    </row>
    <row r="963" spans="1:8" ht="15.75" x14ac:dyDescent="0.25">
      <c r="A963" s="1" t="s">
        <v>1409</v>
      </c>
      <c r="B963" s="1" t="s">
        <v>3344</v>
      </c>
      <c r="F963" s="30" t="s">
        <v>9081</v>
      </c>
      <c r="G963" s="7" t="s">
        <v>9827</v>
      </c>
      <c r="H963" s="31" t="s">
        <v>7360</v>
      </c>
    </row>
    <row r="964" spans="1:8" ht="15.75" x14ac:dyDescent="0.25">
      <c r="A964" s="1" t="s">
        <v>1408</v>
      </c>
      <c r="B964" s="1" t="s">
        <v>3345</v>
      </c>
      <c r="F964" s="30" t="s">
        <v>9080</v>
      </c>
      <c r="G964" s="7" t="s">
        <v>9828</v>
      </c>
      <c r="H964" s="31" t="s">
        <v>7965</v>
      </c>
    </row>
    <row r="965" spans="1:8" ht="15.75" x14ac:dyDescent="0.25">
      <c r="A965" s="1" t="s">
        <v>1407</v>
      </c>
      <c r="B965" s="1" t="s">
        <v>3346</v>
      </c>
      <c r="F965" s="30" t="s">
        <v>9473</v>
      </c>
      <c r="G965" s="7" t="s">
        <v>9829</v>
      </c>
      <c r="H965" s="31" t="s">
        <v>7966</v>
      </c>
    </row>
    <row r="966" spans="1:8" ht="15.75" x14ac:dyDescent="0.25">
      <c r="A966" s="1" t="s">
        <v>1406</v>
      </c>
      <c r="B966" s="1" t="s">
        <v>3347</v>
      </c>
      <c r="F966" s="30" t="s">
        <v>9080</v>
      </c>
      <c r="G966" s="7" t="s">
        <v>9830</v>
      </c>
      <c r="H966" s="31" t="s">
        <v>7967</v>
      </c>
    </row>
    <row r="967" spans="1:8" ht="15.75" x14ac:dyDescent="0.25">
      <c r="A967" s="1" t="s">
        <v>1405</v>
      </c>
      <c r="B967" s="1" t="s">
        <v>3348</v>
      </c>
      <c r="F967" s="30" t="s">
        <v>9080</v>
      </c>
      <c r="G967" s="7" t="s">
        <v>9831</v>
      </c>
      <c r="H967" s="31" t="s">
        <v>7968</v>
      </c>
    </row>
    <row r="968" spans="1:8" ht="15.75" x14ac:dyDescent="0.25">
      <c r="A968" s="1" t="s">
        <v>1404</v>
      </c>
      <c r="B968" s="1" t="s">
        <v>3349</v>
      </c>
      <c r="F968" s="30" t="s">
        <v>9080</v>
      </c>
      <c r="G968" s="7" t="s">
        <v>9832</v>
      </c>
      <c r="H968" s="31" t="s">
        <v>7969</v>
      </c>
    </row>
    <row r="969" spans="1:8" ht="15.75" x14ac:dyDescent="0.25">
      <c r="A969" s="1" t="s">
        <v>1403</v>
      </c>
      <c r="B969" s="1" t="s">
        <v>3350</v>
      </c>
      <c r="F969" s="30" t="s">
        <v>9081</v>
      </c>
      <c r="G969" s="7" t="s">
        <v>8455</v>
      </c>
      <c r="H969" s="31" t="s">
        <v>7970</v>
      </c>
    </row>
    <row r="970" spans="1:8" ht="15.75" x14ac:dyDescent="0.25">
      <c r="A970" s="1" t="s">
        <v>1402</v>
      </c>
      <c r="B970" s="1" t="s">
        <v>3351</v>
      </c>
      <c r="F970" s="30" t="s">
        <v>9080</v>
      </c>
      <c r="G970" s="7" t="s">
        <v>9571</v>
      </c>
      <c r="H970" s="31" t="s">
        <v>7971</v>
      </c>
    </row>
    <row r="971" spans="1:8" ht="15.75" x14ac:dyDescent="0.25">
      <c r="A971" s="1" t="s">
        <v>1401</v>
      </c>
      <c r="B971" s="1" t="s">
        <v>3352</v>
      </c>
      <c r="F971" s="30" t="s">
        <v>9081</v>
      </c>
      <c r="G971" s="7" t="s">
        <v>9833</v>
      </c>
      <c r="H971" s="31" t="s">
        <v>7972</v>
      </c>
    </row>
    <row r="972" spans="1:8" ht="15.75" x14ac:dyDescent="0.25">
      <c r="A972" s="1" t="s">
        <v>1400</v>
      </c>
      <c r="B972" s="1" t="s">
        <v>3353</v>
      </c>
      <c r="F972" s="30" t="s">
        <v>9080</v>
      </c>
      <c r="G972" s="7" t="s">
        <v>9416</v>
      </c>
      <c r="H972" s="31" t="s">
        <v>7973</v>
      </c>
    </row>
    <row r="973" spans="1:8" ht="15.75" x14ac:dyDescent="0.25">
      <c r="A973" s="1" t="s">
        <v>1399</v>
      </c>
      <c r="B973" s="1" t="s">
        <v>3354</v>
      </c>
      <c r="F973" s="30" t="s">
        <v>9080</v>
      </c>
      <c r="G973" s="7" t="s">
        <v>9834</v>
      </c>
      <c r="H973" s="31" t="s">
        <v>7974</v>
      </c>
    </row>
    <row r="974" spans="1:8" ht="15.75" x14ac:dyDescent="0.25">
      <c r="A974" s="1" t="s">
        <v>1398</v>
      </c>
      <c r="B974" s="1" t="s">
        <v>3355</v>
      </c>
      <c r="F974" s="30" t="s">
        <v>9081</v>
      </c>
      <c r="G974" s="7" t="s">
        <v>9213</v>
      </c>
      <c r="H974" s="31" t="s">
        <v>7975</v>
      </c>
    </row>
    <row r="975" spans="1:8" ht="15.75" x14ac:dyDescent="0.25">
      <c r="A975" s="1" t="s">
        <v>1397</v>
      </c>
      <c r="B975" s="1" t="s">
        <v>3356</v>
      </c>
      <c r="F975" s="30" t="s">
        <v>9473</v>
      </c>
      <c r="G975" s="7" t="s">
        <v>9835</v>
      </c>
      <c r="H975" s="31" t="s">
        <v>7792</v>
      </c>
    </row>
    <row r="976" spans="1:8" ht="15.75" x14ac:dyDescent="0.25">
      <c r="A976" s="1" t="s">
        <v>1396</v>
      </c>
      <c r="B976" s="1" t="s">
        <v>3357</v>
      </c>
      <c r="F976" s="30" t="s">
        <v>9081</v>
      </c>
      <c r="G976" s="7" t="s">
        <v>8723</v>
      </c>
      <c r="H976" s="31" t="s">
        <v>7976</v>
      </c>
    </row>
    <row r="977" spans="1:8" ht="15.75" x14ac:dyDescent="0.25">
      <c r="A977" s="1" t="s">
        <v>1395</v>
      </c>
      <c r="B977" s="1" t="s">
        <v>3358</v>
      </c>
      <c r="F977" s="30" t="s">
        <v>9473</v>
      </c>
      <c r="G977" s="7" t="s">
        <v>9836</v>
      </c>
      <c r="H977" s="31" t="s">
        <v>7977</v>
      </c>
    </row>
    <row r="978" spans="1:8" ht="15.75" x14ac:dyDescent="0.25">
      <c r="A978" s="1" t="s">
        <v>1394</v>
      </c>
      <c r="B978" s="1" t="s">
        <v>3359</v>
      </c>
      <c r="F978" s="30" t="s">
        <v>9473</v>
      </c>
      <c r="G978" s="7" t="s">
        <v>9837</v>
      </c>
      <c r="H978" s="31" t="s">
        <v>7531</v>
      </c>
    </row>
    <row r="979" spans="1:8" ht="15.75" x14ac:dyDescent="0.25">
      <c r="A979" s="1" t="s">
        <v>1393</v>
      </c>
      <c r="B979" s="1" t="s">
        <v>3360</v>
      </c>
      <c r="F979" s="30" t="s">
        <v>9081</v>
      </c>
      <c r="G979" s="7" t="s">
        <v>8995</v>
      </c>
      <c r="H979" s="31" t="s">
        <v>7978</v>
      </c>
    </row>
    <row r="980" spans="1:8" ht="15.75" x14ac:dyDescent="0.25">
      <c r="A980" s="1" t="s">
        <v>1392</v>
      </c>
      <c r="B980" s="1" t="s">
        <v>3361</v>
      </c>
      <c r="F980" s="30" t="s">
        <v>9081</v>
      </c>
      <c r="G980" s="7" t="s">
        <v>9838</v>
      </c>
      <c r="H980" s="31" t="s">
        <v>7979</v>
      </c>
    </row>
    <row r="981" spans="1:8" ht="15.75" x14ac:dyDescent="0.25">
      <c r="A981" s="1" t="s">
        <v>1391</v>
      </c>
      <c r="B981" s="1" t="s">
        <v>3362</v>
      </c>
      <c r="F981" s="30" t="s">
        <v>9081</v>
      </c>
      <c r="G981" s="7" t="s">
        <v>9271</v>
      </c>
      <c r="H981" s="31" t="s">
        <v>7980</v>
      </c>
    </row>
    <row r="982" spans="1:8" ht="15.75" x14ac:dyDescent="0.25">
      <c r="A982" s="1" t="s">
        <v>1390</v>
      </c>
      <c r="B982" s="1" t="s">
        <v>3363</v>
      </c>
      <c r="F982" s="30" t="s">
        <v>9081</v>
      </c>
      <c r="G982" s="7" t="s">
        <v>7444</v>
      </c>
      <c r="H982" s="31" t="s">
        <v>7981</v>
      </c>
    </row>
    <row r="983" spans="1:8" ht="15.75" x14ac:dyDescent="0.25">
      <c r="A983" s="1" t="s">
        <v>1389</v>
      </c>
      <c r="B983" s="1" t="s">
        <v>3364</v>
      </c>
      <c r="F983" s="30" t="s">
        <v>9081</v>
      </c>
      <c r="G983" s="7" t="s">
        <v>9839</v>
      </c>
      <c r="H983" s="31" t="s">
        <v>7982</v>
      </c>
    </row>
    <row r="984" spans="1:8" ht="15.75" x14ac:dyDescent="0.25">
      <c r="A984" s="1" t="s">
        <v>1388</v>
      </c>
      <c r="B984" s="1" t="s">
        <v>3365</v>
      </c>
      <c r="F984" s="30" t="s">
        <v>9081</v>
      </c>
      <c r="G984" s="7" t="s">
        <v>8603</v>
      </c>
      <c r="H984" s="31" t="s">
        <v>7983</v>
      </c>
    </row>
    <row r="985" spans="1:8" ht="15.75" x14ac:dyDescent="0.25">
      <c r="A985" s="1" t="s">
        <v>1387</v>
      </c>
      <c r="B985" s="1" t="s">
        <v>3366</v>
      </c>
      <c r="F985" s="30" t="s">
        <v>9473</v>
      </c>
      <c r="G985" s="7" t="s">
        <v>9840</v>
      </c>
      <c r="H985" s="31" t="s">
        <v>7984</v>
      </c>
    </row>
    <row r="986" spans="1:8" ht="15.75" x14ac:dyDescent="0.25">
      <c r="A986" s="1" t="s">
        <v>1386</v>
      </c>
      <c r="B986" s="1" t="s">
        <v>3367</v>
      </c>
      <c r="F986" s="30" t="s">
        <v>9081</v>
      </c>
      <c r="G986" s="7" t="s">
        <v>9841</v>
      </c>
      <c r="H986" s="31" t="s">
        <v>7985</v>
      </c>
    </row>
    <row r="987" spans="1:8" ht="15.75" x14ac:dyDescent="0.25">
      <c r="A987" s="1" t="s">
        <v>1385</v>
      </c>
      <c r="B987" s="1" t="s">
        <v>3368</v>
      </c>
      <c r="F987" s="30" t="s">
        <v>9080</v>
      </c>
      <c r="G987" s="7" t="s">
        <v>9842</v>
      </c>
      <c r="H987" s="31" t="s">
        <v>7986</v>
      </c>
    </row>
    <row r="988" spans="1:8" ht="15.75" x14ac:dyDescent="0.25">
      <c r="A988" s="1" t="s">
        <v>1384</v>
      </c>
      <c r="B988" s="1" t="s">
        <v>3369</v>
      </c>
      <c r="F988" s="30" t="s">
        <v>9080</v>
      </c>
      <c r="G988" s="7" t="s">
        <v>9293</v>
      </c>
      <c r="H988" s="31" t="s">
        <v>7217</v>
      </c>
    </row>
    <row r="989" spans="1:8" ht="15.75" x14ac:dyDescent="0.25">
      <c r="A989" s="1" t="s">
        <v>1383</v>
      </c>
      <c r="B989" s="1" t="s">
        <v>3370</v>
      </c>
      <c r="F989" s="30" t="s">
        <v>9473</v>
      </c>
      <c r="G989" s="7" t="s">
        <v>9843</v>
      </c>
      <c r="H989" s="31" t="s">
        <v>7987</v>
      </c>
    </row>
    <row r="990" spans="1:8" ht="15.75" x14ac:dyDescent="0.25">
      <c r="A990" s="1" t="s">
        <v>1382</v>
      </c>
      <c r="B990" s="1" t="s">
        <v>3371</v>
      </c>
      <c r="F990" s="30" t="s">
        <v>9080</v>
      </c>
      <c r="G990" s="7" t="s">
        <v>9844</v>
      </c>
      <c r="H990" s="31" t="s">
        <v>7988</v>
      </c>
    </row>
    <row r="991" spans="1:8" ht="15.75" x14ac:dyDescent="0.25">
      <c r="A991" s="1" t="s">
        <v>1381</v>
      </c>
      <c r="B991" s="1" t="s">
        <v>3372</v>
      </c>
      <c r="F991" s="30" t="s">
        <v>9080</v>
      </c>
      <c r="G991" s="7" t="s">
        <v>9149</v>
      </c>
      <c r="H991" s="31" t="s">
        <v>7989</v>
      </c>
    </row>
    <row r="992" spans="1:8" ht="15.75" x14ac:dyDescent="0.25">
      <c r="A992" s="1" t="s">
        <v>1380</v>
      </c>
      <c r="B992" s="1" t="s">
        <v>3373</v>
      </c>
      <c r="F992" s="30" t="s">
        <v>9080</v>
      </c>
      <c r="G992" s="7" t="s">
        <v>9845</v>
      </c>
      <c r="H992" s="31" t="s">
        <v>7990</v>
      </c>
    </row>
    <row r="993" spans="1:8" ht="15.75" x14ac:dyDescent="0.25">
      <c r="A993" s="1" t="s">
        <v>1379</v>
      </c>
      <c r="B993" s="1" t="s">
        <v>3374</v>
      </c>
      <c r="F993" s="30" t="s">
        <v>9081</v>
      </c>
      <c r="G993" s="7" t="s">
        <v>9846</v>
      </c>
      <c r="H993" s="31" t="s">
        <v>7163</v>
      </c>
    </row>
    <row r="994" spans="1:8" ht="15.75" x14ac:dyDescent="0.25">
      <c r="A994" s="1" t="s">
        <v>1378</v>
      </c>
      <c r="B994" s="1" t="s">
        <v>3375</v>
      </c>
      <c r="F994" s="30" t="s">
        <v>9081</v>
      </c>
      <c r="G994" s="7" t="s">
        <v>9847</v>
      </c>
      <c r="H994" s="31" t="s">
        <v>7991</v>
      </c>
    </row>
    <row r="995" spans="1:8" ht="15.75" x14ac:dyDescent="0.25">
      <c r="A995" s="1" t="s">
        <v>1377</v>
      </c>
      <c r="B995" s="1" t="s">
        <v>3376</v>
      </c>
      <c r="F995" s="30" t="s">
        <v>9080</v>
      </c>
      <c r="G995" s="7" t="s">
        <v>9848</v>
      </c>
      <c r="H995" s="31" t="s">
        <v>7992</v>
      </c>
    </row>
    <row r="996" spans="1:8" ht="15.75" x14ac:dyDescent="0.25">
      <c r="A996" s="1" t="s">
        <v>1376</v>
      </c>
      <c r="B996" s="1" t="s">
        <v>3377</v>
      </c>
      <c r="F996" s="30" t="s">
        <v>9081</v>
      </c>
      <c r="G996" s="7" t="s">
        <v>9849</v>
      </c>
      <c r="H996" s="31" t="s">
        <v>7116</v>
      </c>
    </row>
    <row r="997" spans="1:8" ht="15.75" x14ac:dyDescent="0.25">
      <c r="A997" s="1" t="s">
        <v>1375</v>
      </c>
      <c r="B997" s="1" t="s">
        <v>3378</v>
      </c>
      <c r="F997" s="30" t="s">
        <v>9473</v>
      </c>
      <c r="G997" s="7" t="s">
        <v>9850</v>
      </c>
      <c r="H997" s="31" t="s">
        <v>7993</v>
      </c>
    </row>
    <row r="998" spans="1:8" ht="15.75" x14ac:dyDescent="0.25">
      <c r="A998" s="1" t="s">
        <v>1374</v>
      </c>
      <c r="B998" s="1" t="s">
        <v>3379</v>
      </c>
      <c r="F998" s="30" t="s">
        <v>9081</v>
      </c>
      <c r="G998" s="7" t="s">
        <v>9851</v>
      </c>
      <c r="H998" s="31" t="s">
        <v>7099</v>
      </c>
    </row>
    <row r="999" spans="1:8" ht="15.75" x14ac:dyDescent="0.25">
      <c r="A999" s="1" t="s">
        <v>1373</v>
      </c>
      <c r="B999" s="1" t="s">
        <v>3380</v>
      </c>
      <c r="F999" s="30" t="s">
        <v>9473</v>
      </c>
      <c r="G999" s="7" t="s">
        <v>9670</v>
      </c>
      <c r="H999" s="31" t="s">
        <v>7994</v>
      </c>
    </row>
    <row r="1000" spans="1:8" ht="15.75" x14ac:dyDescent="0.25">
      <c r="A1000" s="1" t="s">
        <v>1372</v>
      </c>
      <c r="B1000" s="1" t="s">
        <v>3381</v>
      </c>
      <c r="F1000" s="30" t="s">
        <v>9081</v>
      </c>
      <c r="G1000" s="7" t="s">
        <v>9852</v>
      </c>
      <c r="H1000" s="31" t="s">
        <v>7598</v>
      </c>
    </row>
    <row r="1001" spans="1:8" ht="15.75" x14ac:dyDescent="0.25">
      <c r="A1001" s="1" t="s">
        <v>1371</v>
      </c>
      <c r="B1001" s="1" t="s">
        <v>3382</v>
      </c>
      <c r="F1001" s="30" t="s">
        <v>9473</v>
      </c>
      <c r="G1001" s="7" t="s">
        <v>9853</v>
      </c>
      <c r="H1001" s="31" t="s">
        <v>7995</v>
      </c>
    </row>
    <row r="1002" spans="1:8" ht="15.75" x14ac:dyDescent="0.25">
      <c r="A1002" s="1" t="s">
        <v>1370</v>
      </c>
      <c r="B1002" s="1" t="s">
        <v>3383</v>
      </c>
      <c r="F1002" s="30" t="s">
        <v>9081</v>
      </c>
      <c r="G1002" s="7" t="s">
        <v>8205</v>
      </c>
      <c r="H1002" s="31" t="s">
        <v>7996</v>
      </c>
    </row>
    <row r="1003" spans="1:8" ht="15.75" x14ac:dyDescent="0.25">
      <c r="A1003" s="1" t="s">
        <v>1369</v>
      </c>
      <c r="B1003" s="1" t="s">
        <v>3384</v>
      </c>
      <c r="F1003" s="30" t="s">
        <v>9473</v>
      </c>
      <c r="G1003" s="7" t="s">
        <v>9854</v>
      </c>
      <c r="H1003" s="31" t="s">
        <v>7997</v>
      </c>
    </row>
    <row r="1004" spans="1:8" ht="15.75" x14ac:dyDescent="0.25">
      <c r="A1004" s="1" t="s">
        <v>1368</v>
      </c>
      <c r="B1004" s="1" t="s">
        <v>3385</v>
      </c>
      <c r="F1004" s="30" t="s">
        <v>9080</v>
      </c>
      <c r="G1004" s="7" t="s">
        <v>9855</v>
      </c>
      <c r="H1004" s="31" t="s">
        <v>7998</v>
      </c>
    </row>
    <row r="1005" spans="1:8" ht="15.75" x14ac:dyDescent="0.25">
      <c r="A1005" s="1" t="s">
        <v>1367</v>
      </c>
      <c r="B1005" s="1" t="s">
        <v>3386</v>
      </c>
      <c r="F1005" s="30" t="s">
        <v>9081</v>
      </c>
      <c r="G1005" s="7" t="s">
        <v>9856</v>
      </c>
      <c r="H1005" s="31" t="s">
        <v>7999</v>
      </c>
    </row>
    <row r="1006" spans="1:8" ht="15.75" x14ac:dyDescent="0.25">
      <c r="A1006" s="1" t="s">
        <v>1366</v>
      </c>
      <c r="B1006" s="1" t="s">
        <v>3387</v>
      </c>
      <c r="F1006" s="30" t="s">
        <v>9081</v>
      </c>
      <c r="G1006" s="7" t="s">
        <v>7915</v>
      </c>
      <c r="H1006" s="31" t="s">
        <v>8000</v>
      </c>
    </row>
    <row r="1007" spans="1:8" ht="15.75" x14ac:dyDescent="0.25">
      <c r="A1007" s="1" t="s">
        <v>1365</v>
      </c>
      <c r="B1007" s="1" t="s">
        <v>3388</v>
      </c>
      <c r="F1007" s="30" t="s">
        <v>9080</v>
      </c>
      <c r="G1007" s="7" t="s">
        <v>9857</v>
      </c>
      <c r="H1007" s="31" t="s">
        <v>8001</v>
      </c>
    </row>
    <row r="1008" spans="1:8" ht="15.75" x14ac:dyDescent="0.25">
      <c r="A1008" s="1" t="s">
        <v>1364</v>
      </c>
      <c r="B1008" s="1" t="s">
        <v>3389</v>
      </c>
      <c r="F1008" s="30" t="s">
        <v>9080</v>
      </c>
      <c r="G1008" s="7" t="s">
        <v>9858</v>
      </c>
      <c r="H1008" s="31" t="s">
        <v>7330</v>
      </c>
    </row>
    <row r="1009" spans="1:8" ht="15.75" x14ac:dyDescent="0.25">
      <c r="A1009" s="1" t="s">
        <v>1363</v>
      </c>
      <c r="B1009" s="1" t="s">
        <v>3390</v>
      </c>
      <c r="F1009" s="30" t="s">
        <v>9081</v>
      </c>
      <c r="G1009" s="7" t="s">
        <v>9859</v>
      </c>
      <c r="H1009" s="31" t="s">
        <v>8002</v>
      </c>
    </row>
    <row r="1010" spans="1:8" ht="15.75" x14ac:dyDescent="0.25">
      <c r="A1010" s="1" t="s">
        <v>1362</v>
      </c>
      <c r="B1010" s="1" t="s">
        <v>3391</v>
      </c>
      <c r="F1010" s="30" t="s">
        <v>9080</v>
      </c>
      <c r="G1010" s="7" t="s">
        <v>9239</v>
      </c>
      <c r="H1010" s="31" t="s">
        <v>8003</v>
      </c>
    </row>
    <row r="1011" spans="1:8" ht="15.75" x14ac:dyDescent="0.25">
      <c r="A1011" s="1" t="s">
        <v>1361</v>
      </c>
      <c r="B1011" s="1" t="s">
        <v>3392</v>
      </c>
      <c r="F1011" s="30" t="s">
        <v>9080</v>
      </c>
      <c r="G1011" s="7" t="s">
        <v>9860</v>
      </c>
      <c r="H1011" s="31" t="s">
        <v>8004</v>
      </c>
    </row>
    <row r="1012" spans="1:8" ht="15.75" x14ac:dyDescent="0.25">
      <c r="A1012" s="1" t="s">
        <v>1360</v>
      </c>
      <c r="B1012" s="1" t="s">
        <v>3393</v>
      </c>
      <c r="F1012" s="30" t="s">
        <v>9080</v>
      </c>
      <c r="G1012" s="7" t="s">
        <v>7367</v>
      </c>
      <c r="H1012" s="31" t="s">
        <v>8005</v>
      </c>
    </row>
    <row r="1013" spans="1:8" ht="15.75" x14ac:dyDescent="0.25">
      <c r="A1013" s="1" t="s">
        <v>1359</v>
      </c>
      <c r="B1013" s="1" t="s">
        <v>3394</v>
      </c>
      <c r="F1013" s="30" t="s">
        <v>9080</v>
      </c>
      <c r="G1013" s="7" t="s">
        <v>9861</v>
      </c>
      <c r="H1013" s="31" t="s">
        <v>8006</v>
      </c>
    </row>
    <row r="1014" spans="1:8" ht="15.75" x14ac:dyDescent="0.25">
      <c r="A1014" s="1" t="s">
        <v>1358</v>
      </c>
      <c r="B1014" s="1" t="s">
        <v>3395</v>
      </c>
      <c r="F1014" s="30" t="s">
        <v>9080</v>
      </c>
      <c r="G1014" s="7" t="s">
        <v>9862</v>
      </c>
      <c r="H1014" s="31" t="s">
        <v>8007</v>
      </c>
    </row>
    <row r="1015" spans="1:8" ht="15.75" x14ac:dyDescent="0.25">
      <c r="A1015" s="1" t="s">
        <v>1357</v>
      </c>
      <c r="B1015" s="1" t="s">
        <v>3396</v>
      </c>
      <c r="F1015" s="30" t="s">
        <v>9080</v>
      </c>
      <c r="G1015" s="7" t="s">
        <v>9863</v>
      </c>
      <c r="H1015" s="31" t="s">
        <v>8008</v>
      </c>
    </row>
    <row r="1016" spans="1:8" ht="15.75" x14ac:dyDescent="0.25">
      <c r="A1016" s="1" t="s">
        <v>1356</v>
      </c>
      <c r="B1016" s="1" t="s">
        <v>3397</v>
      </c>
      <c r="F1016" s="30" t="s">
        <v>9080</v>
      </c>
      <c r="G1016" s="7" t="s">
        <v>9215</v>
      </c>
      <c r="H1016" s="31" t="s">
        <v>8009</v>
      </c>
    </row>
    <row r="1017" spans="1:8" ht="15.75" x14ac:dyDescent="0.25">
      <c r="A1017" s="1" t="s">
        <v>1355</v>
      </c>
      <c r="B1017" s="1" t="s">
        <v>3398</v>
      </c>
      <c r="F1017" s="30" t="s">
        <v>9080</v>
      </c>
      <c r="G1017" s="7" t="s">
        <v>9864</v>
      </c>
      <c r="H1017" s="31" t="s">
        <v>8010</v>
      </c>
    </row>
    <row r="1018" spans="1:8" ht="15.75" x14ac:dyDescent="0.25">
      <c r="A1018" s="1" t="s">
        <v>1354</v>
      </c>
      <c r="B1018" s="1" t="s">
        <v>3399</v>
      </c>
      <c r="F1018" s="30" t="s">
        <v>9473</v>
      </c>
      <c r="G1018" s="7" t="s">
        <v>9865</v>
      </c>
      <c r="H1018" s="31" t="s">
        <v>8011</v>
      </c>
    </row>
    <row r="1019" spans="1:8" ht="15.75" x14ac:dyDescent="0.25">
      <c r="A1019" s="1" t="s">
        <v>1353</v>
      </c>
      <c r="B1019" s="1" t="s">
        <v>3400</v>
      </c>
      <c r="F1019" s="30" t="s">
        <v>9473</v>
      </c>
      <c r="G1019" s="7" t="s">
        <v>9866</v>
      </c>
      <c r="H1019" s="31" t="s">
        <v>8012</v>
      </c>
    </row>
    <row r="1020" spans="1:8" ht="15.75" x14ac:dyDescent="0.25">
      <c r="A1020" s="1" t="s">
        <v>1352</v>
      </c>
      <c r="B1020" s="1" t="s">
        <v>3401</v>
      </c>
      <c r="F1020" s="30" t="s">
        <v>9081</v>
      </c>
      <c r="G1020" s="7" t="s">
        <v>9087</v>
      </c>
      <c r="H1020" s="31" t="s">
        <v>8013</v>
      </c>
    </row>
    <row r="1021" spans="1:8" ht="15.75" x14ac:dyDescent="0.25">
      <c r="A1021" s="1" t="s">
        <v>1351</v>
      </c>
      <c r="B1021" s="1" t="s">
        <v>3402</v>
      </c>
      <c r="F1021" s="30" t="s">
        <v>9080</v>
      </c>
      <c r="G1021" s="7" t="s">
        <v>9867</v>
      </c>
      <c r="H1021" s="31" t="s">
        <v>8014</v>
      </c>
    </row>
    <row r="1022" spans="1:8" ht="15.75" x14ac:dyDescent="0.25">
      <c r="A1022" s="1" t="s">
        <v>1350</v>
      </c>
      <c r="B1022" s="1" t="s">
        <v>3403</v>
      </c>
      <c r="F1022" s="30" t="s">
        <v>9081</v>
      </c>
      <c r="G1022" s="7" t="s">
        <v>9868</v>
      </c>
      <c r="H1022" s="31" t="s">
        <v>8015</v>
      </c>
    </row>
    <row r="1023" spans="1:8" ht="15.75" x14ac:dyDescent="0.25">
      <c r="A1023" s="1" t="s">
        <v>1349</v>
      </c>
      <c r="B1023" s="1" t="s">
        <v>3404</v>
      </c>
      <c r="F1023" s="30" t="s">
        <v>9080</v>
      </c>
      <c r="G1023" s="7" t="s">
        <v>9869</v>
      </c>
      <c r="H1023" s="31" t="s">
        <v>8016</v>
      </c>
    </row>
    <row r="1024" spans="1:8" ht="15.75" x14ac:dyDescent="0.25">
      <c r="A1024" s="1" t="s">
        <v>1348</v>
      </c>
      <c r="B1024" s="1" t="s">
        <v>3405</v>
      </c>
      <c r="F1024" s="30" t="s">
        <v>9080</v>
      </c>
      <c r="G1024" s="7" t="s">
        <v>9870</v>
      </c>
      <c r="H1024" s="31" t="s">
        <v>8017</v>
      </c>
    </row>
    <row r="1025" spans="1:8" ht="15.75" x14ac:dyDescent="0.25">
      <c r="A1025" s="1" t="s">
        <v>1347</v>
      </c>
      <c r="B1025" s="1" t="s">
        <v>3406</v>
      </c>
      <c r="F1025" s="30" t="s">
        <v>9081</v>
      </c>
      <c r="G1025" s="7" t="s">
        <v>9871</v>
      </c>
      <c r="H1025" s="31" t="s">
        <v>8018</v>
      </c>
    </row>
    <row r="1026" spans="1:8" ht="15.75" x14ac:dyDescent="0.25">
      <c r="A1026" s="1" t="s">
        <v>1346</v>
      </c>
      <c r="B1026" s="1" t="s">
        <v>3407</v>
      </c>
      <c r="F1026" s="30" t="s">
        <v>9081</v>
      </c>
      <c r="G1026" s="7" t="s">
        <v>9091</v>
      </c>
      <c r="H1026" s="31" t="s">
        <v>8019</v>
      </c>
    </row>
    <row r="1027" spans="1:8" ht="15.75" x14ac:dyDescent="0.25">
      <c r="A1027" s="1" t="s">
        <v>1345</v>
      </c>
      <c r="B1027" s="1" t="s">
        <v>3408</v>
      </c>
      <c r="F1027" s="30" t="s">
        <v>9081</v>
      </c>
      <c r="G1027" s="7" t="s">
        <v>9872</v>
      </c>
      <c r="H1027" s="31" t="s">
        <v>8020</v>
      </c>
    </row>
    <row r="1028" spans="1:8" ht="15.75" x14ac:dyDescent="0.25">
      <c r="A1028" s="1" t="s">
        <v>1344</v>
      </c>
      <c r="B1028" s="1" t="s">
        <v>3409</v>
      </c>
      <c r="F1028" s="30" t="s">
        <v>9080</v>
      </c>
      <c r="G1028" s="7" t="s">
        <v>9873</v>
      </c>
      <c r="H1028" s="31" t="s">
        <v>8021</v>
      </c>
    </row>
    <row r="1029" spans="1:8" ht="15.75" x14ac:dyDescent="0.25">
      <c r="A1029" s="1" t="s">
        <v>1343</v>
      </c>
      <c r="B1029" s="1" t="s">
        <v>3410</v>
      </c>
      <c r="F1029" s="30" t="s">
        <v>9081</v>
      </c>
      <c r="G1029" s="7" t="s">
        <v>9872</v>
      </c>
      <c r="H1029" s="31" t="s">
        <v>8022</v>
      </c>
    </row>
    <row r="1030" spans="1:8" ht="15.75" x14ac:dyDescent="0.25">
      <c r="A1030" s="1" t="s">
        <v>1342</v>
      </c>
      <c r="B1030" s="1" t="s">
        <v>3411</v>
      </c>
      <c r="F1030" s="30" t="s">
        <v>9081</v>
      </c>
      <c r="G1030" s="7" t="s">
        <v>8205</v>
      </c>
      <c r="H1030" s="31" t="s">
        <v>8023</v>
      </c>
    </row>
    <row r="1031" spans="1:8" ht="15.75" x14ac:dyDescent="0.25">
      <c r="A1031" s="1" t="s">
        <v>1341</v>
      </c>
      <c r="B1031" s="1" t="s">
        <v>3412</v>
      </c>
      <c r="F1031" s="30" t="s">
        <v>9080</v>
      </c>
      <c r="G1031" s="7" t="s">
        <v>9874</v>
      </c>
      <c r="H1031" s="31" t="s">
        <v>8024</v>
      </c>
    </row>
    <row r="1032" spans="1:8" ht="15.75" x14ac:dyDescent="0.25">
      <c r="A1032" s="1" t="s">
        <v>1340</v>
      </c>
      <c r="B1032" s="1" t="s">
        <v>3413</v>
      </c>
      <c r="F1032" s="30" t="s">
        <v>9081</v>
      </c>
      <c r="G1032" s="7" t="s">
        <v>9875</v>
      </c>
      <c r="H1032" s="31" t="s">
        <v>8025</v>
      </c>
    </row>
    <row r="1033" spans="1:8" ht="15.75" x14ac:dyDescent="0.25">
      <c r="A1033" s="1" t="s">
        <v>1339</v>
      </c>
      <c r="B1033" s="1" t="s">
        <v>3414</v>
      </c>
      <c r="F1033" s="30" t="s">
        <v>9080</v>
      </c>
      <c r="G1033" s="7" t="s">
        <v>9876</v>
      </c>
      <c r="H1033" s="31" t="s">
        <v>8026</v>
      </c>
    </row>
    <row r="1034" spans="1:8" ht="15.75" x14ac:dyDescent="0.25">
      <c r="A1034" s="1" t="s">
        <v>1338</v>
      </c>
      <c r="B1034" s="1" t="s">
        <v>3415</v>
      </c>
      <c r="F1034" s="30" t="s">
        <v>9080</v>
      </c>
      <c r="G1034" s="7" t="s">
        <v>9877</v>
      </c>
      <c r="H1034" s="31" t="s">
        <v>7697</v>
      </c>
    </row>
    <row r="1035" spans="1:8" ht="15.75" x14ac:dyDescent="0.25">
      <c r="A1035" s="1" t="s">
        <v>1337</v>
      </c>
      <c r="B1035" s="1" t="s">
        <v>3416</v>
      </c>
      <c r="F1035" s="30" t="s">
        <v>9080</v>
      </c>
      <c r="G1035" s="7" t="s">
        <v>9396</v>
      </c>
      <c r="H1035" s="31" t="s">
        <v>8027</v>
      </c>
    </row>
    <row r="1036" spans="1:8" ht="15.75" x14ac:dyDescent="0.25">
      <c r="A1036" s="1" t="s">
        <v>1336</v>
      </c>
      <c r="B1036" s="1" t="s">
        <v>3417</v>
      </c>
      <c r="F1036" s="30" t="s">
        <v>9080</v>
      </c>
      <c r="G1036" s="7" t="s">
        <v>9878</v>
      </c>
      <c r="H1036" s="31" t="s">
        <v>8028</v>
      </c>
    </row>
    <row r="1037" spans="1:8" ht="15.75" x14ac:dyDescent="0.25">
      <c r="A1037" s="1" t="s">
        <v>1335</v>
      </c>
      <c r="B1037" s="1" t="s">
        <v>3418</v>
      </c>
      <c r="F1037" s="30" t="s">
        <v>9080</v>
      </c>
      <c r="G1037" s="7" t="s">
        <v>9527</v>
      </c>
      <c r="H1037" s="31" t="s">
        <v>8029</v>
      </c>
    </row>
    <row r="1038" spans="1:8" ht="15.75" x14ac:dyDescent="0.25">
      <c r="A1038" s="1" t="s">
        <v>1334</v>
      </c>
      <c r="B1038" s="1" t="s">
        <v>3419</v>
      </c>
      <c r="F1038" s="30" t="s">
        <v>9081</v>
      </c>
      <c r="G1038" s="7" t="s">
        <v>9138</v>
      </c>
      <c r="H1038" s="31" t="s">
        <v>8030</v>
      </c>
    </row>
    <row r="1039" spans="1:8" ht="15.75" x14ac:dyDescent="0.25">
      <c r="A1039" s="1" t="s">
        <v>1333</v>
      </c>
      <c r="B1039" s="1" t="s">
        <v>3420</v>
      </c>
      <c r="F1039" s="30" t="s">
        <v>9081</v>
      </c>
      <c r="G1039" s="7" t="s">
        <v>9879</v>
      </c>
      <c r="H1039" s="31" t="s">
        <v>8031</v>
      </c>
    </row>
    <row r="1040" spans="1:8" ht="15.75" x14ac:dyDescent="0.25">
      <c r="A1040" s="1" t="s">
        <v>1332</v>
      </c>
      <c r="B1040" s="1" t="s">
        <v>3421</v>
      </c>
      <c r="F1040" s="30" t="s">
        <v>9080</v>
      </c>
      <c r="G1040" s="7" t="s">
        <v>9880</v>
      </c>
      <c r="H1040" s="31" t="s">
        <v>8032</v>
      </c>
    </row>
    <row r="1041" spans="1:8" ht="15.75" x14ac:dyDescent="0.25">
      <c r="A1041" s="1" t="s">
        <v>1331</v>
      </c>
      <c r="B1041" s="1" t="s">
        <v>3422</v>
      </c>
      <c r="F1041" s="30" t="s">
        <v>9080</v>
      </c>
      <c r="G1041" s="7" t="s">
        <v>9881</v>
      </c>
      <c r="H1041" s="31" t="s">
        <v>8033</v>
      </c>
    </row>
    <row r="1042" spans="1:8" ht="15.75" x14ac:dyDescent="0.25">
      <c r="A1042" s="1" t="s">
        <v>1330</v>
      </c>
      <c r="B1042" s="1" t="s">
        <v>3423</v>
      </c>
      <c r="F1042" s="30" t="s">
        <v>9081</v>
      </c>
      <c r="G1042" s="7" t="s">
        <v>9217</v>
      </c>
      <c r="H1042" s="31" t="s">
        <v>7724</v>
      </c>
    </row>
    <row r="1043" spans="1:8" ht="15.75" x14ac:dyDescent="0.25">
      <c r="A1043" s="1" t="s">
        <v>1329</v>
      </c>
      <c r="B1043" s="1" t="s">
        <v>3424</v>
      </c>
      <c r="F1043" s="30" t="s">
        <v>9080</v>
      </c>
      <c r="G1043" s="7" t="s">
        <v>9882</v>
      </c>
      <c r="H1043" s="31" t="s">
        <v>8034</v>
      </c>
    </row>
    <row r="1044" spans="1:8" ht="15.75" x14ac:dyDescent="0.25">
      <c r="A1044" s="1" t="s">
        <v>1328</v>
      </c>
      <c r="B1044" s="1" t="s">
        <v>3425</v>
      </c>
      <c r="F1044" s="30" t="s">
        <v>9081</v>
      </c>
      <c r="G1044" s="7" t="s">
        <v>9883</v>
      </c>
      <c r="H1044" s="31" t="s">
        <v>8035</v>
      </c>
    </row>
    <row r="1045" spans="1:8" ht="15.75" x14ac:dyDescent="0.25">
      <c r="A1045" s="1" t="s">
        <v>1327</v>
      </c>
      <c r="B1045" s="1" t="s">
        <v>3426</v>
      </c>
      <c r="F1045" s="30" t="s">
        <v>9081</v>
      </c>
      <c r="G1045" s="7" t="s">
        <v>9884</v>
      </c>
      <c r="H1045" s="31" t="s">
        <v>8036</v>
      </c>
    </row>
    <row r="1046" spans="1:8" ht="15.75" x14ac:dyDescent="0.25">
      <c r="A1046" s="1" t="s">
        <v>1326</v>
      </c>
      <c r="B1046" s="1" t="s">
        <v>3427</v>
      </c>
      <c r="F1046" s="30" t="s">
        <v>9473</v>
      </c>
      <c r="G1046" s="7" t="s">
        <v>9885</v>
      </c>
      <c r="H1046" s="31" t="s">
        <v>8037</v>
      </c>
    </row>
    <row r="1047" spans="1:8" ht="15.75" x14ac:dyDescent="0.25">
      <c r="A1047" s="1" t="s">
        <v>1325</v>
      </c>
      <c r="B1047" s="1" t="s">
        <v>3428</v>
      </c>
      <c r="F1047" s="30" t="s">
        <v>9081</v>
      </c>
      <c r="G1047" s="7" t="s">
        <v>9886</v>
      </c>
      <c r="H1047" s="31" t="s">
        <v>8038</v>
      </c>
    </row>
    <row r="1048" spans="1:8" ht="15.75" x14ac:dyDescent="0.25">
      <c r="A1048" s="1" t="s">
        <v>1324</v>
      </c>
      <c r="B1048" s="1" t="s">
        <v>3429</v>
      </c>
      <c r="F1048" s="30" t="s">
        <v>9081</v>
      </c>
      <c r="G1048" s="7" t="s">
        <v>9872</v>
      </c>
      <c r="H1048" s="31" t="s">
        <v>8039</v>
      </c>
    </row>
    <row r="1049" spans="1:8" ht="15.75" x14ac:dyDescent="0.25">
      <c r="A1049" s="1" t="s">
        <v>1323</v>
      </c>
      <c r="B1049" s="1" t="s">
        <v>3430</v>
      </c>
      <c r="F1049" s="30" t="s">
        <v>9080</v>
      </c>
      <c r="G1049" s="7" t="s">
        <v>9887</v>
      </c>
      <c r="H1049" s="31" t="s">
        <v>8040</v>
      </c>
    </row>
    <row r="1050" spans="1:8" ht="15.75" x14ac:dyDescent="0.25">
      <c r="A1050" s="1" t="s">
        <v>1322</v>
      </c>
      <c r="B1050" s="1" t="s">
        <v>3431</v>
      </c>
      <c r="F1050" s="30" t="s">
        <v>9080</v>
      </c>
      <c r="G1050" s="7" t="s">
        <v>9888</v>
      </c>
      <c r="H1050" s="31" t="s">
        <v>8041</v>
      </c>
    </row>
    <row r="1051" spans="1:8" ht="15.75" x14ac:dyDescent="0.25">
      <c r="A1051" s="1" t="s">
        <v>1321</v>
      </c>
      <c r="B1051" s="1" t="s">
        <v>3432</v>
      </c>
      <c r="F1051" s="30" t="s">
        <v>9080</v>
      </c>
      <c r="G1051" s="7" t="s">
        <v>9633</v>
      </c>
      <c r="H1051" s="31" t="s">
        <v>8042</v>
      </c>
    </row>
    <row r="1052" spans="1:8" ht="15.75" x14ac:dyDescent="0.25">
      <c r="A1052" s="1" t="s">
        <v>1320</v>
      </c>
      <c r="B1052" s="1" t="s">
        <v>3433</v>
      </c>
      <c r="F1052" s="30" t="s">
        <v>9473</v>
      </c>
      <c r="G1052" s="7" t="s">
        <v>9889</v>
      </c>
      <c r="H1052" s="31" t="s">
        <v>8043</v>
      </c>
    </row>
    <row r="1053" spans="1:8" ht="15.75" x14ac:dyDescent="0.25">
      <c r="A1053" s="1" t="s">
        <v>1319</v>
      </c>
      <c r="B1053" s="1" t="s">
        <v>3434</v>
      </c>
      <c r="F1053" s="30" t="s">
        <v>9081</v>
      </c>
      <c r="G1053" s="7" t="s">
        <v>9890</v>
      </c>
      <c r="H1053" s="31" t="s">
        <v>8044</v>
      </c>
    </row>
    <row r="1054" spans="1:8" ht="15.75" x14ac:dyDescent="0.25">
      <c r="A1054" s="1" t="s">
        <v>1318</v>
      </c>
      <c r="B1054" s="1" t="s">
        <v>3435</v>
      </c>
      <c r="F1054" s="30" t="s">
        <v>9080</v>
      </c>
      <c r="G1054" s="7" t="s">
        <v>9891</v>
      </c>
      <c r="H1054" s="31" t="s">
        <v>8045</v>
      </c>
    </row>
    <row r="1055" spans="1:8" ht="15.75" x14ac:dyDescent="0.25">
      <c r="A1055" s="1" t="s">
        <v>1317</v>
      </c>
      <c r="B1055" s="1" t="s">
        <v>3436</v>
      </c>
      <c r="F1055" s="30" t="s">
        <v>9081</v>
      </c>
      <c r="G1055" s="7" t="s">
        <v>9892</v>
      </c>
      <c r="H1055" s="31" t="s">
        <v>8046</v>
      </c>
    </row>
    <row r="1056" spans="1:8" ht="15.75" x14ac:dyDescent="0.25">
      <c r="A1056" s="1" t="s">
        <v>1316</v>
      </c>
      <c r="B1056" s="1" t="s">
        <v>3437</v>
      </c>
      <c r="F1056" s="30" t="s">
        <v>9473</v>
      </c>
      <c r="G1056" s="7" t="s">
        <v>9760</v>
      </c>
      <c r="H1056" s="31" t="s">
        <v>8047</v>
      </c>
    </row>
    <row r="1057" spans="1:8" ht="15.75" x14ac:dyDescent="0.25">
      <c r="A1057" s="1" t="s">
        <v>1315</v>
      </c>
      <c r="B1057" s="1" t="s">
        <v>3438</v>
      </c>
      <c r="F1057" s="30" t="s">
        <v>9080</v>
      </c>
      <c r="G1057" s="7" t="s">
        <v>9893</v>
      </c>
      <c r="H1057" s="31" t="s">
        <v>8048</v>
      </c>
    </row>
    <row r="1058" spans="1:8" ht="15.75" x14ac:dyDescent="0.25">
      <c r="A1058" s="1" t="s">
        <v>1314</v>
      </c>
      <c r="B1058" s="1" t="s">
        <v>3439</v>
      </c>
      <c r="F1058" s="30" t="s">
        <v>9473</v>
      </c>
      <c r="G1058" s="7" t="s">
        <v>9894</v>
      </c>
      <c r="H1058" s="31" t="s">
        <v>7989</v>
      </c>
    </row>
    <row r="1059" spans="1:8" ht="15.75" x14ac:dyDescent="0.25">
      <c r="A1059" s="1" t="s">
        <v>1313</v>
      </c>
      <c r="B1059" s="1" t="s">
        <v>3440</v>
      </c>
      <c r="F1059" s="30" t="s">
        <v>9080</v>
      </c>
      <c r="G1059" s="7" t="s">
        <v>9895</v>
      </c>
      <c r="H1059" s="31" t="s">
        <v>8049</v>
      </c>
    </row>
    <row r="1060" spans="1:8" ht="15.75" x14ac:dyDescent="0.25">
      <c r="A1060" s="1" t="s">
        <v>1312</v>
      </c>
      <c r="B1060" s="1" t="s">
        <v>3441</v>
      </c>
      <c r="F1060" s="30" t="s">
        <v>9081</v>
      </c>
      <c r="G1060" s="7" t="s">
        <v>9255</v>
      </c>
      <c r="H1060" s="31" t="s">
        <v>8050</v>
      </c>
    </row>
    <row r="1061" spans="1:8" ht="15.75" x14ac:dyDescent="0.25">
      <c r="A1061" s="1" t="s">
        <v>1311</v>
      </c>
      <c r="B1061" s="1" t="s">
        <v>3442</v>
      </c>
      <c r="F1061" s="30" t="s">
        <v>9081</v>
      </c>
      <c r="G1061" s="7" t="s">
        <v>9896</v>
      </c>
      <c r="H1061" s="31" t="s">
        <v>8051</v>
      </c>
    </row>
    <row r="1062" spans="1:8" ht="15.75" x14ac:dyDescent="0.25">
      <c r="A1062" s="1" t="s">
        <v>1310</v>
      </c>
      <c r="B1062" s="1" t="s">
        <v>3443</v>
      </c>
      <c r="F1062" s="30" t="s">
        <v>9081</v>
      </c>
      <c r="G1062" s="7" t="s">
        <v>9897</v>
      </c>
      <c r="H1062" s="31" t="s">
        <v>8052</v>
      </c>
    </row>
    <row r="1063" spans="1:8" ht="15.75" x14ac:dyDescent="0.25">
      <c r="A1063" s="1" t="s">
        <v>1309</v>
      </c>
      <c r="B1063" s="1" t="s">
        <v>3444</v>
      </c>
      <c r="F1063" s="30" t="s">
        <v>9081</v>
      </c>
      <c r="G1063" s="7" t="s">
        <v>9898</v>
      </c>
      <c r="H1063" s="31" t="s">
        <v>7795</v>
      </c>
    </row>
    <row r="1064" spans="1:8" ht="15.75" x14ac:dyDescent="0.25">
      <c r="A1064" s="1" t="s">
        <v>1308</v>
      </c>
      <c r="B1064" s="1" t="s">
        <v>3445</v>
      </c>
      <c r="F1064" s="30" t="s">
        <v>9081</v>
      </c>
      <c r="G1064" s="7" t="s">
        <v>9899</v>
      </c>
      <c r="H1064" s="31" t="s">
        <v>8053</v>
      </c>
    </row>
    <row r="1065" spans="1:8" ht="15.75" x14ac:dyDescent="0.25">
      <c r="A1065" s="1" t="s">
        <v>1307</v>
      </c>
      <c r="B1065" s="1" t="s">
        <v>3446</v>
      </c>
      <c r="F1065" s="30" t="s">
        <v>9081</v>
      </c>
      <c r="G1065" s="7" t="s">
        <v>9900</v>
      </c>
      <c r="H1065" s="31" t="s">
        <v>8054</v>
      </c>
    </row>
    <row r="1066" spans="1:8" ht="15.75" x14ac:dyDescent="0.25">
      <c r="A1066" s="1" t="s">
        <v>1306</v>
      </c>
      <c r="B1066" s="1" t="s">
        <v>3447</v>
      </c>
      <c r="F1066" s="30" t="s">
        <v>9080</v>
      </c>
      <c r="G1066" s="7" t="s">
        <v>9901</v>
      </c>
      <c r="H1066" s="31" t="s">
        <v>8055</v>
      </c>
    </row>
    <row r="1067" spans="1:8" ht="15.75" x14ac:dyDescent="0.25">
      <c r="A1067" s="1" t="s">
        <v>1305</v>
      </c>
      <c r="B1067" s="1" t="s">
        <v>3448</v>
      </c>
      <c r="F1067" s="30" t="s">
        <v>9081</v>
      </c>
      <c r="G1067" s="7" t="s">
        <v>9902</v>
      </c>
      <c r="H1067" s="31" t="s">
        <v>8056</v>
      </c>
    </row>
    <row r="1068" spans="1:8" ht="15.75" x14ac:dyDescent="0.25">
      <c r="A1068" s="1" t="s">
        <v>1304</v>
      </c>
      <c r="B1068" s="1" t="s">
        <v>3449</v>
      </c>
      <c r="F1068" s="30" t="s">
        <v>9080</v>
      </c>
      <c r="G1068" s="7" t="s">
        <v>9903</v>
      </c>
      <c r="H1068" s="31" t="s">
        <v>8057</v>
      </c>
    </row>
    <row r="1069" spans="1:8" ht="15.75" x14ac:dyDescent="0.25">
      <c r="A1069" s="1" t="s">
        <v>1303</v>
      </c>
      <c r="B1069" s="1" t="s">
        <v>3450</v>
      </c>
      <c r="F1069" s="30" t="s">
        <v>9081</v>
      </c>
      <c r="G1069" s="7" t="s">
        <v>7644</v>
      </c>
      <c r="H1069" s="31" t="s">
        <v>8058</v>
      </c>
    </row>
    <row r="1070" spans="1:8" ht="15.75" x14ac:dyDescent="0.25">
      <c r="A1070" s="1" t="s">
        <v>1302</v>
      </c>
      <c r="B1070" s="1" t="s">
        <v>3451</v>
      </c>
      <c r="F1070" s="30" t="s">
        <v>9080</v>
      </c>
      <c r="G1070" s="7" t="s">
        <v>9904</v>
      </c>
      <c r="H1070" s="31" t="s">
        <v>7803</v>
      </c>
    </row>
    <row r="1071" spans="1:8" ht="15.75" x14ac:dyDescent="0.25">
      <c r="A1071" s="1" t="s">
        <v>1301</v>
      </c>
      <c r="B1071" s="1" t="s">
        <v>3452</v>
      </c>
      <c r="F1071" s="30" t="s">
        <v>9080</v>
      </c>
      <c r="G1071" s="7" t="s">
        <v>9905</v>
      </c>
      <c r="H1071" s="31" t="s">
        <v>8059</v>
      </c>
    </row>
    <row r="1072" spans="1:8" ht="15.75" x14ac:dyDescent="0.25">
      <c r="A1072" s="1" t="s">
        <v>1300</v>
      </c>
      <c r="B1072" s="1" t="s">
        <v>3453</v>
      </c>
      <c r="F1072" s="30" t="s">
        <v>9080</v>
      </c>
      <c r="G1072" s="7" t="s">
        <v>9366</v>
      </c>
      <c r="H1072" s="31" t="s">
        <v>8060</v>
      </c>
    </row>
    <row r="1073" spans="1:8" ht="15.75" x14ac:dyDescent="0.25">
      <c r="A1073" s="1" t="s">
        <v>1299</v>
      </c>
      <c r="B1073" s="1" t="s">
        <v>3454</v>
      </c>
      <c r="F1073" s="30" t="s">
        <v>9473</v>
      </c>
      <c r="G1073" s="7" t="s">
        <v>9906</v>
      </c>
      <c r="H1073" s="31" t="s">
        <v>8061</v>
      </c>
    </row>
    <row r="1074" spans="1:8" ht="15.75" x14ac:dyDescent="0.25">
      <c r="A1074" s="1" t="s">
        <v>1298</v>
      </c>
      <c r="B1074" s="1" t="s">
        <v>3455</v>
      </c>
      <c r="F1074" s="30" t="s">
        <v>9080</v>
      </c>
      <c r="G1074" s="7" t="s">
        <v>9907</v>
      </c>
      <c r="H1074" s="31" t="s">
        <v>8062</v>
      </c>
    </row>
    <row r="1075" spans="1:8" ht="15.75" x14ac:dyDescent="0.25">
      <c r="A1075" s="1" t="s">
        <v>1297</v>
      </c>
      <c r="B1075" s="1" t="s">
        <v>3456</v>
      </c>
      <c r="F1075" s="30" t="s">
        <v>9081</v>
      </c>
      <c r="G1075" s="7" t="s">
        <v>9204</v>
      </c>
      <c r="H1075" s="31" t="s">
        <v>8063</v>
      </c>
    </row>
    <row r="1076" spans="1:8" ht="15.75" x14ac:dyDescent="0.25">
      <c r="A1076" s="1" t="s">
        <v>1296</v>
      </c>
      <c r="B1076" s="1" t="s">
        <v>3457</v>
      </c>
      <c r="F1076" s="30" t="s">
        <v>9081</v>
      </c>
      <c r="G1076" s="7" t="s">
        <v>9513</v>
      </c>
      <c r="H1076" s="31" t="s">
        <v>8064</v>
      </c>
    </row>
    <row r="1077" spans="1:8" ht="15.75" x14ac:dyDescent="0.25">
      <c r="A1077" s="1" t="s">
        <v>1295</v>
      </c>
      <c r="B1077" s="1" t="s">
        <v>3458</v>
      </c>
      <c r="F1077" s="30" t="s">
        <v>9081</v>
      </c>
      <c r="G1077" s="7" t="s">
        <v>9908</v>
      </c>
      <c r="H1077" s="31" t="s">
        <v>7551</v>
      </c>
    </row>
    <row r="1078" spans="1:8" ht="15.75" x14ac:dyDescent="0.25">
      <c r="A1078" s="1" t="s">
        <v>1294</v>
      </c>
      <c r="B1078" s="1" t="s">
        <v>3459</v>
      </c>
      <c r="F1078" s="30" t="s">
        <v>9080</v>
      </c>
      <c r="G1078" s="7" t="s">
        <v>9909</v>
      </c>
      <c r="H1078" s="31" t="s">
        <v>8065</v>
      </c>
    </row>
    <row r="1079" spans="1:8" ht="15.75" x14ac:dyDescent="0.25">
      <c r="A1079" s="1" t="s">
        <v>1293</v>
      </c>
      <c r="B1079" s="1" t="s">
        <v>3460</v>
      </c>
      <c r="F1079" s="30" t="s">
        <v>9081</v>
      </c>
      <c r="G1079" s="7" t="s">
        <v>9271</v>
      </c>
      <c r="H1079" s="31" t="s">
        <v>8066</v>
      </c>
    </row>
    <row r="1080" spans="1:8" ht="15.75" x14ac:dyDescent="0.25">
      <c r="A1080" s="1" t="s">
        <v>1292</v>
      </c>
      <c r="B1080" s="1" t="s">
        <v>3461</v>
      </c>
      <c r="F1080" s="30" t="s">
        <v>9081</v>
      </c>
      <c r="G1080" s="7" t="s">
        <v>9910</v>
      </c>
      <c r="H1080" s="31" t="s">
        <v>8067</v>
      </c>
    </row>
    <row r="1081" spans="1:8" ht="15.75" x14ac:dyDescent="0.25">
      <c r="A1081" s="1" t="s">
        <v>1291</v>
      </c>
      <c r="B1081" s="1" t="s">
        <v>3462</v>
      </c>
      <c r="F1081" s="30" t="s">
        <v>9081</v>
      </c>
      <c r="G1081" s="7" t="s">
        <v>9911</v>
      </c>
      <c r="H1081" s="31" t="s">
        <v>8068</v>
      </c>
    </row>
    <row r="1082" spans="1:8" ht="15.75" x14ac:dyDescent="0.25">
      <c r="A1082" s="1" t="s">
        <v>1290</v>
      </c>
      <c r="B1082" s="1" t="s">
        <v>3463</v>
      </c>
      <c r="F1082" s="30" t="s">
        <v>9081</v>
      </c>
      <c r="G1082" s="7" t="s">
        <v>9912</v>
      </c>
      <c r="H1082" s="31" t="s">
        <v>8069</v>
      </c>
    </row>
    <row r="1083" spans="1:8" ht="15.75" x14ac:dyDescent="0.25">
      <c r="A1083" s="1" t="s">
        <v>1289</v>
      </c>
      <c r="B1083" s="1" t="s">
        <v>3464</v>
      </c>
      <c r="F1083" s="30" t="s">
        <v>9473</v>
      </c>
      <c r="G1083" s="7" t="s">
        <v>9913</v>
      </c>
      <c r="H1083" s="31" t="s">
        <v>8070</v>
      </c>
    </row>
    <row r="1084" spans="1:8" ht="15.75" x14ac:dyDescent="0.25">
      <c r="A1084" s="1" t="s">
        <v>1288</v>
      </c>
      <c r="B1084" s="1" t="s">
        <v>3465</v>
      </c>
      <c r="F1084" s="30" t="s">
        <v>9473</v>
      </c>
      <c r="G1084" s="7" t="s">
        <v>9914</v>
      </c>
      <c r="H1084" s="31" t="s">
        <v>8071</v>
      </c>
    </row>
    <row r="1085" spans="1:8" ht="15.75" x14ac:dyDescent="0.25">
      <c r="A1085" s="1" t="s">
        <v>1287</v>
      </c>
      <c r="B1085" s="1" t="s">
        <v>3466</v>
      </c>
      <c r="F1085" s="30" t="s">
        <v>9081</v>
      </c>
      <c r="G1085" s="7" t="s">
        <v>9915</v>
      </c>
      <c r="H1085" s="31" t="s">
        <v>8072</v>
      </c>
    </row>
    <row r="1086" spans="1:8" ht="15.75" x14ac:dyDescent="0.25">
      <c r="A1086" s="1" t="s">
        <v>1286</v>
      </c>
      <c r="B1086" s="1" t="s">
        <v>3467</v>
      </c>
      <c r="F1086" s="30" t="s">
        <v>9081</v>
      </c>
      <c r="G1086" s="7" t="s">
        <v>9513</v>
      </c>
      <c r="H1086" s="31" t="s">
        <v>8073</v>
      </c>
    </row>
    <row r="1087" spans="1:8" ht="15.75" x14ac:dyDescent="0.25">
      <c r="A1087" s="1" t="s">
        <v>1285</v>
      </c>
      <c r="B1087" s="1" t="s">
        <v>3468</v>
      </c>
      <c r="F1087" s="30" t="s">
        <v>9081</v>
      </c>
      <c r="G1087" s="7" t="s">
        <v>9271</v>
      </c>
      <c r="H1087" s="31" t="s">
        <v>8074</v>
      </c>
    </row>
    <row r="1088" spans="1:8" ht="15.75" x14ac:dyDescent="0.25">
      <c r="A1088" s="1" t="s">
        <v>1284</v>
      </c>
      <c r="B1088" s="1" t="s">
        <v>3469</v>
      </c>
      <c r="F1088" s="30" t="s">
        <v>9080</v>
      </c>
      <c r="G1088" s="7" t="s">
        <v>9916</v>
      </c>
      <c r="H1088" s="31" t="s">
        <v>8075</v>
      </c>
    </row>
    <row r="1089" spans="1:8" ht="15.75" x14ac:dyDescent="0.25">
      <c r="A1089" s="1" t="s">
        <v>1283</v>
      </c>
      <c r="B1089" s="1" t="s">
        <v>3470</v>
      </c>
      <c r="F1089" s="30" t="s">
        <v>9080</v>
      </c>
      <c r="G1089" s="7" t="s">
        <v>9917</v>
      </c>
      <c r="H1089" s="31" t="s">
        <v>8076</v>
      </c>
    </row>
    <row r="1090" spans="1:8" ht="15.75" x14ac:dyDescent="0.25">
      <c r="A1090" s="1" t="s">
        <v>1282</v>
      </c>
      <c r="B1090" s="1" t="s">
        <v>3471</v>
      </c>
      <c r="F1090" s="30" t="s">
        <v>9473</v>
      </c>
      <c r="G1090" s="7" t="s">
        <v>9918</v>
      </c>
      <c r="H1090" s="31" t="s">
        <v>8077</v>
      </c>
    </row>
    <row r="1091" spans="1:8" ht="15.75" x14ac:dyDescent="0.25">
      <c r="A1091" s="1" t="s">
        <v>1281</v>
      </c>
      <c r="B1091" s="1" t="s">
        <v>3472</v>
      </c>
      <c r="F1091" s="30" t="s">
        <v>9080</v>
      </c>
      <c r="G1091" s="7" t="s">
        <v>9919</v>
      </c>
      <c r="H1091" s="31" t="s">
        <v>8078</v>
      </c>
    </row>
    <row r="1092" spans="1:8" ht="15.75" x14ac:dyDescent="0.25">
      <c r="A1092" s="1" t="s">
        <v>1280</v>
      </c>
      <c r="B1092" s="1" t="s">
        <v>3473</v>
      </c>
      <c r="F1092" s="30" t="s">
        <v>9080</v>
      </c>
      <c r="G1092" s="7" t="s">
        <v>9920</v>
      </c>
      <c r="H1092" s="31" t="s">
        <v>8031</v>
      </c>
    </row>
    <row r="1093" spans="1:8" ht="15.75" x14ac:dyDescent="0.25">
      <c r="A1093" s="1" t="s">
        <v>1279</v>
      </c>
      <c r="B1093" s="1" t="s">
        <v>3474</v>
      </c>
      <c r="F1093" s="30" t="s">
        <v>9081</v>
      </c>
      <c r="G1093" s="7" t="s">
        <v>9921</v>
      </c>
      <c r="H1093" s="31" t="s">
        <v>8079</v>
      </c>
    </row>
    <row r="1094" spans="1:8" ht="15.75" x14ac:dyDescent="0.25">
      <c r="A1094" s="1" t="s">
        <v>1278</v>
      </c>
      <c r="B1094" s="1" t="s">
        <v>3475</v>
      </c>
      <c r="F1094" s="30" t="s">
        <v>9080</v>
      </c>
      <c r="G1094" s="7" t="s">
        <v>9922</v>
      </c>
      <c r="H1094" s="31" t="s">
        <v>8080</v>
      </c>
    </row>
    <row r="1095" spans="1:8" ht="15.75" x14ac:dyDescent="0.25">
      <c r="A1095" s="1" t="s">
        <v>1277</v>
      </c>
      <c r="B1095" s="1" t="s">
        <v>3476</v>
      </c>
      <c r="F1095" s="30" t="s">
        <v>9081</v>
      </c>
      <c r="G1095" s="7" t="s">
        <v>9733</v>
      </c>
      <c r="H1095" s="31" t="s">
        <v>7138</v>
      </c>
    </row>
    <row r="1096" spans="1:8" ht="15.75" x14ac:dyDescent="0.25">
      <c r="A1096" s="1" t="s">
        <v>1276</v>
      </c>
      <c r="B1096" s="1" t="s">
        <v>3477</v>
      </c>
      <c r="F1096" s="30" t="s">
        <v>9081</v>
      </c>
      <c r="G1096" s="7" t="s">
        <v>9213</v>
      </c>
      <c r="H1096" s="31" t="s">
        <v>8081</v>
      </c>
    </row>
    <row r="1097" spans="1:8" ht="15.75" x14ac:dyDescent="0.25">
      <c r="A1097" s="1" t="s">
        <v>1275</v>
      </c>
      <c r="B1097" s="1" t="s">
        <v>3478</v>
      </c>
      <c r="F1097" s="30" t="s">
        <v>9473</v>
      </c>
      <c r="G1097" s="7" t="s">
        <v>9923</v>
      </c>
      <c r="H1097" s="31" t="s">
        <v>8082</v>
      </c>
    </row>
    <row r="1098" spans="1:8" ht="15.75" x14ac:dyDescent="0.25">
      <c r="A1098" s="1" t="s">
        <v>1274</v>
      </c>
      <c r="B1098" s="1" t="s">
        <v>3479</v>
      </c>
      <c r="F1098" s="30" t="s">
        <v>9080</v>
      </c>
      <c r="G1098" s="7" t="s">
        <v>9924</v>
      </c>
      <c r="H1098" s="31" t="s">
        <v>8083</v>
      </c>
    </row>
    <row r="1099" spans="1:8" ht="15.75" x14ac:dyDescent="0.25">
      <c r="A1099" s="1" t="s">
        <v>1273</v>
      </c>
      <c r="B1099" s="1" t="s">
        <v>3480</v>
      </c>
      <c r="F1099" s="30" t="s">
        <v>9080</v>
      </c>
      <c r="G1099" s="7" t="s">
        <v>9633</v>
      </c>
      <c r="H1099" s="31" t="s">
        <v>8084</v>
      </c>
    </row>
    <row r="1100" spans="1:8" ht="15.75" x14ac:dyDescent="0.25">
      <c r="A1100" s="1" t="s">
        <v>1272</v>
      </c>
      <c r="B1100" s="1" t="s">
        <v>3481</v>
      </c>
      <c r="F1100" s="30" t="s">
        <v>9080</v>
      </c>
      <c r="G1100" s="7" t="s">
        <v>9925</v>
      </c>
      <c r="H1100" s="31" t="s">
        <v>7325</v>
      </c>
    </row>
    <row r="1101" spans="1:8" ht="15.75" x14ac:dyDescent="0.25">
      <c r="A1101" s="1" t="s">
        <v>1271</v>
      </c>
      <c r="B1101" s="1" t="s">
        <v>3482</v>
      </c>
      <c r="F1101" s="30" t="s">
        <v>9081</v>
      </c>
      <c r="G1101" s="7" t="s">
        <v>9926</v>
      </c>
      <c r="H1101" s="31" t="s">
        <v>8085</v>
      </c>
    </row>
    <row r="1102" spans="1:8" ht="15.75" x14ac:dyDescent="0.25">
      <c r="A1102" s="1" t="s">
        <v>1270</v>
      </c>
      <c r="B1102" s="1" t="s">
        <v>3483</v>
      </c>
      <c r="F1102" s="30" t="s">
        <v>9473</v>
      </c>
      <c r="G1102" s="7" t="s">
        <v>9670</v>
      </c>
      <c r="H1102" s="31" t="s">
        <v>8086</v>
      </c>
    </row>
    <row r="1103" spans="1:8" ht="15.75" x14ac:dyDescent="0.25">
      <c r="A1103" s="1" t="s">
        <v>1269</v>
      </c>
      <c r="B1103" s="1" t="s">
        <v>3484</v>
      </c>
      <c r="F1103" s="30" t="s">
        <v>9081</v>
      </c>
      <c r="G1103" s="7" t="s">
        <v>7644</v>
      </c>
      <c r="H1103" s="31" t="s">
        <v>7529</v>
      </c>
    </row>
    <row r="1104" spans="1:8" ht="15.75" x14ac:dyDescent="0.25">
      <c r="A1104" s="1" t="s">
        <v>1268</v>
      </c>
      <c r="B1104" s="1" t="s">
        <v>3485</v>
      </c>
      <c r="F1104" s="30" t="s">
        <v>9081</v>
      </c>
      <c r="G1104" s="7" t="s">
        <v>9927</v>
      </c>
      <c r="H1104" s="31" t="s">
        <v>8087</v>
      </c>
    </row>
    <row r="1105" spans="1:8" ht="15.75" x14ac:dyDescent="0.25">
      <c r="A1105" s="1" t="s">
        <v>1267</v>
      </c>
      <c r="B1105" s="1" t="s">
        <v>3486</v>
      </c>
      <c r="F1105" s="30" t="s">
        <v>9080</v>
      </c>
      <c r="G1105" s="7" t="s">
        <v>9928</v>
      </c>
      <c r="H1105" s="31" t="s">
        <v>8088</v>
      </c>
    </row>
    <row r="1106" spans="1:8" ht="15.75" x14ac:dyDescent="0.25">
      <c r="A1106" s="1" t="s">
        <v>1266</v>
      </c>
      <c r="B1106" s="1" t="s">
        <v>3487</v>
      </c>
      <c r="F1106" s="30" t="s">
        <v>9081</v>
      </c>
      <c r="G1106" s="7" t="s">
        <v>9929</v>
      </c>
      <c r="H1106" s="31" t="s">
        <v>8089</v>
      </c>
    </row>
    <row r="1107" spans="1:8" ht="15.75" x14ac:dyDescent="0.25">
      <c r="A1107" s="1" t="s">
        <v>1265</v>
      </c>
      <c r="B1107" s="1" t="s">
        <v>3488</v>
      </c>
      <c r="F1107" s="30" t="s">
        <v>9081</v>
      </c>
      <c r="G1107" s="7" t="s">
        <v>9178</v>
      </c>
      <c r="H1107" s="31" t="s">
        <v>8090</v>
      </c>
    </row>
    <row r="1108" spans="1:8" ht="15.75" x14ac:dyDescent="0.25">
      <c r="A1108" s="1" t="s">
        <v>1264</v>
      </c>
      <c r="B1108" s="1" t="s">
        <v>3489</v>
      </c>
      <c r="F1108" s="30" t="s">
        <v>9081</v>
      </c>
      <c r="G1108" s="7" t="s">
        <v>9551</v>
      </c>
      <c r="H1108" s="31" t="s">
        <v>8091</v>
      </c>
    </row>
    <row r="1109" spans="1:8" ht="15.75" x14ac:dyDescent="0.25">
      <c r="A1109" s="1" t="s">
        <v>1263</v>
      </c>
      <c r="B1109" s="1" t="s">
        <v>3490</v>
      </c>
      <c r="F1109" s="30" t="s">
        <v>9080</v>
      </c>
      <c r="G1109" s="7" t="s">
        <v>9930</v>
      </c>
      <c r="H1109" s="31" t="s">
        <v>8092</v>
      </c>
    </row>
    <row r="1110" spans="1:8" ht="15.75" x14ac:dyDescent="0.25">
      <c r="A1110" s="1" t="s">
        <v>1262</v>
      </c>
      <c r="B1110" s="1" t="s">
        <v>3491</v>
      </c>
      <c r="F1110" s="30" t="s">
        <v>9473</v>
      </c>
      <c r="G1110" s="7" t="s">
        <v>9931</v>
      </c>
      <c r="H1110" s="31" t="s">
        <v>8093</v>
      </c>
    </row>
    <row r="1111" spans="1:8" ht="15.75" x14ac:dyDescent="0.25">
      <c r="A1111" s="1" t="s">
        <v>1261</v>
      </c>
      <c r="B1111" s="1" t="s">
        <v>3492</v>
      </c>
      <c r="F1111" s="30" t="s">
        <v>9473</v>
      </c>
      <c r="G1111" s="7" t="s">
        <v>9932</v>
      </c>
      <c r="H1111" s="31" t="s">
        <v>8094</v>
      </c>
    </row>
    <row r="1112" spans="1:8" ht="15.75" x14ac:dyDescent="0.25">
      <c r="A1112" s="1" t="s">
        <v>1260</v>
      </c>
      <c r="B1112" s="1" t="s">
        <v>3493</v>
      </c>
      <c r="F1112" s="30" t="s">
        <v>9080</v>
      </c>
      <c r="G1112" s="7" t="s">
        <v>9149</v>
      </c>
      <c r="H1112" s="31" t="s">
        <v>7459</v>
      </c>
    </row>
    <row r="1113" spans="1:8" ht="15.75" x14ac:dyDescent="0.25">
      <c r="A1113" s="1" t="s">
        <v>1259</v>
      </c>
      <c r="B1113" s="1" t="s">
        <v>3494</v>
      </c>
      <c r="F1113" s="30" t="s">
        <v>9473</v>
      </c>
      <c r="G1113" s="7" t="s">
        <v>9933</v>
      </c>
      <c r="H1113" s="31" t="s">
        <v>8095</v>
      </c>
    </row>
    <row r="1114" spans="1:8" ht="15.75" x14ac:dyDescent="0.25">
      <c r="A1114" s="1" t="s">
        <v>1258</v>
      </c>
      <c r="B1114" s="1" t="s">
        <v>3495</v>
      </c>
      <c r="F1114" s="30" t="s">
        <v>9081</v>
      </c>
      <c r="G1114" s="7" t="s">
        <v>7915</v>
      </c>
      <c r="H1114" s="31" t="s">
        <v>8096</v>
      </c>
    </row>
    <row r="1115" spans="1:8" ht="15.75" x14ac:dyDescent="0.25">
      <c r="A1115" s="1" t="s">
        <v>1257</v>
      </c>
      <c r="B1115" s="1" t="s">
        <v>3496</v>
      </c>
      <c r="F1115" s="30" t="s">
        <v>9080</v>
      </c>
      <c r="G1115" s="7" t="s">
        <v>9934</v>
      </c>
      <c r="H1115" s="31" t="s">
        <v>8097</v>
      </c>
    </row>
    <row r="1116" spans="1:8" ht="15.75" x14ac:dyDescent="0.25">
      <c r="A1116" s="1" t="s">
        <v>1256</v>
      </c>
      <c r="B1116" s="1" t="s">
        <v>3497</v>
      </c>
      <c r="F1116" s="30" t="s">
        <v>9080</v>
      </c>
      <c r="G1116" s="7" t="s">
        <v>9935</v>
      </c>
      <c r="H1116" s="31" t="s">
        <v>8098</v>
      </c>
    </row>
    <row r="1117" spans="1:8" ht="15.75" x14ac:dyDescent="0.25">
      <c r="A1117" s="1" t="s">
        <v>1255</v>
      </c>
      <c r="B1117" s="1" t="s">
        <v>3498</v>
      </c>
      <c r="F1117" s="30" t="s">
        <v>9080</v>
      </c>
      <c r="G1117" s="7" t="s">
        <v>9936</v>
      </c>
      <c r="H1117" s="31" t="s">
        <v>8099</v>
      </c>
    </row>
    <row r="1118" spans="1:8" ht="15.75" x14ac:dyDescent="0.25">
      <c r="A1118" s="1" t="s">
        <v>1254</v>
      </c>
      <c r="B1118" s="1" t="s">
        <v>3499</v>
      </c>
      <c r="F1118" s="30" t="s">
        <v>9080</v>
      </c>
      <c r="G1118" s="7" t="s">
        <v>9937</v>
      </c>
      <c r="H1118" s="31" t="s">
        <v>8100</v>
      </c>
    </row>
    <row r="1119" spans="1:8" ht="15.75" x14ac:dyDescent="0.25">
      <c r="A1119" s="1" t="s">
        <v>1253</v>
      </c>
      <c r="B1119" s="1" t="s">
        <v>3500</v>
      </c>
      <c r="F1119" s="30" t="s">
        <v>9080</v>
      </c>
      <c r="G1119" s="7" t="s">
        <v>9275</v>
      </c>
      <c r="H1119" s="31" t="s">
        <v>8101</v>
      </c>
    </row>
    <row r="1120" spans="1:8" ht="15.75" x14ac:dyDescent="0.25">
      <c r="A1120" s="1" t="s">
        <v>1252</v>
      </c>
      <c r="B1120" s="1" t="s">
        <v>3501</v>
      </c>
      <c r="F1120" s="30" t="s">
        <v>9081</v>
      </c>
      <c r="G1120" s="7" t="s">
        <v>9938</v>
      </c>
      <c r="H1120" s="31" t="s">
        <v>8102</v>
      </c>
    </row>
    <row r="1121" spans="1:8" ht="15.75" x14ac:dyDescent="0.25">
      <c r="A1121" s="1" t="s">
        <v>1251</v>
      </c>
      <c r="B1121" s="1" t="s">
        <v>3502</v>
      </c>
      <c r="F1121" s="30" t="s">
        <v>9081</v>
      </c>
      <c r="G1121" s="7" t="s">
        <v>9939</v>
      </c>
      <c r="H1121" s="31" t="s">
        <v>8103</v>
      </c>
    </row>
    <row r="1122" spans="1:8" ht="15.75" x14ac:dyDescent="0.25">
      <c r="A1122" s="1" t="s">
        <v>1250</v>
      </c>
      <c r="B1122" s="1" t="s">
        <v>3503</v>
      </c>
      <c r="F1122" s="30" t="s">
        <v>9081</v>
      </c>
      <c r="G1122" s="7" t="s">
        <v>9940</v>
      </c>
      <c r="H1122" s="31" t="s">
        <v>8104</v>
      </c>
    </row>
    <row r="1123" spans="1:8" ht="15.75" x14ac:dyDescent="0.25">
      <c r="A1123" s="1" t="s">
        <v>1249</v>
      </c>
      <c r="B1123" s="1" t="s">
        <v>3504</v>
      </c>
      <c r="F1123" s="30" t="s">
        <v>9081</v>
      </c>
      <c r="G1123" s="7" t="s">
        <v>9941</v>
      </c>
      <c r="H1123" s="31" t="s">
        <v>8105</v>
      </c>
    </row>
    <row r="1124" spans="1:8" ht="15.75" x14ac:dyDescent="0.25">
      <c r="A1124" s="1" t="s">
        <v>1248</v>
      </c>
      <c r="B1124" s="1" t="s">
        <v>3505</v>
      </c>
      <c r="F1124" s="30" t="s">
        <v>9080</v>
      </c>
      <c r="G1124" s="7" t="s">
        <v>9942</v>
      </c>
      <c r="H1124" s="31" t="s">
        <v>8106</v>
      </c>
    </row>
    <row r="1125" spans="1:8" ht="15.75" x14ac:dyDescent="0.25">
      <c r="A1125" s="1" t="s">
        <v>1247</v>
      </c>
      <c r="B1125" s="1" t="s">
        <v>3506</v>
      </c>
      <c r="F1125" s="30" t="s">
        <v>9081</v>
      </c>
      <c r="G1125" s="7" t="s">
        <v>9412</v>
      </c>
      <c r="H1125" s="31" t="s">
        <v>8107</v>
      </c>
    </row>
    <row r="1126" spans="1:8" ht="15.75" x14ac:dyDescent="0.25">
      <c r="A1126" s="1" t="s">
        <v>1246</v>
      </c>
      <c r="B1126" s="1" t="s">
        <v>3507</v>
      </c>
      <c r="F1126" s="30" t="s">
        <v>9473</v>
      </c>
      <c r="G1126" s="7" t="s">
        <v>9943</v>
      </c>
      <c r="H1126" s="31" t="s">
        <v>8108</v>
      </c>
    </row>
    <row r="1127" spans="1:8" ht="15.75" x14ac:dyDescent="0.25">
      <c r="A1127" s="1" t="s">
        <v>1245</v>
      </c>
      <c r="B1127" s="1" t="s">
        <v>3508</v>
      </c>
      <c r="F1127" s="30" t="s">
        <v>9080</v>
      </c>
      <c r="G1127" s="7" t="s">
        <v>9944</v>
      </c>
      <c r="H1127" s="31" t="s">
        <v>8109</v>
      </c>
    </row>
    <row r="1128" spans="1:8" ht="15.75" x14ac:dyDescent="0.25">
      <c r="A1128" s="1" t="s">
        <v>1244</v>
      </c>
      <c r="B1128" s="1" t="s">
        <v>3509</v>
      </c>
      <c r="F1128" s="30" t="s">
        <v>9081</v>
      </c>
      <c r="G1128" s="7" t="s">
        <v>9418</v>
      </c>
      <c r="H1128" s="31" t="s">
        <v>8110</v>
      </c>
    </row>
    <row r="1129" spans="1:8" ht="15.75" x14ac:dyDescent="0.25">
      <c r="A1129" s="1" t="s">
        <v>1243</v>
      </c>
      <c r="B1129" s="1" t="s">
        <v>3510</v>
      </c>
      <c r="F1129" s="30" t="s">
        <v>9081</v>
      </c>
      <c r="G1129" s="7" t="s">
        <v>7540</v>
      </c>
      <c r="H1129" s="31" t="s">
        <v>8111</v>
      </c>
    </row>
    <row r="1130" spans="1:8" ht="15.75" x14ac:dyDescent="0.25">
      <c r="A1130" s="1" t="s">
        <v>1242</v>
      </c>
      <c r="B1130" s="1" t="s">
        <v>3511</v>
      </c>
      <c r="F1130" s="30" t="s">
        <v>9081</v>
      </c>
      <c r="G1130" s="7" t="s">
        <v>9945</v>
      </c>
      <c r="H1130" s="31" t="s">
        <v>8112</v>
      </c>
    </row>
    <row r="1131" spans="1:8" ht="15.75" x14ac:dyDescent="0.25">
      <c r="A1131" s="1" t="s">
        <v>1241</v>
      </c>
      <c r="B1131" s="1" t="s">
        <v>3512</v>
      </c>
      <c r="F1131" s="30" t="s">
        <v>9080</v>
      </c>
      <c r="G1131" s="7" t="s">
        <v>9501</v>
      </c>
      <c r="H1131" s="31" t="s">
        <v>8113</v>
      </c>
    </row>
    <row r="1132" spans="1:8" ht="15.75" x14ac:dyDescent="0.25">
      <c r="A1132" s="1" t="s">
        <v>1240</v>
      </c>
      <c r="B1132" s="1" t="s">
        <v>3513</v>
      </c>
      <c r="F1132" s="30" t="s">
        <v>9473</v>
      </c>
      <c r="G1132" s="7" t="s">
        <v>9946</v>
      </c>
      <c r="H1132" s="31" t="s">
        <v>8114</v>
      </c>
    </row>
    <row r="1133" spans="1:8" ht="15.75" x14ac:dyDescent="0.25">
      <c r="A1133" s="1" t="s">
        <v>1239</v>
      </c>
      <c r="B1133" s="1" t="s">
        <v>3514</v>
      </c>
      <c r="F1133" s="30" t="s">
        <v>9080</v>
      </c>
      <c r="G1133" s="7" t="s">
        <v>9947</v>
      </c>
      <c r="H1133" s="31" t="s">
        <v>8115</v>
      </c>
    </row>
    <row r="1134" spans="1:8" ht="15.75" x14ac:dyDescent="0.25">
      <c r="A1134" s="1" t="s">
        <v>1238</v>
      </c>
      <c r="B1134" s="1" t="s">
        <v>3515</v>
      </c>
      <c r="F1134" s="30" t="s">
        <v>9081</v>
      </c>
      <c r="G1134" s="7" t="s">
        <v>9948</v>
      </c>
      <c r="H1134" s="31" t="s">
        <v>8116</v>
      </c>
    </row>
    <row r="1135" spans="1:8" ht="15.75" x14ac:dyDescent="0.25">
      <c r="A1135" s="1" t="s">
        <v>1237</v>
      </c>
      <c r="B1135" s="1" t="s">
        <v>3516</v>
      </c>
      <c r="F1135" s="30" t="s">
        <v>9080</v>
      </c>
      <c r="G1135" s="7" t="s">
        <v>9243</v>
      </c>
      <c r="H1135" s="31" t="s">
        <v>8117</v>
      </c>
    </row>
    <row r="1136" spans="1:8" ht="15.75" x14ac:dyDescent="0.25">
      <c r="A1136" s="1" t="s">
        <v>1236</v>
      </c>
      <c r="B1136" s="1" t="s">
        <v>3517</v>
      </c>
      <c r="F1136" s="30" t="s">
        <v>9080</v>
      </c>
      <c r="G1136" s="7" t="s">
        <v>9137</v>
      </c>
      <c r="H1136" s="31" t="s">
        <v>8118</v>
      </c>
    </row>
    <row r="1137" spans="1:8" ht="15.75" x14ac:dyDescent="0.25">
      <c r="A1137" s="1" t="s">
        <v>1235</v>
      </c>
      <c r="B1137" s="1" t="s">
        <v>3518</v>
      </c>
      <c r="F1137" s="30" t="s">
        <v>9080</v>
      </c>
      <c r="G1137" s="7" t="s">
        <v>9949</v>
      </c>
      <c r="H1137" s="31" t="s">
        <v>8119</v>
      </c>
    </row>
    <row r="1138" spans="1:8" ht="15.75" x14ac:dyDescent="0.25">
      <c r="A1138" s="1" t="s">
        <v>1234</v>
      </c>
      <c r="B1138" s="1" t="s">
        <v>3519</v>
      </c>
      <c r="F1138" s="30" t="s">
        <v>9080</v>
      </c>
      <c r="G1138" s="7" t="s">
        <v>9950</v>
      </c>
      <c r="H1138" s="31" t="s">
        <v>8120</v>
      </c>
    </row>
    <row r="1139" spans="1:8" ht="15.75" x14ac:dyDescent="0.25">
      <c r="A1139" s="1" t="s">
        <v>1233</v>
      </c>
      <c r="B1139" s="1" t="s">
        <v>3520</v>
      </c>
      <c r="F1139" s="30" t="s">
        <v>9080</v>
      </c>
      <c r="G1139" s="7" t="s">
        <v>9951</v>
      </c>
      <c r="H1139" s="31" t="s">
        <v>8121</v>
      </c>
    </row>
    <row r="1140" spans="1:8" ht="15.75" x14ac:dyDescent="0.25">
      <c r="A1140" s="1" t="s">
        <v>1232</v>
      </c>
      <c r="B1140" s="1" t="s">
        <v>3521</v>
      </c>
      <c r="F1140" s="30" t="s">
        <v>9080</v>
      </c>
      <c r="G1140" s="7" t="s">
        <v>9952</v>
      </c>
      <c r="H1140" s="31" t="s">
        <v>8122</v>
      </c>
    </row>
    <row r="1141" spans="1:8" ht="15.75" x14ac:dyDescent="0.25">
      <c r="A1141" s="1" t="s">
        <v>1231</v>
      </c>
      <c r="B1141" s="1" t="s">
        <v>3522</v>
      </c>
      <c r="F1141" s="30" t="s">
        <v>9081</v>
      </c>
      <c r="G1141" s="7" t="s">
        <v>7540</v>
      </c>
      <c r="H1141" s="31" t="s">
        <v>8123</v>
      </c>
    </row>
    <row r="1142" spans="1:8" ht="15.75" x14ac:dyDescent="0.25">
      <c r="A1142" s="1" t="s">
        <v>1230</v>
      </c>
      <c r="B1142" s="1" t="s">
        <v>3523</v>
      </c>
      <c r="F1142" s="30" t="s">
        <v>9081</v>
      </c>
      <c r="G1142" s="7" t="s">
        <v>9138</v>
      </c>
      <c r="H1142" s="31" t="s">
        <v>7291</v>
      </c>
    </row>
    <row r="1143" spans="1:8" ht="15.75" x14ac:dyDescent="0.25">
      <c r="A1143" s="1" t="s">
        <v>1229</v>
      </c>
      <c r="B1143" s="1" t="s">
        <v>3524</v>
      </c>
      <c r="F1143" s="30" t="s">
        <v>9080</v>
      </c>
      <c r="G1143" s="7" t="s">
        <v>9242</v>
      </c>
      <c r="H1143" s="31" t="s">
        <v>8124</v>
      </c>
    </row>
    <row r="1144" spans="1:8" ht="15.75" x14ac:dyDescent="0.25">
      <c r="A1144" s="1" t="s">
        <v>1228</v>
      </c>
      <c r="B1144" s="1" t="s">
        <v>3525</v>
      </c>
      <c r="F1144" s="30" t="s">
        <v>9081</v>
      </c>
      <c r="G1144" s="7" t="s">
        <v>9733</v>
      </c>
      <c r="H1144" s="31" t="s">
        <v>8125</v>
      </c>
    </row>
    <row r="1145" spans="1:8" ht="15.75" x14ac:dyDescent="0.25">
      <c r="A1145" s="1" t="s">
        <v>1227</v>
      </c>
      <c r="B1145" s="1" t="s">
        <v>3526</v>
      </c>
      <c r="F1145" s="30" t="s">
        <v>9080</v>
      </c>
      <c r="G1145" s="7" t="s">
        <v>9953</v>
      </c>
      <c r="H1145" s="31" t="s">
        <v>8126</v>
      </c>
    </row>
    <row r="1146" spans="1:8" ht="15.75" x14ac:dyDescent="0.25">
      <c r="A1146" s="1" t="s">
        <v>1226</v>
      </c>
      <c r="B1146" s="1" t="s">
        <v>3527</v>
      </c>
      <c r="F1146" s="30" t="s">
        <v>9080</v>
      </c>
      <c r="G1146" s="7" t="s">
        <v>9102</v>
      </c>
      <c r="H1146" s="31" t="s">
        <v>8127</v>
      </c>
    </row>
    <row r="1147" spans="1:8" ht="15.75" x14ac:dyDescent="0.25">
      <c r="A1147" s="1" t="s">
        <v>1225</v>
      </c>
      <c r="B1147" s="1" t="s">
        <v>3528</v>
      </c>
      <c r="F1147" s="30" t="s">
        <v>9081</v>
      </c>
      <c r="G1147" s="7" t="s">
        <v>9954</v>
      </c>
      <c r="H1147" s="31" t="s">
        <v>8128</v>
      </c>
    </row>
    <row r="1148" spans="1:8" ht="15.75" x14ac:dyDescent="0.25">
      <c r="A1148" s="1" t="s">
        <v>1224</v>
      </c>
      <c r="B1148" s="1" t="s">
        <v>3529</v>
      </c>
      <c r="F1148" s="30" t="s">
        <v>9081</v>
      </c>
      <c r="G1148" s="7" t="s">
        <v>9955</v>
      </c>
      <c r="H1148" s="31" t="s">
        <v>8129</v>
      </c>
    </row>
    <row r="1149" spans="1:8" ht="15.75" x14ac:dyDescent="0.25">
      <c r="A1149" s="1" t="s">
        <v>1223</v>
      </c>
      <c r="B1149" s="1" t="s">
        <v>3530</v>
      </c>
      <c r="F1149" s="30" t="s">
        <v>9081</v>
      </c>
      <c r="G1149" s="7" t="s">
        <v>8627</v>
      </c>
      <c r="H1149" s="31" t="s">
        <v>8130</v>
      </c>
    </row>
    <row r="1150" spans="1:8" ht="15.75" x14ac:dyDescent="0.25">
      <c r="A1150" s="1" t="s">
        <v>1222</v>
      </c>
      <c r="B1150" s="1" t="s">
        <v>3531</v>
      </c>
      <c r="F1150" s="30" t="s">
        <v>9081</v>
      </c>
      <c r="G1150" s="7" t="s">
        <v>9213</v>
      </c>
      <c r="H1150" s="31" t="s">
        <v>8131</v>
      </c>
    </row>
    <row r="1151" spans="1:8" ht="15.75" x14ac:dyDescent="0.25">
      <c r="A1151" s="1" t="s">
        <v>1221</v>
      </c>
      <c r="B1151" s="1" t="s">
        <v>3532</v>
      </c>
      <c r="F1151" s="30" t="s">
        <v>9080</v>
      </c>
      <c r="G1151" s="7" t="s">
        <v>9956</v>
      </c>
      <c r="H1151" s="31" t="s">
        <v>8132</v>
      </c>
    </row>
    <row r="1152" spans="1:8" ht="15.75" x14ac:dyDescent="0.25">
      <c r="A1152" s="1" t="s">
        <v>1220</v>
      </c>
      <c r="B1152" s="1" t="s">
        <v>3533</v>
      </c>
      <c r="F1152" s="30" t="s">
        <v>9081</v>
      </c>
      <c r="G1152" s="7" t="s">
        <v>9957</v>
      </c>
      <c r="H1152" s="31" t="s">
        <v>7570</v>
      </c>
    </row>
    <row r="1153" spans="1:8" ht="15.75" x14ac:dyDescent="0.25">
      <c r="A1153" s="1" t="s">
        <v>1219</v>
      </c>
      <c r="B1153" s="1" t="s">
        <v>3534</v>
      </c>
      <c r="F1153" s="30" t="s">
        <v>9081</v>
      </c>
      <c r="G1153" s="7" t="s">
        <v>9958</v>
      </c>
      <c r="H1153" s="31" t="s">
        <v>8133</v>
      </c>
    </row>
    <row r="1154" spans="1:8" ht="15.75" x14ac:dyDescent="0.25">
      <c r="A1154" s="1" t="s">
        <v>1218</v>
      </c>
      <c r="B1154" s="1" t="s">
        <v>3535</v>
      </c>
      <c r="F1154" s="30" t="s">
        <v>9080</v>
      </c>
      <c r="G1154" s="7" t="s">
        <v>9487</v>
      </c>
      <c r="H1154" s="31" t="s">
        <v>8134</v>
      </c>
    </row>
    <row r="1155" spans="1:8" ht="15.75" x14ac:dyDescent="0.25">
      <c r="A1155" s="1" t="s">
        <v>1217</v>
      </c>
      <c r="B1155" s="1" t="s">
        <v>3536</v>
      </c>
      <c r="F1155" s="30" t="s">
        <v>9080</v>
      </c>
      <c r="G1155" s="7" t="s">
        <v>9959</v>
      </c>
      <c r="H1155" s="31" t="s">
        <v>8135</v>
      </c>
    </row>
    <row r="1156" spans="1:8" ht="15.75" x14ac:dyDescent="0.25">
      <c r="A1156" s="1" t="s">
        <v>1216</v>
      </c>
      <c r="B1156" s="1" t="s">
        <v>3537</v>
      </c>
      <c r="F1156" s="30" t="s">
        <v>9080</v>
      </c>
      <c r="G1156" s="7" t="s">
        <v>9960</v>
      </c>
      <c r="H1156" s="31" t="s">
        <v>8136</v>
      </c>
    </row>
    <row r="1157" spans="1:8" ht="15.75" x14ac:dyDescent="0.25">
      <c r="A1157" s="1" t="s">
        <v>1215</v>
      </c>
      <c r="B1157" s="1" t="s">
        <v>3538</v>
      </c>
      <c r="F1157" s="30" t="s">
        <v>9081</v>
      </c>
      <c r="G1157" s="7" t="s">
        <v>9961</v>
      </c>
      <c r="H1157" s="31" t="s">
        <v>8137</v>
      </c>
    </row>
    <row r="1158" spans="1:8" ht="15.75" x14ac:dyDescent="0.25">
      <c r="A1158" s="1" t="s">
        <v>1214</v>
      </c>
      <c r="B1158" s="1" t="s">
        <v>3539</v>
      </c>
      <c r="F1158" s="30" t="s">
        <v>9081</v>
      </c>
      <c r="G1158" s="7" t="s">
        <v>9962</v>
      </c>
      <c r="H1158" s="31" t="s">
        <v>8138</v>
      </c>
    </row>
    <row r="1159" spans="1:8" ht="15.75" x14ac:dyDescent="0.25">
      <c r="A1159" s="1" t="s">
        <v>1213</v>
      </c>
      <c r="B1159" s="1" t="s">
        <v>3540</v>
      </c>
      <c r="F1159" s="30" t="s">
        <v>9081</v>
      </c>
      <c r="G1159" s="7" t="s">
        <v>9963</v>
      </c>
      <c r="H1159" s="31" t="s">
        <v>8139</v>
      </c>
    </row>
    <row r="1160" spans="1:8" ht="15.75" x14ac:dyDescent="0.25">
      <c r="A1160" s="1" t="s">
        <v>1212</v>
      </c>
      <c r="B1160" s="1" t="s">
        <v>3541</v>
      </c>
      <c r="F1160" s="30" t="s">
        <v>9080</v>
      </c>
      <c r="G1160" s="7" t="s">
        <v>9964</v>
      </c>
      <c r="H1160" s="31" t="s">
        <v>8140</v>
      </c>
    </row>
    <row r="1161" spans="1:8" ht="15.75" x14ac:dyDescent="0.25">
      <c r="A1161" s="1" t="s">
        <v>1211</v>
      </c>
      <c r="B1161" s="1" t="s">
        <v>3542</v>
      </c>
      <c r="F1161" s="30" t="s">
        <v>9081</v>
      </c>
      <c r="G1161" s="7" t="s">
        <v>9965</v>
      </c>
      <c r="H1161" s="31" t="s">
        <v>8141</v>
      </c>
    </row>
    <row r="1162" spans="1:8" ht="15.75" x14ac:dyDescent="0.25">
      <c r="A1162" s="1" t="s">
        <v>1210</v>
      </c>
      <c r="B1162" s="1" t="s">
        <v>3543</v>
      </c>
      <c r="F1162" s="30" t="s">
        <v>9080</v>
      </c>
      <c r="G1162" s="7" t="s">
        <v>9966</v>
      </c>
      <c r="H1162" s="31" t="s">
        <v>8142</v>
      </c>
    </row>
    <row r="1163" spans="1:8" ht="15.75" x14ac:dyDescent="0.25">
      <c r="A1163" s="1" t="s">
        <v>1209</v>
      </c>
      <c r="B1163" s="1" t="s">
        <v>3544</v>
      </c>
      <c r="F1163" s="30" t="s">
        <v>9080</v>
      </c>
      <c r="G1163" s="7" t="s">
        <v>9967</v>
      </c>
      <c r="H1163" s="31" t="s">
        <v>8143</v>
      </c>
    </row>
    <row r="1164" spans="1:8" ht="15.75" x14ac:dyDescent="0.25">
      <c r="A1164" s="1" t="s">
        <v>1208</v>
      </c>
      <c r="B1164" s="1" t="s">
        <v>3545</v>
      </c>
      <c r="F1164" s="30" t="s">
        <v>9081</v>
      </c>
      <c r="G1164" s="7" t="s">
        <v>9968</v>
      </c>
      <c r="H1164" s="31" t="s">
        <v>8144</v>
      </c>
    </row>
    <row r="1165" spans="1:8" ht="15.75" x14ac:dyDescent="0.25">
      <c r="A1165" s="1" t="s">
        <v>1207</v>
      </c>
      <c r="B1165" s="1" t="s">
        <v>3546</v>
      </c>
      <c r="F1165" s="30" t="s">
        <v>9080</v>
      </c>
      <c r="G1165" s="7" t="s">
        <v>9969</v>
      </c>
      <c r="H1165" s="31" t="s">
        <v>8145</v>
      </c>
    </row>
    <row r="1166" spans="1:8" ht="15.75" x14ac:dyDescent="0.25">
      <c r="A1166" s="1" t="s">
        <v>1206</v>
      </c>
      <c r="B1166" s="1" t="s">
        <v>3547</v>
      </c>
      <c r="F1166" s="30" t="s">
        <v>9080</v>
      </c>
      <c r="G1166" s="7" t="s">
        <v>9970</v>
      </c>
      <c r="H1166" s="31" t="s">
        <v>8146</v>
      </c>
    </row>
    <row r="1167" spans="1:8" ht="15.75" x14ac:dyDescent="0.25">
      <c r="A1167" s="1" t="s">
        <v>1205</v>
      </c>
      <c r="B1167" s="1" t="s">
        <v>3548</v>
      </c>
      <c r="F1167" s="30" t="s">
        <v>9080</v>
      </c>
      <c r="G1167" s="7" t="s">
        <v>9257</v>
      </c>
      <c r="H1167" s="31" t="s">
        <v>8147</v>
      </c>
    </row>
    <row r="1168" spans="1:8" ht="15.75" x14ac:dyDescent="0.25">
      <c r="A1168" s="1" t="s">
        <v>1204</v>
      </c>
      <c r="B1168" s="1" t="s">
        <v>3549</v>
      </c>
      <c r="F1168" s="30" t="s">
        <v>9080</v>
      </c>
      <c r="G1168" s="7" t="s">
        <v>9117</v>
      </c>
      <c r="H1168" s="31" t="s">
        <v>8148</v>
      </c>
    </row>
    <row r="1169" spans="1:8" ht="15.75" x14ac:dyDescent="0.25">
      <c r="A1169" s="1" t="s">
        <v>1203</v>
      </c>
      <c r="B1169" s="1" t="s">
        <v>3550</v>
      </c>
      <c r="F1169" s="30" t="s">
        <v>9473</v>
      </c>
      <c r="G1169" s="7" t="s">
        <v>9971</v>
      </c>
      <c r="H1169" s="31" t="s">
        <v>8149</v>
      </c>
    </row>
    <row r="1170" spans="1:8" ht="15.75" x14ac:dyDescent="0.25">
      <c r="A1170" s="1" t="s">
        <v>1202</v>
      </c>
      <c r="B1170" s="1" t="s">
        <v>3551</v>
      </c>
      <c r="F1170" s="30" t="s">
        <v>9081</v>
      </c>
      <c r="G1170" s="7" t="s">
        <v>9972</v>
      </c>
      <c r="H1170" s="31" t="s">
        <v>7116</v>
      </c>
    </row>
    <row r="1171" spans="1:8" ht="15.75" x14ac:dyDescent="0.25">
      <c r="A1171" s="1" t="s">
        <v>1201</v>
      </c>
      <c r="B1171" s="1" t="s">
        <v>3552</v>
      </c>
      <c r="F1171" s="30" t="s">
        <v>9081</v>
      </c>
      <c r="G1171" s="7" t="s">
        <v>9973</v>
      </c>
      <c r="H1171" s="31" t="s">
        <v>8150</v>
      </c>
    </row>
    <row r="1172" spans="1:8" ht="15.75" x14ac:dyDescent="0.25">
      <c r="A1172" s="1" t="s">
        <v>1200</v>
      </c>
      <c r="B1172" s="1" t="s">
        <v>3553</v>
      </c>
      <c r="F1172" s="30" t="s">
        <v>9473</v>
      </c>
      <c r="G1172" s="7" t="s">
        <v>9974</v>
      </c>
      <c r="H1172" s="31" t="s">
        <v>7991</v>
      </c>
    </row>
    <row r="1173" spans="1:8" ht="15.75" x14ac:dyDescent="0.25">
      <c r="A1173" s="1" t="s">
        <v>1199</v>
      </c>
      <c r="B1173" s="1" t="s">
        <v>3554</v>
      </c>
      <c r="F1173" s="30" t="s">
        <v>9080</v>
      </c>
      <c r="G1173" s="7" t="s">
        <v>9975</v>
      </c>
      <c r="H1173" s="31" t="s">
        <v>8151</v>
      </c>
    </row>
    <row r="1174" spans="1:8" ht="15.75" x14ac:dyDescent="0.25">
      <c r="A1174" s="1" t="s">
        <v>1198</v>
      </c>
      <c r="B1174" s="1" t="s">
        <v>3555</v>
      </c>
      <c r="F1174" s="30" t="s">
        <v>9081</v>
      </c>
      <c r="G1174" s="7" t="s">
        <v>9976</v>
      </c>
      <c r="H1174" s="31" t="s">
        <v>8152</v>
      </c>
    </row>
    <row r="1175" spans="1:8" ht="15.75" x14ac:dyDescent="0.25">
      <c r="A1175" s="1" t="s">
        <v>1197</v>
      </c>
      <c r="B1175" s="1" t="s">
        <v>3556</v>
      </c>
      <c r="F1175" s="30" t="s">
        <v>9473</v>
      </c>
      <c r="G1175" s="7" t="s">
        <v>9977</v>
      </c>
      <c r="H1175" s="31" t="s">
        <v>8153</v>
      </c>
    </row>
    <row r="1176" spans="1:8" ht="15.75" x14ac:dyDescent="0.25">
      <c r="A1176" s="1" t="s">
        <v>1196</v>
      </c>
      <c r="B1176" s="1" t="s">
        <v>3557</v>
      </c>
      <c r="F1176" s="30" t="s">
        <v>9081</v>
      </c>
      <c r="G1176" s="7" t="s">
        <v>9978</v>
      </c>
      <c r="H1176" s="31" t="s">
        <v>8154</v>
      </c>
    </row>
    <row r="1177" spans="1:8" ht="15.75" x14ac:dyDescent="0.25">
      <c r="A1177" s="1" t="s">
        <v>1195</v>
      </c>
      <c r="B1177" s="1" t="s">
        <v>3558</v>
      </c>
      <c r="F1177" s="30" t="s">
        <v>9081</v>
      </c>
      <c r="G1177" s="7" t="s">
        <v>9979</v>
      </c>
      <c r="H1177" s="31" t="s">
        <v>8155</v>
      </c>
    </row>
    <row r="1178" spans="1:8" ht="15.75" x14ac:dyDescent="0.25">
      <c r="A1178" s="1" t="s">
        <v>1194</v>
      </c>
      <c r="B1178" s="1" t="s">
        <v>3559</v>
      </c>
      <c r="F1178" s="30" t="s">
        <v>9081</v>
      </c>
      <c r="G1178" s="7" t="s">
        <v>9980</v>
      </c>
      <c r="H1178" s="31" t="s">
        <v>8156</v>
      </c>
    </row>
    <row r="1179" spans="1:8" ht="15.75" x14ac:dyDescent="0.25">
      <c r="A1179" s="1" t="s">
        <v>1193</v>
      </c>
      <c r="B1179" s="1" t="s">
        <v>3560</v>
      </c>
      <c r="F1179" s="30" t="s">
        <v>9080</v>
      </c>
      <c r="G1179" s="7" t="s">
        <v>9981</v>
      </c>
      <c r="H1179" s="31" t="s">
        <v>8157</v>
      </c>
    </row>
    <row r="1180" spans="1:8" ht="15.75" x14ac:dyDescent="0.25">
      <c r="A1180" s="1" t="s">
        <v>1192</v>
      </c>
      <c r="B1180" s="1" t="s">
        <v>3561</v>
      </c>
      <c r="F1180" s="30" t="s">
        <v>9081</v>
      </c>
      <c r="G1180" s="7" t="s">
        <v>9141</v>
      </c>
      <c r="H1180" s="31" t="s">
        <v>8158</v>
      </c>
    </row>
    <row r="1181" spans="1:8" ht="15.75" x14ac:dyDescent="0.25">
      <c r="A1181" s="1" t="s">
        <v>1191</v>
      </c>
      <c r="B1181" s="1" t="s">
        <v>3562</v>
      </c>
      <c r="F1181" s="30" t="s">
        <v>9080</v>
      </c>
      <c r="G1181" s="7" t="s">
        <v>9239</v>
      </c>
      <c r="H1181" s="31" t="s">
        <v>8159</v>
      </c>
    </row>
    <row r="1182" spans="1:8" ht="15.75" x14ac:dyDescent="0.25">
      <c r="A1182" s="1" t="s">
        <v>1190</v>
      </c>
      <c r="B1182" s="1" t="s">
        <v>3563</v>
      </c>
      <c r="F1182" s="30" t="s">
        <v>9081</v>
      </c>
      <c r="G1182" s="7" t="s">
        <v>9105</v>
      </c>
      <c r="H1182" s="31" t="s">
        <v>8160</v>
      </c>
    </row>
    <row r="1183" spans="1:8" ht="15.75" x14ac:dyDescent="0.25">
      <c r="A1183" s="1" t="s">
        <v>1189</v>
      </c>
      <c r="B1183" s="1" t="s">
        <v>3564</v>
      </c>
      <c r="F1183" s="30" t="s">
        <v>9080</v>
      </c>
      <c r="G1183" s="7" t="s">
        <v>9982</v>
      </c>
      <c r="H1183" s="31" t="s">
        <v>7115</v>
      </c>
    </row>
    <row r="1184" spans="1:8" ht="15.75" x14ac:dyDescent="0.25">
      <c r="A1184" s="1" t="s">
        <v>1188</v>
      </c>
      <c r="B1184" s="1" t="s">
        <v>3565</v>
      </c>
      <c r="F1184" s="30" t="s">
        <v>9080</v>
      </c>
      <c r="G1184" s="7" t="s">
        <v>9983</v>
      </c>
      <c r="H1184" s="31" t="s">
        <v>8161</v>
      </c>
    </row>
    <row r="1185" spans="1:8" ht="15.75" x14ac:dyDescent="0.25">
      <c r="A1185" s="1" t="s">
        <v>1187</v>
      </c>
      <c r="B1185" s="1" t="s">
        <v>3566</v>
      </c>
      <c r="F1185" s="30" t="s">
        <v>9473</v>
      </c>
      <c r="G1185" s="7" t="s">
        <v>9984</v>
      </c>
      <c r="H1185" s="31" t="s">
        <v>8162</v>
      </c>
    </row>
    <row r="1186" spans="1:8" ht="15.75" x14ac:dyDescent="0.25">
      <c r="A1186" s="1" t="s">
        <v>1186</v>
      </c>
      <c r="B1186" s="1" t="s">
        <v>3567</v>
      </c>
      <c r="F1186" s="30" t="s">
        <v>9081</v>
      </c>
      <c r="G1186" s="7" t="s">
        <v>9985</v>
      </c>
      <c r="H1186" s="31" t="s">
        <v>8163</v>
      </c>
    </row>
    <row r="1187" spans="1:8" ht="15.75" x14ac:dyDescent="0.25">
      <c r="A1187" s="1" t="s">
        <v>1185</v>
      </c>
      <c r="B1187" s="1" t="s">
        <v>3568</v>
      </c>
      <c r="F1187" s="30" t="s">
        <v>9080</v>
      </c>
      <c r="G1187" s="7" t="s">
        <v>9102</v>
      </c>
      <c r="H1187" s="31" t="s">
        <v>8164</v>
      </c>
    </row>
    <row r="1188" spans="1:8" ht="15.75" x14ac:dyDescent="0.25">
      <c r="A1188" s="1" t="s">
        <v>1184</v>
      </c>
      <c r="B1188" s="1" t="s">
        <v>3569</v>
      </c>
      <c r="F1188" s="30" t="s">
        <v>9080</v>
      </c>
      <c r="G1188" s="7" t="s">
        <v>9986</v>
      </c>
      <c r="H1188" s="31" t="s">
        <v>8165</v>
      </c>
    </row>
    <row r="1189" spans="1:8" ht="15.75" x14ac:dyDescent="0.25">
      <c r="A1189" s="1" t="s">
        <v>1183</v>
      </c>
      <c r="B1189" s="1" t="s">
        <v>3570</v>
      </c>
      <c r="F1189" s="30" t="s">
        <v>9081</v>
      </c>
      <c r="G1189" s="7" t="s">
        <v>8767</v>
      </c>
      <c r="H1189" s="31" t="s">
        <v>7343</v>
      </c>
    </row>
    <row r="1190" spans="1:8" ht="15.75" x14ac:dyDescent="0.25">
      <c r="A1190" s="1" t="s">
        <v>1182</v>
      </c>
      <c r="B1190" s="1" t="s">
        <v>3571</v>
      </c>
      <c r="F1190" s="30" t="s">
        <v>9081</v>
      </c>
      <c r="G1190" s="7" t="s">
        <v>9987</v>
      </c>
      <c r="H1190" s="31" t="s">
        <v>8166</v>
      </c>
    </row>
    <row r="1191" spans="1:8" ht="15.75" x14ac:dyDescent="0.25">
      <c r="A1191" s="1" t="s">
        <v>1181</v>
      </c>
      <c r="B1191" s="1" t="s">
        <v>3572</v>
      </c>
      <c r="F1191" s="30" t="s">
        <v>9081</v>
      </c>
      <c r="G1191" s="7" t="s">
        <v>9988</v>
      </c>
      <c r="H1191" s="31" t="s">
        <v>8167</v>
      </c>
    </row>
    <row r="1192" spans="1:8" ht="15.75" x14ac:dyDescent="0.25">
      <c r="A1192" s="1" t="s">
        <v>1180</v>
      </c>
      <c r="B1192" s="1" t="s">
        <v>3573</v>
      </c>
      <c r="F1192" s="30" t="s">
        <v>9081</v>
      </c>
      <c r="G1192" s="7" t="s">
        <v>9989</v>
      </c>
      <c r="H1192" s="31" t="s">
        <v>8168</v>
      </c>
    </row>
    <row r="1193" spans="1:8" ht="15.75" x14ac:dyDescent="0.25">
      <c r="A1193" s="1" t="s">
        <v>1179</v>
      </c>
      <c r="B1193" s="1" t="s">
        <v>3574</v>
      </c>
      <c r="F1193" s="30" t="s">
        <v>9081</v>
      </c>
      <c r="G1193" s="7" t="s">
        <v>9285</v>
      </c>
      <c r="H1193" s="31" t="s">
        <v>8169</v>
      </c>
    </row>
    <row r="1194" spans="1:8" ht="15.75" x14ac:dyDescent="0.25">
      <c r="A1194" s="1" t="s">
        <v>1178</v>
      </c>
      <c r="B1194" s="1" t="s">
        <v>3575</v>
      </c>
      <c r="F1194" s="30" t="s">
        <v>9080</v>
      </c>
      <c r="G1194" s="7" t="s">
        <v>9365</v>
      </c>
      <c r="H1194" s="31" t="s">
        <v>8170</v>
      </c>
    </row>
    <row r="1195" spans="1:8" ht="15.75" x14ac:dyDescent="0.25">
      <c r="A1195" s="1" t="s">
        <v>1177</v>
      </c>
      <c r="B1195" s="1" t="s">
        <v>3576</v>
      </c>
      <c r="F1195" s="30" t="s">
        <v>9080</v>
      </c>
      <c r="G1195" s="7" t="s">
        <v>9171</v>
      </c>
      <c r="H1195" s="31" t="s">
        <v>8171</v>
      </c>
    </row>
    <row r="1196" spans="1:8" ht="15.75" x14ac:dyDescent="0.25">
      <c r="A1196" s="1" t="s">
        <v>1176</v>
      </c>
      <c r="B1196" s="1" t="s">
        <v>3577</v>
      </c>
      <c r="F1196" s="30" t="s">
        <v>9080</v>
      </c>
      <c r="G1196" s="7" t="s">
        <v>9990</v>
      </c>
      <c r="H1196" s="31" t="s">
        <v>8172</v>
      </c>
    </row>
    <row r="1197" spans="1:8" ht="15.75" x14ac:dyDescent="0.25">
      <c r="A1197" s="1" t="s">
        <v>1175</v>
      </c>
      <c r="B1197" s="1" t="s">
        <v>3578</v>
      </c>
      <c r="F1197" s="30" t="s">
        <v>9080</v>
      </c>
      <c r="G1197" s="7" t="s">
        <v>9991</v>
      </c>
      <c r="H1197" s="31" t="s">
        <v>8173</v>
      </c>
    </row>
    <row r="1198" spans="1:8" ht="15.75" x14ac:dyDescent="0.25">
      <c r="A1198" s="1" t="s">
        <v>1174</v>
      </c>
      <c r="B1198" s="1" t="s">
        <v>3579</v>
      </c>
      <c r="F1198" s="30" t="s">
        <v>9080</v>
      </c>
      <c r="G1198" s="7" t="s">
        <v>9992</v>
      </c>
      <c r="H1198" s="31" t="s">
        <v>8174</v>
      </c>
    </row>
    <row r="1199" spans="1:8" ht="15.75" x14ac:dyDescent="0.25">
      <c r="A1199" s="1" t="s">
        <v>1173</v>
      </c>
      <c r="B1199" s="1" t="s">
        <v>3580</v>
      </c>
      <c r="F1199" s="30" t="s">
        <v>9081</v>
      </c>
      <c r="G1199" s="7" t="s">
        <v>9872</v>
      </c>
      <c r="H1199" s="31" t="s">
        <v>8175</v>
      </c>
    </row>
    <row r="1200" spans="1:8" ht="15.75" x14ac:dyDescent="0.25">
      <c r="A1200" s="1" t="s">
        <v>1172</v>
      </c>
      <c r="B1200" s="1" t="s">
        <v>3581</v>
      </c>
      <c r="F1200" s="30" t="s">
        <v>9081</v>
      </c>
      <c r="G1200" s="7" t="s">
        <v>9993</v>
      </c>
      <c r="H1200" s="31" t="s">
        <v>8176</v>
      </c>
    </row>
    <row r="1201" spans="1:8" ht="15.75" x14ac:dyDescent="0.25">
      <c r="A1201" s="1" t="s">
        <v>1171</v>
      </c>
      <c r="B1201" s="1" t="s">
        <v>3582</v>
      </c>
      <c r="F1201" s="30" t="s">
        <v>9473</v>
      </c>
      <c r="G1201" s="7" t="s">
        <v>9804</v>
      </c>
      <c r="H1201" s="31" t="s">
        <v>8177</v>
      </c>
    </row>
    <row r="1202" spans="1:8" ht="15.75" x14ac:dyDescent="0.25">
      <c r="A1202" s="1" t="s">
        <v>1170</v>
      </c>
      <c r="B1202" s="1" t="s">
        <v>3583</v>
      </c>
      <c r="F1202" s="30" t="s">
        <v>9081</v>
      </c>
      <c r="G1202" s="7" t="s">
        <v>7540</v>
      </c>
      <c r="H1202" s="31" t="s">
        <v>7854</v>
      </c>
    </row>
    <row r="1203" spans="1:8" ht="15.75" x14ac:dyDescent="0.25">
      <c r="A1203" s="1" t="s">
        <v>1169</v>
      </c>
      <c r="B1203" s="1" t="s">
        <v>3584</v>
      </c>
      <c r="F1203" s="30" t="s">
        <v>9473</v>
      </c>
      <c r="G1203" s="7" t="s">
        <v>9994</v>
      </c>
      <c r="H1203" s="31" t="s">
        <v>8178</v>
      </c>
    </row>
    <row r="1204" spans="1:8" ht="15.75" x14ac:dyDescent="0.25">
      <c r="A1204" s="1" t="s">
        <v>1168</v>
      </c>
      <c r="B1204" s="1" t="s">
        <v>3585</v>
      </c>
      <c r="F1204" s="30" t="s">
        <v>9081</v>
      </c>
      <c r="G1204" s="7" t="s">
        <v>9995</v>
      </c>
      <c r="H1204" s="31" t="s">
        <v>8179</v>
      </c>
    </row>
    <row r="1205" spans="1:8" ht="15.75" x14ac:dyDescent="0.25">
      <c r="A1205" s="1" t="s">
        <v>1167</v>
      </c>
      <c r="B1205" s="1" t="s">
        <v>3586</v>
      </c>
      <c r="F1205" s="30" t="s">
        <v>9081</v>
      </c>
      <c r="G1205" s="7" t="s">
        <v>8428</v>
      </c>
      <c r="H1205" s="31" t="s">
        <v>8180</v>
      </c>
    </row>
    <row r="1206" spans="1:8" ht="15.75" x14ac:dyDescent="0.25">
      <c r="A1206" s="1" t="s">
        <v>1166</v>
      </c>
      <c r="B1206" s="1" t="s">
        <v>3587</v>
      </c>
      <c r="F1206" s="30" t="s">
        <v>9473</v>
      </c>
      <c r="G1206" s="7" t="s">
        <v>9996</v>
      </c>
      <c r="H1206" s="31" t="s">
        <v>8181</v>
      </c>
    </row>
    <row r="1207" spans="1:8" ht="15.75" x14ac:dyDescent="0.25">
      <c r="A1207" s="1" t="s">
        <v>1165</v>
      </c>
      <c r="B1207" s="1" t="s">
        <v>3588</v>
      </c>
      <c r="F1207" s="30" t="s">
        <v>9081</v>
      </c>
      <c r="G1207" s="7" t="s">
        <v>9997</v>
      </c>
      <c r="H1207" s="31" t="s">
        <v>8182</v>
      </c>
    </row>
    <row r="1208" spans="1:8" ht="15.75" x14ac:dyDescent="0.25">
      <c r="A1208" s="1" t="s">
        <v>1164</v>
      </c>
      <c r="B1208" s="1" t="s">
        <v>3589</v>
      </c>
      <c r="F1208" s="30" t="s">
        <v>9473</v>
      </c>
      <c r="G1208" s="7" t="s">
        <v>9998</v>
      </c>
      <c r="H1208" s="31" t="s">
        <v>8183</v>
      </c>
    </row>
    <row r="1209" spans="1:8" ht="15.75" x14ac:dyDescent="0.25">
      <c r="A1209" s="1" t="s">
        <v>1163</v>
      </c>
      <c r="B1209" s="1" t="s">
        <v>3590</v>
      </c>
      <c r="F1209" s="30" t="s">
        <v>9080</v>
      </c>
      <c r="G1209" s="7" t="s">
        <v>9999</v>
      </c>
      <c r="H1209" s="31" t="s">
        <v>7610</v>
      </c>
    </row>
    <row r="1210" spans="1:8" ht="15.75" x14ac:dyDescent="0.25">
      <c r="A1210" s="1" t="s">
        <v>1162</v>
      </c>
      <c r="B1210" s="1" t="s">
        <v>3591</v>
      </c>
      <c r="F1210" s="30" t="s">
        <v>9081</v>
      </c>
      <c r="G1210" s="7" t="s">
        <v>10000</v>
      </c>
      <c r="H1210" s="31" t="s">
        <v>8184</v>
      </c>
    </row>
    <row r="1211" spans="1:8" ht="15.75" x14ac:dyDescent="0.25">
      <c r="A1211" s="1" t="s">
        <v>1161</v>
      </c>
      <c r="B1211" s="1" t="s">
        <v>3592</v>
      </c>
      <c r="F1211" s="30" t="s">
        <v>9081</v>
      </c>
      <c r="G1211" s="7" t="s">
        <v>9213</v>
      </c>
      <c r="H1211" s="31" t="s">
        <v>7667</v>
      </c>
    </row>
    <row r="1212" spans="1:8" ht="15.75" x14ac:dyDescent="0.25">
      <c r="A1212" s="1" t="s">
        <v>1160</v>
      </c>
      <c r="B1212" s="1" t="s">
        <v>3593</v>
      </c>
      <c r="F1212" s="30" t="s">
        <v>9081</v>
      </c>
      <c r="G1212" s="7" t="s">
        <v>7864</v>
      </c>
      <c r="H1212" s="31" t="s">
        <v>8185</v>
      </c>
    </row>
    <row r="1213" spans="1:8" ht="15.75" x14ac:dyDescent="0.25">
      <c r="A1213" s="1" t="s">
        <v>1159</v>
      </c>
      <c r="B1213" s="1" t="s">
        <v>3594</v>
      </c>
      <c r="F1213" s="30" t="s">
        <v>9081</v>
      </c>
      <c r="G1213" s="7" t="s">
        <v>9212</v>
      </c>
      <c r="H1213" s="31" t="s">
        <v>8186</v>
      </c>
    </row>
    <row r="1214" spans="1:8" ht="15.75" x14ac:dyDescent="0.25">
      <c r="A1214" s="1" t="s">
        <v>1158</v>
      </c>
      <c r="B1214" s="1" t="s">
        <v>3595</v>
      </c>
      <c r="F1214" s="30" t="s">
        <v>9473</v>
      </c>
      <c r="G1214" s="7" t="s">
        <v>9760</v>
      </c>
      <c r="H1214" s="31" t="s">
        <v>8187</v>
      </c>
    </row>
    <row r="1215" spans="1:8" ht="15.75" x14ac:dyDescent="0.25">
      <c r="A1215" s="1" t="s">
        <v>1157</v>
      </c>
      <c r="B1215" s="1" t="s">
        <v>3596</v>
      </c>
      <c r="F1215" s="30" t="s">
        <v>9080</v>
      </c>
      <c r="G1215" s="7" t="s">
        <v>9633</v>
      </c>
      <c r="H1215" s="31" t="s">
        <v>8188</v>
      </c>
    </row>
    <row r="1216" spans="1:8" ht="15.75" x14ac:dyDescent="0.25">
      <c r="A1216" s="1" t="s">
        <v>1156</v>
      </c>
      <c r="B1216" s="1" t="s">
        <v>3597</v>
      </c>
      <c r="F1216" s="30" t="s">
        <v>9081</v>
      </c>
      <c r="G1216" s="7" t="s">
        <v>10001</v>
      </c>
      <c r="H1216" s="31" t="s">
        <v>8189</v>
      </c>
    </row>
    <row r="1217" spans="1:8" ht="15.75" x14ac:dyDescent="0.25">
      <c r="A1217" s="1" t="s">
        <v>1155</v>
      </c>
      <c r="B1217" s="1" t="s">
        <v>3598</v>
      </c>
      <c r="F1217" s="30" t="s">
        <v>9080</v>
      </c>
      <c r="G1217" s="7" t="s">
        <v>10002</v>
      </c>
      <c r="H1217" s="31" t="s">
        <v>8190</v>
      </c>
    </row>
    <row r="1218" spans="1:8" ht="15.75" x14ac:dyDescent="0.25">
      <c r="A1218" s="1" t="s">
        <v>1154</v>
      </c>
      <c r="B1218" s="1" t="s">
        <v>3599</v>
      </c>
      <c r="F1218" s="30" t="s">
        <v>9080</v>
      </c>
      <c r="G1218" s="7" t="s">
        <v>9628</v>
      </c>
      <c r="H1218" s="31" t="s">
        <v>7778</v>
      </c>
    </row>
    <row r="1219" spans="1:8" ht="15.75" x14ac:dyDescent="0.25">
      <c r="A1219" s="1" t="s">
        <v>1153</v>
      </c>
      <c r="B1219" s="1" t="s">
        <v>3600</v>
      </c>
      <c r="F1219" s="30" t="s">
        <v>9081</v>
      </c>
      <c r="G1219" s="7" t="s">
        <v>10725</v>
      </c>
      <c r="H1219" s="31" t="s">
        <v>8191</v>
      </c>
    </row>
    <row r="1220" spans="1:8" ht="15.75" x14ac:dyDescent="0.25">
      <c r="A1220" s="1" t="s">
        <v>1152</v>
      </c>
      <c r="B1220" s="1" t="s">
        <v>3601</v>
      </c>
      <c r="F1220" s="30" t="s">
        <v>9081</v>
      </c>
      <c r="G1220" s="7" t="s">
        <v>9087</v>
      </c>
      <c r="H1220" s="31" t="s">
        <v>8192</v>
      </c>
    </row>
    <row r="1221" spans="1:8" ht="15.75" x14ac:dyDescent="0.25">
      <c r="A1221" s="1" t="s">
        <v>1151</v>
      </c>
      <c r="B1221" s="1" t="s">
        <v>3602</v>
      </c>
      <c r="F1221" s="30" t="s">
        <v>9081</v>
      </c>
      <c r="G1221" s="7" t="s">
        <v>10003</v>
      </c>
      <c r="H1221" s="31" t="s">
        <v>8193</v>
      </c>
    </row>
    <row r="1222" spans="1:8" ht="15.75" x14ac:dyDescent="0.25">
      <c r="A1222" s="1" t="s">
        <v>1150</v>
      </c>
      <c r="B1222" s="1" t="s">
        <v>3603</v>
      </c>
      <c r="F1222" s="30" t="s">
        <v>9081</v>
      </c>
      <c r="G1222" s="7" t="s">
        <v>10004</v>
      </c>
      <c r="H1222" s="31" t="s">
        <v>8194</v>
      </c>
    </row>
    <row r="1223" spans="1:8" ht="15.75" x14ac:dyDescent="0.25">
      <c r="A1223" s="1" t="s">
        <v>1149</v>
      </c>
      <c r="B1223" s="1" t="s">
        <v>3604</v>
      </c>
      <c r="F1223" s="30" t="s">
        <v>9080</v>
      </c>
      <c r="G1223" s="7" t="s">
        <v>10005</v>
      </c>
      <c r="H1223" s="31" t="s">
        <v>8195</v>
      </c>
    </row>
    <row r="1224" spans="1:8" ht="15.75" x14ac:dyDescent="0.25">
      <c r="A1224" s="1" t="s">
        <v>1148</v>
      </c>
      <c r="B1224" s="1" t="s">
        <v>3605</v>
      </c>
      <c r="F1224" s="30" t="s">
        <v>9080</v>
      </c>
      <c r="G1224" s="7" t="s">
        <v>10006</v>
      </c>
      <c r="H1224" s="31" t="s">
        <v>8196</v>
      </c>
    </row>
    <row r="1225" spans="1:8" ht="15.75" x14ac:dyDescent="0.25">
      <c r="A1225" s="1" t="s">
        <v>1147</v>
      </c>
      <c r="B1225" s="1" t="s">
        <v>3606</v>
      </c>
      <c r="F1225" s="30" t="s">
        <v>9081</v>
      </c>
      <c r="G1225" s="7" t="s">
        <v>10007</v>
      </c>
      <c r="H1225" s="31" t="s">
        <v>7369</v>
      </c>
    </row>
    <row r="1226" spans="1:8" ht="15.75" x14ac:dyDescent="0.25">
      <c r="A1226" s="1" t="s">
        <v>1146</v>
      </c>
      <c r="B1226" s="1" t="s">
        <v>3607</v>
      </c>
      <c r="F1226" s="30" t="s">
        <v>9080</v>
      </c>
      <c r="G1226" s="7" t="s">
        <v>10008</v>
      </c>
      <c r="H1226" s="31" t="s">
        <v>7125</v>
      </c>
    </row>
    <row r="1227" spans="1:8" ht="15.75" x14ac:dyDescent="0.25">
      <c r="A1227" s="1" t="s">
        <v>1145</v>
      </c>
      <c r="B1227" s="1" t="s">
        <v>3608</v>
      </c>
      <c r="F1227" s="30" t="s">
        <v>9081</v>
      </c>
      <c r="G1227" s="7" t="s">
        <v>10009</v>
      </c>
      <c r="H1227" s="31" t="s">
        <v>8197</v>
      </c>
    </row>
    <row r="1228" spans="1:8" ht="15.75" x14ac:dyDescent="0.25">
      <c r="A1228" s="1" t="s">
        <v>1144</v>
      </c>
      <c r="B1228" s="1" t="s">
        <v>3609</v>
      </c>
      <c r="F1228" s="30" t="s">
        <v>9080</v>
      </c>
      <c r="G1228" s="7" t="s">
        <v>10010</v>
      </c>
      <c r="H1228" s="31" t="s">
        <v>8198</v>
      </c>
    </row>
    <row r="1229" spans="1:8" ht="15.75" x14ac:dyDescent="0.25">
      <c r="A1229" s="1" t="s">
        <v>1143</v>
      </c>
      <c r="B1229" s="1" t="s">
        <v>3610</v>
      </c>
      <c r="F1229" s="30" t="s">
        <v>9081</v>
      </c>
      <c r="G1229" s="7" t="s">
        <v>10011</v>
      </c>
      <c r="H1229" s="31" t="s">
        <v>8199</v>
      </c>
    </row>
    <row r="1230" spans="1:8" ht="15.75" x14ac:dyDescent="0.25">
      <c r="A1230" s="1" t="s">
        <v>1142</v>
      </c>
      <c r="B1230" s="1" t="s">
        <v>3611</v>
      </c>
      <c r="F1230" s="30" t="s">
        <v>9081</v>
      </c>
      <c r="G1230" s="7" t="s">
        <v>9285</v>
      </c>
      <c r="H1230" s="31" t="s">
        <v>8200</v>
      </c>
    </row>
    <row r="1231" spans="1:8" ht="15.75" x14ac:dyDescent="0.25">
      <c r="A1231" s="1" t="s">
        <v>1141</v>
      </c>
      <c r="B1231" s="1" t="s">
        <v>3612</v>
      </c>
      <c r="F1231" s="30" t="s">
        <v>9080</v>
      </c>
      <c r="G1231" s="7" t="s">
        <v>10012</v>
      </c>
      <c r="H1231" s="31" t="s">
        <v>8201</v>
      </c>
    </row>
    <row r="1232" spans="1:8" ht="15.75" x14ac:dyDescent="0.25">
      <c r="A1232" s="1" t="s">
        <v>1140</v>
      </c>
      <c r="B1232" s="1" t="s">
        <v>3613</v>
      </c>
      <c r="F1232" s="30" t="s">
        <v>9080</v>
      </c>
      <c r="G1232" s="7" t="s">
        <v>10013</v>
      </c>
      <c r="H1232" s="31" t="s">
        <v>8202</v>
      </c>
    </row>
    <row r="1233" spans="1:8" ht="15.75" x14ac:dyDescent="0.25">
      <c r="A1233" s="1" t="s">
        <v>1139</v>
      </c>
      <c r="B1233" s="1" t="s">
        <v>3614</v>
      </c>
      <c r="F1233" s="30" t="s">
        <v>9080</v>
      </c>
      <c r="G1233" s="7" t="s">
        <v>10014</v>
      </c>
      <c r="H1233" s="31" t="s">
        <v>8203</v>
      </c>
    </row>
    <row r="1234" spans="1:8" ht="15.75" x14ac:dyDescent="0.25">
      <c r="A1234" s="1" t="s">
        <v>1138</v>
      </c>
      <c r="B1234" s="1" t="s">
        <v>3615</v>
      </c>
      <c r="F1234" s="30" t="s">
        <v>9081</v>
      </c>
      <c r="G1234" s="7" t="s">
        <v>10015</v>
      </c>
      <c r="H1234" s="31" t="s">
        <v>8204</v>
      </c>
    </row>
    <row r="1235" spans="1:8" ht="15.75" x14ac:dyDescent="0.25">
      <c r="A1235" s="1" t="s">
        <v>1137</v>
      </c>
      <c r="B1235" s="1" t="s">
        <v>3616</v>
      </c>
      <c r="F1235" s="30" t="s">
        <v>9081</v>
      </c>
      <c r="G1235" s="7" t="s">
        <v>10016</v>
      </c>
      <c r="H1235" s="31" t="s">
        <v>8014</v>
      </c>
    </row>
    <row r="1236" spans="1:8" ht="15.75" x14ac:dyDescent="0.25">
      <c r="A1236" s="1" t="s">
        <v>1136</v>
      </c>
      <c r="B1236" s="1" t="s">
        <v>3617</v>
      </c>
      <c r="F1236" s="30" t="s">
        <v>9473</v>
      </c>
      <c r="G1236" s="7" t="s">
        <v>10017</v>
      </c>
      <c r="H1236" s="31" t="s">
        <v>8205</v>
      </c>
    </row>
    <row r="1237" spans="1:8" ht="15.75" x14ac:dyDescent="0.25">
      <c r="A1237" s="1" t="s">
        <v>1135</v>
      </c>
      <c r="B1237" s="1" t="s">
        <v>3618</v>
      </c>
      <c r="F1237" s="30" t="s">
        <v>9473</v>
      </c>
      <c r="G1237" s="7" t="s">
        <v>10018</v>
      </c>
      <c r="H1237" s="31" t="s">
        <v>8206</v>
      </c>
    </row>
    <row r="1238" spans="1:8" ht="15.75" x14ac:dyDescent="0.25">
      <c r="A1238" s="1" t="s">
        <v>1134</v>
      </c>
      <c r="B1238" s="1" t="s">
        <v>3619</v>
      </c>
      <c r="F1238" s="30" t="s">
        <v>9080</v>
      </c>
      <c r="G1238" s="7" t="s">
        <v>10019</v>
      </c>
      <c r="H1238" s="31" t="s">
        <v>8207</v>
      </c>
    </row>
    <row r="1239" spans="1:8" ht="15.75" x14ac:dyDescent="0.25">
      <c r="A1239" s="1" t="s">
        <v>1133</v>
      </c>
      <c r="B1239" s="1" t="s">
        <v>3620</v>
      </c>
      <c r="F1239" s="30" t="s">
        <v>9081</v>
      </c>
      <c r="G1239" s="7" t="s">
        <v>9212</v>
      </c>
      <c r="H1239" s="31" t="s">
        <v>8208</v>
      </c>
    </row>
    <row r="1240" spans="1:8" ht="15.75" x14ac:dyDescent="0.25">
      <c r="A1240" s="1" t="s">
        <v>1132</v>
      </c>
      <c r="B1240" s="1" t="s">
        <v>3621</v>
      </c>
      <c r="F1240" s="30" t="s">
        <v>9081</v>
      </c>
      <c r="G1240" s="7" t="s">
        <v>10020</v>
      </c>
      <c r="H1240" s="31" t="s">
        <v>8209</v>
      </c>
    </row>
    <row r="1241" spans="1:8" ht="15.75" x14ac:dyDescent="0.25">
      <c r="A1241" s="1" t="s">
        <v>1131</v>
      </c>
      <c r="B1241" s="1" t="s">
        <v>3622</v>
      </c>
      <c r="F1241" s="30" t="s">
        <v>9080</v>
      </c>
      <c r="G1241" s="7" t="s">
        <v>10021</v>
      </c>
      <c r="H1241" s="31" t="s">
        <v>8210</v>
      </c>
    </row>
    <row r="1242" spans="1:8" ht="15.75" x14ac:dyDescent="0.25">
      <c r="A1242" s="1" t="s">
        <v>1130</v>
      </c>
      <c r="B1242" s="1" t="s">
        <v>3623</v>
      </c>
      <c r="F1242" s="30" t="s">
        <v>9081</v>
      </c>
      <c r="G1242" s="7" t="s">
        <v>10022</v>
      </c>
      <c r="H1242" s="31" t="s">
        <v>8211</v>
      </c>
    </row>
    <row r="1243" spans="1:8" ht="15.75" x14ac:dyDescent="0.25">
      <c r="A1243" s="1" t="s">
        <v>1129</v>
      </c>
      <c r="B1243" s="1" t="s">
        <v>3624</v>
      </c>
      <c r="F1243" s="30" t="s">
        <v>9473</v>
      </c>
      <c r="G1243" s="7" t="s">
        <v>10023</v>
      </c>
      <c r="H1243" s="31" t="s">
        <v>7923</v>
      </c>
    </row>
    <row r="1244" spans="1:8" ht="15.75" x14ac:dyDescent="0.25">
      <c r="A1244" s="1" t="s">
        <v>1128</v>
      </c>
      <c r="B1244" s="1" t="s">
        <v>3625</v>
      </c>
      <c r="F1244" s="30" t="s">
        <v>9081</v>
      </c>
      <c r="G1244" s="7" t="s">
        <v>10024</v>
      </c>
      <c r="H1244" s="31" t="s">
        <v>8212</v>
      </c>
    </row>
    <row r="1245" spans="1:8" ht="15.75" x14ac:dyDescent="0.25">
      <c r="A1245" s="1" t="s">
        <v>1127</v>
      </c>
      <c r="B1245" s="1" t="s">
        <v>3626</v>
      </c>
      <c r="F1245" s="30" t="s">
        <v>9080</v>
      </c>
      <c r="G1245" s="7" t="s">
        <v>9904</v>
      </c>
      <c r="H1245" s="31" t="s">
        <v>8213</v>
      </c>
    </row>
    <row r="1246" spans="1:8" ht="15.75" x14ac:dyDescent="0.25">
      <c r="A1246" s="1" t="s">
        <v>1126</v>
      </c>
      <c r="B1246" s="1" t="s">
        <v>3627</v>
      </c>
      <c r="F1246" s="30" t="s">
        <v>9080</v>
      </c>
      <c r="G1246" s="7" t="s">
        <v>10025</v>
      </c>
      <c r="H1246" s="31" t="s">
        <v>8179</v>
      </c>
    </row>
    <row r="1247" spans="1:8" ht="15.75" x14ac:dyDescent="0.25">
      <c r="A1247" s="1" t="s">
        <v>1125</v>
      </c>
      <c r="B1247" s="1" t="s">
        <v>3628</v>
      </c>
      <c r="F1247" s="30" t="s">
        <v>9081</v>
      </c>
      <c r="G1247" s="7" t="s">
        <v>10026</v>
      </c>
      <c r="H1247" s="31" t="s">
        <v>8214</v>
      </c>
    </row>
    <row r="1248" spans="1:8" ht="15.75" x14ac:dyDescent="0.25">
      <c r="A1248" s="1" t="s">
        <v>1124</v>
      </c>
      <c r="B1248" s="1" t="s">
        <v>3629</v>
      </c>
      <c r="F1248" s="30" t="s">
        <v>9081</v>
      </c>
      <c r="G1248" s="7" t="s">
        <v>10027</v>
      </c>
      <c r="H1248" s="31" t="s">
        <v>8215</v>
      </c>
    </row>
    <row r="1249" spans="1:8" ht="15.75" x14ac:dyDescent="0.25">
      <c r="A1249" s="1" t="s">
        <v>1123</v>
      </c>
      <c r="B1249" s="1" t="s">
        <v>3630</v>
      </c>
      <c r="F1249" s="30" t="s">
        <v>9081</v>
      </c>
      <c r="G1249" s="7" t="s">
        <v>9407</v>
      </c>
      <c r="H1249" s="31" t="s">
        <v>8216</v>
      </c>
    </row>
    <row r="1250" spans="1:8" ht="15.75" x14ac:dyDescent="0.25">
      <c r="A1250" s="1" t="s">
        <v>1122</v>
      </c>
      <c r="B1250" s="1" t="s">
        <v>3631</v>
      </c>
      <c r="F1250" s="30" t="s">
        <v>9081</v>
      </c>
      <c r="G1250" s="7" t="s">
        <v>9204</v>
      </c>
      <c r="H1250" s="31" t="s">
        <v>8217</v>
      </c>
    </row>
    <row r="1251" spans="1:8" ht="15.75" x14ac:dyDescent="0.25">
      <c r="A1251" s="1" t="s">
        <v>1121</v>
      </c>
      <c r="B1251" s="1" t="s">
        <v>3632</v>
      </c>
      <c r="F1251" s="30" t="s">
        <v>9080</v>
      </c>
      <c r="G1251" s="7" t="s">
        <v>10028</v>
      </c>
      <c r="H1251" s="31" t="s">
        <v>8218</v>
      </c>
    </row>
    <row r="1252" spans="1:8" ht="15.75" x14ac:dyDescent="0.25">
      <c r="A1252" s="1" t="s">
        <v>1120</v>
      </c>
      <c r="B1252" s="1" t="s">
        <v>3633</v>
      </c>
      <c r="F1252" s="30" t="s">
        <v>9081</v>
      </c>
      <c r="G1252" s="7" t="s">
        <v>10029</v>
      </c>
      <c r="H1252" s="31" t="s">
        <v>8219</v>
      </c>
    </row>
    <row r="1253" spans="1:8" ht="15.75" x14ac:dyDescent="0.25">
      <c r="A1253" s="1" t="s">
        <v>1119</v>
      </c>
      <c r="B1253" s="1" t="s">
        <v>3634</v>
      </c>
      <c r="F1253" s="30" t="s">
        <v>9081</v>
      </c>
      <c r="G1253" s="7" t="s">
        <v>9573</v>
      </c>
      <c r="H1253" s="31" t="s">
        <v>8220</v>
      </c>
    </row>
    <row r="1254" spans="1:8" ht="15.75" x14ac:dyDescent="0.25">
      <c r="A1254" s="1" t="s">
        <v>1118</v>
      </c>
      <c r="B1254" s="1" t="s">
        <v>3635</v>
      </c>
      <c r="F1254" s="30" t="s">
        <v>9080</v>
      </c>
      <c r="G1254" s="7" t="s">
        <v>10030</v>
      </c>
      <c r="H1254" s="31" t="s">
        <v>8221</v>
      </c>
    </row>
    <row r="1255" spans="1:8" ht="15.75" x14ac:dyDescent="0.25">
      <c r="A1255" s="1" t="s">
        <v>1117</v>
      </c>
      <c r="B1255" s="1" t="s">
        <v>3636</v>
      </c>
      <c r="F1255" s="30" t="s">
        <v>9473</v>
      </c>
      <c r="G1255" s="7" t="s">
        <v>9611</v>
      </c>
      <c r="H1255" s="31" t="s">
        <v>8222</v>
      </c>
    </row>
    <row r="1256" spans="1:8" ht="15.75" x14ac:dyDescent="0.25">
      <c r="A1256" s="1" t="s">
        <v>1116</v>
      </c>
      <c r="B1256" s="1" t="s">
        <v>3637</v>
      </c>
      <c r="F1256" s="30" t="s">
        <v>9080</v>
      </c>
      <c r="G1256" s="7" t="s">
        <v>10031</v>
      </c>
      <c r="H1256" s="31" t="s">
        <v>8223</v>
      </c>
    </row>
    <row r="1257" spans="1:8" ht="15.75" x14ac:dyDescent="0.25">
      <c r="A1257" s="1" t="s">
        <v>1115</v>
      </c>
      <c r="B1257" s="1" t="s">
        <v>3638</v>
      </c>
      <c r="F1257" s="30" t="s">
        <v>9080</v>
      </c>
      <c r="G1257" s="7" t="s">
        <v>10032</v>
      </c>
      <c r="H1257" s="31" t="s">
        <v>8224</v>
      </c>
    </row>
    <row r="1258" spans="1:8" ht="15.75" x14ac:dyDescent="0.25">
      <c r="A1258" s="1" t="s">
        <v>1114</v>
      </c>
      <c r="B1258" s="1" t="s">
        <v>3639</v>
      </c>
      <c r="F1258" s="30" t="s">
        <v>9081</v>
      </c>
      <c r="G1258" s="7" t="s">
        <v>9211</v>
      </c>
      <c r="H1258" s="31" t="s">
        <v>8225</v>
      </c>
    </row>
    <row r="1259" spans="1:8" ht="15.75" x14ac:dyDescent="0.25">
      <c r="A1259" s="1" t="s">
        <v>1113</v>
      </c>
      <c r="B1259" s="1" t="s">
        <v>3640</v>
      </c>
      <c r="F1259" s="30" t="s">
        <v>9080</v>
      </c>
      <c r="G1259" s="7" t="s">
        <v>10033</v>
      </c>
      <c r="H1259" s="31" t="s">
        <v>8226</v>
      </c>
    </row>
    <row r="1260" spans="1:8" ht="15.75" x14ac:dyDescent="0.25">
      <c r="A1260" s="1" t="s">
        <v>1112</v>
      </c>
      <c r="B1260" s="1" t="s">
        <v>3641</v>
      </c>
      <c r="F1260" s="30" t="s">
        <v>9081</v>
      </c>
      <c r="G1260" s="7" t="s">
        <v>10034</v>
      </c>
      <c r="H1260" s="31" t="s">
        <v>8227</v>
      </c>
    </row>
    <row r="1261" spans="1:8" ht="15.75" x14ac:dyDescent="0.25">
      <c r="A1261" s="1" t="s">
        <v>1111</v>
      </c>
      <c r="B1261" s="1" t="s">
        <v>3642</v>
      </c>
      <c r="F1261" s="30" t="s">
        <v>9081</v>
      </c>
      <c r="G1261" s="7" t="s">
        <v>10035</v>
      </c>
      <c r="H1261" s="31" t="s">
        <v>7995</v>
      </c>
    </row>
    <row r="1262" spans="1:8" ht="15.75" x14ac:dyDescent="0.25">
      <c r="A1262" s="1" t="s">
        <v>1110</v>
      </c>
      <c r="B1262" s="1" t="s">
        <v>3643</v>
      </c>
      <c r="F1262" s="30" t="s">
        <v>9081</v>
      </c>
      <c r="G1262" s="7" t="s">
        <v>9405</v>
      </c>
      <c r="H1262" s="31" t="s">
        <v>8228</v>
      </c>
    </row>
    <row r="1263" spans="1:8" ht="15.75" x14ac:dyDescent="0.25">
      <c r="A1263" s="1" t="s">
        <v>1109</v>
      </c>
      <c r="B1263" s="1" t="s">
        <v>3644</v>
      </c>
      <c r="F1263" s="30" t="s">
        <v>9080</v>
      </c>
      <c r="G1263" s="7" t="s">
        <v>10036</v>
      </c>
      <c r="H1263" s="31" t="s">
        <v>8229</v>
      </c>
    </row>
    <row r="1264" spans="1:8" ht="15.75" x14ac:dyDescent="0.25">
      <c r="A1264" s="1" t="s">
        <v>1108</v>
      </c>
      <c r="B1264" s="1" t="s">
        <v>3645</v>
      </c>
      <c r="F1264" s="30" t="s">
        <v>9080</v>
      </c>
      <c r="G1264" s="7" t="s">
        <v>10037</v>
      </c>
      <c r="H1264" s="31" t="s">
        <v>8230</v>
      </c>
    </row>
    <row r="1265" spans="1:8" ht="15.75" x14ac:dyDescent="0.25">
      <c r="A1265" s="1" t="s">
        <v>1107</v>
      </c>
      <c r="B1265" s="1" t="s">
        <v>3646</v>
      </c>
      <c r="F1265" s="30" t="s">
        <v>9081</v>
      </c>
      <c r="G1265" s="7" t="s">
        <v>10038</v>
      </c>
      <c r="H1265" s="31" t="s">
        <v>8231</v>
      </c>
    </row>
    <row r="1266" spans="1:8" ht="15.75" x14ac:dyDescent="0.25">
      <c r="A1266" s="1" t="s">
        <v>1106</v>
      </c>
      <c r="B1266" s="1" t="s">
        <v>3647</v>
      </c>
      <c r="F1266" s="30" t="s">
        <v>9081</v>
      </c>
      <c r="G1266" s="7" t="s">
        <v>10039</v>
      </c>
      <c r="H1266" s="31" t="s">
        <v>8232</v>
      </c>
    </row>
    <row r="1267" spans="1:8" ht="15.75" x14ac:dyDescent="0.25">
      <c r="A1267" s="1" t="s">
        <v>1105</v>
      </c>
      <c r="B1267" s="1" t="s">
        <v>3648</v>
      </c>
      <c r="F1267" s="30" t="s">
        <v>9081</v>
      </c>
      <c r="G1267" s="7" t="s">
        <v>9255</v>
      </c>
      <c r="H1267" s="31" t="s">
        <v>8233</v>
      </c>
    </row>
    <row r="1268" spans="1:8" ht="15.75" x14ac:dyDescent="0.25">
      <c r="A1268" s="1" t="s">
        <v>1104</v>
      </c>
      <c r="B1268" s="1" t="s">
        <v>3649</v>
      </c>
      <c r="F1268" s="30" t="s">
        <v>9081</v>
      </c>
      <c r="G1268" s="7" t="s">
        <v>10040</v>
      </c>
      <c r="H1268" s="31" t="s">
        <v>8234</v>
      </c>
    </row>
    <row r="1269" spans="1:8" ht="15.75" x14ac:dyDescent="0.25">
      <c r="A1269" s="1" t="s">
        <v>1103</v>
      </c>
      <c r="B1269" s="1" t="s">
        <v>3650</v>
      </c>
      <c r="F1269" s="30" t="s">
        <v>9080</v>
      </c>
      <c r="G1269" s="7" t="s">
        <v>10041</v>
      </c>
      <c r="H1269" s="31" t="s">
        <v>8235</v>
      </c>
    </row>
    <row r="1270" spans="1:8" ht="15.75" x14ac:dyDescent="0.25">
      <c r="A1270" s="1" t="s">
        <v>1102</v>
      </c>
      <c r="B1270" s="1" t="s">
        <v>3651</v>
      </c>
      <c r="F1270" s="30" t="s">
        <v>9080</v>
      </c>
      <c r="G1270" s="7" t="s">
        <v>10036</v>
      </c>
      <c r="H1270" s="31" t="s">
        <v>8236</v>
      </c>
    </row>
    <row r="1271" spans="1:8" ht="15.75" x14ac:dyDescent="0.25">
      <c r="A1271" s="1" t="s">
        <v>1101</v>
      </c>
      <c r="B1271" s="1" t="s">
        <v>3652</v>
      </c>
      <c r="F1271" s="30" t="s">
        <v>9080</v>
      </c>
      <c r="G1271" s="7" t="s">
        <v>10042</v>
      </c>
      <c r="H1271" s="31" t="s">
        <v>7261</v>
      </c>
    </row>
    <row r="1272" spans="1:8" ht="15.75" x14ac:dyDescent="0.25">
      <c r="A1272" s="1" t="s">
        <v>1100</v>
      </c>
      <c r="B1272" s="1" t="s">
        <v>3653</v>
      </c>
      <c r="F1272" s="30" t="s">
        <v>9081</v>
      </c>
      <c r="G1272" s="7" t="s">
        <v>10043</v>
      </c>
      <c r="H1272" s="31" t="s">
        <v>7217</v>
      </c>
    </row>
    <row r="1273" spans="1:8" ht="15.75" x14ac:dyDescent="0.25">
      <c r="A1273" s="1" t="s">
        <v>1099</v>
      </c>
      <c r="B1273" s="1" t="s">
        <v>3654</v>
      </c>
      <c r="F1273" s="30" t="s">
        <v>9081</v>
      </c>
      <c r="G1273" s="7" t="s">
        <v>10044</v>
      </c>
      <c r="H1273" s="31" t="s">
        <v>8237</v>
      </c>
    </row>
    <row r="1274" spans="1:8" ht="15.75" x14ac:dyDescent="0.25">
      <c r="A1274" s="1" t="s">
        <v>1098</v>
      </c>
      <c r="B1274" s="1" t="s">
        <v>3655</v>
      </c>
      <c r="F1274" s="30" t="s">
        <v>9081</v>
      </c>
      <c r="G1274" s="7" t="s">
        <v>10045</v>
      </c>
      <c r="H1274" s="31" t="s">
        <v>8238</v>
      </c>
    </row>
    <row r="1275" spans="1:8" ht="15.75" x14ac:dyDescent="0.25">
      <c r="A1275" s="1" t="s">
        <v>1097</v>
      </c>
      <c r="B1275" s="1" t="s">
        <v>3656</v>
      </c>
      <c r="F1275" s="30" t="s">
        <v>9081</v>
      </c>
      <c r="G1275" s="7" t="s">
        <v>10046</v>
      </c>
      <c r="H1275" s="31" t="s">
        <v>8239</v>
      </c>
    </row>
    <row r="1276" spans="1:8" ht="15.75" x14ac:dyDescent="0.25">
      <c r="A1276" s="1" t="s">
        <v>1096</v>
      </c>
      <c r="B1276" s="1" t="s">
        <v>3657</v>
      </c>
      <c r="F1276" s="30" t="s">
        <v>9081</v>
      </c>
      <c r="G1276" s="7" t="s">
        <v>9105</v>
      </c>
      <c r="H1276" s="31" t="s">
        <v>8240</v>
      </c>
    </row>
    <row r="1277" spans="1:8" ht="15.75" x14ac:dyDescent="0.25">
      <c r="A1277" s="1" t="s">
        <v>1095</v>
      </c>
      <c r="B1277" s="1" t="s">
        <v>3658</v>
      </c>
      <c r="F1277" s="30" t="s">
        <v>9081</v>
      </c>
      <c r="G1277" s="7" t="s">
        <v>10047</v>
      </c>
      <c r="H1277" s="31" t="s">
        <v>7979</v>
      </c>
    </row>
    <row r="1278" spans="1:8" ht="15.75" x14ac:dyDescent="0.25">
      <c r="A1278" s="1" t="s">
        <v>1094</v>
      </c>
      <c r="B1278" s="1" t="s">
        <v>3659</v>
      </c>
      <c r="F1278" s="30" t="s">
        <v>9080</v>
      </c>
      <c r="G1278" s="7" t="s">
        <v>10048</v>
      </c>
      <c r="H1278" s="31" t="s">
        <v>8241</v>
      </c>
    </row>
    <row r="1279" spans="1:8" ht="15.75" x14ac:dyDescent="0.25">
      <c r="A1279" s="1" t="s">
        <v>1093</v>
      </c>
      <c r="B1279" s="1" t="s">
        <v>3660</v>
      </c>
      <c r="F1279" s="30" t="s">
        <v>9080</v>
      </c>
      <c r="G1279" s="7" t="s">
        <v>10049</v>
      </c>
      <c r="H1279" s="31" t="s">
        <v>8242</v>
      </c>
    </row>
    <row r="1280" spans="1:8" ht="15.75" x14ac:dyDescent="0.25">
      <c r="A1280" s="1" t="s">
        <v>1092</v>
      </c>
      <c r="B1280" s="1" t="s">
        <v>3661</v>
      </c>
      <c r="F1280" s="30" t="s">
        <v>9080</v>
      </c>
      <c r="G1280" s="7" t="s">
        <v>9919</v>
      </c>
      <c r="H1280" s="31" t="s">
        <v>8243</v>
      </c>
    </row>
    <row r="1281" spans="1:8" ht="15.75" x14ac:dyDescent="0.25">
      <c r="A1281" s="1" t="s">
        <v>1091</v>
      </c>
      <c r="B1281" s="1" t="s">
        <v>3662</v>
      </c>
      <c r="F1281" s="30" t="s">
        <v>9081</v>
      </c>
      <c r="G1281" s="7" t="s">
        <v>10050</v>
      </c>
      <c r="H1281" s="31" t="s">
        <v>8244</v>
      </c>
    </row>
    <row r="1282" spans="1:8" ht="15.75" x14ac:dyDescent="0.25">
      <c r="A1282" s="1" t="s">
        <v>1090</v>
      </c>
      <c r="B1282" s="1" t="s">
        <v>3663</v>
      </c>
      <c r="F1282" s="30" t="s">
        <v>9081</v>
      </c>
      <c r="G1282" s="7" t="s">
        <v>8090</v>
      </c>
      <c r="H1282" s="31" t="s">
        <v>8245</v>
      </c>
    </row>
    <row r="1283" spans="1:8" ht="15.75" x14ac:dyDescent="0.25">
      <c r="A1283" s="1" t="s">
        <v>1089</v>
      </c>
      <c r="B1283" s="1" t="s">
        <v>3664</v>
      </c>
      <c r="F1283" s="30" t="s">
        <v>9080</v>
      </c>
      <c r="G1283" s="7" t="s">
        <v>10051</v>
      </c>
      <c r="H1283" s="31" t="s">
        <v>8246</v>
      </c>
    </row>
    <row r="1284" spans="1:8" ht="15.75" x14ac:dyDescent="0.25">
      <c r="A1284" s="1" t="s">
        <v>1088</v>
      </c>
      <c r="B1284" s="1" t="s">
        <v>3665</v>
      </c>
      <c r="F1284" s="30" t="s">
        <v>9081</v>
      </c>
      <c r="G1284" s="7" t="s">
        <v>9269</v>
      </c>
      <c r="H1284" s="31" t="s">
        <v>7313</v>
      </c>
    </row>
    <row r="1285" spans="1:8" ht="15.75" x14ac:dyDescent="0.25">
      <c r="A1285" s="1" t="s">
        <v>1087</v>
      </c>
      <c r="B1285" s="1" t="s">
        <v>3666</v>
      </c>
      <c r="F1285" s="30" t="s">
        <v>9080</v>
      </c>
      <c r="G1285" s="7" t="s">
        <v>10052</v>
      </c>
      <c r="H1285" s="31" t="s">
        <v>8247</v>
      </c>
    </row>
    <row r="1286" spans="1:8" ht="15.75" x14ac:dyDescent="0.25">
      <c r="A1286" s="1" t="s">
        <v>1086</v>
      </c>
      <c r="B1286" s="1" t="s">
        <v>3667</v>
      </c>
      <c r="F1286" s="30" t="s">
        <v>9080</v>
      </c>
      <c r="G1286" s="7" t="s">
        <v>10053</v>
      </c>
      <c r="H1286" s="31" t="s">
        <v>8248</v>
      </c>
    </row>
    <row r="1287" spans="1:8" ht="15.75" x14ac:dyDescent="0.25">
      <c r="A1287" s="1" t="s">
        <v>1085</v>
      </c>
      <c r="B1287" s="1" t="s">
        <v>3668</v>
      </c>
      <c r="F1287" s="30" t="s">
        <v>9080</v>
      </c>
      <c r="G1287" s="7" t="s">
        <v>10054</v>
      </c>
      <c r="H1287" s="31" t="s">
        <v>8249</v>
      </c>
    </row>
    <row r="1288" spans="1:8" ht="15.75" x14ac:dyDescent="0.25">
      <c r="A1288" s="1" t="s">
        <v>1084</v>
      </c>
      <c r="B1288" s="1" t="s">
        <v>3669</v>
      </c>
      <c r="F1288" s="30" t="s">
        <v>9080</v>
      </c>
      <c r="G1288" s="7" t="s">
        <v>10055</v>
      </c>
      <c r="H1288" s="31" t="s">
        <v>7087</v>
      </c>
    </row>
    <row r="1289" spans="1:8" ht="15.75" x14ac:dyDescent="0.25">
      <c r="A1289" s="1" t="s">
        <v>1083</v>
      </c>
      <c r="B1289" s="1" t="s">
        <v>3670</v>
      </c>
      <c r="F1289" s="30" t="s">
        <v>9080</v>
      </c>
      <c r="G1289" s="7" t="s">
        <v>9242</v>
      </c>
      <c r="H1289" s="31" t="s">
        <v>8250</v>
      </c>
    </row>
    <row r="1290" spans="1:8" ht="15.75" x14ac:dyDescent="0.25">
      <c r="A1290" s="1" t="s">
        <v>1082</v>
      </c>
      <c r="B1290" s="1" t="s">
        <v>3671</v>
      </c>
      <c r="F1290" s="30" t="s">
        <v>9080</v>
      </c>
      <c r="G1290" s="7" t="s">
        <v>10056</v>
      </c>
      <c r="H1290" s="31" t="s">
        <v>8251</v>
      </c>
    </row>
    <row r="1291" spans="1:8" ht="15.75" x14ac:dyDescent="0.25">
      <c r="A1291" s="1" t="s">
        <v>1081</v>
      </c>
      <c r="B1291" s="1" t="s">
        <v>3672</v>
      </c>
      <c r="F1291" s="30" t="s">
        <v>9080</v>
      </c>
      <c r="G1291" s="7" t="s">
        <v>10057</v>
      </c>
      <c r="H1291" s="31" t="s">
        <v>8252</v>
      </c>
    </row>
    <row r="1292" spans="1:8" ht="15.75" x14ac:dyDescent="0.25">
      <c r="A1292" s="1" t="s">
        <v>1080</v>
      </c>
      <c r="B1292" s="1" t="s">
        <v>3673</v>
      </c>
      <c r="F1292" s="30" t="s">
        <v>9080</v>
      </c>
      <c r="G1292" s="7" t="s">
        <v>8320</v>
      </c>
      <c r="H1292" s="31" t="s">
        <v>8253</v>
      </c>
    </row>
    <row r="1293" spans="1:8" ht="15.75" x14ac:dyDescent="0.25">
      <c r="A1293" s="1" t="s">
        <v>1079</v>
      </c>
      <c r="B1293" s="1" t="s">
        <v>3674</v>
      </c>
      <c r="F1293" s="30" t="s">
        <v>9080</v>
      </c>
      <c r="G1293" s="7" t="s">
        <v>9919</v>
      </c>
      <c r="H1293" s="31" t="s">
        <v>8254</v>
      </c>
    </row>
    <row r="1294" spans="1:8" ht="15.75" x14ac:dyDescent="0.25">
      <c r="A1294" s="1" t="s">
        <v>1078</v>
      </c>
      <c r="B1294" s="1" t="s">
        <v>3675</v>
      </c>
      <c r="F1294" s="30" t="s">
        <v>9080</v>
      </c>
      <c r="G1294" s="7" t="s">
        <v>10058</v>
      </c>
      <c r="H1294" s="31" t="s">
        <v>8255</v>
      </c>
    </row>
    <row r="1295" spans="1:8" ht="15.75" x14ac:dyDescent="0.25">
      <c r="A1295" s="1" t="s">
        <v>1077</v>
      </c>
      <c r="B1295" s="1" t="s">
        <v>3676</v>
      </c>
      <c r="F1295" s="30" t="s">
        <v>9080</v>
      </c>
      <c r="G1295" s="7" t="s">
        <v>10059</v>
      </c>
      <c r="H1295" s="31" t="s">
        <v>8256</v>
      </c>
    </row>
    <row r="1296" spans="1:8" ht="15.75" x14ac:dyDescent="0.25">
      <c r="A1296" s="1" t="s">
        <v>1076</v>
      </c>
      <c r="B1296" s="1" t="s">
        <v>3677</v>
      </c>
      <c r="F1296" s="30" t="s">
        <v>9081</v>
      </c>
      <c r="G1296" s="7" t="s">
        <v>10060</v>
      </c>
      <c r="H1296" s="31" t="s">
        <v>8257</v>
      </c>
    </row>
    <row r="1297" spans="1:8" ht="15.75" x14ac:dyDescent="0.25">
      <c r="A1297" s="1" t="s">
        <v>1075</v>
      </c>
      <c r="B1297" s="1" t="s">
        <v>3678</v>
      </c>
      <c r="F1297" s="30" t="s">
        <v>9080</v>
      </c>
      <c r="G1297" s="7" t="s">
        <v>10061</v>
      </c>
      <c r="H1297" s="31" t="s">
        <v>8258</v>
      </c>
    </row>
    <row r="1298" spans="1:8" ht="15.75" x14ac:dyDescent="0.25">
      <c r="A1298" s="1" t="s">
        <v>1074</v>
      </c>
      <c r="B1298" s="1" t="s">
        <v>3679</v>
      </c>
      <c r="F1298" s="30" t="s">
        <v>9081</v>
      </c>
      <c r="G1298" s="7" t="s">
        <v>10062</v>
      </c>
      <c r="H1298" s="31" t="s">
        <v>8259</v>
      </c>
    </row>
    <row r="1299" spans="1:8" ht="15.75" x14ac:dyDescent="0.25">
      <c r="A1299" s="1" t="s">
        <v>1073</v>
      </c>
      <c r="B1299" s="1" t="s">
        <v>3680</v>
      </c>
      <c r="F1299" s="30" t="s">
        <v>9473</v>
      </c>
      <c r="G1299" s="7" t="s">
        <v>10063</v>
      </c>
      <c r="H1299" s="31" t="s">
        <v>7678</v>
      </c>
    </row>
    <row r="1300" spans="1:8" ht="15.75" x14ac:dyDescent="0.25">
      <c r="A1300" s="1" t="s">
        <v>1072</v>
      </c>
      <c r="B1300" s="1" t="s">
        <v>3681</v>
      </c>
      <c r="F1300" s="30" t="s">
        <v>9080</v>
      </c>
      <c r="G1300" s="7" t="s">
        <v>10064</v>
      </c>
      <c r="H1300" s="31" t="s">
        <v>8078</v>
      </c>
    </row>
    <row r="1301" spans="1:8" ht="15.75" x14ac:dyDescent="0.25">
      <c r="A1301" s="1" t="s">
        <v>1071</v>
      </c>
      <c r="B1301" s="1" t="s">
        <v>3682</v>
      </c>
      <c r="F1301" s="30" t="s">
        <v>9081</v>
      </c>
      <c r="G1301" s="7" t="s">
        <v>9118</v>
      </c>
      <c r="H1301" s="31" t="s">
        <v>8260</v>
      </c>
    </row>
    <row r="1302" spans="1:8" ht="15.75" x14ac:dyDescent="0.25">
      <c r="A1302" s="1" t="s">
        <v>1070</v>
      </c>
      <c r="B1302" s="1" t="s">
        <v>3683</v>
      </c>
      <c r="F1302" s="30" t="s">
        <v>9081</v>
      </c>
      <c r="G1302" s="7" t="s">
        <v>10065</v>
      </c>
      <c r="H1302" s="31" t="s">
        <v>8261</v>
      </c>
    </row>
    <row r="1303" spans="1:8" ht="15.75" x14ac:dyDescent="0.25">
      <c r="A1303" s="1" t="s">
        <v>1069</v>
      </c>
      <c r="B1303" s="1" t="s">
        <v>3684</v>
      </c>
      <c r="F1303" s="30" t="s">
        <v>9081</v>
      </c>
      <c r="G1303" s="7" t="s">
        <v>10066</v>
      </c>
      <c r="H1303" s="31" t="s">
        <v>8262</v>
      </c>
    </row>
    <row r="1304" spans="1:8" ht="15.75" x14ac:dyDescent="0.25">
      <c r="A1304" s="1" t="s">
        <v>1068</v>
      </c>
      <c r="B1304" s="1" t="s">
        <v>3685</v>
      </c>
      <c r="F1304" s="30" t="s">
        <v>9081</v>
      </c>
      <c r="G1304" s="7" t="s">
        <v>10067</v>
      </c>
      <c r="H1304" s="31" t="s">
        <v>8263</v>
      </c>
    </row>
    <row r="1305" spans="1:8" ht="15.75" x14ac:dyDescent="0.25">
      <c r="A1305" s="1" t="s">
        <v>1067</v>
      </c>
      <c r="B1305" s="1" t="s">
        <v>3686</v>
      </c>
      <c r="F1305" s="30" t="s">
        <v>9081</v>
      </c>
      <c r="G1305" s="7" t="s">
        <v>9269</v>
      </c>
      <c r="H1305" s="31" t="s">
        <v>8264</v>
      </c>
    </row>
    <row r="1306" spans="1:8" ht="15.75" x14ac:dyDescent="0.25">
      <c r="A1306" s="1" t="s">
        <v>1066</v>
      </c>
      <c r="B1306" s="1" t="s">
        <v>3687</v>
      </c>
      <c r="F1306" s="30" t="s">
        <v>9081</v>
      </c>
      <c r="G1306" s="7" t="s">
        <v>9418</v>
      </c>
      <c r="H1306" s="31" t="s">
        <v>8265</v>
      </c>
    </row>
    <row r="1307" spans="1:8" ht="15.75" x14ac:dyDescent="0.25">
      <c r="A1307" s="1" t="s">
        <v>1065</v>
      </c>
      <c r="B1307" s="1" t="s">
        <v>3688</v>
      </c>
      <c r="F1307" s="30" t="s">
        <v>9081</v>
      </c>
      <c r="G1307" s="7" t="s">
        <v>10068</v>
      </c>
      <c r="H1307" s="31" t="s">
        <v>8266</v>
      </c>
    </row>
    <row r="1308" spans="1:8" ht="15.75" x14ac:dyDescent="0.25">
      <c r="A1308" s="1" t="s">
        <v>1064</v>
      </c>
      <c r="B1308" s="1" t="s">
        <v>3689</v>
      </c>
      <c r="F1308" s="30" t="s">
        <v>9081</v>
      </c>
      <c r="G1308" s="7" t="s">
        <v>10069</v>
      </c>
      <c r="H1308" s="31" t="s">
        <v>8267</v>
      </c>
    </row>
    <row r="1309" spans="1:8" ht="15.75" x14ac:dyDescent="0.25">
      <c r="A1309" s="1" t="s">
        <v>1063</v>
      </c>
      <c r="B1309" s="1" t="s">
        <v>3690</v>
      </c>
      <c r="F1309" s="30" t="s">
        <v>9081</v>
      </c>
      <c r="G1309" s="7" t="s">
        <v>9757</v>
      </c>
      <c r="H1309" s="31" t="s">
        <v>8268</v>
      </c>
    </row>
    <row r="1310" spans="1:8" ht="15.75" x14ac:dyDescent="0.25">
      <c r="A1310" s="1" t="s">
        <v>1062</v>
      </c>
      <c r="B1310" s="1" t="s">
        <v>3691</v>
      </c>
      <c r="F1310" s="30" t="s">
        <v>9081</v>
      </c>
      <c r="G1310" s="7" t="s">
        <v>10070</v>
      </c>
      <c r="H1310" s="31" t="s">
        <v>7387</v>
      </c>
    </row>
    <row r="1311" spans="1:8" ht="15.75" x14ac:dyDescent="0.25">
      <c r="A1311" s="1" t="s">
        <v>1061</v>
      </c>
      <c r="B1311" s="1" t="s">
        <v>3692</v>
      </c>
      <c r="F1311" s="30" t="s">
        <v>9081</v>
      </c>
      <c r="G1311" s="7" t="s">
        <v>10071</v>
      </c>
      <c r="H1311" s="31" t="s">
        <v>8269</v>
      </c>
    </row>
    <row r="1312" spans="1:8" ht="15.75" x14ac:dyDescent="0.25">
      <c r="A1312" s="1" t="s">
        <v>1060</v>
      </c>
      <c r="B1312" s="1" t="s">
        <v>3693</v>
      </c>
      <c r="F1312" s="30" t="s">
        <v>9081</v>
      </c>
      <c r="G1312" s="7" t="s">
        <v>10072</v>
      </c>
      <c r="H1312" s="31" t="s">
        <v>8270</v>
      </c>
    </row>
    <row r="1313" spans="1:8" ht="15.75" x14ac:dyDescent="0.25">
      <c r="A1313" s="1" t="s">
        <v>1059</v>
      </c>
      <c r="B1313" s="1" t="s">
        <v>3694</v>
      </c>
      <c r="F1313" s="30" t="s">
        <v>9081</v>
      </c>
      <c r="G1313" s="7" t="s">
        <v>9405</v>
      </c>
      <c r="H1313" s="31" t="s">
        <v>8271</v>
      </c>
    </row>
    <row r="1314" spans="1:8" ht="15.75" x14ac:dyDescent="0.25">
      <c r="A1314" s="1" t="s">
        <v>1058</v>
      </c>
      <c r="B1314" s="1" t="s">
        <v>3695</v>
      </c>
      <c r="F1314" s="30" t="s">
        <v>9080</v>
      </c>
      <c r="G1314" s="7" t="s">
        <v>10073</v>
      </c>
      <c r="H1314" s="31" t="s">
        <v>8272</v>
      </c>
    </row>
    <row r="1315" spans="1:8" ht="15.75" x14ac:dyDescent="0.25">
      <c r="A1315" s="1" t="s">
        <v>1057</v>
      </c>
      <c r="B1315" s="1" t="s">
        <v>3696</v>
      </c>
      <c r="F1315" s="30" t="s">
        <v>9080</v>
      </c>
      <c r="G1315" s="7" t="s">
        <v>9305</v>
      </c>
      <c r="H1315" s="31" t="s">
        <v>8273</v>
      </c>
    </row>
    <row r="1316" spans="1:8" ht="15.75" x14ac:dyDescent="0.25">
      <c r="A1316" s="1" t="s">
        <v>1056</v>
      </c>
      <c r="B1316" s="1" t="s">
        <v>3697</v>
      </c>
      <c r="F1316" s="30" t="s">
        <v>9081</v>
      </c>
      <c r="G1316" s="7" t="s">
        <v>10074</v>
      </c>
      <c r="H1316" s="31" t="s">
        <v>8274</v>
      </c>
    </row>
    <row r="1317" spans="1:8" ht="15.75" x14ac:dyDescent="0.25">
      <c r="A1317" s="1" t="s">
        <v>1055</v>
      </c>
      <c r="B1317" s="1" t="s">
        <v>3698</v>
      </c>
      <c r="F1317" s="30" t="s">
        <v>9080</v>
      </c>
      <c r="G1317" s="7" t="s">
        <v>9477</v>
      </c>
      <c r="H1317" s="31" t="s">
        <v>8275</v>
      </c>
    </row>
    <row r="1318" spans="1:8" ht="15.75" x14ac:dyDescent="0.25">
      <c r="A1318" s="1" t="s">
        <v>1054</v>
      </c>
      <c r="B1318" s="1" t="s">
        <v>3699</v>
      </c>
      <c r="F1318" s="30" t="s">
        <v>9080</v>
      </c>
      <c r="G1318" s="7" t="s">
        <v>10075</v>
      </c>
      <c r="H1318" s="31" t="s">
        <v>8276</v>
      </c>
    </row>
    <row r="1319" spans="1:8" ht="15.75" x14ac:dyDescent="0.25">
      <c r="A1319" s="1" t="s">
        <v>1053</v>
      </c>
      <c r="B1319" s="1" t="s">
        <v>3700</v>
      </c>
      <c r="F1319" s="30" t="s">
        <v>9080</v>
      </c>
      <c r="G1319" s="7" t="s">
        <v>10076</v>
      </c>
      <c r="H1319" s="31" t="s">
        <v>8277</v>
      </c>
    </row>
    <row r="1320" spans="1:8" ht="15.75" x14ac:dyDescent="0.25">
      <c r="A1320" s="1" t="s">
        <v>1052</v>
      </c>
      <c r="B1320" s="1" t="s">
        <v>3701</v>
      </c>
      <c r="F1320" s="30" t="s">
        <v>9081</v>
      </c>
      <c r="G1320" s="7" t="s">
        <v>10077</v>
      </c>
      <c r="H1320" s="31" t="s">
        <v>8278</v>
      </c>
    </row>
    <row r="1321" spans="1:8" ht="15.75" x14ac:dyDescent="0.25">
      <c r="A1321" s="1" t="s">
        <v>1051</v>
      </c>
      <c r="B1321" s="1" t="s">
        <v>3702</v>
      </c>
      <c r="F1321" s="30" t="s">
        <v>9080</v>
      </c>
      <c r="G1321" s="7" t="s">
        <v>9084</v>
      </c>
      <c r="H1321" s="31" t="s">
        <v>8279</v>
      </c>
    </row>
    <row r="1322" spans="1:8" ht="15.75" x14ac:dyDescent="0.25">
      <c r="A1322" s="1" t="s">
        <v>1050</v>
      </c>
      <c r="B1322" s="1" t="s">
        <v>3703</v>
      </c>
      <c r="F1322" s="30" t="s">
        <v>9081</v>
      </c>
      <c r="G1322" s="7" t="s">
        <v>10078</v>
      </c>
      <c r="H1322" s="31" t="s">
        <v>8280</v>
      </c>
    </row>
    <row r="1323" spans="1:8" ht="15.75" x14ac:dyDescent="0.25">
      <c r="A1323" s="1" t="s">
        <v>1049</v>
      </c>
      <c r="B1323" s="1" t="s">
        <v>3704</v>
      </c>
      <c r="F1323" s="30" t="s">
        <v>9080</v>
      </c>
      <c r="G1323" s="7" t="s">
        <v>10079</v>
      </c>
      <c r="H1323" s="31" t="s">
        <v>8281</v>
      </c>
    </row>
    <row r="1324" spans="1:8" ht="15.75" x14ac:dyDescent="0.25">
      <c r="A1324" s="1" t="s">
        <v>1048</v>
      </c>
      <c r="B1324" s="1" t="s">
        <v>3705</v>
      </c>
      <c r="F1324" s="30" t="s">
        <v>9080</v>
      </c>
      <c r="G1324" s="7" t="s">
        <v>10080</v>
      </c>
      <c r="H1324" s="31" t="s">
        <v>8282</v>
      </c>
    </row>
    <row r="1325" spans="1:8" ht="15.75" x14ac:dyDescent="0.25">
      <c r="A1325" s="1" t="s">
        <v>1047</v>
      </c>
      <c r="B1325" s="1" t="s">
        <v>3706</v>
      </c>
      <c r="F1325" s="30" t="s">
        <v>9080</v>
      </c>
      <c r="G1325" s="7" t="s">
        <v>10081</v>
      </c>
      <c r="H1325" s="31" t="s">
        <v>8283</v>
      </c>
    </row>
    <row r="1326" spans="1:8" ht="15.75" x14ac:dyDescent="0.25">
      <c r="A1326" s="1" t="s">
        <v>1046</v>
      </c>
      <c r="B1326" s="1" t="s">
        <v>3707</v>
      </c>
      <c r="F1326" s="30" t="s">
        <v>9080</v>
      </c>
      <c r="G1326" s="7" t="s">
        <v>9137</v>
      </c>
      <c r="H1326" s="31" t="s">
        <v>8284</v>
      </c>
    </row>
    <row r="1327" spans="1:8" ht="15.75" x14ac:dyDescent="0.25">
      <c r="A1327" s="1" t="s">
        <v>1045</v>
      </c>
      <c r="B1327" s="1" t="s">
        <v>3708</v>
      </c>
      <c r="F1327" s="30" t="s">
        <v>9080</v>
      </c>
      <c r="G1327" s="7" t="s">
        <v>10082</v>
      </c>
      <c r="H1327" s="31" t="s">
        <v>8285</v>
      </c>
    </row>
    <row r="1328" spans="1:8" ht="15.75" x14ac:dyDescent="0.25">
      <c r="A1328" s="1" t="s">
        <v>1044</v>
      </c>
      <c r="B1328" s="1" t="s">
        <v>3709</v>
      </c>
      <c r="F1328" s="30" t="s">
        <v>9080</v>
      </c>
      <c r="G1328" s="7" t="s">
        <v>9475</v>
      </c>
      <c r="H1328" s="31" t="s">
        <v>8286</v>
      </c>
    </row>
    <row r="1329" spans="1:8" ht="15.75" x14ac:dyDescent="0.25">
      <c r="A1329" s="1" t="s">
        <v>1043</v>
      </c>
      <c r="B1329" s="1" t="s">
        <v>3710</v>
      </c>
      <c r="F1329" s="30" t="s">
        <v>9081</v>
      </c>
      <c r="G1329" s="7" t="s">
        <v>10083</v>
      </c>
      <c r="H1329" s="31" t="s">
        <v>8287</v>
      </c>
    </row>
    <row r="1330" spans="1:8" ht="15.75" x14ac:dyDescent="0.25">
      <c r="A1330" s="1" t="s">
        <v>1042</v>
      </c>
      <c r="B1330" s="1" t="s">
        <v>3711</v>
      </c>
      <c r="F1330" s="30" t="s">
        <v>9473</v>
      </c>
      <c r="G1330" s="7" t="s">
        <v>10084</v>
      </c>
      <c r="H1330" s="31" t="s">
        <v>8288</v>
      </c>
    </row>
    <row r="1331" spans="1:8" ht="15.75" x14ac:dyDescent="0.25">
      <c r="A1331" s="1" t="s">
        <v>1041</v>
      </c>
      <c r="B1331" s="1" t="s">
        <v>3712</v>
      </c>
      <c r="F1331" s="30" t="s">
        <v>9081</v>
      </c>
      <c r="G1331" s="7" t="s">
        <v>8603</v>
      </c>
      <c r="H1331" s="31" t="s">
        <v>8289</v>
      </c>
    </row>
    <row r="1332" spans="1:8" ht="15.75" x14ac:dyDescent="0.25">
      <c r="A1332" s="1" t="s">
        <v>1040</v>
      </c>
      <c r="B1332" s="1" t="s">
        <v>3713</v>
      </c>
      <c r="F1332" s="30" t="s">
        <v>9080</v>
      </c>
      <c r="G1332" s="7" t="s">
        <v>9481</v>
      </c>
      <c r="H1332" s="31" t="s">
        <v>8290</v>
      </c>
    </row>
    <row r="1333" spans="1:8" ht="15.75" x14ac:dyDescent="0.25">
      <c r="A1333" s="1" t="s">
        <v>1039</v>
      </c>
      <c r="B1333" s="1" t="s">
        <v>3714</v>
      </c>
      <c r="F1333" s="30" t="s">
        <v>9081</v>
      </c>
      <c r="G1333" s="7" t="s">
        <v>10085</v>
      </c>
      <c r="H1333" s="31" t="s">
        <v>8291</v>
      </c>
    </row>
    <row r="1334" spans="1:8" ht="15.75" x14ac:dyDescent="0.25">
      <c r="A1334" s="1" t="s">
        <v>1038</v>
      </c>
      <c r="B1334" s="1" t="s">
        <v>3715</v>
      </c>
      <c r="F1334" s="30" t="s">
        <v>9473</v>
      </c>
      <c r="G1334" s="7" t="s">
        <v>10086</v>
      </c>
      <c r="H1334" s="31" t="s">
        <v>8292</v>
      </c>
    </row>
    <row r="1335" spans="1:8" ht="15.75" x14ac:dyDescent="0.25">
      <c r="A1335" s="1" t="s">
        <v>1037</v>
      </c>
      <c r="B1335" s="1" t="s">
        <v>3716</v>
      </c>
      <c r="F1335" s="30" t="s">
        <v>9081</v>
      </c>
      <c r="G1335" s="7" t="s">
        <v>10087</v>
      </c>
      <c r="H1335" s="31" t="s">
        <v>8293</v>
      </c>
    </row>
    <row r="1336" spans="1:8" ht="15.75" x14ac:dyDescent="0.25">
      <c r="A1336" s="1" t="s">
        <v>1036</v>
      </c>
      <c r="B1336" s="1" t="s">
        <v>3717</v>
      </c>
      <c r="F1336" s="30" t="s">
        <v>9081</v>
      </c>
      <c r="G1336" s="7" t="s">
        <v>10088</v>
      </c>
      <c r="H1336" s="31" t="s">
        <v>8294</v>
      </c>
    </row>
    <row r="1337" spans="1:8" ht="15.75" x14ac:dyDescent="0.25">
      <c r="A1337" s="1" t="s">
        <v>1035</v>
      </c>
      <c r="B1337" s="1" t="s">
        <v>3718</v>
      </c>
      <c r="F1337" s="30" t="s">
        <v>9081</v>
      </c>
      <c r="G1337" s="7" t="s">
        <v>10089</v>
      </c>
      <c r="H1337" s="31" t="s">
        <v>7080</v>
      </c>
    </row>
    <row r="1338" spans="1:8" ht="15.75" x14ac:dyDescent="0.25">
      <c r="A1338" s="1" t="s">
        <v>1034</v>
      </c>
      <c r="B1338" s="1" t="s">
        <v>3719</v>
      </c>
      <c r="F1338" s="30" t="s">
        <v>9081</v>
      </c>
      <c r="G1338" s="7" t="s">
        <v>10090</v>
      </c>
      <c r="H1338" s="31" t="s">
        <v>8295</v>
      </c>
    </row>
    <row r="1339" spans="1:8" ht="15.75" x14ac:dyDescent="0.25">
      <c r="A1339" s="1" t="s">
        <v>1033</v>
      </c>
      <c r="B1339" s="1" t="s">
        <v>3720</v>
      </c>
      <c r="F1339" s="30" t="s">
        <v>9473</v>
      </c>
      <c r="G1339" s="7" t="s">
        <v>10091</v>
      </c>
      <c r="H1339" s="31" t="s">
        <v>7141</v>
      </c>
    </row>
    <row r="1340" spans="1:8" ht="15.75" x14ac:dyDescent="0.25">
      <c r="A1340" s="1" t="s">
        <v>1032</v>
      </c>
      <c r="B1340" s="1" t="s">
        <v>3721</v>
      </c>
      <c r="F1340" s="30" t="s">
        <v>9081</v>
      </c>
      <c r="G1340" s="7" t="s">
        <v>9212</v>
      </c>
      <c r="H1340" s="31" t="s">
        <v>8296</v>
      </c>
    </row>
    <row r="1341" spans="1:8" ht="15.75" x14ac:dyDescent="0.25">
      <c r="A1341" s="1" t="s">
        <v>1031</v>
      </c>
      <c r="B1341" s="1" t="s">
        <v>3722</v>
      </c>
      <c r="F1341" s="30" t="s">
        <v>9081</v>
      </c>
      <c r="G1341" s="7" t="s">
        <v>10092</v>
      </c>
      <c r="H1341" s="31" t="s">
        <v>8297</v>
      </c>
    </row>
    <row r="1342" spans="1:8" ht="15.75" x14ac:dyDescent="0.25">
      <c r="A1342" s="1" t="s">
        <v>1030</v>
      </c>
      <c r="B1342" s="1" t="s">
        <v>3723</v>
      </c>
      <c r="F1342" s="30" t="s">
        <v>9473</v>
      </c>
      <c r="G1342" s="7" t="s">
        <v>10093</v>
      </c>
      <c r="H1342" s="31" t="s">
        <v>8298</v>
      </c>
    </row>
    <row r="1343" spans="1:8" ht="15.75" x14ac:dyDescent="0.25">
      <c r="A1343" s="1" t="s">
        <v>1029</v>
      </c>
      <c r="B1343" s="1" t="s">
        <v>3724</v>
      </c>
      <c r="F1343" s="30" t="s">
        <v>9080</v>
      </c>
      <c r="G1343" s="7" t="s">
        <v>10094</v>
      </c>
      <c r="H1343" s="31" t="s">
        <v>8299</v>
      </c>
    </row>
    <row r="1344" spans="1:8" ht="15.75" x14ac:dyDescent="0.25">
      <c r="A1344" s="1" t="s">
        <v>1028</v>
      </c>
      <c r="B1344" s="1" t="s">
        <v>3725</v>
      </c>
      <c r="F1344" s="30" t="s">
        <v>9473</v>
      </c>
      <c r="G1344" s="7" t="s">
        <v>10095</v>
      </c>
      <c r="H1344" s="31" t="s">
        <v>8300</v>
      </c>
    </row>
    <row r="1345" spans="1:8" ht="15.75" x14ac:dyDescent="0.25">
      <c r="A1345" s="1" t="s">
        <v>1027</v>
      </c>
      <c r="B1345" s="1" t="s">
        <v>3726</v>
      </c>
      <c r="F1345" s="30" t="s">
        <v>9080</v>
      </c>
      <c r="G1345" s="7" t="s">
        <v>9426</v>
      </c>
      <c r="H1345" s="31" t="s">
        <v>8301</v>
      </c>
    </row>
    <row r="1346" spans="1:8" ht="15.75" x14ac:dyDescent="0.25">
      <c r="A1346" s="1" t="s">
        <v>1026</v>
      </c>
      <c r="B1346" s="1" t="s">
        <v>3727</v>
      </c>
      <c r="F1346" s="30" t="s">
        <v>9081</v>
      </c>
      <c r="G1346" s="7" t="s">
        <v>8627</v>
      </c>
      <c r="H1346" s="31" t="s">
        <v>8302</v>
      </c>
    </row>
    <row r="1347" spans="1:8" ht="15.75" x14ac:dyDescent="0.25">
      <c r="A1347" s="1" t="s">
        <v>1025</v>
      </c>
      <c r="B1347" s="1" t="s">
        <v>3728</v>
      </c>
      <c r="F1347" s="30" t="s">
        <v>9080</v>
      </c>
      <c r="G1347" s="7" t="s">
        <v>10096</v>
      </c>
      <c r="H1347" s="31" t="s">
        <v>8303</v>
      </c>
    </row>
    <row r="1348" spans="1:8" ht="15.75" x14ac:dyDescent="0.25">
      <c r="A1348" s="1" t="s">
        <v>1024</v>
      </c>
      <c r="B1348" s="1" t="s">
        <v>3729</v>
      </c>
      <c r="F1348" s="30" t="s">
        <v>9081</v>
      </c>
      <c r="G1348" s="7" t="s">
        <v>9235</v>
      </c>
      <c r="H1348" s="31" t="s">
        <v>8304</v>
      </c>
    </row>
    <row r="1349" spans="1:8" ht="15.75" x14ac:dyDescent="0.25">
      <c r="A1349" s="1" t="s">
        <v>1023</v>
      </c>
      <c r="B1349" s="1" t="s">
        <v>3730</v>
      </c>
      <c r="F1349" s="30" t="s">
        <v>9080</v>
      </c>
      <c r="G1349" s="7" t="s">
        <v>10097</v>
      </c>
      <c r="H1349" s="31" t="s">
        <v>8305</v>
      </c>
    </row>
    <row r="1350" spans="1:8" ht="15.75" x14ac:dyDescent="0.25">
      <c r="A1350" s="1" t="s">
        <v>1022</v>
      </c>
      <c r="B1350" s="1" t="s">
        <v>3731</v>
      </c>
      <c r="F1350" s="30" t="s">
        <v>9473</v>
      </c>
      <c r="G1350" s="7" t="s">
        <v>9760</v>
      </c>
      <c r="H1350" s="31" t="s">
        <v>8306</v>
      </c>
    </row>
    <row r="1351" spans="1:8" ht="15.75" x14ac:dyDescent="0.25">
      <c r="A1351" s="1" t="s">
        <v>1021</v>
      </c>
      <c r="B1351" s="1" t="s">
        <v>3732</v>
      </c>
      <c r="F1351" s="30" t="s">
        <v>9081</v>
      </c>
      <c r="G1351" s="7" t="s">
        <v>10098</v>
      </c>
      <c r="H1351" s="31" t="s">
        <v>8307</v>
      </c>
    </row>
    <row r="1352" spans="1:8" ht="15.75" x14ac:dyDescent="0.25">
      <c r="A1352" s="1" t="s">
        <v>1020</v>
      </c>
      <c r="B1352" s="1" t="s">
        <v>3733</v>
      </c>
      <c r="F1352" s="30" t="s">
        <v>9080</v>
      </c>
      <c r="G1352" s="7" t="s">
        <v>10099</v>
      </c>
      <c r="H1352" s="31" t="s">
        <v>7369</v>
      </c>
    </row>
    <row r="1353" spans="1:8" ht="15.75" x14ac:dyDescent="0.25">
      <c r="A1353" s="1" t="s">
        <v>1019</v>
      </c>
      <c r="B1353" s="1" t="s">
        <v>3734</v>
      </c>
      <c r="F1353" s="30" t="s">
        <v>9081</v>
      </c>
      <c r="G1353" s="7" t="s">
        <v>9397</v>
      </c>
      <c r="H1353" s="31" t="s">
        <v>8308</v>
      </c>
    </row>
    <row r="1354" spans="1:8" ht="15.75" x14ac:dyDescent="0.25">
      <c r="A1354" s="1" t="s">
        <v>1018</v>
      </c>
      <c r="B1354" s="1" t="s">
        <v>3735</v>
      </c>
      <c r="F1354" s="30" t="s">
        <v>9080</v>
      </c>
      <c r="G1354" s="7" t="s">
        <v>10100</v>
      </c>
      <c r="H1354" s="31" t="s">
        <v>8309</v>
      </c>
    </row>
    <row r="1355" spans="1:8" ht="15.75" x14ac:dyDescent="0.25">
      <c r="A1355" s="1" t="s">
        <v>1017</v>
      </c>
      <c r="B1355" s="1" t="s">
        <v>3736</v>
      </c>
      <c r="F1355" s="30" t="s">
        <v>9080</v>
      </c>
      <c r="G1355" s="7" t="s">
        <v>10101</v>
      </c>
      <c r="H1355" s="31" t="s">
        <v>7413</v>
      </c>
    </row>
    <row r="1356" spans="1:8" ht="15.75" x14ac:dyDescent="0.25">
      <c r="A1356" s="1" t="s">
        <v>1016</v>
      </c>
      <c r="B1356" s="1" t="s">
        <v>3737</v>
      </c>
      <c r="F1356" s="30" t="s">
        <v>9080</v>
      </c>
      <c r="G1356" s="7" t="s">
        <v>10102</v>
      </c>
      <c r="H1356" s="31" t="s">
        <v>8156</v>
      </c>
    </row>
    <row r="1357" spans="1:8" ht="15.75" x14ac:dyDescent="0.25">
      <c r="A1357" s="1" t="s">
        <v>1015</v>
      </c>
      <c r="B1357" s="1" t="s">
        <v>3738</v>
      </c>
      <c r="F1357" s="30" t="s">
        <v>9080</v>
      </c>
      <c r="G1357" s="7" t="s">
        <v>10103</v>
      </c>
      <c r="H1357" s="31" t="s">
        <v>8310</v>
      </c>
    </row>
    <row r="1358" spans="1:8" ht="15.75" x14ac:dyDescent="0.25">
      <c r="A1358" s="1" t="s">
        <v>1014</v>
      </c>
      <c r="B1358" s="1" t="s">
        <v>3739</v>
      </c>
      <c r="F1358" s="30" t="s">
        <v>9080</v>
      </c>
      <c r="G1358" s="7" t="s">
        <v>10104</v>
      </c>
      <c r="H1358" s="31" t="s">
        <v>8311</v>
      </c>
    </row>
    <row r="1359" spans="1:8" ht="15.75" x14ac:dyDescent="0.25">
      <c r="A1359" s="1" t="s">
        <v>1013</v>
      </c>
      <c r="B1359" s="1" t="s">
        <v>3740</v>
      </c>
      <c r="F1359" s="30" t="s">
        <v>9081</v>
      </c>
      <c r="G1359" s="7" t="s">
        <v>9565</v>
      </c>
      <c r="H1359" s="31" t="s">
        <v>8312</v>
      </c>
    </row>
    <row r="1360" spans="1:8" ht="15.75" x14ac:dyDescent="0.25">
      <c r="A1360" s="1" t="s">
        <v>1012</v>
      </c>
      <c r="B1360" s="1" t="s">
        <v>3741</v>
      </c>
      <c r="F1360" s="30" t="s">
        <v>9080</v>
      </c>
      <c r="G1360" s="7" t="s">
        <v>10105</v>
      </c>
      <c r="H1360" s="31" t="s">
        <v>8313</v>
      </c>
    </row>
    <row r="1361" spans="1:8" ht="15.75" x14ac:dyDescent="0.25">
      <c r="A1361" s="1" t="s">
        <v>1011</v>
      </c>
      <c r="B1361" s="1" t="s">
        <v>3742</v>
      </c>
      <c r="F1361" s="30" t="s">
        <v>9080</v>
      </c>
      <c r="G1361" s="7" t="s">
        <v>10106</v>
      </c>
      <c r="H1361" s="31" t="s">
        <v>7207</v>
      </c>
    </row>
    <row r="1362" spans="1:8" ht="15.75" x14ac:dyDescent="0.25">
      <c r="A1362" s="1" t="s">
        <v>1010</v>
      </c>
      <c r="B1362" s="1" t="s">
        <v>3743</v>
      </c>
      <c r="F1362" s="30" t="s">
        <v>9081</v>
      </c>
      <c r="G1362" s="7" t="s">
        <v>8473</v>
      </c>
      <c r="H1362" s="31" t="s">
        <v>8314</v>
      </c>
    </row>
    <row r="1363" spans="1:8" ht="15.75" x14ac:dyDescent="0.25">
      <c r="A1363" s="1" t="s">
        <v>1009</v>
      </c>
      <c r="B1363" s="1" t="s">
        <v>3744</v>
      </c>
      <c r="F1363" s="30" t="s">
        <v>9081</v>
      </c>
      <c r="G1363" s="7" t="s">
        <v>10107</v>
      </c>
      <c r="H1363" s="31" t="s">
        <v>8315</v>
      </c>
    </row>
    <row r="1364" spans="1:8" ht="15.75" x14ac:dyDescent="0.25">
      <c r="A1364" s="1" t="s">
        <v>1008</v>
      </c>
      <c r="B1364" s="1" t="s">
        <v>3745</v>
      </c>
      <c r="F1364" s="30" t="s">
        <v>9081</v>
      </c>
      <c r="G1364" s="7" t="s">
        <v>10108</v>
      </c>
      <c r="H1364" s="31" t="s">
        <v>7838</v>
      </c>
    </row>
    <row r="1365" spans="1:8" ht="15.75" x14ac:dyDescent="0.25">
      <c r="A1365" s="1" t="s">
        <v>1007</v>
      </c>
      <c r="B1365" s="1" t="s">
        <v>3746</v>
      </c>
      <c r="F1365" s="30" t="s">
        <v>9080</v>
      </c>
      <c r="G1365" s="7" t="s">
        <v>10109</v>
      </c>
      <c r="H1365" s="31" t="s">
        <v>8316</v>
      </c>
    </row>
    <row r="1366" spans="1:8" ht="15.75" x14ac:dyDescent="0.25">
      <c r="A1366" s="1" t="s">
        <v>1006</v>
      </c>
      <c r="B1366" s="1" t="s">
        <v>3747</v>
      </c>
      <c r="F1366" s="30" t="s">
        <v>9080</v>
      </c>
      <c r="G1366" s="7" t="s">
        <v>9102</v>
      </c>
      <c r="H1366" s="31" t="s">
        <v>8317</v>
      </c>
    </row>
    <row r="1367" spans="1:8" ht="15.75" x14ac:dyDescent="0.25">
      <c r="A1367" s="1" t="s">
        <v>1005</v>
      </c>
      <c r="B1367" s="1" t="s">
        <v>3748</v>
      </c>
      <c r="F1367" s="30" t="s">
        <v>9473</v>
      </c>
      <c r="G1367" s="7" t="s">
        <v>10110</v>
      </c>
      <c r="H1367" s="31" t="s">
        <v>8318</v>
      </c>
    </row>
    <row r="1368" spans="1:8" ht="15.75" x14ac:dyDescent="0.25">
      <c r="A1368" s="1" t="s">
        <v>1004</v>
      </c>
      <c r="B1368" s="1" t="s">
        <v>3749</v>
      </c>
      <c r="F1368" s="30" t="s">
        <v>9080</v>
      </c>
      <c r="G1368" s="7" t="s">
        <v>10111</v>
      </c>
      <c r="H1368" s="31" t="s">
        <v>8319</v>
      </c>
    </row>
    <row r="1369" spans="1:8" ht="15.75" x14ac:dyDescent="0.25">
      <c r="A1369" s="1" t="s">
        <v>1003</v>
      </c>
      <c r="B1369" s="1" t="s">
        <v>3750</v>
      </c>
      <c r="F1369" s="30" t="s">
        <v>9081</v>
      </c>
      <c r="G1369" s="7" t="s">
        <v>8627</v>
      </c>
      <c r="H1369" s="31" t="s">
        <v>8320</v>
      </c>
    </row>
    <row r="1370" spans="1:8" ht="15.75" x14ac:dyDescent="0.25">
      <c r="A1370" s="1" t="s">
        <v>1002</v>
      </c>
      <c r="B1370" s="1" t="s">
        <v>3751</v>
      </c>
      <c r="F1370" s="30" t="s">
        <v>9081</v>
      </c>
      <c r="G1370" s="7" t="s">
        <v>10112</v>
      </c>
      <c r="H1370" s="31" t="s">
        <v>8321</v>
      </c>
    </row>
    <row r="1371" spans="1:8" ht="15.75" x14ac:dyDescent="0.25">
      <c r="A1371" s="1" t="s">
        <v>1001</v>
      </c>
      <c r="B1371" s="1" t="s">
        <v>3752</v>
      </c>
      <c r="F1371" s="30" t="s">
        <v>9081</v>
      </c>
      <c r="G1371" s="7" t="s">
        <v>10113</v>
      </c>
      <c r="H1371" s="31" t="s">
        <v>8322</v>
      </c>
    </row>
    <row r="1372" spans="1:8" ht="15.75" x14ac:dyDescent="0.25">
      <c r="A1372" s="1" t="s">
        <v>1000</v>
      </c>
      <c r="B1372" s="1" t="s">
        <v>3753</v>
      </c>
      <c r="F1372" s="30" t="s">
        <v>9080</v>
      </c>
      <c r="G1372" s="7" t="s">
        <v>10114</v>
      </c>
      <c r="H1372" s="31" t="s">
        <v>8323</v>
      </c>
    </row>
    <row r="1373" spans="1:8" ht="15.75" x14ac:dyDescent="0.25">
      <c r="A1373" s="1" t="s">
        <v>999</v>
      </c>
      <c r="B1373" s="1" t="s">
        <v>3754</v>
      </c>
      <c r="F1373" s="30" t="s">
        <v>9080</v>
      </c>
      <c r="G1373" s="7" t="s">
        <v>10115</v>
      </c>
      <c r="H1373" s="31" t="s">
        <v>8324</v>
      </c>
    </row>
    <row r="1374" spans="1:8" ht="15.75" x14ac:dyDescent="0.25">
      <c r="A1374" s="1" t="s">
        <v>998</v>
      </c>
      <c r="B1374" s="1" t="s">
        <v>3755</v>
      </c>
      <c r="F1374" s="30" t="s">
        <v>9081</v>
      </c>
      <c r="G1374" s="7" t="s">
        <v>10116</v>
      </c>
      <c r="H1374" s="31" t="s">
        <v>7252</v>
      </c>
    </row>
    <row r="1375" spans="1:8" ht="15.75" x14ac:dyDescent="0.25">
      <c r="A1375" s="1" t="s">
        <v>997</v>
      </c>
      <c r="B1375" s="1" t="s">
        <v>3756</v>
      </c>
      <c r="F1375" s="30" t="s">
        <v>9081</v>
      </c>
      <c r="G1375" s="7" t="s">
        <v>10117</v>
      </c>
      <c r="H1375" s="31" t="s">
        <v>8325</v>
      </c>
    </row>
    <row r="1376" spans="1:8" ht="15.75" x14ac:dyDescent="0.25">
      <c r="A1376" s="1" t="s">
        <v>996</v>
      </c>
      <c r="B1376" s="1" t="s">
        <v>3757</v>
      </c>
      <c r="F1376" s="30" t="s">
        <v>9473</v>
      </c>
      <c r="G1376" s="7" t="s">
        <v>10118</v>
      </c>
      <c r="H1376" s="31" t="s">
        <v>7598</v>
      </c>
    </row>
    <row r="1377" spans="1:8" ht="15.75" x14ac:dyDescent="0.25">
      <c r="A1377" s="1" t="s">
        <v>995</v>
      </c>
      <c r="B1377" s="1" t="s">
        <v>3758</v>
      </c>
      <c r="F1377" s="30" t="s">
        <v>9081</v>
      </c>
      <c r="G1377" s="7" t="s">
        <v>10119</v>
      </c>
      <c r="H1377" s="31" t="s">
        <v>8326</v>
      </c>
    </row>
    <row r="1378" spans="1:8" ht="15.75" x14ac:dyDescent="0.25">
      <c r="A1378" s="1" t="s">
        <v>994</v>
      </c>
      <c r="B1378" s="1" t="s">
        <v>3759</v>
      </c>
      <c r="F1378" s="30" t="s">
        <v>9081</v>
      </c>
      <c r="G1378" s="7" t="s">
        <v>9377</v>
      </c>
      <c r="H1378" s="31" t="s">
        <v>8327</v>
      </c>
    </row>
    <row r="1379" spans="1:8" ht="15.75" x14ac:dyDescent="0.25">
      <c r="A1379" s="1" t="s">
        <v>993</v>
      </c>
      <c r="B1379" s="1" t="s">
        <v>3760</v>
      </c>
      <c r="F1379" s="30" t="s">
        <v>9080</v>
      </c>
      <c r="G1379" s="7" t="s">
        <v>10120</v>
      </c>
      <c r="H1379" s="31" t="s">
        <v>8328</v>
      </c>
    </row>
    <row r="1380" spans="1:8" ht="15.75" x14ac:dyDescent="0.25">
      <c r="A1380" s="1" t="s">
        <v>992</v>
      </c>
      <c r="B1380" s="1" t="s">
        <v>3761</v>
      </c>
      <c r="F1380" s="30" t="s">
        <v>9081</v>
      </c>
      <c r="G1380" s="7" t="s">
        <v>9138</v>
      </c>
      <c r="H1380" s="31" t="s">
        <v>8329</v>
      </c>
    </row>
    <row r="1381" spans="1:8" ht="15.75" x14ac:dyDescent="0.25">
      <c r="A1381" s="1" t="s">
        <v>991</v>
      </c>
      <c r="B1381" s="1" t="s">
        <v>3762</v>
      </c>
      <c r="F1381" s="30" t="s">
        <v>9081</v>
      </c>
      <c r="G1381" s="7" t="s">
        <v>9258</v>
      </c>
      <c r="H1381" s="31" t="s">
        <v>8330</v>
      </c>
    </row>
    <row r="1382" spans="1:8" ht="15.75" x14ac:dyDescent="0.25">
      <c r="A1382" s="1" t="s">
        <v>990</v>
      </c>
      <c r="B1382" s="1" t="s">
        <v>3763</v>
      </c>
      <c r="F1382" s="30" t="s">
        <v>9081</v>
      </c>
      <c r="G1382" s="7" t="s">
        <v>10121</v>
      </c>
      <c r="H1382" s="31" t="s">
        <v>8331</v>
      </c>
    </row>
    <row r="1383" spans="1:8" ht="15.75" x14ac:dyDescent="0.25">
      <c r="A1383" s="1" t="s">
        <v>989</v>
      </c>
      <c r="B1383" s="1" t="s">
        <v>3764</v>
      </c>
      <c r="F1383" s="30" t="s">
        <v>9080</v>
      </c>
      <c r="G1383" s="7" t="s">
        <v>9501</v>
      </c>
      <c r="H1383" s="31" t="s">
        <v>8332</v>
      </c>
    </row>
    <row r="1384" spans="1:8" ht="15.75" x14ac:dyDescent="0.25">
      <c r="A1384" s="1" t="s">
        <v>988</v>
      </c>
      <c r="B1384" s="1" t="s">
        <v>3765</v>
      </c>
      <c r="F1384" s="30" t="s">
        <v>9081</v>
      </c>
      <c r="G1384" s="7" t="s">
        <v>10122</v>
      </c>
      <c r="H1384" s="31" t="s">
        <v>7681</v>
      </c>
    </row>
    <row r="1385" spans="1:8" ht="15.75" x14ac:dyDescent="0.25">
      <c r="A1385" s="1" t="s">
        <v>987</v>
      </c>
      <c r="B1385" s="1" t="s">
        <v>3766</v>
      </c>
      <c r="F1385" s="30" t="s">
        <v>9081</v>
      </c>
      <c r="G1385" s="7" t="s">
        <v>10123</v>
      </c>
      <c r="H1385" s="31" t="s">
        <v>8333</v>
      </c>
    </row>
    <row r="1386" spans="1:8" ht="15.75" x14ac:dyDescent="0.25">
      <c r="A1386" s="1" t="s">
        <v>986</v>
      </c>
      <c r="B1386" s="1" t="s">
        <v>3767</v>
      </c>
      <c r="F1386" s="30" t="s">
        <v>9080</v>
      </c>
      <c r="G1386" s="7" t="s">
        <v>10124</v>
      </c>
      <c r="H1386" s="31" t="s">
        <v>7349</v>
      </c>
    </row>
    <row r="1387" spans="1:8" ht="15.75" x14ac:dyDescent="0.25">
      <c r="A1387" s="1" t="s">
        <v>985</v>
      </c>
      <c r="B1387" s="1" t="s">
        <v>3768</v>
      </c>
      <c r="F1387" s="30" t="s">
        <v>9081</v>
      </c>
      <c r="G1387" s="7" t="s">
        <v>10125</v>
      </c>
      <c r="H1387" s="31" t="s">
        <v>8334</v>
      </c>
    </row>
    <row r="1388" spans="1:8" ht="15.75" x14ac:dyDescent="0.25">
      <c r="A1388" s="1" t="s">
        <v>984</v>
      </c>
      <c r="B1388" s="1" t="s">
        <v>3769</v>
      </c>
      <c r="F1388" s="30" t="s">
        <v>9081</v>
      </c>
      <c r="G1388" s="7" t="s">
        <v>10126</v>
      </c>
      <c r="H1388" s="31" t="s">
        <v>7998</v>
      </c>
    </row>
    <row r="1389" spans="1:8" ht="15.75" x14ac:dyDescent="0.25">
      <c r="A1389" s="1" t="s">
        <v>983</v>
      </c>
      <c r="B1389" s="1" t="s">
        <v>3770</v>
      </c>
      <c r="F1389" s="30" t="s">
        <v>9080</v>
      </c>
      <c r="G1389" s="7" t="s">
        <v>10127</v>
      </c>
      <c r="H1389" s="31" t="s">
        <v>8335</v>
      </c>
    </row>
    <row r="1390" spans="1:8" ht="15.75" x14ac:dyDescent="0.25">
      <c r="A1390" s="1" t="s">
        <v>982</v>
      </c>
      <c r="B1390" s="1" t="s">
        <v>3771</v>
      </c>
      <c r="F1390" s="30" t="s">
        <v>9081</v>
      </c>
      <c r="G1390" s="7" t="s">
        <v>9091</v>
      </c>
      <c r="H1390" s="31" t="s">
        <v>8336</v>
      </c>
    </row>
    <row r="1391" spans="1:8" ht="15.75" x14ac:dyDescent="0.25">
      <c r="A1391" s="1" t="s">
        <v>981</v>
      </c>
      <c r="B1391" s="1" t="s">
        <v>3772</v>
      </c>
      <c r="F1391" s="30" t="s">
        <v>9081</v>
      </c>
      <c r="G1391" s="7" t="s">
        <v>9457</v>
      </c>
      <c r="H1391" s="31" t="s">
        <v>8337</v>
      </c>
    </row>
    <row r="1392" spans="1:8" ht="15.75" x14ac:dyDescent="0.25">
      <c r="A1392" s="1" t="s">
        <v>980</v>
      </c>
      <c r="B1392" s="1" t="s">
        <v>3773</v>
      </c>
      <c r="F1392" s="30" t="s">
        <v>9081</v>
      </c>
      <c r="G1392" s="7" t="s">
        <v>10128</v>
      </c>
      <c r="H1392" s="31" t="s">
        <v>7506</v>
      </c>
    </row>
    <row r="1393" spans="1:8" ht="15.75" x14ac:dyDescent="0.25">
      <c r="A1393" s="1" t="s">
        <v>979</v>
      </c>
      <c r="B1393" s="1" t="s">
        <v>3774</v>
      </c>
      <c r="F1393" s="30" t="s">
        <v>9081</v>
      </c>
      <c r="G1393" s="7" t="s">
        <v>9211</v>
      </c>
      <c r="H1393" s="31" t="s">
        <v>8338</v>
      </c>
    </row>
    <row r="1394" spans="1:8" ht="15.75" x14ac:dyDescent="0.25">
      <c r="A1394" s="1" t="s">
        <v>978</v>
      </c>
      <c r="B1394" s="1" t="s">
        <v>3775</v>
      </c>
      <c r="F1394" s="30" t="s">
        <v>9080</v>
      </c>
      <c r="G1394" s="7" t="s">
        <v>10129</v>
      </c>
      <c r="H1394" s="31" t="s">
        <v>8339</v>
      </c>
    </row>
    <row r="1395" spans="1:8" ht="15.75" x14ac:dyDescent="0.25">
      <c r="A1395" s="1" t="s">
        <v>977</v>
      </c>
      <c r="B1395" s="1" t="s">
        <v>3776</v>
      </c>
      <c r="F1395" s="30" t="s">
        <v>9080</v>
      </c>
      <c r="G1395" s="7" t="s">
        <v>10130</v>
      </c>
      <c r="H1395" s="31" t="s">
        <v>8340</v>
      </c>
    </row>
    <row r="1396" spans="1:8" ht="15.75" x14ac:dyDescent="0.25">
      <c r="A1396" s="1" t="s">
        <v>976</v>
      </c>
      <c r="B1396" s="1" t="s">
        <v>3777</v>
      </c>
      <c r="F1396" s="30" t="s">
        <v>9081</v>
      </c>
      <c r="G1396" s="7" t="s">
        <v>8627</v>
      </c>
      <c r="H1396" s="31" t="s">
        <v>8341</v>
      </c>
    </row>
    <row r="1397" spans="1:8" ht="15.75" x14ac:dyDescent="0.25">
      <c r="A1397" s="1" t="s">
        <v>975</v>
      </c>
      <c r="B1397" s="1" t="s">
        <v>3778</v>
      </c>
      <c r="F1397" s="30" t="s">
        <v>9081</v>
      </c>
      <c r="G1397" s="7" t="s">
        <v>8627</v>
      </c>
      <c r="H1397" s="31" t="s">
        <v>8342</v>
      </c>
    </row>
    <row r="1398" spans="1:8" ht="15.75" x14ac:dyDescent="0.25">
      <c r="A1398" s="1" t="s">
        <v>974</v>
      </c>
      <c r="B1398" s="1" t="s">
        <v>3779</v>
      </c>
      <c r="F1398" s="30" t="s">
        <v>9080</v>
      </c>
      <c r="G1398" s="7" t="s">
        <v>10131</v>
      </c>
      <c r="H1398" s="31" t="s">
        <v>8343</v>
      </c>
    </row>
    <row r="1399" spans="1:8" ht="15.75" x14ac:dyDescent="0.25">
      <c r="A1399" s="1" t="s">
        <v>973</v>
      </c>
      <c r="B1399" s="1" t="s">
        <v>3780</v>
      </c>
      <c r="F1399" s="30" t="s">
        <v>9473</v>
      </c>
      <c r="G1399" s="7" t="s">
        <v>10132</v>
      </c>
      <c r="H1399" s="31" t="s">
        <v>8344</v>
      </c>
    </row>
    <row r="1400" spans="1:8" ht="15.75" x14ac:dyDescent="0.25">
      <c r="A1400" s="1" t="s">
        <v>972</v>
      </c>
      <c r="B1400" s="1" t="s">
        <v>3781</v>
      </c>
      <c r="F1400" s="30" t="s">
        <v>9080</v>
      </c>
      <c r="G1400" s="7" t="s">
        <v>7367</v>
      </c>
      <c r="H1400" s="31" t="s">
        <v>8345</v>
      </c>
    </row>
    <row r="1401" spans="1:8" ht="15.75" x14ac:dyDescent="0.25">
      <c r="A1401" s="1" t="s">
        <v>971</v>
      </c>
      <c r="B1401" s="1" t="s">
        <v>3782</v>
      </c>
      <c r="F1401" s="30" t="s">
        <v>9080</v>
      </c>
      <c r="G1401" s="7" t="s">
        <v>9660</v>
      </c>
      <c r="H1401" s="31" t="s">
        <v>8346</v>
      </c>
    </row>
    <row r="1402" spans="1:8" ht="15.75" x14ac:dyDescent="0.25">
      <c r="A1402" s="1" t="s">
        <v>970</v>
      </c>
      <c r="B1402" s="1" t="s">
        <v>3783</v>
      </c>
      <c r="F1402" s="30" t="s">
        <v>9080</v>
      </c>
      <c r="G1402" s="7" t="s">
        <v>10133</v>
      </c>
      <c r="H1402" s="31" t="s">
        <v>8174</v>
      </c>
    </row>
    <row r="1403" spans="1:8" ht="15.75" x14ac:dyDescent="0.25">
      <c r="A1403" s="1" t="s">
        <v>969</v>
      </c>
      <c r="B1403" s="1" t="s">
        <v>3784</v>
      </c>
      <c r="F1403" s="30" t="s">
        <v>9080</v>
      </c>
      <c r="G1403" s="7" t="s">
        <v>8320</v>
      </c>
      <c r="H1403" s="31" t="s">
        <v>8347</v>
      </c>
    </row>
    <row r="1404" spans="1:8" ht="15.75" x14ac:dyDescent="0.25">
      <c r="A1404" s="1" t="s">
        <v>968</v>
      </c>
      <c r="B1404" s="1" t="s">
        <v>3785</v>
      </c>
      <c r="F1404" s="30" t="s">
        <v>9080</v>
      </c>
      <c r="G1404" s="7" t="s">
        <v>10134</v>
      </c>
      <c r="H1404" s="31" t="s">
        <v>8348</v>
      </c>
    </row>
    <row r="1405" spans="1:8" ht="15.75" x14ac:dyDescent="0.25">
      <c r="A1405" s="1" t="s">
        <v>967</v>
      </c>
      <c r="B1405" s="1" t="s">
        <v>3786</v>
      </c>
      <c r="F1405" s="30" t="s">
        <v>9080</v>
      </c>
      <c r="G1405" s="7" t="s">
        <v>10135</v>
      </c>
      <c r="H1405" s="31" t="s">
        <v>8349</v>
      </c>
    </row>
    <row r="1406" spans="1:8" ht="15.75" x14ac:dyDescent="0.25">
      <c r="A1406" s="1" t="s">
        <v>966</v>
      </c>
      <c r="B1406" s="1" t="s">
        <v>3787</v>
      </c>
      <c r="F1406" s="30" t="s">
        <v>9080</v>
      </c>
      <c r="G1406" s="7" t="s">
        <v>10136</v>
      </c>
      <c r="H1406" s="31" t="s">
        <v>8350</v>
      </c>
    </row>
    <row r="1407" spans="1:8" ht="15.75" x14ac:dyDescent="0.25">
      <c r="A1407" s="1" t="s">
        <v>965</v>
      </c>
      <c r="B1407" s="1" t="s">
        <v>3788</v>
      </c>
      <c r="F1407" s="30" t="s">
        <v>9081</v>
      </c>
      <c r="G1407" s="7" t="s">
        <v>9105</v>
      </c>
      <c r="H1407" s="31" t="s">
        <v>8351</v>
      </c>
    </row>
    <row r="1408" spans="1:8" ht="15.75" x14ac:dyDescent="0.25">
      <c r="A1408" s="1" t="s">
        <v>964</v>
      </c>
      <c r="B1408" s="1" t="s">
        <v>3789</v>
      </c>
      <c r="F1408" s="30" t="s">
        <v>9080</v>
      </c>
      <c r="G1408" s="7" t="s">
        <v>9660</v>
      </c>
      <c r="H1408" s="31" t="s">
        <v>8352</v>
      </c>
    </row>
    <row r="1409" spans="1:8" ht="15.75" x14ac:dyDescent="0.25">
      <c r="A1409" s="1" t="s">
        <v>963</v>
      </c>
      <c r="B1409" s="1" t="s">
        <v>3790</v>
      </c>
      <c r="F1409" s="30" t="s">
        <v>9081</v>
      </c>
      <c r="G1409" s="7" t="s">
        <v>9121</v>
      </c>
      <c r="H1409" s="31" t="s">
        <v>8353</v>
      </c>
    </row>
    <row r="1410" spans="1:8" ht="15.75" x14ac:dyDescent="0.25">
      <c r="A1410" s="1" t="s">
        <v>962</v>
      </c>
      <c r="B1410" s="1" t="s">
        <v>3791</v>
      </c>
      <c r="F1410" s="30" t="s">
        <v>9081</v>
      </c>
      <c r="G1410" s="7" t="s">
        <v>9082</v>
      </c>
      <c r="H1410" s="31" t="s">
        <v>8354</v>
      </c>
    </row>
    <row r="1411" spans="1:8" ht="15.75" x14ac:dyDescent="0.25">
      <c r="A1411" s="1" t="s">
        <v>961</v>
      </c>
      <c r="B1411" s="1" t="s">
        <v>3792</v>
      </c>
      <c r="F1411" s="30" t="s">
        <v>9081</v>
      </c>
      <c r="G1411" s="7" t="s">
        <v>10137</v>
      </c>
      <c r="H1411" s="31" t="s">
        <v>8355</v>
      </c>
    </row>
    <row r="1412" spans="1:8" ht="15.75" x14ac:dyDescent="0.25">
      <c r="A1412" s="1" t="s">
        <v>960</v>
      </c>
      <c r="B1412" s="1" t="s">
        <v>3793</v>
      </c>
      <c r="F1412" s="30" t="s">
        <v>9080</v>
      </c>
      <c r="G1412" s="7" t="s">
        <v>10138</v>
      </c>
      <c r="H1412" s="31" t="s">
        <v>8095</v>
      </c>
    </row>
    <row r="1413" spans="1:8" ht="15.75" x14ac:dyDescent="0.25">
      <c r="A1413" s="1" t="s">
        <v>959</v>
      </c>
      <c r="B1413" s="1" t="s">
        <v>3794</v>
      </c>
      <c r="F1413" s="30" t="s">
        <v>9080</v>
      </c>
      <c r="G1413" s="7" t="s">
        <v>10139</v>
      </c>
      <c r="H1413" s="31" t="s">
        <v>8356</v>
      </c>
    </row>
    <row r="1414" spans="1:8" ht="15.75" x14ac:dyDescent="0.25">
      <c r="A1414" s="1" t="s">
        <v>958</v>
      </c>
      <c r="B1414" s="1" t="s">
        <v>3795</v>
      </c>
      <c r="F1414" s="30" t="s">
        <v>9080</v>
      </c>
      <c r="G1414" s="7" t="s">
        <v>10140</v>
      </c>
      <c r="H1414" s="31" t="s">
        <v>8199</v>
      </c>
    </row>
    <row r="1415" spans="1:8" ht="15.75" x14ac:dyDescent="0.25">
      <c r="A1415" s="1" t="s">
        <v>957</v>
      </c>
      <c r="B1415" s="1" t="s">
        <v>3796</v>
      </c>
      <c r="F1415" s="30" t="s">
        <v>9081</v>
      </c>
      <c r="G1415" s="7" t="s">
        <v>9213</v>
      </c>
      <c r="H1415" s="31" t="s">
        <v>8357</v>
      </c>
    </row>
    <row r="1416" spans="1:8" ht="15.75" x14ac:dyDescent="0.25">
      <c r="A1416" s="1" t="s">
        <v>956</v>
      </c>
      <c r="B1416" s="1" t="s">
        <v>3797</v>
      </c>
      <c r="F1416" s="30" t="s">
        <v>9081</v>
      </c>
      <c r="G1416" s="7" t="s">
        <v>10141</v>
      </c>
      <c r="H1416" s="31" t="s">
        <v>8358</v>
      </c>
    </row>
    <row r="1417" spans="1:8" ht="15.75" x14ac:dyDescent="0.25">
      <c r="A1417" s="1" t="s">
        <v>955</v>
      </c>
      <c r="B1417" s="1" t="s">
        <v>3798</v>
      </c>
      <c r="F1417" s="30" t="s">
        <v>9081</v>
      </c>
      <c r="G1417" s="7" t="s">
        <v>9152</v>
      </c>
      <c r="H1417" s="31" t="s">
        <v>8359</v>
      </c>
    </row>
    <row r="1418" spans="1:8" ht="15.75" x14ac:dyDescent="0.25">
      <c r="A1418" s="1" t="s">
        <v>954</v>
      </c>
      <c r="B1418" s="1" t="s">
        <v>3799</v>
      </c>
      <c r="F1418" s="30" t="s">
        <v>9080</v>
      </c>
      <c r="G1418" s="7" t="s">
        <v>10142</v>
      </c>
      <c r="H1418" s="31" t="s">
        <v>8360</v>
      </c>
    </row>
    <row r="1419" spans="1:8" ht="15.75" x14ac:dyDescent="0.25">
      <c r="A1419" s="1" t="s">
        <v>953</v>
      </c>
      <c r="B1419" s="1" t="s">
        <v>3800</v>
      </c>
      <c r="F1419" s="30" t="s">
        <v>9473</v>
      </c>
      <c r="G1419" s="7" t="s">
        <v>10143</v>
      </c>
      <c r="H1419" s="31" t="s">
        <v>8361</v>
      </c>
    </row>
    <row r="1420" spans="1:8" ht="15.75" x14ac:dyDescent="0.25">
      <c r="A1420" s="1" t="s">
        <v>952</v>
      </c>
      <c r="B1420" s="1" t="s">
        <v>3801</v>
      </c>
      <c r="F1420" s="30" t="s">
        <v>9081</v>
      </c>
      <c r="G1420" s="7" t="s">
        <v>9310</v>
      </c>
      <c r="H1420" s="31" t="s">
        <v>8362</v>
      </c>
    </row>
    <row r="1421" spans="1:8" ht="15.75" x14ac:dyDescent="0.25">
      <c r="A1421" s="1" t="s">
        <v>951</v>
      </c>
      <c r="B1421" s="1" t="s">
        <v>3802</v>
      </c>
      <c r="F1421" s="30" t="s">
        <v>9081</v>
      </c>
      <c r="G1421" s="7" t="s">
        <v>10144</v>
      </c>
      <c r="H1421" s="31" t="s">
        <v>8363</v>
      </c>
    </row>
    <row r="1422" spans="1:8" ht="15.75" x14ac:dyDescent="0.25">
      <c r="A1422" s="1" t="s">
        <v>950</v>
      </c>
      <c r="B1422" s="1" t="s">
        <v>3803</v>
      </c>
      <c r="F1422" s="30" t="s">
        <v>9080</v>
      </c>
      <c r="G1422" s="7" t="s">
        <v>10145</v>
      </c>
      <c r="H1422" s="31" t="s">
        <v>8364</v>
      </c>
    </row>
    <row r="1423" spans="1:8" ht="15.75" x14ac:dyDescent="0.25">
      <c r="A1423" s="1" t="s">
        <v>949</v>
      </c>
      <c r="B1423" s="1" t="s">
        <v>3804</v>
      </c>
      <c r="F1423" s="30" t="s">
        <v>9081</v>
      </c>
      <c r="G1423" s="7" t="s">
        <v>10146</v>
      </c>
      <c r="H1423" s="31" t="s">
        <v>8365</v>
      </c>
    </row>
    <row r="1424" spans="1:8" ht="15.75" x14ac:dyDescent="0.25">
      <c r="A1424" s="1" t="s">
        <v>948</v>
      </c>
      <c r="B1424" s="1" t="s">
        <v>3805</v>
      </c>
      <c r="F1424" s="30" t="s">
        <v>9081</v>
      </c>
      <c r="G1424" s="7" t="s">
        <v>10147</v>
      </c>
      <c r="H1424" s="31" t="s">
        <v>8366</v>
      </c>
    </row>
    <row r="1425" spans="1:8" ht="15.75" x14ac:dyDescent="0.25">
      <c r="A1425" s="1" t="s">
        <v>947</v>
      </c>
      <c r="B1425" s="1" t="s">
        <v>3806</v>
      </c>
      <c r="F1425" s="30" t="s">
        <v>9080</v>
      </c>
      <c r="G1425" s="7" t="s">
        <v>10148</v>
      </c>
      <c r="H1425" s="31" t="s">
        <v>8367</v>
      </c>
    </row>
    <row r="1426" spans="1:8" ht="15.75" x14ac:dyDescent="0.25">
      <c r="A1426" s="1" t="s">
        <v>946</v>
      </c>
      <c r="B1426" s="1" t="s">
        <v>3807</v>
      </c>
      <c r="F1426" s="30" t="s">
        <v>9081</v>
      </c>
      <c r="G1426" s="7" t="s">
        <v>10149</v>
      </c>
      <c r="H1426" s="31" t="s">
        <v>8368</v>
      </c>
    </row>
    <row r="1427" spans="1:8" ht="15.75" x14ac:dyDescent="0.25">
      <c r="A1427" s="1" t="s">
        <v>945</v>
      </c>
      <c r="B1427" s="1" t="s">
        <v>3808</v>
      </c>
      <c r="F1427" s="30" t="s">
        <v>9081</v>
      </c>
      <c r="G1427" s="7" t="s">
        <v>7644</v>
      </c>
      <c r="H1427" s="31" t="s">
        <v>8369</v>
      </c>
    </row>
    <row r="1428" spans="1:8" ht="15.75" x14ac:dyDescent="0.25">
      <c r="A1428" s="1" t="s">
        <v>944</v>
      </c>
      <c r="B1428" s="1" t="s">
        <v>3809</v>
      </c>
      <c r="F1428" s="30" t="s">
        <v>9080</v>
      </c>
      <c r="G1428" s="7" t="s">
        <v>10150</v>
      </c>
      <c r="H1428" s="31" t="s">
        <v>7361</v>
      </c>
    </row>
    <row r="1429" spans="1:8" ht="15.75" x14ac:dyDescent="0.25">
      <c r="A1429" s="1" t="s">
        <v>943</v>
      </c>
      <c r="B1429" s="1" t="s">
        <v>3810</v>
      </c>
      <c r="F1429" s="30" t="s">
        <v>9080</v>
      </c>
      <c r="G1429" s="7" t="s">
        <v>10151</v>
      </c>
      <c r="H1429" s="31" t="s">
        <v>8370</v>
      </c>
    </row>
    <row r="1430" spans="1:8" ht="15.75" x14ac:dyDescent="0.25">
      <c r="A1430" s="1" t="s">
        <v>942</v>
      </c>
      <c r="B1430" s="1" t="s">
        <v>3811</v>
      </c>
      <c r="F1430" s="30" t="s">
        <v>9080</v>
      </c>
      <c r="G1430" s="7" t="s">
        <v>9454</v>
      </c>
      <c r="H1430" s="31" t="s">
        <v>7138</v>
      </c>
    </row>
    <row r="1431" spans="1:8" ht="15.75" x14ac:dyDescent="0.25">
      <c r="A1431" s="1" t="s">
        <v>941</v>
      </c>
      <c r="B1431" s="1" t="s">
        <v>3812</v>
      </c>
      <c r="F1431" s="30" t="s">
        <v>9081</v>
      </c>
      <c r="G1431" s="7" t="s">
        <v>10152</v>
      </c>
      <c r="H1431" s="31" t="s">
        <v>8371</v>
      </c>
    </row>
    <row r="1432" spans="1:8" ht="15.75" x14ac:dyDescent="0.25">
      <c r="A1432" s="1" t="s">
        <v>940</v>
      </c>
      <c r="B1432" s="1" t="s">
        <v>3813</v>
      </c>
      <c r="F1432" s="30" t="s">
        <v>9473</v>
      </c>
      <c r="G1432" s="7" t="s">
        <v>10153</v>
      </c>
      <c r="H1432" s="31" t="s">
        <v>8372</v>
      </c>
    </row>
    <row r="1433" spans="1:8" ht="15.75" x14ac:dyDescent="0.25">
      <c r="A1433" s="1" t="s">
        <v>939</v>
      </c>
      <c r="B1433" s="1" t="s">
        <v>3814</v>
      </c>
      <c r="F1433" s="30" t="s">
        <v>9080</v>
      </c>
      <c r="G1433" s="7" t="s">
        <v>9102</v>
      </c>
      <c r="H1433" s="31" t="s">
        <v>8373</v>
      </c>
    </row>
    <row r="1434" spans="1:8" ht="15.75" x14ac:dyDescent="0.25">
      <c r="A1434" s="1" t="s">
        <v>938</v>
      </c>
      <c r="B1434" s="1" t="s">
        <v>3815</v>
      </c>
      <c r="F1434" s="30" t="s">
        <v>9080</v>
      </c>
      <c r="G1434" s="7" t="s">
        <v>10154</v>
      </c>
      <c r="H1434" s="31" t="s">
        <v>8374</v>
      </c>
    </row>
    <row r="1435" spans="1:8" ht="15.75" x14ac:dyDescent="0.25">
      <c r="A1435" s="1" t="s">
        <v>937</v>
      </c>
      <c r="B1435" s="1" t="s">
        <v>3816</v>
      </c>
      <c r="F1435" s="30" t="s">
        <v>9080</v>
      </c>
      <c r="G1435" s="7" t="s">
        <v>9364</v>
      </c>
      <c r="H1435" s="31" t="s">
        <v>8375</v>
      </c>
    </row>
    <row r="1436" spans="1:8" ht="15.75" x14ac:dyDescent="0.25">
      <c r="A1436" s="1" t="s">
        <v>936</v>
      </c>
      <c r="B1436" s="1" t="s">
        <v>3817</v>
      </c>
      <c r="F1436" s="30" t="s">
        <v>9080</v>
      </c>
      <c r="G1436" s="7" t="s">
        <v>10155</v>
      </c>
      <c r="H1436" s="31" t="s">
        <v>7373</v>
      </c>
    </row>
    <row r="1437" spans="1:8" ht="15.75" x14ac:dyDescent="0.25">
      <c r="A1437" s="1" t="s">
        <v>935</v>
      </c>
      <c r="B1437" s="1" t="s">
        <v>3818</v>
      </c>
      <c r="F1437" s="30" t="s">
        <v>9081</v>
      </c>
      <c r="G1437" s="7" t="s">
        <v>10156</v>
      </c>
      <c r="H1437" s="31" t="s">
        <v>8376</v>
      </c>
    </row>
    <row r="1438" spans="1:8" ht="15.75" x14ac:dyDescent="0.25">
      <c r="A1438" s="1" t="s">
        <v>934</v>
      </c>
      <c r="B1438" s="1" t="s">
        <v>3819</v>
      </c>
      <c r="F1438" s="30" t="s">
        <v>9080</v>
      </c>
      <c r="G1438" s="7" t="s">
        <v>9043</v>
      </c>
      <c r="H1438" s="31" t="s">
        <v>8377</v>
      </c>
    </row>
    <row r="1439" spans="1:8" ht="15.75" x14ac:dyDescent="0.25">
      <c r="A1439" s="1" t="s">
        <v>933</v>
      </c>
      <c r="B1439" s="1" t="s">
        <v>3820</v>
      </c>
      <c r="F1439" s="30" t="s">
        <v>9080</v>
      </c>
      <c r="G1439" s="7" t="s">
        <v>10157</v>
      </c>
      <c r="H1439" s="31" t="s">
        <v>8378</v>
      </c>
    </row>
    <row r="1440" spans="1:8" ht="15.75" x14ac:dyDescent="0.25">
      <c r="A1440" s="1" t="s">
        <v>932</v>
      </c>
      <c r="B1440" s="1" t="s">
        <v>3821</v>
      </c>
      <c r="F1440" s="30" t="s">
        <v>9080</v>
      </c>
      <c r="G1440" s="7" t="s">
        <v>9687</v>
      </c>
      <c r="H1440" s="31" t="s">
        <v>8379</v>
      </c>
    </row>
    <row r="1441" spans="1:8" ht="15.75" x14ac:dyDescent="0.25">
      <c r="A1441" s="1" t="s">
        <v>931</v>
      </c>
      <c r="B1441" s="1" t="s">
        <v>3822</v>
      </c>
      <c r="F1441" s="30" t="s">
        <v>9080</v>
      </c>
      <c r="G1441" s="7" t="s">
        <v>10158</v>
      </c>
      <c r="H1441" s="31" t="s">
        <v>8380</v>
      </c>
    </row>
    <row r="1442" spans="1:8" ht="15.75" x14ac:dyDescent="0.25">
      <c r="A1442" s="1" t="s">
        <v>930</v>
      </c>
      <c r="B1442" s="1" t="s">
        <v>3823</v>
      </c>
      <c r="F1442" s="30" t="s">
        <v>9080</v>
      </c>
      <c r="G1442" s="7" t="s">
        <v>10159</v>
      </c>
      <c r="H1442" s="31" t="s">
        <v>7217</v>
      </c>
    </row>
    <row r="1443" spans="1:8" ht="15.75" x14ac:dyDescent="0.25">
      <c r="A1443" s="1" t="s">
        <v>929</v>
      </c>
      <c r="B1443" s="1" t="s">
        <v>3824</v>
      </c>
      <c r="F1443" s="30" t="s">
        <v>9081</v>
      </c>
      <c r="G1443" s="7" t="s">
        <v>9152</v>
      </c>
      <c r="H1443" s="31" t="s">
        <v>8381</v>
      </c>
    </row>
    <row r="1444" spans="1:8" ht="15.75" x14ac:dyDescent="0.25">
      <c r="A1444" s="1" t="s">
        <v>928</v>
      </c>
      <c r="B1444" s="1" t="s">
        <v>3825</v>
      </c>
      <c r="F1444" s="30" t="s">
        <v>9080</v>
      </c>
      <c r="G1444" s="7" t="s">
        <v>9477</v>
      </c>
      <c r="H1444" s="31" t="s">
        <v>8382</v>
      </c>
    </row>
    <row r="1445" spans="1:8" ht="15.75" x14ac:dyDescent="0.25">
      <c r="A1445" s="1" t="s">
        <v>927</v>
      </c>
      <c r="B1445" s="1" t="s">
        <v>3826</v>
      </c>
      <c r="F1445" s="30" t="s">
        <v>9080</v>
      </c>
      <c r="G1445" s="7" t="s">
        <v>10160</v>
      </c>
      <c r="H1445" s="31" t="s">
        <v>7080</v>
      </c>
    </row>
    <row r="1446" spans="1:8" ht="15.75" x14ac:dyDescent="0.25">
      <c r="A1446" s="1" t="s">
        <v>926</v>
      </c>
      <c r="B1446" s="1" t="s">
        <v>3827</v>
      </c>
      <c r="F1446" s="30" t="s">
        <v>9081</v>
      </c>
      <c r="G1446" s="7" t="s">
        <v>10161</v>
      </c>
      <c r="H1446" s="31" t="s">
        <v>8383</v>
      </c>
    </row>
    <row r="1447" spans="1:8" ht="15.75" x14ac:dyDescent="0.25">
      <c r="A1447" s="1" t="s">
        <v>925</v>
      </c>
      <c r="B1447" s="1" t="s">
        <v>3828</v>
      </c>
      <c r="F1447" s="30" t="s">
        <v>9080</v>
      </c>
      <c r="G1447" s="7" t="s">
        <v>10162</v>
      </c>
      <c r="H1447" s="31" t="s">
        <v>7141</v>
      </c>
    </row>
    <row r="1448" spans="1:8" ht="15.75" x14ac:dyDescent="0.25">
      <c r="A1448" s="1" t="s">
        <v>924</v>
      </c>
      <c r="B1448" s="1" t="s">
        <v>3829</v>
      </c>
      <c r="F1448" s="30" t="s">
        <v>9080</v>
      </c>
      <c r="G1448" s="7" t="s">
        <v>9745</v>
      </c>
      <c r="H1448" s="31" t="s">
        <v>8384</v>
      </c>
    </row>
    <row r="1449" spans="1:8" ht="15.75" x14ac:dyDescent="0.25">
      <c r="A1449" s="1" t="s">
        <v>923</v>
      </c>
      <c r="B1449" s="1" t="s">
        <v>3830</v>
      </c>
      <c r="F1449" s="30" t="s">
        <v>9080</v>
      </c>
      <c r="G1449" s="7" t="s">
        <v>10163</v>
      </c>
      <c r="H1449" s="31" t="s">
        <v>8385</v>
      </c>
    </row>
    <row r="1450" spans="1:8" ht="15.75" x14ac:dyDescent="0.25">
      <c r="A1450" s="1" t="s">
        <v>922</v>
      </c>
      <c r="B1450" s="1" t="s">
        <v>3831</v>
      </c>
      <c r="F1450" s="30" t="s">
        <v>9080</v>
      </c>
      <c r="G1450" s="7" t="s">
        <v>10164</v>
      </c>
      <c r="H1450" s="31" t="s">
        <v>8386</v>
      </c>
    </row>
    <row r="1451" spans="1:8" ht="15.75" x14ac:dyDescent="0.25">
      <c r="A1451" s="1" t="s">
        <v>921</v>
      </c>
      <c r="B1451" s="1" t="s">
        <v>3832</v>
      </c>
      <c r="F1451" s="30" t="s">
        <v>9080</v>
      </c>
      <c r="G1451" s="7" t="s">
        <v>10165</v>
      </c>
      <c r="H1451" s="31" t="s">
        <v>8387</v>
      </c>
    </row>
    <row r="1452" spans="1:8" ht="15.75" x14ac:dyDescent="0.25">
      <c r="A1452" s="1" t="s">
        <v>920</v>
      </c>
      <c r="B1452" s="1" t="s">
        <v>3833</v>
      </c>
      <c r="F1452" s="30" t="s">
        <v>9081</v>
      </c>
      <c r="G1452" s="7" t="s">
        <v>10166</v>
      </c>
      <c r="H1452" s="31" t="s">
        <v>8388</v>
      </c>
    </row>
    <row r="1453" spans="1:8" ht="15.75" x14ac:dyDescent="0.25">
      <c r="A1453" s="1" t="s">
        <v>919</v>
      </c>
      <c r="B1453" s="1" t="s">
        <v>3834</v>
      </c>
      <c r="F1453" s="30" t="s">
        <v>9081</v>
      </c>
      <c r="G1453" s="7" t="s">
        <v>9105</v>
      </c>
      <c r="H1453" s="31" t="s">
        <v>8389</v>
      </c>
    </row>
    <row r="1454" spans="1:8" ht="15.75" x14ac:dyDescent="0.25">
      <c r="A1454" s="1" t="s">
        <v>918</v>
      </c>
      <c r="B1454" s="1" t="s">
        <v>3835</v>
      </c>
      <c r="F1454" s="30" t="s">
        <v>9081</v>
      </c>
      <c r="G1454" s="7" t="s">
        <v>9689</v>
      </c>
      <c r="H1454" s="31" t="s">
        <v>8390</v>
      </c>
    </row>
    <row r="1455" spans="1:8" ht="15.75" x14ac:dyDescent="0.25">
      <c r="A1455" s="1" t="s">
        <v>917</v>
      </c>
      <c r="B1455" s="1" t="s">
        <v>3836</v>
      </c>
      <c r="F1455" s="30" t="s">
        <v>9081</v>
      </c>
      <c r="G1455" s="7" t="s">
        <v>10167</v>
      </c>
      <c r="H1455" s="31" t="s">
        <v>8391</v>
      </c>
    </row>
    <row r="1456" spans="1:8" ht="15.75" x14ac:dyDescent="0.25">
      <c r="A1456" s="1" t="s">
        <v>916</v>
      </c>
      <c r="B1456" s="1" t="s">
        <v>3837</v>
      </c>
      <c r="F1456" s="30" t="s">
        <v>9081</v>
      </c>
      <c r="G1456" s="7" t="s">
        <v>10168</v>
      </c>
      <c r="H1456" s="31" t="s">
        <v>8392</v>
      </c>
    </row>
    <row r="1457" spans="1:8" ht="15.75" x14ac:dyDescent="0.25">
      <c r="A1457" s="1" t="s">
        <v>915</v>
      </c>
      <c r="B1457" s="1" t="s">
        <v>3838</v>
      </c>
      <c r="F1457" s="30" t="s">
        <v>9081</v>
      </c>
      <c r="G1457" s="7" t="s">
        <v>10169</v>
      </c>
      <c r="H1457" s="31" t="s">
        <v>7417</v>
      </c>
    </row>
    <row r="1458" spans="1:8" ht="15.75" x14ac:dyDescent="0.25">
      <c r="A1458" s="1" t="s">
        <v>914</v>
      </c>
      <c r="B1458" s="1" t="s">
        <v>3839</v>
      </c>
      <c r="F1458" s="30" t="s">
        <v>9080</v>
      </c>
      <c r="G1458" s="7" t="s">
        <v>10170</v>
      </c>
      <c r="H1458" s="31" t="s">
        <v>8393</v>
      </c>
    </row>
    <row r="1459" spans="1:8" ht="15.75" x14ac:dyDescent="0.25">
      <c r="A1459" s="1" t="s">
        <v>913</v>
      </c>
      <c r="B1459" s="1" t="s">
        <v>3840</v>
      </c>
      <c r="F1459" s="30" t="s">
        <v>9080</v>
      </c>
      <c r="G1459" s="7" t="s">
        <v>7367</v>
      </c>
      <c r="H1459" s="31" t="s">
        <v>8394</v>
      </c>
    </row>
    <row r="1460" spans="1:8" ht="15.75" x14ac:dyDescent="0.25">
      <c r="A1460" s="1" t="s">
        <v>912</v>
      </c>
      <c r="B1460" s="1" t="s">
        <v>3841</v>
      </c>
      <c r="F1460" s="30" t="s">
        <v>9081</v>
      </c>
      <c r="G1460" s="7" t="s">
        <v>10171</v>
      </c>
      <c r="H1460" s="31" t="s">
        <v>8395</v>
      </c>
    </row>
    <row r="1461" spans="1:8" ht="15.75" x14ac:dyDescent="0.25">
      <c r="A1461" s="1" t="s">
        <v>911</v>
      </c>
      <c r="B1461" s="1" t="s">
        <v>3842</v>
      </c>
      <c r="F1461" s="30" t="s">
        <v>9081</v>
      </c>
      <c r="G1461" s="7" t="s">
        <v>10172</v>
      </c>
      <c r="H1461" s="31" t="s">
        <v>7824</v>
      </c>
    </row>
    <row r="1462" spans="1:8" ht="15.75" x14ac:dyDescent="0.25">
      <c r="A1462" s="1" t="s">
        <v>910</v>
      </c>
      <c r="B1462" s="1" t="s">
        <v>3843</v>
      </c>
      <c r="F1462" s="30" t="s">
        <v>9080</v>
      </c>
      <c r="G1462" s="7" t="s">
        <v>9501</v>
      </c>
      <c r="H1462" s="31" t="s">
        <v>7358</v>
      </c>
    </row>
    <row r="1463" spans="1:8" ht="15.75" x14ac:dyDescent="0.25">
      <c r="A1463" s="1" t="s">
        <v>909</v>
      </c>
      <c r="B1463" s="1" t="s">
        <v>3844</v>
      </c>
      <c r="F1463" s="30" t="s">
        <v>9080</v>
      </c>
      <c r="G1463" s="7" t="s">
        <v>10173</v>
      </c>
      <c r="H1463" s="31" t="s">
        <v>7297</v>
      </c>
    </row>
    <row r="1464" spans="1:8" ht="15.75" x14ac:dyDescent="0.25">
      <c r="A1464" s="1" t="s">
        <v>908</v>
      </c>
      <c r="B1464" s="1" t="s">
        <v>3845</v>
      </c>
      <c r="F1464" s="30" t="s">
        <v>9081</v>
      </c>
      <c r="G1464" s="7" t="s">
        <v>9295</v>
      </c>
      <c r="H1464" s="31" t="s">
        <v>8396</v>
      </c>
    </row>
    <row r="1465" spans="1:8" ht="15.75" x14ac:dyDescent="0.25">
      <c r="A1465" s="1" t="s">
        <v>907</v>
      </c>
      <c r="B1465" s="1" t="s">
        <v>3846</v>
      </c>
      <c r="F1465" s="30" t="s">
        <v>9081</v>
      </c>
      <c r="G1465" s="7" t="s">
        <v>10174</v>
      </c>
      <c r="H1465" s="31" t="s">
        <v>8397</v>
      </c>
    </row>
    <row r="1466" spans="1:8" ht="15.75" x14ac:dyDescent="0.25">
      <c r="A1466" s="1" t="s">
        <v>906</v>
      </c>
      <c r="B1466" s="1" t="s">
        <v>3847</v>
      </c>
      <c r="F1466" s="30" t="s">
        <v>9080</v>
      </c>
      <c r="G1466" s="7" t="s">
        <v>10175</v>
      </c>
      <c r="H1466" s="31" t="s">
        <v>7339</v>
      </c>
    </row>
    <row r="1467" spans="1:8" ht="15.75" x14ac:dyDescent="0.25">
      <c r="A1467" s="1" t="s">
        <v>905</v>
      </c>
      <c r="B1467" s="1" t="s">
        <v>3848</v>
      </c>
      <c r="F1467" s="30" t="s">
        <v>9081</v>
      </c>
      <c r="G1467" s="7" t="s">
        <v>10176</v>
      </c>
      <c r="H1467" s="31" t="s">
        <v>7506</v>
      </c>
    </row>
    <row r="1468" spans="1:8" ht="15.75" x14ac:dyDescent="0.25">
      <c r="A1468" s="1" t="s">
        <v>904</v>
      </c>
      <c r="B1468" s="1" t="s">
        <v>3849</v>
      </c>
      <c r="F1468" s="30" t="s">
        <v>9081</v>
      </c>
      <c r="G1468" s="7" t="s">
        <v>10177</v>
      </c>
      <c r="H1468" s="31" t="s">
        <v>8398</v>
      </c>
    </row>
    <row r="1469" spans="1:8" ht="15.75" x14ac:dyDescent="0.25">
      <c r="A1469" s="1" t="s">
        <v>903</v>
      </c>
      <c r="B1469" s="1" t="s">
        <v>3850</v>
      </c>
      <c r="F1469" s="30" t="s">
        <v>9081</v>
      </c>
      <c r="G1469" s="7" t="s">
        <v>10178</v>
      </c>
      <c r="H1469" s="31" t="s">
        <v>8399</v>
      </c>
    </row>
    <row r="1470" spans="1:8" ht="15.75" x14ac:dyDescent="0.25">
      <c r="A1470" s="1" t="s">
        <v>902</v>
      </c>
      <c r="B1470" s="1" t="s">
        <v>3851</v>
      </c>
      <c r="F1470" s="30" t="s">
        <v>9081</v>
      </c>
      <c r="G1470" s="7" t="s">
        <v>8603</v>
      </c>
      <c r="H1470" s="31" t="s">
        <v>8400</v>
      </c>
    </row>
    <row r="1471" spans="1:8" ht="15.75" x14ac:dyDescent="0.25">
      <c r="A1471" s="1" t="s">
        <v>901</v>
      </c>
      <c r="B1471" s="1" t="s">
        <v>3852</v>
      </c>
      <c r="F1471" s="30" t="s">
        <v>9080</v>
      </c>
      <c r="G1471" s="7" t="s">
        <v>10179</v>
      </c>
      <c r="H1471" s="31" t="s">
        <v>8401</v>
      </c>
    </row>
    <row r="1472" spans="1:8" ht="15.75" x14ac:dyDescent="0.25">
      <c r="A1472" s="1" t="s">
        <v>900</v>
      </c>
      <c r="B1472" s="1" t="s">
        <v>3853</v>
      </c>
      <c r="F1472" s="30" t="s">
        <v>9081</v>
      </c>
      <c r="G1472" s="7" t="s">
        <v>10180</v>
      </c>
      <c r="H1472" s="31" t="s">
        <v>8402</v>
      </c>
    </row>
    <row r="1473" spans="1:8" ht="15.75" x14ac:dyDescent="0.25">
      <c r="A1473" s="1" t="s">
        <v>899</v>
      </c>
      <c r="B1473" s="1" t="s">
        <v>3854</v>
      </c>
      <c r="F1473" s="30" t="s">
        <v>9080</v>
      </c>
      <c r="G1473" s="7" t="s">
        <v>9710</v>
      </c>
      <c r="H1473" s="31" t="s">
        <v>8403</v>
      </c>
    </row>
    <row r="1474" spans="1:8" ht="15.75" x14ac:dyDescent="0.25">
      <c r="A1474" s="1" t="s">
        <v>898</v>
      </c>
      <c r="B1474" s="1" t="s">
        <v>3855</v>
      </c>
      <c r="F1474" s="30" t="s">
        <v>9081</v>
      </c>
      <c r="G1474" s="7" t="s">
        <v>9653</v>
      </c>
      <c r="H1474" s="31" t="s">
        <v>8404</v>
      </c>
    </row>
    <row r="1475" spans="1:8" ht="15.75" x14ac:dyDescent="0.25">
      <c r="A1475" s="1" t="s">
        <v>897</v>
      </c>
      <c r="B1475" s="1" t="s">
        <v>3856</v>
      </c>
      <c r="F1475" s="30" t="s">
        <v>9081</v>
      </c>
      <c r="G1475" s="7" t="s">
        <v>10181</v>
      </c>
      <c r="H1475" s="31" t="s">
        <v>8405</v>
      </c>
    </row>
    <row r="1476" spans="1:8" ht="15.75" x14ac:dyDescent="0.25">
      <c r="A1476" s="1" t="s">
        <v>896</v>
      </c>
      <c r="B1476" s="1" t="s">
        <v>3857</v>
      </c>
      <c r="F1476" s="30" t="s">
        <v>9080</v>
      </c>
      <c r="G1476" s="7" t="s">
        <v>10182</v>
      </c>
      <c r="H1476" s="31" t="s">
        <v>8406</v>
      </c>
    </row>
    <row r="1477" spans="1:8" ht="15.75" x14ac:dyDescent="0.25">
      <c r="A1477" s="1" t="s">
        <v>895</v>
      </c>
      <c r="B1477" s="1" t="s">
        <v>3858</v>
      </c>
      <c r="F1477" s="30" t="s">
        <v>9081</v>
      </c>
      <c r="G1477" s="7" t="s">
        <v>10183</v>
      </c>
      <c r="H1477" s="31" t="s">
        <v>8407</v>
      </c>
    </row>
    <row r="1478" spans="1:8" ht="15.75" x14ac:dyDescent="0.25">
      <c r="A1478" s="1" t="s">
        <v>894</v>
      </c>
      <c r="B1478" s="1" t="s">
        <v>3859</v>
      </c>
      <c r="F1478" s="30" t="s">
        <v>9080</v>
      </c>
      <c r="G1478" s="7" t="s">
        <v>10061</v>
      </c>
      <c r="H1478" s="31" t="s">
        <v>8408</v>
      </c>
    </row>
    <row r="1479" spans="1:8" ht="15.75" x14ac:dyDescent="0.25">
      <c r="A1479" s="1" t="s">
        <v>893</v>
      </c>
      <c r="B1479" s="1" t="s">
        <v>3860</v>
      </c>
      <c r="F1479" s="30" t="s">
        <v>9081</v>
      </c>
      <c r="G1479" s="7" t="s">
        <v>10184</v>
      </c>
      <c r="H1479" s="31" t="s">
        <v>8409</v>
      </c>
    </row>
    <row r="1480" spans="1:8" ht="15.75" x14ac:dyDescent="0.25">
      <c r="A1480" s="1" t="s">
        <v>892</v>
      </c>
      <c r="B1480" s="1" t="s">
        <v>3861</v>
      </c>
      <c r="F1480" s="30" t="s">
        <v>9081</v>
      </c>
      <c r="G1480" s="7" t="s">
        <v>10185</v>
      </c>
      <c r="H1480" s="31" t="s">
        <v>8410</v>
      </c>
    </row>
    <row r="1481" spans="1:8" ht="15.75" x14ac:dyDescent="0.25">
      <c r="A1481" s="1" t="s">
        <v>891</v>
      </c>
      <c r="B1481" s="1" t="s">
        <v>3862</v>
      </c>
      <c r="F1481" s="30" t="s">
        <v>9080</v>
      </c>
      <c r="G1481" s="7" t="s">
        <v>10186</v>
      </c>
      <c r="H1481" s="31" t="s">
        <v>8411</v>
      </c>
    </row>
    <row r="1482" spans="1:8" ht="15.75" x14ac:dyDescent="0.25">
      <c r="A1482" s="1" t="s">
        <v>890</v>
      </c>
      <c r="B1482" s="1" t="s">
        <v>3863</v>
      </c>
      <c r="F1482" s="30" t="s">
        <v>9081</v>
      </c>
      <c r="G1482" s="7" t="s">
        <v>9312</v>
      </c>
      <c r="H1482" s="31" t="s">
        <v>8412</v>
      </c>
    </row>
    <row r="1483" spans="1:8" ht="15.75" x14ac:dyDescent="0.25">
      <c r="A1483" s="1" t="s">
        <v>889</v>
      </c>
      <c r="B1483" s="1" t="s">
        <v>3864</v>
      </c>
      <c r="F1483" s="30" t="s">
        <v>9080</v>
      </c>
      <c r="G1483" s="7" t="s">
        <v>10187</v>
      </c>
      <c r="H1483" s="31" t="s">
        <v>8305</v>
      </c>
    </row>
    <row r="1484" spans="1:8" ht="15.75" x14ac:dyDescent="0.25">
      <c r="A1484" s="1" t="s">
        <v>888</v>
      </c>
      <c r="B1484" s="1" t="s">
        <v>3865</v>
      </c>
      <c r="F1484" s="30" t="s">
        <v>9081</v>
      </c>
      <c r="G1484" s="7" t="s">
        <v>10188</v>
      </c>
      <c r="H1484" s="31" t="s">
        <v>8413</v>
      </c>
    </row>
    <row r="1485" spans="1:8" ht="15.75" x14ac:dyDescent="0.25">
      <c r="A1485" s="1" t="s">
        <v>887</v>
      </c>
      <c r="B1485" s="1" t="s">
        <v>3866</v>
      </c>
      <c r="F1485" s="30" t="s">
        <v>9080</v>
      </c>
      <c r="G1485" s="7" t="s">
        <v>8455</v>
      </c>
      <c r="H1485" s="31" t="s">
        <v>8414</v>
      </c>
    </row>
    <row r="1486" spans="1:8" ht="15.75" x14ac:dyDescent="0.25">
      <c r="A1486" s="1" t="s">
        <v>886</v>
      </c>
      <c r="B1486" s="1" t="s">
        <v>3867</v>
      </c>
      <c r="F1486" s="30" t="s">
        <v>9080</v>
      </c>
      <c r="G1486" s="7" t="s">
        <v>10189</v>
      </c>
      <c r="H1486" s="31" t="s">
        <v>8415</v>
      </c>
    </row>
    <row r="1487" spans="1:8" ht="15.75" x14ac:dyDescent="0.25">
      <c r="A1487" s="1" t="s">
        <v>885</v>
      </c>
      <c r="B1487" s="1" t="s">
        <v>3868</v>
      </c>
      <c r="F1487" s="30" t="s">
        <v>9080</v>
      </c>
      <c r="G1487" s="7" t="s">
        <v>10190</v>
      </c>
      <c r="H1487" s="31" t="s">
        <v>8416</v>
      </c>
    </row>
    <row r="1488" spans="1:8" ht="15.75" x14ac:dyDescent="0.25">
      <c r="A1488" s="1" t="s">
        <v>884</v>
      </c>
      <c r="B1488" s="1" t="s">
        <v>3869</v>
      </c>
      <c r="F1488" s="30" t="s">
        <v>9080</v>
      </c>
      <c r="G1488" s="7" t="s">
        <v>10191</v>
      </c>
      <c r="H1488" s="31" t="s">
        <v>8417</v>
      </c>
    </row>
    <row r="1489" spans="1:8" ht="15.75" x14ac:dyDescent="0.25">
      <c r="A1489" s="1" t="s">
        <v>883</v>
      </c>
      <c r="B1489" s="1" t="s">
        <v>3870</v>
      </c>
      <c r="F1489" s="30" t="s">
        <v>9081</v>
      </c>
      <c r="G1489" s="7" t="s">
        <v>10192</v>
      </c>
      <c r="H1489" s="31" t="s">
        <v>7981</v>
      </c>
    </row>
    <row r="1490" spans="1:8" ht="15.75" x14ac:dyDescent="0.25">
      <c r="A1490" s="1" t="s">
        <v>882</v>
      </c>
      <c r="B1490" s="1" t="s">
        <v>3871</v>
      </c>
      <c r="F1490" s="30" t="s">
        <v>9080</v>
      </c>
      <c r="G1490" s="7" t="s">
        <v>10193</v>
      </c>
      <c r="H1490" s="31" t="s">
        <v>8418</v>
      </c>
    </row>
    <row r="1491" spans="1:8" ht="15.75" x14ac:dyDescent="0.25">
      <c r="A1491" s="1" t="s">
        <v>881</v>
      </c>
      <c r="B1491" s="1" t="s">
        <v>3872</v>
      </c>
      <c r="F1491" s="30" t="s">
        <v>9080</v>
      </c>
      <c r="G1491" s="7" t="s">
        <v>10194</v>
      </c>
      <c r="H1491" s="31" t="s">
        <v>8419</v>
      </c>
    </row>
    <row r="1492" spans="1:8" ht="15.75" x14ac:dyDescent="0.25">
      <c r="A1492" s="1" t="s">
        <v>880</v>
      </c>
      <c r="B1492" s="1" t="s">
        <v>3873</v>
      </c>
      <c r="F1492" s="30" t="s">
        <v>9080</v>
      </c>
      <c r="G1492" s="7" t="s">
        <v>10195</v>
      </c>
      <c r="H1492" s="31" t="s">
        <v>8420</v>
      </c>
    </row>
    <row r="1493" spans="1:8" ht="15.75" x14ac:dyDescent="0.25">
      <c r="A1493" s="1" t="s">
        <v>879</v>
      </c>
      <c r="B1493" s="1" t="s">
        <v>3874</v>
      </c>
      <c r="F1493" s="30" t="s">
        <v>9081</v>
      </c>
      <c r="G1493" s="7" t="s">
        <v>10196</v>
      </c>
      <c r="H1493" s="31" t="s">
        <v>8421</v>
      </c>
    </row>
    <row r="1494" spans="1:8" ht="15.75" x14ac:dyDescent="0.25">
      <c r="A1494" s="1" t="s">
        <v>878</v>
      </c>
      <c r="B1494" s="1" t="s">
        <v>3875</v>
      </c>
      <c r="F1494" s="30" t="s">
        <v>9081</v>
      </c>
      <c r="G1494" s="7" t="s">
        <v>10197</v>
      </c>
      <c r="H1494" s="31" t="s">
        <v>8422</v>
      </c>
    </row>
    <row r="1495" spans="1:8" ht="15.75" x14ac:dyDescent="0.25">
      <c r="A1495" s="1" t="s">
        <v>877</v>
      </c>
      <c r="B1495" s="1" t="s">
        <v>3876</v>
      </c>
      <c r="F1495" s="30" t="s">
        <v>9080</v>
      </c>
      <c r="G1495" s="7" t="s">
        <v>10198</v>
      </c>
      <c r="H1495" s="31" t="s">
        <v>8423</v>
      </c>
    </row>
    <row r="1496" spans="1:8" ht="15.75" x14ac:dyDescent="0.25">
      <c r="A1496" s="1" t="s">
        <v>876</v>
      </c>
      <c r="B1496" s="1" t="s">
        <v>3877</v>
      </c>
      <c r="F1496" s="30" t="s">
        <v>9081</v>
      </c>
      <c r="G1496" s="7" t="s">
        <v>10199</v>
      </c>
      <c r="H1496" s="31" t="s">
        <v>8424</v>
      </c>
    </row>
    <row r="1497" spans="1:8" ht="15.75" x14ac:dyDescent="0.25">
      <c r="A1497" s="1" t="s">
        <v>875</v>
      </c>
      <c r="B1497" s="1" t="s">
        <v>3878</v>
      </c>
      <c r="F1497" s="30" t="s">
        <v>9081</v>
      </c>
      <c r="G1497" s="7" t="s">
        <v>10200</v>
      </c>
      <c r="H1497" s="31" t="s">
        <v>8425</v>
      </c>
    </row>
    <row r="1498" spans="1:8" ht="15.75" x14ac:dyDescent="0.25">
      <c r="A1498" s="1" t="s">
        <v>874</v>
      </c>
      <c r="B1498" s="1" t="s">
        <v>3879</v>
      </c>
      <c r="F1498" s="30" t="s">
        <v>9081</v>
      </c>
      <c r="G1498" s="7" t="s">
        <v>10201</v>
      </c>
      <c r="H1498" s="31" t="s">
        <v>8426</v>
      </c>
    </row>
    <row r="1499" spans="1:8" ht="15.75" x14ac:dyDescent="0.25">
      <c r="A1499" s="1" t="s">
        <v>873</v>
      </c>
      <c r="B1499" s="1" t="s">
        <v>3880</v>
      </c>
      <c r="F1499" s="30" t="s">
        <v>9081</v>
      </c>
      <c r="G1499" s="7" t="s">
        <v>8627</v>
      </c>
      <c r="H1499" s="31" t="s">
        <v>8427</v>
      </c>
    </row>
    <row r="1500" spans="1:8" ht="15.75" x14ac:dyDescent="0.25">
      <c r="A1500" s="1" t="s">
        <v>872</v>
      </c>
      <c r="B1500" s="1" t="s">
        <v>3881</v>
      </c>
      <c r="F1500" s="30" t="s">
        <v>9080</v>
      </c>
      <c r="G1500" s="7" t="s">
        <v>10202</v>
      </c>
      <c r="H1500" s="31" t="s">
        <v>8428</v>
      </c>
    </row>
    <row r="1501" spans="1:8" ht="15.75" x14ac:dyDescent="0.25">
      <c r="A1501" s="1" t="s">
        <v>871</v>
      </c>
      <c r="B1501" s="1" t="s">
        <v>3882</v>
      </c>
      <c r="F1501" s="30" t="s">
        <v>9080</v>
      </c>
      <c r="G1501" s="7" t="s">
        <v>9616</v>
      </c>
      <c r="H1501" s="31" t="s">
        <v>8429</v>
      </c>
    </row>
    <row r="1502" spans="1:8" ht="15.75" x14ac:dyDescent="0.25">
      <c r="A1502" s="1" t="s">
        <v>870</v>
      </c>
      <c r="B1502" s="1" t="s">
        <v>3883</v>
      </c>
      <c r="F1502" s="30" t="s">
        <v>9473</v>
      </c>
      <c r="G1502" s="7" t="s">
        <v>10203</v>
      </c>
      <c r="H1502" s="31" t="s">
        <v>8430</v>
      </c>
    </row>
    <row r="1503" spans="1:8" ht="15.75" x14ac:dyDescent="0.25">
      <c r="A1503" s="1" t="s">
        <v>869</v>
      </c>
      <c r="B1503" s="1" t="s">
        <v>3884</v>
      </c>
      <c r="F1503" s="30" t="s">
        <v>9080</v>
      </c>
      <c r="G1503" s="7" t="s">
        <v>9602</v>
      </c>
      <c r="H1503" s="31" t="s">
        <v>8431</v>
      </c>
    </row>
    <row r="1504" spans="1:8" ht="15.75" x14ac:dyDescent="0.25">
      <c r="A1504" s="1" t="s">
        <v>868</v>
      </c>
      <c r="B1504" s="1" t="s">
        <v>3885</v>
      </c>
      <c r="F1504" s="30" t="s">
        <v>9080</v>
      </c>
      <c r="G1504" s="7" t="s">
        <v>10204</v>
      </c>
      <c r="H1504" s="31" t="s">
        <v>8432</v>
      </c>
    </row>
    <row r="1505" spans="1:8" ht="15.75" x14ac:dyDescent="0.25">
      <c r="A1505" s="1" t="s">
        <v>867</v>
      </c>
      <c r="B1505" s="1" t="s">
        <v>3886</v>
      </c>
      <c r="F1505" s="30" t="s">
        <v>9081</v>
      </c>
      <c r="G1505" s="7" t="s">
        <v>10205</v>
      </c>
      <c r="H1505" s="31" t="s">
        <v>7915</v>
      </c>
    </row>
    <row r="1506" spans="1:8" ht="15.75" x14ac:dyDescent="0.25">
      <c r="A1506" s="1" t="s">
        <v>866</v>
      </c>
      <c r="B1506" s="1" t="s">
        <v>3887</v>
      </c>
      <c r="F1506" s="30" t="s">
        <v>9081</v>
      </c>
      <c r="G1506" s="7" t="s">
        <v>10206</v>
      </c>
      <c r="H1506" s="31" t="s">
        <v>8433</v>
      </c>
    </row>
    <row r="1507" spans="1:8" ht="15.75" x14ac:dyDescent="0.25">
      <c r="A1507" s="1" t="s">
        <v>865</v>
      </c>
      <c r="B1507" s="1" t="s">
        <v>3888</v>
      </c>
      <c r="F1507" s="30" t="s">
        <v>9080</v>
      </c>
      <c r="G1507" s="7" t="s">
        <v>10207</v>
      </c>
      <c r="H1507" s="31" t="s">
        <v>8434</v>
      </c>
    </row>
    <row r="1508" spans="1:8" ht="15.75" x14ac:dyDescent="0.25">
      <c r="A1508" s="1" t="s">
        <v>864</v>
      </c>
      <c r="B1508" s="1" t="s">
        <v>3889</v>
      </c>
      <c r="F1508" s="30" t="s">
        <v>9081</v>
      </c>
      <c r="G1508" s="7" t="s">
        <v>10126</v>
      </c>
      <c r="H1508" s="31" t="s">
        <v>8435</v>
      </c>
    </row>
    <row r="1509" spans="1:8" ht="15.75" x14ac:dyDescent="0.25">
      <c r="A1509" s="1" t="s">
        <v>863</v>
      </c>
      <c r="B1509" s="1" t="s">
        <v>3890</v>
      </c>
      <c r="F1509" s="30" t="s">
        <v>9081</v>
      </c>
      <c r="G1509" s="7" t="s">
        <v>10208</v>
      </c>
      <c r="H1509" s="31" t="s">
        <v>7842</v>
      </c>
    </row>
    <row r="1510" spans="1:8" ht="15.75" x14ac:dyDescent="0.25">
      <c r="A1510" s="1" t="s">
        <v>862</v>
      </c>
      <c r="B1510" s="1" t="s">
        <v>3891</v>
      </c>
      <c r="F1510" s="30" t="s">
        <v>9081</v>
      </c>
      <c r="G1510" s="7" t="s">
        <v>9244</v>
      </c>
      <c r="H1510" s="31" t="s">
        <v>7239</v>
      </c>
    </row>
    <row r="1511" spans="1:8" ht="15.75" x14ac:dyDescent="0.25">
      <c r="A1511" s="1" t="s">
        <v>861</v>
      </c>
      <c r="B1511" s="1" t="s">
        <v>3892</v>
      </c>
      <c r="F1511" s="30" t="s">
        <v>9080</v>
      </c>
      <c r="G1511" s="7" t="s">
        <v>10209</v>
      </c>
      <c r="H1511" s="31" t="s">
        <v>8436</v>
      </c>
    </row>
    <row r="1512" spans="1:8" ht="15.75" x14ac:dyDescent="0.25">
      <c r="A1512" s="1" t="s">
        <v>860</v>
      </c>
      <c r="B1512" s="1" t="s">
        <v>3893</v>
      </c>
      <c r="F1512" s="30" t="s">
        <v>9081</v>
      </c>
      <c r="G1512" s="7" t="s">
        <v>9213</v>
      </c>
      <c r="H1512" s="31" t="s">
        <v>8437</v>
      </c>
    </row>
    <row r="1513" spans="1:8" ht="15.75" x14ac:dyDescent="0.25">
      <c r="A1513" s="1" t="s">
        <v>859</v>
      </c>
      <c r="B1513" s="1" t="s">
        <v>3894</v>
      </c>
      <c r="F1513" s="30" t="s">
        <v>9081</v>
      </c>
      <c r="G1513" s="7" t="s">
        <v>10210</v>
      </c>
      <c r="H1513" s="31" t="s">
        <v>8438</v>
      </c>
    </row>
    <row r="1514" spans="1:8" ht="15.75" x14ac:dyDescent="0.25">
      <c r="A1514" s="1" t="s">
        <v>858</v>
      </c>
      <c r="B1514" s="1" t="s">
        <v>3895</v>
      </c>
      <c r="F1514" s="30" t="s">
        <v>9080</v>
      </c>
      <c r="G1514" s="7" t="s">
        <v>10211</v>
      </c>
      <c r="H1514" s="31" t="s">
        <v>8439</v>
      </c>
    </row>
    <row r="1515" spans="1:8" ht="15.75" x14ac:dyDescent="0.25">
      <c r="A1515" s="1" t="s">
        <v>857</v>
      </c>
      <c r="B1515" s="1" t="s">
        <v>3896</v>
      </c>
      <c r="F1515" s="30" t="s">
        <v>9081</v>
      </c>
      <c r="G1515" s="7" t="s">
        <v>10212</v>
      </c>
      <c r="H1515" s="31" t="s">
        <v>8440</v>
      </c>
    </row>
    <row r="1516" spans="1:8" ht="15.75" x14ac:dyDescent="0.25">
      <c r="A1516" s="1" t="s">
        <v>856</v>
      </c>
      <c r="B1516" s="1" t="s">
        <v>3897</v>
      </c>
      <c r="F1516" s="30" t="s">
        <v>9081</v>
      </c>
      <c r="G1516" s="7" t="s">
        <v>9213</v>
      </c>
      <c r="H1516" s="31" t="s">
        <v>8441</v>
      </c>
    </row>
    <row r="1517" spans="1:8" ht="15.75" x14ac:dyDescent="0.25">
      <c r="A1517" s="1" t="s">
        <v>855</v>
      </c>
      <c r="B1517" s="1" t="s">
        <v>3898</v>
      </c>
      <c r="F1517" s="30" t="s">
        <v>9081</v>
      </c>
      <c r="G1517" s="7" t="s">
        <v>8767</v>
      </c>
      <c r="H1517" s="31" t="s">
        <v>8442</v>
      </c>
    </row>
    <row r="1518" spans="1:8" ht="15.75" x14ac:dyDescent="0.25">
      <c r="A1518" s="1" t="s">
        <v>854</v>
      </c>
      <c r="B1518" s="1" t="s">
        <v>3899</v>
      </c>
      <c r="F1518" s="30" t="s">
        <v>9080</v>
      </c>
      <c r="G1518" s="7" t="s">
        <v>10213</v>
      </c>
      <c r="H1518" s="31" t="s">
        <v>8443</v>
      </c>
    </row>
    <row r="1519" spans="1:8" ht="15.75" x14ac:dyDescent="0.25">
      <c r="A1519" s="1" t="s">
        <v>853</v>
      </c>
      <c r="B1519" s="1" t="s">
        <v>3900</v>
      </c>
      <c r="F1519" s="30" t="s">
        <v>9080</v>
      </c>
      <c r="G1519" s="7" t="s">
        <v>9447</v>
      </c>
      <c r="H1519" s="31" t="s">
        <v>8444</v>
      </c>
    </row>
    <row r="1520" spans="1:8" ht="15.75" x14ac:dyDescent="0.25">
      <c r="A1520" s="1" t="s">
        <v>852</v>
      </c>
      <c r="B1520" s="1" t="s">
        <v>3901</v>
      </c>
      <c r="F1520" s="30" t="s">
        <v>9080</v>
      </c>
      <c r="G1520" s="7" t="s">
        <v>10214</v>
      </c>
      <c r="H1520" s="31" t="s">
        <v>8445</v>
      </c>
    </row>
    <row r="1521" spans="1:8" ht="15.75" x14ac:dyDescent="0.25">
      <c r="A1521" s="1" t="s">
        <v>851</v>
      </c>
      <c r="B1521" s="1" t="s">
        <v>3902</v>
      </c>
      <c r="F1521" s="30" t="s">
        <v>9080</v>
      </c>
      <c r="G1521" s="7" t="s">
        <v>10215</v>
      </c>
      <c r="H1521" s="31" t="s">
        <v>8446</v>
      </c>
    </row>
    <row r="1522" spans="1:8" ht="15.75" x14ac:dyDescent="0.25">
      <c r="A1522" s="1" t="s">
        <v>850</v>
      </c>
      <c r="B1522" s="1" t="s">
        <v>3903</v>
      </c>
      <c r="F1522" s="30" t="s">
        <v>9081</v>
      </c>
      <c r="G1522" s="7" t="s">
        <v>10216</v>
      </c>
      <c r="H1522" s="31" t="s">
        <v>8447</v>
      </c>
    </row>
    <row r="1523" spans="1:8" ht="15.75" x14ac:dyDescent="0.25">
      <c r="A1523" s="1" t="s">
        <v>849</v>
      </c>
      <c r="B1523" s="1" t="s">
        <v>3904</v>
      </c>
      <c r="F1523" s="30" t="s">
        <v>9080</v>
      </c>
      <c r="G1523" s="7" t="s">
        <v>9595</v>
      </c>
      <c r="H1523" s="31" t="s">
        <v>8448</v>
      </c>
    </row>
    <row r="1524" spans="1:8" ht="15.75" x14ac:dyDescent="0.25">
      <c r="A1524" s="1" t="s">
        <v>848</v>
      </c>
      <c r="B1524" s="1" t="s">
        <v>3905</v>
      </c>
      <c r="F1524" s="30" t="s">
        <v>9081</v>
      </c>
      <c r="G1524" s="7" t="s">
        <v>10217</v>
      </c>
      <c r="H1524" s="31" t="s">
        <v>8449</v>
      </c>
    </row>
    <row r="1525" spans="1:8" ht="15.75" x14ac:dyDescent="0.25">
      <c r="A1525" s="1" t="s">
        <v>847</v>
      </c>
      <c r="B1525" s="1" t="s">
        <v>3906</v>
      </c>
      <c r="F1525" s="30" t="s">
        <v>9081</v>
      </c>
      <c r="G1525" s="7" t="s">
        <v>8603</v>
      </c>
      <c r="H1525" s="31" t="s">
        <v>8450</v>
      </c>
    </row>
    <row r="1526" spans="1:8" ht="15.75" x14ac:dyDescent="0.25">
      <c r="A1526" s="1" t="s">
        <v>846</v>
      </c>
      <c r="B1526" s="1" t="s">
        <v>3907</v>
      </c>
      <c r="F1526" s="30" t="s">
        <v>9081</v>
      </c>
      <c r="G1526" s="7" t="s">
        <v>10218</v>
      </c>
      <c r="H1526" s="31" t="s">
        <v>7891</v>
      </c>
    </row>
    <row r="1527" spans="1:8" ht="15.75" x14ac:dyDescent="0.25">
      <c r="A1527" s="1" t="s">
        <v>845</v>
      </c>
      <c r="B1527" s="1" t="s">
        <v>3908</v>
      </c>
      <c r="F1527" s="30" t="s">
        <v>9080</v>
      </c>
      <c r="G1527" s="7" t="s">
        <v>10219</v>
      </c>
      <c r="H1527" s="31" t="s">
        <v>8451</v>
      </c>
    </row>
    <row r="1528" spans="1:8" ht="15.75" x14ac:dyDescent="0.25">
      <c r="A1528" s="1" t="s">
        <v>844</v>
      </c>
      <c r="B1528" s="1" t="s">
        <v>3909</v>
      </c>
      <c r="F1528" s="30" t="s">
        <v>9080</v>
      </c>
      <c r="G1528" s="7" t="s">
        <v>10220</v>
      </c>
      <c r="H1528" s="31" t="s">
        <v>8452</v>
      </c>
    </row>
    <row r="1529" spans="1:8" ht="15.75" x14ac:dyDescent="0.25">
      <c r="A1529" s="1" t="s">
        <v>843</v>
      </c>
      <c r="B1529" s="1" t="s">
        <v>3910</v>
      </c>
      <c r="F1529" s="30" t="s">
        <v>9081</v>
      </c>
      <c r="G1529" s="7" t="s">
        <v>10221</v>
      </c>
      <c r="H1529" s="31" t="s">
        <v>8453</v>
      </c>
    </row>
    <row r="1530" spans="1:8" ht="15.75" x14ac:dyDescent="0.25">
      <c r="A1530" s="1" t="s">
        <v>842</v>
      </c>
      <c r="B1530" s="1" t="s">
        <v>3911</v>
      </c>
      <c r="F1530" s="30" t="s">
        <v>9080</v>
      </c>
      <c r="G1530" s="7" t="s">
        <v>10222</v>
      </c>
      <c r="H1530" s="31" t="s">
        <v>8454</v>
      </c>
    </row>
    <row r="1531" spans="1:8" ht="15.75" x14ac:dyDescent="0.25">
      <c r="A1531" s="1" t="s">
        <v>841</v>
      </c>
      <c r="B1531" s="1" t="s">
        <v>3912</v>
      </c>
      <c r="F1531" s="30" t="s">
        <v>9080</v>
      </c>
      <c r="G1531" s="7" t="s">
        <v>9151</v>
      </c>
      <c r="H1531" s="31" t="s">
        <v>7361</v>
      </c>
    </row>
    <row r="1532" spans="1:8" ht="15.75" x14ac:dyDescent="0.25">
      <c r="A1532" s="1" t="s">
        <v>840</v>
      </c>
      <c r="B1532" s="1" t="s">
        <v>3913</v>
      </c>
      <c r="F1532" s="30" t="s">
        <v>9080</v>
      </c>
      <c r="G1532" s="7" t="s">
        <v>10223</v>
      </c>
      <c r="H1532" s="31" t="s">
        <v>8455</v>
      </c>
    </row>
    <row r="1533" spans="1:8" ht="15.75" x14ac:dyDescent="0.25">
      <c r="A1533" s="1" t="s">
        <v>839</v>
      </c>
      <c r="B1533" s="1" t="s">
        <v>3914</v>
      </c>
      <c r="F1533" s="30" t="s">
        <v>9081</v>
      </c>
      <c r="G1533" s="7" t="s">
        <v>10224</v>
      </c>
      <c r="H1533" s="31" t="s">
        <v>8456</v>
      </c>
    </row>
    <row r="1534" spans="1:8" ht="15.75" x14ac:dyDescent="0.25">
      <c r="A1534" s="1" t="s">
        <v>838</v>
      </c>
      <c r="B1534" s="1" t="s">
        <v>3915</v>
      </c>
      <c r="F1534" s="30" t="s">
        <v>9081</v>
      </c>
      <c r="G1534" s="7" t="s">
        <v>9407</v>
      </c>
      <c r="H1534" s="31" t="s">
        <v>8457</v>
      </c>
    </row>
    <row r="1535" spans="1:8" ht="15.75" x14ac:dyDescent="0.25">
      <c r="A1535" s="1" t="s">
        <v>837</v>
      </c>
      <c r="B1535" s="1" t="s">
        <v>3916</v>
      </c>
      <c r="F1535" s="30" t="s">
        <v>9080</v>
      </c>
      <c r="G1535" s="7" t="s">
        <v>9156</v>
      </c>
      <c r="H1535" s="31" t="s">
        <v>8458</v>
      </c>
    </row>
    <row r="1536" spans="1:8" ht="15.75" x14ac:dyDescent="0.25">
      <c r="A1536" s="1" t="s">
        <v>836</v>
      </c>
      <c r="B1536" s="1" t="s">
        <v>3917</v>
      </c>
      <c r="F1536" s="30" t="s">
        <v>9081</v>
      </c>
      <c r="G1536" s="7" t="s">
        <v>9105</v>
      </c>
      <c r="H1536" s="31" t="s">
        <v>8459</v>
      </c>
    </row>
    <row r="1537" spans="1:8" ht="15.75" x14ac:dyDescent="0.25">
      <c r="A1537" s="1" t="s">
        <v>835</v>
      </c>
      <c r="B1537" s="1" t="s">
        <v>3918</v>
      </c>
      <c r="F1537" s="30" t="s">
        <v>9081</v>
      </c>
      <c r="G1537" s="7" t="s">
        <v>7540</v>
      </c>
      <c r="H1537" s="31" t="s">
        <v>8460</v>
      </c>
    </row>
    <row r="1538" spans="1:8" ht="15.75" x14ac:dyDescent="0.25">
      <c r="A1538" s="1" t="s">
        <v>834</v>
      </c>
      <c r="B1538" s="1" t="s">
        <v>3919</v>
      </c>
      <c r="F1538" s="30" t="s">
        <v>9080</v>
      </c>
      <c r="G1538" s="7" t="s">
        <v>10225</v>
      </c>
      <c r="H1538" s="31" t="s">
        <v>8461</v>
      </c>
    </row>
    <row r="1539" spans="1:8" ht="15.75" x14ac:dyDescent="0.25">
      <c r="A1539" s="1" t="s">
        <v>833</v>
      </c>
      <c r="B1539" s="1" t="s">
        <v>3920</v>
      </c>
      <c r="F1539" s="30" t="s">
        <v>9081</v>
      </c>
      <c r="G1539" s="7" t="s">
        <v>9271</v>
      </c>
      <c r="H1539" s="31" t="s">
        <v>8462</v>
      </c>
    </row>
    <row r="1540" spans="1:8" ht="15.75" x14ac:dyDescent="0.25">
      <c r="A1540" s="1" t="s">
        <v>832</v>
      </c>
      <c r="B1540" s="1" t="s">
        <v>3921</v>
      </c>
      <c r="F1540" s="30" t="s">
        <v>9081</v>
      </c>
      <c r="G1540" s="7" t="s">
        <v>10226</v>
      </c>
      <c r="H1540" s="31" t="s">
        <v>8463</v>
      </c>
    </row>
    <row r="1541" spans="1:8" ht="15.75" x14ac:dyDescent="0.25">
      <c r="A1541" s="1" t="s">
        <v>831</v>
      </c>
      <c r="B1541" s="1" t="s">
        <v>3922</v>
      </c>
      <c r="F1541" s="30" t="s">
        <v>9080</v>
      </c>
      <c r="G1541" s="7" t="s">
        <v>10227</v>
      </c>
      <c r="H1541" s="31" t="s">
        <v>8464</v>
      </c>
    </row>
    <row r="1542" spans="1:8" ht="15.75" x14ac:dyDescent="0.25">
      <c r="A1542" s="1" t="s">
        <v>830</v>
      </c>
      <c r="B1542" s="1" t="s">
        <v>3923</v>
      </c>
      <c r="F1542" s="30" t="s">
        <v>9080</v>
      </c>
      <c r="G1542" s="7" t="s">
        <v>10228</v>
      </c>
      <c r="H1542" s="31" t="s">
        <v>8465</v>
      </c>
    </row>
    <row r="1543" spans="1:8" ht="15.75" x14ac:dyDescent="0.25">
      <c r="A1543" s="1" t="s">
        <v>829</v>
      </c>
      <c r="B1543" s="1" t="s">
        <v>3924</v>
      </c>
      <c r="F1543" s="30" t="s">
        <v>9081</v>
      </c>
      <c r="G1543" s="7" t="s">
        <v>10229</v>
      </c>
      <c r="H1543" s="31" t="s">
        <v>8466</v>
      </c>
    </row>
    <row r="1544" spans="1:8" ht="15.75" x14ac:dyDescent="0.25">
      <c r="A1544" s="1" t="s">
        <v>828</v>
      </c>
      <c r="B1544" s="1" t="s">
        <v>3925</v>
      </c>
      <c r="F1544" s="30" t="s">
        <v>9081</v>
      </c>
      <c r="G1544" s="7" t="s">
        <v>7540</v>
      </c>
      <c r="H1544" s="31" t="s">
        <v>8467</v>
      </c>
    </row>
    <row r="1545" spans="1:8" ht="15.75" x14ac:dyDescent="0.25">
      <c r="A1545" s="1" t="s">
        <v>827</v>
      </c>
      <c r="B1545" s="1" t="s">
        <v>3926</v>
      </c>
      <c r="F1545" s="30" t="s">
        <v>9081</v>
      </c>
      <c r="G1545" s="7" t="s">
        <v>10230</v>
      </c>
      <c r="H1545" s="31" t="s">
        <v>8468</v>
      </c>
    </row>
    <row r="1546" spans="1:8" ht="15.75" x14ac:dyDescent="0.25">
      <c r="A1546" s="1" t="s">
        <v>826</v>
      </c>
      <c r="B1546" s="1" t="s">
        <v>3927</v>
      </c>
      <c r="F1546" s="30" t="s">
        <v>9081</v>
      </c>
      <c r="G1546" s="7" t="s">
        <v>10231</v>
      </c>
      <c r="H1546" s="31" t="s">
        <v>8469</v>
      </c>
    </row>
    <row r="1547" spans="1:8" ht="15.75" x14ac:dyDescent="0.25">
      <c r="A1547" s="1" t="s">
        <v>825</v>
      </c>
      <c r="B1547" s="1" t="s">
        <v>3928</v>
      </c>
      <c r="F1547" s="30" t="s">
        <v>9080</v>
      </c>
      <c r="G1547" s="7" t="s">
        <v>9710</v>
      </c>
      <c r="H1547" s="31" t="s">
        <v>8470</v>
      </c>
    </row>
    <row r="1548" spans="1:8" ht="15.75" x14ac:dyDescent="0.25">
      <c r="A1548" s="1" t="s">
        <v>824</v>
      </c>
      <c r="B1548" s="1" t="s">
        <v>3929</v>
      </c>
      <c r="F1548" s="30" t="s">
        <v>9080</v>
      </c>
      <c r="G1548" s="7" t="s">
        <v>10232</v>
      </c>
      <c r="H1548" s="31" t="s">
        <v>8471</v>
      </c>
    </row>
    <row r="1549" spans="1:8" ht="15.75" x14ac:dyDescent="0.25">
      <c r="A1549" s="1" t="s">
        <v>823</v>
      </c>
      <c r="B1549" s="1" t="s">
        <v>3930</v>
      </c>
      <c r="F1549" s="30" t="s">
        <v>9080</v>
      </c>
      <c r="G1549" s="7" t="s">
        <v>10233</v>
      </c>
      <c r="H1549" s="31" t="s">
        <v>8472</v>
      </c>
    </row>
    <row r="1550" spans="1:8" ht="15.75" x14ac:dyDescent="0.25">
      <c r="A1550" s="1" t="s">
        <v>822</v>
      </c>
      <c r="B1550" s="1" t="s">
        <v>3931</v>
      </c>
      <c r="F1550" s="30" t="s">
        <v>9081</v>
      </c>
      <c r="G1550" s="7" t="s">
        <v>10234</v>
      </c>
      <c r="H1550" s="31" t="s">
        <v>8473</v>
      </c>
    </row>
    <row r="1551" spans="1:8" ht="15.75" x14ac:dyDescent="0.25">
      <c r="A1551" s="1" t="s">
        <v>821</v>
      </c>
      <c r="B1551" s="1" t="s">
        <v>3932</v>
      </c>
      <c r="F1551" s="30" t="s">
        <v>9080</v>
      </c>
      <c r="G1551" s="7" t="s">
        <v>9107</v>
      </c>
      <c r="H1551" s="31" t="s">
        <v>8474</v>
      </c>
    </row>
    <row r="1552" spans="1:8" ht="15.75" x14ac:dyDescent="0.25">
      <c r="A1552" s="1" t="s">
        <v>820</v>
      </c>
      <c r="B1552" s="1" t="s">
        <v>3933</v>
      </c>
      <c r="F1552" s="30" t="s">
        <v>9081</v>
      </c>
      <c r="G1552" s="7" t="s">
        <v>10235</v>
      </c>
      <c r="H1552" s="31" t="s">
        <v>8475</v>
      </c>
    </row>
    <row r="1553" spans="1:8" ht="15.75" x14ac:dyDescent="0.25">
      <c r="A1553" s="1" t="s">
        <v>819</v>
      </c>
      <c r="B1553" s="1" t="s">
        <v>3934</v>
      </c>
      <c r="F1553" s="30" t="s">
        <v>9081</v>
      </c>
      <c r="G1553" s="7" t="s">
        <v>9457</v>
      </c>
      <c r="H1553" s="31" t="s">
        <v>8224</v>
      </c>
    </row>
    <row r="1554" spans="1:8" ht="15.75" x14ac:dyDescent="0.25">
      <c r="A1554" s="1" t="s">
        <v>818</v>
      </c>
      <c r="B1554" s="1" t="s">
        <v>3935</v>
      </c>
      <c r="F1554" s="30" t="s">
        <v>9081</v>
      </c>
      <c r="G1554" s="7" t="s">
        <v>10236</v>
      </c>
      <c r="H1554" s="31" t="s">
        <v>8476</v>
      </c>
    </row>
    <row r="1555" spans="1:8" ht="15.75" x14ac:dyDescent="0.25">
      <c r="A1555" s="1" t="s">
        <v>817</v>
      </c>
      <c r="B1555" s="1" t="s">
        <v>3936</v>
      </c>
      <c r="F1555" s="30" t="s">
        <v>9080</v>
      </c>
      <c r="G1555" s="7" t="s">
        <v>10237</v>
      </c>
      <c r="H1555" s="31" t="s">
        <v>8477</v>
      </c>
    </row>
    <row r="1556" spans="1:8" ht="15.75" x14ac:dyDescent="0.25">
      <c r="A1556" s="1" t="s">
        <v>816</v>
      </c>
      <c r="B1556" s="1" t="s">
        <v>3937</v>
      </c>
      <c r="F1556" s="30" t="s">
        <v>9080</v>
      </c>
      <c r="G1556" s="7" t="s">
        <v>9246</v>
      </c>
      <c r="H1556" s="31" t="s">
        <v>8478</v>
      </c>
    </row>
    <row r="1557" spans="1:8" ht="15.75" x14ac:dyDescent="0.25">
      <c r="A1557" s="1" t="s">
        <v>815</v>
      </c>
      <c r="B1557" s="1" t="s">
        <v>3938</v>
      </c>
      <c r="F1557" s="30" t="s">
        <v>9081</v>
      </c>
      <c r="G1557" s="7" t="s">
        <v>10238</v>
      </c>
      <c r="H1557" s="31" t="s">
        <v>8076</v>
      </c>
    </row>
    <row r="1558" spans="1:8" ht="15.75" x14ac:dyDescent="0.25">
      <c r="A1558" s="1" t="s">
        <v>814</v>
      </c>
      <c r="B1558" s="1" t="s">
        <v>3939</v>
      </c>
      <c r="F1558" s="30" t="s">
        <v>9080</v>
      </c>
      <c r="G1558" s="7" t="s">
        <v>10239</v>
      </c>
      <c r="H1558" s="31" t="s">
        <v>8479</v>
      </c>
    </row>
    <row r="1559" spans="1:8" ht="15.75" x14ac:dyDescent="0.25">
      <c r="A1559" s="1" t="s">
        <v>813</v>
      </c>
      <c r="B1559" s="1" t="s">
        <v>3940</v>
      </c>
      <c r="F1559" s="30" t="s">
        <v>9080</v>
      </c>
      <c r="G1559" s="7" t="s">
        <v>10134</v>
      </c>
      <c r="H1559" s="31" t="s">
        <v>8480</v>
      </c>
    </row>
    <row r="1560" spans="1:8" ht="15.75" x14ac:dyDescent="0.25">
      <c r="A1560" s="1" t="s">
        <v>812</v>
      </c>
      <c r="B1560" s="1" t="s">
        <v>3941</v>
      </c>
      <c r="F1560" s="30" t="s">
        <v>9080</v>
      </c>
      <c r="G1560" s="7" t="s">
        <v>10240</v>
      </c>
      <c r="H1560" s="31" t="s">
        <v>8481</v>
      </c>
    </row>
    <row r="1561" spans="1:8" ht="15.75" x14ac:dyDescent="0.25">
      <c r="A1561" s="1" t="s">
        <v>811</v>
      </c>
      <c r="B1561" s="1" t="s">
        <v>3942</v>
      </c>
      <c r="F1561" s="30" t="s">
        <v>9080</v>
      </c>
      <c r="G1561" s="7" t="s">
        <v>10241</v>
      </c>
      <c r="H1561" s="31" t="s">
        <v>8482</v>
      </c>
    </row>
    <row r="1562" spans="1:8" ht="15.75" x14ac:dyDescent="0.25">
      <c r="A1562" s="1" t="s">
        <v>810</v>
      </c>
      <c r="B1562" s="1" t="s">
        <v>3943</v>
      </c>
      <c r="F1562" s="30" t="s">
        <v>9081</v>
      </c>
      <c r="G1562" s="7" t="s">
        <v>10242</v>
      </c>
      <c r="H1562" s="31" t="s">
        <v>8483</v>
      </c>
    </row>
    <row r="1563" spans="1:8" ht="15.75" x14ac:dyDescent="0.25">
      <c r="A1563" s="1" t="s">
        <v>809</v>
      </c>
      <c r="B1563" s="1" t="s">
        <v>3944</v>
      </c>
      <c r="F1563" s="30" t="s">
        <v>9081</v>
      </c>
      <c r="G1563" s="7" t="s">
        <v>10243</v>
      </c>
      <c r="H1563" s="31" t="s">
        <v>8484</v>
      </c>
    </row>
    <row r="1564" spans="1:8" ht="15.75" x14ac:dyDescent="0.25">
      <c r="A1564" s="1" t="s">
        <v>808</v>
      </c>
      <c r="B1564" s="1" t="s">
        <v>3945</v>
      </c>
      <c r="F1564" s="30" t="s">
        <v>9081</v>
      </c>
      <c r="G1564" s="7" t="s">
        <v>10244</v>
      </c>
      <c r="H1564" s="31" t="s">
        <v>8485</v>
      </c>
    </row>
    <row r="1565" spans="1:8" ht="15.75" x14ac:dyDescent="0.25">
      <c r="A1565" s="1" t="s">
        <v>807</v>
      </c>
      <c r="B1565" s="1" t="s">
        <v>3946</v>
      </c>
      <c r="F1565" s="30" t="s">
        <v>9081</v>
      </c>
      <c r="G1565" s="7" t="s">
        <v>8090</v>
      </c>
      <c r="H1565" s="31" t="s">
        <v>7540</v>
      </c>
    </row>
    <row r="1566" spans="1:8" ht="15.75" x14ac:dyDescent="0.25">
      <c r="A1566" s="1" t="s">
        <v>806</v>
      </c>
      <c r="B1566" s="1" t="s">
        <v>3947</v>
      </c>
      <c r="F1566" s="30" t="s">
        <v>9081</v>
      </c>
      <c r="G1566" s="7" t="s">
        <v>10245</v>
      </c>
      <c r="H1566" s="31" t="s">
        <v>7899</v>
      </c>
    </row>
    <row r="1567" spans="1:8" ht="15.75" x14ac:dyDescent="0.25">
      <c r="A1567" s="1" t="s">
        <v>805</v>
      </c>
      <c r="B1567" s="1" t="s">
        <v>3948</v>
      </c>
      <c r="F1567" s="30" t="s">
        <v>9080</v>
      </c>
      <c r="G1567" s="7" t="s">
        <v>10246</v>
      </c>
      <c r="H1567" s="31" t="s">
        <v>8486</v>
      </c>
    </row>
    <row r="1568" spans="1:8" ht="15.75" x14ac:dyDescent="0.25">
      <c r="A1568" s="1" t="s">
        <v>804</v>
      </c>
      <c r="B1568" s="1" t="s">
        <v>3949</v>
      </c>
      <c r="F1568" s="30" t="s">
        <v>9080</v>
      </c>
      <c r="G1568" s="7" t="s">
        <v>9381</v>
      </c>
      <c r="H1568" s="31" t="s">
        <v>8487</v>
      </c>
    </row>
    <row r="1569" spans="1:8" ht="15.75" x14ac:dyDescent="0.25">
      <c r="A1569" s="1" t="s">
        <v>803</v>
      </c>
      <c r="B1569" s="1" t="s">
        <v>3950</v>
      </c>
      <c r="F1569" s="30" t="s">
        <v>9081</v>
      </c>
      <c r="G1569" s="7" t="s">
        <v>10247</v>
      </c>
      <c r="H1569" s="31" t="s">
        <v>7583</v>
      </c>
    </row>
    <row r="1570" spans="1:8" ht="15.75" x14ac:dyDescent="0.25">
      <c r="A1570" s="1" t="s">
        <v>802</v>
      </c>
      <c r="B1570" s="1" t="s">
        <v>3951</v>
      </c>
      <c r="F1570" s="30" t="s">
        <v>9080</v>
      </c>
      <c r="G1570" s="7" t="s">
        <v>10248</v>
      </c>
      <c r="H1570" s="31" t="s">
        <v>8488</v>
      </c>
    </row>
    <row r="1571" spans="1:8" ht="15.75" x14ac:dyDescent="0.25">
      <c r="A1571" s="1" t="s">
        <v>801</v>
      </c>
      <c r="B1571" s="1" t="s">
        <v>3952</v>
      </c>
      <c r="F1571" s="30" t="s">
        <v>9081</v>
      </c>
      <c r="G1571" s="7" t="s">
        <v>9886</v>
      </c>
      <c r="H1571" s="31" t="s">
        <v>8489</v>
      </c>
    </row>
    <row r="1572" spans="1:8" ht="15.75" x14ac:dyDescent="0.25">
      <c r="A1572" s="1" t="s">
        <v>800</v>
      </c>
      <c r="B1572" s="1" t="s">
        <v>3953</v>
      </c>
      <c r="F1572" s="30" t="s">
        <v>9080</v>
      </c>
      <c r="G1572" s="7" t="s">
        <v>10249</v>
      </c>
      <c r="H1572" s="31" t="s">
        <v>8490</v>
      </c>
    </row>
    <row r="1573" spans="1:8" ht="15.75" x14ac:dyDescent="0.25">
      <c r="A1573" s="1" t="s">
        <v>799</v>
      </c>
      <c r="B1573" s="1" t="s">
        <v>3954</v>
      </c>
      <c r="F1573" s="30" t="s">
        <v>9081</v>
      </c>
      <c r="G1573" s="7" t="s">
        <v>10250</v>
      </c>
      <c r="H1573" s="31" t="s">
        <v>7531</v>
      </c>
    </row>
    <row r="1574" spans="1:8" ht="15.75" x14ac:dyDescent="0.25">
      <c r="A1574" s="1" t="s">
        <v>798</v>
      </c>
      <c r="B1574" s="1" t="s">
        <v>3955</v>
      </c>
      <c r="F1574" s="30" t="s">
        <v>9081</v>
      </c>
      <c r="G1574" s="7" t="s">
        <v>10251</v>
      </c>
      <c r="H1574" s="31" t="s">
        <v>8491</v>
      </c>
    </row>
    <row r="1575" spans="1:8" ht="15.75" x14ac:dyDescent="0.25">
      <c r="A1575" s="1" t="s">
        <v>797</v>
      </c>
      <c r="B1575" s="1" t="s">
        <v>3956</v>
      </c>
      <c r="F1575" s="30" t="s">
        <v>9081</v>
      </c>
      <c r="G1575" s="7" t="s">
        <v>10252</v>
      </c>
      <c r="H1575" s="31" t="s">
        <v>8492</v>
      </c>
    </row>
    <row r="1576" spans="1:8" ht="15.75" x14ac:dyDescent="0.25">
      <c r="A1576" s="1" t="s">
        <v>796</v>
      </c>
      <c r="B1576" s="1" t="s">
        <v>3957</v>
      </c>
      <c r="F1576" s="30" t="s">
        <v>9081</v>
      </c>
      <c r="G1576" s="7" t="s">
        <v>9103</v>
      </c>
      <c r="H1576" s="31" t="s">
        <v>8493</v>
      </c>
    </row>
    <row r="1577" spans="1:8" ht="15.75" x14ac:dyDescent="0.25">
      <c r="A1577" s="1" t="s">
        <v>795</v>
      </c>
      <c r="B1577" s="1" t="s">
        <v>3958</v>
      </c>
      <c r="F1577" s="30" t="s">
        <v>9080</v>
      </c>
      <c r="G1577" s="7" t="s">
        <v>10253</v>
      </c>
      <c r="H1577" s="31" t="s">
        <v>7598</v>
      </c>
    </row>
    <row r="1578" spans="1:8" ht="15.75" x14ac:dyDescent="0.25">
      <c r="A1578" s="1" t="s">
        <v>794</v>
      </c>
      <c r="B1578" s="1" t="s">
        <v>3959</v>
      </c>
      <c r="F1578" s="30" t="s">
        <v>9081</v>
      </c>
      <c r="G1578" s="7" t="s">
        <v>10254</v>
      </c>
      <c r="H1578" s="31" t="s">
        <v>8494</v>
      </c>
    </row>
    <row r="1579" spans="1:8" ht="15.75" x14ac:dyDescent="0.25">
      <c r="A1579" s="1" t="s">
        <v>793</v>
      </c>
      <c r="B1579" s="1" t="s">
        <v>3960</v>
      </c>
      <c r="F1579" s="30" t="s">
        <v>9081</v>
      </c>
      <c r="G1579" s="7" t="s">
        <v>10255</v>
      </c>
      <c r="H1579" s="31" t="s">
        <v>8495</v>
      </c>
    </row>
    <row r="1580" spans="1:8" ht="15.75" x14ac:dyDescent="0.25">
      <c r="A1580" s="1" t="s">
        <v>792</v>
      </c>
      <c r="B1580" s="1" t="s">
        <v>3961</v>
      </c>
      <c r="F1580" s="30" t="s">
        <v>9080</v>
      </c>
      <c r="G1580" s="7" t="s">
        <v>10256</v>
      </c>
      <c r="H1580" s="31" t="s">
        <v>7691</v>
      </c>
    </row>
    <row r="1581" spans="1:8" ht="15.75" x14ac:dyDescent="0.25">
      <c r="A1581" s="1" t="s">
        <v>791</v>
      </c>
      <c r="B1581" s="1" t="s">
        <v>3962</v>
      </c>
      <c r="F1581" s="30" t="s">
        <v>9081</v>
      </c>
      <c r="G1581" s="7" t="s">
        <v>9211</v>
      </c>
      <c r="H1581" s="31" t="s">
        <v>8496</v>
      </c>
    </row>
    <row r="1582" spans="1:8" ht="15.75" x14ac:dyDescent="0.25">
      <c r="A1582" s="1" t="s">
        <v>790</v>
      </c>
      <c r="B1582" s="1" t="s">
        <v>3963</v>
      </c>
      <c r="F1582" s="30" t="s">
        <v>9081</v>
      </c>
      <c r="G1582" s="7" t="s">
        <v>10257</v>
      </c>
      <c r="H1582" s="31" t="s">
        <v>8497</v>
      </c>
    </row>
    <row r="1583" spans="1:8" ht="15.75" x14ac:dyDescent="0.25">
      <c r="A1583" s="1" t="s">
        <v>789</v>
      </c>
      <c r="B1583" s="1" t="s">
        <v>3964</v>
      </c>
      <c r="F1583" s="30" t="s">
        <v>9081</v>
      </c>
      <c r="G1583" s="7" t="s">
        <v>10258</v>
      </c>
      <c r="H1583" s="31" t="s">
        <v>7400</v>
      </c>
    </row>
    <row r="1584" spans="1:8" ht="15.75" x14ac:dyDescent="0.25">
      <c r="A1584" s="1" t="s">
        <v>788</v>
      </c>
      <c r="B1584" s="1" t="s">
        <v>3965</v>
      </c>
      <c r="F1584" s="30" t="s">
        <v>9473</v>
      </c>
      <c r="G1584" s="7" t="s">
        <v>10259</v>
      </c>
      <c r="H1584" s="31" t="s">
        <v>8498</v>
      </c>
    </row>
    <row r="1585" spans="1:8" ht="15.75" x14ac:dyDescent="0.25">
      <c r="A1585" s="1" t="s">
        <v>787</v>
      </c>
      <c r="B1585" s="1" t="s">
        <v>3966</v>
      </c>
      <c r="F1585" s="30" t="s">
        <v>9080</v>
      </c>
      <c r="G1585" s="7" t="s">
        <v>10260</v>
      </c>
      <c r="H1585" s="31" t="s">
        <v>8499</v>
      </c>
    </row>
    <row r="1586" spans="1:8" ht="15.75" x14ac:dyDescent="0.25">
      <c r="A1586" s="1" t="s">
        <v>786</v>
      </c>
      <c r="B1586" s="1" t="s">
        <v>3967</v>
      </c>
      <c r="F1586" s="30" t="s">
        <v>9473</v>
      </c>
      <c r="G1586" s="7" t="s">
        <v>10261</v>
      </c>
      <c r="H1586" s="31" t="s">
        <v>8500</v>
      </c>
    </row>
    <row r="1587" spans="1:8" ht="15.75" x14ac:dyDescent="0.25">
      <c r="A1587" s="1" t="s">
        <v>785</v>
      </c>
      <c r="B1587" s="1" t="s">
        <v>3968</v>
      </c>
      <c r="F1587" s="30" t="s">
        <v>9080</v>
      </c>
      <c r="G1587" s="7" t="s">
        <v>10262</v>
      </c>
      <c r="H1587" s="31" t="s">
        <v>8501</v>
      </c>
    </row>
    <row r="1588" spans="1:8" ht="15.75" x14ac:dyDescent="0.25">
      <c r="A1588" s="1" t="s">
        <v>784</v>
      </c>
      <c r="B1588" s="1" t="s">
        <v>3969</v>
      </c>
      <c r="F1588" s="30" t="s">
        <v>9081</v>
      </c>
      <c r="G1588" s="7" t="s">
        <v>10263</v>
      </c>
      <c r="H1588" s="31" t="s">
        <v>8502</v>
      </c>
    </row>
    <row r="1589" spans="1:8" ht="15.75" x14ac:dyDescent="0.25">
      <c r="A1589" s="1" t="s">
        <v>783</v>
      </c>
      <c r="B1589" s="1" t="s">
        <v>3970</v>
      </c>
      <c r="F1589" s="30" t="s">
        <v>9081</v>
      </c>
      <c r="G1589" s="7" t="s">
        <v>10264</v>
      </c>
      <c r="H1589" s="31" t="s">
        <v>8503</v>
      </c>
    </row>
    <row r="1590" spans="1:8" ht="15.75" x14ac:dyDescent="0.25">
      <c r="A1590" s="1" t="s">
        <v>782</v>
      </c>
      <c r="B1590" s="1" t="s">
        <v>3971</v>
      </c>
      <c r="F1590" s="30" t="s">
        <v>9080</v>
      </c>
      <c r="G1590" s="7" t="s">
        <v>10265</v>
      </c>
      <c r="H1590" s="31" t="s">
        <v>8504</v>
      </c>
    </row>
    <row r="1591" spans="1:8" ht="15.75" x14ac:dyDescent="0.25">
      <c r="A1591" s="1" t="s">
        <v>781</v>
      </c>
      <c r="B1591" s="1" t="s">
        <v>3972</v>
      </c>
      <c r="F1591" s="30" t="s">
        <v>9081</v>
      </c>
      <c r="G1591" s="7" t="s">
        <v>9418</v>
      </c>
      <c r="H1591" s="31" t="s">
        <v>7365</v>
      </c>
    </row>
    <row r="1592" spans="1:8" ht="15.75" x14ac:dyDescent="0.25">
      <c r="A1592" s="1" t="s">
        <v>780</v>
      </c>
      <c r="B1592" s="1" t="s">
        <v>3973</v>
      </c>
      <c r="F1592" s="30" t="s">
        <v>9081</v>
      </c>
      <c r="G1592" s="7" t="s">
        <v>9495</v>
      </c>
      <c r="H1592" s="31" t="s">
        <v>8505</v>
      </c>
    </row>
    <row r="1593" spans="1:8" ht="15.75" x14ac:dyDescent="0.25">
      <c r="A1593" s="1" t="s">
        <v>779</v>
      </c>
      <c r="B1593" s="1" t="s">
        <v>3974</v>
      </c>
      <c r="F1593" s="30" t="s">
        <v>9081</v>
      </c>
      <c r="G1593" s="7" t="s">
        <v>9264</v>
      </c>
      <c r="H1593" s="31" t="s">
        <v>8506</v>
      </c>
    </row>
    <row r="1594" spans="1:8" ht="15.75" x14ac:dyDescent="0.25">
      <c r="A1594" s="1" t="s">
        <v>778</v>
      </c>
      <c r="B1594" s="1" t="s">
        <v>3975</v>
      </c>
      <c r="F1594" s="30" t="s">
        <v>9473</v>
      </c>
      <c r="G1594" s="7" t="s">
        <v>9525</v>
      </c>
      <c r="H1594" s="31" t="s">
        <v>8507</v>
      </c>
    </row>
    <row r="1595" spans="1:8" ht="15.75" x14ac:dyDescent="0.25">
      <c r="A1595" s="1" t="s">
        <v>777</v>
      </c>
      <c r="B1595" s="1" t="s">
        <v>3976</v>
      </c>
      <c r="F1595" s="30" t="s">
        <v>9081</v>
      </c>
      <c r="G1595" s="7" t="s">
        <v>10266</v>
      </c>
      <c r="H1595" s="31" t="s">
        <v>8508</v>
      </c>
    </row>
    <row r="1596" spans="1:8" ht="15.75" x14ac:dyDescent="0.25">
      <c r="A1596" s="1" t="s">
        <v>776</v>
      </c>
      <c r="B1596" s="1" t="s">
        <v>3977</v>
      </c>
      <c r="F1596" s="30" t="s">
        <v>9080</v>
      </c>
      <c r="G1596" s="7" t="s">
        <v>9242</v>
      </c>
      <c r="H1596" s="31" t="s">
        <v>8509</v>
      </c>
    </row>
    <row r="1597" spans="1:8" ht="15.75" x14ac:dyDescent="0.25">
      <c r="A1597" s="1" t="s">
        <v>775</v>
      </c>
      <c r="B1597" s="1" t="s">
        <v>3978</v>
      </c>
      <c r="F1597" s="30" t="s">
        <v>9473</v>
      </c>
      <c r="G1597" s="7" t="s">
        <v>10267</v>
      </c>
      <c r="H1597" s="31" t="s">
        <v>8510</v>
      </c>
    </row>
    <row r="1598" spans="1:8" ht="15.75" x14ac:dyDescent="0.25">
      <c r="A1598" s="1" t="s">
        <v>774</v>
      </c>
      <c r="B1598" s="1" t="s">
        <v>3979</v>
      </c>
      <c r="F1598" s="30" t="s">
        <v>9081</v>
      </c>
      <c r="G1598" s="7" t="s">
        <v>10268</v>
      </c>
      <c r="H1598" s="31" t="s">
        <v>8511</v>
      </c>
    </row>
    <row r="1599" spans="1:8" ht="15.75" x14ac:dyDescent="0.25">
      <c r="A1599" s="1" t="s">
        <v>773</v>
      </c>
      <c r="B1599" s="1" t="s">
        <v>3980</v>
      </c>
      <c r="F1599" s="30" t="s">
        <v>9081</v>
      </c>
      <c r="G1599" s="7" t="s">
        <v>10269</v>
      </c>
      <c r="H1599" s="31" t="s">
        <v>8512</v>
      </c>
    </row>
    <row r="1600" spans="1:8" ht="15.75" x14ac:dyDescent="0.25">
      <c r="A1600" s="1" t="s">
        <v>772</v>
      </c>
      <c r="B1600" s="1" t="s">
        <v>3981</v>
      </c>
      <c r="F1600" s="30" t="s">
        <v>9081</v>
      </c>
      <c r="G1600" s="7" t="s">
        <v>10270</v>
      </c>
      <c r="H1600" s="31" t="s">
        <v>7936</v>
      </c>
    </row>
    <row r="1601" spans="1:8" ht="15.75" x14ac:dyDescent="0.25">
      <c r="A1601" s="1" t="s">
        <v>771</v>
      </c>
      <c r="B1601" s="1" t="s">
        <v>3982</v>
      </c>
      <c r="F1601" s="30" t="s">
        <v>9081</v>
      </c>
      <c r="G1601" s="7" t="s">
        <v>9401</v>
      </c>
      <c r="H1601" s="31" t="s">
        <v>8513</v>
      </c>
    </row>
    <row r="1602" spans="1:8" ht="15.75" x14ac:dyDescent="0.25">
      <c r="A1602" s="1" t="s">
        <v>770</v>
      </c>
      <c r="B1602" s="1" t="s">
        <v>3983</v>
      </c>
      <c r="F1602" s="30" t="s">
        <v>9080</v>
      </c>
      <c r="G1602" s="7" t="s">
        <v>10271</v>
      </c>
      <c r="H1602" s="31" t="s">
        <v>8514</v>
      </c>
    </row>
    <row r="1603" spans="1:8" ht="15.75" x14ac:dyDescent="0.25">
      <c r="A1603" s="1" t="s">
        <v>769</v>
      </c>
      <c r="B1603" s="1" t="s">
        <v>3984</v>
      </c>
      <c r="F1603" s="30" t="s">
        <v>9081</v>
      </c>
      <c r="G1603" s="7" t="s">
        <v>9763</v>
      </c>
      <c r="H1603" s="31" t="s">
        <v>8515</v>
      </c>
    </row>
    <row r="1604" spans="1:8" ht="15.75" x14ac:dyDescent="0.25">
      <c r="A1604" s="1" t="s">
        <v>768</v>
      </c>
      <c r="B1604" s="1" t="s">
        <v>3985</v>
      </c>
      <c r="F1604" s="30" t="s">
        <v>9081</v>
      </c>
      <c r="G1604" s="7" t="s">
        <v>9192</v>
      </c>
      <c r="H1604" s="31" t="s">
        <v>8516</v>
      </c>
    </row>
    <row r="1605" spans="1:8" ht="15.75" x14ac:dyDescent="0.25">
      <c r="A1605" s="1" t="s">
        <v>767</v>
      </c>
      <c r="B1605" s="1" t="s">
        <v>3986</v>
      </c>
      <c r="F1605" s="30" t="s">
        <v>9081</v>
      </c>
      <c r="G1605" s="7" t="s">
        <v>10272</v>
      </c>
      <c r="H1605" s="31" t="s">
        <v>7823</v>
      </c>
    </row>
    <row r="1606" spans="1:8" ht="15.75" x14ac:dyDescent="0.25">
      <c r="A1606" s="1" t="s">
        <v>766</v>
      </c>
      <c r="B1606" s="1" t="s">
        <v>3987</v>
      </c>
      <c r="F1606" s="30" t="s">
        <v>9473</v>
      </c>
      <c r="G1606" s="7" t="s">
        <v>10273</v>
      </c>
      <c r="H1606" s="31" t="s">
        <v>8517</v>
      </c>
    </row>
    <row r="1607" spans="1:8" ht="15.75" x14ac:dyDescent="0.25">
      <c r="A1607" s="1" t="s">
        <v>765</v>
      </c>
      <c r="B1607" s="1" t="s">
        <v>3988</v>
      </c>
      <c r="F1607" s="30" t="s">
        <v>9081</v>
      </c>
      <c r="G1607" s="7" t="s">
        <v>9160</v>
      </c>
      <c r="H1607" s="31" t="s">
        <v>8518</v>
      </c>
    </row>
    <row r="1608" spans="1:8" ht="15.75" x14ac:dyDescent="0.25">
      <c r="A1608" s="1" t="s">
        <v>764</v>
      </c>
      <c r="B1608" s="1" t="s">
        <v>3989</v>
      </c>
      <c r="F1608" s="30" t="s">
        <v>9081</v>
      </c>
      <c r="G1608" s="7" t="s">
        <v>10274</v>
      </c>
      <c r="H1608" s="31" t="s">
        <v>7540</v>
      </c>
    </row>
    <row r="1609" spans="1:8" ht="15.75" x14ac:dyDescent="0.25">
      <c r="A1609" s="1" t="s">
        <v>763</v>
      </c>
      <c r="B1609" s="1" t="s">
        <v>3990</v>
      </c>
      <c r="F1609" s="30" t="s">
        <v>9080</v>
      </c>
      <c r="G1609" s="7" t="s">
        <v>10275</v>
      </c>
      <c r="H1609" s="31" t="s">
        <v>8519</v>
      </c>
    </row>
    <row r="1610" spans="1:8" ht="15.75" x14ac:dyDescent="0.25">
      <c r="A1610" s="1" t="s">
        <v>762</v>
      </c>
      <c r="B1610" s="1" t="s">
        <v>3991</v>
      </c>
      <c r="F1610" s="30" t="s">
        <v>9080</v>
      </c>
      <c r="G1610" s="7" t="s">
        <v>9501</v>
      </c>
      <c r="H1610" s="31" t="s">
        <v>8520</v>
      </c>
    </row>
    <row r="1611" spans="1:8" ht="15.75" x14ac:dyDescent="0.25">
      <c r="A1611" s="1" t="s">
        <v>761</v>
      </c>
      <c r="B1611" s="1" t="s">
        <v>3992</v>
      </c>
      <c r="F1611" s="30" t="s">
        <v>9080</v>
      </c>
      <c r="G1611" s="7" t="s">
        <v>10276</v>
      </c>
      <c r="H1611" s="31" t="s">
        <v>8521</v>
      </c>
    </row>
    <row r="1612" spans="1:8" ht="15.75" x14ac:dyDescent="0.25">
      <c r="A1612" s="1" t="s">
        <v>760</v>
      </c>
      <c r="B1612" s="1" t="s">
        <v>3993</v>
      </c>
      <c r="F1612" s="30" t="s">
        <v>9080</v>
      </c>
      <c r="G1612" s="7" t="s">
        <v>10277</v>
      </c>
      <c r="H1612" s="31" t="s">
        <v>8522</v>
      </c>
    </row>
    <row r="1613" spans="1:8" ht="15.75" x14ac:dyDescent="0.25">
      <c r="A1613" s="1" t="s">
        <v>759</v>
      </c>
      <c r="B1613" s="1" t="s">
        <v>3994</v>
      </c>
      <c r="F1613" s="30" t="s">
        <v>9080</v>
      </c>
      <c r="G1613" s="7" t="s">
        <v>9406</v>
      </c>
      <c r="H1613" s="31" t="s">
        <v>8523</v>
      </c>
    </row>
    <row r="1614" spans="1:8" ht="15.75" x14ac:dyDescent="0.25">
      <c r="A1614" s="1" t="s">
        <v>758</v>
      </c>
      <c r="B1614" s="1" t="s">
        <v>3995</v>
      </c>
      <c r="F1614" s="30" t="s">
        <v>9081</v>
      </c>
      <c r="G1614" s="7" t="s">
        <v>10278</v>
      </c>
      <c r="H1614" s="31" t="s">
        <v>8524</v>
      </c>
    </row>
    <row r="1615" spans="1:8" ht="15.75" x14ac:dyDescent="0.25">
      <c r="A1615" s="1" t="s">
        <v>757</v>
      </c>
      <c r="B1615" s="1" t="s">
        <v>3996</v>
      </c>
      <c r="F1615" s="30" t="s">
        <v>9080</v>
      </c>
      <c r="G1615" s="7" t="s">
        <v>10279</v>
      </c>
      <c r="H1615" s="31" t="s">
        <v>8525</v>
      </c>
    </row>
    <row r="1616" spans="1:8" ht="15.75" x14ac:dyDescent="0.25">
      <c r="A1616" s="1" t="s">
        <v>756</v>
      </c>
      <c r="B1616" s="1" t="s">
        <v>3997</v>
      </c>
      <c r="F1616" s="30" t="s">
        <v>9081</v>
      </c>
      <c r="G1616" s="7" t="s">
        <v>9271</v>
      </c>
      <c r="H1616" s="31" t="s">
        <v>8526</v>
      </c>
    </row>
    <row r="1617" spans="1:8" ht="15.75" x14ac:dyDescent="0.25">
      <c r="A1617" s="1" t="s">
        <v>755</v>
      </c>
      <c r="B1617" s="1" t="s">
        <v>3998</v>
      </c>
      <c r="F1617" s="30" t="s">
        <v>9080</v>
      </c>
      <c r="G1617" s="7" t="s">
        <v>10280</v>
      </c>
      <c r="H1617" s="31" t="s">
        <v>8527</v>
      </c>
    </row>
    <row r="1618" spans="1:8" ht="15.75" x14ac:dyDescent="0.25">
      <c r="A1618" s="1" t="s">
        <v>754</v>
      </c>
      <c r="B1618" s="1" t="s">
        <v>3999</v>
      </c>
      <c r="F1618" s="30" t="s">
        <v>9081</v>
      </c>
      <c r="G1618" s="7" t="s">
        <v>10281</v>
      </c>
      <c r="H1618" s="31" t="s">
        <v>8528</v>
      </c>
    </row>
    <row r="1619" spans="1:8" ht="15.75" x14ac:dyDescent="0.25">
      <c r="A1619" s="1" t="s">
        <v>753</v>
      </c>
      <c r="B1619" s="1" t="s">
        <v>4000</v>
      </c>
      <c r="F1619" s="30" t="s">
        <v>9080</v>
      </c>
      <c r="G1619" s="7" t="s">
        <v>10282</v>
      </c>
      <c r="H1619" s="31" t="s">
        <v>8529</v>
      </c>
    </row>
    <row r="1620" spans="1:8" ht="15.75" x14ac:dyDescent="0.25">
      <c r="A1620" s="1" t="s">
        <v>752</v>
      </c>
      <c r="B1620" s="1" t="s">
        <v>4001</v>
      </c>
      <c r="F1620" s="30" t="s">
        <v>9081</v>
      </c>
      <c r="G1620" s="7" t="s">
        <v>10283</v>
      </c>
      <c r="H1620" s="31" t="s">
        <v>7125</v>
      </c>
    </row>
    <row r="1621" spans="1:8" ht="15.75" x14ac:dyDescent="0.25">
      <c r="A1621" s="1" t="s">
        <v>751</v>
      </c>
      <c r="B1621" s="1" t="s">
        <v>4002</v>
      </c>
      <c r="F1621" s="30" t="s">
        <v>9080</v>
      </c>
      <c r="G1621" s="7" t="s">
        <v>10284</v>
      </c>
      <c r="H1621" s="31" t="s">
        <v>8530</v>
      </c>
    </row>
    <row r="1622" spans="1:8" ht="15.75" x14ac:dyDescent="0.25">
      <c r="A1622" s="1" t="s">
        <v>750</v>
      </c>
      <c r="B1622" s="1" t="s">
        <v>4003</v>
      </c>
      <c r="F1622" s="30" t="s">
        <v>9080</v>
      </c>
      <c r="G1622" s="7" t="s">
        <v>10285</v>
      </c>
      <c r="H1622" s="31" t="s">
        <v>8531</v>
      </c>
    </row>
    <row r="1623" spans="1:8" ht="15.75" x14ac:dyDescent="0.25">
      <c r="A1623" s="1" t="s">
        <v>749</v>
      </c>
      <c r="B1623" s="1" t="s">
        <v>4004</v>
      </c>
      <c r="F1623" s="30" t="s">
        <v>9081</v>
      </c>
      <c r="G1623" s="7" t="s">
        <v>9236</v>
      </c>
      <c r="H1623" s="31" t="s">
        <v>8532</v>
      </c>
    </row>
    <row r="1624" spans="1:8" ht="15.75" x14ac:dyDescent="0.25">
      <c r="A1624" s="1" t="s">
        <v>748</v>
      </c>
      <c r="B1624" s="1" t="s">
        <v>4005</v>
      </c>
      <c r="F1624" s="30" t="s">
        <v>9081</v>
      </c>
      <c r="G1624" s="7" t="s">
        <v>9565</v>
      </c>
      <c r="H1624" s="31" t="s">
        <v>8533</v>
      </c>
    </row>
    <row r="1625" spans="1:8" ht="15.75" x14ac:dyDescent="0.25">
      <c r="A1625" s="1" t="s">
        <v>747</v>
      </c>
      <c r="B1625" s="1" t="s">
        <v>4006</v>
      </c>
      <c r="F1625" s="30" t="s">
        <v>9080</v>
      </c>
      <c r="G1625" s="7" t="s">
        <v>9427</v>
      </c>
      <c r="H1625" s="31" t="s">
        <v>8534</v>
      </c>
    </row>
    <row r="1626" spans="1:8" ht="15.75" x14ac:dyDescent="0.25">
      <c r="A1626" s="1" t="s">
        <v>746</v>
      </c>
      <c r="B1626" s="1" t="s">
        <v>4007</v>
      </c>
      <c r="F1626" s="30" t="s">
        <v>9080</v>
      </c>
      <c r="G1626" s="7" t="s">
        <v>9156</v>
      </c>
      <c r="H1626" s="31" t="s">
        <v>8535</v>
      </c>
    </row>
    <row r="1627" spans="1:8" ht="15.75" x14ac:dyDescent="0.25">
      <c r="A1627" s="1" t="s">
        <v>745</v>
      </c>
      <c r="B1627" s="1" t="s">
        <v>4008</v>
      </c>
      <c r="F1627" s="30" t="s">
        <v>9473</v>
      </c>
      <c r="G1627" s="7" t="s">
        <v>10286</v>
      </c>
      <c r="H1627" s="31" t="s">
        <v>8029</v>
      </c>
    </row>
    <row r="1628" spans="1:8" ht="15.75" x14ac:dyDescent="0.25">
      <c r="A1628" s="1" t="s">
        <v>744</v>
      </c>
      <c r="B1628" s="1" t="s">
        <v>4009</v>
      </c>
      <c r="F1628" s="30" t="s">
        <v>9080</v>
      </c>
      <c r="G1628" s="7" t="s">
        <v>10287</v>
      </c>
      <c r="H1628" s="31" t="s">
        <v>8536</v>
      </c>
    </row>
    <row r="1629" spans="1:8" ht="15.75" x14ac:dyDescent="0.25">
      <c r="A1629" s="1" t="s">
        <v>743</v>
      </c>
      <c r="B1629" s="1" t="s">
        <v>4010</v>
      </c>
      <c r="F1629" s="30" t="s">
        <v>9081</v>
      </c>
      <c r="G1629" s="7" t="s">
        <v>9152</v>
      </c>
      <c r="H1629" s="31" t="s">
        <v>8537</v>
      </c>
    </row>
    <row r="1630" spans="1:8" ht="15.75" x14ac:dyDescent="0.25">
      <c r="A1630" s="1" t="s">
        <v>742</v>
      </c>
      <c r="B1630" s="1" t="s">
        <v>4011</v>
      </c>
      <c r="F1630" s="30" t="s">
        <v>9081</v>
      </c>
      <c r="G1630" s="7" t="s">
        <v>10288</v>
      </c>
      <c r="H1630" s="31" t="s">
        <v>8538</v>
      </c>
    </row>
    <row r="1631" spans="1:8" ht="15.75" x14ac:dyDescent="0.25">
      <c r="A1631" s="1" t="s">
        <v>741</v>
      </c>
      <c r="B1631" s="1" t="s">
        <v>4012</v>
      </c>
      <c r="F1631" s="30" t="s">
        <v>9080</v>
      </c>
      <c r="G1631" s="7" t="s">
        <v>10289</v>
      </c>
      <c r="H1631" s="31" t="s">
        <v>8539</v>
      </c>
    </row>
    <row r="1632" spans="1:8" ht="15.75" x14ac:dyDescent="0.25">
      <c r="A1632" s="1" t="s">
        <v>740</v>
      </c>
      <c r="B1632" s="1" t="s">
        <v>4013</v>
      </c>
      <c r="F1632" s="30" t="s">
        <v>9081</v>
      </c>
      <c r="G1632" s="7" t="s">
        <v>9271</v>
      </c>
      <c r="H1632" s="31" t="s">
        <v>8024</v>
      </c>
    </row>
    <row r="1633" spans="1:8" ht="15.75" x14ac:dyDescent="0.25">
      <c r="A1633" s="1" t="s">
        <v>739</v>
      </c>
      <c r="B1633" s="1" t="s">
        <v>4014</v>
      </c>
      <c r="F1633" s="30" t="s">
        <v>9081</v>
      </c>
      <c r="G1633" s="7" t="s">
        <v>10290</v>
      </c>
      <c r="H1633" s="31" t="s">
        <v>8461</v>
      </c>
    </row>
    <row r="1634" spans="1:8" ht="15.75" x14ac:dyDescent="0.25">
      <c r="A1634" s="1" t="s">
        <v>738</v>
      </c>
      <c r="B1634" s="1" t="s">
        <v>4015</v>
      </c>
      <c r="F1634" s="30" t="s">
        <v>9080</v>
      </c>
      <c r="G1634" s="7" t="s">
        <v>9975</v>
      </c>
      <c r="H1634" s="31" t="s">
        <v>8540</v>
      </c>
    </row>
    <row r="1635" spans="1:8" ht="15.75" x14ac:dyDescent="0.25">
      <c r="A1635" s="1" t="s">
        <v>737</v>
      </c>
      <c r="B1635" s="1" t="s">
        <v>4016</v>
      </c>
      <c r="F1635" s="30" t="s">
        <v>9081</v>
      </c>
      <c r="G1635" s="7" t="s">
        <v>10291</v>
      </c>
      <c r="H1635" s="31" t="s">
        <v>8541</v>
      </c>
    </row>
    <row r="1636" spans="1:8" ht="15.75" x14ac:dyDescent="0.25">
      <c r="A1636" s="1" t="s">
        <v>736</v>
      </c>
      <c r="B1636" s="1" t="s">
        <v>4017</v>
      </c>
      <c r="F1636" s="30" t="s">
        <v>9080</v>
      </c>
      <c r="G1636" s="7" t="s">
        <v>10292</v>
      </c>
      <c r="H1636" s="31" t="s">
        <v>8542</v>
      </c>
    </row>
    <row r="1637" spans="1:8" ht="15.75" x14ac:dyDescent="0.25">
      <c r="A1637" s="1" t="s">
        <v>735</v>
      </c>
      <c r="B1637" s="1" t="s">
        <v>4018</v>
      </c>
      <c r="F1637" s="30" t="s">
        <v>9080</v>
      </c>
      <c r="G1637" s="7" t="s">
        <v>9475</v>
      </c>
      <c r="H1637" s="31" t="s">
        <v>8543</v>
      </c>
    </row>
    <row r="1638" spans="1:8" ht="15.75" x14ac:dyDescent="0.25">
      <c r="A1638" s="1" t="s">
        <v>734</v>
      </c>
      <c r="B1638" s="1" t="s">
        <v>4019</v>
      </c>
      <c r="F1638" s="30" t="s">
        <v>9080</v>
      </c>
      <c r="G1638" s="7" t="s">
        <v>10293</v>
      </c>
      <c r="H1638" s="31" t="s">
        <v>8544</v>
      </c>
    </row>
    <row r="1639" spans="1:8" ht="15.75" x14ac:dyDescent="0.25">
      <c r="A1639" s="1" t="s">
        <v>733</v>
      </c>
      <c r="B1639" s="1" t="s">
        <v>4020</v>
      </c>
      <c r="F1639" s="30" t="s">
        <v>9080</v>
      </c>
      <c r="G1639" s="7" t="s">
        <v>10294</v>
      </c>
      <c r="H1639" s="31" t="s">
        <v>8303</v>
      </c>
    </row>
    <row r="1640" spans="1:8" ht="15.75" x14ac:dyDescent="0.25">
      <c r="A1640" s="1" t="s">
        <v>732</v>
      </c>
      <c r="B1640" s="1" t="s">
        <v>4021</v>
      </c>
      <c r="F1640" s="30" t="s">
        <v>9081</v>
      </c>
      <c r="G1640" s="7" t="s">
        <v>10295</v>
      </c>
      <c r="H1640" s="31" t="s">
        <v>7312</v>
      </c>
    </row>
    <row r="1641" spans="1:8" ht="15.75" x14ac:dyDescent="0.25">
      <c r="A1641" s="1" t="s">
        <v>731</v>
      </c>
      <c r="B1641" s="1" t="s">
        <v>4022</v>
      </c>
      <c r="F1641" s="30" t="s">
        <v>9080</v>
      </c>
      <c r="G1641" s="7" t="s">
        <v>10296</v>
      </c>
      <c r="H1641" s="31" t="s">
        <v>8545</v>
      </c>
    </row>
    <row r="1642" spans="1:8" ht="15.75" x14ac:dyDescent="0.25">
      <c r="A1642" s="1" t="s">
        <v>730</v>
      </c>
      <c r="B1642" s="1" t="s">
        <v>4023</v>
      </c>
      <c r="F1642" s="30" t="s">
        <v>9080</v>
      </c>
      <c r="G1642" s="7" t="s">
        <v>10297</v>
      </c>
      <c r="H1642" s="31" t="s">
        <v>8546</v>
      </c>
    </row>
    <row r="1643" spans="1:8" ht="15.75" x14ac:dyDescent="0.25">
      <c r="A1643" s="1" t="s">
        <v>729</v>
      </c>
      <c r="B1643" s="1" t="s">
        <v>4024</v>
      </c>
      <c r="F1643" s="30" t="s">
        <v>9080</v>
      </c>
      <c r="G1643" s="7" t="s">
        <v>9454</v>
      </c>
      <c r="H1643" s="31" t="s">
        <v>7513</v>
      </c>
    </row>
    <row r="1644" spans="1:8" ht="15.75" x14ac:dyDescent="0.25">
      <c r="A1644" s="1" t="s">
        <v>728</v>
      </c>
      <c r="B1644" s="1" t="s">
        <v>4025</v>
      </c>
      <c r="F1644" s="30" t="s">
        <v>9080</v>
      </c>
      <c r="G1644" s="7" t="s">
        <v>9494</v>
      </c>
      <c r="H1644" s="31" t="s">
        <v>8547</v>
      </c>
    </row>
    <row r="1645" spans="1:8" ht="15.75" x14ac:dyDescent="0.25">
      <c r="A1645" s="1" t="s">
        <v>727</v>
      </c>
      <c r="B1645" s="1" t="s">
        <v>4026</v>
      </c>
      <c r="F1645" s="30" t="s">
        <v>9081</v>
      </c>
      <c r="G1645" s="7" t="s">
        <v>9226</v>
      </c>
      <c r="H1645" s="31" t="s">
        <v>7599</v>
      </c>
    </row>
    <row r="1646" spans="1:8" ht="15.75" x14ac:dyDescent="0.25">
      <c r="A1646" s="1" t="s">
        <v>726</v>
      </c>
      <c r="B1646" s="1" t="s">
        <v>4027</v>
      </c>
      <c r="F1646" s="30" t="s">
        <v>9081</v>
      </c>
      <c r="G1646" s="7" t="s">
        <v>10298</v>
      </c>
      <c r="H1646" s="31" t="s">
        <v>7814</v>
      </c>
    </row>
    <row r="1647" spans="1:8" ht="15.75" x14ac:dyDescent="0.25">
      <c r="A1647" s="1" t="s">
        <v>725</v>
      </c>
      <c r="B1647" s="1" t="s">
        <v>4028</v>
      </c>
      <c r="F1647" s="30" t="s">
        <v>9473</v>
      </c>
      <c r="G1647" s="7" t="s">
        <v>10299</v>
      </c>
      <c r="H1647" s="31" t="s">
        <v>8548</v>
      </c>
    </row>
    <row r="1648" spans="1:8" ht="15.75" x14ac:dyDescent="0.25">
      <c r="A1648" s="1" t="s">
        <v>724</v>
      </c>
      <c r="B1648" s="1" t="s">
        <v>4029</v>
      </c>
      <c r="F1648" s="30" t="s">
        <v>9081</v>
      </c>
      <c r="G1648" s="7" t="s">
        <v>9229</v>
      </c>
      <c r="H1648" s="31" t="s">
        <v>8549</v>
      </c>
    </row>
    <row r="1649" spans="1:8" ht="15.75" x14ac:dyDescent="0.25">
      <c r="A1649" s="1" t="s">
        <v>723</v>
      </c>
      <c r="B1649" s="1" t="s">
        <v>4030</v>
      </c>
      <c r="F1649" s="30" t="s">
        <v>9081</v>
      </c>
      <c r="G1649" s="7" t="s">
        <v>9285</v>
      </c>
      <c r="H1649" s="31" t="s">
        <v>8550</v>
      </c>
    </row>
    <row r="1650" spans="1:8" ht="15.75" x14ac:dyDescent="0.25">
      <c r="A1650" s="1" t="s">
        <v>722</v>
      </c>
      <c r="B1650" s="1" t="s">
        <v>4031</v>
      </c>
      <c r="F1650" s="30" t="s">
        <v>9080</v>
      </c>
      <c r="G1650" s="7" t="s">
        <v>10280</v>
      </c>
      <c r="H1650" s="31" t="s">
        <v>7312</v>
      </c>
    </row>
    <row r="1651" spans="1:8" ht="15.75" x14ac:dyDescent="0.25">
      <c r="A1651" s="1" t="s">
        <v>721</v>
      </c>
      <c r="B1651" s="1" t="s">
        <v>4032</v>
      </c>
      <c r="F1651" s="30" t="s">
        <v>9473</v>
      </c>
      <c r="G1651" s="7" t="s">
        <v>9480</v>
      </c>
      <c r="H1651" s="31" t="s">
        <v>8551</v>
      </c>
    </row>
    <row r="1652" spans="1:8" ht="15.75" x14ac:dyDescent="0.25">
      <c r="A1652" s="1" t="s">
        <v>720</v>
      </c>
      <c r="B1652" s="1" t="s">
        <v>4033</v>
      </c>
      <c r="F1652" s="30" t="s">
        <v>9081</v>
      </c>
      <c r="G1652" s="7" t="s">
        <v>10300</v>
      </c>
      <c r="H1652" s="31" t="s">
        <v>8552</v>
      </c>
    </row>
    <row r="1653" spans="1:8" ht="15.75" x14ac:dyDescent="0.25">
      <c r="A1653" s="1" t="s">
        <v>719</v>
      </c>
      <c r="B1653" s="1" t="s">
        <v>4034</v>
      </c>
      <c r="F1653" s="30" t="s">
        <v>9080</v>
      </c>
      <c r="G1653" s="7" t="s">
        <v>10301</v>
      </c>
      <c r="H1653" s="31" t="s">
        <v>8553</v>
      </c>
    </row>
    <row r="1654" spans="1:8" ht="15.75" x14ac:dyDescent="0.25">
      <c r="A1654" s="1" t="s">
        <v>718</v>
      </c>
      <c r="B1654" s="1" t="s">
        <v>4035</v>
      </c>
      <c r="F1654" s="30" t="s">
        <v>9080</v>
      </c>
      <c r="G1654" s="7" t="s">
        <v>9477</v>
      </c>
      <c r="H1654" s="31" t="s">
        <v>8554</v>
      </c>
    </row>
    <row r="1655" spans="1:8" ht="15.75" x14ac:dyDescent="0.25">
      <c r="A1655" s="1" t="s">
        <v>717</v>
      </c>
      <c r="B1655" s="1" t="s">
        <v>4036</v>
      </c>
      <c r="F1655" s="30" t="s">
        <v>9081</v>
      </c>
      <c r="G1655" s="7" t="s">
        <v>10302</v>
      </c>
      <c r="H1655" s="31" t="s">
        <v>8555</v>
      </c>
    </row>
    <row r="1656" spans="1:8" ht="15.75" x14ac:dyDescent="0.25">
      <c r="A1656" s="1" t="s">
        <v>716</v>
      </c>
      <c r="B1656" s="1" t="s">
        <v>4037</v>
      </c>
      <c r="F1656" s="30" t="s">
        <v>9081</v>
      </c>
      <c r="G1656" s="7" t="s">
        <v>10303</v>
      </c>
      <c r="H1656" s="31" t="s">
        <v>8556</v>
      </c>
    </row>
    <row r="1657" spans="1:8" ht="15.75" x14ac:dyDescent="0.25">
      <c r="A1657" s="1" t="s">
        <v>715</v>
      </c>
      <c r="B1657" s="1" t="s">
        <v>4038</v>
      </c>
      <c r="F1657" s="30" t="s">
        <v>9081</v>
      </c>
      <c r="G1657" s="7" t="s">
        <v>9206</v>
      </c>
      <c r="H1657" s="31" t="s">
        <v>8557</v>
      </c>
    </row>
    <row r="1658" spans="1:8" ht="15.75" x14ac:dyDescent="0.25">
      <c r="A1658" s="1" t="s">
        <v>714</v>
      </c>
      <c r="B1658" s="1" t="s">
        <v>4039</v>
      </c>
      <c r="F1658" s="30" t="s">
        <v>9080</v>
      </c>
      <c r="G1658" s="7" t="s">
        <v>10304</v>
      </c>
      <c r="H1658" s="31" t="s">
        <v>7745</v>
      </c>
    </row>
    <row r="1659" spans="1:8" ht="15.75" x14ac:dyDescent="0.25">
      <c r="A1659" s="1" t="s">
        <v>713</v>
      </c>
      <c r="B1659" s="1" t="s">
        <v>4040</v>
      </c>
      <c r="F1659" s="30" t="s">
        <v>9473</v>
      </c>
      <c r="G1659" s="7" t="s">
        <v>10305</v>
      </c>
      <c r="H1659" s="31" t="s">
        <v>8558</v>
      </c>
    </row>
    <row r="1660" spans="1:8" ht="15.75" x14ac:dyDescent="0.25">
      <c r="A1660" s="1" t="s">
        <v>712</v>
      </c>
      <c r="B1660" s="1" t="s">
        <v>4041</v>
      </c>
      <c r="F1660" s="30" t="s">
        <v>9080</v>
      </c>
      <c r="G1660" s="7" t="s">
        <v>7506</v>
      </c>
      <c r="H1660" s="31" t="s">
        <v>7929</v>
      </c>
    </row>
    <row r="1661" spans="1:8" ht="15.75" x14ac:dyDescent="0.25">
      <c r="A1661" s="1" t="s">
        <v>711</v>
      </c>
      <c r="B1661" s="1" t="s">
        <v>4042</v>
      </c>
      <c r="F1661" s="30" t="s">
        <v>9081</v>
      </c>
      <c r="G1661" s="7" t="s">
        <v>10306</v>
      </c>
      <c r="H1661" s="31" t="s">
        <v>8559</v>
      </c>
    </row>
    <row r="1662" spans="1:8" ht="15.75" x14ac:dyDescent="0.25">
      <c r="A1662" s="1" t="s">
        <v>710</v>
      </c>
      <c r="B1662" s="1" t="s">
        <v>4043</v>
      </c>
      <c r="F1662" s="30" t="s">
        <v>9473</v>
      </c>
      <c r="G1662" s="7" t="s">
        <v>10307</v>
      </c>
      <c r="H1662" s="31" t="s">
        <v>8560</v>
      </c>
    </row>
    <row r="1663" spans="1:8" ht="15.75" x14ac:dyDescent="0.25">
      <c r="A1663" s="1" t="s">
        <v>709</v>
      </c>
      <c r="B1663" s="1" t="s">
        <v>4044</v>
      </c>
      <c r="F1663" s="30" t="s">
        <v>9081</v>
      </c>
      <c r="G1663" s="7" t="s">
        <v>8603</v>
      </c>
      <c r="H1663" s="31" t="s">
        <v>8561</v>
      </c>
    </row>
    <row r="1664" spans="1:8" ht="15.75" x14ac:dyDescent="0.25">
      <c r="A1664" s="1" t="s">
        <v>708</v>
      </c>
      <c r="B1664" s="1" t="s">
        <v>4045</v>
      </c>
      <c r="F1664" s="30" t="s">
        <v>9080</v>
      </c>
      <c r="G1664" s="7" t="s">
        <v>10308</v>
      </c>
      <c r="H1664" s="31" t="s">
        <v>8562</v>
      </c>
    </row>
    <row r="1665" spans="1:8" ht="15.75" x14ac:dyDescent="0.25">
      <c r="A1665" s="1" t="s">
        <v>707</v>
      </c>
      <c r="B1665" s="1" t="s">
        <v>4046</v>
      </c>
      <c r="F1665" s="30" t="s">
        <v>9081</v>
      </c>
      <c r="G1665" s="7" t="s">
        <v>10309</v>
      </c>
      <c r="H1665" s="31" t="s">
        <v>8563</v>
      </c>
    </row>
    <row r="1666" spans="1:8" ht="15.75" x14ac:dyDescent="0.25">
      <c r="A1666" s="1" t="s">
        <v>706</v>
      </c>
      <c r="B1666" s="1" t="s">
        <v>4047</v>
      </c>
      <c r="F1666" s="30" t="s">
        <v>9081</v>
      </c>
      <c r="G1666" s="7" t="s">
        <v>10310</v>
      </c>
      <c r="H1666" s="31" t="s">
        <v>8564</v>
      </c>
    </row>
    <row r="1667" spans="1:8" ht="15.75" x14ac:dyDescent="0.25">
      <c r="A1667" s="1" t="s">
        <v>705</v>
      </c>
      <c r="B1667" s="1" t="s">
        <v>4048</v>
      </c>
      <c r="F1667" s="30" t="s">
        <v>9081</v>
      </c>
      <c r="G1667" s="7" t="s">
        <v>10311</v>
      </c>
      <c r="H1667" s="31" t="s">
        <v>7141</v>
      </c>
    </row>
    <row r="1668" spans="1:8" ht="15.75" x14ac:dyDescent="0.25">
      <c r="A1668" s="1" t="s">
        <v>704</v>
      </c>
      <c r="B1668" s="1" t="s">
        <v>4049</v>
      </c>
      <c r="F1668" s="30" t="s">
        <v>9081</v>
      </c>
      <c r="G1668" s="7" t="s">
        <v>9118</v>
      </c>
      <c r="H1668" s="31" t="s">
        <v>8565</v>
      </c>
    </row>
    <row r="1669" spans="1:8" ht="15.75" x14ac:dyDescent="0.25">
      <c r="A1669" s="1" t="s">
        <v>703</v>
      </c>
      <c r="B1669" s="1" t="s">
        <v>4050</v>
      </c>
      <c r="F1669" s="30" t="s">
        <v>9081</v>
      </c>
      <c r="G1669" s="7" t="s">
        <v>10312</v>
      </c>
      <c r="H1669" s="31" t="s">
        <v>8566</v>
      </c>
    </row>
    <row r="1670" spans="1:8" ht="15.75" x14ac:dyDescent="0.25">
      <c r="A1670" s="1" t="s">
        <v>702</v>
      </c>
      <c r="B1670" s="1" t="s">
        <v>4051</v>
      </c>
      <c r="F1670" s="30" t="s">
        <v>9081</v>
      </c>
      <c r="G1670" s="7" t="s">
        <v>9213</v>
      </c>
      <c r="H1670" s="31" t="s">
        <v>7475</v>
      </c>
    </row>
    <row r="1671" spans="1:8" ht="15.75" x14ac:dyDescent="0.25">
      <c r="A1671" s="1" t="s">
        <v>701</v>
      </c>
      <c r="B1671" s="1" t="s">
        <v>4052</v>
      </c>
      <c r="F1671" s="30" t="s">
        <v>9081</v>
      </c>
      <c r="G1671" s="7" t="s">
        <v>10313</v>
      </c>
      <c r="H1671" s="31" t="s">
        <v>8567</v>
      </c>
    </row>
    <row r="1672" spans="1:8" ht="15.75" x14ac:dyDescent="0.25">
      <c r="A1672" s="1" t="s">
        <v>700</v>
      </c>
      <c r="B1672" s="1" t="s">
        <v>4053</v>
      </c>
      <c r="F1672" s="30" t="s">
        <v>9080</v>
      </c>
      <c r="G1672" s="7" t="s">
        <v>10314</v>
      </c>
      <c r="H1672" s="31" t="s">
        <v>8174</v>
      </c>
    </row>
    <row r="1673" spans="1:8" ht="15.75" x14ac:dyDescent="0.25">
      <c r="A1673" s="1" t="s">
        <v>699</v>
      </c>
      <c r="B1673" s="1" t="s">
        <v>4054</v>
      </c>
      <c r="F1673" s="30" t="s">
        <v>9081</v>
      </c>
      <c r="G1673" s="7" t="s">
        <v>10231</v>
      </c>
      <c r="H1673" s="31" t="s">
        <v>8568</v>
      </c>
    </row>
    <row r="1674" spans="1:8" ht="15.75" x14ac:dyDescent="0.25">
      <c r="A1674" s="1" t="s">
        <v>698</v>
      </c>
      <c r="B1674" s="1" t="s">
        <v>4055</v>
      </c>
      <c r="F1674" s="30" t="s">
        <v>9080</v>
      </c>
      <c r="G1674" s="7" t="s">
        <v>10232</v>
      </c>
      <c r="H1674" s="31" t="s">
        <v>8569</v>
      </c>
    </row>
    <row r="1675" spans="1:8" ht="15.75" x14ac:dyDescent="0.25">
      <c r="A1675" s="1" t="s">
        <v>697</v>
      </c>
      <c r="B1675" s="1" t="s">
        <v>4056</v>
      </c>
      <c r="F1675" s="30" t="s">
        <v>9080</v>
      </c>
      <c r="G1675" s="7" t="s">
        <v>10142</v>
      </c>
      <c r="H1675" s="31" t="s">
        <v>8570</v>
      </c>
    </row>
    <row r="1676" spans="1:8" ht="15.75" x14ac:dyDescent="0.25">
      <c r="A1676" s="1" t="s">
        <v>696</v>
      </c>
      <c r="B1676" s="1" t="s">
        <v>4057</v>
      </c>
      <c r="F1676" s="30" t="s">
        <v>9081</v>
      </c>
      <c r="G1676" s="7" t="s">
        <v>10315</v>
      </c>
      <c r="H1676" s="31" t="s">
        <v>8571</v>
      </c>
    </row>
    <row r="1677" spans="1:8" ht="15.75" x14ac:dyDescent="0.25">
      <c r="A1677" s="1" t="s">
        <v>695</v>
      </c>
      <c r="B1677" s="1" t="s">
        <v>4058</v>
      </c>
      <c r="F1677" s="30" t="s">
        <v>9080</v>
      </c>
      <c r="G1677" s="7" t="s">
        <v>10316</v>
      </c>
      <c r="H1677" s="31" t="s">
        <v>8572</v>
      </c>
    </row>
    <row r="1678" spans="1:8" ht="15.75" x14ac:dyDescent="0.25">
      <c r="A1678" s="1" t="s">
        <v>694</v>
      </c>
      <c r="B1678" s="1" t="s">
        <v>4059</v>
      </c>
      <c r="F1678" s="30" t="s">
        <v>9080</v>
      </c>
      <c r="G1678" s="7" t="s">
        <v>10317</v>
      </c>
      <c r="H1678" s="31" t="s">
        <v>8573</v>
      </c>
    </row>
    <row r="1679" spans="1:8" ht="15.75" x14ac:dyDescent="0.25">
      <c r="A1679" s="1" t="s">
        <v>693</v>
      </c>
      <c r="B1679" s="1" t="s">
        <v>4060</v>
      </c>
      <c r="F1679" s="30" t="s">
        <v>9081</v>
      </c>
      <c r="G1679" s="7" t="s">
        <v>10318</v>
      </c>
      <c r="H1679" s="31" t="s">
        <v>8574</v>
      </c>
    </row>
    <row r="1680" spans="1:8" ht="15.75" x14ac:dyDescent="0.25">
      <c r="A1680" s="1" t="s">
        <v>692</v>
      </c>
      <c r="B1680" s="1" t="s">
        <v>4061</v>
      </c>
      <c r="F1680" s="30" t="s">
        <v>9080</v>
      </c>
      <c r="G1680" s="7" t="s">
        <v>10319</v>
      </c>
      <c r="H1680" s="31" t="s">
        <v>8147</v>
      </c>
    </row>
    <row r="1681" spans="1:8" ht="15.75" x14ac:dyDescent="0.25">
      <c r="A1681" s="1" t="s">
        <v>691</v>
      </c>
      <c r="B1681" s="1" t="s">
        <v>4062</v>
      </c>
      <c r="F1681" s="30" t="s">
        <v>9080</v>
      </c>
      <c r="G1681" s="7" t="s">
        <v>10320</v>
      </c>
      <c r="H1681" s="31" t="s">
        <v>8575</v>
      </c>
    </row>
    <row r="1682" spans="1:8" ht="15.75" x14ac:dyDescent="0.25">
      <c r="A1682" s="1" t="s">
        <v>690</v>
      </c>
      <c r="B1682" s="1" t="s">
        <v>4063</v>
      </c>
      <c r="F1682" s="30" t="s">
        <v>9081</v>
      </c>
      <c r="G1682" s="7" t="s">
        <v>10321</v>
      </c>
      <c r="H1682" s="31" t="s">
        <v>7613</v>
      </c>
    </row>
    <row r="1683" spans="1:8" ht="15.75" x14ac:dyDescent="0.25">
      <c r="A1683" s="1" t="s">
        <v>689</v>
      </c>
      <c r="B1683" s="1" t="s">
        <v>4064</v>
      </c>
      <c r="F1683" s="30" t="s">
        <v>9081</v>
      </c>
      <c r="G1683" s="7" t="s">
        <v>8767</v>
      </c>
      <c r="H1683" s="31" t="s">
        <v>8576</v>
      </c>
    </row>
    <row r="1684" spans="1:8" ht="15.75" x14ac:dyDescent="0.25">
      <c r="A1684" s="1" t="s">
        <v>688</v>
      </c>
      <c r="B1684" s="1" t="s">
        <v>4065</v>
      </c>
      <c r="F1684" s="30" t="s">
        <v>9080</v>
      </c>
      <c r="G1684" s="7" t="s">
        <v>10322</v>
      </c>
      <c r="H1684" s="31" t="s">
        <v>7412</v>
      </c>
    </row>
    <row r="1685" spans="1:8" ht="15.75" x14ac:dyDescent="0.25">
      <c r="A1685" s="1" t="s">
        <v>687</v>
      </c>
      <c r="B1685" s="1" t="s">
        <v>4066</v>
      </c>
      <c r="F1685" s="30" t="s">
        <v>9081</v>
      </c>
      <c r="G1685" s="7" t="s">
        <v>10323</v>
      </c>
      <c r="H1685" s="31" t="s">
        <v>8301</v>
      </c>
    </row>
    <row r="1686" spans="1:8" ht="15.75" x14ac:dyDescent="0.25">
      <c r="A1686" s="1" t="s">
        <v>686</v>
      </c>
      <c r="B1686" s="1" t="s">
        <v>4067</v>
      </c>
      <c r="F1686" s="30" t="s">
        <v>9081</v>
      </c>
      <c r="G1686" s="7" t="s">
        <v>9838</v>
      </c>
      <c r="H1686" s="31" t="s">
        <v>8577</v>
      </c>
    </row>
    <row r="1687" spans="1:8" ht="15.75" x14ac:dyDescent="0.25">
      <c r="A1687" s="1" t="s">
        <v>685</v>
      </c>
      <c r="B1687" s="1" t="s">
        <v>4068</v>
      </c>
      <c r="F1687" s="30" t="s">
        <v>9081</v>
      </c>
      <c r="G1687" s="7" t="s">
        <v>10324</v>
      </c>
      <c r="H1687" s="31" t="s">
        <v>7528</v>
      </c>
    </row>
    <row r="1688" spans="1:8" ht="15.75" x14ac:dyDescent="0.25">
      <c r="A1688" s="1" t="s">
        <v>684</v>
      </c>
      <c r="B1688" s="1" t="s">
        <v>4069</v>
      </c>
      <c r="F1688" s="30" t="s">
        <v>9080</v>
      </c>
      <c r="G1688" s="7" t="s">
        <v>10325</v>
      </c>
      <c r="H1688" s="31" t="s">
        <v>8578</v>
      </c>
    </row>
    <row r="1689" spans="1:8" ht="15.75" x14ac:dyDescent="0.25">
      <c r="A1689" s="1" t="s">
        <v>683</v>
      </c>
      <c r="B1689" s="1" t="s">
        <v>4070</v>
      </c>
      <c r="F1689" s="30" t="s">
        <v>9473</v>
      </c>
      <c r="G1689" s="7" t="s">
        <v>10326</v>
      </c>
      <c r="H1689" s="31" t="s">
        <v>8579</v>
      </c>
    </row>
    <row r="1690" spans="1:8" ht="15.75" x14ac:dyDescent="0.25">
      <c r="A1690" s="1" t="s">
        <v>682</v>
      </c>
      <c r="B1690" s="1" t="s">
        <v>4071</v>
      </c>
      <c r="F1690" s="30" t="s">
        <v>9081</v>
      </c>
      <c r="G1690" s="7" t="s">
        <v>9989</v>
      </c>
      <c r="H1690" s="31" t="s">
        <v>8580</v>
      </c>
    </row>
    <row r="1691" spans="1:8" ht="15.75" x14ac:dyDescent="0.25">
      <c r="A1691" s="1" t="s">
        <v>681</v>
      </c>
      <c r="B1691" s="1" t="s">
        <v>4072</v>
      </c>
      <c r="F1691" s="30" t="s">
        <v>9080</v>
      </c>
      <c r="G1691" s="7" t="s">
        <v>10327</v>
      </c>
      <c r="H1691" s="31" t="s">
        <v>8581</v>
      </c>
    </row>
    <row r="1692" spans="1:8" ht="15.75" x14ac:dyDescent="0.25">
      <c r="A1692" s="1" t="s">
        <v>680</v>
      </c>
      <c r="B1692" s="1" t="s">
        <v>4073</v>
      </c>
      <c r="F1692" s="30" t="s">
        <v>9080</v>
      </c>
      <c r="G1692" s="7" t="s">
        <v>10328</v>
      </c>
      <c r="H1692" s="31" t="s">
        <v>8582</v>
      </c>
    </row>
    <row r="1693" spans="1:8" ht="15.75" x14ac:dyDescent="0.25">
      <c r="A1693" s="1" t="s">
        <v>679</v>
      </c>
      <c r="B1693" s="1" t="s">
        <v>4074</v>
      </c>
      <c r="F1693" s="30" t="s">
        <v>9081</v>
      </c>
      <c r="G1693" s="7" t="s">
        <v>10329</v>
      </c>
      <c r="H1693" s="31" t="s">
        <v>8583</v>
      </c>
    </row>
    <row r="1694" spans="1:8" ht="15.75" x14ac:dyDescent="0.25">
      <c r="A1694" s="1" t="s">
        <v>678</v>
      </c>
      <c r="B1694" s="1" t="s">
        <v>4075</v>
      </c>
      <c r="F1694" s="30" t="s">
        <v>9081</v>
      </c>
      <c r="G1694" s="7" t="s">
        <v>8456</v>
      </c>
      <c r="H1694" s="31" t="s">
        <v>7538</v>
      </c>
    </row>
    <row r="1695" spans="1:8" ht="15.75" x14ac:dyDescent="0.25">
      <c r="A1695" s="1" t="s">
        <v>677</v>
      </c>
      <c r="B1695" s="1" t="s">
        <v>4076</v>
      </c>
      <c r="F1695" s="30" t="s">
        <v>9080</v>
      </c>
      <c r="G1695" s="7" t="s">
        <v>9556</v>
      </c>
      <c r="H1695" s="31" t="s">
        <v>8584</v>
      </c>
    </row>
    <row r="1696" spans="1:8" ht="15.75" x14ac:dyDescent="0.25">
      <c r="A1696" s="1" t="s">
        <v>676</v>
      </c>
      <c r="B1696" s="1" t="s">
        <v>4077</v>
      </c>
      <c r="F1696" s="30" t="s">
        <v>9080</v>
      </c>
      <c r="G1696" s="7" t="s">
        <v>10330</v>
      </c>
      <c r="H1696" s="31" t="s">
        <v>8585</v>
      </c>
    </row>
    <row r="1697" spans="1:8" ht="15.75" x14ac:dyDescent="0.25">
      <c r="A1697" s="1" t="s">
        <v>675</v>
      </c>
      <c r="B1697" s="1" t="s">
        <v>4078</v>
      </c>
      <c r="F1697" s="30" t="s">
        <v>9080</v>
      </c>
      <c r="G1697" s="7" t="s">
        <v>10331</v>
      </c>
      <c r="H1697" s="31" t="s">
        <v>8586</v>
      </c>
    </row>
    <row r="1698" spans="1:8" ht="15.75" x14ac:dyDescent="0.25">
      <c r="A1698" s="1" t="s">
        <v>674</v>
      </c>
      <c r="B1698" s="1" t="s">
        <v>4079</v>
      </c>
      <c r="F1698" s="30" t="s">
        <v>9080</v>
      </c>
      <c r="G1698" s="7" t="s">
        <v>10332</v>
      </c>
      <c r="H1698" s="31" t="s">
        <v>8329</v>
      </c>
    </row>
    <row r="1699" spans="1:8" ht="15.75" x14ac:dyDescent="0.25">
      <c r="A1699" s="1" t="s">
        <v>673</v>
      </c>
      <c r="B1699" s="1" t="s">
        <v>4080</v>
      </c>
      <c r="F1699" s="30" t="s">
        <v>9080</v>
      </c>
      <c r="G1699" s="7" t="s">
        <v>9887</v>
      </c>
      <c r="H1699" s="31" t="s">
        <v>8587</v>
      </c>
    </row>
    <row r="1700" spans="1:8" ht="15.75" x14ac:dyDescent="0.25">
      <c r="A1700" s="1" t="s">
        <v>672</v>
      </c>
      <c r="B1700" s="1" t="s">
        <v>4081</v>
      </c>
      <c r="F1700" s="30" t="s">
        <v>9081</v>
      </c>
      <c r="G1700" s="7" t="s">
        <v>8627</v>
      </c>
      <c r="H1700" s="31" t="s">
        <v>8588</v>
      </c>
    </row>
    <row r="1701" spans="1:8" ht="15.75" x14ac:dyDescent="0.25">
      <c r="A1701" s="1" t="s">
        <v>671</v>
      </c>
      <c r="B1701" s="1" t="s">
        <v>4082</v>
      </c>
      <c r="F1701" s="30" t="s">
        <v>9080</v>
      </c>
      <c r="G1701" s="7" t="s">
        <v>10333</v>
      </c>
      <c r="H1701" s="31" t="s">
        <v>8589</v>
      </c>
    </row>
    <row r="1702" spans="1:8" ht="15.75" x14ac:dyDescent="0.25">
      <c r="A1702" s="1" t="s">
        <v>670</v>
      </c>
      <c r="B1702" s="1" t="s">
        <v>4083</v>
      </c>
      <c r="F1702" s="30" t="s">
        <v>9081</v>
      </c>
      <c r="G1702" s="7" t="s">
        <v>9087</v>
      </c>
      <c r="H1702" s="31" t="s">
        <v>8590</v>
      </c>
    </row>
    <row r="1703" spans="1:8" ht="15.75" x14ac:dyDescent="0.25">
      <c r="A1703" s="1" t="s">
        <v>669</v>
      </c>
      <c r="B1703" s="1" t="s">
        <v>4084</v>
      </c>
      <c r="F1703" s="30" t="s">
        <v>9081</v>
      </c>
      <c r="G1703" s="7" t="s">
        <v>9148</v>
      </c>
      <c r="H1703" s="31" t="s">
        <v>8591</v>
      </c>
    </row>
    <row r="1704" spans="1:8" ht="15.75" x14ac:dyDescent="0.25">
      <c r="A1704" s="1" t="s">
        <v>668</v>
      </c>
      <c r="B1704" s="1" t="s">
        <v>4085</v>
      </c>
      <c r="F1704" s="30" t="s">
        <v>9081</v>
      </c>
      <c r="G1704" s="7" t="s">
        <v>9653</v>
      </c>
      <c r="H1704" s="31" t="s">
        <v>8592</v>
      </c>
    </row>
    <row r="1705" spans="1:8" ht="15.75" x14ac:dyDescent="0.25">
      <c r="A1705" s="1" t="s">
        <v>667</v>
      </c>
      <c r="B1705" s="1" t="s">
        <v>4086</v>
      </c>
      <c r="F1705" s="30" t="s">
        <v>9080</v>
      </c>
      <c r="G1705" s="7" t="s">
        <v>9246</v>
      </c>
      <c r="H1705" s="31" t="s">
        <v>8593</v>
      </c>
    </row>
    <row r="1706" spans="1:8" ht="15.75" x14ac:dyDescent="0.25">
      <c r="A1706" s="1" t="s">
        <v>666</v>
      </c>
      <c r="B1706" s="1" t="s">
        <v>4087</v>
      </c>
      <c r="F1706" s="30" t="s">
        <v>9081</v>
      </c>
      <c r="G1706" s="7" t="s">
        <v>10334</v>
      </c>
      <c r="H1706" s="31" t="s">
        <v>7797</v>
      </c>
    </row>
    <row r="1707" spans="1:8" ht="15.75" x14ac:dyDescent="0.25">
      <c r="A1707" s="1" t="s">
        <v>665</v>
      </c>
      <c r="B1707" s="1" t="s">
        <v>4088</v>
      </c>
      <c r="F1707" s="30" t="s">
        <v>9080</v>
      </c>
      <c r="G1707" s="7" t="s">
        <v>10335</v>
      </c>
      <c r="H1707" s="31" t="s">
        <v>8594</v>
      </c>
    </row>
    <row r="1708" spans="1:8" ht="15.75" x14ac:dyDescent="0.25">
      <c r="A1708" s="1" t="s">
        <v>664</v>
      </c>
      <c r="B1708" s="1" t="s">
        <v>4089</v>
      </c>
      <c r="F1708" s="30" t="s">
        <v>9080</v>
      </c>
      <c r="G1708" s="7" t="s">
        <v>9524</v>
      </c>
      <c r="H1708" s="31" t="s">
        <v>8122</v>
      </c>
    </row>
    <row r="1709" spans="1:8" ht="15.75" x14ac:dyDescent="0.25">
      <c r="A1709" s="1" t="s">
        <v>663</v>
      </c>
      <c r="B1709" s="1" t="s">
        <v>4090</v>
      </c>
      <c r="F1709" s="30" t="s">
        <v>9081</v>
      </c>
      <c r="G1709" s="7" t="s">
        <v>10336</v>
      </c>
      <c r="H1709" s="31" t="s">
        <v>8595</v>
      </c>
    </row>
    <row r="1710" spans="1:8" ht="15.75" x14ac:dyDescent="0.25">
      <c r="A1710" s="1" t="s">
        <v>662</v>
      </c>
      <c r="B1710" s="1" t="s">
        <v>4091</v>
      </c>
      <c r="F1710" s="30" t="s">
        <v>9080</v>
      </c>
      <c r="G1710" s="7" t="s">
        <v>9783</v>
      </c>
      <c r="H1710" s="31" t="s">
        <v>8329</v>
      </c>
    </row>
    <row r="1711" spans="1:8" ht="15.75" x14ac:dyDescent="0.25">
      <c r="A1711" s="1" t="s">
        <v>661</v>
      </c>
      <c r="B1711" s="1" t="s">
        <v>4092</v>
      </c>
      <c r="F1711" s="30" t="s">
        <v>9080</v>
      </c>
      <c r="G1711" s="7" t="s">
        <v>10337</v>
      </c>
      <c r="H1711" s="31" t="s">
        <v>8596</v>
      </c>
    </row>
    <row r="1712" spans="1:8" ht="15.75" x14ac:dyDescent="0.25">
      <c r="A1712" s="1" t="s">
        <v>660</v>
      </c>
      <c r="B1712" s="1" t="s">
        <v>4093</v>
      </c>
      <c r="F1712" s="30" t="s">
        <v>9081</v>
      </c>
      <c r="G1712" s="7" t="s">
        <v>10726</v>
      </c>
      <c r="H1712" s="31" t="s">
        <v>8597</v>
      </c>
    </row>
    <row r="1713" spans="1:8" ht="15.75" x14ac:dyDescent="0.25">
      <c r="A1713" s="1" t="s">
        <v>659</v>
      </c>
      <c r="B1713" s="1" t="s">
        <v>4094</v>
      </c>
      <c r="F1713" s="30" t="s">
        <v>9080</v>
      </c>
      <c r="G1713" s="7" t="s">
        <v>9363</v>
      </c>
      <c r="H1713" s="31" t="s">
        <v>8598</v>
      </c>
    </row>
    <row r="1714" spans="1:8" ht="15.75" x14ac:dyDescent="0.25">
      <c r="A1714" s="1" t="s">
        <v>658</v>
      </c>
      <c r="B1714" s="1" t="s">
        <v>4095</v>
      </c>
      <c r="F1714" s="30" t="s">
        <v>9081</v>
      </c>
      <c r="G1714" s="7" t="s">
        <v>9235</v>
      </c>
      <c r="H1714" s="31" t="s">
        <v>8599</v>
      </c>
    </row>
    <row r="1715" spans="1:8" ht="15.75" x14ac:dyDescent="0.25">
      <c r="A1715" s="1" t="s">
        <v>657</v>
      </c>
      <c r="B1715" s="1" t="s">
        <v>4096</v>
      </c>
      <c r="F1715" s="30" t="s">
        <v>9080</v>
      </c>
      <c r="G1715" s="7" t="s">
        <v>10338</v>
      </c>
      <c r="H1715" s="31" t="s">
        <v>8600</v>
      </c>
    </row>
    <row r="1716" spans="1:8" ht="15.75" x14ac:dyDescent="0.25">
      <c r="A1716" s="1" t="s">
        <v>656</v>
      </c>
      <c r="B1716" s="1" t="s">
        <v>4097</v>
      </c>
      <c r="F1716" s="30" t="s">
        <v>9080</v>
      </c>
      <c r="G1716" s="7" t="s">
        <v>10337</v>
      </c>
      <c r="H1716" s="31" t="s">
        <v>8601</v>
      </c>
    </row>
    <row r="1717" spans="1:8" ht="15.75" x14ac:dyDescent="0.25">
      <c r="A1717" s="1" t="s">
        <v>655</v>
      </c>
      <c r="B1717" s="1" t="s">
        <v>4098</v>
      </c>
      <c r="F1717" s="30" t="s">
        <v>9081</v>
      </c>
      <c r="G1717" s="7" t="s">
        <v>7915</v>
      </c>
      <c r="H1717" s="31" t="s">
        <v>8602</v>
      </c>
    </row>
    <row r="1718" spans="1:8" ht="15.75" x14ac:dyDescent="0.25">
      <c r="A1718" s="1" t="s">
        <v>654</v>
      </c>
      <c r="B1718" s="1" t="s">
        <v>4099</v>
      </c>
      <c r="F1718" s="30" t="s">
        <v>9080</v>
      </c>
      <c r="G1718" s="7" t="s">
        <v>10339</v>
      </c>
      <c r="H1718" s="31" t="s">
        <v>8603</v>
      </c>
    </row>
    <row r="1719" spans="1:8" ht="15.75" x14ac:dyDescent="0.25">
      <c r="A1719" s="1" t="s">
        <v>653</v>
      </c>
      <c r="B1719" s="1" t="s">
        <v>4100</v>
      </c>
      <c r="F1719" s="30" t="s">
        <v>9080</v>
      </c>
      <c r="G1719" s="7" t="s">
        <v>10340</v>
      </c>
      <c r="H1719" s="31" t="s">
        <v>8604</v>
      </c>
    </row>
    <row r="1720" spans="1:8" ht="15.75" x14ac:dyDescent="0.25">
      <c r="A1720" s="1" t="s">
        <v>652</v>
      </c>
      <c r="B1720" s="1" t="s">
        <v>4101</v>
      </c>
      <c r="F1720" s="30" t="s">
        <v>9080</v>
      </c>
      <c r="G1720" s="7" t="s">
        <v>10341</v>
      </c>
      <c r="H1720" s="31" t="s">
        <v>8605</v>
      </c>
    </row>
    <row r="1721" spans="1:8" ht="15.75" x14ac:dyDescent="0.25">
      <c r="A1721" s="1" t="s">
        <v>651</v>
      </c>
      <c r="B1721" s="1" t="s">
        <v>4102</v>
      </c>
      <c r="F1721" s="30" t="s">
        <v>9080</v>
      </c>
      <c r="G1721" s="7" t="s">
        <v>10342</v>
      </c>
      <c r="H1721" s="31" t="s">
        <v>7278</v>
      </c>
    </row>
    <row r="1722" spans="1:8" ht="15.75" x14ac:dyDescent="0.25">
      <c r="A1722" s="1" t="s">
        <v>650</v>
      </c>
      <c r="B1722" s="1" t="s">
        <v>4103</v>
      </c>
      <c r="F1722" s="30" t="s">
        <v>9081</v>
      </c>
      <c r="G1722" s="7" t="s">
        <v>8205</v>
      </c>
      <c r="H1722" s="31" t="s">
        <v>8606</v>
      </c>
    </row>
    <row r="1723" spans="1:8" ht="15.75" x14ac:dyDescent="0.25">
      <c r="A1723" s="1" t="s">
        <v>649</v>
      </c>
      <c r="B1723" s="1" t="s">
        <v>4104</v>
      </c>
      <c r="F1723" s="30" t="s">
        <v>9081</v>
      </c>
      <c r="G1723" s="7" t="s">
        <v>10343</v>
      </c>
      <c r="H1723" s="31" t="s">
        <v>8607</v>
      </c>
    </row>
    <row r="1724" spans="1:8" ht="15.75" x14ac:dyDescent="0.25">
      <c r="A1724" s="1" t="s">
        <v>648</v>
      </c>
      <c r="B1724" s="1" t="s">
        <v>4105</v>
      </c>
      <c r="F1724" s="30" t="s">
        <v>9080</v>
      </c>
      <c r="G1724" s="7" t="s">
        <v>10344</v>
      </c>
      <c r="H1724" s="31" t="s">
        <v>8608</v>
      </c>
    </row>
    <row r="1725" spans="1:8" ht="15.75" x14ac:dyDescent="0.25">
      <c r="A1725" s="1" t="s">
        <v>647</v>
      </c>
      <c r="B1725" s="1" t="s">
        <v>4106</v>
      </c>
      <c r="F1725" s="30" t="s">
        <v>9081</v>
      </c>
      <c r="G1725" s="7" t="s">
        <v>10345</v>
      </c>
      <c r="H1725" s="31" t="s">
        <v>8609</v>
      </c>
    </row>
    <row r="1726" spans="1:8" ht="15.75" x14ac:dyDescent="0.25">
      <c r="A1726" s="1" t="s">
        <v>646</v>
      </c>
      <c r="B1726" s="1" t="s">
        <v>4107</v>
      </c>
      <c r="F1726" s="30" t="s">
        <v>9080</v>
      </c>
      <c r="G1726" s="7" t="s">
        <v>10346</v>
      </c>
      <c r="H1726" s="31" t="s">
        <v>8386</v>
      </c>
    </row>
    <row r="1727" spans="1:8" ht="15.75" x14ac:dyDescent="0.25">
      <c r="A1727" s="1" t="s">
        <v>645</v>
      </c>
      <c r="B1727" s="1" t="s">
        <v>4108</v>
      </c>
      <c r="F1727" s="30" t="s">
        <v>9080</v>
      </c>
      <c r="G1727" s="7" t="s">
        <v>10347</v>
      </c>
      <c r="H1727" s="31" t="s">
        <v>8610</v>
      </c>
    </row>
    <row r="1728" spans="1:8" ht="15.75" x14ac:dyDescent="0.25">
      <c r="A1728" s="1" t="s">
        <v>644</v>
      </c>
      <c r="B1728" s="1" t="s">
        <v>4109</v>
      </c>
      <c r="F1728" s="30" t="s">
        <v>9080</v>
      </c>
      <c r="G1728" s="7" t="s">
        <v>10348</v>
      </c>
      <c r="H1728" s="31" t="s">
        <v>8611</v>
      </c>
    </row>
    <row r="1729" spans="1:8" ht="15.75" x14ac:dyDescent="0.25">
      <c r="A1729" s="1" t="s">
        <v>643</v>
      </c>
      <c r="B1729" s="1" t="s">
        <v>4110</v>
      </c>
      <c r="F1729" s="30" t="s">
        <v>9081</v>
      </c>
      <c r="G1729" s="7" t="s">
        <v>10349</v>
      </c>
      <c r="H1729" s="31" t="s">
        <v>7704</v>
      </c>
    </row>
    <row r="1730" spans="1:8" ht="15.75" x14ac:dyDescent="0.25">
      <c r="A1730" s="1" t="s">
        <v>642</v>
      </c>
      <c r="B1730" s="1" t="s">
        <v>4111</v>
      </c>
      <c r="F1730" s="30" t="s">
        <v>9081</v>
      </c>
      <c r="G1730" s="7" t="s">
        <v>10350</v>
      </c>
      <c r="H1730" s="31" t="s">
        <v>8612</v>
      </c>
    </row>
    <row r="1731" spans="1:8" ht="15.75" x14ac:dyDescent="0.25">
      <c r="A1731" s="1" t="s">
        <v>641</v>
      </c>
      <c r="B1731" s="1" t="s">
        <v>4112</v>
      </c>
      <c r="F1731" s="30" t="s">
        <v>9081</v>
      </c>
      <c r="G1731" s="7" t="s">
        <v>10351</v>
      </c>
      <c r="H1731" s="31" t="s">
        <v>8509</v>
      </c>
    </row>
    <row r="1732" spans="1:8" ht="15.75" x14ac:dyDescent="0.25">
      <c r="A1732" s="1" t="s">
        <v>640</v>
      </c>
      <c r="B1732" s="1" t="s">
        <v>4113</v>
      </c>
      <c r="F1732" s="30" t="s">
        <v>9080</v>
      </c>
      <c r="G1732" s="7" t="s">
        <v>10352</v>
      </c>
      <c r="H1732" s="31" t="s">
        <v>7634</v>
      </c>
    </row>
    <row r="1733" spans="1:8" ht="15.75" x14ac:dyDescent="0.25">
      <c r="A1733" s="1" t="s">
        <v>639</v>
      </c>
      <c r="B1733" s="1" t="s">
        <v>4114</v>
      </c>
      <c r="F1733" s="30" t="s">
        <v>9080</v>
      </c>
      <c r="G1733" s="7" t="s">
        <v>9151</v>
      </c>
      <c r="H1733" s="31" t="s">
        <v>8613</v>
      </c>
    </row>
    <row r="1734" spans="1:8" ht="15.75" x14ac:dyDescent="0.25">
      <c r="A1734" s="1" t="s">
        <v>638</v>
      </c>
      <c r="B1734" s="1" t="s">
        <v>4115</v>
      </c>
      <c r="F1734" s="30" t="s">
        <v>9080</v>
      </c>
      <c r="G1734" s="7" t="s">
        <v>10353</v>
      </c>
      <c r="H1734" s="31" t="s">
        <v>8614</v>
      </c>
    </row>
    <row r="1735" spans="1:8" ht="15.75" x14ac:dyDescent="0.25">
      <c r="A1735" s="1" t="s">
        <v>637</v>
      </c>
      <c r="B1735" s="1" t="s">
        <v>4116</v>
      </c>
      <c r="F1735" s="30" t="s">
        <v>9080</v>
      </c>
      <c r="G1735" s="7" t="s">
        <v>10354</v>
      </c>
      <c r="H1735" s="31" t="s">
        <v>8615</v>
      </c>
    </row>
    <row r="1736" spans="1:8" ht="15.75" x14ac:dyDescent="0.25">
      <c r="A1736" s="1" t="s">
        <v>636</v>
      </c>
      <c r="B1736" s="1" t="s">
        <v>4117</v>
      </c>
      <c r="F1736" s="30" t="s">
        <v>9473</v>
      </c>
      <c r="G1736" s="7" t="s">
        <v>10355</v>
      </c>
      <c r="H1736" s="31" t="s">
        <v>8616</v>
      </c>
    </row>
    <row r="1737" spans="1:8" ht="15.75" x14ac:dyDescent="0.25">
      <c r="A1737" s="1" t="s">
        <v>635</v>
      </c>
      <c r="B1737" s="1" t="s">
        <v>4118</v>
      </c>
      <c r="F1737" s="30" t="s">
        <v>9080</v>
      </c>
      <c r="G1737" s="7" t="s">
        <v>10356</v>
      </c>
      <c r="H1737" s="31" t="s">
        <v>8617</v>
      </c>
    </row>
    <row r="1738" spans="1:8" ht="15.75" x14ac:dyDescent="0.25">
      <c r="A1738" s="1" t="s">
        <v>634</v>
      </c>
      <c r="B1738" s="1" t="s">
        <v>4119</v>
      </c>
      <c r="F1738" s="30" t="s">
        <v>9081</v>
      </c>
      <c r="G1738" s="7" t="s">
        <v>10357</v>
      </c>
      <c r="H1738" s="31" t="s">
        <v>7915</v>
      </c>
    </row>
    <row r="1739" spans="1:8" ht="15.75" x14ac:dyDescent="0.25">
      <c r="A1739" s="1" t="s">
        <v>633</v>
      </c>
      <c r="B1739" s="1" t="s">
        <v>4120</v>
      </c>
      <c r="F1739" s="30" t="s">
        <v>9081</v>
      </c>
      <c r="G1739" s="7" t="s">
        <v>9127</v>
      </c>
      <c r="H1739" s="31" t="s">
        <v>8618</v>
      </c>
    </row>
    <row r="1740" spans="1:8" ht="15.75" x14ac:dyDescent="0.25">
      <c r="A1740" s="1" t="s">
        <v>631</v>
      </c>
      <c r="B1740" s="1" t="s">
        <v>4121</v>
      </c>
      <c r="F1740" s="30" t="s">
        <v>9081</v>
      </c>
      <c r="G1740" s="7" t="s">
        <v>10358</v>
      </c>
      <c r="H1740" s="31" t="s">
        <v>8619</v>
      </c>
    </row>
    <row r="1741" spans="1:8" ht="15.75" x14ac:dyDescent="0.25">
      <c r="A1741" s="1" t="s">
        <v>630</v>
      </c>
      <c r="B1741" s="1" t="s">
        <v>4122</v>
      </c>
      <c r="F1741" s="30" t="s">
        <v>9080</v>
      </c>
      <c r="G1741" s="7" t="s">
        <v>10359</v>
      </c>
      <c r="H1741" s="31" t="s">
        <v>8620</v>
      </c>
    </row>
    <row r="1742" spans="1:8" ht="15.75" x14ac:dyDescent="0.25">
      <c r="A1742" s="1" t="s">
        <v>629</v>
      </c>
      <c r="B1742" s="1" t="s">
        <v>4123</v>
      </c>
      <c r="F1742" s="30" t="s">
        <v>9080</v>
      </c>
      <c r="G1742" s="7" t="s">
        <v>10360</v>
      </c>
      <c r="H1742" s="31" t="s">
        <v>8621</v>
      </c>
    </row>
    <row r="1743" spans="1:8" ht="15.75" x14ac:dyDescent="0.25">
      <c r="A1743" s="1" t="s">
        <v>628</v>
      </c>
      <c r="B1743" s="1" t="s">
        <v>4124</v>
      </c>
      <c r="F1743" s="30" t="s">
        <v>9080</v>
      </c>
      <c r="G1743" s="7" t="s">
        <v>10361</v>
      </c>
      <c r="H1743" s="31" t="s">
        <v>8622</v>
      </c>
    </row>
    <row r="1744" spans="1:8" ht="15.75" x14ac:dyDescent="0.25">
      <c r="A1744" s="1" t="s">
        <v>627</v>
      </c>
      <c r="B1744" s="1" t="s">
        <v>4125</v>
      </c>
      <c r="F1744" s="30" t="s">
        <v>9080</v>
      </c>
      <c r="G1744" s="7" t="s">
        <v>10362</v>
      </c>
      <c r="H1744" s="31" t="s">
        <v>8623</v>
      </c>
    </row>
    <row r="1745" spans="1:8" ht="15.75" x14ac:dyDescent="0.25">
      <c r="A1745" s="1" t="s">
        <v>626</v>
      </c>
      <c r="B1745" s="1" t="s">
        <v>4126</v>
      </c>
      <c r="F1745" s="30" t="s">
        <v>9080</v>
      </c>
      <c r="G1745" s="7" t="s">
        <v>9501</v>
      </c>
      <c r="H1745" s="31" t="s">
        <v>8624</v>
      </c>
    </row>
    <row r="1746" spans="1:8" ht="15.75" x14ac:dyDescent="0.25">
      <c r="A1746" s="1" t="s">
        <v>625</v>
      </c>
      <c r="B1746" s="1" t="s">
        <v>4127</v>
      </c>
      <c r="F1746" s="30" t="s">
        <v>9081</v>
      </c>
      <c r="G1746" s="7" t="s">
        <v>10363</v>
      </c>
      <c r="H1746" s="31" t="s">
        <v>7767</v>
      </c>
    </row>
    <row r="1747" spans="1:8" ht="15.75" x14ac:dyDescent="0.25">
      <c r="A1747" s="1" t="s">
        <v>624</v>
      </c>
      <c r="B1747" s="1" t="s">
        <v>4128</v>
      </c>
      <c r="F1747" s="30" t="s">
        <v>9080</v>
      </c>
      <c r="G1747" s="7" t="s">
        <v>10219</v>
      </c>
      <c r="H1747" s="31" t="s">
        <v>8625</v>
      </c>
    </row>
    <row r="1748" spans="1:8" ht="15.75" x14ac:dyDescent="0.25">
      <c r="A1748" s="1" t="s">
        <v>623</v>
      </c>
      <c r="B1748" s="1" t="s">
        <v>4129</v>
      </c>
      <c r="F1748" s="30" t="s">
        <v>9080</v>
      </c>
      <c r="G1748" s="7" t="s">
        <v>10364</v>
      </c>
      <c r="H1748" s="31" t="s">
        <v>8626</v>
      </c>
    </row>
    <row r="1749" spans="1:8" ht="15.75" x14ac:dyDescent="0.25">
      <c r="A1749" s="1" t="s">
        <v>622</v>
      </c>
      <c r="B1749" s="1" t="s">
        <v>4130</v>
      </c>
      <c r="F1749" s="30" t="s">
        <v>9081</v>
      </c>
      <c r="G1749" s="7" t="s">
        <v>10365</v>
      </c>
      <c r="H1749" s="31" t="s">
        <v>8617</v>
      </c>
    </row>
    <row r="1750" spans="1:8" ht="15.75" x14ac:dyDescent="0.25">
      <c r="A1750" s="1" t="s">
        <v>621</v>
      </c>
      <c r="B1750" s="1" t="s">
        <v>4131</v>
      </c>
      <c r="F1750" s="30" t="s">
        <v>9081</v>
      </c>
      <c r="G1750" s="7" t="s">
        <v>9718</v>
      </c>
      <c r="H1750" s="31" t="s">
        <v>8627</v>
      </c>
    </row>
    <row r="1751" spans="1:8" ht="15.75" x14ac:dyDescent="0.25">
      <c r="A1751" s="1" t="s">
        <v>620</v>
      </c>
      <c r="B1751" s="1" t="s">
        <v>4132</v>
      </c>
      <c r="F1751" s="30" t="s">
        <v>9081</v>
      </c>
      <c r="G1751" s="7" t="s">
        <v>10366</v>
      </c>
      <c r="H1751" s="31" t="s">
        <v>8085</v>
      </c>
    </row>
    <row r="1752" spans="1:8" ht="15.75" x14ac:dyDescent="0.25">
      <c r="A1752" s="1" t="s">
        <v>619</v>
      </c>
      <c r="B1752" s="1" t="s">
        <v>4133</v>
      </c>
      <c r="F1752" s="30" t="s">
        <v>9473</v>
      </c>
      <c r="G1752" s="7" t="s">
        <v>10367</v>
      </c>
      <c r="H1752" s="31" t="s">
        <v>8628</v>
      </c>
    </row>
    <row r="1753" spans="1:8" ht="15.75" x14ac:dyDescent="0.25">
      <c r="A1753" s="1" t="s">
        <v>618</v>
      </c>
      <c r="B1753" s="1" t="s">
        <v>4134</v>
      </c>
      <c r="F1753" s="30" t="s">
        <v>9081</v>
      </c>
      <c r="G1753" s="7" t="s">
        <v>10274</v>
      </c>
      <c r="H1753" s="31" t="s">
        <v>8629</v>
      </c>
    </row>
    <row r="1754" spans="1:8" ht="15.75" x14ac:dyDescent="0.25">
      <c r="A1754" s="1" t="s">
        <v>617</v>
      </c>
      <c r="B1754" s="1" t="s">
        <v>4135</v>
      </c>
      <c r="F1754" s="30" t="s">
        <v>9081</v>
      </c>
      <c r="G1754" s="7" t="s">
        <v>10368</v>
      </c>
      <c r="H1754" s="31" t="s">
        <v>8630</v>
      </c>
    </row>
    <row r="1755" spans="1:8" ht="15.75" x14ac:dyDescent="0.25">
      <c r="A1755" s="1" t="s">
        <v>616</v>
      </c>
      <c r="B1755" s="1" t="s">
        <v>4136</v>
      </c>
      <c r="F1755" s="30" t="s">
        <v>9081</v>
      </c>
      <c r="G1755" s="7" t="s">
        <v>10369</v>
      </c>
      <c r="H1755" s="31" t="s">
        <v>7644</v>
      </c>
    </row>
    <row r="1756" spans="1:8" ht="15.75" x14ac:dyDescent="0.25">
      <c r="A1756" s="1" t="s">
        <v>615</v>
      </c>
      <c r="B1756" s="1" t="s">
        <v>4137</v>
      </c>
      <c r="F1756" s="30" t="s">
        <v>9080</v>
      </c>
      <c r="G1756" s="7" t="s">
        <v>10370</v>
      </c>
      <c r="H1756" s="31" t="s">
        <v>8631</v>
      </c>
    </row>
    <row r="1757" spans="1:8" ht="15.75" x14ac:dyDescent="0.25">
      <c r="A1757" s="1" t="s">
        <v>614</v>
      </c>
      <c r="B1757" s="1" t="s">
        <v>4138</v>
      </c>
      <c r="F1757" s="30" t="s">
        <v>9080</v>
      </c>
      <c r="G1757" s="7" t="s">
        <v>10371</v>
      </c>
      <c r="H1757" s="31" t="s">
        <v>8632</v>
      </c>
    </row>
    <row r="1758" spans="1:8" ht="15.75" x14ac:dyDescent="0.25">
      <c r="A1758" s="1" t="s">
        <v>613</v>
      </c>
      <c r="B1758" s="1" t="s">
        <v>4139</v>
      </c>
      <c r="F1758" s="30" t="s">
        <v>9081</v>
      </c>
      <c r="G1758" s="7" t="s">
        <v>10372</v>
      </c>
      <c r="H1758" s="31" t="s">
        <v>7312</v>
      </c>
    </row>
    <row r="1759" spans="1:8" ht="15.75" x14ac:dyDescent="0.25">
      <c r="A1759" s="1" t="s">
        <v>612</v>
      </c>
      <c r="B1759" s="1" t="s">
        <v>4140</v>
      </c>
      <c r="F1759" s="30" t="s">
        <v>9473</v>
      </c>
      <c r="G1759" s="7" t="s">
        <v>10373</v>
      </c>
      <c r="H1759" s="31" t="s">
        <v>8633</v>
      </c>
    </row>
    <row r="1760" spans="1:8" ht="15.75" x14ac:dyDescent="0.25">
      <c r="A1760" s="1" t="s">
        <v>611</v>
      </c>
      <c r="B1760" s="1" t="s">
        <v>4141</v>
      </c>
      <c r="F1760" s="30" t="s">
        <v>9081</v>
      </c>
      <c r="G1760" s="7" t="s">
        <v>10374</v>
      </c>
      <c r="H1760" s="31" t="s">
        <v>8634</v>
      </c>
    </row>
    <row r="1761" spans="1:8" ht="15.75" x14ac:dyDescent="0.25">
      <c r="A1761" s="1" t="s">
        <v>610</v>
      </c>
      <c r="B1761" s="1" t="s">
        <v>4142</v>
      </c>
      <c r="F1761" s="30" t="s">
        <v>9081</v>
      </c>
      <c r="G1761" s="7" t="s">
        <v>10375</v>
      </c>
      <c r="H1761" s="31" t="s">
        <v>8635</v>
      </c>
    </row>
    <row r="1762" spans="1:8" ht="15.75" x14ac:dyDescent="0.25">
      <c r="A1762" s="1" t="s">
        <v>609</v>
      </c>
      <c r="B1762" s="1" t="s">
        <v>4143</v>
      </c>
      <c r="F1762" s="30" t="s">
        <v>9081</v>
      </c>
      <c r="G1762" s="7" t="s">
        <v>10376</v>
      </c>
      <c r="H1762" s="31" t="s">
        <v>8636</v>
      </c>
    </row>
    <row r="1763" spans="1:8" ht="15.75" x14ac:dyDescent="0.25">
      <c r="A1763" s="1" t="s">
        <v>608</v>
      </c>
      <c r="B1763" s="1" t="s">
        <v>4144</v>
      </c>
      <c r="F1763" s="30" t="s">
        <v>9080</v>
      </c>
      <c r="G1763" s="7" t="s">
        <v>10377</v>
      </c>
      <c r="H1763" s="31" t="s">
        <v>8637</v>
      </c>
    </row>
    <row r="1764" spans="1:8" ht="15.75" x14ac:dyDescent="0.25">
      <c r="A1764" s="1" t="s">
        <v>607</v>
      </c>
      <c r="B1764" s="1" t="s">
        <v>4145</v>
      </c>
      <c r="F1764" s="30" t="s">
        <v>9080</v>
      </c>
      <c r="G1764" s="7" t="s">
        <v>10378</v>
      </c>
      <c r="H1764" s="31" t="s">
        <v>8638</v>
      </c>
    </row>
    <row r="1765" spans="1:8" ht="15.75" x14ac:dyDescent="0.25">
      <c r="A1765" s="1" t="s">
        <v>606</v>
      </c>
      <c r="B1765" s="1" t="s">
        <v>4146</v>
      </c>
      <c r="F1765" s="30" t="s">
        <v>9080</v>
      </c>
      <c r="G1765" s="7" t="s">
        <v>10379</v>
      </c>
      <c r="H1765" s="31" t="s">
        <v>7302</v>
      </c>
    </row>
    <row r="1766" spans="1:8" ht="15.75" x14ac:dyDescent="0.25">
      <c r="A1766" s="1" t="s">
        <v>605</v>
      </c>
      <c r="B1766" s="1" t="s">
        <v>4147</v>
      </c>
      <c r="F1766" s="30" t="s">
        <v>9080</v>
      </c>
      <c r="G1766" s="7" t="s">
        <v>10380</v>
      </c>
      <c r="H1766" s="31" t="s">
        <v>8142</v>
      </c>
    </row>
    <row r="1767" spans="1:8" ht="15.75" x14ac:dyDescent="0.25">
      <c r="A1767" s="1" t="s">
        <v>604</v>
      </c>
      <c r="B1767" s="1" t="s">
        <v>4148</v>
      </c>
      <c r="F1767" s="30" t="s">
        <v>9081</v>
      </c>
      <c r="G1767" s="7" t="s">
        <v>9220</v>
      </c>
      <c r="H1767" s="31" t="s">
        <v>8639</v>
      </c>
    </row>
    <row r="1768" spans="1:8" ht="15.75" x14ac:dyDescent="0.25">
      <c r="A1768" s="1" t="s">
        <v>603</v>
      </c>
      <c r="B1768" s="1" t="s">
        <v>4149</v>
      </c>
      <c r="F1768" s="30" t="s">
        <v>9080</v>
      </c>
      <c r="G1768" s="7" t="s">
        <v>10381</v>
      </c>
      <c r="H1768" s="31" t="s">
        <v>8640</v>
      </c>
    </row>
    <row r="1769" spans="1:8" ht="15.75" x14ac:dyDescent="0.25">
      <c r="A1769" s="1" t="s">
        <v>602</v>
      </c>
      <c r="B1769" s="1" t="s">
        <v>4150</v>
      </c>
      <c r="F1769" s="30" t="s">
        <v>9080</v>
      </c>
      <c r="G1769" s="7" t="s">
        <v>9242</v>
      </c>
      <c r="H1769" s="31" t="s">
        <v>8641</v>
      </c>
    </row>
    <row r="1770" spans="1:8" ht="15.75" x14ac:dyDescent="0.25">
      <c r="A1770" s="1" t="s">
        <v>601</v>
      </c>
      <c r="B1770" s="1" t="s">
        <v>4151</v>
      </c>
      <c r="F1770" s="30" t="s">
        <v>9080</v>
      </c>
      <c r="G1770" s="7" t="s">
        <v>9501</v>
      </c>
      <c r="H1770" s="31" t="s">
        <v>8642</v>
      </c>
    </row>
    <row r="1771" spans="1:8" ht="15.75" x14ac:dyDescent="0.25">
      <c r="A1771" s="1" t="s">
        <v>600</v>
      </c>
      <c r="B1771" s="1" t="s">
        <v>4152</v>
      </c>
      <c r="F1771" s="30" t="s">
        <v>9080</v>
      </c>
      <c r="G1771" s="7" t="s">
        <v>10382</v>
      </c>
      <c r="H1771" s="31" t="s">
        <v>8643</v>
      </c>
    </row>
    <row r="1772" spans="1:8" ht="15.75" x14ac:dyDescent="0.25">
      <c r="A1772" s="1" t="s">
        <v>599</v>
      </c>
      <c r="B1772" s="1" t="s">
        <v>4153</v>
      </c>
      <c r="F1772" s="30" t="s">
        <v>9080</v>
      </c>
      <c r="G1772" s="7" t="s">
        <v>10383</v>
      </c>
      <c r="H1772" s="31" t="s">
        <v>8644</v>
      </c>
    </row>
    <row r="1773" spans="1:8" ht="15.75" x14ac:dyDescent="0.25">
      <c r="A1773" s="1" t="s">
        <v>598</v>
      </c>
      <c r="B1773" s="1" t="s">
        <v>4154</v>
      </c>
      <c r="F1773" s="30" t="s">
        <v>9080</v>
      </c>
      <c r="G1773" s="7" t="s">
        <v>9482</v>
      </c>
      <c r="H1773" s="31" t="s">
        <v>8645</v>
      </c>
    </row>
    <row r="1774" spans="1:8" ht="15.75" x14ac:dyDescent="0.25">
      <c r="A1774" s="1" t="s">
        <v>597</v>
      </c>
      <c r="B1774" s="1" t="s">
        <v>4155</v>
      </c>
      <c r="F1774" s="30" t="s">
        <v>9080</v>
      </c>
      <c r="G1774" s="7" t="s">
        <v>10384</v>
      </c>
      <c r="H1774" s="31" t="s">
        <v>8646</v>
      </c>
    </row>
    <row r="1775" spans="1:8" ht="15.75" x14ac:dyDescent="0.25">
      <c r="A1775" s="1" t="s">
        <v>596</v>
      </c>
      <c r="B1775" s="1" t="s">
        <v>4156</v>
      </c>
      <c r="F1775" s="30" t="s">
        <v>9081</v>
      </c>
      <c r="G1775" s="7" t="s">
        <v>10385</v>
      </c>
      <c r="H1775" s="31" t="s">
        <v>8647</v>
      </c>
    </row>
    <row r="1776" spans="1:8" ht="15.75" x14ac:dyDescent="0.25">
      <c r="A1776" s="1" t="s">
        <v>595</v>
      </c>
      <c r="B1776" s="1" t="s">
        <v>4157</v>
      </c>
      <c r="F1776" s="30" t="s">
        <v>9080</v>
      </c>
      <c r="G1776" s="7" t="s">
        <v>9888</v>
      </c>
      <c r="H1776" s="31" t="s">
        <v>8648</v>
      </c>
    </row>
    <row r="1777" spans="1:8" ht="15.75" x14ac:dyDescent="0.25">
      <c r="A1777" s="1" t="s">
        <v>594</v>
      </c>
      <c r="B1777" s="1" t="s">
        <v>4158</v>
      </c>
      <c r="F1777" s="30" t="s">
        <v>9080</v>
      </c>
      <c r="G1777" s="7" t="s">
        <v>9162</v>
      </c>
      <c r="H1777" s="31" t="s">
        <v>8649</v>
      </c>
    </row>
    <row r="1778" spans="1:8" ht="15.75" x14ac:dyDescent="0.25">
      <c r="A1778" s="1" t="s">
        <v>593</v>
      </c>
      <c r="B1778" s="1" t="s">
        <v>4159</v>
      </c>
      <c r="F1778" s="30" t="s">
        <v>9081</v>
      </c>
      <c r="G1778" s="7" t="s">
        <v>10386</v>
      </c>
      <c r="H1778" s="31" t="s">
        <v>8650</v>
      </c>
    </row>
    <row r="1779" spans="1:8" ht="15.75" x14ac:dyDescent="0.25">
      <c r="A1779" s="1" t="s">
        <v>592</v>
      </c>
      <c r="B1779" s="1" t="s">
        <v>4160</v>
      </c>
      <c r="F1779" s="30" t="s">
        <v>9080</v>
      </c>
      <c r="G1779" s="7" t="s">
        <v>10387</v>
      </c>
      <c r="H1779" s="31" t="s">
        <v>8086</v>
      </c>
    </row>
    <row r="1780" spans="1:8" ht="15.75" x14ac:dyDescent="0.25">
      <c r="A1780" s="1" t="s">
        <v>591</v>
      </c>
      <c r="B1780" s="1" t="s">
        <v>4161</v>
      </c>
      <c r="F1780" s="30" t="s">
        <v>9081</v>
      </c>
      <c r="G1780" s="7" t="s">
        <v>10388</v>
      </c>
      <c r="H1780" s="31" t="s">
        <v>8651</v>
      </c>
    </row>
    <row r="1781" spans="1:8" ht="15.75" x14ac:dyDescent="0.25">
      <c r="A1781" s="1" t="s">
        <v>590</v>
      </c>
      <c r="B1781" s="1" t="s">
        <v>4162</v>
      </c>
      <c r="F1781" s="30" t="s">
        <v>9080</v>
      </c>
      <c r="G1781" s="7" t="s">
        <v>10389</v>
      </c>
      <c r="H1781" s="31" t="s">
        <v>8652</v>
      </c>
    </row>
    <row r="1782" spans="1:8" ht="15.75" x14ac:dyDescent="0.25">
      <c r="A1782" s="1" t="s">
        <v>589</v>
      </c>
      <c r="B1782" s="1" t="s">
        <v>4163</v>
      </c>
      <c r="F1782" s="30" t="s">
        <v>9080</v>
      </c>
      <c r="G1782" s="7" t="s">
        <v>9761</v>
      </c>
      <c r="H1782" s="31" t="s">
        <v>8653</v>
      </c>
    </row>
    <row r="1783" spans="1:8" ht="15.75" x14ac:dyDescent="0.25">
      <c r="A1783" s="1" t="s">
        <v>588</v>
      </c>
      <c r="B1783" s="1" t="s">
        <v>4164</v>
      </c>
      <c r="F1783" s="30" t="s">
        <v>9081</v>
      </c>
      <c r="G1783" s="7" t="s">
        <v>10390</v>
      </c>
      <c r="H1783" s="31" t="s">
        <v>8515</v>
      </c>
    </row>
    <row r="1784" spans="1:8" ht="15.75" x14ac:dyDescent="0.25">
      <c r="A1784" s="1" t="s">
        <v>587</v>
      </c>
      <c r="B1784" s="1" t="s">
        <v>4165</v>
      </c>
      <c r="F1784" s="30" t="s">
        <v>9080</v>
      </c>
      <c r="G1784" s="7" t="s">
        <v>10391</v>
      </c>
      <c r="H1784" s="31" t="s">
        <v>7100</v>
      </c>
    </row>
    <row r="1785" spans="1:8" ht="15.75" x14ac:dyDescent="0.25">
      <c r="A1785" s="1" t="s">
        <v>586</v>
      </c>
      <c r="B1785" s="1" t="s">
        <v>4166</v>
      </c>
      <c r="F1785" s="30" t="s">
        <v>9081</v>
      </c>
      <c r="G1785" s="7" t="s">
        <v>9700</v>
      </c>
      <c r="H1785" s="31" t="s">
        <v>7632</v>
      </c>
    </row>
    <row r="1786" spans="1:8" ht="15.75" x14ac:dyDescent="0.25">
      <c r="A1786" s="1" t="s">
        <v>585</v>
      </c>
      <c r="B1786" s="1" t="s">
        <v>4167</v>
      </c>
      <c r="F1786" s="30" t="s">
        <v>9081</v>
      </c>
      <c r="G1786" s="7" t="s">
        <v>10392</v>
      </c>
      <c r="H1786" s="31" t="s">
        <v>8654</v>
      </c>
    </row>
    <row r="1787" spans="1:8" ht="15.75" x14ac:dyDescent="0.25">
      <c r="A1787" s="1" t="s">
        <v>584</v>
      </c>
      <c r="B1787" s="1" t="s">
        <v>4168</v>
      </c>
      <c r="F1787" s="30" t="s">
        <v>9081</v>
      </c>
      <c r="G1787" s="7" t="s">
        <v>9099</v>
      </c>
      <c r="H1787" s="31" t="s">
        <v>8655</v>
      </c>
    </row>
    <row r="1788" spans="1:8" ht="15.75" x14ac:dyDescent="0.25">
      <c r="A1788" s="1" t="s">
        <v>583</v>
      </c>
      <c r="B1788" s="1" t="s">
        <v>4169</v>
      </c>
      <c r="F1788" s="30" t="s">
        <v>9081</v>
      </c>
      <c r="G1788" s="7" t="s">
        <v>10393</v>
      </c>
      <c r="H1788" s="31" t="s">
        <v>8656</v>
      </c>
    </row>
    <row r="1789" spans="1:8" ht="15.75" x14ac:dyDescent="0.25">
      <c r="A1789" s="1" t="s">
        <v>582</v>
      </c>
      <c r="B1789" s="1" t="s">
        <v>4170</v>
      </c>
      <c r="F1789" s="30" t="s">
        <v>9081</v>
      </c>
      <c r="G1789" s="7" t="s">
        <v>10394</v>
      </c>
      <c r="H1789" s="31" t="s">
        <v>8106</v>
      </c>
    </row>
    <row r="1790" spans="1:8" ht="15.75" x14ac:dyDescent="0.25">
      <c r="A1790" s="1" t="s">
        <v>581</v>
      </c>
      <c r="B1790" s="1" t="s">
        <v>4171</v>
      </c>
      <c r="F1790" s="30" t="s">
        <v>9081</v>
      </c>
      <c r="G1790" s="7" t="s">
        <v>7644</v>
      </c>
      <c r="H1790" s="31" t="s">
        <v>8657</v>
      </c>
    </row>
    <row r="1791" spans="1:8" ht="15.75" x14ac:dyDescent="0.25">
      <c r="A1791" s="1" t="s">
        <v>580</v>
      </c>
      <c r="B1791" s="1" t="s">
        <v>4172</v>
      </c>
      <c r="F1791" s="30" t="s">
        <v>9081</v>
      </c>
      <c r="G1791" s="7" t="s">
        <v>10395</v>
      </c>
      <c r="H1791" s="31" t="s">
        <v>8658</v>
      </c>
    </row>
    <row r="1792" spans="1:8" ht="15.75" x14ac:dyDescent="0.25">
      <c r="A1792" s="1" t="s">
        <v>579</v>
      </c>
      <c r="B1792" s="1" t="s">
        <v>4173</v>
      </c>
      <c r="F1792" s="30" t="s">
        <v>9081</v>
      </c>
      <c r="G1792" s="7" t="s">
        <v>10396</v>
      </c>
      <c r="H1792" s="31" t="s">
        <v>7468</v>
      </c>
    </row>
    <row r="1793" spans="1:8" ht="15.75" x14ac:dyDescent="0.25">
      <c r="A1793" s="1" t="s">
        <v>578</v>
      </c>
      <c r="B1793" s="1" t="s">
        <v>4174</v>
      </c>
      <c r="F1793" s="30" t="s">
        <v>9080</v>
      </c>
      <c r="G1793" s="7" t="s">
        <v>9246</v>
      </c>
      <c r="H1793" s="31" t="s">
        <v>8659</v>
      </c>
    </row>
    <row r="1794" spans="1:8" ht="15.75" x14ac:dyDescent="0.25">
      <c r="A1794" s="1" t="s">
        <v>577</v>
      </c>
      <c r="B1794" s="1" t="s">
        <v>4175</v>
      </c>
      <c r="F1794" s="30" t="s">
        <v>9081</v>
      </c>
      <c r="G1794" s="7" t="s">
        <v>9211</v>
      </c>
      <c r="H1794" s="31" t="s">
        <v>8660</v>
      </c>
    </row>
    <row r="1795" spans="1:8" ht="15.75" x14ac:dyDescent="0.25">
      <c r="A1795" s="1" t="s">
        <v>576</v>
      </c>
      <c r="B1795" s="1" t="s">
        <v>4176</v>
      </c>
      <c r="F1795" s="30" t="s">
        <v>9080</v>
      </c>
      <c r="G1795" s="7" t="s">
        <v>9602</v>
      </c>
      <c r="H1795" s="31" t="s">
        <v>8661</v>
      </c>
    </row>
    <row r="1796" spans="1:8" ht="15.75" x14ac:dyDescent="0.25">
      <c r="A1796" s="1" t="s">
        <v>575</v>
      </c>
      <c r="B1796" s="1" t="s">
        <v>4177</v>
      </c>
      <c r="F1796" s="30" t="s">
        <v>9081</v>
      </c>
      <c r="G1796" s="7" t="s">
        <v>9115</v>
      </c>
      <c r="H1796" s="31" t="s">
        <v>8374</v>
      </c>
    </row>
    <row r="1797" spans="1:8" ht="15.75" x14ac:dyDescent="0.25">
      <c r="A1797" s="1" t="s">
        <v>574</v>
      </c>
      <c r="B1797" s="1" t="s">
        <v>4178</v>
      </c>
      <c r="F1797" s="30" t="s">
        <v>9080</v>
      </c>
      <c r="G1797" s="7" t="s">
        <v>9949</v>
      </c>
      <c r="H1797" s="31" t="s">
        <v>8662</v>
      </c>
    </row>
    <row r="1798" spans="1:8" ht="15.75" x14ac:dyDescent="0.25">
      <c r="A1798" s="1" t="s">
        <v>573</v>
      </c>
      <c r="B1798" s="1" t="s">
        <v>4179</v>
      </c>
      <c r="F1798" s="30" t="s">
        <v>9081</v>
      </c>
      <c r="G1798" s="7" t="s">
        <v>10397</v>
      </c>
      <c r="H1798" s="31" t="s">
        <v>8663</v>
      </c>
    </row>
    <row r="1799" spans="1:8" ht="15.75" x14ac:dyDescent="0.25">
      <c r="A1799" s="1" t="s">
        <v>572</v>
      </c>
      <c r="B1799" s="1" t="s">
        <v>4180</v>
      </c>
      <c r="F1799" s="30" t="s">
        <v>9080</v>
      </c>
      <c r="G1799" s="7" t="s">
        <v>10398</v>
      </c>
      <c r="H1799" s="31" t="s">
        <v>8664</v>
      </c>
    </row>
    <row r="1800" spans="1:8" ht="15.75" x14ac:dyDescent="0.25">
      <c r="A1800" s="1" t="s">
        <v>571</v>
      </c>
      <c r="B1800" s="1" t="s">
        <v>4181</v>
      </c>
      <c r="F1800" s="30" t="s">
        <v>9080</v>
      </c>
      <c r="G1800" s="7" t="s">
        <v>10399</v>
      </c>
      <c r="H1800" s="31" t="s">
        <v>7605</v>
      </c>
    </row>
    <row r="1801" spans="1:8" ht="15.75" x14ac:dyDescent="0.25">
      <c r="A1801" s="1" t="s">
        <v>570</v>
      </c>
      <c r="B1801" s="1" t="s">
        <v>4182</v>
      </c>
      <c r="F1801" s="30" t="s">
        <v>9081</v>
      </c>
      <c r="G1801" s="7" t="s">
        <v>10400</v>
      </c>
      <c r="H1801" s="31" t="s">
        <v>8665</v>
      </c>
    </row>
    <row r="1802" spans="1:8" ht="15.75" x14ac:dyDescent="0.25">
      <c r="A1802" s="1" t="s">
        <v>569</v>
      </c>
      <c r="B1802" s="1" t="s">
        <v>4183</v>
      </c>
      <c r="F1802" s="30" t="s">
        <v>9080</v>
      </c>
      <c r="G1802" s="7" t="s">
        <v>10337</v>
      </c>
      <c r="H1802" s="31" t="s">
        <v>8666</v>
      </c>
    </row>
    <row r="1803" spans="1:8" ht="15.75" x14ac:dyDescent="0.25">
      <c r="A1803" s="1" t="s">
        <v>568</v>
      </c>
      <c r="B1803" s="1" t="s">
        <v>4184</v>
      </c>
      <c r="F1803" s="30" t="s">
        <v>9081</v>
      </c>
      <c r="G1803" s="7" t="s">
        <v>9138</v>
      </c>
      <c r="H1803" s="31" t="s">
        <v>8667</v>
      </c>
    </row>
    <row r="1804" spans="1:8" ht="15.75" x14ac:dyDescent="0.25">
      <c r="A1804" s="1" t="s">
        <v>567</v>
      </c>
      <c r="B1804" s="1" t="s">
        <v>4185</v>
      </c>
      <c r="F1804" s="30" t="s">
        <v>9081</v>
      </c>
      <c r="G1804" s="7" t="s">
        <v>9540</v>
      </c>
      <c r="H1804" s="31" t="s">
        <v>7275</v>
      </c>
    </row>
    <row r="1805" spans="1:8" ht="15.75" x14ac:dyDescent="0.25">
      <c r="A1805" s="1" t="s">
        <v>566</v>
      </c>
      <c r="B1805" s="1" t="s">
        <v>4186</v>
      </c>
      <c r="F1805" s="30" t="s">
        <v>9081</v>
      </c>
      <c r="G1805" s="7" t="s">
        <v>10401</v>
      </c>
      <c r="H1805" s="31" t="s">
        <v>7103</v>
      </c>
    </row>
    <row r="1806" spans="1:8" ht="15.75" x14ac:dyDescent="0.25">
      <c r="A1806" s="1" t="s">
        <v>565</v>
      </c>
      <c r="B1806" s="1" t="s">
        <v>4187</v>
      </c>
      <c r="F1806" s="30" t="s">
        <v>9081</v>
      </c>
      <c r="G1806" s="7" t="s">
        <v>10402</v>
      </c>
      <c r="H1806" s="31" t="s">
        <v>8668</v>
      </c>
    </row>
    <row r="1807" spans="1:8" ht="15.75" x14ac:dyDescent="0.25">
      <c r="A1807" s="1" t="s">
        <v>564</v>
      </c>
      <c r="B1807" s="1" t="s">
        <v>4188</v>
      </c>
      <c r="F1807" s="30" t="s">
        <v>9080</v>
      </c>
      <c r="G1807" s="7" t="s">
        <v>9447</v>
      </c>
      <c r="H1807" s="31" t="s">
        <v>8669</v>
      </c>
    </row>
    <row r="1808" spans="1:8" ht="15.75" x14ac:dyDescent="0.25">
      <c r="A1808" s="1" t="s">
        <v>563</v>
      </c>
      <c r="B1808" s="1" t="s">
        <v>4189</v>
      </c>
      <c r="F1808" s="30" t="s">
        <v>9080</v>
      </c>
      <c r="G1808" s="7" t="s">
        <v>10403</v>
      </c>
      <c r="H1808" s="31" t="s">
        <v>8670</v>
      </c>
    </row>
    <row r="1809" spans="1:8" ht="15.75" x14ac:dyDescent="0.25">
      <c r="A1809" s="1" t="s">
        <v>562</v>
      </c>
      <c r="B1809" s="1" t="s">
        <v>4190</v>
      </c>
      <c r="F1809" s="30" t="s">
        <v>9080</v>
      </c>
      <c r="G1809" s="7" t="s">
        <v>10404</v>
      </c>
      <c r="H1809" s="31" t="s">
        <v>8671</v>
      </c>
    </row>
    <row r="1810" spans="1:8" ht="15.75" x14ac:dyDescent="0.25">
      <c r="A1810" s="1" t="s">
        <v>561</v>
      </c>
      <c r="B1810" s="1" t="s">
        <v>4191</v>
      </c>
      <c r="F1810" s="30" t="s">
        <v>9080</v>
      </c>
      <c r="G1810" s="7" t="s">
        <v>7367</v>
      </c>
      <c r="H1810" s="31" t="s">
        <v>8672</v>
      </c>
    </row>
    <row r="1811" spans="1:8" ht="15.75" x14ac:dyDescent="0.25">
      <c r="A1811" s="1" t="s">
        <v>560</v>
      </c>
      <c r="B1811" s="1" t="s">
        <v>4192</v>
      </c>
      <c r="F1811" s="30" t="s">
        <v>9080</v>
      </c>
      <c r="G1811" s="7" t="s">
        <v>10360</v>
      </c>
      <c r="H1811" s="31" t="s">
        <v>8673</v>
      </c>
    </row>
    <row r="1812" spans="1:8" ht="15.75" x14ac:dyDescent="0.25">
      <c r="A1812" s="1" t="s">
        <v>559</v>
      </c>
      <c r="B1812" s="1" t="s">
        <v>4193</v>
      </c>
      <c r="F1812" s="30" t="s">
        <v>9080</v>
      </c>
      <c r="G1812" s="7" t="s">
        <v>10405</v>
      </c>
      <c r="H1812" s="31" t="s">
        <v>8674</v>
      </c>
    </row>
    <row r="1813" spans="1:8" ht="15.75" x14ac:dyDescent="0.25">
      <c r="A1813" s="1" t="s">
        <v>558</v>
      </c>
      <c r="B1813" s="1" t="s">
        <v>4194</v>
      </c>
      <c r="F1813" s="30" t="s">
        <v>9080</v>
      </c>
      <c r="G1813" s="7" t="s">
        <v>10406</v>
      </c>
      <c r="H1813" s="31" t="s">
        <v>8675</v>
      </c>
    </row>
    <row r="1814" spans="1:8" ht="15.75" x14ac:dyDescent="0.25">
      <c r="A1814" s="1" t="s">
        <v>557</v>
      </c>
      <c r="B1814" s="1" t="s">
        <v>4195</v>
      </c>
      <c r="F1814" s="30" t="s">
        <v>9081</v>
      </c>
      <c r="G1814" s="7" t="s">
        <v>10407</v>
      </c>
      <c r="H1814" s="31" t="s">
        <v>8676</v>
      </c>
    </row>
    <row r="1815" spans="1:8" ht="15.75" x14ac:dyDescent="0.25">
      <c r="A1815" s="1" t="s">
        <v>556</v>
      </c>
      <c r="B1815" s="1" t="s">
        <v>4196</v>
      </c>
      <c r="F1815" s="30" t="s">
        <v>9080</v>
      </c>
      <c r="G1815" s="7" t="s">
        <v>9447</v>
      </c>
      <c r="H1815" s="31" t="s">
        <v>8677</v>
      </c>
    </row>
    <row r="1816" spans="1:8" ht="15.75" x14ac:dyDescent="0.25">
      <c r="A1816" s="1" t="s">
        <v>555</v>
      </c>
      <c r="B1816" s="1" t="s">
        <v>4197</v>
      </c>
      <c r="F1816" s="30" t="s">
        <v>9081</v>
      </c>
      <c r="G1816" s="7" t="s">
        <v>9661</v>
      </c>
      <c r="H1816" s="31" t="s">
        <v>8678</v>
      </c>
    </row>
    <row r="1817" spans="1:8" ht="15.75" x14ac:dyDescent="0.25">
      <c r="A1817" s="1" t="s">
        <v>554</v>
      </c>
      <c r="B1817" s="1" t="s">
        <v>4198</v>
      </c>
      <c r="F1817" s="30" t="s">
        <v>9081</v>
      </c>
      <c r="G1817" s="7" t="s">
        <v>10408</v>
      </c>
      <c r="H1817" s="31" t="s">
        <v>8679</v>
      </c>
    </row>
    <row r="1818" spans="1:8" ht="15.75" x14ac:dyDescent="0.25">
      <c r="A1818" s="1" t="s">
        <v>553</v>
      </c>
      <c r="B1818" s="1" t="s">
        <v>4199</v>
      </c>
      <c r="F1818" s="30" t="s">
        <v>9081</v>
      </c>
      <c r="G1818" s="7" t="s">
        <v>10409</v>
      </c>
      <c r="H1818" s="31" t="s">
        <v>8680</v>
      </c>
    </row>
    <row r="1819" spans="1:8" ht="15.75" x14ac:dyDescent="0.25">
      <c r="A1819" s="1" t="s">
        <v>552</v>
      </c>
      <c r="B1819" s="1" t="s">
        <v>4200</v>
      </c>
      <c r="F1819" s="30" t="s">
        <v>9081</v>
      </c>
      <c r="G1819" s="7" t="s">
        <v>10188</v>
      </c>
      <c r="H1819" s="31" t="s">
        <v>8681</v>
      </c>
    </row>
    <row r="1820" spans="1:8" ht="15.75" x14ac:dyDescent="0.25">
      <c r="A1820" s="1" t="s">
        <v>551</v>
      </c>
      <c r="B1820" s="1" t="s">
        <v>4201</v>
      </c>
      <c r="F1820" s="30" t="s">
        <v>9081</v>
      </c>
      <c r="G1820" s="7" t="s">
        <v>9371</v>
      </c>
      <c r="H1820" s="31" t="s">
        <v>8023</v>
      </c>
    </row>
    <row r="1821" spans="1:8" ht="15.75" x14ac:dyDescent="0.25">
      <c r="A1821" s="1" t="s">
        <v>550</v>
      </c>
      <c r="B1821" s="1" t="s">
        <v>4202</v>
      </c>
      <c r="F1821" s="30" t="s">
        <v>9081</v>
      </c>
      <c r="G1821" s="7" t="s">
        <v>10410</v>
      </c>
      <c r="H1821" s="31" t="s">
        <v>8682</v>
      </c>
    </row>
    <row r="1822" spans="1:8" ht="15.75" x14ac:dyDescent="0.25">
      <c r="A1822" s="1" t="s">
        <v>549</v>
      </c>
      <c r="B1822" s="1" t="s">
        <v>4203</v>
      </c>
      <c r="F1822" s="30" t="s">
        <v>9081</v>
      </c>
      <c r="G1822" s="7" t="s">
        <v>8205</v>
      </c>
      <c r="H1822" s="31" t="s">
        <v>8683</v>
      </c>
    </row>
    <row r="1823" spans="1:8" ht="15.75" x14ac:dyDescent="0.25">
      <c r="A1823" s="1" t="s">
        <v>548</v>
      </c>
      <c r="B1823" s="1" t="s">
        <v>4204</v>
      </c>
      <c r="F1823" s="30" t="s">
        <v>9081</v>
      </c>
      <c r="G1823" s="7" t="s">
        <v>10411</v>
      </c>
      <c r="H1823" s="31" t="s">
        <v>8684</v>
      </c>
    </row>
    <row r="1824" spans="1:8" ht="15.75" x14ac:dyDescent="0.25">
      <c r="A1824" s="1" t="s">
        <v>547</v>
      </c>
      <c r="B1824" s="1" t="s">
        <v>4205</v>
      </c>
      <c r="F1824" s="30" t="s">
        <v>9080</v>
      </c>
      <c r="G1824" s="7" t="s">
        <v>10412</v>
      </c>
      <c r="H1824" s="31" t="s">
        <v>8685</v>
      </c>
    </row>
    <row r="1825" spans="1:8" ht="15.75" x14ac:dyDescent="0.25">
      <c r="A1825" s="1" t="s">
        <v>546</v>
      </c>
      <c r="B1825" s="1" t="s">
        <v>4206</v>
      </c>
      <c r="F1825" s="30" t="s">
        <v>9081</v>
      </c>
      <c r="G1825" s="7" t="s">
        <v>9458</v>
      </c>
      <c r="H1825" s="31" t="s">
        <v>7784</v>
      </c>
    </row>
    <row r="1826" spans="1:8" ht="15.75" x14ac:dyDescent="0.25">
      <c r="A1826" s="1" t="s">
        <v>545</v>
      </c>
      <c r="B1826" s="1" t="s">
        <v>4207</v>
      </c>
      <c r="F1826" s="30" t="s">
        <v>9080</v>
      </c>
      <c r="G1826" s="7" t="s">
        <v>10413</v>
      </c>
      <c r="H1826" s="31" t="s">
        <v>8686</v>
      </c>
    </row>
    <row r="1827" spans="1:8" ht="15.75" x14ac:dyDescent="0.25">
      <c r="A1827" s="1" t="s">
        <v>544</v>
      </c>
      <c r="B1827" s="1" t="s">
        <v>4208</v>
      </c>
      <c r="F1827" s="30" t="s">
        <v>9080</v>
      </c>
      <c r="G1827" s="7" t="s">
        <v>10414</v>
      </c>
      <c r="H1827" s="31" t="s">
        <v>8687</v>
      </c>
    </row>
    <row r="1828" spans="1:8" ht="15.75" x14ac:dyDescent="0.25">
      <c r="A1828" s="1" t="s">
        <v>543</v>
      </c>
      <c r="B1828" s="1" t="s">
        <v>4209</v>
      </c>
      <c r="F1828" s="30" t="s">
        <v>9080</v>
      </c>
      <c r="G1828" s="7" t="s">
        <v>10415</v>
      </c>
      <c r="H1828" s="31" t="s">
        <v>8688</v>
      </c>
    </row>
    <row r="1829" spans="1:8" ht="15.75" x14ac:dyDescent="0.25">
      <c r="A1829" s="1" t="s">
        <v>542</v>
      </c>
      <c r="B1829" s="1" t="s">
        <v>4210</v>
      </c>
      <c r="F1829" s="30" t="s">
        <v>9080</v>
      </c>
      <c r="G1829" s="7" t="s">
        <v>10344</v>
      </c>
      <c r="H1829" s="31" t="s">
        <v>8689</v>
      </c>
    </row>
    <row r="1830" spans="1:8" ht="15.75" x14ac:dyDescent="0.25">
      <c r="A1830" s="1" t="s">
        <v>541</v>
      </c>
      <c r="B1830" s="1" t="s">
        <v>4211</v>
      </c>
      <c r="F1830" s="30" t="s">
        <v>9080</v>
      </c>
      <c r="G1830" s="7" t="s">
        <v>9442</v>
      </c>
      <c r="H1830" s="31" t="s">
        <v>8690</v>
      </c>
    </row>
    <row r="1831" spans="1:8" ht="15.75" x14ac:dyDescent="0.25">
      <c r="A1831" s="1" t="s">
        <v>540</v>
      </c>
      <c r="B1831" s="1" t="s">
        <v>4212</v>
      </c>
      <c r="F1831" s="30" t="s">
        <v>9081</v>
      </c>
      <c r="G1831" s="7" t="s">
        <v>10416</v>
      </c>
      <c r="H1831" s="31" t="s">
        <v>7262</v>
      </c>
    </row>
    <row r="1832" spans="1:8" ht="15.75" x14ac:dyDescent="0.25">
      <c r="A1832" s="1" t="s">
        <v>539</v>
      </c>
      <c r="B1832" s="1" t="s">
        <v>4213</v>
      </c>
      <c r="F1832" s="30" t="s">
        <v>9080</v>
      </c>
      <c r="G1832" s="7" t="s">
        <v>9258</v>
      </c>
      <c r="H1832" s="31" t="s">
        <v>8024</v>
      </c>
    </row>
    <row r="1833" spans="1:8" ht="15.75" x14ac:dyDescent="0.25">
      <c r="A1833" s="1" t="s">
        <v>538</v>
      </c>
      <c r="B1833" s="1" t="s">
        <v>4214</v>
      </c>
      <c r="F1833" s="30" t="s">
        <v>9080</v>
      </c>
      <c r="G1833" s="7" t="s">
        <v>10308</v>
      </c>
      <c r="H1833" s="31" t="s">
        <v>7455</v>
      </c>
    </row>
    <row r="1834" spans="1:8" ht="15.75" x14ac:dyDescent="0.25">
      <c r="A1834" s="1" t="s">
        <v>537</v>
      </c>
      <c r="B1834" s="1" t="s">
        <v>4215</v>
      </c>
      <c r="F1834" s="30" t="s">
        <v>9081</v>
      </c>
      <c r="G1834" s="7" t="s">
        <v>10417</v>
      </c>
      <c r="H1834" s="31" t="s">
        <v>8691</v>
      </c>
    </row>
    <row r="1835" spans="1:8" ht="15.75" x14ac:dyDescent="0.25">
      <c r="A1835" s="1" t="s">
        <v>536</v>
      </c>
      <c r="B1835" s="1" t="s">
        <v>4216</v>
      </c>
      <c r="F1835" s="30" t="s">
        <v>9080</v>
      </c>
      <c r="G1835" s="7" t="s">
        <v>10418</v>
      </c>
      <c r="H1835" s="31" t="s">
        <v>8692</v>
      </c>
    </row>
    <row r="1836" spans="1:8" ht="15.75" x14ac:dyDescent="0.25">
      <c r="A1836" s="1" t="s">
        <v>534</v>
      </c>
      <c r="B1836" s="1" t="s">
        <v>4217</v>
      </c>
      <c r="F1836" s="30" t="s">
        <v>9473</v>
      </c>
      <c r="G1836" s="7" t="s">
        <v>10419</v>
      </c>
      <c r="H1836" s="31" t="s">
        <v>8693</v>
      </c>
    </row>
    <row r="1837" spans="1:8" ht="15.75" x14ac:dyDescent="0.25">
      <c r="A1837" s="1" t="s">
        <v>533</v>
      </c>
      <c r="B1837" s="1" t="s">
        <v>4218</v>
      </c>
      <c r="F1837" s="30" t="s">
        <v>9081</v>
      </c>
      <c r="G1837" s="7" t="s">
        <v>9661</v>
      </c>
      <c r="H1837" s="31" t="s">
        <v>8694</v>
      </c>
    </row>
    <row r="1838" spans="1:8" ht="15.75" x14ac:dyDescent="0.25">
      <c r="A1838" s="1" t="s">
        <v>532</v>
      </c>
      <c r="B1838" s="1" t="s">
        <v>4219</v>
      </c>
      <c r="F1838" s="30" t="s">
        <v>9081</v>
      </c>
      <c r="G1838" s="7" t="s">
        <v>10420</v>
      </c>
      <c r="H1838" s="31" t="s">
        <v>8695</v>
      </c>
    </row>
    <row r="1839" spans="1:8" ht="15.75" x14ac:dyDescent="0.25">
      <c r="A1839" s="1" t="s">
        <v>531</v>
      </c>
      <c r="B1839" s="1" t="s">
        <v>4220</v>
      </c>
      <c r="F1839" s="30" t="s">
        <v>9081</v>
      </c>
      <c r="G1839" s="7" t="s">
        <v>10421</v>
      </c>
      <c r="H1839" s="31" t="s">
        <v>8696</v>
      </c>
    </row>
    <row r="1840" spans="1:8" ht="15.75" x14ac:dyDescent="0.25">
      <c r="A1840" s="1" t="s">
        <v>530</v>
      </c>
      <c r="B1840" s="1" t="s">
        <v>4221</v>
      </c>
      <c r="F1840" s="30" t="s">
        <v>9081</v>
      </c>
      <c r="G1840" s="7" t="s">
        <v>10422</v>
      </c>
      <c r="H1840" s="31" t="s">
        <v>8153</v>
      </c>
    </row>
    <row r="1841" spans="1:8" ht="15.75" x14ac:dyDescent="0.25">
      <c r="A1841" s="1" t="s">
        <v>529</v>
      </c>
      <c r="B1841" s="1" t="s">
        <v>4222</v>
      </c>
      <c r="F1841" s="30" t="s">
        <v>9081</v>
      </c>
      <c r="G1841" s="7" t="s">
        <v>10423</v>
      </c>
      <c r="H1841" s="31" t="s">
        <v>8199</v>
      </c>
    </row>
    <row r="1842" spans="1:8" ht="15.75" x14ac:dyDescent="0.25">
      <c r="A1842" s="1" t="s">
        <v>528</v>
      </c>
      <c r="B1842" s="1" t="s">
        <v>4223</v>
      </c>
      <c r="F1842" s="30" t="s">
        <v>9080</v>
      </c>
      <c r="G1842" s="7" t="s">
        <v>9137</v>
      </c>
      <c r="H1842" s="31" t="s">
        <v>8697</v>
      </c>
    </row>
    <row r="1843" spans="1:8" ht="15.75" x14ac:dyDescent="0.25">
      <c r="A1843" s="1" t="s">
        <v>527</v>
      </c>
      <c r="B1843" s="1" t="s">
        <v>4224</v>
      </c>
      <c r="F1843" s="30" t="s">
        <v>9080</v>
      </c>
      <c r="G1843" s="7" t="s">
        <v>10424</v>
      </c>
      <c r="H1843" s="31" t="s">
        <v>8698</v>
      </c>
    </row>
    <row r="1844" spans="1:8" ht="15.75" x14ac:dyDescent="0.25">
      <c r="A1844" s="1" t="s">
        <v>526</v>
      </c>
      <c r="B1844" s="1" t="s">
        <v>4225</v>
      </c>
      <c r="F1844" s="30" t="s">
        <v>9081</v>
      </c>
      <c r="G1844" s="7" t="s">
        <v>10425</v>
      </c>
      <c r="H1844" s="31" t="s">
        <v>7141</v>
      </c>
    </row>
    <row r="1845" spans="1:8" ht="15.75" x14ac:dyDescent="0.25">
      <c r="A1845" s="1" t="s">
        <v>525</v>
      </c>
      <c r="B1845" s="1" t="s">
        <v>4226</v>
      </c>
      <c r="F1845" s="30" t="s">
        <v>9081</v>
      </c>
      <c r="G1845" s="7" t="s">
        <v>10426</v>
      </c>
      <c r="H1845" s="31" t="s">
        <v>8699</v>
      </c>
    </row>
    <row r="1846" spans="1:8" ht="15.75" x14ac:dyDescent="0.25">
      <c r="A1846" s="1" t="s">
        <v>524</v>
      </c>
      <c r="B1846" s="1" t="s">
        <v>4227</v>
      </c>
      <c r="F1846" s="30" t="s">
        <v>9081</v>
      </c>
      <c r="G1846" s="7" t="s">
        <v>9105</v>
      </c>
      <c r="H1846" s="31" t="s">
        <v>8700</v>
      </c>
    </row>
    <row r="1847" spans="1:8" ht="15.75" x14ac:dyDescent="0.25">
      <c r="A1847" s="1" t="s">
        <v>523</v>
      </c>
      <c r="B1847" s="1" t="s">
        <v>4228</v>
      </c>
      <c r="F1847" s="30" t="s">
        <v>9081</v>
      </c>
      <c r="G1847" s="7" t="s">
        <v>10427</v>
      </c>
      <c r="H1847" s="31" t="s">
        <v>8701</v>
      </c>
    </row>
    <row r="1848" spans="1:8" ht="15.75" x14ac:dyDescent="0.25">
      <c r="A1848" s="1" t="s">
        <v>522</v>
      </c>
      <c r="B1848" s="1" t="s">
        <v>4229</v>
      </c>
      <c r="F1848" s="30" t="s">
        <v>9081</v>
      </c>
      <c r="G1848" s="7" t="s">
        <v>10428</v>
      </c>
      <c r="H1848" s="31" t="s">
        <v>8702</v>
      </c>
    </row>
    <row r="1849" spans="1:8" ht="15.75" x14ac:dyDescent="0.25">
      <c r="A1849" s="1" t="s">
        <v>521</v>
      </c>
      <c r="B1849" s="1" t="s">
        <v>4230</v>
      </c>
      <c r="F1849" s="30" t="s">
        <v>9081</v>
      </c>
      <c r="G1849" s="7" t="s">
        <v>10429</v>
      </c>
      <c r="H1849" s="31" t="s">
        <v>8703</v>
      </c>
    </row>
    <row r="1850" spans="1:8" ht="15.75" x14ac:dyDescent="0.25">
      <c r="A1850" s="1" t="s">
        <v>520</v>
      </c>
      <c r="B1850" s="1" t="s">
        <v>4231</v>
      </c>
      <c r="F1850" s="30" t="s">
        <v>9081</v>
      </c>
      <c r="G1850" s="7" t="s">
        <v>10430</v>
      </c>
      <c r="H1850" s="31" t="s">
        <v>8704</v>
      </c>
    </row>
    <row r="1851" spans="1:8" ht="15.75" x14ac:dyDescent="0.25">
      <c r="A1851" s="1" t="s">
        <v>519</v>
      </c>
      <c r="B1851" s="1" t="s">
        <v>4232</v>
      </c>
      <c r="F1851" s="30" t="s">
        <v>9081</v>
      </c>
      <c r="G1851" s="7" t="s">
        <v>8995</v>
      </c>
      <c r="H1851" s="31" t="s">
        <v>8705</v>
      </c>
    </row>
    <row r="1852" spans="1:8" ht="15.75" x14ac:dyDescent="0.25">
      <c r="A1852" s="1" t="s">
        <v>518</v>
      </c>
      <c r="B1852" s="1" t="s">
        <v>4233</v>
      </c>
      <c r="F1852" s="30" t="s">
        <v>9081</v>
      </c>
      <c r="G1852" s="7" t="s">
        <v>7540</v>
      </c>
      <c r="H1852" s="31" t="s">
        <v>8706</v>
      </c>
    </row>
    <row r="1853" spans="1:8" ht="15.75" x14ac:dyDescent="0.25">
      <c r="A1853" s="1" t="s">
        <v>517</v>
      </c>
      <c r="B1853" s="1" t="s">
        <v>4234</v>
      </c>
      <c r="F1853" s="30" t="s">
        <v>9081</v>
      </c>
      <c r="G1853" s="7" t="s">
        <v>10431</v>
      </c>
      <c r="H1853" s="31" t="s">
        <v>8707</v>
      </c>
    </row>
    <row r="1854" spans="1:8" ht="15.75" x14ac:dyDescent="0.25">
      <c r="A1854" s="1" t="s">
        <v>515</v>
      </c>
      <c r="B1854" s="1" t="s">
        <v>4235</v>
      </c>
      <c r="F1854" s="30" t="s">
        <v>9081</v>
      </c>
      <c r="G1854" s="7" t="s">
        <v>7540</v>
      </c>
      <c r="H1854" s="31" t="s">
        <v>8708</v>
      </c>
    </row>
    <row r="1855" spans="1:8" ht="15.75" x14ac:dyDescent="0.25">
      <c r="A1855" s="1" t="s">
        <v>514</v>
      </c>
      <c r="B1855" s="1" t="s">
        <v>4236</v>
      </c>
      <c r="F1855" s="30" t="s">
        <v>9080</v>
      </c>
      <c r="G1855" s="7" t="s">
        <v>10432</v>
      </c>
      <c r="H1855" s="31" t="s">
        <v>8541</v>
      </c>
    </row>
    <row r="1856" spans="1:8" ht="15.75" x14ac:dyDescent="0.25">
      <c r="A1856" s="1" t="s">
        <v>513</v>
      </c>
      <c r="B1856" s="1" t="s">
        <v>4237</v>
      </c>
      <c r="F1856" s="30" t="s">
        <v>9081</v>
      </c>
      <c r="G1856" s="7" t="s">
        <v>10046</v>
      </c>
      <c r="H1856" s="31" t="s">
        <v>7723</v>
      </c>
    </row>
    <row r="1857" spans="1:8" ht="15.75" x14ac:dyDescent="0.25">
      <c r="A1857" s="1" t="s">
        <v>512</v>
      </c>
      <c r="B1857" s="1" t="s">
        <v>4238</v>
      </c>
      <c r="F1857" s="30" t="s">
        <v>9081</v>
      </c>
      <c r="G1857" s="7" t="s">
        <v>9418</v>
      </c>
      <c r="H1857" s="31" t="s">
        <v>8709</v>
      </c>
    </row>
    <row r="1858" spans="1:8" ht="15.75" x14ac:dyDescent="0.25">
      <c r="A1858" s="1" t="s">
        <v>511</v>
      </c>
      <c r="B1858" s="1" t="s">
        <v>4239</v>
      </c>
      <c r="F1858" s="30" t="s">
        <v>9080</v>
      </c>
      <c r="G1858" s="7" t="s">
        <v>10433</v>
      </c>
      <c r="H1858" s="31" t="s">
        <v>8710</v>
      </c>
    </row>
    <row r="1859" spans="1:8" ht="15.75" x14ac:dyDescent="0.25">
      <c r="A1859" s="1" t="s">
        <v>510</v>
      </c>
      <c r="B1859" s="1" t="s">
        <v>4240</v>
      </c>
      <c r="F1859" s="30" t="s">
        <v>9081</v>
      </c>
      <c r="G1859" s="7" t="s">
        <v>10434</v>
      </c>
      <c r="H1859" s="31" t="s">
        <v>8711</v>
      </c>
    </row>
    <row r="1860" spans="1:8" ht="15.75" x14ac:dyDescent="0.25">
      <c r="A1860" s="1" t="s">
        <v>509</v>
      </c>
      <c r="B1860" s="1" t="s">
        <v>4241</v>
      </c>
      <c r="F1860" s="30" t="s">
        <v>9080</v>
      </c>
      <c r="G1860" s="7" t="s">
        <v>10076</v>
      </c>
      <c r="H1860" s="31" t="s">
        <v>8073</v>
      </c>
    </row>
    <row r="1861" spans="1:8" ht="15.75" x14ac:dyDescent="0.25">
      <c r="A1861" s="1" t="s">
        <v>508</v>
      </c>
      <c r="B1861" s="1" t="s">
        <v>4242</v>
      </c>
      <c r="F1861" s="30" t="s">
        <v>9080</v>
      </c>
      <c r="G1861" s="7" t="s">
        <v>10435</v>
      </c>
      <c r="H1861" s="31" t="s">
        <v>7915</v>
      </c>
    </row>
    <row r="1862" spans="1:8" ht="15.75" x14ac:dyDescent="0.25">
      <c r="A1862" s="1" t="s">
        <v>507</v>
      </c>
      <c r="B1862" s="1" t="s">
        <v>4243</v>
      </c>
      <c r="F1862" s="30" t="s">
        <v>9080</v>
      </c>
      <c r="G1862" s="7" t="s">
        <v>10436</v>
      </c>
      <c r="H1862" s="31" t="s">
        <v>8712</v>
      </c>
    </row>
    <row r="1863" spans="1:8" ht="15.75" x14ac:dyDescent="0.25">
      <c r="A1863" s="1" t="s">
        <v>506</v>
      </c>
      <c r="B1863" s="1" t="s">
        <v>4244</v>
      </c>
      <c r="F1863" s="30" t="s">
        <v>9080</v>
      </c>
      <c r="G1863" s="7" t="s">
        <v>9501</v>
      </c>
      <c r="H1863" s="31" t="s">
        <v>7459</v>
      </c>
    </row>
    <row r="1864" spans="1:8" ht="15.75" x14ac:dyDescent="0.25">
      <c r="A1864" s="1" t="s">
        <v>505</v>
      </c>
      <c r="B1864" s="1" t="s">
        <v>4245</v>
      </c>
      <c r="F1864" s="30" t="s">
        <v>9080</v>
      </c>
      <c r="G1864" s="7" t="s">
        <v>10437</v>
      </c>
      <c r="H1864" s="31" t="s">
        <v>8713</v>
      </c>
    </row>
    <row r="1865" spans="1:8" ht="15.75" x14ac:dyDescent="0.25">
      <c r="A1865" s="1" t="s">
        <v>504</v>
      </c>
      <c r="B1865" s="1" t="s">
        <v>4246</v>
      </c>
      <c r="F1865" s="30" t="s">
        <v>9080</v>
      </c>
      <c r="G1865" s="7" t="s">
        <v>9130</v>
      </c>
      <c r="H1865" s="31" t="s">
        <v>8714</v>
      </c>
    </row>
    <row r="1866" spans="1:8" ht="15.75" x14ac:dyDescent="0.25">
      <c r="A1866" s="1" t="s">
        <v>503</v>
      </c>
      <c r="B1866" s="1" t="s">
        <v>4247</v>
      </c>
      <c r="F1866" s="30" t="s">
        <v>9080</v>
      </c>
      <c r="G1866" s="7" t="s">
        <v>10438</v>
      </c>
      <c r="H1866" s="31" t="s">
        <v>7506</v>
      </c>
    </row>
    <row r="1867" spans="1:8" ht="15.75" x14ac:dyDescent="0.25">
      <c r="A1867" s="1" t="s">
        <v>502</v>
      </c>
      <c r="B1867" s="1" t="s">
        <v>4248</v>
      </c>
      <c r="F1867" s="30" t="s">
        <v>9081</v>
      </c>
      <c r="G1867" s="7" t="s">
        <v>10439</v>
      </c>
      <c r="H1867" s="31" t="s">
        <v>8715</v>
      </c>
    </row>
    <row r="1868" spans="1:8" ht="15.75" x14ac:dyDescent="0.25">
      <c r="A1868" s="1" t="s">
        <v>501</v>
      </c>
      <c r="B1868" s="1" t="s">
        <v>4249</v>
      </c>
      <c r="F1868" s="30" t="s">
        <v>9080</v>
      </c>
      <c r="G1868" s="7" t="s">
        <v>9688</v>
      </c>
      <c r="H1868" s="31" t="s">
        <v>7838</v>
      </c>
    </row>
    <row r="1869" spans="1:8" ht="15.75" x14ac:dyDescent="0.25">
      <c r="A1869" s="1" t="s">
        <v>500</v>
      </c>
      <c r="B1869" s="1" t="s">
        <v>4250</v>
      </c>
      <c r="F1869" s="30" t="s">
        <v>9081</v>
      </c>
      <c r="G1869" s="7" t="s">
        <v>10440</v>
      </c>
      <c r="H1869" s="31" t="s">
        <v>7745</v>
      </c>
    </row>
    <row r="1870" spans="1:8" ht="15.75" x14ac:dyDescent="0.25">
      <c r="A1870" s="1" t="s">
        <v>499</v>
      </c>
      <c r="B1870" s="1" t="s">
        <v>4251</v>
      </c>
      <c r="F1870" s="30" t="s">
        <v>9081</v>
      </c>
      <c r="G1870" s="7" t="s">
        <v>9390</v>
      </c>
      <c r="H1870" s="31" t="s">
        <v>8716</v>
      </c>
    </row>
    <row r="1871" spans="1:8" ht="15.75" x14ac:dyDescent="0.25">
      <c r="A1871" s="1" t="s">
        <v>498</v>
      </c>
      <c r="B1871" s="1" t="s">
        <v>4252</v>
      </c>
      <c r="F1871" s="30" t="s">
        <v>9081</v>
      </c>
      <c r="G1871" s="7" t="s">
        <v>9188</v>
      </c>
      <c r="H1871" s="31" t="s">
        <v>7279</v>
      </c>
    </row>
    <row r="1872" spans="1:8" ht="15.75" x14ac:dyDescent="0.25">
      <c r="A1872" s="1" t="s">
        <v>497</v>
      </c>
      <c r="B1872" s="1" t="s">
        <v>4253</v>
      </c>
      <c r="F1872" s="30" t="s">
        <v>9081</v>
      </c>
      <c r="G1872" s="7" t="s">
        <v>10441</v>
      </c>
      <c r="H1872" s="31" t="s">
        <v>8717</v>
      </c>
    </row>
    <row r="1873" spans="1:8" ht="15.75" x14ac:dyDescent="0.25">
      <c r="A1873" s="1" t="s">
        <v>496</v>
      </c>
      <c r="B1873" s="1" t="s">
        <v>4254</v>
      </c>
      <c r="F1873" s="30" t="s">
        <v>9081</v>
      </c>
      <c r="G1873" s="7" t="s">
        <v>10442</v>
      </c>
      <c r="H1873" s="31" t="s">
        <v>8718</v>
      </c>
    </row>
    <row r="1874" spans="1:8" ht="15.75" x14ac:dyDescent="0.25">
      <c r="A1874" s="1" t="s">
        <v>495</v>
      </c>
      <c r="B1874" s="1" t="s">
        <v>4255</v>
      </c>
      <c r="F1874" s="30" t="s">
        <v>9081</v>
      </c>
      <c r="G1874" s="7" t="s">
        <v>10443</v>
      </c>
      <c r="H1874" s="31" t="s">
        <v>8719</v>
      </c>
    </row>
    <row r="1875" spans="1:8" ht="15.75" x14ac:dyDescent="0.25">
      <c r="A1875" s="1" t="s">
        <v>494</v>
      </c>
      <c r="B1875" s="1" t="s">
        <v>4256</v>
      </c>
      <c r="F1875" s="30" t="s">
        <v>9081</v>
      </c>
      <c r="G1875" s="7" t="s">
        <v>10444</v>
      </c>
      <c r="H1875" s="31" t="s">
        <v>8720</v>
      </c>
    </row>
    <row r="1876" spans="1:8" ht="15.75" x14ac:dyDescent="0.25">
      <c r="A1876" s="1" t="s">
        <v>493</v>
      </c>
      <c r="B1876" s="1" t="s">
        <v>4257</v>
      </c>
      <c r="F1876" s="30" t="s">
        <v>9081</v>
      </c>
      <c r="G1876" s="7" t="s">
        <v>10445</v>
      </c>
      <c r="H1876" s="31" t="s">
        <v>8721</v>
      </c>
    </row>
    <row r="1877" spans="1:8" ht="15.75" x14ac:dyDescent="0.25">
      <c r="A1877" s="1" t="s">
        <v>492</v>
      </c>
      <c r="B1877" s="1" t="s">
        <v>4258</v>
      </c>
      <c r="F1877" s="30" t="s">
        <v>9080</v>
      </c>
      <c r="G1877" s="7" t="s">
        <v>10446</v>
      </c>
      <c r="H1877" s="31" t="s">
        <v>8106</v>
      </c>
    </row>
    <row r="1878" spans="1:8" ht="15.75" x14ac:dyDescent="0.25">
      <c r="A1878" s="1" t="s">
        <v>491</v>
      </c>
      <c r="B1878" s="1" t="s">
        <v>4259</v>
      </c>
      <c r="F1878" s="30" t="s">
        <v>9080</v>
      </c>
      <c r="G1878" s="7" t="s">
        <v>9628</v>
      </c>
      <c r="H1878" s="31" t="s">
        <v>8722</v>
      </c>
    </row>
    <row r="1879" spans="1:8" ht="15.75" x14ac:dyDescent="0.25">
      <c r="A1879" s="1" t="s">
        <v>490</v>
      </c>
      <c r="B1879" s="1" t="s">
        <v>4260</v>
      </c>
      <c r="F1879" s="30" t="s">
        <v>9473</v>
      </c>
      <c r="G1879" s="7" t="s">
        <v>10447</v>
      </c>
      <c r="H1879" s="31" t="s">
        <v>8723</v>
      </c>
    </row>
    <row r="1880" spans="1:8" ht="15.75" x14ac:dyDescent="0.25">
      <c r="A1880" s="1" t="s">
        <v>489</v>
      </c>
      <c r="B1880" s="1" t="s">
        <v>4261</v>
      </c>
      <c r="F1880" s="30" t="s">
        <v>9080</v>
      </c>
      <c r="G1880" s="7" t="s">
        <v>10448</v>
      </c>
      <c r="H1880" s="31" t="s">
        <v>8724</v>
      </c>
    </row>
    <row r="1881" spans="1:8" ht="15.75" x14ac:dyDescent="0.25">
      <c r="A1881" s="1" t="s">
        <v>488</v>
      </c>
      <c r="B1881" s="1" t="s">
        <v>4262</v>
      </c>
      <c r="F1881" s="30" t="s">
        <v>9080</v>
      </c>
      <c r="G1881" s="7" t="s">
        <v>10449</v>
      </c>
      <c r="H1881" s="31" t="s">
        <v>8725</v>
      </c>
    </row>
    <row r="1882" spans="1:8" ht="15.75" x14ac:dyDescent="0.25">
      <c r="A1882" s="1" t="s">
        <v>487</v>
      </c>
      <c r="B1882" s="1" t="s">
        <v>4263</v>
      </c>
      <c r="F1882" s="30" t="s">
        <v>9081</v>
      </c>
      <c r="G1882" s="7" t="s">
        <v>10450</v>
      </c>
      <c r="H1882" s="31" t="s">
        <v>7614</v>
      </c>
    </row>
    <row r="1883" spans="1:8" ht="15.75" x14ac:dyDescent="0.25">
      <c r="A1883" s="1" t="s">
        <v>486</v>
      </c>
      <c r="B1883" s="1" t="s">
        <v>4264</v>
      </c>
      <c r="F1883" s="30" t="s">
        <v>9080</v>
      </c>
      <c r="G1883" s="7" t="s">
        <v>10446</v>
      </c>
      <c r="H1883" s="31" t="s">
        <v>8726</v>
      </c>
    </row>
    <row r="1884" spans="1:8" ht="15.75" x14ac:dyDescent="0.25">
      <c r="A1884" s="1" t="s">
        <v>485</v>
      </c>
      <c r="B1884" s="1" t="s">
        <v>4265</v>
      </c>
      <c r="F1884" s="30" t="s">
        <v>9080</v>
      </c>
      <c r="G1884" s="7" t="s">
        <v>10451</v>
      </c>
      <c r="H1884" s="31" t="s">
        <v>8727</v>
      </c>
    </row>
    <row r="1885" spans="1:8" ht="15.75" x14ac:dyDescent="0.25">
      <c r="A1885" s="1" t="s">
        <v>484</v>
      </c>
      <c r="B1885" s="1" t="s">
        <v>4266</v>
      </c>
      <c r="F1885" s="30" t="s">
        <v>9080</v>
      </c>
      <c r="G1885" s="7" t="s">
        <v>10452</v>
      </c>
      <c r="H1885" s="31" t="s">
        <v>8728</v>
      </c>
    </row>
    <row r="1886" spans="1:8" ht="15.75" x14ac:dyDescent="0.25">
      <c r="A1886" s="1" t="s">
        <v>483</v>
      </c>
      <c r="B1886" s="1" t="s">
        <v>4267</v>
      </c>
      <c r="F1886" s="30" t="s">
        <v>9080</v>
      </c>
      <c r="G1886" s="7" t="s">
        <v>10453</v>
      </c>
      <c r="H1886" s="31" t="s">
        <v>8729</v>
      </c>
    </row>
    <row r="1887" spans="1:8" ht="15.75" x14ac:dyDescent="0.25">
      <c r="A1887" s="1" t="s">
        <v>482</v>
      </c>
      <c r="B1887" s="1" t="s">
        <v>4268</v>
      </c>
      <c r="F1887" s="30" t="s">
        <v>9080</v>
      </c>
      <c r="G1887" s="7" t="s">
        <v>10454</v>
      </c>
      <c r="H1887" s="31" t="s">
        <v>8730</v>
      </c>
    </row>
    <row r="1888" spans="1:8" ht="15.75" x14ac:dyDescent="0.25">
      <c r="A1888" s="1" t="s">
        <v>481</v>
      </c>
      <c r="B1888" s="1" t="s">
        <v>4269</v>
      </c>
      <c r="F1888" s="30" t="s">
        <v>9081</v>
      </c>
      <c r="G1888" s="7" t="s">
        <v>10455</v>
      </c>
      <c r="H1888" s="31" t="s">
        <v>8731</v>
      </c>
    </row>
    <row r="1889" spans="1:8" ht="15.75" x14ac:dyDescent="0.25">
      <c r="A1889" s="1" t="s">
        <v>480</v>
      </c>
      <c r="B1889" s="1" t="s">
        <v>4270</v>
      </c>
      <c r="F1889" s="30" t="s">
        <v>9081</v>
      </c>
      <c r="G1889" s="7" t="s">
        <v>9405</v>
      </c>
      <c r="H1889" s="31" t="s">
        <v>8732</v>
      </c>
    </row>
    <row r="1890" spans="1:8" ht="15.75" x14ac:dyDescent="0.25">
      <c r="A1890" s="1" t="s">
        <v>479</v>
      </c>
      <c r="B1890" s="1" t="s">
        <v>4271</v>
      </c>
      <c r="F1890" s="30" t="s">
        <v>9081</v>
      </c>
      <c r="G1890" s="7" t="s">
        <v>10456</v>
      </c>
      <c r="H1890" s="31" t="s">
        <v>7629</v>
      </c>
    </row>
    <row r="1891" spans="1:8" ht="15.75" x14ac:dyDescent="0.25">
      <c r="A1891" s="1" t="s">
        <v>478</v>
      </c>
      <c r="B1891" s="1" t="s">
        <v>4272</v>
      </c>
      <c r="F1891" s="30" t="s">
        <v>9080</v>
      </c>
      <c r="G1891" s="7" t="s">
        <v>9975</v>
      </c>
      <c r="H1891" s="31" t="s">
        <v>8733</v>
      </c>
    </row>
    <row r="1892" spans="1:8" ht="15.75" x14ac:dyDescent="0.25">
      <c r="A1892" s="1" t="s">
        <v>477</v>
      </c>
      <c r="B1892" s="1" t="s">
        <v>4273</v>
      </c>
      <c r="F1892" s="30" t="s">
        <v>9081</v>
      </c>
      <c r="G1892" s="7" t="s">
        <v>9099</v>
      </c>
      <c r="H1892" s="31" t="s">
        <v>8734</v>
      </c>
    </row>
    <row r="1893" spans="1:8" ht="15.75" x14ac:dyDescent="0.25">
      <c r="A1893" s="1" t="s">
        <v>476</v>
      </c>
      <c r="B1893" s="1" t="s">
        <v>4274</v>
      </c>
      <c r="F1893" s="30" t="s">
        <v>9081</v>
      </c>
      <c r="G1893" s="7" t="s">
        <v>10457</v>
      </c>
      <c r="H1893" s="31" t="s">
        <v>8735</v>
      </c>
    </row>
    <row r="1894" spans="1:8" ht="15.75" x14ac:dyDescent="0.25">
      <c r="A1894" s="1" t="s">
        <v>475</v>
      </c>
      <c r="B1894" s="1" t="s">
        <v>4275</v>
      </c>
      <c r="F1894" s="30" t="s">
        <v>9080</v>
      </c>
      <c r="G1894" s="7" t="s">
        <v>10458</v>
      </c>
      <c r="H1894" s="31" t="s">
        <v>8736</v>
      </c>
    </row>
    <row r="1895" spans="1:8" ht="15.75" x14ac:dyDescent="0.25">
      <c r="A1895" s="1" t="s">
        <v>474</v>
      </c>
      <c r="B1895" s="1" t="s">
        <v>4276</v>
      </c>
      <c r="F1895" s="30" t="s">
        <v>9081</v>
      </c>
      <c r="G1895" s="7" t="s">
        <v>9178</v>
      </c>
      <c r="H1895" s="31" t="s">
        <v>8737</v>
      </c>
    </row>
    <row r="1896" spans="1:8" ht="15.75" x14ac:dyDescent="0.25">
      <c r="A1896" s="1" t="s">
        <v>473</v>
      </c>
      <c r="B1896" s="1" t="s">
        <v>4277</v>
      </c>
      <c r="F1896" s="30" t="s">
        <v>9080</v>
      </c>
      <c r="G1896" s="7" t="s">
        <v>10459</v>
      </c>
      <c r="H1896" s="31" t="s">
        <v>8738</v>
      </c>
    </row>
    <row r="1897" spans="1:8" ht="15.75" x14ac:dyDescent="0.25">
      <c r="A1897" s="1" t="s">
        <v>472</v>
      </c>
      <c r="B1897" s="1" t="s">
        <v>4278</v>
      </c>
      <c r="F1897" s="30" t="s">
        <v>9081</v>
      </c>
      <c r="G1897" s="7" t="s">
        <v>10460</v>
      </c>
      <c r="H1897" s="31" t="s">
        <v>7311</v>
      </c>
    </row>
    <row r="1898" spans="1:8" ht="15.75" x14ac:dyDescent="0.25">
      <c r="A1898" s="1" t="s">
        <v>471</v>
      </c>
      <c r="B1898" s="1" t="s">
        <v>4279</v>
      </c>
      <c r="F1898" s="30" t="s">
        <v>9081</v>
      </c>
      <c r="G1898" s="7" t="s">
        <v>9213</v>
      </c>
      <c r="H1898" s="31" t="s">
        <v>8739</v>
      </c>
    </row>
    <row r="1899" spans="1:8" ht="15.75" x14ac:dyDescent="0.25">
      <c r="A1899" s="1" t="s">
        <v>470</v>
      </c>
      <c r="B1899" s="1" t="s">
        <v>4280</v>
      </c>
      <c r="F1899" s="30" t="s">
        <v>9081</v>
      </c>
      <c r="G1899" s="7" t="s">
        <v>10461</v>
      </c>
      <c r="H1899" s="31" t="s">
        <v>7144</v>
      </c>
    </row>
    <row r="1900" spans="1:8" ht="15.75" x14ac:dyDescent="0.25">
      <c r="A1900" s="1" t="s">
        <v>469</v>
      </c>
      <c r="B1900" s="1" t="s">
        <v>4281</v>
      </c>
      <c r="F1900" s="30" t="s">
        <v>9081</v>
      </c>
      <c r="G1900" s="7" t="s">
        <v>9418</v>
      </c>
      <c r="H1900" s="31" t="s">
        <v>7174</v>
      </c>
    </row>
    <row r="1901" spans="1:8" ht="15.75" x14ac:dyDescent="0.25">
      <c r="A1901" s="1" t="s">
        <v>468</v>
      </c>
      <c r="B1901" s="1" t="s">
        <v>4282</v>
      </c>
      <c r="F1901" s="30" t="s">
        <v>9080</v>
      </c>
      <c r="G1901" s="7" t="s">
        <v>9162</v>
      </c>
      <c r="H1901" s="31" t="s">
        <v>8740</v>
      </c>
    </row>
    <row r="1902" spans="1:8" ht="15.75" x14ac:dyDescent="0.25">
      <c r="A1902" s="1" t="s">
        <v>467</v>
      </c>
      <c r="B1902" s="1" t="s">
        <v>4283</v>
      </c>
      <c r="F1902" s="30" t="s">
        <v>9080</v>
      </c>
      <c r="G1902" s="7" t="s">
        <v>10462</v>
      </c>
      <c r="H1902" s="31" t="s">
        <v>8650</v>
      </c>
    </row>
    <row r="1903" spans="1:8" ht="15.75" x14ac:dyDescent="0.25">
      <c r="A1903" s="1" t="s">
        <v>466</v>
      </c>
      <c r="B1903" s="1" t="s">
        <v>4284</v>
      </c>
      <c r="F1903" s="30" t="s">
        <v>9080</v>
      </c>
      <c r="G1903" s="7" t="s">
        <v>9949</v>
      </c>
      <c r="H1903" s="31" t="s">
        <v>8741</v>
      </c>
    </row>
    <row r="1904" spans="1:8" ht="15.75" x14ac:dyDescent="0.25">
      <c r="A1904" s="1" t="s">
        <v>465</v>
      </c>
      <c r="B1904" s="1" t="s">
        <v>4285</v>
      </c>
      <c r="F1904" s="30" t="s">
        <v>9080</v>
      </c>
      <c r="G1904" s="7" t="s">
        <v>9275</v>
      </c>
      <c r="H1904" s="31" t="s">
        <v>8742</v>
      </c>
    </row>
    <row r="1905" spans="1:8" ht="15.75" x14ac:dyDescent="0.25">
      <c r="A1905" s="1" t="s">
        <v>464</v>
      </c>
      <c r="B1905" s="1" t="s">
        <v>4286</v>
      </c>
      <c r="F1905" s="30" t="s">
        <v>9080</v>
      </c>
      <c r="G1905" s="7" t="s">
        <v>10463</v>
      </c>
      <c r="H1905" s="31" t="s">
        <v>8743</v>
      </c>
    </row>
    <row r="1906" spans="1:8" ht="15.75" x14ac:dyDescent="0.25">
      <c r="A1906" s="1" t="s">
        <v>463</v>
      </c>
      <c r="B1906" s="1" t="s">
        <v>4287</v>
      </c>
      <c r="F1906" s="30" t="s">
        <v>9080</v>
      </c>
      <c r="G1906" s="7" t="s">
        <v>10464</v>
      </c>
      <c r="H1906" s="31" t="s">
        <v>8744</v>
      </c>
    </row>
    <row r="1907" spans="1:8" ht="15.75" x14ac:dyDescent="0.25">
      <c r="A1907" s="1" t="s">
        <v>462</v>
      </c>
      <c r="B1907" s="1" t="s">
        <v>4288</v>
      </c>
      <c r="F1907" s="30" t="s">
        <v>9081</v>
      </c>
      <c r="G1907" s="7" t="s">
        <v>10465</v>
      </c>
      <c r="H1907" s="31" t="s">
        <v>8745</v>
      </c>
    </row>
    <row r="1908" spans="1:8" ht="15.75" x14ac:dyDescent="0.25">
      <c r="A1908" s="1" t="s">
        <v>461</v>
      </c>
      <c r="B1908" s="1" t="s">
        <v>4289</v>
      </c>
      <c r="F1908" s="30" t="s">
        <v>9080</v>
      </c>
      <c r="G1908" s="7" t="s">
        <v>10466</v>
      </c>
      <c r="H1908" s="31" t="s">
        <v>7360</v>
      </c>
    </row>
    <row r="1909" spans="1:8" ht="15.75" x14ac:dyDescent="0.25">
      <c r="A1909" s="1" t="s">
        <v>460</v>
      </c>
      <c r="B1909" s="1" t="s">
        <v>4290</v>
      </c>
      <c r="F1909" s="30" t="s">
        <v>9080</v>
      </c>
      <c r="G1909" s="7" t="s">
        <v>10467</v>
      </c>
      <c r="H1909" s="31" t="s">
        <v>8746</v>
      </c>
    </row>
    <row r="1910" spans="1:8" ht="15.75" x14ac:dyDescent="0.25">
      <c r="A1910" s="1" t="s">
        <v>459</v>
      </c>
      <c r="B1910" s="1" t="s">
        <v>4291</v>
      </c>
      <c r="F1910" s="30" t="s">
        <v>9081</v>
      </c>
      <c r="G1910" s="7" t="s">
        <v>10468</v>
      </c>
      <c r="H1910" s="31" t="s">
        <v>8747</v>
      </c>
    </row>
    <row r="1911" spans="1:8" ht="15.75" x14ac:dyDescent="0.25">
      <c r="A1911" s="1" t="s">
        <v>458</v>
      </c>
      <c r="B1911" s="1" t="s">
        <v>4292</v>
      </c>
      <c r="F1911" s="30" t="s">
        <v>9081</v>
      </c>
      <c r="G1911" s="7" t="s">
        <v>10469</v>
      </c>
      <c r="H1911" s="31" t="s">
        <v>7506</v>
      </c>
    </row>
    <row r="1912" spans="1:8" ht="15.75" x14ac:dyDescent="0.25">
      <c r="A1912" s="1" t="s">
        <v>457</v>
      </c>
      <c r="B1912" s="1" t="s">
        <v>4293</v>
      </c>
      <c r="F1912" s="30" t="s">
        <v>9080</v>
      </c>
      <c r="G1912" s="7" t="s">
        <v>10470</v>
      </c>
      <c r="H1912" s="31" t="s">
        <v>8748</v>
      </c>
    </row>
    <row r="1913" spans="1:8" ht="15.75" x14ac:dyDescent="0.25">
      <c r="A1913" s="1" t="s">
        <v>456</v>
      </c>
      <c r="B1913" s="1" t="s">
        <v>4294</v>
      </c>
      <c r="F1913" s="30" t="s">
        <v>9081</v>
      </c>
      <c r="G1913" s="7" t="s">
        <v>10471</v>
      </c>
      <c r="H1913" s="31" t="s">
        <v>7448</v>
      </c>
    </row>
    <row r="1914" spans="1:8" ht="15.75" x14ac:dyDescent="0.25">
      <c r="A1914" s="1" t="s">
        <v>455</v>
      </c>
      <c r="B1914" s="1" t="s">
        <v>4295</v>
      </c>
      <c r="F1914" s="30" t="s">
        <v>9081</v>
      </c>
      <c r="G1914" s="7" t="s">
        <v>10472</v>
      </c>
      <c r="H1914" s="31" t="s">
        <v>8749</v>
      </c>
    </row>
    <row r="1915" spans="1:8" ht="15.75" x14ac:dyDescent="0.25">
      <c r="A1915" s="1" t="s">
        <v>454</v>
      </c>
      <c r="B1915" s="1" t="s">
        <v>4296</v>
      </c>
      <c r="F1915" s="30" t="s">
        <v>9081</v>
      </c>
      <c r="G1915" s="7" t="s">
        <v>10473</v>
      </c>
      <c r="H1915" s="31" t="s">
        <v>7634</v>
      </c>
    </row>
    <row r="1916" spans="1:8" ht="15.75" x14ac:dyDescent="0.25">
      <c r="A1916" s="1" t="s">
        <v>453</v>
      </c>
      <c r="B1916" s="1" t="s">
        <v>4297</v>
      </c>
      <c r="F1916" s="30" t="s">
        <v>9080</v>
      </c>
      <c r="G1916" s="7" t="s">
        <v>10474</v>
      </c>
      <c r="H1916" s="31" t="s">
        <v>8750</v>
      </c>
    </row>
    <row r="1917" spans="1:8" ht="15.75" x14ac:dyDescent="0.25">
      <c r="A1917" s="1" t="s">
        <v>452</v>
      </c>
      <c r="B1917" s="1" t="s">
        <v>4298</v>
      </c>
      <c r="F1917" s="30" t="s">
        <v>9081</v>
      </c>
      <c r="G1917" s="7" t="s">
        <v>10475</v>
      </c>
      <c r="H1917" s="31" t="s">
        <v>8751</v>
      </c>
    </row>
    <row r="1918" spans="1:8" ht="15.75" x14ac:dyDescent="0.25">
      <c r="A1918" s="1" t="s">
        <v>451</v>
      </c>
      <c r="B1918" s="1" t="s">
        <v>4299</v>
      </c>
      <c r="F1918" s="30" t="s">
        <v>9081</v>
      </c>
      <c r="G1918" s="7" t="s">
        <v>9211</v>
      </c>
      <c r="H1918" s="31" t="s">
        <v>8752</v>
      </c>
    </row>
    <row r="1919" spans="1:8" ht="15.75" x14ac:dyDescent="0.25">
      <c r="A1919" s="1" t="s">
        <v>450</v>
      </c>
      <c r="B1919" s="1" t="s">
        <v>4300</v>
      </c>
      <c r="F1919" s="30" t="s">
        <v>9081</v>
      </c>
      <c r="G1919" s="7" t="s">
        <v>10088</v>
      </c>
      <c r="H1919" s="31" t="s">
        <v>8753</v>
      </c>
    </row>
    <row r="1920" spans="1:8" ht="15.75" x14ac:dyDescent="0.25">
      <c r="A1920" s="1" t="s">
        <v>449</v>
      </c>
      <c r="B1920" s="1" t="s">
        <v>4301</v>
      </c>
      <c r="F1920" s="30" t="s">
        <v>9081</v>
      </c>
      <c r="G1920" s="7" t="s">
        <v>10476</v>
      </c>
      <c r="H1920" s="31" t="s">
        <v>8754</v>
      </c>
    </row>
    <row r="1921" spans="1:8" ht="15.75" x14ac:dyDescent="0.25">
      <c r="A1921" s="1" t="s">
        <v>448</v>
      </c>
      <c r="B1921" s="1" t="s">
        <v>4302</v>
      </c>
      <c r="F1921" s="30" t="s">
        <v>9081</v>
      </c>
      <c r="G1921" s="7" t="s">
        <v>7585</v>
      </c>
      <c r="H1921" s="31" t="s">
        <v>8755</v>
      </c>
    </row>
    <row r="1922" spans="1:8" ht="15.75" x14ac:dyDescent="0.25">
      <c r="A1922" s="1" t="s">
        <v>447</v>
      </c>
      <c r="B1922" s="1" t="s">
        <v>4303</v>
      </c>
      <c r="F1922" s="30" t="s">
        <v>9473</v>
      </c>
      <c r="G1922" s="7" t="s">
        <v>10477</v>
      </c>
      <c r="H1922" s="31" t="s">
        <v>8756</v>
      </c>
    </row>
    <row r="1923" spans="1:8" ht="15.75" x14ac:dyDescent="0.25">
      <c r="A1923" s="1" t="s">
        <v>446</v>
      </c>
      <c r="B1923" s="1" t="s">
        <v>4304</v>
      </c>
      <c r="F1923" s="30" t="s">
        <v>9081</v>
      </c>
      <c r="G1923" s="7" t="s">
        <v>9211</v>
      </c>
      <c r="H1923" s="31" t="s">
        <v>8757</v>
      </c>
    </row>
    <row r="1924" spans="1:8" ht="15.75" x14ac:dyDescent="0.25">
      <c r="A1924" s="1" t="s">
        <v>445</v>
      </c>
      <c r="B1924" s="1" t="s">
        <v>4305</v>
      </c>
      <c r="F1924" s="30" t="s">
        <v>9081</v>
      </c>
      <c r="G1924" s="7" t="s">
        <v>9661</v>
      </c>
      <c r="H1924" s="31" t="s">
        <v>8758</v>
      </c>
    </row>
    <row r="1925" spans="1:8" ht="15.75" x14ac:dyDescent="0.25">
      <c r="A1925" s="1" t="s">
        <v>444</v>
      </c>
      <c r="B1925" s="1" t="s">
        <v>4306</v>
      </c>
      <c r="F1925" s="30" t="s">
        <v>9081</v>
      </c>
      <c r="G1925" s="7" t="s">
        <v>10478</v>
      </c>
      <c r="H1925" s="31" t="s">
        <v>8759</v>
      </c>
    </row>
    <row r="1926" spans="1:8" ht="15.75" x14ac:dyDescent="0.25">
      <c r="A1926" s="1" t="s">
        <v>443</v>
      </c>
      <c r="B1926" s="1" t="s">
        <v>4307</v>
      </c>
      <c r="F1926" s="30" t="s">
        <v>9081</v>
      </c>
      <c r="G1926" s="7" t="s">
        <v>9198</v>
      </c>
      <c r="H1926" s="31" t="s">
        <v>8760</v>
      </c>
    </row>
    <row r="1927" spans="1:8" ht="15.75" x14ac:dyDescent="0.25">
      <c r="A1927" s="1" t="s">
        <v>442</v>
      </c>
      <c r="B1927" s="1" t="s">
        <v>4308</v>
      </c>
      <c r="F1927" s="30" t="s">
        <v>9080</v>
      </c>
      <c r="G1927" s="7" t="s">
        <v>10479</v>
      </c>
      <c r="H1927" s="31" t="s">
        <v>7876</v>
      </c>
    </row>
    <row r="1928" spans="1:8" ht="15.75" x14ac:dyDescent="0.25">
      <c r="A1928" s="1" t="s">
        <v>441</v>
      </c>
      <c r="B1928" s="1" t="s">
        <v>4309</v>
      </c>
      <c r="F1928" s="30" t="s">
        <v>9080</v>
      </c>
      <c r="G1928" s="7" t="s">
        <v>10480</v>
      </c>
      <c r="H1928" s="31" t="s">
        <v>8761</v>
      </c>
    </row>
    <row r="1929" spans="1:8" ht="15.75" x14ac:dyDescent="0.25">
      <c r="A1929" s="1" t="s">
        <v>440</v>
      </c>
      <c r="B1929" s="1" t="s">
        <v>4310</v>
      </c>
      <c r="F1929" s="30" t="s">
        <v>9081</v>
      </c>
      <c r="G1929" s="7" t="s">
        <v>9138</v>
      </c>
      <c r="H1929" s="31" t="s">
        <v>8762</v>
      </c>
    </row>
    <row r="1930" spans="1:8" ht="15.75" x14ac:dyDescent="0.25">
      <c r="A1930" s="1" t="s">
        <v>439</v>
      </c>
      <c r="B1930" s="1" t="s">
        <v>4311</v>
      </c>
      <c r="F1930" s="30" t="s">
        <v>9080</v>
      </c>
      <c r="G1930" s="7" t="s">
        <v>10481</v>
      </c>
      <c r="H1930" s="31" t="s">
        <v>8078</v>
      </c>
    </row>
    <row r="1931" spans="1:8" ht="15.75" x14ac:dyDescent="0.25">
      <c r="A1931" s="1" t="s">
        <v>438</v>
      </c>
      <c r="B1931" s="1" t="s">
        <v>4312</v>
      </c>
      <c r="F1931" s="30" t="s">
        <v>9080</v>
      </c>
      <c r="G1931" s="7" t="s">
        <v>9947</v>
      </c>
      <c r="H1931" s="31" t="s">
        <v>7540</v>
      </c>
    </row>
    <row r="1932" spans="1:8" ht="15.75" x14ac:dyDescent="0.25">
      <c r="A1932" s="1" t="s">
        <v>437</v>
      </c>
      <c r="B1932" s="1" t="s">
        <v>4313</v>
      </c>
      <c r="F1932" s="30" t="s">
        <v>9080</v>
      </c>
      <c r="G1932" s="7" t="s">
        <v>10482</v>
      </c>
      <c r="H1932" s="31" t="s">
        <v>8763</v>
      </c>
    </row>
    <row r="1933" spans="1:8" ht="15.75" x14ac:dyDescent="0.25">
      <c r="A1933" s="1" t="s">
        <v>436</v>
      </c>
      <c r="B1933" s="1" t="s">
        <v>4314</v>
      </c>
      <c r="F1933" s="30" t="s">
        <v>9080</v>
      </c>
      <c r="G1933" s="7" t="s">
        <v>10483</v>
      </c>
      <c r="H1933" s="31" t="s">
        <v>8764</v>
      </c>
    </row>
    <row r="1934" spans="1:8" ht="15.75" x14ac:dyDescent="0.25">
      <c r="A1934" s="1" t="s">
        <v>435</v>
      </c>
      <c r="B1934" s="1" t="s">
        <v>4315</v>
      </c>
      <c r="F1934" s="30" t="s">
        <v>9081</v>
      </c>
      <c r="G1934" s="7" t="s">
        <v>9152</v>
      </c>
      <c r="H1934" s="31" t="s">
        <v>8765</v>
      </c>
    </row>
    <row r="1935" spans="1:8" ht="15.75" x14ac:dyDescent="0.25">
      <c r="A1935" s="1" t="s">
        <v>434</v>
      </c>
      <c r="B1935" s="1" t="s">
        <v>4316</v>
      </c>
      <c r="F1935" s="30" t="s">
        <v>9080</v>
      </c>
      <c r="G1935" s="7" t="s">
        <v>9162</v>
      </c>
      <c r="H1935" s="31" t="s">
        <v>8766</v>
      </c>
    </row>
    <row r="1936" spans="1:8" ht="15.75" x14ac:dyDescent="0.25">
      <c r="A1936" s="1" t="s">
        <v>433</v>
      </c>
      <c r="B1936" s="1" t="s">
        <v>4317</v>
      </c>
      <c r="F1936" s="30" t="s">
        <v>9080</v>
      </c>
      <c r="G1936" s="7" t="s">
        <v>10484</v>
      </c>
      <c r="H1936" s="31" t="s">
        <v>8767</v>
      </c>
    </row>
    <row r="1937" spans="1:8" ht="15.75" x14ac:dyDescent="0.25">
      <c r="A1937" s="1" t="s">
        <v>432</v>
      </c>
      <c r="B1937" s="1" t="s">
        <v>4318</v>
      </c>
      <c r="F1937" s="30" t="s">
        <v>9081</v>
      </c>
      <c r="G1937" s="7" t="s">
        <v>10485</v>
      </c>
      <c r="H1937" s="31" t="s">
        <v>8768</v>
      </c>
    </row>
    <row r="1938" spans="1:8" ht="15.75" x14ac:dyDescent="0.25">
      <c r="A1938" s="1" t="s">
        <v>431</v>
      </c>
      <c r="B1938" s="1" t="s">
        <v>4319</v>
      </c>
      <c r="F1938" s="30" t="s">
        <v>9473</v>
      </c>
      <c r="G1938" s="7" t="s">
        <v>10486</v>
      </c>
      <c r="H1938" s="31" t="s">
        <v>8769</v>
      </c>
    </row>
    <row r="1939" spans="1:8" ht="15.75" x14ac:dyDescent="0.25">
      <c r="A1939" s="1" t="s">
        <v>430</v>
      </c>
      <c r="B1939" s="1" t="s">
        <v>4320</v>
      </c>
      <c r="F1939" s="30" t="s">
        <v>9081</v>
      </c>
      <c r="G1939" s="7" t="s">
        <v>9091</v>
      </c>
      <c r="H1939" s="31" t="s">
        <v>8591</v>
      </c>
    </row>
    <row r="1940" spans="1:8" ht="15.75" x14ac:dyDescent="0.25">
      <c r="A1940" s="1" t="s">
        <v>429</v>
      </c>
      <c r="B1940" s="1" t="s">
        <v>4321</v>
      </c>
      <c r="F1940" s="30" t="s">
        <v>9081</v>
      </c>
      <c r="G1940" s="7" t="s">
        <v>10487</v>
      </c>
      <c r="H1940" s="31" t="s">
        <v>8770</v>
      </c>
    </row>
    <row r="1941" spans="1:8" ht="15.75" x14ac:dyDescent="0.25">
      <c r="A1941" s="1" t="s">
        <v>428</v>
      </c>
      <c r="B1941" s="1" t="s">
        <v>4322</v>
      </c>
      <c r="F1941" s="30" t="s">
        <v>9081</v>
      </c>
      <c r="G1941" s="7" t="s">
        <v>10488</v>
      </c>
      <c r="H1941" s="31" t="s">
        <v>8771</v>
      </c>
    </row>
    <row r="1942" spans="1:8" ht="15.75" x14ac:dyDescent="0.25">
      <c r="A1942" s="1" t="s">
        <v>427</v>
      </c>
      <c r="B1942" s="1" t="s">
        <v>4323</v>
      </c>
      <c r="F1942" s="30" t="s">
        <v>9081</v>
      </c>
      <c r="G1942" s="7" t="s">
        <v>10489</v>
      </c>
      <c r="H1942" s="31" t="s">
        <v>7842</v>
      </c>
    </row>
    <row r="1943" spans="1:8" ht="15.75" x14ac:dyDescent="0.25">
      <c r="A1943" s="1" t="s">
        <v>426</v>
      </c>
      <c r="B1943" s="1" t="s">
        <v>4324</v>
      </c>
      <c r="F1943" s="30" t="s">
        <v>9081</v>
      </c>
      <c r="G1943" s="7" t="s">
        <v>7468</v>
      </c>
      <c r="H1943" s="31" t="s">
        <v>8772</v>
      </c>
    </row>
    <row r="1944" spans="1:8" ht="15.75" x14ac:dyDescent="0.25">
      <c r="A1944" s="1" t="s">
        <v>425</v>
      </c>
      <c r="B1944" s="1" t="s">
        <v>4325</v>
      </c>
      <c r="F1944" s="30" t="s">
        <v>9081</v>
      </c>
      <c r="G1944" s="7" t="s">
        <v>9211</v>
      </c>
      <c r="H1944" s="31" t="s">
        <v>8773</v>
      </c>
    </row>
    <row r="1945" spans="1:8" ht="15.75" x14ac:dyDescent="0.25">
      <c r="A1945" s="1" t="s">
        <v>424</v>
      </c>
      <c r="B1945" s="1" t="s">
        <v>4326</v>
      </c>
      <c r="F1945" s="30" t="s">
        <v>9081</v>
      </c>
      <c r="G1945" s="7" t="s">
        <v>8719</v>
      </c>
      <c r="H1945" s="31" t="s">
        <v>7766</v>
      </c>
    </row>
    <row r="1946" spans="1:8" ht="15.75" x14ac:dyDescent="0.25">
      <c r="A1946" s="1" t="s">
        <v>423</v>
      </c>
      <c r="B1946" s="1" t="s">
        <v>4327</v>
      </c>
      <c r="F1946" s="30" t="s">
        <v>9080</v>
      </c>
      <c r="G1946" s="7" t="s">
        <v>9171</v>
      </c>
      <c r="H1946" s="31" t="s">
        <v>8774</v>
      </c>
    </row>
    <row r="1947" spans="1:8" ht="15.75" x14ac:dyDescent="0.25">
      <c r="A1947" s="1" t="s">
        <v>422</v>
      </c>
      <c r="B1947" s="1" t="s">
        <v>4328</v>
      </c>
      <c r="F1947" s="30" t="s">
        <v>9081</v>
      </c>
      <c r="G1947" s="7" t="s">
        <v>10445</v>
      </c>
      <c r="H1947" s="31" t="s">
        <v>8775</v>
      </c>
    </row>
    <row r="1948" spans="1:8" ht="15.75" x14ac:dyDescent="0.25">
      <c r="A1948" s="1" t="s">
        <v>421</v>
      </c>
      <c r="B1948" s="1" t="s">
        <v>4329</v>
      </c>
      <c r="F1948" s="30" t="s">
        <v>9081</v>
      </c>
      <c r="G1948" s="7" t="s">
        <v>10490</v>
      </c>
      <c r="H1948" s="31" t="s">
        <v>8776</v>
      </c>
    </row>
    <row r="1949" spans="1:8" ht="15.75" x14ac:dyDescent="0.25">
      <c r="A1949" s="1" t="s">
        <v>420</v>
      </c>
      <c r="B1949" s="1" t="s">
        <v>4330</v>
      </c>
      <c r="F1949" s="30" t="s">
        <v>9081</v>
      </c>
      <c r="G1949" s="7" t="s">
        <v>10491</v>
      </c>
      <c r="H1949" s="31" t="s">
        <v>8777</v>
      </c>
    </row>
    <row r="1950" spans="1:8" ht="15.75" x14ac:dyDescent="0.25">
      <c r="A1950" s="1" t="s">
        <v>419</v>
      </c>
      <c r="B1950" s="1" t="s">
        <v>4331</v>
      </c>
      <c r="F1950" s="30" t="s">
        <v>9080</v>
      </c>
      <c r="G1950" s="7" t="s">
        <v>10492</v>
      </c>
      <c r="H1950" s="31" t="s">
        <v>8778</v>
      </c>
    </row>
    <row r="1951" spans="1:8" ht="15.75" x14ac:dyDescent="0.25">
      <c r="A1951" s="1" t="s">
        <v>418</v>
      </c>
      <c r="B1951" s="1" t="s">
        <v>4332</v>
      </c>
      <c r="F1951" s="30" t="s">
        <v>9081</v>
      </c>
      <c r="G1951" s="7" t="s">
        <v>9198</v>
      </c>
      <c r="H1951" s="31" t="s">
        <v>7640</v>
      </c>
    </row>
    <row r="1952" spans="1:8" ht="15.75" x14ac:dyDescent="0.25">
      <c r="A1952" s="1" t="s">
        <v>417</v>
      </c>
      <c r="B1952" s="1" t="s">
        <v>4333</v>
      </c>
      <c r="F1952" s="30" t="s">
        <v>9080</v>
      </c>
      <c r="G1952" s="7" t="s">
        <v>10493</v>
      </c>
      <c r="H1952" s="31" t="s">
        <v>8779</v>
      </c>
    </row>
    <row r="1953" spans="1:8" ht="15.75" x14ac:dyDescent="0.25">
      <c r="A1953" s="1" t="s">
        <v>416</v>
      </c>
      <c r="B1953" s="1" t="s">
        <v>4334</v>
      </c>
      <c r="F1953" s="30" t="s">
        <v>9081</v>
      </c>
      <c r="G1953" s="7" t="s">
        <v>10494</v>
      </c>
      <c r="H1953" s="31" t="s">
        <v>8780</v>
      </c>
    </row>
    <row r="1954" spans="1:8" ht="15.75" x14ac:dyDescent="0.25">
      <c r="A1954" s="1" t="s">
        <v>415</v>
      </c>
      <c r="B1954" s="1" t="s">
        <v>4335</v>
      </c>
      <c r="F1954" s="30" t="s">
        <v>9081</v>
      </c>
      <c r="G1954" s="7" t="s">
        <v>10495</v>
      </c>
      <c r="H1954" s="31" t="s">
        <v>8781</v>
      </c>
    </row>
    <row r="1955" spans="1:8" ht="15.75" x14ac:dyDescent="0.25">
      <c r="A1955" s="1" t="s">
        <v>414</v>
      </c>
      <c r="B1955" s="1" t="s">
        <v>4336</v>
      </c>
      <c r="F1955" s="30" t="s">
        <v>9080</v>
      </c>
      <c r="G1955" s="7" t="s">
        <v>10496</v>
      </c>
      <c r="H1955" s="31" t="s">
        <v>8782</v>
      </c>
    </row>
    <row r="1956" spans="1:8" ht="15.75" x14ac:dyDescent="0.25">
      <c r="A1956" s="1" t="s">
        <v>413</v>
      </c>
      <c r="B1956" s="1" t="s">
        <v>4337</v>
      </c>
      <c r="F1956" s="30" t="s">
        <v>9080</v>
      </c>
      <c r="G1956" s="7" t="s">
        <v>10497</v>
      </c>
      <c r="H1956" s="31" t="s">
        <v>8783</v>
      </c>
    </row>
    <row r="1957" spans="1:8" ht="15.75" x14ac:dyDescent="0.25">
      <c r="A1957" s="1" t="s">
        <v>412</v>
      </c>
      <c r="B1957" s="1" t="s">
        <v>4338</v>
      </c>
      <c r="F1957" s="30" t="s">
        <v>9080</v>
      </c>
      <c r="G1957" s="7" t="s">
        <v>10498</v>
      </c>
      <c r="H1957" s="31" t="s">
        <v>8784</v>
      </c>
    </row>
    <row r="1958" spans="1:8" ht="15.75" x14ac:dyDescent="0.25">
      <c r="A1958" s="1" t="s">
        <v>411</v>
      </c>
      <c r="B1958" s="1" t="s">
        <v>4339</v>
      </c>
      <c r="F1958" s="30" t="s">
        <v>9081</v>
      </c>
      <c r="G1958" s="7" t="s">
        <v>10499</v>
      </c>
      <c r="H1958" s="31" t="s">
        <v>8785</v>
      </c>
    </row>
    <row r="1959" spans="1:8" ht="15.75" x14ac:dyDescent="0.25">
      <c r="A1959" s="1" t="s">
        <v>410</v>
      </c>
      <c r="B1959" s="1" t="s">
        <v>4340</v>
      </c>
      <c r="F1959" s="30" t="s">
        <v>9080</v>
      </c>
      <c r="G1959" s="7" t="s">
        <v>9447</v>
      </c>
      <c r="H1959" s="31" t="s">
        <v>7404</v>
      </c>
    </row>
    <row r="1960" spans="1:8" ht="15.75" x14ac:dyDescent="0.25">
      <c r="A1960" s="1" t="s">
        <v>409</v>
      </c>
      <c r="B1960" s="1" t="s">
        <v>4341</v>
      </c>
      <c r="F1960" s="30" t="s">
        <v>9080</v>
      </c>
      <c r="G1960" s="7" t="s">
        <v>9112</v>
      </c>
      <c r="H1960" s="31" t="s">
        <v>8786</v>
      </c>
    </row>
    <row r="1961" spans="1:8" ht="15.75" x14ac:dyDescent="0.25">
      <c r="A1961" s="1" t="s">
        <v>408</v>
      </c>
      <c r="B1961" s="1" t="s">
        <v>4342</v>
      </c>
      <c r="F1961" s="30" t="s">
        <v>9080</v>
      </c>
      <c r="G1961" s="7" t="s">
        <v>9275</v>
      </c>
      <c r="H1961" s="31" t="s">
        <v>7540</v>
      </c>
    </row>
    <row r="1962" spans="1:8" ht="15.75" x14ac:dyDescent="0.25">
      <c r="A1962" s="1" t="s">
        <v>407</v>
      </c>
      <c r="B1962" s="1" t="s">
        <v>4343</v>
      </c>
      <c r="F1962" s="30" t="s">
        <v>9080</v>
      </c>
      <c r="G1962" s="7" t="s">
        <v>10500</v>
      </c>
      <c r="H1962" s="31" t="s">
        <v>8787</v>
      </c>
    </row>
    <row r="1963" spans="1:8" ht="15.75" x14ac:dyDescent="0.25">
      <c r="A1963" s="1" t="s">
        <v>406</v>
      </c>
      <c r="B1963" s="1" t="s">
        <v>4344</v>
      </c>
      <c r="F1963" s="30" t="s">
        <v>9081</v>
      </c>
      <c r="G1963" s="7" t="s">
        <v>9082</v>
      </c>
      <c r="H1963" s="31" t="s">
        <v>8650</v>
      </c>
    </row>
    <row r="1964" spans="1:8" ht="15.75" x14ac:dyDescent="0.25">
      <c r="A1964" s="1" t="s">
        <v>405</v>
      </c>
      <c r="B1964" s="1" t="s">
        <v>4345</v>
      </c>
      <c r="F1964" s="30" t="s">
        <v>9081</v>
      </c>
      <c r="G1964" s="7" t="s">
        <v>10501</v>
      </c>
      <c r="H1964" s="31" t="s">
        <v>8788</v>
      </c>
    </row>
    <row r="1965" spans="1:8" ht="15.75" x14ac:dyDescent="0.25">
      <c r="A1965" s="1" t="s">
        <v>404</v>
      </c>
      <c r="B1965" s="1" t="s">
        <v>4346</v>
      </c>
      <c r="F1965" s="30" t="s">
        <v>9081</v>
      </c>
      <c r="G1965" s="7" t="s">
        <v>8444</v>
      </c>
      <c r="H1965" s="31" t="s">
        <v>7373</v>
      </c>
    </row>
    <row r="1966" spans="1:8" ht="15.75" x14ac:dyDescent="0.25">
      <c r="A1966" s="1" t="s">
        <v>403</v>
      </c>
      <c r="B1966" s="1" t="s">
        <v>4347</v>
      </c>
      <c r="F1966" s="30" t="s">
        <v>9080</v>
      </c>
      <c r="G1966" s="7" t="s">
        <v>10502</v>
      </c>
      <c r="H1966" s="31" t="s">
        <v>8789</v>
      </c>
    </row>
    <row r="1967" spans="1:8" ht="15.75" x14ac:dyDescent="0.25">
      <c r="A1967" s="1" t="s">
        <v>402</v>
      </c>
      <c r="B1967" s="1" t="s">
        <v>4348</v>
      </c>
      <c r="F1967" s="30" t="s">
        <v>9081</v>
      </c>
      <c r="G1967" s="7" t="s">
        <v>10503</v>
      </c>
      <c r="H1967" s="31" t="s">
        <v>7127</v>
      </c>
    </row>
    <row r="1968" spans="1:8" ht="15.75" x14ac:dyDescent="0.25">
      <c r="A1968" s="1" t="s">
        <v>401</v>
      </c>
      <c r="B1968" s="1" t="s">
        <v>4349</v>
      </c>
      <c r="F1968" s="30" t="s">
        <v>9081</v>
      </c>
      <c r="G1968" s="7" t="s">
        <v>10504</v>
      </c>
      <c r="H1968" s="31" t="s">
        <v>8790</v>
      </c>
    </row>
    <row r="1969" spans="1:8" ht="15.75" x14ac:dyDescent="0.25">
      <c r="A1969" s="1" t="s">
        <v>400</v>
      </c>
      <c r="B1969" s="1" t="s">
        <v>4350</v>
      </c>
      <c r="F1969" s="30" t="s">
        <v>9081</v>
      </c>
      <c r="G1969" s="7" t="s">
        <v>10505</v>
      </c>
      <c r="H1969" s="31" t="s">
        <v>8318</v>
      </c>
    </row>
    <row r="1970" spans="1:8" ht="15.75" x14ac:dyDescent="0.25">
      <c r="A1970" s="1" t="s">
        <v>399</v>
      </c>
      <c r="B1970" s="1" t="s">
        <v>4351</v>
      </c>
      <c r="F1970" s="30" t="s">
        <v>9081</v>
      </c>
      <c r="G1970" s="7" t="s">
        <v>10506</v>
      </c>
      <c r="H1970" s="31" t="s">
        <v>8102</v>
      </c>
    </row>
    <row r="1971" spans="1:8" ht="15.75" x14ac:dyDescent="0.25">
      <c r="A1971" s="1" t="s">
        <v>398</v>
      </c>
      <c r="B1971" s="1" t="s">
        <v>4352</v>
      </c>
      <c r="F1971" s="30" t="s">
        <v>9473</v>
      </c>
      <c r="G1971" s="7" t="s">
        <v>10507</v>
      </c>
      <c r="H1971" s="31" t="s">
        <v>8791</v>
      </c>
    </row>
    <row r="1972" spans="1:8" ht="15.75" x14ac:dyDescent="0.25">
      <c r="A1972" s="1" t="s">
        <v>397</v>
      </c>
      <c r="B1972" s="1" t="s">
        <v>4353</v>
      </c>
      <c r="F1972" s="30" t="s">
        <v>9080</v>
      </c>
      <c r="G1972" s="7" t="s">
        <v>10508</v>
      </c>
      <c r="H1972" s="31" t="s">
        <v>8792</v>
      </c>
    </row>
    <row r="1973" spans="1:8" ht="15.75" x14ac:dyDescent="0.25">
      <c r="A1973" s="1" t="s">
        <v>396</v>
      </c>
      <c r="B1973" s="1" t="s">
        <v>4354</v>
      </c>
      <c r="F1973" s="30" t="s">
        <v>9081</v>
      </c>
      <c r="G1973" s="7" t="s">
        <v>9148</v>
      </c>
      <c r="H1973" s="31" t="s">
        <v>8793</v>
      </c>
    </row>
    <row r="1974" spans="1:8" ht="15.75" x14ac:dyDescent="0.25">
      <c r="A1974" s="1" t="s">
        <v>395</v>
      </c>
      <c r="B1974" s="1" t="s">
        <v>4355</v>
      </c>
      <c r="F1974" s="30" t="s">
        <v>9081</v>
      </c>
      <c r="G1974" s="7" t="s">
        <v>10509</v>
      </c>
      <c r="H1974" s="31" t="s">
        <v>8794</v>
      </c>
    </row>
    <row r="1975" spans="1:8" ht="15.75" x14ac:dyDescent="0.25">
      <c r="A1975" s="1" t="s">
        <v>394</v>
      </c>
      <c r="B1975" s="1" t="s">
        <v>4356</v>
      </c>
      <c r="F1975" s="30" t="s">
        <v>9080</v>
      </c>
      <c r="G1975" s="7" t="s">
        <v>10510</v>
      </c>
      <c r="H1975" s="31" t="s">
        <v>8795</v>
      </c>
    </row>
    <row r="1976" spans="1:8" ht="15.75" x14ac:dyDescent="0.25">
      <c r="A1976" s="1" t="s">
        <v>393</v>
      </c>
      <c r="B1976" s="1" t="s">
        <v>4357</v>
      </c>
      <c r="F1976" s="30" t="s">
        <v>9080</v>
      </c>
      <c r="G1976" s="7" t="s">
        <v>10511</v>
      </c>
      <c r="H1976" s="31" t="s">
        <v>8796</v>
      </c>
    </row>
    <row r="1977" spans="1:8" ht="15.75" x14ac:dyDescent="0.25">
      <c r="A1977" s="1" t="s">
        <v>392</v>
      </c>
      <c r="B1977" s="1" t="s">
        <v>4358</v>
      </c>
      <c r="F1977" s="30" t="s">
        <v>9080</v>
      </c>
      <c r="G1977" s="7" t="s">
        <v>10512</v>
      </c>
      <c r="H1977" s="31" t="s">
        <v>8797</v>
      </c>
    </row>
    <row r="1978" spans="1:8" ht="15.75" x14ac:dyDescent="0.25">
      <c r="A1978" s="1" t="s">
        <v>391</v>
      </c>
      <c r="B1978" s="1" t="s">
        <v>4359</v>
      </c>
      <c r="F1978" s="30" t="s">
        <v>9080</v>
      </c>
      <c r="G1978" s="7" t="s">
        <v>8320</v>
      </c>
      <c r="H1978" s="31" t="s">
        <v>8798</v>
      </c>
    </row>
    <row r="1979" spans="1:8" ht="15.75" x14ac:dyDescent="0.25">
      <c r="A1979" s="1" t="s">
        <v>390</v>
      </c>
      <c r="B1979" s="1" t="s">
        <v>4360</v>
      </c>
      <c r="F1979" s="30" t="s">
        <v>9080</v>
      </c>
      <c r="G1979" s="7" t="s">
        <v>10513</v>
      </c>
      <c r="H1979" s="31" t="s">
        <v>7289</v>
      </c>
    </row>
    <row r="1980" spans="1:8" ht="15.75" x14ac:dyDescent="0.25">
      <c r="A1980" s="1" t="s">
        <v>389</v>
      </c>
      <c r="B1980" s="1" t="s">
        <v>4361</v>
      </c>
      <c r="F1980" s="30" t="s">
        <v>9080</v>
      </c>
      <c r="G1980" s="7" t="s">
        <v>10514</v>
      </c>
      <c r="H1980" s="31" t="s">
        <v>8799</v>
      </c>
    </row>
    <row r="1981" spans="1:8" ht="15.75" x14ac:dyDescent="0.25">
      <c r="A1981" s="1" t="s">
        <v>388</v>
      </c>
      <c r="B1981" s="1" t="s">
        <v>4362</v>
      </c>
      <c r="F1981" s="30" t="s">
        <v>9080</v>
      </c>
      <c r="G1981" s="7" t="s">
        <v>10515</v>
      </c>
      <c r="H1981" s="31" t="s">
        <v>8800</v>
      </c>
    </row>
    <row r="1982" spans="1:8" ht="15.75" x14ac:dyDescent="0.25">
      <c r="A1982" s="1" t="s">
        <v>387</v>
      </c>
      <c r="B1982" s="1" t="s">
        <v>4363</v>
      </c>
      <c r="F1982" s="30" t="s">
        <v>9080</v>
      </c>
      <c r="G1982" s="7" t="s">
        <v>10516</v>
      </c>
      <c r="H1982" s="31" t="s">
        <v>8801</v>
      </c>
    </row>
    <row r="1983" spans="1:8" ht="15.75" x14ac:dyDescent="0.25">
      <c r="A1983" s="1" t="s">
        <v>386</v>
      </c>
      <c r="B1983" s="1" t="s">
        <v>4364</v>
      </c>
      <c r="F1983" s="30" t="s">
        <v>9080</v>
      </c>
      <c r="G1983" s="7" t="s">
        <v>10517</v>
      </c>
      <c r="H1983" s="31" t="s">
        <v>8802</v>
      </c>
    </row>
    <row r="1984" spans="1:8" ht="15.75" x14ac:dyDescent="0.25">
      <c r="A1984" s="1" t="s">
        <v>385</v>
      </c>
      <c r="B1984" s="1" t="s">
        <v>4365</v>
      </c>
      <c r="F1984" s="30" t="s">
        <v>9080</v>
      </c>
      <c r="G1984" s="7" t="s">
        <v>10518</v>
      </c>
      <c r="H1984" s="31" t="s">
        <v>8803</v>
      </c>
    </row>
    <row r="1985" spans="1:8" ht="15.75" x14ac:dyDescent="0.25">
      <c r="A1985" s="1" t="s">
        <v>384</v>
      </c>
      <c r="B1985" s="1" t="s">
        <v>4366</v>
      </c>
      <c r="F1985" s="30" t="s">
        <v>9081</v>
      </c>
      <c r="G1985" s="7" t="s">
        <v>10519</v>
      </c>
      <c r="H1985" s="31" t="s">
        <v>8804</v>
      </c>
    </row>
    <row r="1986" spans="1:8" ht="15.75" x14ac:dyDescent="0.25">
      <c r="A1986" s="1" t="s">
        <v>383</v>
      </c>
      <c r="B1986" s="1" t="s">
        <v>4367</v>
      </c>
      <c r="F1986" s="30" t="s">
        <v>9081</v>
      </c>
      <c r="G1986" s="7" t="s">
        <v>9872</v>
      </c>
      <c r="H1986" s="31" t="s">
        <v>8805</v>
      </c>
    </row>
    <row r="1987" spans="1:8" ht="15.75" x14ac:dyDescent="0.25">
      <c r="A1987" s="1" t="s">
        <v>382</v>
      </c>
      <c r="B1987" s="1" t="s">
        <v>4368</v>
      </c>
      <c r="F1987" s="30" t="s">
        <v>9081</v>
      </c>
      <c r="G1987" s="7" t="s">
        <v>9099</v>
      </c>
      <c r="H1987" s="31" t="s">
        <v>8806</v>
      </c>
    </row>
    <row r="1988" spans="1:8" ht="15.75" x14ac:dyDescent="0.25">
      <c r="A1988" s="1" t="s">
        <v>381</v>
      </c>
      <c r="B1988" s="1" t="s">
        <v>4369</v>
      </c>
      <c r="F1988" s="30" t="s">
        <v>9473</v>
      </c>
      <c r="G1988" s="7" t="s">
        <v>10520</v>
      </c>
      <c r="H1988" s="31" t="s">
        <v>8807</v>
      </c>
    </row>
    <row r="1989" spans="1:8" ht="15.75" x14ac:dyDescent="0.25">
      <c r="A1989" s="1" t="s">
        <v>380</v>
      </c>
      <c r="B1989" s="1" t="s">
        <v>4370</v>
      </c>
      <c r="F1989" s="30" t="s">
        <v>9081</v>
      </c>
      <c r="G1989" s="7" t="s">
        <v>10521</v>
      </c>
      <c r="H1989" s="31" t="s">
        <v>8808</v>
      </c>
    </row>
    <row r="1990" spans="1:8" ht="15.75" x14ac:dyDescent="0.25">
      <c r="A1990" s="1" t="s">
        <v>379</v>
      </c>
      <c r="B1990" s="1" t="s">
        <v>4371</v>
      </c>
      <c r="F1990" s="30" t="s">
        <v>9080</v>
      </c>
      <c r="G1990" s="7" t="s">
        <v>9151</v>
      </c>
      <c r="H1990" s="31" t="s">
        <v>8809</v>
      </c>
    </row>
    <row r="1991" spans="1:8" ht="15.75" x14ac:dyDescent="0.25">
      <c r="A1991" s="1" t="s">
        <v>378</v>
      </c>
      <c r="B1991" s="1" t="s">
        <v>4372</v>
      </c>
      <c r="F1991" s="30" t="s">
        <v>9081</v>
      </c>
      <c r="G1991" s="7" t="s">
        <v>10522</v>
      </c>
      <c r="H1991" s="31" t="s">
        <v>8810</v>
      </c>
    </row>
    <row r="1992" spans="1:8" ht="15.75" x14ac:dyDescent="0.25">
      <c r="A1992" s="1" t="s">
        <v>377</v>
      </c>
      <c r="B1992" s="1" t="s">
        <v>4373</v>
      </c>
      <c r="F1992" s="30" t="s">
        <v>9081</v>
      </c>
      <c r="G1992" s="7" t="s">
        <v>10523</v>
      </c>
      <c r="H1992" s="31" t="s">
        <v>8811</v>
      </c>
    </row>
    <row r="1993" spans="1:8" ht="15.75" x14ac:dyDescent="0.25">
      <c r="A1993" s="1" t="s">
        <v>376</v>
      </c>
      <c r="B1993" s="1" t="s">
        <v>4374</v>
      </c>
      <c r="F1993" s="30" t="s">
        <v>9081</v>
      </c>
      <c r="G1993" s="7" t="s">
        <v>10524</v>
      </c>
      <c r="H1993" s="31" t="s">
        <v>8812</v>
      </c>
    </row>
    <row r="1994" spans="1:8" ht="15.75" x14ac:dyDescent="0.25">
      <c r="A1994" s="1" t="s">
        <v>375</v>
      </c>
      <c r="B1994" s="1" t="s">
        <v>4375</v>
      </c>
      <c r="F1994" s="30" t="s">
        <v>9081</v>
      </c>
      <c r="G1994" s="7" t="s">
        <v>10525</v>
      </c>
      <c r="H1994" s="31" t="s">
        <v>8813</v>
      </c>
    </row>
    <row r="1995" spans="1:8" ht="15.75" x14ac:dyDescent="0.25">
      <c r="A1995" s="1" t="s">
        <v>374</v>
      </c>
      <c r="B1995" s="1" t="s">
        <v>4376</v>
      </c>
      <c r="F1995" s="30" t="s">
        <v>9080</v>
      </c>
      <c r="G1995" s="7" t="s">
        <v>10220</v>
      </c>
      <c r="H1995" s="31" t="s">
        <v>8814</v>
      </c>
    </row>
    <row r="1996" spans="1:8" ht="15.75" x14ac:dyDescent="0.25">
      <c r="A1996" s="1" t="s">
        <v>373</v>
      </c>
      <c r="B1996" s="1" t="s">
        <v>4377</v>
      </c>
      <c r="F1996" s="30" t="s">
        <v>9080</v>
      </c>
      <c r="G1996" s="7" t="s">
        <v>10526</v>
      </c>
      <c r="H1996" s="31" t="s">
        <v>8815</v>
      </c>
    </row>
    <row r="1997" spans="1:8" ht="15.75" x14ac:dyDescent="0.25">
      <c r="A1997" s="1" t="s">
        <v>372</v>
      </c>
      <c r="B1997" s="1" t="s">
        <v>4378</v>
      </c>
      <c r="F1997" s="30" t="s">
        <v>9080</v>
      </c>
      <c r="G1997" s="7" t="s">
        <v>10527</v>
      </c>
      <c r="H1997" s="31" t="s">
        <v>7444</v>
      </c>
    </row>
    <row r="1998" spans="1:8" ht="15.75" x14ac:dyDescent="0.25">
      <c r="A1998" s="1" t="s">
        <v>371</v>
      </c>
      <c r="B1998" s="1" t="s">
        <v>4379</v>
      </c>
      <c r="F1998" s="30" t="s">
        <v>9080</v>
      </c>
      <c r="G1998" s="7" t="s">
        <v>9293</v>
      </c>
      <c r="H1998" s="31" t="s">
        <v>7169</v>
      </c>
    </row>
    <row r="1999" spans="1:8" ht="15.75" x14ac:dyDescent="0.25">
      <c r="A1999" s="1" t="s">
        <v>370</v>
      </c>
      <c r="B1999" s="1" t="s">
        <v>4380</v>
      </c>
      <c r="F1999" s="30" t="s">
        <v>9080</v>
      </c>
      <c r="G1999" s="7" t="s">
        <v>10528</v>
      </c>
      <c r="H1999" s="31" t="s">
        <v>8816</v>
      </c>
    </row>
    <row r="2000" spans="1:8" ht="15.75" x14ac:dyDescent="0.25">
      <c r="A2000" s="1" t="s">
        <v>369</v>
      </c>
      <c r="B2000" s="1" t="s">
        <v>4381</v>
      </c>
      <c r="F2000" s="30" t="s">
        <v>9080</v>
      </c>
      <c r="G2000" s="7" t="s">
        <v>9454</v>
      </c>
      <c r="H2000" s="31" t="s">
        <v>7360</v>
      </c>
    </row>
    <row r="2001" spans="1:8" ht="15.75" x14ac:dyDescent="0.25">
      <c r="A2001" s="1" t="s">
        <v>368</v>
      </c>
      <c r="B2001" s="1" t="s">
        <v>4382</v>
      </c>
      <c r="F2001" s="30" t="s">
        <v>9080</v>
      </c>
      <c r="G2001" s="7" t="s">
        <v>10529</v>
      </c>
      <c r="H2001" s="31" t="s">
        <v>8817</v>
      </c>
    </row>
    <row r="2002" spans="1:8" ht="15.75" x14ac:dyDescent="0.25">
      <c r="A2002" s="1" t="s">
        <v>367</v>
      </c>
      <c r="B2002" s="1" t="s">
        <v>4383</v>
      </c>
      <c r="F2002" s="30" t="s">
        <v>9081</v>
      </c>
      <c r="G2002" s="7" t="s">
        <v>10530</v>
      </c>
      <c r="H2002" s="31" t="s">
        <v>8818</v>
      </c>
    </row>
    <row r="2003" spans="1:8" ht="15.75" x14ac:dyDescent="0.25">
      <c r="A2003" s="1" t="s">
        <v>366</v>
      </c>
      <c r="B2003" s="1" t="s">
        <v>4384</v>
      </c>
      <c r="F2003" s="30" t="s">
        <v>9080</v>
      </c>
      <c r="G2003" s="7" t="s">
        <v>10531</v>
      </c>
      <c r="H2003" s="31" t="s">
        <v>8819</v>
      </c>
    </row>
    <row r="2004" spans="1:8" ht="15.75" x14ac:dyDescent="0.25">
      <c r="A2004" s="1" t="s">
        <v>365</v>
      </c>
      <c r="B2004" s="1" t="s">
        <v>4385</v>
      </c>
      <c r="F2004" s="30" t="s">
        <v>9080</v>
      </c>
      <c r="G2004" s="7" t="s">
        <v>9477</v>
      </c>
      <c r="H2004" s="31" t="s">
        <v>8820</v>
      </c>
    </row>
    <row r="2005" spans="1:8" ht="15.75" x14ac:dyDescent="0.25">
      <c r="A2005" s="1" t="s">
        <v>364</v>
      </c>
      <c r="B2005" s="1" t="s">
        <v>4386</v>
      </c>
      <c r="F2005" s="30" t="s">
        <v>9080</v>
      </c>
      <c r="G2005" s="7" t="s">
        <v>10532</v>
      </c>
      <c r="H2005" s="31" t="s">
        <v>8821</v>
      </c>
    </row>
    <row r="2006" spans="1:8" ht="15.75" x14ac:dyDescent="0.25">
      <c r="A2006" s="1" t="s">
        <v>363</v>
      </c>
      <c r="B2006" s="1" t="s">
        <v>4387</v>
      </c>
      <c r="F2006" s="30" t="s">
        <v>9080</v>
      </c>
      <c r="G2006" s="7" t="s">
        <v>10533</v>
      </c>
      <c r="H2006" s="31" t="s">
        <v>8253</v>
      </c>
    </row>
    <row r="2007" spans="1:8" ht="15.75" x14ac:dyDescent="0.25">
      <c r="A2007" s="1" t="s">
        <v>362</v>
      </c>
      <c r="B2007" s="1" t="s">
        <v>4388</v>
      </c>
      <c r="F2007" s="30" t="s">
        <v>9080</v>
      </c>
      <c r="G2007" s="7" t="s">
        <v>9137</v>
      </c>
      <c r="H2007" s="31" t="s">
        <v>8822</v>
      </c>
    </row>
    <row r="2008" spans="1:8" ht="15.75" x14ac:dyDescent="0.25">
      <c r="A2008" s="1" t="s">
        <v>361</v>
      </c>
      <c r="B2008" s="1" t="s">
        <v>4389</v>
      </c>
      <c r="F2008" s="30" t="s">
        <v>9473</v>
      </c>
      <c r="G2008" s="7" t="s">
        <v>10534</v>
      </c>
      <c r="H2008" s="31" t="s">
        <v>7468</v>
      </c>
    </row>
    <row r="2009" spans="1:8" ht="15.75" x14ac:dyDescent="0.25">
      <c r="A2009" s="1" t="s">
        <v>360</v>
      </c>
      <c r="B2009" s="1" t="s">
        <v>4390</v>
      </c>
      <c r="F2009" s="30" t="s">
        <v>9080</v>
      </c>
      <c r="G2009" s="7" t="s">
        <v>10535</v>
      </c>
      <c r="H2009" s="31" t="s">
        <v>8823</v>
      </c>
    </row>
    <row r="2010" spans="1:8" ht="15.75" x14ac:dyDescent="0.25">
      <c r="A2010" s="1" t="s">
        <v>359</v>
      </c>
      <c r="B2010" s="1" t="s">
        <v>4391</v>
      </c>
      <c r="F2010" s="30" t="s">
        <v>9081</v>
      </c>
      <c r="G2010" s="7" t="s">
        <v>10536</v>
      </c>
      <c r="H2010" s="31" t="s">
        <v>8824</v>
      </c>
    </row>
    <row r="2011" spans="1:8" ht="15.75" x14ac:dyDescent="0.25">
      <c r="A2011" s="1" t="s">
        <v>358</v>
      </c>
      <c r="B2011" s="1" t="s">
        <v>4392</v>
      </c>
      <c r="F2011" s="30" t="s">
        <v>9081</v>
      </c>
      <c r="G2011" s="7" t="s">
        <v>10537</v>
      </c>
      <c r="H2011" s="31" t="s">
        <v>8825</v>
      </c>
    </row>
    <row r="2012" spans="1:8" ht="15.75" x14ac:dyDescent="0.25">
      <c r="A2012" s="1" t="s">
        <v>357</v>
      </c>
      <c r="B2012" s="1" t="s">
        <v>4393</v>
      </c>
      <c r="F2012" s="30" t="s">
        <v>9081</v>
      </c>
      <c r="G2012" s="7" t="s">
        <v>9320</v>
      </c>
      <c r="H2012" s="31" t="s">
        <v>8826</v>
      </c>
    </row>
    <row r="2013" spans="1:8" ht="15.75" x14ac:dyDescent="0.25">
      <c r="A2013" s="1" t="s">
        <v>355</v>
      </c>
      <c r="B2013" s="1" t="s">
        <v>4394</v>
      </c>
      <c r="F2013" s="30" t="s">
        <v>9081</v>
      </c>
      <c r="G2013" s="7" t="s">
        <v>9255</v>
      </c>
      <c r="H2013" s="31" t="s">
        <v>8827</v>
      </c>
    </row>
    <row r="2014" spans="1:8" ht="15.75" x14ac:dyDescent="0.25">
      <c r="A2014" s="1" t="s">
        <v>354</v>
      </c>
      <c r="B2014" s="1" t="s">
        <v>4395</v>
      </c>
      <c r="F2014" s="30" t="s">
        <v>9080</v>
      </c>
      <c r="G2014" s="7" t="s">
        <v>10538</v>
      </c>
      <c r="H2014" s="31" t="s">
        <v>8023</v>
      </c>
    </row>
    <row r="2015" spans="1:8" ht="15.75" x14ac:dyDescent="0.25">
      <c r="A2015" s="1" t="s">
        <v>353</v>
      </c>
      <c r="B2015" s="1" t="s">
        <v>4396</v>
      </c>
      <c r="F2015" s="30" t="s">
        <v>9081</v>
      </c>
      <c r="G2015" s="7" t="s">
        <v>10539</v>
      </c>
      <c r="H2015" s="31" t="s">
        <v>8828</v>
      </c>
    </row>
    <row r="2016" spans="1:8" ht="15.75" x14ac:dyDescent="0.25">
      <c r="A2016" s="1" t="s">
        <v>352</v>
      </c>
      <c r="B2016" s="1" t="s">
        <v>4397</v>
      </c>
      <c r="F2016" s="30" t="s">
        <v>9080</v>
      </c>
      <c r="G2016" s="7" t="s">
        <v>10540</v>
      </c>
      <c r="H2016" s="31" t="s">
        <v>8829</v>
      </c>
    </row>
    <row r="2017" spans="1:8" ht="15.75" x14ac:dyDescent="0.25">
      <c r="A2017" s="1" t="s">
        <v>351</v>
      </c>
      <c r="B2017" s="1" t="s">
        <v>4398</v>
      </c>
      <c r="F2017" s="30" t="s">
        <v>9081</v>
      </c>
      <c r="G2017" s="7" t="s">
        <v>10491</v>
      </c>
      <c r="H2017" s="31" t="s">
        <v>8830</v>
      </c>
    </row>
    <row r="2018" spans="1:8" ht="15.75" x14ac:dyDescent="0.25">
      <c r="A2018" s="1" t="s">
        <v>350</v>
      </c>
      <c r="B2018" s="1" t="s">
        <v>4399</v>
      </c>
      <c r="F2018" s="30" t="s">
        <v>9080</v>
      </c>
      <c r="G2018" s="7" t="s">
        <v>10541</v>
      </c>
      <c r="H2018" s="31" t="s">
        <v>8831</v>
      </c>
    </row>
    <row r="2019" spans="1:8" ht="15.75" x14ac:dyDescent="0.25">
      <c r="A2019" s="1" t="s">
        <v>349</v>
      </c>
      <c r="B2019" s="1" t="s">
        <v>4400</v>
      </c>
      <c r="F2019" s="30" t="s">
        <v>9080</v>
      </c>
      <c r="G2019" s="7" t="s">
        <v>9137</v>
      </c>
      <c r="H2019" s="31" t="s">
        <v>8832</v>
      </c>
    </row>
    <row r="2020" spans="1:8" ht="15.75" x14ac:dyDescent="0.25">
      <c r="A2020" s="1" t="s">
        <v>348</v>
      </c>
      <c r="B2020" s="1" t="s">
        <v>4401</v>
      </c>
      <c r="F2020" s="30" t="s">
        <v>9080</v>
      </c>
      <c r="G2020" s="7" t="s">
        <v>10542</v>
      </c>
      <c r="H2020" s="31" t="s">
        <v>7136</v>
      </c>
    </row>
    <row r="2021" spans="1:8" ht="15.75" x14ac:dyDescent="0.25">
      <c r="A2021" s="1" t="s">
        <v>347</v>
      </c>
      <c r="B2021" s="1" t="s">
        <v>4402</v>
      </c>
      <c r="F2021" s="30" t="s">
        <v>9081</v>
      </c>
      <c r="G2021" s="7" t="s">
        <v>10543</v>
      </c>
      <c r="H2021" s="31" t="s">
        <v>8833</v>
      </c>
    </row>
    <row r="2022" spans="1:8" ht="15.75" x14ac:dyDescent="0.25">
      <c r="A2022" s="1" t="s">
        <v>346</v>
      </c>
      <c r="B2022" s="1" t="s">
        <v>4403</v>
      </c>
      <c r="F2022" s="30" t="s">
        <v>9081</v>
      </c>
      <c r="G2022" s="7" t="s">
        <v>10394</v>
      </c>
      <c r="H2022" s="31" t="s">
        <v>7297</v>
      </c>
    </row>
    <row r="2023" spans="1:8" ht="15.75" x14ac:dyDescent="0.25">
      <c r="A2023" s="1" t="s">
        <v>345</v>
      </c>
      <c r="B2023" s="1" t="s">
        <v>4404</v>
      </c>
      <c r="F2023" s="30" t="s">
        <v>9080</v>
      </c>
      <c r="G2023" s="7" t="s">
        <v>10544</v>
      </c>
      <c r="H2023" s="31" t="s">
        <v>8834</v>
      </c>
    </row>
    <row r="2024" spans="1:8" ht="15.75" x14ac:dyDescent="0.25">
      <c r="A2024" s="1" t="s">
        <v>344</v>
      </c>
      <c r="B2024" s="1" t="s">
        <v>4405</v>
      </c>
      <c r="F2024" s="30" t="s">
        <v>9081</v>
      </c>
      <c r="G2024" s="7" t="s">
        <v>10545</v>
      </c>
      <c r="H2024" s="31" t="s">
        <v>8835</v>
      </c>
    </row>
    <row r="2025" spans="1:8" ht="15.75" x14ac:dyDescent="0.25">
      <c r="A2025" s="1" t="s">
        <v>343</v>
      </c>
      <c r="B2025" s="1" t="s">
        <v>4406</v>
      </c>
      <c r="F2025" s="30" t="s">
        <v>9080</v>
      </c>
      <c r="G2025" s="7" t="s">
        <v>10546</v>
      </c>
      <c r="H2025" s="31" t="s">
        <v>8836</v>
      </c>
    </row>
    <row r="2026" spans="1:8" ht="15.75" x14ac:dyDescent="0.25">
      <c r="A2026" s="1" t="s">
        <v>342</v>
      </c>
      <c r="B2026" s="1" t="s">
        <v>4407</v>
      </c>
      <c r="F2026" s="30" t="s">
        <v>9080</v>
      </c>
      <c r="G2026" s="7" t="s">
        <v>10547</v>
      </c>
      <c r="H2026" s="31" t="s">
        <v>8837</v>
      </c>
    </row>
    <row r="2027" spans="1:8" ht="15.75" x14ac:dyDescent="0.25">
      <c r="A2027" s="1" t="s">
        <v>341</v>
      </c>
      <c r="B2027" s="1" t="s">
        <v>4408</v>
      </c>
      <c r="F2027" s="30" t="s">
        <v>9081</v>
      </c>
      <c r="G2027" s="7" t="s">
        <v>10548</v>
      </c>
      <c r="H2027" s="31" t="s">
        <v>8838</v>
      </c>
    </row>
    <row r="2028" spans="1:8" ht="15.75" x14ac:dyDescent="0.25">
      <c r="A2028" s="1" t="s">
        <v>340</v>
      </c>
      <c r="B2028" s="1" t="s">
        <v>4409</v>
      </c>
      <c r="F2028" s="30" t="s">
        <v>9080</v>
      </c>
      <c r="G2028" s="7" t="s">
        <v>10549</v>
      </c>
      <c r="H2028" s="31" t="s">
        <v>8490</v>
      </c>
    </row>
    <row r="2029" spans="1:8" ht="15.75" x14ac:dyDescent="0.25">
      <c r="A2029" s="1" t="s">
        <v>339</v>
      </c>
      <c r="B2029" s="1" t="s">
        <v>4410</v>
      </c>
      <c r="F2029" s="30" t="s">
        <v>9081</v>
      </c>
      <c r="G2029" s="7" t="s">
        <v>10550</v>
      </c>
      <c r="H2029" s="31" t="s">
        <v>8839</v>
      </c>
    </row>
    <row r="2030" spans="1:8" ht="15.75" x14ac:dyDescent="0.25">
      <c r="A2030" s="1" t="s">
        <v>338</v>
      </c>
      <c r="B2030" s="1" t="s">
        <v>4411</v>
      </c>
      <c r="F2030" s="30" t="s">
        <v>9081</v>
      </c>
      <c r="G2030" s="7" t="s">
        <v>9138</v>
      </c>
      <c r="H2030" s="31" t="s">
        <v>8840</v>
      </c>
    </row>
    <row r="2031" spans="1:8" ht="15.75" x14ac:dyDescent="0.25">
      <c r="A2031" s="1" t="s">
        <v>337</v>
      </c>
      <c r="B2031" s="1" t="s">
        <v>4412</v>
      </c>
      <c r="F2031" s="30" t="s">
        <v>9080</v>
      </c>
      <c r="G2031" s="7" t="s">
        <v>10551</v>
      </c>
      <c r="H2031" s="31" t="s">
        <v>8841</v>
      </c>
    </row>
    <row r="2032" spans="1:8" ht="15.75" x14ac:dyDescent="0.25">
      <c r="A2032" s="1" t="s">
        <v>336</v>
      </c>
      <c r="B2032" s="1" t="s">
        <v>4413</v>
      </c>
      <c r="F2032" s="30" t="s">
        <v>9080</v>
      </c>
      <c r="G2032" s="7" t="s">
        <v>10552</v>
      </c>
      <c r="H2032" s="31" t="s">
        <v>8842</v>
      </c>
    </row>
    <row r="2033" spans="1:8" ht="15.75" x14ac:dyDescent="0.25">
      <c r="A2033" s="1" t="s">
        <v>335</v>
      </c>
      <c r="B2033" s="1" t="s">
        <v>4414</v>
      </c>
      <c r="F2033" s="30" t="s">
        <v>9081</v>
      </c>
      <c r="G2033" s="7" t="s">
        <v>7802</v>
      </c>
      <c r="H2033" s="31" t="s">
        <v>7755</v>
      </c>
    </row>
    <row r="2034" spans="1:8" ht="15.75" x14ac:dyDescent="0.25">
      <c r="A2034" s="1" t="s">
        <v>334</v>
      </c>
      <c r="B2034" s="1" t="s">
        <v>4415</v>
      </c>
      <c r="F2034" s="30" t="s">
        <v>9081</v>
      </c>
      <c r="G2034" s="7" t="s">
        <v>10553</v>
      </c>
      <c r="H2034" s="31" t="s">
        <v>8843</v>
      </c>
    </row>
    <row r="2035" spans="1:8" ht="15.75" x14ac:dyDescent="0.25">
      <c r="A2035" s="1" t="s">
        <v>333</v>
      </c>
      <c r="B2035" s="1" t="s">
        <v>4416</v>
      </c>
      <c r="F2035" s="30" t="s">
        <v>9081</v>
      </c>
      <c r="G2035" s="7" t="s">
        <v>9849</v>
      </c>
      <c r="H2035" s="31" t="s">
        <v>8844</v>
      </c>
    </row>
    <row r="2036" spans="1:8" ht="15.75" x14ac:dyDescent="0.25">
      <c r="A2036" s="1" t="s">
        <v>332</v>
      </c>
      <c r="B2036" s="1" t="s">
        <v>4417</v>
      </c>
      <c r="F2036" s="30" t="s">
        <v>9080</v>
      </c>
      <c r="G2036" s="7" t="s">
        <v>10554</v>
      </c>
      <c r="H2036" s="31" t="s">
        <v>8845</v>
      </c>
    </row>
    <row r="2037" spans="1:8" ht="15.75" x14ac:dyDescent="0.25">
      <c r="A2037" s="1" t="s">
        <v>331</v>
      </c>
      <c r="B2037" s="1" t="s">
        <v>4418</v>
      </c>
      <c r="F2037" s="30" t="s">
        <v>9080</v>
      </c>
      <c r="G2037" s="7" t="s">
        <v>10555</v>
      </c>
      <c r="H2037" s="31" t="s">
        <v>8846</v>
      </c>
    </row>
    <row r="2038" spans="1:8" ht="15.75" x14ac:dyDescent="0.25">
      <c r="A2038" s="1" t="s">
        <v>330</v>
      </c>
      <c r="B2038" s="1" t="s">
        <v>4419</v>
      </c>
      <c r="F2038" s="30" t="s">
        <v>9080</v>
      </c>
      <c r="G2038" s="7" t="s">
        <v>10556</v>
      </c>
      <c r="H2038" s="31" t="s">
        <v>8847</v>
      </c>
    </row>
    <row r="2039" spans="1:8" ht="15.75" x14ac:dyDescent="0.25">
      <c r="A2039" s="1" t="s">
        <v>329</v>
      </c>
      <c r="B2039" s="1" t="s">
        <v>4420</v>
      </c>
      <c r="F2039" s="30" t="s">
        <v>9080</v>
      </c>
      <c r="G2039" s="7" t="s">
        <v>9289</v>
      </c>
      <c r="H2039" s="31" t="s">
        <v>8848</v>
      </c>
    </row>
    <row r="2040" spans="1:8" ht="15.75" x14ac:dyDescent="0.25">
      <c r="A2040" s="1" t="s">
        <v>328</v>
      </c>
      <c r="B2040" s="1" t="s">
        <v>4421</v>
      </c>
      <c r="F2040" s="30" t="s">
        <v>9081</v>
      </c>
      <c r="G2040" s="7" t="s">
        <v>10557</v>
      </c>
      <c r="H2040" s="31" t="s">
        <v>7139</v>
      </c>
    </row>
    <row r="2041" spans="1:8" ht="15.75" x14ac:dyDescent="0.25">
      <c r="A2041" s="1" t="s">
        <v>327</v>
      </c>
      <c r="B2041" s="1" t="s">
        <v>4422</v>
      </c>
      <c r="F2041" s="30" t="s">
        <v>9080</v>
      </c>
      <c r="G2041" s="7" t="s">
        <v>10558</v>
      </c>
      <c r="H2041" s="31" t="s">
        <v>8849</v>
      </c>
    </row>
    <row r="2042" spans="1:8" ht="15.75" x14ac:dyDescent="0.25">
      <c r="A2042" s="1" t="s">
        <v>326</v>
      </c>
      <c r="B2042" s="1" t="s">
        <v>4423</v>
      </c>
      <c r="F2042" s="30" t="s">
        <v>9081</v>
      </c>
      <c r="G2042" s="7" t="s">
        <v>9793</v>
      </c>
      <c r="H2042" s="31" t="s">
        <v>7915</v>
      </c>
    </row>
    <row r="2043" spans="1:8" ht="15.75" x14ac:dyDescent="0.25">
      <c r="A2043" s="1" t="s">
        <v>325</v>
      </c>
      <c r="B2043" s="1" t="s">
        <v>4424</v>
      </c>
      <c r="F2043" s="30" t="s">
        <v>9081</v>
      </c>
      <c r="G2043" s="7" t="s">
        <v>10559</v>
      </c>
      <c r="H2043" s="31" t="s">
        <v>8850</v>
      </c>
    </row>
    <row r="2044" spans="1:8" ht="15.75" x14ac:dyDescent="0.25">
      <c r="A2044" s="1" t="s">
        <v>324</v>
      </c>
      <c r="B2044" s="1" t="s">
        <v>4425</v>
      </c>
      <c r="F2044" s="30" t="s">
        <v>9081</v>
      </c>
      <c r="G2044" s="7" t="s">
        <v>10560</v>
      </c>
      <c r="H2044" s="31" t="s">
        <v>8851</v>
      </c>
    </row>
    <row r="2045" spans="1:8" ht="15.75" x14ac:dyDescent="0.25">
      <c r="A2045" s="1" t="s">
        <v>323</v>
      </c>
      <c r="B2045" s="1" t="s">
        <v>4426</v>
      </c>
      <c r="F2045" s="30" t="s">
        <v>9080</v>
      </c>
      <c r="G2045" s="7" t="s">
        <v>10561</v>
      </c>
      <c r="H2045" s="31" t="s">
        <v>8852</v>
      </c>
    </row>
    <row r="2046" spans="1:8" ht="15.75" x14ac:dyDescent="0.25">
      <c r="A2046" s="1" t="s">
        <v>322</v>
      </c>
      <c r="B2046" s="1" t="s">
        <v>4427</v>
      </c>
      <c r="F2046" s="30" t="s">
        <v>9080</v>
      </c>
      <c r="G2046" s="7" t="s">
        <v>10562</v>
      </c>
      <c r="H2046" s="31" t="s">
        <v>8853</v>
      </c>
    </row>
    <row r="2047" spans="1:8" ht="15.75" x14ac:dyDescent="0.25">
      <c r="A2047" s="1" t="s">
        <v>321</v>
      </c>
      <c r="B2047" s="1" t="s">
        <v>4428</v>
      </c>
      <c r="F2047" s="30" t="s">
        <v>9080</v>
      </c>
      <c r="G2047" s="7" t="s">
        <v>10563</v>
      </c>
      <c r="H2047" s="31" t="s">
        <v>8854</v>
      </c>
    </row>
    <row r="2048" spans="1:8" ht="15.75" x14ac:dyDescent="0.25">
      <c r="A2048" s="1" t="s">
        <v>320</v>
      </c>
      <c r="B2048" s="1" t="s">
        <v>4429</v>
      </c>
      <c r="F2048" s="30" t="s">
        <v>9080</v>
      </c>
      <c r="G2048" s="7" t="s">
        <v>9149</v>
      </c>
      <c r="H2048" s="31" t="s">
        <v>7143</v>
      </c>
    </row>
    <row r="2049" spans="1:8" ht="15.75" x14ac:dyDescent="0.25">
      <c r="A2049" s="1" t="s">
        <v>319</v>
      </c>
      <c r="B2049" s="1" t="s">
        <v>4430</v>
      </c>
      <c r="F2049" s="30" t="s">
        <v>9080</v>
      </c>
      <c r="G2049" s="7" t="s">
        <v>10564</v>
      </c>
      <c r="H2049" s="31" t="s">
        <v>8855</v>
      </c>
    </row>
    <row r="2050" spans="1:8" ht="15.75" x14ac:dyDescent="0.25">
      <c r="A2050" s="1" t="s">
        <v>318</v>
      </c>
      <c r="B2050" s="1" t="s">
        <v>4431</v>
      </c>
      <c r="F2050" s="30" t="s">
        <v>9081</v>
      </c>
      <c r="G2050" s="7" t="s">
        <v>8386</v>
      </c>
      <c r="H2050" s="31" t="s">
        <v>8106</v>
      </c>
    </row>
    <row r="2051" spans="1:8" ht="15.75" x14ac:dyDescent="0.25">
      <c r="A2051" s="1" t="s">
        <v>317</v>
      </c>
      <c r="B2051" s="1" t="s">
        <v>4432</v>
      </c>
      <c r="F2051" s="30" t="s">
        <v>9081</v>
      </c>
      <c r="G2051" s="7" t="s">
        <v>9531</v>
      </c>
      <c r="H2051" s="31" t="s">
        <v>8422</v>
      </c>
    </row>
    <row r="2052" spans="1:8" ht="15.75" x14ac:dyDescent="0.25">
      <c r="A2052" s="1" t="s">
        <v>316</v>
      </c>
      <c r="B2052" s="1" t="s">
        <v>4433</v>
      </c>
      <c r="F2052" s="30" t="s">
        <v>9081</v>
      </c>
      <c r="G2052" s="7" t="s">
        <v>10565</v>
      </c>
      <c r="H2052" s="31" t="s">
        <v>8856</v>
      </c>
    </row>
    <row r="2053" spans="1:8" ht="15.75" x14ac:dyDescent="0.25">
      <c r="A2053" s="1" t="s">
        <v>315</v>
      </c>
      <c r="B2053" s="1" t="s">
        <v>4434</v>
      </c>
      <c r="F2053" s="30" t="s">
        <v>9080</v>
      </c>
      <c r="G2053" s="7" t="s">
        <v>10566</v>
      </c>
      <c r="H2053" s="31" t="s">
        <v>7710</v>
      </c>
    </row>
    <row r="2054" spans="1:8" ht="15.75" x14ac:dyDescent="0.25">
      <c r="A2054" s="1" t="s">
        <v>314</v>
      </c>
      <c r="B2054" s="1" t="s">
        <v>4435</v>
      </c>
      <c r="F2054" s="30" t="s">
        <v>9080</v>
      </c>
      <c r="G2054" s="7" t="s">
        <v>10567</v>
      </c>
      <c r="H2054" s="31" t="s">
        <v>8857</v>
      </c>
    </row>
    <row r="2055" spans="1:8" ht="15.75" x14ac:dyDescent="0.25">
      <c r="A2055" s="1" t="s">
        <v>313</v>
      </c>
      <c r="B2055" s="1" t="s">
        <v>4436</v>
      </c>
      <c r="F2055" s="30" t="s">
        <v>9080</v>
      </c>
      <c r="G2055" s="7" t="s">
        <v>10568</v>
      </c>
      <c r="H2055" s="31" t="s">
        <v>8858</v>
      </c>
    </row>
    <row r="2056" spans="1:8" ht="15.75" x14ac:dyDescent="0.25">
      <c r="A2056" s="1" t="s">
        <v>312</v>
      </c>
      <c r="B2056" s="1" t="s">
        <v>4437</v>
      </c>
      <c r="F2056" s="30" t="s">
        <v>9080</v>
      </c>
      <c r="G2056" s="7" t="s">
        <v>10569</v>
      </c>
      <c r="H2056" s="31" t="s">
        <v>7538</v>
      </c>
    </row>
    <row r="2057" spans="1:8" ht="15.75" x14ac:dyDescent="0.25">
      <c r="A2057" s="1" t="s">
        <v>311</v>
      </c>
      <c r="B2057" s="1" t="s">
        <v>4438</v>
      </c>
      <c r="F2057" s="30" t="s">
        <v>9081</v>
      </c>
      <c r="G2057" s="7" t="s">
        <v>10570</v>
      </c>
      <c r="H2057" s="31" t="s">
        <v>8859</v>
      </c>
    </row>
    <row r="2058" spans="1:8" ht="15.75" x14ac:dyDescent="0.25">
      <c r="A2058" s="1" t="s">
        <v>310</v>
      </c>
      <c r="B2058" s="1" t="s">
        <v>4439</v>
      </c>
      <c r="F2058" s="30" t="s">
        <v>9080</v>
      </c>
      <c r="G2058" s="7" t="s">
        <v>10571</v>
      </c>
      <c r="H2058" s="31" t="s">
        <v>8860</v>
      </c>
    </row>
    <row r="2059" spans="1:8" ht="15.75" x14ac:dyDescent="0.25">
      <c r="A2059" s="1" t="s">
        <v>309</v>
      </c>
      <c r="B2059" s="1" t="s">
        <v>4440</v>
      </c>
      <c r="F2059" s="30" t="s">
        <v>9081</v>
      </c>
      <c r="G2059" s="7" t="s">
        <v>9513</v>
      </c>
      <c r="H2059" s="31" t="s">
        <v>8861</v>
      </c>
    </row>
    <row r="2060" spans="1:8" ht="15.75" x14ac:dyDescent="0.25">
      <c r="A2060" s="1" t="s">
        <v>308</v>
      </c>
      <c r="B2060" s="1" t="s">
        <v>4441</v>
      </c>
      <c r="F2060" s="30" t="s">
        <v>9080</v>
      </c>
      <c r="G2060" s="7" t="s">
        <v>10572</v>
      </c>
      <c r="H2060" s="31" t="s">
        <v>8862</v>
      </c>
    </row>
    <row r="2061" spans="1:8" ht="15.75" x14ac:dyDescent="0.25">
      <c r="A2061" s="1" t="s">
        <v>307</v>
      </c>
      <c r="B2061" s="1" t="s">
        <v>4442</v>
      </c>
      <c r="F2061" s="30" t="s">
        <v>9081</v>
      </c>
      <c r="G2061" s="7" t="s">
        <v>9790</v>
      </c>
      <c r="H2061" s="31" t="s">
        <v>8863</v>
      </c>
    </row>
    <row r="2062" spans="1:8" ht="15.75" x14ac:dyDescent="0.25">
      <c r="A2062" s="1" t="s">
        <v>306</v>
      </c>
      <c r="B2062" s="1" t="s">
        <v>4443</v>
      </c>
      <c r="F2062" s="30" t="s">
        <v>9081</v>
      </c>
      <c r="G2062" s="7" t="s">
        <v>10573</v>
      </c>
      <c r="H2062" s="31" t="s">
        <v>8864</v>
      </c>
    </row>
    <row r="2063" spans="1:8" ht="15.75" x14ac:dyDescent="0.25">
      <c r="A2063" s="1" t="s">
        <v>305</v>
      </c>
      <c r="B2063" s="1" t="s">
        <v>4444</v>
      </c>
      <c r="F2063" s="30" t="s">
        <v>9081</v>
      </c>
      <c r="G2063" s="7" t="s">
        <v>10574</v>
      </c>
      <c r="H2063" s="31" t="s">
        <v>8865</v>
      </c>
    </row>
    <row r="2064" spans="1:8" ht="15.75" x14ac:dyDescent="0.25">
      <c r="A2064" s="1" t="s">
        <v>304</v>
      </c>
      <c r="B2064" s="1" t="s">
        <v>4445</v>
      </c>
      <c r="F2064" s="30" t="s">
        <v>9080</v>
      </c>
      <c r="G2064" s="7" t="s">
        <v>10575</v>
      </c>
      <c r="H2064" s="31" t="s">
        <v>8311</v>
      </c>
    </row>
    <row r="2065" spans="1:8" ht="15.75" x14ac:dyDescent="0.25">
      <c r="A2065" s="1" t="s">
        <v>303</v>
      </c>
      <c r="B2065" s="1" t="s">
        <v>4446</v>
      </c>
      <c r="F2065" s="30" t="s">
        <v>9080</v>
      </c>
      <c r="G2065" s="7" t="s">
        <v>9289</v>
      </c>
      <c r="H2065" s="31" t="s">
        <v>7574</v>
      </c>
    </row>
    <row r="2066" spans="1:8" ht="15.75" x14ac:dyDescent="0.25">
      <c r="A2066" s="1" t="s">
        <v>302</v>
      </c>
      <c r="B2066" s="1" t="s">
        <v>4447</v>
      </c>
      <c r="F2066" s="30" t="s">
        <v>9080</v>
      </c>
      <c r="G2066" s="7" t="s">
        <v>10576</v>
      </c>
      <c r="H2066" s="31" t="s">
        <v>8866</v>
      </c>
    </row>
    <row r="2067" spans="1:8" ht="15.75" x14ac:dyDescent="0.25">
      <c r="A2067" s="1" t="s">
        <v>301</v>
      </c>
      <c r="B2067" s="1" t="s">
        <v>4448</v>
      </c>
      <c r="F2067" s="30" t="s">
        <v>9080</v>
      </c>
      <c r="G2067" s="7" t="s">
        <v>10577</v>
      </c>
      <c r="H2067" s="31" t="s">
        <v>7915</v>
      </c>
    </row>
    <row r="2068" spans="1:8" ht="15.75" x14ac:dyDescent="0.25">
      <c r="A2068" s="1" t="s">
        <v>299</v>
      </c>
      <c r="B2068" s="1" t="s">
        <v>4449</v>
      </c>
      <c r="F2068" s="30" t="s">
        <v>9081</v>
      </c>
      <c r="G2068" s="7" t="s">
        <v>10224</v>
      </c>
      <c r="H2068" s="31" t="s">
        <v>8867</v>
      </c>
    </row>
    <row r="2069" spans="1:8" ht="15.75" x14ac:dyDescent="0.25">
      <c r="A2069" s="1" t="s">
        <v>298</v>
      </c>
      <c r="B2069" s="1" t="s">
        <v>4450</v>
      </c>
      <c r="F2069" s="30" t="s">
        <v>9081</v>
      </c>
      <c r="G2069" s="7" t="s">
        <v>10578</v>
      </c>
      <c r="H2069" s="31" t="s">
        <v>8868</v>
      </c>
    </row>
    <row r="2070" spans="1:8" ht="15.75" x14ac:dyDescent="0.25">
      <c r="A2070" s="1" t="s">
        <v>297</v>
      </c>
      <c r="B2070" s="1" t="s">
        <v>4451</v>
      </c>
      <c r="F2070" s="30" t="s">
        <v>9081</v>
      </c>
      <c r="G2070" s="7" t="s">
        <v>10579</v>
      </c>
      <c r="H2070" s="31" t="s">
        <v>8869</v>
      </c>
    </row>
    <row r="2071" spans="1:8" ht="15.75" x14ac:dyDescent="0.25">
      <c r="A2071" s="1" t="s">
        <v>296</v>
      </c>
      <c r="B2071" s="1" t="s">
        <v>4452</v>
      </c>
      <c r="F2071" s="30" t="s">
        <v>9080</v>
      </c>
      <c r="G2071" s="7" t="s">
        <v>9242</v>
      </c>
      <c r="H2071" s="31" t="s">
        <v>8870</v>
      </c>
    </row>
    <row r="2072" spans="1:8" ht="15.75" x14ac:dyDescent="0.25">
      <c r="A2072" s="1" t="s">
        <v>295</v>
      </c>
      <c r="B2072" s="1" t="s">
        <v>4453</v>
      </c>
      <c r="F2072" s="30" t="s">
        <v>9081</v>
      </c>
      <c r="G2072" s="7" t="s">
        <v>9268</v>
      </c>
      <c r="H2072" s="31" t="s">
        <v>7272</v>
      </c>
    </row>
    <row r="2073" spans="1:8" ht="15.75" x14ac:dyDescent="0.25">
      <c r="A2073" s="1" t="s">
        <v>294</v>
      </c>
      <c r="B2073" s="1" t="s">
        <v>4454</v>
      </c>
      <c r="F2073" s="30" t="s">
        <v>9080</v>
      </c>
      <c r="G2073" s="7" t="s">
        <v>10580</v>
      </c>
      <c r="H2073" s="31" t="s">
        <v>8871</v>
      </c>
    </row>
    <row r="2074" spans="1:8" ht="15.75" x14ac:dyDescent="0.25">
      <c r="A2074" s="1" t="s">
        <v>293</v>
      </c>
      <c r="B2074" s="1" t="s">
        <v>4455</v>
      </c>
      <c r="F2074" s="30" t="s">
        <v>9081</v>
      </c>
      <c r="G2074" s="7" t="s">
        <v>10581</v>
      </c>
      <c r="H2074" s="31" t="s">
        <v>8872</v>
      </c>
    </row>
    <row r="2075" spans="1:8" ht="15.75" x14ac:dyDescent="0.25">
      <c r="A2075" s="1" t="s">
        <v>292</v>
      </c>
      <c r="B2075" s="1" t="s">
        <v>4456</v>
      </c>
      <c r="F2075" s="30" t="s">
        <v>9080</v>
      </c>
      <c r="G2075" s="7" t="s">
        <v>10582</v>
      </c>
      <c r="H2075" s="31" t="s">
        <v>8873</v>
      </c>
    </row>
    <row r="2076" spans="1:8" ht="15.75" x14ac:dyDescent="0.25">
      <c r="A2076" s="1" t="s">
        <v>291</v>
      </c>
      <c r="B2076" s="1" t="s">
        <v>4457</v>
      </c>
      <c r="F2076" s="30" t="s">
        <v>9080</v>
      </c>
      <c r="G2076" s="7" t="s">
        <v>10583</v>
      </c>
      <c r="H2076" s="31" t="s">
        <v>8769</v>
      </c>
    </row>
    <row r="2077" spans="1:8" ht="15.75" x14ac:dyDescent="0.25">
      <c r="A2077" s="1" t="s">
        <v>290</v>
      </c>
      <c r="B2077" s="1" t="s">
        <v>4458</v>
      </c>
      <c r="F2077" s="30" t="s">
        <v>9081</v>
      </c>
      <c r="G2077" s="7" t="s">
        <v>10351</v>
      </c>
      <c r="H2077" s="31" t="s">
        <v>8874</v>
      </c>
    </row>
    <row r="2078" spans="1:8" ht="15.75" x14ac:dyDescent="0.25">
      <c r="A2078" s="1" t="s">
        <v>289</v>
      </c>
      <c r="B2078" s="1" t="s">
        <v>4459</v>
      </c>
      <c r="F2078" s="30" t="s">
        <v>9081</v>
      </c>
      <c r="G2078" s="7" t="s">
        <v>9160</v>
      </c>
      <c r="H2078" s="31" t="s">
        <v>8875</v>
      </c>
    </row>
    <row r="2079" spans="1:8" ht="15.75" x14ac:dyDescent="0.25">
      <c r="A2079" s="1" t="s">
        <v>288</v>
      </c>
      <c r="B2079" s="1" t="s">
        <v>4460</v>
      </c>
      <c r="F2079" s="30" t="s">
        <v>9081</v>
      </c>
      <c r="G2079" s="7" t="s">
        <v>9593</v>
      </c>
      <c r="H2079" s="31" t="s">
        <v>8876</v>
      </c>
    </row>
    <row r="2080" spans="1:8" ht="15.75" x14ac:dyDescent="0.25">
      <c r="A2080" s="1" t="s">
        <v>287</v>
      </c>
      <c r="B2080" s="1" t="s">
        <v>4461</v>
      </c>
      <c r="F2080" s="30" t="s">
        <v>9081</v>
      </c>
      <c r="G2080" s="7" t="s">
        <v>9513</v>
      </c>
      <c r="H2080" s="31" t="s">
        <v>8877</v>
      </c>
    </row>
    <row r="2081" spans="1:8" ht="15.75" x14ac:dyDescent="0.25">
      <c r="A2081" s="1" t="s">
        <v>286</v>
      </c>
      <c r="B2081" s="1" t="s">
        <v>4462</v>
      </c>
      <c r="F2081" s="30" t="s">
        <v>9080</v>
      </c>
      <c r="G2081" s="7" t="s">
        <v>10584</v>
      </c>
      <c r="H2081" s="31" t="s">
        <v>7877</v>
      </c>
    </row>
    <row r="2082" spans="1:8" ht="15.75" x14ac:dyDescent="0.25">
      <c r="A2082" s="1" t="s">
        <v>285</v>
      </c>
      <c r="B2082" s="1" t="s">
        <v>4463</v>
      </c>
      <c r="F2082" s="30" t="s">
        <v>9080</v>
      </c>
      <c r="G2082" s="7" t="s">
        <v>9986</v>
      </c>
      <c r="H2082" s="31" t="s">
        <v>8878</v>
      </c>
    </row>
    <row r="2083" spans="1:8" ht="15.75" x14ac:dyDescent="0.25">
      <c r="A2083" s="1" t="s">
        <v>284</v>
      </c>
      <c r="B2083" s="1" t="s">
        <v>4464</v>
      </c>
      <c r="F2083" s="30" t="s">
        <v>9080</v>
      </c>
      <c r="G2083" s="7" t="s">
        <v>9919</v>
      </c>
      <c r="H2083" s="31" t="s">
        <v>8879</v>
      </c>
    </row>
    <row r="2084" spans="1:8" ht="15.75" x14ac:dyDescent="0.25">
      <c r="A2084" s="1" t="s">
        <v>283</v>
      </c>
      <c r="B2084" s="1" t="s">
        <v>4465</v>
      </c>
      <c r="F2084" s="30" t="s">
        <v>9080</v>
      </c>
      <c r="G2084" s="7" t="s">
        <v>10585</v>
      </c>
      <c r="H2084" s="31" t="s">
        <v>8880</v>
      </c>
    </row>
    <row r="2085" spans="1:8" ht="15.75" x14ac:dyDescent="0.25">
      <c r="A2085" s="1" t="s">
        <v>282</v>
      </c>
      <c r="B2085" s="1" t="s">
        <v>4466</v>
      </c>
      <c r="F2085" s="30" t="s">
        <v>9080</v>
      </c>
      <c r="G2085" s="7" t="s">
        <v>10586</v>
      </c>
      <c r="H2085" s="31" t="s">
        <v>8881</v>
      </c>
    </row>
    <row r="2086" spans="1:8" ht="15.75" x14ac:dyDescent="0.25">
      <c r="A2086" s="1" t="s">
        <v>281</v>
      </c>
      <c r="B2086" s="1" t="s">
        <v>4467</v>
      </c>
      <c r="F2086" s="30" t="s">
        <v>9080</v>
      </c>
      <c r="G2086" s="7" t="s">
        <v>10587</v>
      </c>
      <c r="H2086" s="31" t="s">
        <v>8882</v>
      </c>
    </row>
    <row r="2087" spans="1:8" ht="15.75" x14ac:dyDescent="0.25">
      <c r="A2087" s="1" t="s">
        <v>280</v>
      </c>
      <c r="B2087" s="1" t="s">
        <v>4468</v>
      </c>
      <c r="F2087" s="30" t="s">
        <v>9081</v>
      </c>
      <c r="G2087" s="7" t="s">
        <v>10588</v>
      </c>
      <c r="H2087" s="31" t="s">
        <v>8883</v>
      </c>
    </row>
    <row r="2088" spans="1:8" ht="15.75" x14ac:dyDescent="0.25">
      <c r="A2088" s="1" t="s">
        <v>279</v>
      </c>
      <c r="B2088" s="1" t="s">
        <v>4469</v>
      </c>
      <c r="F2088" s="30" t="s">
        <v>9081</v>
      </c>
      <c r="G2088" s="7" t="s">
        <v>9273</v>
      </c>
      <c r="H2088" s="31" t="s">
        <v>7272</v>
      </c>
    </row>
    <row r="2089" spans="1:8" ht="15.75" x14ac:dyDescent="0.25">
      <c r="A2089" s="1" t="s">
        <v>278</v>
      </c>
      <c r="B2089" s="1" t="s">
        <v>4470</v>
      </c>
      <c r="F2089" s="30" t="s">
        <v>9080</v>
      </c>
      <c r="G2089" s="7" t="s">
        <v>10589</v>
      </c>
      <c r="H2089" s="31" t="s">
        <v>8884</v>
      </c>
    </row>
    <row r="2090" spans="1:8" ht="15.75" x14ac:dyDescent="0.25">
      <c r="A2090" s="1" t="s">
        <v>277</v>
      </c>
      <c r="B2090" s="1" t="s">
        <v>4471</v>
      </c>
      <c r="F2090" s="30" t="s">
        <v>9081</v>
      </c>
      <c r="G2090" s="7" t="s">
        <v>10478</v>
      </c>
      <c r="H2090" s="31" t="s">
        <v>8885</v>
      </c>
    </row>
    <row r="2091" spans="1:8" ht="15.75" x14ac:dyDescent="0.25">
      <c r="A2091" s="1" t="s">
        <v>275</v>
      </c>
      <c r="B2091" s="1" t="s">
        <v>4472</v>
      </c>
      <c r="F2091" s="30" t="s">
        <v>9081</v>
      </c>
      <c r="G2091" s="7" t="s">
        <v>10590</v>
      </c>
      <c r="H2091" s="31" t="s">
        <v>8886</v>
      </c>
    </row>
    <row r="2092" spans="1:8" ht="15.75" x14ac:dyDescent="0.25">
      <c r="A2092" s="1" t="s">
        <v>274</v>
      </c>
      <c r="B2092" s="1" t="s">
        <v>4473</v>
      </c>
      <c r="F2092" s="30" t="s">
        <v>9081</v>
      </c>
      <c r="G2092" s="7" t="s">
        <v>10591</v>
      </c>
      <c r="H2092" s="31" t="s">
        <v>8887</v>
      </c>
    </row>
    <row r="2093" spans="1:8" ht="15.75" x14ac:dyDescent="0.25">
      <c r="A2093" s="1" t="s">
        <v>273</v>
      </c>
      <c r="B2093" s="1" t="s">
        <v>4474</v>
      </c>
      <c r="F2093" s="30" t="s">
        <v>9081</v>
      </c>
      <c r="G2093" s="7" t="s">
        <v>9201</v>
      </c>
      <c r="H2093" s="31" t="s">
        <v>8888</v>
      </c>
    </row>
    <row r="2094" spans="1:8" ht="15.75" x14ac:dyDescent="0.25">
      <c r="A2094" s="1" t="s">
        <v>272</v>
      </c>
      <c r="B2094" s="1" t="s">
        <v>4475</v>
      </c>
      <c r="F2094" s="30" t="s">
        <v>9081</v>
      </c>
      <c r="G2094" s="7" t="s">
        <v>9168</v>
      </c>
      <c r="H2094" s="31" t="s">
        <v>8889</v>
      </c>
    </row>
    <row r="2095" spans="1:8" ht="15.75" x14ac:dyDescent="0.25">
      <c r="A2095" s="1" t="s">
        <v>271</v>
      </c>
      <c r="B2095" s="1" t="s">
        <v>4476</v>
      </c>
      <c r="F2095" s="30" t="s">
        <v>9080</v>
      </c>
      <c r="G2095" s="7" t="s">
        <v>9447</v>
      </c>
      <c r="H2095" s="31" t="s">
        <v>8890</v>
      </c>
    </row>
    <row r="2096" spans="1:8" ht="15.75" x14ac:dyDescent="0.25">
      <c r="A2096" s="1" t="s">
        <v>270</v>
      </c>
      <c r="B2096" s="1" t="s">
        <v>4477</v>
      </c>
      <c r="F2096" s="30" t="s">
        <v>9081</v>
      </c>
      <c r="G2096" s="7" t="s">
        <v>10592</v>
      </c>
      <c r="H2096" s="31" t="s">
        <v>8891</v>
      </c>
    </row>
    <row r="2097" spans="1:8" ht="15.75" x14ac:dyDescent="0.25">
      <c r="A2097" s="1" t="s">
        <v>269</v>
      </c>
      <c r="B2097" s="1" t="s">
        <v>4478</v>
      </c>
      <c r="F2097" s="30" t="s">
        <v>9081</v>
      </c>
      <c r="G2097" s="7" t="s">
        <v>9653</v>
      </c>
      <c r="H2097" s="31" t="s">
        <v>8892</v>
      </c>
    </row>
    <row r="2098" spans="1:8" ht="15.75" x14ac:dyDescent="0.25">
      <c r="A2098" s="1" t="s">
        <v>268</v>
      </c>
      <c r="B2098" s="1" t="s">
        <v>4479</v>
      </c>
      <c r="F2098" s="30" t="s">
        <v>9081</v>
      </c>
      <c r="G2098" s="7" t="s">
        <v>10593</v>
      </c>
      <c r="H2098" s="31" t="s">
        <v>8893</v>
      </c>
    </row>
    <row r="2099" spans="1:8" ht="15.75" x14ac:dyDescent="0.25">
      <c r="A2099" s="1" t="s">
        <v>267</v>
      </c>
      <c r="B2099" s="1" t="s">
        <v>4480</v>
      </c>
      <c r="F2099" s="30" t="s">
        <v>9080</v>
      </c>
      <c r="G2099" s="7" t="s">
        <v>10189</v>
      </c>
      <c r="H2099" s="31" t="s">
        <v>8894</v>
      </c>
    </row>
    <row r="2100" spans="1:8" ht="15.75" x14ac:dyDescent="0.25">
      <c r="A2100" s="1" t="s">
        <v>266</v>
      </c>
      <c r="B2100" s="1" t="s">
        <v>4481</v>
      </c>
      <c r="F2100" s="30" t="s">
        <v>9081</v>
      </c>
      <c r="G2100" s="7" t="s">
        <v>9213</v>
      </c>
      <c r="H2100" s="31" t="s">
        <v>8895</v>
      </c>
    </row>
    <row r="2101" spans="1:8" ht="15.75" x14ac:dyDescent="0.25">
      <c r="A2101" s="1" t="s">
        <v>265</v>
      </c>
      <c r="B2101" s="1" t="s">
        <v>4482</v>
      </c>
      <c r="F2101" s="30" t="s">
        <v>9080</v>
      </c>
      <c r="G2101" s="7" t="s">
        <v>10594</v>
      </c>
      <c r="H2101" s="31" t="s">
        <v>8896</v>
      </c>
    </row>
    <row r="2102" spans="1:8" ht="15.75" x14ac:dyDescent="0.25">
      <c r="A2102" s="1" t="s">
        <v>264</v>
      </c>
      <c r="B2102" s="1" t="s">
        <v>4483</v>
      </c>
      <c r="F2102" s="30" t="s">
        <v>9080</v>
      </c>
      <c r="G2102" s="7" t="s">
        <v>10595</v>
      </c>
      <c r="H2102" s="31" t="s">
        <v>8897</v>
      </c>
    </row>
    <row r="2103" spans="1:8" ht="15.75" x14ac:dyDescent="0.25">
      <c r="A2103" s="1" t="s">
        <v>263</v>
      </c>
      <c r="B2103" s="1" t="s">
        <v>4484</v>
      </c>
      <c r="F2103" s="30" t="s">
        <v>9081</v>
      </c>
      <c r="G2103" s="7" t="s">
        <v>9565</v>
      </c>
      <c r="H2103" s="31" t="s">
        <v>8554</v>
      </c>
    </row>
    <row r="2104" spans="1:8" ht="15.75" x14ac:dyDescent="0.25">
      <c r="A2104" s="1" t="s">
        <v>262</v>
      </c>
      <c r="B2104" s="1" t="s">
        <v>4485</v>
      </c>
      <c r="F2104" s="30" t="s">
        <v>9081</v>
      </c>
      <c r="G2104" s="7" t="s">
        <v>10596</v>
      </c>
      <c r="H2104" s="31" t="s">
        <v>8898</v>
      </c>
    </row>
    <row r="2105" spans="1:8" ht="15.75" x14ac:dyDescent="0.25">
      <c r="A2105" s="1" t="s">
        <v>261</v>
      </c>
      <c r="B2105" s="1" t="s">
        <v>4486</v>
      </c>
      <c r="F2105" s="30" t="s">
        <v>9081</v>
      </c>
      <c r="G2105" s="7" t="s">
        <v>9376</v>
      </c>
      <c r="H2105" s="31" t="s">
        <v>7083</v>
      </c>
    </row>
    <row r="2106" spans="1:8" ht="15.75" x14ac:dyDescent="0.25">
      <c r="A2106" s="1" t="s">
        <v>260</v>
      </c>
      <c r="B2106" s="1" t="s">
        <v>4487</v>
      </c>
      <c r="F2106" s="30" t="s">
        <v>9080</v>
      </c>
      <c r="G2106" s="7" t="s">
        <v>10597</v>
      </c>
      <c r="H2106" s="31" t="s">
        <v>8899</v>
      </c>
    </row>
    <row r="2107" spans="1:8" ht="15.75" x14ac:dyDescent="0.25">
      <c r="A2107" s="1" t="s">
        <v>259</v>
      </c>
      <c r="B2107" s="1" t="s">
        <v>4488</v>
      </c>
      <c r="F2107" s="30" t="s">
        <v>9080</v>
      </c>
      <c r="G2107" s="7" t="s">
        <v>10598</v>
      </c>
      <c r="H2107" s="31" t="s">
        <v>8900</v>
      </c>
    </row>
    <row r="2108" spans="1:8" ht="15.75" x14ac:dyDescent="0.25">
      <c r="A2108" s="1" t="s">
        <v>258</v>
      </c>
      <c r="B2108" s="1" t="s">
        <v>4489</v>
      </c>
      <c r="F2108" s="30" t="s">
        <v>9080</v>
      </c>
      <c r="G2108" s="7" t="s">
        <v>10599</v>
      </c>
      <c r="H2108" s="31" t="s">
        <v>8901</v>
      </c>
    </row>
    <row r="2109" spans="1:8" ht="15.75" x14ac:dyDescent="0.25">
      <c r="A2109" s="1" t="s">
        <v>257</v>
      </c>
      <c r="B2109" s="1" t="s">
        <v>4490</v>
      </c>
      <c r="F2109" s="30" t="s">
        <v>9080</v>
      </c>
      <c r="G2109" s="7" t="s">
        <v>10600</v>
      </c>
      <c r="H2109" s="31" t="s">
        <v>8902</v>
      </c>
    </row>
    <row r="2110" spans="1:8" ht="15.75" x14ac:dyDescent="0.25">
      <c r="A2110" s="1" t="s">
        <v>256</v>
      </c>
      <c r="B2110" s="1" t="s">
        <v>4491</v>
      </c>
      <c r="F2110" s="30" t="s">
        <v>9080</v>
      </c>
      <c r="G2110" s="7" t="s">
        <v>10601</v>
      </c>
      <c r="H2110" s="31" t="s">
        <v>7521</v>
      </c>
    </row>
    <row r="2111" spans="1:8" ht="15.75" x14ac:dyDescent="0.25">
      <c r="A2111" s="1" t="s">
        <v>255</v>
      </c>
      <c r="B2111" s="1" t="s">
        <v>4492</v>
      </c>
      <c r="F2111" s="30" t="s">
        <v>9080</v>
      </c>
      <c r="G2111" s="7" t="s">
        <v>10602</v>
      </c>
      <c r="H2111" s="31" t="s">
        <v>8903</v>
      </c>
    </row>
    <row r="2112" spans="1:8" ht="15.75" x14ac:dyDescent="0.25">
      <c r="A2112" s="1" t="s">
        <v>254</v>
      </c>
      <c r="B2112" s="1" t="s">
        <v>4493</v>
      </c>
      <c r="F2112" s="30" t="s">
        <v>9080</v>
      </c>
      <c r="G2112" s="7" t="s">
        <v>10603</v>
      </c>
      <c r="H2112" s="31" t="s">
        <v>8904</v>
      </c>
    </row>
    <row r="2113" spans="1:8" ht="15.75" x14ac:dyDescent="0.25">
      <c r="A2113" s="1" t="s">
        <v>253</v>
      </c>
      <c r="B2113" s="1" t="s">
        <v>4494</v>
      </c>
      <c r="F2113" s="30" t="s">
        <v>9080</v>
      </c>
      <c r="G2113" s="7" t="s">
        <v>10604</v>
      </c>
      <c r="H2113" s="31" t="s">
        <v>8905</v>
      </c>
    </row>
    <row r="2114" spans="1:8" ht="15.75" x14ac:dyDescent="0.25">
      <c r="A2114" s="1" t="s">
        <v>252</v>
      </c>
      <c r="B2114" s="1" t="s">
        <v>4495</v>
      </c>
      <c r="F2114" s="30" t="s">
        <v>9080</v>
      </c>
      <c r="G2114" s="7" t="s">
        <v>9745</v>
      </c>
      <c r="H2114" s="31" t="s">
        <v>8906</v>
      </c>
    </row>
    <row r="2115" spans="1:8" ht="15.75" x14ac:dyDescent="0.25">
      <c r="A2115" s="1" t="s">
        <v>251</v>
      </c>
      <c r="B2115" s="1" t="s">
        <v>4496</v>
      </c>
      <c r="F2115" s="30" t="s">
        <v>9080</v>
      </c>
      <c r="G2115" s="7" t="s">
        <v>9364</v>
      </c>
      <c r="H2115" s="31" t="s">
        <v>8907</v>
      </c>
    </row>
    <row r="2116" spans="1:8" ht="15.75" x14ac:dyDescent="0.25">
      <c r="A2116" s="1" t="s">
        <v>250</v>
      </c>
      <c r="B2116" s="1" t="s">
        <v>4497</v>
      </c>
      <c r="F2116" s="30" t="s">
        <v>9080</v>
      </c>
      <c r="G2116" s="7" t="s">
        <v>9863</v>
      </c>
      <c r="H2116" s="31" t="s">
        <v>8908</v>
      </c>
    </row>
    <row r="2117" spans="1:8" ht="15.75" x14ac:dyDescent="0.25">
      <c r="A2117" s="1" t="s">
        <v>248</v>
      </c>
      <c r="B2117" s="1" t="s">
        <v>4498</v>
      </c>
      <c r="F2117" s="30" t="s">
        <v>9080</v>
      </c>
      <c r="G2117" s="7" t="s">
        <v>10605</v>
      </c>
      <c r="H2117" s="31" t="s">
        <v>8909</v>
      </c>
    </row>
    <row r="2118" spans="1:8" ht="15.75" x14ac:dyDescent="0.25">
      <c r="A2118" s="1" t="s">
        <v>246</v>
      </c>
      <c r="B2118" s="1" t="s">
        <v>4499</v>
      </c>
      <c r="F2118" s="30" t="s">
        <v>9080</v>
      </c>
      <c r="G2118" s="7" t="s">
        <v>10606</v>
      </c>
      <c r="H2118" s="31" t="s">
        <v>8910</v>
      </c>
    </row>
    <row r="2119" spans="1:8" ht="15.75" x14ac:dyDescent="0.25">
      <c r="A2119" s="1" t="s">
        <v>245</v>
      </c>
      <c r="B2119" s="1" t="s">
        <v>4500</v>
      </c>
      <c r="F2119" s="30" t="s">
        <v>9081</v>
      </c>
      <c r="G2119" s="7" t="s">
        <v>10607</v>
      </c>
      <c r="H2119" s="31" t="s">
        <v>8911</v>
      </c>
    </row>
    <row r="2120" spans="1:8" ht="15.75" x14ac:dyDescent="0.25">
      <c r="A2120" s="1" t="s">
        <v>244</v>
      </c>
      <c r="B2120" s="1" t="s">
        <v>4501</v>
      </c>
      <c r="F2120" s="30" t="s">
        <v>9081</v>
      </c>
      <c r="G2120" s="7" t="s">
        <v>9213</v>
      </c>
      <c r="H2120" s="31" t="s">
        <v>8912</v>
      </c>
    </row>
    <row r="2121" spans="1:8" ht="15.75" x14ac:dyDescent="0.25">
      <c r="A2121" s="1" t="s">
        <v>243</v>
      </c>
      <c r="B2121" s="1" t="s">
        <v>4502</v>
      </c>
      <c r="F2121" s="30" t="s">
        <v>9080</v>
      </c>
      <c r="G2121" s="7" t="s">
        <v>9487</v>
      </c>
      <c r="H2121" s="31" t="s">
        <v>8913</v>
      </c>
    </row>
    <row r="2122" spans="1:8" ht="15.75" x14ac:dyDescent="0.25">
      <c r="A2122" s="1" t="s">
        <v>242</v>
      </c>
      <c r="B2122" s="1" t="s">
        <v>4503</v>
      </c>
      <c r="F2122" s="30" t="s">
        <v>9080</v>
      </c>
      <c r="G2122" s="7" t="s">
        <v>10608</v>
      </c>
      <c r="H2122" s="31" t="s">
        <v>8914</v>
      </c>
    </row>
    <row r="2123" spans="1:8" ht="15.75" x14ac:dyDescent="0.25">
      <c r="A2123" s="1" t="s">
        <v>241</v>
      </c>
      <c r="B2123" s="1" t="s">
        <v>4504</v>
      </c>
      <c r="F2123" s="30" t="s">
        <v>9080</v>
      </c>
      <c r="G2123" s="7" t="s">
        <v>10609</v>
      </c>
      <c r="H2123" s="31" t="s">
        <v>8915</v>
      </c>
    </row>
    <row r="2124" spans="1:8" ht="15.75" x14ac:dyDescent="0.25">
      <c r="A2124" s="1" t="s">
        <v>240</v>
      </c>
      <c r="B2124" s="1" t="s">
        <v>4505</v>
      </c>
      <c r="F2124" s="30" t="s">
        <v>9080</v>
      </c>
      <c r="G2124" s="7" t="s">
        <v>10610</v>
      </c>
      <c r="H2124" s="31" t="s">
        <v>8916</v>
      </c>
    </row>
    <row r="2125" spans="1:8" ht="15.75" x14ac:dyDescent="0.25">
      <c r="A2125" s="1" t="s">
        <v>239</v>
      </c>
      <c r="B2125" s="1" t="s">
        <v>4506</v>
      </c>
      <c r="F2125" s="30" t="s">
        <v>9080</v>
      </c>
      <c r="G2125" s="7" t="s">
        <v>10611</v>
      </c>
      <c r="H2125" s="31" t="s">
        <v>7773</v>
      </c>
    </row>
    <row r="2126" spans="1:8" ht="15.75" x14ac:dyDescent="0.25">
      <c r="A2126" s="1" t="s">
        <v>238</v>
      </c>
      <c r="B2126" s="1" t="s">
        <v>4507</v>
      </c>
      <c r="F2126" s="30" t="s">
        <v>9080</v>
      </c>
      <c r="G2126" s="7" t="s">
        <v>10612</v>
      </c>
      <c r="H2126" s="31" t="s">
        <v>8917</v>
      </c>
    </row>
    <row r="2127" spans="1:8" ht="15.75" x14ac:dyDescent="0.25">
      <c r="A2127" s="1" t="s">
        <v>237</v>
      </c>
      <c r="B2127" s="1" t="s">
        <v>4508</v>
      </c>
      <c r="F2127" s="30" t="s">
        <v>9080</v>
      </c>
      <c r="G2127" s="7" t="s">
        <v>10568</v>
      </c>
      <c r="H2127" s="31" t="s">
        <v>8918</v>
      </c>
    </row>
    <row r="2128" spans="1:8" ht="15.75" x14ac:dyDescent="0.25">
      <c r="A2128" s="1" t="s">
        <v>236</v>
      </c>
      <c r="B2128" s="1" t="s">
        <v>4509</v>
      </c>
      <c r="F2128" s="30" t="s">
        <v>9081</v>
      </c>
      <c r="G2128" s="7" t="s">
        <v>10613</v>
      </c>
      <c r="H2128" s="31" t="s">
        <v>8919</v>
      </c>
    </row>
    <row r="2129" spans="1:8" ht="15.75" x14ac:dyDescent="0.25">
      <c r="A2129" s="1" t="s">
        <v>235</v>
      </c>
      <c r="B2129" s="1" t="s">
        <v>4510</v>
      </c>
      <c r="F2129" s="30" t="s">
        <v>9080</v>
      </c>
      <c r="G2129" s="7" t="s">
        <v>10337</v>
      </c>
      <c r="H2129" s="31" t="s">
        <v>8920</v>
      </c>
    </row>
    <row r="2130" spans="1:8" ht="15.75" x14ac:dyDescent="0.25">
      <c r="A2130" s="1" t="s">
        <v>234</v>
      </c>
      <c r="B2130" s="1" t="s">
        <v>4511</v>
      </c>
      <c r="F2130" s="30" t="s">
        <v>9080</v>
      </c>
      <c r="G2130" s="7" t="s">
        <v>10614</v>
      </c>
      <c r="H2130" s="31" t="s">
        <v>8921</v>
      </c>
    </row>
    <row r="2131" spans="1:8" ht="15.75" x14ac:dyDescent="0.25">
      <c r="A2131" s="1" t="s">
        <v>233</v>
      </c>
      <c r="B2131" s="1" t="s">
        <v>4512</v>
      </c>
      <c r="F2131" s="30" t="s">
        <v>9080</v>
      </c>
      <c r="G2131" s="7" t="s">
        <v>10260</v>
      </c>
      <c r="H2131" s="31" t="s">
        <v>7833</v>
      </c>
    </row>
    <row r="2132" spans="1:8" ht="15.75" x14ac:dyDescent="0.25">
      <c r="A2132" s="1" t="s">
        <v>232</v>
      </c>
      <c r="B2132" s="1" t="s">
        <v>4513</v>
      </c>
      <c r="F2132" s="30" t="s">
        <v>9080</v>
      </c>
      <c r="G2132" s="7" t="s">
        <v>10615</v>
      </c>
      <c r="H2132" s="31" t="s">
        <v>7114</v>
      </c>
    </row>
    <row r="2133" spans="1:8" ht="15.75" x14ac:dyDescent="0.25">
      <c r="A2133" s="1" t="s">
        <v>231</v>
      </c>
      <c r="B2133" s="1" t="s">
        <v>4514</v>
      </c>
      <c r="F2133" s="30" t="s">
        <v>9081</v>
      </c>
      <c r="G2133" s="7" t="s">
        <v>10616</v>
      </c>
      <c r="H2133" s="31" t="s">
        <v>8922</v>
      </c>
    </row>
    <row r="2134" spans="1:8" ht="15.75" x14ac:dyDescent="0.25">
      <c r="A2134" s="1" t="s">
        <v>230</v>
      </c>
      <c r="B2134" s="1" t="s">
        <v>4515</v>
      </c>
      <c r="F2134" s="30" t="s">
        <v>9080</v>
      </c>
      <c r="G2134" s="7" t="s">
        <v>10556</v>
      </c>
      <c r="H2134" s="31" t="s">
        <v>8923</v>
      </c>
    </row>
    <row r="2135" spans="1:8" ht="15.75" x14ac:dyDescent="0.25">
      <c r="A2135" s="1" t="s">
        <v>229</v>
      </c>
      <c r="B2135" s="1" t="s">
        <v>4516</v>
      </c>
      <c r="F2135" s="30" t="s">
        <v>9081</v>
      </c>
      <c r="G2135" s="7" t="s">
        <v>9298</v>
      </c>
      <c r="H2135" s="31" t="s">
        <v>8924</v>
      </c>
    </row>
    <row r="2136" spans="1:8" ht="15.75" x14ac:dyDescent="0.25">
      <c r="A2136" s="1" t="s">
        <v>228</v>
      </c>
      <c r="B2136" s="1" t="s">
        <v>4517</v>
      </c>
      <c r="F2136" s="30" t="s">
        <v>9081</v>
      </c>
      <c r="G2136" s="7" t="s">
        <v>7854</v>
      </c>
      <c r="H2136" s="31" t="s">
        <v>8925</v>
      </c>
    </row>
    <row r="2137" spans="1:8" ht="15.75" x14ac:dyDescent="0.25">
      <c r="A2137" s="1" t="s">
        <v>227</v>
      </c>
      <c r="B2137" s="1" t="s">
        <v>4518</v>
      </c>
      <c r="F2137" s="30" t="s">
        <v>9081</v>
      </c>
      <c r="G2137" s="7" t="s">
        <v>10617</v>
      </c>
      <c r="H2137" s="31" t="s">
        <v>8830</v>
      </c>
    </row>
    <row r="2138" spans="1:8" ht="15.75" x14ac:dyDescent="0.25">
      <c r="A2138" s="1" t="s">
        <v>226</v>
      </c>
      <c r="B2138" s="1" t="s">
        <v>4519</v>
      </c>
      <c r="F2138" s="30" t="s">
        <v>9081</v>
      </c>
      <c r="G2138" s="7" t="s">
        <v>10618</v>
      </c>
      <c r="H2138" s="31" t="s">
        <v>8498</v>
      </c>
    </row>
    <row r="2139" spans="1:8" ht="15.75" x14ac:dyDescent="0.25">
      <c r="A2139" s="1" t="s">
        <v>225</v>
      </c>
      <c r="B2139" s="1" t="s">
        <v>4520</v>
      </c>
      <c r="F2139" s="30" t="s">
        <v>9473</v>
      </c>
      <c r="G2139" s="7" t="s">
        <v>9670</v>
      </c>
      <c r="H2139" s="31" t="s">
        <v>8926</v>
      </c>
    </row>
    <row r="2140" spans="1:8" ht="15.75" x14ac:dyDescent="0.25">
      <c r="A2140" s="1" t="s">
        <v>224</v>
      </c>
      <c r="B2140" s="1" t="s">
        <v>4521</v>
      </c>
      <c r="F2140" s="30" t="s">
        <v>9081</v>
      </c>
      <c r="G2140" s="7" t="s">
        <v>10619</v>
      </c>
      <c r="H2140" s="31" t="s">
        <v>8927</v>
      </c>
    </row>
    <row r="2141" spans="1:8" ht="15.75" x14ac:dyDescent="0.25">
      <c r="A2141" s="1" t="s">
        <v>223</v>
      </c>
      <c r="B2141" s="1" t="s">
        <v>4522</v>
      </c>
      <c r="F2141" s="30" t="s">
        <v>9081</v>
      </c>
      <c r="G2141" s="7" t="s">
        <v>7915</v>
      </c>
      <c r="H2141" s="31" t="s">
        <v>8928</v>
      </c>
    </row>
    <row r="2142" spans="1:8" ht="15.75" x14ac:dyDescent="0.25">
      <c r="A2142" s="1" t="s">
        <v>222</v>
      </c>
      <c r="B2142" s="1" t="s">
        <v>4523</v>
      </c>
      <c r="F2142" s="30" t="s">
        <v>9080</v>
      </c>
      <c r="G2142" s="7" t="s">
        <v>9149</v>
      </c>
      <c r="H2142" s="31" t="s">
        <v>8929</v>
      </c>
    </row>
    <row r="2143" spans="1:8" ht="15.75" x14ac:dyDescent="0.25">
      <c r="A2143" s="1" t="s">
        <v>221</v>
      </c>
      <c r="B2143" s="1" t="s">
        <v>4524</v>
      </c>
      <c r="F2143" s="30" t="s">
        <v>9080</v>
      </c>
      <c r="G2143" s="7" t="s">
        <v>10620</v>
      </c>
      <c r="H2143" s="31" t="s">
        <v>8930</v>
      </c>
    </row>
    <row r="2144" spans="1:8" ht="15.75" x14ac:dyDescent="0.25">
      <c r="A2144" s="1" t="s">
        <v>220</v>
      </c>
      <c r="B2144" s="1" t="s">
        <v>4525</v>
      </c>
      <c r="F2144" s="30" t="s">
        <v>9080</v>
      </c>
      <c r="G2144" s="7" t="s">
        <v>10621</v>
      </c>
      <c r="H2144" s="31" t="s">
        <v>8931</v>
      </c>
    </row>
    <row r="2145" spans="1:8" ht="15.75" x14ac:dyDescent="0.25">
      <c r="A2145" s="1" t="s">
        <v>219</v>
      </c>
      <c r="B2145" s="1" t="s">
        <v>4526</v>
      </c>
      <c r="F2145" s="30" t="s">
        <v>9080</v>
      </c>
      <c r="G2145" s="7" t="s">
        <v>10622</v>
      </c>
      <c r="H2145" s="31" t="s">
        <v>8932</v>
      </c>
    </row>
    <row r="2146" spans="1:8" ht="15.75" x14ac:dyDescent="0.25">
      <c r="A2146" s="1" t="s">
        <v>218</v>
      </c>
      <c r="B2146" s="1" t="s">
        <v>4527</v>
      </c>
      <c r="F2146" s="30" t="s">
        <v>9081</v>
      </c>
      <c r="G2146" s="7" t="s">
        <v>10623</v>
      </c>
      <c r="H2146" s="31" t="s">
        <v>8933</v>
      </c>
    </row>
    <row r="2147" spans="1:8" ht="15.75" x14ac:dyDescent="0.25">
      <c r="A2147" s="1" t="s">
        <v>217</v>
      </c>
      <c r="B2147" s="1" t="s">
        <v>4528</v>
      </c>
      <c r="F2147" s="30" t="s">
        <v>9081</v>
      </c>
      <c r="G2147" s="7" t="s">
        <v>10624</v>
      </c>
      <c r="H2147" s="31" t="s">
        <v>8934</v>
      </c>
    </row>
    <row r="2148" spans="1:8" ht="15.75" x14ac:dyDescent="0.25">
      <c r="A2148" s="1" t="s">
        <v>216</v>
      </c>
      <c r="B2148" s="1" t="s">
        <v>4529</v>
      </c>
      <c r="F2148" s="30" t="s">
        <v>9081</v>
      </c>
      <c r="G2148" s="7" t="s">
        <v>10625</v>
      </c>
      <c r="H2148" s="31" t="s">
        <v>8935</v>
      </c>
    </row>
    <row r="2149" spans="1:8" ht="15.75" x14ac:dyDescent="0.25">
      <c r="A2149" s="1" t="s">
        <v>215</v>
      </c>
      <c r="B2149" s="1" t="s">
        <v>4530</v>
      </c>
      <c r="F2149" s="30" t="s">
        <v>9081</v>
      </c>
      <c r="G2149" s="7" t="s">
        <v>10626</v>
      </c>
      <c r="H2149" s="31" t="s">
        <v>8936</v>
      </c>
    </row>
    <row r="2150" spans="1:8" ht="15.75" x14ac:dyDescent="0.25">
      <c r="A2150" s="1" t="s">
        <v>214</v>
      </c>
      <c r="B2150" s="1" t="s">
        <v>4531</v>
      </c>
      <c r="F2150" s="30" t="s">
        <v>9081</v>
      </c>
      <c r="G2150" s="7" t="s">
        <v>9105</v>
      </c>
      <c r="H2150" s="31" t="s">
        <v>8937</v>
      </c>
    </row>
    <row r="2151" spans="1:8" ht="15.75" x14ac:dyDescent="0.25">
      <c r="A2151" s="1" t="s">
        <v>213</v>
      </c>
      <c r="B2151" s="1" t="s">
        <v>4532</v>
      </c>
      <c r="F2151" s="30" t="s">
        <v>9081</v>
      </c>
      <c r="G2151" s="7" t="s">
        <v>10627</v>
      </c>
      <c r="H2151" s="31" t="s">
        <v>8360</v>
      </c>
    </row>
    <row r="2152" spans="1:8" ht="15.75" x14ac:dyDescent="0.25">
      <c r="A2152" s="1" t="s">
        <v>212</v>
      </c>
      <c r="B2152" s="1" t="s">
        <v>4533</v>
      </c>
      <c r="F2152" s="30" t="s">
        <v>9081</v>
      </c>
      <c r="G2152" s="7" t="s">
        <v>10628</v>
      </c>
      <c r="H2152" s="31" t="s">
        <v>8938</v>
      </c>
    </row>
    <row r="2153" spans="1:8" ht="15.75" x14ac:dyDescent="0.25">
      <c r="A2153" s="1" t="s">
        <v>211</v>
      </c>
      <c r="B2153" s="1" t="s">
        <v>4534</v>
      </c>
      <c r="F2153" s="30" t="s">
        <v>9081</v>
      </c>
      <c r="G2153" s="7" t="s">
        <v>10629</v>
      </c>
      <c r="H2153" s="31" t="s">
        <v>8939</v>
      </c>
    </row>
    <row r="2154" spans="1:8" ht="15.75" x14ac:dyDescent="0.25">
      <c r="A2154" s="1" t="s">
        <v>210</v>
      </c>
      <c r="B2154" s="1" t="s">
        <v>4535</v>
      </c>
      <c r="F2154" s="30" t="s">
        <v>9081</v>
      </c>
      <c r="G2154" s="7" t="s">
        <v>10630</v>
      </c>
      <c r="H2154" s="31" t="s">
        <v>8940</v>
      </c>
    </row>
    <row r="2155" spans="1:8" ht="15.75" x14ac:dyDescent="0.25">
      <c r="A2155" s="1" t="s">
        <v>209</v>
      </c>
      <c r="B2155" s="1" t="s">
        <v>4536</v>
      </c>
      <c r="F2155" s="30" t="s">
        <v>9081</v>
      </c>
      <c r="G2155" s="7" t="s">
        <v>10631</v>
      </c>
      <c r="H2155" s="31" t="s">
        <v>8941</v>
      </c>
    </row>
    <row r="2156" spans="1:8" ht="15.75" x14ac:dyDescent="0.25">
      <c r="A2156" s="1" t="s">
        <v>208</v>
      </c>
      <c r="B2156" s="1" t="s">
        <v>4537</v>
      </c>
      <c r="F2156" s="30" t="s">
        <v>9081</v>
      </c>
      <c r="G2156" s="7" t="s">
        <v>10632</v>
      </c>
      <c r="H2156" s="31" t="s">
        <v>8913</v>
      </c>
    </row>
    <row r="2157" spans="1:8" ht="15.75" x14ac:dyDescent="0.25">
      <c r="A2157" s="1" t="s">
        <v>207</v>
      </c>
      <c r="B2157" s="1" t="s">
        <v>4538</v>
      </c>
      <c r="F2157" s="30" t="s">
        <v>9081</v>
      </c>
      <c r="G2157" s="7" t="s">
        <v>10469</v>
      </c>
      <c r="H2157" s="31" t="s">
        <v>8942</v>
      </c>
    </row>
    <row r="2158" spans="1:8" ht="15.75" x14ac:dyDescent="0.25">
      <c r="A2158" s="1" t="s">
        <v>206</v>
      </c>
      <c r="B2158" s="1" t="s">
        <v>4539</v>
      </c>
      <c r="F2158" s="30" t="s">
        <v>9081</v>
      </c>
      <c r="G2158" s="7" t="s">
        <v>9087</v>
      </c>
      <c r="H2158" s="31" t="s">
        <v>8943</v>
      </c>
    </row>
    <row r="2159" spans="1:8" ht="15.75" x14ac:dyDescent="0.25">
      <c r="A2159" s="1" t="s">
        <v>205</v>
      </c>
      <c r="B2159" s="1" t="s">
        <v>4540</v>
      </c>
      <c r="F2159" s="30" t="s">
        <v>9080</v>
      </c>
      <c r="G2159" s="7" t="s">
        <v>10633</v>
      </c>
      <c r="H2159" s="31" t="s">
        <v>8944</v>
      </c>
    </row>
    <row r="2160" spans="1:8" ht="15.75" x14ac:dyDescent="0.25">
      <c r="A2160" s="1" t="s">
        <v>204</v>
      </c>
      <c r="B2160" s="1" t="s">
        <v>4541</v>
      </c>
      <c r="F2160" s="30" t="s">
        <v>9080</v>
      </c>
      <c r="G2160" s="7" t="s">
        <v>10360</v>
      </c>
      <c r="H2160" s="31" t="s">
        <v>8945</v>
      </c>
    </row>
    <row r="2161" spans="1:8" ht="15.75" x14ac:dyDescent="0.25">
      <c r="A2161" s="1" t="s">
        <v>203</v>
      </c>
      <c r="B2161" s="1" t="s">
        <v>4542</v>
      </c>
      <c r="F2161" s="30" t="s">
        <v>9080</v>
      </c>
      <c r="G2161" s="7" t="s">
        <v>10634</v>
      </c>
      <c r="H2161" s="31" t="s">
        <v>8946</v>
      </c>
    </row>
    <row r="2162" spans="1:8" ht="15.75" x14ac:dyDescent="0.25">
      <c r="A2162" s="1" t="s">
        <v>202</v>
      </c>
      <c r="B2162" s="1" t="s">
        <v>4543</v>
      </c>
      <c r="F2162" s="30" t="s">
        <v>9080</v>
      </c>
      <c r="G2162" s="7" t="s">
        <v>9740</v>
      </c>
      <c r="H2162" s="31" t="s">
        <v>8947</v>
      </c>
    </row>
    <row r="2163" spans="1:8" ht="15.75" x14ac:dyDescent="0.25">
      <c r="A2163" s="1" t="s">
        <v>201</v>
      </c>
      <c r="B2163" s="1" t="s">
        <v>4544</v>
      </c>
      <c r="F2163" s="30" t="s">
        <v>9080</v>
      </c>
      <c r="G2163" s="7" t="s">
        <v>9239</v>
      </c>
      <c r="H2163" s="31" t="s">
        <v>8948</v>
      </c>
    </row>
    <row r="2164" spans="1:8" ht="15.75" x14ac:dyDescent="0.25">
      <c r="A2164" s="1" t="s">
        <v>199</v>
      </c>
      <c r="B2164" s="1" t="s">
        <v>4545</v>
      </c>
      <c r="F2164" s="30" t="s">
        <v>9473</v>
      </c>
      <c r="G2164" s="7" t="s">
        <v>10635</v>
      </c>
      <c r="H2164" s="31" t="s">
        <v>8949</v>
      </c>
    </row>
    <row r="2165" spans="1:8" ht="15.75" x14ac:dyDescent="0.25">
      <c r="A2165" s="1" t="s">
        <v>198</v>
      </c>
      <c r="B2165" s="1" t="s">
        <v>4546</v>
      </c>
      <c r="F2165" s="30" t="s">
        <v>9080</v>
      </c>
      <c r="G2165" s="7" t="s">
        <v>10636</v>
      </c>
      <c r="H2165" s="31" t="s">
        <v>7154</v>
      </c>
    </row>
    <row r="2166" spans="1:8" ht="15.75" x14ac:dyDescent="0.25">
      <c r="A2166" s="1" t="s">
        <v>197</v>
      </c>
      <c r="B2166" s="1" t="s">
        <v>4547</v>
      </c>
      <c r="F2166" s="30" t="s">
        <v>9081</v>
      </c>
      <c r="G2166" s="7" t="s">
        <v>9661</v>
      </c>
      <c r="H2166" s="31" t="s">
        <v>8950</v>
      </c>
    </row>
    <row r="2167" spans="1:8" ht="15.75" x14ac:dyDescent="0.25">
      <c r="A2167" s="1" t="s">
        <v>196</v>
      </c>
      <c r="B2167" s="1" t="s">
        <v>4548</v>
      </c>
      <c r="F2167" s="30" t="s">
        <v>9081</v>
      </c>
      <c r="G2167" s="7" t="s">
        <v>10637</v>
      </c>
      <c r="H2167" s="31" t="s">
        <v>8951</v>
      </c>
    </row>
    <row r="2168" spans="1:8" ht="15.75" x14ac:dyDescent="0.25">
      <c r="A2168" s="1" t="s">
        <v>195</v>
      </c>
      <c r="B2168" s="1" t="s">
        <v>4549</v>
      </c>
      <c r="F2168" s="30" t="s">
        <v>9081</v>
      </c>
      <c r="G2168" s="7" t="s">
        <v>10638</v>
      </c>
      <c r="H2168" s="31" t="s">
        <v>8952</v>
      </c>
    </row>
    <row r="2169" spans="1:8" ht="15.75" x14ac:dyDescent="0.25">
      <c r="A2169" s="1" t="s">
        <v>194</v>
      </c>
      <c r="B2169" s="1" t="s">
        <v>4550</v>
      </c>
      <c r="F2169" s="30" t="s">
        <v>9081</v>
      </c>
      <c r="G2169" s="7" t="s">
        <v>9540</v>
      </c>
      <c r="H2169" s="31" t="s">
        <v>8953</v>
      </c>
    </row>
    <row r="2170" spans="1:8" ht="15.75" x14ac:dyDescent="0.25">
      <c r="A2170" s="1" t="s">
        <v>193</v>
      </c>
      <c r="B2170" s="1" t="s">
        <v>4551</v>
      </c>
      <c r="F2170" s="30" t="s">
        <v>9081</v>
      </c>
      <c r="G2170" s="7" t="s">
        <v>10639</v>
      </c>
      <c r="H2170" s="31" t="s">
        <v>8954</v>
      </c>
    </row>
    <row r="2171" spans="1:8" ht="15.75" x14ac:dyDescent="0.25">
      <c r="A2171" s="1" t="s">
        <v>192</v>
      </c>
      <c r="B2171" s="1" t="s">
        <v>4552</v>
      </c>
      <c r="F2171" s="30" t="s">
        <v>9081</v>
      </c>
      <c r="G2171" s="7" t="s">
        <v>9204</v>
      </c>
      <c r="H2171" s="31" t="s">
        <v>8955</v>
      </c>
    </row>
    <row r="2172" spans="1:8" ht="15.75" x14ac:dyDescent="0.25">
      <c r="A2172" s="1" t="s">
        <v>191</v>
      </c>
      <c r="B2172" s="1" t="s">
        <v>4553</v>
      </c>
      <c r="F2172" s="30" t="s">
        <v>9080</v>
      </c>
      <c r="G2172" s="7" t="s">
        <v>9825</v>
      </c>
      <c r="H2172" s="31" t="s">
        <v>8956</v>
      </c>
    </row>
    <row r="2173" spans="1:8" ht="15.75" x14ac:dyDescent="0.25">
      <c r="A2173" s="1" t="s">
        <v>190</v>
      </c>
      <c r="B2173" s="1" t="s">
        <v>4554</v>
      </c>
      <c r="F2173" s="30" t="s">
        <v>9081</v>
      </c>
      <c r="G2173" s="7" t="s">
        <v>8090</v>
      </c>
      <c r="H2173" s="31" t="s">
        <v>8565</v>
      </c>
    </row>
    <row r="2174" spans="1:8" ht="15.75" x14ac:dyDescent="0.25">
      <c r="A2174" s="1" t="s">
        <v>189</v>
      </c>
      <c r="B2174" s="1" t="s">
        <v>4555</v>
      </c>
      <c r="F2174" s="30" t="s">
        <v>9081</v>
      </c>
      <c r="G2174" s="7" t="s">
        <v>10640</v>
      </c>
      <c r="H2174" s="31" t="s">
        <v>8957</v>
      </c>
    </row>
    <row r="2175" spans="1:8" ht="15.75" x14ac:dyDescent="0.25">
      <c r="A2175" s="1" t="s">
        <v>188</v>
      </c>
      <c r="B2175" s="1" t="s">
        <v>4556</v>
      </c>
      <c r="F2175" s="30" t="s">
        <v>9080</v>
      </c>
      <c r="G2175" s="7" t="s">
        <v>10641</v>
      </c>
      <c r="H2175" s="31" t="s">
        <v>8108</v>
      </c>
    </row>
    <row r="2176" spans="1:8" ht="15.75" x14ac:dyDescent="0.25">
      <c r="A2176" s="1" t="s">
        <v>187</v>
      </c>
      <c r="B2176" s="1" t="s">
        <v>4557</v>
      </c>
      <c r="F2176" s="30" t="s">
        <v>9081</v>
      </c>
      <c r="G2176" s="7" t="s">
        <v>10642</v>
      </c>
      <c r="H2176" s="31" t="s">
        <v>8958</v>
      </c>
    </row>
    <row r="2177" spans="1:8" ht="15.75" x14ac:dyDescent="0.25">
      <c r="A2177" s="1" t="s">
        <v>186</v>
      </c>
      <c r="B2177" s="1" t="s">
        <v>4558</v>
      </c>
      <c r="F2177" s="30" t="s">
        <v>9080</v>
      </c>
      <c r="G2177" s="7" t="s">
        <v>10643</v>
      </c>
      <c r="H2177" s="31" t="s">
        <v>7297</v>
      </c>
    </row>
    <row r="2178" spans="1:8" ht="15.75" x14ac:dyDescent="0.25">
      <c r="A2178" s="1" t="s">
        <v>185</v>
      </c>
      <c r="B2178" s="1" t="s">
        <v>4559</v>
      </c>
      <c r="F2178" s="30" t="s">
        <v>9080</v>
      </c>
      <c r="G2178" s="7" t="s">
        <v>10644</v>
      </c>
      <c r="H2178" s="31" t="s">
        <v>7289</v>
      </c>
    </row>
    <row r="2179" spans="1:8" ht="15.75" x14ac:dyDescent="0.25">
      <c r="A2179" s="1" t="s">
        <v>184</v>
      </c>
      <c r="B2179" s="1" t="s">
        <v>4560</v>
      </c>
      <c r="F2179" s="30" t="s">
        <v>9080</v>
      </c>
      <c r="G2179" s="7" t="s">
        <v>9374</v>
      </c>
      <c r="H2179" s="31" t="s">
        <v>7704</v>
      </c>
    </row>
    <row r="2180" spans="1:8" ht="15.75" x14ac:dyDescent="0.25">
      <c r="A2180" s="1" t="s">
        <v>183</v>
      </c>
      <c r="B2180" s="1" t="s">
        <v>4561</v>
      </c>
      <c r="F2180" s="30" t="s">
        <v>9080</v>
      </c>
      <c r="G2180" s="7" t="s">
        <v>10645</v>
      </c>
      <c r="H2180" s="31" t="s">
        <v>8959</v>
      </c>
    </row>
    <row r="2181" spans="1:8" ht="15.75" x14ac:dyDescent="0.25">
      <c r="A2181" s="1" t="s">
        <v>182</v>
      </c>
      <c r="B2181" s="1" t="s">
        <v>4562</v>
      </c>
      <c r="F2181" s="30" t="s">
        <v>9080</v>
      </c>
      <c r="G2181" s="7" t="s">
        <v>9357</v>
      </c>
      <c r="H2181" s="31" t="s">
        <v>8142</v>
      </c>
    </row>
    <row r="2182" spans="1:8" ht="15.75" x14ac:dyDescent="0.25">
      <c r="A2182" s="1" t="s">
        <v>181</v>
      </c>
      <c r="B2182" s="1" t="s">
        <v>4563</v>
      </c>
      <c r="F2182" s="30" t="s">
        <v>9080</v>
      </c>
      <c r="G2182" s="7" t="s">
        <v>10646</v>
      </c>
      <c r="H2182" s="31" t="s">
        <v>8960</v>
      </c>
    </row>
    <row r="2183" spans="1:8" ht="15.75" x14ac:dyDescent="0.25">
      <c r="A2183" s="1" t="s">
        <v>180</v>
      </c>
      <c r="B2183" s="1" t="s">
        <v>4564</v>
      </c>
      <c r="F2183" s="30" t="s">
        <v>9080</v>
      </c>
      <c r="G2183" s="7" t="s">
        <v>9372</v>
      </c>
      <c r="H2183" s="31" t="s">
        <v>8961</v>
      </c>
    </row>
    <row r="2184" spans="1:8" ht="15.75" x14ac:dyDescent="0.25">
      <c r="A2184" s="1" t="s">
        <v>179</v>
      </c>
      <c r="B2184" s="1" t="s">
        <v>4565</v>
      </c>
      <c r="F2184" s="30" t="s">
        <v>9081</v>
      </c>
      <c r="G2184" s="7" t="s">
        <v>10407</v>
      </c>
      <c r="H2184" s="31" t="s">
        <v>7448</v>
      </c>
    </row>
    <row r="2185" spans="1:8" ht="15.75" x14ac:dyDescent="0.25">
      <c r="A2185" s="1" t="s">
        <v>178</v>
      </c>
      <c r="B2185" s="1" t="s">
        <v>4566</v>
      </c>
      <c r="F2185" s="30" t="s">
        <v>9081</v>
      </c>
      <c r="G2185" s="7" t="s">
        <v>10647</v>
      </c>
      <c r="H2185" s="31" t="s">
        <v>8962</v>
      </c>
    </row>
    <row r="2186" spans="1:8" ht="15.75" x14ac:dyDescent="0.25">
      <c r="A2186" s="1" t="s">
        <v>177</v>
      </c>
      <c r="B2186" s="1" t="s">
        <v>4567</v>
      </c>
      <c r="F2186" s="30" t="s">
        <v>9081</v>
      </c>
      <c r="G2186" s="7" t="s">
        <v>9296</v>
      </c>
      <c r="H2186" s="31" t="s">
        <v>8963</v>
      </c>
    </row>
    <row r="2187" spans="1:8" ht="15.75" x14ac:dyDescent="0.25">
      <c r="A2187" s="1" t="s">
        <v>176</v>
      </c>
      <c r="B2187" s="1" t="s">
        <v>4568</v>
      </c>
      <c r="F2187" s="30" t="s">
        <v>9081</v>
      </c>
      <c r="G2187" s="7" t="s">
        <v>10648</v>
      </c>
      <c r="H2187" s="31" t="s">
        <v>7597</v>
      </c>
    </row>
    <row r="2188" spans="1:8" ht="15.75" x14ac:dyDescent="0.25">
      <c r="A2188" s="1" t="s">
        <v>175</v>
      </c>
      <c r="B2188" s="1" t="s">
        <v>4569</v>
      </c>
      <c r="F2188" s="30" t="s">
        <v>9081</v>
      </c>
      <c r="G2188" s="7" t="s">
        <v>7644</v>
      </c>
      <c r="H2188" s="31" t="s">
        <v>8964</v>
      </c>
    </row>
    <row r="2189" spans="1:8" ht="15.75" x14ac:dyDescent="0.25">
      <c r="A2189" s="1" t="s">
        <v>174</v>
      </c>
      <c r="B2189" s="1" t="s">
        <v>4570</v>
      </c>
      <c r="F2189" s="30" t="s">
        <v>9081</v>
      </c>
      <c r="G2189" s="7" t="s">
        <v>9152</v>
      </c>
      <c r="H2189" s="31" t="s">
        <v>8965</v>
      </c>
    </row>
    <row r="2190" spans="1:8" ht="15.75" x14ac:dyDescent="0.25">
      <c r="A2190" s="1" t="s">
        <v>173</v>
      </c>
      <c r="B2190" s="1" t="s">
        <v>4571</v>
      </c>
      <c r="F2190" s="30" t="s">
        <v>9081</v>
      </c>
      <c r="G2190" s="7" t="s">
        <v>10649</v>
      </c>
      <c r="H2190" s="31" t="s">
        <v>8296</v>
      </c>
    </row>
    <row r="2191" spans="1:8" ht="15.75" x14ac:dyDescent="0.25">
      <c r="A2191" s="1" t="s">
        <v>172</v>
      </c>
      <c r="B2191" s="1" t="s">
        <v>4572</v>
      </c>
      <c r="F2191" s="30" t="s">
        <v>9081</v>
      </c>
      <c r="G2191" s="7" t="s">
        <v>10650</v>
      </c>
      <c r="H2191" s="31" t="s">
        <v>8966</v>
      </c>
    </row>
    <row r="2192" spans="1:8" ht="15.75" x14ac:dyDescent="0.25">
      <c r="A2192" s="1" t="s">
        <v>171</v>
      </c>
      <c r="B2192" s="1" t="s">
        <v>4573</v>
      </c>
      <c r="F2192" s="30" t="s">
        <v>9081</v>
      </c>
      <c r="G2192" s="7" t="s">
        <v>10651</v>
      </c>
      <c r="H2192" s="31" t="s">
        <v>7287</v>
      </c>
    </row>
    <row r="2193" spans="1:8" ht="15.75" x14ac:dyDescent="0.25">
      <c r="A2193" s="1" t="s">
        <v>169</v>
      </c>
      <c r="B2193" s="1" t="s">
        <v>4574</v>
      </c>
      <c r="F2193" s="30" t="s">
        <v>9081</v>
      </c>
      <c r="G2193" s="7" t="s">
        <v>10652</v>
      </c>
      <c r="H2193" s="31" t="s">
        <v>8967</v>
      </c>
    </row>
    <row r="2194" spans="1:8" ht="15.75" x14ac:dyDescent="0.25">
      <c r="A2194" s="1" t="s">
        <v>167</v>
      </c>
      <c r="B2194" s="1" t="s">
        <v>4575</v>
      </c>
      <c r="F2194" s="30" t="s">
        <v>9081</v>
      </c>
      <c r="G2194" s="7" t="s">
        <v>10653</v>
      </c>
      <c r="H2194" s="31" t="s">
        <v>8623</v>
      </c>
    </row>
    <row r="2195" spans="1:8" ht="15.75" x14ac:dyDescent="0.25">
      <c r="A2195" s="1" t="s">
        <v>165</v>
      </c>
      <c r="B2195" s="1" t="s">
        <v>4576</v>
      </c>
      <c r="F2195" s="30" t="s">
        <v>9081</v>
      </c>
      <c r="G2195" s="7" t="s">
        <v>10654</v>
      </c>
      <c r="H2195" s="31" t="s">
        <v>7659</v>
      </c>
    </row>
    <row r="2196" spans="1:8" ht="15.75" x14ac:dyDescent="0.25">
      <c r="A2196" s="1" t="s">
        <v>163</v>
      </c>
      <c r="B2196" s="1" t="s">
        <v>4577</v>
      </c>
      <c r="F2196" s="30" t="s">
        <v>9081</v>
      </c>
      <c r="G2196" s="7" t="s">
        <v>10655</v>
      </c>
      <c r="H2196" s="31" t="s">
        <v>8968</v>
      </c>
    </row>
    <row r="2197" spans="1:8" ht="15.75" x14ac:dyDescent="0.25">
      <c r="A2197" s="1" t="s">
        <v>162</v>
      </c>
      <c r="B2197" s="1" t="s">
        <v>4578</v>
      </c>
      <c r="F2197" s="30" t="s">
        <v>9081</v>
      </c>
      <c r="G2197" s="7" t="s">
        <v>10656</v>
      </c>
      <c r="H2197" s="31" t="s">
        <v>7563</v>
      </c>
    </row>
    <row r="2198" spans="1:8" ht="15.75" x14ac:dyDescent="0.25">
      <c r="A2198" s="1" t="s">
        <v>161</v>
      </c>
      <c r="B2198" s="1" t="s">
        <v>4579</v>
      </c>
      <c r="F2198" s="30" t="s">
        <v>9081</v>
      </c>
      <c r="G2198" s="7" t="s">
        <v>10657</v>
      </c>
      <c r="H2198" s="31" t="s">
        <v>8969</v>
      </c>
    </row>
    <row r="2199" spans="1:8" ht="15.75" x14ac:dyDescent="0.25">
      <c r="A2199" s="1" t="s">
        <v>160</v>
      </c>
      <c r="B2199" s="1" t="s">
        <v>4580</v>
      </c>
      <c r="F2199" s="30" t="s">
        <v>9081</v>
      </c>
      <c r="G2199" s="7" t="s">
        <v>7540</v>
      </c>
      <c r="H2199" s="31" t="s">
        <v>8970</v>
      </c>
    </row>
    <row r="2200" spans="1:8" ht="15.75" x14ac:dyDescent="0.25">
      <c r="A2200" s="1" t="s">
        <v>159</v>
      </c>
      <c r="B2200" s="1" t="s">
        <v>4581</v>
      </c>
      <c r="F2200" s="30" t="s">
        <v>9081</v>
      </c>
      <c r="G2200" s="7" t="s">
        <v>10658</v>
      </c>
      <c r="H2200" s="31" t="s">
        <v>8971</v>
      </c>
    </row>
    <row r="2201" spans="1:8" ht="15.75" x14ac:dyDescent="0.25">
      <c r="A2201" s="1" t="s">
        <v>158</v>
      </c>
      <c r="B2201" s="1" t="s">
        <v>4582</v>
      </c>
      <c r="F2201" s="30" t="s">
        <v>9081</v>
      </c>
      <c r="G2201" s="7" t="s">
        <v>8769</v>
      </c>
      <c r="H2201" s="31" t="s">
        <v>8972</v>
      </c>
    </row>
    <row r="2202" spans="1:8" ht="15.75" x14ac:dyDescent="0.25">
      <c r="A2202" s="1" t="s">
        <v>157</v>
      </c>
      <c r="B2202" s="1" t="s">
        <v>4583</v>
      </c>
      <c r="F2202" s="30" t="s">
        <v>9081</v>
      </c>
      <c r="G2202" s="7" t="s">
        <v>10659</v>
      </c>
      <c r="H2202" s="31" t="s">
        <v>8973</v>
      </c>
    </row>
    <row r="2203" spans="1:8" ht="15.75" x14ac:dyDescent="0.25">
      <c r="A2203" s="1" t="s">
        <v>156</v>
      </c>
      <c r="B2203" s="1" t="s">
        <v>4584</v>
      </c>
      <c r="F2203" s="30" t="s">
        <v>9081</v>
      </c>
      <c r="G2203" s="7" t="s">
        <v>9235</v>
      </c>
      <c r="H2203" s="31" t="s">
        <v>8974</v>
      </c>
    </row>
    <row r="2204" spans="1:8" ht="15.75" x14ac:dyDescent="0.25">
      <c r="A2204" s="1" t="s">
        <v>155</v>
      </c>
      <c r="B2204" s="1" t="s">
        <v>4585</v>
      </c>
      <c r="F2204" s="30" t="s">
        <v>9080</v>
      </c>
      <c r="G2204" s="7" t="s">
        <v>10660</v>
      </c>
      <c r="H2204" s="31" t="s">
        <v>8975</v>
      </c>
    </row>
    <row r="2205" spans="1:8" ht="15.75" x14ac:dyDescent="0.25">
      <c r="A2205" s="1" t="s">
        <v>154</v>
      </c>
      <c r="B2205" s="1" t="s">
        <v>4586</v>
      </c>
      <c r="F2205" s="30" t="s">
        <v>9080</v>
      </c>
      <c r="G2205" s="7" t="s">
        <v>10661</v>
      </c>
      <c r="H2205" s="31" t="s">
        <v>8976</v>
      </c>
    </row>
    <row r="2206" spans="1:8" ht="15.75" x14ac:dyDescent="0.25">
      <c r="A2206" s="1" t="s">
        <v>153</v>
      </c>
      <c r="B2206" s="1" t="s">
        <v>4587</v>
      </c>
      <c r="F2206" s="30" t="s">
        <v>9080</v>
      </c>
      <c r="G2206" s="7" t="s">
        <v>10662</v>
      </c>
      <c r="H2206" s="31" t="s">
        <v>8977</v>
      </c>
    </row>
    <row r="2207" spans="1:8" ht="15.75" x14ac:dyDescent="0.25">
      <c r="A2207" s="1" t="s">
        <v>152</v>
      </c>
      <c r="B2207" s="1" t="s">
        <v>4588</v>
      </c>
      <c r="F2207" s="30" t="s">
        <v>9081</v>
      </c>
      <c r="G2207" s="7" t="s">
        <v>10663</v>
      </c>
      <c r="H2207" s="31" t="s">
        <v>8978</v>
      </c>
    </row>
    <row r="2208" spans="1:8" ht="15.75" x14ac:dyDescent="0.25">
      <c r="A2208" s="1" t="s">
        <v>151</v>
      </c>
      <c r="B2208" s="1" t="s">
        <v>4589</v>
      </c>
      <c r="F2208" s="30" t="s">
        <v>9081</v>
      </c>
      <c r="G2208" s="7" t="s">
        <v>10161</v>
      </c>
      <c r="H2208" s="31" t="s">
        <v>8979</v>
      </c>
    </row>
    <row r="2209" spans="1:8" ht="15.75" x14ac:dyDescent="0.25">
      <c r="A2209" s="1" t="s">
        <v>150</v>
      </c>
      <c r="B2209" s="1" t="s">
        <v>4590</v>
      </c>
      <c r="F2209" s="30" t="s">
        <v>9080</v>
      </c>
      <c r="G2209" s="7" t="s">
        <v>10664</v>
      </c>
      <c r="H2209" s="31" t="s">
        <v>8980</v>
      </c>
    </row>
    <row r="2210" spans="1:8" ht="15.75" x14ac:dyDescent="0.25">
      <c r="A2210" s="1" t="s">
        <v>149</v>
      </c>
      <c r="B2210" s="1" t="s">
        <v>4591</v>
      </c>
      <c r="F2210" s="30" t="s">
        <v>9080</v>
      </c>
      <c r="G2210" s="7" t="s">
        <v>10665</v>
      </c>
      <c r="H2210" s="31" t="s">
        <v>8981</v>
      </c>
    </row>
    <row r="2211" spans="1:8" ht="15.75" x14ac:dyDescent="0.25">
      <c r="A2211" s="1" t="s">
        <v>148</v>
      </c>
      <c r="B2211" s="1" t="s">
        <v>4592</v>
      </c>
      <c r="F2211" s="30" t="s">
        <v>9080</v>
      </c>
      <c r="G2211" s="7" t="s">
        <v>9096</v>
      </c>
      <c r="H2211" s="31" t="s">
        <v>8982</v>
      </c>
    </row>
    <row r="2212" spans="1:8" ht="15.75" x14ac:dyDescent="0.25">
      <c r="A2212" s="1" t="s">
        <v>147</v>
      </c>
      <c r="B2212" s="1" t="s">
        <v>4593</v>
      </c>
      <c r="F2212" s="30" t="s">
        <v>9081</v>
      </c>
      <c r="G2212" s="7" t="s">
        <v>7468</v>
      </c>
      <c r="H2212" s="31" t="s">
        <v>8983</v>
      </c>
    </row>
    <row r="2213" spans="1:8" ht="15.75" x14ac:dyDescent="0.25">
      <c r="A2213" s="1" t="s">
        <v>146</v>
      </c>
      <c r="B2213" s="1" t="s">
        <v>4594</v>
      </c>
      <c r="F2213" s="30" t="s">
        <v>9081</v>
      </c>
      <c r="G2213" s="7" t="s">
        <v>10161</v>
      </c>
      <c r="H2213" s="31" t="s">
        <v>8670</v>
      </c>
    </row>
    <row r="2214" spans="1:8" ht="15.75" x14ac:dyDescent="0.25">
      <c r="A2214" s="1" t="s">
        <v>145</v>
      </c>
      <c r="B2214" s="1" t="s">
        <v>4595</v>
      </c>
      <c r="F2214" s="30" t="s">
        <v>9081</v>
      </c>
      <c r="G2214" s="7" t="s">
        <v>9418</v>
      </c>
      <c r="H2214" s="31" t="s">
        <v>8984</v>
      </c>
    </row>
    <row r="2215" spans="1:8" ht="15.75" x14ac:dyDescent="0.25">
      <c r="A2215" s="1" t="s">
        <v>144</v>
      </c>
      <c r="B2215" s="1" t="s">
        <v>4596</v>
      </c>
      <c r="F2215" s="30" t="s">
        <v>9080</v>
      </c>
      <c r="G2215" s="7" t="s">
        <v>10666</v>
      </c>
      <c r="H2215" s="31" t="s">
        <v>8985</v>
      </c>
    </row>
    <row r="2216" spans="1:8" ht="15.75" x14ac:dyDescent="0.25">
      <c r="A2216" s="1" t="s">
        <v>143</v>
      </c>
      <c r="B2216" s="1" t="s">
        <v>4597</v>
      </c>
      <c r="F2216" s="30" t="s">
        <v>9080</v>
      </c>
      <c r="G2216" s="7" t="s">
        <v>9427</v>
      </c>
      <c r="H2216" s="31" t="s">
        <v>8986</v>
      </c>
    </row>
    <row r="2217" spans="1:8" ht="15.75" x14ac:dyDescent="0.25">
      <c r="A2217" s="1" t="s">
        <v>142</v>
      </c>
      <c r="B2217" s="1" t="s">
        <v>4598</v>
      </c>
      <c r="F2217" s="30" t="s">
        <v>9081</v>
      </c>
      <c r="G2217" s="7" t="s">
        <v>10667</v>
      </c>
      <c r="H2217" s="31" t="s">
        <v>7805</v>
      </c>
    </row>
    <row r="2218" spans="1:8" ht="15.75" x14ac:dyDescent="0.25">
      <c r="A2218" s="1" t="s">
        <v>141</v>
      </c>
      <c r="B2218" s="1" t="s">
        <v>4599</v>
      </c>
      <c r="F2218" s="30" t="s">
        <v>9080</v>
      </c>
      <c r="G2218" s="7" t="s">
        <v>10668</v>
      </c>
      <c r="H2218" s="31" t="s">
        <v>7138</v>
      </c>
    </row>
    <row r="2219" spans="1:8" ht="15.75" x14ac:dyDescent="0.25">
      <c r="A2219" s="1" t="s">
        <v>140</v>
      </c>
      <c r="B2219" s="1" t="s">
        <v>4600</v>
      </c>
      <c r="F2219" s="30" t="s">
        <v>9080</v>
      </c>
      <c r="G2219" s="7" t="s">
        <v>9672</v>
      </c>
      <c r="H2219" s="31" t="s">
        <v>8987</v>
      </c>
    </row>
    <row r="2220" spans="1:8" ht="15.75" x14ac:dyDescent="0.25">
      <c r="A2220" s="1" t="s">
        <v>139</v>
      </c>
      <c r="B2220" s="1" t="s">
        <v>4601</v>
      </c>
      <c r="F2220" s="30" t="s">
        <v>9080</v>
      </c>
      <c r="G2220" s="7" t="s">
        <v>9275</v>
      </c>
      <c r="H2220" s="31" t="s">
        <v>8988</v>
      </c>
    </row>
    <row r="2221" spans="1:8" ht="15.75" x14ac:dyDescent="0.25">
      <c r="A2221" s="1" t="s">
        <v>138</v>
      </c>
      <c r="B2221" s="1" t="s">
        <v>4602</v>
      </c>
      <c r="F2221" s="30" t="s">
        <v>9080</v>
      </c>
      <c r="G2221" s="7" t="s">
        <v>10669</v>
      </c>
      <c r="H2221" s="31" t="s">
        <v>8989</v>
      </c>
    </row>
    <row r="2222" spans="1:8" ht="15.75" x14ac:dyDescent="0.25">
      <c r="A2222" s="1" t="s">
        <v>137</v>
      </c>
      <c r="B2222" s="1" t="s">
        <v>4603</v>
      </c>
      <c r="F2222" s="30" t="s">
        <v>9081</v>
      </c>
      <c r="G2222" s="7" t="s">
        <v>9200</v>
      </c>
      <c r="H2222" s="31" t="s">
        <v>8990</v>
      </c>
    </row>
    <row r="2223" spans="1:8" ht="15.75" x14ac:dyDescent="0.25">
      <c r="A2223" s="1" t="s">
        <v>136</v>
      </c>
      <c r="B2223" s="1" t="s">
        <v>4604</v>
      </c>
      <c r="F2223" s="30" t="s">
        <v>9081</v>
      </c>
      <c r="G2223" s="7" t="s">
        <v>9892</v>
      </c>
      <c r="H2223" s="31" t="s">
        <v>8991</v>
      </c>
    </row>
    <row r="2224" spans="1:8" ht="15.75" x14ac:dyDescent="0.25">
      <c r="A2224" s="1" t="s">
        <v>135</v>
      </c>
      <c r="B2224" s="1" t="s">
        <v>4605</v>
      </c>
      <c r="F2224" s="30" t="s">
        <v>9081</v>
      </c>
      <c r="G2224" s="7" t="s">
        <v>9390</v>
      </c>
      <c r="H2224" s="31" t="s">
        <v>7531</v>
      </c>
    </row>
    <row r="2225" spans="1:8" ht="15.75" x14ac:dyDescent="0.25">
      <c r="A2225" s="1" t="s">
        <v>134</v>
      </c>
      <c r="B2225" s="1" t="s">
        <v>4606</v>
      </c>
      <c r="F2225" s="30" t="s">
        <v>9081</v>
      </c>
      <c r="G2225" s="7" t="s">
        <v>9892</v>
      </c>
      <c r="H2225" s="31" t="s">
        <v>8992</v>
      </c>
    </row>
    <row r="2226" spans="1:8" ht="15.75" x14ac:dyDescent="0.25">
      <c r="A2226" s="1" t="s">
        <v>133</v>
      </c>
      <c r="B2226" s="1" t="s">
        <v>4607</v>
      </c>
      <c r="F2226" s="30" t="s">
        <v>9081</v>
      </c>
      <c r="G2226" s="7" t="s">
        <v>10670</v>
      </c>
      <c r="H2226" s="31" t="s">
        <v>8672</v>
      </c>
    </row>
    <row r="2227" spans="1:8" ht="15.75" x14ac:dyDescent="0.25">
      <c r="A2227" s="1" t="s">
        <v>132</v>
      </c>
      <c r="B2227" s="1" t="s">
        <v>4608</v>
      </c>
      <c r="F2227" s="30" t="s">
        <v>9080</v>
      </c>
      <c r="G2227" s="7" t="s">
        <v>7367</v>
      </c>
      <c r="H2227" s="31" t="s">
        <v>7779</v>
      </c>
    </row>
    <row r="2228" spans="1:8" ht="15.75" x14ac:dyDescent="0.25">
      <c r="A2228" s="1" t="s">
        <v>131</v>
      </c>
      <c r="B2228" s="1" t="s">
        <v>4609</v>
      </c>
      <c r="F2228" s="30" t="s">
        <v>9080</v>
      </c>
      <c r="G2228" s="7" t="s">
        <v>10055</v>
      </c>
      <c r="H2228" s="31" t="s">
        <v>8316</v>
      </c>
    </row>
    <row r="2229" spans="1:8" ht="15.75" x14ac:dyDescent="0.25">
      <c r="A2229" s="1" t="s">
        <v>130</v>
      </c>
      <c r="B2229" s="1" t="s">
        <v>4610</v>
      </c>
      <c r="F2229" s="30" t="s">
        <v>9080</v>
      </c>
      <c r="G2229" s="7" t="s">
        <v>10671</v>
      </c>
      <c r="H2229" s="31" t="s">
        <v>8993</v>
      </c>
    </row>
    <row r="2230" spans="1:8" ht="15.75" x14ac:dyDescent="0.25">
      <c r="A2230" s="1" t="s">
        <v>129</v>
      </c>
      <c r="B2230" s="1" t="s">
        <v>4611</v>
      </c>
      <c r="F2230" s="30" t="s">
        <v>9080</v>
      </c>
      <c r="G2230" s="7" t="s">
        <v>10672</v>
      </c>
      <c r="H2230" s="31" t="s">
        <v>8994</v>
      </c>
    </row>
    <row r="2231" spans="1:8" ht="15.75" x14ac:dyDescent="0.25">
      <c r="A2231" s="1" t="s">
        <v>128</v>
      </c>
      <c r="B2231" s="1" t="s">
        <v>4612</v>
      </c>
      <c r="F2231" s="30" t="s">
        <v>9081</v>
      </c>
      <c r="G2231" s="7" t="s">
        <v>10673</v>
      </c>
      <c r="H2231" s="31" t="s">
        <v>8995</v>
      </c>
    </row>
    <row r="2232" spans="1:8" ht="15.75" x14ac:dyDescent="0.25">
      <c r="A2232" s="1" t="s">
        <v>127</v>
      </c>
      <c r="B2232" s="1" t="s">
        <v>4613</v>
      </c>
      <c r="F2232" s="30" t="s">
        <v>9080</v>
      </c>
      <c r="G2232" s="7" t="s">
        <v>10674</v>
      </c>
      <c r="H2232" s="31" t="s">
        <v>8996</v>
      </c>
    </row>
    <row r="2233" spans="1:8" ht="15.75" x14ac:dyDescent="0.25">
      <c r="A2233" s="1" t="s">
        <v>126</v>
      </c>
      <c r="B2233" s="1" t="s">
        <v>4614</v>
      </c>
      <c r="F2233" s="30" t="s">
        <v>9080</v>
      </c>
      <c r="G2233" s="7" t="s">
        <v>10675</v>
      </c>
      <c r="H2233" s="31" t="s">
        <v>8997</v>
      </c>
    </row>
    <row r="2234" spans="1:8" ht="15.75" x14ac:dyDescent="0.25">
      <c r="A2234" s="1" t="s">
        <v>125</v>
      </c>
      <c r="B2234" s="1" t="s">
        <v>4615</v>
      </c>
      <c r="F2234" s="30" t="s">
        <v>9080</v>
      </c>
      <c r="G2234" s="7" t="s">
        <v>10676</v>
      </c>
      <c r="H2234" s="31" t="s">
        <v>8998</v>
      </c>
    </row>
    <row r="2235" spans="1:8" ht="15.75" x14ac:dyDescent="0.25">
      <c r="A2235" s="1" t="s">
        <v>124</v>
      </c>
      <c r="B2235" s="1" t="s">
        <v>4616</v>
      </c>
      <c r="F2235" s="30" t="s">
        <v>9081</v>
      </c>
      <c r="G2235" s="7" t="s">
        <v>7644</v>
      </c>
      <c r="H2235" s="31" t="s">
        <v>8078</v>
      </c>
    </row>
    <row r="2236" spans="1:8" ht="15.75" x14ac:dyDescent="0.25">
      <c r="A2236" s="1" t="s">
        <v>123</v>
      </c>
      <c r="B2236" s="1" t="s">
        <v>4617</v>
      </c>
      <c r="F2236" s="30" t="s">
        <v>9081</v>
      </c>
      <c r="G2236" s="7" t="s">
        <v>9099</v>
      </c>
      <c r="H2236" s="31" t="s">
        <v>8999</v>
      </c>
    </row>
    <row r="2237" spans="1:8" ht="15.75" x14ac:dyDescent="0.25">
      <c r="A2237" s="1" t="s">
        <v>122</v>
      </c>
      <c r="B2237" s="1" t="s">
        <v>4618</v>
      </c>
      <c r="F2237" s="30" t="s">
        <v>9081</v>
      </c>
      <c r="G2237" s="7" t="s">
        <v>10677</v>
      </c>
      <c r="H2237" s="31" t="s">
        <v>9000</v>
      </c>
    </row>
    <row r="2238" spans="1:8" ht="15.75" x14ac:dyDescent="0.25">
      <c r="A2238" s="1" t="s">
        <v>121</v>
      </c>
      <c r="B2238" s="1" t="s">
        <v>4619</v>
      </c>
      <c r="F2238" s="30" t="s">
        <v>9081</v>
      </c>
      <c r="G2238" s="7" t="s">
        <v>10402</v>
      </c>
      <c r="H2238" s="31" t="s">
        <v>9001</v>
      </c>
    </row>
    <row r="2239" spans="1:8" ht="15.75" x14ac:dyDescent="0.25">
      <c r="A2239" s="1" t="s">
        <v>120</v>
      </c>
      <c r="B2239" s="1" t="s">
        <v>4620</v>
      </c>
      <c r="F2239" s="30" t="s">
        <v>9081</v>
      </c>
      <c r="G2239" s="7" t="s">
        <v>10678</v>
      </c>
      <c r="H2239" s="31" t="s">
        <v>9002</v>
      </c>
    </row>
    <row r="2240" spans="1:8" ht="15.75" x14ac:dyDescent="0.25">
      <c r="A2240" s="1" t="s">
        <v>119</v>
      </c>
      <c r="B2240" s="1" t="s">
        <v>4621</v>
      </c>
      <c r="F2240" s="30" t="s">
        <v>9081</v>
      </c>
      <c r="G2240" s="7" t="s">
        <v>10679</v>
      </c>
      <c r="H2240" s="31" t="s">
        <v>7141</v>
      </c>
    </row>
    <row r="2241" spans="1:8" ht="15.75" x14ac:dyDescent="0.25">
      <c r="A2241" s="1" t="s">
        <v>118</v>
      </c>
      <c r="B2241" s="1" t="s">
        <v>4622</v>
      </c>
      <c r="F2241" s="30" t="s">
        <v>9080</v>
      </c>
      <c r="G2241" s="7" t="s">
        <v>10680</v>
      </c>
      <c r="H2241" s="31" t="s">
        <v>9003</v>
      </c>
    </row>
    <row r="2242" spans="1:8" ht="15.75" x14ac:dyDescent="0.25">
      <c r="A2242" s="1" t="s">
        <v>117</v>
      </c>
      <c r="B2242" s="1" t="s">
        <v>4623</v>
      </c>
      <c r="F2242" s="30" t="s">
        <v>9080</v>
      </c>
      <c r="G2242" s="7" t="s">
        <v>9162</v>
      </c>
      <c r="H2242" s="31" t="s">
        <v>9004</v>
      </c>
    </row>
    <row r="2243" spans="1:8" ht="15.75" x14ac:dyDescent="0.25">
      <c r="A2243" s="1" t="s">
        <v>116</v>
      </c>
      <c r="B2243" s="1" t="s">
        <v>4624</v>
      </c>
      <c r="F2243" s="30" t="s">
        <v>9080</v>
      </c>
      <c r="G2243" s="7" t="s">
        <v>10681</v>
      </c>
      <c r="H2243" s="31" t="s">
        <v>9005</v>
      </c>
    </row>
    <row r="2244" spans="1:8" ht="15.75" x14ac:dyDescent="0.25">
      <c r="A2244" s="1" t="s">
        <v>115</v>
      </c>
      <c r="B2244" s="1" t="s">
        <v>4625</v>
      </c>
      <c r="F2244" s="30" t="s">
        <v>9081</v>
      </c>
      <c r="G2244" s="7" t="s">
        <v>9420</v>
      </c>
      <c r="H2244" s="31" t="s">
        <v>7929</v>
      </c>
    </row>
    <row r="2245" spans="1:8" ht="15.75" x14ac:dyDescent="0.25">
      <c r="A2245" s="1" t="s">
        <v>114</v>
      </c>
      <c r="B2245" s="1" t="s">
        <v>4626</v>
      </c>
      <c r="F2245" s="30" t="s">
        <v>9081</v>
      </c>
      <c r="G2245" s="7" t="s">
        <v>8627</v>
      </c>
      <c r="H2245" s="31" t="s">
        <v>9006</v>
      </c>
    </row>
    <row r="2246" spans="1:8" ht="15.75" x14ac:dyDescent="0.25">
      <c r="A2246" s="1" t="s">
        <v>113</v>
      </c>
      <c r="B2246" s="1" t="s">
        <v>4627</v>
      </c>
      <c r="F2246" s="30" t="s">
        <v>9080</v>
      </c>
      <c r="G2246" s="7" t="s">
        <v>10160</v>
      </c>
      <c r="H2246" s="31" t="s">
        <v>7704</v>
      </c>
    </row>
    <row r="2247" spans="1:8" ht="15.75" x14ac:dyDescent="0.25">
      <c r="A2247" s="1" t="s">
        <v>112</v>
      </c>
      <c r="B2247" s="1" t="s">
        <v>4628</v>
      </c>
      <c r="F2247" s="30" t="s">
        <v>9080</v>
      </c>
      <c r="G2247" s="7" t="s">
        <v>9696</v>
      </c>
      <c r="H2247" s="31" t="s">
        <v>9007</v>
      </c>
    </row>
    <row r="2248" spans="1:8" ht="15.75" x14ac:dyDescent="0.25">
      <c r="A2248" s="1" t="s">
        <v>111</v>
      </c>
      <c r="B2248" s="1" t="s">
        <v>4629</v>
      </c>
      <c r="F2248" s="30" t="s">
        <v>9080</v>
      </c>
      <c r="G2248" s="7" t="s">
        <v>9162</v>
      </c>
      <c r="H2248" s="31" t="s">
        <v>9008</v>
      </c>
    </row>
    <row r="2249" spans="1:8" ht="15.75" x14ac:dyDescent="0.25">
      <c r="A2249" s="1" t="s">
        <v>110</v>
      </c>
      <c r="B2249" s="1" t="s">
        <v>4630</v>
      </c>
      <c r="F2249" s="30" t="s">
        <v>9081</v>
      </c>
      <c r="G2249" s="7" t="s">
        <v>10682</v>
      </c>
      <c r="H2249" s="31" t="s">
        <v>9009</v>
      </c>
    </row>
    <row r="2250" spans="1:8" ht="15.75" x14ac:dyDescent="0.25">
      <c r="A2250" s="1" t="s">
        <v>109</v>
      </c>
      <c r="B2250" s="1" t="s">
        <v>4631</v>
      </c>
      <c r="F2250" s="30" t="s">
        <v>9081</v>
      </c>
      <c r="G2250" s="7" t="s">
        <v>9495</v>
      </c>
      <c r="H2250" s="31" t="s">
        <v>9010</v>
      </c>
    </row>
    <row r="2251" spans="1:8" ht="15.75" x14ac:dyDescent="0.25">
      <c r="A2251" s="1" t="s">
        <v>108</v>
      </c>
      <c r="B2251" s="1" t="s">
        <v>4632</v>
      </c>
      <c r="F2251" s="30" t="s">
        <v>9080</v>
      </c>
      <c r="G2251" s="7" t="s">
        <v>9547</v>
      </c>
      <c r="H2251" s="31" t="s">
        <v>9011</v>
      </c>
    </row>
    <row r="2252" spans="1:8" ht="15.75" x14ac:dyDescent="0.25">
      <c r="A2252" s="1" t="s">
        <v>107</v>
      </c>
      <c r="B2252" s="1" t="s">
        <v>4633</v>
      </c>
      <c r="F2252" s="30" t="s">
        <v>9080</v>
      </c>
      <c r="G2252" s="7" t="s">
        <v>9108</v>
      </c>
      <c r="H2252" s="31" t="s">
        <v>9012</v>
      </c>
    </row>
    <row r="2253" spans="1:8" ht="15.75" x14ac:dyDescent="0.25">
      <c r="A2253" s="1" t="s">
        <v>106</v>
      </c>
      <c r="B2253" s="1" t="s">
        <v>4634</v>
      </c>
      <c r="F2253" s="30" t="s">
        <v>9081</v>
      </c>
      <c r="G2253" s="7" t="s">
        <v>9418</v>
      </c>
      <c r="H2253" s="31" t="s">
        <v>9013</v>
      </c>
    </row>
    <row r="2254" spans="1:8" ht="15.75" x14ac:dyDescent="0.25">
      <c r="A2254" s="1" t="s">
        <v>105</v>
      </c>
      <c r="B2254" s="1" t="s">
        <v>4635</v>
      </c>
      <c r="F2254" s="30" t="s">
        <v>9080</v>
      </c>
      <c r="G2254" s="7" t="s">
        <v>10683</v>
      </c>
      <c r="H2254" s="31" t="s">
        <v>9014</v>
      </c>
    </row>
    <row r="2255" spans="1:8" ht="15.75" x14ac:dyDescent="0.25">
      <c r="A2255" s="1" t="s">
        <v>104</v>
      </c>
      <c r="B2255" s="1" t="s">
        <v>4636</v>
      </c>
      <c r="F2255" s="30" t="s">
        <v>9080</v>
      </c>
      <c r="G2255" s="7" t="s">
        <v>9888</v>
      </c>
      <c r="H2255" s="31" t="s">
        <v>9015</v>
      </c>
    </row>
    <row r="2256" spans="1:8" ht="15.75" x14ac:dyDescent="0.25">
      <c r="A2256" s="1" t="s">
        <v>103</v>
      </c>
      <c r="B2256" s="1" t="s">
        <v>4637</v>
      </c>
      <c r="F2256" s="30" t="s">
        <v>9080</v>
      </c>
      <c r="G2256" s="7" t="s">
        <v>10684</v>
      </c>
      <c r="H2256" s="31" t="s">
        <v>9016</v>
      </c>
    </row>
    <row r="2257" spans="1:8" ht="15.75" x14ac:dyDescent="0.25">
      <c r="A2257" s="1" t="s">
        <v>102</v>
      </c>
      <c r="B2257" s="1" t="s">
        <v>4638</v>
      </c>
      <c r="F2257" s="30" t="s">
        <v>9081</v>
      </c>
      <c r="G2257" s="7" t="s">
        <v>10685</v>
      </c>
      <c r="H2257" s="31" t="s">
        <v>7141</v>
      </c>
    </row>
    <row r="2258" spans="1:8" ht="15.75" x14ac:dyDescent="0.25">
      <c r="A2258" s="1" t="s">
        <v>101</v>
      </c>
      <c r="B2258" s="1" t="s">
        <v>4639</v>
      </c>
      <c r="F2258" s="30" t="s">
        <v>9081</v>
      </c>
      <c r="G2258" s="7" t="s">
        <v>10686</v>
      </c>
      <c r="H2258" s="31" t="s">
        <v>9017</v>
      </c>
    </row>
    <row r="2259" spans="1:8" ht="15.75" x14ac:dyDescent="0.25">
      <c r="A2259" s="1" t="s">
        <v>100</v>
      </c>
      <c r="B2259" s="1" t="s">
        <v>4640</v>
      </c>
      <c r="F2259" s="30" t="s">
        <v>9081</v>
      </c>
      <c r="G2259" s="7" t="s">
        <v>10687</v>
      </c>
      <c r="H2259" s="31" t="s">
        <v>9018</v>
      </c>
    </row>
    <row r="2260" spans="1:8" ht="15.75" x14ac:dyDescent="0.25">
      <c r="A2260" s="1" t="s">
        <v>99</v>
      </c>
      <c r="B2260" s="1" t="s">
        <v>4641</v>
      </c>
      <c r="F2260" s="30" t="s">
        <v>9081</v>
      </c>
      <c r="G2260" s="7" t="s">
        <v>10688</v>
      </c>
      <c r="H2260" s="31" t="s">
        <v>9019</v>
      </c>
    </row>
    <row r="2261" spans="1:8" ht="15.75" x14ac:dyDescent="0.25">
      <c r="A2261" s="1" t="s">
        <v>98</v>
      </c>
      <c r="B2261" s="1" t="s">
        <v>4642</v>
      </c>
      <c r="F2261" s="30" t="s">
        <v>9081</v>
      </c>
      <c r="G2261" s="7" t="s">
        <v>8603</v>
      </c>
      <c r="H2261" s="31" t="s">
        <v>9020</v>
      </c>
    </row>
    <row r="2262" spans="1:8" ht="15.75" x14ac:dyDescent="0.25">
      <c r="A2262" s="1" t="s">
        <v>97</v>
      </c>
      <c r="B2262" s="1" t="s">
        <v>4643</v>
      </c>
      <c r="F2262" s="30" t="s">
        <v>9080</v>
      </c>
      <c r="G2262" s="7" t="s">
        <v>8330</v>
      </c>
      <c r="H2262" s="31" t="s">
        <v>9021</v>
      </c>
    </row>
    <row r="2263" spans="1:8" ht="15.75" x14ac:dyDescent="0.25">
      <c r="A2263" s="1" t="s">
        <v>96</v>
      </c>
      <c r="B2263" s="1" t="s">
        <v>4644</v>
      </c>
      <c r="F2263" s="30" t="s">
        <v>9081</v>
      </c>
      <c r="G2263" s="7" t="s">
        <v>9138</v>
      </c>
      <c r="H2263" s="31" t="s">
        <v>9022</v>
      </c>
    </row>
    <row r="2264" spans="1:8" ht="15.75" x14ac:dyDescent="0.25">
      <c r="A2264" s="1" t="s">
        <v>95</v>
      </c>
      <c r="B2264" s="1" t="s">
        <v>4645</v>
      </c>
      <c r="F2264" s="30" t="s">
        <v>9081</v>
      </c>
      <c r="G2264" s="7" t="s">
        <v>9258</v>
      </c>
      <c r="H2264" s="31" t="s">
        <v>9023</v>
      </c>
    </row>
    <row r="2265" spans="1:8" ht="15.75" x14ac:dyDescent="0.25">
      <c r="A2265" s="1" t="s">
        <v>94</v>
      </c>
      <c r="B2265" s="1" t="s">
        <v>4646</v>
      </c>
      <c r="F2265" s="30" t="s">
        <v>9081</v>
      </c>
      <c r="G2265" s="7" t="s">
        <v>10689</v>
      </c>
      <c r="H2265" s="31" t="s">
        <v>9024</v>
      </c>
    </row>
    <row r="2266" spans="1:8" ht="15.75" x14ac:dyDescent="0.25">
      <c r="A2266" s="1" t="s">
        <v>93</v>
      </c>
      <c r="B2266" s="1" t="s">
        <v>4647</v>
      </c>
      <c r="F2266" s="30" t="s">
        <v>9081</v>
      </c>
      <c r="G2266" s="7" t="s">
        <v>9213</v>
      </c>
      <c r="H2266" s="31" t="s">
        <v>8547</v>
      </c>
    </row>
    <row r="2267" spans="1:8" ht="15.75" x14ac:dyDescent="0.25">
      <c r="A2267" s="1" t="s">
        <v>92</v>
      </c>
      <c r="B2267" s="1" t="s">
        <v>4648</v>
      </c>
      <c r="F2267" s="30" t="s">
        <v>9080</v>
      </c>
      <c r="G2267" s="7" t="s">
        <v>9951</v>
      </c>
      <c r="H2267" s="31" t="s">
        <v>9025</v>
      </c>
    </row>
    <row r="2268" spans="1:8" ht="15.75" x14ac:dyDescent="0.25">
      <c r="A2268" s="1" t="s">
        <v>91</v>
      </c>
      <c r="B2268" s="1" t="s">
        <v>4649</v>
      </c>
      <c r="F2268" s="30" t="s">
        <v>9080</v>
      </c>
      <c r="G2268" s="7" t="s">
        <v>9501</v>
      </c>
      <c r="H2268" s="31" t="s">
        <v>9026</v>
      </c>
    </row>
    <row r="2269" spans="1:8" ht="15.75" x14ac:dyDescent="0.25">
      <c r="A2269" s="1" t="s">
        <v>90</v>
      </c>
      <c r="B2269" s="1" t="s">
        <v>4650</v>
      </c>
      <c r="F2269" s="30" t="s">
        <v>9080</v>
      </c>
      <c r="G2269" s="7" t="s">
        <v>10690</v>
      </c>
      <c r="H2269" s="31" t="s">
        <v>9027</v>
      </c>
    </row>
    <row r="2270" spans="1:8" ht="15.75" x14ac:dyDescent="0.25">
      <c r="A2270" s="1" t="s">
        <v>89</v>
      </c>
      <c r="B2270" s="1" t="s">
        <v>4651</v>
      </c>
      <c r="F2270" s="30" t="s">
        <v>9080</v>
      </c>
      <c r="G2270" s="7" t="s">
        <v>10691</v>
      </c>
      <c r="H2270" s="31" t="s">
        <v>7207</v>
      </c>
    </row>
    <row r="2271" spans="1:8" ht="15.75" x14ac:dyDescent="0.25">
      <c r="A2271" s="1" t="s">
        <v>88</v>
      </c>
      <c r="B2271" s="1" t="s">
        <v>4652</v>
      </c>
      <c r="F2271" s="30" t="s">
        <v>9080</v>
      </c>
      <c r="G2271" s="7" t="s">
        <v>10163</v>
      </c>
      <c r="H2271" s="31" t="s">
        <v>7634</v>
      </c>
    </row>
    <row r="2272" spans="1:8" ht="15.75" x14ac:dyDescent="0.25">
      <c r="A2272" s="1" t="s">
        <v>87</v>
      </c>
      <c r="B2272" s="1" t="s">
        <v>4653</v>
      </c>
      <c r="F2272" s="30" t="s">
        <v>9081</v>
      </c>
      <c r="G2272" s="7" t="s">
        <v>10692</v>
      </c>
      <c r="H2272" s="31" t="s">
        <v>9028</v>
      </c>
    </row>
    <row r="2273" spans="1:8" ht="15.75" x14ac:dyDescent="0.25">
      <c r="A2273" s="1" t="s">
        <v>86</v>
      </c>
      <c r="B2273" s="1" t="s">
        <v>4654</v>
      </c>
      <c r="F2273" s="30" t="s">
        <v>9080</v>
      </c>
      <c r="G2273" s="7" t="s">
        <v>10693</v>
      </c>
      <c r="H2273" s="31" t="s">
        <v>9029</v>
      </c>
    </row>
    <row r="2274" spans="1:8" ht="15.75" x14ac:dyDescent="0.25">
      <c r="A2274" s="1" t="s">
        <v>85</v>
      </c>
      <c r="B2274" s="1" t="s">
        <v>4655</v>
      </c>
      <c r="F2274" s="30" t="s">
        <v>9081</v>
      </c>
      <c r="G2274" s="7" t="s">
        <v>10694</v>
      </c>
      <c r="H2274" s="31" t="s">
        <v>7143</v>
      </c>
    </row>
    <row r="2275" spans="1:8" ht="15.75" x14ac:dyDescent="0.25">
      <c r="A2275" s="1" t="s">
        <v>84</v>
      </c>
      <c r="B2275" s="1" t="s">
        <v>4656</v>
      </c>
      <c r="F2275" s="30" t="s">
        <v>9080</v>
      </c>
      <c r="G2275" s="7" t="s">
        <v>10645</v>
      </c>
      <c r="H2275" s="31" t="s">
        <v>9030</v>
      </c>
    </row>
    <row r="2276" spans="1:8" ht="15.75" x14ac:dyDescent="0.25">
      <c r="A2276" s="1" t="s">
        <v>83</v>
      </c>
      <c r="B2276" s="1" t="s">
        <v>4657</v>
      </c>
      <c r="F2276" s="30" t="s">
        <v>9081</v>
      </c>
      <c r="G2276" s="7" t="s">
        <v>9457</v>
      </c>
      <c r="H2276" s="31" t="s">
        <v>9031</v>
      </c>
    </row>
    <row r="2277" spans="1:8" ht="15.75" x14ac:dyDescent="0.25">
      <c r="A2277" s="1" t="s">
        <v>82</v>
      </c>
      <c r="B2277" s="1" t="s">
        <v>4658</v>
      </c>
      <c r="F2277" s="30" t="s">
        <v>9081</v>
      </c>
      <c r="G2277" s="7" t="s">
        <v>9872</v>
      </c>
      <c r="H2277" s="31" t="s">
        <v>9032</v>
      </c>
    </row>
    <row r="2278" spans="1:8" ht="15.75" x14ac:dyDescent="0.25">
      <c r="A2278" s="1" t="s">
        <v>81</v>
      </c>
      <c r="B2278" s="1" t="s">
        <v>4659</v>
      </c>
      <c r="F2278" s="30" t="s">
        <v>9080</v>
      </c>
      <c r="G2278" s="7" t="s">
        <v>10695</v>
      </c>
      <c r="H2278" s="31" t="s">
        <v>9033</v>
      </c>
    </row>
    <row r="2279" spans="1:8" ht="15.75" x14ac:dyDescent="0.25">
      <c r="A2279" s="1" t="s">
        <v>80</v>
      </c>
      <c r="B2279" s="1" t="s">
        <v>4660</v>
      </c>
      <c r="F2279" s="30" t="s">
        <v>9081</v>
      </c>
      <c r="G2279" s="7" t="s">
        <v>9168</v>
      </c>
      <c r="H2279" s="31" t="s">
        <v>9034</v>
      </c>
    </row>
    <row r="2280" spans="1:8" ht="15.75" x14ac:dyDescent="0.25">
      <c r="A2280" s="1" t="s">
        <v>79</v>
      </c>
      <c r="B2280" s="1" t="s">
        <v>4661</v>
      </c>
      <c r="F2280" s="30" t="s">
        <v>9081</v>
      </c>
      <c r="G2280" s="7" t="s">
        <v>10696</v>
      </c>
      <c r="H2280" s="31" t="s">
        <v>7252</v>
      </c>
    </row>
    <row r="2281" spans="1:8" ht="15.75" x14ac:dyDescent="0.25">
      <c r="A2281" s="1" t="s">
        <v>78</v>
      </c>
      <c r="B2281" s="1" t="s">
        <v>4662</v>
      </c>
      <c r="F2281" s="30" t="s">
        <v>9081</v>
      </c>
      <c r="G2281" s="7" t="s">
        <v>9148</v>
      </c>
      <c r="H2281" s="31" t="s">
        <v>9035</v>
      </c>
    </row>
    <row r="2282" spans="1:8" ht="15.75" x14ac:dyDescent="0.25">
      <c r="A2282" s="1" t="s">
        <v>77</v>
      </c>
      <c r="B2282" s="1" t="s">
        <v>4663</v>
      </c>
      <c r="F2282" s="30" t="s">
        <v>9081</v>
      </c>
      <c r="G2282" s="7" t="s">
        <v>10697</v>
      </c>
      <c r="H2282" s="31" t="s">
        <v>9036</v>
      </c>
    </row>
    <row r="2283" spans="1:8" ht="15.75" x14ac:dyDescent="0.25">
      <c r="A2283" s="1" t="s">
        <v>76</v>
      </c>
      <c r="B2283" s="1" t="s">
        <v>4664</v>
      </c>
      <c r="F2283" s="30" t="s">
        <v>9080</v>
      </c>
      <c r="G2283" s="7" t="s">
        <v>9151</v>
      </c>
      <c r="H2283" s="31" t="s">
        <v>7116</v>
      </c>
    </row>
    <row r="2284" spans="1:8" ht="15.75" x14ac:dyDescent="0.25">
      <c r="A2284" s="1" t="s">
        <v>75</v>
      </c>
      <c r="B2284" s="1" t="s">
        <v>4665</v>
      </c>
      <c r="F2284" s="30" t="s">
        <v>9081</v>
      </c>
      <c r="G2284" s="7" t="s">
        <v>9091</v>
      </c>
      <c r="H2284" s="31" t="s">
        <v>9037</v>
      </c>
    </row>
    <row r="2285" spans="1:8" ht="15.75" x14ac:dyDescent="0.25">
      <c r="A2285" s="1" t="s">
        <v>74</v>
      </c>
      <c r="B2285" s="1" t="s">
        <v>4666</v>
      </c>
      <c r="F2285" s="30" t="s">
        <v>9080</v>
      </c>
      <c r="G2285" s="7" t="s">
        <v>9800</v>
      </c>
      <c r="H2285" s="31" t="s">
        <v>9038</v>
      </c>
    </row>
    <row r="2286" spans="1:8" ht="15.75" x14ac:dyDescent="0.25">
      <c r="A2286" s="1" t="s">
        <v>73</v>
      </c>
      <c r="B2286" s="1" t="s">
        <v>4667</v>
      </c>
      <c r="F2286" s="30" t="s">
        <v>9081</v>
      </c>
      <c r="G2286" s="7" t="s">
        <v>10698</v>
      </c>
      <c r="H2286" s="31" t="s">
        <v>9039</v>
      </c>
    </row>
    <row r="2287" spans="1:8" ht="15.75" x14ac:dyDescent="0.25">
      <c r="A2287" s="1" t="s">
        <v>72</v>
      </c>
      <c r="B2287" s="1" t="s">
        <v>4668</v>
      </c>
      <c r="F2287" s="30" t="s">
        <v>9080</v>
      </c>
      <c r="G2287" s="7" t="s">
        <v>9158</v>
      </c>
      <c r="H2287" s="31" t="s">
        <v>9013</v>
      </c>
    </row>
    <row r="2288" spans="1:8" ht="15.75" x14ac:dyDescent="0.25">
      <c r="A2288" s="1" t="s">
        <v>71</v>
      </c>
      <c r="B2288" s="1" t="s">
        <v>4669</v>
      </c>
      <c r="F2288" s="30" t="s">
        <v>9081</v>
      </c>
      <c r="G2288" s="7" t="s">
        <v>10699</v>
      </c>
      <c r="H2288" s="31" t="s">
        <v>9040</v>
      </c>
    </row>
    <row r="2289" spans="1:8" ht="15.75" x14ac:dyDescent="0.25">
      <c r="A2289" s="1" t="s">
        <v>70</v>
      </c>
      <c r="B2289" s="1" t="s">
        <v>4670</v>
      </c>
      <c r="F2289" s="30" t="s">
        <v>9080</v>
      </c>
      <c r="G2289" s="7" t="s">
        <v>10165</v>
      </c>
      <c r="H2289" s="31" t="s">
        <v>9041</v>
      </c>
    </row>
    <row r="2290" spans="1:8" ht="15.75" x14ac:dyDescent="0.25">
      <c r="A2290" s="1" t="s">
        <v>69</v>
      </c>
      <c r="B2290" s="1" t="s">
        <v>4671</v>
      </c>
      <c r="F2290" s="30" t="s">
        <v>9081</v>
      </c>
      <c r="G2290" s="7" t="s">
        <v>10700</v>
      </c>
      <c r="H2290" s="31" t="s">
        <v>9042</v>
      </c>
    </row>
    <row r="2291" spans="1:8" ht="15.75" x14ac:dyDescent="0.25">
      <c r="A2291" s="1" t="s">
        <v>68</v>
      </c>
      <c r="B2291" s="1" t="s">
        <v>4672</v>
      </c>
      <c r="F2291" s="30" t="s">
        <v>9081</v>
      </c>
      <c r="G2291" s="7" t="s">
        <v>10701</v>
      </c>
      <c r="H2291" s="31" t="s">
        <v>9043</v>
      </c>
    </row>
    <row r="2292" spans="1:8" ht="15.75" x14ac:dyDescent="0.25">
      <c r="A2292" s="1" t="s">
        <v>67</v>
      </c>
      <c r="B2292" s="1" t="s">
        <v>4673</v>
      </c>
      <c r="F2292" s="30" t="s">
        <v>9080</v>
      </c>
      <c r="G2292" s="7" t="s">
        <v>9305</v>
      </c>
      <c r="H2292" s="31" t="s">
        <v>7252</v>
      </c>
    </row>
    <row r="2293" spans="1:8" ht="15.75" x14ac:dyDescent="0.25">
      <c r="A2293" s="1" t="s">
        <v>66</v>
      </c>
      <c r="B2293" s="1" t="s">
        <v>4674</v>
      </c>
      <c r="F2293" s="30" t="s">
        <v>9081</v>
      </c>
      <c r="G2293" s="7" t="s">
        <v>10702</v>
      </c>
      <c r="H2293" s="31" t="s">
        <v>9044</v>
      </c>
    </row>
    <row r="2294" spans="1:8" ht="15.75" x14ac:dyDescent="0.25">
      <c r="A2294" s="1" t="s">
        <v>65</v>
      </c>
      <c r="B2294" s="1" t="s">
        <v>4675</v>
      </c>
      <c r="F2294" s="30" t="s">
        <v>9081</v>
      </c>
      <c r="G2294" s="7" t="s">
        <v>7540</v>
      </c>
      <c r="H2294" s="31" t="s">
        <v>7159</v>
      </c>
    </row>
    <row r="2295" spans="1:8" ht="15.75" x14ac:dyDescent="0.25">
      <c r="A2295" s="1" t="s">
        <v>64</v>
      </c>
      <c r="B2295" s="1" t="s">
        <v>4676</v>
      </c>
      <c r="F2295" s="30" t="s">
        <v>9080</v>
      </c>
      <c r="G2295" s="7" t="s">
        <v>9158</v>
      </c>
      <c r="H2295" s="31" t="s">
        <v>9045</v>
      </c>
    </row>
    <row r="2296" spans="1:8" ht="15.75" x14ac:dyDescent="0.25">
      <c r="A2296" s="1" t="s">
        <v>63</v>
      </c>
      <c r="B2296" s="1" t="s">
        <v>4677</v>
      </c>
      <c r="F2296" s="30" t="s">
        <v>9081</v>
      </c>
      <c r="G2296" s="7" t="s">
        <v>9653</v>
      </c>
      <c r="H2296" s="31" t="s">
        <v>9046</v>
      </c>
    </row>
    <row r="2297" spans="1:8" ht="15.75" x14ac:dyDescent="0.25">
      <c r="A2297" s="1" t="s">
        <v>62</v>
      </c>
      <c r="B2297" s="1" t="s">
        <v>4678</v>
      </c>
      <c r="F2297" s="30" t="s">
        <v>9081</v>
      </c>
      <c r="G2297" s="7" t="s">
        <v>10703</v>
      </c>
      <c r="H2297" s="31" t="s">
        <v>9047</v>
      </c>
    </row>
    <row r="2298" spans="1:8" ht="15.75" x14ac:dyDescent="0.25">
      <c r="A2298" s="1" t="s">
        <v>61</v>
      </c>
      <c r="B2298" s="1" t="s">
        <v>4679</v>
      </c>
      <c r="F2298" s="30" t="s">
        <v>9081</v>
      </c>
      <c r="G2298" s="7" t="s">
        <v>10704</v>
      </c>
      <c r="H2298" s="31" t="s">
        <v>9048</v>
      </c>
    </row>
    <row r="2299" spans="1:8" ht="15.75" x14ac:dyDescent="0.25">
      <c r="A2299" s="1" t="s">
        <v>60</v>
      </c>
      <c r="B2299" s="1" t="s">
        <v>4680</v>
      </c>
      <c r="F2299" s="30" t="s">
        <v>9080</v>
      </c>
      <c r="G2299" s="7" t="s">
        <v>10705</v>
      </c>
      <c r="H2299" s="31" t="s">
        <v>9049</v>
      </c>
    </row>
    <row r="2300" spans="1:8" ht="15.75" x14ac:dyDescent="0.25">
      <c r="A2300" s="1" t="s">
        <v>59</v>
      </c>
      <c r="B2300" s="1" t="s">
        <v>4681</v>
      </c>
      <c r="F2300" s="30" t="s">
        <v>9081</v>
      </c>
      <c r="G2300" s="7" t="s">
        <v>10706</v>
      </c>
      <c r="H2300" s="31" t="s">
        <v>9050</v>
      </c>
    </row>
    <row r="2301" spans="1:8" ht="15.75" x14ac:dyDescent="0.25">
      <c r="A2301" s="1" t="s">
        <v>58</v>
      </c>
      <c r="B2301" s="1" t="s">
        <v>4682</v>
      </c>
      <c r="F2301" s="30" t="s">
        <v>9081</v>
      </c>
      <c r="G2301" s="7" t="s">
        <v>8205</v>
      </c>
      <c r="H2301" s="31" t="s">
        <v>9051</v>
      </c>
    </row>
    <row r="2302" spans="1:8" ht="15.75" x14ac:dyDescent="0.25">
      <c r="A2302" s="1" t="s">
        <v>57</v>
      </c>
      <c r="B2302" s="1" t="s">
        <v>4683</v>
      </c>
      <c r="F2302" s="30" t="s">
        <v>9081</v>
      </c>
      <c r="G2302" s="7" t="s">
        <v>10707</v>
      </c>
      <c r="H2302" s="31" t="s">
        <v>9052</v>
      </c>
    </row>
    <row r="2303" spans="1:8" ht="15.75" x14ac:dyDescent="0.25">
      <c r="A2303" s="1" t="s">
        <v>56</v>
      </c>
      <c r="B2303" s="1" t="s">
        <v>4684</v>
      </c>
      <c r="F2303" s="30" t="s">
        <v>9081</v>
      </c>
      <c r="G2303" s="7" t="s">
        <v>9091</v>
      </c>
      <c r="H2303" s="31" t="s">
        <v>7344</v>
      </c>
    </row>
    <row r="2304" spans="1:8" ht="15.75" x14ac:dyDescent="0.25">
      <c r="A2304" s="1" t="s">
        <v>55</v>
      </c>
      <c r="B2304" s="1" t="s">
        <v>4685</v>
      </c>
      <c r="F2304" s="30" t="s">
        <v>9080</v>
      </c>
      <c r="G2304" s="7" t="s">
        <v>10708</v>
      </c>
      <c r="H2304" s="31" t="s">
        <v>9053</v>
      </c>
    </row>
    <row r="2305" spans="1:8" ht="15.75" x14ac:dyDescent="0.25">
      <c r="A2305" s="1" t="s">
        <v>54</v>
      </c>
      <c r="B2305" s="1" t="s">
        <v>4686</v>
      </c>
      <c r="F2305" s="30" t="s">
        <v>9081</v>
      </c>
      <c r="G2305" s="7" t="s">
        <v>9457</v>
      </c>
      <c r="H2305" s="31" t="s">
        <v>9054</v>
      </c>
    </row>
    <row r="2306" spans="1:8" ht="15.75" x14ac:dyDescent="0.25">
      <c r="A2306" s="1" t="s">
        <v>53</v>
      </c>
      <c r="B2306" s="1" t="s">
        <v>4687</v>
      </c>
      <c r="F2306" s="30" t="s">
        <v>9081</v>
      </c>
      <c r="G2306" s="7" t="s">
        <v>10709</v>
      </c>
      <c r="H2306" s="31" t="s">
        <v>9055</v>
      </c>
    </row>
    <row r="2307" spans="1:8" ht="15.75" x14ac:dyDescent="0.25">
      <c r="A2307" s="1" t="s">
        <v>52</v>
      </c>
      <c r="B2307" s="1" t="s">
        <v>4688</v>
      </c>
      <c r="F2307" s="30" t="s">
        <v>9081</v>
      </c>
      <c r="G2307" s="7" t="s">
        <v>9938</v>
      </c>
      <c r="H2307" s="31" t="s">
        <v>9056</v>
      </c>
    </row>
    <row r="2308" spans="1:8" ht="15.75" x14ac:dyDescent="0.25">
      <c r="A2308" s="1" t="s">
        <v>51</v>
      </c>
      <c r="B2308" s="1" t="s">
        <v>4689</v>
      </c>
      <c r="F2308" s="30" t="s">
        <v>9080</v>
      </c>
      <c r="G2308" s="7" t="s">
        <v>9321</v>
      </c>
      <c r="H2308" s="31" t="s">
        <v>9057</v>
      </c>
    </row>
    <row r="2309" spans="1:8" ht="15.75" x14ac:dyDescent="0.25">
      <c r="A2309" s="1" t="s">
        <v>50</v>
      </c>
      <c r="B2309" s="1" t="s">
        <v>4690</v>
      </c>
      <c r="F2309" s="30" t="s">
        <v>9080</v>
      </c>
      <c r="G2309" s="7" t="s">
        <v>10353</v>
      </c>
      <c r="H2309" s="31" t="s">
        <v>9058</v>
      </c>
    </row>
    <row r="2310" spans="1:8" ht="15.75" x14ac:dyDescent="0.25">
      <c r="A2310" s="1" t="s">
        <v>49</v>
      </c>
      <c r="B2310" s="1" t="s">
        <v>4691</v>
      </c>
      <c r="F2310" s="30" t="s">
        <v>9080</v>
      </c>
      <c r="G2310" s="7" t="s">
        <v>10337</v>
      </c>
      <c r="H2310" s="31" t="s">
        <v>8694</v>
      </c>
    </row>
    <row r="2311" spans="1:8" ht="15.75" x14ac:dyDescent="0.25">
      <c r="A2311" s="1" t="s">
        <v>48</v>
      </c>
      <c r="B2311" s="1" t="s">
        <v>4692</v>
      </c>
      <c r="F2311" s="30" t="s">
        <v>9081</v>
      </c>
      <c r="G2311" s="7" t="s">
        <v>9213</v>
      </c>
      <c r="H2311" s="31" t="s">
        <v>7207</v>
      </c>
    </row>
    <row r="2312" spans="1:8" ht="15.75" x14ac:dyDescent="0.25">
      <c r="A2312" s="1" t="s">
        <v>47</v>
      </c>
      <c r="B2312" s="1" t="s">
        <v>4693</v>
      </c>
      <c r="F2312" s="30" t="s">
        <v>9473</v>
      </c>
      <c r="G2312" s="7" t="s">
        <v>10710</v>
      </c>
      <c r="H2312" s="31" t="s">
        <v>9059</v>
      </c>
    </row>
    <row r="2313" spans="1:8" ht="15.75" x14ac:dyDescent="0.25">
      <c r="A2313" s="1" t="s">
        <v>46</v>
      </c>
      <c r="B2313" s="1" t="s">
        <v>4694</v>
      </c>
      <c r="F2313" s="30" t="s">
        <v>9080</v>
      </c>
      <c r="G2313" s="7" t="s">
        <v>8320</v>
      </c>
      <c r="H2313" s="31" t="s">
        <v>9060</v>
      </c>
    </row>
    <row r="2314" spans="1:8" ht="15.75" x14ac:dyDescent="0.25">
      <c r="A2314" s="1" t="s">
        <v>45</v>
      </c>
      <c r="B2314" s="1" t="s">
        <v>4695</v>
      </c>
      <c r="F2314" s="30" t="s">
        <v>9081</v>
      </c>
      <c r="G2314" s="7" t="s">
        <v>9118</v>
      </c>
      <c r="H2314" s="31" t="s">
        <v>9061</v>
      </c>
    </row>
    <row r="2315" spans="1:8" ht="15.75" x14ac:dyDescent="0.25">
      <c r="A2315" s="1" t="s">
        <v>44</v>
      </c>
      <c r="B2315" s="1" t="s">
        <v>4696</v>
      </c>
      <c r="F2315" s="30" t="s">
        <v>9080</v>
      </c>
      <c r="G2315" s="7" t="s">
        <v>9408</v>
      </c>
      <c r="H2315" s="31" t="s">
        <v>9062</v>
      </c>
    </row>
    <row r="2316" spans="1:8" ht="15.75" x14ac:dyDescent="0.25">
      <c r="A2316" s="1" t="s">
        <v>43</v>
      </c>
      <c r="B2316" s="1" t="s">
        <v>4697</v>
      </c>
      <c r="F2316" s="30" t="s">
        <v>9080</v>
      </c>
      <c r="G2316" s="7" t="s">
        <v>10711</v>
      </c>
      <c r="H2316" s="31" t="s">
        <v>7885</v>
      </c>
    </row>
    <row r="2317" spans="1:8" ht="15.75" x14ac:dyDescent="0.25">
      <c r="A2317" s="1" t="s">
        <v>41</v>
      </c>
      <c r="B2317" s="1" t="s">
        <v>4698</v>
      </c>
      <c r="F2317" s="30" t="s">
        <v>9081</v>
      </c>
      <c r="G2317" s="7" t="s">
        <v>10712</v>
      </c>
      <c r="H2317" s="31" t="s">
        <v>7361</v>
      </c>
    </row>
    <row r="2318" spans="1:8" ht="15.75" x14ac:dyDescent="0.25">
      <c r="A2318" s="1" t="s">
        <v>40</v>
      </c>
      <c r="B2318" s="1" t="s">
        <v>4699</v>
      </c>
      <c r="F2318" s="30" t="s">
        <v>9081</v>
      </c>
      <c r="G2318" s="7" t="s">
        <v>9705</v>
      </c>
      <c r="H2318" s="31" t="s">
        <v>9063</v>
      </c>
    </row>
    <row r="2319" spans="1:8" ht="15.75" x14ac:dyDescent="0.25">
      <c r="A2319" s="1" t="s">
        <v>39</v>
      </c>
      <c r="B2319" s="1" t="s">
        <v>4700</v>
      </c>
      <c r="F2319" s="30" t="s">
        <v>9080</v>
      </c>
      <c r="G2319" s="7" t="s">
        <v>10713</v>
      </c>
      <c r="H2319" s="31" t="s">
        <v>8626</v>
      </c>
    </row>
    <row r="2320" spans="1:8" ht="15.75" x14ac:dyDescent="0.25">
      <c r="A2320" s="1" t="s">
        <v>38</v>
      </c>
      <c r="B2320" s="1" t="s">
        <v>4701</v>
      </c>
      <c r="F2320" s="30" t="s">
        <v>9081</v>
      </c>
      <c r="G2320" s="7" t="s">
        <v>10714</v>
      </c>
      <c r="H2320" s="31" t="s">
        <v>9064</v>
      </c>
    </row>
    <row r="2321" spans="1:8" ht="15.75" x14ac:dyDescent="0.25">
      <c r="A2321" s="1" t="s">
        <v>36</v>
      </c>
      <c r="B2321" s="1" t="s">
        <v>4702</v>
      </c>
      <c r="F2321" s="30" t="s">
        <v>9080</v>
      </c>
      <c r="G2321" s="7" t="s">
        <v>10715</v>
      </c>
      <c r="H2321" s="31" t="s">
        <v>9065</v>
      </c>
    </row>
    <row r="2322" spans="1:8" ht="15.75" x14ac:dyDescent="0.25">
      <c r="A2322" s="1" t="s">
        <v>34</v>
      </c>
      <c r="B2322" s="1" t="s">
        <v>4703</v>
      </c>
      <c r="F2322" s="30" t="s">
        <v>9081</v>
      </c>
      <c r="G2322" s="7" t="s">
        <v>7915</v>
      </c>
      <c r="H2322" s="31" t="s">
        <v>9066</v>
      </c>
    </row>
    <row r="2323" spans="1:8" ht="15.75" x14ac:dyDescent="0.25">
      <c r="A2323" s="1" t="s">
        <v>33</v>
      </c>
      <c r="B2323" s="1" t="s">
        <v>4704</v>
      </c>
      <c r="F2323" s="30" t="s">
        <v>9080</v>
      </c>
      <c r="G2323" s="7" t="s">
        <v>10716</v>
      </c>
      <c r="H2323" s="31" t="s">
        <v>9067</v>
      </c>
    </row>
    <row r="2324" spans="1:8" ht="15.75" x14ac:dyDescent="0.25">
      <c r="A2324" s="1" t="s">
        <v>32</v>
      </c>
      <c r="B2324" s="1" t="s">
        <v>4705</v>
      </c>
      <c r="F2324" s="30" t="s">
        <v>9081</v>
      </c>
      <c r="G2324" s="7" t="s">
        <v>9213</v>
      </c>
      <c r="H2324" s="31" t="s">
        <v>9068</v>
      </c>
    </row>
    <row r="2325" spans="1:8" ht="15.75" x14ac:dyDescent="0.25">
      <c r="A2325" s="1" t="s">
        <v>29</v>
      </c>
      <c r="B2325" s="1" t="s">
        <v>4706</v>
      </c>
      <c r="F2325" s="30" t="s">
        <v>9080</v>
      </c>
      <c r="G2325" s="7" t="s">
        <v>10717</v>
      </c>
      <c r="H2325" s="31" t="s">
        <v>9069</v>
      </c>
    </row>
    <row r="2326" spans="1:8" ht="15.75" x14ac:dyDescent="0.25">
      <c r="A2326" s="1" t="s">
        <v>28</v>
      </c>
      <c r="B2326" s="1" t="s">
        <v>4707</v>
      </c>
      <c r="F2326" s="30" t="s">
        <v>9081</v>
      </c>
      <c r="G2326" s="7" t="s">
        <v>10718</v>
      </c>
      <c r="H2326" s="31" t="s">
        <v>7783</v>
      </c>
    </row>
    <row r="2327" spans="1:8" ht="15.75" x14ac:dyDescent="0.25">
      <c r="A2327" s="1" t="s">
        <v>27</v>
      </c>
      <c r="B2327" s="1" t="s">
        <v>4708</v>
      </c>
      <c r="F2327" s="30" t="s">
        <v>9081</v>
      </c>
      <c r="G2327" s="7" t="s">
        <v>10719</v>
      </c>
      <c r="H2327" s="31" t="s">
        <v>9070</v>
      </c>
    </row>
    <row r="2328" spans="1:8" ht="15.75" x14ac:dyDescent="0.25">
      <c r="A2328" s="1" t="s">
        <v>26</v>
      </c>
      <c r="B2328" s="1" t="s">
        <v>4709</v>
      </c>
      <c r="F2328" s="30" t="s">
        <v>9080</v>
      </c>
      <c r="G2328" s="7" t="s">
        <v>9919</v>
      </c>
      <c r="H2328" s="31" t="s">
        <v>7411</v>
      </c>
    </row>
    <row r="2329" spans="1:8" ht="15.75" x14ac:dyDescent="0.25">
      <c r="A2329" s="1" t="s">
        <v>25</v>
      </c>
      <c r="B2329" s="1" t="s">
        <v>4710</v>
      </c>
      <c r="F2329" s="30" t="s">
        <v>9080</v>
      </c>
      <c r="G2329" s="7" t="s">
        <v>9102</v>
      </c>
      <c r="H2329" s="31" t="s">
        <v>9071</v>
      </c>
    </row>
    <row r="2330" spans="1:8" ht="15.75" x14ac:dyDescent="0.25">
      <c r="A2330" s="1" t="s">
        <v>24</v>
      </c>
      <c r="B2330" s="1" t="s">
        <v>4711</v>
      </c>
      <c r="F2330" s="30" t="s">
        <v>9080</v>
      </c>
      <c r="G2330" s="7" t="s">
        <v>10720</v>
      </c>
      <c r="H2330" s="31" t="s">
        <v>9072</v>
      </c>
    </row>
    <row r="2331" spans="1:8" ht="15.75" x14ac:dyDescent="0.25">
      <c r="A2331" s="1" t="s">
        <v>22</v>
      </c>
      <c r="B2331" s="1" t="s">
        <v>4712</v>
      </c>
      <c r="F2331" s="30" t="s">
        <v>9080</v>
      </c>
      <c r="G2331" s="7" t="s">
        <v>10721</v>
      </c>
      <c r="H2331" s="31" t="s">
        <v>9073</v>
      </c>
    </row>
    <row r="2332" spans="1:8" ht="15.75" x14ac:dyDescent="0.25">
      <c r="A2332" s="1" t="s">
        <v>21</v>
      </c>
      <c r="B2332" s="1" t="s">
        <v>4713</v>
      </c>
      <c r="F2332" s="30" t="s">
        <v>9081</v>
      </c>
      <c r="G2332" s="7" t="s">
        <v>9420</v>
      </c>
      <c r="H2332" s="31" t="s">
        <v>9074</v>
      </c>
    </row>
    <row r="2333" spans="1:8" ht="15.75" x14ac:dyDescent="0.25">
      <c r="A2333" s="1" t="s">
        <v>19</v>
      </c>
      <c r="B2333" s="1" t="s">
        <v>4714</v>
      </c>
      <c r="F2333" s="30" t="s">
        <v>9081</v>
      </c>
      <c r="G2333" s="7" t="s">
        <v>10722</v>
      </c>
      <c r="H2333" s="31" t="s">
        <v>9075</v>
      </c>
    </row>
    <row r="2334" spans="1:8" ht="15.75" x14ac:dyDescent="0.25">
      <c r="A2334" s="1" t="s">
        <v>17</v>
      </c>
      <c r="B2334" s="1" t="s">
        <v>4715</v>
      </c>
      <c r="F2334" s="30" t="s">
        <v>9080</v>
      </c>
      <c r="G2334" s="7" t="s">
        <v>10344</v>
      </c>
      <c r="H2334" s="31" t="s">
        <v>9076</v>
      </c>
    </row>
    <row r="2335" spans="1:8" ht="15.75" x14ac:dyDescent="0.25">
      <c r="A2335" s="1" t="s">
        <v>14</v>
      </c>
      <c r="B2335" s="1" t="s">
        <v>4716</v>
      </c>
      <c r="F2335" s="30" t="s">
        <v>9081</v>
      </c>
      <c r="G2335" s="7" t="s">
        <v>10723</v>
      </c>
      <c r="H2335" s="31" t="s">
        <v>9077</v>
      </c>
    </row>
    <row r="2336" spans="1:8" ht="15.75" x14ac:dyDescent="0.25">
      <c r="A2336" s="1" t="s">
        <v>9</v>
      </c>
      <c r="B2336" s="1" t="s">
        <v>4717</v>
      </c>
      <c r="F2336" s="35" t="s">
        <v>9081</v>
      </c>
      <c r="G2336" s="36" t="s">
        <v>10724</v>
      </c>
      <c r="H2336" s="37" t="s">
        <v>9078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336"/>
  <sheetViews>
    <sheetView zoomScale="90" zoomScaleNormal="90" workbookViewId="0">
      <selection activeCell="D13" sqref="D13"/>
    </sheetView>
  </sheetViews>
  <sheetFormatPr defaultRowHeight="15" x14ac:dyDescent="0.25"/>
  <cols>
    <col min="1" max="1" width="14" customWidth="1"/>
    <col min="2" max="2" width="12.140625" customWidth="1"/>
    <col min="3" max="3" width="11.42578125" bestFit="1" customWidth="1"/>
    <col min="4" max="4" width="16.28515625" bestFit="1" customWidth="1"/>
    <col min="5" max="5" width="19.7109375" bestFit="1" customWidth="1"/>
    <col min="6" max="6" width="18.28515625" bestFit="1" customWidth="1"/>
    <col min="7" max="7" width="26.140625" style="9" customWidth="1"/>
    <col min="8" max="8" width="12.140625" customWidth="1"/>
    <col min="9" max="9" width="11.28515625" style="7" customWidth="1"/>
    <col min="10" max="10" width="29.42578125" style="8" bestFit="1" customWidth="1"/>
    <col min="12" max="12" width="12.28515625" style="8" customWidth="1"/>
    <col min="13" max="13" width="14" style="8" bestFit="1" customWidth="1"/>
    <col min="14" max="14" width="14" style="8" customWidth="1"/>
    <col min="15" max="15" width="11.85546875" bestFit="1" customWidth="1"/>
    <col min="16" max="16" width="24.28515625" bestFit="1" customWidth="1"/>
    <col min="17" max="17" width="15.7109375" bestFit="1" customWidth="1"/>
    <col min="18" max="18" width="11.7109375" bestFit="1" customWidth="1"/>
    <col min="19" max="19" width="15.140625" bestFit="1" customWidth="1"/>
    <col min="20" max="20" width="13.7109375" bestFit="1" customWidth="1"/>
    <col min="21" max="21" width="24.28515625" bestFit="1" customWidth="1"/>
    <col min="22" max="22" width="11.85546875" bestFit="1" customWidth="1"/>
    <col min="23" max="23" width="13.140625" bestFit="1" customWidth="1"/>
    <col min="24" max="24" width="25.42578125" customWidth="1"/>
    <col min="25" max="25" width="15.7109375" bestFit="1" customWidth="1"/>
    <col min="28" max="28" width="23.7109375" customWidth="1"/>
  </cols>
  <sheetData>
    <row r="1" spans="1:17" ht="18.95" customHeight="1" x14ac:dyDescent="0.25">
      <c r="A1" s="3" t="s">
        <v>0</v>
      </c>
      <c r="B1" s="3" t="s">
        <v>2371</v>
      </c>
      <c r="C1" s="3" t="s">
        <v>2372</v>
      </c>
      <c r="D1" s="3" t="s">
        <v>2373</v>
      </c>
      <c r="E1" s="3" t="s">
        <v>2374</v>
      </c>
      <c r="F1" s="3" t="s">
        <v>2375</v>
      </c>
      <c r="G1" s="19" t="s">
        <v>2376</v>
      </c>
      <c r="H1" s="49" t="s">
        <v>2377</v>
      </c>
      <c r="I1" s="27" t="s">
        <v>10730</v>
      </c>
      <c r="J1" s="27" t="s">
        <v>10731</v>
      </c>
      <c r="K1" s="28" t="s">
        <v>10732</v>
      </c>
      <c r="L1" s="29" t="s">
        <v>10733</v>
      </c>
      <c r="M1" s="29" t="s">
        <v>10734</v>
      </c>
      <c r="N1" s="29" t="s">
        <v>10735</v>
      </c>
    </row>
    <row r="2" spans="1:17" x14ac:dyDescent="0.25">
      <c r="A2" t="s">
        <v>2370</v>
      </c>
      <c r="B2">
        <v>47.41</v>
      </c>
      <c r="C2">
        <v>7.47</v>
      </c>
      <c r="D2" t="s">
        <v>2378</v>
      </c>
      <c r="E2" t="s">
        <v>2378</v>
      </c>
      <c r="F2" t="s">
        <v>2378</v>
      </c>
      <c r="G2" s="9" t="s">
        <v>2379</v>
      </c>
      <c r="H2" t="s">
        <v>2380</v>
      </c>
      <c r="I2" s="20" t="str">
        <f>IF(Table4[[#This Row],[smoker]]="?","NO",Table4[[#This Row],[smoker]])</f>
        <v>yes</v>
      </c>
      <c r="J2" s="26">
        <v>0</v>
      </c>
      <c r="K2" s="20" t="str">
        <f>UPPER(Table4[[#This Row],[SMOKER 1]])</f>
        <v>YES</v>
      </c>
      <c r="L2" s="26" t="str">
        <f>UPPER(Table4[[#This Row],[Heart Issues]])</f>
        <v>NO</v>
      </c>
      <c r="M2" s="26" t="str">
        <f>IF(Table4[[#This Row],[BMI]]&lt;18.5,"underweight",IF(Table4[[#This Row],[BMI]]&lt; 24.9,"normal weight",IF(Table4[[#This Row],[BMI]]&lt;29.9,"over weight","obesity")))</f>
        <v>obesity</v>
      </c>
      <c r="N2" s="26" t="str">
        <f>IF(Table4[[#This Row],[HBA1C]]&lt;5.7,"normal",IF(Table4[[#This Row],[HBA1C]]&lt; 6.4,"prediabetes","diabetes"))</f>
        <v>diabetes</v>
      </c>
    </row>
    <row r="3" spans="1:17" x14ac:dyDescent="0.25">
      <c r="A3" t="s">
        <v>2369</v>
      </c>
      <c r="B3">
        <v>30.36</v>
      </c>
      <c r="C3">
        <v>5.77</v>
      </c>
      <c r="D3" t="s">
        <v>2378</v>
      </c>
      <c r="E3" t="s">
        <v>2378</v>
      </c>
      <c r="F3" t="s">
        <v>2378</v>
      </c>
      <c r="G3" s="9" t="s">
        <v>2379</v>
      </c>
      <c r="H3" t="s">
        <v>2380</v>
      </c>
      <c r="I3" s="20" t="str">
        <f>IF(Table4[[#This Row],[smoker]]="?","NO",Table4[[#This Row],[smoker]])</f>
        <v>yes</v>
      </c>
      <c r="J3" s="26">
        <v>0</v>
      </c>
      <c r="K3" s="20" t="str">
        <f>UPPER(Table4[[#This Row],[SMOKER 1]])</f>
        <v>YES</v>
      </c>
      <c r="L3" s="26" t="str">
        <f>UPPER(Table4[[#This Row],[Heart Issues]])</f>
        <v>NO</v>
      </c>
      <c r="M3" s="26" t="str">
        <f>IF(Table4[[#This Row],[BMI]]&lt;18.5,"underweight",IF(Table4[[#This Row],[BMI]]&lt; 24.9,"normal weight",IF(Table4[[#This Row],[BMI]]&lt;29.9,"over weight","obesity")))</f>
        <v>obesity</v>
      </c>
      <c r="N3" s="26" t="str">
        <f>IF(Table4[[#This Row],[HBA1C]]&lt;5.7,"normal",IF(Table4[[#This Row],[HBA1C]]&lt; 6.4,"prediabetes","diabetes"))</f>
        <v>prediabetes</v>
      </c>
    </row>
    <row r="4" spans="1:17" x14ac:dyDescent="0.25">
      <c r="A4" t="s">
        <v>2368</v>
      </c>
      <c r="B4">
        <v>34.484999999999999</v>
      </c>
      <c r="C4">
        <v>11.87</v>
      </c>
      <c r="D4" t="s">
        <v>2380</v>
      </c>
      <c r="E4" t="s">
        <v>2378</v>
      </c>
      <c r="F4" t="s">
        <v>2378</v>
      </c>
      <c r="G4" s="9">
        <v>2</v>
      </c>
      <c r="H4" t="s">
        <v>2380</v>
      </c>
      <c r="I4" s="20" t="str">
        <f>IF(Table4[[#This Row],[smoker]]="?","NO",Table4[[#This Row],[smoker]])</f>
        <v>yes</v>
      </c>
      <c r="J4" s="26">
        <v>2</v>
      </c>
      <c r="K4" s="20" t="str">
        <f>UPPER(Table4[[#This Row],[SMOKER 1]])</f>
        <v>YES</v>
      </c>
      <c r="L4" s="26" t="str">
        <f>UPPER(Table4[[#This Row],[Heart Issues]])</f>
        <v>YES</v>
      </c>
      <c r="M4" s="26" t="str">
        <f>IF(Table4[[#This Row],[BMI]]&lt;18.5,"underweight",IF(Table4[[#This Row],[BMI]]&lt; 24.9,"normal weight",IF(Table4[[#This Row],[BMI]]&lt;29.9,"over weight","obesity")))</f>
        <v>obesity</v>
      </c>
      <c r="N4" s="26" t="str">
        <f>IF(Table4[[#This Row],[HBA1C]]&lt;5.7,"normal",IF(Table4[[#This Row],[HBA1C]]&lt; 6.4,"prediabetes","diabetes"))</f>
        <v>diabetes</v>
      </c>
    </row>
    <row r="5" spans="1:17" x14ac:dyDescent="0.25">
      <c r="A5" t="s">
        <v>2367</v>
      </c>
      <c r="B5">
        <v>38.094999999999999</v>
      </c>
      <c r="C5">
        <v>6.05</v>
      </c>
      <c r="D5" t="s">
        <v>2378</v>
      </c>
      <c r="E5" t="s">
        <v>2378</v>
      </c>
      <c r="F5" t="s">
        <v>2378</v>
      </c>
      <c r="G5" s="9" t="s">
        <v>2379</v>
      </c>
      <c r="H5" t="s">
        <v>2380</v>
      </c>
      <c r="I5" s="20" t="str">
        <f>IF(Table4[[#This Row],[smoker]]="?","NO",Table4[[#This Row],[smoker]])</f>
        <v>yes</v>
      </c>
      <c r="J5" s="26">
        <v>0</v>
      </c>
      <c r="K5" s="20" t="str">
        <f>UPPER(Table4[[#This Row],[SMOKER 1]])</f>
        <v>YES</v>
      </c>
      <c r="L5" s="26" t="str">
        <f>UPPER(Table4[[#This Row],[Heart Issues]])</f>
        <v>NO</v>
      </c>
      <c r="M5" s="26" t="str">
        <f>IF(Table4[[#This Row],[BMI]]&lt;18.5,"underweight",IF(Table4[[#This Row],[BMI]]&lt; 24.9,"normal weight",IF(Table4[[#This Row],[BMI]]&lt;29.9,"over weight","obesity")))</f>
        <v>obesity</v>
      </c>
      <c r="N5" s="26" t="str">
        <f>IF(Table4[[#This Row],[HBA1C]]&lt;5.7,"normal",IF(Table4[[#This Row],[HBA1C]]&lt; 6.4,"prediabetes","diabetes"))</f>
        <v>prediabetes</v>
      </c>
      <c r="P5" s="52" t="s">
        <v>10763</v>
      </c>
      <c r="Q5" s="52"/>
    </row>
    <row r="6" spans="1:17" x14ac:dyDescent="0.25">
      <c r="A6" t="s">
        <v>2366</v>
      </c>
      <c r="B6">
        <v>35.53</v>
      </c>
      <c r="C6">
        <v>5.45</v>
      </c>
      <c r="D6" t="s">
        <v>2378</v>
      </c>
      <c r="E6" t="s">
        <v>2378</v>
      </c>
      <c r="F6" t="s">
        <v>2378</v>
      </c>
      <c r="G6" s="9" t="s">
        <v>2379</v>
      </c>
      <c r="H6" t="s">
        <v>2380</v>
      </c>
      <c r="I6" s="20" t="str">
        <f>IF(Table4[[#This Row],[smoker]]="?","NO",Table4[[#This Row],[smoker]])</f>
        <v>yes</v>
      </c>
      <c r="J6" s="26">
        <v>0</v>
      </c>
      <c r="K6" s="20" t="str">
        <f>UPPER(Table4[[#This Row],[SMOKER 1]])</f>
        <v>YES</v>
      </c>
      <c r="L6" s="26" t="str">
        <f>UPPER(Table4[[#This Row],[Heart Issues]])</f>
        <v>NO</v>
      </c>
      <c r="M6" s="26" t="str">
        <f>IF(Table4[[#This Row],[BMI]]&lt;18.5,"underweight",IF(Table4[[#This Row],[BMI]]&lt; 24.9,"normal weight",IF(Table4[[#This Row],[BMI]]&lt;29.9,"over weight","obesity")))</f>
        <v>obesity</v>
      </c>
      <c r="N6" s="26" t="str">
        <f>IF(Table4[[#This Row],[HBA1C]]&lt;5.7,"normal",IF(Table4[[#This Row],[HBA1C]]&lt; 6.4,"prediabetes","diabetes"))</f>
        <v>normal</v>
      </c>
      <c r="P6" s="7" t="s">
        <v>7060</v>
      </c>
      <c r="Q6" s="7" t="s">
        <v>7061</v>
      </c>
    </row>
    <row r="7" spans="1:17" x14ac:dyDescent="0.25">
      <c r="A7" t="s">
        <v>2365</v>
      </c>
      <c r="B7">
        <v>32.799999999999997</v>
      </c>
      <c r="C7">
        <v>6.59</v>
      </c>
      <c r="D7" t="s">
        <v>2378</v>
      </c>
      <c r="E7" t="s">
        <v>2378</v>
      </c>
      <c r="F7" t="s">
        <v>2378</v>
      </c>
      <c r="G7" s="9" t="s">
        <v>2379</v>
      </c>
      <c r="H7" t="s">
        <v>2380</v>
      </c>
      <c r="I7" s="20" t="str">
        <f>IF(Table4[[#This Row],[smoker]]="?","NO",Table4[[#This Row],[smoker]])</f>
        <v>yes</v>
      </c>
      <c r="J7" s="26">
        <v>0</v>
      </c>
      <c r="K7" s="20" t="str">
        <f>UPPER(Table4[[#This Row],[SMOKER 1]])</f>
        <v>YES</v>
      </c>
      <c r="L7" s="26" t="str">
        <f>UPPER(Table4[[#This Row],[Heart Issues]])</f>
        <v>NO</v>
      </c>
      <c r="M7" s="26" t="str">
        <f>IF(Table4[[#This Row],[BMI]]&lt;18.5,"underweight",IF(Table4[[#This Row],[BMI]]&lt; 24.9,"normal weight",IF(Table4[[#This Row],[BMI]]&lt;29.9,"over weight","obesity")))</f>
        <v>obesity</v>
      </c>
      <c r="N7" s="26" t="str">
        <f>IF(Table4[[#This Row],[HBA1C]]&lt;5.7,"normal",IF(Table4[[#This Row],[HBA1C]]&lt; 6.4,"prediabetes","diabetes"))</f>
        <v>diabetes</v>
      </c>
      <c r="P7" s="7" t="s">
        <v>0</v>
      </c>
      <c r="Q7" s="7">
        <f>COUNTIF(A2:A2336,"?")</f>
        <v>0</v>
      </c>
    </row>
    <row r="8" spans="1:17" x14ac:dyDescent="0.25">
      <c r="A8" t="s">
        <v>2364</v>
      </c>
      <c r="B8">
        <v>36.4</v>
      </c>
      <c r="C8">
        <v>6.07</v>
      </c>
      <c r="D8" t="s">
        <v>2378</v>
      </c>
      <c r="E8" t="s">
        <v>2378</v>
      </c>
      <c r="F8" t="s">
        <v>2378</v>
      </c>
      <c r="G8" s="9" t="s">
        <v>2379</v>
      </c>
      <c r="H8" t="s">
        <v>2380</v>
      </c>
      <c r="I8" s="20" t="str">
        <f>IF(Table4[[#This Row],[smoker]]="?","NO",Table4[[#This Row],[smoker]])</f>
        <v>yes</v>
      </c>
      <c r="J8" s="26">
        <v>0</v>
      </c>
      <c r="K8" s="20" t="str">
        <f>UPPER(Table4[[#This Row],[SMOKER 1]])</f>
        <v>YES</v>
      </c>
      <c r="L8" s="26" t="str">
        <f>UPPER(Table4[[#This Row],[Heart Issues]])</f>
        <v>NO</v>
      </c>
      <c r="M8" s="26" t="str">
        <f>IF(Table4[[#This Row],[BMI]]&lt;18.5,"underweight",IF(Table4[[#This Row],[BMI]]&lt; 24.9,"normal weight",IF(Table4[[#This Row],[BMI]]&lt;29.9,"over weight","obesity")))</f>
        <v>obesity</v>
      </c>
      <c r="N8" s="26" t="str">
        <f>IF(Table4[[#This Row],[HBA1C]]&lt;5.7,"normal",IF(Table4[[#This Row],[HBA1C]]&lt; 6.4,"prediabetes","diabetes"))</f>
        <v>prediabetes</v>
      </c>
      <c r="P8" s="7" t="s">
        <v>2371</v>
      </c>
      <c r="Q8" s="7">
        <f>COUNTIF(B2:B2336,"?")</f>
        <v>0</v>
      </c>
    </row>
    <row r="9" spans="1:17" x14ac:dyDescent="0.25">
      <c r="A9" t="s">
        <v>2363</v>
      </c>
      <c r="B9">
        <v>36.96</v>
      </c>
      <c r="C9">
        <v>7.93</v>
      </c>
      <c r="D9" t="s">
        <v>2378</v>
      </c>
      <c r="E9" t="s">
        <v>2378</v>
      </c>
      <c r="F9" t="s">
        <v>2378</v>
      </c>
      <c r="G9" s="9">
        <v>3</v>
      </c>
      <c r="H9" t="s">
        <v>2380</v>
      </c>
      <c r="I9" s="20" t="str">
        <f>IF(Table4[[#This Row],[smoker]]="?","NO",Table4[[#This Row],[smoker]])</f>
        <v>yes</v>
      </c>
      <c r="J9" s="26">
        <v>3</v>
      </c>
      <c r="K9" s="20" t="str">
        <f>UPPER(Table4[[#This Row],[SMOKER 1]])</f>
        <v>YES</v>
      </c>
      <c r="L9" s="26" t="str">
        <f>UPPER(Table4[[#This Row],[Heart Issues]])</f>
        <v>NO</v>
      </c>
      <c r="M9" s="26" t="str">
        <f>IF(Table4[[#This Row],[BMI]]&lt;18.5,"underweight",IF(Table4[[#This Row],[BMI]]&lt; 24.9,"normal weight",IF(Table4[[#This Row],[BMI]]&lt;29.9,"over weight","obesity")))</f>
        <v>obesity</v>
      </c>
      <c r="N9" s="26" t="str">
        <f>IF(Table4[[#This Row],[HBA1C]]&lt;5.7,"normal",IF(Table4[[#This Row],[HBA1C]]&lt; 6.4,"prediabetes","diabetes"))</f>
        <v>diabetes</v>
      </c>
      <c r="P9" s="7" t="s">
        <v>2372</v>
      </c>
      <c r="Q9" s="7">
        <f>COUNTIF(D2:D2336,"?")</f>
        <v>0</v>
      </c>
    </row>
    <row r="10" spans="1:17" x14ac:dyDescent="0.25">
      <c r="A10" t="s">
        <v>2362</v>
      </c>
      <c r="B10">
        <v>41.14</v>
      </c>
      <c r="C10">
        <v>9.58</v>
      </c>
      <c r="D10" t="s">
        <v>2380</v>
      </c>
      <c r="E10" t="s">
        <v>2378</v>
      </c>
      <c r="F10" t="s">
        <v>2381</v>
      </c>
      <c r="G10" s="9">
        <v>1</v>
      </c>
      <c r="H10" t="s">
        <v>2380</v>
      </c>
      <c r="I10" s="20" t="str">
        <f>IF(Table4[[#This Row],[smoker]]="?","NO",Table4[[#This Row],[smoker]])</f>
        <v>yes</v>
      </c>
      <c r="J10" s="26">
        <v>1</v>
      </c>
      <c r="K10" s="20" t="str">
        <f>UPPER(Table4[[#This Row],[SMOKER 1]])</f>
        <v>YES</v>
      </c>
      <c r="L10" s="26" t="str">
        <f>UPPER(Table4[[#This Row],[Heart Issues]])</f>
        <v>YES</v>
      </c>
      <c r="M10" s="26" t="str">
        <f>IF(Table4[[#This Row],[BMI]]&lt;18.5,"underweight",IF(Table4[[#This Row],[BMI]]&lt; 24.9,"normal weight",IF(Table4[[#This Row],[BMI]]&lt;29.9,"over weight","obesity")))</f>
        <v>obesity</v>
      </c>
      <c r="N10" s="26" t="str">
        <f>IF(Table4[[#This Row],[HBA1C]]&lt;5.7,"normal",IF(Table4[[#This Row],[HBA1C]]&lt; 6.4,"prediabetes","diabetes"))</f>
        <v>diabetes</v>
      </c>
      <c r="P10" s="7" t="s">
        <v>2373</v>
      </c>
      <c r="Q10" s="7">
        <f>COUNTIF(E2:E2336,"?")</f>
        <v>0</v>
      </c>
    </row>
    <row r="11" spans="1:17" x14ac:dyDescent="0.25">
      <c r="A11" t="s">
        <v>2361</v>
      </c>
      <c r="B11">
        <v>38.06</v>
      </c>
      <c r="C11">
        <v>10.79</v>
      </c>
      <c r="D11" t="s">
        <v>2378</v>
      </c>
      <c r="E11" t="s">
        <v>2378</v>
      </c>
      <c r="F11" t="s">
        <v>2378</v>
      </c>
      <c r="G11" s="9" t="s">
        <v>2379</v>
      </c>
      <c r="H11" t="s">
        <v>2380</v>
      </c>
      <c r="I11" s="20" t="str">
        <f>IF(Table4[[#This Row],[smoker]]="?","NO",Table4[[#This Row],[smoker]])</f>
        <v>yes</v>
      </c>
      <c r="J11" s="26">
        <v>0</v>
      </c>
      <c r="K11" s="20" t="str">
        <f>UPPER(Table4[[#This Row],[SMOKER 1]])</f>
        <v>YES</v>
      </c>
      <c r="L11" s="26" t="str">
        <f>UPPER(Table4[[#This Row],[Heart Issues]])</f>
        <v>NO</v>
      </c>
      <c r="M11" s="26" t="str">
        <f>IF(Table4[[#This Row],[BMI]]&lt;18.5,"underweight",IF(Table4[[#This Row],[BMI]]&lt; 24.9,"normal weight",IF(Table4[[#This Row],[BMI]]&lt;29.9,"over weight","obesity")))</f>
        <v>obesity</v>
      </c>
      <c r="N11" s="26" t="str">
        <f>IF(Table4[[#This Row],[HBA1C]]&lt;5.7,"normal",IF(Table4[[#This Row],[HBA1C]]&lt; 6.4,"prediabetes","diabetes"))</f>
        <v>diabetes</v>
      </c>
      <c r="P11" s="7" t="s">
        <v>2374</v>
      </c>
      <c r="Q11" s="7">
        <f>COUNTIF(D2:D2336,"?")</f>
        <v>0</v>
      </c>
    </row>
    <row r="12" spans="1:17" x14ac:dyDescent="0.25">
      <c r="A12" t="s">
        <v>2360</v>
      </c>
      <c r="B12">
        <v>37.700000000000003</v>
      </c>
      <c r="C12">
        <v>5.96</v>
      </c>
      <c r="D12" t="s">
        <v>2380</v>
      </c>
      <c r="E12" t="s">
        <v>2378</v>
      </c>
      <c r="F12" t="s">
        <v>2378</v>
      </c>
      <c r="G12" s="9">
        <v>2</v>
      </c>
      <c r="H12" t="s">
        <v>2380</v>
      </c>
      <c r="I12" s="20" t="str">
        <f>IF(Table4[[#This Row],[smoker]]="?","NO",Table4[[#This Row],[smoker]])</f>
        <v>yes</v>
      </c>
      <c r="J12" s="26">
        <v>2</v>
      </c>
      <c r="K12" s="20" t="str">
        <f>UPPER(Table4[[#This Row],[SMOKER 1]])</f>
        <v>YES</v>
      </c>
      <c r="L12" s="26" t="str">
        <f>UPPER(Table4[[#This Row],[Heart Issues]])</f>
        <v>YES</v>
      </c>
      <c r="M12" s="26" t="str">
        <f>IF(Table4[[#This Row],[BMI]]&lt;18.5,"underweight",IF(Table4[[#This Row],[BMI]]&lt; 24.9,"normal weight",IF(Table4[[#This Row],[BMI]]&lt;29.9,"over weight","obesity")))</f>
        <v>obesity</v>
      </c>
      <c r="N12" s="26" t="str">
        <f>IF(Table4[[#This Row],[HBA1C]]&lt;5.7,"normal",IF(Table4[[#This Row],[HBA1C]]&lt; 6.4,"prediabetes","diabetes"))</f>
        <v>prediabetes</v>
      </c>
      <c r="P12" s="7" t="s">
        <v>2375</v>
      </c>
      <c r="Q12" s="7">
        <f>COUNTIF(F2:F2336,"?")</f>
        <v>0</v>
      </c>
    </row>
    <row r="13" spans="1:17" x14ac:dyDescent="0.25">
      <c r="A13" t="s">
        <v>2359</v>
      </c>
      <c r="B13">
        <v>42.13</v>
      </c>
      <c r="C13">
        <v>11.9</v>
      </c>
      <c r="D13" t="s">
        <v>2378</v>
      </c>
      <c r="E13" t="s">
        <v>2378</v>
      </c>
      <c r="F13" t="s">
        <v>2378</v>
      </c>
      <c r="G13" s="9" t="s">
        <v>2379</v>
      </c>
      <c r="H13" t="s">
        <v>2380</v>
      </c>
      <c r="I13" s="25" t="str">
        <f>IF(Table4[[#This Row],[smoker]]="?","NO",Table4[[#This Row],[smoker]])</f>
        <v>yes</v>
      </c>
      <c r="J13" s="26">
        <v>0</v>
      </c>
      <c r="K13" s="20" t="str">
        <f>UPPER(Table4[[#This Row],[SMOKER 1]])</f>
        <v>YES</v>
      </c>
      <c r="L13" s="26" t="str">
        <f>UPPER(Table4[[#This Row],[Heart Issues]])</f>
        <v>NO</v>
      </c>
      <c r="M13" s="26" t="str">
        <f>IF(Table4[[#This Row],[BMI]]&lt;18.5,"underweight",IF(Table4[[#This Row],[BMI]]&lt; 24.9,"normal weight",IF(Table4[[#This Row],[BMI]]&lt;29.9,"over weight","obesity")))</f>
        <v>obesity</v>
      </c>
      <c r="N13" s="26" t="str">
        <f>IF(Table4[[#This Row],[HBA1C]]&lt;5.7,"normal",IF(Table4[[#This Row],[HBA1C]]&lt; 6.4,"prediabetes","diabetes"))</f>
        <v>diabetes</v>
      </c>
      <c r="P13" s="7" t="s">
        <v>2376</v>
      </c>
      <c r="Q13" s="7">
        <f>COUNTIF(G2:G2336,"?")</f>
        <v>0</v>
      </c>
    </row>
    <row r="14" spans="1:17" x14ac:dyDescent="0.25">
      <c r="A14" t="s">
        <v>2358</v>
      </c>
      <c r="B14">
        <v>40.92</v>
      </c>
      <c r="C14">
        <v>8.41</v>
      </c>
      <c r="D14" t="s">
        <v>2378</v>
      </c>
      <c r="E14" t="s">
        <v>2378</v>
      </c>
      <c r="F14" t="s">
        <v>2378</v>
      </c>
      <c r="G14" s="9" t="s">
        <v>2379</v>
      </c>
      <c r="H14" t="s">
        <v>2380</v>
      </c>
      <c r="I14" s="20" t="str">
        <f>IF(Table4[[#This Row],[smoker]]="?","NO",Table4[[#This Row],[smoker]])</f>
        <v>yes</v>
      </c>
      <c r="J14" s="26">
        <v>0</v>
      </c>
      <c r="K14" s="20" t="str">
        <f>UPPER(Table4[[#This Row],[SMOKER 1]])</f>
        <v>YES</v>
      </c>
      <c r="L14" s="26" t="str">
        <f>UPPER(Table4[[#This Row],[Heart Issues]])</f>
        <v>NO</v>
      </c>
      <c r="M14" s="26" t="str">
        <f>IF(Table4[[#This Row],[BMI]]&lt;18.5,"underweight",IF(Table4[[#This Row],[BMI]]&lt; 24.9,"normal weight",IF(Table4[[#This Row],[BMI]]&lt;29.9,"over weight","obesity")))</f>
        <v>obesity</v>
      </c>
      <c r="N14" s="26" t="str">
        <f>IF(Table4[[#This Row],[HBA1C]]&lt;5.7,"normal",IF(Table4[[#This Row],[HBA1C]]&lt; 6.4,"prediabetes","diabetes"))</f>
        <v>diabetes</v>
      </c>
      <c r="P14" s="7" t="s">
        <v>2377</v>
      </c>
      <c r="Q14" s="7">
        <f>COUNTIF(H2:H2336,"?")</f>
        <v>2</v>
      </c>
    </row>
    <row r="15" spans="1:17" x14ac:dyDescent="0.25">
      <c r="A15" t="s">
        <v>2357</v>
      </c>
      <c r="B15">
        <v>40.564999999999998</v>
      </c>
      <c r="C15">
        <v>7.02</v>
      </c>
      <c r="D15" t="s">
        <v>2378</v>
      </c>
      <c r="E15" t="s">
        <v>2378</v>
      </c>
      <c r="F15" t="s">
        <v>2378</v>
      </c>
      <c r="G15" s="9" t="s">
        <v>2379</v>
      </c>
      <c r="H15" t="s">
        <v>2380</v>
      </c>
      <c r="I15" s="20" t="str">
        <f>IF(Table4[[#This Row],[smoker]]="?","NO",Table4[[#This Row],[smoker]])</f>
        <v>yes</v>
      </c>
      <c r="J15" s="26">
        <v>0</v>
      </c>
      <c r="K15" s="20" t="str">
        <f>UPPER(Table4[[#This Row],[SMOKER 1]])</f>
        <v>YES</v>
      </c>
      <c r="L15" s="26" t="str">
        <f>UPPER(Table4[[#This Row],[Heart Issues]])</f>
        <v>NO</v>
      </c>
      <c r="M15" s="26" t="str">
        <f>IF(Table4[[#This Row],[BMI]]&lt;18.5,"underweight",IF(Table4[[#This Row],[BMI]]&lt; 24.9,"normal weight",IF(Table4[[#This Row],[BMI]]&lt;29.9,"over weight","obesity")))</f>
        <v>obesity</v>
      </c>
      <c r="N15" s="26" t="str">
        <f>IF(Table4[[#This Row],[HBA1C]]&lt;5.7,"normal",IF(Table4[[#This Row],[HBA1C]]&lt; 6.4,"prediabetes","diabetes"))</f>
        <v>diabetes</v>
      </c>
    </row>
    <row r="16" spans="1:17" x14ac:dyDescent="0.25">
      <c r="A16" t="s">
        <v>2356</v>
      </c>
      <c r="B16">
        <v>36.384999999999998</v>
      </c>
      <c r="C16">
        <v>7.59</v>
      </c>
      <c r="D16" t="s">
        <v>2380</v>
      </c>
      <c r="E16" t="s">
        <v>2378</v>
      </c>
      <c r="F16" t="s">
        <v>2378</v>
      </c>
      <c r="G16" s="9">
        <v>2</v>
      </c>
      <c r="H16" t="s">
        <v>2380</v>
      </c>
      <c r="I16" s="20" t="str">
        <f>IF(Table4[[#This Row],[smoker]]="?","NO",Table4[[#This Row],[smoker]])</f>
        <v>yes</v>
      </c>
      <c r="J16" s="26">
        <v>2</v>
      </c>
      <c r="K16" s="20" t="str">
        <f>UPPER(Table4[[#This Row],[SMOKER 1]])</f>
        <v>YES</v>
      </c>
      <c r="L16" s="26" t="str">
        <f>UPPER(Table4[[#This Row],[Heart Issues]])</f>
        <v>YES</v>
      </c>
      <c r="M16" s="26" t="str">
        <f>IF(Table4[[#This Row],[BMI]]&lt;18.5,"underweight",IF(Table4[[#This Row],[BMI]]&lt; 24.9,"normal weight",IF(Table4[[#This Row],[BMI]]&lt;29.9,"over weight","obesity")))</f>
        <v>obesity</v>
      </c>
      <c r="N16" s="26" t="str">
        <f>IF(Table4[[#This Row],[HBA1C]]&lt;5.7,"normal",IF(Table4[[#This Row],[HBA1C]]&lt; 6.4,"prediabetes","diabetes"))</f>
        <v>diabetes</v>
      </c>
    </row>
    <row r="17" spans="1:17" x14ac:dyDescent="0.25">
      <c r="A17" t="s">
        <v>2355</v>
      </c>
      <c r="B17">
        <v>39.9</v>
      </c>
      <c r="C17">
        <v>11.32</v>
      </c>
      <c r="D17" t="s">
        <v>2378</v>
      </c>
      <c r="E17" t="s">
        <v>2378</v>
      </c>
      <c r="F17" t="s">
        <v>2378</v>
      </c>
      <c r="G17" s="9" t="s">
        <v>2379</v>
      </c>
      <c r="H17" t="s">
        <v>2380</v>
      </c>
      <c r="I17" s="20" t="str">
        <f>IF(Table4[[#This Row],[smoker]]="?","NO",Table4[[#This Row],[smoker]])</f>
        <v>yes</v>
      </c>
      <c r="J17" s="26">
        <v>0</v>
      </c>
      <c r="K17" s="20" t="str">
        <f>UPPER(Table4[[#This Row],[SMOKER 1]])</f>
        <v>YES</v>
      </c>
      <c r="L17" s="26" t="str">
        <f>UPPER(Table4[[#This Row],[Heart Issues]])</f>
        <v>NO</v>
      </c>
      <c r="M17" s="26" t="str">
        <f>IF(Table4[[#This Row],[BMI]]&lt;18.5,"underweight",IF(Table4[[#This Row],[BMI]]&lt; 24.9,"normal weight",IF(Table4[[#This Row],[BMI]]&lt;29.9,"over weight","obesity")))</f>
        <v>obesity</v>
      </c>
      <c r="N17" s="26" t="str">
        <f>IF(Table4[[#This Row],[HBA1C]]&lt;5.7,"normal",IF(Table4[[#This Row],[HBA1C]]&lt; 6.4,"prediabetes","diabetes"))</f>
        <v>diabetes</v>
      </c>
    </row>
    <row r="18" spans="1:17" x14ac:dyDescent="0.25">
      <c r="A18" t="s">
        <v>2354</v>
      </c>
      <c r="B18">
        <v>33.799999999999997</v>
      </c>
      <c r="C18">
        <v>7.67</v>
      </c>
      <c r="D18" t="s">
        <v>2378</v>
      </c>
      <c r="E18" t="s">
        <v>2378</v>
      </c>
      <c r="F18" t="s">
        <v>2378</v>
      </c>
      <c r="G18" s="9">
        <v>3</v>
      </c>
      <c r="H18" t="s">
        <v>2380</v>
      </c>
      <c r="I18" s="20" t="str">
        <f>IF(Table4[[#This Row],[smoker]]="?","NO",Table4[[#This Row],[smoker]])</f>
        <v>yes</v>
      </c>
      <c r="J18" s="26">
        <v>3</v>
      </c>
      <c r="K18" s="20" t="str">
        <f>UPPER(Table4[[#This Row],[SMOKER 1]])</f>
        <v>YES</v>
      </c>
      <c r="L18" s="26" t="str">
        <f>UPPER(Table4[[#This Row],[Heart Issues]])</f>
        <v>NO</v>
      </c>
      <c r="M18" s="26" t="str">
        <f>IF(Table4[[#This Row],[BMI]]&lt;18.5,"underweight",IF(Table4[[#This Row],[BMI]]&lt; 24.9,"normal weight",IF(Table4[[#This Row],[BMI]]&lt;29.9,"over weight","obesity")))</f>
        <v>obesity</v>
      </c>
      <c r="N18" s="26" t="str">
        <f>IF(Table4[[#This Row],[HBA1C]]&lt;5.7,"normal",IF(Table4[[#This Row],[HBA1C]]&lt; 6.4,"prediabetes","diabetes"))</f>
        <v>diabetes</v>
      </c>
    </row>
    <row r="19" spans="1:17" x14ac:dyDescent="0.25">
      <c r="A19" t="s">
        <v>2353</v>
      </c>
      <c r="B19">
        <v>36.765000000000001</v>
      </c>
      <c r="C19">
        <v>7.29</v>
      </c>
      <c r="D19" t="s">
        <v>2380</v>
      </c>
      <c r="E19" t="s">
        <v>2378</v>
      </c>
      <c r="F19" t="s">
        <v>2381</v>
      </c>
      <c r="G19" s="9">
        <v>1</v>
      </c>
      <c r="H19" t="s">
        <v>2380</v>
      </c>
      <c r="I19" s="20" t="str">
        <f>IF(Table4[[#This Row],[smoker]]="?","NO",Table4[[#This Row],[smoker]])</f>
        <v>yes</v>
      </c>
      <c r="J19" s="26">
        <v>1</v>
      </c>
      <c r="K19" s="20" t="str">
        <f>UPPER(Table4[[#This Row],[SMOKER 1]])</f>
        <v>YES</v>
      </c>
      <c r="L19" s="26" t="str">
        <f>UPPER(Table4[[#This Row],[Heart Issues]])</f>
        <v>YES</v>
      </c>
      <c r="M19" s="26" t="str">
        <f>IF(Table4[[#This Row],[BMI]]&lt;18.5,"underweight",IF(Table4[[#This Row],[BMI]]&lt; 24.9,"normal weight",IF(Table4[[#This Row],[BMI]]&lt;29.9,"over weight","obesity")))</f>
        <v>obesity</v>
      </c>
      <c r="N19" s="26" t="str">
        <f>IF(Table4[[#This Row],[HBA1C]]&lt;5.7,"normal",IF(Table4[[#This Row],[HBA1C]]&lt; 6.4,"prediabetes","diabetes"))</f>
        <v>diabetes</v>
      </c>
      <c r="P19" s="50" t="s">
        <v>7069</v>
      </c>
      <c r="Q19" s="51"/>
    </row>
    <row r="20" spans="1:17" x14ac:dyDescent="0.25">
      <c r="A20" t="s">
        <v>2352</v>
      </c>
      <c r="B20">
        <v>36.954999999999998</v>
      </c>
      <c r="C20">
        <v>4.72</v>
      </c>
      <c r="D20" t="s">
        <v>2380</v>
      </c>
      <c r="E20" t="s">
        <v>2378</v>
      </c>
      <c r="F20" t="s">
        <v>2378</v>
      </c>
      <c r="G20" s="9">
        <v>1</v>
      </c>
      <c r="H20" t="s">
        <v>2380</v>
      </c>
      <c r="I20" s="20" t="str">
        <f>IF(Table4[[#This Row],[smoker]]="?","NO",Table4[[#This Row],[smoker]])</f>
        <v>yes</v>
      </c>
      <c r="J20" s="26">
        <v>1</v>
      </c>
      <c r="K20" s="20" t="str">
        <f>UPPER(Table4[[#This Row],[SMOKER 1]])</f>
        <v>YES</v>
      </c>
      <c r="L20" s="26" t="str">
        <f>UPPER(Table4[[#This Row],[Heart Issues]])</f>
        <v>YES</v>
      </c>
      <c r="M20" s="26" t="str">
        <f>IF(Table4[[#This Row],[BMI]]&lt;18.5,"underweight",IF(Table4[[#This Row],[BMI]]&lt; 24.9,"normal weight",IF(Table4[[#This Row],[BMI]]&lt;29.9,"over weight","obesity")))</f>
        <v>obesity</v>
      </c>
      <c r="N20" s="26" t="str">
        <f>IF(Table4[[#This Row],[HBA1C]]&lt;5.7,"normal",IF(Table4[[#This Row],[HBA1C]]&lt; 6.4,"prediabetes","diabetes"))</f>
        <v>normal</v>
      </c>
      <c r="P20" s="12" t="s">
        <v>7066</v>
      </c>
      <c r="Q20" s="12" t="s">
        <v>7068</v>
      </c>
    </row>
    <row r="21" spans="1:17" x14ac:dyDescent="0.25">
      <c r="A21" t="s">
        <v>2351</v>
      </c>
      <c r="B21">
        <v>42.9</v>
      </c>
      <c r="C21">
        <v>11.41</v>
      </c>
      <c r="D21" t="s">
        <v>2378</v>
      </c>
      <c r="E21" t="s">
        <v>2378</v>
      </c>
      <c r="F21" t="s">
        <v>2378</v>
      </c>
      <c r="G21" s="9" t="s">
        <v>2379</v>
      </c>
      <c r="H21" t="s">
        <v>2380</v>
      </c>
      <c r="I21" s="20" t="str">
        <f>IF(Table4[[#This Row],[smoker]]="?","NO",Table4[[#This Row],[smoker]])</f>
        <v>yes</v>
      </c>
      <c r="J21" s="26">
        <v>0</v>
      </c>
      <c r="K21" s="20" t="str">
        <f>UPPER(Table4[[#This Row],[SMOKER 1]])</f>
        <v>YES</v>
      </c>
      <c r="L21" s="26" t="str">
        <f>UPPER(Table4[[#This Row],[Heart Issues]])</f>
        <v>NO</v>
      </c>
      <c r="M21" s="26" t="str">
        <f>IF(Table4[[#This Row],[BMI]]&lt;18.5,"underweight",IF(Table4[[#This Row],[BMI]]&lt; 24.9,"normal weight",IF(Table4[[#This Row],[BMI]]&lt;29.9,"over weight","obesity")))</f>
        <v>obesity</v>
      </c>
      <c r="N21" s="26" t="str">
        <f>IF(Table4[[#This Row],[HBA1C]]&lt;5.7,"normal",IF(Table4[[#This Row],[HBA1C]]&lt; 6.4,"prediabetes","diabetes"))</f>
        <v>diabetes</v>
      </c>
      <c r="P21" s="13" t="s">
        <v>31</v>
      </c>
      <c r="Q21" s="14">
        <v>2</v>
      </c>
    </row>
    <row r="22" spans="1:17" x14ac:dyDescent="0.25">
      <c r="A22" t="s">
        <v>2350</v>
      </c>
      <c r="B22">
        <v>36.299999999999997</v>
      </c>
      <c r="C22">
        <v>11.5</v>
      </c>
      <c r="D22" t="s">
        <v>2380</v>
      </c>
      <c r="E22" t="s">
        <v>2378</v>
      </c>
      <c r="F22" t="s">
        <v>2378</v>
      </c>
      <c r="G22" s="9">
        <v>2</v>
      </c>
      <c r="H22" t="s">
        <v>2380</v>
      </c>
      <c r="I22" s="20" t="str">
        <f>IF(Table4[[#This Row],[smoker]]="?","NO",Table4[[#This Row],[smoker]])</f>
        <v>yes</v>
      </c>
      <c r="J22" s="26">
        <v>2</v>
      </c>
      <c r="K22" s="20" t="str">
        <f>UPPER(Table4[[#This Row],[SMOKER 1]])</f>
        <v>YES</v>
      </c>
      <c r="L22" s="26" t="str">
        <f>UPPER(Table4[[#This Row],[Heart Issues]])</f>
        <v>YES</v>
      </c>
      <c r="M22" s="26" t="str">
        <f>IF(Table4[[#This Row],[BMI]]&lt;18.5,"underweight",IF(Table4[[#This Row],[BMI]]&lt; 24.9,"normal weight",IF(Table4[[#This Row],[BMI]]&lt;29.9,"over weight","obesity")))</f>
        <v>obesity</v>
      </c>
      <c r="N22" s="26" t="str">
        <f>IF(Table4[[#This Row],[HBA1C]]&lt;5.7,"normal",IF(Table4[[#This Row],[HBA1C]]&lt; 6.4,"prediabetes","diabetes"))</f>
        <v>diabetes</v>
      </c>
      <c r="P22" s="13" t="s">
        <v>2378</v>
      </c>
      <c r="Q22" s="14">
        <v>1845</v>
      </c>
    </row>
    <row r="23" spans="1:17" x14ac:dyDescent="0.25">
      <c r="A23" t="s">
        <v>2349</v>
      </c>
      <c r="B23">
        <v>32.200000000000003</v>
      </c>
      <c r="C23">
        <v>6.22</v>
      </c>
      <c r="D23" t="s">
        <v>2380</v>
      </c>
      <c r="E23" t="s">
        <v>2378</v>
      </c>
      <c r="F23" t="s">
        <v>2378</v>
      </c>
      <c r="G23" s="9">
        <v>2</v>
      </c>
      <c r="H23" t="s">
        <v>2380</v>
      </c>
      <c r="I23" s="20" t="str">
        <f>IF(Table4[[#This Row],[smoker]]="?","NO",Table4[[#This Row],[smoker]])</f>
        <v>yes</v>
      </c>
      <c r="J23" s="26">
        <v>2</v>
      </c>
      <c r="K23" s="20" t="str">
        <f>UPPER(Table4[[#This Row],[SMOKER 1]])</f>
        <v>YES</v>
      </c>
      <c r="L23" s="26" t="str">
        <f>UPPER(Table4[[#This Row],[Heart Issues]])</f>
        <v>YES</v>
      </c>
      <c r="M23" s="26" t="str">
        <f>IF(Table4[[#This Row],[BMI]]&lt;18.5,"underweight",IF(Table4[[#This Row],[BMI]]&lt; 24.9,"normal weight",IF(Table4[[#This Row],[BMI]]&lt;29.9,"over weight","obesity")))</f>
        <v>obesity</v>
      </c>
      <c r="N23" s="26" t="str">
        <f>IF(Table4[[#This Row],[HBA1C]]&lt;5.7,"normal",IF(Table4[[#This Row],[HBA1C]]&lt; 6.4,"prediabetes","diabetes"))</f>
        <v>prediabetes</v>
      </c>
      <c r="P23" s="13" t="s">
        <v>2380</v>
      </c>
      <c r="Q23" s="14">
        <v>488</v>
      </c>
    </row>
    <row r="24" spans="1:17" x14ac:dyDescent="0.25">
      <c r="A24" t="s">
        <v>2348</v>
      </c>
      <c r="B24">
        <v>31.3</v>
      </c>
      <c r="C24">
        <v>11.38</v>
      </c>
      <c r="D24" t="s">
        <v>2378</v>
      </c>
      <c r="E24" t="s">
        <v>2378</v>
      </c>
      <c r="F24" t="s">
        <v>2378</v>
      </c>
      <c r="G24" s="9">
        <v>3</v>
      </c>
      <c r="H24" t="s">
        <v>2380</v>
      </c>
      <c r="I24" s="20" t="str">
        <f>IF(Table4[[#This Row],[smoker]]="?","NO",Table4[[#This Row],[smoker]])</f>
        <v>yes</v>
      </c>
      <c r="J24" s="26">
        <v>3</v>
      </c>
      <c r="K24" s="20" t="str">
        <f>UPPER(Table4[[#This Row],[SMOKER 1]])</f>
        <v>YES</v>
      </c>
      <c r="L24" s="26" t="str">
        <f>UPPER(Table4[[#This Row],[Heart Issues]])</f>
        <v>NO</v>
      </c>
      <c r="M24" s="26" t="str">
        <f>IF(Table4[[#This Row],[BMI]]&lt;18.5,"underweight",IF(Table4[[#This Row],[BMI]]&lt; 24.9,"normal weight",IF(Table4[[#This Row],[BMI]]&lt;29.9,"over weight","obesity")))</f>
        <v>obesity</v>
      </c>
      <c r="N24" s="26" t="str">
        <f>IF(Table4[[#This Row],[HBA1C]]&lt;5.7,"normal",IF(Table4[[#This Row],[HBA1C]]&lt; 6.4,"prediabetes","diabetes"))</f>
        <v>diabetes</v>
      </c>
      <c r="P24" s="13" t="s">
        <v>7067</v>
      </c>
      <c r="Q24" s="14">
        <v>2335</v>
      </c>
    </row>
    <row r="25" spans="1:17" x14ac:dyDescent="0.25">
      <c r="A25" t="s">
        <v>2347</v>
      </c>
      <c r="B25">
        <v>41.8</v>
      </c>
      <c r="C25">
        <v>7.89</v>
      </c>
      <c r="D25" t="s">
        <v>2380</v>
      </c>
      <c r="E25" t="s">
        <v>2378</v>
      </c>
      <c r="F25" t="s">
        <v>2378</v>
      </c>
      <c r="G25" s="9">
        <v>2</v>
      </c>
      <c r="H25" t="s">
        <v>2380</v>
      </c>
      <c r="I25" s="20" t="str">
        <f>IF(Table4[[#This Row],[smoker]]="?","NO",Table4[[#This Row],[smoker]])</f>
        <v>yes</v>
      </c>
      <c r="J25" s="26">
        <v>2</v>
      </c>
      <c r="K25" s="20" t="str">
        <f>UPPER(Table4[[#This Row],[SMOKER 1]])</f>
        <v>YES</v>
      </c>
      <c r="L25" s="26" t="str">
        <f>UPPER(Table4[[#This Row],[Heart Issues]])</f>
        <v>YES</v>
      </c>
      <c r="M25" s="26" t="str">
        <f>IF(Table4[[#This Row],[BMI]]&lt;18.5,"underweight",IF(Table4[[#This Row],[BMI]]&lt; 24.9,"normal weight",IF(Table4[[#This Row],[BMI]]&lt;29.9,"over weight","obesity")))</f>
        <v>obesity</v>
      </c>
      <c r="N25" s="26" t="str">
        <f>IF(Table4[[#This Row],[HBA1C]]&lt;5.7,"normal",IF(Table4[[#This Row],[HBA1C]]&lt; 6.4,"prediabetes","diabetes"))</f>
        <v>diabetes</v>
      </c>
    </row>
    <row r="26" spans="1:17" x14ac:dyDescent="0.25">
      <c r="A26" t="s">
        <v>2346</v>
      </c>
      <c r="B26">
        <v>35.090000000000003</v>
      </c>
      <c r="C26">
        <v>4.38</v>
      </c>
      <c r="D26" t="s">
        <v>2380</v>
      </c>
      <c r="E26" t="s">
        <v>2378</v>
      </c>
      <c r="F26" t="s">
        <v>2378</v>
      </c>
      <c r="G26" s="9">
        <v>2</v>
      </c>
      <c r="H26" t="s">
        <v>2380</v>
      </c>
      <c r="I26" s="20" t="str">
        <f>IF(Table4[[#This Row],[smoker]]="?","NO",Table4[[#This Row],[smoker]])</f>
        <v>yes</v>
      </c>
      <c r="J26" s="26">
        <v>2</v>
      </c>
      <c r="K26" s="20" t="str">
        <f>UPPER(Table4[[#This Row],[SMOKER 1]])</f>
        <v>YES</v>
      </c>
      <c r="L26" s="26" t="str">
        <f>UPPER(Table4[[#This Row],[Heart Issues]])</f>
        <v>YES</v>
      </c>
      <c r="M26" s="26" t="str">
        <f>IF(Table4[[#This Row],[BMI]]&lt;18.5,"underweight",IF(Table4[[#This Row],[BMI]]&lt; 24.9,"normal weight",IF(Table4[[#This Row],[BMI]]&lt;29.9,"over weight","obesity")))</f>
        <v>obesity</v>
      </c>
      <c r="N26" s="26" t="str">
        <f>IF(Table4[[#This Row],[HBA1C]]&lt;5.7,"normal",IF(Table4[[#This Row],[HBA1C]]&lt; 6.4,"prediabetes","diabetes"))</f>
        <v>normal</v>
      </c>
    </row>
    <row r="27" spans="1:17" x14ac:dyDescent="0.25">
      <c r="A27" t="s">
        <v>2345</v>
      </c>
      <c r="B27">
        <v>33.880000000000003</v>
      </c>
      <c r="C27">
        <v>7.01</v>
      </c>
      <c r="D27" t="s">
        <v>2378</v>
      </c>
      <c r="E27" t="s">
        <v>2378</v>
      </c>
      <c r="F27" t="s">
        <v>2378</v>
      </c>
      <c r="G27" s="9">
        <v>3</v>
      </c>
      <c r="H27" t="s">
        <v>2380</v>
      </c>
      <c r="I27" s="20" t="str">
        <f>IF(Table4[[#This Row],[smoker]]="?","NO",Table4[[#This Row],[smoker]])</f>
        <v>yes</v>
      </c>
      <c r="J27" s="26">
        <v>3</v>
      </c>
      <c r="K27" s="20" t="str">
        <f>UPPER(Table4[[#This Row],[SMOKER 1]])</f>
        <v>YES</v>
      </c>
      <c r="L27" s="26" t="str">
        <f>UPPER(Table4[[#This Row],[Heart Issues]])</f>
        <v>NO</v>
      </c>
      <c r="M27" s="26" t="str">
        <f>IF(Table4[[#This Row],[BMI]]&lt;18.5,"underweight",IF(Table4[[#This Row],[BMI]]&lt; 24.9,"normal weight",IF(Table4[[#This Row],[BMI]]&lt;29.9,"over weight","obesity")))</f>
        <v>obesity</v>
      </c>
      <c r="N27" s="26" t="str">
        <f>IF(Table4[[#This Row],[HBA1C]]&lt;5.7,"normal",IF(Table4[[#This Row],[HBA1C]]&lt; 6.4,"prediabetes","diabetes"))</f>
        <v>diabetes</v>
      </c>
    </row>
    <row r="28" spans="1:17" x14ac:dyDescent="0.25">
      <c r="A28" t="s">
        <v>2344</v>
      </c>
      <c r="B28">
        <v>30.875</v>
      </c>
      <c r="C28">
        <v>11.88</v>
      </c>
      <c r="D28" t="s">
        <v>2378</v>
      </c>
      <c r="E28" t="s">
        <v>2378</v>
      </c>
      <c r="F28" t="s">
        <v>2378</v>
      </c>
      <c r="G28" s="9" t="s">
        <v>2379</v>
      </c>
      <c r="H28" t="s">
        <v>2380</v>
      </c>
      <c r="I28" s="20" t="str">
        <f>IF(Table4[[#This Row],[smoker]]="?","NO",Table4[[#This Row],[smoker]])</f>
        <v>yes</v>
      </c>
      <c r="J28" s="26">
        <v>0</v>
      </c>
      <c r="K28" s="20" t="str">
        <f>UPPER(Table4[[#This Row],[SMOKER 1]])</f>
        <v>YES</v>
      </c>
      <c r="L28" s="26" t="str">
        <f>UPPER(Table4[[#This Row],[Heart Issues]])</f>
        <v>NO</v>
      </c>
      <c r="M28" s="26" t="str">
        <f>IF(Table4[[#This Row],[BMI]]&lt;18.5,"underweight",IF(Table4[[#This Row],[BMI]]&lt; 24.9,"normal weight",IF(Table4[[#This Row],[BMI]]&lt;29.9,"over weight","obesity")))</f>
        <v>obesity</v>
      </c>
      <c r="N28" s="26" t="str">
        <f>IF(Table4[[#This Row],[HBA1C]]&lt;5.7,"normal",IF(Table4[[#This Row],[HBA1C]]&lt; 6.4,"prediabetes","diabetes"))</f>
        <v>diabetes</v>
      </c>
    </row>
    <row r="29" spans="1:17" x14ac:dyDescent="0.25">
      <c r="A29" t="s">
        <v>2343</v>
      </c>
      <c r="B29">
        <v>36.86</v>
      </c>
      <c r="C29">
        <v>5.19</v>
      </c>
      <c r="D29" t="s">
        <v>2380</v>
      </c>
      <c r="E29" t="s">
        <v>2378</v>
      </c>
      <c r="F29" t="s">
        <v>2381</v>
      </c>
      <c r="G29" s="9">
        <v>1</v>
      </c>
      <c r="H29" t="s">
        <v>2380</v>
      </c>
      <c r="I29" s="20" t="str">
        <f>IF(Table4[[#This Row],[smoker]]="?","NO",Table4[[#This Row],[smoker]])</f>
        <v>yes</v>
      </c>
      <c r="J29" s="26">
        <v>1</v>
      </c>
      <c r="K29" s="20" t="str">
        <f>UPPER(Table4[[#This Row],[SMOKER 1]])</f>
        <v>YES</v>
      </c>
      <c r="L29" s="26" t="str">
        <f>UPPER(Table4[[#This Row],[Heart Issues]])</f>
        <v>YES</v>
      </c>
      <c r="M29" s="26" t="str">
        <f>IF(Table4[[#This Row],[BMI]]&lt;18.5,"underweight",IF(Table4[[#This Row],[BMI]]&lt; 24.9,"normal weight",IF(Table4[[#This Row],[BMI]]&lt;29.9,"over weight","obesity")))</f>
        <v>obesity</v>
      </c>
      <c r="N29" s="26" t="str">
        <f>IF(Table4[[#This Row],[HBA1C]]&lt;5.7,"normal",IF(Table4[[#This Row],[HBA1C]]&lt; 6.4,"prediabetes","diabetes"))</f>
        <v>normal</v>
      </c>
    </row>
    <row r="30" spans="1:17" x14ac:dyDescent="0.25">
      <c r="A30" t="s">
        <v>2342</v>
      </c>
      <c r="B30">
        <v>35.86</v>
      </c>
      <c r="C30">
        <v>6.74</v>
      </c>
      <c r="D30" t="s">
        <v>2380</v>
      </c>
      <c r="E30" t="s">
        <v>2378</v>
      </c>
      <c r="F30" t="s">
        <v>2378</v>
      </c>
      <c r="G30" s="9">
        <v>2</v>
      </c>
      <c r="H30" t="s">
        <v>2380</v>
      </c>
      <c r="I30" s="20" t="str">
        <f>IF(Table4[[#This Row],[smoker]]="?","NO",Table4[[#This Row],[smoker]])</f>
        <v>yes</v>
      </c>
      <c r="J30" s="26">
        <v>2</v>
      </c>
      <c r="K30" s="20" t="str">
        <f>UPPER(Table4[[#This Row],[SMOKER 1]])</f>
        <v>YES</v>
      </c>
      <c r="L30" s="26" t="str">
        <f>UPPER(Table4[[#This Row],[Heart Issues]])</f>
        <v>YES</v>
      </c>
      <c r="M30" s="26" t="str">
        <f>IF(Table4[[#This Row],[BMI]]&lt;18.5,"underweight",IF(Table4[[#This Row],[BMI]]&lt; 24.9,"normal weight",IF(Table4[[#This Row],[BMI]]&lt;29.9,"over weight","obesity")))</f>
        <v>obesity</v>
      </c>
      <c r="N30" s="26" t="str">
        <f>IF(Table4[[#This Row],[HBA1C]]&lt;5.7,"normal",IF(Table4[[#This Row],[HBA1C]]&lt; 6.4,"prediabetes","diabetes"))</f>
        <v>diabetes</v>
      </c>
    </row>
    <row r="31" spans="1:17" x14ac:dyDescent="0.25">
      <c r="A31" t="s">
        <v>2341</v>
      </c>
      <c r="B31">
        <v>37.049999999999997</v>
      </c>
      <c r="C31">
        <v>8.44</v>
      </c>
      <c r="D31" t="s">
        <v>2378</v>
      </c>
      <c r="E31" t="s">
        <v>2378</v>
      </c>
      <c r="F31" t="s">
        <v>2378</v>
      </c>
      <c r="G31" s="9" t="s">
        <v>2379</v>
      </c>
      <c r="H31" t="s">
        <v>2380</v>
      </c>
      <c r="I31" s="20" t="str">
        <f>IF(Table4[[#This Row],[smoker]]="?","NO",Table4[[#This Row],[smoker]])</f>
        <v>yes</v>
      </c>
      <c r="J31" s="26">
        <v>0</v>
      </c>
      <c r="K31" s="20" t="str">
        <f>UPPER(Table4[[#This Row],[SMOKER 1]])</f>
        <v>YES</v>
      </c>
      <c r="L31" s="26" t="str">
        <f>UPPER(Table4[[#This Row],[Heart Issues]])</f>
        <v>NO</v>
      </c>
      <c r="M31" s="26" t="str">
        <f>IF(Table4[[#This Row],[BMI]]&lt;18.5,"underweight",IF(Table4[[#This Row],[BMI]]&lt; 24.9,"normal weight",IF(Table4[[#This Row],[BMI]]&lt;29.9,"over weight","obesity")))</f>
        <v>obesity</v>
      </c>
      <c r="N31" s="26" t="str">
        <f>IF(Table4[[#This Row],[HBA1C]]&lt;5.7,"normal",IF(Table4[[#This Row],[HBA1C]]&lt; 6.4,"prediabetes","diabetes"))</f>
        <v>diabetes</v>
      </c>
    </row>
    <row r="32" spans="1:17" x14ac:dyDescent="0.25">
      <c r="A32" t="s">
        <v>2340</v>
      </c>
      <c r="B32">
        <v>43.89</v>
      </c>
      <c r="C32">
        <v>8.7100000000000009</v>
      </c>
      <c r="D32" t="s">
        <v>2378</v>
      </c>
      <c r="E32" t="s">
        <v>2378</v>
      </c>
      <c r="F32" t="s">
        <v>2378</v>
      </c>
      <c r="G32" s="9" t="s">
        <v>2379</v>
      </c>
      <c r="H32" t="s">
        <v>2380</v>
      </c>
      <c r="I32" s="20" t="str">
        <f>IF(Table4[[#This Row],[smoker]]="?","NO",Table4[[#This Row],[smoker]])</f>
        <v>yes</v>
      </c>
      <c r="J32" s="26">
        <v>0</v>
      </c>
      <c r="K32" s="20" t="str">
        <f>UPPER(Table4[[#This Row],[SMOKER 1]])</f>
        <v>YES</v>
      </c>
      <c r="L32" s="26" t="str">
        <f>UPPER(Table4[[#This Row],[Heart Issues]])</f>
        <v>NO</v>
      </c>
      <c r="M32" s="26" t="str">
        <f>IF(Table4[[#This Row],[BMI]]&lt;18.5,"underweight",IF(Table4[[#This Row],[BMI]]&lt; 24.9,"normal weight",IF(Table4[[#This Row],[BMI]]&lt;29.9,"over weight","obesity")))</f>
        <v>obesity</v>
      </c>
      <c r="N32" s="26" t="str">
        <f>IF(Table4[[#This Row],[HBA1C]]&lt;5.7,"normal",IF(Table4[[#This Row],[HBA1C]]&lt; 6.4,"prediabetes","diabetes"))</f>
        <v>diabetes</v>
      </c>
    </row>
    <row r="33" spans="1:14" x14ac:dyDescent="0.25">
      <c r="A33" t="s">
        <v>2339</v>
      </c>
      <c r="B33">
        <v>42.35</v>
      </c>
      <c r="C33">
        <v>5.08</v>
      </c>
      <c r="D33" t="s">
        <v>2380</v>
      </c>
      <c r="E33" t="s">
        <v>2378</v>
      </c>
      <c r="F33" t="s">
        <v>2378</v>
      </c>
      <c r="G33" s="9" t="s">
        <v>2379</v>
      </c>
      <c r="H33" t="s">
        <v>2380</v>
      </c>
      <c r="I33" s="20" t="str">
        <f>IF(Table4[[#This Row],[smoker]]="?","NO",Table4[[#This Row],[smoker]])</f>
        <v>yes</v>
      </c>
      <c r="J33" s="26">
        <v>0</v>
      </c>
      <c r="K33" s="20" t="str">
        <f>UPPER(Table4[[#This Row],[SMOKER 1]])</f>
        <v>YES</v>
      </c>
      <c r="L33" s="26" t="str">
        <f>UPPER(Table4[[#This Row],[Heart Issues]])</f>
        <v>YES</v>
      </c>
      <c r="M33" s="26" t="str">
        <f>IF(Table4[[#This Row],[BMI]]&lt;18.5,"underweight",IF(Table4[[#This Row],[BMI]]&lt; 24.9,"normal weight",IF(Table4[[#This Row],[BMI]]&lt;29.9,"over weight","obesity")))</f>
        <v>obesity</v>
      </c>
      <c r="N33" s="26" t="str">
        <f>IF(Table4[[#This Row],[HBA1C]]&lt;5.7,"normal",IF(Table4[[#This Row],[HBA1C]]&lt; 6.4,"prediabetes","diabetes"))</f>
        <v>normal</v>
      </c>
    </row>
    <row r="34" spans="1:14" x14ac:dyDescent="0.25">
      <c r="A34" t="s">
        <v>2338</v>
      </c>
      <c r="B34">
        <v>31.35</v>
      </c>
      <c r="C34">
        <v>6.86</v>
      </c>
      <c r="D34" t="s">
        <v>2378</v>
      </c>
      <c r="E34" t="s">
        <v>2378</v>
      </c>
      <c r="F34" t="s">
        <v>2378</v>
      </c>
      <c r="G34" s="9" t="s">
        <v>2379</v>
      </c>
      <c r="H34" t="s">
        <v>2380</v>
      </c>
      <c r="I34" s="20" t="str">
        <f>IF(Table4[[#This Row],[smoker]]="?","NO",Table4[[#This Row],[smoker]])</f>
        <v>yes</v>
      </c>
      <c r="J34" s="26">
        <v>0</v>
      </c>
      <c r="K34" s="20" t="str">
        <f>UPPER(Table4[[#This Row],[SMOKER 1]])</f>
        <v>YES</v>
      </c>
      <c r="L34" s="26" t="str">
        <f>UPPER(Table4[[#This Row],[Heart Issues]])</f>
        <v>NO</v>
      </c>
      <c r="M34" s="26" t="str">
        <f>IF(Table4[[#This Row],[BMI]]&lt;18.5,"underweight",IF(Table4[[#This Row],[BMI]]&lt; 24.9,"normal weight",IF(Table4[[#This Row],[BMI]]&lt;29.9,"over weight","obesity")))</f>
        <v>obesity</v>
      </c>
      <c r="N34" s="26" t="str">
        <f>IF(Table4[[#This Row],[HBA1C]]&lt;5.7,"normal",IF(Table4[[#This Row],[HBA1C]]&lt; 6.4,"prediabetes","diabetes"))</f>
        <v>diabetes</v>
      </c>
    </row>
    <row r="35" spans="1:14" x14ac:dyDescent="0.25">
      <c r="A35" t="s">
        <v>2337</v>
      </c>
      <c r="B35">
        <v>47.6</v>
      </c>
      <c r="C35">
        <v>5.95</v>
      </c>
      <c r="D35" t="s">
        <v>2380</v>
      </c>
      <c r="E35" t="s">
        <v>2378</v>
      </c>
      <c r="F35" t="s">
        <v>2378</v>
      </c>
      <c r="G35" s="9" t="s">
        <v>2379</v>
      </c>
      <c r="H35" t="s">
        <v>2380</v>
      </c>
      <c r="I35" s="20" t="str">
        <f>IF(Table4[[#This Row],[smoker]]="?","NO",Table4[[#This Row],[smoker]])</f>
        <v>yes</v>
      </c>
      <c r="J35" s="26">
        <v>0</v>
      </c>
      <c r="K35" s="20" t="str">
        <f>UPPER(Table4[[#This Row],[SMOKER 1]])</f>
        <v>YES</v>
      </c>
      <c r="L35" s="26" t="str">
        <f>UPPER(Table4[[#This Row],[Heart Issues]])</f>
        <v>YES</v>
      </c>
      <c r="M35" s="26" t="str">
        <f>IF(Table4[[#This Row],[BMI]]&lt;18.5,"underweight",IF(Table4[[#This Row],[BMI]]&lt; 24.9,"normal weight",IF(Table4[[#This Row],[BMI]]&lt;29.9,"over weight","obesity")))</f>
        <v>obesity</v>
      </c>
      <c r="N35" s="26" t="str">
        <f>IF(Table4[[#This Row],[HBA1C]]&lt;5.7,"normal",IF(Table4[[#This Row],[HBA1C]]&lt; 6.4,"prediabetes","diabetes"))</f>
        <v>prediabetes</v>
      </c>
    </row>
    <row r="36" spans="1:14" x14ac:dyDescent="0.25">
      <c r="A36" t="s">
        <v>2336</v>
      </c>
      <c r="B36">
        <v>46.2</v>
      </c>
      <c r="C36">
        <v>6.09</v>
      </c>
      <c r="D36" t="s">
        <v>2378</v>
      </c>
      <c r="E36" t="s">
        <v>2378</v>
      </c>
      <c r="F36" t="s">
        <v>2381</v>
      </c>
      <c r="G36" s="9">
        <v>1</v>
      </c>
      <c r="H36" t="s">
        <v>2380</v>
      </c>
      <c r="I36" s="20" t="str">
        <f>IF(Table4[[#This Row],[smoker]]="?","NO",Table4[[#This Row],[smoker]])</f>
        <v>yes</v>
      </c>
      <c r="J36" s="26">
        <v>1</v>
      </c>
      <c r="K36" s="20" t="str">
        <f>UPPER(Table4[[#This Row],[SMOKER 1]])</f>
        <v>YES</v>
      </c>
      <c r="L36" s="26" t="str">
        <f>UPPER(Table4[[#This Row],[Heart Issues]])</f>
        <v>NO</v>
      </c>
      <c r="M36" s="26" t="str">
        <f>IF(Table4[[#This Row],[BMI]]&lt;18.5,"underweight",IF(Table4[[#This Row],[BMI]]&lt; 24.9,"normal weight",IF(Table4[[#This Row],[BMI]]&lt;29.9,"over weight","obesity")))</f>
        <v>obesity</v>
      </c>
      <c r="N36" s="26" t="str">
        <f>IF(Table4[[#This Row],[HBA1C]]&lt;5.7,"normal",IF(Table4[[#This Row],[HBA1C]]&lt; 6.4,"prediabetes","diabetes"))</f>
        <v>prediabetes</v>
      </c>
    </row>
    <row r="37" spans="1:14" x14ac:dyDescent="0.25">
      <c r="A37" t="s">
        <v>2335</v>
      </c>
      <c r="B37">
        <v>32.015000000000001</v>
      </c>
      <c r="C37">
        <v>11.75</v>
      </c>
      <c r="D37" t="s">
        <v>2378</v>
      </c>
      <c r="E37" t="s">
        <v>2378</v>
      </c>
      <c r="F37" t="s">
        <v>2378</v>
      </c>
      <c r="G37" s="9" t="s">
        <v>2379</v>
      </c>
      <c r="H37" t="s">
        <v>2380</v>
      </c>
      <c r="I37" s="20" t="str">
        <f>IF(Table4[[#This Row],[smoker]]="?","NO",Table4[[#This Row],[smoker]])</f>
        <v>yes</v>
      </c>
      <c r="J37" s="26">
        <v>0</v>
      </c>
      <c r="K37" s="20" t="str">
        <f>UPPER(Table4[[#This Row],[SMOKER 1]])</f>
        <v>YES</v>
      </c>
      <c r="L37" s="26" t="str">
        <f>UPPER(Table4[[#This Row],[Heart Issues]])</f>
        <v>NO</v>
      </c>
      <c r="M37" s="26" t="str">
        <f>IF(Table4[[#This Row],[BMI]]&lt;18.5,"underweight",IF(Table4[[#This Row],[BMI]]&lt; 24.9,"normal weight",IF(Table4[[#This Row],[BMI]]&lt;29.9,"over weight","obesity")))</f>
        <v>obesity</v>
      </c>
      <c r="N37" s="26" t="str">
        <f>IF(Table4[[#This Row],[HBA1C]]&lt;5.7,"normal",IF(Table4[[#This Row],[HBA1C]]&lt; 6.4,"prediabetes","diabetes"))</f>
        <v>diabetes</v>
      </c>
    </row>
    <row r="38" spans="1:14" x14ac:dyDescent="0.25">
      <c r="A38" t="s">
        <v>2334</v>
      </c>
      <c r="B38">
        <v>40.564999999999998</v>
      </c>
      <c r="C38">
        <v>7.37</v>
      </c>
      <c r="D38" t="s">
        <v>2378</v>
      </c>
      <c r="E38" t="s">
        <v>2378</v>
      </c>
      <c r="F38" t="s">
        <v>2378</v>
      </c>
      <c r="G38" s="9" t="s">
        <v>2379</v>
      </c>
      <c r="H38" t="s">
        <v>2380</v>
      </c>
      <c r="I38" s="20" t="str">
        <f>IF(Table4[[#This Row],[smoker]]="?","NO",Table4[[#This Row],[smoker]])</f>
        <v>yes</v>
      </c>
      <c r="J38" s="26">
        <v>0</v>
      </c>
      <c r="K38" s="20" t="str">
        <f>UPPER(Table4[[#This Row],[SMOKER 1]])</f>
        <v>YES</v>
      </c>
      <c r="L38" s="26" t="str">
        <f>UPPER(Table4[[#This Row],[Heart Issues]])</f>
        <v>NO</v>
      </c>
      <c r="M38" s="26" t="str">
        <f>IF(Table4[[#This Row],[BMI]]&lt;18.5,"underweight",IF(Table4[[#This Row],[BMI]]&lt; 24.9,"normal weight",IF(Table4[[#This Row],[BMI]]&lt;29.9,"over weight","obesity")))</f>
        <v>obesity</v>
      </c>
      <c r="N38" s="26" t="str">
        <f>IF(Table4[[#This Row],[HBA1C]]&lt;5.7,"normal",IF(Table4[[#This Row],[HBA1C]]&lt; 6.4,"prediabetes","diabetes"))</f>
        <v>diabetes</v>
      </c>
    </row>
    <row r="39" spans="1:14" x14ac:dyDescent="0.25">
      <c r="A39" t="s">
        <v>2333</v>
      </c>
      <c r="B39">
        <v>32.450000000000003</v>
      </c>
      <c r="C39">
        <v>11.91</v>
      </c>
      <c r="D39" t="s">
        <v>2378</v>
      </c>
      <c r="E39" t="s">
        <v>2378</v>
      </c>
      <c r="F39" t="s">
        <v>2378</v>
      </c>
      <c r="G39" s="9" t="s">
        <v>2379</v>
      </c>
      <c r="H39" t="s">
        <v>2380</v>
      </c>
      <c r="I39" s="20" t="str">
        <f>IF(Table4[[#This Row],[smoker]]="?","NO",Table4[[#This Row],[smoker]])</f>
        <v>yes</v>
      </c>
      <c r="J39" s="26">
        <v>0</v>
      </c>
      <c r="K39" s="20" t="str">
        <f>UPPER(Table4[[#This Row],[SMOKER 1]])</f>
        <v>YES</v>
      </c>
      <c r="L39" s="26" t="str">
        <f>UPPER(Table4[[#This Row],[Heart Issues]])</f>
        <v>NO</v>
      </c>
      <c r="M39" s="26" t="str">
        <f>IF(Table4[[#This Row],[BMI]]&lt;18.5,"underweight",IF(Table4[[#This Row],[BMI]]&lt; 24.9,"normal weight",IF(Table4[[#This Row],[BMI]]&lt;29.9,"over weight","obesity")))</f>
        <v>obesity</v>
      </c>
      <c r="N39" s="26" t="str">
        <f>IF(Table4[[#This Row],[HBA1C]]&lt;5.7,"normal",IF(Table4[[#This Row],[HBA1C]]&lt; 6.4,"prediabetes","diabetes"))</f>
        <v>diabetes</v>
      </c>
    </row>
    <row r="40" spans="1:14" x14ac:dyDescent="0.25">
      <c r="A40" t="s">
        <v>2332</v>
      </c>
      <c r="B40">
        <v>34.96</v>
      </c>
      <c r="C40">
        <v>6.52</v>
      </c>
      <c r="D40" t="s">
        <v>2378</v>
      </c>
      <c r="E40" t="s">
        <v>2378</v>
      </c>
      <c r="F40" t="s">
        <v>2378</v>
      </c>
      <c r="G40" s="9" t="s">
        <v>2379</v>
      </c>
      <c r="H40" t="s">
        <v>2380</v>
      </c>
      <c r="I40" s="20" t="str">
        <f>IF(Table4[[#This Row],[smoker]]="?","NO",Table4[[#This Row],[smoker]])</f>
        <v>yes</v>
      </c>
      <c r="J40" s="26">
        <v>0</v>
      </c>
      <c r="K40" s="20" t="str">
        <f>UPPER(Table4[[#This Row],[SMOKER 1]])</f>
        <v>YES</v>
      </c>
      <c r="L40" s="26" t="str">
        <f>UPPER(Table4[[#This Row],[Heart Issues]])</f>
        <v>NO</v>
      </c>
      <c r="M40" s="26" t="str">
        <f>IF(Table4[[#This Row],[BMI]]&lt;18.5,"underweight",IF(Table4[[#This Row],[BMI]]&lt; 24.9,"normal weight",IF(Table4[[#This Row],[BMI]]&lt;29.9,"over weight","obesity")))</f>
        <v>obesity</v>
      </c>
      <c r="N40" s="26" t="str">
        <f>IF(Table4[[#This Row],[HBA1C]]&lt;5.7,"normal",IF(Table4[[#This Row],[HBA1C]]&lt; 6.4,"prediabetes","diabetes"))</f>
        <v>diabetes</v>
      </c>
    </row>
    <row r="41" spans="1:14" x14ac:dyDescent="0.25">
      <c r="A41" t="s">
        <v>2331</v>
      </c>
      <c r="B41">
        <v>35.5</v>
      </c>
      <c r="C41">
        <v>5.14</v>
      </c>
      <c r="D41" t="s">
        <v>2378</v>
      </c>
      <c r="E41" t="s">
        <v>2378</v>
      </c>
      <c r="F41" t="s">
        <v>2381</v>
      </c>
      <c r="G41" s="9">
        <v>1</v>
      </c>
      <c r="H41" t="s">
        <v>2380</v>
      </c>
      <c r="I41" s="20" t="str">
        <f>IF(Table4[[#This Row],[smoker]]="?","NO",Table4[[#This Row],[smoker]])</f>
        <v>yes</v>
      </c>
      <c r="J41" s="26">
        <v>1</v>
      </c>
      <c r="K41" s="20" t="str">
        <f>UPPER(Table4[[#This Row],[SMOKER 1]])</f>
        <v>YES</v>
      </c>
      <c r="L41" s="26" t="str">
        <f>UPPER(Table4[[#This Row],[Heart Issues]])</f>
        <v>NO</v>
      </c>
      <c r="M41" s="26" t="str">
        <f>IF(Table4[[#This Row],[BMI]]&lt;18.5,"underweight",IF(Table4[[#This Row],[BMI]]&lt; 24.9,"normal weight",IF(Table4[[#This Row],[BMI]]&lt;29.9,"over weight","obesity")))</f>
        <v>obesity</v>
      </c>
      <c r="N41" s="26" t="str">
        <f>IF(Table4[[#This Row],[HBA1C]]&lt;5.7,"normal",IF(Table4[[#This Row],[HBA1C]]&lt; 6.4,"prediabetes","diabetes"))</f>
        <v>normal</v>
      </c>
    </row>
    <row r="42" spans="1:14" x14ac:dyDescent="0.25">
      <c r="A42" t="s">
        <v>2330</v>
      </c>
      <c r="B42">
        <v>52.58</v>
      </c>
      <c r="C42">
        <v>4.1900000000000004</v>
      </c>
      <c r="D42" t="s">
        <v>2378</v>
      </c>
      <c r="E42" t="s">
        <v>2380</v>
      </c>
      <c r="F42" t="s">
        <v>2378</v>
      </c>
      <c r="G42" s="9">
        <v>1</v>
      </c>
      <c r="H42" t="s">
        <v>2380</v>
      </c>
      <c r="I42" s="20" t="str">
        <f>IF(Table4[[#This Row],[smoker]]="?","NO",Table4[[#This Row],[smoker]])</f>
        <v>yes</v>
      </c>
      <c r="J42" s="26">
        <v>1</v>
      </c>
      <c r="K42" s="20" t="str">
        <f>UPPER(Table4[[#This Row],[SMOKER 1]])</f>
        <v>YES</v>
      </c>
      <c r="L42" s="26" t="str">
        <f>UPPER(Table4[[#This Row],[Heart Issues]])</f>
        <v>NO</v>
      </c>
      <c r="M42" s="26" t="str">
        <f>IF(Table4[[#This Row],[BMI]]&lt;18.5,"underweight",IF(Table4[[#This Row],[BMI]]&lt; 24.9,"normal weight",IF(Table4[[#This Row],[BMI]]&lt;29.9,"over weight","obesity")))</f>
        <v>obesity</v>
      </c>
      <c r="N42" s="26" t="str">
        <f>IF(Table4[[#This Row],[HBA1C]]&lt;5.7,"normal",IF(Table4[[#This Row],[HBA1C]]&lt; 6.4,"prediabetes","diabetes"))</f>
        <v>normal</v>
      </c>
    </row>
    <row r="43" spans="1:14" x14ac:dyDescent="0.25">
      <c r="A43" t="s">
        <v>2329</v>
      </c>
      <c r="B43">
        <v>35.200000000000003</v>
      </c>
      <c r="C43">
        <v>11.68</v>
      </c>
      <c r="D43" t="s">
        <v>2380</v>
      </c>
      <c r="E43" t="s">
        <v>2378</v>
      </c>
      <c r="F43" t="s">
        <v>2378</v>
      </c>
      <c r="G43" s="9" t="s">
        <v>2379</v>
      </c>
      <c r="H43" t="s">
        <v>2380</v>
      </c>
      <c r="I43" s="20" t="str">
        <f>IF(Table4[[#This Row],[smoker]]="?","NO",Table4[[#This Row],[smoker]])</f>
        <v>yes</v>
      </c>
      <c r="J43" s="26">
        <v>0</v>
      </c>
      <c r="K43" s="20" t="str">
        <f>UPPER(Table4[[#This Row],[SMOKER 1]])</f>
        <v>YES</v>
      </c>
      <c r="L43" s="26" t="str">
        <f>UPPER(Table4[[#This Row],[Heart Issues]])</f>
        <v>YES</v>
      </c>
      <c r="M43" s="26" t="str">
        <f>IF(Table4[[#This Row],[BMI]]&lt;18.5,"underweight",IF(Table4[[#This Row],[BMI]]&lt; 24.9,"normal weight",IF(Table4[[#This Row],[BMI]]&lt;29.9,"over weight","obesity")))</f>
        <v>obesity</v>
      </c>
      <c r="N43" s="26" t="str">
        <f>IF(Table4[[#This Row],[HBA1C]]&lt;5.7,"normal",IF(Table4[[#This Row],[HBA1C]]&lt; 6.4,"prediabetes","diabetes"))</f>
        <v>diabetes</v>
      </c>
    </row>
    <row r="44" spans="1:14" x14ac:dyDescent="0.25">
      <c r="A44" t="s">
        <v>2328</v>
      </c>
      <c r="B44">
        <v>38.06</v>
      </c>
      <c r="C44">
        <v>6.98</v>
      </c>
      <c r="D44" t="s">
        <v>2378</v>
      </c>
      <c r="E44" t="s">
        <v>2378</v>
      </c>
      <c r="F44" t="s">
        <v>2378</v>
      </c>
      <c r="G44" s="9" t="s">
        <v>2379</v>
      </c>
      <c r="H44" t="s">
        <v>2380</v>
      </c>
      <c r="I44" s="20" t="str">
        <f>IF(Table4[[#This Row],[smoker]]="?","NO",Table4[[#This Row],[smoker]])</f>
        <v>yes</v>
      </c>
      <c r="J44" s="26">
        <v>0</v>
      </c>
      <c r="K44" s="20" t="str">
        <f>UPPER(Table4[[#This Row],[SMOKER 1]])</f>
        <v>YES</v>
      </c>
      <c r="L44" s="26" t="str">
        <f>UPPER(Table4[[#This Row],[Heart Issues]])</f>
        <v>NO</v>
      </c>
      <c r="M44" s="26" t="str">
        <f>IF(Table4[[#This Row],[BMI]]&lt;18.5,"underweight",IF(Table4[[#This Row],[BMI]]&lt; 24.9,"normal weight",IF(Table4[[#This Row],[BMI]]&lt;29.9,"over weight","obesity")))</f>
        <v>obesity</v>
      </c>
      <c r="N44" s="26" t="str">
        <f>IF(Table4[[#This Row],[HBA1C]]&lt;5.7,"normal",IF(Table4[[#This Row],[HBA1C]]&lt; 6.4,"prediabetes","diabetes"))</f>
        <v>diabetes</v>
      </c>
    </row>
    <row r="45" spans="1:14" x14ac:dyDescent="0.25">
      <c r="A45" t="s">
        <v>2327</v>
      </c>
      <c r="B45">
        <v>34.21</v>
      </c>
      <c r="C45">
        <v>8.34</v>
      </c>
      <c r="D45" t="s">
        <v>2378</v>
      </c>
      <c r="E45" t="s">
        <v>2378</v>
      </c>
      <c r="F45" t="s">
        <v>2378</v>
      </c>
      <c r="G45" s="9" t="s">
        <v>2379</v>
      </c>
      <c r="H45" t="s">
        <v>2380</v>
      </c>
      <c r="I45" s="20" t="str">
        <f>IF(Table4[[#This Row],[smoker]]="?","NO",Table4[[#This Row],[smoker]])</f>
        <v>yes</v>
      </c>
      <c r="J45" s="26">
        <v>0</v>
      </c>
      <c r="K45" s="20" t="str">
        <f>UPPER(Table4[[#This Row],[SMOKER 1]])</f>
        <v>YES</v>
      </c>
      <c r="L45" s="26" t="str">
        <f>UPPER(Table4[[#This Row],[Heart Issues]])</f>
        <v>NO</v>
      </c>
      <c r="M45" s="26" t="str">
        <f>IF(Table4[[#This Row],[BMI]]&lt;18.5,"underweight",IF(Table4[[#This Row],[BMI]]&lt; 24.9,"normal weight",IF(Table4[[#This Row],[BMI]]&lt;29.9,"over weight","obesity")))</f>
        <v>obesity</v>
      </c>
      <c r="N45" s="26" t="str">
        <f>IF(Table4[[#This Row],[HBA1C]]&lt;5.7,"normal",IF(Table4[[#This Row],[HBA1C]]&lt; 6.4,"prediabetes","diabetes"))</f>
        <v>diabetes</v>
      </c>
    </row>
    <row r="46" spans="1:14" x14ac:dyDescent="0.25">
      <c r="A46" t="s">
        <v>2326</v>
      </c>
      <c r="B46">
        <v>38.94</v>
      </c>
      <c r="C46">
        <v>8.49</v>
      </c>
      <c r="D46" t="s">
        <v>2380</v>
      </c>
      <c r="E46" t="s">
        <v>2378</v>
      </c>
      <c r="F46" t="s">
        <v>2378</v>
      </c>
      <c r="G46" s="9">
        <v>1</v>
      </c>
      <c r="H46" t="s">
        <v>2380</v>
      </c>
      <c r="I46" s="20" t="str">
        <f>IF(Table4[[#This Row],[smoker]]="?","NO",Table4[[#This Row],[smoker]])</f>
        <v>yes</v>
      </c>
      <c r="J46" s="26">
        <v>1</v>
      </c>
      <c r="K46" s="20" t="str">
        <f>UPPER(Table4[[#This Row],[SMOKER 1]])</f>
        <v>YES</v>
      </c>
      <c r="L46" s="26" t="str">
        <f>UPPER(Table4[[#This Row],[Heart Issues]])</f>
        <v>YES</v>
      </c>
      <c r="M46" s="26" t="str">
        <f>IF(Table4[[#This Row],[BMI]]&lt;18.5,"underweight",IF(Table4[[#This Row],[BMI]]&lt; 24.9,"normal weight",IF(Table4[[#This Row],[BMI]]&lt;29.9,"over weight","obesity")))</f>
        <v>obesity</v>
      </c>
      <c r="N46" s="26" t="str">
        <f>IF(Table4[[#This Row],[HBA1C]]&lt;5.7,"normal",IF(Table4[[#This Row],[HBA1C]]&lt; 6.4,"prediabetes","diabetes"))</f>
        <v>diabetes</v>
      </c>
    </row>
    <row r="47" spans="1:14" x14ac:dyDescent="0.25">
      <c r="A47" t="s">
        <v>2325</v>
      </c>
      <c r="B47">
        <v>30.21</v>
      </c>
      <c r="C47">
        <v>5.34</v>
      </c>
      <c r="D47" t="s">
        <v>2380</v>
      </c>
      <c r="E47" t="s">
        <v>2378</v>
      </c>
      <c r="F47" t="s">
        <v>2378</v>
      </c>
      <c r="G47" s="9">
        <v>1</v>
      </c>
      <c r="H47" t="s">
        <v>2380</v>
      </c>
      <c r="I47" s="20" t="str">
        <f>IF(Table4[[#This Row],[smoker]]="?","NO",Table4[[#This Row],[smoker]])</f>
        <v>yes</v>
      </c>
      <c r="J47" s="26">
        <v>1</v>
      </c>
      <c r="K47" s="20" t="str">
        <f>UPPER(Table4[[#This Row],[SMOKER 1]])</f>
        <v>YES</v>
      </c>
      <c r="L47" s="26" t="str">
        <f>UPPER(Table4[[#This Row],[Heart Issues]])</f>
        <v>YES</v>
      </c>
      <c r="M47" s="26" t="str">
        <f>IF(Table4[[#This Row],[BMI]]&lt;18.5,"underweight",IF(Table4[[#This Row],[BMI]]&lt; 24.9,"normal weight",IF(Table4[[#This Row],[BMI]]&lt;29.9,"over weight","obesity")))</f>
        <v>obesity</v>
      </c>
      <c r="N47" s="26" t="str">
        <f>IF(Table4[[#This Row],[HBA1C]]&lt;5.7,"normal",IF(Table4[[#This Row],[HBA1C]]&lt; 6.4,"prediabetes","diabetes"))</f>
        <v>normal</v>
      </c>
    </row>
    <row r="48" spans="1:14" x14ac:dyDescent="0.25">
      <c r="A48" t="s">
        <v>2324</v>
      </c>
      <c r="B48">
        <v>33.630000000000003</v>
      </c>
      <c r="C48">
        <v>4.43</v>
      </c>
      <c r="D48" t="s">
        <v>2380</v>
      </c>
      <c r="E48" t="s">
        <v>2378</v>
      </c>
      <c r="F48" t="s">
        <v>2378</v>
      </c>
      <c r="G48" s="9">
        <v>2</v>
      </c>
      <c r="H48" t="s">
        <v>2380</v>
      </c>
      <c r="I48" s="20" t="str">
        <f>IF(Table4[[#This Row],[smoker]]="?","NO",Table4[[#This Row],[smoker]])</f>
        <v>yes</v>
      </c>
      <c r="J48" s="26">
        <v>2</v>
      </c>
      <c r="K48" s="20" t="str">
        <f>UPPER(Table4[[#This Row],[SMOKER 1]])</f>
        <v>YES</v>
      </c>
      <c r="L48" s="26" t="str">
        <f>UPPER(Table4[[#This Row],[Heart Issues]])</f>
        <v>YES</v>
      </c>
      <c r="M48" s="26" t="str">
        <f>IF(Table4[[#This Row],[BMI]]&lt;18.5,"underweight",IF(Table4[[#This Row],[BMI]]&lt; 24.9,"normal weight",IF(Table4[[#This Row],[BMI]]&lt;29.9,"over weight","obesity")))</f>
        <v>obesity</v>
      </c>
      <c r="N48" s="26" t="str">
        <f>IF(Table4[[#This Row],[HBA1C]]&lt;5.7,"normal",IF(Table4[[#This Row],[HBA1C]]&lt; 6.4,"prediabetes","diabetes"))</f>
        <v>normal</v>
      </c>
    </row>
    <row r="49" spans="1:14" x14ac:dyDescent="0.25">
      <c r="A49" t="s">
        <v>2323</v>
      </c>
      <c r="B49">
        <v>40.369999999999997</v>
      </c>
      <c r="C49">
        <v>4.47</v>
      </c>
      <c r="D49" t="s">
        <v>2378</v>
      </c>
      <c r="E49" t="s">
        <v>2378</v>
      </c>
      <c r="F49" t="s">
        <v>2378</v>
      </c>
      <c r="G49" s="9" t="s">
        <v>2379</v>
      </c>
      <c r="H49" t="s">
        <v>2380</v>
      </c>
      <c r="I49" s="20" t="str">
        <f>IF(Table4[[#This Row],[smoker]]="?","NO",Table4[[#This Row],[smoker]])</f>
        <v>yes</v>
      </c>
      <c r="J49" s="26">
        <v>0</v>
      </c>
      <c r="K49" s="20" t="str">
        <f>UPPER(Table4[[#This Row],[SMOKER 1]])</f>
        <v>YES</v>
      </c>
      <c r="L49" s="26" t="str">
        <f>UPPER(Table4[[#This Row],[Heart Issues]])</f>
        <v>NO</v>
      </c>
      <c r="M49" s="26" t="str">
        <f>IF(Table4[[#This Row],[BMI]]&lt;18.5,"underweight",IF(Table4[[#This Row],[BMI]]&lt; 24.9,"normal weight",IF(Table4[[#This Row],[BMI]]&lt;29.9,"over weight","obesity")))</f>
        <v>obesity</v>
      </c>
      <c r="N49" s="26" t="str">
        <f>IF(Table4[[#This Row],[HBA1C]]&lt;5.7,"normal",IF(Table4[[#This Row],[HBA1C]]&lt; 6.4,"prediabetes","diabetes"))</f>
        <v>normal</v>
      </c>
    </row>
    <row r="50" spans="1:14" x14ac:dyDescent="0.25">
      <c r="A50" t="s">
        <v>2322</v>
      </c>
      <c r="B50">
        <v>53.09</v>
      </c>
      <c r="C50">
        <v>4.82</v>
      </c>
      <c r="D50" t="s">
        <v>2380</v>
      </c>
      <c r="E50" t="s">
        <v>2378</v>
      </c>
      <c r="F50" t="s">
        <v>2378</v>
      </c>
      <c r="G50" s="9">
        <v>2</v>
      </c>
      <c r="H50" t="s">
        <v>2380</v>
      </c>
      <c r="I50" s="20" t="str">
        <f>IF(Table4[[#This Row],[smoker]]="?","NO",Table4[[#This Row],[smoker]])</f>
        <v>yes</v>
      </c>
      <c r="J50" s="26">
        <v>2</v>
      </c>
      <c r="K50" s="20" t="str">
        <f>UPPER(Table4[[#This Row],[SMOKER 1]])</f>
        <v>YES</v>
      </c>
      <c r="L50" s="26" t="str">
        <f>UPPER(Table4[[#This Row],[Heart Issues]])</f>
        <v>YES</v>
      </c>
      <c r="M50" s="26" t="str">
        <f>IF(Table4[[#This Row],[BMI]]&lt;18.5,"underweight",IF(Table4[[#This Row],[BMI]]&lt; 24.9,"normal weight",IF(Table4[[#This Row],[BMI]]&lt;29.9,"over weight","obesity")))</f>
        <v>obesity</v>
      </c>
      <c r="N50" s="26" t="str">
        <f>IF(Table4[[#This Row],[HBA1C]]&lt;5.7,"normal",IF(Table4[[#This Row],[HBA1C]]&lt; 6.4,"prediabetes","diabetes"))</f>
        <v>normal</v>
      </c>
    </row>
    <row r="51" spans="1:14" x14ac:dyDescent="0.25">
      <c r="A51" t="s">
        <v>2321</v>
      </c>
      <c r="B51">
        <v>31.79</v>
      </c>
      <c r="C51">
        <v>5.51</v>
      </c>
      <c r="D51" t="s">
        <v>2380</v>
      </c>
      <c r="E51" t="s">
        <v>2378</v>
      </c>
      <c r="F51" t="s">
        <v>2378</v>
      </c>
      <c r="G51" s="9">
        <v>2</v>
      </c>
      <c r="H51" t="s">
        <v>2380</v>
      </c>
      <c r="I51" s="20" t="str">
        <f>IF(Table4[[#This Row],[smoker]]="?","NO",Table4[[#This Row],[smoker]])</f>
        <v>yes</v>
      </c>
      <c r="J51" s="26">
        <v>2</v>
      </c>
      <c r="K51" s="20" t="str">
        <f>UPPER(Table4[[#This Row],[SMOKER 1]])</f>
        <v>YES</v>
      </c>
      <c r="L51" s="26" t="str">
        <f>UPPER(Table4[[#This Row],[Heart Issues]])</f>
        <v>YES</v>
      </c>
      <c r="M51" s="26" t="str">
        <f>IF(Table4[[#This Row],[BMI]]&lt;18.5,"underweight",IF(Table4[[#This Row],[BMI]]&lt; 24.9,"normal weight",IF(Table4[[#This Row],[BMI]]&lt;29.9,"over weight","obesity")))</f>
        <v>obesity</v>
      </c>
      <c r="N51" s="26" t="str">
        <f>IF(Table4[[#This Row],[HBA1C]]&lt;5.7,"normal",IF(Table4[[#This Row],[HBA1C]]&lt; 6.4,"prediabetes","diabetes"))</f>
        <v>normal</v>
      </c>
    </row>
    <row r="52" spans="1:14" x14ac:dyDescent="0.25">
      <c r="A52" t="s">
        <v>2320</v>
      </c>
      <c r="B52">
        <v>41.895000000000003</v>
      </c>
      <c r="C52">
        <v>10.87</v>
      </c>
      <c r="D52" t="s">
        <v>2380</v>
      </c>
      <c r="E52" t="s">
        <v>2378</v>
      </c>
      <c r="F52" t="s">
        <v>2378</v>
      </c>
      <c r="G52" s="9">
        <v>1</v>
      </c>
      <c r="H52" t="s">
        <v>2380</v>
      </c>
      <c r="I52" s="20" t="str">
        <f>IF(Table4[[#This Row],[smoker]]="?","NO",Table4[[#This Row],[smoker]])</f>
        <v>yes</v>
      </c>
      <c r="J52" s="26">
        <v>1</v>
      </c>
      <c r="K52" s="20" t="str">
        <f>UPPER(Table4[[#This Row],[SMOKER 1]])</f>
        <v>YES</v>
      </c>
      <c r="L52" s="26" t="str">
        <f>UPPER(Table4[[#This Row],[Heart Issues]])</f>
        <v>YES</v>
      </c>
      <c r="M52" s="26" t="str">
        <f>IF(Table4[[#This Row],[BMI]]&lt;18.5,"underweight",IF(Table4[[#This Row],[BMI]]&lt; 24.9,"normal weight",IF(Table4[[#This Row],[BMI]]&lt;29.9,"over weight","obesity")))</f>
        <v>obesity</v>
      </c>
      <c r="N52" s="26" t="str">
        <f>IF(Table4[[#This Row],[HBA1C]]&lt;5.7,"normal",IF(Table4[[#This Row],[HBA1C]]&lt; 6.4,"prediabetes","diabetes"))</f>
        <v>diabetes</v>
      </c>
    </row>
    <row r="53" spans="1:14" x14ac:dyDescent="0.25">
      <c r="A53" t="s">
        <v>2319</v>
      </c>
      <c r="B53">
        <v>31.16</v>
      </c>
      <c r="C53">
        <v>9.34</v>
      </c>
      <c r="D53" t="s">
        <v>2378</v>
      </c>
      <c r="E53" t="s">
        <v>2378</v>
      </c>
      <c r="F53" t="s">
        <v>2378</v>
      </c>
      <c r="G53" s="9" t="s">
        <v>2379</v>
      </c>
      <c r="H53" t="s">
        <v>2380</v>
      </c>
      <c r="I53" s="20" t="str">
        <f>IF(Table4[[#This Row],[smoker]]="?","NO",Table4[[#This Row],[smoker]])</f>
        <v>yes</v>
      </c>
      <c r="J53" s="26">
        <v>0</v>
      </c>
      <c r="K53" s="20" t="str">
        <f>UPPER(Table4[[#This Row],[SMOKER 1]])</f>
        <v>YES</v>
      </c>
      <c r="L53" s="26" t="str">
        <f>UPPER(Table4[[#This Row],[Heart Issues]])</f>
        <v>NO</v>
      </c>
      <c r="M53" s="26" t="str">
        <f>IF(Table4[[#This Row],[BMI]]&lt;18.5,"underweight",IF(Table4[[#This Row],[BMI]]&lt; 24.9,"normal weight",IF(Table4[[#This Row],[BMI]]&lt;29.9,"over weight","obesity")))</f>
        <v>obesity</v>
      </c>
      <c r="N53" s="26" t="str">
        <f>IF(Table4[[#This Row],[HBA1C]]&lt;5.7,"normal",IF(Table4[[#This Row],[HBA1C]]&lt; 6.4,"prediabetes","diabetes"))</f>
        <v>diabetes</v>
      </c>
    </row>
    <row r="54" spans="1:14" x14ac:dyDescent="0.25">
      <c r="A54" t="s">
        <v>2318</v>
      </c>
      <c r="B54">
        <v>34.104999999999997</v>
      </c>
      <c r="C54">
        <v>5.03</v>
      </c>
      <c r="D54" t="s">
        <v>2380</v>
      </c>
      <c r="E54" t="s">
        <v>2378</v>
      </c>
      <c r="F54" t="s">
        <v>2381</v>
      </c>
      <c r="G54" s="9">
        <v>1</v>
      </c>
      <c r="H54" t="s">
        <v>2380</v>
      </c>
      <c r="I54" s="20" t="str">
        <f>IF(Table4[[#This Row],[smoker]]="?","NO",Table4[[#This Row],[smoker]])</f>
        <v>yes</v>
      </c>
      <c r="J54" s="26">
        <v>1</v>
      </c>
      <c r="K54" s="20" t="str">
        <f>UPPER(Table4[[#This Row],[SMOKER 1]])</f>
        <v>YES</v>
      </c>
      <c r="L54" s="26" t="str">
        <f>UPPER(Table4[[#This Row],[Heart Issues]])</f>
        <v>YES</v>
      </c>
      <c r="M54" s="26" t="str">
        <f>IF(Table4[[#This Row],[BMI]]&lt;18.5,"underweight",IF(Table4[[#This Row],[BMI]]&lt; 24.9,"normal weight",IF(Table4[[#This Row],[BMI]]&lt;29.9,"over weight","obesity")))</f>
        <v>obesity</v>
      </c>
      <c r="N54" s="26" t="str">
        <f>IF(Table4[[#This Row],[HBA1C]]&lt;5.7,"normal",IF(Table4[[#This Row],[HBA1C]]&lt; 6.4,"prediabetes","diabetes"))</f>
        <v>normal</v>
      </c>
    </row>
    <row r="55" spans="1:14" x14ac:dyDescent="0.25">
      <c r="A55" t="s">
        <v>2317</v>
      </c>
      <c r="B55">
        <v>51.93</v>
      </c>
      <c r="C55">
        <v>11.05</v>
      </c>
      <c r="D55" t="s">
        <v>2378</v>
      </c>
      <c r="E55" t="s">
        <v>2378</v>
      </c>
      <c r="F55" t="s">
        <v>2378</v>
      </c>
      <c r="G55" s="9" t="s">
        <v>2379</v>
      </c>
      <c r="H55" t="s">
        <v>2380</v>
      </c>
      <c r="I55" s="20" t="str">
        <f>IF(Table4[[#This Row],[smoker]]="?","NO",Table4[[#This Row],[smoker]])</f>
        <v>yes</v>
      </c>
      <c r="J55" s="26">
        <v>0</v>
      </c>
      <c r="K55" s="20" t="str">
        <f>UPPER(Table4[[#This Row],[SMOKER 1]])</f>
        <v>YES</v>
      </c>
      <c r="L55" s="26" t="str">
        <f>UPPER(Table4[[#This Row],[Heart Issues]])</f>
        <v>NO</v>
      </c>
      <c r="M55" s="26" t="str">
        <f>IF(Table4[[#This Row],[BMI]]&lt;18.5,"underweight",IF(Table4[[#This Row],[BMI]]&lt; 24.9,"normal weight",IF(Table4[[#This Row],[BMI]]&lt;29.9,"over weight","obesity")))</f>
        <v>obesity</v>
      </c>
      <c r="N55" s="26" t="str">
        <f>IF(Table4[[#This Row],[HBA1C]]&lt;5.7,"normal",IF(Table4[[#This Row],[HBA1C]]&lt; 6.4,"prediabetes","diabetes"))</f>
        <v>diabetes</v>
      </c>
    </row>
    <row r="56" spans="1:14" x14ac:dyDescent="0.25">
      <c r="A56" t="s">
        <v>2316</v>
      </c>
      <c r="B56">
        <v>38.950000000000003</v>
      </c>
      <c r="C56">
        <v>11.95</v>
      </c>
      <c r="D56" t="s">
        <v>2378</v>
      </c>
      <c r="E56" t="s">
        <v>2378</v>
      </c>
      <c r="F56" t="s">
        <v>2378</v>
      </c>
      <c r="G56" s="9" t="s">
        <v>2379</v>
      </c>
      <c r="H56" t="s">
        <v>2380</v>
      </c>
      <c r="I56" s="20" t="str">
        <f>IF(Table4[[#This Row],[smoker]]="?","NO",Table4[[#This Row],[smoker]])</f>
        <v>yes</v>
      </c>
      <c r="J56" s="26">
        <v>0</v>
      </c>
      <c r="K56" s="20" t="str">
        <f>UPPER(Table4[[#This Row],[SMOKER 1]])</f>
        <v>YES</v>
      </c>
      <c r="L56" s="26" t="str">
        <f>UPPER(Table4[[#This Row],[Heart Issues]])</f>
        <v>NO</v>
      </c>
      <c r="M56" s="26" t="str">
        <f>IF(Table4[[#This Row],[BMI]]&lt;18.5,"underweight",IF(Table4[[#This Row],[BMI]]&lt; 24.9,"normal weight",IF(Table4[[#This Row],[BMI]]&lt;29.9,"over weight","obesity")))</f>
        <v>obesity</v>
      </c>
      <c r="N56" s="26" t="str">
        <f>IF(Table4[[#This Row],[HBA1C]]&lt;5.7,"normal",IF(Table4[[#This Row],[HBA1C]]&lt; 6.4,"prediabetes","diabetes"))</f>
        <v>diabetes</v>
      </c>
    </row>
    <row r="57" spans="1:14" x14ac:dyDescent="0.25">
      <c r="A57" t="s">
        <v>2315</v>
      </c>
      <c r="B57">
        <v>36.630000000000003</v>
      </c>
      <c r="C57">
        <v>7.72</v>
      </c>
      <c r="D57" t="s">
        <v>2380</v>
      </c>
      <c r="E57" t="s">
        <v>2378</v>
      </c>
      <c r="F57" t="s">
        <v>2378</v>
      </c>
      <c r="G57" s="9">
        <v>1</v>
      </c>
      <c r="H57" t="s">
        <v>2380</v>
      </c>
      <c r="I57" s="20" t="str">
        <f>IF(Table4[[#This Row],[smoker]]="?","NO",Table4[[#This Row],[smoker]])</f>
        <v>yes</v>
      </c>
      <c r="J57" s="26">
        <v>1</v>
      </c>
      <c r="K57" s="20" t="str">
        <f>UPPER(Table4[[#This Row],[SMOKER 1]])</f>
        <v>YES</v>
      </c>
      <c r="L57" s="26" t="str">
        <f>UPPER(Table4[[#This Row],[Heart Issues]])</f>
        <v>YES</v>
      </c>
      <c r="M57" s="26" t="str">
        <f>IF(Table4[[#This Row],[BMI]]&lt;18.5,"underweight",IF(Table4[[#This Row],[BMI]]&lt; 24.9,"normal weight",IF(Table4[[#This Row],[BMI]]&lt;29.9,"over weight","obesity")))</f>
        <v>obesity</v>
      </c>
      <c r="N57" s="26" t="str">
        <f>IF(Table4[[#This Row],[HBA1C]]&lt;5.7,"normal",IF(Table4[[#This Row],[HBA1C]]&lt; 6.4,"prediabetes","diabetes"))</f>
        <v>diabetes</v>
      </c>
    </row>
    <row r="58" spans="1:14" x14ac:dyDescent="0.25">
      <c r="A58" t="s">
        <v>2314</v>
      </c>
      <c r="B58">
        <v>34.200000000000003</v>
      </c>
      <c r="C58">
        <v>5.75</v>
      </c>
      <c r="D58" t="s">
        <v>2378</v>
      </c>
      <c r="E58" t="s">
        <v>2378</v>
      </c>
      <c r="F58" t="s">
        <v>2378</v>
      </c>
      <c r="G58" s="9">
        <v>2</v>
      </c>
      <c r="H58" t="s">
        <v>2380</v>
      </c>
      <c r="I58" s="20" t="str">
        <f>IF(Table4[[#This Row],[smoker]]="?","NO",Table4[[#This Row],[smoker]])</f>
        <v>yes</v>
      </c>
      <c r="J58" s="26">
        <v>2</v>
      </c>
      <c r="K58" s="20" t="str">
        <f>UPPER(Table4[[#This Row],[SMOKER 1]])</f>
        <v>YES</v>
      </c>
      <c r="L58" s="26" t="str">
        <f>UPPER(Table4[[#This Row],[Heart Issues]])</f>
        <v>NO</v>
      </c>
      <c r="M58" s="26" t="str">
        <f>IF(Table4[[#This Row],[BMI]]&lt;18.5,"underweight",IF(Table4[[#This Row],[BMI]]&lt; 24.9,"normal weight",IF(Table4[[#This Row],[BMI]]&lt;29.9,"over weight","obesity")))</f>
        <v>obesity</v>
      </c>
      <c r="N58" s="26" t="str">
        <f>IF(Table4[[#This Row],[HBA1C]]&lt;5.7,"normal",IF(Table4[[#This Row],[HBA1C]]&lt; 6.4,"prediabetes","diabetes"))</f>
        <v>prediabetes</v>
      </c>
    </row>
    <row r="59" spans="1:14" x14ac:dyDescent="0.25">
      <c r="A59" t="s">
        <v>2313</v>
      </c>
      <c r="B59">
        <v>50.63</v>
      </c>
      <c r="C59">
        <v>11.89</v>
      </c>
      <c r="D59" t="s">
        <v>2378</v>
      </c>
      <c r="E59" t="s">
        <v>2378</v>
      </c>
      <c r="F59" t="s">
        <v>2378</v>
      </c>
      <c r="G59" s="9" t="s">
        <v>2379</v>
      </c>
      <c r="H59" t="s">
        <v>2380</v>
      </c>
      <c r="I59" s="20" t="str">
        <f>IF(Table4[[#This Row],[smoker]]="?","NO",Table4[[#This Row],[smoker]])</f>
        <v>yes</v>
      </c>
      <c r="J59" s="26">
        <v>0</v>
      </c>
      <c r="K59" s="20" t="str">
        <f>UPPER(Table4[[#This Row],[SMOKER 1]])</f>
        <v>YES</v>
      </c>
      <c r="L59" s="26" t="str">
        <f>UPPER(Table4[[#This Row],[Heart Issues]])</f>
        <v>NO</v>
      </c>
      <c r="M59" s="26" t="str">
        <f>IF(Table4[[#This Row],[BMI]]&lt;18.5,"underweight",IF(Table4[[#This Row],[BMI]]&lt; 24.9,"normal weight",IF(Table4[[#This Row],[BMI]]&lt;29.9,"over weight","obesity")))</f>
        <v>obesity</v>
      </c>
      <c r="N59" s="26" t="str">
        <f>IF(Table4[[#This Row],[HBA1C]]&lt;5.7,"normal",IF(Table4[[#This Row],[HBA1C]]&lt; 6.4,"prediabetes","diabetes"))</f>
        <v>diabetes</v>
      </c>
    </row>
    <row r="60" spans="1:14" x14ac:dyDescent="0.25">
      <c r="A60" t="s">
        <v>2312</v>
      </c>
      <c r="B60">
        <v>36.479999999999997</v>
      </c>
      <c r="C60">
        <v>6.2</v>
      </c>
      <c r="D60" t="s">
        <v>2378</v>
      </c>
      <c r="E60" t="s">
        <v>2378</v>
      </c>
      <c r="F60" t="s">
        <v>2378</v>
      </c>
      <c r="G60" s="9" t="s">
        <v>2379</v>
      </c>
      <c r="H60" t="s">
        <v>2380</v>
      </c>
      <c r="I60" s="20" t="str">
        <f>IF(Table4[[#This Row],[smoker]]="?","NO",Table4[[#This Row],[smoker]])</f>
        <v>yes</v>
      </c>
      <c r="J60" s="26">
        <v>0</v>
      </c>
      <c r="K60" s="20" t="str">
        <f>UPPER(Table4[[#This Row],[SMOKER 1]])</f>
        <v>YES</v>
      </c>
      <c r="L60" s="26" t="str">
        <f>UPPER(Table4[[#This Row],[Heart Issues]])</f>
        <v>NO</v>
      </c>
      <c r="M60" s="26" t="str">
        <f>IF(Table4[[#This Row],[BMI]]&lt;18.5,"underweight",IF(Table4[[#This Row],[BMI]]&lt; 24.9,"normal weight",IF(Table4[[#This Row],[BMI]]&lt;29.9,"over weight","obesity")))</f>
        <v>obesity</v>
      </c>
      <c r="N60" s="26" t="str">
        <f>IF(Table4[[#This Row],[HBA1C]]&lt;5.7,"normal",IF(Table4[[#This Row],[HBA1C]]&lt; 6.4,"prediabetes","diabetes"))</f>
        <v>prediabetes</v>
      </c>
    </row>
    <row r="61" spans="1:14" x14ac:dyDescent="0.25">
      <c r="A61" t="s">
        <v>2311</v>
      </c>
      <c r="B61">
        <v>54.82</v>
      </c>
      <c r="C61">
        <v>10.61</v>
      </c>
      <c r="D61" t="s">
        <v>2378</v>
      </c>
      <c r="E61" t="s">
        <v>2378</v>
      </c>
      <c r="F61" t="s">
        <v>2378</v>
      </c>
      <c r="G61" s="9" t="s">
        <v>2379</v>
      </c>
      <c r="H61" t="s">
        <v>2380</v>
      </c>
      <c r="I61" s="20" t="str">
        <f>IF(Table4[[#This Row],[smoker]]="?","NO",Table4[[#This Row],[smoker]])</f>
        <v>yes</v>
      </c>
      <c r="J61" s="26">
        <v>0</v>
      </c>
      <c r="K61" s="20" t="str">
        <f>UPPER(Table4[[#This Row],[SMOKER 1]])</f>
        <v>YES</v>
      </c>
      <c r="L61" s="26" t="str">
        <f>UPPER(Table4[[#This Row],[Heart Issues]])</f>
        <v>NO</v>
      </c>
      <c r="M61" s="26" t="str">
        <f>IF(Table4[[#This Row],[BMI]]&lt;18.5,"underweight",IF(Table4[[#This Row],[BMI]]&lt; 24.9,"normal weight",IF(Table4[[#This Row],[BMI]]&lt;29.9,"over weight","obesity")))</f>
        <v>obesity</v>
      </c>
      <c r="N61" s="26" t="str">
        <f>IF(Table4[[#This Row],[HBA1C]]&lt;5.7,"normal",IF(Table4[[#This Row],[HBA1C]]&lt; 6.4,"prediabetes","diabetes"))</f>
        <v>diabetes</v>
      </c>
    </row>
    <row r="62" spans="1:14" x14ac:dyDescent="0.25">
      <c r="A62" t="s">
        <v>2310</v>
      </c>
      <c r="B62">
        <v>38.06</v>
      </c>
      <c r="C62">
        <v>6.04</v>
      </c>
      <c r="D62" t="s">
        <v>2378</v>
      </c>
      <c r="E62" t="s">
        <v>2378</v>
      </c>
      <c r="F62" t="s">
        <v>2381</v>
      </c>
      <c r="G62" s="9">
        <v>1</v>
      </c>
      <c r="H62" t="s">
        <v>2380</v>
      </c>
      <c r="I62" s="20" t="str">
        <f>IF(Table4[[#This Row],[smoker]]="?","NO",Table4[[#This Row],[smoker]])</f>
        <v>yes</v>
      </c>
      <c r="J62" s="26">
        <v>1</v>
      </c>
      <c r="K62" s="20" t="str">
        <f>UPPER(Table4[[#This Row],[SMOKER 1]])</f>
        <v>YES</v>
      </c>
      <c r="L62" s="26" t="str">
        <f>UPPER(Table4[[#This Row],[Heart Issues]])</f>
        <v>NO</v>
      </c>
      <c r="M62" s="26" t="str">
        <f>IF(Table4[[#This Row],[BMI]]&lt;18.5,"underweight",IF(Table4[[#This Row],[BMI]]&lt; 24.9,"normal weight",IF(Table4[[#This Row],[BMI]]&lt;29.9,"over weight","obesity")))</f>
        <v>obesity</v>
      </c>
      <c r="N62" s="26" t="str">
        <f>IF(Table4[[#This Row],[HBA1C]]&lt;5.7,"normal",IF(Table4[[#This Row],[HBA1C]]&lt; 6.4,"prediabetes","diabetes"))</f>
        <v>prediabetes</v>
      </c>
    </row>
    <row r="63" spans="1:14" x14ac:dyDescent="0.25">
      <c r="A63" t="s">
        <v>2309</v>
      </c>
      <c r="B63">
        <v>51.48</v>
      </c>
      <c r="C63">
        <v>9.33</v>
      </c>
      <c r="D63" t="s">
        <v>2380</v>
      </c>
      <c r="E63" t="s">
        <v>2378</v>
      </c>
      <c r="F63" t="s">
        <v>2378</v>
      </c>
      <c r="G63" s="9" t="s">
        <v>2379</v>
      </c>
      <c r="H63" t="s">
        <v>2380</v>
      </c>
      <c r="I63" s="20" t="str">
        <f>IF(Table4[[#This Row],[smoker]]="?","NO",Table4[[#This Row],[smoker]])</f>
        <v>yes</v>
      </c>
      <c r="J63" s="26">
        <v>0</v>
      </c>
      <c r="K63" s="20" t="str">
        <f>UPPER(Table4[[#This Row],[SMOKER 1]])</f>
        <v>YES</v>
      </c>
      <c r="L63" s="26" t="str">
        <f>UPPER(Table4[[#This Row],[Heart Issues]])</f>
        <v>YES</v>
      </c>
      <c r="M63" s="26" t="str">
        <f>IF(Table4[[#This Row],[BMI]]&lt;18.5,"underweight",IF(Table4[[#This Row],[BMI]]&lt; 24.9,"normal weight",IF(Table4[[#This Row],[BMI]]&lt;29.9,"over weight","obesity")))</f>
        <v>obesity</v>
      </c>
      <c r="N63" s="26" t="str">
        <f>IF(Table4[[#This Row],[HBA1C]]&lt;5.7,"normal",IF(Table4[[#This Row],[HBA1C]]&lt; 6.4,"prediabetes","diabetes"))</f>
        <v>diabetes</v>
      </c>
    </row>
    <row r="64" spans="1:14" x14ac:dyDescent="0.25">
      <c r="A64" t="s">
        <v>2308</v>
      </c>
      <c r="B64">
        <v>52.06</v>
      </c>
      <c r="C64">
        <v>11.47</v>
      </c>
      <c r="D64" t="s">
        <v>2378</v>
      </c>
      <c r="E64" t="s">
        <v>2378</v>
      </c>
      <c r="F64" t="s">
        <v>2378</v>
      </c>
      <c r="G64" s="9" t="s">
        <v>2379</v>
      </c>
      <c r="H64" t="s">
        <v>2380</v>
      </c>
      <c r="I64" s="20" t="str">
        <f>IF(Table4[[#This Row],[smoker]]="?","NO",Table4[[#This Row],[smoker]])</f>
        <v>yes</v>
      </c>
      <c r="J64" s="26">
        <v>0</v>
      </c>
      <c r="K64" s="20" t="str">
        <f>UPPER(Table4[[#This Row],[SMOKER 1]])</f>
        <v>YES</v>
      </c>
      <c r="L64" s="26" t="str">
        <f>UPPER(Table4[[#This Row],[Heart Issues]])</f>
        <v>NO</v>
      </c>
      <c r="M64" s="26" t="str">
        <f>IF(Table4[[#This Row],[BMI]]&lt;18.5,"underweight",IF(Table4[[#This Row],[BMI]]&lt; 24.9,"normal weight",IF(Table4[[#This Row],[BMI]]&lt;29.9,"over weight","obesity")))</f>
        <v>obesity</v>
      </c>
      <c r="N64" s="26" t="str">
        <f>IF(Table4[[#This Row],[HBA1C]]&lt;5.7,"normal",IF(Table4[[#This Row],[HBA1C]]&lt; 6.4,"prediabetes","diabetes"))</f>
        <v>diabetes</v>
      </c>
    </row>
    <row r="65" spans="1:14" x14ac:dyDescent="0.25">
      <c r="A65" t="s">
        <v>2307</v>
      </c>
      <c r="B65">
        <v>30.684999999999999</v>
      </c>
      <c r="C65">
        <v>7.02</v>
      </c>
      <c r="D65" t="s">
        <v>2380</v>
      </c>
      <c r="E65" t="s">
        <v>2378</v>
      </c>
      <c r="F65" t="s">
        <v>2378</v>
      </c>
      <c r="G65" s="9" t="s">
        <v>2379</v>
      </c>
      <c r="H65" t="s">
        <v>2380</v>
      </c>
      <c r="I65" s="20" t="str">
        <f>IF(Table4[[#This Row],[smoker]]="?","NO",Table4[[#This Row],[smoker]])</f>
        <v>yes</v>
      </c>
      <c r="J65" s="26">
        <v>0</v>
      </c>
      <c r="K65" s="20" t="str">
        <f>UPPER(Table4[[#This Row],[SMOKER 1]])</f>
        <v>YES</v>
      </c>
      <c r="L65" s="26" t="str">
        <f>UPPER(Table4[[#This Row],[Heart Issues]])</f>
        <v>YES</v>
      </c>
      <c r="M65" s="26" t="str">
        <f>IF(Table4[[#This Row],[BMI]]&lt;18.5,"underweight",IF(Table4[[#This Row],[BMI]]&lt; 24.9,"normal weight",IF(Table4[[#This Row],[BMI]]&lt;29.9,"over weight","obesity")))</f>
        <v>obesity</v>
      </c>
      <c r="N65" s="26" t="str">
        <f>IF(Table4[[#This Row],[HBA1C]]&lt;5.7,"normal",IF(Table4[[#This Row],[HBA1C]]&lt; 6.4,"prediabetes","diabetes"))</f>
        <v>diabetes</v>
      </c>
    </row>
    <row r="66" spans="1:14" x14ac:dyDescent="0.25">
      <c r="A66" t="s">
        <v>2306</v>
      </c>
      <c r="B66">
        <v>36.08</v>
      </c>
      <c r="C66">
        <v>8.8000000000000007</v>
      </c>
      <c r="D66" t="s">
        <v>2380</v>
      </c>
      <c r="E66" t="s">
        <v>2378</v>
      </c>
      <c r="F66" t="s">
        <v>2378</v>
      </c>
      <c r="G66" s="9">
        <v>1</v>
      </c>
      <c r="H66" t="s">
        <v>2380</v>
      </c>
      <c r="I66" s="20" t="str">
        <f>IF(Table4[[#This Row],[smoker]]="?","NO",Table4[[#This Row],[smoker]])</f>
        <v>yes</v>
      </c>
      <c r="J66" s="26">
        <v>1</v>
      </c>
      <c r="K66" s="20" t="str">
        <f>UPPER(Table4[[#This Row],[SMOKER 1]])</f>
        <v>YES</v>
      </c>
      <c r="L66" s="26" t="str">
        <f>UPPER(Table4[[#This Row],[Heart Issues]])</f>
        <v>YES</v>
      </c>
      <c r="M66" s="26" t="str">
        <f>IF(Table4[[#This Row],[BMI]]&lt;18.5,"underweight",IF(Table4[[#This Row],[BMI]]&lt; 24.9,"normal weight",IF(Table4[[#This Row],[BMI]]&lt;29.9,"over weight","obesity")))</f>
        <v>obesity</v>
      </c>
      <c r="N66" s="26" t="str">
        <f>IF(Table4[[#This Row],[HBA1C]]&lt;5.7,"normal",IF(Table4[[#This Row],[HBA1C]]&lt; 6.4,"prediabetes","diabetes"))</f>
        <v>diabetes</v>
      </c>
    </row>
    <row r="67" spans="1:14" x14ac:dyDescent="0.25">
      <c r="A67" t="s">
        <v>2305</v>
      </c>
      <c r="B67">
        <v>54.99</v>
      </c>
      <c r="C67">
        <v>8.68</v>
      </c>
      <c r="D67" t="s">
        <v>2378</v>
      </c>
      <c r="E67" t="s">
        <v>2378</v>
      </c>
      <c r="F67" t="s">
        <v>2378</v>
      </c>
      <c r="G67" s="9">
        <v>2</v>
      </c>
      <c r="H67" t="s">
        <v>2380</v>
      </c>
      <c r="I67" s="20" t="str">
        <f>IF(Table4[[#This Row],[smoker]]="?","NO",Table4[[#This Row],[smoker]])</f>
        <v>yes</v>
      </c>
      <c r="J67" s="26">
        <v>2</v>
      </c>
      <c r="K67" s="20" t="str">
        <f>UPPER(Table4[[#This Row],[SMOKER 1]])</f>
        <v>YES</v>
      </c>
      <c r="L67" s="26" t="str">
        <f>UPPER(Table4[[#This Row],[Heart Issues]])</f>
        <v>NO</v>
      </c>
      <c r="M67" s="26" t="str">
        <f>IF(Table4[[#This Row],[BMI]]&lt;18.5,"underweight",IF(Table4[[#This Row],[BMI]]&lt; 24.9,"normal weight",IF(Table4[[#This Row],[BMI]]&lt;29.9,"over weight","obesity")))</f>
        <v>obesity</v>
      </c>
      <c r="N67" s="26" t="str">
        <f>IF(Table4[[#This Row],[HBA1C]]&lt;5.7,"normal",IF(Table4[[#This Row],[HBA1C]]&lt; 6.4,"prediabetes","diabetes"))</f>
        <v>diabetes</v>
      </c>
    </row>
    <row r="68" spans="1:14" x14ac:dyDescent="0.25">
      <c r="A68" t="s">
        <v>2304</v>
      </c>
      <c r="B68">
        <v>35.97</v>
      </c>
      <c r="C68">
        <v>6.12</v>
      </c>
      <c r="D68" t="s">
        <v>2378</v>
      </c>
      <c r="E68" t="s">
        <v>2378</v>
      </c>
      <c r="F68" t="s">
        <v>2381</v>
      </c>
      <c r="G68" s="9">
        <v>1</v>
      </c>
      <c r="H68" t="s">
        <v>2380</v>
      </c>
      <c r="I68" s="20" t="str">
        <f>IF(Table4[[#This Row],[smoker]]="?","NO",Table4[[#This Row],[smoker]])</f>
        <v>yes</v>
      </c>
      <c r="J68" s="26">
        <v>1</v>
      </c>
      <c r="K68" s="20" t="str">
        <f>UPPER(Table4[[#This Row],[SMOKER 1]])</f>
        <v>YES</v>
      </c>
      <c r="L68" s="26" t="str">
        <f>UPPER(Table4[[#This Row],[Heart Issues]])</f>
        <v>NO</v>
      </c>
      <c r="M68" s="26" t="str">
        <f>IF(Table4[[#This Row],[BMI]]&lt;18.5,"underweight",IF(Table4[[#This Row],[BMI]]&lt; 24.9,"normal weight",IF(Table4[[#This Row],[BMI]]&lt;29.9,"over weight","obesity")))</f>
        <v>obesity</v>
      </c>
      <c r="N68" s="26" t="str">
        <f>IF(Table4[[#This Row],[HBA1C]]&lt;5.7,"normal",IF(Table4[[#This Row],[HBA1C]]&lt; 6.4,"prediabetes","diabetes"))</f>
        <v>prediabetes</v>
      </c>
    </row>
    <row r="69" spans="1:14" x14ac:dyDescent="0.25">
      <c r="A69" t="s">
        <v>2303</v>
      </c>
      <c r="B69">
        <v>45.54</v>
      </c>
      <c r="C69">
        <v>5.4</v>
      </c>
      <c r="D69" t="s">
        <v>2380</v>
      </c>
      <c r="E69" t="s">
        <v>2378</v>
      </c>
      <c r="F69" t="s">
        <v>2381</v>
      </c>
      <c r="G69" s="9">
        <v>1</v>
      </c>
      <c r="H69" t="s">
        <v>2380</v>
      </c>
      <c r="I69" s="20" t="str">
        <f>IF(Table4[[#This Row],[smoker]]="?","NO",Table4[[#This Row],[smoker]])</f>
        <v>yes</v>
      </c>
      <c r="J69" s="26">
        <v>1</v>
      </c>
      <c r="K69" s="20" t="str">
        <f>UPPER(Table4[[#This Row],[SMOKER 1]])</f>
        <v>YES</v>
      </c>
      <c r="L69" s="26" t="str">
        <f>UPPER(Table4[[#This Row],[Heart Issues]])</f>
        <v>YES</v>
      </c>
      <c r="M69" s="26" t="str">
        <f>IF(Table4[[#This Row],[BMI]]&lt;18.5,"underweight",IF(Table4[[#This Row],[BMI]]&lt; 24.9,"normal weight",IF(Table4[[#This Row],[BMI]]&lt;29.9,"over weight","obesity")))</f>
        <v>obesity</v>
      </c>
      <c r="N69" s="26" t="str">
        <f>IF(Table4[[#This Row],[HBA1C]]&lt;5.7,"normal",IF(Table4[[#This Row],[HBA1C]]&lt; 6.4,"prediabetes","diabetes"))</f>
        <v>normal</v>
      </c>
    </row>
    <row r="70" spans="1:14" x14ac:dyDescent="0.25">
      <c r="A70" t="s">
        <v>2302</v>
      </c>
      <c r="B70">
        <v>35.53</v>
      </c>
      <c r="C70">
        <v>4.3600000000000003</v>
      </c>
      <c r="D70" t="s">
        <v>2380</v>
      </c>
      <c r="E70" t="s">
        <v>2378</v>
      </c>
      <c r="F70" t="s">
        <v>2378</v>
      </c>
      <c r="G70" s="9" t="s">
        <v>2379</v>
      </c>
      <c r="H70" t="s">
        <v>2380</v>
      </c>
      <c r="I70" s="20" t="str">
        <f>IF(Table4[[#This Row],[smoker]]="?","NO",Table4[[#This Row],[smoker]])</f>
        <v>yes</v>
      </c>
      <c r="J70" s="26">
        <v>0</v>
      </c>
      <c r="K70" s="20" t="str">
        <f>UPPER(Table4[[#This Row],[SMOKER 1]])</f>
        <v>YES</v>
      </c>
      <c r="L70" s="26" t="str">
        <f>UPPER(Table4[[#This Row],[Heart Issues]])</f>
        <v>YES</v>
      </c>
      <c r="M70" s="26" t="str">
        <f>IF(Table4[[#This Row],[BMI]]&lt;18.5,"underweight",IF(Table4[[#This Row],[BMI]]&lt; 24.9,"normal weight",IF(Table4[[#This Row],[BMI]]&lt;29.9,"over weight","obesity")))</f>
        <v>obesity</v>
      </c>
      <c r="N70" s="26" t="str">
        <f>IF(Table4[[#This Row],[HBA1C]]&lt;5.7,"normal",IF(Table4[[#This Row],[HBA1C]]&lt; 6.4,"prediabetes","diabetes"))</f>
        <v>normal</v>
      </c>
    </row>
    <row r="71" spans="1:14" x14ac:dyDescent="0.25">
      <c r="A71" t="s">
        <v>2301</v>
      </c>
      <c r="B71">
        <v>30.8</v>
      </c>
      <c r="C71">
        <v>9.77</v>
      </c>
      <c r="D71" t="s">
        <v>2378</v>
      </c>
      <c r="E71" t="s">
        <v>2378</v>
      </c>
      <c r="F71" t="s">
        <v>2378</v>
      </c>
      <c r="G71" s="9" t="s">
        <v>2379</v>
      </c>
      <c r="H71" t="s">
        <v>2380</v>
      </c>
      <c r="I71" s="20" t="str">
        <f>IF(Table4[[#This Row],[smoker]]="?","NO",Table4[[#This Row],[smoker]])</f>
        <v>yes</v>
      </c>
      <c r="J71" s="26">
        <v>0</v>
      </c>
      <c r="K71" s="20" t="str">
        <f>UPPER(Table4[[#This Row],[SMOKER 1]])</f>
        <v>YES</v>
      </c>
      <c r="L71" s="26" t="str">
        <f>UPPER(Table4[[#This Row],[Heart Issues]])</f>
        <v>NO</v>
      </c>
      <c r="M71" s="26" t="str">
        <f>IF(Table4[[#This Row],[BMI]]&lt;18.5,"underweight",IF(Table4[[#This Row],[BMI]]&lt; 24.9,"normal weight",IF(Table4[[#This Row],[BMI]]&lt;29.9,"over weight","obesity")))</f>
        <v>obesity</v>
      </c>
      <c r="N71" s="26" t="str">
        <f>IF(Table4[[#This Row],[HBA1C]]&lt;5.7,"normal",IF(Table4[[#This Row],[HBA1C]]&lt; 6.4,"prediabetes","diabetes"))</f>
        <v>diabetes</v>
      </c>
    </row>
    <row r="72" spans="1:14" x14ac:dyDescent="0.25">
      <c r="A72" t="s">
        <v>2300</v>
      </c>
      <c r="B72">
        <v>38.39</v>
      </c>
      <c r="C72">
        <v>4.25</v>
      </c>
      <c r="D72" t="s">
        <v>2378</v>
      </c>
      <c r="E72" t="s">
        <v>2378</v>
      </c>
      <c r="F72" t="s">
        <v>2378</v>
      </c>
      <c r="G72" s="9">
        <v>1</v>
      </c>
      <c r="H72" t="s">
        <v>2380</v>
      </c>
      <c r="I72" s="20" t="str">
        <f>IF(Table4[[#This Row],[smoker]]="?","NO",Table4[[#This Row],[smoker]])</f>
        <v>yes</v>
      </c>
      <c r="J72" s="26">
        <v>1</v>
      </c>
      <c r="K72" s="20" t="str">
        <f>UPPER(Table4[[#This Row],[SMOKER 1]])</f>
        <v>YES</v>
      </c>
      <c r="L72" s="26" t="str">
        <f>UPPER(Table4[[#This Row],[Heart Issues]])</f>
        <v>NO</v>
      </c>
      <c r="M72" s="26" t="str">
        <f>IF(Table4[[#This Row],[BMI]]&lt;18.5,"underweight",IF(Table4[[#This Row],[BMI]]&lt; 24.9,"normal weight",IF(Table4[[#This Row],[BMI]]&lt;29.9,"over weight","obesity")))</f>
        <v>obesity</v>
      </c>
      <c r="N72" s="26" t="str">
        <f>IF(Table4[[#This Row],[HBA1C]]&lt;5.7,"normal",IF(Table4[[#This Row],[HBA1C]]&lt; 6.4,"prediabetes","diabetes"))</f>
        <v>normal</v>
      </c>
    </row>
    <row r="73" spans="1:14" x14ac:dyDescent="0.25">
      <c r="A73" t="s">
        <v>2299</v>
      </c>
      <c r="B73">
        <v>32.299999999999997</v>
      </c>
      <c r="C73">
        <v>4.76</v>
      </c>
      <c r="D73" t="s">
        <v>2378</v>
      </c>
      <c r="E73" t="s">
        <v>2378</v>
      </c>
      <c r="F73" t="s">
        <v>2378</v>
      </c>
      <c r="G73" s="9">
        <v>2</v>
      </c>
      <c r="H73" t="s">
        <v>2380</v>
      </c>
      <c r="I73" s="20" t="str">
        <f>IF(Table4[[#This Row],[smoker]]="?","NO",Table4[[#This Row],[smoker]])</f>
        <v>yes</v>
      </c>
      <c r="J73" s="26">
        <v>2</v>
      </c>
      <c r="K73" s="20" t="str">
        <f>UPPER(Table4[[#This Row],[SMOKER 1]])</f>
        <v>YES</v>
      </c>
      <c r="L73" s="26" t="str">
        <f>UPPER(Table4[[#This Row],[Heart Issues]])</f>
        <v>NO</v>
      </c>
      <c r="M73" s="26" t="str">
        <f>IF(Table4[[#This Row],[BMI]]&lt;18.5,"underweight",IF(Table4[[#This Row],[BMI]]&lt; 24.9,"normal weight",IF(Table4[[#This Row],[BMI]]&lt;29.9,"over weight","obesity")))</f>
        <v>obesity</v>
      </c>
      <c r="N73" s="26" t="str">
        <f>IF(Table4[[#This Row],[HBA1C]]&lt;5.7,"normal",IF(Table4[[#This Row],[HBA1C]]&lt; 6.4,"prediabetes","diabetes"))</f>
        <v>normal</v>
      </c>
    </row>
    <row r="74" spans="1:14" x14ac:dyDescent="0.25">
      <c r="A74" t="s">
        <v>2298</v>
      </c>
      <c r="B74">
        <v>48.8</v>
      </c>
      <c r="C74">
        <v>6.22</v>
      </c>
      <c r="D74" t="s">
        <v>2380</v>
      </c>
      <c r="E74" t="s">
        <v>2378</v>
      </c>
      <c r="F74" t="s">
        <v>2378</v>
      </c>
      <c r="G74" s="9">
        <v>2</v>
      </c>
      <c r="H74" t="s">
        <v>2380</v>
      </c>
      <c r="I74" s="20" t="str">
        <f>IF(Table4[[#This Row],[smoker]]="?","NO",Table4[[#This Row],[smoker]])</f>
        <v>yes</v>
      </c>
      <c r="J74" s="26">
        <v>2</v>
      </c>
      <c r="K74" s="20" t="str">
        <f>UPPER(Table4[[#This Row],[SMOKER 1]])</f>
        <v>YES</v>
      </c>
      <c r="L74" s="26" t="str">
        <f>UPPER(Table4[[#This Row],[Heart Issues]])</f>
        <v>YES</v>
      </c>
      <c r="M74" s="26" t="str">
        <f>IF(Table4[[#This Row],[BMI]]&lt;18.5,"underweight",IF(Table4[[#This Row],[BMI]]&lt; 24.9,"normal weight",IF(Table4[[#This Row],[BMI]]&lt;29.9,"over weight","obesity")))</f>
        <v>obesity</v>
      </c>
      <c r="N74" s="26" t="str">
        <f>IF(Table4[[#This Row],[HBA1C]]&lt;5.7,"normal",IF(Table4[[#This Row],[HBA1C]]&lt; 6.4,"prediabetes","diabetes"))</f>
        <v>prediabetes</v>
      </c>
    </row>
    <row r="75" spans="1:14" x14ac:dyDescent="0.25">
      <c r="A75" t="s">
        <v>2297</v>
      </c>
      <c r="B75">
        <v>45.5</v>
      </c>
      <c r="C75">
        <v>7.96</v>
      </c>
      <c r="D75" t="s">
        <v>2378</v>
      </c>
      <c r="E75" t="s">
        <v>2378</v>
      </c>
      <c r="F75" t="s">
        <v>2378</v>
      </c>
      <c r="G75" s="9" t="s">
        <v>2379</v>
      </c>
      <c r="H75" t="s">
        <v>2380</v>
      </c>
      <c r="I75" s="20" t="str">
        <f>IF(Table4[[#This Row],[smoker]]="?","NO",Table4[[#This Row],[smoker]])</f>
        <v>yes</v>
      </c>
      <c r="J75" s="26">
        <v>0</v>
      </c>
      <c r="K75" s="20" t="str">
        <f>UPPER(Table4[[#This Row],[SMOKER 1]])</f>
        <v>YES</v>
      </c>
      <c r="L75" s="26" t="str">
        <f>UPPER(Table4[[#This Row],[Heart Issues]])</f>
        <v>NO</v>
      </c>
      <c r="M75" s="26" t="str">
        <f>IF(Table4[[#This Row],[BMI]]&lt;18.5,"underweight",IF(Table4[[#This Row],[BMI]]&lt; 24.9,"normal weight",IF(Table4[[#This Row],[BMI]]&lt;29.9,"over weight","obesity")))</f>
        <v>obesity</v>
      </c>
      <c r="N75" s="26" t="str">
        <f>IF(Table4[[#This Row],[HBA1C]]&lt;5.7,"normal",IF(Table4[[#This Row],[HBA1C]]&lt; 6.4,"prediabetes","diabetes"))</f>
        <v>diabetes</v>
      </c>
    </row>
    <row r="76" spans="1:14" x14ac:dyDescent="0.25">
      <c r="A76" t="s">
        <v>2296</v>
      </c>
      <c r="B76">
        <v>53.61</v>
      </c>
      <c r="C76">
        <v>10.92</v>
      </c>
      <c r="D76" t="s">
        <v>2380</v>
      </c>
      <c r="E76" t="s">
        <v>2378</v>
      </c>
      <c r="F76" t="s">
        <v>2378</v>
      </c>
      <c r="G76" s="9">
        <v>1</v>
      </c>
      <c r="H76" t="s">
        <v>2380</v>
      </c>
      <c r="I76" s="20" t="str">
        <f>IF(Table4[[#This Row],[smoker]]="?","NO",Table4[[#This Row],[smoker]])</f>
        <v>yes</v>
      </c>
      <c r="J76" s="26">
        <v>1</v>
      </c>
      <c r="K76" s="20" t="str">
        <f>UPPER(Table4[[#This Row],[SMOKER 1]])</f>
        <v>YES</v>
      </c>
      <c r="L76" s="26" t="str">
        <f>UPPER(Table4[[#This Row],[Heart Issues]])</f>
        <v>YES</v>
      </c>
      <c r="M76" s="26" t="str">
        <f>IF(Table4[[#This Row],[BMI]]&lt;18.5,"underweight",IF(Table4[[#This Row],[BMI]]&lt; 24.9,"normal weight",IF(Table4[[#This Row],[BMI]]&lt;29.9,"over weight","obesity")))</f>
        <v>obesity</v>
      </c>
      <c r="N76" s="26" t="str">
        <f>IF(Table4[[#This Row],[HBA1C]]&lt;5.7,"normal",IF(Table4[[#This Row],[HBA1C]]&lt; 6.4,"prediabetes","diabetes"))</f>
        <v>diabetes</v>
      </c>
    </row>
    <row r="77" spans="1:14" x14ac:dyDescent="0.25">
      <c r="A77" t="s">
        <v>2295</v>
      </c>
      <c r="B77">
        <v>36.19</v>
      </c>
      <c r="C77">
        <v>11.51</v>
      </c>
      <c r="D77" t="s">
        <v>2380</v>
      </c>
      <c r="E77" t="s">
        <v>2378</v>
      </c>
      <c r="F77" t="s">
        <v>2378</v>
      </c>
      <c r="G77" s="9">
        <v>1</v>
      </c>
      <c r="H77" t="s">
        <v>2380</v>
      </c>
      <c r="I77" s="20" t="str">
        <f>IF(Table4[[#This Row],[smoker]]="?","NO",Table4[[#This Row],[smoker]])</f>
        <v>yes</v>
      </c>
      <c r="J77" s="26">
        <v>1</v>
      </c>
      <c r="K77" s="20" t="str">
        <f>UPPER(Table4[[#This Row],[SMOKER 1]])</f>
        <v>YES</v>
      </c>
      <c r="L77" s="26" t="str">
        <f>UPPER(Table4[[#This Row],[Heart Issues]])</f>
        <v>YES</v>
      </c>
      <c r="M77" s="26" t="str">
        <f>IF(Table4[[#This Row],[BMI]]&lt;18.5,"underweight",IF(Table4[[#This Row],[BMI]]&lt; 24.9,"normal weight",IF(Table4[[#This Row],[BMI]]&lt;29.9,"over weight","obesity")))</f>
        <v>obesity</v>
      </c>
      <c r="N77" s="26" t="str">
        <f>IF(Table4[[#This Row],[HBA1C]]&lt;5.7,"normal",IF(Table4[[#This Row],[HBA1C]]&lt; 6.4,"prediabetes","diabetes"))</f>
        <v>diabetes</v>
      </c>
    </row>
    <row r="78" spans="1:14" x14ac:dyDescent="0.25">
      <c r="A78" t="s">
        <v>2294</v>
      </c>
      <c r="B78">
        <v>34.6</v>
      </c>
      <c r="C78">
        <v>5.99</v>
      </c>
      <c r="D78" t="s">
        <v>2380</v>
      </c>
      <c r="E78" t="s">
        <v>2378</v>
      </c>
      <c r="F78" t="s">
        <v>2378</v>
      </c>
      <c r="G78" s="9" t="s">
        <v>2379</v>
      </c>
      <c r="H78" t="s">
        <v>2380</v>
      </c>
      <c r="I78" s="20" t="str">
        <f>IF(Table4[[#This Row],[smoker]]="?","NO",Table4[[#This Row],[smoker]])</f>
        <v>yes</v>
      </c>
      <c r="J78" s="26">
        <v>0</v>
      </c>
      <c r="K78" s="20" t="str">
        <f>UPPER(Table4[[#This Row],[SMOKER 1]])</f>
        <v>YES</v>
      </c>
      <c r="L78" s="26" t="str">
        <f>UPPER(Table4[[#This Row],[Heart Issues]])</f>
        <v>YES</v>
      </c>
      <c r="M78" s="26" t="str">
        <f>IF(Table4[[#This Row],[BMI]]&lt;18.5,"underweight",IF(Table4[[#This Row],[BMI]]&lt; 24.9,"normal weight",IF(Table4[[#This Row],[BMI]]&lt;29.9,"over weight","obesity")))</f>
        <v>obesity</v>
      </c>
      <c r="N78" s="26" t="str">
        <f>IF(Table4[[#This Row],[HBA1C]]&lt;5.7,"normal",IF(Table4[[#This Row],[HBA1C]]&lt; 6.4,"prediabetes","diabetes"))</f>
        <v>prediabetes</v>
      </c>
    </row>
    <row r="79" spans="1:14" x14ac:dyDescent="0.25">
      <c r="A79" t="s">
        <v>2293</v>
      </c>
      <c r="B79">
        <v>54.12</v>
      </c>
      <c r="C79">
        <v>11.57</v>
      </c>
      <c r="D79" t="s">
        <v>2378</v>
      </c>
      <c r="E79" t="s">
        <v>2378</v>
      </c>
      <c r="F79" t="s">
        <v>2378</v>
      </c>
      <c r="G79" s="9" t="s">
        <v>2379</v>
      </c>
      <c r="H79" t="s">
        <v>2380</v>
      </c>
      <c r="I79" s="20" t="str">
        <f>IF(Table4[[#This Row],[smoker]]="?","NO",Table4[[#This Row],[smoker]])</f>
        <v>yes</v>
      </c>
      <c r="J79" s="26">
        <v>0</v>
      </c>
      <c r="K79" s="20" t="str">
        <f>UPPER(Table4[[#This Row],[SMOKER 1]])</f>
        <v>YES</v>
      </c>
      <c r="L79" s="26" t="str">
        <f>UPPER(Table4[[#This Row],[Heart Issues]])</f>
        <v>NO</v>
      </c>
      <c r="M79" s="26" t="str">
        <f>IF(Table4[[#This Row],[BMI]]&lt;18.5,"underweight",IF(Table4[[#This Row],[BMI]]&lt; 24.9,"normal weight",IF(Table4[[#This Row],[BMI]]&lt;29.9,"over weight","obesity")))</f>
        <v>obesity</v>
      </c>
      <c r="N79" s="26" t="str">
        <f>IF(Table4[[#This Row],[HBA1C]]&lt;5.7,"normal",IF(Table4[[#This Row],[HBA1C]]&lt; 6.4,"prediabetes","diabetes"))</f>
        <v>diabetes</v>
      </c>
    </row>
    <row r="80" spans="1:14" x14ac:dyDescent="0.25">
      <c r="A80" t="s">
        <v>2292</v>
      </c>
      <c r="B80">
        <v>48.82</v>
      </c>
      <c r="C80">
        <v>6.67</v>
      </c>
      <c r="D80" t="s">
        <v>2380</v>
      </c>
      <c r="E80" t="s">
        <v>2378</v>
      </c>
      <c r="F80" t="s">
        <v>2378</v>
      </c>
      <c r="G80" s="9" t="s">
        <v>2379</v>
      </c>
      <c r="H80" t="s">
        <v>2380</v>
      </c>
      <c r="I80" s="20" t="str">
        <f>IF(Table4[[#This Row],[smoker]]="?","NO",Table4[[#This Row],[smoker]])</f>
        <v>yes</v>
      </c>
      <c r="J80" s="26">
        <v>0</v>
      </c>
      <c r="K80" s="20" t="str">
        <f>UPPER(Table4[[#This Row],[SMOKER 1]])</f>
        <v>YES</v>
      </c>
      <c r="L80" s="26" t="str">
        <f>UPPER(Table4[[#This Row],[Heart Issues]])</f>
        <v>YES</v>
      </c>
      <c r="M80" s="26" t="str">
        <f>IF(Table4[[#This Row],[BMI]]&lt;18.5,"underweight",IF(Table4[[#This Row],[BMI]]&lt; 24.9,"normal weight",IF(Table4[[#This Row],[BMI]]&lt;29.9,"over weight","obesity")))</f>
        <v>obesity</v>
      </c>
      <c r="N80" s="26" t="str">
        <f>IF(Table4[[#This Row],[HBA1C]]&lt;5.7,"normal",IF(Table4[[#This Row],[HBA1C]]&lt; 6.4,"prediabetes","diabetes"))</f>
        <v>diabetes</v>
      </c>
    </row>
    <row r="81" spans="1:14" x14ac:dyDescent="0.25">
      <c r="A81" t="s">
        <v>2291</v>
      </c>
      <c r="B81">
        <v>51.01</v>
      </c>
      <c r="C81">
        <v>9.1999999999999993</v>
      </c>
      <c r="D81" t="s">
        <v>2378</v>
      </c>
      <c r="E81" t="s">
        <v>2378</v>
      </c>
      <c r="F81" t="s">
        <v>2378</v>
      </c>
      <c r="G81" s="9" t="s">
        <v>2379</v>
      </c>
      <c r="H81" t="s">
        <v>2380</v>
      </c>
      <c r="I81" s="20" t="str">
        <f>IF(Table4[[#This Row],[smoker]]="?","NO",Table4[[#This Row],[smoker]])</f>
        <v>yes</v>
      </c>
      <c r="J81" s="26">
        <v>0</v>
      </c>
      <c r="K81" s="20" t="str">
        <f>UPPER(Table4[[#This Row],[SMOKER 1]])</f>
        <v>YES</v>
      </c>
      <c r="L81" s="26" t="str">
        <f>UPPER(Table4[[#This Row],[Heart Issues]])</f>
        <v>NO</v>
      </c>
      <c r="M81" s="26" t="str">
        <f>IF(Table4[[#This Row],[BMI]]&lt;18.5,"underweight",IF(Table4[[#This Row],[BMI]]&lt; 24.9,"normal weight",IF(Table4[[#This Row],[BMI]]&lt;29.9,"over weight","obesity")))</f>
        <v>obesity</v>
      </c>
      <c r="N81" s="26" t="str">
        <f>IF(Table4[[#This Row],[HBA1C]]&lt;5.7,"normal",IF(Table4[[#This Row],[HBA1C]]&lt; 6.4,"prediabetes","diabetes"))</f>
        <v>diabetes</v>
      </c>
    </row>
    <row r="82" spans="1:14" x14ac:dyDescent="0.25">
      <c r="A82" t="s">
        <v>2290</v>
      </c>
      <c r="B82">
        <v>45.65</v>
      </c>
      <c r="C82">
        <v>5.1100000000000003</v>
      </c>
      <c r="D82" t="s">
        <v>2380</v>
      </c>
      <c r="E82" t="s">
        <v>2378</v>
      </c>
      <c r="F82" t="s">
        <v>2378</v>
      </c>
      <c r="G82" s="9">
        <v>1</v>
      </c>
      <c r="H82" t="s">
        <v>2380</v>
      </c>
      <c r="I82" s="20" t="str">
        <f>IF(Table4[[#This Row],[smoker]]="?","NO",Table4[[#This Row],[smoker]])</f>
        <v>yes</v>
      </c>
      <c r="J82" s="26">
        <v>1</v>
      </c>
      <c r="K82" s="20" t="str">
        <f>UPPER(Table4[[#This Row],[SMOKER 1]])</f>
        <v>YES</v>
      </c>
      <c r="L82" s="26" t="str">
        <f>UPPER(Table4[[#This Row],[Heart Issues]])</f>
        <v>YES</v>
      </c>
      <c r="M82" s="26" t="str">
        <f>IF(Table4[[#This Row],[BMI]]&lt;18.5,"underweight",IF(Table4[[#This Row],[BMI]]&lt; 24.9,"normal weight",IF(Table4[[#This Row],[BMI]]&lt;29.9,"over weight","obesity")))</f>
        <v>obesity</v>
      </c>
      <c r="N82" s="26" t="str">
        <f>IF(Table4[[#This Row],[HBA1C]]&lt;5.7,"normal",IF(Table4[[#This Row],[HBA1C]]&lt; 6.4,"prediabetes","diabetes"))</f>
        <v>normal</v>
      </c>
    </row>
    <row r="83" spans="1:14" x14ac:dyDescent="0.25">
      <c r="A83" t="s">
        <v>2289</v>
      </c>
      <c r="B83">
        <v>52.9</v>
      </c>
      <c r="C83">
        <v>5.34</v>
      </c>
      <c r="D83" t="s">
        <v>2378</v>
      </c>
      <c r="E83" t="s">
        <v>2378</v>
      </c>
      <c r="F83" t="s">
        <v>2378</v>
      </c>
      <c r="G83" s="9" t="s">
        <v>2379</v>
      </c>
      <c r="H83" t="s">
        <v>2380</v>
      </c>
      <c r="I83" s="20" t="str">
        <f>IF(Table4[[#This Row],[smoker]]="?","NO",Table4[[#This Row],[smoker]])</f>
        <v>yes</v>
      </c>
      <c r="J83" s="26">
        <v>0</v>
      </c>
      <c r="K83" s="20" t="str">
        <f>UPPER(Table4[[#This Row],[SMOKER 1]])</f>
        <v>YES</v>
      </c>
      <c r="L83" s="26" t="str">
        <f>UPPER(Table4[[#This Row],[Heart Issues]])</f>
        <v>NO</v>
      </c>
      <c r="M83" s="26" t="str">
        <f>IF(Table4[[#This Row],[BMI]]&lt;18.5,"underweight",IF(Table4[[#This Row],[BMI]]&lt; 24.9,"normal weight",IF(Table4[[#This Row],[BMI]]&lt;29.9,"over weight","obesity")))</f>
        <v>obesity</v>
      </c>
      <c r="N83" s="26" t="str">
        <f>IF(Table4[[#This Row],[HBA1C]]&lt;5.7,"normal",IF(Table4[[#This Row],[HBA1C]]&lt; 6.4,"prediabetes","diabetes"))</f>
        <v>normal</v>
      </c>
    </row>
    <row r="84" spans="1:14" x14ac:dyDescent="0.25">
      <c r="A84" t="s">
        <v>2288</v>
      </c>
      <c r="B84">
        <v>45.41</v>
      </c>
      <c r="C84">
        <v>4.03</v>
      </c>
      <c r="D84" t="s">
        <v>2380</v>
      </c>
      <c r="E84" t="s">
        <v>2378</v>
      </c>
      <c r="F84" t="s">
        <v>2378</v>
      </c>
      <c r="G84" s="9">
        <v>1</v>
      </c>
      <c r="H84" t="s">
        <v>2380</v>
      </c>
      <c r="I84" s="20" t="str">
        <f>IF(Table4[[#This Row],[smoker]]="?","NO",Table4[[#This Row],[smoker]])</f>
        <v>yes</v>
      </c>
      <c r="J84" s="26">
        <v>1</v>
      </c>
      <c r="K84" s="20" t="str">
        <f>UPPER(Table4[[#This Row],[SMOKER 1]])</f>
        <v>YES</v>
      </c>
      <c r="L84" s="26" t="str">
        <f>UPPER(Table4[[#This Row],[Heart Issues]])</f>
        <v>YES</v>
      </c>
      <c r="M84" s="26" t="str">
        <f>IF(Table4[[#This Row],[BMI]]&lt;18.5,"underweight",IF(Table4[[#This Row],[BMI]]&lt; 24.9,"normal weight",IF(Table4[[#This Row],[BMI]]&lt;29.9,"over weight","obesity")))</f>
        <v>obesity</v>
      </c>
      <c r="N84" s="26" t="str">
        <f>IF(Table4[[#This Row],[HBA1C]]&lt;5.7,"normal",IF(Table4[[#This Row],[HBA1C]]&lt; 6.4,"prediabetes","diabetes"))</f>
        <v>normal</v>
      </c>
    </row>
    <row r="85" spans="1:14" x14ac:dyDescent="0.25">
      <c r="A85" t="s">
        <v>2287</v>
      </c>
      <c r="B85">
        <v>49.41</v>
      </c>
      <c r="C85">
        <v>4.2300000000000004</v>
      </c>
      <c r="D85" t="s">
        <v>2380</v>
      </c>
      <c r="E85" t="s">
        <v>2378</v>
      </c>
      <c r="F85" t="s">
        <v>2381</v>
      </c>
      <c r="G85" s="9">
        <v>1</v>
      </c>
      <c r="H85" t="s">
        <v>2380</v>
      </c>
      <c r="I85" s="20" t="str">
        <f>IF(Table4[[#This Row],[smoker]]="?","NO",Table4[[#This Row],[smoker]])</f>
        <v>yes</v>
      </c>
      <c r="J85" s="26">
        <v>1</v>
      </c>
      <c r="K85" s="20" t="str">
        <f>UPPER(Table4[[#This Row],[SMOKER 1]])</f>
        <v>YES</v>
      </c>
      <c r="L85" s="26" t="str">
        <f>UPPER(Table4[[#This Row],[Heart Issues]])</f>
        <v>YES</v>
      </c>
      <c r="M85" s="26" t="str">
        <f>IF(Table4[[#This Row],[BMI]]&lt;18.5,"underweight",IF(Table4[[#This Row],[BMI]]&lt; 24.9,"normal weight",IF(Table4[[#This Row],[BMI]]&lt;29.9,"over weight","obesity")))</f>
        <v>obesity</v>
      </c>
      <c r="N85" s="26" t="str">
        <f>IF(Table4[[#This Row],[HBA1C]]&lt;5.7,"normal",IF(Table4[[#This Row],[HBA1C]]&lt; 6.4,"prediabetes","diabetes"))</f>
        <v>normal</v>
      </c>
    </row>
    <row r="86" spans="1:14" x14ac:dyDescent="0.25">
      <c r="A86" t="s">
        <v>2286</v>
      </c>
      <c r="B86">
        <v>31.824999999999999</v>
      </c>
      <c r="C86">
        <v>4.0599999999999996</v>
      </c>
      <c r="D86" t="s">
        <v>2378</v>
      </c>
      <c r="E86" t="s">
        <v>2378</v>
      </c>
      <c r="F86" t="s">
        <v>2378</v>
      </c>
      <c r="G86" s="9">
        <v>2</v>
      </c>
      <c r="H86" t="s">
        <v>2380</v>
      </c>
      <c r="I86" s="20" t="str">
        <f>IF(Table4[[#This Row],[smoker]]="?","NO",Table4[[#This Row],[smoker]])</f>
        <v>yes</v>
      </c>
      <c r="J86" s="26">
        <v>2</v>
      </c>
      <c r="K86" s="20" t="str">
        <f>UPPER(Table4[[#This Row],[SMOKER 1]])</f>
        <v>YES</v>
      </c>
      <c r="L86" s="26" t="str">
        <f>UPPER(Table4[[#This Row],[Heart Issues]])</f>
        <v>NO</v>
      </c>
      <c r="M86" s="26" t="str">
        <f>IF(Table4[[#This Row],[BMI]]&lt;18.5,"underweight",IF(Table4[[#This Row],[BMI]]&lt; 24.9,"normal weight",IF(Table4[[#This Row],[BMI]]&lt;29.9,"over weight","obesity")))</f>
        <v>obesity</v>
      </c>
      <c r="N86" s="26" t="str">
        <f>IF(Table4[[#This Row],[HBA1C]]&lt;5.7,"normal",IF(Table4[[#This Row],[HBA1C]]&lt; 6.4,"prediabetes","diabetes"))</f>
        <v>normal</v>
      </c>
    </row>
    <row r="87" spans="1:14" x14ac:dyDescent="0.25">
      <c r="A87" t="s">
        <v>2285</v>
      </c>
      <c r="B87">
        <v>51.28</v>
      </c>
      <c r="C87">
        <v>4.68</v>
      </c>
      <c r="D87" t="s">
        <v>2378</v>
      </c>
      <c r="E87" t="s">
        <v>2378</v>
      </c>
      <c r="F87" t="s">
        <v>2378</v>
      </c>
      <c r="G87" s="9">
        <v>2</v>
      </c>
      <c r="H87" t="s">
        <v>2380</v>
      </c>
      <c r="I87" s="20" t="str">
        <f>IF(Table4[[#This Row],[smoker]]="?","NO",Table4[[#This Row],[smoker]])</f>
        <v>yes</v>
      </c>
      <c r="J87" s="26">
        <v>2</v>
      </c>
      <c r="K87" s="20" t="str">
        <f>UPPER(Table4[[#This Row],[SMOKER 1]])</f>
        <v>YES</v>
      </c>
      <c r="L87" s="26" t="str">
        <f>UPPER(Table4[[#This Row],[Heart Issues]])</f>
        <v>NO</v>
      </c>
      <c r="M87" s="26" t="str">
        <f>IF(Table4[[#This Row],[BMI]]&lt;18.5,"underweight",IF(Table4[[#This Row],[BMI]]&lt; 24.9,"normal weight",IF(Table4[[#This Row],[BMI]]&lt;29.9,"over weight","obesity")))</f>
        <v>obesity</v>
      </c>
      <c r="N87" s="26" t="str">
        <f>IF(Table4[[#This Row],[HBA1C]]&lt;5.7,"normal",IF(Table4[[#This Row],[HBA1C]]&lt; 6.4,"prediabetes","diabetes"))</f>
        <v>normal</v>
      </c>
    </row>
    <row r="88" spans="1:14" x14ac:dyDescent="0.25">
      <c r="A88" t="s">
        <v>2284</v>
      </c>
      <c r="B88">
        <v>34.96</v>
      </c>
      <c r="C88">
        <v>4.34</v>
      </c>
      <c r="D88" t="s">
        <v>2378</v>
      </c>
      <c r="E88" t="s">
        <v>2378</v>
      </c>
      <c r="F88" t="s">
        <v>2381</v>
      </c>
      <c r="G88" s="9">
        <v>1</v>
      </c>
      <c r="H88" t="s">
        <v>2380</v>
      </c>
      <c r="I88" s="20" t="str">
        <f>IF(Table4[[#This Row],[smoker]]="?","NO",Table4[[#This Row],[smoker]])</f>
        <v>yes</v>
      </c>
      <c r="J88" s="26">
        <v>1</v>
      </c>
      <c r="K88" s="20" t="str">
        <f>UPPER(Table4[[#This Row],[SMOKER 1]])</f>
        <v>YES</v>
      </c>
      <c r="L88" s="26" t="str">
        <f>UPPER(Table4[[#This Row],[Heart Issues]])</f>
        <v>NO</v>
      </c>
      <c r="M88" s="26" t="str">
        <f>IF(Table4[[#This Row],[BMI]]&lt;18.5,"underweight",IF(Table4[[#This Row],[BMI]]&lt; 24.9,"normal weight",IF(Table4[[#This Row],[BMI]]&lt;29.9,"over weight","obesity")))</f>
        <v>obesity</v>
      </c>
      <c r="N88" s="26" t="str">
        <f>IF(Table4[[#This Row],[HBA1C]]&lt;5.7,"normal",IF(Table4[[#This Row],[HBA1C]]&lt; 6.4,"prediabetes","diabetes"))</f>
        <v>normal</v>
      </c>
    </row>
    <row r="89" spans="1:14" x14ac:dyDescent="0.25">
      <c r="A89" t="s">
        <v>2283</v>
      </c>
      <c r="B89">
        <v>33.11</v>
      </c>
      <c r="C89">
        <v>10.51</v>
      </c>
      <c r="D89" t="s">
        <v>2378</v>
      </c>
      <c r="E89" t="s">
        <v>2378</v>
      </c>
      <c r="F89" t="s">
        <v>2378</v>
      </c>
      <c r="G89" s="9" t="s">
        <v>2379</v>
      </c>
      <c r="H89" t="s">
        <v>2380</v>
      </c>
      <c r="I89" s="20" t="str">
        <f>IF(Table4[[#This Row],[smoker]]="?","NO",Table4[[#This Row],[smoker]])</f>
        <v>yes</v>
      </c>
      <c r="J89" s="26">
        <v>0</v>
      </c>
      <c r="K89" s="20" t="str">
        <f>UPPER(Table4[[#This Row],[SMOKER 1]])</f>
        <v>YES</v>
      </c>
      <c r="L89" s="26" t="str">
        <f>UPPER(Table4[[#This Row],[Heart Issues]])</f>
        <v>NO</v>
      </c>
      <c r="M89" s="26" t="str">
        <f>IF(Table4[[#This Row],[BMI]]&lt;18.5,"underweight",IF(Table4[[#This Row],[BMI]]&lt; 24.9,"normal weight",IF(Table4[[#This Row],[BMI]]&lt;29.9,"over weight","obesity")))</f>
        <v>obesity</v>
      </c>
      <c r="N89" s="26" t="str">
        <f>IF(Table4[[#This Row],[HBA1C]]&lt;5.7,"normal",IF(Table4[[#This Row],[HBA1C]]&lt; 6.4,"prediabetes","diabetes"))</f>
        <v>diabetes</v>
      </c>
    </row>
    <row r="90" spans="1:14" x14ac:dyDescent="0.25">
      <c r="A90" t="s">
        <v>2282</v>
      </c>
      <c r="B90">
        <v>54.74</v>
      </c>
      <c r="C90">
        <v>5.84</v>
      </c>
      <c r="D90" t="s">
        <v>2380</v>
      </c>
      <c r="E90" t="s">
        <v>2378</v>
      </c>
      <c r="F90" t="s">
        <v>2381</v>
      </c>
      <c r="G90" s="9">
        <v>1</v>
      </c>
      <c r="H90" t="s">
        <v>2380</v>
      </c>
      <c r="I90" s="20" t="str">
        <f>IF(Table4[[#This Row],[smoker]]="?","NO",Table4[[#This Row],[smoker]])</f>
        <v>yes</v>
      </c>
      <c r="J90" s="26">
        <v>1</v>
      </c>
      <c r="K90" s="20" t="str">
        <f>UPPER(Table4[[#This Row],[SMOKER 1]])</f>
        <v>YES</v>
      </c>
      <c r="L90" s="26" t="str">
        <f>UPPER(Table4[[#This Row],[Heart Issues]])</f>
        <v>YES</v>
      </c>
      <c r="M90" s="26" t="str">
        <f>IF(Table4[[#This Row],[BMI]]&lt;18.5,"underweight",IF(Table4[[#This Row],[BMI]]&lt; 24.9,"normal weight",IF(Table4[[#This Row],[BMI]]&lt;29.9,"over weight","obesity")))</f>
        <v>obesity</v>
      </c>
      <c r="N90" s="26" t="str">
        <f>IF(Table4[[#This Row],[HBA1C]]&lt;5.7,"normal",IF(Table4[[#This Row],[HBA1C]]&lt; 6.4,"prediabetes","diabetes"))</f>
        <v>prediabetes</v>
      </c>
    </row>
    <row r="91" spans="1:14" x14ac:dyDescent="0.25">
      <c r="A91" t="s">
        <v>2281</v>
      </c>
      <c r="B91">
        <v>32.56</v>
      </c>
      <c r="C91">
        <v>5.41</v>
      </c>
      <c r="D91" t="s">
        <v>2378</v>
      </c>
      <c r="E91" t="s">
        <v>2378</v>
      </c>
      <c r="F91" t="s">
        <v>2381</v>
      </c>
      <c r="G91" s="9">
        <v>1</v>
      </c>
      <c r="H91" t="s">
        <v>2380</v>
      </c>
      <c r="I91" s="20" t="str">
        <f>IF(Table4[[#This Row],[smoker]]="?","NO",Table4[[#This Row],[smoker]])</f>
        <v>yes</v>
      </c>
      <c r="J91" s="26">
        <v>1</v>
      </c>
      <c r="K91" s="20" t="str">
        <f>UPPER(Table4[[#This Row],[SMOKER 1]])</f>
        <v>YES</v>
      </c>
      <c r="L91" s="26" t="str">
        <f>UPPER(Table4[[#This Row],[Heart Issues]])</f>
        <v>NO</v>
      </c>
      <c r="M91" s="26" t="str">
        <f>IF(Table4[[#This Row],[BMI]]&lt;18.5,"underweight",IF(Table4[[#This Row],[BMI]]&lt; 24.9,"normal weight",IF(Table4[[#This Row],[BMI]]&lt;29.9,"over weight","obesity")))</f>
        <v>obesity</v>
      </c>
      <c r="N91" s="26" t="str">
        <f>IF(Table4[[#This Row],[HBA1C]]&lt;5.7,"normal",IF(Table4[[#This Row],[HBA1C]]&lt; 6.4,"prediabetes","diabetes"))</f>
        <v>normal</v>
      </c>
    </row>
    <row r="92" spans="1:14" x14ac:dyDescent="0.25">
      <c r="A92" t="s">
        <v>2280</v>
      </c>
      <c r="B92">
        <v>39.049999999999997</v>
      </c>
      <c r="C92">
        <v>6.06</v>
      </c>
      <c r="D92" t="s">
        <v>2378</v>
      </c>
      <c r="E92" t="s">
        <v>2378</v>
      </c>
      <c r="F92" t="s">
        <v>2378</v>
      </c>
      <c r="G92" s="9">
        <v>1</v>
      </c>
      <c r="H92" t="s">
        <v>2380</v>
      </c>
      <c r="I92" s="20" t="str">
        <f>IF(Table4[[#This Row],[smoker]]="?","NO",Table4[[#This Row],[smoker]])</f>
        <v>yes</v>
      </c>
      <c r="J92" s="26">
        <v>1</v>
      </c>
      <c r="K92" s="20" t="str">
        <f>UPPER(Table4[[#This Row],[SMOKER 1]])</f>
        <v>YES</v>
      </c>
      <c r="L92" s="26" t="str">
        <f>UPPER(Table4[[#This Row],[Heart Issues]])</f>
        <v>NO</v>
      </c>
      <c r="M92" s="26" t="str">
        <f>IF(Table4[[#This Row],[BMI]]&lt;18.5,"underweight",IF(Table4[[#This Row],[BMI]]&lt; 24.9,"normal weight",IF(Table4[[#This Row],[BMI]]&lt;29.9,"over weight","obesity")))</f>
        <v>obesity</v>
      </c>
      <c r="N92" s="26" t="str">
        <f>IF(Table4[[#This Row],[HBA1C]]&lt;5.7,"normal",IF(Table4[[#This Row],[HBA1C]]&lt; 6.4,"prediabetes","diabetes"))</f>
        <v>prediabetes</v>
      </c>
    </row>
    <row r="93" spans="1:14" x14ac:dyDescent="0.25">
      <c r="A93" t="s">
        <v>2279</v>
      </c>
      <c r="B93">
        <v>42.75</v>
      </c>
      <c r="C93">
        <v>4.22</v>
      </c>
      <c r="D93" t="s">
        <v>2378</v>
      </c>
      <c r="E93" t="s">
        <v>2378</v>
      </c>
      <c r="F93" t="s">
        <v>2378</v>
      </c>
      <c r="G93" s="9" t="s">
        <v>2379</v>
      </c>
      <c r="H93" t="s">
        <v>2380</v>
      </c>
      <c r="I93" s="20" t="str">
        <f>IF(Table4[[#This Row],[smoker]]="?","NO",Table4[[#This Row],[smoker]])</f>
        <v>yes</v>
      </c>
      <c r="J93" s="26">
        <v>0</v>
      </c>
      <c r="K93" s="20" t="str">
        <f>UPPER(Table4[[#This Row],[SMOKER 1]])</f>
        <v>YES</v>
      </c>
      <c r="L93" s="26" t="str">
        <f>UPPER(Table4[[#This Row],[Heart Issues]])</f>
        <v>NO</v>
      </c>
      <c r="M93" s="26" t="str">
        <f>IF(Table4[[#This Row],[BMI]]&lt;18.5,"underweight",IF(Table4[[#This Row],[BMI]]&lt; 24.9,"normal weight",IF(Table4[[#This Row],[BMI]]&lt;29.9,"over weight","obesity")))</f>
        <v>obesity</v>
      </c>
      <c r="N93" s="26" t="str">
        <f>IF(Table4[[#This Row],[HBA1C]]&lt;5.7,"normal",IF(Table4[[#This Row],[HBA1C]]&lt; 6.4,"prediabetes","diabetes"))</f>
        <v>normal</v>
      </c>
    </row>
    <row r="94" spans="1:14" x14ac:dyDescent="0.25">
      <c r="A94" t="s">
        <v>2278</v>
      </c>
      <c r="B94">
        <v>50.58</v>
      </c>
      <c r="C94">
        <v>5.12</v>
      </c>
      <c r="D94" t="s">
        <v>2378</v>
      </c>
      <c r="E94" t="s">
        <v>2378</v>
      </c>
      <c r="F94" t="s">
        <v>2378</v>
      </c>
      <c r="G94" s="9">
        <v>2</v>
      </c>
      <c r="H94" t="s">
        <v>2380</v>
      </c>
      <c r="I94" s="20" t="str">
        <f>IF(Table4[[#This Row],[smoker]]="?","NO",Table4[[#This Row],[smoker]])</f>
        <v>yes</v>
      </c>
      <c r="J94" s="26">
        <v>2</v>
      </c>
      <c r="K94" s="20" t="str">
        <f>UPPER(Table4[[#This Row],[SMOKER 1]])</f>
        <v>YES</v>
      </c>
      <c r="L94" s="26" t="str">
        <f>UPPER(Table4[[#This Row],[Heart Issues]])</f>
        <v>NO</v>
      </c>
      <c r="M94" s="26" t="str">
        <f>IF(Table4[[#This Row],[BMI]]&lt;18.5,"underweight",IF(Table4[[#This Row],[BMI]]&lt; 24.9,"normal weight",IF(Table4[[#This Row],[BMI]]&lt;29.9,"over weight","obesity")))</f>
        <v>obesity</v>
      </c>
      <c r="N94" s="26" t="str">
        <f>IF(Table4[[#This Row],[HBA1C]]&lt;5.7,"normal",IF(Table4[[#This Row],[HBA1C]]&lt; 6.4,"prediabetes","diabetes"))</f>
        <v>normal</v>
      </c>
    </row>
    <row r="95" spans="1:14" x14ac:dyDescent="0.25">
      <c r="A95" t="s">
        <v>2277</v>
      </c>
      <c r="B95">
        <v>30.495000000000001</v>
      </c>
      <c r="C95">
        <v>4.57</v>
      </c>
      <c r="D95" t="s">
        <v>2380</v>
      </c>
      <c r="E95" t="s">
        <v>2378</v>
      </c>
      <c r="F95" t="s">
        <v>2378</v>
      </c>
      <c r="G95" s="9" t="s">
        <v>2379</v>
      </c>
      <c r="H95" t="s">
        <v>2380</v>
      </c>
      <c r="I95" s="20" t="str">
        <f>IF(Table4[[#This Row],[smoker]]="?","NO",Table4[[#This Row],[smoker]])</f>
        <v>yes</v>
      </c>
      <c r="J95" s="26">
        <v>0</v>
      </c>
      <c r="K95" s="20" t="str">
        <f>UPPER(Table4[[#This Row],[SMOKER 1]])</f>
        <v>YES</v>
      </c>
      <c r="L95" s="26" t="str">
        <f>UPPER(Table4[[#This Row],[Heart Issues]])</f>
        <v>YES</v>
      </c>
      <c r="M95" s="26" t="str">
        <f>IF(Table4[[#This Row],[BMI]]&lt;18.5,"underweight",IF(Table4[[#This Row],[BMI]]&lt; 24.9,"normal weight",IF(Table4[[#This Row],[BMI]]&lt;29.9,"over weight","obesity")))</f>
        <v>obesity</v>
      </c>
      <c r="N95" s="26" t="str">
        <f>IF(Table4[[#This Row],[HBA1C]]&lt;5.7,"normal",IF(Table4[[#This Row],[HBA1C]]&lt; 6.4,"prediabetes","diabetes"))</f>
        <v>normal</v>
      </c>
    </row>
    <row r="96" spans="1:14" x14ac:dyDescent="0.25">
      <c r="A96" t="s">
        <v>2276</v>
      </c>
      <c r="B96">
        <v>48.31</v>
      </c>
      <c r="C96">
        <v>9.58</v>
      </c>
      <c r="D96" t="s">
        <v>2380</v>
      </c>
      <c r="E96" t="s">
        <v>2378</v>
      </c>
      <c r="F96" t="s">
        <v>2378</v>
      </c>
      <c r="G96" s="9">
        <v>2</v>
      </c>
      <c r="H96" t="s">
        <v>2380</v>
      </c>
      <c r="I96" s="20" t="str">
        <f>IF(Table4[[#This Row],[smoker]]="?","NO",Table4[[#This Row],[smoker]])</f>
        <v>yes</v>
      </c>
      <c r="J96" s="26">
        <v>2</v>
      </c>
      <c r="K96" s="20" t="str">
        <f>UPPER(Table4[[#This Row],[SMOKER 1]])</f>
        <v>YES</v>
      </c>
      <c r="L96" s="26" t="str">
        <f>UPPER(Table4[[#This Row],[Heart Issues]])</f>
        <v>YES</v>
      </c>
      <c r="M96" s="26" t="str">
        <f>IF(Table4[[#This Row],[BMI]]&lt;18.5,"underweight",IF(Table4[[#This Row],[BMI]]&lt; 24.9,"normal weight",IF(Table4[[#This Row],[BMI]]&lt;29.9,"over weight","obesity")))</f>
        <v>obesity</v>
      </c>
      <c r="N96" s="26" t="str">
        <f>IF(Table4[[#This Row],[HBA1C]]&lt;5.7,"normal",IF(Table4[[#This Row],[HBA1C]]&lt; 6.4,"prediabetes","diabetes"))</f>
        <v>diabetes</v>
      </c>
    </row>
    <row r="97" spans="1:14" x14ac:dyDescent="0.25">
      <c r="A97" t="s">
        <v>2275</v>
      </c>
      <c r="B97">
        <v>48.99</v>
      </c>
      <c r="C97">
        <v>9.7799999999999994</v>
      </c>
      <c r="D97" t="s">
        <v>2380</v>
      </c>
      <c r="E97" t="s">
        <v>2378</v>
      </c>
      <c r="F97" t="s">
        <v>2378</v>
      </c>
      <c r="G97" s="9">
        <v>1</v>
      </c>
      <c r="H97" t="s">
        <v>2380</v>
      </c>
      <c r="I97" s="20" t="str">
        <f>IF(Table4[[#This Row],[smoker]]="?","NO",Table4[[#This Row],[smoker]])</f>
        <v>yes</v>
      </c>
      <c r="J97" s="26">
        <v>1</v>
      </c>
      <c r="K97" s="20" t="str">
        <f>UPPER(Table4[[#This Row],[SMOKER 1]])</f>
        <v>YES</v>
      </c>
      <c r="L97" s="26" t="str">
        <f>UPPER(Table4[[#This Row],[Heart Issues]])</f>
        <v>YES</v>
      </c>
      <c r="M97" s="26" t="str">
        <f>IF(Table4[[#This Row],[BMI]]&lt;18.5,"underweight",IF(Table4[[#This Row],[BMI]]&lt; 24.9,"normal weight",IF(Table4[[#This Row],[BMI]]&lt;29.9,"over weight","obesity")))</f>
        <v>obesity</v>
      </c>
      <c r="N97" s="26" t="str">
        <f>IF(Table4[[#This Row],[HBA1C]]&lt;5.7,"normal",IF(Table4[[#This Row],[HBA1C]]&lt; 6.4,"prediabetes","diabetes"))</f>
        <v>diabetes</v>
      </c>
    </row>
    <row r="98" spans="1:14" x14ac:dyDescent="0.25">
      <c r="A98" t="s">
        <v>2274</v>
      </c>
      <c r="B98">
        <v>38.39</v>
      </c>
      <c r="C98">
        <v>4.1100000000000003</v>
      </c>
      <c r="D98" t="s">
        <v>2380</v>
      </c>
      <c r="E98" t="s">
        <v>2378</v>
      </c>
      <c r="F98" t="s">
        <v>2378</v>
      </c>
      <c r="G98" s="9" t="s">
        <v>2379</v>
      </c>
      <c r="H98" t="s">
        <v>2380</v>
      </c>
      <c r="I98" s="20" t="str">
        <f>IF(Table4[[#This Row],[smoker]]="?","NO",Table4[[#This Row],[smoker]])</f>
        <v>yes</v>
      </c>
      <c r="J98" s="26">
        <v>0</v>
      </c>
      <c r="K98" s="20" t="str">
        <f>UPPER(Table4[[#This Row],[SMOKER 1]])</f>
        <v>YES</v>
      </c>
      <c r="L98" s="26" t="str">
        <f>UPPER(Table4[[#This Row],[Heart Issues]])</f>
        <v>YES</v>
      </c>
      <c r="M98" s="26" t="str">
        <f>IF(Table4[[#This Row],[BMI]]&lt;18.5,"underweight",IF(Table4[[#This Row],[BMI]]&lt; 24.9,"normal weight",IF(Table4[[#This Row],[BMI]]&lt;29.9,"over weight","obesity")))</f>
        <v>obesity</v>
      </c>
      <c r="N98" s="26" t="str">
        <f>IF(Table4[[#This Row],[HBA1C]]&lt;5.7,"normal",IF(Table4[[#This Row],[HBA1C]]&lt; 6.4,"prediabetes","diabetes"))</f>
        <v>normal</v>
      </c>
    </row>
    <row r="99" spans="1:14" x14ac:dyDescent="0.25">
      <c r="A99" t="s">
        <v>2273</v>
      </c>
      <c r="B99">
        <v>44.34</v>
      </c>
      <c r="C99">
        <v>4.0199999999999996</v>
      </c>
      <c r="D99" t="s">
        <v>2380</v>
      </c>
      <c r="E99" t="s">
        <v>2378</v>
      </c>
      <c r="F99" t="s">
        <v>2378</v>
      </c>
      <c r="G99" s="9">
        <v>2</v>
      </c>
      <c r="H99" t="s">
        <v>2380</v>
      </c>
      <c r="I99" s="20" t="str">
        <f>IF(Table4[[#This Row],[smoker]]="?","NO",Table4[[#This Row],[smoker]])</f>
        <v>yes</v>
      </c>
      <c r="J99" s="26">
        <v>2</v>
      </c>
      <c r="K99" s="20" t="str">
        <f>UPPER(Table4[[#This Row],[SMOKER 1]])</f>
        <v>YES</v>
      </c>
      <c r="L99" s="26" t="str">
        <f>UPPER(Table4[[#This Row],[Heart Issues]])</f>
        <v>YES</v>
      </c>
      <c r="M99" s="26" t="str">
        <f>IF(Table4[[#This Row],[BMI]]&lt;18.5,"underweight",IF(Table4[[#This Row],[BMI]]&lt; 24.9,"normal weight",IF(Table4[[#This Row],[BMI]]&lt;29.9,"over weight","obesity")))</f>
        <v>obesity</v>
      </c>
      <c r="N99" s="26" t="str">
        <f>IF(Table4[[#This Row],[HBA1C]]&lt;5.7,"normal",IF(Table4[[#This Row],[HBA1C]]&lt; 6.4,"prediabetes","diabetes"))</f>
        <v>normal</v>
      </c>
    </row>
    <row r="100" spans="1:14" x14ac:dyDescent="0.25">
      <c r="A100" t="s">
        <v>2272</v>
      </c>
      <c r="B100">
        <v>41.51</v>
      </c>
      <c r="C100">
        <v>6.92</v>
      </c>
      <c r="D100" t="s">
        <v>2378</v>
      </c>
      <c r="E100" t="s">
        <v>2378</v>
      </c>
      <c r="F100" t="s">
        <v>2378</v>
      </c>
      <c r="G100" s="9" t="s">
        <v>2379</v>
      </c>
      <c r="H100" t="s">
        <v>2380</v>
      </c>
      <c r="I100" s="20" t="str">
        <f>IF(Table4[[#This Row],[smoker]]="?","NO",Table4[[#This Row],[smoker]])</f>
        <v>yes</v>
      </c>
      <c r="J100" s="26">
        <v>0</v>
      </c>
      <c r="K100" s="20" t="str">
        <f>UPPER(Table4[[#This Row],[SMOKER 1]])</f>
        <v>YES</v>
      </c>
      <c r="L100" s="26" t="str">
        <f>UPPER(Table4[[#This Row],[Heart Issues]])</f>
        <v>NO</v>
      </c>
      <c r="M100" s="26" t="str">
        <f>IF(Table4[[#This Row],[BMI]]&lt;18.5,"underweight",IF(Table4[[#This Row],[BMI]]&lt; 24.9,"normal weight",IF(Table4[[#This Row],[BMI]]&lt;29.9,"over weight","obesity")))</f>
        <v>obesity</v>
      </c>
      <c r="N100" s="26" t="str">
        <f>IF(Table4[[#This Row],[HBA1C]]&lt;5.7,"normal",IF(Table4[[#This Row],[HBA1C]]&lt; 6.4,"prediabetes","diabetes"))</f>
        <v>diabetes</v>
      </c>
    </row>
    <row r="101" spans="1:14" x14ac:dyDescent="0.25">
      <c r="A101" t="s">
        <v>2271</v>
      </c>
      <c r="B101">
        <v>48.2</v>
      </c>
      <c r="C101">
        <v>4.84</v>
      </c>
      <c r="D101" t="s">
        <v>2378</v>
      </c>
      <c r="E101" t="s">
        <v>2378</v>
      </c>
      <c r="F101" t="s">
        <v>2378</v>
      </c>
      <c r="G101" s="9" t="s">
        <v>2379</v>
      </c>
      <c r="H101" t="s">
        <v>2380</v>
      </c>
      <c r="I101" s="20" t="str">
        <f>IF(Table4[[#This Row],[smoker]]="?","NO",Table4[[#This Row],[smoker]])</f>
        <v>yes</v>
      </c>
      <c r="J101" s="26">
        <v>0</v>
      </c>
      <c r="K101" s="20" t="str">
        <f>UPPER(Table4[[#This Row],[SMOKER 1]])</f>
        <v>YES</v>
      </c>
      <c r="L101" s="26" t="str">
        <f>UPPER(Table4[[#This Row],[Heart Issues]])</f>
        <v>NO</v>
      </c>
      <c r="M101" s="26" t="str">
        <f>IF(Table4[[#This Row],[BMI]]&lt;18.5,"underweight",IF(Table4[[#This Row],[BMI]]&lt; 24.9,"normal weight",IF(Table4[[#This Row],[BMI]]&lt;29.9,"over weight","obesity")))</f>
        <v>obesity</v>
      </c>
      <c r="N101" s="26" t="str">
        <f>IF(Table4[[#This Row],[HBA1C]]&lt;5.7,"normal",IF(Table4[[#This Row],[HBA1C]]&lt; 6.4,"prediabetes","diabetes"))</f>
        <v>normal</v>
      </c>
    </row>
    <row r="102" spans="1:14" x14ac:dyDescent="0.25">
      <c r="A102" t="s">
        <v>2270</v>
      </c>
      <c r="B102">
        <v>35.75</v>
      </c>
      <c r="C102">
        <v>8</v>
      </c>
      <c r="D102" t="s">
        <v>2380</v>
      </c>
      <c r="E102" t="s">
        <v>2378</v>
      </c>
      <c r="F102" t="s">
        <v>2378</v>
      </c>
      <c r="G102" s="9" t="s">
        <v>2379</v>
      </c>
      <c r="H102" t="s">
        <v>2380</v>
      </c>
      <c r="I102" s="20" t="str">
        <f>IF(Table4[[#This Row],[smoker]]="?","NO",Table4[[#This Row],[smoker]])</f>
        <v>yes</v>
      </c>
      <c r="J102" s="26">
        <v>0</v>
      </c>
      <c r="K102" s="20" t="str">
        <f>UPPER(Table4[[#This Row],[SMOKER 1]])</f>
        <v>YES</v>
      </c>
      <c r="L102" s="26" t="str">
        <f>UPPER(Table4[[#This Row],[Heart Issues]])</f>
        <v>YES</v>
      </c>
      <c r="M102" s="26" t="str">
        <f>IF(Table4[[#This Row],[BMI]]&lt;18.5,"underweight",IF(Table4[[#This Row],[BMI]]&lt; 24.9,"normal weight",IF(Table4[[#This Row],[BMI]]&lt;29.9,"over weight","obesity")))</f>
        <v>obesity</v>
      </c>
      <c r="N102" s="26" t="str">
        <f>IF(Table4[[#This Row],[HBA1C]]&lt;5.7,"normal",IF(Table4[[#This Row],[HBA1C]]&lt; 6.4,"prediabetes","diabetes"))</f>
        <v>diabetes</v>
      </c>
    </row>
    <row r="103" spans="1:14" x14ac:dyDescent="0.25">
      <c r="A103" t="s">
        <v>2269</v>
      </c>
      <c r="B103">
        <v>53.81</v>
      </c>
      <c r="C103">
        <v>8.77</v>
      </c>
      <c r="D103" t="s">
        <v>2380</v>
      </c>
      <c r="E103" t="s">
        <v>2378</v>
      </c>
      <c r="F103" t="s">
        <v>2378</v>
      </c>
      <c r="G103" s="9" t="s">
        <v>2379</v>
      </c>
      <c r="H103" t="s">
        <v>2380</v>
      </c>
      <c r="I103" s="20" t="str">
        <f>IF(Table4[[#This Row],[smoker]]="?","NO",Table4[[#This Row],[smoker]])</f>
        <v>yes</v>
      </c>
      <c r="J103" s="26">
        <v>0</v>
      </c>
      <c r="K103" s="20" t="str">
        <f>UPPER(Table4[[#This Row],[SMOKER 1]])</f>
        <v>YES</v>
      </c>
      <c r="L103" s="26" t="str">
        <f>UPPER(Table4[[#This Row],[Heart Issues]])</f>
        <v>YES</v>
      </c>
      <c r="M103" s="26" t="str">
        <f>IF(Table4[[#This Row],[BMI]]&lt;18.5,"underweight",IF(Table4[[#This Row],[BMI]]&lt; 24.9,"normal weight",IF(Table4[[#This Row],[BMI]]&lt;29.9,"over weight","obesity")))</f>
        <v>obesity</v>
      </c>
      <c r="N103" s="26" t="str">
        <f>IF(Table4[[#This Row],[HBA1C]]&lt;5.7,"normal",IF(Table4[[#This Row],[HBA1C]]&lt; 6.4,"prediabetes","diabetes"))</f>
        <v>diabetes</v>
      </c>
    </row>
    <row r="104" spans="1:14" x14ac:dyDescent="0.25">
      <c r="A104" t="s">
        <v>2268</v>
      </c>
      <c r="B104">
        <v>49.48</v>
      </c>
      <c r="C104">
        <v>4.96</v>
      </c>
      <c r="D104" t="s">
        <v>2378</v>
      </c>
      <c r="E104" t="s">
        <v>2378</v>
      </c>
      <c r="F104" t="s">
        <v>2381</v>
      </c>
      <c r="G104" s="9">
        <v>1</v>
      </c>
      <c r="H104" t="s">
        <v>2380</v>
      </c>
      <c r="I104" s="20" t="str">
        <f>IF(Table4[[#This Row],[smoker]]="?","NO",Table4[[#This Row],[smoker]])</f>
        <v>yes</v>
      </c>
      <c r="J104" s="26">
        <v>1</v>
      </c>
      <c r="K104" s="20" t="str">
        <f>UPPER(Table4[[#This Row],[SMOKER 1]])</f>
        <v>YES</v>
      </c>
      <c r="L104" s="26" t="str">
        <f>UPPER(Table4[[#This Row],[Heart Issues]])</f>
        <v>NO</v>
      </c>
      <c r="M104" s="26" t="str">
        <f>IF(Table4[[#This Row],[BMI]]&lt;18.5,"underweight",IF(Table4[[#This Row],[BMI]]&lt; 24.9,"normal weight",IF(Table4[[#This Row],[BMI]]&lt;29.9,"over weight","obesity")))</f>
        <v>obesity</v>
      </c>
      <c r="N104" s="26" t="str">
        <f>IF(Table4[[#This Row],[HBA1C]]&lt;5.7,"normal",IF(Table4[[#This Row],[HBA1C]]&lt; 6.4,"prediabetes","diabetes"))</f>
        <v>normal</v>
      </c>
    </row>
    <row r="105" spans="1:14" x14ac:dyDescent="0.25">
      <c r="A105" t="s">
        <v>2267</v>
      </c>
      <c r="B105">
        <v>34.1</v>
      </c>
      <c r="C105">
        <v>4.43</v>
      </c>
      <c r="D105" t="s">
        <v>2380</v>
      </c>
      <c r="E105" t="s">
        <v>2378</v>
      </c>
      <c r="F105" t="s">
        <v>2378</v>
      </c>
      <c r="G105" s="9" t="s">
        <v>2379</v>
      </c>
      <c r="H105" t="s">
        <v>2380</v>
      </c>
      <c r="I105" s="20" t="str">
        <f>IF(Table4[[#This Row],[smoker]]="?","NO",Table4[[#This Row],[smoker]])</f>
        <v>yes</v>
      </c>
      <c r="J105" s="26">
        <v>0</v>
      </c>
      <c r="K105" s="20" t="str">
        <f>UPPER(Table4[[#This Row],[SMOKER 1]])</f>
        <v>YES</v>
      </c>
      <c r="L105" s="26" t="str">
        <f>UPPER(Table4[[#This Row],[Heart Issues]])</f>
        <v>YES</v>
      </c>
      <c r="M105" s="26" t="str">
        <f>IF(Table4[[#This Row],[BMI]]&lt;18.5,"underweight",IF(Table4[[#This Row],[BMI]]&lt; 24.9,"normal weight",IF(Table4[[#This Row],[BMI]]&lt;29.9,"over weight","obesity")))</f>
        <v>obesity</v>
      </c>
      <c r="N105" s="26" t="str">
        <f>IF(Table4[[#This Row],[HBA1C]]&lt;5.7,"normal",IF(Table4[[#This Row],[HBA1C]]&lt; 6.4,"prediabetes","diabetes"))</f>
        <v>normal</v>
      </c>
    </row>
    <row r="106" spans="1:14" x14ac:dyDescent="0.25">
      <c r="A106" t="s">
        <v>2266</v>
      </c>
      <c r="B106">
        <v>35.299999999999997</v>
      </c>
      <c r="C106">
        <v>5.82</v>
      </c>
      <c r="D106" t="s">
        <v>2380</v>
      </c>
      <c r="E106" t="s">
        <v>2378</v>
      </c>
      <c r="F106" t="s">
        <v>2381</v>
      </c>
      <c r="G106" s="9">
        <v>1</v>
      </c>
      <c r="H106" t="s">
        <v>2380</v>
      </c>
      <c r="I106" s="20" t="str">
        <f>IF(Table4[[#This Row],[smoker]]="?","NO",Table4[[#This Row],[smoker]])</f>
        <v>yes</v>
      </c>
      <c r="J106" s="26">
        <v>1</v>
      </c>
      <c r="K106" s="20" t="str">
        <f>UPPER(Table4[[#This Row],[SMOKER 1]])</f>
        <v>YES</v>
      </c>
      <c r="L106" s="26" t="str">
        <f>UPPER(Table4[[#This Row],[Heart Issues]])</f>
        <v>YES</v>
      </c>
      <c r="M106" s="26" t="str">
        <f>IF(Table4[[#This Row],[BMI]]&lt;18.5,"underweight",IF(Table4[[#This Row],[BMI]]&lt; 24.9,"normal weight",IF(Table4[[#This Row],[BMI]]&lt;29.9,"over weight","obesity")))</f>
        <v>obesity</v>
      </c>
      <c r="N106" s="26" t="str">
        <f>IF(Table4[[#This Row],[HBA1C]]&lt;5.7,"normal",IF(Table4[[#This Row],[HBA1C]]&lt; 6.4,"prediabetes","diabetes"))</f>
        <v>prediabetes</v>
      </c>
    </row>
    <row r="107" spans="1:14" x14ac:dyDescent="0.25">
      <c r="A107" t="s">
        <v>2265</v>
      </c>
      <c r="B107">
        <v>43.83</v>
      </c>
      <c r="C107">
        <v>6.03</v>
      </c>
      <c r="D107" t="s">
        <v>2380</v>
      </c>
      <c r="E107" t="s">
        <v>2378</v>
      </c>
      <c r="F107" t="s">
        <v>2378</v>
      </c>
      <c r="G107" s="9">
        <v>2</v>
      </c>
      <c r="H107" t="s">
        <v>2380</v>
      </c>
      <c r="I107" s="20" t="str">
        <f>IF(Table4[[#This Row],[smoker]]="?","NO",Table4[[#This Row],[smoker]])</f>
        <v>yes</v>
      </c>
      <c r="J107" s="26">
        <v>2</v>
      </c>
      <c r="K107" s="20" t="str">
        <f>UPPER(Table4[[#This Row],[SMOKER 1]])</f>
        <v>YES</v>
      </c>
      <c r="L107" s="26" t="str">
        <f>UPPER(Table4[[#This Row],[Heart Issues]])</f>
        <v>YES</v>
      </c>
      <c r="M107" s="26" t="str">
        <f>IF(Table4[[#This Row],[BMI]]&lt;18.5,"underweight",IF(Table4[[#This Row],[BMI]]&lt; 24.9,"normal weight",IF(Table4[[#This Row],[BMI]]&lt;29.9,"over weight","obesity")))</f>
        <v>obesity</v>
      </c>
      <c r="N107" s="26" t="str">
        <f>IF(Table4[[#This Row],[HBA1C]]&lt;5.7,"normal",IF(Table4[[#This Row],[HBA1C]]&lt; 6.4,"prediabetes","diabetes"))</f>
        <v>prediabetes</v>
      </c>
    </row>
    <row r="108" spans="1:14" x14ac:dyDescent="0.25">
      <c r="A108" t="s">
        <v>2264</v>
      </c>
      <c r="B108">
        <v>50.07</v>
      </c>
      <c r="C108">
        <v>9.27</v>
      </c>
      <c r="D108" t="s">
        <v>2378</v>
      </c>
      <c r="E108" t="s">
        <v>2378</v>
      </c>
      <c r="F108" t="s">
        <v>2378</v>
      </c>
      <c r="G108" s="9" t="s">
        <v>2379</v>
      </c>
      <c r="H108" t="s">
        <v>2380</v>
      </c>
      <c r="I108" s="20" t="str">
        <f>IF(Table4[[#This Row],[smoker]]="?","NO",Table4[[#This Row],[smoker]])</f>
        <v>yes</v>
      </c>
      <c r="J108" s="26">
        <v>0</v>
      </c>
      <c r="K108" s="20" t="str">
        <f>UPPER(Table4[[#This Row],[SMOKER 1]])</f>
        <v>YES</v>
      </c>
      <c r="L108" s="26" t="str">
        <f>UPPER(Table4[[#This Row],[Heart Issues]])</f>
        <v>NO</v>
      </c>
      <c r="M108" s="26" t="str">
        <f>IF(Table4[[#This Row],[BMI]]&lt;18.5,"underweight",IF(Table4[[#This Row],[BMI]]&lt; 24.9,"normal weight",IF(Table4[[#This Row],[BMI]]&lt;29.9,"over weight","obesity")))</f>
        <v>obesity</v>
      </c>
      <c r="N108" s="26" t="str">
        <f>IF(Table4[[#This Row],[HBA1C]]&lt;5.7,"normal",IF(Table4[[#This Row],[HBA1C]]&lt; 6.4,"prediabetes","diabetes"))</f>
        <v>diabetes</v>
      </c>
    </row>
    <row r="109" spans="1:14" x14ac:dyDescent="0.25">
      <c r="A109" t="s">
        <v>2263</v>
      </c>
      <c r="B109">
        <v>32.774999999999999</v>
      </c>
      <c r="C109">
        <v>5.53</v>
      </c>
      <c r="D109" t="s">
        <v>2378</v>
      </c>
      <c r="E109" t="s">
        <v>2378</v>
      </c>
      <c r="F109" t="s">
        <v>2378</v>
      </c>
      <c r="G109" s="9" t="s">
        <v>2379</v>
      </c>
      <c r="H109" t="s">
        <v>2380</v>
      </c>
      <c r="I109" s="20" t="str">
        <f>IF(Table4[[#This Row],[smoker]]="?","NO",Table4[[#This Row],[smoker]])</f>
        <v>yes</v>
      </c>
      <c r="J109" s="26">
        <v>0</v>
      </c>
      <c r="K109" s="20" t="str">
        <f>UPPER(Table4[[#This Row],[SMOKER 1]])</f>
        <v>YES</v>
      </c>
      <c r="L109" s="26" t="str">
        <f>UPPER(Table4[[#This Row],[Heart Issues]])</f>
        <v>NO</v>
      </c>
      <c r="M109" s="26" t="str">
        <f>IF(Table4[[#This Row],[BMI]]&lt;18.5,"underweight",IF(Table4[[#This Row],[BMI]]&lt; 24.9,"normal weight",IF(Table4[[#This Row],[BMI]]&lt;29.9,"over weight","obesity")))</f>
        <v>obesity</v>
      </c>
      <c r="N109" s="26" t="str">
        <f>IF(Table4[[#This Row],[HBA1C]]&lt;5.7,"normal",IF(Table4[[#This Row],[HBA1C]]&lt; 6.4,"prediabetes","diabetes"))</f>
        <v>normal</v>
      </c>
    </row>
    <row r="110" spans="1:14" x14ac:dyDescent="0.25">
      <c r="A110" t="s">
        <v>2262</v>
      </c>
      <c r="B110">
        <v>34.104999999999997</v>
      </c>
      <c r="C110">
        <v>5.07</v>
      </c>
      <c r="D110" t="s">
        <v>2378</v>
      </c>
      <c r="E110" t="s">
        <v>2378</v>
      </c>
      <c r="F110" t="s">
        <v>2378</v>
      </c>
      <c r="G110" s="9">
        <v>1</v>
      </c>
      <c r="H110" t="s">
        <v>2380</v>
      </c>
      <c r="I110" s="20" t="str">
        <f>IF(Table4[[#This Row],[smoker]]="?","NO",Table4[[#This Row],[smoker]])</f>
        <v>yes</v>
      </c>
      <c r="J110" s="26">
        <v>1</v>
      </c>
      <c r="K110" s="20" t="str">
        <f>UPPER(Table4[[#This Row],[SMOKER 1]])</f>
        <v>YES</v>
      </c>
      <c r="L110" s="26" t="str">
        <f>UPPER(Table4[[#This Row],[Heart Issues]])</f>
        <v>NO</v>
      </c>
      <c r="M110" s="26" t="str">
        <f>IF(Table4[[#This Row],[BMI]]&lt;18.5,"underweight",IF(Table4[[#This Row],[BMI]]&lt; 24.9,"normal weight",IF(Table4[[#This Row],[BMI]]&lt;29.9,"over weight","obesity")))</f>
        <v>obesity</v>
      </c>
      <c r="N110" s="26" t="str">
        <f>IF(Table4[[#This Row],[HBA1C]]&lt;5.7,"normal",IF(Table4[[#This Row],[HBA1C]]&lt; 6.4,"prediabetes","diabetes"))</f>
        <v>normal</v>
      </c>
    </row>
    <row r="111" spans="1:14" x14ac:dyDescent="0.25">
      <c r="A111" t="s">
        <v>2261</v>
      </c>
      <c r="B111">
        <v>48.93</v>
      </c>
      <c r="C111">
        <v>11.17</v>
      </c>
      <c r="D111" t="s">
        <v>2380</v>
      </c>
      <c r="E111" t="s">
        <v>2378</v>
      </c>
      <c r="F111" t="s">
        <v>2378</v>
      </c>
      <c r="G111" s="9">
        <v>1</v>
      </c>
      <c r="H111" t="s">
        <v>2380</v>
      </c>
      <c r="I111" s="20" t="str">
        <f>IF(Table4[[#This Row],[smoker]]="?","NO",Table4[[#This Row],[smoker]])</f>
        <v>yes</v>
      </c>
      <c r="J111" s="26">
        <v>1</v>
      </c>
      <c r="K111" s="20" t="str">
        <f>UPPER(Table4[[#This Row],[SMOKER 1]])</f>
        <v>YES</v>
      </c>
      <c r="L111" s="26" t="str">
        <f>UPPER(Table4[[#This Row],[Heart Issues]])</f>
        <v>YES</v>
      </c>
      <c r="M111" s="26" t="str">
        <f>IF(Table4[[#This Row],[BMI]]&lt;18.5,"underweight",IF(Table4[[#This Row],[BMI]]&lt; 24.9,"normal weight",IF(Table4[[#This Row],[BMI]]&lt;29.9,"over weight","obesity")))</f>
        <v>obesity</v>
      </c>
      <c r="N111" s="26" t="str">
        <f>IF(Table4[[#This Row],[HBA1C]]&lt;5.7,"normal",IF(Table4[[#This Row],[HBA1C]]&lt; 6.4,"prediabetes","diabetes"))</f>
        <v>diabetes</v>
      </c>
    </row>
    <row r="112" spans="1:14" x14ac:dyDescent="0.25">
      <c r="A112" t="s">
        <v>2260</v>
      </c>
      <c r="B112">
        <v>37.07</v>
      </c>
      <c r="C112">
        <v>6.14</v>
      </c>
      <c r="D112" t="s">
        <v>2380</v>
      </c>
      <c r="E112" t="s">
        <v>2378</v>
      </c>
      <c r="F112" t="s">
        <v>2378</v>
      </c>
      <c r="G112" s="9" t="s">
        <v>2379</v>
      </c>
      <c r="H112" t="s">
        <v>2380</v>
      </c>
      <c r="I112" s="20" t="str">
        <f>IF(Table4[[#This Row],[smoker]]="?","NO",Table4[[#This Row],[smoker]])</f>
        <v>yes</v>
      </c>
      <c r="J112" s="26">
        <v>0</v>
      </c>
      <c r="K112" s="20" t="str">
        <f>UPPER(Table4[[#This Row],[SMOKER 1]])</f>
        <v>YES</v>
      </c>
      <c r="L112" s="26" t="str">
        <f>UPPER(Table4[[#This Row],[Heart Issues]])</f>
        <v>YES</v>
      </c>
      <c r="M112" s="26" t="str">
        <f>IF(Table4[[#This Row],[BMI]]&lt;18.5,"underweight",IF(Table4[[#This Row],[BMI]]&lt; 24.9,"normal weight",IF(Table4[[#This Row],[BMI]]&lt;29.9,"over weight","obesity")))</f>
        <v>obesity</v>
      </c>
      <c r="N112" s="26" t="str">
        <f>IF(Table4[[#This Row],[HBA1C]]&lt;5.7,"normal",IF(Table4[[#This Row],[HBA1C]]&lt; 6.4,"prediabetes","diabetes"))</f>
        <v>prediabetes</v>
      </c>
    </row>
    <row r="113" spans="1:14" x14ac:dyDescent="0.25">
      <c r="A113" t="s">
        <v>2259</v>
      </c>
      <c r="B113">
        <v>51.51</v>
      </c>
      <c r="C113">
        <v>6.26</v>
      </c>
      <c r="D113" t="s">
        <v>2380</v>
      </c>
      <c r="E113" t="s">
        <v>2378</v>
      </c>
      <c r="F113" t="s">
        <v>2381</v>
      </c>
      <c r="G113" s="9">
        <v>1</v>
      </c>
      <c r="H113" t="s">
        <v>2380</v>
      </c>
      <c r="I113" s="20" t="str">
        <f>IF(Table4[[#This Row],[smoker]]="?","NO",Table4[[#This Row],[smoker]])</f>
        <v>yes</v>
      </c>
      <c r="J113" s="26">
        <v>1</v>
      </c>
      <c r="K113" s="20" t="str">
        <f>UPPER(Table4[[#This Row],[SMOKER 1]])</f>
        <v>YES</v>
      </c>
      <c r="L113" s="26" t="str">
        <f>UPPER(Table4[[#This Row],[Heart Issues]])</f>
        <v>YES</v>
      </c>
      <c r="M113" s="26" t="str">
        <f>IF(Table4[[#This Row],[BMI]]&lt;18.5,"underweight",IF(Table4[[#This Row],[BMI]]&lt; 24.9,"normal weight",IF(Table4[[#This Row],[BMI]]&lt;29.9,"over weight","obesity")))</f>
        <v>obesity</v>
      </c>
      <c r="N113" s="26" t="str">
        <f>IF(Table4[[#This Row],[HBA1C]]&lt;5.7,"normal",IF(Table4[[#This Row],[HBA1C]]&lt; 6.4,"prediabetes","diabetes"))</f>
        <v>prediabetes</v>
      </c>
    </row>
    <row r="114" spans="1:14" x14ac:dyDescent="0.25">
      <c r="A114" t="s">
        <v>2258</v>
      </c>
      <c r="B114">
        <v>34.799999999999997</v>
      </c>
      <c r="C114">
        <v>4.72</v>
      </c>
      <c r="D114" t="s">
        <v>2380</v>
      </c>
      <c r="E114" t="s">
        <v>2378</v>
      </c>
      <c r="F114" t="s">
        <v>2378</v>
      </c>
      <c r="G114" s="9" t="s">
        <v>2379</v>
      </c>
      <c r="H114" t="s">
        <v>2380</v>
      </c>
      <c r="I114" s="20" t="str">
        <f>IF(Table4[[#This Row],[smoker]]="?","NO",Table4[[#This Row],[smoker]])</f>
        <v>yes</v>
      </c>
      <c r="J114" s="26">
        <v>0</v>
      </c>
      <c r="K114" s="20" t="str">
        <f>UPPER(Table4[[#This Row],[SMOKER 1]])</f>
        <v>YES</v>
      </c>
      <c r="L114" s="26" t="str">
        <f>UPPER(Table4[[#This Row],[Heart Issues]])</f>
        <v>YES</v>
      </c>
      <c r="M114" s="26" t="str">
        <f>IF(Table4[[#This Row],[BMI]]&lt;18.5,"underweight",IF(Table4[[#This Row],[BMI]]&lt; 24.9,"normal weight",IF(Table4[[#This Row],[BMI]]&lt;29.9,"over weight","obesity")))</f>
        <v>obesity</v>
      </c>
      <c r="N114" s="26" t="str">
        <f>IF(Table4[[#This Row],[HBA1C]]&lt;5.7,"normal",IF(Table4[[#This Row],[HBA1C]]&lt; 6.4,"prediabetes","diabetes"))</f>
        <v>normal</v>
      </c>
    </row>
    <row r="115" spans="1:14" x14ac:dyDescent="0.25">
      <c r="A115" t="s">
        <v>2257</v>
      </c>
      <c r="B115">
        <v>36.67</v>
      </c>
      <c r="C115">
        <v>5.18</v>
      </c>
      <c r="D115" t="s">
        <v>2378</v>
      </c>
      <c r="E115" t="s">
        <v>2378</v>
      </c>
      <c r="F115" t="s">
        <v>2378</v>
      </c>
      <c r="G115" s="9">
        <v>1</v>
      </c>
      <c r="H115" t="s">
        <v>2380</v>
      </c>
      <c r="I115" s="20" t="str">
        <f>IF(Table4[[#This Row],[smoker]]="?","NO",Table4[[#This Row],[smoker]])</f>
        <v>yes</v>
      </c>
      <c r="J115" s="26">
        <v>1</v>
      </c>
      <c r="K115" s="20" t="str">
        <f>UPPER(Table4[[#This Row],[SMOKER 1]])</f>
        <v>YES</v>
      </c>
      <c r="L115" s="26" t="str">
        <f>UPPER(Table4[[#This Row],[Heart Issues]])</f>
        <v>NO</v>
      </c>
      <c r="M115" s="26" t="str">
        <f>IF(Table4[[#This Row],[BMI]]&lt;18.5,"underweight",IF(Table4[[#This Row],[BMI]]&lt; 24.9,"normal weight",IF(Table4[[#This Row],[BMI]]&lt;29.9,"over weight","obesity")))</f>
        <v>obesity</v>
      </c>
      <c r="N115" s="26" t="str">
        <f>IF(Table4[[#This Row],[HBA1C]]&lt;5.7,"normal",IF(Table4[[#This Row],[HBA1C]]&lt; 6.4,"prediabetes","diabetes"))</f>
        <v>normal</v>
      </c>
    </row>
    <row r="116" spans="1:14" x14ac:dyDescent="0.25">
      <c r="A116" t="s">
        <v>2256</v>
      </c>
      <c r="B116">
        <v>30.9</v>
      </c>
      <c r="C116">
        <v>9.4</v>
      </c>
      <c r="D116" t="s">
        <v>2378</v>
      </c>
      <c r="E116" t="s">
        <v>2378</v>
      </c>
      <c r="F116" t="s">
        <v>2378</v>
      </c>
      <c r="G116" s="9">
        <v>2</v>
      </c>
      <c r="H116" t="s">
        <v>2380</v>
      </c>
      <c r="I116" s="20" t="str">
        <f>IF(Table4[[#This Row],[smoker]]="?","NO",Table4[[#This Row],[smoker]])</f>
        <v>yes</v>
      </c>
      <c r="J116" s="26">
        <v>2</v>
      </c>
      <c r="K116" s="20" t="str">
        <f>UPPER(Table4[[#This Row],[SMOKER 1]])</f>
        <v>YES</v>
      </c>
      <c r="L116" s="26" t="str">
        <f>UPPER(Table4[[#This Row],[Heart Issues]])</f>
        <v>NO</v>
      </c>
      <c r="M116" s="26" t="str">
        <f>IF(Table4[[#This Row],[BMI]]&lt;18.5,"underweight",IF(Table4[[#This Row],[BMI]]&lt; 24.9,"normal weight",IF(Table4[[#This Row],[BMI]]&lt;29.9,"over weight","obesity")))</f>
        <v>obesity</v>
      </c>
      <c r="N116" s="26" t="str">
        <f>IF(Table4[[#This Row],[HBA1C]]&lt;5.7,"normal",IF(Table4[[#This Row],[HBA1C]]&lt; 6.4,"prediabetes","diabetes"))</f>
        <v>diabetes</v>
      </c>
    </row>
    <row r="117" spans="1:14" x14ac:dyDescent="0.25">
      <c r="A117" t="s">
        <v>2255</v>
      </c>
      <c r="B117">
        <v>30.495000000000001</v>
      </c>
      <c r="C117">
        <v>6.29</v>
      </c>
      <c r="D117" t="s">
        <v>2378</v>
      </c>
      <c r="E117" t="s">
        <v>2378</v>
      </c>
      <c r="F117" t="s">
        <v>2378</v>
      </c>
      <c r="G117" s="9" t="s">
        <v>2379</v>
      </c>
      <c r="H117" t="s">
        <v>2380</v>
      </c>
      <c r="I117" s="20" t="str">
        <f>IF(Table4[[#This Row],[smoker]]="?","NO",Table4[[#This Row],[smoker]])</f>
        <v>yes</v>
      </c>
      <c r="J117" s="26">
        <v>0</v>
      </c>
      <c r="K117" s="20" t="str">
        <f>UPPER(Table4[[#This Row],[SMOKER 1]])</f>
        <v>YES</v>
      </c>
      <c r="L117" s="26" t="str">
        <f>UPPER(Table4[[#This Row],[Heart Issues]])</f>
        <v>NO</v>
      </c>
      <c r="M117" s="26" t="str">
        <f>IF(Table4[[#This Row],[BMI]]&lt;18.5,"underweight",IF(Table4[[#This Row],[BMI]]&lt; 24.9,"normal weight",IF(Table4[[#This Row],[BMI]]&lt;29.9,"over weight","obesity")))</f>
        <v>obesity</v>
      </c>
      <c r="N117" s="26" t="str">
        <f>IF(Table4[[#This Row],[HBA1C]]&lt;5.7,"normal",IF(Table4[[#This Row],[HBA1C]]&lt; 6.4,"prediabetes","diabetes"))</f>
        <v>prediabetes</v>
      </c>
    </row>
    <row r="118" spans="1:14" x14ac:dyDescent="0.25">
      <c r="A118" t="s">
        <v>2254</v>
      </c>
      <c r="B118">
        <v>44.88</v>
      </c>
      <c r="C118">
        <v>6.04</v>
      </c>
      <c r="D118" t="s">
        <v>2378</v>
      </c>
      <c r="E118" t="s">
        <v>2378</v>
      </c>
      <c r="F118" t="s">
        <v>2381</v>
      </c>
      <c r="G118" s="9">
        <v>1</v>
      </c>
      <c r="H118" t="s">
        <v>2380</v>
      </c>
      <c r="I118" s="20" t="str">
        <f>IF(Table4[[#This Row],[smoker]]="?","NO",Table4[[#This Row],[smoker]])</f>
        <v>yes</v>
      </c>
      <c r="J118" s="26">
        <v>1</v>
      </c>
      <c r="K118" s="20" t="str">
        <f>UPPER(Table4[[#This Row],[SMOKER 1]])</f>
        <v>YES</v>
      </c>
      <c r="L118" s="26" t="str">
        <f>UPPER(Table4[[#This Row],[Heart Issues]])</f>
        <v>NO</v>
      </c>
      <c r="M118" s="26" t="str">
        <f>IF(Table4[[#This Row],[BMI]]&lt;18.5,"underweight",IF(Table4[[#This Row],[BMI]]&lt; 24.9,"normal weight",IF(Table4[[#This Row],[BMI]]&lt;29.9,"over weight","obesity")))</f>
        <v>obesity</v>
      </c>
      <c r="N118" s="26" t="str">
        <f>IF(Table4[[#This Row],[HBA1C]]&lt;5.7,"normal",IF(Table4[[#This Row],[HBA1C]]&lt; 6.4,"prediabetes","diabetes"))</f>
        <v>prediabetes</v>
      </c>
    </row>
    <row r="119" spans="1:14" x14ac:dyDescent="0.25">
      <c r="A119" t="s">
        <v>2253</v>
      </c>
      <c r="B119">
        <v>44.32</v>
      </c>
      <c r="C119">
        <v>10.55</v>
      </c>
      <c r="D119" t="s">
        <v>2378</v>
      </c>
      <c r="E119" t="s">
        <v>2378</v>
      </c>
      <c r="F119" t="s">
        <v>2378</v>
      </c>
      <c r="G119" s="9" t="s">
        <v>2379</v>
      </c>
      <c r="H119" t="s">
        <v>2380</v>
      </c>
      <c r="I119" s="20" t="str">
        <f>IF(Table4[[#This Row],[smoker]]="?","NO",Table4[[#This Row],[smoker]])</f>
        <v>yes</v>
      </c>
      <c r="J119" s="26">
        <v>0</v>
      </c>
      <c r="K119" s="20" t="str">
        <f>UPPER(Table4[[#This Row],[SMOKER 1]])</f>
        <v>YES</v>
      </c>
      <c r="L119" s="26" t="str">
        <f>UPPER(Table4[[#This Row],[Heart Issues]])</f>
        <v>NO</v>
      </c>
      <c r="M119" s="26" t="str">
        <f>IF(Table4[[#This Row],[BMI]]&lt;18.5,"underweight",IF(Table4[[#This Row],[BMI]]&lt; 24.9,"normal weight",IF(Table4[[#This Row],[BMI]]&lt;29.9,"over weight","obesity")))</f>
        <v>obesity</v>
      </c>
      <c r="N119" s="26" t="str">
        <f>IF(Table4[[#This Row],[HBA1C]]&lt;5.7,"normal",IF(Table4[[#This Row],[HBA1C]]&lt; 6.4,"prediabetes","diabetes"))</f>
        <v>diabetes</v>
      </c>
    </row>
    <row r="120" spans="1:14" x14ac:dyDescent="0.25">
      <c r="A120" t="s">
        <v>2252</v>
      </c>
      <c r="B120">
        <v>46.39</v>
      </c>
      <c r="C120">
        <v>5.09</v>
      </c>
      <c r="D120" t="s">
        <v>2378</v>
      </c>
      <c r="E120" t="s">
        <v>2378</v>
      </c>
      <c r="F120" t="s">
        <v>2378</v>
      </c>
      <c r="G120" s="9" t="s">
        <v>2379</v>
      </c>
      <c r="H120" t="s">
        <v>2380</v>
      </c>
      <c r="I120" s="20" t="str">
        <f>IF(Table4[[#This Row],[smoker]]="?","NO",Table4[[#This Row],[smoker]])</f>
        <v>yes</v>
      </c>
      <c r="J120" s="26">
        <v>0</v>
      </c>
      <c r="K120" s="20" t="str">
        <f>UPPER(Table4[[#This Row],[SMOKER 1]])</f>
        <v>YES</v>
      </c>
      <c r="L120" s="26" t="str">
        <f>UPPER(Table4[[#This Row],[Heart Issues]])</f>
        <v>NO</v>
      </c>
      <c r="M120" s="26" t="str">
        <f>IF(Table4[[#This Row],[BMI]]&lt;18.5,"underweight",IF(Table4[[#This Row],[BMI]]&lt; 24.9,"normal weight",IF(Table4[[#This Row],[BMI]]&lt;29.9,"over weight","obesity")))</f>
        <v>obesity</v>
      </c>
      <c r="N120" s="26" t="str">
        <f>IF(Table4[[#This Row],[HBA1C]]&lt;5.7,"normal",IF(Table4[[#This Row],[HBA1C]]&lt; 6.4,"prediabetes","diabetes"))</f>
        <v>normal</v>
      </c>
    </row>
    <row r="121" spans="1:14" x14ac:dyDescent="0.25">
      <c r="A121" t="s">
        <v>2251</v>
      </c>
      <c r="B121">
        <v>42.13</v>
      </c>
      <c r="C121">
        <v>5.2</v>
      </c>
      <c r="D121" t="s">
        <v>2380</v>
      </c>
      <c r="E121" t="s">
        <v>2378</v>
      </c>
      <c r="F121" t="s">
        <v>2378</v>
      </c>
      <c r="G121" s="9">
        <v>1</v>
      </c>
      <c r="H121" t="s">
        <v>2380</v>
      </c>
      <c r="I121" s="20" t="str">
        <f>IF(Table4[[#This Row],[smoker]]="?","NO",Table4[[#This Row],[smoker]])</f>
        <v>yes</v>
      </c>
      <c r="J121" s="26">
        <v>1</v>
      </c>
      <c r="K121" s="20" t="str">
        <f>UPPER(Table4[[#This Row],[SMOKER 1]])</f>
        <v>YES</v>
      </c>
      <c r="L121" s="26" t="str">
        <f>UPPER(Table4[[#This Row],[Heart Issues]])</f>
        <v>YES</v>
      </c>
      <c r="M121" s="26" t="str">
        <f>IF(Table4[[#This Row],[BMI]]&lt;18.5,"underweight",IF(Table4[[#This Row],[BMI]]&lt; 24.9,"normal weight",IF(Table4[[#This Row],[BMI]]&lt;29.9,"over weight","obesity")))</f>
        <v>obesity</v>
      </c>
      <c r="N121" s="26" t="str">
        <f>IF(Table4[[#This Row],[HBA1C]]&lt;5.7,"normal",IF(Table4[[#This Row],[HBA1C]]&lt; 6.4,"prediabetes","diabetes"))</f>
        <v>normal</v>
      </c>
    </row>
    <row r="122" spans="1:14" x14ac:dyDescent="0.25">
      <c r="A122" t="s">
        <v>2250</v>
      </c>
      <c r="B122">
        <v>30.78</v>
      </c>
      <c r="C122">
        <v>8.4499999999999993</v>
      </c>
      <c r="D122" t="s">
        <v>2380</v>
      </c>
      <c r="E122" t="s">
        <v>2378</v>
      </c>
      <c r="F122" t="s">
        <v>2378</v>
      </c>
      <c r="G122" s="9" t="s">
        <v>2379</v>
      </c>
      <c r="H122" t="s">
        <v>2380</v>
      </c>
      <c r="I122" s="20" t="str">
        <f>IF(Table4[[#This Row],[smoker]]="?","NO",Table4[[#This Row],[smoker]])</f>
        <v>yes</v>
      </c>
      <c r="J122" s="26">
        <v>0</v>
      </c>
      <c r="K122" s="20" t="str">
        <f>UPPER(Table4[[#This Row],[SMOKER 1]])</f>
        <v>YES</v>
      </c>
      <c r="L122" s="26" t="str">
        <f>UPPER(Table4[[#This Row],[Heart Issues]])</f>
        <v>YES</v>
      </c>
      <c r="M122" s="26" t="str">
        <f>IF(Table4[[#This Row],[BMI]]&lt;18.5,"underweight",IF(Table4[[#This Row],[BMI]]&lt; 24.9,"normal weight",IF(Table4[[#This Row],[BMI]]&lt;29.9,"over weight","obesity")))</f>
        <v>obesity</v>
      </c>
      <c r="N122" s="26" t="str">
        <f>IF(Table4[[#This Row],[HBA1C]]&lt;5.7,"normal",IF(Table4[[#This Row],[HBA1C]]&lt; 6.4,"prediabetes","diabetes"))</f>
        <v>diabetes</v>
      </c>
    </row>
    <row r="123" spans="1:14" x14ac:dyDescent="0.25">
      <c r="A123" t="s">
        <v>2249</v>
      </c>
      <c r="B123">
        <v>31.35</v>
      </c>
      <c r="C123">
        <v>9.5399999999999991</v>
      </c>
      <c r="D123" t="s">
        <v>2378</v>
      </c>
      <c r="E123" t="s">
        <v>2378</v>
      </c>
      <c r="F123" t="s">
        <v>2378</v>
      </c>
      <c r="G123" s="9" t="s">
        <v>2379</v>
      </c>
      <c r="H123" t="s">
        <v>2380</v>
      </c>
      <c r="I123" s="20" t="str">
        <f>IF(Table4[[#This Row],[smoker]]="?","NO",Table4[[#This Row],[smoker]])</f>
        <v>yes</v>
      </c>
      <c r="J123" s="26">
        <v>0</v>
      </c>
      <c r="K123" s="20" t="str">
        <f>UPPER(Table4[[#This Row],[SMOKER 1]])</f>
        <v>YES</v>
      </c>
      <c r="L123" s="26" t="str">
        <f>UPPER(Table4[[#This Row],[Heart Issues]])</f>
        <v>NO</v>
      </c>
      <c r="M123" s="26" t="str">
        <f>IF(Table4[[#This Row],[BMI]]&lt;18.5,"underweight",IF(Table4[[#This Row],[BMI]]&lt; 24.9,"normal weight",IF(Table4[[#This Row],[BMI]]&lt;29.9,"over weight","obesity")))</f>
        <v>obesity</v>
      </c>
      <c r="N123" s="26" t="str">
        <f>IF(Table4[[#This Row],[HBA1C]]&lt;5.7,"normal",IF(Table4[[#This Row],[HBA1C]]&lt; 6.4,"prediabetes","diabetes"))</f>
        <v>diabetes</v>
      </c>
    </row>
    <row r="124" spans="1:14" x14ac:dyDescent="0.25">
      <c r="A124" t="s">
        <v>2248</v>
      </c>
      <c r="B124">
        <v>41.46</v>
      </c>
      <c r="C124">
        <v>4.99</v>
      </c>
      <c r="D124" t="s">
        <v>2380</v>
      </c>
      <c r="E124" t="s">
        <v>2378</v>
      </c>
      <c r="F124" t="s">
        <v>2378</v>
      </c>
      <c r="G124" s="9">
        <v>2</v>
      </c>
      <c r="H124" t="s">
        <v>2380</v>
      </c>
      <c r="I124" s="20" t="str">
        <f>IF(Table4[[#This Row],[smoker]]="?","NO",Table4[[#This Row],[smoker]])</f>
        <v>yes</v>
      </c>
      <c r="J124" s="26">
        <v>2</v>
      </c>
      <c r="K124" s="20" t="str">
        <f>UPPER(Table4[[#This Row],[SMOKER 1]])</f>
        <v>YES</v>
      </c>
      <c r="L124" s="26" t="str">
        <f>UPPER(Table4[[#This Row],[Heart Issues]])</f>
        <v>YES</v>
      </c>
      <c r="M124" s="26" t="str">
        <f>IF(Table4[[#This Row],[BMI]]&lt;18.5,"underweight",IF(Table4[[#This Row],[BMI]]&lt; 24.9,"normal weight",IF(Table4[[#This Row],[BMI]]&lt;29.9,"over weight","obesity")))</f>
        <v>obesity</v>
      </c>
      <c r="N124" s="26" t="str">
        <f>IF(Table4[[#This Row],[HBA1C]]&lt;5.7,"normal",IF(Table4[[#This Row],[HBA1C]]&lt; 6.4,"prediabetes","diabetes"))</f>
        <v>normal</v>
      </c>
    </row>
    <row r="125" spans="1:14" x14ac:dyDescent="0.25">
      <c r="A125" t="s">
        <v>2247</v>
      </c>
      <c r="B125">
        <v>48</v>
      </c>
      <c r="C125">
        <v>10.54</v>
      </c>
      <c r="D125" t="s">
        <v>2378</v>
      </c>
      <c r="E125" t="s">
        <v>2378</v>
      </c>
      <c r="F125" t="s">
        <v>2378</v>
      </c>
      <c r="G125" s="9" t="s">
        <v>2379</v>
      </c>
      <c r="H125" t="s">
        <v>2380</v>
      </c>
      <c r="I125" s="20" t="str">
        <f>IF(Table4[[#This Row],[smoker]]="?","NO",Table4[[#This Row],[smoker]])</f>
        <v>yes</v>
      </c>
      <c r="J125" s="26">
        <v>0</v>
      </c>
      <c r="K125" s="20" t="str">
        <f>UPPER(Table4[[#This Row],[SMOKER 1]])</f>
        <v>YES</v>
      </c>
      <c r="L125" s="26" t="str">
        <f>UPPER(Table4[[#This Row],[Heart Issues]])</f>
        <v>NO</v>
      </c>
      <c r="M125" s="26" t="str">
        <f>IF(Table4[[#This Row],[BMI]]&lt;18.5,"underweight",IF(Table4[[#This Row],[BMI]]&lt; 24.9,"normal weight",IF(Table4[[#This Row],[BMI]]&lt;29.9,"over weight","obesity")))</f>
        <v>obesity</v>
      </c>
      <c r="N125" s="26" t="str">
        <f>IF(Table4[[#This Row],[HBA1C]]&lt;5.7,"normal",IF(Table4[[#This Row],[HBA1C]]&lt; 6.4,"prediabetes","diabetes"))</f>
        <v>diabetes</v>
      </c>
    </row>
    <row r="126" spans="1:14" x14ac:dyDescent="0.25">
      <c r="A126" t="s">
        <v>2246</v>
      </c>
      <c r="B126">
        <v>49.13</v>
      </c>
      <c r="C126">
        <v>4.54</v>
      </c>
      <c r="D126" t="s">
        <v>2378</v>
      </c>
      <c r="E126" t="s">
        <v>2378</v>
      </c>
      <c r="F126" t="s">
        <v>2378</v>
      </c>
      <c r="G126" s="9" t="s">
        <v>2379</v>
      </c>
      <c r="H126" t="s">
        <v>2380</v>
      </c>
      <c r="I126" s="20" t="str">
        <f>IF(Table4[[#This Row],[smoker]]="?","NO",Table4[[#This Row],[smoker]])</f>
        <v>yes</v>
      </c>
      <c r="J126" s="26">
        <v>0</v>
      </c>
      <c r="K126" s="20" t="str">
        <f>UPPER(Table4[[#This Row],[SMOKER 1]])</f>
        <v>YES</v>
      </c>
      <c r="L126" s="26" t="str">
        <f>UPPER(Table4[[#This Row],[Heart Issues]])</f>
        <v>NO</v>
      </c>
      <c r="M126" s="26" t="str">
        <f>IF(Table4[[#This Row],[BMI]]&lt;18.5,"underweight",IF(Table4[[#This Row],[BMI]]&lt; 24.9,"normal weight",IF(Table4[[#This Row],[BMI]]&lt;29.9,"over weight","obesity")))</f>
        <v>obesity</v>
      </c>
      <c r="N126" s="26" t="str">
        <f>IF(Table4[[#This Row],[HBA1C]]&lt;5.7,"normal",IF(Table4[[#This Row],[HBA1C]]&lt; 6.4,"prediabetes","diabetes"))</f>
        <v>normal</v>
      </c>
    </row>
    <row r="127" spans="1:14" x14ac:dyDescent="0.25">
      <c r="A127" t="s">
        <v>2245</v>
      </c>
      <c r="B127">
        <v>37.799999999999997</v>
      </c>
      <c r="C127">
        <v>6.29</v>
      </c>
      <c r="D127" t="s">
        <v>2378</v>
      </c>
      <c r="E127" t="s">
        <v>2378</v>
      </c>
      <c r="F127" t="s">
        <v>2378</v>
      </c>
      <c r="G127" s="9">
        <v>1</v>
      </c>
      <c r="H127" t="s">
        <v>2380</v>
      </c>
      <c r="I127" s="20" t="str">
        <f>IF(Table4[[#This Row],[smoker]]="?","NO",Table4[[#This Row],[smoker]])</f>
        <v>yes</v>
      </c>
      <c r="J127" s="26">
        <v>1</v>
      </c>
      <c r="K127" s="20" t="str">
        <f>UPPER(Table4[[#This Row],[SMOKER 1]])</f>
        <v>YES</v>
      </c>
      <c r="L127" s="26" t="str">
        <f>UPPER(Table4[[#This Row],[Heart Issues]])</f>
        <v>NO</v>
      </c>
      <c r="M127" s="26" t="str">
        <f>IF(Table4[[#This Row],[BMI]]&lt;18.5,"underweight",IF(Table4[[#This Row],[BMI]]&lt; 24.9,"normal weight",IF(Table4[[#This Row],[BMI]]&lt;29.9,"over weight","obesity")))</f>
        <v>obesity</v>
      </c>
      <c r="N127" s="26" t="str">
        <f>IF(Table4[[#This Row],[HBA1C]]&lt;5.7,"normal",IF(Table4[[#This Row],[HBA1C]]&lt; 6.4,"prediabetes","diabetes"))</f>
        <v>prediabetes</v>
      </c>
    </row>
    <row r="128" spans="1:14" x14ac:dyDescent="0.25">
      <c r="A128" t="s">
        <v>2244</v>
      </c>
      <c r="B128">
        <v>38.299999999999997</v>
      </c>
      <c r="C128">
        <v>9.51</v>
      </c>
      <c r="D128" t="s">
        <v>2378</v>
      </c>
      <c r="E128" t="s">
        <v>2378</v>
      </c>
      <c r="F128" t="s">
        <v>2378</v>
      </c>
      <c r="G128" s="9" t="s">
        <v>2379</v>
      </c>
      <c r="H128" t="s">
        <v>2380</v>
      </c>
      <c r="I128" s="20" t="str">
        <f>IF(Table4[[#This Row],[smoker]]="?","NO",Table4[[#This Row],[smoker]])</f>
        <v>yes</v>
      </c>
      <c r="J128" s="26">
        <v>0</v>
      </c>
      <c r="K128" s="20" t="str">
        <f>UPPER(Table4[[#This Row],[SMOKER 1]])</f>
        <v>YES</v>
      </c>
      <c r="L128" s="26" t="str">
        <f>UPPER(Table4[[#This Row],[Heart Issues]])</f>
        <v>NO</v>
      </c>
      <c r="M128" s="26" t="str">
        <f>IF(Table4[[#This Row],[BMI]]&lt;18.5,"underweight",IF(Table4[[#This Row],[BMI]]&lt; 24.9,"normal weight",IF(Table4[[#This Row],[BMI]]&lt;29.9,"over weight","obesity")))</f>
        <v>obesity</v>
      </c>
      <c r="N128" s="26" t="str">
        <f>IF(Table4[[#This Row],[HBA1C]]&lt;5.7,"normal",IF(Table4[[#This Row],[HBA1C]]&lt; 6.4,"prediabetes","diabetes"))</f>
        <v>diabetes</v>
      </c>
    </row>
    <row r="129" spans="1:14" x14ac:dyDescent="0.25">
      <c r="A129" t="s">
        <v>2243</v>
      </c>
      <c r="B129">
        <v>32.774999999999999</v>
      </c>
      <c r="C129">
        <v>4.72</v>
      </c>
      <c r="D129" t="s">
        <v>2378</v>
      </c>
      <c r="E129" t="s">
        <v>2378</v>
      </c>
      <c r="F129" t="s">
        <v>2378</v>
      </c>
      <c r="G129" s="9" t="s">
        <v>2379</v>
      </c>
      <c r="H129" t="s">
        <v>2380</v>
      </c>
      <c r="I129" s="20" t="str">
        <f>IF(Table4[[#This Row],[smoker]]="?","NO",Table4[[#This Row],[smoker]])</f>
        <v>yes</v>
      </c>
      <c r="J129" s="26">
        <v>0</v>
      </c>
      <c r="K129" s="20" t="str">
        <f>UPPER(Table4[[#This Row],[SMOKER 1]])</f>
        <v>YES</v>
      </c>
      <c r="L129" s="26" t="str">
        <f>UPPER(Table4[[#This Row],[Heart Issues]])</f>
        <v>NO</v>
      </c>
      <c r="M129" s="26" t="str">
        <f>IF(Table4[[#This Row],[BMI]]&lt;18.5,"underweight",IF(Table4[[#This Row],[BMI]]&lt; 24.9,"normal weight",IF(Table4[[#This Row],[BMI]]&lt;29.9,"over weight","obesity")))</f>
        <v>obesity</v>
      </c>
      <c r="N129" s="26" t="str">
        <f>IF(Table4[[#This Row],[HBA1C]]&lt;5.7,"normal",IF(Table4[[#This Row],[HBA1C]]&lt; 6.4,"prediabetes","diabetes"))</f>
        <v>normal</v>
      </c>
    </row>
    <row r="130" spans="1:14" x14ac:dyDescent="0.25">
      <c r="A130" t="s">
        <v>2242</v>
      </c>
      <c r="B130">
        <v>34.200000000000003</v>
      </c>
      <c r="C130">
        <v>5.91</v>
      </c>
      <c r="D130" t="s">
        <v>2380</v>
      </c>
      <c r="E130" t="s">
        <v>2378</v>
      </c>
      <c r="F130" t="s">
        <v>2378</v>
      </c>
      <c r="G130" s="9" t="s">
        <v>2379</v>
      </c>
      <c r="H130" t="s">
        <v>2380</v>
      </c>
      <c r="I130" s="20" t="str">
        <f>IF(Table4[[#This Row],[smoker]]="?","NO",Table4[[#This Row],[smoker]])</f>
        <v>yes</v>
      </c>
      <c r="J130" s="26">
        <v>0</v>
      </c>
      <c r="K130" s="20" t="str">
        <f>UPPER(Table4[[#This Row],[SMOKER 1]])</f>
        <v>YES</v>
      </c>
      <c r="L130" s="26" t="str">
        <f>UPPER(Table4[[#This Row],[Heart Issues]])</f>
        <v>YES</v>
      </c>
      <c r="M130" s="26" t="str">
        <f>IF(Table4[[#This Row],[BMI]]&lt;18.5,"underweight",IF(Table4[[#This Row],[BMI]]&lt; 24.9,"normal weight",IF(Table4[[#This Row],[BMI]]&lt;29.9,"over weight","obesity")))</f>
        <v>obesity</v>
      </c>
      <c r="N130" s="26" t="str">
        <f>IF(Table4[[#This Row],[HBA1C]]&lt;5.7,"normal",IF(Table4[[#This Row],[HBA1C]]&lt; 6.4,"prediabetes","diabetes"))</f>
        <v>prediabetes</v>
      </c>
    </row>
    <row r="131" spans="1:14" x14ac:dyDescent="0.25">
      <c r="A131" t="s">
        <v>2241</v>
      </c>
      <c r="B131">
        <v>30.2</v>
      </c>
      <c r="C131">
        <v>9.58</v>
      </c>
      <c r="D131" t="s">
        <v>2378</v>
      </c>
      <c r="E131" t="s">
        <v>2378</v>
      </c>
      <c r="F131" t="s">
        <v>2378</v>
      </c>
      <c r="G131" s="9" t="s">
        <v>2379</v>
      </c>
      <c r="H131" t="s">
        <v>2380</v>
      </c>
      <c r="I131" s="20" t="str">
        <f>IF(Table4[[#This Row],[smoker]]="?","NO",Table4[[#This Row],[smoker]])</f>
        <v>yes</v>
      </c>
      <c r="J131" s="26">
        <v>0</v>
      </c>
      <c r="K131" s="20" t="str">
        <f>UPPER(Table4[[#This Row],[SMOKER 1]])</f>
        <v>YES</v>
      </c>
      <c r="L131" s="26" t="str">
        <f>UPPER(Table4[[#This Row],[Heart Issues]])</f>
        <v>NO</v>
      </c>
      <c r="M131" s="26" t="str">
        <f>IF(Table4[[#This Row],[BMI]]&lt;18.5,"underweight",IF(Table4[[#This Row],[BMI]]&lt; 24.9,"normal weight",IF(Table4[[#This Row],[BMI]]&lt;29.9,"over weight","obesity")))</f>
        <v>obesity</v>
      </c>
      <c r="N131" s="26" t="str">
        <f>IF(Table4[[#This Row],[HBA1C]]&lt;5.7,"normal",IF(Table4[[#This Row],[HBA1C]]&lt; 6.4,"prediabetes","diabetes"))</f>
        <v>diabetes</v>
      </c>
    </row>
    <row r="132" spans="1:14" x14ac:dyDescent="0.25">
      <c r="A132" t="s">
        <v>2240</v>
      </c>
      <c r="B132">
        <v>48.32</v>
      </c>
      <c r="C132">
        <v>5.77</v>
      </c>
      <c r="D132" t="s">
        <v>2378</v>
      </c>
      <c r="E132" t="s">
        <v>2378</v>
      </c>
      <c r="F132" t="s">
        <v>2378</v>
      </c>
      <c r="G132" s="9" t="s">
        <v>2379</v>
      </c>
      <c r="H132" t="s">
        <v>2380</v>
      </c>
      <c r="I132" s="20" t="str">
        <f>IF(Table4[[#This Row],[smoker]]="?","NO",Table4[[#This Row],[smoker]])</f>
        <v>yes</v>
      </c>
      <c r="J132" s="26">
        <v>0</v>
      </c>
      <c r="K132" s="20" t="str">
        <f>UPPER(Table4[[#This Row],[SMOKER 1]])</f>
        <v>YES</v>
      </c>
      <c r="L132" s="26" t="str">
        <f>UPPER(Table4[[#This Row],[Heart Issues]])</f>
        <v>NO</v>
      </c>
      <c r="M132" s="26" t="str">
        <f>IF(Table4[[#This Row],[BMI]]&lt;18.5,"underweight",IF(Table4[[#This Row],[BMI]]&lt; 24.9,"normal weight",IF(Table4[[#This Row],[BMI]]&lt;29.9,"over weight","obesity")))</f>
        <v>obesity</v>
      </c>
      <c r="N132" s="26" t="str">
        <f>IF(Table4[[#This Row],[HBA1C]]&lt;5.7,"normal",IF(Table4[[#This Row],[HBA1C]]&lt; 6.4,"prediabetes","diabetes"))</f>
        <v>prediabetes</v>
      </c>
    </row>
    <row r="133" spans="1:14" x14ac:dyDescent="0.25">
      <c r="A133" t="s">
        <v>2239</v>
      </c>
      <c r="B133">
        <v>44.86</v>
      </c>
      <c r="C133">
        <v>4.38</v>
      </c>
      <c r="D133" t="s">
        <v>2380</v>
      </c>
      <c r="E133" t="s">
        <v>2378</v>
      </c>
      <c r="F133" t="s">
        <v>2378</v>
      </c>
      <c r="G133" s="9" t="s">
        <v>2379</v>
      </c>
      <c r="H133" t="s">
        <v>2380</v>
      </c>
      <c r="I133" s="20" t="str">
        <f>IF(Table4[[#This Row],[smoker]]="?","NO",Table4[[#This Row],[smoker]])</f>
        <v>yes</v>
      </c>
      <c r="J133" s="26">
        <v>0</v>
      </c>
      <c r="K133" s="20" t="str">
        <f>UPPER(Table4[[#This Row],[SMOKER 1]])</f>
        <v>YES</v>
      </c>
      <c r="L133" s="26" t="str">
        <f>UPPER(Table4[[#This Row],[Heart Issues]])</f>
        <v>YES</v>
      </c>
      <c r="M133" s="26" t="str">
        <f>IF(Table4[[#This Row],[BMI]]&lt;18.5,"underweight",IF(Table4[[#This Row],[BMI]]&lt; 24.9,"normal weight",IF(Table4[[#This Row],[BMI]]&lt;29.9,"over weight","obesity")))</f>
        <v>obesity</v>
      </c>
      <c r="N133" s="26" t="str">
        <f>IF(Table4[[#This Row],[HBA1C]]&lt;5.7,"normal",IF(Table4[[#This Row],[HBA1C]]&lt; 6.4,"prediabetes","diabetes"))</f>
        <v>normal</v>
      </c>
    </row>
    <row r="134" spans="1:14" x14ac:dyDescent="0.25">
      <c r="A134" t="s">
        <v>2238</v>
      </c>
      <c r="B134">
        <v>52.15</v>
      </c>
      <c r="C134">
        <v>5.65</v>
      </c>
      <c r="D134" t="s">
        <v>2378</v>
      </c>
      <c r="E134" t="s">
        <v>2378</v>
      </c>
      <c r="F134" t="s">
        <v>2378</v>
      </c>
      <c r="G134" s="9">
        <v>1</v>
      </c>
      <c r="H134" t="s">
        <v>2380</v>
      </c>
      <c r="I134" s="20" t="str">
        <f>IF(Table4[[#This Row],[smoker]]="?","NO",Table4[[#This Row],[smoker]])</f>
        <v>yes</v>
      </c>
      <c r="J134" s="26">
        <v>1</v>
      </c>
      <c r="K134" s="20" t="str">
        <f>UPPER(Table4[[#This Row],[SMOKER 1]])</f>
        <v>YES</v>
      </c>
      <c r="L134" s="26" t="str">
        <f>UPPER(Table4[[#This Row],[Heart Issues]])</f>
        <v>NO</v>
      </c>
      <c r="M134" s="26" t="str">
        <f>IF(Table4[[#This Row],[BMI]]&lt;18.5,"underweight",IF(Table4[[#This Row],[BMI]]&lt; 24.9,"normal weight",IF(Table4[[#This Row],[BMI]]&lt;29.9,"over weight","obesity")))</f>
        <v>obesity</v>
      </c>
      <c r="N134" s="26" t="str">
        <f>IF(Table4[[#This Row],[HBA1C]]&lt;5.7,"normal",IF(Table4[[#This Row],[HBA1C]]&lt; 6.4,"prediabetes","diabetes"))</f>
        <v>normal</v>
      </c>
    </row>
    <row r="135" spans="1:14" x14ac:dyDescent="0.25">
      <c r="A135" t="s">
        <v>2237</v>
      </c>
      <c r="B135">
        <v>41.12</v>
      </c>
      <c r="C135">
        <v>7.54</v>
      </c>
      <c r="D135" t="s">
        <v>2380</v>
      </c>
      <c r="E135" t="s">
        <v>2378</v>
      </c>
      <c r="F135" t="s">
        <v>2378</v>
      </c>
      <c r="G135" s="9" t="s">
        <v>2379</v>
      </c>
      <c r="H135" t="s">
        <v>2380</v>
      </c>
      <c r="I135" s="20" t="str">
        <f>IF(Table4[[#This Row],[smoker]]="?","NO",Table4[[#This Row],[smoker]])</f>
        <v>yes</v>
      </c>
      <c r="J135" s="26">
        <v>0</v>
      </c>
      <c r="K135" s="20" t="str">
        <f>UPPER(Table4[[#This Row],[SMOKER 1]])</f>
        <v>YES</v>
      </c>
      <c r="L135" s="26" t="str">
        <f>UPPER(Table4[[#This Row],[Heart Issues]])</f>
        <v>YES</v>
      </c>
      <c r="M135" s="26" t="str">
        <f>IF(Table4[[#This Row],[BMI]]&lt;18.5,"underweight",IF(Table4[[#This Row],[BMI]]&lt; 24.9,"normal weight",IF(Table4[[#This Row],[BMI]]&lt;29.9,"over weight","obesity")))</f>
        <v>obesity</v>
      </c>
      <c r="N135" s="26" t="str">
        <f>IF(Table4[[#This Row],[HBA1C]]&lt;5.7,"normal",IF(Table4[[#This Row],[HBA1C]]&lt; 6.4,"prediabetes","diabetes"))</f>
        <v>diabetes</v>
      </c>
    </row>
    <row r="136" spans="1:14" x14ac:dyDescent="0.25">
      <c r="A136" t="s">
        <v>2236</v>
      </c>
      <c r="B136">
        <v>38.39</v>
      </c>
      <c r="C136">
        <v>5.1100000000000003</v>
      </c>
      <c r="D136" t="s">
        <v>2380</v>
      </c>
      <c r="E136" t="s">
        <v>2378</v>
      </c>
      <c r="F136" t="s">
        <v>2378</v>
      </c>
      <c r="G136" s="9">
        <v>1</v>
      </c>
      <c r="H136" t="s">
        <v>2380</v>
      </c>
      <c r="I136" s="20" t="str">
        <f>IF(Table4[[#This Row],[smoker]]="?","NO",Table4[[#This Row],[smoker]])</f>
        <v>yes</v>
      </c>
      <c r="J136" s="26">
        <v>1</v>
      </c>
      <c r="K136" s="20" t="str">
        <f>UPPER(Table4[[#This Row],[SMOKER 1]])</f>
        <v>YES</v>
      </c>
      <c r="L136" s="26" t="str">
        <f>UPPER(Table4[[#This Row],[Heart Issues]])</f>
        <v>YES</v>
      </c>
      <c r="M136" s="26" t="str">
        <f>IF(Table4[[#This Row],[BMI]]&lt;18.5,"underweight",IF(Table4[[#This Row],[BMI]]&lt; 24.9,"normal weight",IF(Table4[[#This Row],[BMI]]&lt;29.9,"over weight","obesity")))</f>
        <v>obesity</v>
      </c>
      <c r="N136" s="26" t="str">
        <f>IF(Table4[[#This Row],[HBA1C]]&lt;5.7,"normal",IF(Table4[[#This Row],[HBA1C]]&lt; 6.4,"prediabetes","diabetes"))</f>
        <v>normal</v>
      </c>
    </row>
    <row r="137" spans="1:14" x14ac:dyDescent="0.25">
      <c r="A137" t="s">
        <v>2235</v>
      </c>
      <c r="B137">
        <v>46.85</v>
      </c>
      <c r="C137">
        <v>4.25</v>
      </c>
      <c r="D137" t="s">
        <v>2378</v>
      </c>
      <c r="E137" t="s">
        <v>2378</v>
      </c>
      <c r="F137" t="s">
        <v>2381</v>
      </c>
      <c r="G137" s="9">
        <v>1</v>
      </c>
      <c r="H137" t="s">
        <v>2380</v>
      </c>
      <c r="I137" s="20" t="str">
        <f>IF(Table4[[#This Row],[smoker]]="?","NO",Table4[[#This Row],[smoker]])</f>
        <v>yes</v>
      </c>
      <c r="J137" s="26">
        <v>1</v>
      </c>
      <c r="K137" s="20" t="str">
        <f>UPPER(Table4[[#This Row],[SMOKER 1]])</f>
        <v>YES</v>
      </c>
      <c r="L137" s="26" t="str">
        <f>UPPER(Table4[[#This Row],[Heart Issues]])</f>
        <v>NO</v>
      </c>
      <c r="M137" s="26" t="str">
        <f>IF(Table4[[#This Row],[BMI]]&lt;18.5,"underweight",IF(Table4[[#This Row],[BMI]]&lt; 24.9,"normal weight",IF(Table4[[#This Row],[BMI]]&lt;29.9,"over weight","obesity")))</f>
        <v>obesity</v>
      </c>
      <c r="N137" s="26" t="str">
        <f>IF(Table4[[#This Row],[HBA1C]]&lt;5.7,"normal",IF(Table4[[#This Row],[HBA1C]]&lt; 6.4,"prediabetes","diabetes"))</f>
        <v>normal</v>
      </c>
    </row>
    <row r="138" spans="1:14" x14ac:dyDescent="0.25">
      <c r="A138" t="s">
        <v>2234</v>
      </c>
      <c r="B138">
        <v>42.24</v>
      </c>
      <c r="C138">
        <v>5.55</v>
      </c>
      <c r="D138" t="s">
        <v>2378</v>
      </c>
      <c r="E138" t="s">
        <v>2380</v>
      </c>
      <c r="F138" t="s">
        <v>2378</v>
      </c>
      <c r="G138" s="9">
        <v>1</v>
      </c>
      <c r="H138" t="s">
        <v>2380</v>
      </c>
      <c r="I138" s="20" t="str">
        <f>IF(Table4[[#This Row],[smoker]]="?","NO",Table4[[#This Row],[smoker]])</f>
        <v>yes</v>
      </c>
      <c r="J138" s="26">
        <v>1</v>
      </c>
      <c r="K138" s="20" t="str">
        <f>UPPER(Table4[[#This Row],[SMOKER 1]])</f>
        <v>YES</v>
      </c>
      <c r="L138" s="26" t="str">
        <f>UPPER(Table4[[#This Row],[Heart Issues]])</f>
        <v>NO</v>
      </c>
      <c r="M138" s="26" t="str">
        <f>IF(Table4[[#This Row],[BMI]]&lt;18.5,"underweight",IF(Table4[[#This Row],[BMI]]&lt; 24.9,"normal weight",IF(Table4[[#This Row],[BMI]]&lt;29.9,"over weight","obesity")))</f>
        <v>obesity</v>
      </c>
      <c r="N138" s="26" t="str">
        <f>IF(Table4[[#This Row],[HBA1C]]&lt;5.7,"normal",IF(Table4[[#This Row],[HBA1C]]&lt; 6.4,"prediabetes","diabetes"))</f>
        <v>normal</v>
      </c>
    </row>
    <row r="139" spans="1:14" x14ac:dyDescent="0.25">
      <c r="A139" t="s">
        <v>2233</v>
      </c>
      <c r="B139">
        <v>34.39</v>
      </c>
      <c r="C139">
        <v>5.78</v>
      </c>
      <c r="D139" t="s">
        <v>2378</v>
      </c>
      <c r="E139" t="s">
        <v>2378</v>
      </c>
      <c r="F139" t="s">
        <v>2378</v>
      </c>
      <c r="G139" s="9" t="s">
        <v>2379</v>
      </c>
      <c r="H139" t="s">
        <v>2380</v>
      </c>
      <c r="I139" s="20" t="str">
        <f>IF(Table4[[#This Row],[smoker]]="?","NO",Table4[[#This Row],[smoker]])</f>
        <v>yes</v>
      </c>
      <c r="J139" s="26">
        <v>0</v>
      </c>
      <c r="K139" s="20" t="str">
        <f>UPPER(Table4[[#This Row],[SMOKER 1]])</f>
        <v>YES</v>
      </c>
      <c r="L139" s="26" t="str">
        <f>UPPER(Table4[[#This Row],[Heart Issues]])</f>
        <v>NO</v>
      </c>
      <c r="M139" s="26" t="str">
        <f>IF(Table4[[#This Row],[BMI]]&lt;18.5,"underweight",IF(Table4[[#This Row],[BMI]]&lt; 24.9,"normal weight",IF(Table4[[#This Row],[BMI]]&lt;29.9,"over weight","obesity")))</f>
        <v>obesity</v>
      </c>
      <c r="N139" s="26" t="str">
        <f>IF(Table4[[#This Row],[HBA1C]]&lt;5.7,"normal",IF(Table4[[#This Row],[HBA1C]]&lt; 6.4,"prediabetes","diabetes"))</f>
        <v>prediabetes</v>
      </c>
    </row>
    <row r="140" spans="1:14" x14ac:dyDescent="0.25">
      <c r="A140" t="s">
        <v>2232</v>
      </c>
      <c r="B140">
        <v>42.89</v>
      </c>
      <c r="C140">
        <v>5.28</v>
      </c>
      <c r="D140" t="s">
        <v>2380</v>
      </c>
      <c r="E140" t="s">
        <v>2378</v>
      </c>
      <c r="F140" t="s">
        <v>2378</v>
      </c>
      <c r="G140" s="9" t="s">
        <v>2379</v>
      </c>
      <c r="H140" t="s">
        <v>2380</v>
      </c>
      <c r="I140" s="20" t="str">
        <f>IF(Table4[[#This Row],[smoker]]="?","NO",Table4[[#This Row],[smoker]])</f>
        <v>yes</v>
      </c>
      <c r="J140" s="26">
        <v>0</v>
      </c>
      <c r="K140" s="20" t="str">
        <f>UPPER(Table4[[#This Row],[SMOKER 1]])</f>
        <v>YES</v>
      </c>
      <c r="L140" s="26" t="str">
        <f>UPPER(Table4[[#This Row],[Heart Issues]])</f>
        <v>YES</v>
      </c>
      <c r="M140" s="26" t="str">
        <f>IF(Table4[[#This Row],[BMI]]&lt;18.5,"underweight",IF(Table4[[#This Row],[BMI]]&lt; 24.9,"normal weight",IF(Table4[[#This Row],[BMI]]&lt;29.9,"over weight","obesity")))</f>
        <v>obesity</v>
      </c>
      <c r="N140" s="26" t="str">
        <f>IF(Table4[[#This Row],[HBA1C]]&lt;5.7,"normal",IF(Table4[[#This Row],[HBA1C]]&lt; 6.4,"prediabetes","diabetes"))</f>
        <v>normal</v>
      </c>
    </row>
    <row r="141" spans="1:14" x14ac:dyDescent="0.25">
      <c r="A141" t="s">
        <v>2231</v>
      </c>
      <c r="B141">
        <v>36.299999999999997</v>
      </c>
      <c r="C141">
        <v>5.39</v>
      </c>
      <c r="D141" t="s">
        <v>2378</v>
      </c>
      <c r="E141" t="s">
        <v>2378</v>
      </c>
      <c r="F141" t="s">
        <v>2378</v>
      </c>
      <c r="G141" s="9" t="s">
        <v>2379</v>
      </c>
      <c r="H141" t="s">
        <v>2380</v>
      </c>
      <c r="I141" s="20" t="str">
        <f>IF(Table4[[#This Row],[smoker]]="?","NO",Table4[[#This Row],[smoker]])</f>
        <v>yes</v>
      </c>
      <c r="J141" s="26">
        <v>0</v>
      </c>
      <c r="K141" s="20" t="str">
        <f>UPPER(Table4[[#This Row],[SMOKER 1]])</f>
        <v>YES</v>
      </c>
      <c r="L141" s="26" t="str">
        <f>UPPER(Table4[[#This Row],[Heart Issues]])</f>
        <v>NO</v>
      </c>
      <c r="M141" s="26" t="str">
        <f>IF(Table4[[#This Row],[BMI]]&lt;18.5,"underweight",IF(Table4[[#This Row],[BMI]]&lt; 24.9,"normal weight",IF(Table4[[#This Row],[BMI]]&lt;29.9,"over weight","obesity")))</f>
        <v>obesity</v>
      </c>
      <c r="N141" s="26" t="str">
        <f>IF(Table4[[#This Row],[HBA1C]]&lt;5.7,"normal",IF(Table4[[#This Row],[HBA1C]]&lt; 6.4,"prediabetes","diabetes"))</f>
        <v>normal</v>
      </c>
    </row>
    <row r="142" spans="1:14" x14ac:dyDescent="0.25">
      <c r="A142" t="s">
        <v>2230</v>
      </c>
      <c r="B142">
        <v>35.200000000000003</v>
      </c>
      <c r="C142">
        <v>8.01</v>
      </c>
      <c r="D142" t="s">
        <v>2380</v>
      </c>
      <c r="E142" t="s">
        <v>2378</v>
      </c>
      <c r="F142" t="s">
        <v>2378</v>
      </c>
      <c r="G142" s="9">
        <v>1</v>
      </c>
      <c r="H142" t="s">
        <v>2380</v>
      </c>
      <c r="I142" s="20" t="str">
        <f>IF(Table4[[#This Row],[smoker]]="?","NO",Table4[[#This Row],[smoker]])</f>
        <v>yes</v>
      </c>
      <c r="J142" s="26">
        <v>1</v>
      </c>
      <c r="K142" s="20" t="str">
        <f>UPPER(Table4[[#This Row],[SMOKER 1]])</f>
        <v>YES</v>
      </c>
      <c r="L142" s="26" t="str">
        <f>UPPER(Table4[[#This Row],[Heart Issues]])</f>
        <v>YES</v>
      </c>
      <c r="M142" s="26" t="str">
        <f>IF(Table4[[#This Row],[BMI]]&lt;18.5,"underweight",IF(Table4[[#This Row],[BMI]]&lt; 24.9,"normal weight",IF(Table4[[#This Row],[BMI]]&lt;29.9,"over weight","obesity")))</f>
        <v>obesity</v>
      </c>
      <c r="N142" s="26" t="str">
        <f>IF(Table4[[#This Row],[HBA1C]]&lt;5.7,"normal",IF(Table4[[#This Row],[HBA1C]]&lt; 6.4,"prediabetes","diabetes"))</f>
        <v>diabetes</v>
      </c>
    </row>
    <row r="143" spans="1:14" x14ac:dyDescent="0.25">
      <c r="A143" t="s">
        <v>2229</v>
      </c>
      <c r="B143">
        <v>53.62</v>
      </c>
      <c r="C143">
        <v>5.21</v>
      </c>
      <c r="D143" t="s">
        <v>2378</v>
      </c>
      <c r="E143" t="s">
        <v>2378</v>
      </c>
      <c r="F143" t="s">
        <v>2378</v>
      </c>
      <c r="G143" s="9" t="s">
        <v>2379</v>
      </c>
      <c r="H143" t="s">
        <v>2380</v>
      </c>
      <c r="I143" s="20" t="str">
        <f>IF(Table4[[#This Row],[smoker]]="?","NO",Table4[[#This Row],[smoker]])</f>
        <v>yes</v>
      </c>
      <c r="J143" s="26">
        <v>0</v>
      </c>
      <c r="K143" s="20" t="str">
        <f>UPPER(Table4[[#This Row],[SMOKER 1]])</f>
        <v>YES</v>
      </c>
      <c r="L143" s="26" t="str">
        <f>UPPER(Table4[[#This Row],[Heart Issues]])</f>
        <v>NO</v>
      </c>
      <c r="M143" s="26" t="str">
        <f>IF(Table4[[#This Row],[BMI]]&lt;18.5,"underweight",IF(Table4[[#This Row],[BMI]]&lt; 24.9,"normal weight",IF(Table4[[#This Row],[BMI]]&lt;29.9,"over weight","obesity")))</f>
        <v>obesity</v>
      </c>
      <c r="N143" s="26" t="str">
        <f>IF(Table4[[#This Row],[HBA1C]]&lt;5.7,"normal",IF(Table4[[#This Row],[HBA1C]]&lt; 6.4,"prediabetes","diabetes"))</f>
        <v>normal</v>
      </c>
    </row>
    <row r="144" spans="1:14" x14ac:dyDescent="0.25">
      <c r="A144" t="s">
        <v>2228</v>
      </c>
      <c r="B144">
        <v>36.67</v>
      </c>
      <c r="C144">
        <v>6.27</v>
      </c>
      <c r="D144" t="s">
        <v>2378</v>
      </c>
      <c r="E144" t="s">
        <v>2378</v>
      </c>
      <c r="F144" t="s">
        <v>2378</v>
      </c>
      <c r="G144" s="9" t="s">
        <v>2379</v>
      </c>
      <c r="H144" t="s">
        <v>2380</v>
      </c>
      <c r="I144" s="20" t="str">
        <f>IF(Table4[[#This Row],[smoker]]="?","NO",Table4[[#This Row],[smoker]])</f>
        <v>yes</v>
      </c>
      <c r="J144" s="26">
        <v>0</v>
      </c>
      <c r="K144" s="20" t="str">
        <f>UPPER(Table4[[#This Row],[SMOKER 1]])</f>
        <v>YES</v>
      </c>
      <c r="L144" s="26" t="str">
        <f>UPPER(Table4[[#This Row],[Heart Issues]])</f>
        <v>NO</v>
      </c>
      <c r="M144" s="26" t="str">
        <f>IF(Table4[[#This Row],[BMI]]&lt;18.5,"underweight",IF(Table4[[#This Row],[BMI]]&lt; 24.9,"normal weight",IF(Table4[[#This Row],[BMI]]&lt;29.9,"over weight","obesity")))</f>
        <v>obesity</v>
      </c>
      <c r="N144" s="26" t="str">
        <f>IF(Table4[[#This Row],[HBA1C]]&lt;5.7,"normal",IF(Table4[[#This Row],[HBA1C]]&lt; 6.4,"prediabetes","diabetes"))</f>
        <v>prediabetes</v>
      </c>
    </row>
    <row r="145" spans="1:14" x14ac:dyDescent="0.25">
      <c r="A145" t="s">
        <v>2227</v>
      </c>
      <c r="B145">
        <v>33.4</v>
      </c>
      <c r="C145">
        <v>10.73</v>
      </c>
      <c r="D145" t="s">
        <v>2380</v>
      </c>
      <c r="E145" t="s">
        <v>2378</v>
      </c>
      <c r="F145" t="s">
        <v>2378</v>
      </c>
      <c r="G145" s="9">
        <v>1</v>
      </c>
      <c r="H145" t="s">
        <v>2380</v>
      </c>
      <c r="I145" s="20" t="str">
        <f>IF(Table4[[#This Row],[smoker]]="?","NO",Table4[[#This Row],[smoker]])</f>
        <v>yes</v>
      </c>
      <c r="J145" s="26">
        <v>1</v>
      </c>
      <c r="K145" s="20" t="str">
        <f>UPPER(Table4[[#This Row],[SMOKER 1]])</f>
        <v>YES</v>
      </c>
      <c r="L145" s="26" t="str">
        <f>UPPER(Table4[[#This Row],[Heart Issues]])</f>
        <v>YES</v>
      </c>
      <c r="M145" s="26" t="str">
        <f>IF(Table4[[#This Row],[BMI]]&lt;18.5,"underweight",IF(Table4[[#This Row],[BMI]]&lt; 24.9,"normal weight",IF(Table4[[#This Row],[BMI]]&lt;29.9,"over weight","obesity")))</f>
        <v>obesity</v>
      </c>
      <c r="N145" s="26" t="str">
        <f>IF(Table4[[#This Row],[HBA1C]]&lt;5.7,"normal",IF(Table4[[#This Row],[HBA1C]]&lt; 6.4,"prediabetes","diabetes"))</f>
        <v>diabetes</v>
      </c>
    </row>
    <row r="146" spans="1:14" x14ac:dyDescent="0.25">
      <c r="A146" t="s">
        <v>2226</v>
      </c>
      <c r="B146">
        <v>42.71</v>
      </c>
      <c r="C146">
        <v>10.52</v>
      </c>
      <c r="D146" t="s">
        <v>2378</v>
      </c>
      <c r="E146" t="s">
        <v>2378</v>
      </c>
      <c r="F146" t="s">
        <v>2378</v>
      </c>
      <c r="G146" s="9" t="s">
        <v>2379</v>
      </c>
      <c r="H146" t="s">
        <v>2380</v>
      </c>
      <c r="I146" s="20" t="str">
        <f>IF(Table4[[#This Row],[smoker]]="?","NO",Table4[[#This Row],[smoker]])</f>
        <v>yes</v>
      </c>
      <c r="J146" s="26">
        <v>0</v>
      </c>
      <c r="K146" s="20" t="str">
        <f>UPPER(Table4[[#This Row],[SMOKER 1]])</f>
        <v>YES</v>
      </c>
      <c r="L146" s="26" t="str">
        <f>UPPER(Table4[[#This Row],[Heart Issues]])</f>
        <v>NO</v>
      </c>
      <c r="M146" s="26" t="str">
        <f>IF(Table4[[#This Row],[BMI]]&lt;18.5,"underweight",IF(Table4[[#This Row],[BMI]]&lt; 24.9,"normal weight",IF(Table4[[#This Row],[BMI]]&lt;29.9,"over weight","obesity")))</f>
        <v>obesity</v>
      </c>
      <c r="N146" s="26" t="str">
        <f>IF(Table4[[#This Row],[HBA1C]]&lt;5.7,"normal",IF(Table4[[#This Row],[HBA1C]]&lt; 6.4,"prediabetes","diabetes"))</f>
        <v>diabetes</v>
      </c>
    </row>
    <row r="147" spans="1:14" x14ac:dyDescent="0.25">
      <c r="A147" t="s">
        <v>2225</v>
      </c>
      <c r="B147">
        <v>41.52</v>
      </c>
      <c r="C147">
        <v>11.82</v>
      </c>
      <c r="D147" t="s">
        <v>2380</v>
      </c>
      <c r="E147" t="s">
        <v>2378</v>
      </c>
      <c r="F147" t="s">
        <v>2378</v>
      </c>
      <c r="G147" s="9">
        <v>2</v>
      </c>
      <c r="H147" t="s">
        <v>2380</v>
      </c>
      <c r="I147" s="20" t="str">
        <f>IF(Table4[[#This Row],[smoker]]="?","NO",Table4[[#This Row],[smoker]])</f>
        <v>yes</v>
      </c>
      <c r="J147" s="26">
        <v>2</v>
      </c>
      <c r="K147" s="20" t="str">
        <f>UPPER(Table4[[#This Row],[SMOKER 1]])</f>
        <v>YES</v>
      </c>
      <c r="L147" s="26" t="str">
        <f>UPPER(Table4[[#This Row],[Heart Issues]])</f>
        <v>YES</v>
      </c>
      <c r="M147" s="26" t="str">
        <f>IF(Table4[[#This Row],[BMI]]&lt;18.5,"underweight",IF(Table4[[#This Row],[BMI]]&lt; 24.9,"normal weight",IF(Table4[[#This Row],[BMI]]&lt;29.9,"over weight","obesity")))</f>
        <v>obesity</v>
      </c>
      <c r="N147" s="26" t="str">
        <f>IF(Table4[[#This Row],[HBA1C]]&lt;5.7,"normal",IF(Table4[[#This Row],[HBA1C]]&lt; 6.4,"prediabetes","diabetes"))</f>
        <v>diabetes</v>
      </c>
    </row>
    <row r="148" spans="1:14" x14ac:dyDescent="0.25">
      <c r="A148" t="s">
        <v>2224</v>
      </c>
      <c r="B148">
        <v>39.4</v>
      </c>
      <c r="C148">
        <v>6.76</v>
      </c>
      <c r="D148" t="s">
        <v>2378</v>
      </c>
      <c r="E148" t="s">
        <v>2378</v>
      </c>
      <c r="F148" t="s">
        <v>2378</v>
      </c>
      <c r="G148" s="9" t="s">
        <v>2379</v>
      </c>
      <c r="H148" t="s">
        <v>2380</v>
      </c>
      <c r="I148" s="20" t="str">
        <f>IF(Table4[[#This Row],[smoker]]="?","NO",Table4[[#This Row],[smoker]])</f>
        <v>yes</v>
      </c>
      <c r="J148" s="26">
        <v>0</v>
      </c>
      <c r="K148" s="20" t="str">
        <f>UPPER(Table4[[#This Row],[SMOKER 1]])</f>
        <v>YES</v>
      </c>
      <c r="L148" s="26" t="str">
        <f>UPPER(Table4[[#This Row],[Heart Issues]])</f>
        <v>NO</v>
      </c>
      <c r="M148" s="26" t="str">
        <f>IF(Table4[[#This Row],[BMI]]&lt;18.5,"underweight",IF(Table4[[#This Row],[BMI]]&lt; 24.9,"normal weight",IF(Table4[[#This Row],[BMI]]&lt;29.9,"over weight","obesity")))</f>
        <v>obesity</v>
      </c>
      <c r="N148" s="26" t="str">
        <f>IF(Table4[[#This Row],[HBA1C]]&lt;5.7,"normal",IF(Table4[[#This Row],[HBA1C]]&lt; 6.4,"prediabetes","diabetes"))</f>
        <v>diabetes</v>
      </c>
    </row>
    <row r="149" spans="1:14" x14ac:dyDescent="0.25">
      <c r="A149" t="s">
        <v>2223</v>
      </c>
      <c r="B149">
        <v>46.45</v>
      </c>
      <c r="C149">
        <v>5.62</v>
      </c>
      <c r="D149" t="s">
        <v>2378</v>
      </c>
      <c r="E149" t="s">
        <v>2378</v>
      </c>
      <c r="F149" t="s">
        <v>2378</v>
      </c>
      <c r="G149" s="9" t="s">
        <v>2379</v>
      </c>
      <c r="H149" t="s">
        <v>2380</v>
      </c>
      <c r="I149" s="20" t="str">
        <f>IF(Table4[[#This Row],[smoker]]="?","NO",Table4[[#This Row],[smoker]])</f>
        <v>yes</v>
      </c>
      <c r="J149" s="26">
        <v>0</v>
      </c>
      <c r="K149" s="20" t="str">
        <f>UPPER(Table4[[#This Row],[SMOKER 1]])</f>
        <v>YES</v>
      </c>
      <c r="L149" s="26" t="str">
        <f>UPPER(Table4[[#This Row],[Heart Issues]])</f>
        <v>NO</v>
      </c>
      <c r="M149" s="26" t="str">
        <f>IF(Table4[[#This Row],[BMI]]&lt;18.5,"underweight",IF(Table4[[#This Row],[BMI]]&lt; 24.9,"normal weight",IF(Table4[[#This Row],[BMI]]&lt;29.9,"over weight","obesity")))</f>
        <v>obesity</v>
      </c>
      <c r="N149" s="26" t="str">
        <f>IF(Table4[[#This Row],[HBA1C]]&lt;5.7,"normal",IF(Table4[[#This Row],[HBA1C]]&lt; 6.4,"prediabetes","diabetes"))</f>
        <v>normal</v>
      </c>
    </row>
    <row r="150" spans="1:14" x14ac:dyDescent="0.25">
      <c r="A150" t="s">
        <v>2222</v>
      </c>
      <c r="B150">
        <v>35.75</v>
      </c>
      <c r="C150">
        <v>4.1900000000000004</v>
      </c>
      <c r="D150" t="s">
        <v>2378</v>
      </c>
      <c r="E150" t="s">
        <v>2378</v>
      </c>
      <c r="F150" t="s">
        <v>2378</v>
      </c>
      <c r="G150" s="9" t="s">
        <v>2379</v>
      </c>
      <c r="H150" t="s">
        <v>2380</v>
      </c>
      <c r="I150" s="20" t="str">
        <f>IF(Table4[[#This Row],[smoker]]="?","NO",Table4[[#This Row],[smoker]])</f>
        <v>yes</v>
      </c>
      <c r="J150" s="26">
        <v>0</v>
      </c>
      <c r="K150" s="20" t="str">
        <f>UPPER(Table4[[#This Row],[SMOKER 1]])</f>
        <v>YES</v>
      </c>
      <c r="L150" s="26" t="str">
        <f>UPPER(Table4[[#This Row],[Heart Issues]])</f>
        <v>NO</v>
      </c>
      <c r="M150" s="26" t="str">
        <f>IF(Table4[[#This Row],[BMI]]&lt;18.5,"underweight",IF(Table4[[#This Row],[BMI]]&lt; 24.9,"normal weight",IF(Table4[[#This Row],[BMI]]&lt;29.9,"over weight","obesity")))</f>
        <v>obesity</v>
      </c>
      <c r="N150" s="26" t="str">
        <f>IF(Table4[[#This Row],[HBA1C]]&lt;5.7,"normal",IF(Table4[[#This Row],[HBA1C]]&lt; 6.4,"prediabetes","diabetes"))</f>
        <v>normal</v>
      </c>
    </row>
    <row r="151" spans="1:14" x14ac:dyDescent="0.25">
      <c r="A151" t="s">
        <v>2221</v>
      </c>
      <c r="B151">
        <v>26.07</v>
      </c>
      <c r="C151">
        <v>5.32</v>
      </c>
      <c r="D151" t="s">
        <v>2378</v>
      </c>
      <c r="E151" t="s">
        <v>2378</v>
      </c>
      <c r="F151" t="s">
        <v>2378</v>
      </c>
      <c r="G151" s="9" t="s">
        <v>2379</v>
      </c>
      <c r="H151" t="s">
        <v>2380</v>
      </c>
      <c r="I151" s="20" t="str">
        <f>IF(Table4[[#This Row],[smoker]]="?","NO",Table4[[#This Row],[smoker]])</f>
        <v>yes</v>
      </c>
      <c r="J151" s="26">
        <v>0</v>
      </c>
      <c r="K151" s="20" t="str">
        <f>UPPER(Table4[[#This Row],[SMOKER 1]])</f>
        <v>YES</v>
      </c>
      <c r="L151" s="26" t="str">
        <f>UPPER(Table4[[#This Row],[Heart Issues]])</f>
        <v>NO</v>
      </c>
      <c r="M151" s="26" t="str">
        <f>IF(Table4[[#This Row],[BMI]]&lt;18.5,"underweight",IF(Table4[[#This Row],[BMI]]&lt; 24.9,"normal weight",IF(Table4[[#This Row],[BMI]]&lt;29.9,"over weight","obesity")))</f>
        <v>over weight</v>
      </c>
      <c r="N151" s="26" t="str">
        <f>IF(Table4[[#This Row],[HBA1C]]&lt;5.7,"normal",IF(Table4[[#This Row],[HBA1C]]&lt; 6.4,"prediabetes","diabetes"))</f>
        <v>normal</v>
      </c>
    </row>
    <row r="152" spans="1:14" x14ac:dyDescent="0.25">
      <c r="A152" t="s">
        <v>2220</v>
      </c>
      <c r="B152">
        <v>36.54</v>
      </c>
      <c r="C152">
        <v>4.46</v>
      </c>
      <c r="D152" t="s">
        <v>2380</v>
      </c>
      <c r="E152" t="s">
        <v>2378</v>
      </c>
      <c r="F152" t="s">
        <v>2378</v>
      </c>
      <c r="G152" s="9">
        <v>1</v>
      </c>
      <c r="H152" t="s">
        <v>2380</v>
      </c>
      <c r="I152" s="20" t="str">
        <f>IF(Table4[[#This Row],[smoker]]="?","NO",Table4[[#This Row],[smoker]])</f>
        <v>yes</v>
      </c>
      <c r="J152" s="26">
        <v>1</v>
      </c>
      <c r="K152" s="20" t="str">
        <f>UPPER(Table4[[#This Row],[SMOKER 1]])</f>
        <v>YES</v>
      </c>
      <c r="L152" s="26" t="str">
        <f>UPPER(Table4[[#This Row],[Heart Issues]])</f>
        <v>YES</v>
      </c>
      <c r="M152" s="26" t="str">
        <f>IF(Table4[[#This Row],[BMI]]&lt;18.5,"underweight",IF(Table4[[#This Row],[BMI]]&lt; 24.9,"normal weight",IF(Table4[[#This Row],[BMI]]&lt;29.9,"over weight","obesity")))</f>
        <v>obesity</v>
      </c>
      <c r="N152" s="26" t="str">
        <f>IF(Table4[[#This Row],[HBA1C]]&lt;5.7,"normal",IF(Table4[[#This Row],[HBA1C]]&lt; 6.4,"prediabetes","diabetes"))</f>
        <v>normal</v>
      </c>
    </row>
    <row r="153" spans="1:14" x14ac:dyDescent="0.25">
      <c r="A153" t="s">
        <v>2219</v>
      </c>
      <c r="B153">
        <v>51.64</v>
      </c>
      <c r="C153">
        <v>5.65</v>
      </c>
      <c r="D153" t="s">
        <v>2378</v>
      </c>
      <c r="E153" t="s">
        <v>2378</v>
      </c>
      <c r="F153" t="s">
        <v>2378</v>
      </c>
      <c r="G153" s="9" t="s">
        <v>2379</v>
      </c>
      <c r="H153" t="s">
        <v>2380</v>
      </c>
      <c r="I153" s="20" t="str">
        <f>IF(Table4[[#This Row],[smoker]]="?","NO",Table4[[#This Row],[smoker]])</f>
        <v>yes</v>
      </c>
      <c r="J153" s="26">
        <v>0</v>
      </c>
      <c r="K153" s="20" t="str">
        <f>UPPER(Table4[[#This Row],[SMOKER 1]])</f>
        <v>YES</v>
      </c>
      <c r="L153" s="26" t="str">
        <f>UPPER(Table4[[#This Row],[Heart Issues]])</f>
        <v>NO</v>
      </c>
      <c r="M153" s="26" t="str">
        <f>IF(Table4[[#This Row],[BMI]]&lt;18.5,"underweight",IF(Table4[[#This Row],[BMI]]&lt; 24.9,"normal weight",IF(Table4[[#This Row],[BMI]]&lt;29.9,"over weight","obesity")))</f>
        <v>obesity</v>
      </c>
      <c r="N153" s="26" t="str">
        <f>IF(Table4[[#This Row],[HBA1C]]&lt;5.7,"normal",IF(Table4[[#This Row],[HBA1C]]&lt; 6.4,"prediabetes","diabetes"))</f>
        <v>normal</v>
      </c>
    </row>
    <row r="154" spans="1:14" x14ac:dyDescent="0.25">
      <c r="A154" t="s">
        <v>2218</v>
      </c>
      <c r="B154">
        <v>42.83</v>
      </c>
      <c r="C154">
        <v>6.04</v>
      </c>
      <c r="D154" t="s">
        <v>2378</v>
      </c>
      <c r="E154" t="s">
        <v>2378</v>
      </c>
      <c r="F154" t="s">
        <v>2378</v>
      </c>
      <c r="G154" s="9">
        <v>2</v>
      </c>
      <c r="H154" t="s">
        <v>2380</v>
      </c>
      <c r="I154" s="20" t="str">
        <f>IF(Table4[[#This Row],[smoker]]="?","NO",Table4[[#This Row],[smoker]])</f>
        <v>yes</v>
      </c>
      <c r="J154" s="26">
        <v>2</v>
      </c>
      <c r="K154" s="20" t="str">
        <f>UPPER(Table4[[#This Row],[SMOKER 1]])</f>
        <v>YES</v>
      </c>
      <c r="L154" s="26" t="str">
        <f>UPPER(Table4[[#This Row],[Heart Issues]])</f>
        <v>NO</v>
      </c>
      <c r="M154" s="26" t="str">
        <f>IF(Table4[[#This Row],[BMI]]&lt;18.5,"underweight",IF(Table4[[#This Row],[BMI]]&lt; 24.9,"normal weight",IF(Table4[[#This Row],[BMI]]&lt;29.9,"over weight","obesity")))</f>
        <v>obesity</v>
      </c>
      <c r="N154" s="26" t="str">
        <f>IF(Table4[[#This Row],[HBA1C]]&lt;5.7,"normal",IF(Table4[[#This Row],[HBA1C]]&lt; 6.4,"prediabetes","diabetes"))</f>
        <v>prediabetes</v>
      </c>
    </row>
    <row r="155" spans="1:14" x14ac:dyDescent="0.25">
      <c r="A155" t="s">
        <v>2217</v>
      </c>
      <c r="B155">
        <v>40.15</v>
      </c>
      <c r="C155">
        <v>5.76</v>
      </c>
      <c r="D155" t="s">
        <v>2378</v>
      </c>
      <c r="E155" t="s">
        <v>2378</v>
      </c>
      <c r="F155" t="s">
        <v>2378</v>
      </c>
      <c r="G155" s="9">
        <v>1</v>
      </c>
      <c r="H155" t="s">
        <v>2380</v>
      </c>
      <c r="I155" s="20" t="str">
        <f>IF(Table4[[#This Row],[smoker]]="?","NO",Table4[[#This Row],[smoker]])</f>
        <v>yes</v>
      </c>
      <c r="J155" s="26">
        <v>1</v>
      </c>
      <c r="K155" s="20" t="str">
        <f>UPPER(Table4[[#This Row],[SMOKER 1]])</f>
        <v>YES</v>
      </c>
      <c r="L155" s="26" t="str">
        <f>UPPER(Table4[[#This Row],[Heart Issues]])</f>
        <v>NO</v>
      </c>
      <c r="M155" s="26" t="str">
        <f>IF(Table4[[#This Row],[BMI]]&lt;18.5,"underweight",IF(Table4[[#This Row],[BMI]]&lt; 24.9,"normal weight",IF(Table4[[#This Row],[BMI]]&lt;29.9,"over weight","obesity")))</f>
        <v>obesity</v>
      </c>
      <c r="N155" s="26" t="str">
        <f>IF(Table4[[#This Row],[HBA1C]]&lt;5.7,"normal",IF(Table4[[#This Row],[HBA1C]]&lt; 6.4,"prediabetes","diabetes"))</f>
        <v>prediabetes</v>
      </c>
    </row>
    <row r="156" spans="1:14" x14ac:dyDescent="0.25">
      <c r="A156" t="s">
        <v>2216</v>
      </c>
      <c r="B156">
        <v>27.8</v>
      </c>
      <c r="C156">
        <v>4.3600000000000003</v>
      </c>
      <c r="D156" t="s">
        <v>2378</v>
      </c>
      <c r="E156" t="s">
        <v>2378</v>
      </c>
      <c r="F156" t="s">
        <v>2381</v>
      </c>
      <c r="G156" s="9">
        <v>1</v>
      </c>
      <c r="H156" t="s">
        <v>2380</v>
      </c>
      <c r="I156" s="20" t="str">
        <f>IF(Table4[[#This Row],[smoker]]="?","NO",Table4[[#This Row],[smoker]])</f>
        <v>yes</v>
      </c>
      <c r="J156" s="26">
        <v>1</v>
      </c>
      <c r="K156" s="20" t="str">
        <f>UPPER(Table4[[#This Row],[SMOKER 1]])</f>
        <v>YES</v>
      </c>
      <c r="L156" s="26" t="str">
        <f>UPPER(Table4[[#This Row],[Heart Issues]])</f>
        <v>NO</v>
      </c>
      <c r="M156" s="26" t="str">
        <f>IF(Table4[[#This Row],[BMI]]&lt;18.5,"underweight",IF(Table4[[#This Row],[BMI]]&lt; 24.9,"normal weight",IF(Table4[[#This Row],[BMI]]&lt;29.9,"over weight","obesity")))</f>
        <v>over weight</v>
      </c>
      <c r="N156" s="26" t="str">
        <f>IF(Table4[[#This Row],[HBA1C]]&lt;5.7,"normal",IF(Table4[[#This Row],[HBA1C]]&lt; 6.4,"prediabetes","diabetes"))</f>
        <v>normal</v>
      </c>
    </row>
    <row r="157" spans="1:14" x14ac:dyDescent="0.25">
      <c r="A157" t="s">
        <v>2215</v>
      </c>
      <c r="B157">
        <v>45.81</v>
      </c>
      <c r="C157">
        <v>4.76</v>
      </c>
      <c r="D157" t="s">
        <v>2380</v>
      </c>
      <c r="E157" t="s">
        <v>2378</v>
      </c>
      <c r="F157" t="s">
        <v>2381</v>
      </c>
      <c r="G157" s="9">
        <v>1</v>
      </c>
      <c r="H157" t="s">
        <v>2380</v>
      </c>
      <c r="I157" s="20" t="str">
        <f>IF(Table4[[#This Row],[smoker]]="?","NO",Table4[[#This Row],[smoker]])</f>
        <v>yes</v>
      </c>
      <c r="J157" s="26">
        <v>1</v>
      </c>
      <c r="K157" s="20" t="str">
        <f>UPPER(Table4[[#This Row],[SMOKER 1]])</f>
        <v>YES</v>
      </c>
      <c r="L157" s="26" t="str">
        <f>UPPER(Table4[[#This Row],[Heart Issues]])</f>
        <v>YES</v>
      </c>
      <c r="M157" s="26" t="str">
        <f>IF(Table4[[#This Row],[BMI]]&lt;18.5,"underweight",IF(Table4[[#This Row],[BMI]]&lt; 24.9,"normal weight",IF(Table4[[#This Row],[BMI]]&lt;29.9,"over weight","obesity")))</f>
        <v>obesity</v>
      </c>
      <c r="N157" s="26" t="str">
        <f>IF(Table4[[#This Row],[HBA1C]]&lt;5.7,"normal",IF(Table4[[#This Row],[HBA1C]]&lt; 6.4,"prediabetes","diabetes"))</f>
        <v>normal</v>
      </c>
    </row>
    <row r="158" spans="1:14" x14ac:dyDescent="0.25">
      <c r="A158" t="s">
        <v>2214</v>
      </c>
      <c r="B158">
        <v>34.43</v>
      </c>
      <c r="C158">
        <v>10.82</v>
      </c>
      <c r="D158" t="s">
        <v>2380</v>
      </c>
      <c r="E158" t="s">
        <v>2378</v>
      </c>
      <c r="F158" t="s">
        <v>2378</v>
      </c>
      <c r="G158" s="9">
        <v>1</v>
      </c>
      <c r="H158" t="s">
        <v>2380</v>
      </c>
      <c r="I158" s="20" t="str">
        <f>IF(Table4[[#This Row],[smoker]]="?","NO",Table4[[#This Row],[smoker]])</f>
        <v>yes</v>
      </c>
      <c r="J158" s="26">
        <v>1</v>
      </c>
      <c r="K158" s="20" t="str">
        <f>UPPER(Table4[[#This Row],[SMOKER 1]])</f>
        <v>YES</v>
      </c>
      <c r="L158" s="26" t="str">
        <f>UPPER(Table4[[#This Row],[Heart Issues]])</f>
        <v>YES</v>
      </c>
      <c r="M158" s="26" t="str">
        <f>IF(Table4[[#This Row],[BMI]]&lt;18.5,"underweight",IF(Table4[[#This Row],[BMI]]&lt; 24.9,"normal weight",IF(Table4[[#This Row],[BMI]]&lt;29.9,"over weight","obesity")))</f>
        <v>obesity</v>
      </c>
      <c r="N158" s="26" t="str">
        <f>IF(Table4[[#This Row],[HBA1C]]&lt;5.7,"normal",IF(Table4[[#This Row],[HBA1C]]&lt; 6.4,"prediabetes","diabetes"))</f>
        <v>diabetes</v>
      </c>
    </row>
    <row r="159" spans="1:14" x14ac:dyDescent="0.25">
      <c r="A159" t="s">
        <v>2213</v>
      </c>
      <c r="B159">
        <v>41.33</v>
      </c>
      <c r="C159">
        <v>4.01</v>
      </c>
      <c r="D159" t="s">
        <v>2380</v>
      </c>
      <c r="E159" t="s">
        <v>2378</v>
      </c>
      <c r="F159" t="s">
        <v>2378</v>
      </c>
      <c r="G159" s="9" t="s">
        <v>2379</v>
      </c>
      <c r="H159" t="s">
        <v>2380</v>
      </c>
      <c r="I159" s="20" t="str">
        <f>IF(Table4[[#This Row],[smoker]]="?","NO",Table4[[#This Row],[smoker]])</f>
        <v>yes</v>
      </c>
      <c r="J159" s="26">
        <v>0</v>
      </c>
      <c r="K159" s="20" t="str">
        <f>UPPER(Table4[[#This Row],[SMOKER 1]])</f>
        <v>YES</v>
      </c>
      <c r="L159" s="26" t="str">
        <f>UPPER(Table4[[#This Row],[Heart Issues]])</f>
        <v>YES</v>
      </c>
      <c r="M159" s="26" t="str">
        <f>IF(Table4[[#This Row],[BMI]]&lt;18.5,"underweight",IF(Table4[[#This Row],[BMI]]&lt; 24.9,"normal weight",IF(Table4[[#This Row],[BMI]]&lt;29.9,"over weight","obesity")))</f>
        <v>obesity</v>
      </c>
      <c r="N159" s="26" t="str">
        <f>IF(Table4[[#This Row],[HBA1C]]&lt;5.7,"normal",IF(Table4[[#This Row],[HBA1C]]&lt; 6.4,"prediabetes","diabetes"))</f>
        <v>normal</v>
      </c>
    </row>
    <row r="160" spans="1:14" x14ac:dyDescent="0.25">
      <c r="A160" t="s">
        <v>2212</v>
      </c>
      <c r="B160">
        <v>31.92</v>
      </c>
      <c r="C160">
        <v>5.12</v>
      </c>
      <c r="D160" t="s">
        <v>2380</v>
      </c>
      <c r="E160" t="s">
        <v>2378</v>
      </c>
      <c r="F160" t="s">
        <v>2378</v>
      </c>
      <c r="G160" s="9">
        <v>1</v>
      </c>
      <c r="H160" t="s">
        <v>2380</v>
      </c>
      <c r="I160" s="20" t="str">
        <f>IF(Table4[[#This Row],[smoker]]="?","NO",Table4[[#This Row],[smoker]])</f>
        <v>yes</v>
      </c>
      <c r="J160" s="26">
        <v>1</v>
      </c>
      <c r="K160" s="20" t="str">
        <f>UPPER(Table4[[#This Row],[SMOKER 1]])</f>
        <v>YES</v>
      </c>
      <c r="L160" s="26" t="str">
        <f>UPPER(Table4[[#This Row],[Heart Issues]])</f>
        <v>YES</v>
      </c>
      <c r="M160" s="26" t="str">
        <f>IF(Table4[[#This Row],[BMI]]&lt;18.5,"underweight",IF(Table4[[#This Row],[BMI]]&lt; 24.9,"normal weight",IF(Table4[[#This Row],[BMI]]&lt;29.9,"over weight","obesity")))</f>
        <v>obesity</v>
      </c>
      <c r="N160" s="26" t="str">
        <f>IF(Table4[[#This Row],[HBA1C]]&lt;5.7,"normal",IF(Table4[[#This Row],[HBA1C]]&lt; 6.4,"prediabetes","diabetes"))</f>
        <v>normal</v>
      </c>
    </row>
    <row r="161" spans="1:14" x14ac:dyDescent="0.25">
      <c r="A161" t="s">
        <v>2211</v>
      </c>
      <c r="B161">
        <v>39.799999999999997</v>
      </c>
      <c r="C161">
        <v>10.54</v>
      </c>
      <c r="D161" t="s">
        <v>2380</v>
      </c>
      <c r="E161" t="s">
        <v>2378</v>
      </c>
      <c r="F161" t="s">
        <v>2378</v>
      </c>
      <c r="G161" s="9">
        <v>2</v>
      </c>
      <c r="H161" t="s">
        <v>2380</v>
      </c>
      <c r="I161" s="20" t="str">
        <f>IF(Table4[[#This Row],[smoker]]="?","NO",Table4[[#This Row],[smoker]])</f>
        <v>yes</v>
      </c>
      <c r="J161" s="26">
        <v>2</v>
      </c>
      <c r="K161" s="20" t="str">
        <f>UPPER(Table4[[#This Row],[SMOKER 1]])</f>
        <v>YES</v>
      </c>
      <c r="L161" s="26" t="str">
        <f>UPPER(Table4[[#This Row],[Heart Issues]])</f>
        <v>YES</v>
      </c>
      <c r="M161" s="26" t="str">
        <f>IF(Table4[[#This Row],[BMI]]&lt;18.5,"underweight",IF(Table4[[#This Row],[BMI]]&lt; 24.9,"normal weight",IF(Table4[[#This Row],[BMI]]&lt;29.9,"over weight","obesity")))</f>
        <v>obesity</v>
      </c>
      <c r="N161" s="26" t="str">
        <f>IF(Table4[[#This Row],[HBA1C]]&lt;5.7,"normal",IF(Table4[[#This Row],[HBA1C]]&lt; 6.4,"prediabetes","diabetes"))</f>
        <v>diabetes</v>
      </c>
    </row>
    <row r="162" spans="1:14" x14ac:dyDescent="0.25">
      <c r="A162" t="s">
        <v>2210</v>
      </c>
      <c r="B162">
        <v>42.82</v>
      </c>
      <c r="C162">
        <v>4.21</v>
      </c>
      <c r="D162" t="s">
        <v>2378</v>
      </c>
      <c r="E162" t="s">
        <v>2378</v>
      </c>
      <c r="F162" t="s">
        <v>2378</v>
      </c>
      <c r="G162" s="9" t="s">
        <v>2379</v>
      </c>
      <c r="H162" t="s">
        <v>2380</v>
      </c>
      <c r="I162" s="20" t="str">
        <f>IF(Table4[[#This Row],[smoker]]="?","NO",Table4[[#This Row],[smoker]])</f>
        <v>yes</v>
      </c>
      <c r="J162" s="26">
        <v>0</v>
      </c>
      <c r="K162" s="20" t="str">
        <f>UPPER(Table4[[#This Row],[SMOKER 1]])</f>
        <v>YES</v>
      </c>
      <c r="L162" s="26" t="str">
        <f>UPPER(Table4[[#This Row],[Heart Issues]])</f>
        <v>NO</v>
      </c>
      <c r="M162" s="26" t="str">
        <f>IF(Table4[[#This Row],[BMI]]&lt;18.5,"underweight",IF(Table4[[#This Row],[BMI]]&lt; 24.9,"normal weight",IF(Table4[[#This Row],[BMI]]&lt;29.9,"over weight","obesity")))</f>
        <v>obesity</v>
      </c>
      <c r="N162" s="26" t="str">
        <f>IF(Table4[[#This Row],[HBA1C]]&lt;5.7,"normal",IF(Table4[[#This Row],[HBA1C]]&lt; 6.4,"prediabetes","diabetes"))</f>
        <v>normal</v>
      </c>
    </row>
    <row r="163" spans="1:14" x14ac:dyDescent="0.25">
      <c r="A163" t="s">
        <v>2209</v>
      </c>
      <c r="B163">
        <v>33.630000000000003</v>
      </c>
      <c r="C163">
        <v>5.42</v>
      </c>
      <c r="D163" t="s">
        <v>2378</v>
      </c>
      <c r="E163" t="s">
        <v>2378</v>
      </c>
      <c r="F163" t="s">
        <v>2378</v>
      </c>
      <c r="G163" s="9" t="s">
        <v>2379</v>
      </c>
      <c r="H163" t="s">
        <v>2380</v>
      </c>
      <c r="I163" s="20" t="str">
        <f>IF(Table4[[#This Row],[smoker]]="?","NO",Table4[[#This Row],[smoker]])</f>
        <v>yes</v>
      </c>
      <c r="J163" s="26">
        <v>0</v>
      </c>
      <c r="K163" s="20" t="str">
        <f>UPPER(Table4[[#This Row],[SMOKER 1]])</f>
        <v>YES</v>
      </c>
      <c r="L163" s="26" t="str">
        <f>UPPER(Table4[[#This Row],[Heart Issues]])</f>
        <v>NO</v>
      </c>
      <c r="M163" s="26" t="str">
        <f>IF(Table4[[#This Row],[BMI]]&lt;18.5,"underweight",IF(Table4[[#This Row],[BMI]]&lt; 24.9,"normal weight",IF(Table4[[#This Row],[BMI]]&lt;29.9,"over weight","obesity")))</f>
        <v>obesity</v>
      </c>
      <c r="N163" s="26" t="str">
        <f>IF(Table4[[#This Row],[HBA1C]]&lt;5.7,"normal",IF(Table4[[#This Row],[HBA1C]]&lt; 6.4,"prediabetes","diabetes"))</f>
        <v>normal</v>
      </c>
    </row>
    <row r="164" spans="1:14" x14ac:dyDescent="0.25">
      <c r="A164" t="s">
        <v>2208</v>
      </c>
      <c r="B164">
        <v>37.07</v>
      </c>
      <c r="C164">
        <v>4.28</v>
      </c>
      <c r="D164" t="s">
        <v>2378</v>
      </c>
      <c r="E164" t="s">
        <v>2380</v>
      </c>
      <c r="F164" t="s">
        <v>2378</v>
      </c>
      <c r="G164" s="9">
        <v>1</v>
      </c>
      <c r="H164" t="s">
        <v>2380</v>
      </c>
      <c r="I164" s="20" t="str">
        <f>IF(Table4[[#This Row],[smoker]]="?","NO",Table4[[#This Row],[smoker]])</f>
        <v>yes</v>
      </c>
      <c r="J164" s="26">
        <v>1</v>
      </c>
      <c r="K164" s="20" t="str">
        <f>UPPER(Table4[[#This Row],[SMOKER 1]])</f>
        <v>YES</v>
      </c>
      <c r="L164" s="26" t="str">
        <f>UPPER(Table4[[#This Row],[Heart Issues]])</f>
        <v>NO</v>
      </c>
      <c r="M164" s="26" t="str">
        <f>IF(Table4[[#This Row],[BMI]]&lt;18.5,"underweight",IF(Table4[[#This Row],[BMI]]&lt; 24.9,"normal weight",IF(Table4[[#This Row],[BMI]]&lt;29.9,"over weight","obesity")))</f>
        <v>obesity</v>
      </c>
      <c r="N164" s="26" t="str">
        <f>IF(Table4[[#This Row],[HBA1C]]&lt;5.7,"normal",IF(Table4[[#This Row],[HBA1C]]&lt; 6.4,"prediabetes","diabetes"))</f>
        <v>normal</v>
      </c>
    </row>
    <row r="165" spans="1:14" x14ac:dyDescent="0.25">
      <c r="A165" t="s">
        <v>2207</v>
      </c>
      <c r="B165">
        <v>35.625</v>
      </c>
      <c r="C165">
        <v>8.9</v>
      </c>
      <c r="D165" t="s">
        <v>2378</v>
      </c>
      <c r="E165" t="s">
        <v>2378</v>
      </c>
      <c r="F165" t="s">
        <v>2378</v>
      </c>
      <c r="G165" s="9" t="s">
        <v>2379</v>
      </c>
      <c r="H165" t="s">
        <v>2380</v>
      </c>
      <c r="I165" s="20" t="str">
        <f>IF(Table4[[#This Row],[smoker]]="?","NO",Table4[[#This Row],[smoker]])</f>
        <v>yes</v>
      </c>
      <c r="J165" s="26">
        <v>0</v>
      </c>
      <c r="K165" s="20" t="str">
        <f>UPPER(Table4[[#This Row],[SMOKER 1]])</f>
        <v>YES</v>
      </c>
      <c r="L165" s="26" t="str">
        <f>UPPER(Table4[[#This Row],[Heart Issues]])</f>
        <v>NO</v>
      </c>
      <c r="M165" s="26" t="str">
        <f>IF(Table4[[#This Row],[BMI]]&lt;18.5,"underweight",IF(Table4[[#This Row],[BMI]]&lt; 24.9,"normal weight",IF(Table4[[#This Row],[BMI]]&lt;29.9,"over weight","obesity")))</f>
        <v>obesity</v>
      </c>
      <c r="N165" s="26" t="str">
        <f>IF(Table4[[#This Row],[HBA1C]]&lt;5.7,"normal",IF(Table4[[#This Row],[HBA1C]]&lt; 6.4,"prediabetes","diabetes"))</f>
        <v>diabetes</v>
      </c>
    </row>
    <row r="166" spans="1:14" x14ac:dyDescent="0.25">
      <c r="A166" t="s">
        <v>2206</v>
      </c>
      <c r="B166">
        <v>42.69</v>
      </c>
      <c r="C166">
        <v>4.8899999999999997</v>
      </c>
      <c r="D166" t="s">
        <v>2378</v>
      </c>
      <c r="E166" t="s">
        <v>2378</v>
      </c>
      <c r="F166" t="s">
        <v>2381</v>
      </c>
      <c r="G166" s="9">
        <v>1</v>
      </c>
      <c r="H166" t="s">
        <v>2380</v>
      </c>
      <c r="I166" s="20" t="str">
        <f>IF(Table4[[#This Row],[smoker]]="?","NO",Table4[[#This Row],[smoker]])</f>
        <v>yes</v>
      </c>
      <c r="J166" s="26">
        <v>1</v>
      </c>
      <c r="K166" s="20" t="str">
        <f>UPPER(Table4[[#This Row],[SMOKER 1]])</f>
        <v>YES</v>
      </c>
      <c r="L166" s="26" t="str">
        <f>UPPER(Table4[[#This Row],[Heart Issues]])</f>
        <v>NO</v>
      </c>
      <c r="M166" s="26" t="str">
        <f>IF(Table4[[#This Row],[BMI]]&lt;18.5,"underweight",IF(Table4[[#This Row],[BMI]]&lt; 24.9,"normal weight",IF(Table4[[#This Row],[BMI]]&lt;29.9,"over weight","obesity")))</f>
        <v>obesity</v>
      </c>
      <c r="N166" s="26" t="str">
        <f>IF(Table4[[#This Row],[HBA1C]]&lt;5.7,"normal",IF(Table4[[#This Row],[HBA1C]]&lt; 6.4,"prediabetes","diabetes"))</f>
        <v>normal</v>
      </c>
    </row>
    <row r="167" spans="1:14" x14ac:dyDescent="0.25">
      <c r="A167" t="s">
        <v>2205</v>
      </c>
      <c r="B167">
        <v>37.869999999999997</v>
      </c>
      <c r="C167">
        <v>4.29</v>
      </c>
      <c r="D167" t="s">
        <v>2380</v>
      </c>
      <c r="E167" t="s">
        <v>2378</v>
      </c>
      <c r="F167" t="s">
        <v>2381</v>
      </c>
      <c r="G167" s="9">
        <v>1</v>
      </c>
      <c r="H167" t="s">
        <v>2380</v>
      </c>
      <c r="I167" s="20" t="str">
        <f>IF(Table4[[#This Row],[smoker]]="?","NO",Table4[[#This Row],[smoker]])</f>
        <v>yes</v>
      </c>
      <c r="J167" s="26">
        <v>1</v>
      </c>
      <c r="K167" s="20" t="str">
        <f>UPPER(Table4[[#This Row],[SMOKER 1]])</f>
        <v>YES</v>
      </c>
      <c r="L167" s="26" t="str">
        <f>UPPER(Table4[[#This Row],[Heart Issues]])</f>
        <v>YES</v>
      </c>
      <c r="M167" s="26" t="str">
        <f>IF(Table4[[#This Row],[BMI]]&lt;18.5,"underweight",IF(Table4[[#This Row],[BMI]]&lt; 24.9,"normal weight",IF(Table4[[#This Row],[BMI]]&lt;29.9,"over weight","obesity")))</f>
        <v>obesity</v>
      </c>
      <c r="N167" s="26" t="str">
        <f>IF(Table4[[#This Row],[HBA1C]]&lt;5.7,"normal",IF(Table4[[#This Row],[HBA1C]]&lt; 6.4,"prediabetes","diabetes"))</f>
        <v>normal</v>
      </c>
    </row>
    <row r="168" spans="1:14" x14ac:dyDescent="0.25">
      <c r="A168" t="s">
        <v>2204</v>
      </c>
      <c r="B168">
        <v>40.61</v>
      </c>
      <c r="C168">
        <v>8</v>
      </c>
      <c r="D168" t="s">
        <v>2380</v>
      </c>
      <c r="E168" t="s">
        <v>2378</v>
      </c>
      <c r="F168" t="s">
        <v>2378</v>
      </c>
      <c r="G168" s="9">
        <v>1</v>
      </c>
      <c r="H168" t="s">
        <v>2380</v>
      </c>
      <c r="I168" s="20" t="str">
        <f>IF(Table4[[#This Row],[smoker]]="?","NO",Table4[[#This Row],[smoker]])</f>
        <v>yes</v>
      </c>
      <c r="J168" s="26">
        <v>1</v>
      </c>
      <c r="K168" s="20" t="str">
        <f>UPPER(Table4[[#This Row],[SMOKER 1]])</f>
        <v>YES</v>
      </c>
      <c r="L168" s="26" t="str">
        <f>UPPER(Table4[[#This Row],[Heart Issues]])</f>
        <v>YES</v>
      </c>
      <c r="M168" s="26" t="str">
        <f>IF(Table4[[#This Row],[BMI]]&lt;18.5,"underweight",IF(Table4[[#This Row],[BMI]]&lt; 24.9,"normal weight",IF(Table4[[#This Row],[BMI]]&lt;29.9,"over weight","obesity")))</f>
        <v>obesity</v>
      </c>
      <c r="N168" s="26" t="str">
        <f>IF(Table4[[#This Row],[HBA1C]]&lt;5.7,"normal",IF(Table4[[#This Row],[HBA1C]]&lt; 6.4,"prediabetes","diabetes"))</f>
        <v>diabetes</v>
      </c>
    </row>
    <row r="169" spans="1:14" x14ac:dyDescent="0.25">
      <c r="A169" t="s">
        <v>2203</v>
      </c>
      <c r="B169">
        <v>30.78</v>
      </c>
      <c r="C169">
        <v>4.67</v>
      </c>
      <c r="D169" t="s">
        <v>2380</v>
      </c>
      <c r="E169" t="s">
        <v>2378</v>
      </c>
      <c r="F169" t="s">
        <v>2378</v>
      </c>
      <c r="G169" s="9" t="s">
        <v>2379</v>
      </c>
      <c r="H169" t="s">
        <v>2380</v>
      </c>
      <c r="I169" s="20" t="str">
        <f>IF(Table4[[#This Row],[smoker]]="?","NO",Table4[[#This Row],[smoker]])</f>
        <v>yes</v>
      </c>
      <c r="J169" s="26">
        <v>0</v>
      </c>
      <c r="K169" s="20" t="str">
        <f>UPPER(Table4[[#This Row],[SMOKER 1]])</f>
        <v>YES</v>
      </c>
      <c r="L169" s="26" t="str">
        <f>UPPER(Table4[[#This Row],[Heart Issues]])</f>
        <v>YES</v>
      </c>
      <c r="M169" s="26" t="str">
        <f>IF(Table4[[#This Row],[BMI]]&lt;18.5,"underweight",IF(Table4[[#This Row],[BMI]]&lt; 24.9,"normal weight",IF(Table4[[#This Row],[BMI]]&lt;29.9,"over weight","obesity")))</f>
        <v>obesity</v>
      </c>
      <c r="N169" s="26" t="str">
        <f>IF(Table4[[#This Row],[HBA1C]]&lt;5.7,"normal",IF(Table4[[#This Row],[HBA1C]]&lt; 6.4,"prediabetes","diabetes"))</f>
        <v>normal</v>
      </c>
    </row>
    <row r="170" spans="1:14" x14ac:dyDescent="0.25">
      <c r="A170" t="s">
        <v>2202</v>
      </c>
      <c r="B170">
        <v>49.49</v>
      </c>
      <c r="C170">
        <v>4.5</v>
      </c>
      <c r="D170" t="s">
        <v>2378</v>
      </c>
      <c r="E170" t="s">
        <v>2378</v>
      </c>
      <c r="F170" t="s">
        <v>2378</v>
      </c>
      <c r="G170" s="9" t="s">
        <v>2379</v>
      </c>
      <c r="H170" t="s">
        <v>2380</v>
      </c>
      <c r="I170" s="20" t="str">
        <f>IF(Table4[[#This Row],[smoker]]="?","NO",Table4[[#This Row],[smoker]])</f>
        <v>yes</v>
      </c>
      <c r="J170" s="26">
        <v>0</v>
      </c>
      <c r="K170" s="20" t="str">
        <f>UPPER(Table4[[#This Row],[SMOKER 1]])</f>
        <v>YES</v>
      </c>
      <c r="L170" s="26" t="str">
        <f>UPPER(Table4[[#This Row],[Heart Issues]])</f>
        <v>NO</v>
      </c>
      <c r="M170" s="26" t="str">
        <f>IF(Table4[[#This Row],[BMI]]&lt;18.5,"underweight",IF(Table4[[#This Row],[BMI]]&lt; 24.9,"normal weight",IF(Table4[[#This Row],[BMI]]&lt;29.9,"over weight","obesity")))</f>
        <v>obesity</v>
      </c>
      <c r="N170" s="26" t="str">
        <f>IF(Table4[[#This Row],[HBA1C]]&lt;5.7,"normal",IF(Table4[[#This Row],[HBA1C]]&lt; 6.4,"prediabetes","diabetes"))</f>
        <v>normal</v>
      </c>
    </row>
    <row r="171" spans="1:14" x14ac:dyDescent="0.25">
      <c r="A171" t="s">
        <v>2201</v>
      </c>
      <c r="B171">
        <v>37.619999999999997</v>
      </c>
      <c r="C171">
        <v>6.32</v>
      </c>
      <c r="D171" t="s">
        <v>2380</v>
      </c>
      <c r="E171" t="s">
        <v>2380</v>
      </c>
      <c r="F171" t="s">
        <v>2378</v>
      </c>
      <c r="G171" s="9">
        <v>2</v>
      </c>
      <c r="H171" t="s">
        <v>2380</v>
      </c>
      <c r="I171" s="20" t="str">
        <f>IF(Table4[[#This Row],[smoker]]="?","NO",Table4[[#This Row],[smoker]])</f>
        <v>yes</v>
      </c>
      <c r="J171" s="26">
        <v>2</v>
      </c>
      <c r="K171" s="20" t="str">
        <f>UPPER(Table4[[#This Row],[SMOKER 1]])</f>
        <v>YES</v>
      </c>
      <c r="L171" s="26" t="str">
        <f>UPPER(Table4[[#This Row],[Heart Issues]])</f>
        <v>YES</v>
      </c>
      <c r="M171" s="26" t="str">
        <f>IF(Table4[[#This Row],[BMI]]&lt;18.5,"underweight",IF(Table4[[#This Row],[BMI]]&lt; 24.9,"normal weight",IF(Table4[[#This Row],[BMI]]&lt;29.9,"over weight","obesity")))</f>
        <v>obesity</v>
      </c>
      <c r="N171" s="26" t="str">
        <f>IF(Table4[[#This Row],[HBA1C]]&lt;5.7,"normal",IF(Table4[[#This Row],[HBA1C]]&lt; 6.4,"prediabetes","diabetes"))</f>
        <v>prediabetes</v>
      </c>
    </row>
    <row r="172" spans="1:14" x14ac:dyDescent="0.25">
      <c r="A172" t="s">
        <v>2200</v>
      </c>
      <c r="B172">
        <v>36.08</v>
      </c>
      <c r="C172">
        <v>6.1</v>
      </c>
      <c r="D172" t="s">
        <v>2380</v>
      </c>
      <c r="E172" t="s">
        <v>2378</v>
      </c>
      <c r="F172" t="s">
        <v>2378</v>
      </c>
      <c r="G172" s="9">
        <v>1</v>
      </c>
      <c r="H172" t="s">
        <v>2380</v>
      </c>
      <c r="I172" s="20" t="str">
        <f>IF(Table4[[#This Row],[smoker]]="?","NO",Table4[[#This Row],[smoker]])</f>
        <v>yes</v>
      </c>
      <c r="J172" s="26">
        <v>1</v>
      </c>
      <c r="K172" s="20" t="str">
        <f>UPPER(Table4[[#This Row],[SMOKER 1]])</f>
        <v>YES</v>
      </c>
      <c r="L172" s="26" t="str">
        <f>UPPER(Table4[[#This Row],[Heart Issues]])</f>
        <v>YES</v>
      </c>
      <c r="M172" s="26" t="str">
        <f>IF(Table4[[#This Row],[BMI]]&lt;18.5,"underweight",IF(Table4[[#This Row],[BMI]]&lt; 24.9,"normal weight",IF(Table4[[#This Row],[BMI]]&lt;29.9,"over weight","obesity")))</f>
        <v>obesity</v>
      </c>
      <c r="N172" s="26" t="str">
        <f>IF(Table4[[#This Row],[HBA1C]]&lt;5.7,"normal",IF(Table4[[#This Row],[HBA1C]]&lt; 6.4,"prediabetes","diabetes"))</f>
        <v>prediabetes</v>
      </c>
    </row>
    <row r="173" spans="1:14" x14ac:dyDescent="0.25">
      <c r="A173" t="s">
        <v>2199</v>
      </c>
      <c r="B173">
        <v>33.5</v>
      </c>
      <c r="C173">
        <v>5.4</v>
      </c>
      <c r="D173" t="s">
        <v>2378</v>
      </c>
      <c r="E173" t="s">
        <v>2378</v>
      </c>
      <c r="F173" t="s">
        <v>2378</v>
      </c>
      <c r="G173" s="9" t="s">
        <v>2379</v>
      </c>
      <c r="H173" t="s">
        <v>2380</v>
      </c>
      <c r="I173" s="20" t="str">
        <f>IF(Table4[[#This Row],[smoker]]="?","NO",Table4[[#This Row],[smoker]])</f>
        <v>yes</v>
      </c>
      <c r="J173" s="26">
        <v>0</v>
      </c>
      <c r="K173" s="20" t="str">
        <f>UPPER(Table4[[#This Row],[SMOKER 1]])</f>
        <v>YES</v>
      </c>
      <c r="L173" s="26" t="str">
        <f>UPPER(Table4[[#This Row],[Heart Issues]])</f>
        <v>NO</v>
      </c>
      <c r="M173" s="26" t="str">
        <f>IF(Table4[[#This Row],[BMI]]&lt;18.5,"underweight",IF(Table4[[#This Row],[BMI]]&lt; 24.9,"normal weight",IF(Table4[[#This Row],[BMI]]&lt;29.9,"over weight","obesity")))</f>
        <v>obesity</v>
      </c>
      <c r="N173" s="26" t="str">
        <f>IF(Table4[[#This Row],[HBA1C]]&lt;5.7,"normal",IF(Table4[[#This Row],[HBA1C]]&lt; 6.4,"prediabetes","diabetes"))</f>
        <v>normal</v>
      </c>
    </row>
    <row r="174" spans="1:14" x14ac:dyDescent="0.25">
      <c r="A174" t="s">
        <v>2198</v>
      </c>
      <c r="B174">
        <v>47.46</v>
      </c>
      <c r="C174">
        <v>6.24</v>
      </c>
      <c r="D174" t="s">
        <v>2380</v>
      </c>
      <c r="E174" t="s">
        <v>2378</v>
      </c>
      <c r="F174" t="s">
        <v>2378</v>
      </c>
      <c r="G174" s="9">
        <v>1</v>
      </c>
      <c r="H174" t="s">
        <v>2380</v>
      </c>
      <c r="I174" s="20" t="str">
        <f>IF(Table4[[#This Row],[smoker]]="?","NO",Table4[[#This Row],[smoker]])</f>
        <v>yes</v>
      </c>
      <c r="J174" s="26">
        <v>1</v>
      </c>
      <c r="K174" s="20" t="str">
        <f>UPPER(Table4[[#This Row],[SMOKER 1]])</f>
        <v>YES</v>
      </c>
      <c r="L174" s="26" t="str">
        <f>UPPER(Table4[[#This Row],[Heart Issues]])</f>
        <v>YES</v>
      </c>
      <c r="M174" s="26" t="str">
        <f>IF(Table4[[#This Row],[BMI]]&lt;18.5,"underweight",IF(Table4[[#This Row],[BMI]]&lt; 24.9,"normal weight",IF(Table4[[#This Row],[BMI]]&lt;29.9,"over weight","obesity")))</f>
        <v>obesity</v>
      </c>
      <c r="N174" s="26" t="str">
        <f>IF(Table4[[#This Row],[HBA1C]]&lt;5.7,"normal",IF(Table4[[#This Row],[HBA1C]]&lt; 6.4,"prediabetes","diabetes"))</f>
        <v>prediabetes</v>
      </c>
    </row>
    <row r="175" spans="1:14" x14ac:dyDescent="0.25">
      <c r="A175" t="s">
        <v>2197</v>
      </c>
      <c r="B175">
        <v>49.24</v>
      </c>
      <c r="C175">
        <v>4.45</v>
      </c>
      <c r="D175" t="s">
        <v>2378</v>
      </c>
      <c r="E175" t="s">
        <v>2378</v>
      </c>
      <c r="F175" t="s">
        <v>2378</v>
      </c>
      <c r="G175" s="9" t="s">
        <v>2379</v>
      </c>
      <c r="H175" t="s">
        <v>2380</v>
      </c>
      <c r="I175" s="20" t="str">
        <f>IF(Table4[[#This Row],[smoker]]="?","NO",Table4[[#This Row],[smoker]])</f>
        <v>yes</v>
      </c>
      <c r="J175" s="26">
        <v>0</v>
      </c>
      <c r="K175" s="20" t="str">
        <f>UPPER(Table4[[#This Row],[SMOKER 1]])</f>
        <v>YES</v>
      </c>
      <c r="L175" s="26" t="str">
        <f>UPPER(Table4[[#This Row],[Heart Issues]])</f>
        <v>NO</v>
      </c>
      <c r="M175" s="26" t="str">
        <f>IF(Table4[[#This Row],[BMI]]&lt;18.5,"underweight",IF(Table4[[#This Row],[BMI]]&lt; 24.9,"normal weight",IF(Table4[[#This Row],[BMI]]&lt;29.9,"over weight","obesity")))</f>
        <v>obesity</v>
      </c>
      <c r="N175" s="26" t="str">
        <f>IF(Table4[[#This Row],[HBA1C]]&lt;5.7,"normal",IF(Table4[[#This Row],[HBA1C]]&lt; 6.4,"prediabetes","diabetes"))</f>
        <v>normal</v>
      </c>
    </row>
    <row r="176" spans="1:14" x14ac:dyDescent="0.25">
      <c r="A176" t="s">
        <v>2196</v>
      </c>
      <c r="B176">
        <v>54.4</v>
      </c>
      <c r="C176">
        <v>5.22</v>
      </c>
      <c r="D176" t="s">
        <v>2378</v>
      </c>
      <c r="E176" t="s">
        <v>2378</v>
      </c>
      <c r="F176" t="s">
        <v>2378</v>
      </c>
      <c r="G176" s="9">
        <v>1</v>
      </c>
      <c r="H176" t="s">
        <v>2380</v>
      </c>
      <c r="I176" s="20" t="str">
        <f>IF(Table4[[#This Row],[smoker]]="?","NO",Table4[[#This Row],[smoker]])</f>
        <v>yes</v>
      </c>
      <c r="J176" s="26">
        <v>1</v>
      </c>
      <c r="K176" s="20" t="str">
        <f>UPPER(Table4[[#This Row],[SMOKER 1]])</f>
        <v>YES</v>
      </c>
      <c r="L176" s="26" t="str">
        <f>UPPER(Table4[[#This Row],[Heart Issues]])</f>
        <v>NO</v>
      </c>
      <c r="M176" s="26" t="str">
        <f>IF(Table4[[#This Row],[BMI]]&lt;18.5,"underweight",IF(Table4[[#This Row],[BMI]]&lt; 24.9,"normal weight",IF(Table4[[#This Row],[BMI]]&lt;29.9,"over weight","obesity")))</f>
        <v>obesity</v>
      </c>
      <c r="N176" s="26" t="str">
        <f>IF(Table4[[#This Row],[HBA1C]]&lt;5.7,"normal",IF(Table4[[#This Row],[HBA1C]]&lt; 6.4,"prediabetes","diabetes"))</f>
        <v>normal</v>
      </c>
    </row>
    <row r="177" spans="1:14" x14ac:dyDescent="0.25">
      <c r="A177" t="s">
        <v>2195</v>
      </c>
      <c r="B177">
        <v>35.53</v>
      </c>
      <c r="C177">
        <v>4.6100000000000003</v>
      </c>
      <c r="D177" t="s">
        <v>2378</v>
      </c>
      <c r="E177" t="s">
        <v>2378</v>
      </c>
      <c r="F177" t="s">
        <v>2378</v>
      </c>
      <c r="G177" s="9">
        <v>1</v>
      </c>
      <c r="H177" t="s">
        <v>2380</v>
      </c>
      <c r="I177" s="20" t="str">
        <f>IF(Table4[[#This Row],[smoker]]="?","NO",Table4[[#This Row],[smoker]])</f>
        <v>yes</v>
      </c>
      <c r="J177" s="26">
        <v>1</v>
      </c>
      <c r="K177" s="20" t="str">
        <f>UPPER(Table4[[#This Row],[SMOKER 1]])</f>
        <v>YES</v>
      </c>
      <c r="L177" s="26" t="str">
        <f>UPPER(Table4[[#This Row],[Heart Issues]])</f>
        <v>NO</v>
      </c>
      <c r="M177" s="26" t="str">
        <f>IF(Table4[[#This Row],[BMI]]&lt;18.5,"underweight",IF(Table4[[#This Row],[BMI]]&lt; 24.9,"normal weight",IF(Table4[[#This Row],[BMI]]&lt;29.9,"over weight","obesity")))</f>
        <v>obesity</v>
      </c>
      <c r="N177" s="26" t="str">
        <f>IF(Table4[[#This Row],[HBA1C]]&lt;5.7,"normal",IF(Table4[[#This Row],[HBA1C]]&lt; 6.4,"prediabetes","diabetes"))</f>
        <v>normal</v>
      </c>
    </row>
    <row r="178" spans="1:14" x14ac:dyDescent="0.25">
      <c r="A178" t="s">
        <v>2194</v>
      </c>
      <c r="B178">
        <v>39.729999999999997</v>
      </c>
      <c r="C178">
        <v>6.24</v>
      </c>
      <c r="D178" t="s">
        <v>2378</v>
      </c>
      <c r="E178" t="s">
        <v>2378</v>
      </c>
      <c r="F178" t="s">
        <v>2378</v>
      </c>
      <c r="G178" s="9" t="s">
        <v>2379</v>
      </c>
      <c r="H178" t="s">
        <v>2380</v>
      </c>
      <c r="I178" s="20" t="str">
        <f>IF(Table4[[#This Row],[smoker]]="?","NO",Table4[[#This Row],[smoker]])</f>
        <v>yes</v>
      </c>
      <c r="J178" s="26">
        <v>0</v>
      </c>
      <c r="K178" s="20" t="str">
        <f>UPPER(Table4[[#This Row],[SMOKER 1]])</f>
        <v>YES</v>
      </c>
      <c r="L178" s="26" t="str">
        <f>UPPER(Table4[[#This Row],[Heart Issues]])</f>
        <v>NO</v>
      </c>
      <c r="M178" s="26" t="str">
        <f>IF(Table4[[#This Row],[BMI]]&lt;18.5,"underweight",IF(Table4[[#This Row],[BMI]]&lt; 24.9,"normal weight",IF(Table4[[#This Row],[BMI]]&lt;29.9,"over weight","obesity")))</f>
        <v>obesity</v>
      </c>
      <c r="N178" s="26" t="str">
        <f>IF(Table4[[#This Row],[HBA1C]]&lt;5.7,"normal",IF(Table4[[#This Row],[HBA1C]]&lt; 6.4,"prediabetes","diabetes"))</f>
        <v>prediabetes</v>
      </c>
    </row>
    <row r="179" spans="1:14" x14ac:dyDescent="0.25">
      <c r="A179" t="s">
        <v>2193</v>
      </c>
      <c r="B179">
        <v>35.68</v>
      </c>
      <c r="C179">
        <v>10.039999999999999</v>
      </c>
      <c r="D179" t="s">
        <v>2378</v>
      </c>
      <c r="E179" t="s">
        <v>2378</v>
      </c>
      <c r="F179" t="s">
        <v>2378</v>
      </c>
      <c r="G179" s="9" t="s">
        <v>2379</v>
      </c>
      <c r="H179" t="s">
        <v>2380</v>
      </c>
      <c r="I179" s="20" t="str">
        <f>IF(Table4[[#This Row],[smoker]]="?","NO",Table4[[#This Row],[smoker]])</f>
        <v>yes</v>
      </c>
      <c r="J179" s="26">
        <v>0</v>
      </c>
      <c r="K179" s="20" t="str">
        <f>UPPER(Table4[[#This Row],[SMOKER 1]])</f>
        <v>YES</v>
      </c>
      <c r="L179" s="26" t="str">
        <f>UPPER(Table4[[#This Row],[Heart Issues]])</f>
        <v>NO</v>
      </c>
      <c r="M179" s="26" t="str">
        <f>IF(Table4[[#This Row],[BMI]]&lt;18.5,"underweight",IF(Table4[[#This Row],[BMI]]&lt; 24.9,"normal weight",IF(Table4[[#This Row],[BMI]]&lt;29.9,"over weight","obesity")))</f>
        <v>obesity</v>
      </c>
      <c r="N179" s="26" t="str">
        <f>IF(Table4[[#This Row],[HBA1C]]&lt;5.7,"normal",IF(Table4[[#This Row],[HBA1C]]&lt; 6.4,"prediabetes","diabetes"))</f>
        <v>diabetes</v>
      </c>
    </row>
    <row r="180" spans="1:14" x14ac:dyDescent="0.25">
      <c r="A180" t="s">
        <v>2192</v>
      </c>
      <c r="B180">
        <v>48.86</v>
      </c>
      <c r="C180">
        <v>6.09</v>
      </c>
      <c r="D180" t="s">
        <v>2378</v>
      </c>
      <c r="E180" t="s">
        <v>2378</v>
      </c>
      <c r="F180" t="s">
        <v>2378</v>
      </c>
      <c r="G180" s="9" t="s">
        <v>2379</v>
      </c>
      <c r="H180" t="s">
        <v>2380</v>
      </c>
      <c r="I180" s="20" t="str">
        <f>IF(Table4[[#This Row],[smoker]]="?","NO",Table4[[#This Row],[smoker]])</f>
        <v>yes</v>
      </c>
      <c r="J180" s="26">
        <v>0</v>
      </c>
      <c r="K180" s="20" t="str">
        <f>UPPER(Table4[[#This Row],[SMOKER 1]])</f>
        <v>YES</v>
      </c>
      <c r="L180" s="26" t="str">
        <f>UPPER(Table4[[#This Row],[Heart Issues]])</f>
        <v>NO</v>
      </c>
      <c r="M180" s="26" t="str">
        <f>IF(Table4[[#This Row],[BMI]]&lt;18.5,"underweight",IF(Table4[[#This Row],[BMI]]&lt; 24.9,"normal weight",IF(Table4[[#This Row],[BMI]]&lt;29.9,"over weight","obesity")))</f>
        <v>obesity</v>
      </c>
      <c r="N180" s="26" t="str">
        <f>IF(Table4[[#This Row],[HBA1C]]&lt;5.7,"normal",IF(Table4[[#This Row],[HBA1C]]&lt; 6.4,"prediabetes","diabetes"))</f>
        <v>prediabetes</v>
      </c>
    </row>
    <row r="181" spans="1:14" x14ac:dyDescent="0.25">
      <c r="A181" t="s">
        <v>2191</v>
      </c>
      <c r="B181">
        <v>34.799999999999997</v>
      </c>
      <c r="C181">
        <v>11.4</v>
      </c>
      <c r="D181" t="s">
        <v>2380</v>
      </c>
      <c r="E181" t="s">
        <v>2378</v>
      </c>
      <c r="F181" t="s">
        <v>2381</v>
      </c>
      <c r="G181" s="9">
        <v>1</v>
      </c>
      <c r="H181" t="s">
        <v>2378</v>
      </c>
      <c r="I181" s="20" t="str">
        <f>IF(Table4[[#This Row],[smoker]]="?","NO",Table4[[#This Row],[smoker]])</f>
        <v>No</v>
      </c>
      <c r="J181" s="26">
        <v>1</v>
      </c>
      <c r="K181" s="20" t="str">
        <f>UPPER(Table4[[#This Row],[SMOKER 1]])</f>
        <v>NO</v>
      </c>
      <c r="L181" s="26" t="str">
        <f>UPPER(Table4[[#This Row],[Heart Issues]])</f>
        <v>YES</v>
      </c>
      <c r="M181" s="26" t="str">
        <f>IF(Table4[[#This Row],[BMI]]&lt;18.5,"underweight",IF(Table4[[#This Row],[BMI]]&lt; 24.9,"normal weight",IF(Table4[[#This Row],[BMI]]&lt;29.9,"over weight","obesity")))</f>
        <v>obesity</v>
      </c>
      <c r="N181" s="26" t="str">
        <f>IF(Table4[[#This Row],[HBA1C]]&lt;5.7,"normal",IF(Table4[[#This Row],[HBA1C]]&lt; 6.4,"prediabetes","diabetes"))</f>
        <v>diabetes</v>
      </c>
    </row>
    <row r="182" spans="1:14" x14ac:dyDescent="0.25">
      <c r="A182" t="s">
        <v>2190</v>
      </c>
      <c r="B182">
        <v>32.49</v>
      </c>
      <c r="C182">
        <v>4.29</v>
      </c>
      <c r="D182" t="s">
        <v>2378</v>
      </c>
      <c r="E182" t="s">
        <v>2378</v>
      </c>
      <c r="F182" t="s">
        <v>2381</v>
      </c>
      <c r="G182" s="9">
        <v>1</v>
      </c>
      <c r="H182" t="s">
        <v>2380</v>
      </c>
      <c r="I182" s="20" t="str">
        <f>IF(Table4[[#This Row],[smoker]]="?","NO",Table4[[#This Row],[smoker]])</f>
        <v>yes</v>
      </c>
      <c r="J182" s="26">
        <v>1</v>
      </c>
      <c r="K182" s="20" t="str">
        <f>UPPER(Table4[[#This Row],[SMOKER 1]])</f>
        <v>YES</v>
      </c>
      <c r="L182" s="26" t="str">
        <f>UPPER(Table4[[#This Row],[Heart Issues]])</f>
        <v>NO</v>
      </c>
      <c r="M182" s="26" t="str">
        <f>IF(Table4[[#This Row],[BMI]]&lt;18.5,"underweight",IF(Table4[[#This Row],[BMI]]&lt; 24.9,"normal weight",IF(Table4[[#This Row],[BMI]]&lt;29.9,"over weight","obesity")))</f>
        <v>obesity</v>
      </c>
      <c r="N182" s="26" t="str">
        <f>IF(Table4[[#This Row],[HBA1C]]&lt;5.7,"normal",IF(Table4[[#This Row],[HBA1C]]&lt; 6.4,"prediabetes","diabetes"))</f>
        <v>normal</v>
      </c>
    </row>
    <row r="183" spans="1:14" x14ac:dyDescent="0.25">
      <c r="A183" t="s">
        <v>2189</v>
      </c>
      <c r="B183">
        <v>39</v>
      </c>
      <c r="C183">
        <v>5.7</v>
      </c>
      <c r="D183" t="s">
        <v>2378</v>
      </c>
      <c r="E183" t="s">
        <v>2378</v>
      </c>
      <c r="F183" t="s">
        <v>2378</v>
      </c>
      <c r="G183" s="9">
        <v>2</v>
      </c>
      <c r="H183" t="s">
        <v>2380</v>
      </c>
      <c r="I183" s="20" t="str">
        <f>IF(Table4[[#This Row],[smoker]]="?","NO",Table4[[#This Row],[smoker]])</f>
        <v>yes</v>
      </c>
      <c r="J183" s="26">
        <v>2</v>
      </c>
      <c r="K183" s="20" t="str">
        <f>UPPER(Table4[[#This Row],[SMOKER 1]])</f>
        <v>YES</v>
      </c>
      <c r="L183" s="26" t="str">
        <f>UPPER(Table4[[#This Row],[Heart Issues]])</f>
        <v>NO</v>
      </c>
      <c r="M183" s="26" t="str">
        <f>IF(Table4[[#This Row],[BMI]]&lt;18.5,"underweight",IF(Table4[[#This Row],[BMI]]&lt; 24.9,"normal weight",IF(Table4[[#This Row],[BMI]]&lt;29.9,"over weight","obesity")))</f>
        <v>obesity</v>
      </c>
      <c r="N183" s="26" t="str">
        <f>IF(Table4[[#This Row],[HBA1C]]&lt;5.7,"normal",IF(Table4[[#This Row],[HBA1C]]&lt; 6.4,"prediabetes","diabetes"))</f>
        <v>prediabetes</v>
      </c>
    </row>
    <row r="184" spans="1:14" x14ac:dyDescent="0.25">
      <c r="A184" t="s">
        <v>2188</v>
      </c>
      <c r="B184">
        <v>35.299999999999997</v>
      </c>
      <c r="C184">
        <v>6.09</v>
      </c>
      <c r="D184" t="s">
        <v>2378</v>
      </c>
      <c r="E184" t="s">
        <v>2378</v>
      </c>
      <c r="F184" t="s">
        <v>2378</v>
      </c>
      <c r="G184" s="9">
        <v>1</v>
      </c>
      <c r="H184" t="s">
        <v>2380</v>
      </c>
      <c r="I184" s="20" t="str">
        <f>IF(Table4[[#This Row],[smoker]]="?","NO",Table4[[#This Row],[smoker]])</f>
        <v>yes</v>
      </c>
      <c r="J184" s="26">
        <v>1</v>
      </c>
      <c r="K184" s="20" t="str">
        <f>UPPER(Table4[[#This Row],[SMOKER 1]])</f>
        <v>YES</v>
      </c>
      <c r="L184" s="26" t="str">
        <f>UPPER(Table4[[#This Row],[Heart Issues]])</f>
        <v>NO</v>
      </c>
      <c r="M184" s="26" t="str">
        <f>IF(Table4[[#This Row],[BMI]]&lt;18.5,"underweight",IF(Table4[[#This Row],[BMI]]&lt; 24.9,"normal weight",IF(Table4[[#This Row],[BMI]]&lt;29.9,"over weight","obesity")))</f>
        <v>obesity</v>
      </c>
      <c r="N184" s="26" t="str">
        <f>IF(Table4[[#This Row],[HBA1C]]&lt;5.7,"normal",IF(Table4[[#This Row],[HBA1C]]&lt; 6.4,"prediabetes","diabetes"))</f>
        <v>prediabetes</v>
      </c>
    </row>
    <row r="185" spans="1:14" x14ac:dyDescent="0.25">
      <c r="A185" t="s">
        <v>2187</v>
      </c>
      <c r="B185">
        <v>33.42</v>
      </c>
      <c r="C185">
        <v>10.67</v>
      </c>
      <c r="D185" t="s">
        <v>2378</v>
      </c>
      <c r="E185" t="s">
        <v>2378</v>
      </c>
      <c r="F185" t="s">
        <v>2378</v>
      </c>
      <c r="G185" s="9" t="s">
        <v>2379</v>
      </c>
      <c r="H185" t="s">
        <v>2380</v>
      </c>
      <c r="I185" s="20" t="str">
        <f>IF(Table4[[#This Row],[smoker]]="?","NO",Table4[[#This Row],[smoker]])</f>
        <v>yes</v>
      </c>
      <c r="J185" s="26">
        <v>0</v>
      </c>
      <c r="K185" s="20" t="str">
        <f>UPPER(Table4[[#This Row],[SMOKER 1]])</f>
        <v>YES</v>
      </c>
      <c r="L185" s="26" t="str">
        <f>UPPER(Table4[[#This Row],[Heart Issues]])</f>
        <v>NO</v>
      </c>
      <c r="M185" s="26" t="str">
        <f>IF(Table4[[#This Row],[BMI]]&lt;18.5,"underweight",IF(Table4[[#This Row],[BMI]]&lt; 24.9,"normal weight",IF(Table4[[#This Row],[BMI]]&lt;29.9,"over weight","obesity")))</f>
        <v>obesity</v>
      </c>
      <c r="N185" s="26" t="str">
        <f>IF(Table4[[#This Row],[HBA1C]]&lt;5.7,"normal",IF(Table4[[#This Row],[HBA1C]]&lt; 6.4,"prediabetes","diabetes"))</f>
        <v>diabetes</v>
      </c>
    </row>
    <row r="186" spans="1:14" x14ac:dyDescent="0.25">
      <c r="A186" t="s">
        <v>2186</v>
      </c>
      <c r="B186">
        <v>37.18</v>
      </c>
      <c r="C186">
        <v>6.75</v>
      </c>
      <c r="D186" t="s">
        <v>2380</v>
      </c>
      <c r="E186" t="s">
        <v>2378</v>
      </c>
      <c r="F186" t="s">
        <v>2378</v>
      </c>
      <c r="G186" s="9">
        <v>2</v>
      </c>
      <c r="H186" t="s">
        <v>2380</v>
      </c>
      <c r="I186" s="20" t="str">
        <f>IF(Table4[[#This Row],[smoker]]="?","NO",Table4[[#This Row],[smoker]])</f>
        <v>yes</v>
      </c>
      <c r="J186" s="26">
        <v>2</v>
      </c>
      <c r="K186" s="20" t="str">
        <f>UPPER(Table4[[#This Row],[SMOKER 1]])</f>
        <v>YES</v>
      </c>
      <c r="L186" s="26" t="str">
        <f>UPPER(Table4[[#This Row],[Heart Issues]])</f>
        <v>YES</v>
      </c>
      <c r="M186" s="26" t="str">
        <f>IF(Table4[[#This Row],[BMI]]&lt;18.5,"underweight",IF(Table4[[#This Row],[BMI]]&lt; 24.9,"normal weight",IF(Table4[[#This Row],[BMI]]&lt;29.9,"over weight","obesity")))</f>
        <v>obesity</v>
      </c>
      <c r="N186" s="26" t="str">
        <f>IF(Table4[[#This Row],[HBA1C]]&lt;5.7,"normal",IF(Table4[[#This Row],[HBA1C]]&lt; 6.4,"prediabetes","diabetes"))</f>
        <v>diabetes</v>
      </c>
    </row>
    <row r="187" spans="1:14" x14ac:dyDescent="0.25">
      <c r="A187" t="s">
        <v>2185</v>
      </c>
      <c r="B187">
        <v>33.33</v>
      </c>
      <c r="C187">
        <v>9.26</v>
      </c>
      <c r="D187" t="s">
        <v>2380</v>
      </c>
      <c r="E187" t="s">
        <v>2378</v>
      </c>
      <c r="F187" t="s">
        <v>2378</v>
      </c>
      <c r="G187" s="9">
        <v>2</v>
      </c>
      <c r="H187" t="s">
        <v>2378</v>
      </c>
      <c r="I187" s="20" t="str">
        <f>IF(Table4[[#This Row],[smoker]]="?","NO",Table4[[#This Row],[smoker]])</f>
        <v>No</v>
      </c>
      <c r="J187" s="26">
        <v>2</v>
      </c>
      <c r="K187" s="20" t="str">
        <f>UPPER(Table4[[#This Row],[SMOKER 1]])</f>
        <v>NO</v>
      </c>
      <c r="L187" s="26" t="str">
        <f>UPPER(Table4[[#This Row],[Heart Issues]])</f>
        <v>YES</v>
      </c>
      <c r="M187" s="26" t="str">
        <f>IF(Table4[[#This Row],[BMI]]&lt;18.5,"underweight",IF(Table4[[#This Row],[BMI]]&lt; 24.9,"normal weight",IF(Table4[[#This Row],[BMI]]&lt;29.9,"over weight","obesity")))</f>
        <v>obesity</v>
      </c>
      <c r="N187" s="26" t="str">
        <f>IF(Table4[[#This Row],[HBA1C]]&lt;5.7,"normal",IF(Table4[[#This Row],[HBA1C]]&lt; 6.4,"prediabetes","diabetes"))</f>
        <v>diabetes</v>
      </c>
    </row>
    <row r="188" spans="1:14" x14ac:dyDescent="0.25">
      <c r="A188" t="s">
        <v>2184</v>
      </c>
      <c r="B188">
        <v>53.21</v>
      </c>
      <c r="C188">
        <v>4.2699999999999996</v>
      </c>
      <c r="D188" t="s">
        <v>2378</v>
      </c>
      <c r="E188" t="s">
        <v>2378</v>
      </c>
      <c r="F188" t="s">
        <v>2378</v>
      </c>
      <c r="G188" s="9">
        <v>1</v>
      </c>
      <c r="H188" t="s">
        <v>2380</v>
      </c>
      <c r="I188" s="20" t="str">
        <f>IF(Table4[[#This Row],[smoker]]="?","NO",Table4[[#This Row],[smoker]])</f>
        <v>yes</v>
      </c>
      <c r="J188" s="26">
        <v>1</v>
      </c>
      <c r="K188" s="20" t="str">
        <f>UPPER(Table4[[#This Row],[SMOKER 1]])</f>
        <v>YES</v>
      </c>
      <c r="L188" s="26" t="str">
        <f>UPPER(Table4[[#This Row],[Heart Issues]])</f>
        <v>NO</v>
      </c>
      <c r="M188" s="26" t="str">
        <f>IF(Table4[[#This Row],[BMI]]&lt;18.5,"underweight",IF(Table4[[#This Row],[BMI]]&lt; 24.9,"normal weight",IF(Table4[[#This Row],[BMI]]&lt;29.9,"over weight","obesity")))</f>
        <v>obesity</v>
      </c>
      <c r="N188" s="26" t="str">
        <f>IF(Table4[[#This Row],[HBA1C]]&lt;5.7,"normal",IF(Table4[[#This Row],[HBA1C]]&lt; 6.4,"prediabetes","diabetes"))</f>
        <v>normal</v>
      </c>
    </row>
    <row r="189" spans="1:14" x14ac:dyDescent="0.25">
      <c r="A189" t="s">
        <v>2183</v>
      </c>
      <c r="B189">
        <v>38.729999999999997</v>
      </c>
      <c r="C189">
        <v>11.51</v>
      </c>
      <c r="D189" t="s">
        <v>2378</v>
      </c>
      <c r="E189" t="s">
        <v>2378</v>
      </c>
      <c r="F189" t="s">
        <v>2378</v>
      </c>
      <c r="G189" s="9">
        <v>2</v>
      </c>
      <c r="H189" t="s">
        <v>2380</v>
      </c>
      <c r="I189" s="20" t="str">
        <f>IF(Table4[[#This Row],[smoker]]="?","NO",Table4[[#This Row],[smoker]])</f>
        <v>yes</v>
      </c>
      <c r="J189" s="26">
        <v>2</v>
      </c>
      <c r="K189" s="20" t="str">
        <f>UPPER(Table4[[#This Row],[SMOKER 1]])</f>
        <v>YES</v>
      </c>
      <c r="L189" s="26" t="str">
        <f>UPPER(Table4[[#This Row],[Heart Issues]])</f>
        <v>NO</v>
      </c>
      <c r="M189" s="26" t="str">
        <f>IF(Table4[[#This Row],[BMI]]&lt;18.5,"underweight",IF(Table4[[#This Row],[BMI]]&lt; 24.9,"normal weight",IF(Table4[[#This Row],[BMI]]&lt;29.9,"over weight","obesity")))</f>
        <v>obesity</v>
      </c>
      <c r="N189" s="26" t="str">
        <f>IF(Table4[[#This Row],[HBA1C]]&lt;5.7,"normal",IF(Table4[[#This Row],[HBA1C]]&lt; 6.4,"prediabetes","diabetes"))</f>
        <v>diabetes</v>
      </c>
    </row>
    <row r="190" spans="1:14" x14ac:dyDescent="0.25">
      <c r="A190" t="s">
        <v>2182</v>
      </c>
      <c r="B190">
        <v>29.73</v>
      </c>
      <c r="C190">
        <v>7.22</v>
      </c>
      <c r="D190" t="s">
        <v>2378</v>
      </c>
      <c r="E190" t="s">
        <v>2378</v>
      </c>
      <c r="F190" t="s">
        <v>2378</v>
      </c>
      <c r="G190" s="9" t="s">
        <v>2379</v>
      </c>
      <c r="H190" t="s">
        <v>2380</v>
      </c>
      <c r="I190" s="20" t="str">
        <f>IF(Table4[[#This Row],[smoker]]="?","NO",Table4[[#This Row],[smoker]])</f>
        <v>yes</v>
      </c>
      <c r="J190" s="26">
        <v>0</v>
      </c>
      <c r="K190" s="20" t="str">
        <f>UPPER(Table4[[#This Row],[SMOKER 1]])</f>
        <v>YES</v>
      </c>
      <c r="L190" s="26" t="str">
        <f>UPPER(Table4[[#This Row],[Heart Issues]])</f>
        <v>NO</v>
      </c>
      <c r="M190" s="26" t="str">
        <f>IF(Table4[[#This Row],[BMI]]&lt;18.5,"underweight",IF(Table4[[#This Row],[BMI]]&lt; 24.9,"normal weight",IF(Table4[[#This Row],[BMI]]&lt;29.9,"over weight","obesity")))</f>
        <v>over weight</v>
      </c>
      <c r="N190" s="26" t="str">
        <f>IF(Table4[[#This Row],[HBA1C]]&lt;5.7,"normal",IF(Table4[[#This Row],[HBA1C]]&lt; 6.4,"prediabetes","diabetes"))</f>
        <v>diabetes</v>
      </c>
    </row>
    <row r="191" spans="1:14" x14ac:dyDescent="0.25">
      <c r="A191" t="s">
        <v>2181</v>
      </c>
      <c r="B191">
        <v>34.700000000000003</v>
      </c>
      <c r="C191">
        <v>4.37</v>
      </c>
      <c r="D191" t="s">
        <v>2378</v>
      </c>
      <c r="E191" t="s">
        <v>2378</v>
      </c>
      <c r="F191" t="s">
        <v>2381</v>
      </c>
      <c r="G191" s="9">
        <v>1</v>
      </c>
      <c r="H191" t="s">
        <v>2380</v>
      </c>
      <c r="I191" s="20" t="str">
        <f>IF(Table4[[#This Row],[smoker]]="?","NO",Table4[[#This Row],[smoker]])</f>
        <v>yes</v>
      </c>
      <c r="J191" s="26">
        <v>1</v>
      </c>
      <c r="K191" s="20" t="str">
        <f>UPPER(Table4[[#This Row],[SMOKER 1]])</f>
        <v>YES</v>
      </c>
      <c r="L191" s="26" t="str">
        <f>UPPER(Table4[[#This Row],[Heart Issues]])</f>
        <v>NO</v>
      </c>
      <c r="M191" s="26" t="str">
        <f>IF(Table4[[#This Row],[BMI]]&lt;18.5,"underweight",IF(Table4[[#This Row],[BMI]]&lt; 24.9,"normal weight",IF(Table4[[#This Row],[BMI]]&lt;29.9,"over weight","obesity")))</f>
        <v>obesity</v>
      </c>
      <c r="N191" s="26" t="str">
        <f>IF(Table4[[#This Row],[HBA1C]]&lt;5.7,"normal",IF(Table4[[#This Row],[HBA1C]]&lt; 6.4,"prediabetes","diabetes"))</f>
        <v>normal</v>
      </c>
    </row>
    <row r="192" spans="1:14" x14ac:dyDescent="0.25">
      <c r="A192" t="s">
        <v>2180</v>
      </c>
      <c r="B192">
        <v>38.28</v>
      </c>
      <c r="C192">
        <v>11.56</v>
      </c>
      <c r="D192" t="s">
        <v>2380</v>
      </c>
      <c r="E192" t="s">
        <v>2378</v>
      </c>
      <c r="F192" t="s">
        <v>2378</v>
      </c>
      <c r="G192" s="9">
        <v>1</v>
      </c>
      <c r="H192" t="s">
        <v>2380</v>
      </c>
      <c r="I192" s="20" t="str">
        <f>IF(Table4[[#This Row],[smoker]]="?","NO",Table4[[#This Row],[smoker]])</f>
        <v>yes</v>
      </c>
      <c r="J192" s="26">
        <v>1</v>
      </c>
      <c r="K192" s="20" t="str">
        <f>UPPER(Table4[[#This Row],[SMOKER 1]])</f>
        <v>YES</v>
      </c>
      <c r="L192" s="26" t="str">
        <f>UPPER(Table4[[#This Row],[Heart Issues]])</f>
        <v>YES</v>
      </c>
      <c r="M192" s="26" t="str">
        <f>IF(Table4[[#This Row],[BMI]]&lt;18.5,"underweight",IF(Table4[[#This Row],[BMI]]&lt; 24.9,"normal weight",IF(Table4[[#This Row],[BMI]]&lt;29.9,"over weight","obesity")))</f>
        <v>obesity</v>
      </c>
      <c r="N192" s="26" t="str">
        <f>IF(Table4[[#This Row],[HBA1C]]&lt;5.7,"normal",IF(Table4[[#This Row],[HBA1C]]&lt; 6.4,"prediabetes","diabetes"))</f>
        <v>diabetes</v>
      </c>
    </row>
    <row r="193" spans="1:14" x14ac:dyDescent="0.25">
      <c r="A193" t="s">
        <v>2179</v>
      </c>
      <c r="B193">
        <v>33.57</v>
      </c>
      <c r="C193">
        <v>8.82</v>
      </c>
      <c r="D193" t="s">
        <v>2380</v>
      </c>
      <c r="E193" t="s">
        <v>2378</v>
      </c>
      <c r="F193" t="s">
        <v>2378</v>
      </c>
      <c r="G193" s="9" t="s">
        <v>2379</v>
      </c>
      <c r="H193" t="s">
        <v>2380</v>
      </c>
      <c r="I193" s="20" t="str">
        <f>IF(Table4[[#This Row],[smoker]]="?","NO",Table4[[#This Row],[smoker]])</f>
        <v>yes</v>
      </c>
      <c r="J193" s="26">
        <v>0</v>
      </c>
      <c r="K193" s="20" t="str">
        <f>UPPER(Table4[[#This Row],[SMOKER 1]])</f>
        <v>YES</v>
      </c>
      <c r="L193" s="26" t="str">
        <f>UPPER(Table4[[#This Row],[Heart Issues]])</f>
        <v>YES</v>
      </c>
      <c r="M193" s="26" t="str">
        <f>IF(Table4[[#This Row],[BMI]]&lt;18.5,"underweight",IF(Table4[[#This Row],[BMI]]&lt; 24.9,"normal weight",IF(Table4[[#This Row],[BMI]]&lt;29.9,"over weight","obesity")))</f>
        <v>obesity</v>
      </c>
      <c r="N193" s="26" t="str">
        <f>IF(Table4[[#This Row],[HBA1C]]&lt;5.7,"normal",IF(Table4[[#This Row],[HBA1C]]&lt; 6.4,"prediabetes","diabetes"))</f>
        <v>diabetes</v>
      </c>
    </row>
    <row r="194" spans="1:14" x14ac:dyDescent="0.25">
      <c r="A194" t="s">
        <v>2178</v>
      </c>
      <c r="B194">
        <v>52.06</v>
      </c>
      <c r="C194">
        <v>4.6900000000000004</v>
      </c>
      <c r="D194" t="s">
        <v>2378</v>
      </c>
      <c r="E194" t="s">
        <v>2378</v>
      </c>
      <c r="F194" t="s">
        <v>2378</v>
      </c>
      <c r="G194" s="9">
        <v>1</v>
      </c>
      <c r="H194" t="s">
        <v>2380</v>
      </c>
      <c r="I194" s="20" t="str">
        <f>IF(Table4[[#This Row],[smoker]]="?","NO",Table4[[#This Row],[smoker]])</f>
        <v>yes</v>
      </c>
      <c r="J194" s="26">
        <v>1</v>
      </c>
      <c r="K194" s="20" t="str">
        <f>UPPER(Table4[[#This Row],[SMOKER 1]])</f>
        <v>YES</v>
      </c>
      <c r="L194" s="26" t="str">
        <f>UPPER(Table4[[#This Row],[Heart Issues]])</f>
        <v>NO</v>
      </c>
      <c r="M194" s="26" t="str">
        <f>IF(Table4[[#This Row],[BMI]]&lt;18.5,"underweight",IF(Table4[[#This Row],[BMI]]&lt; 24.9,"normal weight",IF(Table4[[#This Row],[BMI]]&lt;29.9,"over weight","obesity")))</f>
        <v>obesity</v>
      </c>
      <c r="N194" s="26" t="str">
        <f>IF(Table4[[#This Row],[HBA1C]]&lt;5.7,"normal",IF(Table4[[#This Row],[HBA1C]]&lt; 6.4,"prediabetes","diabetes"))</f>
        <v>normal</v>
      </c>
    </row>
    <row r="195" spans="1:14" x14ac:dyDescent="0.25">
      <c r="A195" t="s">
        <v>2177</v>
      </c>
      <c r="B195">
        <v>38.17</v>
      </c>
      <c r="C195">
        <v>4.53</v>
      </c>
      <c r="D195" t="s">
        <v>2378</v>
      </c>
      <c r="E195" t="s">
        <v>2380</v>
      </c>
      <c r="F195" t="s">
        <v>2378</v>
      </c>
      <c r="G195" s="9">
        <v>1</v>
      </c>
      <c r="H195" t="s">
        <v>2380</v>
      </c>
      <c r="I195" s="20" t="str">
        <f>IF(Table4[[#This Row],[smoker]]="?","NO",Table4[[#This Row],[smoker]])</f>
        <v>yes</v>
      </c>
      <c r="J195" s="26">
        <v>1</v>
      </c>
      <c r="K195" s="20" t="str">
        <f>UPPER(Table4[[#This Row],[SMOKER 1]])</f>
        <v>YES</v>
      </c>
      <c r="L195" s="26" t="str">
        <f>UPPER(Table4[[#This Row],[Heart Issues]])</f>
        <v>NO</v>
      </c>
      <c r="M195" s="26" t="str">
        <f>IF(Table4[[#This Row],[BMI]]&lt;18.5,"underweight",IF(Table4[[#This Row],[BMI]]&lt; 24.9,"normal weight",IF(Table4[[#This Row],[BMI]]&lt;29.9,"over weight","obesity")))</f>
        <v>obesity</v>
      </c>
      <c r="N195" s="26" t="str">
        <f>IF(Table4[[#This Row],[HBA1C]]&lt;5.7,"normal",IF(Table4[[#This Row],[HBA1C]]&lt; 6.4,"prediabetes","diabetes"))</f>
        <v>normal</v>
      </c>
    </row>
    <row r="196" spans="1:14" x14ac:dyDescent="0.25">
      <c r="A196" t="s">
        <v>2176</v>
      </c>
      <c r="B196">
        <v>36.954999999999998</v>
      </c>
      <c r="C196">
        <v>5.84</v>
      </c>
      <c r="D196" t="s">
        <v>2378</v>
      </c>
      <c r="E196" t="s">
        <v>2378</v>
      </c>
      <c r="F196" t="s">
        <v>2381</v>
      </c>
      <c r="G196" s="9">
        <v>1</v>
      </c>
      <c r="H196" t="s">
        <v>2380</v>
      </c>
      <c r="I196" s="20" t="str">
        <f>IF(Table4[[#This Row],[smoker]]="?","NO",Table4[[#This Row],[smoker]])</f>
        <v>yes</v>
      </c>
      <c r="J196" s="26">
        <v>1</v>
      </c>
      <c r="K196" s="20" t="str">
        <f>UPPER(Table4[[#This Row],[SMOKER 1]])</f>
        <v>YES</v>
      </c>
      <c r="L196" s="26" t="str">
        <f>UPPER(Table4[[#This Row],[Heart Issues]])</f>
        <v>NO</v>
      </c>
      <c r="M196" s="26" t="str">
        <f>IF(Table4[[#This Row],[BMI]]&lt;18.5,"underweight",IF(Table4[[#This Row],[BMI]]&lt; 24.9,"normal weight",IF(Table4[[#This Row],[BMI]]&lt;29.9,"over weight","obesity")))</f>
        <v>obesity</v>
      </c>
      <c r="N196" s="26" t="str">
        <f>IF(Table4[[#This Row],[HBA1C]]&lt;5.7,"normal",IF(Table4[[#This Row],[HBA1C]]&lt; 6.4,"prediabetes","diabetes"))</f>
        <v>prediabetes</v>
      </c>
    </row>
    <row r="197" spans="1:14" x14ac:dyDescent="0.25">
      <c r="A197" t="s">
        <v>2175</v>
      </c>
      <c r="B197">
        <v>34.4</v>
      </c>
      <c r="C197">
        <v>4.9000000000000004</v>
      </c>
      <c r="D197" t="s">
        <v>2378</v>
      </c>
      <c r="E197" t="s">
        <v>2378</v>
      </c>
      <c r="F197" t="s">
        <v>2381</v>
      </c>
      <c r="G197" s="9">
        <v>1</v>
      </c>
      <c r="H197" t="s">
        <v>2380</v>
      </c>
      <c r="I197" s="20" t="str">
        <f>IF(Table4[[#This Row],[smoker]]="?","NO",Table4[[#This Row],[smoker]])</f>
        <v>yes</v>
      </c>
      <c r="J197" s="26">
        <v>1</v>
      </c>
      <c r="K197" s="20" t="str">
        <f>UPPER(Table4[[#This Row],[SMOKER 1]])</f>
        <v>YES</v>
      </c>
      <c r="L197" s="26" t="str">
        <f>UPPER(Table4[[#This Row],[Heart Issues]])</f>
        <v>NO</v>
      </c>
      <c r="M197" s="26" t="str">
        <f>IF(Table4[[#This Row],[BMI]]&lt;18.5,"underweight",IF(Table4[[#This Row],[BMI]]&lt; 24.9,"normal weight",IF(Table4[[#This Row],[BMI]]&lt;29.9,"over weight","obesity")))</f>
        <v>obesity</v>
      </c>
      <c r="N197" s="26" t="str">
        <f>IF(Table4[[#This Row],[HBA1C]]&lt;5.7,"normal",IF(Table4[[#This Row],[HBA1C]]&lt; 6.4,"prediabetes","diabetes"))</f>
        <v>normal</v>
      </c>
    </row>
    <row r="198" spans="1:14" x14ac:dyDescent="0.25">
      <c r="A198" t="s">
        <v>2174</v>
      </c>
      <c r="B198">
        <v>31.73</v>
      </c>
      <c r="C198">
        <v>4.3</v>
      </c>
      <c r="D198" t="s">
        <v>2378</v>
      </c>
      <c r="E198" t="s">
        <v>2378</v>
      </c>
      <c r="F198" t="s">
        <v>2378</v>
      </c>
      <c r="G198" s="9" t="s">
        <v>2379</v>
      </c>
      <c r="H198" t="s">
        <v>2380</v>
      </c>
      <c r="I198" s="20" t="str">
        <f>IF(Table4[[#This Row],[smoker]]="?","NO",Table4[[#This Row],[smoker]])</f>
        <v>yes</v>
      </c>
      <c r="J198" s="26">
        <v>0</v>
      </c>
      <c r="K198" s="20" t="str">
        <f>UPPER(Table4[[#This Row],[SMOKER 1]])</f>
        <v>YES</v>
      </c>
      <c r="L198" s="26" t="str">
        <f>UPPER(Table4[[#This Row],[Heart Issues]])</f>
        <v>NO</v>
      </c>
      <c r="M198" s="26" t="str">
        <f>IF(Table4[[#This Row],[BMI]]&lt;18.5,"underweight",IF(Table4[[#This Row],[BMI]]&lt; 24.9,"normal weight",IF(Table4[[#This Row],[BMI]]&lt;29.9,"over weight","obesity")))</f>
        <v>obesity</v>
      </c>
      <c r="N198" s="26" t="str">
        <f>IF(Table4[[#This Row],[HBA1C]]&lt;5.7,"normal",IF(Table4[[#This Row],[HBA1C]]&lt; 6.4,"prediabetes","diabetes"))</f>
        <v>normal</v>
      </c>
    </row>
    <row r="199" spans="1:14" x14ac:dyDescent="0.25">
      <c r="A199" t="s">
        <v>2173</v>
      </c>
      <c r="B199">
        <v>36.64</v>
      </c>
      <c r="C199">
        <v>11.34</v>
      </c>
      <c r="D199" t="s">
        <v>2378</v>
      </c>
      <c r="E199" t="s">
        <v>2378</v>
      </c>
      <c r="F199" t="s">
        <v>2378</v>
      </c>
      <c r="G199" s="9" t="s">
        <v>2379</v>
      </c>
      <c r="H199" t="s">
        <v>2380</v>
      </c>
      <c r="I199" s="20" t="str">
        <f>IF(Table4[[#This Row],[smoker]]="?","NO",Table4[[#This Row],[smoker]])</f>
        <v>yes</v>
      </c>
      <c r="J199" s="26">
        <v>0</v>
      </c>
      <c r="K199" s="20" t="str">
        <f>UPPER(Table4[[#This Row],[SMOKER 1]])</f>
        <v>YES</v>
      </c>
      <c r="L199" s="26" t="str">
        <f>UPPER(Table4[[#This Row],[Heart Issues]])</f>
        <v>NO</v>
      </c>
      <c r="M199" s="26" t="str">
        <f>IF(Table4[[#This Row],[BMI]]&lt;18.5,"underweight",IF(Table4[[#This Row],[BMI]]&lt; 24.9,"normal weight",IF(Table4[[#This Row],[BMI]]&lt;29.9,"over weight","obesity")))</f>
        <v>obesity</v>
      </c>
      <c r="N199" s="26" t="str">
        <f>IF(Table4[[#This Row],[HBA1C]]&lt;5.7,"normal",IF(Table4[[#This Row],[HBA1C]]&lt; 6.4,"prediabetes","diabetes"))</f>
        <v>diabetes</v>
      </c>
    </row>
    <row r="200" spans="1:14" x14ac:dyDescent="0.25">
      <c r="A200" t="s">
        <v>2172</v>
      </c>
      <c r="B200">
        <v>36.85</v>
      </c>
      <c r="C200">
        <v>5.88</v>
      </c>
      <c r="D200" t="s">
        <v>2378</v>
      </c>
      <c r="E200" t="s">
        <v>2380</v>
      </c>
      <c r="F200" t="s">
        <v>2378</v>
      </c>
      <c r="G200" s="9">
        <v>1</v>
      </c>
      <c r="H200" t="s">
        <v>2380</v>
      </c>
      <c r="I200" s="20" t="str">
        <f>IF(Table4[[#This Row],[smoker]]="?","NO",Table4[[#This Row],[smoker]])</f>
        <v>yes</v>
      </c>
      <c r="J200" s="26">
        <v>1</v>
      </c>
      <c r="K200" s="20" t="str">
        <f>UPPER(Table4[[#This Row],[SMOKER 1]])</f>
        <v>YES</v>
      </c>
      <c r="L200" s="26" t="str">
        <f>UPPER(Table4[[#This Row],[Heart Issues]])</f>
        <v>NO</v>
      </c>
      <c r="M200" s="26" t="str">
        <f>IF(Table4[[#This Row],[BMI]]&lt;18.5,"underweight",IF(Table4[[#This Row],[BMI]]&lt; 24.9,"normal weight",IF(Table4[[#This Row],[BMI]]&lt;29.9,"over weight","obesity")))</f>
        <v>obesity</v>
      </c>
      <c r="N200" s="26" t="str">
        <f>IF(Table4[[#This Row],[HBA1C]]&lt;5.7,"normal",IF(Table4[[#This Row],[HBA1C]]&lt; 6.4,"prediabetes","diabetes"))</f>
        <v>prediabetes</v>
      </c>
    </row>
    <row r="201" spans="1:14" x14ac:dyDescent="0.25">
      <c r="A201" t="s">
        <v>2171</v>
      </c>
      <c r="B201">
        <v>33.33</v>
      </c>
      <c r="C201">
        <v>5.01</v>
      </c>
      <c r="D201" t="s">
        <v>2380</v>
      </c>
      <c r="E201" t="s">
        <v>2378</v>
      </c>
      <c r="F201" t="s">
        <v>2381</v>
      </c>
      <c r="G201" s="9">
        <v>1</v>
      </c>
      <c r="H201" t="s">
        <v>2380</v>
      </c>
      <c r="I201" s="20" t="str">
        <f>IF(Table4[[#This Row],[smoker]]="?","NO",Table4[[#This Row],[smoker]])</f>
        <v>yes</v>
      </c>
      <c r="J201" s="26">
        <v>1</v>
      </c>
      <c r="K201" s="20" t="str">
        <f>UPPER(Table4[[#This Row],[SMOKER 1]])</f>
        <v>YES</v>
      </c>
      <c r="L201" s="26" t="str">
        <f>UPPER(Table4[[#This Row],[Heart Issues]])</f>
        <v>YES</v>
      </c>
      <c r="M201" s="26" t="str">
        <f>IF(Table4[[#This Row],[BMI]]&lt;18.5,"underweight",IF(Table4[[#This Row],[BMI]]&lt; 24.9,"normal weight",IF(Table4[[#This Row],[BMI]]&lt;29.9,"over weight","obesity")))</f>
        <v>obesity</v>
      </c>
      <c r="N201" s="26" t="str">
        <f>IF(Table4[[#This Row],[HBA1C]]&lt;5.7,"normal",IF(Table4[[#This Row],[HBA1C]]&lt; 6.4,"prediabetes","diabetes"))</f>
        <v>normal</v>
      </c>
    </row>
    <row r="202" spans="1:14" x14ac:dyDescent="0.25">
      <c r="A202" t="s">
        <v>2170</v>
      </c>
      <c r="B202">
        <v>39.14</v>
      </c>
      <c r="C202">
        <v>4.4000000000000004</v>
      </c>
      <c r="D202" t="s">
        <v>2378</v>
      </c>
      <c r="E202" t="s">
        <v>2378</v>
      </c>
      <c r="F202" t="s">
        <v>2381</v>
      </c>
      <c r="G202" s="9">
        <v>1</v>
      </c>
      <c r="H202" t="s">
        <v>2380</v>
      </c>
      <c r="I202" s="20" t="str">
        <f>IF(Table4[[#This Row],[smoker]]="?","NO",Table4[[#This Row],[smoker]])</f>
        <v>yes</v>
      </c>
      <c r="J202" s="26">
        <v>1</v>
      </c>
      <c r="K202" s="20" t="str">
        <f>UPPER(Table4[[#This Row],[SMOKER 1]])</f>
        <v>YES</v>
      </c>
      <c r="L202" s="26" t="str">
        <f>UPPER(Table4[[#This Row],[Heart Issues]])</f>
        <v>NO</v>
      </c>
      <c r="M202" s="26" t="str">
        <f>IF(Table4[[#This Row],[BMI]]&lt;18.5,"underweight",IF(Table4[[#This Row],[BMI]]&lt; 24.9,"normal weight",IF(Table4[[#This Row],[BMI]]&lt;29.9,"over weight","obesity")))</f>
        <v>obesity</v>
      </c>
      <c r="N202" s="26" t="str">
        <f>IF(Table4[[#This Row],[HBA1C]]&lt;5.7,"normal",IF(Table4[[#This Row],[HBA1C]]&lt; 6.4,"prediabetes","diabetes"))</f>
        <v>normal</v>
      </c>
    </row>
    <row r="203" spans="1:14" x14ac:dyDescent="0.25">
      <c r="A203" t="s">
        <v>2169</v>
      </c>
      <c r="B203">
        <v>32.9</v>
      </c>
      <c r="C203">
        <v>6.26</v>
      </c>
      <c r="D203" t="s">
        <v>2380</v>
      </c>
      <c r="E203" t="s">
        <v>2378</v>
      </c>
      <c r="F203" t="s">
        <v>2378</v>
      </c>
      <c r="G203" s="9" t="s">
        <v>2379</v>
      </c>
      <c r="H203" t="s">
        <v>2380</v>
      </c>
      <c r="I203" s="20" t="str">
        <f>IF(Table4[[#This Row],[smoker]]="?","NO",Table4[[#This Row],[smoker]])</f>
        <v>yes</v>
      </c>
      <c r="J203" s="26">
        <v>0</v>
      </c>
      <c r="K203" s="20" t="str">
        <f>UPPER(Table4[[#This Row],[SMOKER 1]])</f>
        <v>YES</v>
      </c>
      <c r="L203" s="26" t="str">
        <f>UPPER(Table4[[#This Row],[Heart Issues]])</f>
        <v>YES</v>
      </c>
      <c r="M203" s="26" t="str">
        <f>IF(Table4[[#This Row],[BMI]]&lt;18.5,"underweight",IF(Table4[[#This Row],[BMI]]&lt; 24.9,"normal weight",IF(Table4[[#This Row],[BMI]]&lt;29.9,"over weight","obesity")))</f>
        <v>obesity</v>
      </c>
      <c r="N203" s="26" t="str">
        <f>IF(Table4[[#This Row],[HBA1C]]&lt;5.7,"normal",IF(Table4[[#This Row],[HBA1C]]&lt; 6.4,"prediabetes","diabetes"))</f>
        <v>prediabetes</v>
      </c>
    </row>
    <row r="204" spans="1:14" x14ac:dyDescent="0.25">
      <c r="A204" t="s">
        <v>2168</v>
      </c>
      <c r="B204">
        <v>29.78</v>
      </c>
      <c r="C204">
        <v>10.27</v>
      </c>
      <c r="D204" t="s">
        <v>2380</v>
      </c>
      <c r="E204" t="s">
        <v>2378</v>
      </c>
      <c r="F204" t="s">
        <v>2381</v>
      </c>
      <c r="G204" s="9">
        <v>1</v>
      </c>
      <c r="H204" t="s">
        <v>2380</v>
      </c>
      <c r="I204" s="20" t="str">
        <f>IF(Table4[[#This Row],[smoker]]="?","NO",Table4[[#This Row],[smoker]])</f>
        <v>yes</v>
      </c>
      <c r="J204" s="26">
        <v>1</v>
      </c>
      <c r="K204" s="20" t="str">
        <f>UPPER(Table4[[#This Row],[SMOKER 1]])</f>
        <v>YES</v>
      </c>
      <c r="L204" s="26" t="str">
        <f>UPPER(Table4[[#This Row],[Heart Issues]])</f>
        <v>YES</v>
      </c>
      <c r="M204" s="26" t="str">
        <f>IF(Table4[[#This Row],[BMI]]&lt;18.5,"underweight",IF(Table4[[#This Row],[BMI]]&lt; 24.9,"normal weight",IF(Table4[[#This Row],[BMI]]&lt;29.9,"over weight","obesity")))</f>
        <v>over weight</v>
      </c>
      <c r="N204" s="26" t="str">
        <f>IF(Table4[[#This Row],[HBA1C]]&lt;5.7,"normal",IF(Table4[[#This Row],[HBA1C]]&lt; 6.4,"prediabetes","diabetes"))</f>
        <v>diabetes</v>
      </c>
    </row>
    <row r="205" spans="1:14" x14ac:dyDescent="0.25">
      <c r="A205" t="s">
        <v>2167</v>
      </c>
      <c r="B205">
        <v>32.78</v>
      </c>
      <c r="C205">
        <v>5.27</v>
      </c>
      <c r="D205" t="s">
        <v>2378</v>
      </c>
      <c r="E205" t="s">
        <v>2378</v>
      </c>
      <c r="F205" t="s">
        <v>2378</v>
      </c>
      <c r="G205" s="9" t="s">
        <v>2379</v>
      </c>
      <c r="H205" t="s">
        <v>2380</v>
      </c>
      <c r="I205" s="20" t="str">
        <f>IF(Table4[[#This Row],[smoker]]="?","NO",Table4[[#This Row],[smoker]])</f>
        <v>yes</v>
      </c>
      <c r="J205" s="26">
        <v>0</v>
      </c>
      <c r="K205" s="20" t="str">
        <f>UPPER(Table4[[#This Row],[SMOKER 1]])</f>
        <v>YES</v>
      </c>
      <c r="L205" s="26" t="str">
        <f>UPPER(Table4[[#This Row],[Heart Issues]])</f>
        <v>NO</v>
      </c>
      <c r="M205" s="26" t="str">
        <f>IF(Table4[[#This Row],[BMI]]&lt;18.5,"underweight",IF(Table4[[#This Row],[BMI]]&lt; 24.9,"normal weight",IF(Table4[[#This Row],[BMI]]&lt;29.9,"over weight","obesity")))</f>
        <v>obesity</v>
      </c>
      <c r="N205" s="26" t="str">
        <f>IF(Table4[[#This Row],[HBA1C]]&lt;5.7,"normal",IF(Table4[[#This Row],[HBA1C]]&lt; 6.4,"prediabetes","diabetes"))</f>
        <v>normal</v>
      </c>
    </row>
    <row r="206" spans="1:14" x14ac:dyDescent="0.25">
      <c r="A206" t="s">
        <v>2166</v>
      </c>
      <c r="B206">
        <v>41.65</v>
      </c>
      <c r="C206">
        <v>10.73</v>
      </c>
      <c r="D206" t="s">
        <v>2380</v>
      </c>
      <c r="E206" t="s">
        <v>2378</v>
      </c>
      <c r="F206" t="s">
        <v>2378</v>
      </c>
      <c r="G206" s="9" t="s">
        <v>2379</v>
      </c>
      <c r="H206" t="s">
        <v>2380</v>
      </c>
      <c r="I206" s="20" t="str">
        <f>IF(Table4[[#This Row],[smoker]]="?","NO",Table4[[#This Row],[smoker]])</f>
        <v>yes</v>
      </c>
      <c r="J206" s="26">
        <v>0</v>
      </c>
      <c r="K206" s="20" t="str">
        <f>UPPER(Table4[[#This Row],[SMOKER 1]])</f>
        <v>YES</v>
      </c>
      <c r="L206" s="26" t="str">
        <f>UPPER(Table4[[#This Row],[Heart Issues]])</f>
        <v>YES</v>
      </c>
      <c r="M206" s="26" t="str">
        <f>IF(Table4[[#This Row],[BMI]]&lt;18.5,"underweight",IF(Table4[[#This Row],[BMI]]&lt; 24.9,"normal weight",IF(Table4[[#This Row],[BMI]]&lt;29.9,"over weight","obesity")))</f>
        <v>obesity</v>
      </c>
      <c r="N206" s="26" t="str">
        <f>IF(Table4[[#This Row],[HBA1C]]&lt;5.7,"normal",IF(Table4[[#This Row],[HBA1C]]&lt; 6.4,"prediabetes","diabetes"))</f>
        <v>diabetes</v>
      </c>
    </row>
    <row r="207" spans="1:14" x14ac:dyDescent="0.25">
      <c r="A207" t="s">
        <v>2165</v>
      </c>
      <c r="B207">
        <v>50.79</v>
      </c>
      <c r="C207">
        <v>4.45</v>
      </c>
      <c r="D207" t="s">
        <v>2378</v>
      </c>
      <c r="E207" t="s">
        <v>2378</v>
      </c>
      <c r="F207" t="s">
        <v>2378</v>
      </c>
      <c r="G207" s="9">
        <v>1</v>
      </c>
      <c r="H207" t="s">
        <v>2380</v>
      </c>
      <c r="I207" s="20" t="str">
        <f>IF(Table4[[#This Row],[smoker]]="?","NO",Table4[[#This Row],[smoker]])</f>
        <v>yes</v>
      </c>
      <c r="J207" s="26">
        <v>1</v>
      </c>
      <c r="K207" s="20" t="str">
        <f>UPPER(Table4[[#This Row],[SMOKER 1]])</f>
        <v>YES</v>
      </c>
      <c r="L207" s="26" t="str">
        <f>UPPER(Table4[[#This Row],[Heart Issues]])</f>
        <v>NO</v>
      </c>
      <c r="M207" s="26" t="str">
        <f>IF(Table4[[#This Row],[BMI]]&lt;18.5,"underweight",IF(Table4[[#This Row],[BMI]]&lt; 24.9,"normal weight",IF(Table4[[#This Row],[BMI]]&lt;29.9,"over weight","obesity")))</f>
        <v>obesity</v>
      </c>
      <c r="N207" s="26" t="str">
        <f>IF(Table4[[#This Row],[HBA1C]]&lt;5.7,"normal",IF(Table4[[#This Row],[HBA1C]]&lt; 6.4,"prediabetes","diabetes"))</f>
        <v>normal</v>
      </c>
    </row>
    <row r="208" spans="1:14" x14ac:dyDescent="0.25">
      <c r="A208" t="s">
        <v>2164</v>
      </c>
      <c r="B208">
        <v>35.43</v>
      </c>
      <c r="C208">
        <v>5.25</v>
      </c>
      <c r="D208" t="s">
        <v>2380</v>
      </c>
      <c r="E208" t="s">
        <v>2378</v>
      </c>
      <c r="F208" t="s">
        <v>2378</v>
      </c>
      <c r="G208" s="9" t="s">
        <v>2379</v>
      </c>
      <c r="H208" t="s">
        <v>2380</v>
      </c>
      <c r="I208" s="20" t="str">
        <f>IF(Table4[[#This Row],[smoker]]="?","NO",Table4[[#This Row],[smoker]])</f>
        <v>yes</v>
      </c>
      <c r="J208" s="26">
        <v>0</v>
      </c>
      <c r="K208" s="20" t="str">
        <f>UPPER(Table4[[#This Row],[SMOKER 1]])</f>
        <v>YES</v>
      </c>
      <c r="L208" s="26" t="str">
        <f>UPPER(Table4[[#This Row],[Heart Issues]])</f>
        <v>YES</v>
      </c>
      <c r="M208" s="26" t="str">
        <f>IF(Table4[[#This Row],[BMI]]&lt;18.5,"underweight",IF(Table4[[#This Row],[BMI]]&lt; 24.9,"normal weight",IF(Table4[[#This Row],[BMI]]&lt;29.9,"over weight","obesity")))</f>
        <v>obesity</v>
      </c>
      <c r="N208" s="26" t="str">
        <f>IF(Table4[[#This Row],[HBA1C]]&lt;5.7,"normal",IF(Table4[[#This Row],[HBA1C]]&lt; 6.4,"prediabetes","diabetes"))</f>
        <v>normal</v>
      </c>
    </row>
    <row r="209" spans="1:14" x14ac:dyDescent="0.25">
      <c r="A209" t="s">
        <v>2163</v>
      </c>
      <c r="B209">
        <v>35.25</v>
      </c>
      <c r="C209">
        <v>9.51</v>
      </c>
      <c r="D209" t="s">
        <v>2378</v>
      </c>
      <c r="E209" t="s">
        <v>2378</v>
      </c>
      <c r="F209" t="s">
        <v>2378</v>
      </c>
      <c r="G209" s="9" t="s">
        <v>2379</v>
      </c>
      <c r="H209" t="s">
        <v>2380</v>
      </c>
      <c r="I209" s="20" t="str">
        <f>IF(Table4[[#This Row],[smoker]]="?","NO",Table4[[#This Row],[smoker]])</f>
        <v>yes</v>
      </c>
      <c r="J209" s="26">
        <v>0</v>
      </c>
      <c r="K209" s="20" t="str">
        <f>UPPER(Table4[[#This Row],[SMOKER 1]])</f>
        <v>YES</v>
      </c>
      <c r="L209" s="26" t="str">
        <f>UPPER(Table4[[#This Row],[Heart Issues]])</f>
        <v>NO</v>
      </c>
      <c r="M209" s="26" t="str">
        <f>IF(Table4[[#This Row],[BMI]]&lt;18.5,"underweight",IF(Table4[[#This Row],[BMI]]&lt; 24.9,"normal weight",IF(Table4[[#This Row],[BMI]]&lt;29.9,"over weight","obesity")))</f>
        <v>obesity</v>
      </c>
      <c r="N209" s="26" t="str">
        <f>IF(Table4[[#This Row],[HBA1C]]&lt;5.7,"normal",IF(Table4[[#This Row],[HBA1C]]&lt; 6.4,"prediabetes","diabetes"))</f>
        <v>diabetes</v>
      </c>
    </row>
    <row r="210" spans="1:14" x14ac:dyDescent="0.25">
      <c r="A210" t="s">
        <v>2162</v>
      </c>
      <c r="B210">
        <v>36.85</v>
      </c>
      <c r="C210">
        <v>11.12</v>
      </c>
      <c r="D210" t="s">
        <v>2378</v>
      </c>
      <c r="E210" t="s">
        <v>2378</v>
      </c>
      <c r="F210" t="s">
        <v>2378</v>
      </c>
      <c r="G210" s="9" t="s">
        <v>2379</v>
      </c>
      <c r="H210" t="s">
        <v>2380</v>
      </c>
      <c r="I210" s="20" t="str">
        <f>IF(Table4[[#This Row],[smoker]]="?","NO",Table4[[#This Row],[smoker]])</f>
        <v>yes</v>
      </c>
      <c r="J210" s="26">
        <v>0</v>
      </c>
      <c r="K210" s="20" t="str">
        <f>UPPER(Table4[[#This Row],[SMOKER 1]])</f>
        <v>YES</v>
      </c>
      <c r="L210" s="26" t="str">
        <f>UPPER(Table4[[#This Row],[Heart Issues]])</f>
        <v>NO</v>
      </c>
      <c r="M210" s="26" t="str">
        <f>IF(Table4[[#This Row],[BMI]]&lt;18.5,"underweight",IF(Table4[[#This Row],[BMI]]&lt; 24.9,"normal weight",IF(Table4[[#This Row],[BMI]]&lt;29.9,"over weight","obesity")))</f>
        <v>obesity</v>
      </c>
      <c r="N210" s="26" t="str">
        <f>IF(Table4[[#This Row],[HBA1C]]&lt;5.7,"normal",IF(Table4[[#This Row],[HBA1C]]&lt; 6.4,"prediabetes","diabetes"))</f>
        <v>diabetes</v>
      </c>
    </row>
    <row r="211" spans="1:14" x14ac:dyDescent="0.25">
      <c r="A211" t="s">
        <v>2161</v>
      </c>
      <c r="B211">
        <v>31.02</v>
      </c>
      <c r="C211">
        <v>4.5599999999999996</v>
      </c>
      <c r="D211" t="s">
        <v>2378</v>
      </c>
      <c r="E211" t="s">
        <v>2380</v>
      </c>
      <c r="F211" t="s">
        <v>2378</v>
      </c>
      <c r="G211" s="9">
        <v>1</v>
      </c>
      <c r="H211" t="s">
        <v>2380</v>
      </c>
      <c r="I211" s="20" t="str">
        <f>IF(Table4[[#This Row],[smoker]]="?","NO",Table4[[#This Row],[smoker]])</f>
        <v>yes</v>
      </c>
      <c r="J211" s="26">
        <v>1</v>
      </c>
      <c r="K211" s="20" t="str">
        <f>UPPER(Table4[[#This Row],[SMOKER 1]])</f>
        <v>YES</v>
      </c>
      <c r="L211" s="26" t="str">
        <f>UPPER(Table4[[#This Row],[Heart Issues]])</f>
        <v>NO</v>
      </c>
      <c r="M211" s="26" t="str">
        <f>IF(Table4[[#This Row],[BMI]]&lt;18.5,"underweight",IF(Table4[[#This Row],[BMI]]&lt; 24.9,"normal weight",IF(Table4[[#This Row],[BMI]]&lt;29.9,"over weight","obesity")))</f>
        <v>obesity</v>
      </c>
      <c r="N211" s="26" t="str">
        <f>IF(Table4[[#This Row],[HBA1C]]&lt;5.7,"normal",IF(Table4[[#This Row],[HBA1C]]&lt; 6.4,"prediabetes","diabetes"))</f>
        <v>normal</v>
      </c>
    </row>
    <row r="212" spans="1:14" x14ac:dyDescent="0.25">
      <c r="A212" t="s">
        <v>2160</v>
      </c>
      <c r="B212">
        <v>35.6</v>
      </c>
      <c r="C212">
        <v>4.0199999999999996</v>
      </c>
      <c r="D212" t="s">
        <v>2380</v>
      </c>
      <c r="E212" t="s">
        <v>2380</v>
      </c>
      <c r="F212" t="s">
        <v>2378</v>
      </c>
      <c r="G212" s="9">
        <v>2</v>
      </c>
      <c r="H212" t="s">
        <v>2380</v>
      </c>
      <c r="I212" s="20" t="str">
        <f>IF(Table4[[#This Row],[smoker]]="?","NO",Table4[[#This Row],[smoker]])</f>
        <v>yes</v>
      </c>
      <c r="J212" s="26">
        <v>2</v>
      </c>
      <c r="K212" s="20" t="str">
        <f>UPPER(Table4[[#This Row],[SMOKER 1]])</f>
        <v>YES</v>
      </c>
      <c r="L212" s="26" t="str">
        <f>UPPER(Table4[[#This Row],[Heart Issues]])</f>
        <v>YES</v>
      </c>
      <c r="M212" s="26" t="str">
        <f>IF(Table4[[#This Row],[BMI]]&lt;18.5,"underweight",IF(Table4[[#This Row],[BMI]]&lt; 24.9,"normal weight",IF(Table4[[#This Row],[BMI]]&lt;29.9,"over weight","obesity")))</f>
        <v>obesity</v>
      </c>
      <c r="N212" s="26" t="str">
        <f>IF(Table4[[#This Row],[HBA1C]]&lt;5.7,"normal",IF(Table4[[#This Row],[HBA1C]]&lt; 6.4,"prediabetes","diabetes"))</f>
        <v>normal</v>
      </c>
    </row>
    <row r="213" spans="1:14" x14ac:dyDescent="0.25">
      <c r="A213" t="s">
        <v>2159</v>
      </c>
      <c r="B213">
        <v>34.39</v>
      </c>
      <c r="C213">
        <v>8.7200000000000006</v>
      </c>
      <c r="D213" t="s">
        <v>2378</v>
      </c>
      <c r="E213" t="s">
        <v>2378</v>
      </c>
      <c r="F213" t="s">
        <v>2378</v>
      </c>
      <c r="G213" s="9" t="s">
        <v>2379</v>
      </c>
      <c r="H213" t="s">
        <v>2380</v>
      </c>
      <c r="I213" s="20" t="str">
        <f>IF(Table4[[#This Row],[smoker]]="?","NO",Table4[[#This Row],[smoker]])</f>
        <v>yes</v>
      </c>
      <c r="J213" s="26">
        <v>0</v>
      </c>
      <c r="K213" s="20" t="str">
        <f>UPPER(Table4[[#This Row],[SMOKER 1]])</f>
        <v>YES</v>
      </c>
      <c r="L213" s="26" t="str">
        <f>UPPER(Table4[[#This Row],[Heart Issues]])</f>
        <v>NO</v>
      </c>
      <c r="M213" s="26" t="str">
        <f>IF(Table4[[#This Row],[BMI]]&lt;18.5,"underweight",IF(Table4[[#This Row],[BMI]]&lt; 24.9,"normal weight",IF(Table4[[#This Row],[BMI]]&lt;29.9,"over weight","obesity")))</f>
        <v>obesity</v>
      </c>
      <c r="N213" s="26" t="str">
        <f>IF(Table4[[#This Row],[HBA1C]]&lt;5.7,"normal",IF(Table4[[#This Row],[HBA1C]]&lt; 6.4,"prediabetes","diabetes"))</f>
        <v>diabetes</v>
      </c>
    </row>
    <row r="214" spans="1:14" x14ac:dyDescent="0.25">
      <c r="A214" t="s">
        <v>2158</v>
      </c>
      <c r="B214">
        <v>29.06</v>
      </c>
      <c r="C214">
        <v>6.25</v>
      </c>
      <c r="D214" t="s">
        <v>2380</v>
      </c>
      <c r="E214" t="s">
        <v>2378</v>
      </c>
      <c r="F214" t="s">
        <v>2378</v>
      </c>
      <c r="G214" s="9">
        <v>1</v>
      </c>
      <c r="H214" t="s">
        <v>2380</v>
      </c>
      <c r="I214" s="20" t="str">
        <f>IF(Table4[[#This Row],[smoker]]="?","NO",Table4[[#This Row],[smoker]])</f>
        <v>yes</v>
      </c>
      <c r="J214" s="26">
        <v>1</v>
      </c>
      <c r="K214" s="20" t="str">
        <f>UPPER(Table4[[#This Row],[SMOKER 1]])</f>
        <v>YES</v>
      </c>
      <c r="L214" s="26" t="str">
        <f>UPPER(Table4[[#This Row],[Heart Issues]])</f>
        <v>YES</v>
      </c>
      <c r="M214" s="26" t="str">
        <f>IF(Table4[[#This Row],[BMI]]&lt;18.5,"underweight",IF(Table4[[#This Row],[BMI]]&lt; 24.9,"normal weight",IF(Table4[[#This Row],[BMI]]&lt;29.9,"over weight","obesity")))</f>
        <v>over weight</v>
      </c>
      <c r="N214" s="26" t="str">
        <f>IF(Table4[[#This Row],[HBA1C]]&lt;5.7,"normal",IF(Table4[[#This Row],[HBA1C]]&lt; 6.4,"prediabetes","diabetes"))</f>
        <v>prediabetes</v>
      </c>
    </row>
    <row r="215" spans="1:14" x14ac:dyDescent="0.25">
      <c r="A215" t="s">
        <v>2157</v>
      </c>
      <c r="B215">
        <v>35.799999999999997</v>
      </c>
      <c r="C215">
        <v>7.32</v>
      </c>
      <c r="D215" t="s">
        <v>2378</v>
      </c>
      <c r="E215" t="s">
        <v>2378</v>
      </c>
      <c r="F215" t="s">
        <v>2378</v>
      </c>
      <c r="G215" s="9">
        <v>2</v>
      </c>
      <c r="H215" t="s">
        <v>2380</v>
      </c>
      <c r="I215" s="20" t="str">
        <f>IF(Table4[[#This Row],[smoker]]="?","NO",Table4[[#This Row],[smoker]])</f>
        <v>yes</v>
      </c>
      <c r="J215" s="26">
        <v>2</v>
      </c>
      <c r="K215" s="20" t="str">
        <f>UPPER(Table4[[#This Row],[SMOKER 1]])</f>
        <v>YES</v>
      </c>
      <c r="L215" s="26" t="str">
        <f>UPPER(Table4[[#This Row],[Heart Issues]])</f>
        <v>NO</v>
      </c>
      <c r="M215" s="26" t="str">
        <f>IF(Table4[[#This Row],[BMI]]&lt;18.5,"underweight",IF(Table4[[#This Row],[BMI]]&lt; 24.9,"normal weight",IF(Table4[[#This Row],[BMI]]&lt;29.9,"over weight","obesity")))</f>
        <v>obesity</v>
      </c>
      <c r="N215" s="26" t="str">
        <f>IF(Table4[[#This Row],[HBA1C]]&lt;5.7,"normal",IF(Table4[[#This Row],[HBA1C]]&lt; 6.4,"prediabetes","diabetes"))</f>
        <v>diabetes</v>
      </c>
    </row>
    <row r="216" spans="1:14" x14ac:dyDescent="0.25">
      <c r="A216" t="s">
        <v>2156</v>
      </c>
      <c r="B216">
        <v>49.8</v>
      </c>
      <c r="C216">
        <v>4.24</v>
      </c>
      <c r="D216" t="s">
        <v>2378</v>
      </c>
      <c r="E216" t="s">
        <v>2378</v>
      </c>
      <c r="F216" t="s">
        <v>2378</v>
      </c>
      <c r="G216" s="9">
        <v>1</v>
      </c>
      <c r="H216" t="s">
        <v>2380</v>
      </c>
      <c r="I216" s="20" t="str">
        <f>IF(Table4[[#This Row],[smoker]]="?","NO",Table4[[#This Row],[smoker]])</f>
        <v>yes</v>
      </c>
      <c r="J216" s="26">
        <v>1</v>
      </c>
      <c r="K216" s="20" t="str">
        <f>UPPER(Table4[[#This Row],[SMOKER 1]])</f>
        <v>YES</v>
      </c>
      <c r="L216" s="26" t="str">
        <f>UPPER(Table4[[#This Row],[Heart Issues]])</f>
        <v>NO</v>
      </c>
      <c r="M216" s="26" t="str">
        <f>IF(Table4[[#This Row],[BMI]]&lt;18.5,"underweight",IF(Table4[[#This Row],[BMI]]&lt; 24.9,"normal weight",IF(Table4[[#This Row],[BMI]]&lt;29.9,"over weight","obesity")))</f>
        <v>obesity</v>
      </c>
      <c r="N216" s="26" t="str">
        <f>IF(Table4[[#This Row],[HBA1C]]&lt;5.7,"normal",IF(Table4[[#This Row],[HBA1C]]&lt; 6.4,"prediabetes","diabetes"))</f>
        <v>normal</v>
      </c>
    </row>
    <row r="217" spans="1:14" x14ac:dyDescent="0.25">
      <c r="A217" t="s">
        <v>2155</v>
      </c>
      <c r="B217">
        <v>35.71</v>
      </c>
      <c r="C217">
        <v>6.84</v>
      </c>
      <c r="D217" t="s">
        <v>2378</v>
      </c>
      <c r="E217" t="s">
        <v>2378</v>
      </c>
      <c r="F217" t="s">
        <v>2378</v>
      </c>
      <c r="G217" s="9">
        <v>2</v>
      </c>
      <c r="H217" t="s">
        <v>2380</v>
      </c>
      <c r="I217" s="20" t="str">
        <f>IF(Table4[[#This Row],[smoker]]="?","NO",Table4[[#This Row],[smoker]])</f>
        <v>yes</v>
      </c>
      <c r="J217" s="26">
        <v>2</v>
      </c>
      <c r="K217" s="20" t="str">
        <f>UPPER(Table4[[#This Row],[SMOKER 1]])</f>
        <v>YES</v>
      </c>
      <c r="L217" s="26" t="str">
        <f>UPPER(Table4[[#This Row],[Heart Issues]])</f>
        <v>NO</v>
      </c>
      <c r="M217" s="26" t="str">
        <f>IF(Table4[[#This Row],[BMI]]&lt;18.5,"underweight",IF(Table4[[#This Row],[BMI]]&lt; 24.9,"normal weight",IF(Table4[[#This Row],[BMI]]&lt;29.9,"over weight","obesity")))</f>
        <v>obesity</v>
      </c>
      <c r="N217" s="26" t="str">
        <f>IF(Table4[[#This Row],[HBA1C]]&lt;5.7,"normal",IF(Table4[[#This Row],[HBA1C]]&lt; 6.4,"prediabetes","diabetes"))</f>
        <v>diabetes</v>
      </c>
    </row>
    <row r="218" spans="1:14" x14ac:dyDescent="0.25">
      <c r="A218" t="s">
        <v>2154</v>
      </c>
      <c r="B218">
        <v>30.8</v>
      </c>
      <c r="C218">
        <v>5.23</v>
      </c>
      <c r="D218" t="s">
        <v>2380</v>
      </c>
      <c r="E218" t="s">
        <v>2378</v>
      </c>
      <c r="F218" t="s">
        <v>2378</v>
      </c>
      <c r="G218" s="9">
        <v>1</v>
      </c>
      <c r="H218" t="s">
        <v>2380</v>
      </c>
      <c r="I218" s="20" t="str">
        <f>IF(Table4[[#This Row],[smoker]]="?","NO",Table4[[#This Row],[smoker]])</f>
        <v>yes</v>
      </c>
      <c r="J218" s="26">
        <v>1</v>
      </c>
      <c r="K218" s="20" t="str">
        <f>UPPER(Table4[[#This Row],[SMOKER 1]])</f>
        <v>YES</v>
      </c>
      <c r="L218" s="26" t="str">
        <f>UPPER(Table4[[#This Row],[Heart Issues]])</f>
        <v>YES</v>
      </c>
      <c r="M218" s="26" t="str">
        <f>IF(Table4[[#This Row],[BMI]]&lt;18.5,"underweight",IF(Table4[[#This Row],[BMI]]&lt; 24.9,"normal weight",IF(Table4[[#This Row],[BMI]]&lt;29.9,"over weight","obesity")))</f>
        <v>obesity</v>
      </c>
      <c r="N218" s="26" t="str">
        <f>IF(Table4[[#This Row],[HBA1C]]&lt;5.7,"normal",IF(Table4[[#This Row],[HBA1C]]&lt; 6.4,"prediabetes","diabetes"))</f>
        <v>normal</v>
      </c>
    </row>
    <row r="219" spans="1:14" x14ac:dyDescent="0.25">
      <c r="A219" t="s">
        <v>2153</v>
      </c>
      <c r="B219">
        <v>33.69</v>
      </c>
      <c r="C219">
        <v>9.68</v>
      </c>
      <c r="D219" t="s">
        <v>2378</v>
      </c>
      <c r="E219" t="s">
        <v>2378</v>
      </c>
      <c r="F219" t="s">
        <v>2378</v>
      </c>
      <c r="G219" s="9" t="s">
        <v>2379</v>
      </c>
      <c r="H219" t="s">
        <v>2380</v>
      </c>
      <c r="I219" s="20" t="str">
        <f>IF(Table4[[#This Row],[smoker]]="?","NO",Table4[[#This Row],[smoker]])</f>
        <v>yes</v>
      </c>
      <c r="J219" s="26">
        <v>0</v>
      </c>
      <c r="K219" s="20" t="str">
        <f>UPPER(Table4[[#This Row],[SMOKER 1]])</f>
        <v>YES</v>
      </c>
      <c r="L219" s="26" t="str">
        <f>UPPER(Table4[[#This Row],[Heart Issues]])</f>
        <v>NO</v>
      </c>
      <c r="M219" s="26" t="str">
        <f>IF(Table4[[#This Row],[BMI]]&lt;18.5,"underweight",IF(Table4[[#This Row],[BMI]]&lt; 24.9,"normal weight",IF(Table4[[#This Row],[BMI]]&lt;29.9,"over weight","obesity")))</f>
        <v>obesity</v>
      </c>
      <c r="N219" s="26" t="str">
        <f>IF(Table4[[#This Row],[HBA1C]]&lt;5.7,"normal",IF(Table4[[#This Row],[HBA1C]]&lt; 6.4,"prediabetes","diabetes"))</f>
        <v>diabetes</v>
      </c>
    </row>
    <row r="220" spans="1:14" x14ac:dyDescent="0.25">
      <c r="A220" t="s">
        <v>2152</v>
      </c>
      <c r="B220">
        <v>42.27</v>
      </c>
      <c r="C220">
        <v>6.05</v>
      </c>
      <c r="D220" t="s">
        <v>2380</v>
      </c>
      <c r="E220" t="s">
        <v>2378</v>
      </c>
      <c r="F220" t="s">
        <v>2378</v>
      </c>
      <c r="G220" s="9">
        <v>1</v>
      </c>
      <c r="H220" t="s">
        <v>2380</v>
      </c>
      <c r="I220" s="20" t="str">
        <f>IF(Table4[[#This Row],[smoker]]="?","NO",Table4[[#This Row],[smoker]])</f>
        <v>yes</v>
      </c>
      <c r="J220" s="26">
        <v>1</v>
      </c>
      <c r="K220" s="20" t="str">
        <f>UPPER(Table4[[#This Row],[SMOKER 1]])</f>
        <v>YES</v>
      </c>
      <c r="L220" s="26" t="str">
        <f>UPPER(Table4[[#This Row],[Heart Issues]])</f>
        <v>YES</v>
      </c>
      <c r="M220" s="26" t="str">
        <f>IF(Table4[[#This Row],[BMI]]&lt;18.5,"underweight",IF(Table4[[#This Row],[BMI]]&lt; 24.9,"normal weight",IF(Table4[[#This Row],[BMI]]&lt;29.9,"over weight","obesity")))</f>
        <v>obesity</v>
      </c>
      <c r="N220" s="26" t="str">
        <f>IF(Table4[[#This Row],[HBA1C]]&lt;5.7,"normal",IF(Table4[[#This Row],[HBA1C]]&lt; 6.4,"prediabetes","diabetes"))</f>
        <v>prediabetes</v>
      </c>
    </row>
    <row r="221" spans="1:14" x14ac:dyDescent="0.25">
      <c r="A221" t="s">
        <v>2151</v>
      </c>
      <c r="B221">
        <v>53.25</v>
      </c>
      <c r="C221">
        <v>6.11</v>
      </c>
      <c r="D221" t="s">
        <v>2380</v>
      </c>
      <c r="E221" t="s">
        <v>2378</v>
      </c>
      <c r="F221" t="s">
        <v>2381</v>
      </c>
      <c r="G221" s="9">
        <v>1</v>
      </c>
      <c r="H221" t="s">
        <v>2380</v>
      </c>
      <c r="I221" s="20" t="str">
        <f>IF(Table4[[#This Row],[smoker]]="?","NO",Table4[[#This Row],[smoker]])</f>
        <v>yes</v>
      </c>
      <c r="J221" s="26">
        <v>1</v>
      </c>
      <c r="K221" s="20" t="str">
        <f>UPPER(Table4[[#This Row],[SMOKER 1]])</f>
        <v>YES</v>
      </c>
      <c r="L221" s="26" t="str">
        <f>UPPER(Table4[[#This Row],[Heart Issues]])</f>
        <v>YES</v>
      </c>
      <c r="M221" s="26" t="str">
        <f>IF(Table4[[#This Row],[BMI]]&lt;18.5,"underweight",IF(Table4[[#This Row],[BMI]]&lt; 24.9,"normal weight",IF(Table4[[#This Row],[BMI]]&lt;29.9,"over weight","obesity")))</f>
        <v>obesity</v>
      </c>
      <c r="N221" s="26" t="str">
        <f>IF(Table4[[#This Row],[HBA1C]]&lt;5.7,"normal",IF(Table4[[#This Row],[HBA1C]]&lt; 6.4,"prediabetes","diabetes"))</f>
        <v>prediabetes</v>
      </c>
    </row>
    <row r="222" spans="1:14" x14ac:dyDescent="0.25">
      <c r="A222" t="s">
        <v>2150</v>
      </c>
      <c r="B222">
        <v>26.8</v>
      </c>
      <c r="C222">
        <v>10.93</v>
      </c>
      <c r="D222" t="s">
        <v>2380</v>
      </c>
      <c r="E222" t="s">
        <v>2378</v>
      </c>
      <c r="F222" t="s">
        <v>2378</v>
      </c>
      <c r="G222" s="9" t="s">
        <v>2379</v>
      </c>
      <c r="H222" t="s">
        <v>2378</v>
      </c>
      <c r="I222" s="20" t="str">
        <f>IF(Table4[[#This Row],[smoker]]="?","NO",Table4[[#This Row],[smoker]])</f>
        <v>No</v>
      </c>
      <c r="J222" s="26">
        <v>0</v>
      </c>
      <c r="K222" s="20" t="str">
        <f>UPPER(Table4[[#This Row],[SMOKER 1]])</f>
        <v>NO</v>
      </c>
      <c r="L222" s="26" t="str">
        <f>UPPER(Table4[[#This Row],[Heart Issues]])</f>
        <v>YES</v>
      </c>
      <c r="M222" s="26" t="str">
        <f>IF(Table4[[#This Row],[BMI]]&lt;18.5,"underweight",IF(Table4[[#This Row],[BMI]]&lt; 24.9,"normal weight",IF(Table4[[#This Row],[BMI]]&lt;29.9,"over weight","obesity")))</f>
        <v>over weight</v>
      </c>
      <c r="N222" s="26" t="str">
        <f>IF(Table4[[#This Row],[HBA1C]]&lt;5.7,"normal",IF(Table4[[#This Row],[HBA1C]]&lt; 6.4,"prediabetes","diabetes"))</f>
        <v>diabetes</v>
      </c>
    </row>
    <row r="223" spans="1:14" x14ac:dyDescent="0.25">
      <c r="A223" t="s">
        <v>2149</v>
      </c>
      <c r="B223">
        <v>28.5</v>
      </c>
      <c r="C223">
        <v>5.12</v>
      </c>
      <c r="D223" t="s">
        <v>2378</v>
      </c>
      <c r="E223" t="s">
        <v>2378</v>
      </c>
      <c r="F223" t="s">
        <v>2378</v>
      </c>
      <c r="G223" s="9">
        <v>1</v>
      </c>
      <c r="H223" t="s">
        <v>2380</v>
      </c>
      <c r="I223" s="20" t="str">
        <f>IF(Table4[[#This Row],[smoker]]="?","NO",Table4[[#This Row],[smoker]])</f>
        <v>yes</v>
      </c>
      <c r="J223" s="26">
        <v>1</v>
      </c>
      <c r="K223" s="20" t="str">
        <f>UPPER(Table4[[#This Row],[SMOKER 1]])</f>
        <v>YES</v>
      </c>
      <c r="L223" s="26" t="str">
        <f>UPPER(Table4[[#This Row],[Heart Issues]])</f>
        <v>NO</v>
      </c>
      <c r="M223" s="26" t="str">
        <f>IF(Table4[[#This Row],[BMI]]&lt;18.5,"underweight",IF(Table4[[#This Row],[BMI]]&lt; 24.9,"normal weight",IF(Table4[[#This Row],[BMI]]&lt;29.9,"over weight","obesity")))</f>
        <v>over weight</v>
      </c>
      <c r="N223" s="26" t="str">
        <f>IF(Table4[[#This Row],[HBA1C]]&lt;5.7,"normal",IF(Table4[[#This Row],[HBA1C]]&lt; 6.4,"prediabetes","diabetes"))</f>
        <v>normal</v>
      </c>
    </row>
    <row r="224" spans="1:14" x14ac:dyDescent="0.25">
      <c r="A224" t="s">
        <v>2148</v>
      </c>
      <c r="B224">
        <v>22.895</v>
      </c>
      <c r="C224">
        <v>5.72</v>
      </c>
      <c r="D224" t="s">
        <v>2378</v>
      </c>
      <c r="E224" t="s">
        <v>2378</v>
      </c>
      <c r="F224" t="s">
        <v>2378</v>
      </c>
      <c r="G224" s="9" t="s">
        <v>2379</v>
      </c>
      <c r="H224" t="s">
        <v>2380</v>
      </c>
      <c r="I224" s="20" t="str">
        <f>IF(Table4[[#This Row],[smoker]]="?","NO",Table4[[#This Row],[smoker]])</f>
        <v>yes</v>
      </c>
      <c r="J224" s="26">
        <v>0</v>
      </c>
      <c r="K224" s="20" t="str">
        <f>UPPER(Table4[[#This Row],[SMOKER 1]])</f>
        <v>YES</v>
      </c>
      <c r="L224" s="26" t="str">
        <f>UPPER(Table4[[#This Row],[Heart Issues]])</f>
        <v>NO</v>
      </c>
      <c r="M224" s="26" t="str">
        <f>IF(Table4[[#This Row],[BMI]]&lt;18.5,"underweight",IF(Table4[[#This Row],[BMI]]&lt; 24.9,"normal weight",IF(Table4[[#This Row],[BMI]]&lt;29.9,"over weight","obesity")))</f>
        <v>normal weight</v>
      </c>
      <c r="N224" s="26" t="str">
        <f>IF(Table4[[#This Row],[HBA1C]]&lt;5.7,"normal",IF(Table4[[#This Row],[HBA1C]]&lt; 6.4,"prediabetes","diabetes"))</f>
        <v>prediabetes</v>
      </c>
    </row>
    <row r="225" spans="1:14" x14ac:dyDescent="0.25">
      <c r="A225" t="s">
        <v>2147</v>
      </c>
      <c r="B225">
        <v>34.06</v>
      </c>
      <c r="C225">
        <v>11.83</v>
      </c>
      <c r="D225" t="s">
        <v>2380</v>
      </c>
      <c r="E225" t="s">
        <v>2378</v>
      </c>
      <c r="F225" t="s">
        <v>2378</v>
      </c>
      <c r="G225" s="9">
        <v>1</v>
      </c>
      <c r="H225" t="s">
        <v>2380</v>
      </c>
      <c r="I225" s="20" t="str">
        <f>IF(Table4[[#This Row],[smoker]]="?","NO",Table4[[#This Row],[smoker]])</f>
        <v>yes</v>
      </c>
      <c r="J225" s="26">
        <v>1</v>
      </c>
      <c r="K225" s="20" t="str">
        <f>UPPER(Table4[[#This Row],[SMOKER 1]])</f>
        <v>YES</v>
      </c>
      <c r="L225" s="26" t="str">
        <f>UPPER(Table4[[#This Row],[Heart Issues]])</f>
        <v>YES</v>
      </c>
      <c r="M225" s="26" t="str">
        <f>IF(Table4[[#This Row],[BMI]]&lt;18.5,"underweight",IF(Table4[[#This Row],[BMI]]&lt; 24.9,"normal weight",IF(Table4[[#This Row],[BMI]]&lt;29.9,"over weight","obesity")))</f>
        <v>obesity</v>
      </c>
      <c r="N225" s="26" t="str">
        <f>IF(Table4[[#This Row],[HBA1C]]&lt;5.7,"normal",IF(Table4[[#This Row],[HBA1C]]&lt; 6.4,"prediabetes","diabetes"))</f>
        <v>diabetes</v>
      </c>
    </row>
    <row r="226" spans="1:14" x14ac:dyDescent="0.25">
      <c r="A226" t="s">
        <v>2146</v>
      </c>
      <c r="B226">
        <v>36.409999999999997</v>
      </c>
      <c r="C226">
        <v>4.55</v>
      </c>
      <c r="D226" t="s">
        <v>2378</v>
      </c>
      <c r="E226" t="s">
        <v>2378</v>
      </c>
      <c r="F226" t="s">
        <v>2378</v>
      </c>
      <c r="G226" s="9" t="s">
        <v>2379</v>
      </c>
      <c r="H226" t="s">
        <v>2380</v>
      </c>
      <c r="I226" s="20" t="str">
        <f>IF(Table4[[#This Row],[smoker]]="?","NO",Table4[[#This Row],[smoker]])</f>
        <v>yes</v>
      </c>
      <c r="J226" s="26">
        <v>0</v>
      </c>
      <c r="K226" s="20" t="str">
        <f>UPPER(Table4[[#This Row],[SMOKER 1]])</f>
        <v>YES</v>
      </c>
      <c r="L226" s="26" t="str">
        <f>UPPER(Table4[[#This Row],[Heart Issues]])</f>
        <v>NO</v>
      </c>
      <c r="M226" s="26" t="str">
        <f>IF(Table4[[#This Row],[BMI]]&lt;18.5,"underweight",IF(Table4[[#This Row],[BMI]]&lt; 24.9,"normal weight",IF(Table4[[#This Row],[BMI]]&lt;29.9,"over weight","obesity")))</f>
        <v>obesity</v>
      </c>
      <c r="N226" s="26" t="str">
        <f>IF(Table4[[#This Row],[HBA1C]]&lt;5.7,"normal",IF(Table4[[#This Row],[HBA1C]]&lt; 6.4,"prediabetes","diabetes"))</f>
        <v>normal</v>
      </c>
    </row>
    <row r="227" spans="1:14" x14ac:dyDescent="0.25">
      <c r="A227" t="s">
        <v>2145</v>
      </c>
      <c r="B227">
        <v>52.3</v>
      </c>
      <c r="C227">
        <v>4.87</v>
      </c>
      <c r="D227" t="s">
        <v>2380</v>
      </c>
      <c r="E227" t="s">
        <v>2378</v>
      </c>
      <c r="F227" t="s">
        <v>2381</v>
      </c>
      <c r="G227" s="9">
        <v>1</v>
      </c>
      <c r="H227" t="s">
        <v>2380</v>
      </c>
      <c r="I227" s="20" t="str">
        <f>IF(Table4[[#This Row],[smoker]]="?","NO",Table4[[#This Row],[smoker]])</f>
        <v>yes</v>
      </c>
      <c r="J227" s="26">
        <v>1</v>
      </c>
      <c r="K227" s="20" t="str">
        <f>UPPER(Table4[[#This Row],[SMOKER 1]])</f>
        <v>YES</v>
      </c>
      <c r="L227" s="26" t="str">
        <f>UPPER(Table4[[#This Row],[Heart Issues]])</f>
        <v>YES</v>
      </c>
      <c r="M227" s="26" t="str">
        <f>IF(Table4[[#This Row],[BMI]]&lt;18.5,"underweight",IF(Table4[[#This Row],[BMI]]&lt; 24.9,"normal weight",IF(Table4[[#This Row],[BMI]]&lt;29.9,"over weight","obesity")))</f>
        <v>obesity</v>
      </c>
      <c r="N227" s="26" t="str">
        <f>IF(Table4[[#This Row],[HBA1C]]&lt;5.7,"normal",IF(Table4[[#This Row],[HBA1C]]&lt; 6.4,"prediabetes","diabetes"))</f>
        <v>normal</v>
      </c>
    </row>
    <row r="228" spans="1:14" x14ac:dyDescent="0.25">
      <c r="A228" t="s">
        <v>2144</v>
      </c>
      <c r="B228">
        <v>52.66</v>
      </c>
      <c r="C228">
        <v>4.45</v>
      </c>
      <c r="D228" t="s">
        <v>2378</v>
      </c>
      <c r="E228" t="s">
        <v>2378</v>
      </c>
      <c r="F228" t="s">
        <v>2378</v>
      </c>
      <c r="G228" s="9">
        <v>1</v>
      </c>
      <c r="H228" t="s">
        <v>2380</v>
      </c>
      <c r="I228" s="20" t="str">
        <f>IF(Table4[[#This Row],[smoker]]="?","NO",Table4[[#This Row],[smoker]])</f>
        <v>yes</v>
      </c>
      <c r="J228" s="26">
        <v>1</v>
      </c>
      <c r="K228" s="20" t="str">
        <f>UPPER(Table4[[#This Row],[SMOKER 1]])</f>
        <v>YES</v>
      </c>
      <c r="L228" s="26" t="str">
        <f>UPPER(Table4[[#This Row],[Heart Issues]])</f>
        <v>NO</v>
      </c>
      <c r="M228" s="26" t="str">
        <f>IF(Table4[[#This Row],[BMI]]&lt;18.5,"underweight",IF(Table4[[#This Row],[BMI]]&lt; 24.9,"normal weight",IF(Table4[[#This Row],[BMI]]&lt;29.9,"over weight","obesity")))</f>
        <v>obesity</v>
      </c>
      <c r="N228" s="26" t="str">
        <f>IF(Table4[[#This Row],[HBA1C]]&lt;5.7,"normal",IF(Table4[[#This Row],[HBA1C]]&lt; 6.4,"prediabetes","diabetes"))</f>
        <v>normal</v>
      </c>
    </row>
    <row r="229" spans="1:14" x14ac:dyDescent="0.25">
      <c r="A229" t="s">
        <v>2143</v>
      </c>
      <c r="B229">
        <v>29.57</v>
      </c>
      <c r="C229">
        <v>9.42</v>
      </c>
      <c r="D229" t="s">
        <v>2380</v>
      </c>
      <c r="E229" t="s">
        <v>2378</v>
      </c>
      <c r="F229" t="s">
        <v>2378</v>
      </c>
      <c r="G229" s="9" t="s">
        <v>2379</v>
      </c>
      <c r="H229" t="s">
        <v>2380</v>
      </c>
      <c r="I229" s="20" t="str">
        <f>IF(Table4[[#This Row],[smoker]]="?","NO",Table4[[#This Row],[smoker]])</f>
        <v>yes</v>
      </c>
      <c r="J229" s="26">
        <v>0</v>
      </c>
      <c r="K229" s="20" t="str">
        <f>UPPER(Table4[[#This Row],[SMOKER 1]])</f>
        <v>YES</v>
      </c>
      <c r="L229" s="26" t="str">
        <f>UPPER(Table4[[#This Row],[Heart Issues]])</f>
        <v>YES</v>
      </c>
      <c r="M229" s="26" t="str">
        <f>IF(Table4[[#This Row],[BMI]]&lt;18.5,"underweight",IF(Table4[[#This Row],[BMI]]&lt; 24.9,"normal weight",IF(Table4[[#This Row],[BMI]]&lt;29.9,"over weight","obesity")))</f>
        <v>over weight</v>
      </c>
      <c r="N229" s="26" t="str">
        <f>IF(Table4[[#This Row],[HBA1C]]&lt;5.7,"normal",IF(Table4[[#This Row],[HBA1C]]&lt; 6.4,"prediabetes","diabetes"))</f>
        <v>diabetes</v>
      </c>
    </row>
    <row r="230" spans="1:14" x14ac:dyDescent="0.25">
      <c r="A230" t="s">
        <v>2142</v>
      </c>
      <c r="B230">
        <v>36.99</v>
      </c>
      <c r="C230">
        <v>5.37</v>
      </c>
      <c r="D230" t="s">
        <v>2380</v>
      </c>
      <c r="E230" t="s">
        <v>2378</v>
      </c>
      <c r="F230" t="s">
        <v>2381</v>
      </c>
      <c r="G230" s="9">
        <v>1</v>
      </c>
      <c r="H230" t="s">
        <v>2380</v>
      </c>
      <c r="I230" s="20" t="str">
        <f>IF(Table4[[#This Row],[smoker]]="?","NO",Table4[[#This Row],[smoker]])</f>
        <v>yes</v>
      </c>
      <c r="J230" s="26">
        <v>1</v>
      </c>
      <c r="K230" s="20" t="str">
        <f>UPPER(Table4[[#This Row],[SMOKER 1]])</f>
        <v>YES</v>
      </c>
      <c r="L230" s="26" t="str">
        <f>UPPER(Table4[[#This Row],[Heart Issues]])</f>
        <v>YES</v>
      </c>
      <c r="M230" s="26" t="str">
        <f>IF(Table4[[#This Row],[BMI]]&lt;18.5,"underweight",IF(Table4[[#This Row],[BMI]]&lt; 24.9,"normal weight",IF(Table4[[#This Row],[BMI]]&lt;29.9,"over weight","obesity")))</f>
        <v>obesity</v>
      </c>
      <c r="N230" s="26" t="str">
        <f>IF(Table4[[#This Row],[HBA1C]]&lt;5.7,"normal",IF(Table4[[#This Row],[HBA1C]]&lt; 6.4,"prediabetes","diabetes"))</f>
        <v>normal</v>
      </c>
    </row>
    <row r="231" spans="1:14" x14ac:dyDescent="0.25">
      <c r="A231" t="s">
        <v>2141</v>
      </c>
      <c r="B231">
        <v>31.4</v>
      </c>
      <c r="C231">
        <v>4.5999999999999996</v>
      </c>
      <c r="D231" t="s">
        <v>2380</v>
      </c>
      <c r="E231" t="s">
        <v>2378</v>
      </c>
      <c r="F231" t="s">
        <v>2378</v>
      </c>
      <c r="G231" s="9">
        <v>1</v>
      </c>
      <c r="H231" t="s">
        <v>2380</v>
      </c>
      <c r="I231" s="20" t="str">
        <f>IF(Table4[[#This Row],[smoker]]="?","NO",Table4[[#This Row],[smoker]])</f>
        <v>yes</v>
      </c>
      <c r="J231" s="26">
        <v>1</v>
      </c>
      <c r="K231" s="20" t="str">
        <f>UPPER(Table4[[#This Row],[SMOKER 1]])</f>
        <v>YES</v>
      </c>
      <c r="L231" s="26" t="str">
        <f>UPPER(Table4[[#This Row],[Heart Issues]])</f>
        <v>YES</v>
      </c>
      <c r="M231" s="26" t="str">
        <f>IF(Table4[[#This Row],[BMI]]&lt;18.5,"underweight",IF(Table4[[#This Row],[BMI]]&lt; 24.9,"normal weight",IF(Table4[[#This Row],[BMI]]&lt;29.9,"over weight","obesity")))</f>
        <v>obesity</v>
      </c>
      <c r="N231" s="26" t="str">
        <f>IF(Table4[[#This Row],[HBA1C]]&lt;5.7,"normal",IF(Table4[[#This Row],[HBA1C]]&lt; 6.4,"prediabetes","diabetes"))</f>
        <v>normal</v>
      </c>
    </row>
    <row r="232" spans="1:14" x14ac:dyDescent="0.25">
      <c r="A232" t="s">
        <v>2140</v>
      </c>
      <c r="B232">
        <v>34.9</v>
      </c>
      <c r="C232">
        <v>6.22</v>
      </c>
      <c r="D232" t="s">
        <v>2378</v>
      </c>
      <c r="E232" t="s">
        <v>2378</v>
      </c>
      <c r="F232" t="s">
        <v>2381</v>
      </c>
      <c r="G232" s="9">
        <v>1</v>
      </c>
      <c r="H232" t="s">
        <v>2380</v>
      </c>
      <c r="I232" s="20" t="str">
        <f>IF(Table4[[#This Row],[smoker]]="?","NO",Table4[[#This Row],[smoker]])</f>
        <v>yes</v>
      </c>
      <c r="J232" s="26">
        <v>1</v>
      </c>
      <c r="K232" s="20" t="str">
        <f>UPPER(Table4[[#This Row],[SMOKER 1]])</f>
        <v>YES</v>
      </c>
      <c r="L232" s="26" t="str">
        <f>UPPER(Table4[[#This Row],[Heart Issues]])</f>
        <v>NO</v>
      </c>
      <c r="M232" s="26" t="str">
        <f>IF(Table4[[#This Row],[BMI]]&lt;18.5,"underweight",IF(Table4[[#This Row],[BMI]]&lt; 24.9,"normal weight",IF(Table4[[#This Row],[BMI]]&lt;29.9,"over weight","obesity")))</f>
        <v>obesity</v>
      </c>
      <c r="N232" s="26" t="str">
        <f>IF(Table4[[#This Row],[HBA1C]]&lt;5.7,"normal",IF(Table4[[#This Row],[HBA1C]]&lt; 6.4,"prediabetes","diabetes"))</f>
        <v>prediabetes</v>
      </c>
    </row>
    <row r="233" spans="1:14" x14ac:dyDescent="0.25">
      <c r="A233" t="s">
        <v>2139</v>
      </c>
      <c r="B233">
        <v>31.13</v>
      </c>
      <c r="C233">
        <v>4.5199999999999996</v>
      </c>
      <c r="D233" t="s">
        <v>2380</v>
      </c>
      <c r="E233" t="s">
        <v>2378</v>
      </c>
      <c r="F233" t="s">
        <v>2378</v>
      </c>
      <c r="G233" s="9">
        <v>1</v>
      </c>
      <c r="H233" t="s">
        <v>2380</v>
      </c>
      <c r="I233" s="20" t="str">
        <f>IF(Table4[[#This Row],[smoker]]="?","NO",Table4[[#This Row],[smoker]])</f>
        <v>yes</v>
      </c>
      <c r="J233" s="26">
        <v>1</v>
      </c>
      <c r="K233" s="20" t="str">
        <f>UPPER(Table4[[#This Row],[SMOKER 1]])</f>
        <v>YES</v>
      </c>
      <c r="L233" s="26" t="str">
        <f>UPPER(Table4[[#This Row],[Heart Issues]])</f>
        <v>YES</v>
      </c>
      <c r="M233" s="26" t="str">
        <f>IF(Table4[[#This Row],[BMI]]&lt;18.5,"underweight",IF(Table4[[#This Row],[BMI]]&lt; 24.9,"normal weight",IF(Table4[[#This Row],[BMI]]&lt;29.9,"over weight","obesity")))</f>
        <v>obesity</v>
      </c>
      <c r="N233" s="26" t="str">
        <f>IF(Table4[[#This Row],[HBA1C]]&lt;5.7,"normal",IF(Table4[[#This Row],[HBA1C]]&lt; 6.4,"prediabetes","diabetes"))</f>
        <v>normal</v>
      </c>
    </row>
    <row r="234" spans="1:14" x14ac:dyDescent="0.25">
      <c r="A234" t="s">
        <v>2138</v>
      </c>
      <c r="B234">
        <v>34.799999999999997</v>
      </c>
      <c r="C234">
        <v>6.18</v>
      </c>
      <c r="D234" t="s">
        <v>2378</v>
      </c>
      <c r="E234" t="s">
        <v>2378</v>
      </c>
      <c r="F234" t="s">
        <v>2381</v>
      </c>
      <c r="G234" s="9">
        <v>1</v>
      </c>
      <c r="H234" t="s">
        <v>2380</v>
      </c>
      <c r="I234" s="20" t="str">
        <f>IF(Table4[[#This Row],[smoker]]="?","NO",Table4[[#This Row],[smoker]])</f>
        <v>yes</v>
      </c>
      <c r="J234" s="26">
        <v>1</v>
      </c>
      <c r="K234" s="20" t="str">
        <f>UPPER(Table4[[#This Row],[SMOKER 1]])</f>
        <v>YES</v>
      </c>
      <c r="L234" s="26" t="str">
        <f>UPPER(Table4[[#This Row],[Heart Issues]])</f>
        <v>NO</v>
      </c>
      <c r="M234" s="26" t="str">
        <f>IF(Table4[[#This Row],[BMI]]&lt;18.5,"underweight",IF(Table4[[#This Row],[BMI]]&lt; 24.9,"normal weight",IF(Table4[[#This Row],[BMI]]&lt;29.9,"over weight","obesity")))</f>
        <v>obesity</v>
      </c>
      <c r="N234" s="26" t="str">
        <f>IF(Table4[[#This Row],[HBA1C]]&lt;5.7,"normal",IF(Table4[[#This Row],[HBA1C]]&lt; 6.4,"prediabetes","diabetes"))</f>
        <v>prediabetes</v>
      </c>
    </row>
    <row r="235" spans="1:14" x14ac:dyDescent="0.25">
      <c r="A235" t="s">
        <v>2137</v>
      </c>
      <c r="B235">
        <v>31.68</v>
      </c>
      <c r="C235">
        <v>4.4000000000000004</v>
      </c>
      <c r="D235" t="s">
        <v>2378</v>
      </c>
      <c r="E235" t="s">
        <v>2378</v>
      </c>
      <c r="F235" t="s">
        <v>2378</v>
      </c>
      <c r="G235" s="9" t="s">
        <v>2379</v>
      </c>
      <c r="H235" t="s">
        <v>2380</v>
      </c>
      <c r="I235" s="20" t="str">
        <f>IF(Table4[[#This Row],[smoker]]="?","NO",Table4[[#This Row],[smoker]])</f>
        <v>yes</v>
      </c>
      <c r="J235" s="26">
        <v>0</v>
      </c>
      <c r="K235" s="20" t="str">
        <f>UPPER(Table4[[#This Row],[SMOKER 1]])</f>
        <v>YES</v>
      </c>
      <c r="L235" s="26" t="str">
        <f>UPPER(Table4[[#This Row],[Heart Issues]])</f>
        <v>NO</v>
      </c>
      <c r="M235" s="26" t="str">
        <f>IF(Table4[[#This Row],[BMI]]&lt;18.5,"underweight",IF(Table4[[#This Row],[BMI]]&lt; 24.9,"normal weight",IF(Table4[[#This Row],[BMI]]&lt;29.9,"over weight","obesity")))</f>
        <v>obesity</v>
      </c>
      <c r="N235" s="26" t="str">
        <f>IF(Table4[[#This Row],[HBA1C]]&lt;5.7,"normal",IF(Table4[[#This Row],[HBA1C]]&lt; 6.4,"prediabetes","diabetes"))</f>
        <v>normal</v>
      </c>
    </row>
    <row r="236" spans="1:14" x14ac:dyDescent="0.25">
      <c r="A236" t="s">
        <v>2136</v>
      </c>
      <c r="B236">
        <v>33.534999999999997</v>
      </c>
      <c r="C236">
        <v>6.23</v>
      </c>
      <c r="D236" t="s">
        <v>2378</v>
      </c>
      <c r="E236" t="s">
        <v>2380</v>
      </c>
      <c r="F236" t="s">
        <v>2378</v>
      </c>
      <c r="G236" s="9">
        <v>1</v>
      </c>
      <c r="H236" t="s">
        <v>2380</v>
      </c>
      <c r="I236" s="20" t="str">
        <f>IF(Table4[[#This Row],[smoker]]="?","NO",Table4[[#This Row],[smoker]])</f>
        <v>yes</v>
      </c>
      <c r="J236" s="26">
        <v>1</v>
      </c>
      <c r="K236" s="20" t="str">
        <f>UPPER(Table4[[#This Row],[SMOKER 1]])</f>
        <v>YES</v>
      </c>
      <c r="L236" s="26" t="str">
        <f>UPPER(Table4[[#This Row],[Heart Issues]])</f>
        <v>NO</v>
      </c>
      <c r="M236" s="26" t="str">
        <f>IF(Table4[[#This Row],[BMI]]&lt;18.5,"underweight",IF(Table4[[#This Row],[BMI]]&lt; 24.9,"normal weight",IF(Table4[[#This Row],[BMI]]&lt;29.9,"over weight","obesity")))</f>
        <v>obesity</v>
      </c>
      <c r="N236" s="26" t="str">
        <f>IF(Table4[[#This Row],[HBA1C]]&lt;5.7,"normal",IF(Table4[[#This Row],[HBA1C]]&lt; 6.4,"prediabetes","diabetes"))</f>
        <v>prediabetes</v>
      </c>
    </row>
    <row r="237" spans="1:14" x14ac:dyDescent="0.25">
      <c r="A237" t="s">
        <v>2135</v>
      </c>
      <c r="B237">
        <v>31.92</v>
      </c>
      <c r="C237">
        <v>5.33</v>
      </c>
      <c r="D237" t="s">
        <v>2380</v>
      </c>
      <c r="E237" t="s">
        <v>2378</v>
      </c>
      <c r="F237" t="s">
        <v>2378</v>
      </c>
      <c r="G237" s="9" t="s">
        <v>2379</v>
      </c>
      <c r="H237" t="s">
        <v>2380</v>
      </c>
      <c r="I237" s="20" t="str">
        <f>IF(Table4[[#This Row],[smoker]]="?","NO",Table4[[#This Row],[smoker]])</f>
        <v>yes</v>
      </c>
      <c r="J237" s="26">
        <v>0</v>
      </c>
      <c r="K237" s="20" t="str">
        <f>UPPER(Table4[[#This Row],[SMOKER 1]])</f>
        <v>YES</v>
      </c>
      <c r="L237" s="26" t="str">
        <f>UPPER(Table4[[#This Row],[Heart Issues]])</f>
        <v>YES</v>
      </c>
      <c r="M237" s="26" t="str">
        <f>IF(Table4[[#This Row],[BMI]]&lt;18.5,"underweight",IF(Table4[[#This Row],[BMI]]&lt; 24.9,"normal weight",IF(Table4[[#This Row],[BMI]]&lt;29.9,"over weight","obesity")))</f>
        <v>obesity</v>
      </c>
      <c r="N237" s="26" t="str">
        <f>IF(Table4[[#This Row],[HBA1C]]&lt;5.7,"normal",IF(Table4[[#This Row],[HBA1C]]&lt; 6.4,"prediabetes","diabetes"))</f>
        <v>normal</v>
      </c>
    </row>
    <row r="238" spans="1:14" x14ac:dyDescent="0.25">
      <c r="A238" t="s">
        <v>2134</v>
      </c>
      <c r="B238">
        <v>32.700000000000003</v>
      </c>
      <c r="C238">
        <v>4.09</v>
      </c>
      <c r="D238" t="s">
        <v>2378</v>
      </c>
      <c r="E238" t="s">
        <v>2378</v>
      </c>
      <c r="F238" t="s">
        <v>2378</v>
      </c>
      <c r="G238" s="9">
        <v>1</v>
      </c>
      <c r="H238" t="s">
        <v>2380</v>
      </c>
      <c r="I238" s="20" t="str">
        <f>IF(Table4[[#This Row],[smoker]]="?","NO",Table4[[#This Row],[smoker]])</f>
        <v>yes</v>
      </c>
      <c r="J238" s="26">
        <v>1</v>
      </c>
      <c r="K238" s="20" t="str">
        <f>UPPER(Table4[[#This Row],[SMOKER 1]])</f>
        <v>YES</v>
      </c>
      <c r="L238" s="26" t="str">
        <f>UPPER(Table4[[#This Row],[Heart Issues]])</f>
        <v>NO</v>
      </c>
      <c r="M238" s="26" t="str">
        <f>IF(Table4[[#This Row],[BMI]]&lt;18.5,"underweight",IF(Table4[[#This Row],[BMI]]&lt; 24.9,"normal weight",IF(Table4[[#This Row],[BMI]]&lt;29.9,"over weight","obesity")))</f>
        <v>obesity</v>
      </c>
      <c r="N238" s="26" t="str">
        <f>IF(Table4[[#This Row],[HBA1C]]&lt;5.7,"normal",IF(Table4[[#This Row],[HBA1C]]&lt; 6.4,"prediabetes","diabetes"))</f>
        <v>normal</v>
      </c>
    </row>
    <row r="239" spans="1:14" x14ac:dyDescent="0.25">
      <c r="A239" t="s">
        <v>2133</v>
      </c>
      <c r="B239">
        <v>41.25</v>
      </c>
      <c r="C239">
        <v>5.19</v>
      </c>
      <c r="D239" t="s">
        <v>2378</v>
      </c>
      <c r="E239" t="s">
        <v>2378</v>
      </c>
      <c r="F239" t="s">
        <v>2378</v>
      </c>
      <c r="G239" s="9" t="s">
        <v>2379</v>
      </c>
      <c r="H239" t="s">
        <v>2380</v>
      </c>
      <c r="I239" s="20" t="str">
        <f>IF(Table4[[#This Row],[smoker]]="?","NO",Table4[[#This Row],[smoker]])</f>
        <v>yes</v>
      </c>
      <c r="J239" s="26">
        <v>0</v>
      </c>
      <c r="K239" s="20" t="str">
        <f>UPPER(Table4[[#This Row],[SMOKER 1]])</f>
        <v>YES</v>
      </c>
      <c r="L239" s="26" t="str">
        <f>UPPER(Table4[[#This Row],[Heart Issues]])</f>
        <v>NO</v>
      </c>
      <c r="M239" s="26" t="str">
        <f>IF(Table4[[#This Row],[BMI]]&lt;18.5,"underweight",IF(Table4[[#This Row],[BMI]]&lt; 24.9,"normal weight",IF(Table4[[#This Row],[BMI]]&lt;29.9,"over weight","obesity")))</f>
        <v>obesity</v>
      </c>
      <c r="N239" s="26" t="str">
        <f>IF(Table4[[#This Row],[HBA1C]]&lt;5.7,"normal",IF(Table4[[#This Row],[HBA1C]]&lt; 6.4,"prediabetes","diabetes"))</f>
        <v>normal</v>
      </c>
    </row>
    <row r="240" spans="1:14" x14ac:dyDescent="0.25">
      <c r="A240" t="s">
        <v>2132</v>
      </c>
      <c r="B240">
        <v>33.11</v>
      </c>
      <c r="C240">
        <v>4.12</v>
      </c>
      <c r="D240" t="s">
        <v>2378</v>
      </c>
      <c r="E240" t="s">
        <v>2378</v>
      </c>
      <c r="F240" t="s">
        <v>2381</v>
      </c>
      <c r="G240" s="9">
        <v>1</v>
      </c>
      <c r="H240" t="s">
        <v>2380</v>
      </c>
      <c r="I240" s="20" t="str">
        <f>IF(Table4[[#This Row],[smoker]]="?","NO",Table4[[#This Row],[smoker]])</f>
        <v>yes</v>
      </c>
      <c r="J240" s="26">
        <v>1</v>
      </c>
      <c r="K240" s="20" t="str">
        <f>UPPER(Table4[[#This Row],[SMOKER 1]])</f>
        <v>YES</v>
      </c>
      <c r="L240" s="26" t="str">
        <f>UPPER(Table4[[#This Row],[Heart Issues]])</f>
        <v>NO</v>
      </c>
      <c r="M240" s="26" t="str">
        <f>IF(Table4[[#This Row],[BMI]]&lt;18.5,"underweight",IF(Table4[[#This Row],[BMI]]&lt; 24.9,"normal weight",IF(Table4[[#This Row],[BMI]]&lt;29.9,"over weight","obesity")))</f>
        <v>obesity</v>
      </c>
      <c r="N240" s="26" t="str">
        <f>IF(Table4[[#This Row],[HBA1C]]&lt;5.7,"normal",IF(Table4[[#This Row],[HBA1C]]&lt; 6.4,"prediabetes","diabetes"))</f>
        <v>normal</v>
      </c>
    </row>
    <row r="241" spans="1:14" x14ac:dyDescent="0.25">
      <c r="A241" t="s">
        <v>2131</v>
      </c>
      <c r="B241">
        <v>36.159999999999997</v>
      </c>
      <c r="C241">
        <v>5.0999999999999996</v>
      </c>
      <c r="D241" t="s">
        <v>2378</v>
      </c>
      <c r="E241" t="s">
        <v>2378</v>
      </c>
      <c r="F241" t="s">
        <v>2378</v>
      </c>
      <c r="G241" s="9">
        <v>1</v>
      </c>
      <c r="H241" t="s">
        <v>2380</v>
      </c>
      <c r="I241" s="20" t="str">
        <f>IF(Table4[[#This Row],[smoker]]="?","NO",Table4[[#This Row],[smoker]])</f>
        <v>yes</v>
      </c>
      <c r="J241" s="26">
        <v>1</v>
      </c>
      <c r="K241" s="20" t="str">
        <f>UPPER(Table4[[#This Row],[SMOKER 1]])</f>
        <v>YES</v>
      </c>
      <c r="L241" s="26" t="str">
        <f>UPPER(Table4[[#This Row],[Heart Issues]])</f>
        <v>NO</v>
      </c>
      <c r="M241" s="26" t="str">
        <f>IF(Table4[[#This Row],[BMI]]&lt;18.5,"underweight",IF(Table4[[#This Row],[BMI]]&lt; 24.9,"normal weight",IF(Table4[[#This Row],[BMI]]&lt;29.9,"over weight","obesity")))</f>
        <v>obesity</v>
      </c>
      <c r="N241" s="26" t="str">
        <f>IF(Table4[[#This Row],[HBA1C]]&lt;5.7,"normal",IF(Table4[[#This Row],[HBA1C]]&lt; 6.4,"prediabetes","diabetes"))</f>
        <v>normal</v>
      </c>
    </row>
    <row r="242" spans="1:14" x14ac:dyDescent="0.25">
      <c r="A242" t="s">
        <v>2130</v>
      </c>
      <c r="B242">
        <v>33.72</v>
      </c>
      <c r="C242">
        <v>6.21</v>
      </c>
      <c r="D242" t="s">
        <v>2380</v>
      </c>
      <c r="E242" t="s">
        <v>2378</v>
      </c>
      <c r="F242" t="s">
        <v>2381</v>
      </c>
      <c r="G242" s="9">
        <v>1</v>
      </c>
      <c r="H242" t="s">
        <v>2380</v>
      </c>
      <c r="I242" s="20" t="str">
        <f>IF(Table4[[#This Row],[smoker]]="?","NO",Table4[[#This Row],[smoker]])</f>
        <v>yes</v>
      </c>
      <c r="J242" s="26">
        <v>1</v>
      </c>
      <c r="K242" s="20" t="str">
        <f>UPPER(Table4[[#This Row],[SMOKER 1]])</f>
        <v>YES</v>
      </c>
      <c r="L242" s="26" t="str">
        <f>UPPER(Table4[[#This Row],[Heart Issues]])</f>
        <v>YES</v>
      </c>
      <c r="M242" s="26" t="str">
        <f>IF(Table4[[#This Row],[BMI]]&lt;18.5,"underweight",IF(Table4[[#This Row],[BMI]]&lt; 24.9,"normal weight",IF(Table4[[#This Row],[BMI]]&lt;29.9,"over weight","obesity")))</f>
        <v>obesity</v>
      </c>
      <c r="N242" s="26" t="str">
        <f>IF(Table4[[#This Row],[HBA1C]]&lt;5.7,"normal",IF(Table4[[#This Row],[HBA1C]]&lt; 6.4,"prediabetes","diabetes"))</f>
        <v>prediabetes</v>
      </c>
    </row>
    <row r="243" spans="1:14" x14ac:dyDescent="0.25">
      <c r="A243" t="s">
        <v>2129</v>
      </c>
      <c r="B243">
        <v>37.74</v>
      </c>
      <c r="C243">
        <v>9.5299999999999994</v>
      </c>
      <c r="D243" t="s">
        <v>2380</v>
      </c>
      <c r="E243" t="s">
        <v>2378</v>
      </c>
      <c r="F243" t="s">
        <v>2378</v>
      </c>
      <c r="G243" s="9">
        <v>1</v>
      </c>
      <c r="H243" t="s">
        <v>2380</v>
      </c>
      <c r="I243" s="20" t="str">
        <f>IF(Table4[[#This Row],[smoker]]="?","NO",Table4[[#This Row],[smoker]])</f>
        <v>yes</v>
      </c>
      <c r="J243" s="26">
        <v>1</v>
      </c>
      <c r="K243" s="20" t="str">
        <f>UPPER(Table4[[#This Row],[SMOKER 1]])</f>
        <v>YES</v>
      </c>
      <c r="L243" s="26" t="str">
        <f>UPPER(Table4[[#This Row],[Heart Issues]])</f>
        <v>YES</v>
      </c>
      <c r="M243" s="26" t="str">
        <f>IF(Table4[[#This Row],[BMI]]&lt;18.5,"underweight",IF(Table4[[#This Row],[BMI]]&lt; 24.9,"normal weight",IF(Table4[[#This Row],[BMI]]&lt;29.9,"over weight","obesity")))</f>
        <v>obesity</v>
      </c>
      <c r="N243" s="26" t="str">
        <f>IF(Table4[[#This Row],[HBA1C]]&lt;5.7,"normal",IF(Table4[[#This Row],[HBA1C]]&lt; 6.4,"prediabetes","diabetes"))</f>
        <v>diabetes</v>
      </c>
    </row>
    <row r="244" spans="1:14" x14ac:dyDescent="0.25">
      <c r="A244" t="s">
        <v>2128</v>
      </c>
      <c r="B244">
        <v>48.75</v>
      </c>
      <c r="C244">
        <v>4.6399999999999997</v>
      </c>
      <c r="D244" t="s">
        <v>2380</v>
      </c>
      <c r="E244" t="s">
        <v>2378</v>
      </c>
      <c r="F244" t="s">
        <v>2378</v>
      </c>
      <c r="G244" s="9">
        <v>1</v>
      </c>
      <c r="H244" t="s">
        <v>2380</v>
      </c>
      <c r="I244" s="20" t="str">
        <f>IF(Table4[[#This Row],[smoker]]="?","NO",Table4[[#This Row],[smoker]])</f>
        <v>yes</v>
      </c>
      <c r="J244" s="26">
        <v>1</v>
      </c>
      <c r="K244" s="20" t="str">
        <f>UPPER(Table4[[#This Row],[SMOKER 1]])</f>
        <v>YES</v>
      </c>
      <c r="L244" s="26" t="str">
        <f>UPPER(Table4[[#This Row],[Heart Issues]])</f>
        <v>YES</v>
      </c>
      <c r="M244" s="26" t="str">
        <f>IF(Table4[[#This Row],[BMI]]&lt;18.5,"underweight",IF(Table4[[#This Row],[BMI]]&lt; 24.9,"normal weight",IF(Table4[[#This Row],[BMI]]&lt;29.9,"over weight","obesity")))</f>
        <v>obesity</v>
      </c>
      <c r="N244" s="26" t="str">
        <f>IF(Table4[[#This Row],[HBA1C]]&lt;5.7,"normal",IF(Table4[[#This Row],[HBA1C]]&lt; 6.4,"prediabetes","diabetes"))</f>
        <v>normal</v>
      </c>
    </row>
    <row r="245" spans="1:14" x14ac:dyDescent="0.25">
      <c r="A245" t="s">
        <v>2127</v>
      </c>
      <c r="B245">
        <v>31.065000000000001</v>
      </c>
      <c r="C245">
        <v>5.05</v>
      </c>
      <c r="D245" t="s">
        <v>2378</v>
      </c>
      <c r="E245" t="s">
        <v>2378</v>
      </c>
      <c r="F245" t="s">
        <v>2378</v>
      </c>
      <c r="G245" s="9">
        <v>1</v>
      </c>
      <c r="H245" t="s">
        <v>2380</v>
      </c>
      <c r="I245" s="20" t="str">
        <f>IF(Table4[[#This Row],[smoker]]="?","NO",Table4[[#This Row],[smoker]])</f>
        <v>yes</v>
      </c>
      <c r="J245" s="26">
        <v>1</v>
      </c>
      <c r="K245" s="20" t="str">
        <f>UPPER(Table4[[#This Row],[SMOKER 1]])</f>
        <v>YES</v>
      </c>
      <c r="L245" s="26" t="str">
        <f>UPPER(Table4[[#This Row],[Heart Issues]])</f>
        <v>NO</v>
      </c>
      <c r="M245" s="26" t="str">
        <f>IF(Table4[[#This Row],[BMI]]&lt;18.5,"underweight",IF(Table4[[#This Row],[BMI]]&lt; 24.9,"normal weight",IF(Table4[[#This Row],[BMI]]&lt;29.9,"over weight","obesity")))</f>
        <v>obesity</v>
      </c>
      <c r="N245" s="26" t="str">
        <f>IF(Table4[[#This Row],[HBA1C]]&lt;5.7,"normal",IF(Table4[[#This Row],[HBA1C]]&lt; 6.4,"prediabetes","diabetes"))</f>
        <v>normal</v>
      </c>
    </row>
    <row r="246" spans="1:14" x14ac:dyDescent="0.25">
      <c r="A246" t="s">
        <v>2126</v>
      </c>
      <c r="B246">
        <v>23.55</v>
      </c>
      <c r="C246">
        <v>10.38</v>
      </c>
      <c r="D246" t="s">
        <v>2378</v>
      </c>
      <c r="E246" t="s">
        <v>2378</v>
      </c>
      <c r="F246" t="s">
        <v>2378</v>
      </c>
      <c r="G246" s="9" t="s">
        <v>2379</v>
      </c>
      <c r="H246" t="s">
        <v>2380</v>
      </c>
      <c r="I246" s="20" t="str">
        <f>IF(Table4[[#This Row],[smoker]]="?","NO",Table4[[#This Row],[smoker]])</f>
        <v>yes</v>
      </c>
      <c r="J246" s="26">
        <v>0</v>
      </c>
      <c r="K246" s="20" t="str">
        <f>UPPER(Table4[[#This Row],[SMOKER 1]])</f>
        <v>YES</v>
      </c>
      <c r="L246" s="26" t="str">
        <f>UPPER(Table4[[#This Row],[Heart Issues]])</f>
        <v>NO</v>
      </c>
      <c r="M246" s="26" t="str">
        <f>IF(Table4[[#This Row],[BMI]]&lt;18.5,"underweight",IF(Table4[[#This Row],[BMI]]&lt; 24.9,"normal weight",IF(Table4[[#This Row],[BMI]]&lt;29.9,"over weight","obesity")))</f>
        <v>normal weight</v>
      </c>
      <c r="N246" s="26" t="str">
        <f>IF(Table4[[#This Row],[HBA1C]]&lt;5.7,"normal",IF(Table4[[#This Row],[HBA1C]]&lt; 6.4,"prediabetes","diabetes"))</f>
        <v>diabetes</v>
      </c>
    </row>
    <row r="247" spans="1:14" x14ac:dyDescent="0.25">
      <c r="A247" t="s">
        <v>2125</v>
      </c>
      <c r="B247">
        <v>30.18</v>
      </c>
      <c r="C247">
        <v>8.31</v>
      </c>
      <c r="D247" t="s">
        <v>2380</v>
      </c>
      <c r="E247" t="s">
        <v>2378</v>
      </c>
      <c r="F247" t="s">
        <v>2378</v>
      </c>
      <c r="G247" s="9">
        <v>1</v>
      </c>
      <c r="H247" t="s">
        <v>2380</v>
      </c>
      <c r="I247" s="20" t="str">
        <f>IF(Table4[[#This Row],[smoker]]="?","NO",Table4[[#This Row],[smoker]])</f>
        <v>yes</v>
      </c>
      <c r="J247" s="26">
        <v>1</v>
      </c>
      <c r="K247" s="20" t="str">
        <f>UPPER(Table4[[#This Row],[SMOKER 1]])</f>
        <v>YES</v>
      </c>
      <c r="L247" s="26" t="str">
        <f>UPPER(Table4[[#This Row],[Heart Issues]])</f>
        <v>YES</v>
      </c>
      <c r="M247" s="26" t="str">
        <f>IF(Table4[[#This Row],[BMI]]&lt;18.5,"underweight",IF(Table4[[#This Row],[BMI]]&lt; 24.9,"normal weight",IF(Table4[[#This Row],[BMI]]&lt;29.9,"over weight","obesity")))</f>
        <v>obesity</v>
      </c>
      <c r="N247" s="26" t="str">
        <f>IF(Table4[[#This Row],[HBA1C]]&lt;5.7,"normal",IF(Table4[[#This Row],[HBA1C]]&lt; 6.4,"prediabetes","diabetes"))</f>
        <v>diabetes</v>
      </c>
    </row>
    <row r="248" spans="1:14" x14ac:dyDescent="0.25">
      <c r="A248" t="s">
        <v>2124</v>
      </c>
      <c r="B248">
        <v>29.94</v>
      </c>
      <c r="C248">
        <v>7.59</v>
      </c>
      <c r="D248" t="s">
        <v>2378</v>
      </c>
      <c r="E248" t="s">
        <v>2378</v>
      </c>
      <c r="F248" t="s">
        <v>2378</v>
      </c>
      <c r="G248" s="9" t="s">
        <v>2379</v>
      </c>
      <c r="H248" t="s">
        <v>2380</v>
      </c>
      <c r="I248" s="20" t="str">
        <f>IF(Table4[[#This Row],[smoker]]="?","NO",Table4[[#This Row],[smoker]])</f>
        <v>yes</v>
      </c>
      <c r="J248" s="26">
        <v>0</v>
      </c>
      <c r="K248" s="20" t="str">
        <f>UPPER(Table4[[#This Row],[SMOKER 1]])</f>
        <v>YES</v>
      </c>
      <c r="L248" s="26" t="str">
        <f>UPPER(Table4[[#This Row],[Heart Issues]])</f>
        <v>NO</v>
      </c>
      <c r="M248" s="26" t="str">
        <f>IF(Table4[[#This Row],[BMI]]&lt;18.5,"underweight",IF(Table4[[#This Row],[BMI]]&lt; 24.9,"normal weight",IF(Table4[[#This Row],[BMI]]&lt;29.9,"over weight","obesity")))</f>
        <v>obesity</v>
      </c>
      <c r="N248" s="26" t="str">
        <f>IF(Table4[[#This Row],[HBA1C]]&lt;5.7,"normal",IF(Table4[[#This Row],[HBA1C]]&lt; 6.4,"prediabetes","diabetes"))</f>
        <v>diabetes</v>
      </c>
    </row>
    <row r="249" spans="1:14" x14ac:dyDescent="0.25">
      <c r="A249" t="s">
        <v>2123</v>
      </c>
      <c r="B249">
        <v>31.4</v>
      </c>
      <c r="C249">
        <v>5.49</v>
      </c>
      <c r="D249" t="s">
        <v>2378</v>
      </c>
      <c r="E249" t="s">
        <v>2378</v>
      </c>
      <c r="F249" t="s">
        <v>2378</v>
      </c>
      <c r="G249" s="9" t="s">
        <v>2379</v>
      </c>
      <c r="H249" t="s">
        <v>2380</v>
      </c>
      <c r="I249" s="20" t="str">
        <f>IF(Table4[[#This Row],[smoker]]="?","NO",Table4[[#This Row],[smoker]])</f>
        <v>yes</v>
      </c>
      <c r="J249" s="26">
        <v>0</v>
      </c>
      <c r="K249" s="20" t="str">
        <f>UPPER(Table4[[#This Row],[SMOKER 1]])</f>
        <v>YES</v>
      </c>
      <c r="L249" s="26" t="str">
        <f>UPPER(Table4[[#This Row],[Heart Issues]])</f>
        <v>NO</v>
      </c>
      <c r="M249" s="26" t="str">
        <f>IF(Table4[[#This Row],[BMI]]&lt;18.5,"underweight",IF(Table4[[#This Row],[BMI]]&lt; 24.9,"normal weight",IF(Table4[[#This Row],[BMI]]&lt;29.9,"over weight","obesity")))</f>
        <v>obesity</v>
      </c>
      <c r="N249" s="26" t="str">
        <f>IF(Table4[[#This Row],[HBA1C]]&lt;5.7,"normal",IF(Table4[[#This Row],[HBA1C]]&lt; 6.4,"prediabetes","diabetes"))</f>
        <v>normal</v>
      </c>
    </row>
    <row r="250" spans="1:14" x14ac:dyDescent="0.25">
      <c r="A250" t="s">
        <v>2122</v>
      </c>
      <c r="B250">
        <v>53.06</v>
      </c>
      <c r="C250">
        <v>11.68</v>
      </c>
      <c r="D250" t="s">
        <v>2378</v>
      </c>
      <c r="E250" t="s">
        <v>2378</v>
      </c>
      <c r="F250" t="s">
        <v>2378</v>
      </c>
      <c r="G250" s="9" t="s">
        <v>2379</v>
      </c>
      <c r="H250" t="s">
        <v>2380</v>
      </c>
      <c r="I250" s="20" t="str">
        <f>IF(Table4[[#This Row],[smoker]]="?","NO",Table4[[#This Row],[smoker]])</f>
        <v>yes</v>
      </c>
      <c r="J250" s="26">
        <v>0</v>
      </c>
      <c r="K250" s="20" t="str">
        <f>UPPER(Table4[[#This Row],[SMOKER 1]])</f>
        <v>YES</v>
      </c>
      <c r="L250" s="26" t="str">
        <f>UPPER(Table4[[#This Row],[Heart Issues]])</f>
        <v>NO</v>
      </c>
      <c r="M250" s="26" t="str">
        <f>IF(Table4[[#This Row],[BMI]]&lt;18.5,"underweight",IF(Table4[[#This Row],[BMI]]&lt; 24.9,"normal weight",IF(Table4[[#This Row],[BMI]]&lt;29.9,"over weight","obesity")))</f>
        <v>obesity</v>
      </c>
      <c r="N250" s="26" t="str">
        <f>IF(Table4[[#This Row],[HBA1C]]&lt;5.7,"normal",IF(Table4[[#This Row],[HBA1C]]&lt; 6.4,"prediabetes","diabetes"))</f>
        <v>diabetes</v>
      </c>
    </row>
    <row r="251" spans="1:14" x14ac:dyDescent="0.25">
      <c r="A251" t="s">
        <v>2121</v>
      </c>
      <c r="B251">
        <v>30.25</v>
      </c>
      <c r="C251">
        <v>4.1900000000000004</v>
      </c>
      <c r="D251" t="s">
        <v>2378</v>
      </c>
      <c r="E251" t="s">
        <v>2378</v>
      </c>
      <c r="F251" t="s">
        <v>2378</v>
      </c>
      <c r="G251" s="9">
        <v>2</v>
      </c>
      <c r="H251" t="s">
        <v>2380</v>
      </c>
      <c r="I251" s="20" t="str">
        <f>IF(Table4[[#This Row],[smoker]]="?","NO",Table4[[#This Row],[smoker]])</f>
        <v>yes</v>
      </c>
      <c r="J251" s="26">
        <v>2</v>
      </c>
      <c r="K251" s="20" t="str">
        <f>UPPER(Table4[[#This Row],[SMOKER 1]])</f>
        <v>YES</v>
      </c>
      <c r="L251" s="26" t="str">
        <f>UPPER(Table4[[#This Row],[Heart Issues]])</f>
        <v>NO</v>
      </c>
      <c r="M251" s="26" t="str">
        <f>IF(Table4[[#This Row],[BMI]]&lt;18.5,"underweight",IF(Table4[[#This Row],[BMI]]&lt; 24.9,"normal weight",IF(Table4[[#This Row],[BMI]]&lt;29.9,"over weight","obesity")))</f>
        <v>obesity</v>
      </c>
      <c r="N251" s="26" t="str">
        <f>IF(Table4[[#This Row],[HBA1C]]&lt;5.7,"normal",IF(Table4[[#This Row],[HBA1C]]&lt; 6.4,"prediabetes","diabetes"))</f>
        <v>normal</v>
      </c>
    </row>
    <row r="252" spans="1:14" x14ac:dyDescent="0.25">
      <c r="A252" t="s">
        <v>2120</v>
      </c>
      <c r="B252">
        <v>46.68</v>
      </c>
      <c r="C252">
        <v>4.01</v>
      </c>
      <c r="D252" t="s">
        <v>2378</v>
      </c>
      <c r="E252" t="s">
        <v>2378</v>
      </c>
      <c r="F252" t="s">
        <v>2378</v>
      </c>
      <c r="G252" s="9" t="s">
        <v>2379</v>
      </c>
      <c r="H252" t="s">
        <v>2380</v>
      </c>
      <c r="I252" s="20" t="str">
        <f>IF(Table4[[#This Row],[smoker]]="?","NO",Table4[[#This Row],[smoker]])</f>
        <v>yes</v>
      </c>
      <c r="J252" s="26">
        <v>0</v>
      </c>
      <c r="K252" s="20" t="str">
        <f>UPPER(Table4[[#This Row],[SMOKER 1]])</f>
        <v>YES</v>
      </c>
      <c r="L252" s="26" t="str">
        <f>UPPER(Table4[[#This Row],[Heart Issues]])</f>
        <v>NO</v>
      </c>
      <c r="M252" s="26" t="str">
        <f>IF(Table4[[#This Row],[BMI]]&lt;18.5,"underweight",IF(Table4[[#This Row],[BMI]]&lt; 24.9,"normal weight",IF(Table4[[#This Row],[BMI]]&lt;29.9,"over weight","obesity")))</f>
        <v>obesity</v>
      </c>
      <c r="N252" s="26" t="str">
        <f>IF(Table4[[#This Row],[HBA1C]]&lt;5.7,"normal",IF(Table4[[#This Row],[HBA1C]]&lt; 6.4,"prediabetes","diabetes"))</f>
        <v>normal</v>
      </c>
    </row>
    <row r="253" spans="1:14" x14ac:dyDescent="0.25">
      <c r="A253" t="s">
        <v>2119</v>
      </c>
      <c r="B253">
        <v>30.4</v>
      </c>
      <c r="C253">
        <v>5.91</v>
      </c>
      <c r="D253" t="s">
        <v>2378</v>
      </c>
      <c r="E253" t="s">
        <v>2380</v>
      </c>
      <c r="F253" t="s">
        <v>2378</v>
      </c>
      <c r="G253" s="9">
        <v>2</v>
      </c>
      <c r="H253" t="s">
        <v>2380</v>
      </c>
      <c r="I253" s="20" t="str">
        <f>IF(Table4[[#This Row],[smoker]]="?","NO",Table4[[#This Row],[smoker]])</f>
        <v>yes</v>
      </c>
      <c r="J253" s="26">
        <v>2</v>
      </c>
      <c r="K253" s="20" t="str">
        <f>UPPER(Table4[[#This Row],[SMOKER 1]])</f>
        <v>YES</v>
      </c>
      <c r="L253" s="26" t="str">
        <f>UPPER(Table4[[#This Row],[Heart Issues]])</f>
        <v>NO</v>
      </c>
      <c r="M253" s="26" t="str">
        <f>IF(Table4[[#This Row],[BMI]]&lt;18.5,"underweight",IF(Table4[[#This Row],[BMI]]&lt; 24.9,"normal weight",IF(Table4[[#This Row],[BMI]]&lt;29.9,"over weight","obesity")))</f>
        <v>obesity</v>
      </c>
      <c r="N253" s="26" t="str">
        <f>IF(Table4[[#This Row],[HBA1C]]&lt;5.7,"normal",IF(Table4[[#This Row],[HBA1C]]&lt; 6.4,"prediabetes","diabetes"))</f>
        <v>prediabetes</v>
      </c>
    </row>
    <row r="254" spans="1:14" x14ac:dyDescent="0.25">
      <c r="A254" t="s">
        <v>2118</v>
      </c>
      <c r="B254">
        <v>30.2</v>
      </c>
      <c r="C254">
        <v>4.47</v>
      </c>
      <c r="D254" t="s">
        <v>2380</v>
      </c>
      <c r="E254" t="s">
        <v>2378</v>
      </c>
      <c r="F254" t="s">
        <v>2381</v>
      </c>
      <c r="G254" s="9">
        <v>1</v>
      </c>
      <c r="H254" t="s">
        <v>2380</v>
      </c>
      <c r="I254" s="20" t="str">
        <f>IF(Table4[[#This Row],[smoker]]="?","NO",Table4[[#This Row],[smoker]])</f>
        <v>yes</v>
      </c>
      <c r="J254" s="26">
        <v>1</v>
      </c>
      <c r="K254" s="20" t="str">
        <f>UPPER(Table4[[#This Row],[SMOKER 1]])</f>
        <v>YES</v>
      </c>
      <c r="L254" s="26" t="str">
        <f>UPPER(Table4[[#This Row],[Heart Issues]])</f>
        <v>YES</v>
      </c>
      <c r="M254" s="26" t="str">
        <f>IF(Table4[[#This Row],[BMI]]&lt;18.5,"underweight",IF(Table4[[#This Row],[BMI]]&lt; 24.9,"normal weight",IF(Table4[[#This Row],[BMI]]&lt;29.9,"over weight","obesity")))</f>
        <v>obesity</v>
      </c>
      <c r="N254" s="26" t="str">
        <f>IF(Table4[[#This Row],[HBA1C]]&lt;5.7,"normal",IF(Table4[[#This Row],[HBA1C]]&lt; 6.4,"prediabetes","diabetes"))</f>
        <v>normal</v>
      </c>
    </row>
    <row r="255" spans="1:14" x14ac:dyDescent="0.25">
      <c r="A255" t="s">
        <v>2117</v>
      </c>
      <c r="B255">
        <v>51.18</v>
      </c>
      <c r="C255">
        <v>4.5599999999999996</v>
      </c>
      <c r="D255" t="s">
        <v>2380</v>
      </c>
      <c r="E255" t="s">
        <v>2380</v>
      </c>
      <c r="F255" t="s">
        <v>2378</v>
      </c>
      <c r="G255" s="9">
        <v>2</v>
      </c>
      <c r="H255" t="s">
        <v>2380</v>
      </c>
      <c r="I255" s="20" t="str">
        <f>IF(Table4[[#This Row],[smoker]]="?","NO",Table4[[#This Row],[smoker]])</f>
        <v>yes</v>
      </c>
      <c r="J255" s="26">
        <v>2</v>
      </c>
      <c r="K255" s="20" t="str">
        <f>UPPER(Table4[[#This Row],[SMOKER 1]])</f>
        <v>YES</v>
      </c>
      <c r="L255" s="26" t="str">
        <f>UPPER(Table4[[#This Row],[Heart Issues]])</f>
        <v>YES</v>
      </c>
      <c r="M255" s="26" t="str">
        <f>IF(Table4[[#This Row],[BMI]]&lt;18.5,"underweight",IF(Table4[[#This Row],[BMI]]&lt; 24.9,"normal weight",IF(Table4[[#This Row],[BMI]]&lt;29.9,"over weight","obesity")))</f>
        <v>obesity</v>
      </c>
      <c r="N255" s="26" t="str">
        <f>IF(Table4[[#This Row],[HBA1C]]&lt;5.7,"normal",IF(Table4[[#This Row],[HBA1C]]&lt; 6.4,"prediabetes","diabetes"))</f>
        <v>normal</v>
      </c>
    </row>
    <row r="256" spans="1:14" x14ac:dyDescent="0.25">
      <c r="A256" t="s">
        <v>2116</v>
      </c>
      <c r="B256">
        <v>22.18</v>
      </c>
      <c r="C256">
        <v>9.9</v>
      </c>
      <c r="D256" t="s">
        <v>2378</v>
      </c>
      <c r="E256" t="s">
        <v>2378</v>
      </c>
      <c r="F256" t="s">
        <v>2378</v>
      </c>
      <c r="G256" s="9" t="s">
        <v>2379</v>
      </c>
      <c r="H256" t="s">
        <v>2380</v>
      </c>
      <c r="I256" s="20" t="str">
        <f>IF(Table4[[#This Row],[smoker]]="?","NO",Table4[[#This Row],[smoker]])</f>
        <v>yes</v>
      </c>
      <c r="J256" s="26">
        <v>0</v>
      </c>
      <c r="K256" s="20" t="str">
        <f>UPPER(Table4[[#This Row],[SMOKER 1]])</f>
        <v>YES</v>
      </c>
      <c r="L256" s="26" t="str">
        <f>UPPER(Table4[[#This Row],[Heart Issues]])</f>
        <v>NO</v>
      </c>
      <c r="M256" s="26" t="str">
        <f>IF(Table4[[#This Row],[BMI]]&lt;18.5,"underweight",IF(Table4[[#This Row],[BMI]]&lt; 24.9,"normal weight",IF(Table4[[#This Row],[BMI]]&lt;29.9,"over weight","obesity")))</f>
        <v>normal weight</v>
      </c>
      <c r="N256" s="26" t="str">
        <f>IF(Table4[[#This Row],[HBA1C]]&lt;5.7,"normal",IF(Table4[[#This Row],[HBA1C]]&lt; 6.4,"prediabetes","diabetes"))</f>
        <v>diabetes</v>
      </c>
    </row>
    <row r="257" spans="1:14" x14ac:dyDescent="0.25">
      <c r="A257" t="s">
        <v>2115</v>
      </c>
      <c r="B257">
        <v>31.92</v>
      </c>
      <c r="C257">
        <v>5.1100000000000003</v>
      </c>
      <c r="D257" t="s">
        <v>2378</v>
      </c>
      <c r="E257" t="s">
        <v>2378</v>
      </c>
      <c r="F257" t="s">
        <v>2381</v>
      </c>
      <c r="G257" s="9">
        <v>1</v>
      </c>
      <c r="H257" t="s">
        <v>2380</v>
      </c>
      <c r="I257" s="20" t="str">
        <f>IF(Table4[[#This Row],[smoker]]="?","NO",Table4[[#This Row],[smoker]])</f>
        <v>yes</v>
      </c>
      <c r="J257" s="26">
        <v>1</v>
      </c>
      <c r="K257" s="20" t="str">
        <f>UPPER(Table4[[#This Row],[SMOKER 1]])</f>
        <v>YES</v>
      </c>
      <c r="L257" s="26" t="str">
        <f>UPPER(Table4[[#This Row],[Heart Issues]])</f>
        <v>NO</v>
      </c>
      <c r="M257" s="26" t="str">
        <f>IF(Table4[[#This Row],[BMI]]&lt;18.5,"underweight",IF(Table4[[#This Row],[BMI]]&lt; 24.9,"normal weight",IF(Table4[[#This Row],[BMI]]&lt;29.9,"over weight","obesity")))</f>
        <v>obesity</v>
      </c>
      <c r="N257" s="26" t="str">
        <f>IF(Table4[[#This Row],[HBA1C]]&lt;5.7,"normal",IF(Table4[[#This Row],[HBA1C]]&lt; 6.4,"prediabetes","diabetes"))</f>
        <v>normal</v>
      </c>
    </row>
    <row r="258" spans="1:14" x14ac:dyDescent="0.25">
      <c r="A258" t="s">
        <v>2114</v>
      </c>
      <c r="B258">
        <v>31.73</v>
      </c>
      <c r="C258">
        <v>5.73</v>
      </c>
      <c r="D258" t="s">
        <v>2378</v>
      </c>
      <c r="E258" t="s">
        <v>2380</v>
      </c>
      <c r="F258" t="s">
        <v>2378</v>
      </c>
      <c r="G258" s="9">
        <v>1</v>
      </c>
      <c r="H258" t="s">
        <v>2380</v>
      </c>
      <c r="I258" s="20" t="str">
        <f>IF(Table4[[#This Row],[smoker]]="?","NO",Table4[[#This Row],[smoker]])</f>
        <v>yes</v>
      </c>
      <c r="J258" s="26">
        <v>1</v>
      </c>
      <c r="K258" s="20" t="str">
        <f>UPPER(Table4[[#This Row],[SMOKER 1]])</f>
        <v>YES</v>
      </c>
      <c r="L258" s="26" t="str">
        <f>UPPER(Table4[[#This Row],[Heart Issues]])</f>
        <v>NO</v>
      </c>
      <c r="M258" s="26" t="str">
        <f>IF(Table4[[#This Row],[BMI]]&lt;18.5,"underweight",IF(Table4[[#This Row],[BMI]]&lt; 24.9,"normal weight",IF(Table4[[#This Row],[BMI]]&lt;29.9,"over weight","obesity")))</f>
        <v>obesity</v>
      </c>
      <c r="N258" s="26" t="str">
        <f>IF(Table4[[#This Row],[HBA1C]]&lt;5.7,"normal",IF(Table4[[#This Row],[HBA1C]]&lt; 6.4,"prediabetes","diabetes"))</f>
        <v>prediabetes</v>
      </c>
    </row>
    <row r="259" spans="1:14" x14ac:dyDescent="0.25">
      <c r="A259" t="s">
        <v>2113</v>
      </c>
      <c r="B259">
        <v>45.52</v>
      </c>
      <c r="C259">
        <v>6.04</v>
      </c>
      <c r="D259" t="s">
        <v>2378</v>
      </c>
      <c r="E259" t="s">
        <v>2378</v>
      </c>
      <c r="F259" t="s">
        <v>2381</v>
      </c>
      <c r="G259" s="9">
        <v>1</v>
      </c>
      <c r="H259" t="s">
        <v>2380</v>
      </c>
      <c r="I259" s="20" t="str">
        <f>IF(Table4[[#This Row],[smoker]]="?","NO",Table4[[#This Row],[smoker]])</f>
        <v>yes</v>
      </c>
      <c r="J259" s="26">
        <v>1</v>
      </c>
      <c r="K259" s="20" t="str">
        <f>UPPER(Table4[[#This Row],[SMOKER 1]])</f>
        <v>YES</v>
      </c>
      <c r="L259" s="26" t="str">
        <f>UPPER(Table4[[#This Row],[Heart Issues]])</f>
        <v>NO</v>
      </c>
      <c r="M259" s="26" t="str">
        <f>IF(Table4[[#This Row],[BMI]]&lt;18.5,"underweight",IF(Table4[[#This Row],[BMI]]&lt; 24.9,"normal weight",IF(Table4[[#This Row],[BMI]]&lt;29.9,"over weight","obesity")))</f>
        <v>obesity</v>
      </c>
      <c r="N259" s="26" t="str">
        <f>IF(Table4[[#This Row],[HBA1C]]&lt;5.7,"normal",IF(Table4[[#This Row],[HBA1C]]&lt; 6.4,"prediabetes","diabetes"))</f>
        <v>prediabetes</v>
      </c>
    </row>
    <row r="260" spans="1:14" x14ac:dyDescent="0.25">
      <c r="A260" t="s">
        <v>2112</v>
      </c>
      <c r="B260">
        <v>52.81</v>
      </c>
      <c r="C260">
        <v>5.19</v>
      </c>
      <c r="D260" t="s">
        <v>2378</v>
      </c>
      <c r="E260" t="s">
        <v>2378</v>
      </c>
      <c r="F260" t="s">
        <v>2381</v>
      </c>
      <c r="G260" s="9">
        <v>1</v>
      </c>
      <c r="H260" t="s">
        <v>2380</v>
      </c>
      <c r="I260" s="20" t="str">
        <f>IF(Table4[[#This Row],[smoker]]="?","NO",Table4[[#This Row],[smoker]])</f>
        <v>yes</v>
      </c>
      <c r="J260" s="26">
        <v>1</v>
      </c>
      <c r="K260" s="20" t="str">
        <f>UPPER(Table4[[#This Row],[SMOKER 1]])</f>
        <v>YES</v>
      </c>
      <c r="L260" s="26" t="str">
        <f>UPPER(Table4[[#This Row],[Heart Issues]])</f>
        <v>NO</v>
      </c>
      <c r="M260" s="26" t="str">
        <f>IF(Table4[[#This Row],[BMI]]&lt;18.5,"underweight",IF(Table4[[#This Row],[BMI]]&lt; 24.9,"normal weight",IF(Table4[[#This Row],[BMI]]&lt;29.9,"over weight","obesity")))</f>
        <v>obesity</v>
      </c>
      <c r="N260" s="26" t="str">
        <f>IF(Table4[[#This Row],[HBA1C]]&lt;5.7,"normal",IF(Table4[[#This Row],[HBA1C]]&lt; 6.4,"prediabetes","diabetes"))</f>
        <v>normal</v>
      </c>
    </row>
    <row r="261" spans="1:14" x14ac:dyDescent="0.25">
      <c r="A261" t="s">
        <v>2111</v>
      </c>
      <c r="B261">
        <v>33.58</v>
      </c>
      <c r="C261">
        <v>5.56</v>
      </c>
      <c r="D261" t="s">
        <v>2378</v>
      </c>
      <c r="E261" t="s">
        <v>2378</v>
      </c>
      <c r="F261" t="s">
        <v>2378</v>
      </c>
      <c r="G261" s="9">
        <v>1</v>
      </c>
      <c r="H261" t="s">
        <v>2380</v>
      </c>
      <c r="I261" s="20" t="str">
        <f>IF(Table4[[#This Row],[smoker]]="?","NO",Table4[[#This Row],[smoker]])</f>
        <v>yes</v>
      </c>
      <c r="J261" s="26">
        <v>1</v>
      </c>
      <c r="K261" s="20" t="str">
        <f>UPPER(Table4[[#This Row],[SMOKER 1]])</f>
        <v>YES</v>
      </c>
      <c r="L261" s="26" t="str">
        <f>UPPER(Table4[[#This Row],[Heart Issues]])</f>
        <v>NO</v>
      </c>
      <c r="M261" s="26" t="str">
        <f>IF(Table4[[#This Row],[BMI]]&lt;18.5,"underweight",IF(Table4[[#This Row],[BMI]]&lt; 24.9,"normal weight",IF(Table4[[#This Row],[BMI]]&lt;29.9,"over weight","obesity")))</f>
        <v>obesity</v>
      </c>
      <c r="N261" s="26" t="str">
        <f>IF(Table4[[#This Row],[HBA1C]]&lt;5.7,"normal",IF(Table4[[#This Row],[HBA1C]]&lt; 6.4,"prediabetes","diabetes"))</f>
        <v>normal</v>
      </c>
    </row>
    <row r="262" spans="1:14" x14ac:dyDescent="0.25">
      <c r="A262" t="s">
        <v>2110</v>
      </c>
      <c r="B262">
        <v>30.684999999999999</v>
      </c>
      <c r="C262">
        <v>8.23</v>
      </c>
      <c r="D262" t="s">
        <v>2378</v>
      </c>
      <c r="E262" t="s">
        <v>2378</v>
      </c>
      <c r="F262" t="s">
        <v>2378</v>
      </c>
      <c r="G262" s="9" t="s">
        <v>2379</v>
      </c>
      <c r="H262" t="s">
        <v>2380</v>
      </c>
      <c r="I262" s="20" t="str">
        <f>IF(Table4[[#This Row],[smoker]]="?","NO",Table4[[#This Row],[smoker]])</f>
        <v>yes</v>
      </c>
      <c r="J262" s="26">
        <v>0</v>
      </c>
      <c r="K262" s="20" t="str">
        <f>UPPER(Table4[[#This Row],[SMOKER 1]])</f>
        <v>YES</v>
      </c>
      <c r="L262" s="26" t="str">
        <f>UPPER(Table4[[#This Row],[Heart Issues]])</f>
        <v>NO</v>
      </c>
      <c r="M262" s="26" t="str">
        <f>IF(Table4[[#This Row],[BMI]]&lt;18.5,"underweight",IF(Table4[[#This Row],[BMI]]&lt; 24.9,"normal weight",IF(Table4[[#This Row],[BMI]]&lt;29.9,"over weight","obesity")))</f>
        <v>obesity</v>
      </c>
      <c r="N262" s="26" t="str">
        <f>IF(Table4[[#This Row],[HBA1C]]&lt;5.7,"normal",IF(Table4[[#This Row],[HBA1C]]&lt; 6.4,"prediabetes","diabetes"))</f>
        <v>diabetes</v>
      </c>
    </row>
    <row r="263" spans="1:14" x14ac:dyDescent="0.25">
      <c r="A263" t="s">
        <v>2109</v>
      </c>
      <c r="B263">
        <v>37.524999999999999</v>
      </c>
      <c r="C263">
        <v>9.0299999999999994</v>
      </c>
      <c r="D263" t="s">
        <v>2380</v>
      </c>
      <c r="E263" t="s">
        <v>2378</v>
      </c>
      <c r="F263" t="s">
        <v>2378</v>
      </c>
      <c r="G263" s="9">
        <v>2</v>
      </c>
      <c r="H263" t="s">
        <v>2378</v>
      </c>
      <c r="I263" s="20" t="str">
        <f>IF(Table4[[#This Row],[smoker]]="?","NO",Table4[[#This Row],[smoker]])</f>
        <v>No</v>
      </c>
      <c r="J263" s="26">
        <v>2</v>
      </c>
      <c r="K263" s="20" t="str">
        <f>UPPER(Table4[[#This Row],[SMOKER 1]])</f>
        <v>NO</v>
      </c>
      <c r="L263" s="26" t="str">
        <f>UPPER(Table4[[#This Row],[Heart Issues]])</f>
        <v>YES</v>
      </c>
      <c r="M263" s="26" t="str">
        <f>IF(Table4[[#This Row],[BMI]]&lt;18.5,"underweight",IF(Table4[[#This Row],[BMI]]&lt; 24.9,"normal weight",IF(Table4[[#This Row],[BMI]]&lt;29.9,"over weight","obesity")))</f>
        <v>obesity</v>
      </c>
      <c r="N263" s="26" t="str">
        <f>IF(Table4[[#This Row],[HBA1C]]&lt;5.7,"normal",IF(Table4[[#This Row],[HBA1C]]&lt; 6.4,"prediabetes","diabetes"))</f>
        <v>diabetes</v>
      </c>
    </row>
    <row r="264" spans="1:14" x14ac:dyDescent="0.25">
      <c r="A264" t="s">
        <v>2108</v>
      </c>
      <c r="B264">
        <v>34.5</v>
      </c>
      <c r="C264">
        <v>4.07</v>
      </c>
      <c r="D264" t="s">
        <v>2380</v>
      </c>
      <c r="E264" t="s">
        <v>2378</v>
      </c>
      <c r="F264" t="s">
        <v>2378</v>
      </c>
      <c r="G264" s="9" t="s">
        <v>2379</v>
      </c>
      <c r="H264" t="s">
        <v>2380</v>
      </c>
      <c r="I264" s="20" t="str">
        <f>IF(Table4[[#This Row],[smoker]]="?","NO",Table4[[#This Row],[smoker]])</f>
        <v>yes</v>
      </c>
      <c r="J264" s="26">
        <v>0</v>
      </c>
      <c r="K264" s="20" t="str">
        <f>UPPER(Table4[[#This Row],[SMOKER 1]])</f>
        <v>YES</v>
      </c>
      <c r="L264" s="26" t="str">
        <f>UPPER(Table4[[#This Row],[Heart Issues]])</f>
        <v>YES</v>
      </c>
      <c r="M264" s="26" t="str">
        <f>IF(Table4[[#This Row],[BMI]]&lt;18.5,"underweight",IF(Table4[[#This Row],[BMI]]&lt; 24.9,"normal weight",IF(Table4[[#This Row],[BMI]]&lt;29.9,"over weight","obesity")))</f>
        <v>obesity</v>
      </c>
      <c r="N264" s="26" t="str">
        <f>IF(Table4[[#This Row],[HBA1C]]&lt;5.7,"normal",IF(Table4[[#This Row],[HBA1C]]&lt; 6.4,"prediabetes","diabetes"))</f>
        <v>normal</v>
      </c>
    </row>
    <row r="265" spans="1:14" x14ac:dyDescent="0.25">
      <c r="A265" t="s">
        <v>2107</v>
      </c>
      <c r="B265">
        <v>28.16</v>
      </c>
      <c r="C265">
        <v>5.77</v>
      </c>
      <c r="D265" t="s">
        <v>2378</v>
      </c>
      <c r="E265" t="s">
        <v>2378</v>
      </c>
      <c r="F265" t="s">
        <v>2378</v>
      </c>
      <c r="G265" s="9">
        <v>2</v>
      </c>
      <c r="H265" t="s">
        <v>2380</v>
      </c>
      <c r="I265" s="20" t="str">
        <f>IF(Table4[[#This Row],[smoker]]="?","NO",Table4[[#This Row],[smoker]])</f>
        <v>yes</v>
      </c>
      <c r="J265" s="26">
        <v>2</v>
      </c>
      <c r="K265" s="20" t="str">
        <f>UPPER(Table4[[#This Row],[SMOKER 1]])</f>
        <v>YES</v>
      </c>
      <c r="L265" s="26" t="str">
        <f>UPPER(Table4[[#This Row],[Heart Issues]])</f>
        <v>NO</v>
      </c>
      <c r="M265" s="26" t="str">
        <f>IF(Table4[[#This Row],[BMI]]&lt;18.5,"underweight",IF(Table4[[#This Row],[BMI]]&lt; 24.9,"normal weight",IF(Table4[[#This Row],[BMI]]&lt;29.9,"over weight","obesity")))</f>
        <v>over weight</v>
      </c>
      <c r="N265" s="26" t="str">
        <f>IF(Table4[[#This Row],[HBA1C]]&lt;5.7,"normal",IF(Table4[[#This Row],[HBA1C]]&lt; 6.4,"prediabetes","diabetes"))</f>
        <v>prediabetes</v>
      </c>
    </row>
    <row r="266" spans="1:14" x14ac:dyDescent="0.25">
      <c r="A266" t="s">
        <v>2106</v>
      </c>
      <c r="B266">
        <v>30.02</v>
      </c>
      <c r="C266">
        <v>5.98</v>
      </c>
      <c r="D266" t="s">
        <v>2378</v>
      </c>
      <c r="E266" t="s">
        <v>2378</v>
      </c>
      <c r="F266" t="s">
        <v>2381</v>
      </c>
      <c r="G266" s="9">
        <v>1</v>
      </c>
      <c r="H266" t="s">
        <v>2380</v>
      </c>
      <c r="I266" s="20" t="str">
        <f>IF(Table4[[#This Row],[smoker]]="?","NO",Table4[[#This Row],[smoker]])</f>
        <v>yes</v>
      </c>
      <c r="J266" s="26">
        <v>1</v>
      </c>
      <c r="K266" s="20" t="str">
        <f>UPPER(Table4[[#This Row],[SMOKER 1]])</f>
        <v>YES</v>
      </c>
      <c r="L266" s="26" t="str">
        <f>UPPER(Table4[[#This Row],[Heart Issues]])</f>
        <v>NO</v>
      </c>
      <c r="M266" s="26" t="str">
        <f>IF(Table4[[#This Row],[BMI]]&lt;18.5,"underweight",IF(Table4[[#This Row],[BMI]]&lt; 24.9,"normal weight",IF(Table4[[#This Row],[BMI]]&lt;29.9,"over weight","obesity")))</f>
        <v>obesity</v>
      </c>
      <c r="N266" s="26" t="str">
        <f>IF(Table4[[#This Row],[HBA1C]]&lt;5.7,"normal",IF(Table4[[#This Row],[HBA1C]]&lt; 6.4,"prediabetes","diabetes"))</f>
        <v>prediabetes</v>
      </c>
    </row>
    <row r="267" spans="1:14" x14ac:dyDescent="0.25">
      <c r="A267" t="s">
        <v>2105</v>
      </c>
      <c r="B267">
        <v>37.82</v>
      </c>
      <c r="C267">
        <v>6.01</v>
      </c>
      <c r="D267" t="s">
        <v>2378</v>
      </c>
      <c r="E267" t="s">
        <v>2378</v>
      </c>
      <c r="F267" t="s">
        <v>2378</v>
      </c>
      <c r="G267" s="9" t="s">
        <v>2379</v>
      </c>
      <c r="H267" t="s">
        <v>2380</v>
      </c>
      <c r="I267" s="20" t="str">
        <f>IF(Table4[[#This Row],[smoker]]="?","NO",Table4[[#This Row],[smoker]])</f>
        <v>yes</v>
      </c>
      <c r="J267" s="26">
        <v>0</v>
      </c>
      <c r="K267" s="20" t="str">
        <f>UPPER(Table4[[#This Row],[SMOKER 1]])</f>
        <v>YES</v>
      </c>
      <c r="L267" s="26" t="str">
        <f>UPPER(Table4[[#This Row],[Heart Issues]])</f>
        <v>NO</v>
      </c>
      <c r="M267" s="26" t="str">
        <f>IF(Table4[[#This Row],[BMI]]&lt;18.5,"underweight",IF(Table4[[#This Row],[BMI]]&lt; 24.9,"normal weight",IF(Table4[[#This Row],[BMI]]&lt;29.9,"over weight","obesity")))</f>
        <v>obesity</v>
      </c>
      <c r="N267" s="26" t="str">
        <f>IF(Table4[[#This Row],[HBA1C]]&lt;5.7,"normal",IF(Table4[[#This Row],[HBA1C]]&lt; 6.4,"prediabetes","diabetes"))</f>
        <v>prediabetes</v>
      </c>
    </row>
    <row r="268" spans="1:14" x14ac:dyDescent="0.25">
      <c r="A268" t="s">
        <v>2104</v>
      </c>
      <c r="B268">
        <v>33.14</v>
      </c>
      <c r="C268">
        <v>5.67</v>
      </c>
      <c r="D268" t="s">
        <v>2380</v>
      </c>
      <c r="E268" t="s">
        <v>2378</v>
      </c>
      <c r="F268" t="s">
        <v>2378</v>
      </c>
      <c r="G268" s="9" t="s">
        <v>2379</v>
      </c>
      <c r="H268" t="s">
        <v>2380</v>
      </c>
      <c r="I268" s="20" t="str">
        <f>IF(Table4[[#This Row],[smoker]]="?","NO",Table4[[#This Row],[smoker]])</f>
        <v>yes</v>
      </c>
      <c r="J268" s="26">
        <v>0</v>
      </c>
      <c r="K268" s="20" t="str">
        <f>UPPER(Table4[[#This Row],[SMOKER 1]])</f>
        <v>YES</v>
      </c>
      <c r="L268" s="26" t="str">
        <f>UPPER(Table4[[#This Row],[Heart Issues]])</f>
        <v>YES</v>
      </c>
      <c r="M268" s="26" t="str">
        <f>IF(Table4[[#This Row],[BMI]]&lt;18.5,"underweight",IF(Table4[[#This Row],[BMI]]&lt; 24.9,"normal weight",IF(Table4[[#This Row],[BMI]]&lt;29.9,"over weight","obesity")))</f>
        <v>obesity</v>
      </c>
      <c r="N268" s="26" t="str">
        <f>IF(Table4[[#This Row],[HBA1C]]&lt;5.7,"normal",IF(Table4[[#This Row],[HBA1C]]&lt; 6.4,"prediabetes","diabetes"))</f>
        <v>normal</v>
      </c>
    </row>
    <row r="269" spans="1:14" x14ac:dyDescent="0.25">
      <c r="A269" t="s">
        <v>2103</v>
      </c>
      <c r="B269">
        <v>25.14</v>
      </c>
      <c r="C269">
        <v>6.02</v>
      </c>
      <c r="D269" t="s">
        <v>2380</v>
      </c>
      <c r="E269" t="s">
        <v>2378</v>
      </c>
      <c r="F269" t="s">
        <v>2381</v>
      </c>
      <c r="G269" s="9">
        <v>1</v>
      </c>
      <c r="H269" t="s">
        <v>2380</v>
      </c>
      <c r="I269" s="20" t="str">
        <f>IF(Table4[[#This Row],[smoker]]="?","NO",Table4[[#This Row],[smoker]])</f>
        <v>yes</v>
      </c>
      <c r="J269" s="26">
        <v>1</v>
      </c>
      <c r="K269" s="20" t="str">
        <f>UPPER(Table4[[#This Row],[SMOKER 1]])</f>
        <v>YES</v>
      </c>
      <c r="L269" s="26" t="str">
        <f>UPPER(Table4[[#This Row],[Heart Issues]])</f>
        <v>YES</v>
      </c>
      <c r="M269" s="26" t="str">
        <f>IF(Table4[[#This Row],[BMI]]&lt;18.5,"underweight",IF(Table4[[#This Row],[BMI]]&lt; 24.9,"normal weight",IF(Table4[[#This Row],[BMI]]&lt;29.9,"over weight","obesity")))</f>
        <v>over weight</v>
      </c>
      <c r="N269" s="26" t="str">
        <f>IF(Table4[[#This Row],[HBA1C]]&lt;5.7,"normal",IF(Table4[[#This Row],[HBA1C]]&lt; 6.4,"prediabetes","diabetes"))</f>
        <v>prediabetes</v>
      </c>
    </row>
    <row r="270" spans="1:14" x14ac:dyDescent="0.25">
      <c r="A270" t="s">
        <v>2102</v>
      </c>
      <c r="B270">
        <v>20.18</v>
      </c>
      <c r="C270">
        <v>11.19</v>
      </c>
      <c r="D270" t="s">
        <v>2378</v>
      </c>
      <c r="E270" t="s">
        <v>2378</v>
      </c>
      <c r="F270" t="s">
        <v>2378</v>
      </c>
      <c r="G270" s="9" t="s">
        <v>2379</v>
      </c>
      <c r="H270" t="s">
        <v>2380</v>
      </c>
      <c r="I270" s="20" t="str">
        <f>IF(Table4[[#This Row],[smoker]]="?","NO",Table4[[#This Row],[smoker]])</f>
        <v>yes</v>
      </c>
      <c r="J270" s="26">
        <v>0</v>
      </c>
      <c r="K270" s="20" t="str">
        <f>UPPER(Table4[[#This Row],[SMOKER 1]])</f>
        <v>YES</v>
      </c>
      <c r="L270" s="26" t="str">
        <f>UPPER(Table4[[#This Row],[Heart Issues]])</f>
        <v>NO</v>
      </c>
      <c r="M270" s="26" t="str">
        <f>IF(Table4[[#This Row],[BMI]]&lt;18.5,"underweight",IF(Table4[[#This Row],[BMI]]&lt; 24.9,"normal weight",IF(Table4[[#This Row],[BMI]]&lt;29.9,"over weight","obesity")))</f>
        <v>normal weight</v>
      </c>
      <c r="N270" s="26" t="str">
        <f>IF(Table4[[#This Row],[HBA1C]]&lt;5.7,"normal",IF(Table4[[#This Row],[HBA1C]]&lt; 6.4,"prediabetes","diabetes"))</f>
        <v>diabetes</v>
      </c>
    </row>
    <row r="271" spans="1:14" x14ac:dyDescent="0.25">
      <c r="A271" t="s">
        <v>2101</v>
      </c>
      <c r="B271">
        <v>44.36</v>
      </c>
      <c r="C271">
        <v>5.1100000000000003</v>
      </c>
      <c r="D271" t="s">
        <v>2378</v>
      </c>
      <c r="E271" t="s">
        <v>2378</v>
      </c>
      <c r="F271" t="s">
        <v>2378</v>
      </c>
      <c r="G271" s="9" t="s">
        <v>2379</v>
      </c>
      <c r="H271" t="s">
        <v>2380</v>
      </c>
      <c r="I271" s="20" t="str">
        <f>IF(Table4[[#This Row],[smoker]]="?","NO",Table4[[#This Row],[smoker]])</f>
        <v>yes</v>
      </c>
      <c r="J271" s="26">
        <v>0</v>
      </c>
      <c r="K271" s="20" t="str">
        <f>UPPER(Table4[[#This Row],[SMOKER 1]])</f>
        <v>YES</v>
      </c>
      <c r="L271" s="26" t="str">
        <f>UPPER(Table4[[#This Row],[Heart Issues]])</f>
        <v>NO</v>
      </c>
      <c r="M271" s="26" t="str">
        <f>IF(Table4[[#This Row],[BMI]]&lt;18.5,"underweight",IF(Table4[[#This Row],[BMI]]&lt; 24.9,"normal weight",IF(Table4[[#This Row],[BMI]]&lt;29.9,"over weight","obesity")))</f>
        <v>obesity</v>
      </c>
      <c r="N271" s="26" t="str">
        <f>IF(Table4[[#This Row],[HBA1C]]&lt;5.7,"normal",IF(Table4[[#This Row],[HBA1C]]&lt; 6.4,"prediabetes","diabetes"))</f>
        <v>normal</v>
      </c>
    </row>
    <row r="272" spans="1:14" x14ac:dyDescent="0.25">
      <c r="A272" t="s">
        <v>2100</v>
      </c>
      <c r="B272">
        <v>23.82</v>
      </c>
      <c r="C272">
        <v>10.85</v>
      </c>
      <c r="D272" t="s">
        <v>2380</v>
      </c>
      <c r="E272" t="s">
        <v>2378</v>
      </c>
      <c r="F272" t="s">
        <v>2378</v>
      </c>
      <c r="G272" s="9" t="s">
        <v>2379</v>
      </c>
      <c r="H272" t="s">
        <v>2380</v>
      </c>
      <c r="I272" s="20" t="str">
        <f>IF(Table4[[#This Row],[smoker]]="?","NO",Table4[[#This Row],[smoker]])</f>
        <v>yes</v>
      </c>
      <c r="J272" s="26">
        <v>0</v>
      </c>
      <c r="K272" s="20" t="str">
        <f>UPPER(Table4[[#This Row],[SMOKER 1]])</f>
        <v>YES</v>
      </c>
      <c r="L272" s="26" t="str">
        <f>UPPER(Table4[[#This Row],[Heart Issues]])</f>
        <v>YES</v>
      </c>
      <c r="M272" s="26" t="str">
        <f>IF(Table4[[#This Row],[BMI]]&lt;18.5,"underweight",IF(Table4[[#This Row],[BMI]]&lt; 24.9,"normal weight",IF(Table4[[#This Row],[BMI]]&lt;29.9,"over weight","obesity")))</f>
        <v>normal weight</v>
      </c>
      <c r="N272" s="26" t="str">
        <f>IF(Table4[[#This Row],[HBA1C]]&lt;5.7,"normal",IF(Table4[[#This Row],[HBA1C]]&lt; 6.4,"prediabetes","diabetes"))</f>
        <v>diabetes</v>
      </c>
    </row>
    <row r="273" spans="1:14" x14ac:dyDescent="0.25">
      <c r="A273" t="s">
        <v>2099</v>
      </c>
      <c r="B273">
        <v>45</v>
      </c>
      <c r="C273">
        <v>5.24</v>
      </c>
      <c r="D273" t="s">
        <v>2380</v>
      </c>
      <c r="E273" t="s">
        <v>2378</v>
      </c>
      <c r="F273" t="s">
        <v>2378</v>
      </c>
      <c r="G273" s="9">
        <v>1</v>
      </c>
      <c r="H273" t="s">
        <v>2380</v>
      </c>
      <c r="I273" s="20" t="str">
        <f>IF(Table4[[#This Row],[smoker]]="?","NO",Table4[[#This Row],[smoker]])</f>
        <v>yes</v>
      </c>
      <c r="J273" s="26">
        <v>1</v>
      </c>
      <c r="K273" s="20" t="str">
        <f>UPPER(Table4[[#This Row],[SMOKER 1]])</f>
        <v>YES</v>
      </c>
      <c r="L273" s="26" t="str">
        <f>UPPER(Table4[[#This Row],[Heart Issues]])</f>
        <v>YES</v>
      </c>
      <c r="M273" s="26" t="str">
        <f>IF(Table4[[#This Row],[BMI]]&lt;18.5,"underweight",IF(Table4[[#This Row],[BMI]]&lt; 24.9,"normal weight",IF(Table4[[#This Row],[BMI]]&lt;29.9,"over weight","obesity")))</f>
        <v>obesity</v>
      </c>
      <c r="N273" s="26" t="str">
        <f>IF(Table4[[#This Row],[HBA1C]]&lt;5.7,"normal",IF(Table4[[#This Row],[HBA1C]]&lt; 6.4,"prediabetes","diabetes"))</f>
        <v>normal</v>
      </c>
    </row>
    <row r="274" spans="1:14" x14ac:dyDescent="0.25">
      <c r="A274" t="s">
        <v>2098</v>
      </c>
      <c r="B274">
        <v>26.62</v>
      </c>
      <c r="C274">
        <v>10.08</v>
      </c>
      <c r="D274" t="s">
        <v>2378</v>
      </c>
      <c r="E274" t="s">
        <v>2378</v>
      </c>
      <c r="F274" t="s">
        <v>2378</v>
      </c>
      <c r="G274" s="9" t="s">
        <v>2379</v>
      </c>
      <c r="H274" t="s">
        <v>2380</v>
      </c>
      <c r="I274" s="20" t="str">
        <f>IF(Table4[[#This Row],[smoker]]="?","NO",Table4[[#This Row],[smoker]])</f>
        <v>yes</v>
      </c>
      <c r="J274" s="26">
        <v>0</v>
      </c>
      <c r="K274" s="20" t="str">
        <f>UPPER(Table4[[#This Row],[SMOKER 1]])</f>
        <v>YES</v>
      </c>
      <c r="L274" s="26" t="str">
        <f>UPPER(Table4[[#This Row],[Heart Issues]])</f>
        <v>NO</v>
      </c>
      <c r="M274" s="26" t="str">
        <f>IF(Table4[[#This Row],[BMI]]&lt;18.5,"underweight",IF(Table4[[#This Row],[BMI]]&lt; 24.9,"normal weight",IF(Table4[[#This Row],[BMI]]&lt;29.9,"over weight","obesity")))</f>
        <v>over weight</v>
      </c>
      <c r="N274" s="26" t="str">
        <f>IF(Table4[[#This Row],[HBA1C]]&lt;5.7,"normal",IF(Table4[[#This Row],[HBA1C]]&lt; 6.4,"prediabetes","diabetes"))</f>
        <v>diabetes</v>
      </c>
    </row>
    <row r="275" spans="1:14" x14ac:dyDescent="0.25">
      <c r="A275" t="s">
        <v>2097</v>
      </c>
      <c r="B275">
        <v>32.67</v>
      </c>
      <c r="C275">
        <v>10.97</v>
      </c>
      <c r="D275" t="s">
        <v>2380</v>
      </c>
      <c r="E275" t="s">
        <v>2378</v>
      </c>
      <c r="F275" t="s">
        <v>2378</v>
      </c>
      <c r="G275" s="9" t="s">
        <v>2379</v>
      </c>
      <c r="H275" t="s">
        <v>2380</v>
      </c>
      <c r="I275" s="20" t="str">
        <f>IF(Table4[[#This Row],[smoker]]="?","NO",Table4[[#This Row],[smoker]])</f>
        <v>yes</v>
      </c>
      <c r="J275" s="26">
        <v>0</v>
      </c>
      <c r="K275" s="20" t="str">
        <f>UPPER(Table4[[#This Row],[SMOKER 1]])</f>
        <v>YES</v>
      </c>
      <c r="L275" s="26" t="str">
        <f>UPPER(Table4[[#This Row],[Heart Issues]])</f>
        <v>YES</v>
      </c>
      <c r="M275" s="26" t="str">
        <f>IF(Table4[[#This Row],[BMI]]&lt;18.5,"underweight",IF(Table4[[#This Row],[BMI]]&lt; 24.9,"normal weight",IF(Table4[[#This Row],[BMI]]&lt;29.9,"over weight","obesity")))</f>
        <v>obesity</v>
      </c>
      <c r="N275" s="26" t="str">
        <f>IF(Table4[[#This Row],[HBA1C]]&lt;5.7,"normal",IF(Table4[[#This Row],[HBA1C]]&lt; 6.4,"prediabetes","diabetes"))</f>
        <v>diabetes</v>
      </c>
    </row>
    <row r="276" spans="1:14" x14ac:dyDescent="0.25">
      <c r="A276" t="s">
        <v>2096</v>
      </c>
      <c r="B276">
        <v>44.44</v>
      </c>
      <c r="C276">
        <v>4.9000000000000004</v>
      </c>
      <c r="D276" t="s">
        <v>2380</v>
      </c>
      <c r="E276" t="s">
        <v>2378</v>
      </c>
      <c r="F276" t="s">
        <v>2378</v>
      </c>
      <c r="G276" s="9">
        <v>1</v>
      </c>
      <c r="H276" t="s">
        <v>2380</v>
      </c>
      <c r="I276" s="20" t="str">
        <f>IF(Table4[[#This Row],[smoker]]="?","NO",Table4[[#This Row],[smoker]])</f>
        <v>yes</v>
      </c>
      <c r="J276" s="26">
        <v>1</v>
      </c>
      <c r="K276" s="20" t="str">
        <f>UPPER(Table4[[#This Row],[SMOKER 1]])</f>
        <v>YES</v>
      </c>
      <c r="L276" s="26" t="str">
        <f>UPPER(Table4[[#This Row],[Heart Issues]])</f>
        <v>YES</v>
      </c>
      <c r="M276" s="26" t="str">
        <f>IF(Table4[[#This Row],[BMI]]&lt;18.5,"underweight",IF(Table4[[#This Row],[BMI]]&lt; 24.9,"normal weight",IF(Table4[[#This Row],[BMI]]&lt;29.9,"over weight","obesity")))</f>
        <v>obesity</v>
      </c>
      <c r="N276" s="26" t="str">
        <f>IF(Table4[[#This Row],[HBA1C]]&lt;5.7,"normal",IF(Table4[[#This Row],[HBA1C]]&lt; 6.4,"prediabetes","diabetes"))</f>
        <v>normal</v>
      </c>
    </row>
    <row r="277" spans="1:14" x14ac:dyDescent="0.25">
      <c r="A277" t="s">
        <v>2095</v>
      </c>
      <c r="B277">
        <v>28.31</v>
      </c>
      <c r="C277">
        <v>5.33</v>
      </c>
      <c r="D277" t="s">
        <v>2378</v>
      </c>
      <c r="E277" t="s">
        <v>2378</v>
      </c>
      <c r="F277" t="s">
        <v>2378</v>
      </c>
      <c r="G277" s="9" t="s">
        <v>2379</v>
      </c>
      <c r="H277" t="s">
        <v>2380</v>
      </c>
      <c r="I277" s="20" t="str">
        <f>IF(Table4[[#This Row],[smoker]]="?","NO",Table4[[#This Row],[smoker]])</f>
        <v>yes</v>
      </c>
      <c r="J277" s="26">
        <v>0</v>
      </c>
      <c r="K277" s="20" t="str">
        <f>UPPER(Table4[[#This Row],[SMOKER 1]])</f>
        <v>YES</v>
      </c>
      <c r="L277" s="26" t="str">
        <f>UPPER(Table4[[#This Row],[Heart Issues]])</f>
        <v>NO</v>
      </c>
      <c r="M277" s="26" t="str">
        <f>IF(Table4[[#This Row],[BMI]]&lt;18.5,"underweight",IF(Table4[[#This Row],[BMI]]&lt; 24.9,"normal weight",IF(Table4[[#This Row],[BMI]]&lt;29.9,"over weight","obesity")))</f>
        <v>over weight</v>
      </c>
      <c r="N277" s="26" t="str">
        <f>IF(Table4[[#This Row],[HBA1C]]&lt;5.7,"normal",IF(Table4[[#This Row],[HBA1C]]&lt; 6.4,"prediabetes","diabetes"))</f>
        <v>normal</v>
      </c>
    </row>
    <row r="278" spans="1:14" x14ac:dyDescent="0.25">
      <c r="A278" t="s">
        <v>2094</v>
      </c>
      <c r="B278">
        <v>25.05</v>
      </c>
      <c r="C278">
        <v>4.6100000000000003</v>
      </c>
      <c r="D278" t="s">
        <v>2378</v>
      </c>
      <c r="E278" t="s">
        <v>2378</v>
      </c>
      <c r="F278" t="s">
        <v>2378</v>
      </c>
      <c r="G278" s="9">
        <v>2</v>
      </c>
      <c r="H278" t="s">
        <v>2380</v>
      </c>
      <c r="I278" s="20" t="str">
        <f>IF(Table4[[#This Row],[smoker]]="?","NO",Table4[[#This Row],[smoker]])</f>
        <v>yes</v>
      </c>
      <c r="J278" s="26">
        <v>2</v>
      </c>
      <c r="K278" s="20" t="str">
        <f>UPPER(Table4[[#This Row],[SMOKER 1]])</f>
        <v>YES</v>
      </c>
      <c r="L278" s="26" t="str">
        <f>UPPER(Table4[[#This Row],[Heart Issues]])</f>
        <v>NO</v>
      </c>
      <c r="M278" s="26" t="str">
        <f>IF(Table4[[#This Row],[BMI]]&lt;18.5,"underweight",IF(Table4[[#This Row],[BMI]]&lt; 24.9,"normal weight",IF(Table4[[#This Row],[BMI]]&lt;29.9,"over weight","obesity")))</f>
        <v>over weight</v>
      </c>
      <c r="N278" s="26" t="str">
        <f>IF(Table4[[#This Row],[HBA1C]]&lt;5.7,"normal",IF(Table4[[#This Row],[HBA1C]]&lt; 6.4,"prediabetes","diabetes"))</f>
        <v>normal</v>
      </c>
    </row>
    <row r="279" spans="1:14" x14ac:dyDescent="0.25">
      <c r="A279" t="s">
        <v>2093</v>
      </c>
      <c r="B279">
        <v>28.34</v>
      </c>
      <c r="C279">
        <v>8.18</v>
      </c>
      <c r="D279" t="s">
        <v>2378</v>
      </c>
      <c r="E279" t="s">
        <v>2378</v>
      </c>
      <c r="F279" t="s">
        <v>2378</v>
      </c>
      <c r="G279" s="9" t="s">
        <v>2379</v>
      </c>
      <c r="H279" t="s">
        <v>2380</v>
      </c>
      <c r="I279" s="20" t="str">
        <f>IF(Table4[[#This Row],[smoker]]="?","NO",Table4[[#This Row],[smoker]])</f>
        <v>yes</v>
      </c>
      <c r="J279" s="26">
        <v>0</v>
      </c>
      <c r="K279" s="20" t="str">
        <f>UPPER(Table4[[#This Row],[SMOKER 1]])</f>
        <v>YES</v>
      </c>
      <c r="L279" s="26" t="str">
        <f>UPPER(Table4[[#This Row],[Heart Issues]])</f>
        <v>NO</v>
      </c>
      <c r="M279" s="26" t="str">
        <f>IF(Table4[[#This Row],[BMI]]&lt;18.5,"underweight",IF(Table4[[#This Row],[BMI]]&lt; 24.9,"normal weight",IF(Table4[[#This Row],[BMI]]&lt;29.9,"over weight","obesity")))</f>
        <v>over weight</v>
      </c>
      <c r="N279" s="26" t="str">
        <f>IF(Table4[[#This Row],[HBA1C]]&lt;5.7,"normal",IF(Table4[[#This Row],[HBA1C]]&lt; 6.4,"prediabetes","diabetes"))</f>
        <v>diabetes</v>
      </c>
    </row>
    <row r="280" spans="1:14" x14ac:dyDescent="0.25">
      <c r="A280" t="s">
        <v>2092</v>
      </c>
      <c r="B280">
        <v>17.765000000000001</v>
      </c>
      <c r="C280">
        <v>5.62</v>
      </c>
      <c r="D280" t="s">
        <v>2378</v>
      </c>
      <c r="E280" t="s">
        <v>2378</v>
      </c>
      <c r="F280" t="s">
        <v>2378</v>
      </c>
      <c r="G280" s="9" t="s">
        <v>2379</v>
      </c>
      <c r="H280" t="s">
        <v>2380</v>
      </c>
      <c r="I280" s="20" t="str">
        <f>IF(Table4[[#This Row],[smoker]]="?","NO",Table4[[#This Row],[smoker]])</f>
        <v>yes</v>
      </c>
      <c r="J280" s="26">
        <v>0</v>
      </c>
      <c r="K280" s="20" t="str">
        <f>UPPER(Table4[[#This Row],[SMOKER 1]])</f>
        <v>YES</v>
      </c>
      <c r="L280" s="26" t="str">
        <f>UPPER(Table4[[#This Row],[Heart Issues]])</f>
        <v>NO</v>
      </c>
      <c r="M280" s="26" t="str">
        <f>IF(Table4[[#This Row],[BMI]]&lt;18.5,"underweight",IF(Table4[[#This Row],[BMI]]&lt; 24.9,"normal weight",IF(Table4[[#This Row],[BMI]]&lt;29.9,"over weight","obesity")))</f>
        <v>underweight</v>
      </c>
      <c r="N280" s="26" t="str">
        <f>IF(Table4[[#This Row],[HBA1C]]&lt;5.7,"normal",IF(Table4[[#This Row],[HBA1C]]&lt; 6.4,"prediabetes","diabetes"))</f>
        <v>normal</v>
      </c>
    </row>
    <row r="281" spans="1:14" x14ac:dyDescent="0.25">
      <c r="A281" t="s">
        <v>2091</v>
      </c>
      <c r="B281">
        <v>36.119999999999997</v>
      </c>
      <c r="C281">
        <v>5.82</v>
      </c>
      <c r="D281" t="s">
        <v>2378</v>
      </c>
      <c r="E281" t="s">
        <v>2378</v>
      </c>
      <c r="F281" t="s">
        <v>2378</v>
      </c>
      <c r="G281" s="9" t="s">
        <v>2379</v>
      </c>
      <c r="H281" t="s">
        <v>2380</v>
      </c>
      <c r="I281" s="20" t="str">
        <f>IF(Table4[[#This Row],[smoker]]="?","NO",Table4[[#This Row],[smoker]])</f>
        <v>yes</v>
      </c>
      <c r="J281" s="26">
        <v>0</v>
      </c>
      <c r="K281" s="20" t="str">
        <f>UPPER(Table4[[#This Row],[SMOKER 1]])</f>
        <v>YES</v>
      </c>
      <c r="L281" s="26" t="str">
        <f>UPPER(Table4[[#This Row],[Heart Issues]])</f>
        <v>NO</v>
      </c>
      <c r="M281" s="26" t="str">
        <f>IF(Table4[[#This Row],[BMI]]&lt;18.5,"underweight",IF(Table4[[#This Row],[BMI]]&lt; 24.9,"normal weight",IF(Table4[[#This Row],[BMI]]&lt;29.9,"over weight","obesity")))</f>
        <v>obesity</v>
      </c>
      <c r="N281" s="26" t="str">
        <f>IF(Table4[[#This Row],[HBA1C]]&lt;5.7,"normal",IF(Table4[[#This Row],[HBA1C]]&lt; 6.4,"prediabetes","diabetes"))</f>
        <v>prediabetes</v>
      </c>
    </row>
    <row r="282" spans="1:14" x14ac:dyDescent="0.25">
      <c r="A282" t="s">
        <v>2090</v>
      </c>
      <c r="B282">
        <v>23.19</v>
      </c>
      <c r="C282">
        <v>7.66</v>
      </c>
      <c r="D282" t="s">
        <v>2378</v>
      </c>
      <c r="E282" t="s">
        <v>2378</v>
      </c>
      <c r="F282" t="s">
        <v>2378</v>
      </c>
      <c r="G282" s="9" t="s">
        <v>2379</v>
      </c>
      <c r="H282" t="s">
        <v>2380</v>
      </c>
      <c r="I282" s="20" t="str">
        <f>IF(Table4[[#This Row],[smoker]]="?","NO",Table4[[#This Row],[smoker]])</f>
        <v>yes</v>
      </c>
      <c r="J282" s="26">
        <v>0</v>
      </c>
      <c r="K282" s="20" t="str">
        <f>UPPER(Table4[[#This Row],[SMOKER 1]])</f>
        <v>YES</v>
      </c>
      <c r="L282" s="26" t="str">
        <f>UPPER(Table4[[#This Row],[Heart Issues]])</f>
        <v>NO</v>
      </c>
      <c r="M282" s="26" t="str">
        <f>IF(Table4[[#This Row],[BMI]]&lt;18.5,"underweight",IF(Table4[[#This Row],[BMI]]&lt; 24.9,"normal weight",IF(Table4[[#This Row],[BMI]]&lt;29.9,"over weight","obesity")))</f>
        <v>normal weight</v>
      </c>
      <c r="N282" s="26" t="str">
        <f>IF(Table4[[#This Row],[HBA1C]]&lt;5.7,"normal",IF(Table4[[#This Row],[HBA1C]]&lt; 6.4,"prediabetes","diabetes"))</f>
        <v>diabetes</v>
      </c>
    </row>
    <row r="283" spans="1:14" x14ac:dyDescent="0.25">
      <c r="A283" t="s">
        <v>2089</v>
      </c>
      <c r="B283">
        <v>35.99</v>
      </c>
      <c r="C283">
        <v>4.2300000000000004</v>
      </c>
      <c r="D283" t="s">
        <v>2378</v>
      </c>
      <c r="E283" t="s">
        <v>2378</v>
      </c>
      <c r="F283" t="s">
        <v>2378</v>
      </c>
      <c r="G283" s="9" t="s">
        <v>2379</v>
      </c>
      <c r="H283" t="s">
        <v>2380</v>
      </c>
      <c r="I283" s="20" t="str">
        <f>IF(Table4[[#This Row],[smoker]]="?","NO",Table4[[#This Row],[smoker]])</f>
        <v>yes</v>
      </c>
      <c r="J283" s="26">
        <v>0</v>
      </c>
      <c r="K283" s="20" t="str">
        <f>UPPER(Table4[[#This Row],[SMOKER 1]])</f>
        <v>YES</v>
      </c>
      <c r="L283" s="26" t="str">
        <f>UPPER(Table4[[#This Row],[Heart Issues]])</f>
        <v>NO</v>
      </c>
      <c r="M283" s="26" t="str">
        <f>IF(Table4[[#This Row],[BMI]]&lt;18.5,"underweight",IF(Table4[[#This Row],[BMI]]&lt; 24.9,"normal weight",IF(Table4[[#This Row],[BMI]]&lt;29.9,"over weight","obesity")))</f>
        <v>obesity</v>
      </c>
      <c r="N283" s="26" t="str">
        <f>IF(Table4[[#This Row],[HBA1C]]&lt;5.7,"normal",IF(Table4[[#This Row],[HBA1C]]&lt; 6.4,"prediabetes","diabetes"))</f>
        <v>normal</v>
      </c>
    </row>
    <row r="284" spans="1:14" x14ac:dyDescent="0.25">
      <c r="A284" t="s">
        <v>2088</v>
      </c>
      <c r="B284">
        <v>30.25</v>
      </c>
      <c r="C284">
        <v>5.58</v>
      </c>
      <c r="D284" t="s">
        <v>2378</v>
      </c>
      <c r="E284" t="s">
        <v>2378</v>
      </c>
      <c r="F284" t="s">
        <v>2381</v>
      </c>
      <c r="G284" s="9">
        <v>1</v>
      </c>
      <c r="H284" t="s">
        <v>2380</v>
      </c>
      <c r="I284" s="20" t="str">
        <f>IF(Table4[[#This Row],[smoker]]="?","NO",Table4[[#This Row],[smoker]])</f>
        <v>yes</v>
      </c>
      <c r="J284" s="26">
        <v>1</v>
      </c>
      <c r="K284" s="20" t="str">
        <f>UPPER(Table4[[#This Row],[SMOKER 1]])</f>
        <v>YES</v>
      </c>
      <c r="L284" s="26" t="str">
        <f>UPPER(Table4[[#This Row],[Heart Issues]])</f>
        <v>NO</v>
      </c>
      <c r="M284" s="26" t="str">
        <f>IF(Table4[[#This Row],[BMI]]&lt;18.5,"underweight",IF(Table4[[#This Row],[BMI]]&lt; 24.9,"normal weight",IF(Table4[[#This Row],[BMI]]&lt;29.9,"over weight","obesity")))</f>
        <v>obesity</v>
      </c>
      <c r="N284" s="26" t="str">
        <f>IF(Table4[[#This Row],[HBA1C]]&lt;5.7,"normal",IF(Table4[[#This Row],[HBA1C]]&lt; 6.4,"prediabetes","diabetes"))</f>
        <v>normal</v>
      </c>
    </row>
    <row r="285" spans="1:14" x14ac:dyDescent="0.25">
      <c r="A285" t="s">
        <v>2087</v>
      </c>
      <c r="B285">
        <v>26.24</v>
      </c>
      <c r="C285">
        <v>6.26</v>
      </c>
      <c r="D285" t="s">
        <v>2380</v>
      </c>
      <c r="E285" t="s">
        <v>2378</v>
      </c>
      <c r="F285" t="s">
        <v>2378</v>
      </c>
      <c r="G285" s="9" t="s">
        <v>2379</v>
      </c>
      <c r="H285" t="s">
        <v>2380</v>
      </c>
      <c r="I285" s="20" t="str">
        <f>IF(Table4[[#This Row],[smoker]]="?","NO",Table4[[#This Row],[smoker]])</f>
        <v>yes</v>
      </c>
      <c r="J285" s="26">
        <v>0</v>
      </c>
      <c r="K285" s="20" t="str">
        <f>UPPER(Table4[[#This Row],[SMOKER 1]])</f>
        <v>YES</v>
      </c>
      <c r="L285" s="26" t="str">
        <f>UPPER(Table4[[#This Row],[Heart Issues]])</f>
        <v>YES</v>
      </c>
      <c r="M285" s="26" t="str">
        <f>IF(Table4[[#This Row],[BMI]]&lt;18.5,"underweight",IF(Table4[[#This Row],[BMI]]&lt; 24.9,"normal weight",IF(Table4[[#This Row],[BMI]]&lt;29.9,"over weight","obesity")))</f>
        <v>over weight</v>
      </c>
      <c r="N285" s="26" t="str">
        <f>IF(Table4[[#This Row],[HBA1C]]&lt;5.7,"normal",IF(Table4[[#This Row],[HBA1C]]&lt; 6.4,"prediabetes","diabetes"))</f>
        <v>prediabetes</v>
      </c>
    </row>
    <row r="286" spans="1:14" x14ac:dyDescent="0.25">
      <c r="A286" t="s">
        <v>2086</v>
      </c>
      <c r="B286">
        <v>31.36</v>
      </c>
      <c r="C286">
        <v>10.6</v>
      </c>
      <c r="D286" t="s">
        <v>2380</v>
      </c>
      <c r="E286" t="s">
        <v>2378</v>
      </c>
      <c r="F286" t="s">
        <v>2378</v>
      </c>
      <c r="G286" s="9" t="s">
        <v>2379</v>
      </c>
      <c r="H286" t="s">
        <v>2380</v>
      </c>
      <c r="I286" s="20" t="str">
        <f>IF(Table4[[#This Row],[smoker]]="?","NO",Table4[[#This Row],[smoker]])</f>
        <v>yes</v>
      </c>
      <c r="J286" s="26">
        <v>0</v>
      </c>
      <c r="K286" s="20" t="str">
        <f>UPPER(Table4[[#This Row],[SMOKER 1]])</f>
        <v>YES</v>
      </c>
      <c r="L286" s="26" t="str">
        <f>UPPER(Table4[[#This Row],[Heart Issues]])</f>
        <v>YES</v>
      </c>
      <c r="M286" s="26" t="str">
        <f>IF(Table4[[#This Row],[BMI]]&lt;18.5,"underweight",IF(Table4[[#This Row],[BMI]]&lt; 24.9,"normal weight",IF(Table4[[#This Row],[BMI]]&lt;29.9,"over weight","obesity")))</f>
        <v>obesity</v>
      </c>
      <c r="N286" s="26" t="str">
        <f>IF(Table4[[#This Row],[HBA1C]]&lt;5.7,"normal",IF(Table4[[#This Row],[HBA1C]]&lt; 6.4,"prediabetes","diabetes"))</f>
        <v>diabetes</v>
      </c>
    </row>
    <row r="287" spans="1:14" x14ac:dyDescent="0.25">
      <c r="A287" t="s">
        <v>2085</v>
      </c>
      <c r="B287">
        <v>25.69</v>
      </c>
      <c r="C287">
        <v>4.78</v>
      </c>
      <c r="D287" t="s">
        <v>2380</v>
      </c>
      <c r="E287" t="s">
        <v>2378</v>
      </c>
      <c r="F287" t="s">
        <v>2378</v>
      </c>
      <c r="G287" s="9" t="s">
        <v>2379</v>
      </c>
      <c r="H287" t="s">
        <v>2380</v>
      </c>
      <c r="I287" s="20" t="str">
        <f>IF(Table4[[#This Row],[smoker]]="?","NO",Table4[[#This Row],[smoker]])</f>
        <v>yes</v>
      </c>
      <c r="J287" s="26">
        <v>0</v>
      </c>
      <c r="K287" s="20" t="str">
        <f>UPPER(Table4[[#This Row],[SMOKER 1]])</f>
        <v>YES</v>
      </c>
      <c r="L287" s="26" t="str">
        <f>UPPER(Table4[[#This Row],[Heart Issues]])</f>
        <v>YES</v>
      </c>
      <c r="M287" s="26" t="str">
        <f>IF(Table4[[#This Row],[BMI]]&lt;18.5,"underweight",IF(Table4[[#This Row],[BMI]]&lt; 24.9,"normal weight",IF(Table4[[#This Row],[BMI]]&lt;29.9,"over weight","obesity")))</f>
        <v>over weight</v>
      </c>
      <c r="N287" s="26" t="str">
        <f>IF(Table4[[#This Row],[HBA1C]]&lt;5.7,"normal",IF(Table4[[#This Row],[HBA1C]]&lt; 6.4,"prediabetes","diabetes"))</f>
        <v>normal</v>
      </c>
    </row>
    <row r="288" spans="1:14" x14ac:dyDescent="0.25">
      <c r="A288" t="s">
        <v>2084</v>
      </c>
      <c r="B288">
        <v>25.46</v>
      </c>
      <c r="C288">
        <v>6.03</v>
      </c>
      <c r="D288" t="s">
        <v>2378</v>
      </c>
      <c r="E288" t="s">
        <v>2378</v>
      </c>
      <c r="F288" t="s">
        <v>2378</v>
      </c>
      <c r="G288" s="9">
        <v>2</v>
      </c>
      <c r="H288" t="s">
        <v>2380</v>
      </c>
      <c r="I288" s="20" t="str">
        <f>IF(Table4[[#This Row],[smoker]]="?","NO",Table4[[#This Row],[smoker]])</f>
        <v>yes</v>
      </c>
      <c r="J288" s="26">
        <v>2</v>
      </c>
      <c r="K288" s="20" t="str">
        <f>UPPER(Table4[[#This Row],[SMOKER 1]])</f>
        <v>YES</v>
      </c>
      <c r="L288" s="26" t="str">
        <f>UPPER(Table4[[#This Row],[Heart Issues]])</f>
        <v>NO</v>
      </c>
      <c r="M288" s="26" t="str">
        <f>IF(Table4[[#This Row],[BMI]]&lt;18.5,"underweight",IF(Table4[[#This Row],[BMI]]&lt; 24.9,"normal weight",IF(Table4[[#This Row],[BMI]]&lt;29.9,"over weight","obesity")))</f>
        <v>over weight</v>
      </c>
      <c r="N288" s="26" t="str">
        <f>IF(Table4[[#This Row],[HBA1C]]&lt;5.7,"normal",IF(Table4[[#This Row],[HBA1C]]&lt; 6.4,"prediabetes","diabetes"))</f>
        <v>prediabetes</v>
      </c>
    </row>
    <row r="289" spans="1:14" x14ac:dyDescent="0.25">
      <c r="A289" t="s">
        <v>2083</v>
      </c>
      <c r="B289">
        <v>31.83</v>
      </c>
      <c r="C289">
        <v>11.55</v>
      </c>
      <c r="D289" t="s">
        <v>2380</v>
      </c>
      <c r="E289" t="s">
        <v>2378</v>
      </c>
      <c r="F289" t="s">
        <v>2378</v>
      </c>
      <c r="G289" s="9">
        <v>1</v>
      </c>
      <c r="H289" t="s">
        <v>2380</v>
      </c>
      <c r="I289" s="20" t="str">
        <f>IF(Table4[[#This Row],[smoker]]="?","NO",Table4[[#This Row],[smoker]])</f>
        <v>yes</v>
      </c>
      <c r="J289" s="26">
        <v>1</v>
      </c>
      <c r="K289" s="20" t="str">
        <f>UPPER(Table4[[#This Row],[SMOKER 1]])</f>
        <v>YES</v>
      </c>
      <c r="L289" s="26" t="str">
        <f>UPPER(Table4[[#This Row],[Heart Issues]])</f>
        <v>YES</v>
      </c>
      <c r="M289" s="26" t="str">
        <f>IF(Table4[[#This Row],[BMI]]&lt;18.5,"underweight",IF(Table4[[#This Row],[BMI]]&lt; 24.9,"normal weight",IF(Table4[[#This Row],[BMI]]&lt;29.9,"over weight","obesity")))</f>
        <v>obesity</v>
      </c>
      <c r="N289" s="26" t="str">
        <f>IF(Table4[[#This Row],[HBA1C]]&lt;5.7,"normal",IF(Table4[[#This Row],[HBA1C]]&lt; 6.4,"prediabetes","diabetes"))</f>
        <v>diabetes</v>
      </c>
    </row>
    <row r="290" spans="1:14" x14ac:dyDescent="0.25">
      <c r="A290" t="s">
        <v>2082</v>
      </c>
      <c r="B290">
        <v>24.43</v>
      </c>
      <c r="C290">
        <v>7.59</v>
      </c>
      <c r="D290" t="s">
        <v>2380</v>
      </c>
      <c r="E290" t="s">
        <v>2378</v>
      </c>
      <c r="F290" t="s">
        <v>2378</v>
      </c>
      <c r="G290" s="9">
        <v>1</v>
      </c>
      <c r="H290" t="s">
        <v>2380</v>
      </c>
      <c r="I290" s="20" t="str">
        <f>IF(Table4[[#This Row],[smoker]]="?","NO",Table4[[#This Row],[smoker]])</f>
        <v>yes</v>
      </c>
      <c r="J290" s="26">
        <v>1</v>
      </c>
      <c r="K290" s="20" t="str">
        <f>UPPER(Table4[[#This Row],[SMOKER 1]])</f>
        <v>YES</v>
      </c>
      <c r="L290" s="26" t="str">
        <f>UPPER(Table4[[#This Row],[Heart Issues]])</f>
        <v>YES</v>
      </c>
      <c r="M290" s="26" t="str">
        <f>IF(Table4[[#This Row],[BMI]]&lt;18.5,"underweight",IF(Table4[[#This Row],[BMI]]&lt; 24.9,"normal weight",IF(Table4[[#This Row],[BMI]]&lt;29.9,"over weight","obesity")))</f>
        <v>normal weight</v>
      </c>
      <c r="N290" s="26" t="str">
        <f>IF(Table4[[#This Row],[HBA1C]]&lt;5.7,"normal",IF(Table4[[#This Row],[HBA1C]]&lt; 6.4,"prediabetes","diabetes"))</f>
        <v>diabetes</v>
      </c>
    </row>
    <row r="291" spans="1:14" x14ac:dyDescent="0.25">
      <c r="A291" t="s">
        <v>2081</v>
      </c>
      <c r="B291">
        <v>41.9</v>
      </c>
      <c r="C291">
        <v>4.26</v>
      </c>
      <c r="D291" t="s">
        <v>2378</v>
      </c>
      <c r="E291" t="s">
        <v>2378</v>
      </c>
      <c r="F291" t="s">
        <v>2378</v>
      </c>
      <c r="G291" s="9" t="s">
        <v>2379</v>
      </c>
      <c r="H291" t="s">
        <v>2380</v>
      </c>
      <c r="I291" s="20" t="str">
        <f>IF(Table4[[#This Row],[smoker]]="?","NO",Table4[[#This Row],[smoker]])</f>
        <v>yes</v>
      </c>
      <c r="J291" s="26">
        <v>0</v>
      </c>
      <c r="K291" s="20" t="str">
        <f>UPPER(Table4[[#This Row],[SMOKER 1]])</f>
        <v>YES</v>
      </c>
      <c r="L291" s="26" t="str">
        <f>UPPER(Table4[[#This Row],[Heart Issues]])</f>
        <v>NO</v>
      </c>
      <c r="M291" s="26" t="str">
        <f>IF(Table4[[#This Row],[BMI]]&lt;18.5,"underweight",IF(Table4[[#This Row],[BMI]]&lt; 24.9,"normal weight",IF(Table4[[#This Row],[BMI]]&lt;29.9,"over weight","obesity")))</f>
        <v>obesity</v>
      </c>
      <c r="N291" s="26" t="str">
        <f>IF(Table4[[#This Row],[HBA1C]]&lt;5.7,"normal",IF(Table4[[#This Row],[HBA1C]]&lt; 6.4,"prediabetes","diabetes"))</f>
        <v>normal</v>
      </c>
    </row>
    <row r="292" spans="1:14" x14ac:dyDescent="0.25">
      <c r="A292" t="s">
        <v>2080</v>
      </c>
      <c r="B292">
        <v>22.88</v>
      </c>
      <c r="C292">
        <v>5.9</v>
      </c>
      <c r="D292" t="s">
        <v>2380</v>
      </c>
      <c r="E292" t="s">
        <v>2378</v>
      </c>
      <c r="F292" t="s">
        <v>2381</v>
      </c>
      <c r="G292" s="9">
        <v>1</v>
      </c>
      <c r="H292" t="s">
        <v>2380</v>
      </c>
      <c r="I292" s="20" t="str">
        <f>IF(Table4[[#This Row],[smoker]]="?","NO",Table4[[#This Row],[smoker]])</f>
        <v>yes</v>
      </c>
      <c r="J292" s="26">
        <v>1</v>
      </c>
      <c r="K292" s="20" t="str">
        <f>UPPER(Table4[[#This Row],[SMOKER 1]])</f>
        <v>YES</v>
      </c>
      <c r="L292" s="26" t="str">
        <f>UPPER(Table4[[#This Row],[Heart Issues]])</f>
        <v>YES</v>
      </c>
      <c r="M292" s="26" t="str">
        <f>IF(Table4[[#This Row],[BMI]]&lt;18.5,"underweight",IF(Table4[[#This Row],[BMI]]&lt; 24.9,"normal weight",IF(Table4[[#This Row],[BMI]]&lt;29.9,"over weight","obesity")))</f>
        <v>normal weight</v>
      </c>
      <c r="N292" s="26" t="str">
        <f>IF(Table4[[#This Row],[HBA1C]]&lt;5.7,"normal",IF(Table4[[#This Row],[HBA1C]]&lt; 6.4,"prediabetes","diabetes"))</f>
        <v>prediabetes</v>
      </c>
    </row>
    <row r="293" spans="1:14" x14ac:dyDescent="0.25">
      <c r="A293" t="s">
        <v>2079</v>
      </c>
      <c r="B293">
        <v>29.734999999999999</v>
      </c>
      <c r="C293">
        <v>7.79</v>
      </c>
      <c r="D293" t="s">
        <v>2378</v>
      </c>
      <c r="E293" t="s">
        <v>2378</v>
      </c>
      <c r="F293" t="s">
        <v>2378</v>
      </c>
      <c r="G293" s="9" t="s">
        <v>2379</v>
      </c>
      <c r="H293" t="s">
        <v>2378</v>
      </c>
      <c r="I293" s="20" t="str">
        <f>IF(Table4[[#This Row],[smoker]]="?","NO",Table4[[#This Row],[smoker]])</f>
        <v>No</v>
      </c>
      <c r="J293" s="26">
        <v>0</v>
      </c>
      <c r="K293" s="20" t="str">
        <f>UPPER(Table4[[#This Row],[SMOKER 1]])</f>
        <v>NO</v>
      </c>
      <c r="L293" s="26" t="str">
        <f>UPPER(Table4[[#This Row],[Heart Issues]])</f>
        <v>NO</v>
      </c>
      <c r="M293" s="26" t="str">
        <f>IF(Table4[[#This Row],[BMI]]&lt;18.5,"underweight",IF(Table4[[#This Row],[BMI]]&lt; 24.9,"normal weight",IF(Table4[[#This Row],[BMI]]&lt;29.9,"over weight","obesity")))</f>
        <v>over weight</v>
      </c>
      <c r="N293" s="26" t="str">
        <f>IF(Table4[[#This Row],[HBA1C]]&lt;5.7,"normal",IF(Table4[[#This Row],[HBA1C]]&lt; 6.4,"prediabetes","diabetes"))</f>
        <v>diabetes</v>
      </c>
    </row>
    <row r="294" spans="1:14" x14ac:dyDescent="0.25">
      <c r="A294" t="s">
        <v>2078</v>
      </c>
      <c r="B294">
        <v>40.74</v>
      </c>
      <c r="C294">
        <v>5.28</v>
      </c>
      <c r="D294" t="s">
        <v>2378</v>
      </c>
      <c r="E294" t="s">
        <v>2378</v>
      </c>
      <c r="F294" t="s">
        <v>2381</v>
      </c>
      <c r="G294" s="9">
        <v>1</v>
      </c>
      <c r="H294" t="s">
        <v>2380</v>
      </c>
      <c r="I294" s="20" t="str">
        <f>IF(Table4[[#This Row],[smoker]]="?","NO",Table4[[#This Row],[smoker]])</f>
        <v>yes</v>
      </c>
      <c r="J294" s="26">
        <v>1</v>
      </c>
      <c r="K294" s="20" t="str">
        <f>UPPER(Table4[[#This Row],[SMOKER 1]])</f>
        <v>YES</v>
      </c>
      <c r="L294" s="26" t="str">
        <f>UPPER(Table4[[#This Row],[Heart Issues]])</f>
        <v>NO</v>
      </c>
      <c r="M294" s="26" t="str">
        <f>IF(Table4[[#This Row],[BMI]]&lt;18.5,"underweight",IF(Table4[[#This Row],[BMI]]&lt; 24.9,"normal weight",IF(Table4[[#This Row],[BMI]]&lt;29.9,"over weight","obesity")))</f>
        <v>obesity</v>
      </c>
      <c r="N294" s="26" t="str">
        <f>IF(Table4[[#This Row],[HBA1C]]&lt;5.7,"normal",IF(Table4[[#This Row],[HBA1C]]&lt; 6.4,"prediabetes","diabetes"))</f>
        <v>normal</v>
      </c>
    </row>
    <row r="295" spans="1:14" x14ac:dyDescent="0.25">
      <c r="A295" t="s">
        <v>2077</v>
      </c>
      <c r="B295">
        <v>24.14</v>
      </c>
      <c r="C295">
        <v>5.87</v>
      </c>
      <c r="D295" t="s">
        <v>2378</v>
      </c>
      <c r="E295" t="s">
        <v>2378</v>
      </c>
      <c r="F295" t="s">
        <v>2378</v>
      </c>
      <c r="G295" s="9">
        <v>2</v>
      </c>
      <c r="H295" t="s">
        <v>2380</v>
      </c>
      <c r="I295" s="20" t="str">
        <f>IF(Table4[[#This Row],[smoker]]="?","NO",Table4[[#This Row],[smoker]])</f>
        <v>yes</v>
      </c>
      <c r="J295" s="26">
        <v>2</v>
      </c>
      <c r="K295" s="20" t="str">
        <f>UPPER(Table4[[#This Row],[SMOKER 1]])</f>
        <v>YES</v>
      </c>
      <c r="L295" s="26" t="str">
        <f>UPPER(Table4[[#This Row],[Heart Issues]])</f>
        <v>NO</v>
      </c>
      <c r="M295" s="26" t="str">
        <f>IF(Table4[[#This Row],[BMI]]&lt;18.5,"underweight",IF(Table4[[#This Row],[BMI]]&lt; 24.9,"normal weight",IF(Table4[[#This Row],[BMI]]&lt;29.9,"over weight","obesity")))</f>
        <v>normal weight</v>
      </c>
      <c r="N295" s="26" t="str">
        <f>IF(Table4[[#This Row],[HBA1C]]&lt;5.7,"normal",IF(Table4[[#This Row],[HBA1C]]&lt; 6.4,"prediabetes","diabetes"))</f>
        <v>prediabetes</v>
      </c>
    </row>
    <row r="296" spans="1:14" x14ac:dyDescent="0.25">
      <c r="A296" t="s">
        <v>2076</v>
      </c>
      <c r="B296">
        <v>25.15</v>
      </c>
      <c r="C296">
        <v>9.08</v>
      </c>
      <c r="D296" t="s">
        <v>2380</v>
      </c>
      <c r="E296" t="s">
        <v>2378</v>
      </c>
      <c r="F296" t="s">
        <v>2378</v>
      </c>
      <c r="G296" s="9">
        <v>1</v>
      </c>
      <c r="H296" t="s">
        <v>2380</v>
      </c>
      <c r="I296" s="20" t="str">
        <f>IF(Table4[[#This Row],[smoker]]="?","NO",Table4[[#This Row],[smoker]])</f>
        <v>yes</v>
      </c>
      <c r="J296" s="26">
        <v>1</v>
      </c>
      <c r="K296" s="20" t="str">
        <f>UPPER(Table4[[#This Row],[SMOKER 1]])</f>
        <v>YES</v>
      </c>
      <c r="L296" s="26" t="str">
        <f>UPPER(Table4[[#This Row],[Heart Issues]])</f>
        <v>YES</v>
      </c>
      <c r="M296" s="26" t="str">
        <f>IF(Table4[[#This Row],[BMI]]&lt;18.5,"underweight",IF(Table4[[#This Row],[BMI]]&lt; 24.9,"normal weight",IF(Table4[[#This Row],[BMI]]&lt;29.9,"over weight","obesity")))</f>
        <v>over weight</v>
      </c>
      <c r="N296" s="26" t="str">
        <f>IF(Table4[[#This Row],[HBA1C]]&lt;5.7,"normal",IF(Table4[[#This Row],[HBA1C]]&lt; 6.4,"prediabetes","diabetes"))</f>
        <v>diabetes</v>
      </c>
    </row>
    <row r="297" spans="1:14" x14ac:dyDescent="0.25">
      <c r="A297" t="s">
        <v>2075</v>
      </c>
      <c r="B297">
        <v>28.71</v>
      </c>
      <c r="C297">
        <v>5.2</v>
      </c>
      <c r="D297" t="s">
        <v>2378</v>
      </c>
      <c r="E297" t="s">
        <v>2378</v>
      </c>
      <c r="F297" t="s">
        <v>2378</v>
      </c>
      <c r="G297" s="9">
        <v>1</v>
      </c>
      <c r="H297" t="s">
        <v>2380</v>
      </c>
      <c r="I297" s="20" t="str">
        <f>IF(Table4[[#This Row],[smoker]]="?","NO",Table4[[#This Row],[smoker]])</f>
        <v>yes</v>
      </c>
      <c r="J297" s="26">
        <v>1</v>
      </c>
      <c r="K297" s="20" t="str">
        <f>UPPER(Table4[[#This Row],[SMOKER 1]])</f>
        <v>YES</v>
      </c>
      <c r="L297" s="26" t="str">
        <f>UPPER(Table4[[#This Row],[Heart Issues]])</f>
        <v>NO</v>
      </c>
      <c r="M297" s="26" t="str">
        <f>IF(Table4[[#This Row],[BMI]]&lt;18.5,"underweight",IF(Table4[[#This Row],[BMI]]&lt; 24.9,"normal weight",IF(Table4[[#This Row],[BMI]]&lt;29.9,"over weight","obesity")))</f>
        <v>over weight</v>
      </c>
      <c r="N297" s="26" t="str">
        <f>IF(Table4[[#This Row],[HBA1C]]&lt;5.7,"normal",IF(Table4[[#This Row],[HBA1C]]&lt; 6.4,"prediabetes","diabetes"))</f>
        <v>normal</v>
      </c>
    </row>
    <row r="298" spans="1:14" x14ac:dyDescent="0.25">
      <c r="A298" t="s">
        <v>2074</v>
      </c>
      <c r="B298">
        <v>23</v>
      </c>
      <c r="C298">
        <v>5.48</v>
      </c>
      <c r="D298" t="s">
        <v>2378</v>
      </c>
      <c r="E298" t="s">
        <v>2378</v>
      </c>
      <c r="F298" t="s">
        <v>2378</v>
      </c>
      <c r="G298" s="9" t="s">
        <v>2379</v>
      </c>
      <c r="H298" t="s">
        <v>2380</v>
      </c>
      <c r="I298" s="20" t="str">
        <f>IF(Table4[[#This Row],[smoker]]="?","NO",Table4[[#This Row],[smoker]])</f>
        <v>yes</v>
      </c>
      <c r="J298" s="26">
        <v>0</v>
      </c>
      <c r="K298" s="20" t="str">
        <f>UPPER(Table4[[#This Row],[SMOKER 1]])</f>
        <v>YES</v>
      </c>
      <c r="L298" s="26" t="str">
        <f>UPPER(Table4[[#This Row],[Heart Issues]])</f>
        <v>NO</v>
      </c>
      <c r="M298" s="26" t="str">
        <f>IF(Table4[[#This Row],[BMI]]&lt;18.5,"underweight",IF(Table4[[#This Row],[BMI]]&lt; 24.9,"normal weight",IF(Table4[[#This Row],[BMI]]&lt;29.9,"over weight","obesity")))</f>
        <v>normal weight</v>
      </c>
      <c r="N298" s="26" t="str">
        <f>IF(Table4[[#This Row],[HBA1C]]&lt;5.7,"normal",IF(Table4[[#This Row],[HBA1C]]&lt; 6.4,"prediabetes","diabetes"))</f>
        <v>normal</v>
      </c>
    </row>
    <row r="299" spans="1:14" x14ac:dyDescent="0.25">
      <c r="A299" t="s">
        <v>2073</v>
      </c>
      <c r="B299">
        <v>36.86</v>
      </c>
      <c r="C299">
        <v>11.95</v>
      </c>
      <c r="D299" t="s">
        <v>2378</v>
      </c>
      <c r="E299" t="s">
        <v>2378</v>
      </c>
      <c r="F299" t="s">
        <v>2378</v>
      </c>
      <c r="G299" s="9" t="s">
        <v>2379</v>
      </c>
      <c r="H299" t="s">
        <v>2378</v>
      </c>
      <c r="I299" s="20" t="str">
        <f>IF(Table4[[#This Row],[smoker]]="?","NO",Table4[[#This Row],[smoker]])</f>
        <v>No</v>
      </c>
      <c r="J299" s="26">
        <v>0</v>
      </c>
      <c r="K299" s="20" t="str">
        <f>UPPER(Table4[[#This Row],[SMOKER 1]])</f>
        <v>NO</v>
      </c>
      <c r="L299" s="26" t="str">
        <f>UPPER(Table4[[#This Row],[Heart Issues]])</f>
        <v>NO</v>
      </c>
      <c r="M299" s="26" t="str">
        <f>IF(Table4[[#This Row],[BMI]]&lt;18.5,"underweight",IF(Table4[[#This Row],[BMI]]&lt; 24.9,"normal weight",IF(Table4[[#This Row],[BMI]]&lt;29.9,"over weight","obesity")))</f>
        <v>obesity</v>
      </c>
      <c r="N299" s="26" t="str">
        <f>IF(Table4[[#This Row],[HBA1C]]&lt;5.7,"normal",IF(Table4[[#This Row],[HBA1C]]&lt; 6.4,"prediabetes","diabetes"))</f>
        <v>diabetes</v>
      </c>
    </row>
    <row r="300" spans="1:14" x14ac:dyDescent="0.25">
      <c r="A300" t="s">
        <v>2072</v>
      </c>
      <c r="B300">
        <v>24.25</v>
      </c>
      <c r="C300">
        <v>8.6999999999999993</v>
      </c>
      <c r="D300" t="s">
        <v>2380</v>
      </c>
      <c r="E300" t="s">
        <v>2378</v>
      </c>
      <c r="F300" t="s">
        <v>2378</v>
      </c>
      <c r="G300" s="9">
        <v>1</v>
      </c>
      <c r="H300" t="s">
        <v>2380</v>
      </c>
      <c r="I300" s="20" t="str">
        <f>IF(Table4[[#This Row],[smoker]]="?","NO",Table4[[#This Row],[smoker]])</f>
        <v>yes</v>
      </c>
      <c r="J300" s="26">
        <v>1</v>
      </c>
      <c r="K300" s="20" t="str">
        <f>UPPER(Table4[[#This Row],[SMOKER 1]])</f>
        <v>YES</v>
      </c>
      <c r="L300" s="26" t="str">
        <f>UPPER(Table4[[#This Row],[Heart Issues]])</f>
        <v>YES</v>
      </c>
      <c r="M300" s="26" t="str">
        <f>IF(Table4[[#This Row],[BMI]]&lt;18.5,"underweight",IF(Table4[[#This Row],[BMI]]&lt; 24.9,"normal weight",IF(Table4[[#This Row],[BMI]]&lt;29.9,"over weight","obesity")))</f>
        <v>normal weight</v>
      </c>
      <c r="N300" s="26" t="str">
        <f>IF(Table4[[#This Row],[HBA1C]]&lt;5.7,"normal",IF(Table4[[#This Row],[HBA1C]]&lt; 6.4,"prediabetes","diabetes"))</f>
        <v>diabetes</v>
      </c>
    </row>
    <row r="301" spans="1:14" x14ac:dyDescent="0.25">
      <c r="A301" t="s">
        <v>2071</v>
      </c>
      <c r="B301">
        <v>23.85</v>
      </c>
      <c r="C301">
        <v>7.84</v>
      </c>
      <c r="D301" t="s">
        <v>2378</v>
      </c>
      <c r="E301" t="s">
        <v>2378</v>
      </c>
      <c r="F301" t="s">
        <v>2378</v>
      </c>
      <c r="G301" s="9" t="s">
        <v>2379</v>
      </c>
      <c r="H301" t="s">
        <v>2380</v>
      </c>
      <c r="I301" s="20" t="str">
        <f>IF(Table4[[#This Row],[smoker]]="?","NO",Table4[[#This Row],[smoker]])</f>
        <v>yes</v>
      </c>
      <c r="J301" s="26">
        <v>0</v>
      </c>
      <c r="K301" s="20" t="str">
        <f>UPPER(Table4[[#This Row],[SMOKER 1]])</f>
        <v>YES</v>
      </c>
      <c r="L301" s="26" t="str">
        <f>UPPER(Table4[[#This Row],[Heart Issues]])</f>
        <v>NO</v>
      </c>
      <c r="M301" s="26" t="str">
        <f>IF(Table4[[#This Row],[BMI]]&lt;18.5,"underweight",IF(Table4[[#This Row],[BMI]]&lt; 24.9,"normal weight",IF(Table4[[#This Row],[BMI]]&lt;29.9,"over weight","obesity")))</f>
        <v>normal weight</v>
      </c>
      <c r="N301" s="26" t="str">
        <f>IF(Table4[[#This Row],[HBA1C]]&lt;5.7,"normal",IF(Table4[[#This Row],[HBA1C]]&lt; 6.4,"prediabetes","diabetes"))</f>
        <v>diabetes</v>
      </c>
    </row>
    <row r="302" spans="1:14" x14ac:dyDescent="0.25">
      <c r="A302" t="s">
        <v>2070</v>
      </c>
      <c r="B302">
        <v>40.020000000000003</v>
      </c>
      <c r="C302">
        <v>5.19</v>
      </c>
      <c r="D302" t="s">
        <v>2380</v>
      </c>
      <c r="E302" t="s">
        <v>2378</v>
      </c>
      <c r="F302" t="s">
        <v>2378</v>
      </c>
      <c r="G302" s="9">
        <v>1</v>
      </c>
      <c r="H302" t="s">
        <v>2380</v>
      </c>
      <c r="I302" s="20" t="str">
        <f>IF(Table4[[#This Row],[smoker]]="?","NO",Table4[[#This Row],[smoker]])</f>
        <v>yes</v>
      </c>
      <c r="J302" s="26">
        <v>1</v>
      </c>
      <c r="K302" s="20" t="str">
        <f>UPPER(Table4[[#This Row],[SMOKER 1]])</f>
        <v>YES</v>
      </c>
      <c r="L302" s="26" t="str">
        <f>UPPER(Table4[[#This Row],[Heart Issues]])</f>
        <v>YES</v>
      </c>
      <c r="M302" s="26" t="str">
        <f>IF(Table4[[#This Row],[BMI]]&lt;18.5,"underweight",IF(Table4[[#This Row],[BMI]]&lt; 24.9,"normal weight",IF(Table4[[#This Row],[BMI]]&lt;29.9,"over weight","obesity")))</f>
        <v>obesity</v>
      </c>
      <c r="N302" s="26" t="str">
        <f>IF(Table4[[#This Row],[HBA1C]]&lt;5.7,"normal",IF(Table4[[#This Row],[HBA1C]]&lt; 6.4,"prediabetes","diabetes"))</f>
        <v>normal</v>
      </c>
    </row>
    <row r="303" spans="1:14" x14ac:dyDescent="0.25">
      <c r="A303" t="s">
        <v>2069</v>
      </c>
      <c r="B303">
        <v>19.170000000000002</v>
      </c>
      <c r="C303">
        <v>8.41</v>
      </c>
      <c r="D303" t="s">
        <v>2378</v>
      </c>
      <c r="E303" t="s">
        <v>2378</v>
      </c>
      <c r="F303" t="s">
        <v>2378</v>
      </c>
      <c r="G303" s="9" t="s">
        <v>2379</v>
      </c>
      <c r="H303" t="s">
        <v>2380</v>
      </c>
      <c r="I303" s="20" t="str">
        <f>IF(Table4[[#This Row],[smoker]]="?","NO",Table4[[#This Row],[smoker]])</f>
        <v>yes</v>
      </c>
      <c r="J303" s="26">
        <v>0</v>
      </c>
      <c r="K303" s="20" t="str">
        <f>UPPER(Table4[[#This Row],[SMOKER 1]])</f>
        <v>YES</v>
      </c>
      <c r="L303" s="26" t="str">
        <f>UPPER(Table4[[#This Row],[Heart Issues]])</f>
        <v>NO</v>
      </c>
      <c r="M303" s="26" t="str">
        <f>IF(Table4[[#This Row],[BMI]]&lt;18.5,"underweight",IF(Table4[[#This Row],[BMI]]&lt; 24.9,"normal weight",IF(Table4[[#This Row],[BMI]]&lt;29.9,"over weight","obesity")))</f>
        <v>normal weight</v>
      </c>
      <c r="N303" s="26" t="str">
        <f>IF(Table4[[#This Row],[HBA1C]]&lt;5.7,"normal",IF(Table4[[#This Row],[HBA1C]]&lt; 6.4,"prediabetes","diabetes"))</f>
        <v>diabetes</v>
      </c>
    </row>
    <row r="304" spans="1:14" x14ac:dyDescent="0.25">
      <c r="A304" t="s">
        <v>2068</v>
      </c>
      <c r="B304">
        <v>43.53</v>
      </c>
      <c r="C304">
        <v>5.86</v>
      </c>
      <c r="D304" t="s">
        <v>2380</v>
      </c>
      <c r="E304" t="s">
        <v>2380</v>
      </c>
      <c r="F304" t="s">
        <v>2378</v>
      </c>
      <c r="G304" s="9">
        <v>2</v>
      </c>
      <c r="H304" t="s">
        <v>2380</v>
      </c>
      <c r="I304" s="20" t="str">
        <f>IF(Table4[[#This Row],[smoker]]="?","NO",Table4[[#This Row],[smoker]])</f>
        <v>yes</v>
      </c>
      <c r="J304" s="26">
        <v>2</v>
      </c>
      <c r="K304" s="20" t="str">
        <f>UPPER(Table4[[#This Row],[SMOKER 1]])</f>
        <v>YES</v>
      </c>
      <c r="L304" s="26" t="str">
        <f>UPPER(Table4[[#This Row],[Heart Issues]])</f>
        <v>YES</v>
      </c>
      <c r="M304" s="26" t="str">
        <f>IF(Table4[[#This Row],[BMI]]&lt;18.5,"underweight",IF(Table4[[#This Row],[BMI]]&lt; 24.9,"normal weight",IF(Table4[[#This Row],[BMI]]&lt;29.9,"over weight","obesity")))</f>
        <v>obesity</v>
      </c>
      <c r="N304" s="26" t="str">
        <f>IF(Table4[[#This Row],[HBA1C]]&lt;5.7,"normal",IF(Table4[[#This Row],[HBA1C]]&lt; 6.4,"prediabetes","diabetes"))</f>
        <v>prediabetes</v>
      </c>
    </row>
    <row r="305" spans="1:14" x14ac:dyDescent="0.25">
      <c r="A305" t="s">
        <v>2067</v>
      </c>
      <c r="B305">
        <v>46.06</v>
      </c>
      <c r="C305">
        <v>4.18</v>
      </c>
      <c r="D305" t="s">
        <v>2378</v>
      </c>
      <c r="E305" t="s">
        <v>2380</v>
      </c>
      <c r="F305" t="s">
        <v>2378</v>
      </c>
      <c r="G305" s="9">
        <v>1</v>
      </c>
      <c r="H305" t="s">
        <v>2380</v>
      </c>
      <c r="I305" s="20" t="str">
        <f>IF(Table4[[#This Row],[smoker]]="?","NO",Table4[[#This Row],[smoker]])</f>
        <v>yes</v>
      </c>
      <c r="J305" s="26">
        <v>1</v>
      </c>
      <c r="K305" s="20" t="str">
        <f>UPPER(Table4[[#This Row],[SMOKER 1]])</f>
        <v>YES</v>
      </c>
      <c r="L305" s="26" t="str">
        <f>UPPER(Table4[[#This Row],[Heart Issues]])</f>
        <v>NO</v>
      </c>
      <c r="M305" s="26" t="str">
        <f>IF(Table4[[#This Row],[BMI]]&lt;18.5,"underweight",IF(Table4[[#This Row],[BMI]]&lt; 24.9,"normal weight",IF(Table4[[#This Row],[BMI]]&lt;29.9,"over weight","obesity")))</f>
        <v>obesity</v>
      </c>
      <c r="N305" s="26" t="str">
        <f>IF(Table4[[#This Row],[HBA1C]]&lt;5.7,"normal",IF(Table4[[#This Row],[HBA1C]]&lt; 6.4,"prediabetes","diabetes"))</f>
        <v>normal</v>
      </c>
    </row>
    <row r="306" spans="1:14" x14ac:dyDescent="0.25">
      <c r="A306" t="s">
        <v>2066</v>
      </c>
      <c r="B306">
        <v>29.92</v>
      </c>
      <c r="C306">
        <v>11.99</v>
      </c>
      <c r="D306" t="s">
        <v>2380</v>
      </c>
      <c r="E306" t="s">
        <v>2378</v>
      </c>
      <c r="F306" t="s">
        <v>2378</v>
      </c>
      <c r="G306" s="9">
        <v>2</v>
      </c>
      <c r="H306" t="s">
        <v>2380</v>
      </c>
      <c r="I306" s="20" t="str">
        <f>IF(Table4[[#This Row],[smoker]]="?","NO",Table4[[#This Row],[smoker]])</f>
        <v>yes</v>
      </c>
      <c r="J306" s="26">
        <v>2</v>
      </c>
      <c r="K306" s="20" t="str">
        <f>UPPER(Table4[[#This Row],[SMOKER 1]])</f>
        <v>YES</v>
      </c>
      <c r="L306" s="26" t="str">
        <f>UPPER(Table4[[#This Row],[Heart Issues]])</f>
        <v>YES</v>
      </c>
      <c r="M306" s="26" t="str">
        <f>IF(Table4[[#This Row],[BMI]]&lt;18.5,"underweight",IF(Table4[[#This Row],[BMI]]&lt; 24.9,"normal weight",IF(Table4[[#This Row],[BMI]]&lt;29.9,"over weight","obesity")))</f>
        <v>obesity</v>
      </c>
      <c r="N306" s="26" t="str">
        <f>IF(Table4[[#This Row],[HBA1C]]&lt;5.7,"normal",IF(Table4[[#This Row],[HBA1C]]&lt; 6.4,"prediabetes","diabetes"))</f>
        <v>diabetes</v>
      </c>
    </row>
    <row r="307" spans="1:14" x14ac:dyDescent="0.25">
      <c r="A307" t="s">
        <v>2065</v>
      </c>
      <c r="B307">
        <v>28.46</v>
      </c>
      <c r="C307">
        <v>4.8499999999999996</v>
      </c>
      <c r="D307" t="s">
        <v>2380</v>
      </c>
      <c r="E307" t="s">
        <v>2378</v>
      </c>
      <c r="F307" t="s">
        <v>2378</v>
      </c>
      <c r="G307" s="9">
        <v>1</v>
      </c>
      <c r="H307" t="s">
        <v>2380</v>
      </c>
      <c r="I307" s="20" t="str">
        <f>IF(Table4[[#This Row],[smoker]]="?","NO",Table4[[#This Row],[smoker]])</f>
        <v>yes</v>
      </c>
      <c r="J307" s="26">
        <v>1</v>
      </c>
      <c r="K307" s="20" t="str">
        <f>UPPER(Table4[[#This Row],[SMOKER 1]])</f>
        <v>YES</v>
      </c>
      <c r="L307" s="26" t="str">
        <f>UPPER(Table4[[#This Row],[Heart Issues]])</f>
        <v>YES</v>
      </c>
      <c r="M307" s="26" t="str">
        <f>IF(Table4[[#This Row],[BMI]]&lt;18.5,"underweight",IF(Table4[[#This Row],[BMI]]&lt; 24.9,"normal weight",IF(Table4[[#This Row],[BMI]]&lt;29.9,"over weight","obesity")))</f>
        <v>over weight</v>
      </c>
      <c r="N307" s="26" t="str">
        <f>IF(Table4[[#This Row],[HBA1C]]&lt;5.7,"normal",IF(Table4[[#This Row],[HBA1C]]&lt; 6.4,"prediabetes","diabetes"))</f>
        <v>normal</v>
      </c>
    </row>
    <row r="308" spans="1:14" x14ac:dyDescent="0.25">
      <c r="A308" t="s">
        <v>2064</v>
      </c>
      <c r="B308">
        <v>24.56</v>
      </c>
      <c r="C308">
        <v>6.18</v>
      </c>
      <c r="D308" t="s">
        <v>2380</v>
      </c>
      <c r="E308" t="s">
        <v>2378</v>
      </c>
      <c r="F308" t="s">
        <v>2381</v>
      </c>
      <c r="G308" s="9">
        <v>1</v>
      </c>
      <c r="H308" t="s">
        <v>2380</v>
      </c>
      <c r="I308" s="20" t="str">
        <f>IF(Table4[[#This Row],[smoker]]="?","NO",Table4[[#This Row],[smoker]])</f>
        <v>yes</v>
      </c>
      <c r="J308" s="26">
        <v>1</v>
      </c>
      <c r="K308" s="20" t="str">
        <f>UPPER(Table4[[#This Row],[SMOKER 1]])</f>
        <v>YES</v>
      </c>
      <c r="L308" s="26" t="str">
        <f>UPPER(Table4[[#This Row],[Heart Issues]])</f>
        <v>YES</v>
      </c>
      <c r="M308" s="26" t="str">
        <f>IF(Table4[[#This Row],[BMI]]&lt;18.5,"underweight",IF(Table4[[#This Row],[BMI]]&lt; 24.9,"normal weight",IF(Table4[[#This Row],[BMI]]&lt;29.9,"over weight","obesity")))</f>
        <v>normal weight</v>
      </c>
      <c r="N308" s="26" t="str">
        <f>IF(Table4[[#This Row],[HBA1C]]&lt;5.7,"normal",IF(Table4[[#This Row],[HBA1C]]&lt; 6.4,"prediabetes","diabetes"))</f>
        <v>prediabetes</v>
      </c>
    </row>
    <row r="309" spans="1:14" x14ac:dyDescent="0.25">
      <c r="A309" t="s">
        <v>2063</v>
      </c>
      <c r="B309">
        <v>41.19</v>
      </c>
      <c r="C309">
        <v>6.37</v>
      </c>
      <c r="D309" t="s">
        <v>2378</v>
      </c>
      <c r="E309" t="s">
        <v>2378</v>
      </c>
      <c r="F309" t="s">
        <v>2378</v>
      </c>
      <c r="G309" s="9" t="s">
        <v>2379</v>
      </c>
      <c r="H309" t="s">
        <v>2380</v>
      </c>
      <c r="I309" s="20" t="str">
        <f>IF(Table4[[#This Row],[smoker]]="?","NO",Table4[[#This Row],[smoker]])</f>
        <v>yes</v>
      </c>
      <c r="J309" s="26">
        <v>0</v>
      </c>
      <c r="K309" s="20" t="str">
        <f>UPPER(Table4[[#This Row],[SMOKER 1]])</f>
        <v>YES</v>
      </c>
      <c r="L309" s="26" t="str">
        <f>UPPER(Table4[[#This Row],[Heart Issues]])</f>
        <v>NO</v>
      </c>
      <c r="M309" s="26" t="str">
        <f>IF(Table4[[#This Row],[BMI]]&lt;18.5,"underweight",IF(Table4[[#This Row],[BMI]]&lt; 24.9,"normal weight",IF(Table4[[#This Row],[BMI]]&lt;29.9,"over weight","obesity")))</f>
        <v>obesity</v>
      </c>
      <c r="N309" s="26" t="str">
        <f>IF(Table4[[#This Row],[HBA1C]]&lt;5.7,"normal",IF(Table4[[#This Row],[HBA1C]]&lt; 6.4,"prediabetes","diabetes"))</f>
        <v>prediabetes</v>
      </c>
    </row>
    <row r="310" spans="1:14" x14ac:dyDescent="0.25">
      <c r="A310" t="s">
        <v>2062</v>
      </c>
      <c r="B310">
        <v>18.63</v>
      </c>
      <c r="C310">
        <v>9.81</v>
      </c>
      <c r="D310" t="s">
        <v>2380</v>
      </c>
      <c r="E310" t="s">
        <v>2378</v>
      </c>
      <c r="F310" t="s">
        <v>2378</v>
      </c>
      <c r="G310" s="9">
        <v>2</v>
      </c>
      <c r="H310" t="s">
        <v>2380</v>
      </c>
      <c r="I310" s="20" t="str">
        <f>IF(Table4[[#This Row],[smoker]]="?","NO",Table4[[#This Row],[smoker]])</f>
        <v>yes</v>
      </c>
      <c r="J310" s="26">
        <v>2</v>
      </c>
      <c r="K310" s="20" t="str">
        <f>UPPER(Table4[[#This Row],[SMOKER 1]])</f>
        <v>YES</v>
      </c>
      <c r="L310" s="26" t="str">
        <f>UPPER(Table4[[#This Row],[Heart Issues]])</f>
        <v>YES</v>
      </c>
      <c r="M310" s="26" t="str">
        <f>IF(Table4[[#This Row],[BMI]]&lt;18.5,"underweight",IF(Table4[[#This Row],[BMI]]&lt; 24.9,"normal weight",IF(Table4[[#This Row],[BMI]]&lt;29.9,"over weight","obesity")))</f>
        <v>normal weight</v>
      </c>
      <c r="N310" s="26" t="str">
        <f>IF(Table4[[#This Row],[HBA1C]]&lt;5.7,"normal",IF(Table4[[#This Row],[HBA1C]]&lt; 6.4,"prediabetes","diabetes"))</f>
        <v>diabetes</v>
      </c>
    </row>
    <row r="311" spans="1:14" x14ac:dyDescent="0.25">
      <c r="A311" t="s">
        <v>2061</v>
      </c>
      <c r="B311">
        <v>26.26</v>
      </c>
      <c r="C311">
        <v>11.8</v>
      </c>
      <c r="D311" t="s">
        <v>2380</v>
      </c>
      <c r="E311" t="s">
        <v>2378</v>
      </c>
      <c r="F311" t="s">
        <v>2378</v>
      </c>
      <c r="G311" s="9">
        <v>1</v>
      </c>
      <c r="H311" t="s">
        <v>2380</v>
      </c>
      <c r="I311" s="20" t="str">
        <f>IF(Table4[[#This Row],[smoker]]="?","NO",Table4[[#This Row],[smoker]])</f>
        <v>yes</v>
      </c>
      <c r="J311" s="26">
        <v>1</v>
      </c>
      <c r="K311" s="20" t="str">
        <f>UPPER(Table4[[#This Row],[SMOKER 1]])</f>
        <v>YES</v>
      </c>
      <c r="L311" s="26" t="str">
        <f>UPPER(Table4[[#This Row],[Heart Issues]])</f>
        <v>YES</v>
      </c>
      <c r="M311" s="26" t="str">
        <f>IF(Table4[[#This Row],[BMI]]&lt;18.5,"underweight",IF(Table4[[#This Row],[BMI]]&lt; 24.9,"normal weight",IF(Table4[[#This Row],[BMI]]&lt;29.9,"over weight","obesity")))</f>
        <v>over weight</v>
      </c>
      <c r="N311" s="26" t="str">
        <f>IF(Table4[[#This Row],[HBA1C]]&lt;5.7,"normal",IF(Table4[[#This Row],[HBA1C]]&lt; 6.4,"prediabetes","diabetes"))</f>
        <v>diabetes</v>
      </c>
    </row>
    <row r="312" spans="1:14" x14ac:dyDescent="0.25">
      <c r="A312" t="s">
        <v>2060</v>
      </c>
      <c r="B312">
        <v>22.37</v>
      </c>
      <c r="C312">
        <v>5.86</v>
      </c>
      <c r="D312" t="s">
        <v>2380</v>
      </c>
      <c r="E312" t="s">
        <v>2378</v>
      </c>
      <c r="F312" t="s">
        <v>2381</v>
      </c>
      <c r="G312" s="9">
        <v>1</v>
      </c>
      <c r="H312" t="s">
        <v>2380</v>
      </c>
      <c r="I312" s="20" t="str">
        <f>IF(Table4[[#This Row],[smoker]]="?","NO",Table4[[#This Row],[smoker]])</f>
        <v>yes</v>
      </c>
      <c r="J312" s="26">
        <v>1</v>
      </c>
      <c r="K312" s="20" t="str">
        <f>UPPER(Table4[[#This Row],[SMOKER 1]])</f>
        <v>YES</v>
      </c>
      <c r="L312" s="26" t="str">
        <f>UPPER(Table4[[#This Row],[Heart Issues]])</f>
        <v>YES</v>
      </c>
      <c r="M312" s="26" t="str">
        <f>IF(Table4[[#This Row],[BMI]]&lt;18.5,"underweight",IF(Table4[[#This Row],[BMI]]&lt; 24.9,"normal weight",IF(Table4[[#This Row],[BMI]]&lt;29.9,"over weight","obesity")))</f>
        <v>normal weight</v>
      </c>
      <c r="N312" s="26" t="str">
        <f>IF(Table4[[#This Row],[HBA1C]]&lt;5.7,"normal",IF(Table4[[#This Row],[HBA1C]]&lt; 6.4,"prediabetes","diabetes"))</f>
        <v>prediabetes</v>
      </c>
    </row>
    <row r="313" spans="1:14" x14ac:dyDescent="0.25">
      <c r="A313" t="s">
        <v>2059</v>
      </c>
      <c r="B313">
        <v>39.619999999999997</v>
      </c>
      <c r="C313">
        <v>4.28</v>
      </c>
      <c r="D313" t="s">
        <v>2378</v>
      </c>
      <c r="E313" t="s">
        <v>2378</v>
      </c>
      <c r="F313" t="s">
        <v>2378</v>
      </c>
      <c r="G313" s="9">
        <v>1</v>
      </c>
      <c r="H313" t="s">
        <v>2380</v>
      </c>
      <c r="I313" s="20" t="str">
        <f>IF(Table4[[#This Row],[smoker]]="?","NO",Table4[[#This Row],[smoker]])</f>
        <v>yes</v>
      </c>
      <c r="J313" s="26">
        <v>1</v>
      </c>
      <c r="K313" s="20" t="str">
        <f>UPPER(Table4[[#This Row],[SMOKER 1]])</f>
        <v>YES</v>
      </c>
      <c r="L313" s="26" t="str">
        <f>UPPER(Table4[[#This Row],[Heart Issues]])</f>
        <v>NO</v>
      </c>
      <c r="M313" s="26" t="str">
        <f>IF(Table4[[#This Row],[BMI]]&lt;18.5,"underweight",IF(Table4[[#This Row],[BMI]]&lt; 24.9,"normal weight",IF(Table4[[#This Row],[BMI]]&lt;29.9,"over weight","obesity")))</f>
        <v>obesity</v>
      </c>
      <c r="N313" s="26" t="str">
        <f>IF(Table4[[#This Row],[HBA1C]]&lt;5.7,"normal",IF(Table4[[#This Row],[HBA1C]]&lt; 6.4,"prediabetes","diabetes"))</f>
        <v>normal</v>
      </c>
    </row>
    <row r="314" spans="1:14" x14ac:dyDescent="0.25">
      <c r="A314" t="s">
        <v>2058</v>
      </c>
      <c r="B314">
        <v>18.329999999999998</v>
      </c>
      <c r="C314">
        <v>4.16</v>
      </c>
      <c r="D314" t="s">
        <v>2380</v>
      </c>
      <c r="E314" t="s">
        <v>2378</v>
      </c>
      <c r="F314" t="s">
        <v>2378</v>
      </c>
      <c r="G314" s="9" t="s">
        <v>2379</v>
      </c>
      <c r="H314" t="s">
        <v>2380</v>
      </c>
      <c r="I314" s="20" t="str">
        <f>IF(Table4[[#This Row],[smoker]]="?","NO",Table4[[#This Row],[smoker]])</f>
        <v>yes</v>
      </c>
      <c r="J314" s="26">
        <v>0</v>
      </c>
      <c r="K314" s="20" t="str">
        <f>UPPER(Table4[[#This Row],[SMOKER 1]])</f>
        <v>YES</v>
      </c>
      <c r="L314" s="26" t="str">
        <f>UPPER(Table4[[#This Row],[Heart Issues]])</f>
        <v>YES</v>
      </c>
      <c r="M314" s="26" t="str">
        <f>IF(Table4[[#This Row],[BMI]]&lt;18.5,"underweight",IF(Table4[[#This Row],[BMI]]&lt; 24.9,"normal weight",IF(Table4[[#This Row],[BMI]]&lt;29.9,"over weight","obesity")))</f>
        <v>underweight</v>
      </c>
      <c r="N314" s="26" t="str">
        <f>IF(Table4[[#This Row],[HBA1C]]&lt;5.7,"normal",IF(Table4[[#This Row],[HBA1C]]&lt; 6.4,"prediabetes","diabetes"))</f>
        <v>normal</v>
      </c>
    </row>
    <row r="315" spans="1:14" x14ac:dyDescent="0.25">
      <c r="A315" t="s">
        <v>2057</v>
      </c>
      <c r="B315">
        <v>17.11</v>
      </c>
      <c r="C315">
        <v>4.9800000000000004</v>
      </c>
      <c r="D315" t="s">
        <v>2380</v>
      </c>
      <c r="E315" t="s">
        <v>2378</v>
      </c>
      <c r="F315" t="s">
        <v>2381</v>
      </c>
      <c r="G315" s="9">
        <v>1</v>
      </c>
      <c r="H315" t="s">
        <v>2380</v>
      </c>
      <c r="I315" s="20" t="str">
        <f>IF(Table4[[#This Row],[smoker]]="?","NO",Table4[[#This Row],[smoker]])</f>
        <v>yes</v>
      </c>
      <c r="J315" s="26">
        <v>1</v>
      </c>
      <c r="K315" s="20" t="str">
        <f>UPPER(Table4[[#This Row],[SMOKER 1]])</f>
        <v>YES</v>
      </c>
      <c r="L315" s="26" t="str">
        <f>UPPER(Table4[[#This Row],[Heart Issues]])</f>
        <v>YES</v>
      </c>
      <c r="M315" s="26" t="str">
        <f>IF(Table4[[#This Row],[BMI]]&lt;18.5,"underweight",IF(Table4[[#This Row],[BMI]]&lt; 24.9,"normal weight",IF(Table4[[#This Row],[BMI]]&lt;29.9,"over weight","obesity")))</f>
        <v>underweight</v>
      </c>
      <c r="N315" s="26" t="str">
        <f>IF(Table4[[#This Row],[HBA1C]]&lt;5.7,"normal",IF(Table4[[#This Row],[HBA1C]]&lt; 6.4,"prediabetes","diabetes"))</f>
        <v>normal</v>
      </c>
    </row>
    <row r="316" spans="1:14" x14ac:dyDescent="0.25">
      <c r="A316" t="s">
        <v>2056</v>
      </c>
      <c r="B316">
        <v>43.5</v>
      </c>
      <c r="C316">
        <v>6.38</v>
      </c>
      <c r="D316" t="s">
        <v>2378</v>
      </c>
      <c r="E316" t="s">
        <v>2380</v>
      </c>
      <c r="F316" t="s">
        <v>2378</v>
      </c>
      <c r="G316" s="9">
        <v>1</v>
      </c>
      <c r="H316" t="s">
        <v>2380</v>
      </c>
      <c r="I316" s="20" t="str">
        <f>IF(Table4[[#This Row],[smoker]]="?","NO",Table4[[#This Row],[smoker]])</f>
        <v>yes</v>
      </c>
      <c r="J316" s="26">
        <v>1</v>
      </c>
      <c r="K316" s="20" t="str">
        <f>UPPER(Table4[[#This Row],[SMOKER 1]])</f>
        <v>YES</v>
      </c>
      <c r="L316" s="26" t="str">
        <f>UPPER(Table4[[#This Row],[Heart Issues]])</f>
        <v>NO</v>
      </c>
      <c r="M316" s="26" t="str">
        <f>IF(Table4[[#This Row],[BMI]]&lt;18.5,"underweight",IF(Table4[[#This Row],[BMI]]&lt; 24.9,"normal weight",IF(Table4[[#This Row],[BMI]]&lt;29.9,"over weight","obesity")))</f>
        <v>obesity</v>
      </c>
      <c r="N316" s="26" t="str">
        <f>IF(Table4[[#This Row],[HBA1C]]&lt;5.7,"normal",IF(Table4[[#This Row],[HBA1C]]&lt; 6.4,"prediabetes","diabetes"))</f>
        <v>prediabetes</v>
      </c>
    </row>
    <row r="317" spans="1:14" x14ac:dyDescent="0.25">
      <c r="A317" t="s">
        <v>2055</v>
      </c>
      <c r="B317">
        <v>25.364999999999998</v>
      </c>
      <c r="C317">
        <v>5.19</v>
      </c>
      <c r="D317" t="s">
        <v>2378</v>
      </c>
      <c r="E317" t="s">
        <v>2378</v>
      </c>
      <c r="F317" t="s">
        <v>2378</v>
      </c>
      <c r="G317" s="9">
        <v>2</v>
      </c>
      <c r="H317" t="s">
        <v>2378</v>
      </c>
      <c r="I317" s="20" t="str">
        <f>IF(Table4[[#This Row],[smoker]]="?","NO",Table4[[#This Row],[smoker]])</f>
        <v>No</v>
      </c>
      <c r="J317" s="26">
        <v>2</v>
      </c>
      <c r="K317" s="20" t="str">
        <f>UPPER(Table4[[#This Row],[SMOKER 1]])</f>
        <v>NO</v>
      </c>
      <c r="L317" s="26" t="str">
        <f>UPPER(Table4[[#This Row],[Heart Issues]])</f>
        <v>NO</v>
      </c>
      <c r="M317" s="26" t="str">
        <f>IF(Table4[[#This Row],[BMI]]&lt;18.5,"underweight",IF(Table4[[#This Row],[BMI]]&lt; 24.9,"normal weight",IF(Table4[[#This Row],[BMI]]&lt;29.9,"over weight","obesity")))</f>
        <v>over weight</v>
      </c>
      <c r="N317" s="26" t="str">
        <f>IF(Table4[[#This Row],[HBA1C]]&lt;5.7,"normal",IF(Table4[[#This Row],[HBA1C]]&lt; 6.4,"prediabetes","diabetes"))</f>
        <v>normal</v>
      </c>
    </row>
    <row r="318" spans="1:14" x14ac:dyDescent="0.25">
      <c r="A318" t="s">
        <v>2054</v>
      </c>
      <c r="B318">
        <v>28.594999999999999</v>
      </c>
      <c r="C318">
        <v>10.210000000000001</v>
      </c>
      <c r="D318" t="s">
        <v>2378</v>
      </c>
      <c r="E318" t="s">
        <v>2378</v>
      </c>
      <c r="F318" t="s">
        <v>2378</v>
      </c>
      <c r="G318" s="9" t="s">
        <v>2379</v>
      </c>
      <c r="H318" t="s">
        <v>2378</v>
      </c>
      <c r="I318" s="20" t="str">
        <f>IF(Table4[[#This Row],[smoker]]="?","NO",Table4[[#This Row],[smoker]])</f>
        <v>No</v>
      </c>
      <c r="J318" s="26">
        <v>0</v>
      </c>
      <c r="K318" s="20" t="str">
        <f>UPPER(Table4[[#This Row],[SMOKER 1]])</f>
        <v>NO</v>
      </c>
      <c r="L318" s="26" t="str">
        <f>UPPER(Table4[[#This Row],[Heart Issues]])</f>
        <v>NO</v>
      </c>
      <c r="M318" s="26" t="str">
        <f>IF(Table4[[#This Row],[BMI]]&lt;18.5,"underweight",IF(Table4[[#This Row],[BMI]]&lt; 24.9,"normal weight",IF(Table4[[#This Row],[BMI]]&lt;29.9,"over weight","obesity")))</f>
        <v>over weight</v>
      </c>
      <c r="N318" s="26" t="str">
        <f>IF(Table4[[#This Row],[HBA1C]]&lt;5.7,"normal",IF(Table4[[#This Row],[HBA1C]]&lt; 6.4,"prediabetes","diabetes"))</f>
        <v>diabetes</v>
      </c>
    </row>
    <row r="319" spans="1:14" x14ac:dyDescent="0.25">
      <c r="A319" t="s">
        <v>2053</v>
      </c>
      <c r="B319">
        <v>29.83</v>
      </c>
      <c r="C319">
        <v>9.6999999999999993</v>
      </c>
      <c r="D319" t="s">
        <v>2380</v>
      </c>
      <c r="E319" t="s">
        <v>2378</v>
      </c>
      <c r="F319" t="s">
        <v>2381</v>
      </c>
      <c r="G319" s="9">
        <v>1</v>
      </c>
      <c r="H319" t="s">
        <v>2380</v>
      </c>
      <c r="I319" s="20" t="str">
        <f>IF(Table4[[#This Row],[smoker]]="?","NO",Table4[[#This Row],[smoker]])</f>
        <v>yes</v>
      </c>
      <c r="J319" s="26">
        <v>1</v>
      </c>
      <c r="K319" s="20" t="str">
        <f>UPPER(Table4[[#This Row],[SMOKER 1]])</f>
        <v>YES</v>
      </c>
      <c r="L319" s="26" t="str">
        <f>UPPER(Table4[[#This Row],[Heart Issues]])</f>
        <v>YES</v>
      </c>
      <c r="M319" s="26" t="str">
        <f>IF(Table4[[#This Row],[BMI]]&lt;18.5,"underweight",IF(Table4[[#This Row],[BMI]]&lt; 24.9,"normal weight",IF(Table4[[#This Row],[BMI]]&lt;29.9,"over weight","obesity")))</f>
        <v>over weight</v>
      </c>
      <c r="N319" s="26" t="str">
        <f>IF(Table4[[#This Row],[HBA1C]]&lt;5.7,"normal",IF(Table4[[#This Row],[HBA1C]]&lt; 6.4,"prediabetes","diabetes"))</f>
        <v>diabetes</v>
      </c>
    </row>
    <row r="320" spans="1:14" x14ac:dyDescent="0.25">
      <c r="A320" t="s">
        <v>2052</v>
      </c>
      <c r="B320">
        <v>24.7</v>
      </c>
      <c r="C320">
        <v>10.25</v>
      </c>
      <c r="D320" t="s">
        <v>2378</v>
      </c>
      <c r="E320" t="s">
        <v>2378</v>
      </c>
      <c r="F320" t="s">
        <v>2378</v>
      </c>
      <c r="G320" s="9">
        <v>3</v>
      </c>
      <c r="H320" t="s">
        <v>2378</v>
      </c>
      <c r="I320" s="20" t="str">
        <f>IF(Table4[[#This Row],[smoker]]="?","NO",Table4[[#This Row],[smoker]])</f>
        <v>No</v>
      </c>
      <c r="J320" s="26">
        <v>3</v>
      </c>
      <c r="K320" s="20" t="str">
        <f>UPPER(Table4[[#This Row],[SMOKER 1]])</f>
        <v>NO</v>
      </c>
      <c r="L320" s="26" t="str">
        <f>UPPER(Table4[[#This Row],[Heart Issues]])</f>
        <v>NO</v>
      </c>
      <c r="M320" s="26" t="str">
        <f>IF(Table4[[#This Row],[BMI]]&lt;18.5,"underweight",IF(Table4[[#This Row],[BMI]]&lt; 24.9,"normal weight",IF(Table4[[#This Row],[BMI]]&lt;29.9,"over weight","obesity")))</f>
        <v>normal weight</v>
      </c>
      <c r="N320" s="26" t="str">
        <f>IF(Table4[[#This Row],[HBA1C]]&lt;5.7,"normal",IF(Table4[[#This Row],[HBA1C]]&lt; 6.4,"prediabetes","diabetes"))</f>
        <v>diabetes</v>
      </c>
    </row>
    <row r="321" spans="1:14" x14ac:dyDescent="0.25">
      <c r="A321" t="s">
        <v>2051</v>
      </c>
      <c r="B321">
        <v>17.940000000000001</v>
      </c>
      <c r="C321">
        <v>9.77</v>
      </c>
      <c r="D321" t="s">
        <v>2378</v>
      </c>
      <c r="E321" t="s">
        <v>2378</v>
      </c>
      <c r="F321" t="s">
        <v>2378</v>
      </c>
      <c r="G321" s="9" t="s">
        <v>2379</v>
      </c>
      <c r="H321" t="s">
        <v>2380</v>
      </c>
      <c r="I321" s="20" t="str">
        <f>IF(Table4[[#This Row],[smoker]]="?","NO",Table4[[#This Row],[smoker]])</f>
        <v>yes</v>
      </c>
      <c r="J321" s="26">
        <v>0</v>
      </c>
      <c r="K321" s="20" t="str">
        <f>UPPER(Table4[[#This Row],[SMOKER 1]])</f>
        <v>YES</v>
      </c>
      <c r="L321" s="26" t="str">
        <f>UPPER(Table4[[#This Row],[Heart Issues]])</f>
        <v>NO</v>
      </c>
      <c r="M321" s="26" t="str">
        <f>IF(Table4[[#This Row],[BMI]]&lt;18.5,"underweight",IF(Table4[[#This Row],[BMI]]&lt; 24.9,"normal weight",IF(Table4[[#This Row],[BMI]]&lt;29.9,"over weight","obesity")))</f>
        <v>underweight</v>
      </c>
      <c r="N321" s="26" t="str">
        <f>IF(Table4[[#This Row],[HBA1C]]&lt;5.7,"normal",IF(Table4[[#This Row],[HBA1C]]&lt; 6.4,"prediabetes","diabetes"))</f>
        <v>diabetes</v>
      </c>
    </row>
    <row r="322" spans="1:14" x14ac:dyDescent="0.25">
      <c r="A322" t="s">
        <v>2050</v>
      </c>
      <c r="B322">
        <v>21.08</v>
      </c>
      <c r="C322">
        <v>4.83</v>
      </c>
      <c r="D322" t="s">
        <v>2378</v>
      </c>
      <c r="E322" t="s">
        <v>2378</v>
      </c>
      <c r="F322" t="s">
        <v>2381</v>
      </c>
      <c r="G322" s="9">
        <v>1</v>
      </c>
      <c r="H322" t="s">
        <v>2380</v>
      </c>
      <c r="I322" s="20" t="str">
        <f>IF(Table4[[#This Row],[smoker]]="?","NO",Table4[[#This Row],[smoker]])</f>
        <v>yes</v>
      </c>
      <c r="J322" s="26">
        <v>1</v>
      </c>
      <c r="K322" s="20" t="str">
        <f>UPPER(Table4[[#This Row],[SMOKER 1]])</f>
        <v>YES</v>
      </c>
      <c r="L322" s="26" t="str">
        <f>UPPER(Table4[[#This Row],[Heart Issues]])</f>
        <v>NO</v>
      </c>
      <c r="M322" s="26" t="str">
        <f>IF(Table4[[#This Row],[BMI]]&lt;18.5,"underweight",IF(Table4[[#This Row],[BMI]]&lt; 24.9,"normal weight",IF(Table4[[#This Row],[BMI]]&lt;29.9,"over weight","obesity")))</f>
        <v>normal weight</v>
      </c>
      <c r="N322" s="26" t="str">
        <f>IF(Table4[[#This Row],[HBA1C]]&lt;5.7,"normal",IF(Table4[[#This Row],[HBA1C]]&lt; 6.4,"prediabetes","diabetes"))</f>
        <v>normal</v>
      </c>
    </row>
    <row r="323" spans="1:14" x14ac:dyDescent="0.25">
      <c r="A323" t="s">
        <v>2049</v>
      </c>
      <c r="B323">
        <v>37.715000000000003</v>
      </c>
      <c r="C323">
        <v>10.86</v>
      </c>
      <c r="D323" t="s">
        <v>2380</v>
      </c>
      <c r="E323" t="s">
        <v>2378</v>
      </c>
      <c r="F323" t="s">
        <v>2378</v>
      </c>
      <c r="G323" s="9" t="s">
        <v>2379</v>
      </c>
      <c r="H323" t="s">
        <v>2378</v>
      </c>
      <c r="I323" s="20" t="str">
        <f>IF(Table4[[#This Row],[smoker]]="?","NO",Table4[[#This Row],[smoker]])</f>
        <v>No</v>
      </c>
      <c r="J323" s="26">
        <v>0</v>
      </c>
      <c r="K323" s="20" t="str">
        <f>UPPER(Table4[[#This Row],[SMOKER 1]])</f>
        <v>NO</v>
      </c>
      <c r="L323" s="26" t="str">
        <f>UPPER(Table4[[#This Row],[Heart Issues]])</f>
        <v>YES</v>
      </c>
      <c r="M323" s="26" t="str">
        <f>IF(Table4[[#This Row],[BMI]]&lt;18.5,"underweight",IF(Table4[[#This Row],[BMI]]&lt; 24.9,"normal weight",IF(Table4[[#This Row],[BMI]]&lt;29.9,"over weight","obesity")))</f>
        <v>obesity</v>
      </c>
      <c r="N323" s="26" t="str">
        <f>IF(Table4[[#This Row],[HBA1C]]&lt;5.7,"normal",IF(Table4[[#This Row],[HBA1C]]&lt; 6.4,"prediabetes","diabetes"))</f>
        <v>diabetes</v>
      </c>
    </row>
    <row r="324" spans="1:14" x14ac:dyDescent="0.25">
      <c r="A324" t="s">
        <v>2048</v>
      </c>
      <c r="B324">
        <v>22.39</v>
      </c>
      <c r="C324">
        <v>9.5299999999999994</v>
      </c>
      <c r="D324" t="s">
        <v>2380</v>
      </c>
      <c r="E324" t="s">
        <v>2378</v>
      </c>
      <c r="F324" t="s">
        <v>2378</v>
      </c>
      <c r="G324" s="9" t="s">
        <v>2379</v>
      </c>
      <c r="H324" t="s">
        <v>2380</v>
      </c>
      <c r="I324" s="20" t="str">
        <f>IF(Table4[[#This Row],[smoker]]="?","NO",Table4[[#This Row],[smoker]])</f>
        <v>yes</v>
      </c>
      <c r="J324" s="26">
        <v>0</v>
      </c>
      <c r="K324" s="20" t="str">
        <f>UPPER(Table4[[#This Row],[SMOKER 1]])</f>
        <v>YES</v>
      </c>
      <c r="L324" s="26" t="str">
        <f>UPPER(Table4[[#This Row],[Heart Issues]])</f>
        <v>YES</v>
      </c>
      <c r="M324" s="26" t="str">
        <f>IF(Table4[[#This Row],[BMI]]&lt;18.5,"underweight",IF(Table4[[#This Row],[BMI]]&lt; 24.9,"normal weight",IF(Table4[[#This Row],[BMI]]&lt;29.9,"over weight","obesity")))</f>
        <v>normal weight</v>
      </c>
      <c r="N324" s="26" t="str">
        <f>IF(Table4[[#This Row],[HBA1C]]&lt;5.7,"normal",IF(Table4[[#This Row],[HBA1C]]&lt; 6.4,"prediabetes","diabetes"))</f>
        <v>diabetes</v>
      </c>
    </row>
    <row r="325" spans="1:14" x14ac:dyDescent="0.25">
      <c r="A325" t="s">
        <v>2047</v>
      </c>
      <c r="B325">
        <v>28.78</v>
      </c>
      <c r="C325">
        <v>5.68</v>
      </c>
      <c r="D325" t="s">
        <v>2378</v>
      </c>
      <c r="E325" t="s">
        <v>2378</v>
      </c>
      <c r="F325" t="s">
        <v>2378</v>
      </c>
      <c r="G325" s="9" t="s">
        <v>2379</v>
      </c>
      <c r="H325" t="s">
        <v>2380</v>
      </c>
      <c r="I325" s="20" t="str">
        <f>IF(Table4[[#This Row],[smoker]]="?","NO",Table4[[#This Row],[smoker]])</f>
        <v>yes</v>
      </c>
      <c r="J325" s="26">
        <v>0</v>
      </c>
      <c r="K325" s="20" t="str">
        <f>UPPER(Table4[[#This Row],[SMOKER 1]])</f>
        <v>YES</v>
      </c>
      <c r="L325" s="26" t="str">
        <f>UPPER(Table4[[#This Row],[Heart Issues]])</f>
        <v>NO</v>
      </c>
      <c r="M325" s="26" t="str">
        <f>IF(Table4[[#This Row],[BMI]]&lt;18.5,"underweight",IF(Table4[[#This Row],[BMI]]&lt; 24.9,"normal weight",IF(Table4[[#This Row],[BMI]]&lt;29.9,"over weight","obesity")))</f>
        <v>over weight</v>
      </c>
      <c r="N325" s="26" t="str">
        <f>IF(Table4[[#This Row],[HBA1C]]&lt;5.7,"normal",IF(Table4[[#This Row],[HBA1C]]&lt; 6.4,"prediabetes","diabetes"))</f>
        <v>normal</v>
      </c>
    </row>
    <row r="326" spans="1:14" x14ac:dyDescent="0.25">
      <c r="A326" t="s">
        <v>2046</v>
      </c>
      <c r="B326">
        <v>18.329999999999998</v>
      </c>
      <c r="C326">
        <v>5.57</v>
      </c>
      <c r="D326" t="s">
        <v>2380</v>
      </c>
      <c r="E326" t="s">
        <v>2378</v>
      </c>
      <c r="F326" t="s">
        <v>2378</v>
      </c>
      <c r="G326" s="9" t="s">
        <v>2379</v>
      </c>
      <c r="H326" t="s">
        <v>2380</v>
      </c>
      <c r="I326" s="20" t="str">
        <f>IF(Table4[[#This Row],[smoker]]="?","NO",Table4[[#This Row],[smoker]])</f>
        <v>yes</v>
      </c>
      <c r="J326" s="26">
        <v>0</v>
      </c>
      <c r="K326" s="20" t="str">
        <f>UPPER(Table4[[#This Row],[SMOKER 1]])</f>
        <v>YES</v>
      </c>
      <c r="L326" s="26" t="str">
        <f>UPPER(Table4[[#This Row],[Heart Issues]])</f>
        <v>YES</v>
      </c>
      <c r="M326" s="26" t="str">
        <f>IF(Table4[[#This Row],[BMI]]&lt;18.5,"underweight",IF(Table4[[#This Row],[BMI]]&lt; 24.9,"normal weight",IF(Table4[[#This Row],[BMI]]&lt;29.9,"over weight","obesity")))</f>
        <v>underweight</v>
      </c>
      <c r="N326" s="26" t="str">
        <f>IF(Table4[[#This Row],[HBA1C]]&lt;5.7,"normal",IF(Table4[[#This Row],[HBA1C]]&lt; 6.4,"prediabetes","diabetes"))</f>
        <v>normal</v>
      </c>
    </row>
    <row r="327" spans="1:14" x14ac:dyDescent="0.25">
      <c r="A327" t="s">
        <v>2045</v>
      </c>
      <c r="B327">
        <v>26.39</v>
      </c>
      <c r="C327">
        <v>4.58</v>
      </c>
      <c r="D327" t="s">
        <v>2380</v>
      </c>
      <c r="E327" t="s">
        <v>2378</v>
      </c>
      <c r="F327" t="s">
        <v>2378</v>
      </c>
      <c r="G327" s="9">
        <v>1</v>
      </c>
      <c r="H327" t="s">
        <v>2380</v>
      </c>
      <c r="I327" s="20" t="str">
        <f>IF(Table4[[#This Row],[smoker]]="?","NO",Table4[[#This Row],[smoker]])</f>
        <v>yes</v>
      </c>
      <c r="J327" s="26">
        <v>1</v>
      </c>
      <c r="K327" s="20" t="str">
        <f>UPPER(Table4[[#This Row],[SMOKER 1]])</f>
        <v>YES</v>
      </c>
      <c r="L327" s="26" t="str">
        <f>UPPER(Table4[[#This Row],[Heart Issues]])</f>
        <v>YES</v>
      </c>
      <c r="M327" s="26" t="str">
        <f>IF(Table4[[#This Row],[BMI]]&lt;18.5,"underweight",IF(Table4[[#This Row],[BMI]]&lt; 24.9,"normal weight",IF(Table4[[#This Row],[BMI]]&lt;29.9,"over weight","obesity")))</f>
        <v>over weight</v>
      </c>
      <c r="N327" s="26" t="str">
        <f>IF(Table4[[#This Row],[HBA1C]]&lt;5.7,"normal",IF(Table4[[#This Row],[HBA1C]]&lt; 6.4,"prediabetes","diabetes"))</f>
        <v>normal</v>
      </c>
    </row>
    <row r="328" spans="1:14" x14ac:dyDescent="0.25">
      <c r="A328" t="s">
        <v>2044</v>
      </c>
      <c r="B328">
        <v>19.260000000000002</v>
      </c>
      <c r="C328">
        <v>8.9600000000000009</v>
      </c>
      <c r="D328" t="s">
        <v>2380</v>
      </c>
      <c r="E328" t="s">
        <v>2378</v>
      </c>
      <c r="F328" t="s">
        <v>2378</v>
      </c>
      <c r="G328" s="9">
        <v>1</v>
      </c>
      <c r="H328" t="s">
        <v>2380</v>
      </c>
      <c r="I328" s="20" t="str">
        <f>IF(Table4[[#This Row],[smoker]]="?","NO",Table4[[#This Row],[smoker]])</f>
        <v>yes</v>
      </c>
      <c r="J328" s="26">
        <v>1</v>
      </c>
      <c r="K328" s="20" t="str">
        <f>UPPER(Table4[[#This Row],[SMOKER 1]])</f>
        <v>YES</v>
      </c>
      <c r="L328" s="26" t="str">
        <f>UPPER(Table4[[#This Row],[Heart Issues]])</f>
        <v>YES</v>
      </c>
      <c r="M328" s="26" t="str">
        <f>IF(Table4[[#This Row],[BMI]]&lt;18.5,"underweight",IF(Table4[[#This Row],[BMI]]&lt; 24.9,"normal weight",IF(Table4[[#This Row],[BMI]]&lt;29.9,"over weight","obesity")))</f>
        <v>normal weight</v>
      </c>
      <c r="N328" s="26" t="str">
        <f>IF(Table4[[#This Row],[HBA1C]]&lt;5.7,"normal",IF(Table4[[#This Row],[HBA1C]]&lt; 6.4,"prediabetes","diabetes"))</f>
        <v>diabetes</v>
      </c>
    </row>
    <row r="329" spans="1:14" x14ac:dyDescent="0.25">
      <c r="A329" t="s">
        <v>2043</v>
      </c>
      <c r="B329">
        <v>26.92</v>
      </c>
      <c r="C329">
        <v>6.09</v>
      </c>
      <c r="D329" t="s">
        <v>2378</v>
      </c>
      <c r="E329" t="s">
        <v>2378</v>
      </c>
      <c r="F329" t="s">
        <v>2378</v>
      </c>
      <c r="G329" s="9" t="s">
        <v>2379</v>
      </c>
      <c r="H329" t="s">
        <v>2380</v>
      </c>
      <c r="I329" s="20" t="str">
        <f>IF(Table4[[#This Row],[smoker]]="?","NO",Table4[[#This Row],[smoker]])</f>
        <v>yes</v>
      </c>
      <c r="J329" s="26">
        <v>0</v>
      </c>
      <c r="K329" s="20" t="str">
        <f>UPPER(Table4[[#This Row],[SMOKER 1]])</f>
        <v>YES</v>
      </c>
      <c r="L329" s="26" t="str">
        <f>UPPER(Table4[[#This Row],[Heart Issues]])</f>
        <v>NO</v>
      </c>
      <c r="M329" s="26" t="str">
        <f>IF(Table4[[#This Row],[BMI]]&lt;18.5,"underweight",IF(Table4[[#This Row],[BMI]]&lt; 24.9,"normal weight",IF(Table4[[#This Row],[BMI]]&lt;29.9,"over weight","obesity")))</f>
        <v>over weight</v>
      </c>
      <c r="N329" s="26" t="str">
        <f>IF(Table4[[#This Row],[HBA1C]]&lt;5.7,"normal",IF(Table4[[#This Row],[HBA1C]]&lt; 6.4,"prediabetes","diabetes"))</f>
        <v>prediabetes</v>
      </c>
    </row>
    <row r="330" spans="1:14" x14ac:dyDescent="0.25">
      <c r="A330" t="s">
        <v>2042</v>
      </c>
      <c r="B330">
        <v>19.73</v>
      </c>
      <c r="C330">
        <v>4.3600000000000003</v>
      </c>
      <c r="D330" t="s">
        <v>2378</v>
      </c>
      <c r="E330" t="s">
        <v>2378</v>
      </c>
      <c r="F330" t="s">
        <v>2378</v>
      </c>
      <c r="G330" s="9" t="s">
        <v>2379</v>
      </c>
      <c r="H330" t="s">
        <v>2380</v>
      </c>
      <c r="I330" s="20" t="str">
        <f>IF(Table4[[#This Row],[smoker]]="?","NO",Table4[[#This Row],[smoker]])</f>
        <v>yes</v>
      </c>
      <c r="J330" s="26">
        <v>0</v>
      </c>
      <c r="K330" s="20" t="str">
        <f>UPPER(Table4[[#This Row],[SMOKER 1]])</f>
        <v>YES</v>
      </c>
      <c r="L330" s="26" t="str">
        <f>UPPER(Table4[[#This Row],[Heart Issues]])</f>
        <v>NO</v>
      </c>
      <c r="M330" s="26" t="str">
        <f>IF(Table4[[#This Row],[BMI]]&lt;18.5,"underweight",IF(Table4[[#This Row],[BMI]]&lt; 24.9,"normal weight",IF(Table4[[#This Row],[BMI]]&lt;29.9,"over weight","obesity")))</f>
        <v>normal weight</v>
      </c>
      <c r="N330" s="26" t="str">
        <f>IF(Table4[[#This Row],[HBA1C]]&lt;5.7,"normal",IF(Table4[[#This Row],[HBA1C]]&lt; 6.4,"prediabetes","diabetes"))</f>
        <v>normal</v>
      </c>
    </row>
    <row r="331" spans="1:14" x14ac:dyDescent="0.25">
      <c r="A331" t="s">
        <v>2041</v>
      </c>
      <c r="B331">
        <v>23.56</v>
      </c>
      <c r="C331">
        <v>11.74</v>
      </c>
      <c r="D331" t="s">
        <v>2380</v>
      </c>
      <c r="E331" t="s">
        <v>2378</v>
      </c>
      <c r="F331" t="s">
        <v>2378</v>
      </c>
      <c r="G331" s="9" t="s">
        <v>2379</v>
      </c>
      <c r="H331" t="s">
        <v>2380</v>
      </c>
      <c r="I331" s="20" t="str">
        <f>IF(Table4[[#This Row],[smoker]]="?","NO",Table4[[#This Row],[smoker]])</f>
        <v>yes</v>
      </c>
      <c r="J331" s="26">
        <v>0</v>
      </c>
      <c r="K331" s="20" t="str">
        <f>UPPER(Table4[[#This Row],[SMOKER 1]])</f>
        <v>YES</v>
      </c>
      <c r="L331" s="26" t="str">
        <f>UPPER(Table4[[#This Row],[Heart Issues]])</f>
        <v>YES</v>
      </c>
      <c r="M331" s="26" t="str">
        <f>IF(Table4[[#This Row],[BMI]]&lt;18.5,"underweight",IF(Table4[[#This Row],[BMI]]&lt; 24.9,"normal weight",IF(Table4[[#This Row],[BMI]]&lt;29.9,"over weight","obesity")))</f>
        <v>normal weight</v>
      </c>
      <c r="N331" s="26" t="str">
        <f>IF(Table4[[#This Row],[HBA1C]]&lt;5.7,"normal",IF(Table4[[#This Row],[HBA1C]]&lt; 6.4,"prediabetes","diabetes"))</f>
        <v>diabetes</v>
      </c>
    </row>
    <row r="332" spans="1:14" x14ac:dyDescent="0.25">
      <c r="A332" t="s">
        <v>2040</v>
      </c>
      <c r="B332">
        <v>37.67</v>
      </c>
      <c r="C332">
        <v>5.89</v>
      </c>
      <c r="D332" t="s">
        <v>2378</v>
      </c>
      <c r="E332" t="s">
        <v>2378</v>
      </c>
      <c r="F332" t="s">
        <v>2378</v>
      </c>
      <c r="G332" s="9">
        <v>1</v>
      </c>
      <c r="H332" t="s">
        <v>2380</v>
      </c>
      <c r="I332" s="20" t="str">
        <f>IF(Table4[[#This Row],[smoker]]="?","NO",Table4[[#This Row],[smoker]])</f>
        <v>yes</v>
      </c>
      <c r="J332" s="26">
        <v>1</v>
      </c>
      <c r="K332" s="20" t="str">
        <f>UPPER(Table4[[#This Row],[SMOKER 1]])</f>
        <v>YES</v>
      </c>
      <c r="L332" s="26" t="str">
        <f>UPPER(Table4[[#This Row],[Heart Issues]])</f>
        <v>NO</v>
      </c>
      <c r="M332" s="26" t="str">
        <f>IF(Table4[[#This Row],[BMI]]&lt;18.5,"underweight",IF(Table4[[#This Row],[BMI]]&lt; 24.9,"normal weight",IF(Table4[[#This Row],[BMI]]&lt;29.9,"over weight","obesity")))</f>
        <v>obesity</v>
      </c>
      <c r="N332" s="26" t="str">
        <f>IF(Table4[[#This Row],[HBA1C]]&lt;5.7,"normal",IF(Table4[[#This Row],[HBA1C]]&lt; 6.4,"prediabetes","diabetes"))</f>
        <v>prediabetes</v>
      </c>
    </row>
    <row r="333" spans="1:14" x14ac:dyDescent="0.25">
      <c r="A333" t="s">
        <v>2039</v>
      </c>
      <c r="B333">
        <v>18.73</v>
      </c>
      <c r="C333">
        <v>10.64</v>
      </c>
      <c r="D333" t="s">
        <v>2378</v>
      </c>
      <c r="E333" t="s">
        <v>2378</v>
      </c>
      <c r="F333" t="s">
        <v>2378</v>
      </c>
      <c r="G333" s="9">
        <v>2</v>
      </c>
      <c r="H333" t="s">
        <v>2380</v>
      </c>
      <c r="I333" s="20" t="str">
        <f>IF(Table4[[#This Row],[smoker]]="?","NO",Table4[[#This Row],[smoker]])</f>
        <v>yes</v>
      </c>
      <c r="J333" s="26">
        <v>2</v>
      </c>
      <c r="K333" s="20" t="str">
        <f>UPPER(Table4[[#This Row],[SMOKER 1]])</f>
        <v>YES</v>
      </c>
      <c r="L333" s="26" t="str">
        <f>UPPER(Table4[[#This Row],[Heart Issues]])</f>
        <v>NO</v>
      </c>
      <c r="M333" s="26" t="str">
        <f>IF(Table4[[#This Row],[BMI]]&lt;18.5,"underweight",IF(Table4[[#This Row],[BMI]]&lt; 24.9,"normal weight",IF(Table4[[#This Row],[BMI]]&lt;29.9,"over weight","obesity")))</f>
        <v>normal weight</v>
      </c>
      <c r="N333" s="26" t="str">
        <f>IF(Table4[[#This Row],[HBA1C]]&lt;5.7,"normal",IF(Table4[[#This Row],[HBA1C]]&lt; 6.4,"prediabetes","diabetes"))</f>
        <v>diabetes</v>
      </c>
    </row>
    <row r="334" spans="1:14" x14ac:dyDescent="0.25">
      <c r="A334" t="s">
        <v>2038</v>
      </c>
      <c r="B334">
        <v>33.090000000000003</v>
      </c>
      <c r="C334">
        <v>6.06</v>
      </c>
      <c r="D334" t="s">
        <v>2378</v>
      </c>
      <c r="E334" t="s">
        <v>2378</v>
      </c>
      <c r="F334" t="s">
        <v>2381</v>
      </c>
      <c r="G334" s="9">
        <v>1</v>
      </c>
      <c r="H334" t="s">
        <v>2380</v>
      </c>
      <c r="I334" s="20" t="str">
        <f>IF(Table4[[#This Row],[smoker]]="?","NO",Table4[[#This Row],[smoker]])</f>
        <v>yes</v>
      </c>
      <c r="J334" s="26">
        <v>1</v>
      </c>
      <c r="K334" s="20" t="str">
        <f>UPPER(Table4[[#This Row],[SMOKER 1]])</f>
        <v>YES</v>
      </c>
      <c r="L334" s="26" t="str">
        <f>UPPER(Table4[[#This Row],[Heart Issues]])</f>
        <v>NO</v>
      </c>
      <c r="M334" s="26" t="str">
        <f>IF(Table4[[#This Row],[BMI]]&lt;18.5,"underweight",IF(Table4[[#This Row],[BMI]]&lt; 24.9,"normal weight",IF(Table4[[#This Row],[BMI]]&lt;29.9,"over weight","obesity")))</f>
        <v>obesity</v>
      </c>
      <c r="N334" s="26" t="str">
        <f>IF(Table4[[#This Row],[HBA1C]]&lt;5.7,"normal",IF(Table4[[#This Row],[HBA1C]]&lt; 6.4,"prediabetes","diabetes"))</f>
        <v>prediabetes</v>
      </c>
    </row>
    <row r="335" spans="1:14" x14ac:dyDescent="0.25">
      <c r="A335" t="s">
        <v>2037</v>
      </c>
      <c r="B335">
        <v>18.329999999999998</v>
      </c>
      <c r="C335">
        <v>7.46</v>
      </c>
      <c r="D335" t="s">
        <v>2380</v>
      </c>
      <c r="E335" t="s">
        <v>2378</v>
      </c>
      <c r="F335" t="s">
        <v>2378</v>
      </c>
      <c r="G335" s="9">
        <v>1</v>
      </c>
      <c r="H335" t="s">
        <v>2380</v>
      </c>
      <c r="I335" s="20" t="str">
        <f>IF(Table4[[#This Row],[smoker]]="?","NO",Table4[[#This Row],[smoker]])</f>
        <v>yes</v>
      </c>
      <c r="J335" s="26">
        <v>1</v>
      </c>
      <c r="K335" s="20" t="str">
        <f>UPPER(Table4[[#This Row],[SMOKER 1]])</f>
        <v>YES</v>
      </c>
      <c r="L335" s="26" t="str">
        <f>UPPER(Table4[[#This Row],[Heart Issues]])</f>
        <v>YES</v>
      </c>
      <c r="M335" s="26" t="str">
        <f>IF(Table4[[#This Row],[BMI]]&lt;18.5,"underweight",IF(Table4[[#This Row],[BMI]]&lt; 24.9,"normal weight",IF(Table4[[#This Row],[BMI]]&lt;29.9,"over weight","obesity")))</f>
        <v>underweight</v>
      </c>
      <c r="N335" s="26" t="str">
        <f>IF(Table4[[#This Row],[HBA1C]]&lt;5.7,"normal",IF(Table4[[#This Row],[HBA1C]]&lt; 6.4,"prediabetes","diabetes"))</f>
        <v>diabetes</v>
      </c>
    </row>
    <row r="336" spans="1:14" x14ac:dyDescent="0.25">
      <c r="A336" t="s">
        <v>2036</v>
      </c>
      <c r="B336">
        <v>27.74</v>
      </c>
      <c r="C336">
        <v>4.68</v>
      </c>
      <c r="D336" t="s">
        <v>2380</v>
      </c>
      <c r="E336" t="s">
        <v>2378</v>
      </c>
      <c r="F336" t="s">
        <v>2378</v>
      </c>
      <c r="G336" s="9">
        <v>2</v>
      </c>
      <c r="H336" t="s">
        <v>2380</v>
      </c>
      <c r="I336" s="20" t="str">
        <f>IF(Table4[[#This Row],[smoker]]="?","NO",Table4[[#This Row],[smoker]])</f>
        <v>yes</v>
      </c>
      <c r="J336" s="26">
        <v>2</v>
      </c>
      <c r="K336" s="20" t="str">
        <f>UPPER(Table4[[#This Row],[SMOKER 1]])</f>
        <v>YES</v>
      </c>
      <c r="L336" s="26" t="str">
        <f>UPPER(Table4[[#This Row],[Heart Issues]])</f>
        <v>YES</v>
      </c>
      <c r="M336" s="26" t="str">
        <f>IF(Table4[[#This Row],[BMI]]&lt;18.5,"underweight",IF(Table4[[#This Row],[BMI]]&lt; 24.9,"normal weight",IF(Table4[[#This Row],[BMI]]&lt;29.9,"over weight","obesity")))</f>
        <v>over weight</v>
      </c>
      <c r="N336" s="26" t="str">
        <f>IF(Table4[[#This Row],[HBA1C]]&lt;5.7,"normal",IF(Table4[[#This Row],[HBA1C]]&lt; 6.4,"prediabetes","diabetes"))</f>
        <v>normal</v>
      </c>
    </row>
    <row r="337" spans="1:14" x14ac:dyDescent="0.25">
      <c r="A337" t="s">
        <v>2035</v>
      </c>
      <c r="B337">
        <v>24.2</v>
      </c>
      <c r="C337">
        <v>6.15</v>
      </c>
      <c r="D337" t="s">
        <v>2378</v>
      </c>
      <c r="E337" t="s">
        <v>2378</v>
      </c>
      <c r="F337" t="s">
        <v>2378</v>
      </c>
      <c r="G337" s="9">
        <v>1</v>
      </c>
      <c r="H337" t="s">
        <v>2380</v>
      </c>
      <c r="I337" s="20" t="str">
        <f>IF(Table4[[#This Row],[smoker]]="?","NO",Table4[[#This Row],[smoker]])</f>
        <v>yes</v>
      </c>
      <c r="J337" s="26">
        <v>1</v>
      </c>
      <c r="K337" s="20" t="str">
        <f>UPPER(Table4[[#This Row],[SMOKER 1]])</f>
        <v>YES</v>
      </c>
      <c r="L337" s="26" t="str">
        <f>UPPER(Table4[[#This Row],[Heart Issues]])</f>
        <v>NO</v>
      </c>
      <c r="M337" s="26" t="str">
        <f>IF(Table4[[#This Row],[BMI]]&lt;18.5,"underweight",IF(Table4[[#This Row],[BMI]]&lt; 24.9,"normal weight",IF(Table4[[#This Row],[BMI]]&lt;29.9,"over weight","obesity")))</f>
        <v>normal weight</v>
      </c>
      <c r="N337" s="26" t="str">
        <f>IF(Table4[[#This Row],[HBA1C]]&lt;5.7,"normal",IF(Table4[[#This Row],[HBA1C]]&lt; 6.4,"prediabetes","diabetes"))</f>
        <v>prediabetes</v>
      </c>
    </row>
    <row r="338" spans="1:14" x14ac:dyDescent="0.25">
      <c r="A338" t="s">
        <v>2034</v>
      </c>
      <c r="B338">
        <v>22.03</v>
      </c>
      <c r="C338">
        <v>4.28</v>
      </c>
      <c r="D338" t="s">
        <v>2380</v>
      </c>
      <c r="E338" t="s">
        <v>2378</v>
      </c>
      <c r="F338" t="s">
        <v>2378</v>
      </c>
      <c r="G338" s="9" t="s">
        <v>2379</v>
      </c>
      <c r="H338" t="s">
        <v>2380</v>
      </c>
      <c r="I338" s="20" t="str">
        <f>IF(Table4[[#This Row],[smoker]]="?","NO",Table4[[#This Row],[smoker]])</f>
        <v>yes</v>
      </c>
      <c r="J338" s="26">
        <v>0</v>
      </c>
      <c r="K338" s="20" t="str">
        <f>UPPER(Table4[[#This Row],[SMOKER 1]])</f>
        <v>YES</v>
      </c>
      <c r="L338" s="26" t="str">
        <f>UPPER(Table4[[#This Row],[Heart Issues]])</f>
        <v>YES</v>
      </c>
      <c r="M338" s="26" t="str">
        <f>IF(Table4[[#This Row],[BMI]]&lt;18.5,"underweight",IF(Table4[[#This Row],[BMI]]&lt; 24.9,"normal weight",IF(Table4[[#This Row],[BMI]]&lt;29.9,"over weight","obesity")))</f>
        <v>normal weight</v>
      </c>
      <c r="N338" s="26" t="str">
        <f>IF(Table4[[#This Row],[HBA1C]]&lt;5.7,"normal",IF(Table4[[#This Row],[HBA1C]]&lt; 6.4,"prediabetes","diabetes"))</f>
        <v>normal</v>
      </c>
    </row>
    <row r="339" spans="1:14" x14ac:dyDescent="0.25">
      <c r="A339" t="s">
        <v>2033</v>
      </c>
      <c r="B339">
        <v>26.885000000000002</v>
      </c>
      <c r="C339">
        <v>9.86</v>
      </c>
      <c r="D339" t="s">
        <v>2378</v>
      </c>
      <c r="E339" t="s">
        <v>2378</v>
      </c>
      <c r="F339" t="s">
        <v>2378</v>
      </c>
      <c r="G339" s="9">
        <v>3</v>
      </c>
      <c r="H339" t="s">
        <v>2380</v>
      </c>
      <c r="I339" s="20" t="str">
        <f>IF(Table4[[#This Row],[smoker]]="?","NO",Table4[[#This Row],[smoker]])</f>
        <v>yes</v>
      </c>
      <c r="J339" s="26">
        <v>3</v>
      </c>
      <c r="K339" s="20" t="str">
        <f>UPPER(Table4[[#This Row],[SMOKER 1]])</f>
        <v>YES</v>
      </c>
      <c r="L339" s="26" t="str">
        <f>UPPER(Table4[[#This Row],[Heart Issues]])</f>
        <v>NO</v>
      </c>
      <c r="M339" s="26" t="str">
        <f>IF(Table4[[#This Row],[BMI]]&lt;18.5,"underweight",IF(Table4[[#This Row],[BMI]]&lt; 24.9,"normal weight",IF(Table4[[#This Row],[BMI]]&lt;29.9,"over weight","obesity")))</f>
        <v>over weight</v>
      </c>
      <c r="N339" s="26" t="str">
        <f>IF(Table4[[#This Row],[HBA1C]]&lt;5.7,"normal",IF(Table4[[#This Row],[HBA1C]]&lt; 6.4,"prediabetes","diabetes"))</f>
        <v>diabetes</v>
      </c>
    </row>
    <row r="340" spans="1:14" x14ac:dyDescent="0.25">
      <c r="A340" t="s">
        <v>2032</v>
      </c>
      <c r="B340">
        <v>16.36</v>
      </c>
      <c r="C340">
        <v>11.19</v>
      </c>
      <c r="D340" t="s">
        <v>2378</v>
      </c>
      <c r="E340" t="s">
        <v>2378</v>
      </c>
      <c r="F340" t="s">
        <v>2378</v>
      </c>
      <c r="G340" s="9" t="s">
        <v>2379</v>
      </c>
      <c r="H340" t="s">
        <v>2380</v>
      </c>
      <c r="I340" s="20" t="str">
        <f>IF(Table4[[#This Row],[smoker]]="?","NO",Table4[[#This Row],[smoker]])</f>
        <v>yes</v>
      </c>
      <c r="J340" s="26">
        <v>0</v>
      </c>
      <c r="K340" s="20" t="str">
        <f>UPPER(Table4[[#This Row],[SMOKER 1]])</f>
        <v>YES</v>
      </c>
      <c r="L340" s="26" t="str">
        <f>UPPER(Table4[[#This Row],[Heart Issues]])</f>
        <v>NO</v>
      </c>
      <c r="M340" s="26" t="str">
        <f>IF(Table4[[#This Row],[BMI]]&lt;18.5,"underweight",IF(Table4[[#This Row],[BMI]]&lt; 24.9,"normal weight",IF(Table4[[#This Row],[BMI]]&lt;29.9,"over weight","obesity")))</f>
        <v>underweight</v>
      </c>
      <c r="N340" s="26" t="str">
        <f>IF(Table4[[#This Row],[HBA1C]]&lt;5.7,"normal",IF(Table4[[#This Row],[HBA1C]]&lt; 6.4,"prediabetes","diabetes"))</f>
        <v>diabetes</v>
      </c>
    </row>
    <row r="341" spans="1:14" x14ac:dyDescent="0.25">
      <c r="A341" t="s">
        <v>2031</v>
      </c>
      <c r="B341">
        <v>32.299999999999997</v>
      </c>
      <c r="C341">
        <v>4.8899999999999997</v>
      </c>
      <c r="D341" t="s">
        <v>2380</v>
      </c>
      <c r="E341" t="s">
        <v>2378</v>
      </c>
      <c r="F341" t="s">
        <v>2381</v>
      </c>
      <c r="G341" s="9">
        <v>1</v>
      </c>
      <c r="H341" t="s">
        <v>2378</v>
      </c>
      <c r="I341" s="20" t="str">
        <f>IF(Table4[[#This Row],[smoker]]="?","NO",Table4[[#This Row],[smoker]])</f>
        <v>No</v>
      </c>
      <c r="J341" s="26">
        <v>1</v>
      </c>
      <c r="K341" s="20" t="str">
        <f>UPPER(Table4[[#This Row],[SMOKER 1]])</f>
        <v>NO</v>
      </c>
      <c r="L341" s="26" t="str">
        <f>UPPER(Table4[[#This Row],[Heart Issues]])</f>
        <v>YES</v>
      </c>
      <c r="M341" s="26" t="str">
        <f>IF(Table4[[#This Row],[BMI]]&lt;18.5,"underweight",IF(Table4[[#This Row],[BMI]]&lt; 24.9,"normal weight",IF(Table4[[#This Row],[BMI]]&lt;29.9,"over weight","obesity")))</f>
        <v>obesity</v>
      </c>
      <c r="N341" s="26" t="str">
        <f>IF(Table4[[#This Row],[HBA1C]]&lt;5.7,"normal",IF(Table4[[#This Row],[HBA1C]]&lt; 6.4,"prediabetes","diabetes"))</f>
        <v>normal</v>
      </c>
    </row>
    <row r="342" spans="1:14" x14ac:dyDescent="0.25">
      <c r="A342" t="s">
        <v>2030</v>
      </c>
      <c r="B342">
        <v>16.05</v>
      </c>
      <c r="C342">
        <v>4.3499999999999996</v>
      </c>
      <c r="D342" t="s">
        <v>2380</v>
      </c>
      <c r="E342" t="s">
        <v>2378</v>
      </c>
      <c r="F342" t="s">
        <v>2378</v>
      </c>
      <c r="G342" s="9" t="s">
        <v>2379</v>
      </c>
      <c r="H342" t="s">
        <v>2380</v>
      </c>
      <c r="I342" s="20" t="str">
        <f>IF(Table4[[#This Row],[smoker]]="?","NO",Table4[[#This Row],[smoker]])</f>
        <v>yes</v>
      </c>
      <c r="J342" s="26">
        <v>0</v>
      </c>
      <c r="K342" s="20" t="str">
        <f>UPPER(Table4[[#This Row],[SMOKER 1]])</f>
        <v>YES</v>
      </c>
      <c r="L342" s="26" t="str">
        <f>UPPER(Table4[[#This Row],[Heart Issues]])</f>
        <v>YES</v>
      </c>
      <c r="M342" s="26" t="str">
        <f>IF(Table4[[#This Row],[BMI]]&lt;18.5,"underweight",IF(Table4[[#This Row],[BMI]]&lt; 24.9,"normal weight",IF(Table4[[#This Row],[BMI]]&lt;29.9,"over weight","obesity")))</f>
        <v>underweight</v>
      </c>
      <c r="N342" s="26" t="str">
        <f>IF(Table4[[#This Row],[HBA1C]]&lt;5.7,"normal",IF(Table4[[#This Row],[HBA1C]]&lt; 6.4,"prediabetes","diabetes"))</f>
        <v>normal</v>
      </c>
    </row>
    <row r="343" spans="1:14" x14ac:dyDescent="0.25">
      <c r="A343" t="s">
        <v>2029</v>
      </c>
      <c r="B343">
        <v>29.07</v>
      </c>
      <c r="C343">
        <v>8.66</v>
      </c>
      <c r="D343" t="s">
        <v>2380</v>
      </c>
      <c r="E343" t="s">
        <v>2378</v>
      </c>
      <c r="F343" t="s">
        <v>2378</v>
      </c>
      <c r="G343" s="9">
        <v>2</v>
      </c>
      <c r="H343" t="s">
        <v>2380</v>
      </c>
      <c r="I343" s="20" t="str">
        <f>IF(Table4[[#This Row],[smoker]]="?","NO",Table4[[#This Row],[smoker]])</f>
        <v>yes</v>
      </c>
      <c r="J343" s="26">
        <v>2</v>
      </c>
      <c r="K343" s="20" t="str">
        <f>UPPER(Table4[[#This Row],[SMOKER 1]])</f>
        <v>YES</v>
      </c>
      <c r="L343" s="26" t="str">
        <f>UPPER(Table4[[#This Row],[Heart Issues]])</f>
        <v>YES</v>
      </c>
      <c r="M343" s="26" t="str">
        <f>IF(Table4[[#This Row],[BMI]]&lt;18.5,"underweight",IF(Table4[[#This Row],[BMI]]&lt; 24.9,"normal weight",IF(Table4[[#This Row],[BMI]]&lt;29.9,"over weight","obesity")))</f>
        <v>over weight</v>
      </c>
      <c r="N343" s="26" t="str">
        <f>IF(Table4[[#This Row],[HBA1C]]&lt;5.7,"normal",IF(Table4[[#This Row],[HBA1C]]&lt; 6.4,"prediabetes","diabetes"))</f>
        <v>diabetes</v>
      </c>
    </row>
    <row r="344" spans="1:14" x14ac:dyDescent="0.25">
      <c r="A344" t="s">
        <v>2028</v>
      </c>
      <c r="B344">
        <v>17.43</v>
      </c>
      <c r="C344">
        <v>8.64</v>
      </c>
      <c r="D344" t="s">
        <v>2378</v>
      </c>
      <c r="E344" t="s">
        <v>2378</v>
      </c>
      <c r="F344" t="s">
        <v>2378</v>
      </c>
      <c r="G344" s="9" t="s">
        <v>2379</v>
      </c>
      <c r="H344" t="s">
        <v>2380</v>
      </c>
      <c r="I344" s="20" t="str">
        <f>IF(Table4[[#This Row],[smoker]]="?","NO",Table4[[#This Row],[smoker]])</f>
        <v>yes</v>
      </c>
      <c r="J344" s="26">
        <v>0</v>
      </c>
      <c r="K344" s="20" t="str">
        <f>UPPER(Table4[[#This Row],[SMOKER 1]])</f>
        <v>YES</v>
      </c>
      <c r="L344" s="26" t="str">
        <f>UPPER(Table4[[#This Row],[Heart Issues]])</f>
        <v>NO</v>
      </c>
      <c r="M344" s="26" t="str">
        <f>IF(Table4[[#This Row],[BMI]]&lt;18.5,"underweight",IF(Table4[[#This Row],[BMI]]&lt; 24.9,"normal weight",IF(Table4[[#This Row],[BMI]]&lt;29.9,"over weight","obesity")))</f>
        <v>underweight</v>
      </c>
      <c r="N344" s="26" t="str">
        <f>IF(Table4[[#This Row],[HBA1C]]&lt;5.7,"normal",IF(Table4[[#This Row],[HBA1C]]&lt; 6.4,"prediabetes","diabetes"))</f>
        <v>diabetes</v>
      </c>
    </row>
    <row r="345" spans="1:14" x14ac:dyDescent="0.25">
      <c r="A345" t="s">
        <v>2027</v>
      </c>
      <c r="B345">
        <v>19.329999999999998</v>
      </c>
      <c r="C345">
        <v>4.2699999999999996</v>
      </c>
      <c r="D345" t="s">
        <v>2378</v>
      </c>
      <c r="E345" t="s">
        <v>2378</v>
      </c>
      <c r="F345" t="s">
        <v>2378</v>
      </c>
      <c r="G345" s="9" t="s">
        <v>2379</v>
      </c>
      <c r="H345" t="s">
        <v>2380</v>
      </c>
      <c r="I345" s="20" t="str">
        <f>IF(Table4[[#This Row],[smoker]]="?","NO",Table4[[#This Row],[smoker]])</f>
        <v>yes</v>
      </c>
      <c r="J345" s="26">
        <v>0</v>
      </c>
      <c r="K345" s="20" t="str">
        <f>UPPER(Table4[[#This Row],[SMOKER 1]])</f>
        <v>YES</v>
      </c>
      <c r="L345" s="26" t="str">
        <f>UPPER(Table4[[#This Row],[Heart Issues]])</f>
        <v>NO</v>
      </c>
      <c r="M345" s="26" t="str">
        <f>IF(Table4[[#This Row],[BMI]]&lt;18.5,"underweight",IF(Table4[[#This Row],[BMI]]&lt; 24.9,"normal weight",IF(Table4[[#This Row],[BMI]]&lt;29.9,"over weight","obesity")))</f>
        <v>normal weight</v>
      </c>
      <c r="N345" s="26" t="str">
        <f>IF(Table4[[#This Row],[HBA1C]]&lt;5.7,"normal",IF(Table4[[#This Row],[HBA1C]]&lt; 6.4,"prediabetes","diabetes"))</f>
        <v>normal</v>
      </c>
    </row>
    <row r="346" spans="1:14" x14ac:dyDescent="0.25">
      <c r="A346" t="s">
        <v>2026</v>
      </c>
      <c r="B346">
        <v>30.52</v>
      </c>
      <c r="C346">
        <v>4.21</v>
      </c>
      <c r="D346" t="s">
        <v>2378</v>
      </c>
      <c r="E346" t="s">
        <v>2378</v>
      </c>
      <c r="F346" t="s">
        <v>2378</v>
      </c>
      <c r="G346" s="9">
        <v>1</v>
      </c>
      <c r="H346" t="s">
        <v>2380</v>
      </c>
      <c r="I346" s="20" t="str">
        <f>IF(Table4[[#This Row],[smoker]]="?","NO",Table4[[#This Row],[smoker]])</f>
        <v>yes</v>
      </c>
      <c r="J346" s="26">
        <v>1</v>
      </c>
      <c r="K346" s="20" t="str">
        <f>UPPER(Table4[[#This Row],[SMOKER 1]])</f>
        <v>YES</v>
      </c>
      <c r="L346" s="26" t="str">
        <f>UPPER(Table4[[#This Row],[Heart Issues]])</f>
        <v>NO</v>
      </c>
      <c r="M346" s="26" t="str">
        <f>IF(Table4[[#This Row],[BMI]]&lt;18.5,"underweight",IF(Table4[[#This Row],[BMI]]&lt; 24.9,"normal weight",IF(Table4[[#This Row],[BMI]]&lt;29.9,"over weight","obesity")))</f>
        <v>obesity</v>
      </c>
      <c r="N346" s="26" t="str">
        <f>IF(Table4[[#This Row],[HBA1C]]&lt;5.7,"normal",IF(Table4[[#This Row],[HBA1C]]&lt; 6.4,"prediabetes","diabetes"))</f>
        <v>normal</v>
      </c>
    </row>
    <row r="347" spans="1:14" x14ac:dyDescent="0.25">
      <c r="A347" t="s">
        <v>2025</v>
      </c>
      <c r="B347">
        <v>39.21</v>
      </c>
      <c r="C347">
        <v>5.04</v>
      </c>
      <c r="D347" t="s">
        <v>2378</v>
      </c>
      <c r="E347" t="s">
        <v>2378</v>
      </c>
      <c r="F347" t="s">
        <v>2381</v>
      </c>
      <c r="G347" s="9">
        <v>1</v>
      </c>
      <c r="H347" t="s">
        <v>2380</v>
      </c>
      <c r="I347" s="20" t="str">
        <f>IF(Table4[[#This Row],[smoker]]="?","NO",Table4[[#This Row],[smoker]])</f>
        <v>yes</v>
      </c>
      <c r="J347" s="26">
        <v>1</v>
      </c>
      <c r="K347" s="20" t="str">
        <f>UPPER(Table4[[#This Row],[SMOKER 1]])</f>
        <v>YES</v>
      </c>
      <c r="L347" s="26" t="str">
        <f>UPPER(Table4[[#This Row],[Heart Issues]])</f>
        <v>NO</v>
      </c>
      <c r="M347" s="26" t="str">
        <f>IF(Table4[[#This Row],[BMI]]&lt;18.5,"underweight",IF(Table4[[#This Row],[BMI]]&lt; 24.9,"normal weight",IF(Table4[[#This Row],[BMI]]&lt;29.9,"over weight","obesity")))</f>
        <v>obesity</v>
      </c>
      <c r="N347" s="26" t="str">
        <f>IF(Table4[[#This Row],[HBA1C]]&lt;5.7,"normal",IF(Table4[[#This Row],[HBA1C]]&lt; 6.4,"prediabetes","diabetes"))</f>
        <v>normal</v>
      </c>
    </row>
    <row r="348" spans="1:14" x14ac:dyDescent="0.25">
      <c r="A348" t="s">
        <v>2024</v>
      </c>
      <c r="B348">
        <v>26.98</v>
      </c>
      <c r="C348">
        <v>5.21</v>
      </c>
      <c r="D348" t="s">
        <v>2380</v>
      </c>
      <c r="E348" t="s">
        <v>2378</v>
      </c>
      <c r="F348" t="s">
        <v>2378</v>
      </c>
      <c r="G348" s="9">
        <v>2</v>
      </c>
      <c r="H348" t="s">
        <v>2380</v>
      </c>
      <c r="I348" s="20" t="str">
        <f>IF(Table4[[#This Row],[smoker]]="?","NO",Table4[[#This Row],[smoker]])</f>
        <v>yes</v>
      </c>
      <c r="J348" s="26">
        <v>2</v>
      </c>
      <c r="K348" s="20" t="str">
        <f>UPPER(Table4[[#This Row],[SMOKER 1]])</f>
        <v>YES</v>
      </c>
      <c r="L348" s="26" t="str">
        <f>UPPER(Table4[[#This Row],[Heart Issues]])</f>
        <v>YES</v>
      </c>
      <c r="M348" s="26" t="str">
        <f>IF(Table4[[#This Row],[BMI]]&lt;18.5,"underweight",IF(Table4[[#This Row],[BMI]]&lt; 24.9,"normal weight",IF(Table4[[#This Row],[BMI]]&lt;29.9,"over weight","obesity")))</f>
        <v>over weight</v>
      </c>
      <c r="N348" s="26" t="str">
        <f>IF(Table4[[#This Row],[HBA1C]]&lt;5.7,"normal",IF(Table4[[#This Row],[HBA1C]]&lt; 6.4,"prediabetes","diabetes"))</f>
        <v>normal</v>
      </c>
    </row>
    <row r="349" spans="1:14" x14ac:dyDescent="0.25">
      <c r="A349" t="s">
        <v>2023</v>
      </c>
      <c r="B349">
        <v>25.84</v>
      </c>
      <c r="C349">
        <v>8.83</v>
      </c>
      <c r="D349" t="s">
        <v>2378</v>
      </c>
      <c r="E349" t="s">
        <v>2378</v>
      </c>
      <c r="F349" t="s">
        <v>2378</v>
      </c>
      <c r="G349" s="9" t="s">
        <v>2379</v>
      </c>
      <c r="H349" t="s">
        <v>2378</v>
      </c>
      <c r="I349" s="20" t="str">
        <f>IF(Table4[[#This Row],[smoker]]="?","NO",Table4[[#This Row],[smoker]])</f>
        <v>No</v>
      </c>
      <c r="J349" s="26">
        <v>0</v>
      </c>
      <c r="K349" s="20" t="str">
        <f>UPPER(Table4[[#This Row],[SMOKER 1]])</f>
        <v>NO</v>
      </c>
      <c r="L349" s="26" t="str">
        <f>UPPER(Table4[[#This Row],[Heart Issues]])</f>
        <v>NO</v>
      </c>
      <c r="M349" s="26" t="str">
        <f>IF(Table4[[#This Row],[BMI]]&lt;18.5,"underweight",IF(Table4[[#This Row],[BMI]]&lt; 24.9,"normal weight",IF(Table4[[#This Row],[BMI]]&lt;29.9,"over weight","obesity")))</f>
        <v>over weight</v>
      </c>
      <c r="N349" s="26" t="str">
        <f>IF(Table4[[#This Row],[HBA1C]]&lt;5.7,"normal",IF(Table4[[#This Row],[HBA1C]]&lt; 6.4,"prediabetes","diabetes"))</f>
        <v>diabetes</v>
      </c>
    </row>
    <row r="350" spans="1:14" x14ac:dyDescent="0.25">
      <c r="A350" t="s">
        <v>2022</v>
      </c>
      <c r="B350">
        <v>28.31</v>
      </c>
      <c r="C350">
        <v>8.4700000000000006</v>
      </c>
      <c r="D350" t="s">
        <v>2380</v>
      </c>
      <c r="E350" t="s">
        <v>2378</v>
      </c>
      <c r="F350" t="s">
        <v>2378</v>
      </c>
      <c r="G350" s="9">
        <v>2</v>
      </c>
      <c r="H350" t="s">
        <v>2380</v>
      </c>
      <c r="I350" s="20" t="str">
        <f>IF(Table4[[#This Row],[smoker]]="?","NO",Table4[[#This Row],[smoker]])</f>
        <v>yes</v>
      </c>
      <c r="J350" s="26">
        <v>2</v>
      </c>
      <c r="K350" s="20" t="str">
        <f>UPPER(Table4[[#This Row],[SMOKER 1]])</f>
        <v>YES</v>
      </c>
      <c r="L350" s="26" t="str">
        <f>UPPER(Table4[[#This Row],[Heart Issues]])</f>
        <v>YES</v>
      </c>
      <c r="M350" s="26" t="str">
        <f>IF(Table4[[#This Row],[BMI]]&lt;18.5,"underweight",IF(Table4[[#This Row],[BMI]]&lt; 24.9,"normal weight",IF(Table4[[#This Row],[BMI]]&lt;29.9,"over weight","obesity")))</f>
        <v>over weight</v>
      </c>
      <c r="N350" s="26" t="str">
        <f>IF(Table4[[#This Row],[HBA1C]]&lt;5.7,"normal",IF(Table4[[#This Row],[HBA1C]]&lt; 6.4,"prediabetes","diabetes"))</f>
        <v>diabetes</v>
      </c>
    </row>
    <row r="351" spans="1:14" x14ac:dyDescent="0.25">
      <c r="A351" t="s">
        <v>2021</v>
      </c>
      <c r="B351">
        <v>23.94</v>
      </c>
      <c r="C351">
        <v>4.2</v>
      </c>
      <c r="D351" t="s">
        <v>2378</v>
      </c>
      <c r="E351" t="s">
        <v>2378</v>
      </c>
      <c r="F351" t="s">
        <v>2378</v>
      </c>
      <c r="G351" s="9" t="s">
        <v>2379</v>
      </c>
      <c r="H351" t="s">
        <v>2380</v>
      </c>
      <c r="I351" s="20" t="str">
        <f>IF(Table4[[#This Row],[smoker]]="?","NO",Table4[[#This Row],[smoker]])</f>
        <v>yes</v>
      </c>
      <c r="J351" s="26">
        <v>0</v>
      </c>
      <c r="K351" s="20" t="str">
        <f>UPPER(Table4[[#This Row],[SMOKER 1]])</f>
        <v>YES</v>
      </c>
      <c r="L351" s="26" t="str">
        <f>UPPER(Table4[[#This Row],[Heart Issues]])</f>
        <v>NO</v>
      </c>
      <c r="M351" s="26" t="str">
        <f>IF(Table4[[#This Row],[BMI]]&lt;18.5,"underweight",IF(Table4[[#This Row],[BMI]]&lt; 24.9,"normal weight",IF(Table4[[#This Row],[BMI]]&lt;29.9,"over weight","obesity")))</f>
        <v>normal weight</v>
      </c>
      <c r="N351" s="26" t="str">
        <f>IF(Table4[[#This Row],[HBA1C]]&lt;5.7,"normal",IF(Table4[[#This Row],[HBA1C]]&lt; 6.4,"prediabetes","diabetes"))</f>
        <v>normal</v>
      </c>
    </row>
    <row r="352" spans="1:14" x14ac:dyDescent="0.25">
      <c r="A352" t="s">
        <v>2020</v>
      </c>
      <c r="B352">
        <v>20.03</v>
      </c>
      <c r="C352">
        <v>6.14</v>
      </c>
      <c r="D352" t="s">
        <v>2380</v>
      </c>
      <c r="E352" t="s">
        <v>2378</v>
      </c>
      <c r="F352" t="s">
        <v>2378</v>
      </c>
      <c r="G352" s="9" t="s">
        <v>2379</v>
      </c>
      <c r="H352" t="s">
        <v>2380</v>
      </c>
      <c r="I352" s="20" t="str">
        <f>IF(Table4[[#This Row],[smoker]]="?","NO",Table4[[#This Row],[smoker]])</f>
        <v>yes</v>
      </c>
      <c r="J352" s="26">
        <v>0</v>
      </c>
      <c r="K352" s="20" t="str">
        <f>UPPER(Table4[[#This Row],[SMOKER 1]])</f>
        <v>YES</v>
      </c>
      <c r="L352" s="26" t="str">
        <f>UPPER(Table4[[#This Row],[Heart Issues]])</f>
        <v>YES</v>
      </c>
      <c r="M352" s="26" t="str">
        <f>IF(Table4[[#This Row],[BMI]]&lt;18.5,"underweight",IF(Table4[[#This Row],[BMI]]&lt; 24.9,"normal weight",IF(Table4[[#This Row],[BMI]]&lt;29.9,"over weight","obesity")))</f>
        <v>normal weight</v>
      </c>
      <c r="N352" s="26" t="str">
        <f>IF(Table4[[#This Row],[HBA1C]]&lt;5.7,"normal",IF(Table4[[#This Row],[HBA1C]]&lt; 6.4,"prediabetes","diabetes"))</f>
        <v>prediabetes</v>
      </c>
    </row>
    <row r="353" spans="1:14" x14ac:dyDescent="0.25">
      <c r="A353" t="s">
        <v>2019</v>
      </c>
      <c r="B353">
        <v>41.42</v>
      </c>
      <c r="C353">
        <v>6.07</v>
      </c>
      <c r="D353" t="s">
        <v>2378</v>
      </c>
      <c r="E353" t="s">
        <v>2378</v>
      </c>
      <c r="F353" t="s">
        <v>2378</v>
      </c>
      <c r="G353" s="9" t="s">
        <v>2379</v>
      </c>
      <c r="H353" t="s">
        <v>2378</v>
      </c>
      <c r="I353" s="20" t="str">
        <f>IF(Table4[[#This Row],[smoker]]="?","NO",Table4[[#This Row],[smoker]])</f>
        <v>No</v>
      </c>
      <c r="J353" s="26">
        <v>0</v>
      </c>
      <c r="K353" s="20" t="str">
        <f>UPPER(Table4[[#This Row],[SMOKER 1]])</f>
        <v>NO</v>
      </c>
      <c r="L353" s="26" t="str">
        <f>UPPER(Table4[[#This Row],[Heart Issues]])</f>
        <v>NO</v>
      </c>
      <c r="M353" s="26" t="str">
        <f>IF(Table4[[#This Row],[BMI]]&lt;18.5,"underweight",IF(Table4[[#This Row],[BMI]]&lt; 24.9,"normal weight",IF(Table4[[#This Row],[BMI]]&lt;29.9,"over weight","obesity")))</f>
        <v>obesity</v>
      </c>
      <c r="N353" s="26" t="str">
        <f>IF(Table4[[#This Row],[HBA1C]]&lt;5.7,"normal",IF(Table4[[#This Row],[HBA1C]]&lt; 6.4,"prediabetes","diabetes"))</f>
        <v>prediabetes</v>
      </c>
    </row>
    <row r="354" spans="1:14" x14ac:dyDescent="0.25">
      <c r="A354" t="s">
        <v>2018</v>
      </c>
      <c r="B354">
        <v>36.67</v>
      </c>
      <c r="C354">
        <v>10.210000000000001</v>
      </c>
      <c r="D354" t="s">
        <v>2378</v>
      </c>
      <c r="E354" t="s">
        <v>2378</v>
      </c>
      <c r="F354" t="s">
        <v>2378</v>
      </c>
      <c r="G354" s="9" t="s">
        <v>2379</v>
      </c>
      <c r="H354" t="s">
        <v>2378</v>
      </c>
      <c r="I354" s="20" t="str">
        <f>IF(Table4[[#This Row],[smoker]]="?","NO",Table4[[#This Row],[smoker]])</f>
        <v>No</v>
      </c>
      <c r="J354" s="26">
        <v>0</v>
      </c>
      <c r="K354" s="20" t="str">
        <f>UPPER(Table4[[#This Row],[SMOKER 1]])</f>
        <v>NO</v>
      </c>
      <c r="L354" s="26" t="str">
        <f>UPPER(Table4[[#This Row],[Heart Issues]])</f>
        <v>NO</v>
      </c>
      <c r="M354" s="26" t="str">
        <f>IF(Table4[[#This Row],[BMI]]&lt;18.5,"underweight",IF(Table4[[#This Row],[BMI]]&lt; 24.9,"normal weight",IF(Table4[[#This Row],[BMI]]&lt;29.9,"over weight","obesity")))</f>
        <v>obesity</v>
      </c>
      <c r="N354" s="26" t="str">
        <f>IF(Table4[[#This Row],[HBA1C]]&lt;5.7,"normal",IF(Table4[[#This Row],[HBA1C]]&lt; 6.4,"prediabetes","diabetes"))</f>
        <v>diabetes</v>
      </c>
    </row>
    <row r="355" spans="1:14" x14ac:dyDescent="0.25">
      <c r="A355" t="s">
        <v>2017</v>
      </c>
      <c r="B355">
        <v>27.645</v>
      </c>
      <c r="C355">
        <v>4.6900000000000004</v>
      </c>
      <c r="D355" t="s">
        <v>2378</v>
      </c>
      <c r="E355" t="s">
        <v>2378</v>
      </c>
      <c r="F355" t="s">
        <v>2378</v>
      </c>
      <c r="G355" s="9" t="s">
        <v>2379</v>
      </c>
      <c r="H355" t="s">
        <v>2378</v>
      </c>
      <c r="I355" s="20" t="str">
        <f>IF(Table4[[#This Row],[smoker]]="?","NO",Table4[[#This Row],[smoker]])</f>
        <v>No</v>
      </c>
      <c r="J355" s="26">
        <v>0</v>
      </c>
      <c r="K355" s="20" t="str">
        <f>UPPER(Table4[[#This Row],[SMOKER 1]])</f>
        <v>NO</v>
      </c>
      <c r="L355" s="26" t="str">
        <f>UPPER(Table4[[#This Row],[Heart Issues]])</f>
        <v>NO</v>
      </c>
      <c r="M355" s="26" t="str">
        <f>IF(Table4[[#This Row],[BMI]]&lt;18.5,"underweight",IF(Table4[[#This Row],[BMI]]&lt; 24.9,"normal weight",IF(Table4[[#This Row],[BMI]]&lt;29.9,"over weight","obesity")))</f>
        <v>over weight</v>
      </c>
      <c r="N355" s="26" t="str">
        <f>IF(Table4[[#This Row],[HBA1C]]&lt;5.7,"normal",IF(Table4[[#This Row],[HBA1C]]&lt; 6.4,"prediabetes","diabetes"))</f>
        <v>normal</v>
      </c>
    </row>
    <row r="356" spans="1:14" x14ac:dyDescent="0.25">
      <c r="A356" t="s">
        <v>2016</v>
      </c>
      <c r="B356">
        <v>22.72</v>
      </c>
      <c r="C356">
        <v>5.71</v>
      </c>
      <c r="D356" t="s">
        <v>2378</v>
      </c>
      <c r="E356" t="s">
        <v>2378</v>
      </c>
      <c r="F356" t="s">
        <v>2378</v>
      </c>
      <c r="G356" s="9" t="s">
        <v>2379</v>
      </c>
      <c r="H356" t="s">
        <v>2380</v>
      </c>
      <c r="I356" s="20" t="str">
        <f>IF(Table4[[#This Row],[smoker]]="?","NO",Table4[[#This Row],[smoker]])</f>
        <v>yes</v>
      </c>
      <c r="J356" s="26">
        <v>0</v>
      </c>
      <c r="K356" s="20" t="str">
        <f>UPPER(Table4[[#This Row],[SMOKER 1]])</f>
        <v>YES</v>
      </c>
      <c r="L356" s="26" t="str">
        <f>UPPER(Table4[[#This Row],[Heart Issues]])</f>
        <v>NO</v>
      </c>
      <c r="M356" s="26" t="str">
        <f>IF(Table4[[#This Row],[BMI]]&lt;18.5,"underweight",IF(Table4[[#This Row],[BMI]]&lt; 24.9,"normal weight",IF(Table4[[#This Row],[BMI]]&lt;29.9,"over weight","obesity")))</f>
        <v>normal weight</v>
      </c>
      <c r="N356" s="26" t="str">
        <f>IF(Table4[[#This Row],[HBA1C]]&lt;5.7,"normal",IF(Table4[[#This Row],[HBA1C]]&lt; 6.4,"prediabetes","diabetes"))</f>
        <v>prediabetes</v>
      </c>
    </row>
    <row r="357" spans="1:14" x14ac:dyDescent="0.25">
      <c r="A357" t="s">
        <v>2015</v>
      </c>
      <c r="B357">
        <v>36.520000000000003</v>
      </c>
      <c r="C357">
        <v>9.07</v>
      </c>
      <c r="D357" t="s">
        <v>2380</v>
      </c>
      <c r="E357" t="s">
        <v>2378</v>
      </c>
      <c r="F357" t="s">
        <v>2381</v>
      </c>
      <c r="G357" s="9">
        <v>1</v>
      </c>
      <c r="H357" t="s">
        <v>2378</v>
      </c>
      <c r="I357" s="20" t="str">
        <f>IF(Table4[[#This Row],[smoker]]="?","NO",Table4[[#This Row],[smoker]])</f>
        <v>No</v>
      </c>
      <c r="J357" s="26">
        <v>1</v>
      </c>
      <c r="K357" s="20" t="str">
        <f>UPPER(Table4[[#This Row],[SMOKER 1]])</f>
        <v>NO</v>
      </c>
      <c r="L357" s="26" t="str">
        <f>UPPER(Table4[[#This Row],[Heart Issues]])</f>
        <v>YES</v>
      </c>
      <c r="M357" s="26" t="str">
        <f>IF(Table4[[#This Row],[BMI]]&lt;18.5,"underweight",IF(Table4[[#This Row],[BMI]]&lt; 24.9,"normal weight",IF(Table4[[#This Row],[BMI]]&lt;29.9,"over weight","obesity")))</f>
        <v>obesity</v>
      </c>
      <c r="N357" s="26" t="str">
        <f>IF(Table4[[#This Row],[HBA1C]]&lt;5.7,"normal",IF(Table4[[#This Row],[HBA1C]]&lt; 6.4,"prediabetes","diabetes"))</f>
        <v>diabetes</v>
      </c>
    </row>
    <row r="358" spans="1:14" x14ac:dyDescent="0.25">
      <c r="A358" t="s">
        <v>2014</v>
      </c>
      <c r="B358">
        <v>33.96</v>
      </c>
      <c r="C358">
        <v>4.99</v>
      </c>
      <c r="D358" t="s">
        <v>2378</v>
      </c>
      <c r="E358" t="s">
        <v>2378</v>
      </c>
      <c r="F358" t="s">
        <v>2378</v>
      </c>
      <c r="G358" s="9" t="s">
        <v>2379</v>
      </c>
      <c r="H358" t="s">
        <v>2380</v>
      </c>
      <c r="I358" s="20" t="str">
        <f>IF(Table4[[#This Row],[smoker]]="?","NO",Table4[[#This Row],[smoker]])</f>
        <v>yes</v>
      </c>
      <c r="J358" s="26">
        <v>0</v>
      </c>
      <c r="K358" s="20" t="str">
        <f>UPPER(Table4[[#This Row],[SMOKER 1]])</f>
        <v>YES</v>
      </c>
      <c r="L358" s="26" t="str">
        <f>UPPER(Table4[[#This Row],[Heart Issues]])</f>
        <v>NO</v>
      </c>
      <c r="M358" s="26" t="str">
        <f>IF(Table4[[#This Row],[BMI]]&lt;18.5,"underweight",IF(Table4[[#This Row],[BMI]]&lt; 24.9,"normal weight",IF(Table4[[#This Row],[BMI]]&lt;29.9,"over weight","obesity")))</f>
        <v>obesity</v>
      </c>
      <c r="N358" s="26" t="str">
        <f>IF(Table4[[#This Row],[HBA1C]]&lt;5.7,"normal",IF(Table4[[#This Row],[HBA1C]]&lt; 6.4,"prediabetes","diabetes"))</f>
        <v>normal</v>
      </c>
    </row>
    <row r="359" spans="1:14" x14ac:dyDescent="0.25">
      <c r="A359" t="s">
        <v>2013</v>
      </c>
      <c r="B359">
        <v>26.695</v>
      </c>
      <c r="C359">
        <v>8.31</v>
      </c>
      <c r="D359" t="s">
        <v>2378</v>
      </c>
      <c r="E359" t="s">
        <v>2378</v>
      </c>
      <c r="F359" t="s">
        <v>2378</v>
      </c>
      <c r="G359" s="9" t="s">
        <v>2379</v>
      </c>
      <c r="H359" t="s">
        <v>2380</v>
      </c>
      <c r="I359" s="20" t="str">
        <f>IF(Table4[[#This Row],[smoker]]="?","NO",Table4[[#This Row],[smoker]])</f>
        <v>yes</v>
      </c>
      <c r="J359" s="26">
        <v>0</v>
      </c>
      <c r="K359" s="20" t="str">
        <f>UPPER(Table4[[#This Row],[SMOKER 1]])</f>
        <v>YES</v>
      </c>
      <c r="L359" s="26" t="str">
        <f>UPPER(Table4[[#This Row],[Heart Issues]])</f>
        <v>NO</v>
      </c>
      <c r="M359" s="26" t="str">
        <f>IF(Table4[[#This Row],[BMI]]&lt;18.5,"underweight",IF(Table4[[#This Row],[BMI]]&lt; 24.9,"normal weight",IF(Table4[[#This Row],[BMI]]&lt;29.9,"over weight","obesity")))</f>
        <v>over weight</v>
      </c>
      <c r="N359" s="26" t="str">
        <f>IF(Table4[[#This Row],[HBA1C]]&lt;5.7,"normal",IF(Table4[[#This Row],[HBA1C]]&lt; 6.4,"prediabetes","diabetes"))</f>
        <v>diabetes</v>
      </c>
    </row>
    <row r="360" spans="1:14" x14ac:dyDescent="0.25">
      <c r="A360" t="s">
        <v>2012</v>
      </c>
      <c r="B360">
        <v>18.45</v>
      </c>
      <c r="C360">
        <v>5.07</v>
      </c>
      <c r="D360" t="s">
        <v>2380</v>
      </c>
      <c r="E360" t="s">
        <v>2378</v>
      </c>
      <c r="F360" t="s">
        <v>2378</v>
      </c>
      <c r="G360" s="9" t="s">
        <v>2379</v>
      </c>
      <c r="H360" t="s">
        <v>2380</v>
      </c>
      <c r="I360" s="20" t="str">
        <f>IF(Table4[[#This Row],[smoker]]="?","NO",Table4[[#This Row],[smoker]])</f>
        <v>yes</v>
      </c>
      <c r="J360" s="26">
        <v>0</v>
      </c>
      <c r="K360" s="20" t="str">
        <f>UPPER(Table4[[#This Row],[SMOKER 1]])</f>
        <v>YES</v>
      </c>
      <c r="L360" s="26" t="str">
        <f>UPPER(Table4[[#This Row],[Heart Issues]])</f>
        <v>YES</v>
      </c>
      <c r="M360" s="26" t="str">
        <f>IF(Table4[[#This Row],[BMI]]&lt;18.5,"underweight",IF(Table4[[#This Row],[BMI]]&lt; 24.9,"normal weight",IF(Table4[[#This Row],[BMI]]&lt;29.9,"over weight","obesity")))</f>
        <v>underweight</v>
      </c>
      <c r="N360" s="26" t="str">
        <f>IF(Table4[[#This Row],[HBA1C]]&lt;5.7,"normal",IF(Table4[[#This Row],[HBA1C]]&lt; 6.4,"prediabetes","diabetes"))</f>
        <v>normal</v>
      </c>
    </row>
    <row r="361" spans="1:14" x14ac:dyDescent="0.25">
      <c r="A361" t="s">
        <v>2011</v>
      </c>
      <c r="B361">
        <v>33.18</v>
      </c>
      <c r="C361">
        <v>4.79</v>
      </c>
      <c r="D361" t="s">
        <v>2378</v>
      </c>
      <c r="E361" t="s">
        <v>2378</v>
      </c>
      <c r="F361" t="s">
        <v>2378</v>
      </c>
      <c r="G361" s="9" t="s">
        <v>2379</v>
      </c>
      <c r="H361" t="s">
        <v>2380</v>
      </c>
      <c r="I361" s="20" t="str">
        <f>IF(Table4[[#This Row],[smoker]]="?","NO",Table4[[#This Row],[smoker]])</f>
        <v>yes</v>
      </c>
      <c r="J361" s="26">
        <v>0</v>
      </c>
      <c r="K361" s="20" t="str">
        <f>UPPER(Table4[[#This Row],[SMOKER 1]])</f>
        <v>YES</v>
      </c>
      <c r="L361" s="26" t="str">
        <f>UPPER(Table4[[#This Row],[Heart Issues]])</f>
        <v>NO</v>
      </c>
      <c r="M361" s="26" t="str">
        <f>IF(Table4[[#This Row],[BMI]]&lt;18.5,"underweight",IF(Table4[[#This Row],[BMI]]&lt; 24.9,"normal weight",IF(Table4[[#This Row],[BMI]]&lt;29.9,"over weight","obesity")))</f>
        <v>obesity</v>
      </c>
      <c r="N361" s="26" t="str">
        <f>IF(Table4[[#This Row],[HBA1C]]&lt;5.7,"normal",IF(Table4[[#This Row],[HBA1C]]&lt; 6.4,"prediabetes","diabetes"))</f>
        <v>normal</v>
      </c>
    </row>
    <row r="362" spans="1:14" x14ac:dyDescent="0.25">
      <c r="A362" t="s">
        <v>2010</v>
      </c>
      <c r="B362">
        <v>36.1</v>
      </c>
      <c r="C362">
        <v>11.39</v>
      </c>
      <c r="D362" t="s">
        <v>2380</v>
      </c>
      <c r="E362" t="s">
        <v>2378</v>
      </c>
      <c r="F362" t="s">
        <v>2378</v>
      </c>
      <c r="G362" s="9">
        <v>2</v>
      </c>
      <c r="H362" t="s">
        <v>2378</v>
      </c>
      <c r="I362" s="20" t="str">
        <f>IF(Table4[[#This Row],[smoker]]="?","NO",Table4[[#This Row],[smoker]])</f>
        <v>No</v>
      </c>
      <c r="J362" s="26">
        <v>2</v>
      </c>
      <c r="K362" s="20" t="str">
        <f>UPPER(Table4[[#This Row],[SMOKER 1]])</f>
        <v>NO</v>
      </c>
      <c r="L362" s="26" t="str">
        <f>UPPER(Table4[[#This Row],[Heart Issues]])</f>
        <v>YES</v>
      </c>
      <c r="M362" s="26" t="str">
        <f>IF(Table4[[#This Row],[BMI]]&lt;18.5,"underweight",IF(Table4[[#This Row],[BMI]]&lt; 24.9,"normal weight",IF(Table4[[#This Row],[BMI]]&lt;29.9,"over weight","obesity")))</f>
        <v>obesity</v>
      </c>
      <c r="N362" s="26" t="str">
        <f>IF(Table4[[#This Row],[HBA1C]]&lt;5.7,"normal",IF(Table4[[#This Row],[HBA1C]]&lt; 6.4,"prediabetes","diabetes"))</f>
        <v>diabetes</v>
      </c>
    </row>
    <row r="363" spans="1:14" x14ac:dyDescent="0.25">
      <c r="A363" t="s">
        <v>2009</v>
      </c>
      <c r="B363">
        <v>22.77</v>
      </c>
      <c r="C363">
        <v>6</v>
      </c>
      <c r="D363" t="s">
        <v>2378</v>
      </c>
      <c r="E363" t="s">
        <v>2378</v>
      </c>
      <c r="F363" t="s">
        <v>2378</v>
      </c>
      <c r="G363" s="9" t="s">
        <v>2379</v>
      </c>
      <c r="H363" t="s">
        <v>2380</v>
      </c>
      <c r="I363" s="20" t="str">
        <f>IF(Table4[[#This Row],[smoker]]="?","NO",Table4[[#This Row],[smoker]])</f>
        <v>yes</v>
      </c>
      <c r="J363" s="26">
        <v>0</v>
      </c>
      <c r="K363" s="20" t="str">
        <f>UPPER(Table4[[#This Row],[SMOKER 1]])</f>
        <v>YES</v>
      </c>
      <c r="L363" s="26" t="str">
        <f>UPPER(Table4[[#This Row],[Heart Issues]])</f>
        <v>NO</v>
      </c>
      <c r="M363" s="26" t="str">
        <f>IF(Table4[[#This Row],[BMI]]&lt;18.5,"underweight",IF(Table4[[#This Row],[BMI]]&lt; 24.9,"normal weight",IF(Table4[[#This Row],[BMI]]&lt;29.9,"over weight","obesity")))</f>
        <v>normal weight</v>
      </c>
      <c r="N363" s="26" t="str">
        <f>IF(Table4[[#This Row],[HBA1C]]&lt;5.7,"normal",IF(Table4[[#This Row],[HBA1C]]&lt; 6.4,"prediabetes","diabetes"))</f>
        <v>prediabetes</v>
      </c>
    </row>
    <row r="364" spans="1:14" x14ac:dyDescent="0.25">
      <c r="A364" t="s">
        <v>2008</v>
      </c>
      <c r="B364">
        <v>21.24</v>
      </c>
      <c r="C364">
        <v>5.13</v>
      </c>
      <c r="D364" t="s">
        <v>2378</v>
      </c>
      <c r="E364" t="s">
        <v>2378</v>
      </c>
      <c r="F364" t="s">
        <v>2378</v>
      </c>
      <c r="G364" s="9" t="s">
        <v>2379</v>
      </c>
      <c r="H364" t="s">
        <v>2380</v>
      </c>
      <c r="I364" s="20" t="str">
        <f>IF(Table4[[#This Row],[smoker]]="?","NO",Table4[[#This Row],[smoker]])</f>
        <v>yes</v>
      </c>
      <c r="J364" s="26">
        <v>0</v>
      </c>
      <c r="K364" s="20" t="str">
        <f>UPPER(Table4[[#This Row],[SMOKER 1]])</f>
        <v>YES</v>
      </c>
      <c r="L364" s="26" t="str">
        <f>UPPER(Table4[[#This Row],[Heart Issues]])</f>
        <v>NO</v>
      </c>
      <c r="M364" s="26" t="str">
        <f>IF(Table4[[#This Row],[BMI]]&lt;18.5,"underweight",IF(Table4[[#This Row],[BMI]]&lt; 24.9,"normal weight",IF(Table4[[#This Row],[BMI]]&lt;29.9,"over weight","obesity")))</f>
        <v>normal weight</v>
      </c>
      <c r="N364" s="26" t="str">
        <f>IF(Table4[[#This Row],[HBA1C]]&lt;5.7,"normal",IF(Table4[[#This Row],[HBA1C]]&lt; 6.4,"prediabetes","diabetes"))</f>
        <v>normal</v>
      </c>
    </row>
    <row r="365" spans="1:14" x14ac:dyDescent="0.25">
      <c r="A365" t="s">
        <v>2007</v>
      </c>
      <c r="B365">
        <v>17.600000000000001</v>
      </c>
      <c r="C365">
        <v>5.26</v>
      </c>
      <c r="D365" t="s">
        <v>2380</v>
      </c>
      <c r="E365" t="s">
        <v>2378</v>
      </c>
      <c r="F365" t="s">
        <v>2378</v>
      </c>
      <c r="G365" s="9" t="s">
        <v>2379</v>
      </c>
      <c r="H365" t="s">
        <v>2380</v>
      </c>
      <c r="I365" s="20" t="str">
        <f>IF(Table4[[#This Row],[smoker]]="?","NO",Table4[[#This Row],[smoker]])</f>
        <v>yes</v>
      </c>
      <c r="J365" s="26">
        <v>0</v>
      </c>
      <c r="K365" s="20" t="str">
        <f>UPPER(Table4[[#This Row],[SMOKER 1]])</f>
        <v>YES</v>
      </c>
      <c r="L365" s="26" t="str">
        <f>UPPER(Table4[[#This Row],[Heart Issues]])</f>
        <v>YES</v>
      </c>
      <c r="M365" s="26" t="str">
        <f>IF(Table4[[#This Row],[BMI]]&lt;18.5,"underweight",IF(Table4[[#This Row],[BMI]]&lt; 24.9,"normal weight",IF(Table4[[#This Row],[BMI]]&lt;29.9,"over weight","obesity")))</f>
        <v>underweight</v>
      </c>
      <c r="N365" s="26" t="str">
        <f>IF(Table4[[#This Row],[HBA1C]]&lt;5.7,"normal",IF(Table4[[#This Row],[HBA1C]]&lt; 6.4,"prediabetes","diabetes"))</f>
        <v>normal</v>
      </c>
    </row>
    <row r="366" spans="1:14" x14ac:dyDescent="0.25">
      <c r="A366" t="s">
        <v>2006</v>
      </c>
      <c r="B366">
        <v>26.29</v>
      </c>
      <c r="C366">
        <v>6.84</v>
      </c>
      <c r="D366" t="s">
        <v>2378</v>
      </c>
      <c r="E366" t="s">
        <v>2378</v>
      </c>
      <c r="F366" t="s">
        <v>2378</v>
      </c>
      <c r="G366" s="9" t="s">
        <v>2379</v>
      </c>
      <c r="H366" t="s">
        <v>2380</v>
      </c>
      <c r="I366" s="20" t="str">
        <f>IF(Table4[[#This Row],[smoker]]="?","NO",Table4[[#This Row],[smoker]])</f>
        <v>yes</v>
      </c>
      <c r="J366" s="26">
        <v>0</v>
      </c>
      <c r="K366" s="20" t="str">
        <f>UPPER(Table4[[#This Row],[SMOKER 1]])</f>
        <v>YES</v>
      </c>
      <c r="L366" s="26" t="str">
        <f>UPPER(Table4[[#This Row],[Heart Issues]])</f>
        <v>NO</v>
      </c>
      <c r="M366" s="26" t="str">
        <f>IF(Table4[[#This Row],[BMI]]&lt;18.5,"underweight",IF(Table4[[#This Row],[BMI]]&lt; 24.9,"normal weight",IF(Table4[[#This Row],[BMI]]&lt;29.9,"over weight","obesity")))</f>
        <v>over weight</v>
      </c>
      <c r="N366" s="26" t="str">
        <f>IF(Table4[[#This Row],[HBA1C]]&lt;5.7,"normal",IF(Table4[[#This Row],[HBA1C]]&lt; 6.4,"prediabetes","diabetes"))</f>
        <v>diabetes</v>
      </c>
    </row>
    <row r="367" spans="1:14" x14ac:dyDescent="0.25">
      <c r="A367" t="s">
        <v>2005</v>
      </c>
      <c r="B367">
        <v>35.31</v>
      </c>
      <c r="C367">
        <v>9.0399999999999991</v>
      </c>
      <c r="D367" t="s">
        <v>2378</v>
      </c>
      <c r="E367" t="s">
        <v>2378</v>
      </c>
      <c r="F367" t="s">
        <v>2378</v>
      </c>
      <c r="G367" s="9" t="s">
        <v>2379</v>
      </c>
      <c r="H367" t="s">
        <v>2378</v>
      </c>
      <c r="I367" s="20" t="str">
        <f>IF(Table4[[#This Row],[smoker]]="?","NO",Table4[[#This Row],[smoker]])</f>
        <v>No</v>
      </c>
      <c r="J367" s="26">
        <v>0</v>
      </c>
      <c r="K367" s="20" t="str">
        <f>UPPER(Table4[[#This Row],[SMOKER 1]])</f>
        <v>NO</v>
      </c>
      <c r="L367" s="26" t="str">
        <f>UPPER(Table4[[#This Row],[Heart Issues]])</f>
        <v>NO</v>
      </c>
      <c r="M367" s="26" t="str">
        <f>IF(Table4[[#This Row],[BMI]]&lt;18.5,"underweight",IF(Table4[[#This Row],[BMI]]&lt; 24.9,"normal weight",IF(Table4[[#This Row],[BMI]]&lt;29.9,"over weight","obesity")))</f>
        <v>obesity</v>
      </c>
      <c r="N367" s="26" t="str">
        <f>IF(Table4[[#This Row],[HBA1C]]&lt;5.7,"normal",IF(Table4[[#This Row],[HBA1C]]&lt; 6.4,"prediabetes","diabetes"))</f>
        <v>diabetes</v>
      </c>
    </row>
    <row r="368" spans="1:14" x14ac:dyDescent="0.25">
      <c r="A368" t="s">
        <v>2004</v>
      </c>
      <c r="B368">
        <v>27.04</v>
      </c>
      <c r="C368">
        <v>4.0999999999999996</v>
      </c>
      <c r="D368" t="s">
        <v>2378</v>
      </c>
      <c r="E368" t="s">
        <v>2378</v>
      </c>
      <c r="F368" t="s">
        <v>2378</v>
      </c>
      <c r="G368" s="9">
        <v>1</v>
      </c>
      <c r="H368" t="s">
        <v>2380</v>
      </c>
      <c r="I368" s="20" t="str">
        <f>IF(Table4[[#This Row],[smoker]]="?","NO",Table4[[#This Row],[smoker]])</f>
        <v>yes</v>
      </c>
      <c r="J368" s="26">
        <v>1</v>
      </c>
      <c r="K368" s="20" t="str">
        <f>UPPER(Table4[[#This Row],[SMOKER 1]])</f>
        <v>YES</v>
      </c>
      <c r="L368" s="26" t="str">
        <f>UPPER(Table4[[#This Row],[Heart Issues]])</f>
        <v>NO</v>
      </c>
      <c r="M368" s="26" t="str">
        <f>IF(Table4[[#This Row],[BMI]]&lt;18.5,"underweight",IF(Table4[[#This Row],[BMI]]&lt; 24.9,"normal weight",IF(Table4[[#This Row],[BMI]]&lt;29.9,"over weight","obesity")))</f>
        <v>over weight</v>
      </c>
      <c r="N368" s="26" t="str">
        <f>IF(Table4[[#This Row],[HBA1C]]&lt;5.7,"normal",IF(Table4[[#This Row],[HBA1C]]&lt; 6.4,"prediabetes","diabetes"))</f>
        <v>normal</v>
      </c>
    </row>
    <row r="369" spans="1:14" x14ac:dyDescent="0.25">
      <c r="A369" t="s">
        <v>2003</v>
      </c>
      <c r="B369">
        <v>30.23</v>
      </c>
      <c r="C369">
        <v>4.2300000000000004</v>
      </c>
      <c r="D369" t="s">
        <v>2380</v>
      </c>
      <c r="E369" t="s">
        <v>2378</v>
      </c>
      <c r="F369" t="s">
        <v>2381</v>
      </c>
      <c r="G369" s="9">
        <v>1</v>
      </c>
      <c r="H369" t="s">
        <v>2380</v>
      </c>
      <c r="I369" s="20" t="str">
        <f>IF(Table4[[#This Row],[smoker]]="?","NO",Table4[[#This Row],[smoker]])</f>
        <v>yes</v>
      </c>
      <c r="J369" s="26">
        <v>1</v>
      </c>
      <c r="K369" s="20" t="str">
        <f>UPPER(Table4[[#This Row],[SMOKER 1]])</f>
        <v>YES</v>
      </c>
      <c r="L369" s="26" t="str">
        <f>UPPER(Table4[[#This Row],[Heart Issues]])</f>
        <v>YES</v>
      </c>
      <c r="M369" s="26" t="str">
        <f>IF(Table4[[#This Row],[BMI]]&lt;18.5,"underweight",IF(Table4[[#This Row],[BMI]]&lt; 24.9,"normal weight",IF(Table4[[#This Row],[BMI]]&lt;29.9,"over weight","obesity")))</f>
        <v>obesity</v>
      </c>
      <c r="N369" s="26" t="str">
        <f>IF(Table4[[#This Row],[HBA1C]]&lt;5.7,"normal",IF(Table4[[#This Row],[HBA1C]]&lt; 6.4,"prediabetes","diabetes"))</f>
        <v>normal</v>
      </c>
    </row>
    <row r="370" spans="1:14" x14ac:dyDescent="0.25">
      <c r="A370" t="s">
        <v>2002</v>
      </c>
      <c r="B370">
        <v>30.6</v>
      </c>
      <c r="C370">
        <v>6.48</v>
      </c>
      <c r="D370" t="s">
        <v>2380</v>
      </c>
      <c r="E370" t="s">
        <v>2378</v>
      </c>
      <c r="F370" t="s">
        <v>2381</v>
      </c>
      <c r="G370" s="9">
        <v>1</v>
      </c>
      <c r="H370" t="s">
        <v>2380</v>
      </c>
      <c r="I370" s="20" t="str">
        <f>IF(Table4[[#This Row],[smoker]]="?","NO",Table4[[#This Row],[smoker]])</f>
        <v>yes</v>
      </c>
      <c r="J370" s="26">
        <v>1</v>
      </c>
      <c r="K370" s="20" t="str">
        <f>UPPER(Table4[[#This Row],[SMOKER 1]])</f>
        <v>YES</v>
      </c>
      <c r="L370" s="26" t="str">
        <f>UPPER(Table4[[#This Row],[Heart Issues]])</f>
        <v>YES</v>
      </c>
      <c r="M370" s="26" t="str">
        <f>IF(Table4[[#This Row],[BMI]]&lt;18.5,"underweight",IF(Table4[[#This Row],[BMI]]&lt; 24.9,"normal weight",IF(Table4[[#This Row],[BMI]]&lt;29.9,"over weight","obesity")))</f>
        <v>obesity</v>
      </c>
      <c r="N370" s="26" t="str">
        <f>IF(Table4[[#This Row],[HBA1C]]&lt;5.7,"normal",IF(Table4[[#This Row],[HBA1C]]&lt; 6.4,"prediabetes","diabetes"))</f>
        <v>diabetes</v>
      </c>
    </row>
    <row r="371" spans="1:14" x14ac:dyDescent="0.25">
      <c r="A371" t="s">
        <v>2001</v>
      </c>
      <c r="B371">
        <v>26.8</v>
      </c>
      <c r="C371">
        <v>5.53</v>
      </c>
      <c r="D371" t="s">
        <v>2378</v>
      </c>
      <c r="E371" t="s">
        <v>2378</v>
      </c>
      <c r="F371" t="s">
        <v>2378</v>
      </c>
      <c r="G371" s="9">
        <v>1</v>
      </c>
      <c r="H371" t="s">
        <v>2380</v>
      </c>
      <c r="I371" s="20" t="str">
        <f>IF(Table4[[#This Row],[smoker]]="?","NO",Table4[[#This Row],[smoker]])</f>
        <v>yes</v>
      </c>
      <c r="J371" s="26">
        <v>1</v>
      </c>
      <c r="K371" s="20" t="str">
        <f>UPPER(Table4[[#This Row],[SMOKER 1]])</f>
        <v>YES</v>
      </c>
      <c r="L371" s="26" t="str">
        <f>UPPER(Table4[[#This Row],[Heart Issues]])</f>
        <v>NO</v>
      </c>
      <c r="M371" s="26" t="str">
        <f>IF(Table4[[#This Row],[BMI]]&lt;18.5,"underweight",IF(Table4[[#This Row],[BMI]]&lt; 24.9,"normal weight",IF(Table4[[#This Row],[BMI]]&lt;29.9,"over weight","obesity")))</f>
        <v>over weight</v>
      </c>
      <c r="N371" s="26" t="str">
        <f>IF(Table4[[#This Row],[HBA1C]]&lt;5.7,"normal",IF(Table4[[#This Row],[HBA1C]]&lt; 6.4,"prediabetes","diabetes"))</f>
        <v>normal</v>
      </c>
    </row>
    <row r="372" spans="1:14" x14ac:dyDescent="0.25">
      <c r="A372" t="s">
        <v>2000</v>
      </c>
      <c r="B372">
        <v>16.86</v>
      </c>
      <c r="C372">
        <v>4.07</v>
      </c>
      <c r="D372" t="s">
        <v>2380</v>
      </c>
      <c r="E372" t="s">
        <v>2378</v>
      </c>
      <c r="F372" t="s">
        <v>2378</v>
      </c>
      <c r="G372" s="9" t="s">
        <v>2379</v>
      </c>
      <c r="H372" t="s">
        <v>2380</v>
      </c>
      <c r="I372" s="20" t="str">
        <f>IF(Table4[[#This Row],[smoker]]="?","NO",Table4[[#This Row],[smoker]])</f>
        <v>yes</v>
      </c>
      <c r="J372" s="26">
        <v>0</v>
      </c>
      <c r="K372" s="20" t="str">
        <f>UPPER(Table4[[#This Row],[SMOKER 1]])</f>
        <v>YES</v>
      </c>
      <c r="L372" s="26" t="str">
        <f>UPPER(Table4[[#This Row],[Heart Issues]])</f>
        <v>YES</v>
      </c>
      <c r="M372" s="26" t="str">
        <f>IF(Table4[[#This Row],[BMI]]&lt;18.5,"underweight",IF(Table4[[#This Row],[BMI]]&lt; 24.9,"normal weight",IF(Table4[[#This Row],[BMI]]&lt;29.9,"over weight","obesity")))</f>
        <v>underweight</v>
      </c>
      <c r="N372" s="26" t="str">
        <f>IF(Table4[[#This Row],[HBA1C]]&lt;5.7,"normal",IF(Table4[[#This Row],[HBA1C]]&lt; 6.4,"prediabetes","diabetes"))</f>
        <v>normal</v>
      </c>
    </row>
    <row r="373" spans="1:14" x14ac:dyDescent="0.25">
      <c r="A373" t="s">
        <v>1999</v>
      </c>
      <c r="B373">
        <v>16.3</v>
      </c>
      <c r="C373">
        <v>5.51</v>
      </c>
      <c r="D373" t="s">
        <v>2378</v>
      </c>
      <c r="E373" t="s">
        <v>2378</v>
      </c>
      <c r="F373" t="s">
        <v>2378</v>
      </c>
      <c r="G373" s="9">
        <v>1</v>
      </c>
      <c r="H373" t="s">
        <v>2380</v>
      </c>
      <c r="I373" s="20" t="str">
        <f>IF(Table4[[#This Row],[smoker]]="?","NO",Table4[[#This Row],[smoker]])</f>
        <v>yes</v>
      </c>
      <c r="J373" s="26">
        <v>1</v>
      </c>
      <c r="K373" s="20" t="str">
        <f>UPPER(Table4[[#This Row],[SMOKER 1]])</f>
        <v>YES</v>
      </c>
      <c r="L373" s="26" t="str">
        <f>UPPER(Table4[[#This Row],[Heart Issues]])</f>
        <v>NO</v>
      </c>
      <c r="M373" s="26" t="str">
        <f>IF(Table4[[#This Row],[BMI]]&lt;18.5,"underweight",IF(Table4[[#This Row],[BMI]]&lt; 24.9,"normal weight",IF(Table4[[#This Row],[BMI]]&lt;29.9,"over weight","obesity")))</f>
        <v>underweight</v>
      </c>
      <c r="N373" s="26" t="str">
        <f>IF(Table4[[#This Row],[HBA1C]]&lt;5.7,"normal",IF(Table4[[#This Row],[HBA1C]]&lt; 6.4,"prediabetes","diabetes"))</f>
        <v>normal</v>
      </c>
    </row>
    <row r="374" spans="1:14" x14ac:dyDescent="0.25">
      <c r="A374" t="s">
        <v>1998</v>
      </c>
      <c r="B374">
        <v>29.81</v>
      </c>
      <c r="C374">
        <v>11.66</v>
      </c>
      <c r="D374" t="s">
        <v>2378</v>
      </c>
      <c r="E374" t="s">
        <v>2378</v>
      </c>
      <c r="F374" t="s">
        <v>2378</v>
      </c>
      <c r="G374" s="9" t="s">
        <v>2379</v>
      </c>
      <c r="H374" t="s">
        <v>2380</v>
      </c>
      <c r="I374" s="20" t="str">
        <f>IF(Table4[[#This Row],[smoker]]="?","NO",Table4[[#This Row],[smoker]])</f>
        <v>yes</v>
      </c>
      <c r="J374" s="26">
        <v>0</v>
      </c>
      <c r="K374" s="20" t="str">
        <f>UPPER(Table4[[#This Row],[SMOKER 1]])</f>
        <v>YES</v>
      </c>
      <c r="L374" s="26" t="str">
        <f>UPPER(Table4[[#This Row],[Heart Issues]])</f>
        <v>NO</v>
      </c>
      <c r="M374" s="26" t="str">
        <f>IF(Table4[[#This Row],[BMI]]&lt;18.5,"underweight",IF(Table4[[#This Row],[BMI]]&lt; 24.9,"normal weight",IF(Table4[[#This Row],[BMI]]&lt;29.9,"over weight","obesity")))</f>
        <v>over weight</v>
      </c>
      <c r="N374" s="26" t="str">
        <f>IF(Table4[[#This Row],[HBA1C]]&lt;5.7,"normal",IF(Table4[[#This Row],[HBA1C]]&lt; 6.4,"prediabetes","diabetes"))</f>
        <v>diabetes</v>
      </c>
    </row>
    <row r="375" spans="1:14" x14ac:dyDescent="0.25">
      <c r="A375" t="s">
        <v>1997</v>
      </c>
      <c r="B375">
        <v>16.329999999999998</v>
      </c>
      <c r="C375">
        <v>7.26</v>
      </c>
      <c r="D375" t="s">
        <v>2380</v>
      </c>
      <c r="E375" t="s">
        <v>2378</v>
      </c>
      <c r="F375" t="s">
        <v>2378</v>
      </c>
      <c r="G375" s="9" t="s">
        <v>2379</v>
      </c>
      <c r="H375" t="s">
        <v>2380</v>
      </c>
      <c r="I375" s="20" t="str">
        <f>IF(Table4[[#This Row],[smoker]]="?","NO",Table4[[#This Row],[smoker]])</f>
        <v>yes</v>
      </c>
      <c r="J375" s="26">
        <v>0</v>
      </c>
      <c r="K375" s="20" t="str">
        <f>UPPER(Table4[[#This Row],[SMOKER 1]])</f>
        <v>YES</v>
      </c>
      <c r="L375" s="26" t="str">
        <f>UPPER(Table4[[#This Row],[Heart Issues]])</f>
        <v>YES</v>
      </c>
      <c r="M375" s="26" t="str">
        <f>IF(Table4[[#This Row],[BMI]]&lt;18.5,"underweight",IF(Table4[[#This Row],[BMI]]&lt; 24.9,"normal weight",IF(Table4[[#This Row],[BMI]]&lt;29.9,"over weight","obesity")))</f>
        <v>underweight</v>
      </c>
      <c r="N375" s="26" t="str">
        <f>IF(Table4[[#This Row],[HBA1C]]&lt;5.7,"normal",IF(Table4[[#This Row],[HBA1C]]&lt; 6.4,"prediabetes","diabetes"))</f>
        <v>diabetes</v>
      </c>
    </row>
    <row r="376" spans="1:14" x14ac:dyDescent="0.25">
      <c r="A376" t="s">
        <v>1996</v>
      </c>
      <c r="B376">
        <v>16.37</v>
      </c>
      <c r="C376">
        <v>4.79</v>
      </c>
      <c r="D376" t="s">
        <v>2380</v>
      </c>
      <c r="E376" t="s">
        <v>2378</v>
      </c>
      <c r="F376" t="s">
        <v>2378</v>
      </c>
      <c r="G376" s="9" t="s">
        <v>2379</v>
      </c>
      <c r="H376" t="s">
        <v>2380</v>
      </c>
      <c r="I376" s="20" t="str">
        <f>IF(Table4[[#This Row],[smoker]]="?","NO",Table4[[#This Row],[smoker]])</f>
        <v>yes</v>
      </c>
      <c r="J376" s="26">
        <v>0</v>
      </c>
      <c r="K376" s="20" t="str">
        <f>UPPER(Table4[[#This Row],[SMOKER 1]])</f>
        <v>YES</v>
      </c>
      <c r="L376" s="26" t="str">
        <f>UPPER(Table4[[#This Row],[Heart Issues]])</f>
        <v>YES</v>
      </c>
      <c r="M376" s="26" t="str">
        <f>IF(Table4[[#This Row],[BMI]]&lt;18.5,"underweight",IF(Table4[[#This Row],[BMI]]&lt; 24.9,"normal weight",IF(Table4[[#This Row],[BMI]]&lt;29.9,"over weight","obesity")))</f>
        <v>underweight</v>
      </c>
      <c r="N376" s="26" t="str">
        <f>IF(Table4[[#This Row],[HBA1C]]&lt;5.7,"normal",IF(Table4[[#This Row],[HBA1C]]&lt; 6.4,"prediabetes","diabetes"))</f>
        <v>normal</v>
      </c>
    </row>
    <row r="377" spans="1:14" x14ac:dyDescent="0.25">
      <c r="A377" t="s">
        <v>1995</v>
      </c>
      <c r="B377">
        <v>22.42</v>
      </c>
      <c r="C377">
        <v>4.68</v>
      </c>
      <c r="D377" t="s">
        <v>2380</v>
      </c>
      <c r="E377" t="s">
        <v>2378</v>
      </c>
      <c r="F377" t="s">
        <v>2378</v>
      </c>
      <c r="G377" s="9">
        <v>1</v>
      </c>
      <c r="H377" t="s">
        <v>2378</v>
      </c>
      <c r="I377" s="20" t="str">
        <f>IF(Table4[[#This Row],[smoker]]="?","NO",Table4[[#This Row],[smoker]])</f>
        <v>No</v>
      </c>
      <c r="J377" s="26">
        <v>1</v>
      </c>
      <c r="K377" s="20" t="str">
        <f>UPPER(Table4[[#This Row],[SMOKER 1]])</f>
        <v>NO</v>
      </c>
      <c r="L377" s="26" t="str">
        <f>UPPER(Table4[[#This Row],[Heart Issues]])</f>
        <v>YES</v>
      </c>
      <c r="M377" s="26" t="str">
        <f>IF(Table4[[#This Row],[BMI]]&lt;18.5,"underweight",IF(Table4[[#This Row],[BMI]]&lt; 24.9,"normal weight",IF(Table4[[#This Row],[BMI]]&lt;29.9,"over weight","obesity")))</f>
        <v>normal weight</v>
      </c>
      <c r="N377" s="26" t="str">
        <f>IF(Table4[[#This Row],[HBA1C]]&lt;5.7,"normal",IF(Table4[[#This Row],[HBA1C]]&lt; 6.4,"prediabetes","diabetes"))</f>
        <v>normal</v>
      </c>
    </row>
    <row r="378" spans="1:14" x14ac:dyDescent="0.25">
      <c r="A378" t="s">
        <v>1994</v>
      </c>
      <c r="B378">
        <v>31.35</v>
      </c>
      <c r="C378">
        <v>4.33</v>
      </c>
      <c r="D378" t="s">
        <v>2380</v>
      </c>
      <c r="E378" t="s">
        <v>2378</v>
      </c>
      <c r="F378" t="s">
        <v>2381</v>
      </c>
      <c r="G378" s="9">
        <v>1</v>
      </c>
      <c r="H378" t="s">
        <v>2378</v>
      </c>
      <c r="I378" s="20" t="str">
        <f>IF(Table4[[#This Row],[smoker]]="?","NO",Table4[[#This Row],[smoker]])</f>
        <v>No</v>
      </c>
      <c r="J378" s="26">
        <v>1</v>
      </c>
      <c r="K378" s="20" t="str">
        <f>UPPER(Table4[[#This Row],[SMOKER 1]])</f>
        <v>NO</v>
      </c>
      <c r="L378" s="26" t="str">
        <f>UPPER(Table4[[#This Row],[Heart Issues]])</f>
        <v>YES</v>
      </c>
      <c r="M378" s="26" t="str">
        <f>IF(Table4[[#This Row],[BMI]]&lt;18.5,"underweight",IF(Table4[[#This Row],[BMI]]&lt; 24.9,"normal weight",IF(Table4[[#This Row],[BMI]]&lt;29.9,"over weight","obesity")))</f>
        <v>obesity</v>
      </c>
      <c r="N378" s="26" t="str">
        <f>IF(Table4[[#This Row],[HBA1C]]&lt;5.7,"normal",IF(Table4[[#This Row],[HBA1C]]&lt; 6.4,"prediabetes","diabetes"))</f>
        <v>normal</v>
      </c>
    </row>
    <row r="379" spans="1:14" x14ac:dyDescent="0.25">
      <c r="A379" t="s">
        <v>1993</v>
      </c>
      <c r="B379">
        <v>31.9</v>
      </c>
      <c r="C379">
        <v>11.89</v>
      </c>
      <c r="D379" t="s">
        <v>2378</v>
      </c>
      <c r="E379" t="s">
        <v>2378</v>
      </c>
      <c r="F379" t="s">
        <v>2378</v>
      </c>
      <c r="G379" s="9" t="s">
        <v>2379</v>
      </c>
      <c r="H379" t="s">
        <v>2378</v>
      </c>
      <c r="I379" s="20" t="str">
        <f>IF(Table4[[#This Row],[smoker]]="?","NO",Table4[[#This Row],[smoker]])</f>
        <v>No</v>
      </c>
      <c r="J379" s="26">
        <v>0</v>
      </c>
      <c r="K379" s="20" t="str">
        <f>UPPER(Table4[[#This Row],[SMOKER 1]])</f>
        <v>NO</v>
      </c>
      <c r="L379" s="26" t="str">
        <f>UPPER(Table4[[#This Row],[Heart Issues]])</f>
        <v>NO</v>
      </c>
      <c r="M379" s="26" t="str">
        <f>IF(Table4[[#This Row],[BMI]]&lt;18.5,"underweight",IF(Table4[[#This Row],[BMI]]&lt; 24.9,"normal weight",IF(Table4[[#This Row],[BMI]]&lt;29.9,"over weight","obesity")))</f>
        <v>obesity</v>
      </c>
      <c r="N379" s="26" t="str">
        <f>IF(Table4[[#This Row],[HBA1C]]&lt;5.7,"normal",IF(Table4[[#This Row],[HBA1C]]&lt; 6.4,"prediabetes","diabetes"))</f>
        <v>diabetes</v>
      </c>
    </row>
    <row r="380" spans="1:14" x14ac:dyDescent="0.25">
      <c r="A380" t="s">
        <v>1992</v>
      </c>
      <c r="B380">
        <v>30.6</v>
      </c>
      <c r="C380">
        <v>5.24</v>
      </c>
      <c r="D380" t="s">
        <v>2378</v>
      </c>
      <c r="E380" t="s">
        <v>2378</v>
      </c>
      <c r="F380" t="s">
        <v>2378</v>
      </c>
      <c r="G380" s="9" t="s">
        <v>2379</v>
      </c>
      <c r="H380" t="s">
        <v>2380</v>
      </c>
      <c r="I380" s="20" t="str">
        <f>IF(Table4[[#This Row],[smoker]]="?","NO",Table4[[#This Row],[smoker]])</f>
        <v>yes</v>
      </c>
      <c r="J380" s="26">
        <v>0</v>
      </c>
      <c r="K380" s="20" t="str">
        <f>UPPER(Table4[[#This Row],[SMOKER 1]])</f>
        <v>YES</v>
      </c>
      <c r="L380" s="26" t="str">
        <f>UPPER(Table4[[#This Row],[Heart Issues]])</f>
        <v>NO</v>
      </c>
      <c r="M380" s="26" t="str">
        <f>IF(Table4[[#This Row],[BMI]]&lt;18.5,"underweight",IF(Table4[[#This Row],[BMI]]&lt; 24.9,"normal weight",IF(Table4[[#This Row],[BMI]]&lt;29.9,"over weight","obesity")))</f>
        <v>obesity</v>
      </c>
      <c r="N380" s="26" t="str">
        <f>IF(Table4[[#This Row],[HBA1C]]&lt;5.7,"normal",IF(Table4[[#This Row],[HBA1C]]&lt; 6.4,"prediabetes","diabetes"))</f>
        <v>normal</v>
      </c>
    </row>
    <row r="381" spans="1:14" x14ac:dyDescent="0.25">
      <c r="A381" t="s">
        <v>1991</v>
      </c>
      <c r="B381">
        <v>28.975000000000001</v>
      </c>
      <c r="C381">
        <v>7.63</v>
      </c>
      <c r="D381" t="s">
        <v>2378</v>
      </c>
      <c r="E381" t="s">
        <v>2378</v>
      </c>
      <c r="F381" t="s">
        <v>2378</v>
      </c>
      <c r="G381" s="9" t="s">
        <v>2379</v>
      </c>
      <c r="H381" t="s">
        <v>2380</v>
      </c>
      <c r="I381" s="20" t="str">
        <f>IF(Table4[[#This Row],[smoker]]="?","NO",Table4[[#This Row],[smoker]])</f>
        <v>yes</v>
      </c>
      <c r="J381" s="26">
        <v>0</v>
      </c>
      <c r="K381" s="20" t="str">
        <f>UPPER(Table4[[#This Row],[SMOKER 1]])</f>
        <v>YES</v>
      </c>
      <c r="L381" s="26" t="str">
        <f>UPPER(Table4[[#This Row],[Heart Issues]])</f>
        <v>NO</v>
      </c>
      <c r="M381" s="26" t="str">
        <f>IF(Table4[[#This Row],[BMI]]&lt;18.5,"underweight",IF(Table4[[#This Row],[BMI]]&lt; 24.9,"normal weight",IF(Table4[[#This Row],[BMI]]&lt;29.9,"over weight","obesity")))</f>
        <v>over weight</v>
      </c>
      <c r="N381" s="26" t="str">
        <f>IF(Table4[[#This Row],[HBA1C]]&lt;5.7,"normal",IF(Table4[[#This Row],[HBA1C]]&lt; 6.4,"prediabetes","diabetes"))</f>
        <v>diabetes</v>
      </c>
    </row>
    <row r="382" spans="1:14" x14ac:dyDescent="0.25">
      <c r="A382" t="s">
        <v>1990</v>
      </c>
      <c r="B382">
        <v>24.86</v>
      </c>
      <c r="C382">
        <v>8.92</v>
      </c>
      <c r="D382" t="s">
        <v>2380</v>
      </c>
      <c r="E382" t="s">
        <v>2378</v>
      </c>
      <c r="F382" t="s">
        <v>2378</v>
      </c>
      <c r="G382" s="9">
        <v>2</v>
      </c>
      <c r="H382" t="s">
        <v>2378</v>
      </c>
      <c r="I382" s="20" t="str">
        <f>IF(Table4[[#This Row],[smoker]]="?","NO",Table4[[#This Row],[smoker]])</f>
        <v>No</v>
      </c>
      <c r="J382" s="26">
        <v>2</v>
      </c>
      <c r="K382" s="20" t="str">
        <f>UPPER(Table4[[#This Row],[SMOKER 1]])</f>
        <v>NO</v>
      </c>
      <c r="L382" s="26" t="str">
        <f>UPPER(Table4[[#This Row],[Heart Issues]])</f>
        <v>YES</v>
      </c>
      <c r="M382" s="26" t="str">
        <f>IF(Table4[[#This Row],[BMI]]&lt;18.5,"underweight",IF(Table4[[#This Row],[BMI]]&lt; 24.9,"normal weight",IF(Table4[[#This Row],[BMI]]&lt;29.9,"over weight","obesity")))</f>
        <v>normal weight</v>
      </c>
      <c r="N382" s="26" t="str">
        <f>IF(Table4[[#This Row],[HBA1C]]&lt;5.7,"normal",IF(Table4[[#This Row],[HBA1C]]&lt; 6.4,"prediabetes","diabetes"))</f>
        <v>diabetes</v>
      </c>
    </row>
    <row r="383" spans="1:14" x14ac:dyDescent="0.25">
      <c r="A383" t="s">
        <v>1989</v>
      </c>
      <c r="B383">
        <v>19.54</v>
      </c>
      <c r="C383">
        <v>5.37</v>
      </c>
      <c r="D383" t="s">
        <v>2378</v>
      </c>
      <c r="E383" t="s">
        <v>2378</v>
      </c>
      <c r="F383" t="s">
        <v>2378</v>
      </c>
      <c r="G383" s="9" t="s">
        <v>2379</v>
      </c>
      <c r="H383" t="s">
        <v>2380</v>
      </c>
      <c r="I383" s="20" t="str">
        <f>IF(Table4[[#This Row],[smoker]]="?","NO",Table4[[#This Row],[smoker]])</f>
        <v>yes</v>
      </c>
      <c r="J383" s="26">
        <v>0</v>
      </c>
      <c r="K383" s="20" t="str">
        <f>UPPER(Table4[[#This Row],[SMOKER 1]])</f>
        <v>YES</v>
      </c>
      <c r="L383" s="26" t="str">
        <f>UPPER(Table4[[#This Row],[Heart Issues]])</f>
        <v>NO</v>
      </c>
      <c r="M383" s="26" t="str">
        <f>IF(Table4[[#This Row],[BMI]]&lt;18.5,"underweight",IF(Table4[[#This Row],[BMI]]&lt; 24.9,"normal weight",IF(Table4[[#This Row],[BMI]]&lt;29.9,"over weight","obesity")))</f>
        <v>normal weight</v>
      </c>
      <c r="N383" s="26" t="str">
        <f>IF(Table4[[#This Row],[HBA1C]]&lt;5.7,"normal",IF(Table4[[#This Row],[HBA1C]]&lt; 6.4,"prediabetes","diabetes"))</f>
        <v>normal</v>
      </c>
    </row>
    <row r="384" spans="1:14" x14ac:dyDescent="0.25">
      <c r="A384" t="s">
        <v>1988</v>
      </c>
      <c r="B384">
        <v>26.74</v>
      </c>
      <c r="C384">
        <v>4.3099999999999996</v>
      </c>
      <c r="D384" t="s">
        <v>2378</v>
      </c>
      <c r="E384" t="s">
        <v>2378</v>
      </c>
      <c r="F384" t="s">
        <v>2378</v>
      </c>
      <c r="G384" s="9" t="s">
        <v>2379</v>
      </c>
      <c r="H384" t="s">
        <v>2380</v>
      </c>
      <c r="I384" s="20" t="str">
        <f>IF(Table4[[#This Row],[smoker]]="?","NO",Table4[[#This Row],[smoker]])</f>
        <v>yes</v>
      </c>
      <c r="J384" s="26">
        <v>0</v>
      </c>
      <c r="K384" s="20" t="str">
        <f>UPPER(Table4[[#This Row],[SMOKER 1]])</f>
        <v>YES</v>
      </c>
      <c r="L384" s="26" t="str">
        <f>UPPER(Table4[[#This Row],[Heart Issues]])</f>
        <v>NO</v>
      </c>
      <c r="M384" s="26" t="str">
        <f>IF(Table4[[#This Row],[BMI]]&lt;18.5,"underweight",IF(Table4[[#This Row],[BMI]]&lt; 24.9,"normal weight",IF(Table4[[#This Row],[BMI]]&lt;29.9,"over weight","obesity")))</f>
        <v>over weight</v>
      </c>
      <c r="N384" s="26" t="str">
        <f>IF(Table4[[#This Row],[HBA1C]]&lt;5.7,"normal",IF(Table4[[#This Row],[HBA1C]]&lt; 6.4,"prediabetes","diabetes"))</f>
        <v>normal</v>
      </c>
    </row>
    <row r="385" spans="1:14" x14ac:dyDescent="0.25">
      <c r="A385" t="s">
        <v>1987</v>
      </c>
      <c r="B385">
        <v>22.99</v>
      </c>
      <c r="C385">
        <v>10.46</v>
      </c>
      <c r="D385" t="s">
        <v>2378</v>
      </c>
      <c r="E385" t="s">
        <v>2378</v>
      </c>
      <c r="F385" t="s">
        <v>2378</v>
      </c>
      <c r="G385" s="9">
        <v>3</v>
      </c>
      <c r="H385" t="s">
        <v>2380</v>
      </c>
      <c r="I385" s="20" t="str">
        <f>IF(Table4[[#This Row],[smoker]]="?","NO",Table4[[#This Row],[smoker]])</f>
        <v>yes</v>
      </c>
      <c r="J385" s="26">
        <v>3</v>
      </c>
      <c r="K385" s="20" t="str">
        <f>UPPER(Table4[[#This Row],[SMOKER 1]])</f>
        <v>YES</v>
      </c>
      <c r="L385" s="26" t="str">
        <f>UPPER(Table4[[#This Row],[Heart Issues]])</f>
        <v>NO</v>
      </c>
      <c r="M385" s="26" t="str">
        <f>IF(Table4[[#This Row],[BMI]]&lt;18.5,"underweight",IF(Table4[[#This Row],[BMI]]&lt; 24.9,"normal weight",IF(Table4[[#This Row],[BMI]]&lt;29.9,"over weight","obesity")))</f>
        <v>normal weight</v>
      </c>
      <c r="N385" s="26" t="str">
        <f>IF(Table4[[#This Row],[HBA1C]]&lt;5.7,"normal",IF(Table4[[#This Row],[HBA1C]]&lt; 6.4,"prediabetes","diabetes"))</f>
        <v>diabetes</v>
      </c>
    </row>
    <row r="386" spans="1:14" x14ac:dyDescent="0.25">
      <c r="A386" t="s">
        <v>1986</v>
      </c>
      <c r="B386">
        <v>31.46</v>
      </c>
      <c r="C386">
        <v>7.39</v>
      </c>
      <c r="D386" t="s">
        <v>2378</v>
      </c>
      <c r="E386" t="s">
        <v>2378</v>
      </c>
      <c r="F386" t="s">
        <v>2378</v>
      </c>
      <c r="G386" s="9" t="s">
        <v>2379</v>
      </c>
      <c r="H386" t="s">
        <v>2378</v>
      </c>
      <c r="I386" s="20" t="str">
        <f>IF(Table4[[#This Row],[smoker]]="?","NO",Table4[[#This Row],[smoker]])</f>
        <v>No</v>
      </c>
      <c r="J386" s="26">
        <v>0</v>
      </c>
      <c r="K386" s="20" t="str">
        <f>UPPER(Table4[[#This Row],[SMOKER 1]])</f>
        <v>NO</v>
      </c>
      <c r="L386" s="26" t="str">
        <f>UPPER(Table4[[#This Row],[Heart Issues]])</f>
        <v>NO</v>
      </c>
      <c r="M386" s="26" t="str">
        <f>IF(Table4[[#This Row],[BMI]]&lt;18.5,"underweight",IF(Table4[[#This Row],[BMI]]&lt; 24.9,"normal weight",IF(Table4[[#This Row],[BMI]]&lt;29.9,"over weight","obesity")))</f>
        <v>obesity</v>
      </c>
      <c r="N386" s="26" t="str">
        <f>IF(Table4[[#This Row],[HBA1C]]&lt;5.7,"normal",IF(Table4[[#This Row],[HBA1C]]&lt; 6.4,"prediabetes","diabetes"))</f>
        <v>diabetes</v>
      </c>
    </row>
    <row r="387" spans="1:14" x14ac:dyDescent="0.25">
      <c r="A387" t="s">
        <v>1985</v>
      </c>
      <c r="B387">
        <v>30.86</v>
      </c>
      <c r="C387">
        <v>6.18</v>
      </c>
      <c r="D387" t="s">
        <v>2378</v>
      </c>
      <c r="E387" t="s">
        <v>2380</v>
      </c>
      <c r="F387" t="s">
        <v>2378</v>
      </c>
      <c r="G387" s="9">
        <v>2</v>
      </c>
      <c r="H387" t="s">
        <v>2380</v>
      </c>
      <c r="I387" s="20" t="str">
        <f>IF(Table4[[#This Row],[smoker]]="?","NO",Table4[[#This Row],[smoker]])</f>
        <v>yes</v>
      </c>
      <c r="J387" s="26">
        <v>2</v>
      </c>
      <c r="K387" s="20" t="str">
        <f>UPPER(Table4[[#This Row],[SMOKER 1]])</f>
        <v>YES</v>
      </c>
      <c r="L387" s="26" t="str">
        <f>UPPER(Table4[[#This Row],[Heart Issues]])</f>
        <v>NO</v>
      </c>
      <c r="M387" s="26" t="str">
        <f>IF(Table4[[#This Row],[BMI]]&lt;18.5,"underweight",IF(Table4[[#This Row],[BMI]]&lt; 24.9,"normal weight",IF(Table4[[#This Row],[BMI]]&lt;29.9,"over weight","obesity")))</f>
        <v>obesity</v>
      </c>
      <c r="N387" s="26" t="str">
        <f>IF(Table4[[#This Row],[HBA1C]]&lt;5.7,"normal",IF(Table4[[#This Row],[HBA1C]]&lt; 6.4,"prediabetes","diabetes"))</f>
        <v>prediabetes</v>
      </c>
    </row>
    <row r="388" spans="1:14" x14ac:dyDescent="0.25">
      <c r="A388" t="s">
        <v>1984</v>
      </c>
      <c r="B388">
        <v>31.96</v>
      </c>
      <c r="C388">
        <v>8.86</v>
      </c>
      <c r="D388" t="s">
        <v>2378</v>
      </c>
      <c r="E388" t="s">
        <v>2378</v>
      </c>
      <c r="F388" t="s">
        <v>2378</v>
      </c>
      <c r="G388" s="9" t="s">
        <v>2379</v>
      </c>
      <c r="H388" t="s">
        <v>2380</v>
      </c>
      <c r="I388" s="20" t="str">
        <f>IF(Table4[[#This Row],[smoker]]="?","NO",Table4[[#This Row],[smoker]])</f>
        <v>yes</v>
      </c>
      <c r="J388" s="26">
        <v>0</v>
      </c>
      <c r="K388" s="20" t="str">
        <f>UPPER(Table4[[#This Row],[SMOKER 1]])</f>
        <v>YES</v>
      </c>
      <c r="L388" s="26" t="str">
        <f>UPPER(Table4[[#This Row],[Heart Issues]])</f>
        <v>NO</v>
      </c>
      <c r="M388" s="26" t="str">
        <f>IF(Table4[[#This Row],[BMI]]&lt;18.5,"underweight",IF(Table4[[#This Row],[BMI]]&lt; 24.9,"normal weight",IF(Table4[[#This Row],[BMI]]&lt;29.9,"over weight","obesity")))</f>
        <v>obesity</v>
      </c>
      <c r="N388" s="26" t="str">
        <f>IF(Table4[[#This Row],[HBA1C]]&lt;5.7,"normal",IF(Table4[[#This Row],[HBA1C]]&lt; 6.4,"prediabetes","diabetes"))</f>
        <v>diabetes</v>
      </c>
    </row>
    <row r="389" spans="1:14" x14ac:dyDescent="0.25">
      <c r="A389" t="s">
        <v>1983</v>
      </c>
      <c r="B389">
        <v>23.76</v>
      </c>
      <c r="C389">
        <v>10.96</v>
      </c>
      <c r="D389" t="s">
        <v>2378</v>
      </c>
      <c r="E389" t="s">
        <v>2378</v>
      </c>
      <c r="F389" t="s">
        <v>2378</v>
      </c>
      <c r="G389" s="9">
        <v>3</v>
      </c>
      <c r="H389" t="s">
        <v>2380</v>
      </c>
      <c r="I389" s="20" t="str">
        <f>IF(Table4[[#This Row],[smoker]]="?","NO",Table4[[#This Row],[smoker]])</f>
        <v>yes</v>
      </c>
      <c r="J389" s="26">
        <v>3</v>
      </c>
      <c r="K389" s="20" t="str">
        <f>UPPER(Table4[[#This Row],[SMOKER 1]])</f>
        <v>YES</v>
      </c>
      <c r="L389" s="26" t="str">
        <f>UPPER(Table4[[#This Row],[Heart Issues]])</f>
        <v>NO</v>
      </c>
      <c r="M389" s="26" t="str">
        <f>IF(Table4[[#This Row],[BMI]]&lt;18.5,"underweight",IF(Table4[[#This Row],[BMI]]&lt; 24.9,"normal weight",IF(Table4[[#This Row],[BMI]]&lt;29.9,"over weight","obesity")))</f>
        <v>normal weight</v>
      </c>
      <c r="N389" s="26" t="str">
        <f>IF(Table4[[#This Row],[HBA1C]]&lt;5.7,"normal",IF(Table4[[#This Row],[HBA1C]]&lt; 6.4,"prediabetes","diabetes"))</f>
        <v>diabetes</v>
      </c>
    </row>
    <row r="390" spans="1:14" x14ac:dyDescent="0.25">
      <c r="A390" t="s">
        <v>1982</v>
      </c>
      <c r="B390">
        <v>19.38</v>
      </c>
      <c r="C390">
        <v>6.28</v>
      </c>
      <c r="D390" t="s">
        <v>2378</v>
      </c>
      <c r="E390" t="s">
        <v>2378</v>
      </c>
      <c r="F390" t="s">
        <v>2378</v>
      </c>
      <c r="G390" s="9" t="s">
        <v>2379</v>
      </c>
      <c r="H390" t="s">
        <v>2380</v>
      </c>
      <c r="I390" s="20" t="str">
        <f>IF(Table4[[#This Row],[smoker]]="?","NO",Table4[[#This Row],[smoker]])</f>
        <v>yes</v>
      </c>
      <c r="J390" s="26">
        <v>0</v>
      </c>
      <c r="K390" s="20" t="str">
        <f>UPPER(Table4[[#This Row],[SMOKER 1]])</f>
        <v>YES</v>
      </c>
      <c r="L390" s="26" t="str">
        <f>UPPER(Table4[[#This Row],[Heart Issues]])</f>
        <v>NO</v>
      </c>
      <c r="M390" s="26" t="str">
        <f>IF(Table4[[#This Row],[BMI]]&lt;18.5,"underweight",IF(Table4[[#This Row],[BMI]]&lt; 24.9,"normal weight",IF(Table4[[#This Row],[BMI]]&lt;29.9,"over weight","obesity")))</f>
        <v>normal weight</v>
      </c>
      <c r="N390" s="26" t="str">
        <f>IF(Table4[[#This Row],[HBA1C]]&lt;5.7,"normal",IF(Table4[[#This Row],[HBA1C]]&lt; 6.4,"prediabetes","diabetes"))</f>
        <v>prediabetes</v>
      </c>
    </row>
    <row r="391" spans="1:14" x14ac:dyDescent="0.25">
      <c r="A391" t="s">
        <v>1981</v>
      </c>
      <c r="B391">
        <v>16.21</v>
      </c>
      <c r="C391">
        <v>6.29</v>
      </c>
      <c r="D391" t="s">
        <v>2380</v>
      </c>
      <c r="E391" t="s">
        <v>2378</v>
      </c>
      <c r="F391" t="s">
        <v>2378</v>
      </c>
      <c r="G391" s="9">
        <v>1</v>
      </c>
      <c r="H391" t="s">
        <v>2380</v>
      </c>
      <c r="I391" s="20" t="str">
        <f>IF(Table4[[#This Row],[smoker]]="?","NO",Table4[[#This Row],[smoker]])</f>
        <v>yes</v>
      </c>
      <c r="J391" s="26">
        <v>1</v>
      </c>
      <c r="K391" s="20" t="str">
        <f>UPPER(Table4[[#This Row],[SMOKER 1]])</f>
        <v>YES</v>
      </c>
      <c r="L391" s="26" t="str">
        <f>UPPER(Table4[[#This Row],[Heart Issues]])</f>
        <v>YES</v>
      </c>
      <c r="M391" s="26" t="str">
        <f>IF(Table4[[#This Row],[BMI]]&lt;18.5,"underweight",IF(Table4[[#This Row],[BMI]]&lt; 24.9,"normal weight",IF(Table4[[#This Row],[BMI]]&lt;29.9,"over weight","obesity")))</f>
        <v>underweight</v>
      </c>
      <c r="N391" s="26" t="str">
        <f>IF(Table4[[#This Row],[HBA1C]]&lt;5.7,"normal",IF(Table4[[#This Row],[HBA1C]]&lt; 6.4,"prediabetes","diabetes"))</f>
        <v>prediabetes</v>
      </c>
    </row>
    <row r="392" spans="1:14" x14ac:dyDescent="0.25">
      <c r="A392" t="s">
        <v>1980</v>
      </c>
      <c r="B392">
        <v>32.54</v>
      </c>
      <c r="C392">
        <v>4.0199999999999996</v>
      </c>
      <c r="D392" t="s">
        <v>2378</v>
      </c>
      <c r="E392" t="s">
        <v>2380</v>
      </c>
      <c r="F392" t="s">
        <v>2378</v>
      </c>
      <c r="G392" s="9">
        <v>1</v>
      </c>
      <c r="H392" t="s">
        <v>2380</v>
      </c>
      <c r="I392" s="20" t="str">
        <f>IF(Table4[[#This Row],[smoker]]="?","NO",Table4[[#This Row],[smoker]])</f>
        <v>yes</v>
      </c>
      <c r="J392" s="26">
        <v>1</v>
      </c>
      <c r="K392" s="20" t="str">
        <f>UPPER(Table4[[#This Row],[SMOKER 1]])</f>
        <v>YES</v>
      </c>
      <c r="L392" s="26" t="str">
        <f>UPPER(Table4[[#This Row],[Heart Issues]])</f>
        <v>NO</v>
      </c>
      <c r="M392" s="26" t="str">
        <f>IF(Table4[[#This Row],[BMI]]&lt;18.5,"underweight",IF(Table4[[#This Row],[BMI]]&lt; 24.9,"normal weight",IF(Table4[[#This Row],[BMI]]&lt;29.9,"over weight","obesity")))</f>
        <v>obesity</v>
      </c>
      <c r="N392" s="26" t="str">
        <f>IF(Table4[[#This Row],[HBA1C]]&lt;5.7,"normal",IF(Table4[[#This Row],[HBA1C]]&lt; 6.4,"prediabetes","diabetes"))</f>
        <v>normal</v>
      </c>
    </row>
    <row r="393" spans="1:14" x14ac:dyDescent="0.25">
      <c r="A393" t="s">
        <v>1979</v>
      </c>
      <c r="B393">
        <v>36.765000000000001</v>
      </c>
      <c r="C393">
        <v>11.95</v>
      </c>
      <c r="D393" t="s">
        <v>2380</v>
      </c>
      <c r="E393" t="s">
        <v>2378</v>
      </c>
      <c r="F393" t="s">
        <v>2378</v>
      </c>
      <c r="G393" s="9">
        <v>2</v>
      </c>
      <c r="H393" t="s">
        <v>2378</v>
      </c>
      <c r="I393" s="20" t="str">
        <f>IF(Table4[[#This Row],[smoker]]="?","NO",Table4[[#This Row],[smoker]])</f>
        <v>No</v>
      </c>
      <c r="J393" s="26">
        <v>2</v>
      </c>
      <c r="K393" s="20" t="str">
        <f>UPPER(Table4[[#This Row],[SMOKER 1]])</f>
        <v>NO</v>
      </c>
      <c r="L393" s="26" t="str">
        <f>UPPER(Table4[[#This Row],[Heart Issues]])</f>
        <v>YES</v>
      </c>
      <c r="M393" s="26" t="str">
        <f>IF(Table4[[#This Row],[BMI]]&lt;18.5,"underweight",IF(Table4[[#This Row],[BMI]]&lt; 24.9,"normal weight",IF(Table4[[#This Row],[BMI]]&lt;29.9,"over weight","obesity")))</f>
        <v>obesity</v>
      </c>
      <c r="N393" s="26" t="str">
        <f>IF(Table4[[#This Row],[HBA1C]]&lt;5.7,"normal",IF(Table4[[#This Row],[HBA1C]]&lt; 6.4,"prediabetes","diabetes"))</f>
        <v>diabetes</v>
      </c>
    </row>
    <row r="394" spans="1:14" x14ac:dyDescent="0.25">
      <c r="A394" t="s">
        <v>1978</v>
      </c>
      <c r="B394">
        <v>35.909999999999997</v>
      </c>
      <c r="C394">
        <v>8.7100000000000009</v>
      </c>
      <c r="D394" t="s">
        <v>2378</v>
      </c>
      <c r="E394" t="s">
        <v>2378</v>
      </c>
      <c r="F394" t="s">
        <v>2378</v>
      </c>
      <c r="G394" s="9" t="s">
        <v>2379</v>
      </c>
      <c r="H394" t="s">
        <v>2378</v>
      </c>
      <c r="I394" s="20" t="str">
        <f>IF(Table4[[#This Row],[smoker]]="?","NO",Table4[[#This Row],[smoker]])</f>
        <v>No</v>
      </c>
      <c r="J394" s="26">
        <v>0</v>
      </c>
      <c r="K394" s="20" t="str">
        <f>UPPER(Table4[[#This Row],[SMOKER 1]])</f>
        <v>NO</v>
      </c>
      <c r="L394" s="26" t="str">
        <f>UPPER(Table4[[#This Row],[Heart Issues]])</f>
        <v>NO</v>
      </c>
      <c r="M394" s="26" t="str">
        <f>IF(Table4[[#This Row],[BMI]]&lt;18.5,"underweight",IF(Table4[[#This Row],[BMI]]&lt; 24.9,"normal weight",IF(Table4[[#This Row],[BMI]]&lt;29.9,"over weight","obesity")))</f>
        <v>obesity</v>
      </c>
      <c r="N394" s="26" t="str">
        <f>IF(Table4[[#This Row],[HBA1C]]&lt;5.7,"normal",IF(Table4[[#This Row],[HBA1C]]&lt; 6.4,"prediabetes","diabetes"))</f>
        <v>diabetes</v>
      </c>
    </row>
    <row r="395" spans="1:14" x14ac:dyDescent="0.25">
      <c r="A395" t="s">
        <v>1977</v>
      </c>
      <c r="B395">
        <v>32.06</v>
      </c>
      <c r="C395">
        <v>4.67</v>
      </c>
      <c r="D395" t="s">
        <v>2378</v>
      </c>
      <c r="E395" t="s">
        <v>2380</v>
      </c>
      <c r="F395" t="s">
        <v>2378</v>
      </c>
      <c r="G395" s="9">
        <v>1</v>
      </c>
      <c r="H395" t="s">
        <v>2380</v>
      </c>
      <c r="I395" s="20" t="str">
        <f>IF(Table4[[#This Row],[smoker]]="?","NO",Table4[[#This Row],[smoker]])</f>
        <v>yes</v>
      </c>
      <c r="J395" s="26">
        <v>1</v>
      </c>
      <c r="K395" s="20" t="str">
        <f>UPPER(Table4[[#This Row],[SMOKER 1]])</f>
        <v>YES</v>
      </c>
      <c r="L395" s="26" t="str">
        <f>UPPER(Table4[[#This Row],[Heart Issues]])</f>
        <v>NO</v>
      </c>
      <c r="M395" s="26" t="str">
        <f>IF(Table4[[#This Row],[BMI]]&lt;18.5,"underweight",IF(Table4[[#This Row],[BMI]]&lt; 24.9,"normal weight",IF(Table4[[#This Row],[BMI]]&lt;29.9,"over weight","obesity")))</f>
        <v>obesity</v>
      </c>
      <c r="N395" s="26" t="str">
        <f>IF(Table4[[#This Row],[HBA1C]]&lt;5.7,"normal",IF(Table4[[#This Row],[HBA1C]]&lt; 6.4,"prediabetes","diabetes"))</f>
        <v>normal</v>
      </c>
    </row>
    <row r="396" spans="1:14" x14ac:dyDescent="0.25">
      <c r="A396" t="s">
        <v>1976</v>
      </c>
      <c r="B396">
        <v>24.1</v>
      </c>
      <c r="C396">
        <v>11.14</v>
      </c>
      <c r="D396" t="s">
        <v>2380</v>
      </c>
      <c r="E396" t="s">
        <v>2378</v>
      </c>
      <c r="F396" t="s">
        <v>2378</v>
      </c>
      <c r="G396" s="9">
        <v>1</v>
      </c>
      <c r="H396" t="s">
        <v>2378</v>
      </c>
      <c r="I396" s="20" t="str">
        <f>IF(Table4[[#This Row],[smoker]]="?","NO",Table4[[#This Row],[smoker]])</f>
        <v>No</v>
      </c>
      <c r="J396" s="26">
        <v>1</v>
      </c>
      <c r="K396" s="20" t="str">
        <f>UPPER(Table4[[#This Row],[SMOKER 1]])</f>
        <v>NO</v>
      </c>
      <c r="L396" s="26" t="str">
        <f>UPPER(Table4[[#This Row],[Heart Issues]])</f>
        <v>YES</v>
      </c>
      <c r="M396" s="26" t="str">
        <f>IF(Table4[[#This Row],[BMI]]&lt;18.5,"underweight",IF(Table4[[#This Row],[BMI]]&lt; 24.9,"normal weight",IF(Table4[[#This Row],[BMI]]&lt;29.9,"over weight","obesity")))</f>
        <v>normal weight</v>
      </c>
      <c r="N396" s="26" t="str">
        <f>IF(Table4[[#This Row],[HBA1C]]&lt;5.7,"normal",IF(Table4[[#This Row],[HBA1C]]&lt; 6.4,"prediabetes","diabetes"))</f>
        <v>diabetes</v>
      </c>
    </row>
    <row r="397" spans="1:14" x14ac:dyDescent="0.25">
      <c r="A397" t="s">
        <v>1975</v>
      </c>
      <c r="B397">
        <v>27.1</v>
      </c>
      <c r="C397">
        <v>9.0500000000000007</v>
      </c>
      <c r="D397" t="s">
        <v>2378</v>
      </c>
      <c r="E397" t="s">
        <v>2378</v>
      </c>
      <c r="F397" t="s">
        <v>2378</v>
      </c>
      <c r="G397" s="9">
        <v>2</v>
      </c>
      <c r="H397" t="s">
        <v>2378</v>
      </c>
      <c r="I397" s="20" t="str">
        <f>IF(Table4[[#This Row],[smoker]]="?","NO",Table4[[#This Row],[smoker]])</f>
        <v>No</v>
      </c>
      <c r="J397" s="26">
        <v>2</v>
      </c>
      <c r="K397" s="20" t="str">
        <f>UPPER(Table4[[#This Row],[SMOKER 1]])</f>
        <v>NO</v>
      </c>
      <c r="L397" s="26" t="str">
        <f>UPPER(Table4[[#This Row],[Heart Issues]])</f>
        <v>NO</v>
      </c>
      <c r="M397" s="26" t="str">
        <f>IF(Table4[[#This Row],[BMI]]&lt;18.5,"underweight",IF(Table4[[#This Row],[BMI]]&lt; 24.9,"normal weight",IF(Table4[[#This Row],[BMI]]&lt;29.9,"over weight","obesity")))</f>
        <v>over weight</v>
      </c>
      <c r="N397" s="26" t="str">
        <f>IF(Table4[[#This Row],[HBA1C]]&lt;5.7,"normal",IF(Table4[[#This Row],[HBA1C]]&lt; 6.4,"prediabetes","diabetes"))</f>
        <v>diabetes</v>
      </c>
    </row>
    <row r="398" spans="1:14" x14ac:dyDescent="0.25">
      <c r="A398" t="s">
        <v>1974</v>
      </c>
      <c r="B398">
        <v>24.42</v>
      </c>
      <c r="C398">
        <v>11.31</v>
      </c>
      <c r="D398" t="s">
        <v>2378</v>
      </c>
      <c r="E398" t="s">
        <v>2378</v>
      </c>
      <c r="F398" t="s">
        <v>2378</v>
      </c>
      <c r="G398" s="9" t="s">
        <v>2379</v>
      </c>
      <c r="H398" t="s">
        <v>2380</v>
      </c>
      <c r="I398" s="20" t="str">
        <f>IF(Table4[[#This Row],[smoker]]="?","NO",Table4[[#This Row],[smoker]])</f>
        <v>yes</v>
      </c>
      <c r="J398" s="26">
        <v>0</v>
      </c>
      <c r="K398" s="20" t="str">
        <f>UPPER(Table4[[#This Row],[SMOKER 1]])</f>
        <v>YES</v>
      </c>
      <c r="L398" s="26" t="str">
        <f>UPPER(Table4[[#This Row],[Heart Issues]])</f>
        <v>NO</v>
      </c>
      <c r="M398" s="26" t="str">
        <f>IF(Table4[[#This Row],[BMI]]&lt;18.5,"underweight",IF(Table4[[#This Row],[BMI]]&lt; 24.9,"normal weight",IF(Table4[[#This Row],[BMI]]&lt;29.9,"over weight","obesity")))</f>
        <v>normal weight</v>
      </c>
      <c r="N398" s="26" t="str">
        <f>IF(Table4[[#This Row],[HBA1C]]&lt;5.7,"normal",IF(Table4[[#This Row],[HBA1C]]&lt; 6.4,"prediabetes","diabetes"))</f>
        <v>diabetes</v>
      </c>
    </row>
    <row r="399" spans="1:14" x14ac:dyDescent="0.25">
      <c r="A399" t="s">
        <v>1973</v>
      </c>
      <c r="B399">
        <v>26.695</v>
      </c>
      <c r="C399">
        <v>4.68</v>
      </c>
      <c r="D399" t="s">
        <v>2380</v>
      </c>
      <c r="E399" t="s">
        <v>2378</v>
      </c>
      <c r="F399" t="s">
        <v>2378</v>
      </c>
      <c r="G399" s="9">
        <v>2</v>
      </c>
      <c r="H399" t="s">
        <v>2380</v>
      </c>
      <c r="I399" s="20" t="str">
        <f>IF(Table4[[#This Row],[smoker]]="?","NO",Table4[[#This Row],[smoker]])</f>
        <v>yes</v>
      </c>
      <c r="J399" s="26">
        <v>2</v>
      </c>
      <c r="K399" s="20" t="str">
        <f>UPPER(Table4[[#This Row],[SMOKER 1]])</f>
        <v>YES</v>
      </c>
      <c r="L399" s="26" t="str">
        <f>UPPER(Table4[[#This Row],[Heart Issues]])</f>
        <v>YES</v>
      </c>
      <c r="M399" s="26" t="str">
        <f>IF(Table4[[#This Row],[BMI]]&lt;18.5,"underweight",IF(Table4[[#This Row],[BMI]]&lt; 24.9,"normal weight",IF(Table4[[#This Row],[BMI]]&lt;29.9,"over weight","obesity")))</f>
        <v>over weight</v>
      </c>
      <c r="N399" s="26" t="str">
        <f>IF(Table4[[#This Row],[HBA1C]]&lt;5.7,"normal",IF(Table4[[#This Row],[HBA1C]]&lt; 6.4,"prediabetes","diabetes"))</f>
        <v>normal</v>
      </c>
    </row>
    <row r="400" spans="1:14" x14ac:dyDescent="0.25">
      <c r="A400" t="s">
        <v>1972</v>
      </c>
      <c r="B400">
        <v>27.79</v>
      </c>
      <c r="C400">
        <v>6.05</v>
      </c>
      <c r="D400" t="s">
        <v>2380</v>
      </c>
      <c r="E400" t="s">
        <v>2380</v>
      </c>
      <c r="F400" t="s">
        <v>2378</v>
      </c>
      <c r="G400" s="9">
        <v>1</v>
      </c>
      <c r="H400" t="s">
        <v>2380</v>
      </c>
      <c r="I400" s="20" t="str">
        <f>IF(Table4[[#This Row],[smoker]]="?","NO",Table4[[#This Row],[smoker]])</f>
        <v>yes</v>
      </c>
      <c r="J400" s="26">
        <v>1</v>
      </c>
      <c r="K400" s="20" t="str">
        <f>UPPER(Table4[[#This Row],[SMOKER 1]])</f>
        <v>YES</v>
      </c>
      <c r="L400" s="26" t="str">
        <f>UPPER(Table4[[#This Row],[Heart Issues]])</f>
        <v>YES</v>
      </c>
      <c r="M400" s="26" t="str">
        <f>IF(Table4[[#This Row],[BMI]]&lt;18.5,"underweight",IF(Table4[[#This Row],[BMI]]&lt; 24.9,"normal weight",IF(Table4[[#This Row],[BMI]]&lt;29.9,"over weight","obesity")))</f>
        <v>over weight</v>
      </c>
      <c r="N400" s="26" t="str">
        <f>IF(Table4[[#This Row],[HBA1C]]&lt;5.7,"normal",IF(Table4[[#This Row],[HBA1C]]&lt; 6.4,"prediabetes","diabetes"))</f>
        <v>prediabetes</v>
      </c>
    </row>
    <row r="401" spans="1:14" x14ac:dyDescent="0.25">
      <c r="A401" t="s">
        <v>1971</v>
      </c>
      <c r="B401">
        <v>32.68</v>
      </c>
      <c r="C401">
        <v>4.68</v>
      </c>
      <c r="D401" t="s">
        <v>2380</v>
      </c>
      <c r="E401" t="s">
        <v>2378</v>
      </c>
      <c r="F401" t="s">
        <v>2378</v>
      </c>
      <c r="G401" s="9" t="s">
        <v>2379</v>
      </c>
      <c r="H401" t="s">
        <v>2378</v>
      </c>
      <c r="I401" s="20" t="str">
        <f>IF(Table4[[#This Row],[smoker]]="?","NO",Table4[[#This Row],[smoker]])</f>
        <v>No</v>
      </c>
      <c r="J401" s="26">
        <v>0</v>
      </c>
      <c r="K401" s="20" t="str">
        <f>UPPER(Table4[[#This Row],[SMOKER 1]])</f>
        <v>NO</v>
      </c>
      <c r="L401" s="26" t="str">
        <f>UPPER(Table4[[#This Row],[Heart Issues]])</f>
        <v>YES</v>
      </c>
      <c r="M401" s="26" t="str">
        <f>IF(Table4[[#This Row],[BMI]]&lt;18.5,"underweight",IF(Table4[[#This Row],[BMI]]&lt; 24.9,"normal weight",IF(Table4[[#This Row],[BMI]]&lt;29.9,"over weight","obesity")))</f>
        <v>obesity</v>
      </c>
      <c r="N401" s="26" t="str">
        <f>IF(Table4[[#This Row],[HBA1C]]&lt;5.7,"normal",IF(Table4[[#This Row],[HBA1C]]&lt; 6.4,"prediabetes","diabetes"))</f>
        <v>normal</v>
      </c>
    </row>
    <row r="402" spans="1:14" x14ac:dyDescent="0.25">
      <c r="A402" t="s">
        <v>1970</v>
      </c>
      <c r="B402">
        <v>26.4</v>
      </c>
      <c r="C402">
        <v>9.5</v>
      </c>
      <c r="D402" t="s">
        <v>2380</v>
      </c>
      <c r="E402" t="s">
        <v>2378</v>
      </c>
      <c r="F402" t="s">
        <v>2378</v>
      </c>
      <c r="G402" s="9">
        <v>2</v>
      </c>
      <c r="H402" t="s">
        <v>2378</v>
      </c>
      <c r="I402" s="20" t="str">
        <f>IF(Table4[[#This Row],[smoker]]="?","NO",Table4[[#This Row],[smoker]])</f>
        <v>No</v>
      </c>
      <c r="J402" s="26">
        <v>2</v>
      </c>
      <c r="K402" s="20" t="str">
        <f>UPPER(Table4[[#This Row],[SMOKER 1]])</f>
        <v>NO</v>
      </c>
      <c r="L402" s="26" t="str">
        <f>UPPER(Table4[[#This Row],[Heart Issues]])</f>
        <v>YES</v>
      </c>
      <c r="M402" s="26" t="str">
        <f>IF(Table4[[#This Row],[BMI]]&lt;18.5,"underweight",IF(Table4[[#This Row],[BMI]]&lt; 24.9,"normal weight",IF(Table4[[#This Row],[BMI]]&lt;29.9,"over weight","obesity")))</f>
        <v>over weight</v>
      </c>
      <c r="N402" s="26" t="str">
        <f>IF(Table4[[#This Row],[HBA1C]]&lt;5.7,"normal",IF(Table4[[#This Row],[HBA1C]]&lt; 6.4,"prediabetes","diabetes"))</f>
        <v>diabetes</v>
      </c>
    </row>
    <row r="403" spans="1:14" x14ac:dyDescent="0.25">
      <c r="A403" t="s">
        <v>1969</v>
      </c>
      <c r="B403">
        <v>23.655000000000001</v>
      </c>
      <c r="C403">
        <v>10.84</v>
      </c>
      <c r="D403" t="s">
        <v>2380</v>
      </c>
      <c r="E403" t="s">
        <v>2378</v>
      </c>
      <c r="F403" t="s">
        <v>2381</v>
      </c>
      <c r="G403" s="9">
        <v>1</v>
      </c>
      <c r="H403" t="s">
        <v>2380</v>
      </c>
      <c r="I403" s="20" t="str">
        <f>IF(Table4[[#This Row],[smoker]]="?","NO",Table4[[#This Row],[smoker]])</f>
        <v>yes</v>
      </c>
      <c r="J403" s="26">
        <v>1</v>
      </c>
      <c r="K403" s="20" t="str">
        <f>UPPER(Table4[[#This Row],[SMOKER 1]])</f>
        <v>YES</v>
      </c>
      <c r="L403" s="26" t="str">
        <f>UPPER(Table4[[#This Row],[Heart Issues]])</f>
        <v>YES</v>
      </c>
      <c r="M403" s="26" t="str">
        <f>IF(Table4[[#This Row],[BMI]]&lt;18.5,"underweight",IF(Table4[[#This Row],[BMI]]&lt; 24.9,"normal weight",IF(Table4[[#This Row],[BMI]]&lt;29.9,"over weight","obesity")))</f>
        <v>normal weight</v>
      </c>
      <c r="N403" s="26" t="str">
        <f>IF(Table4[[#This Row],[HBA1C]]&lt;5.7,"normal",IF(Table4[[#This Row],[HBA1C]]&lt; 6.4,"prediabetes","diabetes"))</f>
        <v>diabetes</v>
      </c>
    </row>
    <row r="404" spans="1:14" x14ac:dyDescent="0.25">
      <c r="A404" t="s">
        <v>1968</v>
      </c>
      <c r="B404">
        <v>27.36</v>
      </c>
      <c r="C404">
        <v>5.88</v>
      </c>
      <c r="D404" t="s">
        <v>2378</v>
      </c>
      <c r="E404" t="s">
        <v>2378</v>
      </c>
      <c r="F404" t="s">
        <v>2378</v>
      </c>
      <c r="G404" s="9">
        <v>2</v>
      </c>
      <c r="H404" t="s">
        <v>2378</v>
      </c>
      <c r="I404" s="20" t="str">
        <f>IF(Table4[[#This Row],[smoker]]="?","NO",Table4[[#This Row],[smoker]])</f>
        <v>No</v>
      </c>
      <c r="J404" s="26">
        <v>2</v>
      </c>
      <c r="K404" s="20" t="str">
        <f>UPPER(Table4[[#This Row],[SMOKER 1]])</f>
        <v>NO</v>
      </c>
      <c r="L404" s="26" t="str">
        <f>UPPER(Table4[[#This Row],[Heart Issues]])</f>
        <v>NO</v>
      </c>
      <c r="M404" s="26" t="str">
        <f>IF(Table4[[#This Row],[BMI]]&lt;18.5,"underweight",IF(Table4[[#This Row],[BMI]]&lt; 24.9,"normal weight",IF(Table4[[#This Row],[BMI]]&lt;29.9,"over weight","obesity")))</f>
        <v>over weight</v>
      </c>
      <c r="N404" s="26" t="str">
        <f>IF(Table4[[#This Row],[HBA1C]]&lt;5.7,"normal",IF(Table4[[#This Row],[HBA1C]]&lt; 6.4,"prediabetes","diabetes"))</f>
        <v>prediabetes</v>
      </c>
    </row>
    <row r="405" spans="1:14" x14ac:dyDescent="0.25">
      <c r="A405" t="s">
        <v>1967</v>
      </c>
      <c r="B405">
        <v>27.82</v>
      </c>
      <c r="C405">
        <v>5.24</v>
      </c>
      <c r="D405" t="s">
        <v>2380</v>
      </c>
      <c r="E405" t="s">
        <v>2378</v>
      </c>
      <c r="F405" t="s">
        <v>2378</v>
      </c>
      <c r="G405" s="9" t="s">
        <v>2379</v>
      </c>
      <c r="H405" t="s">
        <v>2380</v>
      </c>
      <c r="I405" s="20" t="str">
        <f>IF(Table4[[#This Row],[smoker]]="?","NO",Table4[[#This Row],[smoker]])</f>
        <v>yes</v>
      </c>
      <c r="J405" s="26">
        <v>0</v>
      </c>
      <c r="K405" s="20" t="str">
        <f>UPPER(Table4[[#This Row],[SMOKER 1]])</f>
        <v>YES</v>
      </c>
      <c r="L405" s="26" t="str">
        <f>UPPER(Table4[[#This Row],[Heart Issues]])</f>
        <v>YES</v>
      </c>
      <c r="M405" s="26" t="str">
        <f>IF(Table4[[#This Row],[BMI]]&lt;18.5,"underweight",IF(Table4[[#This Row],[BMI]]&lt; 24.9,"normal weight",IF(Table4[[#This Row],[BMI]]&lt;29.9,"over weight","obesity")))</f>
        <v>over weight</v>
      </c>
      <c r="N405" s="26" t="str">
        <f>IF(Table4[[#This Row],[HBA1C]]&lt;5.7,"normal",IF(Table4[[#This Row],[HBA1C]]&lt; 6.4,"prediabetes","diabetes"))</f>
        <v>normal</v>
      </c>
    </row>
    <row r="406" spans="1:14" x14ac:dyDescent="0.25">
      <c r="A406" t="s">
        <v>1966</v>
      </c>
      <c r="B406">
        <v>25.46</v>
      </c>
      <c r="C406">
        <v>11.75</v>
      </c>
      <c r="D406" t="s">
        <v>2378</v>
      </c>
      <c r="E406" t="s">
        <v>2378</v>
      </c>
      <c r="F406" t="s">
        <v>2378</v>
      </c>
      <c r="G406" s="9" t="s">
        <v>2379</v>
      </c>
      <c r="H406" t="s">
        <v>2378</v>
      </c>
      <c r="I406" s="20" t="str">
        <f>IF(Table4[[#This Row],[smoker]]="?","NO",Table4[[#This Row],[smoker]])</f>
        <v>No</v>
      </c>
      <c r="J406" s="26">
        <v>0</v>
      </c>
      <c r="K406" s="20" t="str">
        <f>UPPER(Table4[[#This Row],[SMOKER 1]])</f>
        <v>NO</v>
      </c>
      <c r="L406" s="26" t="str">
        <f>UPPER(Table4[[#This Row],[Heart Issues]])</f>
        <v>NO</v>
      </c>
      <c r="M406" s="26" t="str">
        <f>IF(Table4[[#This Row],[BMI]]&lt;18.5,"underweight",IF(Table4[[#This Row],[BMI]]&lt; 24.9,"normal weight",IF(Table4[[#This Row],[BMI]]&lt;29.9,"over weight","obesity")))</f>
        <v>over weight</v>
      </c>
      <c r="N406" s="26" t="str">
        <f>IF(Table4[[#This Row],[HBA1C]]&lt;5.7,"normal",IF(Table4[[#This Row],[HBA1C]]&lt; 6.4,"prediabetes","diabetes"))</f>
        <v>diabetes</v>
      </c>
    </row>
    <row r="407" spans="1:14" x14ac:dyDescent="0.25">
      <c r="A407" t="s">
        <v>1965</v>
      </c>
      <c r="B407">
        <v>25.1</v>
      </c>
      <c r="C407">
        <v>6.97</v>
      </c>
      <c r="D407" t="s">
        <v>2378</v>
      </c>
      <c r="E407" t="s">
        <v>2378</v>
      </c>
      <c r="F407" t="s">
        <v>2378</v>
      </c>
      <c r="G407" s="9" t="s">
        <v>2379</v>
      </c>
      <c r="H407" t="s">
        <v>2380</v>
      </c>
      <c r="I407" s="20" t="str">
        <f>IF(Table4[[#This Row],[smoker]]="?","NO",Table4[[#This Row],[smoker]])</f>
        <v>yes</v>
      </c>
      <c r="J407" s="26">
        <v>0</v>
      </c>
      <c r="K407" s="20" t="str">
        <f>UPPER(Table4[[#This Row],[SMOKER 1]])</f>
        <v>YES</v>
      </c>
      <c r="L407" s="26" t="str">
        <f>UPPER(Table4[[#This Row],[Heart Issues]])</f>
        <v>NO</v>
      </c>
      <c r="M407" s="26" t="str">
        <f>IF(Table4[[#This Row],[BMI]]&lt;18.5,"underweight",IF(Table4[[#This Row],[BMI]]&lt; 24.9,"normal weight",IF(Table4[[#This Row],[BMI]]&lt;29.9,"over weight","obesity")))</f>
        <v>over weight</v>
      </c>
      <c r="N407" s="26" t="str">
        <f>IF(Table4[[#This Row],[HBA1C]]&lt;5.7,"normal",IF(Table4[[#This Row],[HBA1C]]&lt; 6.4,"prediabetes","diabetes"))</f>
        <v>diabetes</v>
      </c>
    </row>
    <row r="408" spans="1:14" x14ac:dyDescent="0.25">
      <c r="A408" t="s">
        <v>1964</v>
      </c>
      <c r="B408">
        <v>32.11</v>
      </c>
      <c r="C408">
        <v>4.76</v>
      </c>
      <c r="D408" t="s">
        <v>2378</v>
      </c>
      <c r="E408" t="s">
        <v>2378</v>
      </c>
      <c r="F408" t="s">
        <v>2378</v>
      </c>
      <c r="G408" s="9">
        <v>2</v>
      </c>
      <c r="H408" t="s">
        <v>2378</v>
      </c>
      <c r="I408" s="20" t="str">
        <f>IF(Table4[[#This Row],[smoker]]="?","NO",Table4[[#This Row],[smoker]])</f>
        <v>No</v>
      </c>
      <c r="J408" s="26">
        <v>2</v>
      </c>
      <c r="K408" s="20" t="str">
        <f>UPPER(Table4[[#This Row],[SMOKER 1]])</f>
        <v>NO</v>
      </c>
      <c r="L408" s="26" t="str">
        <f>UPPER(Table4[[#This Row],[Heart Issues]])</f>
        <v>NO</v>
      </c>
      <c r="M408" s="26" t="str">
        <f>IF(Table4[[#This Row],[BMI]]&lt;18.5,"underweight",IF(Table4[[#This Row],[BMI]]&lt; 24.9,"normal weight",IF(Table4[[#This Row],[BMI]]&lt;29.9,"over weight","obesity")))</f>
        <v>obesity</v>
      </c>
      <c r="N408" s="26" t="str">
        <f>IF(Table4[[#This Row],[HBA1C]]&lt;5.7,"normal",IF(Table4[[#This Row],[HBA1C]]&lt; 6.4,"prediabetes","diabetes"))</f>
        <v>normal</v>
      </c>
    </row>
    <row r="409" spans="1:14" x14ac:dyDescent="0.25">
      <c r="A409" t="s">
        <v>1963</v>
      </c>
      <c r="B409">
        <v>29.8</v>
      </c>
      <c r="C409">
        <v>8.24</v>
      </c>
      <c r="D409" t="s">
        <v>2380</v>
      </c>
      <c r="E409" t="s">
        <v>2378</v>
      </c>
      <c r="F409" t="s">
        <v>2378</v>
      </c>
      <c r="G409" s="9">
        <v>1</v>
      </c>
      <c r="H409" t="s">
        <v>2380</v>
      </c>
      <c r="I409" s="20" t="str">
        <f>IF(Table4[[#This Row],[smoker]]="?","NO",Table4[[#This Row],[smoker]])</f>
        <v>yes</v>
      </c>
      <c r="J409" s="26">
        <v>1</v>
      </c>
      <c r="K409" s="20" t="str">
        <f>UPPER(Table4[[#This Row],[SMOKER 1]])</f>
        <v>YES</v>
      </c>
      <c r="L409" s="26" t="str">
        <f>UPPER(Table4[[#This Row],[Heart Issues]])</f>
        <v>YES</v>
      </c>
      <c r="M409" s="26" t="str">
        <f>IF(Table4[[#This Row],[BMI]]&lt;18.5,"underweight",IF(Table4[[#This Row],[BMI]]&lt; 24.9,"normal weight",IF(Table4[[#This Row],[BMI]]&lt;29.9,"over weight","obesity")))</f>
        <v>over weight</v>
      </c>
      <c r="N409" s="26" t="str">
        <f>IF(Table4[[#This Row],[HBA1C]]&lt;5.7,"normal",IF(Table4[[#This Row],[HBA1C]]&lt; 6.4,"prediabetes","diabetes"))</f>
        <v>diabetes</v>
      </c>
    </row>
    <row r="410" spans="1:14" x14ac:dyDescent="0.25">
      <c r="A410" t="s">
        <v>1962</v>
      </c>
      <c r="B410">
        <v>24.01</v>
      </c>
      <c r="C410">
        <v>4.76</v>
      </c>
      <c r="D410" t="s">
        <v>2378</v>
      </c>
      <c r="E410" t="s">
        <v>2378</v>
      </c>
      <c r="F410" t="s">
        <v>2378</v>
      </c>
      <c r="G410" s="9">
        <v>1</v>
      </c>
      <c r="H410" t="s">
        <v>2380</v>
      </c>
      <c r="I410" s="20" t="str">
        <f>IF(Table4[[#This Row],[smoker]]="?","NO",Table4[[#This Row],[smoker]])</f>
        <v>yes</v>
      </c>
      <c r="J410" s="26">
        <v>1</v>
      </c>
      <c r="K410" s="20" t="str">
        <f>UPPER(Table4[[#This Row],[SMOKER 1]])</f>
        <v>YES</v>
      </c>
      <c r="L410" s="26" t="str">
        <f>UPPER(Table4[[#This Row],[Heart Issues]])</f>
        <v>NO</v>
      </c>
      <c r="M410" s="26" t="str">
        <f>IF(Table4[[#This Row],[BMI]]&lt;18.5,"underweight",IF(Table4[[#This Row],[BMI]]&lt; 24.9,"normal weight",IF(Table4[[#This Row],[BMI]]&lt;29.9,"over weight","obesity")))</f>
        <v>normal weight</v>
      </c>
      <c r="N410" s="26" t="str">
        <f>IF(Table4[[#This Row],[HBA1C]]&lt;5.7,"normal",IF(Table4[[#This Row],[HBA1C]]&lt; 6.4,"prediabetes","diabetes"))</f>
        <v>normal</v>
      </c>
    </row>
    <row r="411" spans="1:14" x14ac:dyDescent="0.25">
      <c r="A411" t="s">
        <v>1961</v>
      </c>
      <c r="B411">
        <v>23.21</v>
      </c>
      <c r="C411">
        <v>6.03</v>
      </c>
      <c r="D411" t="s">
        <v>2378</v>
      </c>
      <c r="E411" t="s">
        <v>2378</v>
      </c>
      <c r="F411" t="s">
        <v>2378</v>
      </c>
      <c r="G411" s="9">
        <v>1</v>
      </c>
      <c r="H411" t="s">
        <v>2378</v>
      </c>
      <c r="I411" s="20" t="str">
        <f>IF(Table4[[#This Row],[smoker]]="?","NO",Table4[[#This Row],[smoker]])</f>
        <v>No</v>
      </c>
      <c r="J411" s="26">
        <v>1</v>
      </c>
      <c r="K411" s="20" t="str">
        <f>UPPER(Table4[[#This Row],[SMOKER 1]])</f>
        <v>NO</v>
      </c>
      <c r="L411" s="26" t="str">
        <f>UPPER(Table4[[#This Row],[Heart Issues]])</f>
        <v>NO</v>
      </c>
      <c r="M411" s="26" t="str">
        <f>IF(Table4[[#This Row],[BMI]]&lt;18.5,"underweight",IF(Table4[[#This Row],[BMI]]&lt; 24.9,"normal weight",IF(Table4[[#This Row],[BMI]]&lt;29.9,"over weight","obesity")))</f>
        <v>normal weight</v>
      </c>
      <c r="N411" s="26" t="str">
        <f>IF(Table4[[#This Row],[HBA1C]]&lt;5.7,"normal",IF(Table4[[#This Row],[HBA1C]]&lt; 6.4,"prediabetes","diabetes"))</f>
        <v>prediabetes</v>
      </c>
    </row>
    <row r="412" spans="1:14" x14ac:dyDescent="0.25">
      <c r="A412" t="s">
        <v>1960</v>
      </c>
      <c r="B412">
        <v>21.2</v>
      </c>
      <c r="C412">
        <v>4.07</v>
      </c>
      <c r="D412" t="s">
        <v>2380</v>
      </c>
      <c r="E412" t="s">
        <v>2378</v>
      </c>
      <c r="F412" t="s">
        <v>2378</v>
      </c>
      <c r="G412" s="9">
        <v>1</v>
      </c>
      <c r="H412" t="s">
        <v>2380</v>
      </c>
      <c r="I412" s="20" t="str">
        <f>IF(Table4[[#This Row],[smoker]]="?","NO",Table4[[#This Row],[smoker]])</f>
        <v>yes</v>
      </c>
      <c r="J412" s="26">
        <v>1</v>
      </c>
      <c r="K412" s="20" t="str">
        <f>UPPER(Table4[[#This Row],[SMOKER 1]])</f>
        <v>YES</v>
      </c>
      <c r="L412" s="26" t="str">
        <f>UPPER(Table4[[#This Row],[Heart Issues]])</f>
        <v>YES</v>
      </c>
      <c r="M412" s="26" t="str">
        <f>IF(Table4[[#This Row],[BMI]]&lt;18.5,"underweight",IF(Table4[[#This Row],[BMI]]&lt; 24.9,"normal weight",IF(Table4[[#This Row],[BMI]]&lt;29.9,"over weight","obesity")))</f>
        <v>normal weight</v>
      </c>
      <c r="N412" s="26" t="str">
        <f>IF(Table4[[#This Row],[HBA1C]]&lt;5.7,"normal",IF(Table4[[#This Row],[HBA1C]]&lt; 6.4,"prediabetes","diabetes"))</f>
        <v>normal</v>
      </c>
    </row>
    <row r="413" spans="1:14" x14ac:dyDescent="0.25">
      <c r="A413" t="s">
        <v>1959</v>
      </c>
      <c r="B413">
        <v>28.215</v>
      </c>
      <c r="C413">
        <v>8.26</v>
      </c>
      <c r="D413" t="s">
        <v>2380</v>
      </c>
      <c r="E413" t="s">
        <v>2378</v>
      </c>
      <c r="F413" t="s">
        <v>2378</v>
      </c>
      <c r="G413" s="9">
        <v>1</v>
      </c>
      <c r="H413" t="s">
        <v>2380</v>
      </c>
      <c r="I413" s="20" t="str">
        <f>IF(Table4[[#This Row],[smoker]]="?","NO",Table4[[#This Row],[smoker]])</f>
        <v>yes</v>
      </c>
      <c r="J413" s="26">
        <v>1</v>
      </c>
      <c r="K413" s="20" t="str">
        <f>UPPER(Table4[[#This Row],[SMOKER 1]])</f>
        <v>YES</v>
      </c>
      <c r="L413" s="26" t="str">
        <f>UPPER(Table4[[#This Row],[Heart Issues]])</f>
        <v>YES</v>
      </c>
      <c r="M413" s="26" t="str">
        <f>IF(Table4[[#This Row],[BMI]]&lt;18.5,"underweight",IF(Table4[[#This Row],[BMI]]&lt; 24.9,"normal weight",IF(Table4[[#This Row],[BMI]]&lt;29.9,"over weight","obesity")))</f>
        <v>over weight</v>
      </c>
      <c r="N413" s="26" t="str">
        <f>IF(Table4[[#This Row],[HBA1C]]&lt;5.7,"normal",IF(Table4[[#This Row],[HBA1C]]&lt; 6.4,"prediabetes","diabetes"))</f>
        <v>diabetes</v>
      </c>
    </row>
    <row r="414" spans="1:14" x14ac:dyDescent="0.25">
      <c r="A414" t="s">
        <v>1958</v>
      </c>
      <c r="B414">
        <v>38.094999999999999</v>
      </c>
      <c r="C414">
        <v>4.76</v>
      </c>
      <c r="D414" t="s">
        <v>2378</v>
      </c>
      <c r="E414" t="s">
        <v>2378</v>
      </c>
      <c r="F414" t="s">
        <v>2378</v>
      </c>
      <c r="G414" s="9">
        <v>1</v>
      </c>
      <c r="H414" t="s">
        <v>2378</v>
      </c>
      <c r="I414" s="20" t="str">
        <f>IF(Table4[[#This Row],[smoker]]="?","NO",Table4[[#This Row],[smoker]])</f>
        <v>No</v>
      </c>
      <c r="J414" s="26">
        <v>1</v>
      </c>
      <c r="K414" s="20" t="str">
        <f>UPPER(Table4[[#This Row],[SMOKER 1]])</f>
        <v>NO</v>
      </c>
      <c r="L414" s="26" t="str">
        <f>UPPER(Table4[[#This Row],[Heart Issues]])</f>
        <v>NO</v>
      </c>
      <c r="M414" s="26" t="str">
        <f>IF(Table4[[#This Row],[BMI]]&lt;18.5,"underweight",IF(Table4[[#This Row],[BMI]]&lt; 24.9,"normal weight",IF(Table4[[#This Row],[BMI]]&lt;29.9,"over weight","obesity")))</f>
        <v>obesity</v>
      </c>
      <c r="N414" s="26" t="str">
        <f>IF(Table4[[#This Row],[HBA1C]]&lt;5.7,"normal",IF(Table4[[#This Row],[HBA1C]]&lt; 6.4,"prediabetes","diabetes"))</f>
        <v>normal</v>
      </c>
    </row>
    <row r="415" spans="1:14" x14ac:dyDescent="0.25">
      <c r="A415" t="s">
        <v>1957</v>
      </c>
      <c r="B415">
        <v>22.61</v>
      </c>
      <c r="C415">
        <v>6.13</v>
      </c>
      <c r="D415" t="s">
        <v>2380</v>
      </c>
      <c r="E415" t="s">
        <v>2378</v>
      </c>
      <c r="F415" t="s">
        <v>2381</v>
      </c>
      <c r="G415" s="9">
        <v>1</v>
      </c>
      <c r="H415" t="s">
        <v>2380</v>
      </c>
      <c r="I415" s="20" t="str">
        <f>IF(Table4[[#This Row],[smoker]]="?","NO",Table4[[#This Row],[smoker]])</f>
        <v>yes</v>
      </c>
      <c r="J415" s="26">
        <v>1</v>
      </c>
      <c r="K415" s="20" t="str">
        <f>UPPER(Table4[[#This Row],[SMOKER 1]])</f>
        <v>YES</v>
      </c>
      <c r="L415" s="26" t="str">
        <f>UPPER(Table4[[#This Row],[Heart Issues]])</f>
        <v>YES</v>
      </c>
      <c r="M415" s="26" t="str">
        <f>IF(Table4[[#This Row],[BMI]]&lt;18.5,"underweight",IF(Table4[[#This Row],[BMI]]&lt; 24.9,"normal weight",IF(Table4[[#This Row],[BMI]]&lt;29.9,"over weight","obesity")))</f>
        <v>normal weight</v>
      </c>
      <c r="N415" s="26" t="str">
        <f>IF(Table4[[#This Row],[HBA1C]]&lt;5.7,"normal",IF(Table4[[#This Row],[HBA1C]]&lt; 6.4,"prediabetes","diabetes"))</f>
        <v>prediabetes</v>
      </c>
    </row>
    <row r="416" spans="1:14" x14ac:dyDescent="0.25">
      <c r="A416" t="s">
        <v>1956</v>
      </c>
      <c r="B416">
        <v>24.32</v>
      </c>
      <c r="C416">
        <v>10.47</v>
      </c>
      <c r="D416" t="s">
        <v>2380</v>
      </c>
      <c r="E416" t="s">
        <v>2378</v>
      </c>
      <c r="F416" t="s">
        <v>2378</v>
      </c>
      <c r="G416" s="9">
        <v>2</v>
      </c>
      <c r="H416" t="s">
        <v>2380</v>
      </c>
      <c r="I416" s="20" t="str">
        <f>IF(Table4[[#This Row],[smoker]]="?","NO",Table4[[#This Row],[smoker]])</f>
        <v>yes</v>
      </c>
      <c r="J416" s="26">
        <v>2</v>
      </c>
      <c r="K416" s="20" t="str">
        <f>UPPER(Table4[[#This Row],[SMOKER 1]])</f>
        <v>YES</v>
      </c>
      <c r="L416" s="26" t="str">
        <f>UPPER(Table4[[#This Row],[Heart Issues]])</f>
        <v>YES</v>
      </c>
      <c r="M416" s="26" t="str">
        <f>IF(Table4[[#This Row],[BMI]]&lt;18.5,"underweight",IF(Table4[[#This Row],[BMI]]&lt; 24.9,"normal weight",IF(Table4[[#This Row],[BMI]]&lt;29.9,"over weight","obesity")))</f>
        <v>normal weight</v>
      </c>
      <c r="N416" s="26" t="str">
        <f>IF(Table4[[#This Row],[HBA1C]]&lt;5.7,"normal",IF(Table4[[#This Row],[HBA1C]]&lt; 6.4,"prediabetes","diabetes"))</f>
        <v>diabetes</v>
      </c>
    </row>
    <row r="417" spans="1:14" x14ac:dyDescent="0.25">
      <c r="A417" t="s">
        <v>1955</v>
      </c>
      <c r="B417">
        <v>20.96</v>
      </c>
      <c r="C417">
        <v>4.04</v>
      </c>
      <c r="D417" t="s">
        <v>2380</v>
      </c>
      <c r="E417" t="s">
        <v>2378</v>
      </c>
      <c r="F417" t="s">
        <v>2378</v>
      </c>
      <c r="G417" s="9">
        <v>1</v>
      </c>
      <c r="H417" t="s">
        <v>2380</v>
      </c>
      <c r="I417" s="20" t="str">
        <f>IF(Table4[[#This Row],[smoker]]="?","NO",Table4[[#This Row],[smoker]])</f>
        <v>yes</v>
      </c>
      <c r="J417" s="26">
        <v>1</v>
      </c>
      <c r="K417" s="20" t="str">
        <f>UPPER(Table4[[#This Row],[SMOKER 1]])</f>
        <v>YES</v>
      </c>
      <c r="L417" s="26" t="str">
        <f>UPPER(Table4[[#This Row],[Heart Issues]])</f>
        <v>YES</v>
      </c>
      <c r="M417" s="26" t="str">
        <f>IF(Table4[[#This Row],[BMI]]&lt;18.5,"underweight",IF(Table4[[#This Row],[BMI]]&lt; 24.9,"normal weight",IF(Table4[[#This Row],[BMI]]&lt;29.9,"over weight","obesity")))</f>
        <v>normal weight</v>
      </c>
      <c r="N417" s="26" t="str">
        <f>IF(Table4[[#This Row],[HBA1C]]&lt;5.7,"normal",IF(Table4[[#This Row],[HBA1C]]&lt; 6.4,"prediabetes","diabetes"))</f>
        <v>normal</v>
      </c>
    </row>
    <row r="418" spans="1:14" x14ac:dyDescent="0.25">
      <c r="A418" t="s">
        <v>1954</v>
      </c>
      <c r="B418">
        <v>19.68</v>
      </c>
      <c r="C418">
        <v>5.74</v>
      </c>
      <c r="D418" t="s">
        <v>2378</v>
      </c>
      <c r="E418" t="s">
        <v>2378</v>
      </c>
      <c r="F418" t="s">
        <v>2378</v>
      </c>
      <c r="G418" s="9" t="s">
        <v>2379</v>
      </c>
      <c r="H418" t="s">
        <v>2380</v>
      </c>
      <c r="I418" s="20" t="str">
        <f>IF(Table4[[#This Row],[smoker]]="?","NO",Table4[[#This Row],[smoker]])</f>
        <v>yes</v>
      </c>
      <c r="J418" s="26">
        <v>0</v>
      </c>
      <c r="K418" s="20" t="str">
        <f>UPPER(Table4[[#This Row],[SMOKER 1]])</f>
        <v>YES</v>
      </c>
      <c r="L418" s="26" t="str">
        <f>UPPER(Table4[[#This Row],[Heart Issues]])</f>
        <v>NO</v>
      </c>
      <c r="M418" s="26" t="str">
        <f>IF(Table4[[#This Row],[BMI]]&lt;18.5,"underweight",IF(Table4[[#This Row],[BMI]]&lt; 24.9,"normal weight",IF(Table4[[#This Row],[BMI]]&lt;29.9,"over weight","obesity")))</f>
        <v>normal weight</v>
      </c>
      <c r="N418" s="26" t="str">
        <f>IF(Table4[[#This Row],[HBA1C]]&lt;5.7,"normal",IF(Table4[[#This Row],[HBA1C]]&lt; 6.4,"prediabetes","diabetes"))</f>
        <v>prediabetes</v>
      </c>
    </row>
    <row r="419" spans="1:14" x14ac:dyDescent="0.25">
      <c r="A419" t="s">
        <v>1953</v>
      </c>
      <c r="B419">
        <v>18.100000000000001</v>
      </c>
      <c r="C419">
        <v>6.33</v>
      </c>
      <c r="D419" t="s">
        <v>2378</v>
      </c>
      <c r="E419" t="s">
        <v>2378</v>
      </c>
      <c r="F419" t="s">
        <v>2378</v>
      </c>
      <c r="G419" s="9">
        <v>1</v>
      </c>
      <c r="H419" t="s">
        <v>2380</v>
      </c>
      <c r="I419" s="20" t="str">
        <f>IF(Table4[[#This Row],[smoker]]="?","NO",Table4[[#This Row],[smoker]])</f>
        <v>yes</v>
      </c>
      <c r="J419" s="26">
        <v>1</v>
      </c>
      <c r="K419" s="20" t="str">
        <f>UPPER(Table4[[#This Row],[SMOKER 1]])</f>
        <v>YES</v>
      </c>
      <c r="L419" s="26" t="str">
        <f>UPPER(Table4[[#This Row],[Heart Issues]])</f>
        <v>NO</v>
      </c>
      <c r="M419" s="26" t="str">
        <f>IF(Table4[[#This Row],[BMI]]&lt;18.5,"underweight",IF(Table4[[#This Row],[BMI]]&lt; 24.9,"normal weight",IF(Table4[[#This Row],[BMI]]&lt;29.9,"over weight","obesity")))</f>
        <v>underweight</v>
      </c>
      <c r="N419" s="26" t="str">
        <f>IF(Table4[[#This Row],[HBA1C]]&lt;5.7,"normal",IF(Table4[[#This Row],[HBA1C]]&lt; 6.4,"prediabetes","diabetes"))</f>
        <v>prediabetes</v>
      </c>
    </row>
    <row r="420" spans="1:14" x14ac:dyDescent="0.25">
      <c r="A420" t="s">
        <v>1952</v>
      </c>
      <c r="B420">
        <v>29.64</v>
      </c>
      <c r="C420">
        <v>4.28</v>
      </c>
      <c r="D420" t="s">
        <v>2380</v>
      </c>
      <c r="E420" t="s">
        <v>2378</v>
      </c>
      <c r="F420" t="s">
        <v>2378</v>
      </c>
      <c r="G420" s="9" t="s">
        <v>2379</v>
      </c>
      <c r="H420" t="s">
        <v>2378</v>
      </c>
      <c r="I420" s="20" t="str">
        <f>IF(Table4[[#This Row],[smoker]]="?","NO",Table4[[#This Row],[smoker]])</f>
        <v>No</v>
      </c>
      <c r="J420" s="26">
        <v>0</v>
      </c>
      <c r="K420" s="20" t="str">
        <f>UPPER(Table4[[#This Row],[SMOKER 1]])</f>
        <v>NO</v>
      </c>
      <c r="L420" s="26" t="str">
        <f>UPPER(Table4[[#This Row],[Heart Issues]])</f>
        <v>YES</v>
      </c>
      <c r="M420" s="26" t="str">
        <f>IF(Table4[[#This Row],[BMI]]&lt;18.5,"underweight",IF(Table4[[#This Row],[BMI]]&lt; 24.9,"normal weight",IF(Table4[[#This Row],[BMI]]&lt;29.9,"over weight","obesity")))</f>
        <v>over weight</v>
      </c>
      <c r="N420" s="26" t="str">
        <f>IF(Table4[[#This Row],[HBA1C]]&lt;5.7,"normal",IF(Table4[[#This Row],[HBA1C]]&lt; 6.4,"prediabetes","diabetes"))</f>
        <v>normal</v>
      </c>
    </row>
    <row r="421" spans="1:14" x14ac:dyDescent="0.25">
      <c r="A421" t="s">
        <v>1951</v>
      </c>
      <c r="B421">
        <v>25.3</v>
      </c>
      <c r="C421">
        <v>9.4700000000000006</v>
      </c>
      <c r="D421" t="s">
        <v>2380</v>
      </c>
      <c r="E421" t="s">
        <v>2378</v>
      </c>
      <c r="F421" t="s">
        <v>2378</v>
      </c>
      <c r="G421" s="9">
        <v>2</v>
      </c>
      <c r="H421" t="s">
        <v>2380</v>
      </c>
      <c r="I421" s="20" t="str">
        <f>IF(Table4[[#This Row],[smoker]]="?","NO",Table4[[#This Row],[smoker]])</f>
        <v>yes</v>
      </c>
      <c r="J421" s="26">
        <v>2</v>
      </c>
      <c r="K421" s="20" t="str">
        <f>UPPER(Table4[[#This Row],[SMOKER 1]])</f>
        <v>YES</v>
      </c>
      <c r="L421" s="26" t="str">
        <f>UPPER(Table4[[#This Row],[Heart Issues]])</f>
        <v>YES</v>
      </c>
      <c r="M421" s="26" t="str">
        <f>IF(Table4[[#This Row],[BMI]]&lt;18.5,"underweight",IF(Table4[[#This Row],[BMI]]&lt; 24.9,"normal weight",IF(Table4[[#This Row],[BMI]]&lt;29.9,"over weight","obesity")))</f>
        <v>over weight</v>
      </c>
      <c r="N421" s="26" t="str">
        <f>IF(Table4[[#This Row],[HBA1C]]&lt;5.7,"normal",IF(Table4[[#This Row],[HBA1C]]&lt; 6.4,"prediabetes","diabetes"))</f>
        <v>diabetes</v>
      </c>
    </row>
    <row r="422" spans="1:14" x14ac:dyDescent="0.25">
      <c r="A422" t="s">
        <v>1950</v>
      </c>
      <c r="B422">
        <v>27.6</v>
      </c>
      <c r="C422">
        <v>4.8499999999999996</v>
      </c>
      <c r="D422" t="s">
        <v>2380</v>
      </c>
      <c r="E422" t="s">
        <v>2378</v>
      </c>
      <c r="F422" t="s">
        <v>2378</v>
      </c>
      <c r="G422" s="9" t="s">
        <v>2379</v>
      </c>
      <c r="H422" t="s">
        <v>2378</v>
      </c>
      <c r="I422" s="20" t="str">
        <f>IF(Table4[[#This Row],[smoker]]="?","NO",Table4[[#This Row],[smoker]])</f>
        <v>No</v>
      </c>
      <c r="J422" s="26">
        <v>0</v>
      </c>
      <c r="K422" s="20" t="str">
        <f>UPPER(Table4[[#This Row],[SMOKER 1]])</f>
        <v>NO</v>
      </c>
      <c r="L422" s="26" t="str">
        <f>UPPER(Table4[[#This Row],[Heart Issues]])</f>
        <v>YES</v>
      </c>
      <c r="M422" s="26" t="str">
        <f>IF(Table4[[#This Row],[BMI]]&lt;18.5,"underweight",IF(Table4[[#This Row],[BMI]]&lt; 24.9,"normal weight",IF(Table4[[#This Row],[BMI]]&lt;29.9,"over weight","obesity")))</f>
        <v>over weight</v>
      </c>
      <c r="N422" s="26" t="str">
        <f>IF(Table4[[#This Row],[HBA1C]]&lt;5.7,"normal",IF(Table4[[#This Row],[HBA1C]]&lt; 6.4,"prediabetes","diabetes"))</f>
        <v>normal</v>
      </c>
    </row>
    <row r="423" spans="1:14" x14ac:dyDescent="0.25">
      <c r="A423" t="s">
        <v>1949</v>
      </c>
      <c r="B423">
        <v>27.645</v>
      </c>
      <c r="C423">
        <v>11.03</v>
      </c>
      <c r="D423" t="s">
        <v>2380</v>
      </c>
      <c r="E423" t="s">
        <v>2378</v>
      </c>
      <c r="F423" t="s">
        <v>2378</v>
      </c>
      <c r="G423" s="9">
        <v>1</v>
      </c>
      <c r="H423" t="s">
        <v>2380</v>
      </c>
      <c r="I423" s="20" t="str">
        <f>IF(Table4[[#This Row],[smoker]]="?","NO",Table4[[#This Row],[smoker]])</f>
        <v>yes</v>
      </c>
      <c r="J423" s="26">
        <v>1</v>
      </c>
      <c r="K423" s="20" t="str">
        <f>UPPER(Table4[[#This Row],[SMOKER 1]])</f>
        <v>YES</v>
      </c>
      <c r="L423" s="26" t="str">
        <f>UPPER(Table4[[#This Row],[Heart Issues]])</f>
        <v>YES</v>
      </c>
      <c r="M423" s="26" t="str">
        <f>IF(Table4[[#This Row],[BMI]]&lt;18.5,"underweight",IF(Table4[[#This Row],[BMI]]&lt; 24.9,"normal weight",IF(Table4[[#This Row],[BMI]]&lt;29.9,"over weight","obesity")))</f>
        <v>over weight</v>
      </c>
      <c r="N423" s="26" t="str">
        <f>IF(Table4[[#This Row],[HBA1C]]&lt;5.7,"normal",IF(Table4[[#This Row],[HBA1C]]&lt; 6.4,"prediabetes","diabetes"))</f>
        <v>diabetes</v>
      </c>
    </row>
    <row r="424" spans="1:14" x14ac:dyDescent="0.25">
      <c r="A424" t="s">
        <v>1948</v>
      </c>
      <c r="B424">
        <v>27.6</v>
      </c>
      <c r="C424">
        <v>5.22</v>
      </c>
      <c r="D424" t="s">
        <v>2378</v>
      </c>
      <c r="E424" t="s">
        <v>2378</v>
      </c>
      <c r="F424" t="s">
        <v>2378</v>
      </c>
      <c r="G424" s="9">
        <v>2</v>
      </c>
      <c r="H424" t="s">
        <v>2380</v>
      </c>
      <c r="I424" s="20" t="str">
        <f>IF(Table4[[#This Row],[smoker]]="?","NO",Table4[[#This Row],[smoker]])</f>
        <v>yes</v>
      </c>
      <c r="J424" s="26">
        <v>2</v>
      </c>
      <c r="K424" s="20" t="str">
        <f>UPPER(Table4[[#This Row],[SMOKER 1]])</f>
        <v>YES</v>
      </c>
      <c r="L424" s="26" t="str">
        <f>UPPER(Table4[[#This Row],[Heart Issues]])</f>
        <v>NO</v>
      </c>
      <c r="M424" s="26" t="str">
        <f>IF(Table4[[#This Row],[BMI]]&lt;18.5,"underweight",IF(Table4[[#This Row],[BMI]]&lt; 24.9,"normal weight",IF(Table4[[#This Row],[BMI]]&lt;29.9,"over weight","obesity")))</f>
        <v>over weight</v>
      </c>
      <c r="N424" s="26" t="str">
        <f>IF(Table4[[#This Row],[HBA1C]]&lt;5.7,"normal",IF(Table4[[#This Row],[HBA1C]]&lt; 6.4,"prediabetes","diabetes"))</f>
        <v>normal</v>
      </c>
    </row>
    <row r="425" spans="1:14" x14ac:dyDescent="0.25">
      <c r="A425" t="s">
        <v>1947</v>
      </c>
      <c r="B425">
        <v>25.08</v>
      </c>
      <c r="C425">
        <v>9.52</v>
      </c>
      <c r="D425" t="s">
        <v>2380</v>
      </c>
      <c r="E425" t="s">
        <v>2378</v>
      </c>
      <c r="F425" t="s">
        <v>2378</v>
      </c>
      <c r="G425" s="9">
        <v>2</v>
      </c>
      <c r="H425" t="s">
        <v>2378</v>
      </c>
      <c r="I425" s="20" t="str">
        <f>IF(Table4[[#This Row],[smoker]]="?","NO",Table4[[#This Row],[smoker]])</f>
        <v>No</v>
      </c>
      <c r="J425" s="26">
        <v>2</v>
      </c>
      <c r="K425" s="20" t="str">
        <f>UPPER(Table4[[#This Row],[SMOKER 1]])</f>
        <v>NO</v>
      </c>
      <c r="L425" s="26" t="str">
        <f>UPPER(Table4[[#This Row],[Heart Issues]])</f>
        <v>YES</v>
      </c>
      <c r="M425" s="26" t="str">
        <f>IF(Table4[[#This Row],[BMI]]&lt;18.5,"underweight",IF(Table4[[#This Row],[BMI]]&lt; 24.9,"normal weight",IF(Table4[[#This Row],[BMI]]&lt;29.9,"over weight","obesity")))</f>
        <v>over weight</v>
      </c>
      <c r="N425" s="26" t="str">
        <f>IF(Table4[[#This Row],[HBA1C]]&lt;5.7,"normal",IF(Table4[[#This Row],[HBA1C]]&lt; 6.4,"prediabetes","diabetes"))</f>
        <v>diabetes</v>
      </c>
    </row>
    <row r="426" spans="1:14" x14ac:dyDescent="0.25">
      <c r="A426" t="s">
        <v>1946</v>
      </c>
      <c r="B426">
        <v>30.02</v>
      </c>
      <c r="C426">
        <v>11.09</v>
      </c>
      <c r="D426" t="s">
        <v>2378</v>
      </c>
      <c r="E426" t="s">
        <v>2378</v>
      </c>
      <c r="F426" t="s">
        <v>2378</v>
      </c>
      <c r="G426" s="9" t="s">
        <v>2379</v>
      </c>
      <c r="H426" t="s">
        <v>2378</v>
      </c>
      <c r="I426" s="20" t="str">
        <f>IF(Table4[[#This Row],[smoker]]="?","NO",Table4[[#This Row],[smoker]])</f>
        <v>No</v>
      </c>
      <c r="J426" s="26">
        <v>0</v>
      </c>
      <c r="K426" s="20" t="str">
        <f>UPPER(Table4[[#This Row],[SMOKER 1]])</f>
        <v>NO</v>
      </c>
      <c r="L426" s="26" t="str">
        <f>UPPER(Table4[[#This Row],[Heart Issues]])</f>
        <v>NO</v>
      </c>
      <c r="M426" s="26" t="str">
        <f>IF(Table4[[#This Row],[BMI]]&lt;18.5,"underweight",IF(Table4[[#This Row],[BMI]]&lt; 24.9,"normal weight",IF(Table4[[#This Row],[BMI]]&lt;29.9,"over weight","obesity")))</f>
        <v>obesity</v>
      </c>
      <c r="N426" s="26" t="str">
        <f>IF(Table4[[#This Row],[HBA1C]]&lt;5.7,"normal",IF(Table4[[#This Row],[HBA1C]]&lt; 6.4,"prediabetes","diabetes"))</f>
        <v>diabetes</v>
      </c>
    </row>
    <row r="427" spans="1:14" x14ac:dyDescent="0.25">
      <c r="A427" t="s">
        <v>1945</v>
      </c>
      <c r="B427">
        <v>27.36</v>
      </c>
      <c r="C427">
        <v>9.4499999999999993</v>
      </c>
      <c r="D427" t="s">
        <v>2380</v>
      </c>
      <c r="E427" t="s">
        <v>2378</v>
      </c>
      <c r="F427" t="s">
        <v>2378</v>
      </c>
      <c r="G427" s="9">
        <v>2</v>
      </c>
      <c r="H427" t="s">
        <v>2380</v>
      </c>
      <c r="I427" s="20" t="str">
        <f>IF(Table4[[#This Row],[smoker]]="?","NO",Table4[[#This Row],[smoker]])</f>
        <v>yes</v>
      </c>
      <c r="J427" s="26">
        <v>2</v>
      </c>
      <c r="K427" s="20" t="str">
        <f>UPPER(Table4[[#This Row],[SMOKER 1]])</f>
        <v>YES</v>
      </c>
      <c r="L427" s="26" t="str">
        <f>UPPER(Table4[[#This Row],[Heart Issues]])</f>
        <v>YES</v>
      </c>
      <c r="M427" s="26" t="str">
        <f>IF(Table4[[#This Row],[BMI]]&lt;18.5,"underweight",IF(Table4[[#This Row],[BMI]]&lt; 24.9,"normal weight",IF(Table4[[#This Row],[BMI]]&lt;29.9,"over weight","obesity")))</f>
        <v>over weight</v>
      </c>
      <c r="N427" s="26" t="str">
        <f>IF(Table4[[#This Row],[HBA1C]]&lt;5.7,"normal",IF(Table4[[#This Row],[HBA1C]]&lt; 6.4,"prediabetes","diabetes"))</f>
        <v>diabetes</v>
      </c>
    </row>
    <row r="428" spans="1:14" x14ac:dyDescent="0.25">
      <c r="A428" t="s">
        <v>1944</v>
      </c>
      <c r="B428">
        <v>22.2</v>
      </c>
      <c r="C428">
        <v>5.51</v>
      </c>
      <c r="D428" t="s">
        <v>2378</v>
      </c>
      <c r="E428" t="s">
        <v>2378</v>
      </c>
      <c r="F428" t="s">
        <v>2378</v>
      </c>
      <c r="G428" s="9" t="s">
        <v>2379</v>
      </c>
      <c r="H428" t="s">
        <v>2380</v>
      </c>
      <c r="I428" s="20" t="str">
        <f>IF(Table4[[#This Row],[smoker]]="?","NO",Table4[[#This Row],[smoker]])</f>
        <v>yes</v>
      </c>
      <c r="J428" s="26">
        <v>0</v>
      </c>
      <c r="K428" s="20" t="str">
        <f>UPPER(Table4[[#This Row],[SMOKER 1]])</f>
        <v>YES</v>
      </c>
      <c r="L428" s="26" t="str">
        <f>UPPER(Table4[[#This Row],[Heart Issues]])</f>
        <v>NO</v>
      </c>
      <c r="M428" s="26" t="str">
        <f>IF(Table4[[#This Row],[BMI]]&lt;18.5,"underweight",IF(Table4[[#This Row],[BMI]]&lt; 24.9,"normal weight",IF(Table4[[#This Row],[BMI]]&lt;29.9,"over weight","obesity")))</f>
        <v>normal weight</v>
      </c>
      <c r="N428" s="26" t="str">
        <f>IF(Table4[[#This Row],[HBA1C]]&lt;5.7,"normal",IF(Table4[[#This Row],[HBA1C]]&lt; 6.4,"prediabetes","diabetes"))</f>
        <v>normal</v>
      </c>
    </row>
    <row r="429" spans="1:14" x14ac:dyDescent="0.25">
      <c r="A429" t="s">
        <v>1943</v>
      </c>
      <c r="B429">
        <v>25.71</v>
      </c>
      <c r="C429">
        <v>4.18</v>
      </c>
      <c r="D429" t="s">
        <v>2378</v>
      </c>
      <c r="E429" t="s">
        <v>2380</v>
      </c>
      <c r="F429" t="s">
        <v>2378</v>
      </c>
      <c r="G429" s="9">
        <v>1</v>
      </c>
      <c r="H429" t="s">
        <v>2380</v>
      </c>
      <c r="I429" s="20" t="str">
        <f>IF(Table4[[#This Row],[smoker]]="?","NO",Table4[[#This Row],[smoker]])</f>
        <v>yes</v>
      </c>
      <c r="J429" s="26">
        <v>1</v>
      </c>
      <c r="K429" s="20" t="str">
        <f>UPPER(Table4[[#This Row],[SMOKER 1]])</f>
        <v>YES</v>
      </c>
      <c r="L429" s="26" t="str">
        <f>UPPER(Table4[[#This Row],[Heart Issues]])</f>
        <v>NO</v>
      </c>
      <c r="M429" s="26" t="str">
        <f>IF(Table4[[#This Row],[BMI]]&lt;18.5,"underweight",IF(Table4[[#This Row],[BMI]]&lt; 24.9,"normal weight",IF(Table4[[#This Row],[BMI]]&lt;29.9,"over weight","obesity")))</f>
        <v>over weight</v>
      </c>
      <c r="N429" s="26" t="str">
        <f>IF(Table4[[#This Row],[HBA1C]]&lt;5.7,"normal",IF(Table4[[#This Row],[HBA1C]]&lt; 6.4,"prediabetes","diabetes"))</f>
        <v>normal</v>
      </c>
    </row>
    <row r="430" spans="1:14" x14ac:dyDescent="0.25">
      <c r="A430" t="s">
        <v>1942</v>
      </c>
      <c r="B430">
        <v>41.91</v>
      </c>
      <c r="C430">
        <v>5.98</v>
      </c>
      <c r="D430" t="s">
        <v>2380</v>
      </c>
      <c r="E430" t="s">
        <v>2378</v>
      </c>
      <c r="F430" t="s">
        <v>2378</v>
      </c>
      <c r="G430" s="9">
        <v>1</v>
      </c>
      <c r="H430" t="s">
        <v>2378</v>
      </c>
      <c r="I430" s="20" t="str">
        <f>IF(Table4[[#This Row],[smoker]]="?","NO",Table4[[#This Row],[smoker]])</f>
        <v>No</v>
      </c>
      <c r="J430" s="26">
        <v>1</v>
      </c>
      <c r="K430" s="20" t="str">
        <f>UPPER(Table4[[#This Row],[SMOKER 1]])</f>
        <v>NO</v>
      </c>
      <c r="L430" s="26" t="str">
        <f>UPPER(Table4[[#This Row],[Heart Issues]])</f>
        <v>YES</v>
      </c>
      <c r="M430" s="26" t="str">
        <f>IF(Table4[[#This Row],[BMI]]&lt;18.5,"underweight",IF(Table4[[#This Row],[BMI]]&lt; 24.9,"normal weight",IF(Table4[[#This Row],[BMI]]&lt;29.9,"over weight","obesity")))</f>
        <v>obesity</v>
      </c>
      <c r="N430" s="26" t="str">
        <f>IF(Table4[[#This Row],[HBA1C]]&lt;5.7,"normal",IF(Table4[[#This Row],[HBA1C]]&lt; 6.4,"prediabetes","diabetes"))</f>
        <v>prediabetes</v>
      </c>
    </row>
    <row r="431" spans="1:14" x14ac:dyDescent="0.25">
      <c r="A431" t="s">
        <v>1941</v>
      </c>
      <c r="B431">
        <v>25.85</v>
      </c>
      <c r="C431">
        <v>10.16</v>
      </c>
      <c r="D431" t="s">
        <v>2378</v>
      </c>
      <c r="E431" t="s">
        <v>2378</v>
      </c>
      <c r="F431" t="s">
        <v>2378</v>
      </c>
      <c r="G431" s="9" t="s">
        <v>2379</v>
      </c>
      <c r="H431" t="s">
        <v>2380</v>
      </c>
      <c r="I431" s="20" t="str">
        <f>IF(Table4[[#This Row],[smoker]]="?","NO",Table4[[#This Row],[smoker]])</f>
        <v>yes</v>
      </c>
      <c r="J431" s="26">
        <v>0</v>
      </c>
      <c r="K431" s="20" t="str">
        <f>UPPER(Table4[[#This Row],[SMOKER 1]])</f>
        <v>YES</v>
      </c>
      <c r="L431" s="26" t="str">
        <f>UPPER(Table4[[#This Row],[Heart Issues]])</f>
        <v>NO</v>
      </c>
      <c r="M431" s="26" t="str">
        <f>IF(Table4[[#This Row],[BMI]]&lt;18.5,"underweight",IF(Table4[[#This Row],[BMI]]&lt; 24.9,"normal weight",IF(Table4[[#This Row],[BMI]]&lt;29.9,"over weight","obesity")))</f>
        <v>over weight</v>
      </c>
      <c r="N431" s="26" t="str">
        <f>IF(Table4[[#This Row],[HBA1C]]&lt;5.7,"normal",IF(Table4[[#This Row],[HBA1C]]&lt; 6.4,"prediabetes","diabetes"))</f>
        <v>diabetes</v>
      </c>
    </row>
    <row r="432" spans="1:14" x14ac:dyDescent="0.25">
      <c r="A432" t="s">
        <v>1940</v>
      </c>
      <c r="B432">
        <v>23.844999999999999</v>
      </c>
      <c r="C432">
        <v>11.71</v>
      </c>
      <c r="D432" t="s">
        <v>2378</v>
      </c>
      <c r="E432" t="s">
        <v>2378</v>
      </c>
      <c r="F432" t="s">
        <v>2378</v>
      </c>
      <c r="G432" s="9">
        <v>2</v>
      </c>
      <c r="H432" t="s">
        <v>2380</v>
      </c>
      <c r="I432" s="20" t="str">
        <f>IF(Table4[[#This Row],[smoker]]="?","NO",Table4[[#This Row],[smoker]])</f>
        <v>yes</v>
      </c>
      <c r="J432" s="26">
        <v>2</v>
      </c>
      <c r="K432" s="20" t="str">
        <f>UPPER(Table4[[#This Row],[SMOKER 1]])</f>
        <v>YES</v>
      </c>
      <c r="L432" s="26" t="str">
        <f>UPPER(Table4[[#This Row],[Heart Issues]])</f>
        <v>NO</v>
      </c>
      <c r="M432" s="26" t="str">
        <f>IF(Table4[[#This Row],[BMI]]&lt;18.5,"underweight",IF(Table4[[#This Row],[BMI]]&lt; 24.9,"normal weight",IF(Table4[[#This Row],[BMI]]&lt;29.9,"over weight","obesity")))</f>
        <v>normal weight</v>
      </c>
      <c r="N432" s="26" t="str">
        <f>IF(Table4[[#This Row],[HBA1C]]&lt;5.7,"normal",IF(Table4[[#This Row],[HBA1C]]&lt; 6.4,"prediabetes","diabetes"))</f>
        <v>diabetes</v>
      </c>
    </row>
    <row r="433" spans="1:14" x14ac:dyDescent="0.25">
      <c r="A433" t="s">
        <v>1939</v>
      </c>
      <c r="B433">
        <v>30.59</v>
      </c>
      <c r="C433">
        <v>5.23</v>
      </c>
      <c r="D433" t="s">
        <v>2378</v>
      </c>
      <c r="E433" t="s">
        <v>2378</v>
      </c>
      <c r="F433" t="s">
        <v>2381</v>
      </c>
      <c r="G433" s="9">
        <v>1</v>
      </c>
      <c r="H433" t="s">
        <v>2378</v>
      </c>
      <c r="I433" s="20" t="str">
        <f>IF(Table4[[#This Row],[smoker]]="?","NO",Table4[[#This Row],[smoker]])</f>
        <v>No</v>
      </c>
      <c r="J433" s="26">
        <v>1</v>
      </c>
      <c r="K433" s="20" t="str">
        <f>UPPER(Table4[[#This Row],[SMOKER 1]])</f>
        <v>NO</v>
      </c>
      <c r="L433" s="26" t="str">
        <f>UPPER(Table4[[#This Row],[Heart Issues]])</f>
        <v>NO</v>
      </c>
      <c r="M433" s="26" t="str">
        <f>IF(Table4[[#This Row],[BMI]]&lt;18.5,"underweight",IF(Table4[[#This Row],[BMI]]&lt; 24.9,"normal weight",IF(Table4[[#This Row],[BMI]]&lt;29.9,"over weight","obesity")))</f>
        <v>obesity</v>
      </c>
      <c r="N433" s="26" t="str">
        <f>IF(Table4[[#This Row],[HBA1C]]&lt;5.7,"normal",IF(Table4[[#This Row],[HBA1C]]&lt; 6.4,"prediabetes","diabetes"))</f>
        <v>normal</v>
      </c>
    </row>
    <row r="434" spans="1:14" x14ac:dyDescent="0.25">
      <c r="A434" t="s">
        <v>1938</v>
      </c>
      <c r="B434">
        <v>24.795000000000002</v>
      </c>
      <c r="C434">
        <v>6.85</v>
      </c>
      <c r="D434" t="s">
        <v>2378</v>
      </c>
      <c r="E434" t="s">
        <v>2378</v>
      </c>
      <c r="F434" t="s">
        <v>2378</v>
      </c>
      <c r="G434" s="9" t="s">
        <v>2379</v>
      </c>
      <c r="H434" t="s">
        <v>2380</v>
      </c>
      <c r="I434" s="20" t="str">
        <f>IF(Table4[[#This Row],[smoker]]="?","NO",Table4[[#This Row],[smoker]])</f>
        <v>yes</v>
      </c>
      <c r="J434" s="26">
        <v>0</v>
      </c>
      <c r="K434" s="20" t="str">
        <f>UPPER(Table4[[#This Row],[SMOKER 1]])</f>
        <v>YES</v>
      </c>
      <c r="L434" s="26" t="str">
        <f>UPPER(Table4[[#This Row],[Heart Issues]])</f>
        <v>NO</v>
      </c>
      <c r="M434" s="26" t="str">
        <f>IF(Table4[[#This Row],[BMI]]&lt;18.5,"underweight",IF(Table4[[#This Row],[BMI]]&lt; 24.9,"normal weight",IF(Table4[[#This Row],[BMI]]&lt;29.9,"over weight","obesity")))</f>
        <v>normal weight</v>
      </c>
      <c r="N434" s="26" t="str">
        <f>IF(Table4[[#This Row],[HBA1C]]&lt;5.7,"normal",IF(Table4[[#This Row],[HBA1C]]&lt; 6.4,"prediabetes","diabetes"))</f>
        <v>diabetes</v>
      </c>
    </row>
    <row r="435" spans="1:14" x14ac:dyDescent="0.25">
      <c r="A435" t="s">
        <v>1937</v>
      </c>
      <c r="B435">
        <v>24.13</v>
      </c>
      <c r="C435">
        <v>7.05</v>
      </c>
      <c r="D435" t="s">
        <v>2380</v>
      </c>
      <c r="E435" t="s">
        <v>2378</v>
      </c>
      <c r="F435" t="s">
        <v>2378</v>
      </c>
      <c r="G435" s="9">
        <v>2</v>
      </c>
      <c r="H435" t="s">
        <v>2380</v>
      </c>
      <c r="I435" s="20" t="str">
        <f>IF(Table4[[#This Row],[smoker]]="?","NO",Table4[[#This Row],[smoker]])</f>
        <v>yes</v>
      </c>
      <c r="J435" s="26">
        <v>2</v>
      </c>
      <c r="K435" s="20" t="str">
        <f>UPPER(Table4[[#This Row],[SMOKER 1]])</f>
        <v>YES</v>
      </c>
      <c r="L435" s="26" t="str">
        <f>UPPER(Table4[[#This Row],[Heart Issues]])</f>
        <v>YES</v>
      </c>
      <c r="M435" s="26" t="str">
        <f>IF(Table4[[#This Row],[BMI]]&lt;18.5,"underweight",IF(Table4[[#This Row],[BMI]]&lt; 24.9,"normal weight",IF(Table4[[#This Row],[BMI]]&lt;29.9,"over weight","obesity")))</f>
        <v>normal weight</v>
      </c>
      <c r="N435" s="26" t="str">
        <f>IF(Table4[[#This Row],[HBA1C]]&lt;5.7,"normal",IF(Table4[[#This Row],[HBA1C]]&lt; 6.4,"prediabetes","diabetes"))</f>
        <v>diabetes</v>
      </c>
    </row>
    <row r="436" spans="1:14" x14ac:dyDescent="0.25">
      <c r="A436" t="s">
        <v>1936</v>
      </c>
      <c r="B436">
        <v>25.84</v>
      </c>
      <c r="C436">
        <v>11.64</v>
      </c>
      <c r="D436" t="s">
        <v>2378</v>
      </c>
      <c r="E436" t="s">
        <v>2378</v>
      </c>
      <c r="F436" t="s">
        <v>2378</v>
      </c>
      <c r="G436" s="9">
        <v>2</v>
      </c>
      <c r="H436" t="s">
        <v>2380</v>
      </c>
      <c r="I436" s="20" t="str">
        <f>IF(Table4[[#This Row],[smoker]]="?","NO",Table4[[#This Row],[smoker]])</f>
        <v>yes</v>
      </c>
      <c r="J436" s="26">
        <v>2</v>
      </c>
      <c r="K436" s="20" t="str">
        <f>UPPER(Table4[[#This Row],[SMOKER 1]])</f>
        <v>YES</v>
      </c>
      <c r="L436" s="26" t="str">
        <f>UPPER(Table4[[#This Row],[Heart Issues]])</f>
        <v>NO</v>
      </c>
      <c r="M436" s="26" t="str">
        <f>IF(Table4[[#This Row],[BMI]]&lt;18.5,"underweight",IF(Table4[[#This Row],[BMI]]&lt; 24.9,"normal weight",IF(Table4[[#This Row],[BMI]]&lt;29.9,"over weight","obesity")))</f>
        <v>over weight</v>
      </c>
      <c r="N436" s="26" t="str">
        <f>IF(Table4[[#This Row],[HBA1C]]&lt;5.7,"normal",IF(Table4[[#This Row],[HBA1C]]&lt; 6.4,"prediabetes","diabetes"))</f>
        <v>diabetes</v>
      </c>
    </row>
    <row r="437" spans="1:14" x14ac:dyDescent="0.25">
      <c r="A437" t="s">
        <v>1935</v>
      </c>
      <c r="B437">
        <v>28</v>
      </c>
      <c r="C437">
        <v>10.52</v>
      </c>
      <c r="D437" t="s">
        <v>2378</v>
      </c>
      <c r="E437" t="s">
        <v>2378</v>
      </c>
      <c r="F437" t="s">
        <v>2378</v>
      </c>
      <c r="G437" s="9" t="s">
        <v>2379</v>
      </c>
      <c r="H437" t="s">
        <v>2380</v>
      </c>
      <c r="I437" s="20" t="str">
        <f>IF(Table4[[#This Row],[smoker]]="?","NO",Table4[[#This Row],[smoker]])</f>
        <v>yes</v>
      </c>
      <c r="J437" s="26">
        <v>0</v>
      </c>
      <c r="K437" s="20" t="str">
        <f>UPPER(Table4[[#This Row],[SMOKER 1]])</f>
        <v>YES</v>
      </c>
      <c r="L437" s="26" t="str">
        <f>UPPER(Table4[[#This Row],[Heart Issues]])</f>
        <v>NO</v>
      </c>
      <c r="M437" s="26" t="str">
        <f>IF(Table4[[#This Row],[BMI]]&lt;18.5,"underweight",IF(Table4[[#This Row],[BMI]]&lt; 24.9,"normal weight",IF(Table4[[#This Row],[BMI]]&lt;29.9,"over weight","obesity")))</f>
        <v>over weight</v>
      </c>
      <c r="N437" s="26" t="str">
        <f>IF(Table4[[#This Row],[HBA1C]]&lt;5.7,"normal",IF(Table4[[#This Row],[HBA1C]]&lt; 6.4,"prediabetes","diabetes"))</f>
        <v>diabetes</v>
      </c>
    </row>
    <row r="438" spans="1:14" x14ac:dyDescent="0.25">
      <c r="A438" t="s">
        <v>1934</v>
      </c>
      <c r="B438">
        <v>34.1</v>
      </c>
      <c r="C438">
        <v>4.01</v>
      </c>
      <c r="D438" t="s">
        <v>2380</v>
      </c>
      <c r="E438" t="s">
        <v>2378</v>
      </c>
      <c r="F438" t="s">
        <v>2381</v>
      </c>
      <c r="G438" s="9">
        <v>1</v>
      </c>
      <c r="H438" t="s">
        <v>2378</v>
      </c>
      <c r="I438" s="20" t="str">
        <f>IF(Table4[[#This Row],[smoker]]="?","NO",Table4[[#This Row],[smoker]])</f>
        <v>No</v>
      </c>
      <c r="J438" s="26">
        <v>1</v>
      </c>
      <c r="K438" s="20" t="str">
        <f>UPPER(Table4[[#This Row],[SMOKER 1]])</f>
        <v>NO</v>
      </c>
      <c r="L438" s="26" t="str">
        <f>UPPER(Table4[[#This Row],[Heart Issues]])</f>
        <v>YES</v>
      </c>
      <c r="M438" s="26" t="str">
        <f>IF(Table4[[#This Row],[BMI]]&lt;18.5,"underweight",IF(Table4[[#This Row],[BMI]]&lt; 24.9,"normal weight",IF(Table4[[#This Row],[BMI]]&lt;29.9,"over weight","obesity")))</f>
        <v>obesity</v>
      </c>
      <c r="N438" s="26" t="str">
        <f>IF(Table4[[#This Row],[HBA1C]]&lt;5.7,"normal",IF(Table4[[#This Row],[HBA1C]]&lt; 6.4,"prediabetes","diabetes"))</f>
        <v>normal</v>
      </c>
    </row>
    <row r="439" spans="1:14" x14ac:dyDescent="0.25">
      <c r="A439" t="s">
        <v>1933</v>
      </c>
      <c r="B439">
        <v>26.125</v>
      </c>
      <c r="C439">
        <v>8.56</v>
      </c>
      <c r="D439" t="s">
        <v>2380</v>
      </c>
      <c r="E439" t="s">
        <v>2378</v>
      </c>
      <c r="F439" t="s">
        <v>2378</v>
      </c>
      <c r="G439" s="9">
        <v>1</v>
      </c>
      <c r="H439" t="s">
        <v>2380</v>
      </c>
      <c r="I439" s="20" t="str">
        <f>IF(Table4[[#This Row],[smoker]]="?","NO",Table4[[#This Row],[smoker]])</f>
        <v>yes</v>
      </c>
      <c r="J439" s="26">
        <v>1</v>
      </c>
      <c r="K439" s="20" t="str">
        <f>UPPER(Table4[[#This Row],[SMOKER 1]])</f>
        <v>YES</v>
      </c>
      <c r="L439" s="26" t="str">
        <f>UPPER(Table4[[#This Row],[Heart Issues]])</f>
        <v>YES</v>
      </c>
      <c r="M439" s="26" t="str">
        <f>IF(Table4[[#This Row],[BMI]]&lt;18.5,"underweight",IF(Table4[[#This Row],[BMI]]&lt; 24.9,"normal weight",IF(Table4[[#This Row],[BMI]]&lt;29.9,"over weight","obesity")))</f>
        <v>over weight</v>
      </c>
      <c r="N439" s="26" t="str">
        <f>IF(Table4[[#This Row],[HBA1C]]&lt;5.7,"normal",IF(Table4[[#This Row],[HBA1C]]&lt; 6.4,"prediabetes","diabetes"))</f>
        <v>diabetes</v>
      </c>
    </row>
    <row r="440" spans="1:14" x14ac:dyDescent="0.25">
      <c r="A440" t="s">
        <v>1932</v>
      </c>
      <c r="B440">
        <v>25.6</v>
      </c>
      <c r="C440">
        <v>10.5</v>
      </c>
      <c r="D440" t="s">
        <v>2378</v>
      </c>
      <c r="E440" t="s">
        <v>2378</v>
      </c>
      <c r="F440" t="s">
        <v>2378</v>
      </c>
      <c r="G440" s="9">
        <v>2</v>
      </c>
      <c r="H440" t="s">
        <v>2380</v>
      </c>
      <c r="I440" s="20" t="str">
        <f>IF(Table4[[#This Row],[smoker]]="?","NO",Table4[[#This Row],[smoker]])</f>
        <v>yes</v>
      </c>
      <c r="J440" s="26">
        <v>2</v>
      </c>
      <c r="K440" s="20" t="str">
        <f>UPPER(Table4[[#This Row],[SMOKER 1]])</f>
        <v>YES</v>
      </c>
      <c r="L440" s="26" t="str">
        <f>UPPER(Table4[[#This Row],[Heart Issues]])</f>
        <v>NO</v>
      </c>
      <c r="M440" s="26" t="str">
        <f>IF(Table4[[#This Row],[BMI]]&lt;18.5,"underweight",IF(Table4[[#This Row],[BMI]]&lt; 24.9,"normal weight",IF(Table4[[#This Row],[BMI]]&lt;29.9,"over weight","obesity")))</f>
        <v>over weight</v>
      </c>
      <c r="N440" s="26" t="str">
        <f>IF(Table4[[#This Row],[HBA1C]]&lt;5.7,"normal",IF(Table4[[#This Row],[HBA1C]]&lt; 6.4,"prediabetes","diabetes"))</f>
        <v>diabetes</v>
      </c>
    </row>
    <row r="441" spans="1:14" x14ac:dyDescent="0.25">
      <c r="A441" t="s">
        <v>1931</v>
      </c>
      <c r="B441">
        <v>24.32</v>
      </c>
      <c r="C441">
        <v>6.39</v>
      </c>
      <c r="D441" t="s">
        <v>2378</v>
      </c>
      <c r="E441" t="s">
        <v>2378</v>
      </c>
      <c r="F441" t="s">
        <v>2378</v>
      </c>
      <c r="G441" s="9" t="s">
        <v>2379</v>
      </c>
      <c r="H441" t="s">
        <v>2378</v>
      </c>
      <c r="I441" s="20" t="str">
        <f>IF(Table4[[#This Row],[smoker]]="?","NO",Table4[[#This Row],[smoker]])</f>
        <v>No</v>
      </c>
      <c r="J441" s="26">
        <v>0</v>
      </c>
      <c r="K441" s="20" t="str">
        <f>UPPER(Table4[[#This Row],[SMOKER 1]])</f>
        <v>NO</v>
      </c>
      <c r="L441" s="26" t="str">
        <f>UPPER(Table4[[#This Row],[Heart Issues]])</f>
        <v>NO</v>
      </c>
      <c r="M441" s="26" t="str">
        <f>IF(Table4[[#This Row],[BMI]]&lt;18.5,"underweight",IF(Table4[[#This Row],[BMI]]&lt; 24.9,"normal weight",IF(Table4[[#This Row],[BMI]]&lt;29.9,"over weight","obesity")))</f>
        <v>normal weight</v>
      </c>
      <c r="N441" s="26" t="str">
        <f>IF(Table4[[#This Row],[HBA1C]]&lt;5.7,"normal",IF(Table4[[#This Row],[HBA1C]]&lt; 6.4,"prediabetes","diabetes"))</f>
        <v>prediabetes</v>
      </c>
    </row>
    <row r="442" spans="1:14" x14ac:dyDescent="0.25">
      <c r="A442" t="s">
        <v>1930</v>
      </c>
      <c r="B442">
        <v>22.88</v>
      </c>
      <c r="C442">
        <v>5.71</v>
      </c>
      <c r="D442" t="s">
        <v>2380</v>
      </c>
      <c r="E442" t="s">
        <v>2378</v>
      </c>
      <c r="F442" t="s">
        <v>2381</v>
      </c>
      <c r="G442" s="9">
        <v>1</v>
      </c>
      <c r="H442" t="s">
        <v>2380</v>
      </c>
      <c r="I442" s="20" t="str">
        <f>IF(Table4[[#This Row],[smoker]]="?","NO",Table4[[#This Row],[smoker]])</f>
        <v>yes</v>
      </c>
      <c r="J442" s="26">
        <v>1</v>
      </c>
      <c r="K442" s="20" t="str">
        <f>UPPER(Table4[[#This Row],[SMOKER 1]])</f>
        <v>YES</v>
      </c>
      <c r="L442" s="26" t="str">
        <f>UPPER(Table4[[#This Row],[Heart Issues]])</f>
        <v>YES</v>
      </c>
      <c r="M442" s="26" t="str">
        <f>IF(Table4[[#This Row],[BMI]]&lt;18.5,"underweight",IF(Table4[[#This Row],[BMI]]&lt; 24.9,"normal weight",IF(Table4[[#This Row],[BMI]]&lt;29.9,"over weight","obesity")))</f>
        <v>normal weight</v>
      </c>
      <c r="N442" s="26" t="str">
        <f>IF(Table4[[#This Row],[HBA1C]]&lt;5.7,"normal",IF(Table4[[#This Row],[HBA1C]]&lt; 6.4,"prediabetes","diabetes"))</f>
        <v>prediabetes</v>
      </c>
    </row>
    <row r="443" spans="1:14" x14ac:dyDescent="0.25">
      <c r="A443" t="s">
        <v>1929</v>
      </c>
      <c r="B443">
        <v>24.984999999999999</v>
      </c>
      <c r="C443">
        <v>4.43</v>
      </c>
      <c r="D443" t="s">
        <v>2380</v>
      </c>
      <c r="E443" t="s">
        <v>2378</v>
      </c>
      <c r="F443" t="s">
        <v>2381</v>
      </c>
      <c r="G443" s="9">
        <v>1</v>
      </c>
      <c r="H443" t="s">
        <v>2378</v>
      </c>
      <c r="I443" s="20" t="str">
        <f>IF(Table4[[#This Row],[smoker]]="?","NO",Table4[[#This Row],[smoker]])</f>
        <v>No</v>
      </c>
      <c r="J443" s="26">
        <v>1</v>
      </c>
      <c r="K443" s="20" t="str">
        <f>UPPER(Table4[[#This Row],[SMOKER 1]])</f>
        <v>NO</v>
      </c>
      <c r="L443" s="26" t="str">
        <f>UPPER(Table4[[#This Row],[Heart Issues]])</f>
        <v>YES</v>
      </c>
      <c r="M443" s="26" t="str">
        <f>IF(Table4[[#This Row],[BMI]]&lt;18.5,"underweight",IF(Table4[[#This Row],[BMI]]&lt; 24.9,"normal weight",IF(Table4[[#This Row],[BMI]]&lt;29.9,"over weight","obesity")))</f>
        <v>over weight</v>
      </c>
      <c r="N443" s="26" t="str">
        <f>IF(Table4[[#This Row],[HBA1C]]&lt;5.7,"normal",IF(Table4[[#This Row],[HBA1C]]&lt; 6.4,"prediabetes","diabetes"))</f>
        <v>normal</v>
      </c>
    </row>
    <row r="444" spans="1:14" x14ac:dyDescent="0.25">
      <c r="A444" t="s">
        <v>1928</v>
      </c>
      <c r="B444">
        <v>33.1</v>
      </c>
      <c r="C444">
        <v>5.52</v>
      </c>
      <c r="D444" t="s">
        <v>2378</v>
      </c>
      <c r="E444" t="s">
        <v>2378</v>
      </c>
      <c r="F444" t="s">
        <v>2381</v>
      </c>
      <c r="G444" s="9">
        <v>1</v>
      </c>
      <c r="H444" t="s">
        <v>2378</v>
      </c>
      <c r="I444" s="20" t="str">
        <f>IF(Table4[[#This Row],[smoker]]="?","NO",Table4[[#This Row],[smoker]])</f>
        <v>No</v>
      </c>
      <c r="J444" s="26">
        <v>1</v>
      </c>
      <c r="K444" s="20" t="str">
        <f>UPPER(Table4[[#This Row],[SMOKER 1]])</f>
        <v>NO</v>
      </c>
      <c r="L444" s="26" t="str">
        <f>UPPER(Table4[[#This Row],[Heart Issues]])</f>
        <v>NO</v>
      </c>
      <c r="M444" s="26" t="str">
        <f>IF(Table4[[#This Row],[BMI]]&lt;18.5,"underweight",IF(Table4[[#This Row],[BMI]]&lt; 24.9,"normal weight",IF(Table4[[#This Row],[BMI]]&lt;29.9,"over weight","obesity")))</f>
        <v>obesity</v>
      </c>
      <c r="N444" s="26" t="str">
        <f>IF(Table4[[#This Row],[HBA1C]]&lt;5.7,"normal",IF(Table4[[#This Row],[HBA1C]]&lt; 6.4,"prediabetes","diabetes"))</f>
        <v>normal</v>
      </c>
    </row>
    <row r="445" spans="1:14" x14ac:dyDescent="0.25">
      <c r="A445" t="s">
        <v>1927</v>
      </c>
      <c r="B445">
        <v>27.83</v>
      </c>
      <c r="C445">
        <v>9.1999999999999993</v>
      </c>
      <c r="D445" t="s">
        <v>2380</v>
      </c>
      <c r="E445" t="s">
        <v>2378</v>
      </c>
      <c r="F445" t="s">
        <v>2378</v>
      </c>
      <c r="G445" s="9">
        <v>1</v>
      </c>
      <c r="H445" t="s">
        <v>2380</v>
      </c>
      <c r="I445" s="20" t="str">
        <f>IF(Table4[[#This Row],[smoker]]="?","NO",Table4[[#This Row],[smoker]])</f>
        <v>yes</v>
      </c>
      <c r="J445" s="26">
        <v>1</v>
      </c>
      <c r="K445" s="20" t="str">
        <f>UPPER(Table4[[#This Row],[SMOKER 1]])</f>
        <v>YES</v>
      </c>
      <c r="L445" s="26" t="str">
        <f>UPPER(Table4[[#This Row],[Heart Issues]])</f>
        <v>YES</v>
      </c>
      <c r="M445" s="26" t="str">
        <f>IF(Table4[[#This Row],[BMI]]&lt;18.5,"underweight",IF(Table4[[#This Row],[BMI]]&lt; 24.9,"normal weight",IF(Table4[[#This Row],[BMI]]&lt;29.9,"over weight","obesity")))</f>
        <v>over weight</v>
      </c>
      <c r="N445" s="26" t="str">
        <f>IF(Table4[[#This Row],[HBA1C]]&lt;5.7,"normal",IF(Table4[[#This Row],[HBA1C]]&lt; 6.4,"prediabetes","diabetes"))</f>
        <v>diabetes</v>
      </c>
    </row>
    <row r="446" spans="1:14" x14ac:dyDescent="0.25">
      <c r="A446" t="s">
        <v>1926</v>
      </c>
      <c r="B446">
        <v>30.875</v>
      </c>
      <c r="C446">
        <v>10.97</v>
      </c>
      <c r="D446" t="s">
        <v>2380</v>
      </c>
      <c r="E446" t="s">
        <v>2378</v>
      </c>
      <c r="F446" t="s">
        <v>2378</v>
      </c>
      <c r="G446" s="9">
        <v>2</v>
      </c>
      <c r="H446" t="s">
        <v>2378</v>
      </c>
      <c r="I446" s="20" t="str">
        <f>IF(Table4[[#This Row],[smoker]]="?","NO",Table4[[#This Row],[smoker]])</f>
        <v>No</v>
      </c>
      <c r="J446" s="26">
        <v>2</v>
      </c>
      <c r="K446" s="20" t="str">
        <f>UPPER(Table4[[#This Row],[SMOKER 1]])</f>
        <v>NO</v>
      </c>
      <c r="L446" s="26" t="str">
        <f>UPPER(Table4[[#This Row],[Heart Issues]])</f>
        <v>YES</v>
      </c>
      <c r="M446" s="26" t="str">
        <f>IF(Table4[[#This Row],[BMI]]&lt;18.5,"underweight",IF(Table4[[#This Row],[BMI]]&lt; 24.9,"normal weight",IF(Table4[[#This Row],[BMI]]&lt;29.9,"over weight","obesity")))</f>
        <v>obesity</v>
      </c>
      <c r="N446" s="26" t="str">
        <f>IF(Table4[[#This Row],[HBA1C]]&lt;5.7,"normal",IF(Table4[[#This Row],[HBA1C]]&lt; 6.4,"prediabetes","diabetes"))</f>
        <v>diabetes</v>
      </c>
    </row>
    <row r="447" spans="1:14" x14ac:dyDescent="0.25">
      <c r="A447" t="s">
        <v>1925</v>
      </c>
      <c r="B447">
        <v>27.265000000000001</v>
      </c>
      <c r="C447">
        <v>4.25</v>
      </c>
      <c r="D447" t="s">
        <v>2378</v>
      </c>
      <c r="E447" t="s">
        <v>2378</v>
      </c>
      <c r="F447" t="s">
        <v>2381</v>
      </c>
      <c r="G447" s="9">
        <v>1</v>
      </c>
      <c r="H447" t="s">
        <v>2378</v>
      </c>
      <c r="I447" s="20" t="str">
        <f>IF(Table4[[#This Row],[smoker]]="?","NO",Table4[[#This Row],[smoker]])</f>
        <v>No</v>
      </c>
      <c r="J447" s="26">
        <v>1</v>
      </c>
      <c r="K447" s="20" t="str">
        <f>UPPER(Table4[[#This Row],[SMOKER 1]])</f>
        <v>NO</v>
      </c>
      <c r="L447" s="26" t="str">
        <f>UPPER(Table4[[#This Row],[Heart Issues]])</f>
        <v>NO</v>
      </c>
      <c r="M447" s="26" t="str">
        <f>IF(Table4[[#This Row],[BMI]]&lt;18.5,"underweight",IF(Table4[[#This Row],[BMI]]&lt; 24.9,"normal weight",IF(Table4[[#This Row],[BMI]]&lt;29.9,"over weight","obesity")))</f>
        <v>over weight</v>
      </c>
      <c r="N447" s="26" t="str">
        <f>IF(Table4[[#This Row],[HBA1C]]&lt;5.7,"normal",IF(Table4[[#This Row],[HBA1C]]&lt; 6.4,"prediabetes","diabetes"))</f>
        <v>normal</v>
      </c>
    </row>
    <row r="448" spans="1:14" x14ac:dyDescent="0.25">
      <c r="A448" t="s">
        <v>1924</v>
      </c>
      <c r="B448">
        <v>26.7</v>
      </c>
      <c r="C448">
        <v>5.23</v>
      </c>
      <c r="D448" t="s">
        <v>2378</v>
      </c>
      <c r="E448" t="s">
        <v>2378</v>
      </c>
      <c r="F448" t="s">
        <v>2381</v>
      </c>
      <c r="G448" s="9">
        <v>1</v>
      </c>
      <c r="H448" t="s">
        <v>2380</v>
      </c>
      <c r="I448" s="20" t="str">
        <f>IF(Table4[[#This Row],[smoker]]="?","NO",Table4[[#This Row],[smoker]])</f>
        <v>yes</v>
      </c>
      <c r="J448" s="26">
        <v>1</v>
      </c>
      <c r="K448" s="20" t="str">
        <f>UPPER(Table4[[#This Row],[SMOKER 1]])</f>
        <v>YES</v>
      </c>
      <c r="L448" s="26" t="str">
        <f>UPPER(Table4[[#This Row],[Heart Issues]])</f>
        <v>NO</v>
      </c>
      <c r="M448" s="26" t="str">
        <f>IF(Table4[[#This Row],[BMI]]&lt;18.5,"underweight",IF(Table4[[#This Row],[BMI]]&lt; 24.9,"normal weight",IF(Table4[[#This Row],[BMI]]&lt;29.9,"over weight","obesity")))</f>
        <v>over weight</v>
      </c>
      <c r="N448" s="26" t="str">
        <f>IF(Table4[[#This Row],[HBA1C]]&lt;5.7,"normal",IF(Table4[[#This Row],[HBA1C]]&lt; 6.4,"prediabetes","diabetes"))</f>
        <v>normal</v>
      </c>
    </row>
    <row r="449" spans="1:14" x14ac:dyDescent="0.25">
      <c r="A449" t="s">
        <v>1923</v>
      </c>
      <c r="B449">
        <v>29.925000000000001</v>
      </c>
      <c r="C449">
        <v>5.96</v>
      </c>
      <c r="D449" t="s">
        <v>2380</v>
      </c>
      <c r="E449" t="s">
        <v>2378</v>
      </c>
      <c r="F449" t="s">
        <v>2381</v>
      </c>
      <c r="G449" s="9">
        <v>1</v>
      </c>
      <c r="H449" t="s">
        <v>2380</v>
      </c>
      <c r="I449" s="20" t="str">
        <f>IF(Table4[[#This Row],[smoker]]="?","NO",Table4[[#This Row],[smoker]])</f>
        <v>yes</v>
      </c>
      <c r="J449" s="26">
        <v>1</v>
      </c>
      <c r="K449" s="20" t="str">
        <f>UPPER(Table4[[#This Row],[SMOKER 1]])</f>
        <v>YES</v>
      </c>
      <c r="L449" s="26" t="str">
        <f>UPPER(Table4[[#This Row],[Heart Issues]])</f>
        <v>YES</v>
      </c>
      <c r="M449" s="26" t="str">
        <f>IF(Table4[[#This Row],[BMI]]&lt;18.5,"underweight",IF(Table4[[#This Row],[BMI]]&lt; 24.9,"normal weight",IF(Table4[[#This Row],[BMI]]&lt;29.9,"over weight","obesity")))</f>
        <v>obesity</v>
      </c>
      <c r="N449" s="26" t="str">
        <f>IF(Table4[[#This Row],[HBA1C]]&lt;5.7,"normal",IF(Table4[[#This Row],[HBA1C]]&lt; 6.4,"prediabetes","diabetes"))</f>
        <v>prediabetes</v>
      </c>
    </row>
    <row r="450" spans="1:14" x14ac:dyDescent="0.25">
      <c r="A450" t="s">
        <v>1922</v>
      </c>
      <c r="B450">
        <v>19.95</v>
      </c>
      <c r="C450">
        <v>4.29</v>
      </c>
      <c r="D450" t="s">
        <v>2380</v>
      </c>
      <c r="E450" t="s">
        <v>2378</v>
      </c>
      <c r="F450" t="s">
        <v>2378</v>
      </c>
      <c r="G450" s="9">
        <v>2</v>
      </c>
      <c r="H450" t="s">
        <v>2380</v>
      </c>
      <c r="I450" s="20" t="str">
        <f>IF(Table4[[#This Row],[smoker]]="?","NO",Table4[[#This Row],[smoker]])</f>
        <v>yes</v>
      </c>
      <c r="J450" s="26">
        <v>2</v>
      </c>
      <c r="K450" s="20" t="str">
        <f>UPPER(Table4[[#This Row],[SMOKER 1]])</f>
        <v>YES</v>
      </c>
      <c r="L450" s="26" t="str">
        <f>UPPER(Table4[[#This Row],[Heart Issues]])</f>
        <v>YES</v>
      </c>
      <c r="M450" s="26" t="str">
        <f>IF(Table4[[#This Row],[BMI]]&lt;18.5,"underweight",IF(Table4[[#This Row],[BMI]]&lt; 24.9,"normal weight",IF(Table4[[#This Row],[BMI]]&lt;29.9,"over weight","obesity")))</f>
        <v>normal weight</v>
      </c>
      <c r="N450" s="26" t="str">
        <f>IF(Table4[[#This Row],[HBA1C]]&lt;5.7,"normal",IF(Table4[[#This Row],[HBA1C]]&lt; 6.4,"prediabetes","diabetes"))</f>
        <v>normal</v>
      </c>
    </row>
    <row r="451" spans="1:14" x14ac:dyDescent="0.25">
      <c r="A451" t="s">
        <v>1921</v>
      </c>
      <c r="B451">
        <v>24.225000000000001</v>
      </c>
      <c r="C451">
        <v>4.09</v>
      </c>
      <c r="D451" t="s">
        <v>2378</v>
      </c>
      <c r="E451" t="s">
        <v>2378</v>
      </c>
      <c r="F451" t="s">
        <v>2378</v>
      </c>
      <c r="G451" s="9" t="s">
        <v>2379</v>
      </c>
      <c r="H451" t="s">
        <v>2378</v>
      </c>
      <c r="I451" s="20" t="str">
        <f>IF(Table4[[#This Row],[smoker]]="?","NO",Table4[[#This Row],[smoker]])</f>
        <v>No</v>
      </c>
      <c r="J451" s="26">
        <v>0</v>
      </c>
      <c r="K451" s="20" t="str">
        <f>UPPER(Table4[[#This Row],[SMOKER 1]])</f>
        <v>NO</v>
      </c>
      <c r="L451" s="26" t="str">
        <f>UPPER(Table4[[#This Row],[Heart Issues]])</f>
        <v>NO</v>
      </c>
      <c r="M451" s="26" t="str">
        <f>IF(Table4[[#This Row],[BMI]]&lt;18.5,"underweight",IF(Table4[[#This Row],[BMI]]&lt; 24.9,"normal weight",IF(Table4[[#This Row],[BMI]]&lt;29.9,"over weight","obesity")))</f>
        <v>normal weight</v>
      </c>
      <c r="N451" s="26" t="str">
        <f>IF(Table4[[#This Row],[HBA1C]]&lt;5.7,"normal",IF(Table4[[#This Row],[HBA1C]]&lt; 6.4,"prediabetes","diabetes"))</f>
        <v>normal</v>
      </c>
    </row>
    <row r="452" spans="1:14" x14ac:dyDescent="0.25">
      <c r="A452" t="s">
        <v>1920</v>
      </c>
      <c r="B452">
        <v>28.12</v>
      </c>
      <c r="C452">
        <v>4.88</v>
      </c>
      <c r="D452" t="s">
        <v>2378</v>
      </c>
      <c r="E452" t="s">
        <v>2378</v>
      </c>
      <c r="F452" t="s">
        <v>2378</v>
      </c>
      <c r="G452" s="9" t="s">
        <v>2379</v>
      </c>
      <c r="H452" t="s">
        <v>2380</v>
      </c>
      <c r="I452" s="20" t="str">
        <f>IF(Table4[[#This Row],[smoker]]="?","NO",Table4[[#This Row],[smoker]])</f>
        <v>yes</v>
      </c>
      <c r="J452" s="26">
        <v>0</v>
      </c>
      <c r="K452" s="20" t="str">
        <f>UPPER(Table4[[#This Row],[SMOKER 1]])</f>
        <v>YES</v>
      </c>
      <c r="L452" s="26" t="str">
        <f>UPPER(Table4[[#This Row],[Heart Issues]])</f>
        <v>NO</v>
      </c>
      <c r="M452" s="26" t="str">
        <f>IF(Table4[[#This Row],[BMI]]&lt;18.5,"underweight",IF(Table4[[#This Row],[BMI]]&lt; 24.9,"normal weight",IF(Table4[[#This Row],[BMI]]&lt;29.9,"over weight","obesity")))</f>
        <v>over weight</v>
      </c>
      <c r="N452" s="26" t="str">
        <f>IF(Table4[[#This Row],[HBA1C]]&lt;5.7,"normal",IF(Table4[[#This Row],[HBA1C]]&lt; 6.4,"prediabetes","diabetes"))</f>
        <v>normal</v>
      </c>
    </row>
    <row r="453" spans="1:14" x14ac:dyDescent="0.25">
      <c r="A453" t="s">
        <v>1919</v>
      </c>
      <c r="B453">
        <v>23.21</v>
      </c>
      <c r="C453">
        <v>6.76</v>
      </c>
      <c r="D453" t="s">
        <v>2378</v>
      </c>
      <c r="E453" t="s">
        <v>2378</v>
      </c>
      <c r="F453" t="s">
        <v>2378</v>
      </c>
      <c r="G453" s="9" t="s">
        <v>2379</v>
      </c>
      <c r="H453" t="s">
        <v>2380</v>
      </c>
      <c r="I453" s="20" t="str">
        <f>IF(Table4[[#This Row],[smoker]]="?","NO",Table4[[#This Row],[smoker]])</f>
        <v>yes</v>
      </c>
      <c r="J453" s="26">
        <v>0</v>
      </c>
      <c r="K453" s="20" t="str">
        <f>UPPER(Table4[[#This Row],[SMOKER 1]])</f>
        <v>YES</v>
      </c>
      <c r="L453" s="26" t="str">
        <f>UPPER(Table4[[#This Row],[Heart Issues]])</f>
        <v>NO</v>
      </c>
      <c r="M453" s="26" t="str">
        <f>IF(Table4[[#This Row],[BMI]]&lt;18.5,"underweight",IF(Table4[[#This Row],[BMI]]&lt; 24.9,"normal weight",IF(Table4[[#This Row],[BMI]]&lt;29.9,"over weight","obesity")))</f>
        <v>normal weight</v>
      </c>
      <c r="N453" s="26" t="str">
        <f>IF(Table4[[#This Row],[HBA1C]]&lt;5.7,"normal",IF(Table4[[#This Row],[HBA1C]]&lt; 6.4,"prediabetes","diabetes"))</f>
        <v>diabetes</v>
      </c>
    </row>
    <row r="454" spans="1:14" x14ac:dyDescent="0.25">
      <c r="A454" t="s">
        <v>1918</v>
      </c>
      <c r="B454">
        <v>23.98</v>
      </c>
      <c r="C454">
        <v>10.67</v>
      </c>
      <c r="D454" t="s">
        <v>2378</v>
      </c>
      <c r="E454" t="s">
        <v>2378</v>
      </c>
      <c r="F454" t="s">
        <v>2378</v>
      </c>
      <c r="G454" s="9" t="s">
        <v>2379</v>
      </c>
      <c r="H454" t="s">
        <v>2378</v>
      </c>
      <c r="I454" s="20" t="str">
        <f>IF(Table4[[#This Row],[smoker]]="?","NO",Table4[[#This Row],[smoker]])</f>
        <v>No</v>
      </c>
      <c r="J454" s="26">
        <v>0</v>
      </c>
      <c r="K454" s="20" t="str">
        <f>UPPER(Table4[[#This Row],[SMOKER 1]])</f>
        <v>NO</v>
      </c>
      <c r="L454" s="26" t="str">
        <f>UPPER(Table4[[#This Row],[Heart Issues]])</f>
        <v>NO</v>
      </c>
      <c r="M454" s="26" t="str">
        <f>IF(Table4[[#This Row],[BMI]]&lt;18.5,"underweight",IF(Table4[[#This Row],[BMI]]&lt; 24.9,"normal weight",IF(Table4[[#This Row],[BMI]]&lt;29.9,"over weight","obesity")))</f>
        <v>normal weight</v>
      </c>
      <c r="N454" s="26" t="str">
        <f>IF(Table4[[#This Row],[HBA1C]]&lt;5.7,"normal",IF(Table4[[#This Row],[HBA1C]]&lt; 6.4,"prediabetes","diabetes"))</f>
        <v>diabetes</v>
      </c>
    </row>
    <row r="455" spans="1:14" x14ac:dyDescent="0.25">
      <c r="A455" t="s">
        <v>1917</v>
      </c>
      <c r="B455">
        <v>30</v>
      </c>
      <c r="C455">
        <v>6.21</v>
      </c>
      <c r="D455" t="s">
        <v>2378</v>
      </c>
      <c r="E455" t="s">
        <v>2378</v>
      </c>
      <c r="F455" t="s">
        <v>2378</v>
      </c>
      <c r="G455" s="9" t="s">
        <v>2379</v>
      </c>
      <c r="H455" t="s">
        <v>2380</v>
      </c>
      <c r="I455" s="20" t="str">
        <f>IF(Table4[[#This Row],[smoker]]="?","NO",Table4[[#This Row],[smoker]])</f>
        <v>yes</v>
      </c>
      <c r="J455" s="26">
        <v>0</v>
      </c>
      <c r="K455" s="20" t="str">
        <f>UPPER(Table4[[#This Row],[SMOKER 1]])</f>
        <v>YES</v>
      </c>
      <c r="L455" s="26" t="str">
        <f>UPPER(Table4[[#This Row],[Heart Issues]])</f>
        <v>NO</v>
      </c>
      <c r="M455" s="26" t="str">
        <f>IF(Table4[[#This Row],[BMI]]&lt;18.5,"underweight",IF(Table4[[#This Row],[BMI]]&lt; 24.9,"normal weight",IF(Table4[[#This Row],[BMI]]&lt;29.9,"over weight","obesity")))</f>
        <v>obesity</v>
      </c>
      <c r="N455" s="26" t="str">
        <f>IF(Table4[[#This Row],[HBA1C]]&lt;5.7,"normal",IF(Table4[[#This Row],[HBA1C]]&lt; 6.4,"prediabetes","diabetes"))</f>
        <v>prediabetes</v>
      </c>
    </row>
    <row r="456" spans="1:14" x14ac:dyDescent="0.25">
      <c r="A456" t="s">
        <v>1916</v>
      </c>
      <c r="B456">
        <v>17.350000000000001</v>
      </c>
      <c r="C456">
        <v>5.03</v>
      </c>
      <c r="D456" t="s">
        <v>2380</v>
      </c>
      <c r="E456" t="s">
        <v>2378</v>
      </c>
      <c r="F456" t="s">
        <v>2378</v>
      </c>
      <c r="G456" s="9" t="s">
        <v>2379</v>
      </c>
      <c r="H456" t="s">
        <v>2380</v>
      </c>
      <c r="I456" s="20" t="str">
        <f>IF(Table4[[#This Row],[smoker]]="?","NO",Table4[[#This Row],[smoker]])</f>
        <v>yes</v>
      </c>
      <c r="J456" s="26">
        <v>0</v>
      </c>
      <c r="K456" s="20" t="str">
        <f>UPPER(Table4[[#This Row],[SMOKER 1]])</f>
        <v>YES</v>
      </c>
      <c r="L456" s="26" t="str">
        <f>UPPER(Table4[[#This Row],[Heart Issues]])</f>
        <v>YES</v>
      </c>
      <c r="M456" s="26" t="str">
        <f>IF(Table4[[#This Row],[BMI]]&lt;18.5,"underweight",IF(Table4[[#This Row],[BMI]]&lt; 24.9,"normal weight",IF(Table4[[#This Row],[BMI]]&lt;29.9,"over weight","obesity")))</f>
        <v>underweight</v>
      </c>
      <c r="N456" s="26" t="str">
        <f>IF(Table4[[#This Row],[HBA1C]]&lt;5.7,"normal",IF(Table4[[#This Row],[HBA1C]]&lt; 6.4,"prediabetes","diabetes"))</f>
        <v>normal</v>
      </c>
    </row>
    <row r="457" spans="1:14" x14ac:dyDescent="0.25">
      <c r="A457" t="s">
        <v>1915</v>
      </c>
      <c r="B457">
        <v>22.704999999999998</v>
      </c>
      <c r="C457">
        <v>5.27</v>
      </c>
      <c r="D457" t="s">
        <v>2378</v>
      </c>
      <c r="E457" t="s">
        <v>2378</v>
      </c>
      <c r="F457" t="s">
        <v>2378</v>
      </c>
      <c r="G457" s="9" t="s">
        <v>2379</v>
      </c>
      <c r="H457" t="s">
        <v>2378</v>
      </c>
      <c r="I457" s="20" t="str">
        <f>IF(Table4[[#This Row],[smoker]]="?","NO",Table4[[#This Row],[smoker]])</f>
        <v>No</v>
      </c>
      <c r="J457" s="26">
        <v>0</v>
      </c>
      <c r="K457" s="20" t="str">
        <f>UPPER(Table4[[#This Row],[SMOKER 1]])</f>
        <v>NO</v>
      </c>
      <c r="L457" s="26" t="str">
        <f>UPPER(Table4[[#This Row],[Heart Issues]])</f>
        <v>NO</v>
      </c>
      <c r="M457" s="26" t="str">
        <f>IF(Table4[[#This Row],[BMI]]&lt;18.5,"underweight",IF(Table4[[#This Row],[BMI]]&lt; 24.9,"normal weight",IF(Table4[[#This Row],[BMI]]&lt;29.9,"over weight","obesity")))</f>
        <v>normal weight</v>
      </c>
      <c r="N457" s="26" t="str">
        <f>IF(Table4[[#This Row],[HBA1C]]&lt;5.7,"normal",IF(Table4[[#This Row],[HBA1C]]&lt; 6.4,"prediabetes","diabetes"))</f>
        <v>normal</v>
      </c>
    </row>
    <row r="458" spans="1:14" x14ac:dyDescent="0.25">
      <c r="A458" t="s">
        <v>1914</v>
      </c>
      <c r="B458">
        <v>25.41</v>
      </c>
      <c r="C458">
        <v>10.53</v>
      </c>
      <c r="D458" t="s">
        <v>2380</v>
      </c>
      <c r="E458" t="s">
        <v>2378</v>
      </c>
      <c r="F458" t="s">
        <v>2378</v>
      </c>
      <c r="G458" s="9">
        <v>1</v>
      </c>
      <c r="H458" t="s">
        <v>2380</v>
      </c>
      <c r="I458" s="20" t="str">
        <f>IF(Table4[[#This Row],[smoker]]="?","NO",Table4[[#This Row],[smoker]])</f>
        <v>yes</v>
      </c>
      <c r="J458" s="26">
        <v>1</v>
      </c>
      <c r="K458" s="20" t="str">
        <f>UPPER(Table4[[#This Row],[SMOKER 1]])</f>
        <v>YES</v>
      </c>
      <c r="L458" s="26" t="str">
        <f>UPPER(Table4[[#This Row],[Heart Issues]])</f>
        <v>YES</v>
      </c>
      <c r="M458" s="26" t="str">
        <f>IF(Table4[[#This Row],[BMI]]&lt;18.5,"underweight",IF(Table4[[#This Row],[BMI]]&lt; 24.9,"normal weight",IF(Table4[[#This Row],[BMI]]&lt;29.9,"over weight","obesity")))</f>
        <v>over weight</v>
      </c>
      <c r="N458" s="26" t="str">
        <f>IF(Table4[[#This Row],[HBA1C]]&lt;5.7,"normal",IF(Table4[[#This Row],[HBA1C]]&lt; 6.4,"prediabetes","diabetes"))</f>
        <v>diabetes</v>
      </c>
    </row>
    <row r="459" spans="1:14" x14ac:dyDescent="0.25">
      <c r="A459" t="s">
        <v>1913</v>
      </c>
      <c r="B459">
        <v>18.23</v>
      </c>
      <c r="C459">
        <v>5.78</v>
      </c>
      <c r="D459" t="s">
        <v>2378</v>
      </c>
      <c r="E459" t="s">
        <v>2378</v>
      </c>
      <c r="F459" t="s">
        <v>2381</v>
      </c>
      <c r="G459" s="9">
        <v>1</v>
      </c>
      <c r="H459" t="s">
        <v>2380</v>
      </c>
      <c r="I459" s="20" t="str">
        <f>IF(Table4[[#This Row],[smoker]]="?","NO",Table4[[#This Row],[smoker]])</f>
        <v>yes</v>
      </c>
      <c r="J459" s="26">
        <v>1</v>
      </c>
      <c r="K459" s="20" t="str">
        <f>UPPER(Table4[[#This Row],[SMOKER 1]])</f>
        <v>YES</v>
      </c>
      <c r="L459" s="26" t="str">
        <f>UPPER(Table4[[#This Row],[Heart Issues]])</f>
        <v>NO</v>
      </c>
      <c r="M459" s="26" t="str">
        <f>IF(Table4[[#This Row],[BMI]]&lt;18.5,"underweight",IF(Table4[[#This Row],[BMI]]&lt; 24.9,"normal weight",IF(Table4[[#This Row],[BMI]]&lt;29.9,"over weight","obesity")))</f>
        <v>underweight</v>
      </c>
      <c r="N459" s="26" t="str">
        <f>IF(Table4[[#This Row],[HBA1C]]&lt;5.7,"normal",IF(Table4[[#This Row],[HBA1C]]&lt; 6.4,"prediabetes","diabetes"))</f>
        <v>prediabetes</v>
      </c>
    </row>
    <row r="460" spans="1:14" x14ac:dyDescent="0.25">
      <c r="A460" t="s">
        <v>1912</v>
      </c>
      <c r="B460">
        <v>24.7</v>
      </c>
      <c r="C460">
        <v>4.3600000000000003</v>
      </c>
      <c r="D460" t="s">
        <v>2378</v>
      </c>
      <c r="E460" t="s">
        <v>2378</v>
      </c>
      <c r="F460" t="s">
        <v>2381</v>
      </c>
      <c r="G460" s="9">
        <v>1</v>
      </c>
      <c r="H460" t="s">
        <v>2380</v>
      </c>
      <c r="I460" s="20" t="str">
        <f>IF(Table4[[#This Row],[smoker]]="?","NO",Table4[[#This Row],[smoker]])</f>
        <v>yes</v>
      </c>
      <c r="J460" s="26">
        <v>1</v>
      </c>
      <c r="K460" s="20" t="str">
        <f>UPPER(Table4[[#This Row],[SMOKER 1]])</f>
        <v>YES</v>
      </c>
      <c r="L460" s="26" t="str">
        <f>UPPER(Table4[[#This Row],[Heart Issues]])</f>
        <v>NO</v>
      </c>
      <c r="M460" s="26" t="str">
        <f>IF(Table4[[#This Row],[BMI]]&lt;18.5,"underweight",IF(Table4[[#This Row],[BMI]]&lt; 24.9,"normal weight",IF(Table4[[#This Row],[BMI]]&lt;29.9,"over weight","obesity")))</f>
        <v>normal weight</v>
      </c>
      <c r="N460" s="26" t="str">
        <f>IF(Table4[[#This Row],[HBA1C]]&lt;5.7,"normal",IF(Table4[[#This Row],[HBA1C]]&lt; 6.4,"prediabetes","diabetes"))</f>
        <v>normal</v>
      </c>
    </row>
    <row r="461" spans="1:14" x14ac:dyDescent="0.25">
      <c r="A461" t="s">
        <v>1911</v>
      </c>
      <c r="B461">
        <v>37.4</v>
      </c>
      <c r="C461">
        <v>9.7200000000000006</v>
      </c>
      <c r="D461" t="s">
        <v>2380</v>
      </c>
      <c r="E461" t="s">
        <v>2378</v>
      </c>
      <c r="F461" t="s">
        <v>2381</v>
      </c>
      <c r="G461" s="9">
        <v>1</v>
      </c>
      <c r="H461" t="s">
        <v>2378</v>
      </c>
      <c r="I461" s="20" t="str">
        <f>IF(Table4[[#This Row],[smoker]]="?","NO",Table4[[#This Row],[smoker]])</f>
        <v>No</v>
      </c>
      <c r="J461" s="26">
        <v>1</v>
      </c>
      <c r="K461" s="20" t="str">
        <f>UPPER(Table4[[#This Row],[SMOKER 1]])</f>
        <v>NO</v>
      </c>
      <c r="L461" s="26" t="str">
        <f>UPPER(Table4[[#This Row],[Heart Issues]])</f>
        <v>YES</v>
      </c>
      <c r="M461" s="26" t="str">
        <f>IF(Table4[[#This Row],[BMI]]&lt;18.5,"underweight",IF(Table4[[#This Row],[BMI]]&lt; 24.9,"normal weight",IF(Table4[[#This Row],[BMI]]&lt;29.9,"over weight","obesity")))</f>
        <v>obesity</v>
      </c>
      <c r="N461" s="26" t="str">
        <f>IF(Table4[[#This Row],[HBA1C]]&lt;5.7,"normal",IF(Table4[[#This Row],[HBA1C]]&lt; 6.4,"prediabetes","diabetes"))</f>
        <v>diabetes</v>
      </c>
    </row>
    <row r="462" spans="1:14" x14ac:dyDescent="0.25">
      <c r="A462" t="s">
        <v>1910</v>
      </c>
      <c r="B462">
        <v>26.885000000000002</v>
      </c>
      <c r="C462">
        <v>5.18</v>
      </c>
      <c r="D462" t="s">
        <v>2378</v>
      </c>
      <c r="E462" t="s">
        <v>2378</v>
      </c>
      <c r="F462" t="s">
        <v>2381</v>
      </c>
      <c r="G462" s="9">
        <v>1</v>
      </c>
      <c r="H462" t="s">
        <v>2380</v>
      </c>
      <c r="I462" s="20" t="str">
        <f>IF(Table4[[#This Row],[smoker]]="?","NO",Table4[[#This Row],[smoker]])</f>
        <v>yes</v>
      </c>
      <c r="J462" s="26">
        <v>1</v>
      </c>
      <c r="K462" s="20" t="str">
        <f>UPPER(Table4[[#This Row],[SMOKER 1]])</f>
        <v>YES</v>
      </c>
      <c r="L462" s="26" t="str">
        <f>UPPER(Table4[[#This Row],[Heart Issues]])</f>
        <v>NO</v>
      </c>
      <c r="M462" s="26" t="str">
        <f>IF(Table4[[#This Row],[BMI]]&lt;18.5,"underweight",IF(Table4[[#This Row],[BMI]]&lt; 24.9,"normal weight",IF(Table4[[#This Row],[BMI]]&lt;29.9,"over weight","obesity")))</f>
        <v>over weight</v>
      </c>
      <c r="N462" s="26" t="str">
        <f>IF(Table4[[#This Row],[HBA1C]]&lt;5.7,"normal",IF(Table4[[#This Row],[HBA1C]]&lt; 6.4,"prediabetes","diabetes"))</f>
        <v>normal</v>
      </c>
    </row>
    <row r="463" spans="1:14" x14ac:dyDescent="0.25">
      <c r="A463" t="s">
        <v>1909</v>
      </c>
      <c r="B463">
        <v>25.27</v>
      </c>
      <c r="C463">
        <v>5.29</v>
      </c>
      <c r="D463" t="s">
        <v>2378</v>
      </c>
      <c r="E463" t="s">
        <v>2378</v>
      </c>
      <c r="F463" t="s">
        <v>2381</v>
      </c>
      <c r="G463" s="9">
        <v>1</v>
      </c>
      <c r="H463" t="s">
        <v>2380</v>
      </c>
      <c r="I463" s="20" t="str">
        <f>IF(Table4[[#This Row],[smoker]]="?","NO",Table4[[#This Row],[smoker]])</f>
        <v>yes</v>
      </c>
      <c r="J463" s="26">
        <v>1</v>
      </c>
      <c r="K463" s="20" t="str">
        <f>UPPER(Table4[[#This Row],[SMOKER 1]])</f>
        <v>YES</v>
      </c>
      <c r="L463" s="26" t="str">
        <f>UPPER(Table4[[#This Row],[Heart Issues]])</f>
        <v>NO</v>
      </c>
      <c r="M463" s="26" t="str">
        <f>IF(Table4[[#This Row],[BMI]]&lt;18.5,"underweight",IF(Table4[[#This Row],[BMI]]&lt; 24.9,"normal weight",IF(Table4[[#This Row],[BMI]]&lt;29.9,"over weight","obesity")))</f>
        <v>over weight</v>
      </c>
      <c r="N463" s="26" t="str">
        <f>IF(Table4[[#This Row],[HBA1C]]&lt;5.7,"normal",IF(Table4[[#This Row],[HBA1C]]&lt; 6.4,"prediabetes","diabetes"))</f>
        <v>normal</v>
      </c>
    </row>
    <row r="464" spans="1:14" x14ac:dyDescent="0.25">
      <c r="A464" t="s">
        <v>1908</v>
      </c>
      <c r="B464">
        <v>23.655000000000001</v>
      </c>
      <c r="C464">
        <v>4.8600000000000003</v>
      </c>
      <c r="D464" t="s">
        <v>2380</v>
      </c>
      <c r="E464" t="s">
        <v>2378</v>
      </c>
      <c r="F464" t="s">
        <v>2378</v>
      </c>
      <c r="G464" s="9" t="s">
        <v>2379</v>
      </c>
      <c r="H464" t="s">
        <v>2380</v>
      </c>
      <c r="I464" s="20" t="str">
        <f>IF(Table4[[#This Row],[smoker]]="?","NO",Table4[[#This Row],[smoker]])</f>
        <v>yes</v>
      </c>
      <c r="J464" s="26">
        <v>0</v>
      </c>
      <c r="K464" s="20" t="str">
        <f>UPPER(Table4[[#This Row],[SMOKER 1]])</f>
        <v>YES</v>
      </c>
      <c r="L464" s="26" t="str">
        <f>UPPER(Table4[[#This Row],[Heart Issues]])</f>
        <v>YES</v>
      </c>
      <c r="M464" s="26" t="str">
        <f>IF(Table4[[#This Row],[BMI]]&lt;18.5,"underweight",IF(Table4[[#This Row],[BMI]]&lt; 24.9,"normal weight",IF(Table4[[#This Row],[BMI]]&lt;29.9,"over weight","obesity")))</f>
        <v>normal weight</v>
      </c>
      <c r="N464" s="26" t="str">
        <f>IF(Table4[[#This Row],[HBA1C]]&lt;5.7,"normal",IF(Table4[[#This Row],[HBA1C]]&lt; 6.4,"prediabetes","diabetes"))</f>
        <v>normal</v>
      </c>
    </row>
    <row r="465" spans="1:14" x14ac:dyDescent="0.25">
      <c r="A465" t="s">
        <v>1907</v>
      </c>
      <c r="B465">
        <v>55.05</v>
      </c>
      <c r="C465">
        <v>7.66</v>
      </c>
      <c r="D465" t="s">
        <v>2378</v>
      </c>
      <c r="E465" t="s">
        <v>2378</v>
      </c>
      <c r="F465" t="s">
        <v>2378</v>
      </c>
      <c r="G465" s="9" t="s">
        <v>2379</v>
      </c>
      <c r="H465" t="s">
        <v>2378</v>
      </c>
      <c r="I465" s="20" t="str">
        <f>IF(Table4[[#This Row],[smoker]]="?","NO",Table4[[#This Row],[smoker]])</f>
        <v>No</v>
      </c>
      <c r="J465" s="26">
        <v>0</v>
      </c>
      <c r="K465" s="20" t="str">
        <f>UPPER(Table4[[#This Row],[SMOKER 1]])</f>
        <v>NO</v>
      </c>
      <c r="L465" s="26" t="str">
        <f>UPPER(Table4[[#This Row],[Heart Issues]])</f>
        <v>NO</v>
      </c>
      <c r="M465" s="26" t="str">
        <f>IF(Table4[[#This Row],[BMI]]&lt;18.5,"underweight",IF(Table4[[#This Row],[BMI]]&lt; 24.9,"normal weight",IF(Table4[[#This Row],[BMI]]&lt;29.9,"over weight","obesity")))</f>
        <v>obesity</v>
      </c>
      <c r="N465" s="26" t="str">
        <f>IF(Table4[[#This Row],[HBA1C]]&lt;5.7,"normal",IF(Table4[[#This Row],[HBA1C]]&lt; 6.4,"prediabetes","diabetes"))</f>
        <v>diabetes</v>
      </c>
    </row>
    <row r="466" spans="1:14" x14ac:dyDescent="0.25">
      <c r="A466" t="s">
        <v>1906</v>
      </c>
      <c r="B466">
        <v>24.89</v>
      </c>
      <c r="C466">
        <v>6.1</v>
      </c>
      <c r="D466" t="s">
        <v>2380</v>
      </c>
      <c r="E466" t="s">
        <v>2378</v>
      </c>
      <c r="F466" t="s">
        <v>2381</v>
      </c>
      <c r="G466" s="9">
        <v>1</v>
      </c>
      <c r="H466" t="s">
        <v>2380</v>
      </c>
      <c r="I466" s="20" t="str">
        <f>IF(Table4[[#This Row],[smoker]]="?","NO",Table4[[#This Row],[smoker]])</f>
        <v>yes</v>
      </c>
      <c r="J466" s="26">
        <v>1</v>
      </c>
      <c r="K466" s="20" t="str">
        <f>UPPER(Table4[[#This Row],[SMOKER 1]])</f>
        <v>YES</v>
      </c>
      <c r="L466" s="26" t="str">
        <f>UPPER(Table4[[#This Row],[Heart Issues]])</f>
        <v>YES</v>
      </c>
      <c r="M466" s="26" t="str">
        <f>IF(Table4[[#This Row],[BMI]]&lt;18.5,"underweight",IF(Table4[[#This Row],[BMI]]&lt; 24.9,"normal weight",IF(Table4[[#This Row],[BMI]]&lt;29.9,"over weight","obesity")))</f>
        <v>normal weight</v>
      </c>
      <c r="N466" s="26" t="str">
        <f>IF(Table4[[#This Row],[HBA1C]]&lt;5.7,"normal",IF(Table4[[#This Row],[HBA1C]]&lt; 6.4,"prediabetes","diabetes"))</f>
        <v>prediabetes</v>
      </c>
    </row>
    <row r="467" spans="1:14" x14ac:dyDescent="0.25">
      <c r="A467" t="s">
        <v>1905</v>
      </c>
      <c r="B467">
        <v>18.715</v>
      </c>
      <c r="C467">
        <v>4.4400000000000004</v>
      </c>
      <c r="D467" t="s">
        <v>2378</v>
      </c>
      <c r="E467" t="s">
        <v>2378</v>
      </c>
      <c r="F467" t="s">
        <v>2378</v>
      </c>
      <c r="G467" s="9" t="s">
        <v>2379</v>
      </c>
      <c r="H467" t="s">
        <v>2378</v>
      </c>
      <c r="I467" s="20" t="str">
        <f>IF(Table4[[#This Row],[smoker]]="?","NO",Table4[[#This Row],[smoker]])</f>
        <v>No</v>
      </c>
      <c r="J467" s="26">
        <v>0</v>
      </c>
      <c r="K467" s="20" t="str">
        <f>UPPER(Table4[[#This Row],[SMOKER 1]])</f>
        <v>NO</v>
      </c>
      <c r="L467" s="26" t="str">
        <f>UPPER(Table4[[#This Row],[Heart Issues]])</f>
        <v>NO</v>
      </c>
      <c r="M467" s="26" t="str">
        <f>IF(Table4[[#This Row],[BMI]]&lt;18.5,"underweight",IF(Table4[[#This Row],[BMI]]&lt; 24.9,"normal weight",IF(Table4[[#This Row],[BMI]]&lt;29.9,"over weight","obesity")))</f>
        <v>normal weight</v>
      </c>
      <c r="N467" s="26" t="str">
        <f>IF(Table4[[#This Row],[HBA1C]]&lt;5.7,"normal",IF(Table4[[#This Row],[HBA1C]]&lt; 6.4,"prediabetes","diabetes"))</f>
        <v>normal</v>
      </c>
    </row>
    <row r="468" spans="1:14" x14ac:dyDescent="0.25">
      <c r="A468" t="s">
        <v>1904</v>
      </c>
      <c r="B468">
        <v>28.12</v>
      </c>
      <c r="C468">
        <v>6.15</v>
      </c>
      <c r="D468" t="s">
        <v>2378</v>
      </c>
      <c r="E468" t="s">
        <v>2378</v>
      </c>
      <c r="F468" t="s">
        <v>2378</v>
      </c>
      <c r="G468" s="9" t="s">
        <v>2379</v>
      </c>
      <c r="H468" t="s">
        <v>2380</v>
      </c>
      <c r="I468" s="20" t="str">
        <f>IF(Table4[[#This Row],[smoker]]="?","NO",Table4[[#This Row],[smoker]])</f>
        <v>yes</v>
      </c>
      <c r="J468" s="26">
        <v>0</v>
      </c>
      <c r="K468" s="20" t="str">
        <f>UPPER(Table4[[#This Row],[SMOKER 1]])</f>
        <v>YES</v>
      </c>
      <c r="L468" s="26" t="str">
        <f>UPPER(Table4[[#This Row],[Heart Issues]])</f>
        <v>NO</v>
      </c>
      <c r="M468" s="26" t="str">
        <f>IF(Table4[[#This Row],[BMI]]&lt;18.5,"underweight",IF(Table4[[#This Row],[BMI]]&lt; 24.9,"normal weight",IF(Table4[[#This Row],[BMI]]&lt;29.9,"over weight","obesity")))</f>
        <v>over weight</v>
      </c>
      <c r="N468" s="26" t="str">
        <f>IF(Table4[[#This Row],[HBA1C]]&lt;5.7,"normal",IF(Table4[[#This Row],[HBA1C]]&lt; 6.4,"prediabetes","diabetes"))</f>
        <v>prediabetes</v>
      </c>
    </row>
    <row r="469" spans="1:14" x14ac:dyDescent="0.25">
      <c r="A469" t="s">
        <v>1903</v>
      </c>
      <c r="B469">
        <v>26.6</v>
      </c>
      <c r="C469">
        <v>4.53</v>
      </c>
      <c r="D469" t="s">
        <v>2378</v>
      </c>
      <c r="E469" t="s">
        <v>2378</v>
      </c>
      <c r="F469" t="s">
        <v>2378</v>
      </c>
      <c r="G469" s="9" t="s">
        <v>2379</v>
      </c>
      <c r="H469" t="s">
        <v>2380</v>
      </c>
      <c r="I469" s="20" t="str">
        <f>IF(Table4[[#This Row],[smoker]]="?","NO",Table4[[#This Row],[smoker]])</f>
        <v>yes</v>
      </c>
      <c r="J469" s="26">
        <v>0</v>
      </c>
      <c r="K469" s="20" t="str">
        <f>UPPER(Table4[[#This Row],[SMOKER 1]])</f>
        <v>YES</v>
      </c>
      <c r="L469" s="26" t="str">
        <f>UPPER(Table4[[#This Row],[Heart Issues]])</f>
        <v>NO</v>
      </c>
      <c r="M469" s="26" t="str">
        <f>IF(Table4[[#This Row],[BMI]]&lt;18.5,"underweight",IF(Table4[[#This Row],[BMI]]&lt; 24.9,"normal weight",IF(Table4[[#This Row],[BMI]]&lt;29.9,"over weight","obesity")))</f>
        <v>over weight</v>
      </c>
      <c r="N469" s="26" t="str">
        <f>IF(Table4[[#This Row],[HBA1C]]&lt;5.7,"normal",IF(Table4[[#This Row],[HBA1C]]&lt; 6.4,"prediabetes","diabetes"))</f>
        <v>normal</v>
      </c>
    </row>
    <row r="470" spans="1:14" x14ac:dyDescent="0.25">
      <c r="A470" t="s">
        <v>1902</v>
      </c>
      <c r="B470">
        <v>30.114999999999998</v>
      </c>
      <c r="C470">
        <v>5.48</v>
      </c>
      <c r="D470" t="s">
        <v>2378</v>
      </c>
      <c r="E470" t="s">
        <v>2380</v>
      </c>
      <c r="F470" t="s">
        <v>2378</v>
      </c>
      <c r="G470" s="9">
        <v>1</v>
      </c>
      <c r="H470" t="s">
        <v>2378</v>
      </c>
      <c r="I470" s="20" t="str">
        <f>IF(Table4[[#This Row],[smoker]]="?","NO",Table4[[#This Row],[smoker]])</f>
        <v>No</v>
      </c>
      <c r="J470" s="26">
        <v>1</v>
      </c>
      <c r="K470" s="20" t="str">
        <f>UPPER(Table4[[#This Row],[SMOKER 1]])</f>
        <v>NO</v>
      </c>
      <c r="L470" s="26" t="str">
        <f>UPPER(Table4[[#This Row],[Heart Issues]])</f>
        <v>NO</v>
      </c>
      <c r="M470" s="26" t="str">
        <f>IF(Table4[[#This Row],[BMI]]&lt;18.5,"underweight",IF(Table4[[#This Row],[BMI]]&lt; 24.9,"normal weight",IF(Table4[[#This Row],[BMI]]&lt;29.9,"over weight","obesity")))</f>
        <v>obesity</v>
      </c>
      <c r="N470" s="26" t="str">
        <f>IF(Table4[[#This Row],[HBA1C]]&lt;5.7,"normal",IF(Table4[[#This Row],[HBA1C]]&lt; 6.4,"prediabetes","diabetes"))</f>
        <v>normal</v>
      </c>
    </row>
    <row r="471" spans="1:14" x14ac:dyDescent="0.25">
      <c r="A471" t="s">
        <v>1901</v>
      </c>
      <c r="B471">
        <v>24.605</v>
      </c>
      <c r="C471">
        <v>5.48</v>
      </c>
      <c r="D471" t="s">
        <v>2378</v>
      </c>
      <c r="E471" t="s">
        <v>2378</v>
      </c>
      <c r="F471" t="s">
        <v>2378</v>
      </c>
      <c r="G471" s="9" t="s">
        <v>2379</v>
      </c>
      <c r="H471" t="s">
        <v>2380</v>
      </c>
      <c r="I471" s="20" t="str">
        <f>IF(Table4[[#This Row],[smoker]]="?","NO",Table4[[#This Row],[smoker]])</f>
        <v>yes</v>
      </c>
      <c r="J471" s="26">
        <v>0</v>
      </c>
      <c r="K471" s="20" t="str">
        <f>UPPER(Table4[[#This Row],[SMOKER 1]])</f>
        <v>YES</v>
      </c>
      <c r="L471" s="26" t="str">
        <f>UPPER(Table4[[#This Row],[Heart Issues]])</f>
        <v>NO</v>
      </c>
      <c r="M471" s="26" t="str">
        <f>IF(Table4[[#This Row],[BMI]]&lt;18.5,"underweight",IF(Table4[[#This Row],[BMI]]&lt; 24.9,"normal weight",IF(Table4[[#This Row],[BMI]]&lt;29.9,"over weight","obesity")))</f>
        <v>normal weight</v>
      </c>
      <c r="N471" s="26" t="str">
        <f>IF(Table4[[#This Row],[HBA1C]]&lt;5.7,"normal",IF(Table4[[#This Row],[HBA1C]]&lt; 6.4,"prediabetes","diabetes"))</f>
        <v>normal</v>
      </c>
    </row>
    <row r="472" spans="1:14" x14ac:dyDescent="0.25">
      <c r="A472" t="s">
        <v>1900</v>
      </c>
      <c r="B472">
        <v>29.6</v>
      </c>
      <c r="C472">
        <v>8.1</v>
      </c>
      <c r="D472" t="s">
        <v>2378</v>
      </c>
      <c r="E472" t="s">
        <v>2378</v>
      </c>
      <c r="F472" t="s">
        <v>2378</v>
      </c>
      <c r="G472" s="9" t="s">
        <v>2379</v>
      </c>
      <c r="H472" t="s">
        <v>2378</v>
      </c>
      <c r="I472" s="20" t="str">
        <f>IF(Table4[[#This Row],[smoker]]="?","NO",Table4[[#This Row],[smoker]])</f>
        <v>No</v>
      </c>
      <c r="J472" s="26">
        <v>0</v>
      </c>
      <c r="K472" s="20" t="str">
        <f>UPPER(Table4[[#This Row],[SMOKER 1]])</f>
        <v>NO</v>
      </c>
      <c r="L472" s="26" t="str">
        <f>UPPER(Table4[[#This Row],[Heart Issues]])</f>
        <v>NO</v>
      </c>
      <c r="M472" s="26" t="str">
        <f>IF(Table4[[#This Row],[BMI]]&lt;18.5,"underweight",IF(Table4[[#This Row],[BMI]]&lt; 24.9,"normal weight",IF(Table4[[#This Row],[BMI]]&lt;29.9,"over weight","obesity")))</f>
        <v>over weight</v>
      </c>
      <c r="N472" s="26" t="str">
        <f>IF(Table4[[#This Row],[HBA1C]]&lt;5.7,"normal",IF(Table4[[#This Row],[HBA1C]]&lt; 6.4,"prediabetes","diabetes"))</f>
        <v>diabetes</v>
      </c>
    </row>
    <row r="473" spans="1:14" x14ac:dyDescent="0.25">
      <c r="A473" t="s">
        <v>1899</v>
      </c>
      <c r="B473">
        <v>24.42</v>
      </c>
      <c r="C473">
        <v>7.16</v>
      </c>
      <c r="D473" t="s">
        <v>2378</v>
      </c>
      <c r="E473" t="s">
        <v>2378</v>
      </c>
      <c r="F473" t="s">
        <v>2378</v>
      </c>
      <c r="G473" s="9" t="s">
        <v>2379</v>
      </c>
      <c r="H473" t="s">
        <v>2380</v>
      </c>
      <c r="I473" s="20" t="str">
        <f>IF(Table4[[#This Row],[smoker]]="?","NO",Table4[[#This Row],[smoker]])</f>
        <v>yes</v>
      </c>
      <c r="J473" s="26">
        <v>0</v>
      </c>
      <c r="K473" s="20" t="str">
        <f>UPPER(Table4[[#This Row],[SMOKER 1]])</f>
        <v>YES</v>
      </c>
      <c r="L473" s="26" t="str">
        <f>UPPER(Table4[[#This Row],[Heart Issues]])</f>
        <v>NO</v>
      </c>
      <c r="M473" s="26" t="str">
        <f>IF(Table4[[#This Row],[BMI]]&lt;18.5,"underweight",IF(Table4[[#This Row],[BMI]]&lt; 24.9,"normal weight",IF(Table4[[#This Row],[BMI]]&lt;29.9,"over weight","obesity")))</f>
        <v>normal weight</v>
      </c>
      <c r="N473" s="26" t="str">
        <f>IF(Table4[[#This Row],[HBA1C]]&lt;5.7,"normal",IF(Table4[[#This Row],[HBA1C]]&lt; 6.4,"prediabetes","diabetes"))</f>
        <v>diabetes</v>
      </c>
    </row>
    <row r="474" spans="1:14" x14ac:dyDescent="0.25">
      <c r="A474" t="s">
        <v>1898</v>
      </c>
      <c r="B474">
        <v>20.9</v>
      </c>
      <c r="C474">
        <v>4.55</v>
      </c>
      <c r="D474" t="s">
        <v>2380</v>
      </c>
      <c r="E474" t="s">
        <v>2378</v>
      </c>
      <c r="F474" t="s">
        <v>2381</v>
      </c>
      <c r="G474" s="9">
        <v>1</v>
      </c>
      <c r="H474" t="s">
        <v>2380</v>
      </c>
      <c r="I474" s="20" t="str">
        <f>IF(Table4[[#This Row],[smoker]]="?","NO",Table4[[#This Row],[smoker]])</f>
        <v>yes</v>
      </c>
      <c r="J474" s="26">
        <v>1</v>
      </c>
      <c r="K474" s="20" t="str">
        <f>UPPER(Table4[[#This Row],[SMOKER 1]])</f>
        <v>YES</v>
      </c>
      <c r="L474" s="26" t="str">
        <f>UPPER(Table4[[#This Row],[Heart Issues]])</f>
        <v>YES</v>
      </c>
      <c r="M474" s="26" t="str">
        <f>IF(Table4[[#This Row],[BMI]]&lt;18.5,"underweight",IF(Table4[[#This Row],[BMI]]&lt; 24.9,"normal weight",IF(Table4[[#This Row],[BMI]]&lt;29.9,"over weight","obesity")))</f>
        <v>normal weight</v>
      </c>
      <c r="N474" s="26" t="str">
        <f>IF(Table4[[#This Row],[HBA1C]]&lt;5.7,"normal",IF(Table4[[#This Row],[HBA1C]]&lt; 6.4,"prediabetes","diabetes"))</f>
        <v>normal</v>
      </c>
    </row>
    <row r="475" spans="1:14" x14ac:dyDescent="0.25">
      <c r="A475" t="s">
        <v>1897</v>
      </c>
      <c r="B475">
        <v>22.895</v>
      </c>
      <c r="C475">
        <v>6.03</v>
      </c>
      <c r="D475" t="s">
        <v>2378</v>
      </c>
      <c r="E475" t="s">
        <v>2378</v>
      </c>
      <c r="F475" t="s">
        <v>2378</v>
      </c>
      <c r="G475" s="9" t="s">
        <v>2379</v>
      </c>
      <c r="H475" t="s">
        <v>2380</v>
      </c>
      <c r="I475" s="20" t="str">
        <f>IF(Table4[[#This Row],[smoker]]="?","NO",Table4[[#This Row],[smoker]])</f>
        <v>yes</v>
      </c>
      <c r="J475" s="26">
        <v>0</v>
      </c>
      <c r="K475" s="20" t="str">
        <f>UPPER(Table4[[#This Row],[SMOKER 1]])</f>
        <v>YES</v>
      </c>
      <c r="L475" s="26" t="str">
        <f>UPPER(Table4[[#This Row],[Heart Issues]])</f>
        <v>NO</v>
      </c>
      <c r="M475" s="26" t="str">
        <f>IF(Table4[[#This Row],[BMI]]&lt;18.5,"underweight",IF(Table4[[#This Row],[BMI]]&lt; 24.9,"normal weight",IF(Table4[[#This Row],[BMI]]&lt;29.9,"over weight","obesity")))</f>
        <v>normal weight</v>
      </c>
      <c r="N475" s="26" t="str">
        <f>IF(Table4[[#This Row],[HBA1C]]&lt;5.7,"normal",IF(Table4[[#This Row],[HBA1C]]&lt; 6.4,"prediabetes","diabetes"))</f>
        <v>prediabetes</v>
      </c>
    </row>
    <row r="476" spans="1:14" x14ac:dyDescent="0.25">
      <c r="A476" t="s">
        <v>1896</v>
      </c>
      <c r="B476">
        <v>28.3</v>
      </c>
      <c r="C476">
        <v>5.47</v>
      </c>
      <c r="D476" t="s">
        <v>2380</v>
      </c>
      <c r="E476" t="s">
        <v>2378</v>
      </c>
      <c r="F476" t="s">
        <v>2381</v>
      </c>
      <c r="G476" s="9">
        <v>1</v>
      </c>
      <c r="H476" t="s">
        <v>2380</v>
      </c>
      <c r="I476" s="20" t="str">
        <f>IF(Table4[[#This Row],[smoker]]="?","NO",Table4[[#This Row],[smoker]])</f>
        <v>yes</v>
      </c>
      <c r="J476" s="26">
        <v>1</v>
      </c>
      <c r="K476" s="20" t="str">
        <f>UPPER(Table4[[#This Row],[SMOKER 1]])</f>
        <v>YES</v>
      </c>
      <c r="L476" s="26" t="str">
        <f>UPPER(Table4[[#This Row],[Heart Issues]])</f>
        <v>YES</v>
      </c>
      <c r="M476" s="26" t="str">
        <f>IF(Table4[[#This Row],[BMI]]&lt;18.5,"underweight",IF(Table4[[#This Row],[BMI]]&lt; 24.9,"normal weight",IF(Table4[[#This Row],[BMI]]&lt;29.9,"over weight","obesity")))</f>
        <v>over weight</v>
      </c>
      <c r="N476" s="26" t="str">
        <f>IF(Table4[[#This Row],[HBA1C]]&lt;5.7,"normal",IF(Table4[[#This Row],[HBA1C]]&lt; 6.4,"prediabetes","diabetes"))</f>
        <v>normal</v>
      </c>
    </row>
    <row r="477" spans="1:14" x14ac:dyDescent="0.25">
      <c r="A477" t="s">
        <v>1895</v>
      </c>
      <c r="B477">
        <v>54.3</v>
      </c>
      <c r="C477">
        <v>4.1500000000000004</v>
      </c>
      <c r="D477" t="s">
        <v>2380</v>
      </c>
      <c r="E477" t="s">
        <v>2378</v>
      </c>
      <c r="F477" t="s">
        <v>2378</v>
      </c>
      <c r="G477" s="9">
        <v>1</v>
      </c>
      <c r="H477" t="s">
        <v>2378</v>
      </c>
      <c r="I477" s="20" t="str">
        <f>IF(Table4[[#This Row],[smoker]]="?","NO",Table4[[#This Row],[smoker]])</f>
        <v>No</v>
      </c>
      <c r="J477" s="26">
        <v>1</v>
      </c>
      <c r="K477" s="20" t="str">
        <f>UPPER(Table4[[#This Row],[SMOKER 1]])</f>
        <v>NO</v>
      </c>
      <c r="L477" s="26" t="str">
        <f>UPPER(Table4[[#This Row],[Heart Issues]])</f>
        <v>YES</v>
      </c>
      <c r="M477" s="26" t="str">
        <f>IF(Table4[[#This Row],[BMI]]&lt;18.5,"underweight",IF(Table4[[#This Row],[BMI]]&lt; 24.9,"normal weight",IF(Table4[[#This Row],[BMI]]&lt;29.9,"over weight","obesity")))</f>
        <v>obesity</v>
      </c>
      <c r="N477" s="26" t="str">
        <f>IF(Table4[[#This Row],[HBA1C]]&lt;5.7,"normal",IF(Table4[[#This Row],[HBA1C]]&lt; 6.4,"prediabetes","diabetes"))</f>
        <v>normal</v>
      </c>
    </row>
    <row r="478" spans="1:14" x14ac:dyDescent="0.25">
      <c r="A478" t="s">
        <v>1894</v>
      </c>
      <c r="B478">
        <v>33.344999999999999</v>
      </c>
      <c r="C478">
        <v>11.32</v>
      </c>
      <c r="D478" t="s">
        <v>2380</v>
      </c>
      <c r="E478" t="s">
        <v>2378</v>
      </c>
      <c r="F478" t="s">
        <v>2378</v>
      </c>
      <c r="G478" s="9">
        <v>1</v>
      </c>
      <c r="H478" t="s">
        <v>2378</v>
      </c>
      <c r="I478" s="20" t="str">
        <f>IF(Table4[[#This Row],[smoker]]="?","NO",Table4[[#This Row],[smoker]])</f>
        <v>No</v>
      </c>
      <c r="J478" s="26">
        <v>1</v>
      </c>
      <c r="K478" s="20" t="str">
        <f>UPPER(Table4[[#This Row],[SMOKER 1]])</f>
        <v>NO</v>
      </c>
      <c r="L478" s="26" t="str">
        <f>UPPER(Table4[[#This Row],[Heart Issues]])</f>
        <v>YES</v>
      </c>
      <c r="M478" s="26" t="str">
        <f>IF(Table4[[#This Row],[BMI]]&lt;18.5,"underweight",IF(Table4[[#This Row],[BMI]]&lt; 24.9,"normal weight",IF(Table4[[#This Row],[BMI]]&lt;29.9,"over weight","obesity")))</f>
        <v>obesity</v>
      </c>
      <c r="N478" s="26" t="str">
        <f>IF(Table4[[#This Row],[HBA1C]]&lt;5.7,"normal",IF(Table4[[#This Row],[HBA1C]]&lt; 6.4,"prediabetes","diabetes"))</f>
        <v>diabetes</v>
      </c>
    </row>
    <row r="479" spans="1:14" x14ac:dyDescent="0.25">
      <c r="A479" t="s">
        <v>1893</v>
      </c>
      <c r="B479">
        <v>33</v>
      </c>
      <c r="C479">
        <v>9.51</v>
      </c>
      <c r="D479" t="s">
        <v>2380</v>
      </c>
      <c r="E479" t="s">
        <v>2378</v>
      </c>
      <c r="F479" t="s">
        <v>2378</v>
      </c>
      <c r="G479" s="9" t="s">
        <v>2379</v>
      </c>
      <c r="H479" t="s">
        <v>2378</v>
      </c>
      <c r="I479" s="20" t="str">
        <f>IF(Table4[[#This Row],[smoker]]="?","NO",Table4[[#This Row],[smoker]])</f>
        <v>No</v>
      </c>
      <c r="J479" s="26">
        <v>0</v>
      </c>
      <c r="K479" s="20" t="str">
        <f>UPPER(Table4[[#This Row],[SMOKER 1]])</f>
        <v>NO</v>
      </c>
      <c r="L479" s="26" t="str">
        <f>UPPER(Table4[[#This Row],[Heart Issues]])</f>
        <v>YES</v>
      </c>
      <c r="M479" s="26" t="str">
        <f>IF(Table4[[#This Row],[BMI]]&lt;18.5,"underweight",IF(Table4[[#This Row],[BMI]]&lt; 24.9,"normal weight",IF(Table4[[#This Row],[BMI]]&lt;29.9,"over weight","obesity")))</f>
        <v>obesity</v>
      </c>
      <c r="N479" s="26" t="str">
        <f>IF(Table4[[#This Row],[HBA1C]]&lt;5.7,"normal",IF(Table4[[#This Row],[HBA1C]]&lt; 6.4,"prediabetes","diabetes"))</f>
        <v>diabetes</v>
      </c>
    </row>
    <row r="480" spans="1:14" x14ac:dyDescent="0.25">
      <c r="A480" t="s">
        <v>1892</v>
      </c>
      <c r="B480">
        <v>28.024999999999999</v>
      </c>
      <c r="C480">
        <v>7.67</v>
      </c>
      <c r="D480" t="s">
        <v>2380</v>
      </c>
      <c r="E480" t="s">
        <v>2378</v>
      </c>
      <c r="F480" t="s">
        <v>2378</v>
      </c>
      <c r="G480" s="9">
        <v>1</v>
      </c>
      <c r="H480" t="s">
        <v>2380</v>
      </c>
      <c r="I480" s="20" t="str">
        <f>IF(Table4[[#This Row],[smoker]]="?","NO",Table4[[#This Row],[smoker]])</f>
        <v>yes</v>
      </c>
      <c r="J480" s="26">
        <v>1</v>
      </c>
      <c r="K480" s="20" t="str">
        <f>UPPER(Table4[[#This Row],[SMOKER 1]])</f>
        <v>YES</v>
      </c>
      <c r="L480" s="26" t="str">
        <f>UPPER(Table4[[#This Row],[Heart Issues]])</f>
        <v>YES</v>
      </c>
      <c r="M480" s="26" t="str">
        <f>IF(Table4[[#This Row],[BMI]]&lt;18.5,"underweight",IF(Table4[[#This Row],[BMI]]&lt; 24.9,"normal weight",IF(Table4[[#This Row],[BMI]]&lt;29.9,"over weight","obesity")))</f>
        <v>over weight</v>
      </c>
      <c r="N480" s="26" t="str">
        <f>IF(Table4[[#This Row],[HBA1C]]&lt;5.7,"normal",IF(Table4[[#This Row],[HBA1C]]&lt; 6.4,"prediabetes","diabetes"))</f>
        <v>diabetes</v>
      </c>
    </row>
    <row r="481" spans="1:14" x14ac:dyDescent="0.25">
      <c r="A481" t="s">
        <v>1891</v>
      </c>
      <c r="B481">
        <v>28.69</v>
      </c>
      <c r="C481">
        <v>6.23</v>
      </c>
      <c r="D481" t="s">
        <v>2378</v>
      </c>
      <c r="E481" t="s">
        <v>2378</v>
      </c>
      <c r="F481" t="s">
        <v>2378</v>
      </c>
      <c r="G481" s="9">
        <v>1</v>
      </c>
      <c r="H481" t="s">
        <v>2380</v>
      </c>
      <c r="I481" s="20" t="str">
        <f>IF(Table4[[#This Row],[smoker]]="?","NO",Table4[[#This Row],[smoker]])</f>
        <v>yes</v>
      </c>
      <c r="J481" s="26">
        <v>1</v>
      </c>
      <c r="K481" s="20" t="str">
        <f>UPPER(Table4[[#This Row],[SMOKER 1]])</f>
        <v>YES</v>
      </c>
      <c r="L481" s="26" t="str">
        <f>UPPER(Table4[[#This Row],[Heart Issues]])</f>
        <v>NO</v>
      </c>
      <c r="M481" s="26" t="str">
        <f>IF(Table4[[#This Row],[BMI]]&lt;18.5,"underweight",IF(Table4[[#This Row],[BMI]]&lt; 24.9,"normal weight",IF(Table4[[#This Row],[BMI]]&lt;29.9,"over weight","obesity")))</f>
        <v>over weight</v>
      </c>
      <c r="N481" s="26" t="str">
        <f>IF(Table4[[#This Row],[HBA1C]]&lt;5.7,"normal",IF(Table4[[#This Row],[HBA1C]]&lt; 6.4,"prediabetes","diabetes"))</f>
        <v>prediabetes</v>
      </c>
    </row>
    <row r="482" spans="1:14" x14ac:dyDescent="0.25">
      <c r="A482" t="s">
        <v>1890</v>
      </c>
      <c r="B482">
        <v>40.28</v>
      </c>
      <c r="C482">
        <v>8.9</v>
      </c>
      <c r="D482" t="s">
        <v>2378</v>
      </c>
      <c r="E482" t="s">
        <v>2378</v>
      </c>
      <c r="F482" t="s">
        <v>2378</v>
      </c>
      <c r="G482" s="9" t="s">
        <v>2379</v>
      </c>
      <c r="H482" t="s">
        <v>2378</v>
      </c>
      <c r="I482" s="20" t="str">
        <f>IF(Table4[[#This Row],[smoker]]="?","NO",Table4[[#This Row],[smoker]])</f>
        <v>No</v>
      </c>
      <c r="J482" s="26">
        <v>0</v>
      </c>
      <c r="K482" s="20" t="str">
        <f>UPPER(Table4[[#This Row],[SMOKER 1]])</f>
        <v>NO</v>
      </c>
      <c r="L482" s="26" t="str">
        <f>UPPER(Table4[[#This Row],[Heart Issues]])</f>
        <v>NO</v>
      </c>
      <c r="M482" s="26" t="str">
        <f>IF(Table4[[#This Row],[BMI]]&lt;18.5,"underweight",IF(Table4[[#This Row],[BMI]]&lt; 24.9,"normal weight",IF(Table4[[#This Row],[BMI]]&lt;29.9,"over weight","obesity")))</f>
        <v>obesity</v>
      </c>
      <c r="N482" s="26" t="str">
        <f>IF(Table4[[#This Row],[HBA1C]]&lt;5.7,"normal",IF(Table4[[#This Row],[HBA1C]]&lt; 6.4,"prediabetes","diabetes"))</f>
        <v>diabetes</v>
      </c>
    </row>
    <row r="483" spans="1:14" x14ac:dyDescent="0.25">
      <c r="A483" t="s">
        <v>1889</v>
      </c>
      <c r="B483">
        <v>37.299999999999997</v>
      </c>
      <c r="C483">
        <v>7.79</v>
      </c>
      <c r="D483" t="s">
        <v>2380</v>
      </c>
      <c r="E483" t="s">
        <v>2378</v>
      </c>
      <c r="F483" t="s">
        <v>2378</v>
      </c>
      <c r="G483" s="9" t="s">
        <v>2379</v>
      </c>
      <c r="H483" t="s">
        <v>2378</v>
      </c>
      <c r="I483" s="20" t="str">
        <f>IF(Table4[[#This Row],[smoker]]="?","NO",Table4[[#This Row],[smoker]])</f>
        <v>No</v>
      </c>
      <c r="J483" s="26">
        <v>0</v>
      </c>
      <c r="K483" s="20" t="str">
        <f>UPPER(Table4[[#This Row],[SMOKER 1]])</f>
        <v>NO</v>
      </c>
      <c r="L483" s="26" t="str">
        <f>UPPER(Table4[[#This Row],[Heart Issues]])</f>
        <v>YES</v>
      </c>
      <c r="M483" s="26" t="str">
        <f>IF(Table4[[#This Row],[BMI]]&lt;18.5,"underweight",IF(Table4[[#This Row],[BMI]]&lt; 24.9,"normal weight",IF(Table4[[#This Row],[BMI]]&lt;29.9,"over weight","obesity")))</f>
        <v>obesity</v>
      </c>
      <c r="N483" s="26" t="str">
        <f>IF(Table4[[#This Row],[HBA1C]]&lt;5.7,"normal",IF(Table4[[#This Row],[HBA1C]]&lt; 6.4,"prediabetes","diabetes"))</f>
        <v>diabetes</v>
      </c>
    </row>
    <row r="484" spans="1:14" x14ac:dyDescent="0.25">
      <c r="A484" t="s">
        <v>1888</v>
      </c>
      <c r="B484">
        <v>54.47</v>
      </c>
      <c r="C484">
        <v>4.49</v>
      </c>
      <c r="D484" t="s">
        <v>2380</v>
      </c>
      <c r="E484" t="s">
        <v>2378</v>
      </c>
      <c r="F484" t="s">
        <v>2378</v>
      </c>
      <c r="G484" s="9">
        <v>2</v>
      </c>
      <c r="H484" t="s">
        <v>2378</v>
      </c>
      <c r="I484" s="20" t="str">
        <f>IF(Table4[[#This Row],[smoker]]="?","NO",Table4[[#This Row],[smoker]])</f>
        <v>No</v>
      </c>
      <c r="J484" s="26">
        <v>2</v>
      </c>
      <c r="K484" s="20" t="str">
        <f>UPPER(Table4[[#This Row],[SMOKER 1]])</f>
        <v>NO</v>
      </c>
      <c r="L484" s="26" t="str">
        <f>UPPER(Table4[[#This Row],[Heart Issues]])</f>
        <v>YES</v>
      </c>
      <c r="M484" s="26" t="str">
        <f>IF(Table4[[#This Row],[BMI]]&lt;18.5,"underweight",IF(Table4[[#This Row],[BMI]]&lt; 24.9,"normal weight",IF(Table4[[#This Row],[BMI]]&lt;29.9,"over weight","obesity")))</f>
        <v>obesity</v>
      </c>
      <c r="N484" s="26" t="str">
        <f>IF(Table4[[#This Row],[HBA1C]]&lt;5.7,"normal",IF(Table4[[#This Row],[HBA1C]]&lt; 6.4,"prediabetes","diabetes"))</f>
        <v>normal</v>
      </c>
    </row>
    <row r="485" spans="1:14" x14ac:dyDescent="0.25">
      <c r="A485" t="s">
        <v>1887</v>
      </c>
      <c r="B485">
        <v>38.06</v>
      </c>
      <c r="C485">
        <v>5.24</v>
      </c>
      <c r="D485" t="s">
        <v>2380</v>
      </c>
      <c r="E485" t="s">
        <v>2378</v>
      </c>
      <c r="F485" t="s">
        <v>2381</v>
      </c>
      <c r="G485" s="9">
        <v>1</v>
      </c>
      <c r="H485" t="s">
        <v>2378</v>
      </c>
      <c r="I485" s="20" t="str">
        <f>IF(Table4[[#This Row],[smoker]]="?","NO",Table4[[#This Row],[smoker]])</f>
        <v>No</v>
      </c>
      <c r="J485" s="26">
        <v>1</v>
      </c>
      <c r="K485" s="20" t="str">
        <f>UPPER(Table4[[#This Row],[SMOKER 1]])</f>
        <v>NO</v>
      </c>
      <c r="L485" s="26" t="str">
        <f>UPPER(Table4[[#This Row],[Heart Issues]])</f>
        <v>YES</v>
      </c>
      <c r="M485" s="26" t="str">
        <f>IF(Table4[[#This Row],[BMI]]&lt;18.5,"underweight",IF(Table4[[#This Row],[BMI]]&lt; 24.9,"normal weight",IF(Table4[[#This Row],[BMI]]&lt;29.9,"over weight","obesity")))</f>
        <v>obesity</v>
      </c>
      <c r="N485" s="26" t="str">
        <f>IF(Table4[[#This Row],[HBA1C]]&lt;5.7,"normal",IF(Table4[[#This Row],[HBA1C]]&lt; 6.4,"prediabetes","diabetes"))</f>
        <v>normal</v>
      </c>
    </row>
    <row r="486" spans="1:14" x14ac:dyDescent="0.25">
      <c r="A486" t="s">
        <v>1886</v>
      </c>
      <c r="B486">
        <v>51.47</v>
      </c>
      <c r="C486">
        <v>9.6</v>
      </c>
      <c r="D486" t="s">
        <v>2378</v>
      </c>
      <c r="E486" t="s">
        <v>2378</v>
      </c>
      <c r="F486" t="s">
        <v>2378</v>
      </c>
      <c r="G486" s="9" t="s">
        <v>2379</v>
      </c>
      <c r="H486" t="s">
        <v>2378</v>
      </c>
      <c r="I486" s="20" t="str">
        <f>IF(Table4[[#This Row],[smoker]]="?","NO",Table4[[#This Row],[smoker]])</f>
        <v>No</v>
      </c>
      <c r="J486" s="26">
        <v>0</v>
      </c>
      <c r="K486" s="20" t="str">
        <f>UPPER(Table4[[#This Row],[SMOKER 1]])</f>
        <v>NO</v>
      </c>
      <c r="L486" s="26" t="str">
        <f>UPPER(Table4[[#This Row],[Heart Issues]])</f>
        <v>NO</v>
      </c>
      <c r="M486" s="26" t="str">
        <f>IF(Table4[[#This Row],[BMI]]&lt;18.5,"underweight",IF(Table4[[#This Row],[BMI]]&lt; 24.9,"normal weight",IF(Table4[[#This Row],[BMI]]&lt;29.9,"over weight","obesity")))</f>
        <v>obesity</v>
      </c>
      <c r="N486" s="26" t="str">
        <f>IF(Table4[[#This Row],[HBA1C]]&lt;5.7,"normal",IF(Table4[[#This Row],[HBA1C]]&lt; 6.4,"prediabetes","diabetes"))</f>
        <v>diabetes</v>
      </c>
    </row>
    <row r="487" spans="1:14" x14ac:dyDescent="0.25">
      <c r="A487" t="s">
        <v>1885</v>
      </c>
      <c r="B487">
        <v>29.8</v>
      </c>
      <c r="C487">
        <v>5.78</v>
      </c>
      <c r="D487" t="s">
        <v>2380</v>
      </c>
      <c r="E487" t="s">
        <v>2378</v>
      </c>
      <c r="F487" t="s">
        <v>2378</v>
      </c>
      <c r="G487" s="9" t="s">
        <v>2379</v>
      </c>
      <c r="H487" t="s">
        <v>2378</v>
      </c>
      <c r="I487" s="20" t="str">
        <f>IF(Table4[[#This Row],[smoker]]="?","NO",Table4[[#This Row],[smoker]])</f>
        <v>No</v>
      </c>
      <c r="J487" s="26">
        <v>0</v>
      </c>
      <c r="K487" s="20" t="str">
        <f>UPPER(Table4[[#This Row],[SMOKER 1]])</f>
        <v>NO</v>
      </c>
      <c r="L487" s="26" t="str">
        <f>UPPER(Table4[[#This Row],[Heart Issues]])</f>
        <v>YES</v>
      </c>
      <c r="M487" s="26" t="str">
        <f>IF(Table4[[#This Row],[BMI]]&lt;18.5,"underweight",IF(Table4[[#This Row],[BMI]]&lt; 24.9,"normal weight",IF(Table4[[#This Row],[BMI]]&lt;29.9,"over weight","obesity")))</f>
        <v>over weight</v>
      </c>
      <c r="N487" s="26" t="str">
        <f>IF(Table4[[#This Row],[HBA1C]]&lt;5.7,"normal",IF(Table4[[#This Row],[HBA1C]]&lt; 6.4,"prediabetes","diabetes"))</f>
        <v>prediabetes</v>
      </c>
    </row>
    <row r="488" spans="1:14" x14ac:dyDescent="0.25">
      <c r="A488" t="s">
        <v>1884</v>
      </c>
      <c r="B488">
        <v>49.77</v>
      </c>
      <c r="C488">
        <v>7.02</v>
      </c>
      <c r="D488" t="s">
        <v>2378</v>
      </c>
      <c r="E488" t="s">
        <v>2378</v>
      </c>
      <c r="F488" t="s">
        <v>2378</v>
      </c>
      <c r="G488" s="9" t="s">
        <v>2379</v>
      </c>
      <c r="H488" t="s">
        <v>2378</v>
      </c>
      <c r="I488" s="20" t="str">
        <f>IF(Table4[[#This Row],[smoker]]="?","NO",Table4[[#This Row],[smoker]])</f>
        <v>No</v>
      </c>
      <c r="J488" s="26">
        <v>0</v>
      </c>
      <c r="K488" s="20" t="str">
        <f>UPPER(Table4[[#This Row],[SMOKER 1]])</f>
        <v>NO</v>
      </c>
      <c r="L488" s="26" t="str">
        <f>UPPER(Table4[[#This Row],[Heart Issues]])</f>
        <v>NO</v>
      </c>
      <c r="M488" s="26" t="str">
        <f>IF(Table4[[#This Row],[BMI]]&lt;18.5,"underweight",IF(Table4[[#This Row],[BMI]]&lt; 24.9,"normal weight",IF(Table4[[#This Row],[BMI]]&lt;29.9,"over weight","obesity")))</f>
        <v>obesity</v>
      </c>
      <c r="N488" s="26" t="str">
        <f>IF(Table4[[#This Row],[HBA1C]]&lt;5.7,"normal",IF(Table4[[#This Row],[HBA1C]]&lt; 6.4,"prediabetes","diabetes"))</f>
        <v>diabetes</v>
      </c>
    </row>
    <row r="489" spans="1:14" x14ac:dyDescent="0.25">
      <c r="A489" t="s">
        <v>1883</v>
      </c>
      <c r="B489">
        <v>25.555</v>
      </c>
      <c r="C489">
        <v>4.09</v>
      </c>
      <c r="D489" t="s">
        <v>2380</v>
      </c>
      <c r="E489" t="s">
        <v>2378</v>
      </c>
      <c r="F489" t="s">
        <v>2378</v>
      </c>
      <c r="G489" s="9" t="s">
        <v>2379</v>
      </c>
      <c r="H489" t="s">
        <v>2380</v>
      </c>
      <c r="I489" s="20" t="str">
        <f>IF(Table4[[#This Row],[smoker]]="?","NO",Table4[[#This Row],[smoker]])</f>
        <v>yes</v>
      </c>
      <c r="J489" s="26">
        <v>0</v>
      </c>
      <c r="K489" s="20" t="str">
        <f>UPPER(Table4[[#This Row],[SMOKER 1]])</f>
        <v>YES</v>
      </c>
      <c r="L489" s="26" t="str">
        <f>UPPER(Table4[[#This Row],[Heart Issues]])</f>
        <v>YES</v>
      </c>
      <c r="M489" s="26" t="str">
        <f>IF(Table4[[#This Row],[BMI]]&lt;18.5,"underweight",IF(Table4[[#This Row],[BMI]]&lt; 24.9,"normal weight",IF(Table4[[#This Row],[BMI]]&lt;29.9,"over weight","obesity")))</f>
        <v>over weight</v>
      </c>
      <c r="N489" s="26" t="str">
        <f>IF(Table4[[#This Row],[HBA1C]]&lt;5.7,"normal",IF(Table4[[#This Row],[HBA1C]]&lt; 6.4,"prediabetes","diabetes"))</f>
        <v>normal</v>
      </c>
    </row>
    <row r="490" spans="1:14" x14ac:dyDescent="0.25">
      <c r="A490" t="s">
        <v>1882</v>
      </c>
      <c r="B490">
        <v>29.64</v>
      </c>
      <c r="C490">
        <v>4.93</v>
      </c>
      <c r="D490" t="s">
        <v>2378</v>
      </c>
      <c r="E490" t="s">
        <v>2378</v>
      </c>
      <c r="F490" t="s">
        <v>2381</v>
      </c>
      <c r="G490" s="9">
        <v>1</v>
      </c>
      <c r="H490" t="s">
        <v>2378</v>
      </c>
      <c r="I490" s="20" t="str">
        <f>IF(Table4[[#This Row],[smoker]]="?","NO",Table4[[#This Row],[smoker]])</f>
        <v>No</v>
      </c>
      <c r="J490" s="26">
        <v>1</v>
      </c>
      <c r="K490" s="20" t="str">
        <f>UPPER(Table4[[#This Row],[SMOKER 1]])</f>
        <v>NO</v>
      </c>
      <c r="L490" s="26" t="str">
        <f>UPPER(Table4[[#This Row],[Heart Issues]])</f>
        <v>NO</v>
      </c>
      <c r="M490" s="26" t="str">
        <f>IF(Table4[[#This Row],[BMI]]&lt;18.5,"underweight",IF(Table4[[#This Row],[BMI]]&lt; 24.9,"normal weight",IF(Table4[[#This Row],[BMI]]&lt;29.9,"over weight","obesity")))</f>
        <v>over weight</v>
      </c>
      <c r="N490" s="26" t="str">
        <f>IF(Table4[[#This Row],[HBA1C]]&lt;5.7,"normal",IF(Table4[[#This Row],[HBA1C]]&lt; 6.4,"prediabetes","diabetes"))</f>
        <v>normal</v>
      </c>
    </row>
    <row r="491" spans="1:14" x14ac:dyDescent="0.25">
      <c r="A491" t="s">
        <v>1881</v>
      </c>
      <c r="B491">
        <v>53.93</v>
      </c>
      <c r="C491">
        <v>5.34</v>
      </c>
      <c r="D491" t="s">
        <v>2380</v>
      </c>
      <c r="E491" t="s">
        <v>2378</v>
      </c>
      <c r="F491" t="s">
        <v>2378</v>
      </c>
      <c r="G491" s="9">
        <v>2</v>
      </c>
      <c r="H491" t="s">
        <v>2378</v>
      </c>
      <c r="I491" s="20" t="str">
        <f>IF(Table4[[#This Row],[smoker]]="?","NO",Table4[[#This Row],[smoker]])</f>
        <v>No</v>
      </c>
      <c r="J491" s="26">
        <v>2</v>
      </c>
      <c r="K491" s="20" t="str">
        <f>UPPER(Table4[[#This Row],[SMOKER 1]])</f>
        <v>NO</v>
      </c>
      <c r="L491" s="26" t="str">
        <f>UPPER(Table4[[#This Row],[Heart Issues]])</f>
        <v>YES</v>
      </c>
      <c r="M491" s="26" t="str">
        <f>IF(Table4[[#This Row],[BMI]]&lt;18.5,"underweight",IF(Table4[[#This Row],[BMI]]&lt; 24.9,"normal weight",IF(Table4[[#This Row],[BMI]]&lt;29.9,"over weight","obesity")))</f>
        <v>obesity</v>
      </c>
      <c r="N491" s="26" t="str">
        <f>IF(Table4[[#This Row],[HBA1C]]&lt;5.7,"normal",IF(Table4[[#This Row],[HBA1C]]&lt; 6.4,"prediabetes","diabetes"))</f>
        <v>normal</v>
      </c>
    </row>
    <row r="492" spans="1:14" x14ac:dyDescent="0.25">
      <c r="A492" t="s">
        <v>1880</v>
      </c>
      <c r="B492">
        <v>28.024999999999999</v>
      </c>
      <c r="C492">
        <v>5.65</v>
      </c>
      <c r="D492" t="s">
        <v>2378</v>
      </c>
      <c r="E492" t="s">
        <v>2378</v>
      </c>
      <c r="F492" t="s">
        <v>2378</v>
      </c>
      <c r="G492" s="9">
        <v>1</v>
      </c>
      <c r="H492" t="s">
        <v>2380</v>
      </c>
      <c r="I492" s="20" t="str">
        <f>IF(Table4[[#This Row],[smoker]]="?","NO",Table4[[#This Row],[smoker]])</f>
        <v>yes</v>
      </c>
      <c r="J492" s="26">
        <v>1</v>
      </c>
      <c r="K492" s="20" t="str">
        <f>UPPER(Table4[[#This Row],[SMOKER 1]])</f>
        <v>YES</v>
      </c>
      <c r="L492" s="26" t="str">
        <f>UPPER(Table4[[#This Row],[Heart Issues]])</f>
        <v>NO</v>
      </c>
      <c r="M492" s="26" t="str">
        <f>IF(Table4[[#This Row],[BMI]]&lt;18.5,"underweight",IF(Table4[[#This Row],[BMI]]&lt; 24.9,"normal weight",IF(Table4[[#This Row],[BMI]]&lt;29.9,"over weight","obesity")))</f>
        <v>over weight</v>
      </c>
      <c r="N492" s="26" t="str">
        <f>IF(Table4[[#This Row],[HBA1C]]&lt;5.7,"normal",IF(Table4[[#This Row],[HBA1C]]&lt; 6.4,"prediabetes","diabetes"))</f>
        <v>normal</v>
      </c>
    </row>
    <row r="493" spans="1:14" x14ac:dyDescent="0.25">
      <c r="A493" t="s">
        <v>1879</v>
      </c>
      <c r="B493">
        <v>27.5</v>
      </c>
      <c r="C493">
        <v>4.49</v>
      </c>
      <c r="D493" t="s">
        <v>2378</v>
      </c>
      <c r="E493" t="s">
        <v>2378</v>
      </c>
      <c r="F493" t="s">
        <v>2378</v>
      </c>
      <c r="G493" s="9" t="s">
        <v>2379</v>
      </c>
      <c r="H493" t="s">
        <v>2378</v>
      </c>
      <c r="I493" s="20" t="str">
        <f>IF(Table4[[#This Row],[smoker]]="?","NO",Table4[[#This Row],[smoker]])</f>
        <v>No</v>
      </c>
      <c r="J493" s="26">
        <v>0</v>
      </c>
      <c r="K493" s="20" t="str">
        <f>UPPER(Table4[[#This Row],[SMOKER 1]])</f>
        <v>NO</v>
      </c>
      <c r="L493" s="26" t="str">
        <f>UPPER(Table4[[#This Row],[Heart Issues]])</f>
        <v>NO</v>
      </c>
      <c r="M493" s="26" t="str">
        <f>IF(Table4[[#This Row],[BMI]]&lt;18.5,"underweight",IF(Table4[[#This Row],[BMI]]&lt; 24.9,"normal weight",IF(Table4[[#This Row],[BMI]]&lt;29.9,"over weight","obesity")))</f>
        <v>over weight</v>
      </c>
      <c r="N493" s="26" t="str">
        <f>IF(Table4[[#This Row],[HBA1C]]&lt;5.7,"normal",IF(Table4[[#This Row],[HBA1C]]&lt; 6.4,"prediabetes","diabetes"))</f>
        <v>normal</v>
      </c>
    </row>
    <row r="494" spans="1:14" x14ac:dyDescent="0.25">
      <c r="A494" t="s">
        <v>1878</v>
      </c>
      <c r="B494">
        <v>21.8</v>
      </c>
      <c r="C494">
        <v>10.55</v>
      </c>
      <c r="D494" t="s">
        <v>2378</v>
      </c>
      <c r="E494" t="s">
        <v>2378</v>
      </c>
      <c r="F494" t="s">
        <v>2378</v>
      </c>
      <c r="G494" s="9" t="s">
        <v>2379</v>
      </c>
      <c r="H494" t="s">
        <v>2380</v>
      </c>
      <c r="I494" s="20" t="str">
        <f>IF(Table4[[#This Row],[smoker]]="?","NO",Table4[[#This Row],[smoker]])</f>
        <v>yes</v>
      </c>
      <c r="J494" s="26">
        <v>0</v>
      </c>
      <c r="K494" s="20" t="str">
        <f>UPPER(Table4[[#This Row],[SMOKER 1]])</f>
        <v>YES</v>
      </c>
      <c r="L494" s="26" t="str">
        <f>UPPER(Table4[[#This Row],[Heart Issues]])</f>
        <v>NO</v>
      </c>
      <c r="M494" s="26" t="str">
        <f>IF(Table4[[#This Row],[BMI]]&lt;18.5,"underweight",IF(Table4[[#This Row],[BMI]]&lt; 24.9,"normal weight",IF(Table4[[#This Row],[BMI]]&lt;29.9,"over weight","obesity")))</f>
        <v>normal weight</v>
      </c>
      <c r="N494" s="26" t="str">
        <f>IF(Table4[[#This Row],[HBA1C]]&lt;5.7,"normal",IF(Table4[[#This Row],[HBA1C]]&lt; 6.4,"prediabetes","diabetes"))</f>
        <v>diabetes</v>
      </c>
    </row>
    <row r="495" spans="1:14" x14ac:dyDescent="0.25">
      <c r="A495" t="s">
        <v>1877</v>
      </c>
      <c r="B495">
        <v>26.41</v>
      </c>
      <c r="C495">
        <v>4.92</v>
      </c>
      <c r="D495" t="s">
        <v>2380</v>
      </c>
      <c r="E495" t="s">
        <v>2378</v>
      </c>
      <c r="F495" t="s">
        <v>2381</v>
      </c>
      <c r="G495" s="9">
        <v>1</v>
      </c>
      <c r="H495" t="s">
        <v>2380</v>
      </c>
      <c r="I495" s="20" t="str">
        <f>IF(Table4[[#This Row],[smoker]]="?","NO",Table4[[#This Row],[smoker]])</f>
        <v>yes</v>
      </c>
      <c r="J495" s="26">
        <v>1</v>
      </c>
      <c r="K495" s="20" t="str">
        <f>UPPER(Table4[[#This Row],[SMOKER 1]])</f>
        <v>YES</v>
      </c>
      <c r="L495" s="26" t="str">
        <f>UPPER(Table4[[#This Row],[Heart Issues]])</f>
        <v>YES</v>
      </c>
      <c r="M495" s="26" t="str">
        <f>IF(Table4[[#This Row],[BMI]]&lt;18.5,"underweight",IF(Table4[[#This Row],[BMI]]&lt; 24.9,"normal weight",IF(Table4[[#This Row],[BMI]]&lt;29.9,"over weight","obesity")))</f>
        <v>over weight</v>
      </c>
      <c r="N495" s="26" t="str">
        <f>IF(Table4[[#This Row],[HBA1C]]&lt;5.7,"normal",IF(Table4[[#This Row],[HBA1C]]&lt; 6.4,"prediabetes","diabetes"))</f>
        <v>normal</v>
      </c>
    </row>
    <row r="496" spans="1:14" x14ac:dyDescent="0.25">
      <c r="A496" t="s">
        <v>1876</v>
      </c>
      <c r="B496">
        <v>27.835000000000001</v>
      </c>
      <c r="C496">
        <v>5.9</v>
      </c>
      <c r="D496" t="s">
        <v>2380</v>
      </c>
      <c r="E496" t="s">
        <v>2378</v>
      </c>
      <c r="F496" t="s">
        <v>2378</v>
      </c>
      <c r="G496" s="9">
        <v>1</v>
      </c>
      <c r="H496" t="s">
        <v>2380</v>
      </c>
      <c r="I496" s="20" t="str">
        <f>IF(Table4[[#This Row],[smoker]]="?","NO",Table4[[#This Row],[smoker]])</f>
        <v>yes</v>
      </c>
      <c r="J496" s="26">
        <v>1</v>
      </c>
      <c r="K496" s="20" t="str">
        <f>UPPER(Table4[[#This Row],[SMOKER 1]])</f>
        <v>YES</v>
      </c>
      <c r="L496" s="26" t="str">
        <f>UPPER(Table4[[#This Row],[Heart Issues]])</f>
        <v>YES</v>
      </c>
      <c r="M496" s="26" t="str">
        <f>IF(Table4[[#This Row],[BMI]]&lt;18.5,"underweight",IF(Table4[[#This Row],[BMI]]&lt; 24.9,"normal weight",IF(Table4[[#This Row],[BMI]]&lt;29.9,"over weight","obesity")))</f>
        <v>over weight</v>
      </c>
      <c r="N496" s="26" t="str">
        <f>IF(Table4[[#This Row],[HBA1C]]&lt;5.7,"normal",IF(Table4[[#This Row],[HBA1C]]&lt; 6.4,"prediabetes","diabetes"))</f>
        <v>prediabetes</v>
      </c>
    </row>
    <row r="497" spans="1:14" x14ac:dyDescent="0.25">
      <c r="A497" t="s">
        <v>1875</v>
      </c>
      <c r="B497">
        <v>51.74</v>
      </c>
      <c r="C497">
        <v>4.9800000000000004</v>
      </c>
      <c r="D497" t="s">
        <v>2380</v>
      </c>
      <c r="E497" t="s">
        <v>2378</v>
      </c>
      <c r="F497" t="s">
        <v>2378</v>
      </c>
      <c r="G497" s="9">
        <v>2</v>
      </c>
      <c r="H497" t="s">
        <v>2378</v>
      </c>
      <c r="I497" s="20" t="str">
        <f>IF(Table4[[#This Row],[smoker]]="?","NO",Table4[[#This Row],[smoker]])</f>
        <v>No</v>
      </c>
      <c r="J497" s="26">
        <v>2</v>
      </c>
      <c r="K497" s="20" t="str">
        <f>UPPER(Table4[[#This Row],[SMOKER 1]])</f>
        <v>NO</v>
      </c>
      <c r="L497" s="26" t="str">
        <f>UPPER(Table4[[#This Row],[Heart Issues]])</f>
        <v>YES</v>
      </c>
      <c r="M497" s="26" t="str">
        <f>IF(Table4[[#This Row],[BMI]]&lt;18.5,"underweight",IF(Table4[[#This Row],[BMI]]&lt; 24.9,"normal weight",IF(Table4[[#This Row],[BMI]]&lt;29.9,"over weight","obesity")))</f>
        <v>obesity</v>
      </c>
      <c r="N497" s="26" t="str">
        <f>IF(Table4[[#This Row],[HBA1C]]&lt;5.7,"normal",IF(Table4[[#This Row],[HBA1C]]&lt; 6.4,"prediabetes","diabetes"))</f>
        <v>normal</v>
      </c>
    </row>
    <row r="498" spans="1:14" x14ac:dyDescent="0.25">
      <c r="A498" t="s">
        <v>1874</v>
      </c>
      <c r="B498">
        <v>23.37</v>
      </c>
      <c r="C498">
        <v>5.8</v>
      </c>
      <c r="D498" t="s">
        <v>2378</v>
      </c>
      <c r="E498" t="s">
        <v>2378</v>
      </c>
      <c r="F498" t="s">
        <v>2378</v>
      </c>
      <c r="G498" s="9" t="s">
        <v>2379</v>
      </c>
      <c r="H498" t="s">
        <v>2380</v>
      </c>
      <c r="I498" s="20" t="str">
        <f>IF(Table4[[#This Row],[smoker]]="?","NO",Table4[[#This Row],[smoker]])</f>
        <v>yes</v>
      </c>
      <c r="J498" s="26">
        <v>0</v>
      </c>
      <c r="K498" s="20" t="str">
        <f>UPPER(Table4[[#This Row],[SMOKER 1]])</f>
        <v>YES</v>
      </c>
      <c r="L498" s="26" t="str">
        <f>UPPER(Table4[[#This Row],[Heart Issues]])</f>
        <v>NO</v>
      </c>
      <c r="M498" s="26" t="str">
        <f>IF(Table4[[#This Row],[BMI]]&lt;18.5,"underweight",IF(Table4[[#This Row],[BMI]]&lt; 24.9,"normal weight",IF(Table4[[#This Row],[BMI]]&lt;29.9,"over weight","obesity")))</f>
        <v>normal weight</v>
      </c>
      <c r="N498" s="26" t="str">
        <f>IF(Table4[[#This Row],[HBA1C]]&lt;5.7,"normal",IF(Table4[[#This Row],[HBA1C]]&lt; 6.4,"prediabetes","diabetes"))</f>
        <v>prediabetes</v>
      </c>
    </row>
    <row r="499" spans="1:14" x14ac:dyDescent="0.25">
      <c r="A499" t="s">
        <v>1873</v>
      </c>
      <c r="B499">
        <v>29.7</v>
      </c>
      <c r="C499">
        <v>6.21</v>
      </c>
      <c r="D499" t="s">
        <v>2380</v>
      </c>
      <c r="E499" t="s">
        <v>2378</v>
      </c>
      <c r="F499" t="s">
        <v>2381</v>
      </c>
      <c r="G499" s="9">
        <v>1</v>
      </c>
      <c r="H499" t="s">
        <v>2380</v>
      </c>
      <c r="I499" s="20" t="str">
        <f>IF(Table4[[#This Row],[smoker]]="?","NO",Table4[[#This Row],[smoker]])</f>
        <v>yes</v>
      </c>
      <c r="J499" s="26">
        <v>1</v>
      </c>
      <c r="K499" s="20" t="str">
        <f>UPPER(Table4[[#This Row],[SMOKER 1]])</f>
        <v>YES</v>
      </c>
      <c r="L499" s="26" t="str">
        <f>UPPER(Table4[[#This Row],[Heart Issues]])</f>
        <v>YES</v>
      </c>
      <c r="M499" s="26" t="str">
        <f>IF(Table4[[#This Row],[BMI]]&lt;18.5,"underweight",IF(Table4[[#This Row],[BMI]]&lt; 24.9,"normal weight",IF(Table4[[#This Row],[BMI]]&lt;29.9,"over weight","obesity")))</f>
        <v>over weight</v>
      </c>
      <c r="N499" s="26" t="str">
        <f>IF(Table4[[#This Row],[HBA1C]]&lt;5.7,"normal",IF(Table4[[#This Row],[HBA1C]]&lt; 6.4,"prediabetes","diabetes"))</f>
        <v>prediabetes</v>
      </c>
    </row>
    <row r="500" spans="1:14" x14ac:dyDescent="0.25">
      <c r="A500" t="s">
        <v>1872</v>
      </c>
      <c r="B500">
        <v>20.045000000000002</v>
      </c>
      <c r="C500">
        <v>6.17</v>
      </c>
      <c r="D500" t="s">
        <v>2378</v>
      </c>
      <c r="E500" t="s">
        <v>2378</v>
      </c>
      <c r="F500" t="s">
        <v>2381</v>
      </c>
      <c r="G500" s="9">
        <v>1</v>
      </c>
      <c r="H500" t="s">
        <v>2380</v>
      </c>
      <c r="I500" s="20" t="str">
        <f>IF(Table4[[#This Row],[smoker]]="?","NO",Table4[[#This Row],[smoker]])</f>
        <v>yes</v>
      </c>
      <c r="J500" s="26">
        <v>1</v>
      </c>
      <c r="K500" s="20" t="str">
        <f>UPPER(Table4[[#This Row],[SMOKER 1]])</f>
        <v>YES</v>
      </c>
      <c r="L500" s="26" t="str">
        <f>UPPER(Table4[[#This Row],[Heart Issues]])</f>
        <v>NO</v>
      </c>
      <c r="M500" s="26" t="str">
        <f>IF(Table4[[#This Row],[BMI]]&lt;18.5,"underweight",IF(Table4[[#This Row],[BMI]]&lt; 24.9,"normal weight",IF(Table4[[#This Row],[BMI]]&lt;29.9,"over weight","obesity")))</f>
        <v>normal weight</v>
      </c>
      <c r="N500" s="26" t="str">
        <f>IF(Table4[[#This Row],[HBA1C]]&lt;5.7,"normal",IF(Table4[[#This Row],[HBA1C]]&lt; 6.4,"prediabetes","diabetes"))</f>
        <v>prediabetes</v>
      </c>
    </row>
    <row r="501" spans="1:14" x14ac:dyDescent="0.25">
      <c r="A501" t="s">
        <v>1871</v>
      </c>
      <c r="B501">
        <v>27.83</v>
      </c>
      <c r="C501">
        <v>5.36</v>
      </c>
      <c r="D501" t="s">
        <v>2378</v>
      </c>
      <c r="E501" t="s">
        <v>2378</v>
      </c>
      <c r="F501" t="s">
        <v>2378</v>
      </c>
      <c r="G501" s="9">
        <v>2</v>
      </c>
      <c r="H501" t="s">
        <v>2378</v>
      </c>
      <c r="I501" s="20" t="str">
        <f>IF(Table4[[#This Row],[smoker]]="?","NO",Table4[[#This Row],[smoker]])</f>
        <v>No</v>
      </c>
      <c r="J501" s="26">
        <v>2</v>
      </c>
      <c r="K501" s="20" t="str">
        <f>UPPER(Table4[[#This Row],[SMOKER 1]])</f>
        <v>NO</v>
      </c>
      <c r="L501" s="26" t="str">
        <f>UPPER(Table4[[#This Row],[Heart Issues]])</f>
        <v>NO</v>
      </c>
      <c r="M501" s="26" t="str">
        <f>IF(Table4[[#This Row],[BMI]]&lt;18.5,"underweight",IF(Table4[[#This Row],[BMI]]&lt; 24.9,"normal weight",IF(Table4[[#This Row],[BMI]]&lt;29.9,"over weight","obesity")))</f>
        <v>over weight</v>
      </c>
      <c r="N501" s="26" t="str">
        <f>IF(Table4[[#This Row],[HBA1C]]&lt;5.7,"normal",IF(Table4[[#This Row],[HBA1C]]&lt; 6.4,"prediabetes","diabetes"))</f>
        <v>normal</v>
      </c>
    </row>
    <row r="502" spans="1:14" x14ac:dyDescent="0.25">
      <c r="A502" t="s">
        <v>1870</v>
      </c>
      <c r="B502">
        <v>28.93</v>
      </c>
      <c r="C502">
        <v>5.2</v>
      </c>
      <c r="D502" t="s">
        <v>2378</v>
      </c>
      <c r="E502" t="s">
        <v>2378</v>
      </c>
      <c r="F502" t="s">
        <v>2378</v>
      </c>
      <c r="G502" s="9" t="s">
        <v>2379</v>
      </c>
      <c r="H502" t="s">
        <v>2380</v>
      </c>
      <c r="I502" s="20" t="str">
        <f>IF(Table4[[#This Row],[smoker]]="?","NO",Table4[[#This Row],[smoker]])</f>
        <v>yes</v>
      </c>
      <c r="J502" s="26">
        <v>0</v>
      </c>
      <c r="K502" s="20" t="str">
        <f>UPPER(Table4[[#This Row],[SMOKER 1]])</f>
        <v>YES</v>
      </c>
      <c r="L502" s="26" t="str">
        <f>UPPER(Table4[[#This Row],[Heart Issues]])</f>
        <v>NO</v>
      </c>
      <c r="M502" s="26" t="str">
        <f>IF(Table4[[#This Row],[BMI]]&lt;18.5,"underweight",IF(Table4[[#This Row],[BMI]]&lt; 24.9,"normal weight",IF(Table4[[#This Row],[BMI]]&lt;29.9,"over weight","obesity")))</f>
        <v>over weight</v>
      </c>
      <c r="N502" s="26" t="str">
        <f>IF(Table4[[#This Row],[HBA1C]]&lt;5.7,"normal",IF(Table4[[#This Row],[HBA1C]]&lt; 6.4,"prediabetes","diabetes"))</f>
        <v>normal</v>
      </c>
    </row>
    <row r="503" spans="1:14" x14ac:dyDescent="0.25">
      <c r="A503" t="s">
        <v>1869</v>
      </c>
      <c r="B503">
        <v>33.82</v>
      </c>
      <c r="C503">
        <v>5.42</v>
      </c>
      <c r="D503" t="s">
        <v>2378</v>
      </c>
      <c r="E503" t="s">
        <v>2378</v>
      </c>
      <c r="F503" t="s">
        <v>2378</v>
      </c>
      <c r="G503" s="9" t="s">
        <v>2379</v>
      </c>
      <c r="H503" t="s">
        <v>2378</v>
      </c>
      <c r="I503" s="20" t="str">
        <f>IF(Table4[[#This Row],[smoker]]="?","NO",Table4[[#This Row],[smoker]])</f>
        <v>No</v>
      </c>
      <c r="J503" s="26">
        <v>0</v>
      </c>
      <c r="K503" s="20" t="str">
        <f>UPPER(Table4[[#This Row],[SMOKER 1]])</f>
        <v>NO</v>
      </c>
      <c r="L503" s="26" t="str">
        <f>UPPER(Table4[[#This Row],[Heart Issues]])</f>
        <v>NO</v>
      </c>
      <c r="M503" s="26" t="str">
        <f>IF(Table4[[#This Row],[BMI]]&lt;18.5,"underweight",IF(Table4[[#This Row],[BMI]]&lt; 24.9,"normal weight",IF(Table4[[#This Row],[BMI]]&lt;29.9,"over weight","obesity")))</f>
        <v>obesity</v>
      </c>
      <c r="N503" s="26" t="str">
        <f>IF(Table4[[#This Row],[HBA1C]]&lt;5.7,"normal",IF(Table4[[#This Row],[HBA1C]]&lt; 6.4,"prediabetes","diabetes"))</f>
        <v>normal</v>
      </c>
    </row>
    <row r="504" spans="1:14" x14ac:dyDescent="0.25">
      <c r="A504" t="s">
        <v>1868</v>
      </c>
      <c r="B504">
        <v>20.234999999999999</v>
      </c>
      <c r="C504">
        <v>6.84</v>
      </c>
      <c r="D504" t="s">
        <v>2378</v>
      </c>
      <c r="E504" t="s">
        <v>2378</v>
      </c>
      <c r="F504" t="s">
        <v>2378</v>
      </c>
      <c r="G504" s="9" t="s">
        <v>2379</v>
      </c>
      <c r="H504" t="s">
        <v>2380</v>
      </c>
      <c r="I504" s="20" t="str">
        <f>IF(Table4[[#This Row],[smoker]]="?","NO",Table4[[#This Row],[smoker]])</f>
        <v>yes</v>
      </c>
      <c r="J504" s="26">
        <v>0</v>
      </c>
      <c r="K504" s="20" t="str">
        <f>UPPER(Table4[[#This Row],[SMOKER 1]])</f>
        <v>YES</v>
      </c>
      <c r="L504" s="26" t="str">
        <f>UPPER(Table4[[#This Row],[Heart Issues]])</f>
        <v>NO</v>
      </c>
      <c r="M504" s="26" t="str">
        <f>IF(Table4[[#This Row],[BMI]]&lt;18.5,"underweight",IF(Table4[[#This Row],[BMI]]&lt; 24.9,"normal weight",IF(Table4[[#This Row],[BMI]]&lt;29.9,"over weight","obesity")))</f>
        <v>normal weight</v>
      </c>
      <c r="N504" s="26" t="str">
        <f>IF(Table4[[#This Row],[HBA1C]]&lt;5.7,"normal",IF(Table4[[#This Row],[HBA1C]]&lt; 6.4,"prediabetes","diabetes"))</f>
        <v>diabetes</v>
      </c>
    </row>
    <row r="505" spans="1:14" x14ac:dyDescent="0.25">
      <c r="A505" t="s">
        <v>1867</v>
      </c>
      <c r="B505">
        <v>49.2</v>
      </c>
      <c r="C505">
        <v>10.9</v>
      </c>
      <c r="D505" t="s">
        <v>2380</v>
      </c>
      <c r="E505" t="s">
        <v>2378</v>
      </c>
      <c r="F505" t="s">
        <v>2381</v>
      </c>
      <c r="G505" s="9">
        <v>1</v>
      </c>
      <c r="H505" t="s">
        <v>2378</v>
      </c>
      <c r="I505" s="20" t="str">
        <f>IF(Table4[[#This Row],[smoker]]="?","NO",Table4[[#This Row],[smoker]])</f>
        <v>No</v>
      </c>
      <c r="J505" s="26">
        <v>1</v>
      </c>
      <c r="K505" s="20" t="str">
        <f>UPPER(Table4[[#This Row],[SMOKER 1]])</f>
        <v>NO</v>
      </c>
      <c r="L505" s="26" t="str">
        <f>UPPER(Table4[[#This Row],[Heart Issues]])</f>
        <v>YES</v>
      </c>
      <c r="M505" s="26" t="str">
        <f>IF(Table4[[#This Row],[BMI]]&lt;18.5,"underweight",IF(Table4[[#This Row],[BMI]]&lt; 24.9,"normal weight",IF(Table4[[#This Row],[BMI]]&lt;29.9,"over weight","obesity")))</f>
        <v>obesity</v>
      </c>
      <c r="N505" s="26" t="str">
        <f>IF(Table4[[#This Row],[HBA1C]]&lt;5.7,"normal",IF(Table4[[#This Row],[HBA1C]]&lt; 6.4,"prediabetes","diabetes"))</f>
        <v>diabetes</v>
      </c>
    </row>
    <row r="506" spans="1:14" x14ac:dyDescent="0.25">
      <c r="A506" t="s">
        <v>1866</v>
      </c>
      <c r="B506">
        <v>26.4</v>
      </c>
      <c r="C506">
        <v>4.87</v>
      </c>
      <c r="D506" t="s">
        <v>2380</v>
      </c>
      <c r="E506" t="s">
        <v>2378</v>
      </c>
      <c r="F506" t="s">
        <v>2378</v>
      </c>
      <c r="G506" s="9" t="s">
        <v>2379</v>
      </c>
      <c r="H506" t="s">
        <v>2380</v>
      </c>
      <c r="I506" s="20" t="str">
        <f>IF(Table4[[#This Row],[smoker]]="?","NO",Table4[[#This Row],[smoker]])</f>
        <v>yes</v>
      </c>
      <c r="J506" s="26">
        <v>0</v>
      </c>
      <c r="K506" s="20" t="str">
        <f>UPPER(Table4[[#This Row],[SMOKER 1]])</f>
        <v>YES</v>
      </c>
      <c r="L506" s="26" t="str">
        <f>UPPER(Table4[[#This Row],[Heart Issues]])</f>
        <v>YES</v>
      </c>
      <c r="M506" s="26" t="str">
        <f>IF(Table4[[#This Row],[BMI]]&lt;18.5,"underweight",IF(Table4[[#This Row],[BMI]]&lt; 24.9,"normal weight",IF(Table4[[#This Row],[BMI]]&lt;29.9,"over weight","obesity")))</f>
        <v>over weight</v>
      </c>
      <c r="N506" s="26" t="str">
        <f>IF(Table4[[#This Row],[HBA1C]]&lt;5.7,"normal",IF(Table4[[#This Row],[HBA1C]]&lt; 6.4,"prediabetes","diabetes"))</f>
        <v>normal</v>
      </c>
    </row>
    <row r="507" spans="1:14" x14ac:dyDescent="0.25">
      <c r="A507" t="s">
        <v>1865</v>
      </c>
      <c r="B507">
        <v>28.38</v>
      </c>
      <c r="C507">
        <v>6.07</v>
      </c>
      <c r="D507" t="s">
        <v>2378</v>
      </c>
      <c r="E507" t="s">
        <v>2378</v>
      </c>
      <c r="F507" t="s">
        <v>2378</v>
      </c>
      <c r="G507" s="9">
        <v>1</v>
      </c>
      <c r="H507" t="s">
        <v>2380</v>
      </c>
      <c r="I507" s="20" t="str">
        <f>IF(Table4[[#This Row],[smoker]]="?","NO",Table4[[#This Row],[smoker]])</f>
        <v>yes</v>
      </c>
      <c r="J507" s="26">
        <v>1</v>
      </c>
      <c r="K507" s="20" t="str">
        <f>UPPER(Table4[[#This Row],[SMOKER 1]])</f>
        <v>YES</v>
      </c>
      <c r="L507" s="26" t="str">
        <f>UPPER(Table4[[#This Row],[Heart Issues]])</f>
        <v>NO</v>
      </c>
      <c r="M507" s="26" t="str">
        <f>IF(Table4[[#This Row],[BMI]]&lt;18.5,"underweight",IF(Table4[[#This Row],[BMI]]&lt; 24.9,"normal weight",IF(Table4[[#This Row],[BMI]]&lt;29.9,"over weight","obesity")))</f>
        <v>over weight</v>
      </c>
      <c r="N507" s="26" t="str">
        <f>IF(Table4[[#This Row],[HBA1C]]&lt;5.7,"normal",IF(Table4[[#This Row],[HBA1C]]&lt; 6.4,"prediabetes","diabetes"))</f>
        <v>prediabetes</v>
      </c>
    </row>
    <row r="508" spans="1:14" x14ac:dyDescent="0.25">
      <c r="A508" t="s">
        <v>1864</v>
      </c>
      <c r="B508">
        <v>24.64</v>
      </c>
      <c r="C508">
        <v>4.33</v>
      </c>
      <c r="D508" t="s">
        <v>2378</v>
      </c>
      <c r="E508" t="s">
        <v>2378</v>
      </c>
      <c r="F508" t="s">
        <v>2378</v>
      </c>
      <c r="G508" s="9" t="s">
        <v>2379</v>
      </c>
      <c r="H508" t="s">
        <v>2380</v>
      </c>
      <c r="I508" s="20" t="str">
        <f>IF(Table4[[#This Row],[smoker]]="?","NO",Table4[[#This Row],[smoker]])</f>
        <v>yes</v>
      </c>
      <c r="J508" s="26">
        <v>0</v>
      </c>
      <c r="K508" s="20" t="str">
        <f>UPPER(Table4[[#This Row],[SMOKER 1]])</f>
        <v>YES</v>
      </c>
      <c r="L508" s="26" t="str">
        <f>UPPER(Table4[[#This Row],[Heart Issues]])</f>
        <v>NO</v>
      </c>
      <c r="M508" s="26" t="str">
        <f>IF(Table4[[#This Row],[BMI]]&lt;18.5,"underweight",IF(Table4[[#This Row],[BMI]]&lt; 24.9,"normal weight",IF(Table4[[#This Row],[BMI]]&lt;29.9,"over weight","obesity")))</f>
        <v>normal weight</v>
      </c>
      <c r="N508" s="26" t="str">
        <f>IF(Table4[[#This Row],[HBA1C]]&lt;5.7,"normal",IF(Table4[[#This Row],[HBA1C]]&lt; 6.4,"prediabetes","diabetes"))</f>
        <v>normal</v>
      </c>
    </row>
    <row r="509" spans="1:14" x14ac:dyDescent="0.25">
      <c r="A509" t="s">
        <v>1863</v>
      </c>
      <c r="B509">
        <v>39.71</v>
      </c>
      <c r="C509">
        <v>5.83</v>
      </c>
      <c r="D509" t="s">
        <v>2378</v>
      </c>
      <c r="E509" t="s">
        <v>2378</v>
      </c>
      <c r="F509" t="s">
        <v>2378</v>
      </c>
      <c r="G509" s="9">
        <v>1</v>
      </c>
      <c r="H509" t="s">
        <v>2378</v>
      </c>
      <c r="I509" s="20" t="str">
        <f>IF(Table4[[#This Row],[smoker]]="?","NO",Table4[[#This Row],[smoker]])</f>
        <v>No</v>
      </c>
      <c r="J509" s="26">
        <v>1</v>
      </c>
      <c r="K509" s="20" t="str">
        <f>UPPER(Table4[[#This Row],[SMOKER 1]])</f>
        <v>NO</v>
      </c>
      <c r="L509" s="26" t="str">
        <f>UPPER(Table4[[#This Row],[Heart Issues]])</f>
        <v>NO</v>
      </c>
      <c r="M509" s="26" t="str">
        <f>IF(Table4[[#This Row],[BMI]]&lt;18.5,"underweight",IF(Table4[[#This Row],[BMI]]&lt; 24.9,"normal weight",IF(Table4[[#This Row],[BMI]]&lt;29.9,"over weight","obesity")))</f>
        <v>obesity</v>
      </c>
      <c r="N509" s="26" t="str">
        <f>IF(Table4[[#This Row],[HBA1C]]&lt;5.7,"normal",IF(Table4[[#This Row],[HBA1C]]&lt; 6.4,"prediabetes","diabetes"))</f>
        <v>prediabetes</v>
      </c>
    </row>
    <row r="510" spans="1:14" x14ac:dyDescent="0.25">
      <c r="A510" t="s">
        <v>1862</v>
      </c>
      <c r="B510">
        <v>22.22</v>
      </c>
      <c r="C510">
        <v>5.5</v>
      </c>
      <c r="D510" t="s">
        <v>2378</v>
      </c>
      <c r="E510" t="s">
        <v>2378</v>
      </c>
      <c r="F510" t="s">
        <v>2378</v>
      </c>
      <c r="G510" s="9" t="s">
        <v>2379</v>
      </c>
      <c r="H510" t="s">
        <v>2380</v>
      </c>
      <c r="I510" s="20" t="str">
        <f>IF(Table4[[#This Row],[smoker]]="?","NO",Table4[[#This Row],[smoker]])</f>
        <v>yes</v>
      </c>
      <c r="J510" s="26">
        <v>0</v>
      </c>
      <c r="K510" s="20" t="str">
        <f>UPPER(Table4[[#This Row],[SMOKER 1]])</f>
        <v>YES</v>
      </c>
      <c r="L510" s="26" t="str">
        <f>UPPER(Table4[[#This Row],[Heart Issues]])</f>
        <v>NO</v>
      </c>
      <c r="M510" s="26" t="str">
        <f>IF(Table4[[#This Row],[BMI]]&lt;18.5,"underweight",IF(Table4[[#This Row],[BMI]]&lt; 24.9,"normal weight",IF(Table4[[#This Row],[BMI]]&lt;29.9,"over weight","obesity")))</f>
        <v>normal weight</v>
      </c>
      <c r="N510" s="26" t="str">
        <f>IF(Table4[[#This Row],[HBA1C]]&lt;5.7,"normal",IF(Table4[[#This Row],[HBA1C]]&lt; 6.4,"prediabetes","diabetes"))</f>
        <v>normal</v>
      </c>
    </row>
    <row r="511" spans="1:14" x14ac:dyDescent="0.25">
      <c r="A511" t="s">
        <v>1861</v>
      </c>
      <c r="B511">
        <v>33.344999999999999</v>
      </c>
      <c r="C511">
        <v>4.79</v>
      </c>
      <c r="D511" t="s">
        <v>2378</v>
      </c>
      <c r="E511" t="s">
        <v>2378</v>
      </c>
      <c r="F511" t="s">
        <v>2381</v>
      </c>
      <c r="G511" s="9">
        <v>1</v>
      </c>
      <c r="H511" t="s">
        <v>2378</v>
      </c>
      <c r="I511" s="20" t="str">
        <f>IF(Table4[[#This Row],[smoker]]="?","NO",Table4[[#This Row],[smoker]])</f>
        <v>No</v>
      </c>
      <c r="J511" s="26">
        <v>1</v>
      </c>
      <c r="K511" s="20" t="str">
        <f>UPPER(Table4[[#This Row],[SMOKER 1]])</f>
        <v>NO</v>
      </c>
      <c r="L511" s="26" t="str">
        <f>UPPER(Table4[[#This Row],[Heart Issues]])</f>
        <v>NO</v>
      </c>
      <c r="M511" s="26" t="str">
        <f>IF(Table4[[#This Row],[BMI]]&lt;18.5,"underweight",IF(Table4[[#This Row],[BMI]]&lt; 24.9,"normal weight",IF(Table4[[#This Row],[BMI]]&lt;29.9,"over weight","obesity")))</f>
        <v>obesity</v>
      </c>
      <c r="N511" s="26" t="str">
        <f>IF(Table4[[#This Row],[HBA1C]]&lt;5.7,"normal",IF(Table4[[#This Row],[HBA1C]]&lt; 6.4,"prediabetes","diabetes"))</f>
        <v>normal</v>
      </c>
    </row>
    <row r="512" spans="1:14" x14ac:dyDescent="0.25">
      <c r="A512" t="s">
        <v>1860</v>
      </c>
      <c r="B512">
        <v>24.42</v>
      </c>
      <c r="C512">
        <v>5.81</v>
      </c>
      <c r="D512" t="s">
        <v>2378</v>
      </c>
      <c r="E512" t="s">
        <v>2378</v>
      </c>
      <c r="F512" t="s">
        <v>2378</v>
      </c>
      <c r="G512" s="9">
        <v>1</v>
      </c>
      <c r="H512" t="s">
        <v>2380</v>
      </c>
      <c r="I512" s="20" t="str">
        <f>IF(Table4[[#This Row],[smoker]]="?","NO",Table4[[#This Row],[smoker]])</f>
        <v>yes</v>
      </c>
      <c r="J512" s="26">
        <v>1</v>
      </c>
      <c r="K512" s="20" t="str">
        <f>UPPER(Table4[[#This Row],[SMOKER 1]])</f>
        <v>YES</v>
      </c>
      <c r="L512" s="26" t="str">
        <f>UPPER(Table4[[#This Row],[Heart Issues]])</f>
        <v>NO</v>
      </c>
      <c r="M512" s="26" t="str">
        <f>IF(Table4[[#This Row],[BMI]]&lt;18.5,"underweight",IF(Table4[[#This Row],[BMI]]&lt; 24.9,"normal weight",IF(Table4[[#This Row],[BMI]]&lt;29.9,"over weight","obesity")))</f>
        <v>normal weight</v>
      </c>
      <c r="N512" s="26" t="str">
        <f>IF(Table4[[#This Row],[HBA1C]]&lt;5.7,"normal",IF(Table4[[#This Row],[HBA1C]]&lt; 6.4,"prediabetes","diabetes"))</f>
        <v>prediabetes</v>
      </c>
    </row>
    <row r="513" spans="1:14" x14ac:dyDescent="0.25">
      <c r="A513" t="s">
        <v>1859</v>
      </c>
      <c r="B513">
        <v>29.81</v>
      </c>
      <c r="C513">
        <v>5.58</v>
      </c>
      <c r="D513" t="s">
        <v>2378</v>
      </c>
      <c r="E513" t="s">
        <v>2378</v>
      </c>
      <c r="F513" t="s">
        <v>2378</v>
      </c>
      <c r="G513" s="9" t="s">
        <v>2379</v>
      </c>
      <c r="H513" t="s">
        <v>2380</v>
      </c>
      <c r="I513" s="20" t="str">
        <f>IF(Table4[[#This Row],[smoker]]="?","NO",Table4[[#This Row],[smoker]])</f>
        <v>yes</v>
      </c>
      <c r="J513" s="26">
        <v>0</v>
      </c>
      <c r="K513" s="20" t="str">
        <f>UPPER(Table4[[#This Row],[SMOKER 1]])</f>
        <v>YES</v>
      </c>
      <c r="L513" s="26" t="str">
        <f>UPPER(Table4[[#This Row],[Heart Issues]])</f>
        <v>NO</v>
      </c>
      <c r="M513" s="26" t="str">
        <f>IF(Table4[[#This Row],[BMI]]&lt;18.5,"underweight",IF(Table4[[#This Row],[BMI]]&lt; 24.9,"normal weight",IF(Table4[[#This Row],[BMI]]&lt;29.9,"over weight","obesity")))</f>
        <v>over weight</v>
      </c>
      <c r="N513" s="26" t="str">
        <f>IF(Table4[[#This Row],[HBA1C]]&lt;5.7,"normal",IF(Table4[[#This Row],[HBA1C]]&lt; 6.4,"prediabetes","diabetes"))</f>
        <v>normal</v>
      </c>
    </row>
    <row r="514" spans="1:14" x14ac:dyDescent="0.25">
      <c r="A514" t="s">
        <v>1858</v>
      </c>
      <c r="B514">
        <v>51.18</v>
      </c>
      <c r="C514">
        <v>4.4000000000000004</v>
      </c>
      <c r="D514" t="s">
        <v>2380</v>
      </c>
      <c r="E514" t="s">
        <v>2378</v>
      </c>
      <c r="F514" t="s">
        <v>2378</v>
      </c>
      <c r="G514" s="9">
        <v>2</v>
      </c>
      <c r="H514" t="s">
        <v>2378</v>
      </c>
      <c r="I514" s="20" t="str">
        <f>IF(Table4[[#This Row],[smoker]]="?","NO",Table4[[#This Row],[smoker]])</f>
        <v>No</v>
      </c>
      <c r="J514" s="26">
        <v>2</v>
      </c>
      <c r="K514" s="20" t="str">
        <f>UPPER(Table4[[#This Row],[SMOKER 1]])</f>
        <v>NO</v>
      </c>
      <c r="L514" s="26" t="str">
        <f>UPPER(Table4[[#This Row],[Heart Issues]])</f>
        <v>YES</v>
      </c>
      <c r="M514" s="26" t="str">
        <f>IF(Table4[[#This Row],[BMI]]&lt;18.5,"underweight",IF(Table4[[#This Row],[BMI]]&lt; 24.9,"normal weight",IF(Table4[[#This Row],[BMI]]&lt;29.9,"over weight","obesity")))</f>
        <v>obesity</v>
      </c>
      <c r="N514" s="26" t="str">
        <f>IF(Table4[[#This Row],[HBA1C]]&lt;5.7,"normal",IF(Table4[[#This Row],[HBA1C]]&lt; 6.4,"prediabetes","diabetes"))</f>
        <v>normal</v>
      </c>
    </row>
    <row r="515" spans="1:14" x14ac:dyDescent="0.25">
      <c r="A515" t="s">
        <v>1857</v>
      </c>
      <c r="B515">
        <v>51.37</v>
      </c>
      <c r="C515">
        <v>8.18</v>
      </c>
      <c r="D515" t="s">
        <v>2380</v>
      </c>
      <c r="E515" t="s">
        <v>2378</v>
      </c>
      <c r="F515" t="s">
        <v>2378</v>
      </c>
      <c r="G515" s="9" t="s">
        <v>2379</v>
      </c>
      <c r="H515" t="s">
        <v>2378</v>
      </c>
      <c r="I515" s="20" t="str">
        <f>IF(Table4[[#This Row],[smoker]]="?","NO",Table4[[#This Row],[smoker]])</f>
        <v>No</v>
      </c>
      <c r="J515" s="26">
        <v>0</v>
      </c>
      <c r="K515" s="20" t="str">
        <f>UPPER(Table4[[#This Row],[SMOKER 1]])</f>
        <v>NO</v>
      </c>
      <c r="L515" s="26" t="str">
        <f>UPPER(Table4[[#This Row],[Heart Issues]])</f>
        <v>YES</v>
      </c>
      <c r="M515" s="26" t="str">
        <f>IF(Table4[[#This Row],[BMI]]&lt;18.5,"underweight",IF(Table4[[#This Row],[BMI]]&lt; 24.9,"normal weight",IF(Table4[[#This Row],[BMI]]&lt;29.9,"over weight","obesity")))</f>
        <v>obesity</v>
      </c>
      <c r="N515" s="26" t="str">
        <f>IF(Table4[[#This Row],[HBA1C]]&lt;5.7,"normal",IF(Table4[[#This Row],[HBA1C]]&lt; 6.4,"prediabetes","diabetes"))</f>
        <v>diabetes</v>
      </c>
    </row>
    <row r="516" spans="1:14" x14ac:dyDescent="0.25">
      <c r="A516" t="s">
        <v>1856</v>
      </c>
      <c r="B516">
        <v>36.19</v>
      </c>
      <c r="C516">
        <v>5.52</v>
      </c>
      <c r="D516" t="s">
        <v>2380</v>
      </c>
      <c r="E516" t="s">
        <v>2378</v>
      </c>
      <c r="F516" t="s">
        <v>2378</v>
      </c>
      <c r="G516" s="9" t="s">
        <v>2379</v>
      </c>
      <c r="H516" t="s">
        <v>2378</v>
      </c>
      <c r="I516" s="20" t="str">
        <f>IF(Table4[[#This Row],[smoker]]="?","NO",Table4[[#This Row],[smoker]])</f>
        <v>No</v>
      </c>
      <c r="J516" s="26">
        <v>0</v>
      </c>
      <c r="K516" s="20" t="str">
        <f>UPPER(Table4[[#This Row],[SMOKER 1]])</f>
        <v>NO</v>
      </c>
      <c r="L516" s="26" t="str">
        <f>UPPER(Table4[[#This Row],[Heart Issues]])</f>
        <v>YES</v>
      </c>
      <c r="M516" s="26" t="str">
        <f>IF(Table4[[#This Row],[BMI]]&lt;18.5,"underweight",IF(Table4[[#This Row],[BMI]]&lt; 24.9,"normal weight",IF(Table4[[#This Row],[BMI]]&lt;29.9,"over weight","obesity")))</f>
        <v>obesity</v>
      </c>
      <c r="N516" s="26" t="str">
        <f>IF(Table4[[#This Row],[HBA1C]]&lt;5.7,"normal",IF(Table4[[#This Row],[HBA1C]]&lt; 6.4,"prediabetes","diabetes"))</f>
        <v>normal</v>
      </c>
    </row>
    <row r="517" spans="1:14" x14ac:dyDescent="0.25">
      <c r="A517" t="s">
        <v>1855</v>
      </c>
      <c r="B517">
        <v>25.9</v>
      </c>
      <c r="C517">
        <v>4.84</v>
      </c>
      <c r="D517" t="s">
        <v>2378</v>
      </c>
      <c r="E517" t="s">
        <v>2378</v>
      </c>
      <c r="F517" t="s">
        <v>2378</v>
      </c>
      <c r="G517" s="9" t="s">
        <v>2379</v>
      </c>
      <c r="H517" t="s">
        <v>2380</v>
      </c>
      <c r="I517" s="20" t="str">
        <f>IF(Table4[[#This Row],[smoker]]="?","NO",Table4[[#This Row],[smoker]])</f>
        <v>yes</v>
      </c>
      <c r="J517" s="26">
        <v>0</v>
      </c>
      <c r="K517" s="20" t="str">
        <f>UPPER(Table4[[#This Row],[SMOKER 1]])</f>
        <v>YES</v>
      </c>
      <c r="L517" s="26" t="str">
        <f>UPPER(Table4[[#This Row],[Heart Issues]])</f>
        <v>NO</v>
      </c>
      <c r="M517" s="26" t="str">
        <f>IF(Table4[[#This Row],[BMI]]&lt;18.5,"underweight",IF(Table4[[#This Row],[BMI]]&lt; 24.9,"normal weight",IF(Table4[[#This Row],[BMI]]&lt;29.9,"over weight","obesity")))</f>
        <v>over weight</v>
      </c>
      <c r="N517" s="26" t="str">
        <f>IF(Table4[[#This Row],[HBA1C]]&lt;5.7,"normal",IF(Table4[[#This Row],[HBA1C]]&lt; 6.4,"prediabetes","diabetes"))</f>
        <v>normal</v>
      </c>
    </row>
    <row r="518" spans="1:14" x14ac:dyDescent="0.25">
      <c r="A518" t="s">
        <v>1854</v>
      </c>
      <c r="B518">
        <v>35.72</v>
      </c>
      <c r="C518">
        <v>4.08</v>
      </c>
      <c r="D518" t="s">
        <v>2378</v>
      </c>
      <c r="E518" t="s">
        <v>2378</v>
      </c>
      <c r="F518" t="s">
        <v>2381</v>
      </c>
      <c r="G518" s="9">
        <v>1</v>
      </c>
      <c r="H518" t="s">
        <v>2378</v>
      </c>
      <c r="I518" s="20" t="str">
        <f>IF(Table4[[#This Row],[smoker]]="?","NO",Table4[[#This Row],[smoker]])</f>
        <v>No</v>
      </c>
      <c r="J518" s="26">
        <v>1</v>
      </c>
      <c r="K518" s="20" t="str">
        <f>UPPER(Table4[[#This Row],[SMOKER 1]])</f>
        <v>NO</v>
      </c>
      <c r="L518" s="26" t="str">
        <f>UPPER(Table4[[#This Row],[Heart Issues]])</f>
        <v>NO</v>
      </c>
      <c r="M518" s="26" t="str">
        <f>IF(Table4[[#This Row],[BMI]]&lt;18.5,"underweight",IF(Table4[[#This Row],[BMI]]&lt; 24.9,"normal weight",IF(Table4[[#This Row],[BMI]]&lt;29.9,"over weight","obesity")))</f>
        <v>obesity</v>
      </c>
      <c r="N518" s="26" t="str">
        <f>IF(Table4[[#This Row],[HBA1C]]&lt;5.7,"normal",IF(Table4[[#This Row],[HBA1C]]&lt; 6.4,"prediabetes","diabetes"))</f>
        <v>normal</v>
      </c>
    </row>
    <row r="519" spans="1:14" x14ac:dyDescent="0.25">
      <c r="A519" t="s">
        <v>1853</v>
      </c>
      <c r="B519">
        <v>27.94</v>
      </c>
      <c r="C519">
        <v>4.4800000000000004</v>
      </c>
      <c r="D519" t="s">
        <v>2378</v>
      </c>
      <c r="E519" t="s">
        <v>2378</v>
      </c>
      <c r="F519" t="s">
        <v>2381</v>
      </c>
      <c r="G519" s="9">
        <v>1</v>
      </c>
      <c r="H519" t="s">
        <v>2380</v>
      </c>
      <c r="I519" s="20" t="str">
        <f>IF(Table4[[#This Row],[smoker]]="?","NO",Table4[[#This Row],[smoker]])</f>
        <v>yes</v>
      </c>
      <c r="J519" s="26">
        <v>1</v>
      </c>
      <c r="K519" s="20" t="str">
        <f>UPPER(Table4[[#This Row],[SMOKER 1]])</f>
        <v>YES</v>
      </c>
      <c r="L519" s="26" t="str">
        <f>UPPER(Table4[[#This Row],[Heart Issues]])</f>
        <v>NO</v>
      </c>
      <c r="M519" s="26" t="str">
        <f>IF(Table4[[#This Row],[BMI]]&lt;18.5,"underweight",IF(Table4[[#This Row],[BMI]]&lt; 24.9,"normal weight",IF(Table4[[#This Row],[BMI]]&lt;29.9,"over weight","obesity")))</f>
        <v>over weight</v>
      </c>
      <c r="N519" s="26" t="str">
        <f>IF(Table4[[#This Row],[HBA1C]]&lt;5.7,"normal",IF(Table4[[#This Row],[HBA1C]]&lt; 6.4,"prediabetes","diabetes"))</f>
        <v>normal</v>
      </c>
    </row>
    <row r="520" spans="1:14" x14ac:dyDescent="0.25">
      <c r="A520" t="s">
        <v>1852</v>
      </c>
      <c r="B520">
        <v>27.1</v>
      </c>
      <c r="C520">
        <v>5.73</v>
      </c>
      <c r="D520" t="s">
        <v>2378</v>
      </c>
      <c r="E520" t="s">
        <v>2378</v>
      </c>
      <c r="F520" t="s">
        <v>2378</v>
      </c>
      <c r="G520" s="9" t="s">
        <v>2379</v>
      </c>
      <c r="H520" t="s">
        <v>2380</v>
      </c>
      <c r="I520" s="20" t="str">
        <f>IF(Table4[[#This Row],[smoker]]="?","NO",Table4[[#This Row],[smoker]])</f>
        <v>yes</v>
      </c>
      <c r="J520" s="26">
        <v>0</v>
      </c>
      <c r="K520" s="20" t="str">
        <f>UPPER(Table4[[#This Row],[SMOKER 1]])</f>
        <v>YES</v>
      </c>
      <c r="L520" s="26" t="str">
        <f>UPPER(Table4[[#This Row],[Heart Issues]])</f>
        <v>NO</v>
      </c>
      <c r="M520" s="26" t="str">
        <f>IF(Table4[[#This Row],[BMI]]&lt;18.5,"underweight",IF(Table4[[#This Row],[BMI]]&lt; 24.9,"normal weight",IF(Table4[[#This Row],[BMI]]&lt;29.9,"over weight","obesity")))</f>
        <v>over weight</v>
      </c>
      <c r="N520" s="26" t="str">
        <f>IF(Table4[[#This Row],[HBA1C]]&lt;5.7,"normal",IF(Table4[[#This Row],[HBA1C]]&lt; 6.4,"prediabetes","diabetes"))</f>
        <v>prediabetes</v>
      </c>
    </row>
    <row r="521" spans="1:14" x14ac:dyDescent="0.25">
      <c r="A521" t="s">
        <v>1851</v>
      </c>
      <c r="B521">
        <v>18.3</v>
      </c>
      <c r="C521">
        <v>5.46</v>
      </c>
      <c r="D521" t="s">
        <v>2380</v>
      </c>
      <c r="E521" t="s">
        <v>2378</v>
      </c>
      <c r="F521" t="s">
        <v>2381</v>
      </c>
      <c r="G521" s="9">
        <v>1</v>
      </c>
      <c r="H521" t="s">
        <v>2380</v>
      </c>
      <c r="I521" s="20" t="str">
        <f>IF(Table4[[#This Row],[smoker]]="?","NO",Table4[[#This Row],[smoker]])</f>
        <v>yes</v>
      </c>
      <c r="J521" s="26">
        <v>1</v>
      </c>
      <c r="K521" s="20" t="str">
        <f>UPPER(Table4[[#This Row],[SMOKER 1]])</f>
        <v>YES</v>
      </c>
      <c r="L521" s="26" t="str">
        <f>UPPER(Table4[[#This Row],[Heart Issues]])</f>
        <v>YES</v>
      </c>
      <c r="M521" s="26" t="str">
        <f>IF(Table4[[#This Row],[BMI]]&lt;18.5,"underweight",IF(Table4[[#This Row],[BMI]]&lt; 24.9,"normal weight",IF(Table4[[#This Row],[BMI]]&lt;29.9,"over weight","obesity")))</f>
        <v>underweight</v>
      </c>
      <c r="N521" s="26" t="str">
        <f>IF(Table4[[#This Row],[HBA1C]]&lt;5.7,"normal",IF(Table4[[#This Row],[HBA1C]]&lt; 6.4,"prediabetes","diabetes"))</f>
        <v>normal</v>
      </c>
    </row>
    <row r="522" spans="1:14" x14ac:dyDescent="0.25">
      <c r="A522" t="s">
        <v>1850</v>
      </c>
      <c r="B522">
        <v>25.3</v>
      </c>
      <c r="C522">
        <v>5.0199999999999996</v>
      </c>
      <c r="D522" t="s">
        <v>2380</v>
      </c>
      <c r="E522" t="s">
        <v>2378</v>
      </c>
      <c r="F522" t="s">
        <v>2378</v>
      </c>
      <c r="G522" s="9">
        <v>1</v>
      </c>
      <c r="H522" t="s">
        <v>2380</v>
      </c>
      <c r="I522" s="20" t="str">
        <f>IF(Table4[[#This Row],[smoker]]="?","NO",Table4[[#This Row],[smoker]])</f>
        <v>yes</v>
      </c>
      <c r="J522" s="26">
        <v>1</v>
      </c>
      <c r="K522" s="20" t="str">
        <f>UPPER(Table4[[#This Row],[SMOKER 1]])</f>
        <v>YES</v>
      </c>
      <c r="L522" s="26" t="str">
        <f>UPPER(Table4[[#This Row],[Heart Issues]])</f>
        <v>YES</v>
      </c>
      <c r="M522" s="26" t="str">
        <f>IF(Table4[[#This Row],[BMI]]&lt;18.5,"underweight",IF(Table4[[#This Row],[BMI]]&lt; 24.9,"normal weight",IF(Table4[[#This Row],[BMI]]&lt;29.9,"over weight","obesity")))</f>
        <v>over weight</v>
      </c>
      <c r="N522" s="26" t="str">
        <f>IF(Table4[[#This Row],[HBA1C]]&lt;5.7,"normal",IF(Table4[[#This Row],[HBA1C]]&lt; 6.4,"prediabetes","diabetes"))</f>
        <v>normal</v>
      </c>
    </row>
    <row r="523" spans="1:14" x14ac:dyDescent="0.25">
      <c r="A523" t="s">
        <v>1849</v>
      </c>
      <c r="B523">
        <v>38.83</v>
      </c>
      <c r="C523">
        <v>6.36</v>
      </c>
      <c r="D523" t="s">
        <v>2378</v>
      </c>
      <c r="E523" t="s">
        <v>2378</v>
      </c>
      <c r="F523" t="s">
        <v>2378</v>
      </c>
      <c r="G523" s="9">
        <v>1</v>
      </c>
      <c r="H523" t="s">
        <v>2378</v>
      </c>
      <c r="I523" s="20" t="str">
        <f>IF(Table4[[#This Row],[smoker]]="?","NO",Table4[[#This Row],[smoker]])</f>
        <v>No</v>
      </c>
      <c r="J523" s="26">
        <v>1</v>
      </c>
      <c r="K523" s="20" t="str">
        <f>UPPER(Table4[[#This Row],[SMOKER 1]])</f>
        <v>NO</v>
      </c>
      <c r="L523" s="26" t="str">
        <f>UPPER(Table4[[#This Row],[Heart Issues]])</f>
        <v>NO</v>
      </c>
      <c r="M523" s="26" t="str">
        <f>IF(Table4[[#This Row],[BMI]]&lt;18.5,"underweight",IF(Table4[[#This Row],[BMI]]&lt; 24.9,"normal weight",IF(Table4[[#This Row],[BMI]]&lt;29.9,"over weight","obesity")))</f>
        <v>obesity</v>
      </c>
      <c r="N523" s="26" t="str">
        <f>IF(Table4[[#This Row],[HBA1C]]&lt;5.7,"normal",IF(Table4[[#This Row],[HBA1C]]&lt; 6.4,"prediabetes","diabetes"))</f>
        <v>prediabetes</v>
      </c>
    </row>
    <row r="524" spans="1:14" x14ac:dyDescent="0.25">
      <c r="A524" t="s">
        <v>1848</v>
      </c>
      <c r="B524">
        <v>27.6</v>
      </c>
      <c r="C524">
        <v>5.36</v>
      </c>
      <c r="D524" t="s">
        <v>2378</v>
      </c>
      <c r="E524" t="s">
        <v>2378</v>
      </c>
      <c r="F524" t="s">
        <v>2378</v>
      </c>
      <c r="G524" s="9">
        <v>1</v>
      </c>
      <c r="H524" t="s">
        <v>2378</v>
      </c>
      <c r="I524" s="20" t="str">
        <f>IF(Table4[[#This Row],[smoker]]="?","NO",Table4[[#This Row],[smoker]])</f>
        <v>No</v>
      </c>
      <c r="J524" s="26">
        <v>1</v>
      </c>
      <c r="K524" s="20" t="str">
        <f>UPPER(Table4[[#This Row],[SMOKER 1]])</f>
        <v>NO</v>
      </c>
      <c r="L524" s="26" t="str">
        <f>UPPER(Table4[[#This Row],[Heart Issues]])</f>
        <v>NO</v>
      </c>
      <c r="M524" s="26" t="str">
        <f>IF(Table4[[#This Row],[BMI]]&lt;18.5,"underweight",IF(Table4[[#This Row],[BMI]]&lt; 24.9,"normal weight",IF(Table4[[#This Row],[BMI]]&lt;29.9,"over weight","obesity")))</f>
        <v>over weight</v>
      </c>
      <c r="N524" s="26" t="str">
        <f>IF(Table4[[#This Row],[HBA1C]]&lt;5.7,"normal",IF(Table4[[#This Row],[HBA1C]]&lt; 6.4,"prediabetes","diabetes"))</f>
        <v>normal</v>
      </c>
    </row>
    <row r="525" spans="1:14" x14ac:dyDescent="0.25">
      <c r="A525" t="s">
        <v>1847</v>
      </c>
      <c r="B525">
        <v>46.4</v>
      </c>
      <c r="C525">
        <v>8.3699999999999992</v>
      </c>
      <c r="D525" t="s">
        <v>2380</v>
      </c>
      <c r="E525" t="s">
        <v>2378</v>
      </c>
      <c r="F525" t="s">
        <v>2381</v>
      </c>
      <c r="G525" s="9">
        <v>1</v>
      </c>
      <c r="H525" t="s">
        <v>2378</v>
      </c>
      <c r="I525" s="20" t="str">
        <f>IF(Table4[[#This Row],[smoker]]="?","NO",Table4[[#This Row],[smoker]])</f>
        <v>No</v>
      </c>
      <c r="J525" s="26">
        <v>1</v>
      </c>
      <c r="K525" s="20" t="str">
        <f>UPPER(Table4[[#This Row],[SMOKER 1]])</f>
        <v>NO</v>
      </c>
      <c r="L525" s="26" t="str">
        <f>UPPER(Table4[[#This Row],[Heart Issues]])</f>
        <v>YES</v>
      </c>
      <c r="M525" s="26" t="str">
        <f>IF(Table4[[#This Row],[BMI]]&lt;18.5,"underweight",IF(Table4[[#This Row],[BMI]]&lt; 24.9,"normal weight",IF(Table4[[#This Row],[BMI]]&lt;29.9,"over weight","obesity")))</f>
        <v>obesity</v>
      </c>
      <c r="N525" s="26" t="str">
        <f>IF(Table4[[#This Row],[HBA1C]]&lt;5.7,"normal",IF(Table4[[#This Row],[HBA1C]]&lt; 6.4,"prediabetes","diabetes"))</f>
        <v>diabetes</v>
      </c>
    </row>
    <row r="526" spans="1:14" x14ac:dyDescent="0.25">
      <c r="A526" t="s">
        <v>1846</v>
      </c>
      <c r="B526">
        <v>51.92</v>
      </c>
      <c r="C526">
        <v>5.18</v>
      </c>
      <c r="D526" t="s">
        <v>2380</v>
      </c>
      <c r="E526" t="s">
        <v>2378</v>
      </c>
      <c r="F526" t="s">
        <v>2381</v>
      </c>
      <c r="G526" s="9">
        <v>1</v>
      </c>
      <c r="H526" t="s">
        <v>2378</v>
      </c>
      <c r="I526" s="20" t="str">
        <f>IF(Table4[[#This Row],[smoker]]="?","NO",Table4[[#This Row],[smoker]])</f>
        <v>No</v>
      </c>
      <c r="J526" s="26">
        <v>1</v>
      </c>
      <c r="K526" s="20" t="str">
        <f>UPPER(Table4[[#This Row],[SMOKER 1]])</f>
        <v>NO</v>
      </c>
      <c r="L526" s="26" t="str">
        <f>UPPER(Table4[[#This Row],[Heart Issues]])</f>
        <v>YES</v>
      </c>
      <c r="M526" s="26" t="str">
        <f>IF(Table4[[#This Row],[BMI]]&lt;18.5,"underweight",IF(Table4[[#This Row],[BMI]]&lt; 24.9,"normal weight",IF(Table4[[#This Row],[BMI]]&lt;29.9,"over weight","obesity")))</f>
        <v>obesity</v>
      </c>
      <c r="N526" s="26" t="str">
        <f>IF(Table4[[#This Row],[HBA1C]]&lt;5.7,"normal",IF(Table4[[#This Row],[HBA1C]]&lt; 6.4,"prediabetes","diabetes"))</f>
        <v>normal</v>
      </c>
    </row>
    <row r="527" spans="1:14" x14ac:dyDescent="0.25">
      <c r="A527" t="s">
        <v>1845</v>
      </c>
      <c r="B527">
        <v>32.395000000000003</v>
      </c>
      <c r="C527">
        <v>5.68</v>
      </c>
      <c r="D527" t="s">
        <v>2380</v>
      </c>
      <c r="E527" t="s">
        <v>2378</v>
      </c>
      <c r="F527" t="s">
        <v>2378</v>
      </c>
      <c r="G527" s="9">
        <v>1</v>
      </c>
      <c r="H527" t="s">
        <v>2378</v>
      </c>
      <c r="I527" s="20" t="str">
        <f>IF(Table4[[#This Row],[smoker]]="?","NO",Table4[[#This Row],[smoker]])</f>
        <v>No</v>
      </c>
      <c r="J527" s="26">
        <v>1</v>
      </c>
      <c r="K527" s="20" t="str">
        <f>UPPER(Table4[[#This Row],[SMOKER 1]])</f>
        <v>NO</v>
      </c>
      <c r="L527" s="26" t="str">
        <f>UPPER(Table4[[#This Row],[Heart Issues]])</f>
        <v>YES</v>
      </c>
      <c r="M527" s="26" t="str">
        <f>IF(Table4[[#This Row],[BMI]]&lt;18.5,"underweight",IF(Table4[[#This Row],[BMI]]&lt; 24.9,"normal weight",IF(Table4[[#This Row],[BMI]]&lt;29.9,"over weight","obesity")))</f>
        <v>obesity</v>
      </c>
      <c r="N527" s="26" t="str">
        <f>IF(Table4[[#This Row],[HBA1C]]&lt;5.7,"normal",IF(Table4[[#This Row],[HBA1C]]&lt; 6.4,"prediabetes","diabetes"))</f>
        <v>normal</v>
      </c>
    </row>
    <row r="528" spans="1:14" x14ac:dyDescent="0.25">
      <c r="A528" t="s">
        <v>1844</v>
      </c>
      <c r="B528">
        <v>46.19</v>
      </c>
      <c r="C528">
        <v>7.31</v>
      </c>
      <c r="D528" t="s">
        <v>2380</v>
      </c>
      <c r="E528" t="s">
        <v>2378</v>
      </c>
      <c r="F528" t="s">
        <v>2381</v>
      </c>
      <c r="G528" s="9">
        <v>1</v>
      </c>
      <c r="H528" t="s">
        <v>2378</v>
      </c>
      <c r="I528" s="20" t="str">
        <f>IF(Table4[[#This Row],[smoker]]="?","NO",Table4[[#This Row],[smoker]])</f>
        <v>No</v>
      </c>
      <c r="J528" s="26">
        <v>1</v>
      </c>
      <c r="K528" s="20" t="str">
        <f>UPPER(Table4[[#This Row],[SMOKER 1]])</f>
        <v>NO</v>
      </c>
      <c r="L528" s="26" t="str">
        <f>UPPER(Table4[[#This Row],[Heart Issues]])</f>
        <v>YES</v>
      </c>
      <c r="M528" s="26" t="str">
        <f>IF(Table4[[#This Row],[BMI]]&lt;18.5,"underweight",IF(Table4[[#This Row],[BMI]]&lt; 24.9,"normal weight",IF(Table4[[#This Row],[BMI]]&lt;29.9,"over weight","obesity")))</f>
        <v>obesity</v>
      </c>
      <c r="N528" s="26" t="str">
        <f>IF(Table4[[#This Row],[HBA1C]]&lt;5.7,"normal",IF(Table4[[#This Row],[HBA1C]]&lt; 6.4,"prediabetes","diabetes"))</f>
        <v>diabetes</v>
      </c>
    </row>
    <row r="529" spans="1:14" x14ac:dyDescent="0.25">
      <c r="A529" t="s">
        <v>1843</v>
      </c>
      <c r="B529">
        <v>27.93</v>
      </c>
      <c r="C529">
        <v>4.67</v>
      </c>
      <c r="D529" t="s">
        <v>2378</v>
      </c>
      <c r="E529" t="s">
        <v>2378</v>
      </c>
      <c r="F529" t="s">
        <v>2381</v>
      </c>
      <c r="G529" s="9">
        <v>1</v>
      </c>
      <c r="H529" t="s">
        <v>2378</v>
      </c>
      <c r="I529" s="20" t="str">
        <f>IF(Table4[[#This Row],[smoker]]="?","NO",Table4[[#This Row],[smoker]])</f>
        <v>No</v>
      </c>
      <c r="J529" s="26">
        <v>1</v>
      </c>
      <c r="K529" s="20" t="str">
        <f>UPPER(Table4[[#This Row],[SMOKER 1]])</f>
        <v>NO</v>
      </c>
      <c r="L529" s="26" t="str">
        <f>UPPER(Table4[[#This Row],[Heart Issues]])</f>
        <v>NO</v>
      </c>
      <c r="M529" s="26" t="str">
        <f>IF(Table4[[#This Row],[BMI]]&lt;18.5,"underweight",IF(Table4[[#This Row],[BMI]]&lt; 24.9,"normal weight",IF(Table4[[#This Row],[BMI]]&lt;29.9,"over weight","obesity")))</f>
        <v>over weight</v>
      </c>
      <c r="N529" s="26" t="str">
        <f>IF(Table4[[#This Row],[HBA1C]]&lt;5.7,"normal",IF(Table4[[#This Row],[HBA1C]]&lt; 6.4,"prediabetes","diabetes"))</f>
        <v>normal</v>
      </c>
    </row>
    <row r="530" spans="1:14" x14ac:dyDescent="0.25">
      <c r="A530" t="s">
        <v>1842</v>
      </c>
      <c r="B530">
        <v>45.62</v>
      </c>
      <c r="C530">
        <v>6.87</v>
      </c>
      <c r="D530" t="s">
        <v>2378</v>
      </c>
      <c r="E530" t="s">
        <v>2378</v>
      </c>
      <c r="F530" t="s">
        <v>2378</v>
      </c>
      <c r="G530" s="9" t="s">
        <v>2379</v>
      </c>
      <c r="H530" t="s">
        <v>2378</v>
      </c>
      <c r="I530" s="20" t="str">
        <f>IF(Table4[[#This Row],[smoker]]="?","NO",Table4[[#This Row],[smoker]])</f>
        <v>No</v>
      </c>
      <c r="J530" s="26">
        <v>0</v>
      </c>
      <c r="K530" s="20" t="str">
        <f>UPPER(Table4[[#This Row],[SMOKER 1]])</f>
        <v>NO</v>
      </c>
      <c r="L530" s="26" t="str">
        <f>UPPER(Table4[[#This Row],[Heart Issues]])</f>
        <v>NO</v>
      </c>
      <c r="M530" s="26" t="str">
        <f>IF(Table4[[#This Row],[BMI]]&lt;18.5,"underweight",IF(Table4[[#This Row],[BMI]]&lt; 24.9,"normal weight",IF(Table4[[#This Row],[BMI]]&lt;29.9,"over weight","obesity")))</f>
        <v>obesity</v>
      </c>
      <c r="N530" s="26" t="str">
        <f>IF(Table4[[#This Row],[HBA1C]]&lt;5.7,"normal",IF(Table4[[#This Row],[HBA1C]]&lt; 6.4,"prediabetes","diabetes"))</f>
        <v>diabetes</v>
      </c>
    </row>
    <row r="531" spans="1:14" x14ac:dyDescent="0.25">
      <c r="A531" t="s">
        <v>1841</v>
      </c>
      <c r="B531">
        <v>35.31</v>
      </c>
      <c r="C531">
        <v>5.87</v>
      </c>
      <c r="D531" t="s">
        <v>2378</v>
      </c>
      <c r="E531" t="s">
        <v>2378</v>
      </c>
      <c r="F531" t="s">
        <v>2381</v>
      </c>
      <c r="G531" s="9">
        <v>1</v>
      </c>
      <c r="H531" t="s">
        <v>2378</v>
      </c>
      <c r="I531" s="20" t="str">
        <f>IF(Table4[[#This Row],[smoker]]="?","NO",Table4[[#This Row],[smoker]])</f>
        <v>No</v>
      </c>
      <c r="J531" s="26">
        <v>1</v>
      </c>
      <c r="K531" s="20" t="str">
        <f>UPPER(Table4[[#This Row],[SMOKER 1]])</f>
        <v>NO</v>
      </c>
      <c r="L531" s="26" t="str">
        <f>UPPER(Table4[[#This Row],[Heart Issues]])</f>
        <v>NO</v>
      </c>
      <c r="M531" s="26" t="str">
        <f>IF(Table4[[#This Row],[BMI]]&lt;18.5,"underweight",IF(Table4[[#This Row],[BMI]]&lt; 24.9,"normal weight",IF(Table4[[#This Row],[BMI]]&lt;29.9,"over weight","obesity")))</f>
        <v>obesity</v>
      </c>
      <c r="N531" s="26" t="str">
        <f>IF(Table4[[#This Row],[HBA1C]]&lt;5.7,"normal",IF(Table4[[#This Row],[HBA1C]]&lt; 6.4,"prediabetes","diabetes"))</f>
        <v>prediabetes</v>
      </c>
    </row>
    <row r="532" spans="1:14" x14ac:dyDescent="0.25">
      <c r="A532" t="s">
        <v>1840</v>
      </c>
      <c r="B532">
        <v>30.4</v>
      </c>
      <c r="C532">
        <v>4.07</v>
      </c>
      <c r="D532" t="s">
        <v>2380</v>
      </c>
      <c r="E532" t="s">
        <v>2378</v>
      </c>
      <c r="F532" t="s">
        <v>2378</v>
      </c>
      <c r="G532" s="9">
        <v>1</v>
      </c>
      <c r="H532" t="s">
        <v>2378</v>
      </c>
      <c r="I532" s="20" t="str">
        <f>IF(Table4[[#This Row],[smoker]]="?","NO",Table4[[#This Row],[smoker]])</f>
        <v>No</v>
      </c>
      <c r="J532" s="26">
        <v>1</v>
      </c>
      <c r="K532" s="20" t="str">
        <f>UPPER(Table4[[#This Row],[SMOKER 1]])</f>
        <v>NO</v>
      </c>
      <c r="L532" s="26" t="str">
        <f>UPPER(Table4[[#This Row],[Heart Issues]])</f>
        <v>YES</v>
      </c>
      <c r="M532" s="26" t="str">
        <f>IF(Table4[[#This Row],[BMI]]&lt;18.5,"underweight",IF(Table4[[#This Row],[BMI]]&lt; 24.9,"normal weight",IF(Table4[[#This Row],[BMI]]&lt;29.9,"over weight","obesity")))</f>
        <v>obesity</v>
      </c>
      <c r="N532" s="26" t="str">
        <f>IF(Table4[[#This Row],[HBA1C]]&lt;5.7,"normal",IF(Table4[[#This Row],[HBA1C]]&lt; 6.4,"prediabetes","diabetes"))</f>
        <v>normal</v>
      </c>
    </row>
    <row r="533" spans="1:14" x14ac:dyDescent="0.25">
      <c r="A533" t="s">
        <v>1839</v>
      </c>
      <c r="B533">
        <v>20.13</v>
      </c>
      <c r="C533">
        <v>6.47</v>
      </c>
      <c r="D533" t="s">
        <v>2378</v>
      </c>
      <c r="E533" t="s">
        <v>2378</v>
      </c>
      <c r="F533" t="s">
        <v>2381</v>
      </c>
      <c r="G533" s="9">
        <v>1</v>
      </c>
      <c r="H533" t="s">
        <v>2380</v>
      </c>
      <c r="I533" s="20" t="str">
        <f>IF(Table4[[#This Row],[smoker]]="?","NO",Table4[[#This Row],[smoker]])</f>
        <v>yes</v>
      </c>
      <c r="J533" s="26">
        <v>1</v>
      </c>
      <c r="K533" s="20" t="str">
        <f>UPPER(Table4[[#This Row],[SMOKER 1]])</f>
        <v>YES</v>
      </c>
      <c r="L533" s="26" t="str">
        <f>UPPER(Table4[[#This Row],[Heart Issues]])</f>
        <v>NO</v>
      </c>
      <c r="M533" s="26" t="str">
        <f>IF(Table4[[#This Row],[BMI]]&lt;18.5,"underweight",IF(Table4[[#This Row],[BMI]]&lt; 24.9,"normal weight",IF(Table4[[#This Row],[BMI]]&lt;29.9,"over weight","obesity")))</f>
        <v>normal weight</v>
      </c>
      <c r="N533" s="26" t="str">
        <f>IF(Table4[[#This Row],[HBA1C]]&lt;5.7,"normal",IF(Table4[[#This Row],[HBA1C]]&lt; 6.4,"prediabetes","diabetes"))</f>
        <v>diabetes</v>
      </c>
    </row>
    <row r="534" spans="1:14" x14ac:dyDescent="0.25">
      <c r="A534" t="s">
        <v>1838</v>
      </c>
      <c r="B534">
        <v>23.655000000000001</v>
      </c>
      <c r="C534">
        <v>5.14</v>
      </c>
      <c r="D534" t="s">
        <v>2378</v>
      </c>
      <c r="E534" t="s">
        <v>2378</v>
      </c>
      <c r="F534" t="s">
        <v>2378</v>
      </c>
      <c r="G534" s="9">
        <v>1</v>
      </c>
      <c r="H534" t="s">
        <v>2380</v>
      </c>
      <c r="I534" s="20" t="str">
        <f>IF(Table4[[#This Row],[smoker]]="?","NO",Table4[[#This Row],[smoker]])</f>
        <v>yes</v>
      </c>
      <c r="J534" s="26">
        <v>1</v>
      </c>
      <c r="K534" s="20" t="str">
        <f>UPPER(Table4[[#This Row],[SMOKER 1]])</f>
        <v>YES</v>
      </c>
      <c r="L534" s="26" t="str">
        <f>UPPER(Table4[[#This Row],[Heart Issues]])</f>
        <v>NO</v>
      </c>
      <c r="M534" s="26" t="str">
        <f>IF(Table4[[#This Row],[BMI]]&lt;18.5,"underweight",IF(Table4[[#This Row],[BMI]]&lt; 24.9,"normal weight",IF(Table4[[#This Row],[BMI]]&lt;29.9,"over weight","obesity")))</f>
        <v>normal weight</v>
      </c>
      <c r="N534" s="26" t="str">
        <f>IF(Table4[[#This Row],[HBA1C]]&lt;5.7,"normal",IF(Table4[[#This Row],[HBA1C]]&lt; 6.4,"prediabetes","diabetes"))</f>
        <v>normal</v>
      </c>
    </row>
    <row r="535" spans="1:14" x14ac:dyDescent="0.25">
      <c r="A535" t="s">
        <v>1837</v>
      </c>
      <c r="B535">
        <v>49.05</v>
      </c>
      <c r="C535">
        <v>9.77</v>
      </c>
      <c r="D535" t="s">
        <v>2380</v>
      </c>
      <c r="E535" t="s">
        <v>2378</v>
      </c>
      <c r="F535" t="s">
        <v>2378</v>
      </c>
      <c r="G535" s="9" t="s">
        <v>2379</v>
      </c>
      <c r="H535" t="s">
        <v>2378</v>
      </c>
      <c r="I535" s="20" t="str">
        <f>IF(Table4[[#This Row],[smoker]]="?","NO",Table4[[#This Row],[smoker]])</f>
        <v>No</v>
      </c>
      <c r="J535" s="26">
        <v>0</v>
      </c>
      <c r="K535" s="20" t="str">
        <f>UPPER(Table4[[#This Row],[SMOKER 1]])</f>
        <v>NO</v>
      </c>
      <c r="L535" s="26" t="str">
        <f>UPPER(Table4[[#This Row],[Heart Issues]])</f>
        <v>YES</v>
      </c>
      <c r="M535" s="26" t="str">
        <f>IF(Table4[[#This Row],[BMI]]&lt;18.5,"underweight",IF(Table4[[#This Row],[BMI]]&lt; 24.9,"normal weight",IF(Table4[[#This Row],[BMI]]&lt;29.9,"over weight","obesity")))</f>
        <v>obesity</v>
      </c>
      <c r="N535" s="26" t="str">
        <f>IF(Table4[[#This Row],[HBA1C]]&lt;5.7,"normal",IF(Table4[[#This Row],[HBA1C]]&lt; 6.4,"prediabetes","diabetes"))</f>
        <v>diabetes</v>
      </c>
    </row>
    <row r="536" spans="1:14" x14ac:dyDescent="0.25">
      <c r="A536" t="s">
        <v>1836</v>
      </c>
      <c r="B536">
        <v>51.94</v>
      </c>
      <c r="C536">
        <v>8.8000000000000007</v>
      </c>
      <c r="D536" t="s">
        <v>2380</v>
      </c>
      <c r="E536" t="s">
        <v>2378</v>
      </c>
      <c r="F536" t="s">
        <v>2378</v>
      </c>
      <c r="G536" s="9">
        <v>2</v>
      </c>
      <c r="H536" t="s">
        <v>2378</v>
      </c>
      <c r="I536" s="20" t="str">
        <f>IF(Table4[[#This Row],[smoker]]="?","NO",Table4[[#This Row],[smoker]])</f>
        <v>No</v>
      </c>
      <c r="J536" s="26">
        <v>2</v>
      </c>
      <c r="K536" s="20" t="str">
        <f>UPPER(Table4[[#This Row],[SMOKER 1]])</f>
        <v>NO</v>
      </c>
      <c r="L536" s="26" t="str">
        <f>UPPER(Table4[[#This Row],[Heart Issues]])</f>
        <v>YES</v>
      </c>
      <c r="M536" s="26" t="str">
        <f>IF(Table4[[#This Row],[BMI]]&lt;18.5,"underweight",IF(Table4[[#This Row],[BMI]]&lt; 24.9,"normal weight",IF(Table4[[#This Row],[BMI]]&lt;29.9,"over weight","obesity")))</f>
        <v>obesity</v>
      </c>
      <c r="N536" s="26" t="str">
        <f>IF(Table4[[#This Row],[HBA1C]]&lt;5.7,"normal",IF(Table4[[#This Row],[HBA1C]]&lt; 6.4,"prediabetes","diabetes"))</f>
        <v>diabetes</v>
      </c>
    </row>
    <row r="537" spans="1:14" x14ac:dyDescent="0.25">
      <c r="A537" t="s">
        <v>1835</v>
      </c>
      <c r="B537">
        <v>29.83</v>
      </c>
      <c r="C537">
        <v>5.84</v>
      </c>
      <c r="D537" t="s">
        <v>2378</v>
      </c>
      <c r="E537" t="s">
        <v>2378</v>
      </c>
      <c r="F537" t="s">
        <v>2378</v>
      </c>
      <c r="G537" s="9">
        <v>1</v>
      </c>
      <c r="H537" t="s">
        <v>2380</v>
      </c>
      <c r="I537" s="20" t="str">
        <f>IF(Table4[[#This Row],[smoker]]="?","NO",Table4[[#This Row],[smoker]])</f>
        <v>yes</v>
      </c>
      <c r="J537" s="26">
        <v>1</v>
      </c>
      <c r="K537" s="20" t="str">
        <f>UPPER(Table4[[#This Row],[SMOKER 1]])</f>
        <v>YES</v>
      </c>
      <c r="L537" s="26" t="str">
        <f>UPPER(Table4[[#This Row],[Heart Issues]])</f>
        <v>NO</v>
      </c>
      <c r="M537" s="26" t="str">
        <f>IF(Table4[[#This Row],[BMI]]&lt;18.5,"underweight",IF(Table4[[#This Row],[BMI]]&lt; 24.9,"normal weight",IF(Table4[[#This Row],[BMI]]&lt;29.9,"over weight","obesity")))</f>
        <v>over weight</v>
      </c>
      <c r="N537" s="26" t="str">
        <f>IF(Table4[[#This Row],[HBA1C]]&lt;5.7,"normal",IF(Table4[[#This Row],[HBA1C]]&lt; 6.4,"prediabetes","diabetes"))</f>
        <v>prediabetes</v>
      </c>
    </row>
    <row r="538" spans="1:14" x14ac:dyDescent="0.25">
      <c r="A538" t="s">
        <v>1834</v>
      </c>
      <c r="B538">
        <v>22.6</v>
      </c>
      <c r="C538">
        <v>10.43</v>
      </c>
      <c r="D538" t="s">
        <v>2380</v>
      </c>
      <c r="E538" t="s">
        <v>2378</v>
      </c>
      <c r="F538" t="s">
        <v>2378</v>
      </c>
      <c r="G538" s="9">
        <v>1</v>
      </c>
      <c r="H538" t="s">
        <v>2380</v>
      </c>
      <c r="I538" s="20" t="str">
        <f>IF(Table4[[#This Row],[smoker]]="?","NO",Table4[[#This Row],[smoker]])</f>
        <v>yes</v>
      </c>
      <c r="J538" s="26">
        <v>1</v>
      </c>
      <c r="K538" s="20" t="str">
        <f>UPPER(Table4[[#This Row],[SMOKER 1]])</f>
        <v>YES</v>
      </c>
      <c r="L538" s="26" t="str">
        <f>UPPER(Table4[[#This Row],[Heart Issues]])</f>
        <v>YES</v>
      </c>
      <c r="M538" s="26" t="str">
        <f>IF(Table4[[#This Row],[BMI]]&lt;18.5,"underweight",IF(Table4[[#This Row],[BMI]]&lt; 24.9,"normal weight",IF(Table4[[#This Row],[BMI]]&lt;29.9,"over weight","obesity")))</f>
        <v>normal weight</v>
      </c>
      <c r="N538" s="26" t="str">
        <f>IF(Table4[[#This Row],[HBA1C]]&lt;5.7,"normal",IF(Table4[[#This Row],[HBA1C]]&lt; 6.4,"prediabetes","diabetes"))</f>
        <v>diabetes</v>
      </c>
    </row>
    <row r="539" spans="1:14" x14ac:dyDescent="0.25">
      <c r="A539" t="s">
        <v>1833</v>
      </c>
      <c r="B539">
        <v>46.69</v>
      </c>
      <c r="C539">
        <v>4.25</v>
      </c>
      <c r="D539" t="s">
        <v>2380</v>
      </c>
      <c r="E539" t="s">
        <v>2378</v>
      </c>
      <c r="F539" t="s">
        <v>2378</v>
      </c>
      <c r="G539" s="9">
        <v>1</v>
      </c>
      <c r="H539" t="s">
        <v>2378</v>
      </c>
      <c r="I539" s="20" t="str">
        <f>IF(Table4[[#This Row],[smoker]]="?","NO",Table4[[#This Row],[smoker]])</f>
        <v>No</v>
      </c>
      <c r="J539" s="26">
        <v>1</v>
      </c>
      <c r="K539" s="20" t="str">
        <f>UPPER(Table4[[#This Row],[SMOKER 1]])</f>
        <v>NO</v>
      </c>
      <c r="L539" s="26" t="str">
        <f>UPPER(Table4[[#This Row],[Heart Issues]])</f>
        <v>YES</v>
      </c>
      <c r="M539" s="26" t="str">
        <f>IF(Table4[[#This Row],[BMI]]&lt;18.5,"underweight",IF(Table4[[#This Row],[BMI]]&lt; 24.9,"normal weight",IF(Table4[[#This Row],[BMI]]&lt;29.9,"over weight","obesity")))</f>
        <v>obesity</v>
      </c>
      <c r="N539" s="26" t="str">
        <f>IF(Table4[[#This Row],[HBA1C]]&lt;5.7,"normal",IF(Table4[[#This Row],[HBA1C]]&lt; 6.4,"prediabetes","diabetes"))</f>
        <v>normal</v>
      </c>
    </row>
    <row r="540" spans="1:14" x14ac:dyDescent="0.25">
      <c r="A540" t="s">
        <v>1832</v>
      </c>
      <c r="B540">
        <v>28.49</v>
      </c>
      <c r="C540">
        <v>4.8899999999999997</v>
      </c>
      <c r="D540" t="s">
        <v>2378</v>
      </c>
      <c r="E540" t="s">
        <v>2378</v>
      </c>
      <c r="F540" t="s">
        <v>2378</v>
      </c>
      <c r="G540" s="9" t="s">
        <v>2379</v>
      </c>
      <c r="H540" t="s">
        <v>2380</v>
      </c>
      <c r="I540" s="20" t="str">
        <f>IF(Table4[[#This Row],[smoker]]="?","NO",Table4[[#This Row],[smoker]])</f>
        <v>yes</v>
      </c>
      <c r="J540" s="26">
        <v>0</v>
      </c>
      <c r="K540" s="20" t="str">
        <f>UPPER(Table4[[#This Row],[SMOKER 1]])</f>
        <v>YES</v>
      </c>
      <c r="L540" s="26" t="str">
        <f>UPPER(Table4[[#This Row],[Heart Issues]])</f>
        <v>NO</v>
      </c>
      <c r="M540" s="26" t="str">
        <f>IF(Table4[[#This Row],[BMI]]&lt;18.5,"underweight",IF(Table4[[#This Row],[BMI]]&lt; 24.9,"normal weight",IF(Table4[[#This Row],[BMI]]&lt;29.9,"over weight","obesity")))</f>
        <v>over weight</v>
      </c>
      <c r="N540" s="26" t="str">
        <f>IF(Table4[[#This Row],[HBA1C]]&lt;5.7,"normal",IF(Table4[[#This Row],[HBA1C]]&lt; 6.4,"prediabetes","diabetes"))</f>
        <v>normal</v>
      </c>
    </row>
    <row r="541" spans="1:14" x14ac:dyDescent="0.25">
      <c r="A541" t="s">
        <v>1831</v>
      </c>
      <c r="B541">
        <v>28.5</v>
      </c>
      <c r="C541">
        <v>5.55</v>
      </c>
      <c r="D541" t="s">
        <v>2380</v>
      </c>
      <c r="E541" t="s">
        <v>2378</v>
      </c>
      <c r="F541" t="s">
        <v>2378</v>
      </c>
      <c r="G541" s="9">
        <v>1</v>
      </c>
      <c r="H541" t="s">
        <v>2380</v>
      </c>
      <c r="I541" s="20" t="str">
        <f>IF(Table4[[#This Row],[smoker]]="?","NO",Table4[[#This Row],[smoker]])</f>
        <v>yes</v>
      </c>
      <c r="J541" s="26">
        <v>1</v>
      </c>
      <c r="K541" s="20" t="str">
        <f>UPPER(Table4[[#This Row],[SMOKER 1]])</f>
        <v>YES</v>
      </c>
      <c r="L541" s="26" t="str">
        <f>UPPER(Table4[[#This Row],[Heart Issues]])</f>
        <v>YES</v>
      </c>
      <c r="M541" s="26" t="str">
        <f>IF(Table4[[#This Row],[BMI]]&lt;18.5,"underweight",IF(Table4[[#This Row],[BMI]]&lt; 24.9,"normal weight",IF(Table4[[#This Row],[BMI]]&lt;29.9,"over weight","obesity")))</f>
        <v>over weight</v>
      </c>
      <c r="N541" s="26" t="str">
        <f>IF(Table4[[#This Row],[HBA1C]]&lt;5.7,"normal",IF(Table4[[#This Row],[HBA1C]]&lt; 6.4,"prediabetes","diabetes"))</f>
        <v>normal</v>
      </c>
    </row>
    <row r="542" spans="1:14" x14ac:dyDescent="0.25">
      <c r="A542" t="s">
        <v>1830</v>
      </c>
      <c r="B542">
        <v>24.4</v>
      </c>
      <c r="C542">
        <v>4.5199999999999996</v>
      </c>
      <c r="D542" t="s">
        <v>2378</v>
      </c>
      <c r="E542" t="s">
        <v>2378</v>
      </c>
      <c r="F542" t="s">
        <v>2378</v>
      </c>
      <c r="G542" s="9">
        <v>1</v>
      </c>
      <c r="H542" t="s">
        <v>2380</v>
      </c>
      <c r="I542" s="20" t="str">
        <f>IF(Table4[[#This Row],[smoker]]="?","NO",Table4[[#This Row],[smoker]])</f>
        <v>yes</v>
      </c>
      <c r="J542" s="26">
        <v>1</v>
      </c>
      <c r="K542" s="20" t="str">
        <f>UPPER(Table4[[#This Row],[SMOKER 1]])</f>
        <v>YES</v>
      </c>
      <c r="L542" s="26" t="str">
        <f>UPPER(Table4[[#This Row],[Heart Issues]])</f>
        <v>NO</v>
      </c>
      <c r="M542" s="26" t="str">
        <f>IF(Table4[[#This Row],[BMI]]&lt;18.5,"underweight",IF(Table4[[#This Row],[BMI]]&lt; 24.9,"normal weight",IF(Table4[[#This Row],[BMI]]&lt;29.9,"over weight","obesity")))</f>
        <v>normal weight</v>
      </c>
      <c r="N542" s="26" t="str">
        <f>IF(Table4[[#This Row],[HBA1C]]&lt;5.7,"normal",IF(Table4[[#This Row],[HBA1C]]&lt; 6.4,"prediabetes","diabetes"))</f>
        <v>normal</v>
      </c>
    </row>
    <row r="543" spans="1:14" x14ac:dyDescent="0.25">
      <c r="A543" t="s">
        <v>1829</v>
      </c>
      <c r="B543">
        <v>29.15</v>
      </c>
      <c r="C543">
        <v>4.45</v>
      </c>
      <c r="D543" t="s">
        <v>2380</v>
      </c>
      <c r="E543" t="s">
        <v>2378</v>
      </c>
      <c r="F543" t="s">
        <v>2378</v>
      </c>
      <c r="G543" s="9">
        <v>1</v>
      </c>
      <c r="H543" t="s">
        <v>2380</v>
      </c>
      <c r="I543" s="20" t="str">
        <f>IF(Table4[[#This Row],[smoker]]="?","NO",Table4[[#This Row],[smoker]])</f>
        <v>yes</v>
      </c>
      <c r="J543" s="26">
        <v>1</v>
      </c>
      <c r="K543" s="20" t="str">
        <f>UPPER(Table4[[#This Row],[SMOKER 1]])</f>
        <v>YES</v>
      </c>
      <c r="L543" s="26" t="str">
        <f>UPPER(Table4[[#This Row],[Heart Issues]])</f>
        <v>YES</v>
      </c>
      <c r="M543" s="26" t="str">
        <f>IF(Table4[[#This Row],[BMI]]&lt;18.5,"underweight",IF(Table4[[#This Row],[BMI]]&lt; 24.9,"normal weight",IF(Table4[[#This Row],[BMI]]&lt;29.9,"over weight","obesity")))</f>
        <v>over weight</v>
      </c>
      <c r="N543" s="26" t="str">
        <f>IF(Table4[[#This Row],[HBA1C]]&lt;5.7,"normal",IF(Table4[[#This Row],[HBA1C]]&lt; 6.4,"prediabetes","diabetes"))</f>
        <v>normal</v>
      </c>
    </row>
    <row r="544" spans="1:14" x14ac:dyDescent="0.25">
      <c r="A544" t="s">
        <v>1828</v>
      </c>
      <c r="B544">
        <v>27.28</v>
      </c>
      <c r="C544">
        <v>4.72</v>
      </c>
      <c r="D544" t="s">
        <v>2378</v>
      </c>
      <c r="E544" t="s">
        <v>2380</v>
      </c>
      <c r="F544" t="s">
        <v>2378</v>
      </c>
      <c r="G544" s="9">
        <v>1</v>
      </c>
      <c r="H544" t="s">
        <v>2380</v>
      </c>
      <c r="I544" s="20" t="str">
        <f>IF(Table4[[#This Row],[smoker]]="?","NO",Table4[[#This Row],[smoker]])</f>
        <v>yes</v>
      </c>
      <c r="J544" s="26">
        <v>1</v>
      </c>
      <c r="K544" s="20" t="str">
        <f>UPPER(Table4[[#This Row],[SMOKER 1]])</f>
        <v>YES</v>
      </c>
      <c r="L544" s="26" t="str">
        <f>UPPER(Table4[[#This Row],[Heart Issues]])</f>
        <v>NO</v>
      </c>
      <c r="M544" s="26" t="str">
        <f>IF(Table4[[#This Row],[BMI]]&lt;18.5,"underweight",IF(Table4[[#This Row],[BMI]]&lt; 24.9,"normal weight",IF(Table4[[#This Row],[BMI]]&lt;29.9,"over weight","obesity")))</f>
        <v>over weight</v>
      </c>
      <c r="N544" s="26" t="str">
        <f>IF(Table4[[#This Row],[HBA1C]]&lt;5.7,"normal",IF(Table4[[#This Row],[HBA1C]]&lt; 6.4,"prediabetes","diabetes"))</f>
        <v>normal</v>
      </c>
    </row>
    <row r="545" spans="1:14" x14ac:dyDescent="0.25">
      <c r="A545" t="s">
        <v>1827</v>
      </c>
      <c r="B545">
        <v>32.229999999999997</v>
      </c>
      <c r="C545">
        <v>4.6500000000000004</v>
      </c>
      <c r="D545" t="s">
        <v>2380</v>
      </c>
      <c r="E545" t="s">
        <v>2378</v>
      </c>
      <c r="F545" t="s">
        <v>2381</v>
      </c>
      <c r="G545" s="9">
        <v>1</v>
      </c>
      <c r="H545" t="s">
        <v>2378</v>
      </c>
      <c r="I545" s="20" t="str">
        <f>IF(Table4[[#This Row],[smoker]]="?","NO",Table4[[#This Row],[smoker]])</f>
        <v>No</v>
      </c>
      <c r="J545" s="26">
        <v>1</v>
      </c>
      <c r="K545" s="20" t="str">
        <f>UPPER(Table4[[#This Row],[SMOKER 1]])</f>
        <v>NO</v>
      </c>
      <c r="L545" s="26" t="str">
        <f>UPPER(Table4[[#This Row],[Heart Issues]])</f>
        <v>YES</v>
      </c>
      <c r="M545" s="26" t="str">
        <f>IF(Table4[[#This Row],[BMI]]&lt;18.5,"underweight",IF(Table4[[#This Row],[BMI]]&lt; 24.9,"normal weight",IF(Table4[[#This Row],[BMI]]&lt;29.9,"over weight","obesity")))</f>
        <v>obesity</v>
      </c>
      <c r="N545" s="26" t="str">
        <f>IF(Table4[[#This Row],[HBA1C]]&lt;5.7,"normal",IF(Table4[[#This Row],[HBA1C]]&lt; 6.4,"prediabetes","diabetes"))</f>
        <v>normal</v>
      </c>
    </row>
    <row r="546" spans="1:14" x14ac:dyDescent="0.25">
      <c r="A546" t="s">
        <v>1826</v>
      </c>
      <c r="B546">
        <v>44.2</v>
      </c>
      <c r="C546">
        <v>11.34</v>
      </c>
      <c r="D546" t="s">
        <v>2380</v>
      </c>
      <c r="E546" t="s">
        <v>2378</v>
      </c>
      <c r="F546" t="s">
        <v>2381</v>
      </c>
      <c r="G546" s="9">
        <v>1</v>
      </c>
      <c r="H546" t="s">
        <v>2378</v>
      </c>
      <c r="I546" s="20" t="str">
        <f>IF(Table4[[#This Row],[smoker]]="?","NO",Table4[[#This Row],[smoker]])</f>
        <v>No</v>
      </c>
      <c r="J546" s="26">
        <v>1</v>
      </c>
      <c r="K546" s="20" t="str">
        <f>UPPER(Table4[[#This Row],[SMOKER 1]])</f>
        <v>NO</v>
      </c>
      <c r="L546" s="26" t="str">
        <f>UPPER(Table4[[#This Row],[Heart Issues]])</f>
        <v>YES</v>
      </c>
      <c r="M546" s="26" t="str">
        <f>IF(Table4[[#This Row],[BMI]]&lt;18.5,"underweight",IF(Table4[[#This Row],[BMI]]&lt; 24.9,"normal weight",IF(Table4[[#This Row],[BMI]]&lt;29.9,"over weight","obesity")))</f>
        <v>obesity</v>
      </c>
      <c r="N546" s="26" t="str">
        <f>IF(Table4[[#This Row],[HBA1C]]&lt;5.7,"normal",IF(Table4[[#This Row],[HBA1C]]&lt; 6.4,"prediabetes","diabetes"))</f>
        <v>diabetes</v>
      </c>
    </row>
    <row r="547" spans="1:14" x14ac:dyDescent="0.25">
      <c r="A547" t="s">
        <v>1825</v>
      </c>
      <c r="B547">
        <v>29.734999999999999</v>
      </c>
      <c r="C547">
        <v>4.53</v>
      </c>
      <c r="D547" t="s">
        <v>2378</v>
      </c>
      <c r="E547" t="s">
        <v>2378</v>
      </c>
      <c r="F547" t="s">
        <v>2381</v>
      </c>
      <c r="G547" s="9">
        <v>1</v>
      </c>
      <c r="H547" t="s">
        <v>2378</v>
      </c>
      <c r="I547" s="20" t="str">
        <f>IF(Table4[[#This Row],[smoker]]="?","NO",Table4[[#This Row],[smoker]])</f>
        <v>No</v>
      </c>
      <c r="J547" s="26">
        <v>1</v>
      </c>
      <c r="K547" s="20" t="str">
        <f>UPPER(Table4[[#This Row],[SMOKER 1]])</f>
        <v>NO</v>
      </c>
      <c r="L547" s="26" t="str">
        <f>UPPER(Table4[[#This Row],[Heart Issues]])</f>
        <v>NO</v>
      </c>
      <c r="M547" s="26" t="str">
        <f>IF(Table4[[#This Row],[BMI]]&lt;18.5,"underweight",IF(Table4[[#This Row],[BMI]]&lt; 24.9,"normal weight",IF(Table4[[#This Row],[BMI]]&lt;29.9,"over weight","obesity")))</f>
        <v>over weight</v>
      </c>
      <c r="N547" s="26" t="str">
        <f>IF(Table4[[#This Row],[HBA1C]]&lt;5.7,"normal",IF(Table4[[#This Row],[HBA1C]]&lt; 6.4,"prediabetes","diabetes"))</f>
        <v>normal</v>
      </c>
    </row>
    <row r="548" spans="1:14" x14ac:dyDescent="0.25">
      <c r="A548" t="s">
        <v>1824</v>
      </c>
      <c r="B548">
        <v>28.31</v>
      </c>
      <c r="C548">
        <v>6.35</v>
      </c>
      <c r="D548" t="s">
        <v>2378</v>
      </c>
      <c r="E548" t="s">
        <v>2378</v>
      </c>
      <c r="F548" t="s">
        <v>2378</v>
      </c>
      <c r="G548" s="9" t="s">
        <v>2379</v>
      </c>
      <c r="H548" t="s">
        <v>2380</v>
      </c>
      <c r="I548" s="20" t="str">
        <f>IF(Table4[[#This Row],[smoker]]="?","NO",Table4[[#This Row],[smoker]])</f>
        <v>yes</v>
      </c>
      <c r="J548" s="26">
        <v>0</v>
      </c>
      <c r="K548" s="20" t="str">
        <f>UPPER(Table4[[#This Row],[SMOKER 1]])</f>
        <v>YES</v>
      </c>
      <c r="L548" s="26" t="str">
        <f>UPPER(Table4[[#This Row],[Heart Issues]])</f>
        <v>NO</v>
      </c>
      <c r="M548" s="26" t="str">
        <f>IF(Table4[[#This Row],[BMI]]&lt;18.5,"underweight",IF(Table4[[#This Row],[BMI]]&lt; 24.9,"normal weight",IF(Table4[[#This Row],[BMI]]&lt;29.9,"over weight","obesity")))</f>
        <v>over weight</v>
      </c>
      <c r="N548" s="26" t="str">
        <f>IF(Table4[[#This Row],[HBA1C]]&lt;5.7,"normal",IF(Table4[[#This Row],[HBA1C]]&lt; 6.4,"prediabetes","diabetes"))</f>
        <v>prediabetes</v>
      </c>
    </row>
    <row r="549" spans="1:14" x14ac:dyDescent="0.25">
      <c r="A549" t="s">
        <v>1823</v>
      </c>
      <c r="B549">
        <v>46.62</v>
      </c>
      <c r="C549">
        <v>8.51</v>
      </c>
      <c r="D549" t="s">
        <v>2378</v>
      </c>
      <c r="E549" t="s">
        <v>2378</v>
      </c>
      <c r="F549" t="s">
        <v>2378</v>
      </c>
      <c r="G549" s="9" t="s">
        <v>2379</v>
      </c>
      <c r="H549" t="s">
        <v>2378</v>
      </c>
      <c r="I549" s="20" t="str">
        <f>IF(Table4[[#This Row],[smoker]]="?","NO",Table4[[#This Row],[smoker]])</f>
        <v>No</v>
      </c>
      <c r="J549" s="26">
        <v>0</v>
      </c>
      <c r="K549" s="20" t="str">
        <f>UPPER(Table4[[#This Row],[SMOKER 1]])</f>
        <v>NO</v>
      </c>
      <c r="L549" s="26" t="str">
        <f>UPPER(Table4[[#This Row],[Heart Issues]])</f>
        <v>NO</v>
      </c>
      <c r="M549" s="26" t="str">
        <f>IF(Table4[[#This Row],[BMI]]&lt;18.5,"underweight",IF(Table4[[#This Row],[BMI]]&lt; 24.9,"normal weight",IF(Table4[[#This Row],[BMI]]&lt;29.9,"over weight","obesity")))</f>
        <v>obesity</v>
      </c>
      <c r="N549" s="26" t="str">
        <f>IF(Table4[[#This Row],[HBA1C]]&lt;5.7,"normal",IF(Table4[[#This Row],[HBA1C]]&lt; 6.4,"prediabetes","diabetes"))</f>
        <v>diabetes</v>
      </c>
    </row>
    <row r="550" spans="1:14" x14ac:dyDescent="0.25">
      <c r="A550" t="s">
        <v>1822</v>
      </c>
      <c r="B550">
        <v>51.75</v>
      </c>
      <c r="C550">
        <v>8.59</v>
      </c>
      <c r="D550" t="s">
        <v>2380</v>
      </c>
      <c r="E550" t="s">
        <v>2378</v>
      </c>
      <c r="F550" t="s">
        <v>2378</v>
      </c>
      <c r="G550" s="9">
        <v>1</v>
      </c>
      <c r="H550" t="s">
        <v>2378</v>
      </c>
      <c r="I550" s="20" t="str">
        <f>IF(Table4[[#This Row],[smoker]]="?","NO",Table4[[#This Row],[smoker]])</f>
        <v>No</v>
      </c>
      <c r="J550" s="26">
        <v>1</v>
      </c>
      <c r="K550" s="20" t="str">
        <f>UPPER(Table4[[#This Row],[SMOKER 1]])</f>
        <v>NO</v>
      </c>
      <c r="L550" s="26" t="str">
        <f>UPPER(Table4[[#This Row],[Heart Issues]])</f>
        <v>YES</v>
      </c>
      <c r="M550" s="26" t="str">
        <f>IF(Table4[[#This Row],[BMI]]&lt;18.5,"underweight",IF(Table4[[#This Row],[BMI]]&lt; 24.9,"normal weight",IF(Table4[[#This Row],[BMI]]&lt;29.9,"over weight","obesity")))</f>
        <v>obesity</v>
      </c>
      <c r="N550" s="26" t="str">
        <f>IF(Table4[[#This Row],[HBA1C]]&lt;5.7,"normal",IF(Table4[[#This Row],[HBA1C]]&lt; 6.4,"prediabetes","diabetes"))</f>
        <v>diabetes</v>
      </c>
    </row>
    <row r="551" spans="1:14" x14ac:dyDescent="0.25">
      <c r="A551" t="s">
        <v>1821</v>
      </c>
      <c r="B551">
        <v>25.7</v>
      </c>
      <c r="C551">
        <v>4.13</v>
      </c>
      <c r="D551" t="s">
        <v>2380</v>
      </c>
      <c r="E551" t="s">
        <v>2378</v>
      </c>
      <c r="F551" t="s">
        <v>2378</v>
      </c>
      <c r="G551" s="9" t="s">
        <v>2379</v>
      </c>
      <c r="H551" t="s">
        <v>2380</v>
      </c>
      <c r="I551" s="20" t="str">
        <f>IF(Table4[[#This Row],[smoker]]="?","NO",Table4[[#This Row],[smoker]])</f>
        <v>yes</v>
      </c>
      <c r="J551" s="26">
        <v>0</v>
      </c>
      <c r="K551" s="20" t="str">
        <f>UPPER(Table4[[#This Row],[SMOKER 1]])</f>
        <v>YES</v>
      </c>
      <c r="L551" s="26" t="str">
        <f>UPPER(Table4[[#This Row],[Heart Issues]])</f>
        <v>YES</v>
      </c>
      <c r="M551" s="26" t="str">
        <f>IF(Table4[[#This Row],[BMI]]&lt;18.5,"underweight",IF(Table4[[#This Row],[BMI]]&lt; 24.9,"normal weight",IF(Table4[[#This Row],[BMI]]&lt;29.9,"over weight","obesity")))</f>
        <v>over weight</v>
      </c>
      <c r="N551" s="26" t="str">
        <f>IF(Table4[[#This Row],[HBA1C]]&lt;5.7,"normal",IF(Table4[[#This Row],[HBA1C]]&lt; 6.4,"prediabetes","diabetes"))</f>
        <v>normal</v>
      </c>
    </row>
    <row r="552" spans="1:14" x14ac:dyDescent="0.25">
      <c r="A552" t="s">
        <v>1820</v>
      </c>
      <c r="B552">
        <v>31.79</v>
      </c>
      <c r="C552">
        <v>4.55</v>
      </c>
      <c r="D552" t="s">
        <v>2378</v>
      </c>
      <c r="E552" t="s">
        <v>2378</v>
      </c>
      <c r="F552" t="s">
        <v>2378</v>
      </c>
      <c r="G552" s="9" t="s">
        <v>2379</v>
      </c>
      <c r="H552" t="s">
        <v>2378</v>
      </c>
      <c r="I552" s="20" t="str">
        <f>IF(Table4[[#This Row],[smoker]]="?","NO",Table4[[#This Row],[smoker]])</f>
        <v>No</v>
      </c>
      <c r="J552" s="26">
        <v>0</v>
      </c>
      <c r="K552" s="20" t="str">
        <f>UPPER(Table4[[#This Row],[SMOKER 1]])</f>
        <v>NO</v>
      </c>
      <c r="L552" s="26" t="str">
        <f>UPPER(Table4[[#This Row],[Heart Issues]])</f>
        <v>NO</v>
      </c>
      <c r="M552" s="26" t="str">
        <f>IF(Table4[[#This Row],[BMI]]&lt;18.5,"underweight",IF(Table4[[#This Row],[BMI]]&lt; 24.9,"normal weight",IF(Table4[[#This Row],[BMI]]&lt;29.9,"over weight","obesity")))</f>
        <v>obesity</v>
      </c>
      <c r="N552" s="26" t="str">
        <f>IF(Table4[[#This Row],[HBA1C]]&lt;5.7,"normal",IF(Table4[[#This Row],[HBA1C]]&lt; 6.4,"prediabetes","diabetes"))</f>
        <v>normal</v>
      </c>
    </row>
    <row r="553" spans="1:14" x14ac:dyDescent="0.25">
      <c r="A553" t="s">
        <v>1819</v>
      </c>
      <c r="B553">
        <v>24.795000000000002</v>
      </c>
      <c r="C553">
        <v>4.5199999999999996</v>
      </c>
      <c r="D553" t="s">
        <v>2378</v>
      </c>
      <c r="E553" t="s">
        <v>2378</v>
      </c>
      <c r="F553" t="s">
        <v>2378</v>
      </c>
      <c r="G553" s="9" t="s">
        <v>2379</v>
      </c>
      <c r="H553" t="s">
        <v>2380</v>
      </c>
      <c r="I553" s="20" t="str">
        <f>IF(Table4[[#This Row],[smoker]]="?","NO",Table4[[#This Row],[smoker]])</f>
        <v>yes</v>
      </c>
      <c r="J553" s="26">
        <v>0</v>
      </c>
      <c r="K553" s="20" t="str">
        <f>UPPER(Table4[[#This Row],[SMOKER 1]])</f>
        <v>YES</v>
      </c>
      <c r="L553" s="26" t="str">
        <f>UPPER(Table4[[#This Row],[Heart Issues]])</f>
        <v>NO</v>
      </c>
      <c r="M553" s="26" t="str">
        <f>IF(Table4[[#This Row],[BMI]]&lt;18.5,"underweight",IF(Table4[[#This Row],[BMI]]&lt; 24.9,"normal weight",IF(Table4[[#This Row],[BMI]]&lt;29.9,"over weight","obesity")))</f>
        <v>normal weight</v>
      </c>
      <c r="N553" s="26" t="str">
        <f>IF(Table4[[#This Row],[HBA1C]]&lt;5.7,"normal",IF(Table4[[#This Row],[HBA1C]]&lt; 6.4,"prediabetes","diabetes"))</f>
        <v>normal</v>
      </c>
    </row>
    <row r="554" spans="1:14" x14ac:dyDescent="0.25">
      <c r="A554" t="s">
        <v>1818</v>
      </c>
      <c r="B554">
        <v>53.98</v>
      </c>
      <c r="C554">
        <v>5.07</v>
      </c>
      <c r="D554" t="s">
        <v>2378</v>
      </c>
      <c r="E554" t="s">
        <v>2378</v>
      </c>
      <c r="F554" t="s">
        <v>2381</v>
      </c>
      <c r="G554" s="9">
        <v>1</v>
      </c>
      <c r="H554" t="s">
        <v>2378</v>
      </c>
      <c r="I554" s="20" t="str">
        <f>IF(Table4[[#This Row],[smoker]]="?","NO",Table4[[#This Row],[smoker]])</f>
        <v>No</v>
      </c>
      <c r="J554" s="26">
        <v>1</v>
      </c>
      <c r="K554" s="20" t="str">
        <f>UPPER(Table4[[#This Row],[SMOKER 1]])</f>
        <v>NO</v>
      </c>
      <c r="L554" s="26" t="str">
        <f>UPPER(Table4[[#This Row],[Heart Issues]])</f>
        <v>NO</v>
      </c>
      <c r="M554" s="26" t="str">
        <f>IF(Table4[[#This Row],[BMI]]&lt;18.5,"underweight",IF(Table4[[#This Row],[BMI]]&lt; 24.9,"normal weight",IF(Table4[[#This Row],[BMI]]&lt;29.9,"over weight","obesity")))</f>
        <v>obesity</v>
      </c>
      <c r="N554" s="26" t="str">
        <f>IF(Table4[[#This Row],[HBA1C]]&lt;5.7,"normal",IF(Table4[[#This Row],[HBA1C]]&lt; 6.4,"prediabetes","diabetes"))</f>
        <v>normal</v>
      </c>
    </row>
    <row r="555" spans="1:14" x14ac:dyDescent="0.25">
      <c r="A555" t="s">
        <v>1817</v>
      </c>
      <c r="B555">
        <v>41.325000000000003</v>
      </c>
      <c r="C555">
        <v>4.04</v>
      </c>
      <c r="D555" t="s">
        <v>2380</v>
      </c>
      <c r="E555" t="s">
        <v>2378</v>
      </c>
      <c r="F555" t="s">
        <v>2381</v>
      </c>
      <c r="G555" s="9">
        <v>1</v>
      </c>
      <c r="H555" t="s">
        <v>2378</v>
      </c>
      <c r="I555" s="20" t="str">
        <f>IF(Table4[[#This Row],[smoker]]="?","NO",Table4[[#This Row],[smoker]])</f>
        <v>No</v>
      </c>
      <c r="J555" s="26">
        <v>1</v>
      </c>
      <c r="K555" s="20" t="str">
        <f>UPPER(Table4[[#This Row],[SMOKER 1]])</f>
        <v>NO</v>
      </c>
      <c r="L555" s="26" t="str">
        <f>UPPER(Table4[[#This Row],[Heart Issues]])</f>
        <v>YES</v>
      </c>
      <c r="M555" s="26" t="str">
        <f>IF(Table4[[#This Row],[BMI]]&lt;18.5,"underweight",IF(Table4[[#This Row],[BMI]]&lt; 24.9,"normal weight",IF(Table4[[#This Row],[BMI]]&lt;29.9,"over weight","obesity")))</f>
        <v>obesity</v>
      </c>
      <c r="N555" s="26" t="str">
        <f>IF(Table4[[#This Row],[HBA1C]]&lt;5.7,"normal",IF(Table4[[#This Row],[HBA1C]]&lt; 6.4,"prediabetes","diabetes"))</f>
        <v>normal</v>
      </c>
    </row>
    <row r="556" spans="1:14" x14ac:dyDescent="0.25">
      <c r="A556" t="s">
        <v>1816</v>
      </c>
      <c r="B556">
        <v>51.65</v>
      </c>
      <c r="C556">
        <v>5.3</v>
      </c>
      <c r="D556" t="s">
        <v>2380</v>
      </c>
      <c r="E556" t="s">
        <v>2378</v>
      </c>
      <c r="F556" t="s">
        <v>2378</v>
      </c>
      <c r="G556" s="9" t="s">
        <v>2379</v>
      </c>
      <c r="H556" t="s">
        <v>2378</v>
      </c>
      <c r="I556" s="20" t="str">
        <f>IF(Table4[[#This Row],[smoker]]="?","NO",Table4[[#This Row],[smoker]])</f>
        <v>No</v>
      </c>
      <c r="J556" s="26">
        <v>0</v>
      </c>
      <c r="K556" s="20" t="str">
        <f>UPPER(Table4[[#This Row],[SMOKER 1]])</f>
        <v>NO</v>
      </c>
      <c r="L556" s="26" t="str">
        <f>UPPER(Table4[[#This Row],[Heart Issues]])</f>
        <v>YES</v>
      </c>
      <c r="M556" s="26" t="str">
        <f>IF(Table4[[#This Row],[BMI]]&lt;18.5,"underweight",IF(Table4[[#This Row],[BMI]]&lt; 24.9,"normal weight",IF(Table4[[#This Row],[BMI]]&lt;29.9,"over weight","obesity")))</f>
        <v>obesity</v>
      </c>
      <c r="N556" s="26" t="str">
        <f>IF(Table4[[#This Row],[HBA1C]]&lt;5.7,"normal",IF(Table4[[#This Row],[HBA1C]]&lt; 6.4,"prediabetes","diabetes"))</f>
        <v>normal</v>
      </c>
    </row>
    <row r="557" spans="1:14" x14ac:dyDescent="0.25">
      <c r="A557" t="s">
        <v>1815</v>
      </c>
      <c r="B557">
        <v>44.52</v>
      </c>
      <c r="C557">
        <v>8.64</v>
      </c>
      <c r="D557" t="s">
        <v>2380</v>
      </c>
      <c r="E557" t="s">
        <v>2378</v>
      </c>
      <c r="F557" t="s">
        <v>2381</v>
      </c>
      <c r="G557" s="9">
        <v>1</v>
      </c>
      <c r="H557" t="s">
        <v>2378</v>
      </c>
      <c r="I557" s="20" t="str">
        <f>IF(Table4[[#This Row],[smoker]]="?","NO",Table4[[#This Row],[smoker]])</f>
        <v>No</v>
      </c>
      <c r="J557" s="26">
        <v>1</v>
      </c>
      <c r="K557" s="20" t="str">
        <f>UPPER(Table4[[#This Row],[SMOKER 1]])</f>
        <v>NO</v>
      </c>
      <c r="L557" s="26" t="str">
        <f>UPPER(Table4[[#This Row],[Heart Issues]])</f>
        <v>YES</v>
      </c>
      <c r="M557" s="26" t="str">
        <f>IF(Table4[[#This Row],[BMI]]&lt;18.5,"underweight",IF(Table4[[#This Row],[BMI]]&lt; 24.9,"normal weight",IF(Table4[[#This Row],[BMI]]&lt;29.9,"over weight","obesity")))</f>
        <v>obesity</v>
      </c>
      <c r="N557" s="26" t="str">
        <f>IF(Table4[[#This Row],[HBA1C]]&lt;5.7,"normal",IF(Table4[[#This Row],[HBA1C]]&lt; 6.4,"prediabetes","diabetes"))</f>
        <v>diabetes</v>
      </c>
    </row>
    <row r="558" spans="1:14" x14ac:dyDescent="0.25">
      <c r="A558" t="s">
        <v>1814</v>
      </c>
      <c r="B558">
        <v>53.29</v>
      </c>
      <c r="C558">
        <v>4.03</v>
      </c>
      <c r="D558" t="s">
        <v>2378</v>
      </c>
      <c r="E558" t="s">
        <v>2378</v>
      </c>
      <c r="F558" t="s">
        <v>2381</v>
      </c>
      <c r="G558" s="9">
        <v>1</v>
      </c>
      <c r="H558" t="s">
        <v>2378</v>
      </c>
      <c r="I558" s="20" t="str">
        <f>IF(Table4[[#This Row],[smoker]]="?","NO",Table4[[#This Row],[smoker]])</f>
        <v>No</v>
      </c>
      <c r="J558" s="26">
        <v>1</v>
      </c>
      <c r="K558" s="20" t="str">
        <f>UPPER(Table4[[#This Row],[SMOKER 1]])</f>
        <v>NO</v>
      </c>
      <c r="L558" s="26" t="str">
        <f>UPPER(Table4[[#This Row],[Heart Issues]])</f>
        <v>NO</v>
      </c>
      <c r="M558" s="26" t="str">
        <f>IF(Table4[[#This Row],[BMI]]&lt;18.5,"underweight",IF(Table4[[#This Row],[BMI]]&lt; 24.9,"normal weight",IF(Table4[[#This Row],[BMI]]&lt;29.9,"over weight","obesity")))</f>
        <v>obesity</v>
      </c>
      <c r="N558" s="26" t="str">
        <f>IF(Table4[[#This Row],[HBA1C]]&lt;5.7,"normal",IF(Table4[[#This Row],[HBA1C]]&lt; 6.4,"prediabetes","diabetes"))</f>
        <v>normal</v>
      </c>
    </row>
    <row r="559" spans="1:14" x14ac:dyDescent="0.25">
      <c r="A559" t="s">
        <v>1813</v>
      </c>
      <c r="B559">
        <v>46.63</v>
      </c>
      <c r="C559">
        <v>4.26</v>
      </c>
      <c r="D559" t="s">
        <v>2380</v>
      </c>
      <c r="E559" t="s">
        <v>2378</v>
      </c>
      <c r="F559" t="s">
        <v>2378</v>
      </c>
      <c r="G559" s="9">
        <v>2</v>
      </c>
      <c r="H559" t="s">
        <v>2378</v>
      </c>
      <c r="I559" s="20" t="str">
        <f>IF(Table4[[#This Row],[smoker]]="?","NO",Table4[[#This Row],[smoker]])</f>
        <v>No</v>
      </c>
      <c r="J559" s="26">
        <v>2</v>
      </c>
      <c r="K559" s="20" t="str">
        <f>UPPER(Table4[[#This Row],[SMOKER 1]])</f>
        <v>NO</v>
      </c>
      <c r="L559" s="26" t="str">
        <f>UPPER(Table4[[#This Row],[Heart Issues]])</f>
        <v>YES</v>
      </c>
      <c r="M559" s="26" t="str">
        <f>IF(Table4[[#This Row],[BMI]]&lt;18.5,"underweight",IF(Table4[[#This Row],[BMI]]&lt; 24.9,"normal weight",IF(Table4[[#This Row],[BMI]]&lt;29.9,"over weight","obesity")))</f>
        <v>obesity</v>
      </c>
      <c r="N559" s="26" t="str">
        <f>IF(Table4[[#This Row],[HBA1C]]&lt;5.7,"normal",IF(Table4[[#This Row],[HBA1C]]&lt; 6.4,"prediabetes","diabetes"))</f>
        <v>normal</v>
      </c>
    </row>
    <row r="560" spans="1:14" x14ac:dyDescent="0.25">
      <c r="A560" t="s">
        <v>1812</v>
      </c>
      <c r="B560">
        <v>28.88</v>
      </c>
      <c r="C560">
        <v>5.35</v>
      </c>
      <c r="D560" t="s">
        <v>2378</v>
      </c>
      <c r="E560" t="s">
        <v>2378</v>
      </c>
      <c r="F560" t="s">
        <v>2381</v>
      </c>
      <c r="G560" s="9">
        <v>1</v>
      </c>
      <c r="H560" t="s">
        <v>2380</v>
      </c>
      <c r="I560" s="20" t="str">
        <f>IF(Table4[[#This Row],[smoker]]="?","NO",Table4[[#This Row],[smoker]])</f>
        <v>yes</v>
      </c>
      <c r="J560" s="26">
        <v>1</v>
      </c>
      <c r="K560" s="20" t="str">
        <f>UPPER(Table4[[#This Row],[SMOKER 1]])</f>
        <v>YES</v>
      </c>
      <c r="L560" s="26" t="str">
        <f>UPPER(Table4[[#This Row],[Heart Issues]])</f>
        <v>NO</v>
      </c>
      <c r="M560" s="26" t="str">
        <f>IF(Table4[[#This Row],[BMI]]&lt;18.5,"underweight",IF(Table4[[#This Row],[BMI]]&lt; 24.9,"normal weight",IF(Table4[[#This Row],[BMI]]&lt;29.9,"over weight","obesity")))</f>
        <v>over weight</v>
      </c>
      <c r="N560" s="26" t="str">
        <f>IF(Table4[[#This Row],[HBA1C]]&lt;5.7,"normal",IF(Table4[[#This Row],[HBA1C]]&lt; 6.4,"prediabetes","diabetes"))</f>
        <v>normal</v>
      </c>
    </row>
    <row r="561" spans="1:14" x14ac:dyDescent="0.25">
      <c r="A561" t="s">
        <v>1811</v>
      </c>
      <c r="B561">
        <v>23.98</v>
      </c>
      <c r="C561">
        <v>4.9000000000000004</v>
      </c>
      <c r="D561" t="s">
        <v>2378</v>
      </c>
      <c r="E561" t="s">
        <v>2378</v>
      </c>
      <c r="F561" t="s">
        <v>2378</v>
      </c>
      <c r="G561" s="9" t="s">
        <v>2379</v>
      </c>
      <c r="H561" t="s">
        <v>31</v>
      </c>
      <c r="I561" s="20" t="str">
        <f>IF(Table4[[#This Row],[smoker]]="?","NO",Table4[[#This Row],[smoker]])</f>
        <v>NO</v>
      </c>
      <c r="J561" s="26">
        <v>0</v>
      </c>
      <c r="K561" s="20" t="str">
        <f>UPPER(Table4[[#This Row],[SMOKER 1]])</f>
        <v>NO</v>
      </c>
      <c r="L561" s="26" t="str">
        <f>UPPER(Table4[[#This Row],[Heart Issues]])</f>
        <v>NO</v>
      </c>
      <c r="M561" s="26" t="str">
        <f>IF(Table4[[#This Row],[BMI]]&lt;18.5,"underweight",IF(Table4[[#This Row],[BMI]]&lt; 24.9,"normal weight",IF(Table4[[#This Row],[BMI]]&lt;29.9,"over weight","obesity")))</f>
        <v>normal weight</v>
      </c>
      <c r="N561" s="26" t="str">
        <f>IF(Table4[[#This Row],[HBA1C]]&lt;5.7,"normal",IF(Table4[[#This Row],[HBA1C]]&lt; 6.4,"prediabetes","diabetes"))</f>
        <v>normal</v>
      </c>
    </row>
    <row r="562" spans="1:14" x14ac:dyDescent="0.25">
      <c r="A562" t="s">
        <v>1810</v>
      </c>
      <c r="B562">
        <v>23.65</v>
      </c>
      <c r="C562">
        <v>4.5</v>
      </c>
      <c r="D562" t="s">
        <v>2378</v>
      </c>
      <c r="E562" t="s">
        <v>2378</v>
      </c>
      <c r="F562" t="s">
        <v>2378</v>
      </c>
      <c r="G562" s="9" t="s">
        <v>2379</v>
      </c>
      <c r="H562" t="s">
        <v>2378</v>
      </c>
      <c r="I562" s="20" t="str">
        <f>IF(Table4[[#This Row],[smoker]]="?","NO",Table4[[#This Row],[smoker]])</f>
        <v>No</v>
      </c>
      <c r="J562" s="26">
        <v>0</v>
      </c>
      <c r="K562" s="20" t="str">
        <f>UPPER(Table4[[#This Row],[SMOKER 1]])</f>
        <v>NO</v>
      </c>
      <c r="L562" s="26" t="str">
        <f>UPPER(Table4[[#This Row],[Heart Issues]])</f>
        <v>NO</v>
      </c>
      <c r="M562" s="26" t="str">
        <f>IF(Table4[[#This Row],[BMI]]&lt;18.5,"underweight",IF(Table4[[#This Row],[BMI]]&lt; 24.9,"normal weight",IF(Table4[[#This Row],[BMI]]&lt;29.9,"over weight","obesity")))</f>
        <v>normal weight</v>
      </c>
      <c r="N562" s="26" t="str">
        <f>IF(Table4[[#This Row],[HBA1C]]&lt;5.7,"normal",IF(Table4[[#This Row],[HBA1C]]&lt; 6.4,"prediabetes","diabetes"))</f>
        <v>normal</v>
      </c>
    </row>
    <row r="563" spans="1:14" x14ac:dyDescent="0.25">
      <c r="A563" t="s">
        <v>1809</v>
      </c>
      <c r="B563">
        <v>49.09</v>
      </c>
      <c r="C563">
        <v>8.3800000000000008</v>
      </c>
      <c r="D563" t="s">
        <v>2380</v>
      </c>
      <c r="E563" t="s">
        <v>2378</v>
      </c>
      <c r="F563" t="s">
        <v>2378</v>
      </c>
      <c r="G563" s="9">
        <v>2</v>
      </c>
      <c r="H563" t="s">
        <v>2378</v>
      </c>
      <c r="I563" s="20" t="str">
        <f>IF(Table4[[#This Row],[smoker]]="?","NO",Table4[[#This Row],[smoker]])</f>
        <v>No</v>
      </c>
      <c r="J563" s="26">
        <v>2</v>
      </c>
      <c r="K563" s="20" t="str">
        <f>UPPER(Table4[[#This Row],[SMOKER 1]])</f>
        <v>NO</v>
      </c>
      <c r="L563" s="26" t="str">
        <f>UPPER(Table4[[#This Row],[Heart Issues]])</f>
        <v>YES</v>
      </c>
      <c r="M563" s="26" t="str">
        <f>IF(Table4[[#This Row],[BMI]]&lt;18.5,"underweight",IF(Table4[[#This Row],[BMI]]&lt; 24.9,"normal weight",IF(Table4[[#This Row],[BMI]]&lt;29.9,"over weight","obesity")))</f>
        <v>obesity</v>
      </c>
      <c r="N563" s="26" t="str">
        <f>IF(Table4[[#This Row],[HBA1C]]&lt;5.7,"normal",IF(Table4[[#This Row],[HBA1C]]&lt; 6.4,"prediabetes","diabetes"))</f>
        <v>diabetes</v>
      </c>
    </row>
    <row r="564" spans="1:14" x14ac:dyDescent="0.25">
      <c r="A564" t="s">
        <v>1808</v>
      </c>
      <c r="B564">
        <v>28.024999999999999</v>
      </c>
      <c r="C564">
        <v>7.03</v>
      </c>
      <c r="D564" t="s">
        <v>2378</v>
      </c>
      <c r="E564" t="s">
        <v>2378</v>
      </c>
      <c r="F564" t="s">
        <v>2378</v>
      </c>
      <c r="G564" s="9" t="s">
        <v>2379</v>
      </c>
      <c r="H564" t="s">
        <v>2380</v>
      </c>
      <c r="I564" s="20" t="str">
        <f>IF(Table4[[#This Row],[smoker]]="?","NO",Table4[[#This Row],[smoker]])</f>
        <v>yes</v>
      </c>
      <c r="J564" s="26">
        <v>0</v>
      </c>
      <c r="K564" s="20" t="str">
        <f>UPPER(Table4[[#This Row],[SMOKER 1]])</f>
        <v>YES</v>
      </c>
      <c r="L564" s="26" t="str">
        <f>UPPER(Table4[[#This Row],[Heart Issues]])</f>
        <v>NO</v>
      </c>
      <c r="M564" s="26" t="str">
        <f>IF(Table4[[#This Row],[BMI]]&lt;18.5,"underweight",IF(Table4[[#This Row],[BMI]]&lt; 24.9,"normal weight",IF(Table4[[#This Row],[BMI]]&lt;29.9,"over weight","obesity")))</f>
        <v>over weight</v>
      </c>
      <c r="N564" s="26" t="str">
        <f>IF(Table4[[#This Row],[HBA1C]]&lt;5.7,"normal",IF(Table4[[#This Row],[HBA1C]]&lt; 6.4,"prediabetes","diabetes"))</f>
        <v>diabetes</v>
      </c>
    </row>
    <row r="565" spans="1:14" x14ac:dyDescent="0.25">
      <c r="A565" t="s">
        <v>1807</v>
      </c>
      <c r="B565">
        <v>43.32</v>
      </c>
      <c r="C565">
        <v>8.75</v>
      </c>
      <c r="D565" t="s">
        <v>2380</v>
      </c>
      <c r="E565" t="s">
        <v>2378</v>
      </c>
      <c r="F565" t="s">
        <v>2381</v>
      </c>
      <c r="G565" s="9">
        <v>1</v>
      </c>
      <c r="H565" t="s">
        <v>2378</v>
      </c>
      <c r="I565" s="20" t="str">
        <f>IF(Table4[[#This Row],[smoker]]="?","NO",Table4[[#This Row],[smoker]])</f>
        <v>No</v>
      </c>
      <c r="J565" s="26">
        <v>1</v>
      </c>
      <c r="K565" s="20" t="str">
        <f>UPPER(Table4[[#This Row],[SMOKER 1]])</f>
        <v>NO</v>
      </c>
      <c r="L565" s="26" t="str">
        <f>UPPER(Table4[[#This Row],[Heart Issues]])</f>
        <v>YES</v>
      </c>
      <c r="M565" s="26" t="str">
        <f>IF(Table4[[#This Row],[BMI]]&lt;18.5,"underweight",IF(Table4[[#This Row],[BMI]]&lt; 24.9,"normal weight",IF(Table4[[#This Row],[BMI]]&lt;29.9,"over weight","obesity")))</f>
        <v>obesity</v>
      </c>
      <c r="N565" s="26" t="str">
        <f>IF(Table4[[#This Row],[HBA1C]]&lt;5.7,"normal",IF(Table4[[#This Row],[HBA1C]]&lt; 6.4,"prediabetes","diabetes"))</f>
        <v>diabetes</v>
      </c>
    </row>
    <row r="566" spans="1:14" x14ac:dyDescent="0.25">
      <c r="A566" t="s">
        <v>1806</v>
      </c>
      <c r="B566">
        <v>45.92</v>
      </c>
      <c r="C566">
        <v>9.51</v>
      </c>
      <c r="D566" t="s">
        <v>2378</v>
      </c>
      <c r="E566" t="s">
        <v>2378</v>
      </c>
      <c r="F566" t="s">
        <v>2378</v>
      </c>
      <c r="G566" s="9" t="s">
        <v>2379</v>
      </c>
      <c r="H566" t="s">
        <v>2378</v>
      </c>
      <c r="I566" s="20" t="str">
        <f>IF(Table4[[#This Row],[smoker]]="?","NO",Table4[[#This Row],[smoker]])</f>
        <v>No</v>
      </c>
      <c r="J566" s="26">
        <v>0</v>
      </c>
      <c r="K566" s="20" t="str">
        <f>UPPER(Table4[[#This Row],[SMOKER 1]])</f>
        <v>NO</v>
      </c>
      <c r="L566" s="26" t="str">
        <f>UPPER(Table4[[#This Row],[Heart Issues]])</f>
        <v>NO</v>
      </c>
      <c r="M566" s="26" t="str">
        <f>IF(Table4[[#This Row],[BMI]]&lt;18.5,"underweight",IF(Table4[[#This Row],[BMI]]&lt; 24.9,"normal weight",IF(Table4[[#This Row],[BMI]]&lt;29.9,"over weight","obesity")))</f>
        <v>obesity</v>
      </c>
      <c r="N566" s="26" t="str">
        <f>IF(Table4[[#This Row],[HBA1C]]&lt;5.7,"normal",IF(Table4[[#This Row],[HBA1C]]&lt; 6.4,"prediabetes","diabetes"))</f>
        <v>diabetes</v>
      </c>
    </row>
    <row r="567" spans="1:14" x14ac:dyDescent="0.25">
      <c r="A567" t="s">
        <v>1805</v>
      </c>
      <c r="B567">
        <v>44.03</v>
      </c>
      <c r="C567">
        <v>9.36</v>
      </c>
      <c r="D567" t="s">
        <v>2378</v>
      </c>
      <c r="E567" t="s">
        <v>2378</v>
      </c>
      <c r="F567" t="s">
        <v>2378</v>
      </c>
      <c r="G567" s="9" t="s">
        <v>2379</v>
      </c>
      <c r="H567" t="s">
        <v>2378</v>
      </c>
      <c r="I567" s="20" t="str">
        <f>IF(Table4[[#This Row],[smoker]]="?","NO",Table4[[#This Row],[smoker]])</f>
        <v>No</v>
      </c>
      <c r="J567" s="26">
        <v>0</v>
      </c>
      <c r="K567" s="20" t="str">
        <f>UPPER(Table4[[#This Row],[SMOKER 1]])</f>
        <v>NO</v>
      </c>
      <c r="L567" s="26" t="str">
        <f>UPPER(Table4[[#This Row],[Heart Issues]])</f>
        <v>NO</v>
      </c>
      <c r="M567" s="26" t="str">
        <f>IF(Table4[[#This Row],[BMI]]&lt;18.5,"underweight",IF(Table4[[#This Row],[BMI]]&lt; 24.9,"normal weight",IF(Table4[[#This Row],[BMI]]&lt;29.9,"over weight","obesity")))</f>
        <v>obesity</v>
      </c>
      <c r="N567" s="26" t="str">
        <f>IF(Table4[[#This Row],[HBA1C]]&lt;5.7,"normal",IF(Table4[[#This Row],[HBA1C]]&lt; 6.4,"prediabetes","diabetes"))</f>
        <v>diabetes</v>
      </c>
    </row>
    <row r="568" spans="1:14" x14ac:dyDescent="0.25">
      <c r="A568" t="s">
        <v>1804</v>
      </c>
      <c r="B568">
        <v>24.6</v>
      </c>
      <c r="C568">
        <v>4.8099999999999996</v>
      </c>
      <c r="D568" t="s">
        <v>2378</v>
      </c>
      <c r="E568" t="s">
        <v>2378</v>
      </c>
      <c r="F568" t="s">
        <v>2378</v>
      </c>
      <c r="G568" s="9" t="s">
        <v>2379</v>
      </c>
      <c r="H568" t="s">
        <v>2380</v>
      </c>
      <c r="I568" s="20" t="str">
        <f>IF(Table4[[#This Row],[smoker]]="?","NO",Table4[[#This Row],[smoker]])</f>
        <v>yes</v>
      </c>
      <c r="J568" s="26">
        <v>0</v>
      </c>
      <c r="K568" s="20" t="str">
        <f>UPPER(Table4[[#This Row],[SMOKER 1]])</f>
        <v>YES</v>
      </c>
      <c r="L568" s="26" t="str">
        <f>UPPER(Table4[[#This Row],[Heart Issues]])</f>
        <v>NO</v>
      </c>
      <c r="M568" s="26" t="str">
        <f>IF(Table4[[#This Row],[BMI]]&lt;18.5,"underweight",IF(Table4[[#This Row],[BMI]]&lt; 24.9,"normal weight",IF(Table4[[#This Row],[BMI]]&lt;29.9,"over weight","obesity")))</f>
        <v>normal weight</v>
      </c>
      <c r="N568" s="26" t="str">
        <f>IF(Table4[[#This Row],[HBA1C]]&lt;5.7,"normal",IF(Table4[[#This Row],[HBA1C]]&lt; 6.4,"prediabetes","diabetes"))</f>
        <v>normal</v>
      </c>
    </row>
    <row r="569" spans="1:14" x14ac:dyDescent="0.25">
      <c r="A569" t="s">
        <v>1803</v>
      </c>
      <c r="B569">
        <v>49.15</v>
      </c>
      <c r="C569">
        <v>8.08</v>
      </c>
      <c r="D569" t="s">
        <v>2378</v>
      </c>
      <c r="E569" t="s">
        <v>2378</v>
      </c>
      <c r="F569" t="s">
        <v>2378</v>
      </c>
      <c r="G569" s="9" t="s">
        <v>2379</v>
      </c>
      <c r="H569" t="s">
        <v>2378</v>
      </c>
      <c r="I569" s="20" t="str">
        <f>IF(Table4[[#This Row],[smoker]]="?","NO",Table4[[#This Row],[smoker]])</f>
        <v>No</v>
      </c>
      <c r="J569" s="26">
        <v>0</v>
      </c>
      <c r="K569" s="20" t="str">
        <f>UPPER(Table4[[#This Row],[SMOKER 1]])</f>
        <v>NO</v>
      </c>
      <c r="L569" s="26" t="str">
        <f>UPPER(Table4[[#This Row],[Heart Issues]])</f>
        <v>NO</v>
      </c>
      <c r="M569" s="26" t="str">
        <f>IF(Table4[[#This Row],[BMI]]&lt;18.5,"underweight",IF(Table4[[#This Row],[BMI]]&lt; 24.9,"normal weight",IF(Table4[[#This Row],[BMI]]&lt;29.9,"over weight","obesity")))</f>
        <v>obesity</v>
      </c>
      <c r="N569" s="26" t="str">
        <f>IF(Table4[[#This Row],[HBA1C]]&lt;5.7,"normal",IF(Table4[[#This Row],[HBA1C]]&lt; 6.4,"prediabetes","diabetes"))</f>
        <v>diabetes</v>
      </c>
    </row>
    <row r="570" spans="1:14" x14ac:dyDescent="0.25">
      <c r="A570" t="s">
        <v>1802</v>
      </c>
      <c r="B570">
        <v>28.31</v>
      </c>
      <c r="C570">
        <v>6.29</v>
      </c>
      <c r="D570" t="s">
        <v>2378</v>
      </c>
      <c r="E570" t="s">
        <v>2378</v>
      </c>
      <c r="F570" t="s">
        <v>2381</v>
      </c>
      <c r="G570" s="9">
        <v>1</v>
      </c>
      <c r="H570" t="s">
        <v>2380</v>
      </c>
      <c r="I570" s="20" t="str">
        <f>IF(Table4[[#This Row],[smoker]]="?","NO",Table4[[#This Row],[smoker]])</f>
        <v>yes</v>
      </c>
      <c r="J570" s="26">
        <v>1</v>
      </c>
      <c r="K570" s="20" t="str">
        <f>UPPER(Table4[[#This Row],[SMOKER 1]])</f>
        <v>YES</v>
      </c>
      <c r="L570" s="26" t="str">
        <f>UPPER(Table4[[#This Row],[Heart Issues]])</f>
        <v>NO</v>
      </c>
      <c r="M570" s="26" t="str">
        <f>IF(Table4[[#This Row],[BMI]]&lt;18.5,"underweight",IF(Table4[[#This Row],[BMI]]&lt; 24.9,"normal weight",IF(Table4[[#This Row],[BMI]]&lt;29.9,"over weight","obesity")))</f>
        <v>over weight</v>
      </c>
      <c r="N570" s="26" t="str">
        <f>IF(Table4[[#This Row],[HBA1C]]&lt;5.7,"normal",IF(Table4[[#This Row],[HBA1C]]&lt; 6.4,"prediabetes","diabetes"))</f>
        <v>prediabetes</v>
      </c>
    </row>
    <row r="571" spans="1:14" x14ac:dyDescent="0.25">
      <c r="A571" t="s">
        <v>1801</v>
      </c>
      <c r="B571">
        <v>22.99</v>
      </c>
      <c r="C571">
        <v>6.29</v>
      </c>
      <c r="D571" t="s">
        <v>2378</v>
      </c>
      <c r="E571" t="s">
        <v>2378</v>
      </c>
      <c r="F571" t="s">
        <v>2378</v>
      </c>
      <c r="G571" s="9">
        <v>1</v>
      </c>
      <c r="H571" t="s">
        <v>2380</v>
      </c>
      <c r="I571" s="20" t="str">
        <f>IF(Table4[[#This Row],[smoker]]="?","NO",Table4[[#This Row],[smoker]])</f>
        <v>yes</v>
      </c>
      <c r="J571" s="26">
        <v>1</v>
      </c>
      <c r="K571" s="20" t="str">
        <f>UPPER(Table4[[#This Row],[SMOKER 1]])</f>
        <v>YES</v>
      </c>
      <c r="L571" s="26" t="str">
        <f>UPPER(Table4[[#This Row],[Heart Issues]])</f>
        <v>NO</v>
      </c>
      <c r="M571" s="26" t="str">
        <f>IF(Table4[[#This Row],[BMI]]&lt;18.5,"underweight",IF(Table4[[#This Row],[BMI]]&lt; 24.9,"normal weight",IF(Table4[[#This Row],[BMI]]&lt;29.9,"over weight","obesity")))</f>
        <v>normal weight</v>
      </c>
      <c r="N571" s="26" t="str">
        <f>IF(Table4[[#This Row],[HBA1C]]&lt;5.7,"normal",IF(Table4[[#This Row],[HBA1C]]&lt; 6.4,"prediabetes","diabetes"))</f>
        <v>prediabetes</v>
      </c>
    </row>
    <row r="572" spans="1:14" x14ac:dyDescent="0.25">
      <c r="A572" t="s">
        <v>1800</v>
      </c>
      <c r="B572">
        <v>29.07</v>
      </c>
      <c r="C572">
        <v>5.12</v>
      </c>
      <c r="D572" t="s">
        <v>2378</v>
      </c>
      <c r="E572" t="s">
        <v>2378</v>
      </c>
      <c r="F572" t="s">
        <v>2381</v>
      </c>
      <c r="G572" s="9">
        <v>1</v>
      </c>
      <c r="H572" t="s">
        <v>2380</v>
      </c>
      <c r="I572" s="20" t="str">
        <f>IF(Table4[[#This Row],[smoker]]="?","NO",Table4[[#This Row],[smoker]])</f>
        <v>yes</v>
      </c>
      <c r="J572" s="26">
        <v>1</v>
      </c>
      <c r="K572" s="20" t="str">
        <f>UPPER(Table4[[#This Row],[SMOKER 1]])</f>
        <v>YES</v>
      </c>
      <c r="L572" s="26" t="str">
        <f>UPPER(Table4[[#This Row],[Heart Issues]])</f>
        <v>NO</v>
      </c>
      <c r="M572" s="26" t="str">
        <f>IF(Table4[[#This Row],[BMI]]&lt;18.5,"underweight",IF(Table4[[#This Row],[BMI]]&lt; 24.9,"normal weight",IF(Table4[[#This Row],[BMI]]&lt;29.9,"over weight","obesity")))</f>
        <v>over weight</v>
      </c>
      <c r="N572" s="26" t="str">
        <f>IF(Table4[[#This Row],[HBA1C]]&lt;5.7,"normal",IF(Table4[[#This Row],[HBA1C]]&lt; 6.4,"prediabetes","diabetes"))</f>
        <v>normal</v>
      </c>
    </row>
    <row r="573" spans="1:14" x14ac:dyDescent="0.25">
      <c r="A573" t="s">
        <v>1799</v>
      </c>
      <c r="B573">
        <v>42.02</v>
      </c>
      <c r="C573">
        <v>9.9499999999999993</v>
      </c>
      <c r="D573" t="s">
        <v>2380</v>
      </c>
      <c r="E573" t="s">
        <v>2378</v>
      </c>
      <c r="F573" t="s">
        <v>2381</v>
      </c>
      <c r="G573" s="9">
        <v>1</v>
      </c>
      <c r="H573" t="s">
        <v>2378</v>
      </c>
      <c r="I573" s="20" t="str">
        <f>IF(Table4[[#This Row],[smoker]]="?","NO",Table4[[#This Row],[smoker]])</f>
        <v>No</v>
      </c>
      <c r="J573" s="26">
        <v>1</v>
      </c>
      <c r="K573" s="20" t="str">
        <f>UPPER(Table4[[#This Row],[SMOKER 1]])</f>
        <v>NO</v>
      </c>
      <c r="L573" s="26" t="str">
        <f>UPPER(Table4[[#This Row],[Heart Issues]])</f>
        <v>YES</v>
      </c>
      <c r="M573" s="26" t="str">
        <f>IF(Table4[[#This Row],[BMI]]&lt;18.5,"underweight",IF(Table4[[#This Row],[BMI]]&lt; 24.9,"normal weight",IF(Table4[[#This Row],[BMI]]&lt;29.9,"over weight","obesity")))</f>
        <v>obesity</v>
      </c>
      <c r="N573" s="26" t="str">
        <f>IF(Table4[[#This Row],[HBA1C]]&lt;5.7,"normal",IF(Table4[[#This Row],[HBA1C]]&lt; 6.4,"prediabetes","diabetes"))</f>
        <v>diabetes</v>
      </c>
    </row>
    <row r="574" spans="1:14" x14ac:dyDescent="0.25">
      <c r="A574" t="s">
        <v>1798</v>
      </c>
      <c r="B574">
        <v>49.07</v>
      </c>
      <c r="C574">
        <v>9.08</v>
      </c>
      <c r="D574" t="s">
        <v>2380</v>
      </c>
      <c r="E574" t="s">
        <v>2378</v>
      </c>
      <c r="F574" t="s">
        <v>2378</v>
      </c>
      <c r="G574" s="9">
        <v>1</v>
      </c>
      <c r="H574" t="s">
        <v>2378</v>
      </c>
      <c r="I574" s="20" t="str">
        <f>IF(Table4[[#This Row],[smoker]]="?","NO",Table4[[#This Row],[smoker]])</f>
        <v>No</v>
      </c>
      <c r="J574" s="26">
        <v>1</v>
      </c>
      <c r="K574" s="20" t="str">
        <f>UPPER(Table4[[#This Row],[SMOKER 1]])</f>
        <v>NO</v>
      </c>
      <c r="L574" s="26" t="str">
        <f>UPPER(Table4[[#This Row],[Heart Issues]])</f>
        <v>YES</v>
      </c>
      <c r="M574" s="26" t="str">
        <f>IF(Table4[[#This Row],[BMI]]&lt;18.5,"underweight",IF(Table4[[#This Row],[BMI]]&lt; 24.9,"normal weight",IF(Table4[[#This Row],[BMI]]&lt;29.9,"over weight","obesity")))</f>
        <v>obesity</v>
      </c>
      <c r="N574" s="26" t="str">
        <f>IF(Table4[[#This Row],[HBA1C]]&lt;5.7,"normal",IF(Table4[[#This Row],[HBA1C]]&lt; 6.4,"prediabetes","diabetes"))</f>
        <v>diabetes</v>
      </c>
    </row>
    <row r="575" spans="1:14" x14ac:dyDescent="0.25">
      <c r="A575" t="s">
        <v>1797</v>
      </c>
      <c r="B575">
        <v>19.8</v>
      </c>
      <c r="C575">
        <v>4.82</v>
      </c>
      <c r="D575" t="s">
        <v>2378</v>
      </c>
      <c r="E575" t="s">
        <v>2378</v>
      </c>
      <c r="F575" t="s">
        <v>2378</v>
      </c>
      <c r="G575" s="9" t="s">
        <v>2379</v>
      </c>
      <c r="H575" t="s">
        <v>2380</v>
      </c>
      <c r="I575" s="20" t="str">
        <f>IF(Table4[[#This Row],[smoker]]="?","NO",Table4[[#This Row],[smoker]])</f>
        <v>yes</v>
      </c>
      <c r="J575" s="26">
        <v>0</v>
      </c>
      <c r="K575" s="20" t="str">
        <f>UPPER(Table4[[#This Row],[SMOKER 1]])</f>
        <v>YES</v>
      </c>
      <c r="L575" s="26" t="str">
        <f>UPPER(Table4[[#This Row],[Heart Issues]])</f>
        <v>NO</v>
      </c>
      <c r="M575" s="26" t="str">
        <f>IF(Table4[[#This Row],[BMI]]&lt;18.5,"underweight",IF(Table4[[#This Row],[BMI]]&lt; 24.9,"normal weight",IF(Table4[[#This Row],[BMI]]&lt;29.9,"over weight","obesity")))</f>
        <v>normal weight</v>
      </c>
      <c r="N575" s="26" t="str">
        <f>IF(Table4[[#This Row],[HBA1C]]&lt;5.7,"normal",IF(Table4[[#This Row],[HBA1C]]&lt; 6.4,"prediabetes","diabetes"))</f>
        <v>normal</v>
      </c>
    </row>
    <row r="576" spans="1:14" x14ac:dyDescent="0.25">
      <c r="A576" t="s">
        <v>1796</v>
      </c>
      <c r="B576">
        <v>27.36</v>
      </c>
      <c r="C576">
        <v>4.6500000000000004</v>
      </c>
      <c r="D576" t="s">
        <v>2378</v>
      </c>
      <c r="E576" t="s">
        <v>2380</v>
      </c>
      <c r="F576" t="s">
        <v>2378</v>
      </c>
      <c r="G576" s="9">
        <v>1</v>
      </c>
      <c r="H576" t="s">
        <v>2380</v>
      </c>
      <c r="I576" s="20" t="str">
        <f>IF(Table4[[#This Row],[smoker]]="?","NO",Table4[[#This Row],[smoker]])</f>
        <v>yes</v>
      </c>
      <c r="J576" s="26">
        <v>1</v>
      </c>
      <c r="K576" s="20" t="str">
        <f>UPPER(Table4[[#This Row],[SMOKER 1]])</f>
        <v>YES</v>
      </c>
      <c r="L576" s="26" t="str">
        <f>UPPER(Table4[[#This Row],[Heart Issues]])</f>
        <v>NO</v>
      </c>
      <c r="M576" s="26" t="str">
        <f>IF(Table4[[#This Row],[BMI]]&lt;18.5,"underweight",IF(Table4[[#This Row],[BMI]]&lt; 24.9,"normal weight",IF(Table4[[#This Row],[BMI]]&lt;29.9,"over weight","obesity")))</f>
        <v>over weight</v>
      </c>
      <c r="N576" s="26" t="str">
        <f>IF(Table4[[#This Row],[HBA1C]]&lt;5.7,"normal",IF(Table4[[#This Row],[HBA1C]]&lt; 6.4,"prediabetes","diabetes"))</f>
        <v>normal</v>
      </c>
    </row>
    <row r="577" spans="1:14" x14ac:dyDescent="0.25">
      <c r="A577" t="s">
        <v>1795</v>
      </c>
      <c r="B577">
        <v>42.95</v>
      </c>
      <c r="C577">
        <v>5.16</v>
      </c>
      <c r="D577" t="s">
        <v>2380</v>
      </c>
      <c r="E577" t="s">
        <v>2378</v>
      </c>
      <c r="F577" t="s">
        <v>2378</v>
      </c>
      <c r="G577" s="9">
        <v>1</v>
      </c>
      <c r="H577" t="s">
        <v>2378</v>
      </c>
      <c r="I577" s="20" t="str">
        <f>IF(Table4[[#This Row],[smoker]]="?","NO",Table4[[#This Row],[smoker]])</f>
        <v>No</v>
      </c>
      <c r="J577" s="26">
        <v>1</v>
      </c>
      <c r="K577" s="20" t="str">
        <f>UPPER(Table4[[#This Row],[SMOKER 1]])</f>
        <v>NO</v>
      </c>
      <c r="L577" s="26" t="str">
        <f>UPPER(Table4[[#This Row],[Heart Issues]])</f>
        <v>YES</v>
      </c>
      <c r="M577" s="26" t="str">
        <f>IF(Table4[[#This Row],[BMI]]&lt;18.5,"underweight",IF(Table4[[#This Row],[BMI]]&lt; 24.9,"normal weight",IF(Table4[[#This Row],[BMI]]&lt;29.9,"over weight","obesity")))</f>
        <v>obesity</v>
      </c>
      <c r="N577" s="26" t="str">
        <f>IF(Table4[[#This Row],[HBA1C]]&lt;5.7,"normal",IF(Table4[[#This Row],[HBA1C]]&lt; 6.4,"prediabetes","diabetes"))</f>
        <v>normal</v>
      </c>
    </row>
    <row r="578" spans="1:14" x14ac:dyDescent="0.25">
      <c r="A578" t="s">
        <v>1794</v>
      </c>
      <c r="B578">
        <v>42.66</v>
      </c>
      <c r="C578">
        <v>10.44</v>
      </c>
      <c r="D578" t="s">
        <v>2378</v>
      </c>
      <c r="E578" t="s">
        <v>2378</v>
      </c>
      <c r="F578" t="s">
        <v>2378</v>
      </c>
      <c r="G578" s="9" t="s">
        <v>2379</v>
      </c>
      <c r="H578" t="s">
        <v>2378</v>
      </c>
      <c r="I578" s="20" t="str">
        <f>IF(Table4[[#This Row],[smoker]]="?","NO",Table4[[#This Row],[smoker]])</f>
        <v>No</v>
      </c>
      <c r="J578" s="26">
        <v>0</v>
      </c>
      <c r="K578" s="20" t="str">
        <f>UPPER(Table4[[#This Row],[SMOKER 1]])</f>
        <v>NO</v>
      </c>
      <c r="L578" s="26" t="str">
        <f>UPPER(Table4[[#This Row],[Heart Issues]])</f>
        <v>NO</v>
      </c>
      <c r="M578" s="26" t="str">
        <f>IF(Table4[[#This Row],[BMI]]&lt;18.5,"underweight",IF(Table4[[#This Row],[BMI]]&lt; 24.9,"normal weight",IF(Table4[[#This Row],[BMI]]&lt;29.9,"over weight","obesity")))</f>
        <v>obesity</v>
      </c>
      <c r="N578" s="26" t="str">
        <f>IF(Table4[[#This Row],[HBA1C]]&lt;5.7,"normal",IF(Table4[[#This Row],[HBA1C]]&lt; 6.4,"prediabetes","diabetes"))</f>
        <v>diabetes</v>
      </c>
    </row>
    <row r="579" spans="1:14" x14ac:dyDescent="0.25">
      <c r="A579" t="s">
        <v>1793</v>
      </c>
      <c r="B579">
        <v>33.630000000000003</v>
      </c>
      <c r="C579">
        <v>5.69</v>
      </c>
      <c r="D579" t="s">
        <v>2378</v>
      </c>
      <c r="E579" t="s">
        <v>2378</v>
      </c>
      <c r="F579" t="s">
        <v>2378</v>
      </c>
      <c r="G579" s="9">
        <v>1</v>
      </c>
      <c r="H579" t="s">
        <v>2378</v>
      </c>
      <c r="I579" s="20" t="str">
        <f>IF(Table4[[#This Row],[smoker]]="?","NO",Table4[[#This Row],[smoker]])</f>
        <v>No</v>
      </c>
      <c r="J579" s="26">
        <v>1</v>
      </c>
      <c r="K579" s="20" t="str">
        <f>UPPER(Table4[[#This Row],[SMOKER 1]])</f>
        <v>NO</v>
      </c>
      <c r="L579" s="26" t="str">
        <f>UPPER(Table4[[#This Row],[Heart Issues]])</f>
        <v>NO</v>
      </c>
      <c r="M579" s="26" t="str">
        <f>IF(Table4[[#This Row],[BMI]]&lt;18.5,"underweight",IF(Table4[[#This Row],[BMI]]&lt; 24.9,"normal weight",IF(Table4[[#This Row],[BMI]]&lt;29.9,"over weight","obesity")))</f>
        <v>obesity</v>
      </c>
      <c r="N579" s="26" t="str">
        <f>IF(Table4[[#This Row],[HBA1C]]&lt;5.7,"normal",IF(Table4[[#This Row],[HBA1C]]&lt; 6.4,"prediabetes","diabetes"))</f>
        <v>normal</v>
      </c>
    </row>
    <row r="580" spans="1:14" x14ac:dyDescent="0.25">
      <c r="A580" t="s">
        <v>1792</v>
      </c>
      <c r="B580">
        <v>26.84</v>
      </c>
      <c r="C580">
        <v>6.5</v>
      </c>
      <c r="D580" t="s">
        <v>2378</v>
      </c>
      <c r="E580" t="s">
        <v>2378</v>
      </c>
      <c r="F580" t="s">
        <v>2378</v>
      </c>
      <c r="G580" s="9" t="s">
        <v>2379</v>
      </c>
      <c r="H580" t="s">
        <v>2380</v>
      </c>
      <c r="I580" s="20" t="str">
        <f>IF(Table4[[#This Row],[smoker]]="?","NO",Table4[[#This Row],[smoker]])</f>
        <v>yes</v>
      </c>
      <c r="J580" s="26">
        <v>0</v>
      </c>
      <c r="K580" s="20" t="str">
        <f>UPPER(Table4[[#This Row],[SMOKER 1]])</f>
        <v>YES</v>
      </c>
      <c r="L580" s="26" t="str">
        <f>UPPER(Table4[[#This Row],[Heart Issues]])</f>
        <v>NO</v>
      </c>
      <c r="M580" s="26" t="str">
        <f>IF(Table4[[#This Row],[BMI]]&lt;18.5,"underweight",IF(Table4[[#This Row],[BMI]]&lt; 24.9,"normal weight",IF(Table4[[#This Row],[BMI]]&lt;29.9,"over weight","obesity")))</f>
        <v>over weight</v>
      </c>
      <c r="N580" s="26" t="str">
        <f>IF(Table4[[#This Row],[HBA1C]]&lt;5.7,"normal",IF(Table4[[#This Row],[HBA1C]]&lt; 6.4,"prediabetes","diabetes"))</f>
        <v>diabetes</v>
      </c>
    </row>
    <row r="581" spans="1:14" x14ac:dyDescent="0.25">
      <c r="A581" t="s">
        <v>1791</v>
      </c>
      <c r="B581">
        <v>28.3</v>
      </c>
      <c r="C581">
        <v>5.73</v>
      </c>
      <c r="D581" t="s">
        <v>2378</v>
      </c>
      <c r="E581" t="s">
        <v>2378</v>
      </c>
      <c r="F581" t="s">
        <v>2381</v>
      </c>
      <c r="G581" s="9">
        <v>1</v>
      </c>
      <c r="H581" t="s">
        <v>2380</v>
      </c>
      <c r="I581" s="20" t="str">
        <f>IF(Table4[[#This Row],[smoker]]="?","NO",Table4[[#This Row],[smoker]])</f>
        <v>yes</v>
      </c>
      <c r="J581" s="26">
        <v>1</v>
      </c>
      <c r="K581" s="20" t="str">
        <f>UPPER(Table4[[#This Row],[SMOKER 1]])</f>
        <v>YES</v>
      </c>
      <c r="L581" s="26" t="str">
        <f>UPPER(Table4[[#This Row],[Heart Issues]])</f>
        <v>NO</v>
      </c>
      <c r="M581" s="26" t="str">
        <f>IF(Table4[[#This Row],[BMI]]&lt;18.5,"underweight",IF(Table4[[#This Row],[BMI]]&lt; 24.9,"normal weight",IF(Table4[[#This Row],[BMI]]&lt;29.9,"over weight","obesity")))</f>
        <v>over weight</v>
      </c>
      <c r="N581" s="26" t="str">
        <f>IF(Table4[[#This Row],[HBA1C]]&lt;5.7,"normal",IF(Table4[[#This Row],[HBA1C]]&lt; 6.4,"prediabetes","diabetes"))</f>
        <v>prediabetes</v>
      </c>
    </row>
    <row r="582" spans="1:14" x14ac:dyDescent="0.25">
      <c r="A582" t="s">
        <v>1790</v>
      </c>
      <c r="B582">
        <v>27.06</v>
      </c>
      <c r="C582">
        <v>5.74</v>
      </c>
      <c r="D582" t="s">
        <v>2380</v>
      </c>
      <c r="E582" t="s">
        <v>2378</v>
      </c>
      <c r="F582" t="s">
        <v>2378</v>
      </c>
      <c r="G582" s="9" t="s">
        <v>2379</v>
      </c>
      <c r="H582" t="s">
        <v>2380</v>
      </c>
      <c r="I582" s="20" t="str">
        <f>IF(Table4[[#This Row],[smoker]]="?","NO",Table4[[#This Row],[smoker]])</f>
        <v>yes</v>
      </c>
      <c r="J582" s="26">
        <v>0</v>
      </c>
      <c r="K582" s="20" t="str">
        <f>UPPER(Table4[[#This Row],[SMOKER 1]])</f>
        <v>YES</v>
      </c>
      <c r="L582" s="26" t="str">
        <f>UPPER(Table4[[#This Row],[Heart Issues]])</f>
        <v>YES</v>
      </c>
      <c r="M582" s="26" t="str">
        <f>IF(Table4[[#This Row],[BMI]]&lt;18.5,"underweight",IF(Table4[[#This Row],[BMI]]&lt; 24.9,"normal weight",IF(Table4[[#This Row],[BMI]]&lt;29.9,"over weight","obesity")))</f>
        <v>over weight</v>
      </c>
      <c r="N582" s="26" t="str">
        <f>IF(Table4[[#This Row],[HBA1C]]&lt;5.7,"normal",IF(Table4[[#This Row],[HBA1C]]&lt; 6.4,"prediabetes","diabetes"))</f>
        <v>prediabetes</v>
      </c>
    </row>
    <row r="583" spans="1:14" x14ac:dyDescent="0.25">
      <c r="A583" t="s">
        <v>1789</v>
      </c>
      <c r="B583">
        <v>47.13</v>
      </c>
      <c r="C583">
        <v>8.6999999999999993</v>
      </c>
      <c r="D583" t="s">
        <v>2378</v>
      </c>
      <c r="E583" t="s">
        <v>2378</v>
      </c>
      <c r="F583" t="s">
        <v>2378</v>
      </c>
      <c r="G583" s="9" t="s">
        <v>2379</v>
      </c>
      <c r="H583" t="s">
        <v>2378</v>
      </c>
      <c r="I583" s="20" t="str">
        <f>IF(Table4[[#This Row],[smoker]]="?","NO",Table4[[#This Row],[smoker]])</f>
        <v>No</v>
      </c>
      <c r="J583" s="26">
        <v>0</v>
      </c>
      <c r="K583" s="20" t="str">
        <f>UPPER(Table4[[#This Row],[SMOKER 1]])</f>
        <v>NO</v>
      </c>
      <c r="L583" s="26" t="str">
        <f>UPPER(Table4[[#This Row],[Heart Issues]])</f>
        <v>NO</v>
      </c>
      <c r="M583" s="26" t="str">
        <f>IF(Table4[[#This Row],[BMI]]&lt;18.5,"underweight",IF(Table4[[#This Row],[BMI]]&lt; 24.9,"normal weight",IF(Table4[[#This Row],[BMI]]&lt;29.9,"over weight","obesity")))</f>
        <v>obesity</v>
      </c>
      <c r="N583" s="26" t="str">
        <f>IF(Table4[[#This Row],[HBA1C]]&lt;5.7,"normal",IF(Table4[[#This Row],[HBA1C]]&lt; 6.4,"prediabetes","diabetes"))</f>
        <v>diabetes</v>
      </c>
    </row>
    <row r="584" spans="1:14" x14ac:dyDescent="0.25">
      <c r="A584" t="s">
        <v>1788</v>
      </c>
      <c r="B584">
        <v>51.72</v>
      </c>
      <c r="C584">
        <v>5.09</v>
      </c>
      <c r="D584" t="s">
        <v>2378</v>
      </c>
      <c r="E584" t="s">
        <v>2378</v>
      </c>
      <c r="F584" t="s">
        <v>2378</v>
      </c>
      <c r="G584" s="9" t="s">
        <v>2379</v>
      </c>
      <c r="H584" t="s">
        <v>2378</v>
      </c>
      <c r="I584" s="20" t="str">
        <f>IF(Table4[[#This Row],[smoker]]="?","NO",Table4[[#This Row],[smoker]])</f>
        <v>No</v>
      </c>
      <c r="J584" s="26">
        <v>0</v>
      </c>
      <c r="K584" s="20" t="str">
        <f>UPPER(Table4[[#This Row],[SMOKER 1]])</f>
        <v>NO</v>
      </c>
      <c r="L584" s="26" t="str">
        <f>UPPER(Table4[[#This Row],[Heart Issues]])</f>
        <v>NO</v>
      </c>
      <c r="M584" s="26" t="str">
        <f>IF(Table4[[#This Row],[BMI]]&lt;18.5,"underweight",IF(Table4[[#This Row],[BMI]]&lt; 24.9,"normal weight",IF(Table4[[#This Row],[BMI]]&lt;29.9,"over weight","obesity")))</f>
        <v>obesity</v>
      </c>
      <c r="N584" s="26" t="str">
        <f>IF(Table4[[#This Row],[HBA1C]]&lt;5.7,"normal",IF(Table4[[#This Row],[HBA1C]]&lt; 6.4,"prediabetes","diabetes"))</f>
        <v>normal</v>
      </c>
    </row>
    <row r="585" spans="1:14" x14ac:dyDescent="0.25">
      <c r="A585" t="s">
        <v>1787</v>
      </c>
      <c r="B585">
        <v>48.59</v>
      </c>
      <c r="C585">
        <v>5.57</v>
      </c>
      <c r="D585" t="s">
        <v>2378</v>
      </c>
      <c r="E585" t="s">
        <v>2378</v>
      </c>
      <c r="F585" t="s">
        <v>2378</v>
      </c>
      <c r="G585" s="9" t="s">
        <v>2379</v>
      </c>
      <c r="H585" t="s">
        <v>2378</v>
      </c>
      <c r="I585" s="20" t="str">
        <f>IF(Table4[[#This Row],[smoker]]="?","NO",Table4[[#This Row],[smoker]])</f>
        <v>No</v>
      </c>
      <c r="J585" s="26">
        <v>0</v>
      </c>
      <c r="K585" s="20" t="str">
        <f>UPPER(Table4[[#This Row],[SMOKER 1]])</f>
        <v>NO</v>
      </c>
      <c r="L585" s="26" t="str">
        <f>UPPER(Table4[[#This Row],[Heart Issues]])</f>
        <v>NO</v>
      </c>
      <c r="M585" s="26" t="str">
        <f>IF(Table4[[#This Row],[BMI]]&lt;18.5,"underweight",IF(Table4[[#This Row],[BMI]]&lt; 24.9,"normal weight",IF(Table4[[#This Row],[BMI]]&lt;29.9,"over weight","obesity")))</f>
        <v>obesity</v>
      </c>
      <c r="N585" s="26" t="str">
        <f>IF(Table4[[#This Row],[HBA1C]]&lt;5.7,"normal",IF(Table4[[#This Row],[HBA1C]]&lt; 6.4,"prediabetes","diabetes"))</f>
        <v>normal</v>
      </c>
    </row>
    <row r="586" spans="1:14" x14ac:dyDescent="0.25">
      <c r="A586" t="s">
        <v>1786</v>
      </c>
      <c r="B586">
        <v>45.18</v>
      </c>
      <c r="C586">
        <v>10.87</v>
      </c>
      <c r="D586" t="s">
        <v>2378</v>
      </c>
      <c r="E586" t="s">
        <v>2378</v>
      </c>
      <c r="F586" t="s">
        <v>2378</v>
      </c>
      <c r="G586" s="9" t="s">
        <v>2379</v>
      </c>
      <c r="H586" t="s">
        <v>2378</v>
      </c>
      <c r="I586" s="20" t="str">
        <f>IF(Table4[[#This Row],[smoker]]="?","NO",Table4[[#This Row],[smoker]])</f>
        <v>No</v>
      </c>
      <c r="J586" s="26">
        <v>0</v>
      </c>
      <c r="K586" s="20" t="str">
        <f>UPPER(Table4[[#This Row],[SMOKER 1]])</f>
        <v>NO</v>
      </c>
      <c r="L586" s="26" t="str">
        <f>UPPER(Table4[[#This Row],[Heart Issues]])</f>
        <v>NO</v>
      </c>
      <c r="M586" s="26" t="str">
        <f>IF(Table4[[#This Row],[BMI]]&lt;18.5,"underweight",IF(Table4[[#This Row],[BMI]]&lt; 24.9,"normal weight",IF(Table4[[#This Row],[BMI]]&lt;29.9,"over weight","obesity")))</f>
        <v>obesity</v>
      </c>
      <c r="N586" s="26" t="str">
        <f>IF(Table4[[#This Row],[HBA1C]]&lt;5.7,"normal",IF(Table4[[#This Row],[HBA1C]]&lt; 6.4,"prediabetes","diabetes"))</f>
        <v>diabetes</v>
      </c>
    </row>
    <row r="587" spans="1:14" x14ac:dyDescent="0.25">
      <c r="A587" t="s">
        <v>1785</v>
      </c>
      <c r="B587">
        <v>27.9</v>
      </c>
      <c r="C587">
        <v>6.02</v>
      </c>
      <c r="D587" t="s">
        <v>2378</v>
      </c>
      <c r="E587" t="s">
        <v>2378</v>
      </c>
      <c r="F587" t="s">
        <v>2381</v>
      </c>
      <c r="G587" s="9">
        <v>1</v>
      </c>
      <c r="H587" t="s">
        <v>2380</v>
      </c>
      <c r="I587" s="20" t="str">
        <f>IF(Table4[[#This Row],[smoker]]="?","NO",Table4[[#This Row],[smoker]])</f>
        <v>yes</v>
      </c>
      <c r="J587" s="26">
        <v>1</v>
      </c>
      <c r="K587" s="20" t="str">
        <f>UPPER(Table4[[#This Row],[SMOKER 1]])</f>
        <v>YES</v>
      </c>
      <c r="L587" s="26" t="str">
        <f>UPPER(Table4[[#This Row],[Heart Issues]])</f>
        <v>NO</v>
      </c>
      <c r="M587" s="26" t="str">
        <f>IF(Table4[[#This Row],[BMI]]&lt;18.5,"underweight",IF(Table4[[#This Row],[BMI]]&lt; 24.9,"normal weight",IF(Table4[[#This Row],[BMI]]&lt;29.9,"over weight","obesity")))</f>
        <v>over weight</v>
      </c>
      <c r="N587" s="26" t="str">
        <f>IF(Table4[[#This Row],[HBA1C]]&lt;5.7,"normal",IF(Table4[[#This Row],[HBA1C]]&lt; 6.4,"prediabetes","diabetes"))</f>
        <v>prediabetes</v>
      </c>
    </row>
    <row r="588" spans="1:14" x14ac:dyDescent="0.25">
      <c r="A588" t="s">
        <v>1784</v>
      </c>
      <c r="B588">
        <v>51.33</v>
      </c>
      <c r="C588">
        <v>7</v>
      </c>
      <c r="D588" t="s">
        <v>2378</v>
      </c>
      <c r="E588" t="s">
        <v>2378</v>
      </c>
      <c r="F588" t="s">
        <v>2378</v>
      </c>
      <c r="G588" s="9" t="s">
        <v>2379</v>
      </c>
      <c r="H588" t="s">
        <v>2378</v>
      </c>
      <c r="I588" s="20" t="str">
        <f>IF(Table4[[#This Row],[smoker]]="?","NO",Table4[[#This Row],[smoker]])</f>
        <v>No</v>
      </c>
      <c r="J588" s="26">
        <v>0</v>
      </c>
      <c r="K588" s="20" t="str">
        <f>UPPER(Table4[[#This Row],[SMOKER 1]])</f>
        <v>NO</v>
      </c>
      <c r="L588" s="26" t="str">
        <f>UPPER(Table4[[#This Row],[Heart Issues]])</f>
        <v>NO</v>
      </c>
      <c r="M588" s="26" t="str">
        <f>IF(Table4[[#This Row],[BMI]]&lt;18.5,"underweight",IF(Table4[[#This Row],[BMI]]&lt; 24.9,"normal weight",IF(Table4[[#This Row],[BMI]]&lt;29.9,"over weight","obesity")))</f>
        <v>obesity</v>
      </c>
      <c r="N588" s="26" t="str">
        <f>IF(Table4[[#This Row],[HBA1C]]&lt;5.7,"normal",IF(Table4[[#This Row],[HBA1C]]&lt; 6.4,"prediabetes","diabetes"))</f>
        <v>diabetes</v>
      </c>
    </row>
    <row r="589" spans="1:14" x14ac:dyDescent="0.25">
      <c r="A589" t="s">
        <v>1783</v>
      </c>
      <c r="B589">
        <v>30.59</v>
      </c>
      <c r="C589">
        <v>5.56</v>
      </c>
      <c r="D589" t="s">
        <v>2380</v>
      </c>
      <c r="E589" t="s">
        <v>2378</v>
      </c>
      <c r="F589" t="s">
        <v>2378</v>
      </c>
      <c r="G589" s="9">
        <v>1</v>
      </c>
      <c r="H589" t="s">
        <v>2378</v>
      </c>
      <c r="I589" s="20" t="str">
        <f>IF(Table4[[#This Row],[smoker]]="?","NO",Table4[[#This Row],[smoker]])</f>
        <v>No</v>
      </c>
      <c r="J589" s="26">
        <v>1</v>
      </c>
      <c r="K589" s="20" t="str">
        <f>UPPER(Table4[[#This Row],[SMOKER 1]])</f>
        <v>NO</v>
      </c>
      <c r="L589" s="26" t="str">
        <f>UPPER(Table4[[#This Row],[Heart Issues]])</f>
        <v>YES</v>
      </c>
      <c r="M589" s="26" t="str">
        <f>IF(Table4[[#This Row],[BMI]]&lt;18.5,"underweight",IF(Table4[[#This Row],[BMI]]&lt; 24.9,"normal weight",IF(Table4[[#This Row],[BMI]]&lt;29.9,"over weight","obesity")))</f>
        <v>obesity</v>
      </c>
      <c r="N589" s="26" t="str">
        <f>IF(Table4[[#This Row],[HBA1C]]&lt;5.7,"normal",IF(Table4[[#This Row],[HBA1C]]&lt; 6.4,"prediabetes","diabetes"))</f>
        <v>normal</v>
      </c>
    </row>
    <row r="590" spans="1:14" x14ac:dyDescent="0.25">
      <c r="A590" t="s">
        <v>1782</v>
      </c>
      <c r="B590">
        <v>39.229999999999997</v>
      </c>
      <c r="C590">
        <v>8.4499999999999993</v>
      </c>
      <c r="D590" t="s">
        <v>2378</v>
      </c>
      <c r="E590" t="s">
        <v>2378</v>
      </c>
      <c r="F590" t="s">
        <v>2378</v>
      </c>
      <c r="G590" s="9" t="s">
        <v>2379</v>
      </c>
      <c r="H590" t="s">
        <v>2378</v>
      </c>
      <c r="I590" s="20" t="str">
        <f>IF(Table4[[#This Row],[smoker]]="?","NO",Table4[[#This Row],[smoker]])</f>
        <v>No</v>
      </c>
      <c r="J590" s="26">
        <v>0</v>
      </c>
      <c r="K590" s="20" t="str">
        <f>UPPER(Table4[[#This Row],[SMOKER 1]])</f>
        <v>NO</v>
      </c>
      <c r="L590" s="26" t="str">
        <f>UPPER(Table4[[#This Row],[Heart Issues]])</f>
        <v>NO</v>
      </c>
      <c r="M590" s="26" t="str">
        <f>IF(Table4[[#This Row],[BMI]]&lt;18.5,"underweight",IF(Table4[[#This Row],[BMI]]&lt; 24.9,"normal weight",IF(Table4[[#This Row],[BMI]]&lt;29.9,"over weight","obesity")))</f>
        <v>obesity</v>
      </c>
      <c r="N590" s="26" t="str">
        <f>IF(Table4[[#This Row],[HBA1C]]&lt;5.7,"normal",IF(Table4[[#This Row],[HBA1C]]&lt; 6.4,"prediabetes","diabetes"))</f>
        <v>diabetes</v>
      </c>
    </row>
    <row r="591" spans="1:14" x14ac:dyDescent="0.25">
      <c r="A591" t="s">
        <v>1781</v>
      </c>
      <c r="B591">
        <v>19.094999999999999</v>
      </c>
      <c r="C591">
        <v>6.19</v>
      </c>
      <c r="D591" t="s">
        <v>2378</v>
      </c>
      <c r="E591" t="s">
        <v>2378</v>
      </c>
      <c r="F591" t="s">
        <v>2378</v>
      </c>
      <c r="G591" s="9" t="s">
        <v>2379</v>
      </c>
      <c r="H591" t="s">
        <v>2380</v>
      </c>
      <c r="I591" s="20" t="str">
        <f>IF(Table4[[#This Row],[smoker]]="?","NO",Table4[[#This Row],[smoker]])</f>
        <v>yes</v>
      </c>
      <c r="J591" s="26">
        <v>0</v>
      </c>
      <c r="K591" s="20" t="str">
        <f>UPPER(Table4[[#This Row],[SMOKER 1]])</f>
        <v>YES</v>
      </c>
      <c r="L591" s="26" t="str">
        <f>UPPER(Table4[[#This Row],[Heart Issues]])</f>
        <v>NO</v>
      </c>
      <c r="M591" s="26" t="str">
        <f>IF(Table4[[#This Row],[BMI]]&lt;18.5,"underweight",IF(Table4[[#This Row],[BMI]]&lt; 24.9,"normal weight",IF(Table4[[#This Row],[BMI]]&lt;29.9,"over weight","obesity")))</f>
        <v>normal weight</v>
      </c>
      <c r="N591" s="26" t="str">
        <f>IF(Table4[[#This Row],[HBA1C]]&lt;5.7,"normal",IF(Table4[[#This Row],[HBA1C]]&lt; 6.4,"prediabetes","diabetes"))</f>
        <v>prediabetes</v>
      </c>
    </row>
    <row r="592" spans="1:14" x14ac:dyDescent="0.25">
      <c r="A592" t="s">
        <v>1780</v>
      </c>
      <c r="B592">
        <v>49.72</v>
      </c>
      <c r="C592">
        <v>7.71</v>
      </c>
      <c r="D592" t="s">
        <v>2378</v>
      </c>
      <c r="E592" t="s">
        <v>2378</v>
      </c>
      <c r="F592" t="s">
        <v>2378</v>
      </c>
      <c r="G592" s="9" t="s">
        <v>2379</v>
      </c>
      <c r="H592" t="s">
        <v>2378</v>
      </c>
      <c r="I592" s="20" t="str">
        <f>IF(Table4[[#This Row],[smoker]]="?","NO",Table4[[#This Row],[smoker]])</f>
        <v>No</v>
      </c>
      <c r="J592" s="26">
        <v>0</v>
      </c>
      <c r="K592" s="20" t="str">
        <f>UPPER(Table4[[#This Row],[SMOKER 1]])</f>
        <v>NO</v>
      </c>
      <c r="L592" s="26" t="str">
        <f>UPPER(Table4[[#This Row],[Heart Issues]])</f>
        <v>NO</v>
      </c>
      <c r="M592" s="26" t="str">
        <f>IF(Table4[[#This Row],[BMI]]&lt;18.5,"underweight",IF(Table4[[#This Row],[BMI]]&lt; 24.9,"normal weight",IF(Table4[[#This Row],[BMI]]&lt;29.9,"over weight","obesity")))</f>
        <v>obesity</v>
      </c>
      <c r="N592" s="26" t="str">
        <f>IF(Table4[[#This Row],[HBA1C]]&lt;5.7,"normal",IF(Table4[[#This Row],[HBA1C]]&lt; 6.4,"prediabetes","diabetes"))</f>
        <v>diabetes</v>
      </c>
    </row>
    <row r="593" spans="1:14" x14ac:dyDescent="0.25">
      <c r="A593" t="s">
        <v>1779</v>
      </c>
      <c r="B593">
        <v>21.754999999999999</v>
      </c>
      <c r="C593">
        <v>4.63</v>
      </c>
      <c r="D593" t="s">
        <v>2378</v>
      </c>
      <c r="E593" t="s">
        <v>2378</v>
      </c>
      <c r="F593" t="s">
        <v>2381</v>
      </c>
      <c r="G593" s="9">
        <v>1</v>
      </c>
      <c r="H593" t="s">
        <v>2380</v>
      </c>
      <c r="I593" s="20" t="str">
        <f>IF(Table4[[#This Row],[smoker]]="?","NO",Table4[[#This Row],[smoker]])</f>
        <v>yes</v>
      </c>
      <c r="J593" s="26">
        <v>1</v>
      </c>
      <c r="K593" s="20" t="str">
        <f>UPPER(Table4[[#This Row],[SMOKER 1]])</f>
        <v>YES</v>
      </c>
      <c r="L593" s="26" t="str">
        <f>UPPER(Table4[[#This Row],[Heart Issues]])</f>
        <v>NO</v>
      </c>
      <c r="M593" s="26" t="str">
        <f>IF(Table4[[#This Row],[BMI]]&lt;18.5,"underweight",IF(Table4[[#This Row],[BMI]]&lt; 24.9,"normal weight",IF(Table4[[#This Row],[BMI]]&lt;29.9,"over weight","obesity")))</f>
        <v>normal weight</v>
      </c>
      <c r="N593" s="26" t="str">
        <f>IF(Table4[[#This Row],[HBA1C]]&lt;5.7,"normal",IF(Table4[[#This Row],[HBA1C]]&lt; 6.4,"prediabetes","diabetes"))</f>
        <v>normal</v>
      </c>
    </row>
    <row r="594" spans="1:14" x14ac:dyDescent="0.25">
      <c r="A594" t="s">
        <v>1778</v>
      </c>
      <c r="B594">
        <v>48.39</v>
      </c>
      <c r="C594">
        <v>4.6100000000000003</v>
      </c>
      <c r="D594" t="s">
        <v>2378</v>
      </c>
      <c r="E594" t="s">
        <v>2378</v>
      </c>
      <c r="F594" t="s">
        <v>2378</v>
      </c>
      <c r="G594" s="9" t="s">
        <v>2379</v>
      </c>
      <c r="H594" t="s">
        <v>2378</v>
      </c>
      <c r="I594" s="20" t="str">
        <f>IF(Table4[[#This Row],[smoker]]="?","NO",Table4[[#This Row],[smoker]])</f>
        <v>No</v>
      </c>
      <c r="J594" s="26">
        <v>0</v>
      </c>
      <c r="K594" s="20" t="str">
        <f>UPPER(Table4[[#This Row],[SMOKER 1]])</f>
        <v>NO</v>
      </c>
      <c r="L594" s="26" t="str">
        <f>UPPER(Table4[[#This Row],[Heart Issues]])</f>
        <v>NO</v>
      </c>
      <c r="M594" s="26" t="str">
        <f>IF(Table4[[#This Row],[BMI]]&lt;18.5,"underweight",IF(Table4[[#This Row],[BMI]]&lt; 24.9,"normal weight",IF(Table4[[#This Row],[BMI]]&lt;29.9,"over weight","obesity")))</f>
        <v>obesity</v>
      </c>
      <c r="N594" s="26" t="str">
        <f>IF(Table4[[#This Row],[HBA1C]]&lt;5.7,"normal",IF(Table4[[#This Row],[HBA1C]]&lt; 6.4,"prediabetes","diabetes"))</f>
        <v>normal</v>
      </c>
    </row>
    <row r="595" spans="1:14" x14ac:dyDescent="0.25">
      <c r="A595" t="s">
        <v>1777</v>
      </c>
      <c r="B595">
        <v>47.15</v>
      </c>
      <c r="C595">
        <v>9.5299999999999994</v>
      </c>
      <c r="D595" t="s">
        <v>2380</v>
      </c>
      <c r="E595" t="s">
        <v>2378</v>
      </c>
      <c r="F595" t="s">
        <v>2378</v>
      </c>
      <c r="G595" s="9">
        <v>1</v>
      </c>
      <c r="H595" t="s">
        <v>2378</v>
      </c>
      <c r="I595" s="20" t="str">
        <f>IF(Table4[[#This Row],[smoker]]="?","NO",Table4[[#This Row],[smoker]])</f>
        <v>No</v>
      </c>
      <c r="J595" s="26">
        <v>1</v>
      </c>
      <c r="K595" s="20" t="str">
        <f>UPPER(Table4[[#This Row],[SMOKER 1]])</f>
        <v>NO</v>
      </c>
      <c r="L595" s="26" t="str">
        <f>UPPER(Table4[[#This Row],[Heart Issues]])</f>
        <v>YES</v>
      </c>
      <c r="M595" s="26" t="str">
        <f>IF(Table4[[#This Row],[BMI]]&lt;18.5,"underweight",IF(Table4[[#This Row],[BMI]]&lt; 24.9,"normal weight",IF(Table4[[#This Row],[BMI]]&lt;29.9,"over weight","obesity")))</f>
        <v>obesity</v>
      </c>
      <c r="N595" s="26" t="str">
        <f>IF(Table4[[#This Row],[HBA1C]]&lt;5.7,"normal",IF(Table4[[#This Row],[HBA1C]]&lt; 6.4,"prediabetes","diabetes"))</f>
        <v>diabetes</v>
      </c>
    </row>
    <row r="596" spans="1:14" x14ac:dyDescent="0.25">
      <c r="A596" t="s">
        <v>1776</v>
      </c>
      <c r="B596">
        <v>47.59</v>
      </c>
      <c r="C596">
        <v>11.43</v>
      </c>
      <c r="D596" t="s">
        <v>2380</v>
      </c>
      <c r="E596" t="s">
        <v>2378</v>
      </c>
      <c r="F596" t="s">
        <v>2378</v>
      </c>
      <c r="G596" s="9">
        <v>2</v>
      </c>
      <c r="H596" t="s">
        <v>2378</v>
      </c>
      <c r="I596" s="20" t="str">
        <f>IF(Table4[[#This Row],[smoker]]="?","NO",Table4[[#This Row],[smoker]])</f>
        <v>No</v>
      </c>
      <c r="J596" s="26">
        <v>2</v>
      </c>
      <c r="K596" s="20" t="str">
        <f>UPPER(Table4[[#This Row],[SMOKER 1]])</f>
        <v>NO</v>
      </c>
      <c r="L596" s="26" t="str">
        <f>UPPER(Table4[[#This Row],[Heart Issues]])</f>
        <v>YES</v>
      </c>
      <c r="M596" s="26" t="str">
        <f>IF(Table4[[#This Row],[BMI]]&lt;18.5,"underweight",IF(Table4[[#This Row],[BMI]]&lt; 24.9,"normal weight",IF(Table4[[#This Row],[BMI]]&lt;29.9,"over weight","obesity")))</f>
        <v>obesity</v>
      </c>
      <c r="N596" s="26" t="str">
        <f>IF(Table4[[#This Row],[HBA1C]]&lt;5.7,"normal",IF(Table4[[#This Row],[HBA1C]]&lt; 6.4,"prediabetes","diabetes"))</f>
        <v>diabetes</v>
      </c>
    </row>
    <row r="597" spans="1:14" x14ac:dyDescent="0.25">
      <c r="A597" t="s">
        <v>1775</v>
      </c>
      <c r="B597">
        <v>39.81</v>
      </c>
      <c r="C597">
        <v>7.65</v>
      </c>
      <c r="D597" t="s">
        <v>2380</v>
      </c>
      <c r="E597" t="s">
        <v>2378</v>
      </c>
      <c r="F597" t="s">
        <v>2381</v>
      </c>
      <c r="G597" s="9">
        <v>1</v>
      </c>
      <c r="H597" t="s">
        <v>2378</v>
      </c>
      <c r="I597" s="20" t="str">
        <f>IF(Table4[[#This Row],[smoker]]="?","NO",Table4[[#This Row],[smoker]])</f>
        <v>No</v>
      </c>
      <c r="J597" s="26">
        <v>1</v>
      </c>
      <c r="K597" s="20" t="str">
        <f>UPPER(Table4[[#This Row],[SMOKER 1]])</f>
        <v>NO</v>
      </c>
      <c r="L597" s="26" t="str">
        <f>UPPER(Table4[[#This Row],[Heart Issues]])</f>
        <v>YES</v>
      </c>
      <c r="M597" s="26" t="str">
        <f>IF(Table4[[#This Row],[BMI]]&lt;18.5,"underweight",IF(Table4[[#This Row],[BMI]]&lt; 24.9,"normal weight",IF(Table4[[#This Row],[BMI]]&lt;29.9,"over weight","obesity")))</f>
        <v>obesity</v>
      </c>
      <c r="N597" s="26" t="str">
        <f>IF(Table4[[#This Row],[HBA1C]]&lt;5.7,"normal",IF(Table4[[#This Row],[HBA1C]]&lt; 6.4,"prediabetes","diabetes"))</f>
        <v>diabetes</v>
      </c>
    </row>
    <row r="598" spans="1:14" x14ac:dyDescent="0.25">
      <c r="A598" t="s">
        <v>1774</v>
      </c>
      <c r="B598">
        <v>31.02</v>
      </c>
      <c r="C598">
        <v>5.87</v>
      </c>
      <c r="D598" t="s">
        <v>2380</v>
      </c>
      <c r="E598" t="s">
        <v>2378</v>
      </c>
      <c r="F598" t="s">
        <v>2378</v>
      </c>
      <c r="G598" s="9" t="s">
        <v>2379</v>
      </c>
      <c r="H598" t="s">
        <v>2378</v>
      </c>
      <c r="I598" s="20" t="str">
        <f>IF(Table4[[#This Row],[smoker]]="?","NO",Table4[[#This Row],[smoker]])</f>
        <v>No</v>
      </c>
      <c r="J598" s="26">
        <v>0</v>
      </c>
      <c r="K598" s="20" t="str">
        <f>UPPER(Table4[[#This Row],[SMOKER 1]])</f>
        <v>NO</v>
      </c>
      <c r="L598" s="26" t="str">
        <f>UPPER(Table4[[#This Row],[Heart Issues]])</f>
        <v>YES</v>
      </c>
      <c r="M598" s="26" t="str">
        <f>IF(Table4[[#This Row],[BMI]]&lt;18.5,"underweight",IF(Table4[[#This Row],[BMI]]&lt; 24.9,"normal weight",IF(Table4[[#This Row],[BMI]]&lt;29.9,"over weight","obesity")))</f>
        <v>obesity</v>
      </c>
      <c r="N598" s="26" t="str">
        <f>IF(Table4[[#This Row],[HBA1C]]&lt;5.7,"normal",IF(Table4[[#This Row],[HBA1C]]&lt; 6.4,"prediabetes","diabetes"))</f>
        <v>prediabetes</v>
      </c>
    </row>
    <row r="599" spans="1:14" x14ac:dyDescent="0.25">
      <c r="A599" t="s">
        <v>1773</v>
      </c>
      <c r="B599">
        <v>24.75</v>
      </c>
      <c r="C599">
        <v>4.3600000000000003</v>
      </c>
      <c r="D599" t="s">
        <v>2380</v>
      </c>
      <c r="E599" t="s">
        <v>2378</v>
      </c>
      <c r="F599" t="s">
        <v>2378</v>
      </c>
      <c r="G599" s="9">
        <v>1</v>
      </c>
      <c r="H599" t="s">
        <v>2380</v>
      </c>
      <c r="I599" s="20" t="str">
        <f>IF(Table4[[#This Row],[smoker]]="?","NO",Table4[[#This Row],[smoker]])</f>
        <v>yes</v>
      </c>
      <c r="J599" s="26">
        <v>1</v>
      </c>
      <c r="K599" s="20" t="str">
        <f>UPPER(Table4[[#This Row],[SMOKER 1]])</f>
        <v>YES</v>
      </c>
      <c r="L599" s="26" t="str">
        <f>UPPER(Table4[[#This Row],[Heart Issues]])</f>
        <v>YES</v>
      </c>
      <c r="M599" s="26" t="str">
        <f>IF(Table4[[#This Row],[BMI]]&lt;18.5,"underweight",IF(Table4[[#This Row],[BMI]]&lt; 24.9,"normal weight",IF(Table4[[#This Row],[BMI]]&lt;29.9,"over weight","obesity")))</f>
        <v>normal weight</v>
      </c>
      <c r="N599" s="26" t="str">
        <f>IF(Table4[[#This Row],[HBA1C]]&lt;5.7,"normal",IF(Table4[[#This Row],[HBA1C]]&lt; 6.4,"prediabetes","diabetes"))</f>
        <v>normal</v>
      </c>
    </row>
    <row r="600" spans="1:14" x14ac:dyDescent="0.25">
      <c r="A600" t="s">
        <v>1772</v>
      </c>
      <c r="B600">
        <v>30.114999999999998</v>
      </c>
      <c r="C600">
        <v>10.119999999999999</v>
      </c>
      <c r="D600" t="s">
        <v>2378</v>
      </c>
      <c r="E600" t="s">
        <v>2378</v>
      </c>
      <c r="F600" t="s">
        <v>2378</v>
      </c>
      <c r="G600" s="9">
        <v>3</v>
      </c>
      <c r="H600" t="s">
        <v>2378</v>
      </c>
      <c r="I600" s="20" t="str">
        <f>IF(Table4[[#This Row],[smoker]]="?","NO",Table4[[#This Row],[smoker]])</f>
        <v>No</v>
      </c>
      <c r="J600" s="26">
        <v>3</v>
      </c>
      <c r="K600" s="20" t="str">
        <f>UPPER(Table4[[#This Row],[SMOKER 1]])</f>
        <v>NO</v>
      </c>
      <c r="L600" s="26" t="str">
        <f>UPPER(Table4[[#This Row],[Heart Issues]])</f>
        <v>NO</v>
      </c>
      <c r="M600" s="26" t="str">
        <f>IF(Table4[[#This Row],[BMI]]&lt;18.5,"underweight",IF(Table4[[#This Row],[BMI]]&lt; 24.9,"normal weight",IF(Table4[[#This Row],[BMI]]&lt;29.9,"over weight","obesity")))</f>
        <v>obesity</v>
      </c>
      <c r="N600" s="26" t="str">
        <f>IF(Table4[[#This Row],[HBA1C]]&lt;5.7,"normal",IF(Table4[[#This Row],[HBA1C]]&lt; 6.4,"prediabetes","diabetes"))</f>
        <v>diabetes</v>
      </c>
    </row>
    <row r="601" spans="1:14" x14ac:dyDescent="0.25">
      <c r="A601" t="s">
        <v>1771</v>
      </c>
      <c r="B601">
        <v>26.03</v>
      </c>
      <c r="C601">
        <v>4.01</v>
      </c>
      <c r="D601" t="s">
        <v>2378</v>
      </c>
      <c r="E601" t="s">
        <v>2378</v>
      </c>
      <c r="F601" t="s">
        <v>2381</v>
      </c>
      <c r="G601" s="9">
        <v>1</v>
      </c>
      <c r="H601" t="s">
        <v>2380</v>
      </c>
      <c r="I601" s="20" t="str">
        <f>IF(Table4[[#This Row],[smoker]]="?","NO",Table4[[#This Row],[smoker]])</f>
        <v>yes</v>
      </c>
      <c r="J601" s="26">
        <v>1</v>
      </c>
      <c r="K601" s="20" t="str">
        <f>UPPER(Table4[[#This Row],[SMOKER 1]])</f>
        <v>YES</v>
      </c>
      <c r="L601" s="26" t="str">
        <f>UPPER(Table4[[#This Row],[Heart Issues]])</f>
        <v>NO</v>
      </c>
      <c r="M601" s="26" t="str">
        <f>IF(Table4[[#This Row],[BMI]]&lt;18.5,"underweight",IF(Table4[[#This Row],[BMI]]&lt; 24.9,"normal weight",IF(Table4[[#This Row],[BMI]]&lt;29.9,"over weight","obesity")))</f>
        <v>over weight</v>
      </c>
      <c r="N601" s="26" t="str">
        <f>IF(Table4[[#This Row],[HBA1C]]&lt;5.7,"normal",IF(Table4[[#This Row],[HBA1C]]&lt; 6.4,"prediabetes","diabetes"))</f>
        <v>normal</v>
      </c>
    </row>
    <row r="602" spans="1:14" x14ac:dyDescent="0.25">
      <c r="A602" t="s">
        <v>1770</v>
      </c>
      <c r="B602">
        <v>20.045000000000002</v>
      </c>
      <c r="C602">
        <v>4.7699999999999996</v>
      </c>
      <c r="D602" t="s">
        <v>2380</v>
      </c>
      <c r="E602" t="s">
        <v>2378</v>
      </c>
      <c r="F602" t="s">
        <v>2378</v>
      </c>
      <c r="G602" s="9">
        <v>1</v>
      </c>
      <c r="H602" t="s">
        <v>2380</v>
      </c>
      <c r="I602" s="20" t="str">
        <f>IF(Table4[[#This Row],[smoker]]="?","NO",Table4[[#This Row],[smoker]])</f>
        <v>yes</v>
      </c>
      <c r="J602" s="26">
        <v>1</v>
      </c>
      <c r="K602" s="20" t="str">
        <f>UPPER(Table4[[#This Row],[SMOKER 1]])</f>
        <v>YES</v>
      </c>
      <c r="L602" s="26" t="str">
        <f>UPPER(Table4[[#This Row],[Heart Issues]])</f>
        <v>YES</v>
      </c>
      <c r="M602" s="26" t="str">
        <f>IF(Table4[[#This Row],[BMI]]&lt;18.5,"underweight",IF(Table4[[#This Row],[BMI]]&lt; 24.9,"normal weight",IF(Table4[[#This Row],[BMI]]&lt;29.9,"over weight","obesity")))</f>
        <v>normal weight</v>
      </c>
      <c r="N602" s="26" t="str">
        <f>IF(Table4[[#This Row],[HBA1C]]&lt;5.7,"normal",IF(Table4[[#This Row],[HBA1C]]&lt; 6.4,"prediabetes","diabetes"))</f>
        <v>normal</v>
      </c>
    </row>
    <row r="603" spans="1:14" x14ac:dyDescent="0.25">
      <c r="A603" t="s">
        <v>1769</v>
      </c>
      <c r="B603">
        <v>40.24</v>
      </c>
      <c r="C603">
        <v>6.83</v>
      </c>
      <c r="D603" t="s">
        <v>2378</v>
      </c>
      <c r="E603" t="s">
        <v>2378</v>
      </c>
      <c r="F603" t="s">
        <v>2378</v>
      </c>
      <c r="G603" s="9" t="s">
        <v>2379</v>
      </c>
      <c r="H603" t="s">
        <v>2378</v>
      </c>
      <c r="I603" s="20" t="str">
        <f>IF(Table4[[#This Row],[smoker]]="?","NO",Table4[[#This Row],[smoker]])</f>
        <v>No</v>
      </c>
      <c r="J603" s="26">
        <v>0</v>
      </c>
      <c r="K603" s="20" t="str">
        <f>UPPER(Table4[[#This Row],[SMOKER 1]])</f>
        <v>NO</v>
      </c>
      <c r="L603" s="26" t="str">
        <f>UPPER(Table4[[#This Row],[Heart Issues]])</f>
        <v>NO</v>
      </c>
      <c r="M603" s="26" t="str">
        <f>IF(Table4[[#This Row],[BMI]]&lt;18.5,"underweight",IF(Table4[[#This Row],[BMI]]&lt; 24.9,"normal weight",IF(Table4[[#This Row],[BMI]]&lt;29.9,"over weight","obesity")))</f>
        <v>obesity</v>
      </c>
      <c r="N603" s="26" t="str">
        <f>IF(Table4[[#This Row],[HBA1C]]&lt;5.7,"normal",IF(Table4[[#This Row],[HBA1C]]&lt; 6.4,"prediabetes","diabetes"))</f>
        <v>diabetes</v>
      </c>
    </row>
    <row r="604" spans="1:14" x14ac:dyDescent="0.25">
      <c r="A604" t="s">
        <v>1768</v>
      </c>
      <c r="B604">
        <v>43.15</v>
      </c>
      <c r="C604">
        <v>6.14</v>
      </c>
      <c r="D604" t="s">
        <v>2380</v>
      </c>
      <c r="E604" t="s">
        <v>2378</v>
      </c>
      <c r="F604" t="s">
        <v>2381</v>
      </c>
      <c r="G604" s="9">
        <v>1</v>
      </c>
      <c r="H604" t="s">
        <v>2378</v>
      </c>
      <c r="I604" s="20" t="str">
        <f>IF(Table4[[#This Row],[smoker]]="?","NO",Table4[[#This Row],[smoker]])</f>
        <v>No</v>
      </c>
      <c r="J604" s="26">
        <v>1</v>
      </c>
      <c r="K604" s="20" t="str">
        <f>UPPER(Table4[[#This Row],[SMOKER 1]])</f>
        <v>NO</v>
      </c>
      <c r="L604" s="26" t="str">
        <f>UPPER(Table4[[#This Row],[Heart Issues]])</f>
        <v>YES</v>
      </c>
      <c r="M604" s="26" t="str">
        <f>IF(Table4[[#This Row],[BMI]]&lt;18.5,"underweight",IF(Table4[[#This Row],[BMI]]&lt; 24.9,"normal weight",IF(Table4[[#This Row],[BMI]]&lt;29.9,"over weight","obesity")))</f>
        <v>obesity</v>
      </c>
      <c r="N604" s="26" t="str">
        <f>IF(Table4[[#This Row],[HBA1C]]&lt;5.7,"normal",IF(Table4[[#This Row],[HBA1C]]&lt; 6.4,"prediabetes","diabetes"))</f>
        <v>prediabetes</v>
      </c>
    </row>
    <row r="605" spans="1:14" x14ac:dyDescent="0.25">
      <c r="A605" t="s">
        <v>1767</v>
      </c>
      <c r="B605">
        <v>27.7</v>
      </c>
      <c r="C605">
        <v>5.6</v>
      </c>
      <c r="D605" t="s">
        <v>2378</v>
      </c>
      <c r="E605" t="s">
        <v>2378</v>
      </c>
      <c r="F605" t="s">
        <v>2381</v>
      </c>
      <c r="G605" s="9">
        <v>1</v>
      </c>
      <c r="H605" t="s">
        <v>2380</v>
      </c>
      <c r="I605" s="20" t="str">
        <f>IF(Table4[[#This Row],[smoker]]="?","NO",Table4[[#This Row],[smoker]])</f>
        <v>yes</v>
      </c>
      <c r="J605" s="26">
        <v>1</v>
      </c>
      <c r="K605" s="20" t="str">
        <f>UPPER(Table4[[#This Row],[SMOKER 1]])</f>
        <v>YES</v>
      </c>
      <c r="L605" s="26" t="str">
        <f>UPPER(Table4[[#This Row],[Heart Issues]])</f>
        <v>NO</v>
      </c>
      <c r="M605" s="26" t="str">
        <f>IF(Table4[[#This Row],[BMI]]&lt;18.5,"underweight",IF(Table4[[#This Row],[BMI]]&lt; 24.9,"normal weight",IF(Table4[[#This Row],[BMI]]&lt;29.9,"over weight","obesity")))</f>
        <v>over weight</v>
      </c>
      <c r="N605" s="26" t="str">
        <f>IF(Table4[[#This Row],[HBA1C]]&lt;5.7,"normal",IF(Table4[[#This Row],[HBA1C]]&lt; 6.4,"prediabetes","diabetes"))</f>
        <v>normal</v>
      </c>
    </row>
    <row r="606" spans="1:14" x14ac:dyDescent="0.25">
      <c r="A606" t="s">
        <v>1766</v>
      </c>
      <c r="B606">
        <v>45.68</v>
      </c>
      <c r="C606">
        <v>4.8</v>
      </c>
      <c r="D606" t="s">
        <v>2378</v>
      </c>
      <c r="E606" t="s">
        <v>2378</v>
      </c>
      <c r="F606" t="s">
        <v>2378</v>
      </c>
      <c r="G606" s="9">
        <v>2</v>
      </c>
      <c r="H606" t="s">
        <v>2378</v>
      </c>
      <c r="I606" s="20" t="str">
        <f>IF(Table4[[#This Row],[smoker]]="?","NO",Table4[[#This Row],[smoker]])</f>
        <v>No</v>
      </c>
      <c r="J606" s="26">
        <v>2</v>
      </c>
      <c r="K606" s="20" t="str">
        <f>UPPER(Table4[[#This Row],[SMOKER 1]])</f>
        <v>NO</v>
      </c>
      <c r="L606" s="26" t="str">
        <f>UPPER(Table4[[#This Row],[Heart Issues]])</f>
        <v>NO</v>
      </c>
      <c r="M606" s="26" t="str">
        <f>IF(Table4[[#This Row],[BMI]]&lt;18.5,"underweight",IF(Table4[[#This Row],[BMI]]&lt; 24.9,"normal weight",IF(Table4[[#This Row],[BMI]]&lt;29.9,"over weight","obesity")))</f>
        <v>obesity</v>
      </c>
      <c r="N606" s="26" t="str">
        <f>IF(Table4[[#This Row],[HBA1C]]&lt;5.7,"normal",IF(Table4[[#This Row],[HBA1C]]&lt; 6.4,"prediabetes","diabetes"))</f>
        <v>normal</v>
      </c>
    </row>
    <row r="607" spans="1:14" x14ac:dyDescent="0.25">
      <c r="A607" t="s">
        <v>1765</v>
      </c>
      <c r="B607">
        <v>27.3</v>
      </c>
      <c r="C607">
        <v>11.89</v>
      </c>
      <c r="D607" t="s">
        <v>2378</v>
      </c>
      <c r="E607" t="s">
        <v>2378</v>
      </c>
      <c r="F607" t="s">
        <v>2378</v>
      </c>
      <c r="G607" s="9" t="s">
        <v>2379</v>
      </c>
      <c r="H607" t="s">
        <v>2380</v>
      </c>
      <c r="I607" s="20" t="str">
        <f>IF(Table4[[#This Row],[smoker]]="?","NO",Table4[[#This Row],[smoker]])</f>
        <v>yes</v>
      </c>
      <c r="J607" s="26">
        <v>0</v>
      </c>
      <c r="K607" s="20" t="str">
        <f>UPPER(Table4[[#This Row],[SMOKER 1]])</f>
        <v>YES</v>
      </c>
      <c r="L607" s="26" t="str">
        <f>UPPER(Table4[[#This Row],[Heart Issues]])</f>
        <v>NO</v>
      </c>
      <c r="M607" s="26" t="str">
        <f>IF(Table4[[#This Row],[BMI]]&lt;18.5,"underweight",IF(Table4[[#This Row],[BMI]]&lt; 24.9,"normal weight",IF(Table4[[#This Row],[BMI]]&lt;29.9,"over weight","obesity")))</f>
        <v>over weight</v>
      </c>
      <c r="N607" s="26" t="str">
        <f>IF(Table4[[#This Row],[HBA1C]]&lt;5.7,"normal",IF(Table4[[#This Row],[HBA1C]]&lt; 6.4,"prediabetes","diabetes"))</f>
        <v>diabetes</v>
      </c>
    </row>
    <row r="608" spans="1:14" x14ac:dyDescent="0.25">
      <c r="A608" t="s">
        <v>1764</v>
      </c>
      <c r="B608">
        <v>54.45</v>
      </c>
      <c r="C608">
        <v>4.7300000000000004</v>
      </c>
      <c r="D608" t="s">
        <v>2380</v>
      </c>
      <c r="E608" t="s">
        <v>2378</v>
      </c>
      <c r="F608" t="s">
        <v>2378</v>
      </c>
      <c r="G608" s="9">
        <v>1</v>
      </c>
      <c r="H608" t="s">
        <v>2378</v>
      </c>
      <c r="I608" s="20" t="str">
        <f>IF(Table4[[#This Row],[smoker]]="?","NO",Table4[[#This Row],[smoker]])</f>
        <v>No</v>
      </c>
      <c r="J608" s="26">
        <v>1</v>
      </c>
      <c r="K608" s="20" t="str">
        <f>UPPER(Table4[[#This Row],[SMOKER 1]])</f>
        <v>NO</v>
      </c>
      <c r="L608" s="26" t="str">
        <f>UPPER(Table4[[#This Row],[Heart Issues]])</f>
        <v>YES</v>
      </c>
      <c r="M608" s="26" t="str">
        <f>IF(Table4[[#This Row],[BMI]]&lt;18.5,"underweight",IF(Table4[[#This Row],[BMI]]&lt; 24.9,"normal weight",IF(Table4[[#This Row],[BMI]]&lt;29.9,"over weight","obesity")))</f>
        <v>obesity</v>
      </c>
      <c r="N608" s="26" t="str">
        <f>IF(Table4[[#This Row],[HBA1C]]&lt;5.7,"normal",IF(Table4[[#This Row],[HBA1C]]&lt; 6.4,"prediabetes","diabetes"))</f>
        <v>normal</v>
      </c>
    </row>
    <row r="609" spans="1:14" x14ac:dyDescent="0.25">
      <c r="A609" t="s">
        <v>1763</v>
      </c>
      <c r="B609">
        <v>54.43</v>
      </c>
      <c r="C609">
        <v>4.6100000000000003</v>
      </c>
      <c r="D609" t="s">
        <v>2380</v>
      </c>
      <c r="E609" t="s">
        <v>2378</v>
      </c>
      <c r="F609" t="s">
        <v>2378</v>
      </c>
      <c r="G609" s="9">
        <v>1</v>
      </c>
      <c r="H609" t="s">
        <v>2378</v>
      </c>
      <c r="I609" s="20" t="str">
        <f>IF(Table4[[#This Row],[smoker]]="?","NO",Table4[[#This Row],[smoker]])</f>
        <v>No</v>
      </c>
      <c r="J609" s="26">
        <v>1</v>
      </c>
      <c r="K609" s="20" t="str">
        <f>UPPER(Table4[[#This Row],[SMOKER 1]])</f>
        <v>NO</v>
      </c>
      <c r="L609" s="26" t="str">
        <f>UPPER(Table4[[#This Row],[Heart Issues]])</f>
        <v>YES</v>
      </c>
      <c r="M609" s="26" t="str">
        <f>IF(Table4[[#This Row],[BMI]]&lt;18.5,"underweight",IF(Table4[[#This Row],[BMI]]&lt; 24.9,"normal weight",IF(Table4[[#This Row],[BMI]]&lt;29.9,"over weight","obesity")))</f>
        <v>obesity</v>
      </c>
      <c r="N609" s="26" t="str">
        <f>IF(Table4[[#This Row],[HBA1C]]&lt;5.7,"normal",IF(Table4[[#This Row],[HBA1C]]&lt; 6.4,"prediabetes","diabetes"))</f>
        <v>normal</v>
      </c>
    </row>
    <row r="610" spans="1:14" x14ac:dyDescent="0.25">
      <c r="A610" t="s">
        <v>1762</v>
      </c>
      <c r="B610">
        <v>48.01</v>
      </c>
      <c r="C610">
        <v>7.3</v>
      </c>
      <c r="D610" t="s">
        <v>2378</v>
      </c>
      <c r="E610" t="s">
        <v>2378</v>
      </c>
      <c r="F610" t="s">
        <v>2378</v>
      </c>
      <c r="G610" s="9" t="s">
        <v>2379</v>
      </c>
      <c r="H610" t="s">
        <v>2378</v>
      </c>
      <c r="I610" s="20" t="str">
        <f>IF(Table4[[#This Row],[smoker]]="?","NO",Table4[[#This Row],[smoker]])</f>
        <v>No</v>
      </c>
      <c r="J610" s="26">
        <v>0</v>
      </c>
      <c r="K610" s="20" t="str">
        <f>UPPER(Table4[[#This Row],[SMOKER 1]])</f>
        <v>NO</v>
      </c>
      <c r="L610" s="26" t="str">
        <f>UPPER(Table4[[#This Row],[Heart Issues]])</f>
        <v>NO</v>
      </c>
      <c r="M610" s="26" t="str">
        <f>IF(Table4[[#This Row],[BMI]]&lt;18.5,"underweight",IF(Table4[[#This Row],[BMI]]&lt; 24.9,"normal weight",IF(Table4[[#This Row],[BMI]]&lt;29.9,"over weight","obesity")))</f>
        <v>obesity</v>
      </c>
      <c r="N610" s="26" t="str">
        <f>IF(Table4[[#This Row],[HBA1C]]&lt;5.7,"normal",IF(Table4[[#This Row],[HBA1C]]&lt; 6.4,"prediabetes","diabetes"))</f>
        <v>diabetes</v>
      </c>
    </row>
    <row r="611" spans="1:14" x14ac:dyDescent="0.25">
      <c r="A611" t="s">
        <v>1761</v>
      </c>
      <c r="B611">
        <v>48.32</v>
      </c>
      <c r="C611">
        <v>5.88</v>
      </c>
      <c r="D611" t="s">
        <v>2378</v>
      </c>
      <c r="E611" t="s">
        <v>2378</v>
      </c>
      <c r="F611" t="s">
        <v>2378</v>
      </c>
      <c r="G611" s="9" t="s">
        <v>2379</v>
      </c>
      <c r="H611" t="s">
        <v>2378</v>
      </c>
      <c r="I611" s="20" t="str">
        <f>IF(Table4[[#This Row],[smoker]]="?","NO",Table4[[#This Row],[smoker]])</f>
        <v>No</v>
      </c>
      <c r="J611" s="26">
        <v>0</v>
      </c>
      <c r="K611" s="20" t="str">
        <f>UPPER(Table4[[#This Row],[SMOKER 1]])</f>
        <v>NO</v>
      </c>
      <c r="L611" s="26" t="str">
        <f>UPPER(Table4[[#This Row],[Heart Issues]])</f>
        <v>NO</v>
      </c>
      <c r="M611" s="26" t="str">
        <f>IF(Table4[[#This Row],[BMI]]&lt;18.5,"underweight",IF(Table4[[#This Row],[BMI]]&lt; 24.9,"normal weight",IF(Table4[[#This Row],[BMI]]&lt;29.9,"over weight","obesity")))</f>
        <v>obesity</v>
      </c>
      <c r="N611" s="26" t="str">
        <f>IF(Table4[[#This Row],[HBA1C]]&lt;5.7,"normal",IF(Table4[[#This Row],[HBA1C]]&lt; 6.4,"prediabetes","diabetes"))</f>
        <v>prediabetes</v>
      </c>
    </row>
    <row r="612" spans="1:14" x14ac:dyDescent="0.25">
      <c r="A612" t="s">
        <v>1760</v>
      </c>
      <c r="B612">
        <v>22.895</v>
      </c>
      <c r="C612">
        <v>4.0599999999999996</v>
      </c>
      <c r="D612" t="s">
        <v>2378</v>
      </c>
      <c r="E612" t="s">
        <v>2378</v>
      </c>
      <c r="F612" t="s">
        <v>2381</v>
      </c>
      <c r="G612" s="9">
        <v>1</v>
      </c>
      <c r="H612" t="s">
        <v>2380</v>
      </c>
      <c r="I612" s="20" t="str">
        <f>IF(Table4[[#This Row],[smoker]]="?","NO",Table4[[#This Row],[smoker]])</f>
        <v>yes</v>
      </c>
      <c r="J612" s="26">
        <v>1</v>
      </c>
      <c r="K612" s="20" t="str">
        <f>UPPER(Table4[[#This Row],[SMOKER 1]])</f>
        <v>YES</v>
      </c>
      <c r="L612" s="26" t="str">
        <f>UPPER(Table4[[#This Row],[Heart Issues]])</f>
        <v>NO</v>
      </c>
      <c r="M612" s="26" t="str">
        <f>IF(Table4[[#This Row],[BMI]]&lt;18.5,"underweight",IF(Table4[[#This Row],[BMI]]&lt; 24.9,"normal weight",IF(Table4[[#This Row],[BMI]]&lt;29.9,"over weight","obesity")))</f>
        <v>normal weight</v>
      </c>
      <c r="N612" s="26" t="str">
        <f>IF(Table4[[#This Row],[HBA1C]]&lt;5.7,"normal",IF(Table4[[#This Row],[HBA1C]]&lt; 6.4,"prediabetes","diabetes"))</f>
        <v>normal</v>
      </c>
    </row>
    <row r="613" spans="1:14" x14ac:dyDescent="0.25">
      <c r="A613" t="s">
        <v>1759</v>
      </c>
      <c r="B613">
        <v>54.85</v>
      </c>
      <c r="C613">
        <v>4.9000000000000004</v>
      </c>
      <c r="D613" t="s">
        <v>2378</v>
      </c>
      <c r="E613" t="s">
        <v>2378</v>
      </c>
      <c r="F613" t="s">
        <v>2378</v>
      </c>
      <c r="G613" s="9">
        <v>1</v>
      </c>
      <c r="H613" t="s">
        <v>2378</v>
      </c>
      <c r="I613" s="20" t="str">
        <f>IF(Table4[[#This Row],[smoker]]="?","NO",Table4[[#This Row],[smoker]])</f>
        <v>No</v>
      </c>
      <c r="J613" s="26">
        <v>1</v>
      </c>
      <c r="K613" s="20" t="str">
        <f>UPPER(Table4[[#This Row],[SMOKER 1]])</f>
        <v>NO</v>
      </c>
      <c r="L613" s="26" t="str">
        <f>UPPER(Table4[[#This Row],[Heart Issues]])</f>
        <v>NO</v>
      </c>
      <c r="M613" s="26" t="str">
        <f>IF(Table4[[#This Row],[BMI]]&lt;18.5,"underweight",IF(Table4[[#This Row],[BMI]]&lt; 24.9,"normal weight",IF(Table4[[#This Row],[BMI]]&lt;29.9,"over weight","obesity")))</f>
        <v>obesity</v>
      </c>
      <c r="N613" s="26" t="str">
        <f>IF(Table4[[#This Row],[HBA1C]]&lt;5.7,"normal",IF(Table4[[#This Row],[HBA1C]]&lt; 6.4,"prediabetes","diabetes"))</f>
        <v>normal</v>
      </c>
    </row>
    <row r="614" spans="1:14" x14ac:dyDescent="0.25">
      <c r="A614" t="s">
        <v>1758</v>
      </c>
      <c r="B614">
        <v>21.85</v>
      </c>
      <c r="C614">
        <v>5.52</v>
      </c>
      <c r="D614" t="s">
        <v>2378</v>
      </c>
      <c r="E614" t="s">
        <v>2378</v>
      </c>
      <c r="F614" t="s">
        <v>2381</v>
      </c>
      <c r="G614" s="9">
        <v>1</v>
      </c>
      <c r="H614" t="s">
        <v>2380</v>
      </c>
      <c r="I614" s="20" t="str">
        <f>IF(Table4[[#This Row],[smoker]]="?","NO",Table4[[#This Row],[smoker]])</f>
        <v>yes</v>
      </c>
      <c r="J614" s="26">
        <v>1</v>
      </c>
      <c r="K614" s="20" t="str">
        <f>UPPER(Table4[[#This Row],[SMOKER 1]])</f>
        <v>YES</v>
      </c>
      <c r="L614" s="26" t="str">
        <f>UPPER(Table4[[#This Row],[Heart Issues]])</f>
        <v>NO</v>
      </c>
      <c r="M614" s="26" t="str">
        <f>IF(Table4[[#This Row],[BMI]]&lt;18.5,"underweight",IF(Table4[[#This Row],[BMI]]&lt; 24.9,"normal weight",IF(Table4[[#This Row],[BMI]]&lt;29.9,"over weight","obesity")))</f>
        <v>normal weight</v>
      </c>
      <c r="N614" s="26" t="str">
        <f>IF(Table4[[#This Row],[HBA1C]]&lt;5.7,"normal",IF(Table4[[#This Row],[HBA1C]]&lt; 6.4,"prediabetes","diabetes"))</f>
        <v>normal</v>
      </c>
    </row>
    <row r="615" spans="1:14" x14ac:dyDescent="0.25">
      <c r="A615" t="s">
        <v>1757</v>
      </c>
      <c r="B615">
        <v>51.86</v>
      </c>
      <c r="C615">
        <v>5.2</v>
      </c>
      <c r="D615" t="s">
        <v>2380</v>
      </c>
      <c r="E615" t="s">
        <v>2378</v>
      </c>
      <c r="F615" t="s">
        <v>2378</v>
      </c>
      <c r="G615" s="9" t="s">
        <v>2379</v>
      </c>
      <c r="H615" t="s">
        <v>2378</v>
      </c>
      <c r="I615" s="20" t="str">
        <f>IF(Table4[[#This Row],[smoker]]="?","NO",Table4[[#This Row],[smoker]])</f>
        <v>No</v>
      </c>
      <c r="J615" s="26">
        <v>0</v>
      </c>
      <c r="K615" s="20" t="str">
        <f>UPPER(Table4[[#This Row],[SMOKER 1]])</f>
        <v>NO</v>
      </c>
      <c r="L615" s="26" t="str">
        <f>UPPER(Table4[[#This Row],[Heart Issues]])</f>
        <v>YES</v>
      </c>
      <c r="M615" s="26" t="str">
        <f>IF(Table4[[#This Row],[BMI]]&lt;18.5,"underweight",IF(Table4[[#This Row],[BMI]]&lt; 24.9,"normal weight",IF(Table4[[#This Row],[BMI]]&lt;29.9,"over weight","obesity")))</f>
        <v>obesity</v>
      </c>
      <c r="N615" s="26" t="str">
        <f>IF(Table4[[#This Row],[HBA1C]]&lt;5.7,"normal",IF(Table4[[#This Row],[HBA1C]]&lt; 6.4,"prediabetes","diabetes"))</f>
        <v>normal</v>
      </c>
    </row>
    <row r="616" spans="1:14" x14ac:dyDescent="0.25">
      <c r="A616" t="s">
        <v>1756</v>
      </c>
      <c r="B616">
        <v>39.049999999999997</v>
      </c>
      <c r="C616">
        <v>7.59</v>
      </c>
      <c r="D616" t="s">
        <v>2378</v>
      </c>
      <c r="E616" t="s">
        <v>2378</v>
      </c>
      <c r="F616" t="s">
        <v>2378</v>
      </c>
      <c r="G616" s="9">
        <v>3</v>
      </c>
      <c r="H616" t="s">
        <v>2378</v>
      </c>
      <c r="I616" s="20" t="str">
        <f>IF(Table4[[#This Row],[smoker]]="?","NO",Table4[[#This Row],[smoker]])</f>
        <v>No</v>
      </c>
      <c r="J616" s="26">
        <v>3</v>
      </c>
      <c r="K616" s="20" t="str">
        <f>UPPER(Table4[[#This Row],[SMOKER 1]])</f>
        <v>NO</v>
      </c>
      <c r="L616" s="26" t="str">
        <f>UPPER(Table4[[#This Row],[Heart Issues]])</f>
        <v>NO</v>
      </c>
      <c r="M616" s="26" t="str">
        <f>IF(Table4[[#This Row],[BMI]]&lt;18.5,"underweight",IF(Table4[[#This Row],[BMI]]&lt; 24.9,"normal weight",IF(Table4[[#This Row],[BMI]]&lt;29.9,"over weight","obesity")))</f>
        <v>obesity</v>
      </c>
      <c r="N616" s="26" t="str">
        <f>IF(Table4[[#This Row],[HBA1C]]&lt;5.7,"normal",IF(Table4[[#This Row],[HBA1C]]&lt; 6.4,"prediabetes","diabetes"))</f>
        <v>diabetes</v>
      </c>
    </row>
    <row r="617" spans="1:14" x14ac:dyDescent="0.25">
      <c r="A617" t="s">
        <v>1755</v>
      </c>
      <c r="B617">
        <v>31.824999999999999</v>
      </c>
      <c r="C617">
        <v>8.2799999999999994</v>
      </c>
      <c r="D617" t="s">
        <v>2378</v>
      </c>
      <c r="E617" t="s">
        <v>2378</v>
      </c>
      <c r="F617" t="s">
        <v>2378</v>
      </c>
      <c r="G617" s="9">
        <v>3</v>
      </c>
      <c r="H617" t="s">
        <v>2378</v>
      </c>
      <c r="I617" s="20" t="str">
        <f>IF(Table4[[#This Row],[smoker]]="?","NO",Table4[[#This Row],[smoker]])</f>
        <v>No</v>
      </c>
      <c r="J617" s="26">
        <v>3</v>
      </c>
      <c r="K617" s="20" t="str">
        <f>UPPER(Table4[[#This Row],[SMOKER 1]])</f>
        <v>NO</v>
      </c>
      <c r="L617" s="26" t="str">
        <f>UPPER(Table4[[#This Row],[Heart Issues]])</f>
        <v>NO</v>
      </c>
      <c r="M617" s="26" t="str">
        <f>IF(Table4[[#This Row],[BMI]]&lt;18.5,"underweight",IF(Table4[[#This Row],[BMI]]&lt; 24.9,"normal weight",IF(Table4[[#This Row],[BMI]]&lt;29.9,"over weight","obesity")))</f>
        <v>obesity</v>
      </c>
      <c r="N617" s="26" t="str">
        <f>IF(Table4[[#This Row],[HBA1C]]&lt;5.7,"normal",IF(Table4[[#This Row],[HBA1C]]&lt; 6.4,"prediabetes","diabetes"))</f>
        <v>diabetes</v>
      </c>
    </row>
    <row r="618" spans="1:14" x14ac:dyDescent="0.25">
      <c r="A618" t="s">
        <v>1754</v>
      </c>
      <c r="B618">
        <v>46.43</v>
      </c>
      <c r="C618">
        <v>6.72</v>
      </c>
      <c r="D618" t="s">
        <v>2378</v>
      </c>
      <c r="E618" t="s">
        <v>2378</v>
      </c>
      <c r="F618" t="s">
        <v>2378</v>
      </c>
      <c r="G618" s="9" t="s">
        <v>2379</v>
      </c>
      <c r="H618" t="s">
        <v>2378</v>
      </c>
      <c r="I618" s="20" t="str">
        <f>IF(Table4[[#This Row],[smoker]]="?","NO",Table4[[#This Row],[smoker]])</f>
        <v>No</v>
      </c>
      <c r="J618" s="26">
        <v>0</v>
      </c>
      <c r="K618" s="20" t="str">
        <f>UPPER(Table4[[#This Row],[SMOKER 1]])</f>
        <v>NO</v>
      </c>
      <c r="L618" s="26" t="str">
        <f>UPPER(Table4[[#This Row],[Heart Issues]])</f>
        <v>NO</v>
      </c>
      <c r="M618" s="26" t="str">
        <f>IF(Table4[[#This Row],[BMI]]&lt;18.5,"underweight",IF(Table4[[#This Row],[BMI]]&lt; 24.9,"normal weight",IF(Table4[[#This Row],[BMI]]&lt;29.9,"over weight","obesity")))</f>
        <v>obesity</v>
      </c>
      <c r="N618" s="26" t="str">
        <f>IF(Table4[[#This Row],[HBA1C]]&lt;5.7,"normal",IF(Table4[[#This Row],[HBA1C]]&lt; 6.4,"prediabetes","diabetes"))</f>
        <v>diabetes</v>
      </c>
    </row>
    <row r="619" spans="1:14" x14ac:dyDescent="0.25">
      <c r="A619" t="s">
        <v>1753</v>
      </c>
      <c r="B619">
        <v>53.63</v>
      </c>
      <c r="C619">
        <v>5.47</v>
      </c>
      <c r="D619" t="s">
        <v>2380</v>
      </c>
      <c r="E619" t="s">
        <v>2378</v>
      </c>
      <c r="F619" t="s">
        <v>2378</v>
      </c>
      <c r="G619" s="9">
        <v>1</v>
      </c>
      <c r="H619" t="s">
        <v>2378</v>
      </c>
      <c r="I619" s="20" t="str">
        <f>IF(Table4[[#This Row],[smoker]]="?","NO",Table4[[#This Row],[smoker]])</f>
        <v>No</v>
      </c>
      <c r="J619" s="26">
        <v>1</v>
      </c>
      <c r="K619" s="20" t="str">
        <f>UPPER(Table4[[#This Row],[SMOKER 1]])</f>
        <v>NO</v>
      </c>
      <c r="L619" s="26" t="str">
        <f>UPPER(Table4[[#This Row],[Heart Issues]])</f>
        <v>YES</v>
      </c>
      <c r="M619" s="26" t="str">
        <f>IF(Table4[[#This Row],[BMI]]&lt;18.5,"underweight",IF(Table4[[#This Row],[BMI]]&lt; 24.9,"normal weight",IF(Table4[[#This Row],[BMI]]&lt;29.9,"over weight","obesity")))</f>
        <v>obesity</v>
      </c>
      <c r="N619" s="26" t="str">
        <f>IF(Table4[[#This Row],[HBA1C]]&lt;5.7,"normal",IF(Table4[[#This Row],[HBA1C]]&lt; 6.4,"prediabetes","diabetes"))</f>
        <v>normal</v>
      </c>
    </row>
    <row r="620" spans="1:14" x14ac:dyDescent="0.25">
      <c r="A620" t="s">
        <v>1752</v>
      </c>
      <c r="B620">
        <v>48.7</v>
      </c>
      <c r="C620">
        <v>4.71</v>
      </c>
      <c r="D620" t="s">
        <v>2378</v>
      </c>
      <c r="E620" t="s">
        <v>2378</v>
      </c>
      <c r="F620" t="s">
        <v>2378</v>
      </c>
      <c r="G620" s="9" t="s">
        <v>2379</v>
      </c>
      <c r="H620" t="s">
        <v>2378</v>
      </c>
      <c r="I620" s="20" t="str">
        <f>IF(Table4[[#This Row],[smoker]]="?","NO",Table4[[#This Row],[smoker]])</f>
        <v>No</v>
      </c>
      <c r="J620" s="26">
        <v>0</v>
      </c>
      <c r="K620" s="20" t="str">
        <f>UPPER(Table4[[#This Row],[SMOKER 1]])</f>
        <v>NO</v>
      </c>
      <c r="L620" s="26" t="str">
        <f>UPPER(Table4[[#This Row],[Heart Issues]])</f>
        <v>NO</v>
      </c>
      <c r="M620" s="26" t="str">
        <f>IF(Table4[[#This Row],[BMI]]&lt;18.5,"underweight",IF(Table4[[#This Row],[BMI]]&lt; 24.9,"normal weight",IF(Table4[[#This Row],[BMI]]&lt;29.9,"over weight","obesity")))</f>
        <v>obesity</v>
      </c>
      <c r="N620" s="26" t="str">
        <f>IF(Table4[[#This Row],[HBA1C]]&lt;5.7,"normal",IF(Table4[[#This Row],[HBA1C]]&lt; 6.4,"prediabetes","diabetes"))</f>
        <v>normal</v>
      </c>
    </row>
    <row r="621" spans="1:14" x14ac:dyDescent="0.25">
      <c r="A621" t="s">
        <v>1751</v>
      </c>
      <c r="B621">
        <v>48.81</v>
      </c>
      <c r="C621">
        <v>5.49</v>
      </c>
      <c r="D621" t="s">
        <v>2378</v>
      </c>
      <c r="E621" t="s">
        <v>2378</v>
      </c>
      <c r="F621" t="s">
        <v>2378</v>
      </c>
      <c r="G621" s="9" t="s">
        <v>2379</v>
      </c>
      <c r="H621" t="s">
        <v>2378</v>
      </c>
      <c r="I621" s="20" t="str">
        <f>IF(Table4[[#This Row],[smoker]]="?","NO",Table4[[#This Row],[smoker]])</f>
        <v>No</v>
      </c>
      <c r="J621" s="26">
        <v>0</v>
      </c>
      <c r="K621" s="20" t="str">
        <f>UPPER(Table4[[#This Row],[SMOKER 1]])</f>
        <v>NO</v>
      </c>
      <c r="L621" s="26" t="str">
        <f>UPPER(Table4[[#This Row],[Heart Issues]])</f>
        <v>NO</v>
      </c>
      <c r="M621" s="26" t="str">
        <f>IF(Table4[[#This Row],[BMI]]&lt;18.5,"underweight",IF(Table4[[#This Row],[BMI]]&lt; 24.9,"normal weight",IF(Table4[[#This Row],[BMI]]&lt;29.9,"over weight","obesity")))</f>
        <v>obesity</v>
      </c>
      <c r="N621" s="26" t="str">
        <f>IF(Table4[[#This Row],[HBA1C]]&lt;5.7,"normal",IF(Table4[[#This Row],[HBA1C]]&lt; 6.4,"prediabetes","diabetes"))</f>
        <v>normal</v>
      </c>
    </row>
    <row r="622" spans="1:14" x14ac:dyDescent="0.25">
      <c r="A622" t="s">
        <v>1750</v>
      </c>
      <c r="B622">
        <v>47.53</v>
      </c>
      <c r="C622">
        <v>4.72</v>
      </c>
      <c r="D622" t="s">
        <v>2378</v>
      </c>
      <c r="E622" t="s">
        <v>2378</v>
      </c>
      <c r="F622" t="s">
        <v>2378</v>
      </c>
      <c r="G622" s="9" t="s">
        <v>2379</v>
      </c>
      <c r="H622" t="s">
        <v>2378</v>
      </c>
      <c r="I622" s="20" t="str">
        <f>IF(Table4[[#This Row],[smoker]]="?","NO",Table4[[#This Row],[smoker]])</f>
        <v>No</v>
      </c>
      <c r="J622" s="26">
        <v>0</v>
      </c>
      <c r="K622" s="20" t="str">
        <f>UPPER(Table4[[#This Row],[SMOKER 1]])</f>
        <v>NO</v>
      </c>
      <c r="L622" s="26" t="str">
        <f>UPPER(Table4[[#This Row],[Heart Issues]])</f>
        <v>NO</v>
      </c>
      <c r="M622" s="26" t="str">
        <f>IF(Table4[[#This Row],[BMI]]&lt;18.5,"underweight",IF(Table4[[#This Row],[BMI]]&lt; 24.9,"normal weight",IF(Table4[[#This Row],[BMI]]&lt;29.9,"over weight","obesity")))</f>
        <v>obesity</v>
      </c>
      <c r="N622" s="26" t="str">
        <f>IF(Table4[[#This Row],[HBA1C]]&lt;5.7,"normal",IF(Table4[[#This Row],[HBA1C]]&lt; 6.4,"prediabetes","diabetes"))</f>
        <v>normal</v>
      </c>
    </row>
    <row r="623" spans="1:14" x14ac:dyDescent="0.25">
      <c r="A623" t="s">
        <v>1749</v>
      </c>
      <c r="B623">
        <v>36.85</v>
      </c>
      <c r="C623">
        <v>6.7</v>
      </c>
      <c r="D623" t="s">
        <v>2378</v>
      </c>
      <c r="E623" t="s">
        <v>2378</v>
      </c>
      <c r="F623" t="s">
        <v>2378</v>
      </c>
      <c r="G623" s="9" t="s">
        <v>2379</v>
      </c>
      <c r="H623" t="s">
        <v>2378</v>
      </c>
      <c r="I623" s="20" t="str">
        <f>IF(Table4[[#This Row],[smoker]]="?","NO",Table4[[#This Row],[smoker]])</f>
        <v>No</v>
      </c>
      <c r="J623" s="26">
        <v>0</v>
      </c>
      <c r="K623" s="20" t="str">
        <f>UPPER(Table4[[#This Row],[SMOKER 1]])</f>
        <v>NO</v>
      </c>
      <c r="L623" s="26" t="str">
        <f>UPPER(Table4[[#This Row],[Heart Issues]])</f>
        <v>NO</v>
      </c>
      <c r="M623" s="26" t="str">
        <f>IF(Table4[[#This Row],[BMI]]&lt;18.5,"underweight",IF(Table4[[#This Row],[BMI]]&lt; 24.9,"normal weight",IF(Table4[[#This Row],[BMI]]&lt;29.9,"over weight","obesity")))</f>
        <v>obesity</v>
      </c>
      <c r="N623" s="26" t="str">
        <f>IF(Table4[[#This Row],[HBA1C]]&lt;5.7,"normal",IF(Table4[[#This Row],[HBA1C]]&lt; 6.4,"prediabetes","diabetes"))</f>
        <v>diabetes</v>
      </c>
    </row>
    <row r="624" spans="1:14" x14ac:dyDescent="0.25">
      <c r="A624" t="s">
        <v>1748</v>
      </c>
      <c r="B624">
        <v>29.3</v>
      </c>
      <c r="C624">
        <v>5.5</v>
      </c>
      <c r="D624" t="s">
        <v>2378</v>
      </c>
      <c r="E624" t="s">
        <v>2378</v>
      </c>
      <c r="F624" t="s">
        <v>2378</v>
      </c>
      <c r="G624" s="9" t="s">
        <v>2379</v>
      </c>
      <c r="H624" t="s">
        <v>2378</v>
      </c>
      <c r="I624" s="20" t="str">
        <f>IF(Table4[[#This Row],[smoker]]="?","NO",Table4[[#This Row],[smoker]])</f>
        <v>No</v>
      </c>
      <c r="J624" s="26">
        <v>0</v>
      </c>
      <c r="K624" s="20" t="str">
        <f>UPPER(Table4[[#This Row],[SMOKER 1]])</f>
        <v>NO</v>
      </c>
      <c r="L624" s="26" t="str">
        <f>UPPER(Table4[[#This Row],[Heart Issues]])</f>
        <v>NO</v>
      </c>
      <c r="M624" s="26" t="str">
        <f>IF(Table4[[#This Row],[BMI]]&lt;18.5,"underweight",IF(Table4[[#This Row],[BMI]]&lt; 24.9,"normal weight",IF(Table4[[#This Row],[BMI]]&lt;29.9,"over weight","obesity")))</f>
        <v>over weight</v>
      </c>
      <c r="N624" s="26" t="str">
        <f>IF(Table4[[#This Row],[HBA1C]]&lt;5.7,"normal",IF(Table4[[#This Row],[HBA1C]]&lt; 6.4,"prediabetes","diabetes"))</f>
        <v>normal</v>
      </c>
    </row>
    <row r="625" spans="1:14" x14ac:dyDescent="0.25">
      <c r="A625" t="s">
        <v>1747</v>
      </c>
      <c r="B625">
        <v>19.3</v>
      </c>
      <c r="C625">
        <v>4.46</v>
      </c>
      <c r="D625" t="s">
        <v>2378</v>
      </c>
      <c r="E625" t="s">
        <v>2378</v>
      </c>
      <c r="F625" t="s">
        <v>2378</v>
      </c>
      <c r="G625" s="9">
        <v>1</v>
      </c>
      <c r="H625" t="s">
        <v>2380</v>
      </c>
      <c r="I625" s="20" t="str">
        <f>IF(Table4[[#This Row],[smoker]]="?","NO",Table4[[#This Row],[smoker]])</f>
        <v>yes</v>
      </c>
      <c r="J625" s="26">
        <v>1</v>
      </c>
      <c r="K625" s="20" t="str">
        <f>UPPER(Table4[[#This Row],[SMOKER 1]])</f>
        <v>YES</v>
      </c>
      <c r="L625" s="26" t="str">
        <f>UPPER(Table4[[#This Row],[Heart Issues]])</f>
        <v>NO</v>
      </c>
      <c r="M625" s="26" t="str">
        <f>IF(Table4[[#This Row],[BMI]]&lt;18.5,"underweight",IF(Table4[[#This Row],[BMI]]&lt; 24.9,"normal weight",IF(Table4[[#This Row],[BMI]]&lt;29.9,"over weight","obesity")))</f>
        <v>normal weight</v>
      </c>
      <c r="N625" s="26" t="str">
        <f>IF(Table4[[#This Row],[HBA1C]]&lt;5.7,"normal",IF(Table4[[#This Row],[HBA1C]]&lt; 6.4,"prediabetes","diabetes"))</f>
        <v>normal</v>
      </c>
    </row>
    <row r="626" spans="1:14" x14ac:dyDescent="0.25">
      <c r="A626" t="s">
        <v>1746</v>
      </c>
      <c r="B626">
        <v>24.13</v>
      </c>
      <c r="C626">
        <v>5.29</v>
      </c>
      <c r="D626" t="s">
        <v>2380</v>
      </c>
      <c r="E626" t="s">
        <v>2378</v>
      </c>
      <c r="F626" t="s">
        <v>2381</v>
      </c>
      <c r="G626" s="9">
        <v>1</v>
      </c>
      <c r="H626" t="s">
        <v>2380</v>
      </c>
      <c r="I626" s="20" t="str">
        <f>IF(Table4[[#This Row],[smoker]]="?","NO",Table4[[#This Row],[smoker]])</f>
        <v>yes</v>
      </c>
      <c r="J626" s="26">
        <v>1</v>
      </c>
      <c r="K626" s="20" t="str">
        <f>UPPER(Table4[[#This Row],[SMOKER 1]])</f>
        <v>YES</v>
      </c>
      <c r="L626" s="26" t="str">
        <f>UPPER(Table4[[#This Row],[Heart Issues]])</f>
        <v>YES</v>
      </c>
      <c r="M626" s="26" t="str">
        <f>IF(Table4[[#This Row],[BMI]]&lt;18.5,"underweight",IF(Table4[[#This Row],[BMI]]&lt; 24.9,"normal weight",IF(Table4[[#This Row],[BMI]]&lt;29.9,"over weight","obesity")))</f>
        <v>normal weight</v>
      </c>
      <c r="N626" s="26" t="str">
        <f>IF(Table4[[#This Row],[HBA1C]]&lt;5.7,"normal",IF(Table4[[#This Row],[HBA1C]]&lt; 6.4,"prediabetes","diabetes"))</f>
        <v>normal</v>
      </c>
    </row>
    <row r="627" spans="1:14" x14ac:dyDescent="0.25">
      <c r="A627" t="s">
        <v>1745</v>
      </c>
      <c r="B627">
        <v>46.7</v>
      </c>
      <c r="C627">
        <v>10.99</v>
      </c>
      <c r="D627" t="s">
        <v>2378</v>
      </c>
      <c r="E627" t="s">
        <v>2378</v>
      </c>
      <c r="F627" t="s">
        <v>2378</v>
      </c>
      <c r="G627" s="9" t="s">
        <v>2379</v>
      </c>
      <c r="H627" t="s">
        <v>2378</v>
      </c>
      <c r="I627" s="20" t="str">
        <f>IF(Table4[[#This Row],[smoker]]="?","NO",Table4[[#This Row],[smoker]])</f>
        <v>No</v>
      </c>
      <c r="J627" s="26">
        <v>0</v>
      </c>
      <c r="K627" s="20" t="str">
        <f>UPPER(Table4[[#This Row],[SMOKER 1]])</f>
        <v>NO</v>
      </c>
      <c r="L627" s="26" t="str">
        <f>UPPER(Table4[[#This Row],[Heart Issues]])</f>
        <v>NO</v>
      </c>
      <c r="M627" s="26" t="str">
        <f>IF(Table4[[#This Row],[BMI]]&lt;18.5,"underweight",IF(Table4[[#This Row],[BMI]]&lt; 24.9,"normal weight",IF(Table4[[#This Row],[BMI]]&lt;29.9,"over weight","obesity")))</f>
        <v>obesity</v>
      </c>
      <c r="N627" s="26" t="str">
        <f>IF(Table4[[#This Row],[HBA1C]]&lt;5.7,"normal",IF(Table4[[#This Row],[HBA1C]]&lt; 6.4,"prediabetes","diabetes"))</f>
        <v>diabetes</v>
      </c>
    </row>
    <row r="628" spans="1:14" x14ac:dyDescent="0.25">
      <c r="A628" t="s">
        <v>1744</v>
      </c>
      <c r="B628">
        <v>45.27</v>
      </c>
      <c r="C628">
        <v>5.2</v>
      </c>
      <c r="D628" t="s">
        <v>2380</v>
      </c>
      <c r="E628" t="s">
        <v>2378</v>
      </c>
      <c r="F628" t="s">
        <v>2378</v>
      </c>
      <c r="G628" s="9" t="s">
        <v>2379</v>
      </c>
      <c r="H628" t="s">
        <v>2378</v>
      </c>
      <c r="I628" s="20" t="str">
        <f>IF(Table4[[#This Row],[smoker]]="?","NO",Table4[[#This Row],[smoker]])</f>
        <v>No</v>
      </c>
      <c r="J628" s="26">
        <v>0</v>
      </c>
      <c r="K628" s="20" t="str">
        <f>UPPER(Table4[[#This Row],[SMOKER 1]])</f>
        <v>NO</v>
      </c>
      <c r="L628" s="26" t="str">
        <f>UPPER(Table4[[#This Row],[Heart Issues]])</f>
        <v>YES</v>
      </c>
      <c r="M628" s="26" t="str">
        <f>IF(Table4[[#This Row],[BMI]]&lt;18.5,"underweight",IF(Table4[[#This Row],[BMI]]&lt; 24.9,"normal weight",IF(Table4[[#This Row],[BMI]]&lt;29.9,"over weight","obesity")))</f>
        <v>obesity</v>
      </c>
      <c r="N628" s="26" t="str">
        <f>IF(Table4[[#This Row],[HBA1C]]&lt;5.7,"normal",IF(Table4[[#This Row],[HBA1C]]&lt; 6.4,"prediabetes","diabetes"))</f>
        <v>normal</v>
      </c>
    </row>
    <row r="629" spans="1:14" x14ac:dyDescent="0.25">
      <c r="A629" t="s">
        <v>1743</v>
      </c>
      <c r="B629">
        <v>44.29</v>
      </c>
      <c r="C629">
        <v>9.66</v>
      </c>
      <c r="D629" t="s">
        <v>2378</v>
      </c>
      <c r="E629" t="s">
        <v>2378</v>
      </c>
      <c r="F629" t="s">
        <v>2378</v>
      </c>
      <c r="G629" s="9">
        <v>2</v>
      </c>
      <c r="H629" t="s">
        <v>2378</v>
      </c>
      <c r="I629" s="20" t="str">
        <f>IF(Table4[[#This Row],[smoker]]="?","NO",Table4[[#This Row],[smoker]])</f>
        <v>No</v>
      </c>
      <c r="J629" s="26">
        <v>2</v>
      </c>
      <c r="K629" s="20" t="str">
        <f>UPPER(Table4[[#This Row],[SMOKER 1]])</f>
        <v>NO</v>
      </c>
      <c r="L629" s="26" t="str">
        <f>UPPER(Table4[[#This Row],[Heart Issues]])</f>
        <v>NO</v>
      </c>
      <c r="M629" s="26" t="str">
        <f>IF(Table4[[#This Row],[BMI]]&lt;18.5,"underweight",IF(Table4[[#This Row],[BMI]]&lt; 24.9,"normal weight",IF(Table4[[#This Row],[BMI]]&lt;29.9,"over weight","obesity")))</f>
        <v>obesity</v>
      </c>
      <c r="N629" s="26" t="str">
        <f>IF(Table4[[#This Row],[HBA1C]]&lt;5.7,"normal",IF(Table4[[#This Row],[HBA1C]]&lt; 6.4,"prediabetes","diabetes"))</f>
        <v>diabetes</v>
      </c>
    </row>
    <row r="630" spans="1:14" x14ac:dyDescent="0.25">
      <c r="A630" t="s">
        <v>1742</v>
      </c>
      <c r="B630">
        <v>54.59</v>
      </c>
      <c r="C630">
        <v>4.22</v>
      </c>
      <c r="D630" t="s">
        <v>2380</v>
      </c>
      <c r="E630" t="s">
        <v>2378</v>
      </c>
      <c r="F630" t="s">
        <v>2378</v>
      </c>
      <c r="G630" s="9">
        <v>1</v>
      </c>
      <c r="H630" t="s">
        <v>2378</v>
      </c>
      <c r="I630" s="20" t="str">
        <f>IF(Table4[[#This Row],[smoker]]="?","NO",Table4[[#This Row],[smoker]])</f>
        <v>No</v>
      </c>
      <c r="J630" s="26">
        <v>1</v>
      </c>
      <c r="K630" s="20" t="str">
        <f>UPPER(Table4[[#This Row],[SMOKER 1]])</f>
        <v>NO</v>
      </c>
      <c r="L630" s="26" t="str">
        <f>UPPER(Table4[[#This Row],[Heart Issues]])</f>
        <v>YES</v>
      </c>
      <c r="M630" s="26" t="str">
        <f>IF(Table4[[#This Row],[BMI]]&lt;18.5,"underweight",IF(Table4[[#This Row],[BMI]]&lt; 24.9,"normal weight",IF(Table4[[#This Row],[BMI]]&lt;29.9,"over weight","obesity")))</f>
        <v>obesity</v>
      </c>
      <c r="N630" s="26" t="str">
        <f>IF(Table4[[#This Row],[HBA1C]]&lt;5.7,"normal",IF(Table4[[#This Row],[HBA1C]]&lt; 6.4,"prediabetes","diabetes"))</f>
        <v>normal</v>
      </c>
    </row>
    <row r="631" spans="1:14" x14ac:dyDescent="0.25">
      <c r="A631" t="s">
        <v>1741</v>
      </c>
      <c r="B631">
        <v>32.965000000000003</v>
      </c>
      <c r="C631">
        <v>11.78</v>
      </c>
      <c r="D631" t="s">
        <v>2378</v>
      </c>
      <c r="E631" t="s">
        <v>2378</v>
      </c>
      <c r="F631" t="s">
        <v>2378</v>
      </c>
      <c r="G631" s="9" t="s">
        <v>2379</v>
      </c>
      <c r="H631" t="s">
        <v>2378</v>
      </c>
      <c r="I631" s="20" t="str">
        <f>IF(Table4[[#This Row],[smoker]]="?","NO",Table4[[#This Row],[smoker]])</f>
        <v>No</v>
      </c>
      <c r="J631" s="26">
        <v>0</v>
      </c>
      <c r="K631" s="20" t="str">
        <f>UPPER(Table4[[#This Row],[SMOKER 1]])</f>
        <v>NO</v>
      </c>
      <c r="L631" s="26" t="str">
        <f>UPPER(Table4[[#This Row],[Heart Issues]])</f>
        <v>NO</v>
      </c>
      <c r="M631" s="26" t="str">
        <f>IF(Table4[[#This Row],[BMI]]&lt;18.5,"underweight",IF(Table4[[#This Row],[BMI]]&lt; 24.9,"normal weight",IF(Table4[[#This Row],[BMI]]&lt;29.9,"over weight","obesity")))</f>
        <v>obesity</v>
      </c>
      <c r="N631" s="26" t="str">
        <f>IF(Table4[[#This Row],[HBA1C]]&lt;5.7,"normal",IF(Table4[[#This Row],[HBA1C]]&lt; 6.4,"prediabetes","diabetes"))</f>
        <v>diabetes</v>
      </c>
    </row>
    <row r="632" spans="1:14" x14ac:dyDescent="0.25">
      <c r="A632" t="s">
        <v>1740</v>
      </c>
      <c r="B632">
        <v>38.049999999999997</v>
      </c>
      <c r="C632">
        <v>9.6199999999999992</v>
      </c>
      <c r="D632" t="s">
        <v>2378</v>
      </c>
      <c r="E632" t="s">
        <v>2378</v>
      </c>
      <c r="F632" t="s">
        <v>2378</v>
      </c>
      <c r="G632" s="9" t="s">
        <v>2379</v>
      </c>
      <c r="H632" t="s">
        <v>2378</v>
      </c>
      <c r="I632" s="20" t="str">
        <f>IF(Table4[[#This Row],[smoker]]="?","NO",Table4[[#This Row],[smoker]])</f>
        <v>No</v>
      </c>
      <c r="J632" s="26">
        <v>0</v>
      </c>
      <c r="K632" s="20" t="str">
        <f>UPPER(Table4[[#This Row],[SMOKER 1]])</f>
        <v>NO</v>
      </c>
      <c r="L632" s="26" t="str">
        <f>UPPER(Table4[[#This Row],[Heart Issues]])</f>
        <v>NO</v>
      </c>
      <c r="M632" s="26" t="str">
        <f>IF(Table4[[#This Row],[BMI]]&lt;18.5,"underweight",IF(Table4[[#This Row],[BMI]]&lt; 24.9,"normal weight",IF(Table4[[#This Row],[BMI]]&lt;29.9,"over weight","obesity")))</f>
        <v>obesity</v>
      </c>
      <c r="N632" s="26" t="str">
        <f>IF(Table4[[#This Row],[HBA1C]]&lt;5.7,"normal",IF(Table4[[#This Row],[HBA1C]]&lt; 6.4,"prediabetes","diabetes"))</f>
        <v>diabetes</v>
      </c>
    </row>
    <row r="633" spans="1:14" x14ac:dyDescent="0.25">
      <c r="A633" t="s">
        <v>1739</v>
      </c>
      <c r="B633">
        <v>46.14</v>
      </c>
      <c r="C633">
        <v>10.78</v>
      </c>
      <c r="D633" t="s">
        <v>2378</v>
      </c>
      <c r="E633" t="s">
        <v>2378</v>
      </c>
      <c r="F633" t="s">
        <v>2378</v>
      </c>
      <c r="G633" s="9" t="s">
        <v>2379</v>
      </c>
      <c r="H633" t="s">
        <v>2378</v>
      </c>
      <c r="I633" s="20" t="str">
        <f>IF(Table4[[#This Row],[smoker]]="?","NO",Table4[[#This Row],[smoker]])</f>
        <v>No</v>
      </c>
      <c r="J633" s="26">
        <v>0</v>
      </c>
      <c r="K633" s="20" t="str">
        <f>UPPER(Table4[[#This Row],[SMOKER 1]])</f>
        <v>NO</v>
      </c>
      <c r="L633" s="26" t="str">
        <f>UPPER(Table4[[#This Row],[Heart Issues]])</f>
        <v>NO</v>
      </c>
      <c r="M633" s="26" t="str">
        <f>IF(Table4[[#This Row],[BMI]]&lt;18.5,"underweight",IF(Table4[[#This Row],[BMI]]&lt; 24.9,"normal weight",IF(Table4[[#This Row],[BMI]]&lt;29.9,"over weight","obesity")))</f>
        <v>obesity</v>
      </c>
      <c r="N633" s="26" t="str">
        <f>IF(Table4[[#This Row],[HBA1C]]&lt;5.7,"normal",IF(Table4[[#This Row],[HBA1C]]&lt; 6.4,"prediabetes","diabetes"))</f>
        <v>diabetes</v>
      </c>
    </row>
    <row r="634" spans="1:14" x14ac:dyDescent="0.25">
      <c r="A634" t="s">
        <v>1738</v>
      </c>
      <c r="B634">
        <v>41.325000000000003</v>
      </c>
      <c r="C634">
        <v>5.1100000000000003</v>
      </c>
      <c r="D634" t="s">
        <v>2380</v>
      </c>
      <c r="E634" t="s">
        <v>2378</v>
      </c>
      <c r="F634" t="s">
        <v>2378</v>
      </c>
      <c r="G634" s="9">
        <v>2</v>
      </c>
      <c r="H634" t="s">
        <v>2378</v>
      </c>
      <c r="I634" s="20" t="str">
        <f>IF(Table4[[#This Row],[smoker]]="?","NO",Table4[[#This Row],[smoker]])</f>
        <v>No</v>
      </c>
      <c r="J634" s="26">
        <v>2</v>
      </c>
      <c r="K634" s="20" t="str">
        <f>UPPER(Table4[[#This Row],[SMOKER 1]])</f>
        <v>NO</v>
      </c>
      <c r="L634" s="26" t="str">
        <f>UPPER(Table4[[#This Row],[Heart Issues]])</f>
        <v>YES</v>
      </c>
      <c r="M634" s="26" t="str">
        <f>IF(Table4[[#This Row],[BMI]]&lt;18.5,"underweight",IF(Table4[[#This Row],[BMI]]&lt; 24.9,"normal weight",IF(Table4[[#This Row],[BMI]]&lt;29.9,"over weight","obesity")))</f>
        <v>obesity</v>
      </c>
      <c r="N634" s="26" t="str">
        <f>IF(Table4[[#This Row],[HBA1C]]&lt;5.7,"normal",IF(Table4[[#This Row],[HBA1C]]&lt; 6.4,"prediabetes","diabetes"))</f>
        <v>normal</v>
      </c>
    </row>
    <row r="635" spans="1:14" x14ac:dyDescent="0.25">
      <c r="A635" t="s">
        <v>1737</v>
      </c>
      <c r="B635">
        <v>44.64</v>
      </c>
      <c r="C635">
        <v>7.18</v>
      </c>
      <c r="D635" t="s">
        <v>2378</v>
      </c>
      <c r="E635" t="s">
        <v>2378</v>
      </c>
      <c r="F635" t="s">
        <v>2378</v>
      </c>
      <c r="G635" s="9" t="s">
        <v>2379</v>
      </c>
      <c r="H635" t="s">
        <v>2378</v>
      </c>
      <c r="I635" s="20" t="str">
        <f>IF(Table4[[#This Row],[smoker]]="?","NO",Table4[[#This Row],[smoker]])</f>
        <v>No</v>
      </c>
      <c r="J635" s="26">
        <v>0</v>
      </c>
      <c r="K635" s="20" t="str">
        <f>UPPER(Table4[[#This Row],[SMOKER 1]])</f>
        <v>NO</v>
      </c>
      <c r="L635" s="26" t="str">
        <f>UPPER(Table4[[#This Row],[Heart Issues]])</f>
        <v>NO</v>
      </c>
      <c r="M635" s="26" t="str">
        <f>IF(Table4[[#This Row],[BMI]]&lt;18.5,"underweight",IF(Table4[[#This Row],[BMI]]&lt; 24.9,"normal weight",IF(Table4[[#This Row],[BMI]]&lt;29.9,"over weight","obesity")))</f>
        <v>obesity</v>
      </c>
      <c r="N635" s="26" t="str">
        <f>IF(Table4[[#This Row],[HBA1C]]&lt;5.7,"normal",IF(Table4[[#This Row],[HBA1C]]&lt; 6.4,"prediabetes","diabetes"))</f>
        <v>diabetes</v>
      </c>
    </row>
    <row r="636" spans="1:14" x14ac:dyDescent="0.25">
      <c r="A636" t="s">
        <v>1736</v>
      </c>
      <c r="B636">
        <v>25.175000000000001</v>
      </c>
      <c r="C636">
        <v>4.96</v>
      </c>
      <c r="D636" t="s">
        <v>2378</v>
      </c>
      <c r="E636" t="s">
        <v>2380</v>
      </c>
      <c r="F636" t="s">
        <v>2378</v>
      </c>
      <c r="G636" s="9">
        <v>1</v>
      </c>
      <c r="H636" t="s">
        <v>31</v>
      </c>
      <c r="I636" s="20" t="str">
        <f>IF(Table4[[#This Row],[smoker]]="?","NO",Table4[[#This Row],[smoker]])</f>
        <v>NO</v>
      </c>
      <c r="J636" s="26">
        <v>1</v>
      </c>
      <c r="K636" s="20" t="str">
        <f>UPPER(Table4[[#This Row],[SMOKER 1]])</f>
        <v>NO</v>
      </c>
      <c r="L636" s="26" t="str">
        <f>UPPER(Table4[[#This Row],[Heart Issues]])</f>
        <v>NO</v>
      </c>
      <c r="M636" s="26" t="str">
        <f>IF(Table4[[#This Row],[BMI]]&lt;18.5,"underweight",IF(Table4[[#This Row],[BMI]]&lt; 24.9,"normal weight",IF(Table4[[#This Row],[BMI]]&lt;29.9,"over weight","obesity")))</f>
        <v>over weight</v>
      </c>
      <c r="N636" s="26" t="str">
        <f>IF(Table4[[#This Row],[HBA1C]]&lt;5.7,"normal",IF(Table4[[#This Row],[HBA1C]]&lt; 6.4,"prediabetes","diabetes"))</f>
        <v>normal</v>
      </c>
    </row>
    <row r="637" spans="1:14" x14ac:dyDescent="0.25">
      <c r="A637" t="s">
        <v>1735</v>
      </c>
      <c r="B637">
        <v>43.11</v>
      </c>
      <c r="C637">
        <v>4.67</v>
      </c>
      <c r="D637" t="s">
        <v>2380</v>
      </c>
      <c r="E637" t="s">
        <v>2378</v>
      </c>
      <c r="F637" t="s">
        <v>2378</v>
      </c>
      <c r="G637" s="9" t="s">
        <v>2379</v>
      </c>
      <c r="H637" t="s">
        <v>2378</v>
      </c>
      <c r="I637" s="20" t="str">
        <f>IF(Table4[[#This Row],[smoker]]="?","NO",Table4[[#This Row],[smoker]])</f>
        <v>No</v>
      </c>
      <c r="J637" s="26">
        <v>0</v>
      </c>
      <c r="K637" s="20" t="str">
        <f>UPPER(Table4[[#This Row],[SMOKER 1]])</f>
        <v>NO</v>
      </c>
      <c r="L637" s="26" t="str">
        <f>UPPER(Table4[[#This Row],[Heart Issues]])</f>
        <v>YES</v>
      </c>
      <c r="M637" s="26" t="str">
        <f>IF(Table4[[#This Row],[BMI]]&lt;18.5,"underweight",IF(Table4[[#This Row],[BMI]]&lt; 24.9,"normal weight",IF(Table4[[#This Row],[BMI]]&lt;29.9,"over weight","obesity")))</f>
        <v>obesity</v>
      </c>
      <c r="N637" s="26" t="str">
        <f>IF(Table4[[#This Row],[HBA1C]]&lt;5.7,"normal",IF(Table4[[#This Row],[HBA1C]]&lt; 6.4,"prediabetes","diabetes"))</f>
        <v>normal</v>
      </c>
    </row>
    <row r="638" spans="1:14" x14ac:dyDescent="0.25">
      <c r="A638" t="s">
        <v>1734</v>
      </c>
      <c r="B638">
        <v>53.32</v>
      </c>
      <c r="C638">
        <v>5.0599999999999996</v>
      </c>
      <c r="D638" t="s">
        <v>2378</v>
      </c>
      <c r="E638" t="s">
        <v>2378</v>
      </c>
      <c r="F638" t="s">
        <v>2378</v>
      </c>
      <c r="G638" s="9" t="s">
        <v>2379</v>
      </c>
      <c r="H638" t="s">
        <v>2378</v>
      </c>
      <c r="I638" s="20" t="str">
        <f>IF(Table4[[#This Row],[smoker]]="?","NO",Table4[[#This Row],[smoker]])</f>
        <v>No</v>
      </c>
      <c r="J638" s="26">
        <v>0</v>
      </c>
      <c r="K638" s="20" t="str">
        <f>UPPER(Table4[[#This Row],[SMOKER 1]])</f>
        <v>NO</v>
      </c>
      <c r="L638" s="26" t="str">
        <f>UPPER(Table4[[#This Row],[Heart Issues]])</f>
        <v>NO</v>
      </c>
      <c r="M638" s="26" t="str">
        <f>IF(Table4[[#This Row],[BMI]]&lt;18.5,"underweight",IF(Table4[[#This Row],[BMI]]&lt; 24.9,"normal weight",IF(Table4[[#This Row],[BMI]]&lt;29.9,"over weight","obesity")))</f>
        <v>obesity</v>
      </c>
      <c r="N638" s="26" t="str">
        <f>IF(Table4[[#This Row],[HBA1C]]&lt;5.7,"normal",IF(Table4[[#This Row],[HBA1C]]&lt; 6.4,"prediabetes","diabetes"))</f>
        <v>normal</v>
      </c>
    </row>
    <row r="639" spans="1:14" x14ac:dyDescent="0.25">
      <c r="A639" t="s">
        <v>1733</v>
      </c>
      <c r="B639">
        <v>38.04</v>
      </c>
      <c r="C639">
        <v>5.0199999999999996</v>
      </c>
      <c r="D639" t="s">
        <v>2380</v>
      </c>
      <c r="E639" t="s">
        <v>2378</v>
      </c>
      <c r="F639" t="s">
        <v>2378</v>
      </c>
      <c r="G639" s="9">
        <v>1</v>
      </c>
      <c r="H639" t="s">
        <v>2378</v>
      </c>
      <c r="I639" s="20" t="str">
        <f>IF(Table4[[#This Row],[smoker]]="?","NO",Table4[[#This Row],[smoker]])</f>
        <v>No</v>
      </c>
      <c r="J639" s="26">
        <v>1</v>
      </c>
      <c r="K639" s="20" t="str">
        <f>UPPER(Table4[[#This Row],[SMOKER 1]])</f>
        <v>NO</v>
      </c>
      <c r="L639" s="26" t="str">
        <f>UPPER(Table4[[#This Row],[Heart Issues]])</f>
        <v>YES</v>
      </c>
      <c r="M639" s="26" t="str">
        <f>IF(Table4[[#This Row],[BMI]]&lt;18.5,"underweight",IF(Table4[[#This Row],[BMI]]&lt; 24.9,"normal weight",IF(Table4[[#This Row],[BMI]]&lt;29.9,"over weight","obesity")))</f>
        <v>obesity</v>
      </c>
      <c r="N639" s="26" t="str">
        <f>IF(Table4[[#This Row],[HBA1C]]&lt;5.7,"normal",IF(Table4[[#This Row],[HBA1C]]&lt; 6.4,"prediabetes","diabetes"))</f>
        <v>normal</v>
      </c>
    </row>
    <row r="640" spans="1:14" x14ac:dyDescent="0.25">
      <c r="A640" t="s">
        <v>1732</v>
      </c>
      <c r="B640">
        <v>37.9</v>
      </c>
      <c r="C640">
        <v>7.76</v>
      </c>
      <c r="D640" t="s">
        <v>2378</v>
      </c>
      <c r="E640" t="s">
        <v>2378</v>
      </c>
      <c r="F640" t="s">
        <v>2378</v>
      </c>
      <c r="G640" s="9" t="s">
        <v>2379</v>
      </c>
      <c r="H640" t="s">
        <v>2378</v>
      </c>
      <c r="I640" s="20" t="str">
        <f>IF(Table4[[#This Row],[smoker]]="?","NO",Table4[[#This Row],[smoker]])</f>
        <v>No</v>
      </c>
      <c r="J640" s="26">
        <v>0</v>
      </c>
      <c r="K640" s="20" t="str">
        <f>UPPER(Table4[[#This Row],[SMOKER 1]])</f>
        <v>NO</v>
      </c>
      <c r="L640" s="26" t="str">
        <f>UPPER(Table4[[#This Row],[Heart Issues]])</f>
        <v>NO</v>
      </c>
      <c r="M640" s="26" t="str">
        <f>IF(Table4[[#This Row],[BMI]]&lt;18.5,"underweight",IF(Table4[[#This Row],[BMI]]&lt; 24.9,"normal weight",IF(Table4[[#This Row],[BMI]]&lt;29.9,"over weight","obesity")))</f>
        <v>obesity</v>
      </c>
      <c r="N640" s="26" t="str">
        <f>IF(Table4[[#This Row],[HBA1C]]&lt;5.7,"normal",IF(Table4[[#This Row],[HBA1C]]&lt; 6.4,"prediabetes","diabetes"))</f>
        <v>diabetes</v>
      </c>
    </row>
    <row r="641" spans="1:14" x14ac:dyDescent="0.25">
      <c r="A641" t="s">
        <v>1731</v>
      </c>
      <c r="B641">
        <v>39.6</v>
      </c>
      <c r="C641">
        <v>9.32</v>
      </c>
      <c r="D641" t="s">
        <v>2378</v>
      </c>
      <c r="E641" t="s">
        <v>2378</v>
      </c>
      <c r="F641" t="s">
        <v>2378</v>
      </c>
      <c r="G641" s="9" t="s">
        <v>2379</v>
      </c>
      <c r="H641" t="s">
        <v>2378</v>
      </c>
      <c r="I641" s="20" t="str">
        <f>IF(Table4[[#This Row],[smoker]]="?","NO",Table4[[#This Row],[smoker]])</f>
        <v>No</v>
      </c>
      <c r="J641" s="26">
        <v>0</v>
      </c>
      <c r="K641" s="20" t="str">
        <f>UPPER(Table4[[#This Row],[SMOKER 1]])</f>
        <v>NO</v>
      </c>
      <c r="L641" s="26" t="str">
        <f>UPPER(Table4[[#This Row],[Heart Issues]])</f>
        <v>NO</v>
      </c>
      <c r="M641" s="26" t="str">
        <f>IF(Table4[[#This Row],[BMI]]&lt;18.5,"underweight",IF(Table4[[#This Row],[BMI]]&lt; 24.9,"normal weight",IF(Table4[[#This Row],[BMI]]&lt;29.9,"over weight","obesity")))</f>
        <v>obesity</v>
      </c>
      <c r="N641" s="26" t="str">
        <f>IF(Table4[[#This Row],[HBA1C]]&lt;5.7,"normal",IF(Table4[[#This Row],[HBA1C]]&lt; 6.4,"prediabetes","diabetes"))</f>
        <v>diabetes</v>
      </c>
    </row>
    <row r="642" spans="1:14" x14ac:dyDescent="0.25">
      <c r="A642" t="s">
        <v>1730</v>
      </c>
      <c r="B642">
        <v>50.92</v>
      </c>
      <c r="C642">
        <v>5.31</v>
      </c>
      <c r="D642" t="s">
        <v>2380</v>
      </c>
      <c r="E642" t="s">
        <v>2378</v>
      </c>
      <c r="F642" t="s">
        <v>2378</v>
      </c>
      <c r="G642" s="9">
        <v>1</v>
      </c>
      <c r="H642" t="s">
        <v>2378</v>
      </c>
      <c r="I642" s="20" t="str">
        <f>IF(Table4[[#This Row],[smoker]]="?","NO",Table4[[#This Row],[smoker]])</f>
        <v>No</v>
      </c>
      <c r="J642" s="26">
        <v>1</v>
      </c>
      <c r="K642" s="20" t="str">
        <f>UPPER(Table4[[#This Row],[SMOKER 1]])</f>
        <v>NO</v>
      </c>
      <c r="L642" s="26" t="str">
        <f>UPPER(Table4[[#This Row],[Heart Issues]])</f>
        <v>YES</v>
      </c>
      <c r="M642" s="26" t="str">
        <f>IF(Table4[[#This Row],[BMI]]&lt;18.5,"underweight",IF(Table4[[#This Row],[BMI]]&lt; 24.9,"normal weight",IF(Table4[[#This Row],[BMI]]&lt;29.9,"over weight","obesity")))</f>
        <v>obesity</v>
      </c>
      <c r="N642" s="26" t="str">
        <f>IF(Table4[[#This Row],[HBA1C]]&lt;5.7,"normal",IF(Table4[[#This Row],[HBA1C]]&lt; 6.4,"prediabetes","diabetes"))</f>
        <v>normal</v>
      </c>
    </row>
    <row r="643" spans="1:14" x14ac:dyDescent="0.25">
      <c r="A643" t="s">
        <v>1729</v>
      </c>
      <c r="B643">
        <v>21.85</v>
      </c>
      <c r="C643">
        <v>5.56</v>
      </c>
      <c r="D643" t="s">
        <v>2380</v>
      </c>
      <c r="E643" t="s">
        <v>2378</v>
      </c>
      <c r="F643" t="s">
        <v>2378</v>
      </c>
      <c r="G643" s="9" t="s">
        <v>2379</v>
      </c>
      <c r="H643" t="s">
        <v>2380</v>
      </c>
      <c r="I643" s="20" t="str">
        <f>IF(Table4[[#This Row],[smoker]]="?","NO",Table4[[#This Row],[smoker]])</f>
        <v>yes</v>
      </c>
      <c r="J643" s="26">
        <v>0</v>
      </c>
      <c r="K643" s="20" t="str">
        <f>UPPER(Table4[[#This Row],[SMOKER 1]])</f>
        <v>YES</v>
      </c>
      <c r="L643" s="26" t="str">
        <f>UPPER(Table4[[#This Row],[Heart Issues]])</f>
        <v>YES</v>
      </c>
      <c r="M643" s="26" t="str">
        <f>IF(Table4[[#This Row],[BMI]]&lt;18.5,"underweight",IF(Table4[[#This Row],[BMI]]&lt; 24.9,"normal weight",IF(Table4[[#This Row],[BMI]]&lt;29.9,"over weight","obesity")))</f>
        <v>normal weight</v>
      </c>
      <c r="N643" s="26" t="str">
        <f>IF(Table4[[#This Row],[HBA1C]]&lt;5.7,"normal",IF(Table4[[#This Row],[HBA1C]]&lt; 6.4,"prediabetes","diabetes"))</f>
        <v>normal</v>
      </c>
    </row>
    <row r="644" spans="1:14" x14ac:dyDescent="0.25">
      <c r="A644" t="s">
        <v>1728</v>
      </c>
      <c r="B644">
        <v>36.08</v>
      </c>
      <c r="C644">
        <v>7.11</v>
      </c>
      <c r="D644" t="s">
        <v>2380</v>
      </c>
      <c r="E644" t="s">
        <v>2378</v>
      </c>
      <c r="F644" t="s">
        <v>2381</v>
      </c>
      <c r="G644" s="9">
        <v>1</v>
      </c>
      <c r="H644" t="s">
        <v>2378</v>
      </c>
      <c r="I644" s="20" t="str">
        <f>IF(Table4[[#This Row],[smoker]]="?","NO",Table4[[#This Row],[smoker]])</f>
        <v>No</v>
      </c>
      <c r="J644" s="26">
        <v>1</v>
      </c>
      <c r="K644" s="20" t="str">
        <f>UPPER(Table4[[#This Row],[SMOKER 1]])</f>
        <v>NO</v>
      </c>
      <c r="L644" s="26" t="str">
        <f>UPPER(Table4[[#This Row],[Heart Issues]])</f>
        <v>YES</v>
      </c>
      <c r="M644" s="26" t="str">
        <f>IF(Table4[[#This Row],[BMI]]&lt;18.5,"underweight",IF(Table4[[#This Row],[BMI]]&lt; 24.9,"normal weight",IF(Table4[[#This Row],[BMI]]&lt;29.9,"over weight","obesity")))</f>
        <v>obesity</v>
      </c>
      <c r="N644" s="26" t="str">
        <f>IF(Table4[[#This Row],[HBA1C]]&lt;5.7,"normal",IF(Table4[[#This Row],[HBA1C]]&lt; 6.4,"prediabetes","diabetes"))</f>
        <v>diabetes</v>
      </c>
    </row>
    <row r="645" spans="1:14" x14ac:dyDescent="0.25">
      <c r="A645" t="s">
        <v>1727</v>
      </c>
      <c r="B645">
        <v>40.44</v>
      </c>
      <c r="C645">
        <v>5.13</v>
      </c>
      <c r="D645" t="s">
        <v>2380</v>
      </c>
      <c r="E645" t="s">
        <v>2378</v>
      </c>
      <c r="F645" t="s">
        <v>2381</v>
      </c>
      <c r="G645" s="9">
        <v>1</v>
      </c>
      <c r="H645" t="s">
        <v>2378</v>
      </c>
      <c r="I645" s="20" t="str">
        <f>IF(Table4[[#This Row],[smoker]]="?","NO",Table4[[#This Row],[smoker]])</f>
        <v>No</v>
      </c>
      <c r="J645" s="26">
        <v>1</v>
      </c>
      <c r="K645" s="20" t="str">
        <f>UPPER(Table4[[#This Row],[SMOKER 1]])</f>
        <v>NO</v>
      </c>
      <c r="L645" s="26" t="str">
        <f>UPPER(Table4[[#This Row],[Heart Issues]])</f>
        <v>YES</v>
      </c>
      <c r="M645" s="26" t="str">
        <f>IF(Table4[[#This Row],[BMI]]&lt;18.5,"underweight",IF(Table4[[#This Row],[BMI]]&lt; 24.9,"normal weight",IF(Table4[[#This Row],[BMI]]&lt;29.9,"over weight","obesity")))</f>
        <v>obesity</v>
      </c>
      <c r="N645" s="26" t="str">
        <f>IF(Table4[[#This Row],[HBA1C]]&lt;5.7,"normal",IF(Table4[[#This Row],[HBA1C]]&lt; 6.4,"prediabetes","diabetes"))</f>
        <v>normal</v>
      </c>
    </row>
    <row r="646" spans="1:14" x14ac:dyDescent="0.25">
      <c r="A646" t="s">
        <v>1726</v>
      </c>
      <c r="B646">
        <v>38.094999999999999</v>
      </c>
      <c r="C646">
        <v>10.199999999999999</v>
      </c>
      <c r="D646" t="s">
        <v>2378</v>
      </c>
      <c r="E646" t="s">
        <v>2378</v>
      </c>
      <c r="F646" t="s">
        <v>2378</v>
      </c>
      <c r="G646" s="9" t="s">
        <v>2379</v>
      </c>
      <c r="H646" t="s">
        <v>2378</v>
      </c>
      <c r="I646" s="20" t="str">
        <f>IF(Table4[[#This Row],[smoker]]="?","NO",Table4[[#This Row],[smoker]])</f>
        <v>No</v>
      </c>
      <c r="J646" s="26">
        <v>0</v>
      </c>
      <c r="K646" s="20" t="str">
        <f>UPPER(Table4[[#This Row],[SMOKER 1]])</f>
        <v>NO</v>
      </c>
      <c r="L646" s="26" t="str">
        <f>UPPER(Table4[[#This Row],[Heart Issues]])</f>
        <v>NO</v>
      </c>
      <c r="M646" s="26" t="str">
        <f>IF(Table4[[#This Row],[BMI]]&lt;18.5,"underweight",IF(Table4[[#This Row],[BMI]]&lt; 24.9,"normal weight",IF(Table4[[#This Row],[BMI]]&lt;29.9,"over weight","obesity")))</f>
        <v>obesity</v>
      </c>
      <c r="N646" s="26" t="str">
        <f>IF(Table4[[#This Row],[HBA1C]]&lt;5.7,"normal",IF(Table4[[#This Row],[HBA1C]]&lt; 6.4,"prediabetes","diabetes"))</f>
        <v>diabetes</v>
      </c>
    </row>
    <row r="647" spans="1:14" x14ac:dyDescent="0.25">
      <c r="A647" t="s">
        <v>1725</v>
      </c>
      <c r="B647">
        <v>44.95</v>
      </c>
      <c r="C647">
        <v>10.4</v>
      </c>
      <c r="D647" t="s">
        <v>2378</v>
      </c>
      <c r="E647" t="s">
        <v>2378</v>
      </c>
      <c r="F647" t="s">
        <v>2378</v>
      </c>
      <c r="G647" s="9" t="s">
        <v>2379</v>
      </c>
      <c r="H647" t="s">
        <v>2378</v>
      </c>
      <c r="I647" s="20" t="str">
        <f>IF(Table4[[#This Row],[smoker]]="?","NO",Table4[[#This Row],[smoker]])</f>
        <v>No</v>
      </c>
      <c r="J647" s="26">
        <v>0</v>
      </c>
      <c r="K647" s="20" t="str">
        <f>UPPER(Table4[[#This Row],[SMOKER 1]])</f>
        <v>NO</v>
      </c>
      <c r="L647" s="26" t="str">
        <f>UPPER(Table4[[#This Row],[Heart Issues]])</f>
        <v>NO</v>
      </c>
      <c r="M647" s="26" t="str">
        <f>IF(Table4[[#This Row],[BMI]]&lt;18.5,"underweight",IF(Table4[[#This Row],[BMI]]&lt; 24.9,"normal weight",IF(Table4[[#This Row],[BMI]]&lt;29.9,"over weight","obesity")))</f>
        <v>obesity</v>
      </c>
      <c r="N647" s="26" t="str">
        <f>IF(Table4[[#This Row],[HBA1C]]&lt;5.7,"normal",IF(Table4[[#This Row],[HBA1C]]&lt; 6.4,"prediabetes","diabetes"))</f>
        <v>diabetes</v>
      </c>
    </row>
    <row r="648" spans="1:14" x14ac:dyDescent="0.25">
      <c r="A648" t="s">
        <v>1724</v>
      </c>
      <c r="B648">
        <v>35.54</v>
      </c>
      <c r="C648">
        <v>10.67</v>
      </c>
      <c r="D648" t="s">
        <v>2378</v>
      </c>
      <c r="E648" t="s">
        <v>2378</v>
      </c>
      <c r="F648" t="s">
        <v>2378</v>
      </c>
      <c r="G648" s="9" t="s">
        <v>2379</v>
      </c>
      <c r="H648" t="s">
        <v>2378</v>
      </c>
      <c r="I648" s="20" t="str">
        <f>IF(Table4[[#This Row],[smoker]]="?","NO",Table4[[#This Row],[smoker]])</f>
        <v>No</v>
      </c>
      <c r="J648" s="26">
        <v>0</v>
      </c>
      <c r="K648" s="20" t="str">
        <f>UPPER(Table4[[#This Row],[SMOKER 1]])</f>
        <v>NO</v>
      </c>
      <c r="L648" s="26" t="str">
        <f>UPPER(Table4[[#This Row],[Heart Issues]])</f>
        <v>NO</v>
      </c>
      <c r="M648" s="26" t="str">
        <f>IF(Table4[[#This Row],[BMI]]&lt;18.5,"underweight",IF(Table4[[#This Row],[BMI]]&lt; 24.9,"normal weight",IF(Table4[[#This Row],[BMI]]&lt;29.9,"over weight","obesity")))</f>
        <v>obesity</v>
      </c>
      <c r="N648" s="26" t="str">
        <f>IF(Table4[[#This Row],[HBA1C]]&lt;5.7,"normal",IF(Table4[[#This Row],[HBA1C]]&lt; 6.4,"prediabetes","diabetes"))</f>
        <v>diabetes</v>
      </c>
    </row>
    <row r="649" spans="1:14" x14ac:dyDescent="0.25">
      <c r="A649" t="s">
        <v>1723</v>
      </c>
      <c r="B649">
        <v>39.799999999999997</v>
      </c>
      <c r="C649">
        <v>4.6500000000000004</v>
      </c>
      <c r="D649" t="s">
        <v>2380</v>
      </c>
      <c r="E649" t="s">
        <v>2378</v>
      </c>
      <c r="F649" t="s">
        <v>2378</v>
      </c>
      <c r="G649" s="9">
        <v>2</v>
      </c>
      <c r="H649" t="s">
        <v>2378</v>
      </c>
      <c r="I649" s="20" t="str">
        <f>IF(Table4[[#This Row],[smoker]]="?","NO",Table4[[#This Row],[smoker]])</f>
        <v>No</v>
      </c>
      <c r="J649" s="26">
        <v>2</v>
      </c>
      <c r="K649" s="20" t="str">
        <f>UPPER(Table4[[#This Row],[SMOKER 1]])</f>
        <v>NO</v>
      </c>
      <c r="L649" s="26" t="str">
        <f>UPPER(Table4[[#This Row],[Heart Issues]])</f>
        <v>YES</v>
      </c>
      <c r="M649" s="26" t="str">
        <f>IF(Table4[[#This Row],[BMI]]&lt;18.5,"underweight",IF(Table4[[#This Row],[BMI]]&lt; 24.9,"normal weight",IF(Table4[[#This Row],[BMI]]&lt;29.9,"over weight","obesity")))</f>
        <v>obesity</v>
      </c>
      <c r="N649" s="26" t="str">
        <f>IF(Table4[[#This Row],[HBA1C]]&lt;5.7,"normal",IF(Table4[[#This Row],[HBA1C]]&lt; 6.4,"prediabetes","diabetes"))</f>
        <v>normal</v>
      </c>
    </row>
    <row r="650" spans="1:14" x14ac:dyDescent="0.25">
      <c r="A650" t="s">
        <v>1722</v>
      </c>
      <c r="B650">
        <v>33.659999999999997</v>
      </c>
      <c r="C650">
        <v>5.65</v>
      </c>
      <c r="D650" t="s">
        <v>2380</v>
      </c>
      <c r="E650" t="s">
        <v>2378</v>
      </c>
      <c r="F650" t="s">
        <v>2378</v>
      </c>
      <c r="G650" s="9">
        <v>2</v>
      </c>
      <c r="H650" t="s">
        <v>2378</v>
      </c>
      <c r="I650" s="20" t="str">
        <f>IF(Table4[[#This Row],[smoker]]="?","NO",Table4[[#This Row],[smoker]])</f>
        <v>No</v>
      </c>
      <c r="J650" s="26">
        <v>2</v>
      </c>
      <c r="K650" s="20" t="str">
        <f>UPPER(Table4[[#This Row],[SMOKER 1]])</f>
        <v>NO</v>
      </c>
      <c r="L650" s="26" t="str">
        <f>UPPER(Table4[[#This Row],[Heart Issues]])</f>
        <v>YES</v>
      </c>
      <c r="M650" s="26" t="str">
        <f>IF(Table4[[#This Row],[BMI]]&lt;18.5,"underweight",IF(Table4[[#This Row],[BMI]]&lt; 24.9,"normal weight",IF(Table4[[#This Row],[BMI]]&lt;29.9,"over weight","obesity")))</f>
        <v>obesity</v>
      </c>
      <c r="N650" s="26" t="str">
        <f>IF(Table4[[#This Row],[HBA1C]]&lt;5.7,"normal",IF(Table4[[#This Row],[HBA1C]]&lt; 6.4,"prediabetes","diabetes"))</f>
        <v>normal</v>
      </c>
    </row>
    <row r="651" spans="1:14" x14ac:dyDescent="0.25">
      <c r="A651" t="s">
        <v>1721</v>
      </c>
      <c r="B651">
        <v>35.5</v>
      </c>
      <c r="C651">
        <v>11.97</v>
      </c>
      <c r="D651" t="s">
        <v>2378</v>
      </c>
      <c r="E651" t="s">
        <v>2378</v>
      </c>
      <c r="F651" t="s">
        <v>2378</v>
      </c>
      <c r="G651" s="9" t="s">
        <v>2379</v>
      </c>
      <c r="H651" t="s">
        <v>2378</v>
      </c>
      <c r="I651" s="20" t="str">
        <f>IF(Table4[[#This Row],[smoker]]="?","NO",Table4[[#This Row],[smoker]])</f>
        <v>No</v>
      </c>
      <c r="J651" s="26">
        <v>0</v>
      </c>
      <c r="K651" s="20" t="str">
        <f>UPPER(Table4[[#This Row],[SMOKER 1]])</f>
        <v>NO</v>
      </c>
      <c r="L651" s="26" t="str">
        <f>UPPER(Table4[[#This Row],[Heart Issues]])</f>
        <v>NO</v>
      </c>
      <c r="M651" s="26" t="str">
        <f>IF(Table4[[#This Row],[BMI]]&lt;18.5,"underweight",IF(Table4[[#This Row],[BMI]]&lt; 24.9,"normal weight",IF(Table4[[#This Row],[BMI]]&lt;29.9,"over weight","obesity")))</f>
        <v>obesity</v>
      </c>
      <c r="N651" s="26" t="str">
        <f>IF(Table4[[#This Row],[HBA1C]]&lt;5.7,"normal",IF(Table4[[#This Row],[HBA1C]]&lt; 6.4,"prediabetes","diabetes"))</f>
        <v>diabetes</v>
      </c>
    </row>
    <row r="652" spans="1:14" x14ac:dyDescent="0.25">
      <c r="A652" t="s">
        <v>1720</v>
      </c>
      <c r="B652">
        <v>41.63</v>
      </c>
      <c r="C652">
        <v>6.71</v>
      </c>
      <c r="D652" t="s">
        <v>2378</v>
      </c>
      <c r="E652" t="s">
        <v>2378</v>
      </c>
      <c r="F652" t="s">
        <v>2378</v>
      </c>
      <c r="G652" s="9" t="s">
        <v>2379</v>
      </c>
      <c r="H652" t="s">
        <v>2378</v>
      </c>
      <c r="I652" s="20" t="str">
        <f>IF(Table4[[#This Row],[smoker]]="?","NO",Table4[[#This Row],[smoker]])</f>
        <v>No</v>
      </c>
      <c r="J652" s="26">
        <v>0</v>
      </c>
      <c r="K652" s="20" t="str">
        <f>UPPER(Table4[[#This Row],[SMOKER 1]])</f>
        <v>NO</v>
      </c>
      <c r="L652" s="26" t="str">
        <f>UPPER(Table4[[#This Row],[Heart Issues]])</f>
        <v>NO</v>
      </c>
      <c r="M652" s="26" t="str">
        <f>IF(Table4[[#This Row],[BMI]]&lt;18.5,"underweight",IF(Table4[[#This Row],[BMI]]&lt; 24.9,"normal weight",IF(Table4[[#This Row],[BMI]]&lt;29.9,"over weight","obesity")))</f>
        <v>obesity</v>
      </c>
      <c r="N652" s="26" t="str">
        <f>IF(Table4[[#This Row],[HBA1C]]&lt;5.7,"normal",IF(Table4[[#This Row],[HBA1C]]&lt; 6.4,"prediabetes","diabetes"))</f>
        <v>diabetes</v>
      </c>
    </row>
    <row r="653" spans="1:14" x14ac:dyDescent="0.25">
      <c r="A653" t="s">
        <v>1719</v>
      </c>
      <c r="B653">
        <v>46.49</v>
      </c>
      <c r="C653">
        <v>11.92</v>
      </c>
      <c r="D653" t="s">
        <v>2378</v>
      </c>
      <c r="E653" t="s">
        <v>2378</v>
      </c>
      <c r="F653" t="s">
        <v>2378</v>
      </c>
      <c r="G653" s="9" t="s">
        <v>2379</v>
      </c>
      <c r="H653" t="s">
        <v>2378</v>
      </c>
      <c r="I653" s="20" t="str">
        <f>IF(Table4[[#This Row],[smoker]]="?","NO",Table4[[#This Row],[smoker]])</f>
        <v>No</v>
      </c>
      <c r="J653" s="26">
        <v>0</v>
      </c>
      <c r="K653" s="20" t="str">
        <f>UPPER(Table4[[#This Row],[SMOKER 1]])</f>
        <v>NO</v>
      </c>
      <c r="L653" s="26" t="str">
        <f>UPPER(Table4[[#This Row],[Heart Issues]])</f>
        <v>NO</v>
      </c>
      <c r="M653" s="26" t="str">
        <f>IF(Table4[[#This Row],[BMI]]&lt;18.5,"underweight",IF(Table4[[#This Row],[BMI]]&lt; 24.9,"normal weight",IF(Table4[[#This Row],[BMI]]&lt;29.9,"over weight","obesity")))</f>
        <v>obesity</v>
      </c>
      <c r="N653" s="26" t="str">
        <f>IF(Table4[[#This Row],[HBA1C]]&lt;5.7,"normal",IF(Table4[[#This Row],[HBA1C]]&lt; 6.4,"prediabetes","diabetes"))</f>
        <v>diabetes</v>
      </c>
    </row>
    <row r="654" spans="1:14" x14ac:dyDescent="0.25">
      <c r="A654" t="s">
        <v>1718</v>
      </c>
      <c r="B654">
        <v>43.29</v>
      </c>
      <c r="C654">
        <v>5.35</v>
      </c>
      <c r="D654" t="s">
        <v>2378</v>
      </c>
      <c r="E654" t="s">
        <v>2378</v>
      </c>
      <c r="F654" t="s">
        <v>2378</v>
      </c>
      <c r="G654" s="9">
        <v>2</v>
      </c>
      <c r="H654" t="s">
        <v>2378</v>
      </c>
      <c r="I654" s="20" t="str">
        <f>IF(Table4[[#This Row],[smoker]]="?","NO",Table4[[#This Row],[smoker]])</f>
        <v>No</v>
      </c>
      <c r="J654" s="26">
        <v>2</v>
      </c>
      <c r="K654" s="20" t="str">
        <f>UPPER(Table4[[#This Row],[SMOKER 1]])</f>
        <v>NO</v>
      </c>
      <c r="L654" s="26" t="str">
        <f>UPPER(Table4[[#This Row],[Heart Issues]])</f>
        <v>NO</v>
      </c>
      <c r="M654" s="26" t="str">
        <f>IF(Table4[[#This Row],[BMI]]&lt;18.5,"underweight",IF(Table4[[#This Row],[BMI]]&lt; 24.9,"normal weight",IF(Table4[[#This Row],[BMI]]&lt;29.9,"over weight","obesity")))</f>
        <v>obesity</v>
      </c>
      <c r="N654" s="26" t="str">
        <f>IF(Table4[[#This Row],[HBA1C]]&lt;5.7,"normal",IF(Table4[[#This Row],[HBA1C]]&lt; 6.4,"prediabetes","diabetes"))</f>
        <v>normal</v>
      </c>
    </row>
    <row r="655" spans="1:14" x14ac:dyDescent="0.25">
      <c r="A655" t="s">
        <v>1717</v>
      </c>
      <c r="B655">
        <v>43.08</v>
      </c>
      <c r="C655">
        <v>8.9600000000000009</v>
      </c>
      <c r="D655" t="s">
        <v>2380</v>
      </c>
      <c r="E655" t="s">
        <v>2378</v>
      </c>
      <c r="F655" t="s">
        <v>2378</v>
      </c>
      <c r="G655" s="9">
        <v>1</v>
      </c>
      <c r="H655" t="s">
        <v>2378</v>
      </c>
      <c r="I655" s="20" t="str">
        <f>IF(Table4[[#This Row],[smoker]]="?","NO",Table4[[#This Row],[smoker]])</f>
        <v>No</v>
      </c>
      <c r="J655" s="26">
        <v>1</v>
      </c>
      <c r="K655" s="20" t="str">
        <f>UPPER(Table4[[#This Row],[SMOKER 1]])</f>
        <v>NO</v>
      </c>
      <c r="L655" s="26" t="str">
        <f>UPPER(Table4[[#This Row],[Heart Issues]])</f>
        <v>YES</v>
      </c>
      <c r="M655" s="26" t="str">
        <f>IF(Table4[[#This Row],[BMI]]&lt;18.5,"underweight",IF(Table4[[#This Row],[BMI]]&lt; 24.9,"normal weight",IF(Table4[[#This Row],[BMI]]&lt;29.9,"over weight","obesity")))</f>
        <v>obesity</v>
      </c>
      <c r="N655" s="26" t="str">
        <f>IF(Table4[[#This Row],[HBA1C]]&lt;5.7,"normal",IF(Table4[[#This Row],[HBA1C]]&lt; 6.4,"prediabetes","diabetes"))</f>
        <v>diabetes</v>
      </c>
    </row>
    <row r="656" spans="1:14" x14ac:dyDescent="0.25">
      <c r="A656" t="s">
        <v>1716</v>
      </c>
      <c r="B656">
        <v>39.07</v>
      </c>
      <c r="C656">
        <v>11.93</v>
      </c>
      <c r="D656" t="s">
        <v>2378</v>
      </c>
      <c r="E656" t="s">
        <v>2378</v>
      </c>
      <c r="F656" t="s">
        <v>2378</v>
      </c>
      <c r="G656" s="9" t="s">
        <v>2379</v>
      </c>
      <c r="H656" t="s">
        <v>2378</v>
      </c>
      <c r="I656" s="20" t="str">
        <f>IF(Table4[[#This Row],[smoker]]="?","NO",Table4[[#This Row],[smoker]])</f>
        <v>No</v>
      </c>
      <c r="J656" s="26">
        <v>0</v>
      </c>
      <c r="K656" s="20" t="str">
        <f>UPPER(Table4[[#This Row],[SMOKER 1]])</f>
        <v>NO</v>
      </c>
      <c r="L656" s="26" t="str">
        <f>UPPER(Table4[[#This Row],[Heart Issues]])</f>
        <v>NO</v>
      </c>
      <c r="M656" s="26" t="str">
        <f>IF(Table4[[#This Row],[BMI]]&lt;18.5,"underweight",IF(Table4[[#This Row],[BMI]]&lt; 24.9,"normal weight",IF(Table4[[#This Row],[BMI]]&lt;29.9,"over weight","obesity")))</f>
        <v>obesity</v>
      </c>
      <c r="N656" s="26" t="str">
        <f>IF(Table4[[#This Row],[HBA1C]]&lt;5.7,"normal",IF(Table4[[#This Row],[HBA1C]]&lt; 6.4,"prediabetes","diabetes"))</f>
        <v>diabetes</v>
      </c>
    </row>
    <row r="657" spans="1:14" x14ac:dyDescent="0.25">
      <c r="A657" t="s">
        <v>1715</v>
      </c>
      <c r="B657">
        <v>41.3</v>
      </c>
      <c r="C657">
        <v>9.59</v>
      </c>
      <c r="D657" t="s">
        <v>2378</v>
      </c>
      <c r="E657" t="s">
        <v>2378</v>
      </c>
      <c r="F657" t="s">
        <v>2378</v>
      </c>
      <c r="G657" s="9" t="s">
        <v>2379</v>
      </c>
      <c r="H657" t="s">
        <v>2378</v>
      </c>
      <c r="I657" s="20" t="str">
        <f>IF(Table4[[#This Row],[smoker]]="?","NO",Table4[[#This Row],[smoker]])</f>
        <v>No</v>
      </c>
      <c r="J657" s="26">
        <v>0</v>
      </c>
      <c r="K657" s="20" t="str">
        <f>UPPER(Table4[[#This Row],[SMOKER 1]])</f>
        <v>NO</v>
      </c>
      <c r="L657" s="26" t="str">
        <f>UPPER(Table4[[#This Row],[Heart Issues]])</f>
        <v>NO</v>
      </c>
      <c r="M657" s="26" t="str">
        <f>IF(Table4[[#This Row],[BMI]]&lt;18.5,"underweight",IF(Table4[[#This Row],[BMI]]&lt; 24.9,"normal weight",IF(Table4[[#This Row],[BMI]]&lt;29.9,"over weight","obesity")))</f>
        <v>obesity</v>
      </c>
      <c r="N657" s="26" t="str">
        <f>IF(Table4[[#This Row],[HBA1C]]&lt;5.7,"normal",IF(Table4[[#This Row],[HBA1C]]&lt; 6.4,"prediabetes","diabetes"))</f>
        <v>diabetes</v>
      </c>
    </row>
    <row r="658" spans="1:14" x14ac:dyDescent="0.25">
      <c r="A658" t="s">
        <v>1714</v>
      </c>
      <c r="B658">
        <v>42.95</v>
      </c>
      <c r="C658">
        <v>11.88</v>
      </c>
      <c r="D658" t="s">
        <v>2380</v>
      </c>
      <c r="E658" t="s">
        <v>2378</v>
      </c>
      <c r="F658" t="s">
        <v>2378</v>
      </c>
      <c r="G658" s="9">
        <v>2</v>
      </c>
      <c r="H658" t="s">
        <v>2378</v>
      </c>
      <c r="I658" s="20" t="str">
        <f>IF(Table4[[#This Row],[smoker]]="?","NO",Table4[[#This Row],[smoker]])</f>
        <v>No</v>
      </c>
      <c r="J658" s="26">
        <v>2</v>
      </c>
      <c r="K658" s="20" t="str">
        <f>UPPER(Table4[[#This Row],[SMOKER 1]])</f>
        <v>NO</v>
      </c>
      <c r="L658" s="26" t="str">
        <f>UPPER(Table4[[#This Row],[Heart Issues]])</f>
        <v>YES</v>
      </c>
      <c r="M658" s="26" t="str">
        <f>IF(Table4[[#This Row],[BMI]]&lt;18.5,"underweight",IF(Table4[[#This Row],[BMI]]&lt; 24.9,"normal weight",IF(Table4[[#This Row],[BMI]]&lt;29.9,"over weight","obesity")))</f>
        <v>obesity</v>
      </c>
      <c r="N658" s="26" t="str">
        <f>IF(Table4[[#This Row],[HBA1C]]&lt;5.7,"normal",IF(Table4[[#This Row],[HBA1C]]&lt; 6.4,"prediabetes","diabetes"))</f>
        <v>diabetes</v>
      </c>
    </row>
    <row r="659" spans="1:14" x14ac:dyDescent="0.25">
      <c r="A659" t="s">
        <v>1713</v>
      </c>
      <c r="B659">
        <v>46.96</v>
      </c>
      <c r="C659">
        <v>4.6399999999999997</v>
      </c>
      <c r="D659" t="s">
        <v>2378</v>
      </c>
      <c r="E659" t="s">
        <v>2378</v>
      </c>
      <c r="F659" t="s">
        <v>2381</v>
      </c>
      <c r="G659" s="9">
        <v>1</v>
      </c>
      <c r="H659" t="s">
        <v>2378</v>
      </c>
      <c r="I659" s="20" t="str">
        <f>IF(Table4[[#This Row],[smoker]]="?","NO",Table4[[#This Row],[smoker]])</f>
        <v>No</v>
      </c>
      <c r="J659" s="26">
        <v>1</v>
      </c>
      <c r="K659" s="20" t="str">
        <f>UPPER(Table4[[#This Row],[SMOKER 1]])</f>
        <v>NO</v>
      </c>
      <c r="L659" s="26" t="str">
        <f>UPPER(Table4[[#This Row],[Heart Issues]])</f>
        <v>NO</v>
      </c>
      <c r="M659" s="26" t="str">
        <f>IF(Table4[[#This Row],[BMI]]&lt;18.5,"underweight",IF(Table4[[#This Row],[BMI]]&lt; 24.9,"normal weight",IF(Table4[[#This Row],[BMI]]&lt;29.9,"over weight","obesity")))</f>
        <v>obesity</v>
      </c>
      <c r="N659" s="26" t="str">
        <f>IF(Table4[[#This Row],[HBA1C]]&lt;5.7,"normal",IF(Table4[[#This Row],[HBA1C]]&lt; 6.4,"prediabetes","diabetes"))</f>
        <v>normal</v>
      </c>
    </row>
    <row r="660" spans="1:14" x14ac:dyDescent="0.25">
      <c r="A660" t="s">
        <v>1712</v>
      </c>
      <c r="B660">
        <v>30.495000000000001</v>
      </c>
      <c r="C660">
        <v>9.5299999999999994</v>
      </c>
      <c r="D660" t="s">
        <v>2378</v>
      </c>
      <c r="E660" t="s">
        <v>2378</v>
      </c>
      <c r="F660" t="s">
        <v>2378</v>
      </c>
      <c r="G660" s="9" t="s">
        <v>2379</v>
      </c>
      <c r="H660" t="s">
        <v>2378</v>
      </c>
      <c r="I660" s="20" t="str">
        <f>IF(Table4[[#This Row],[smoker]]="?","NO",Table4[[#This Row],[smoker]])</f>
        <v>No</v>
      </c>
      <c r="J660" s="26">
        <v>0</v>
      </c>
      <c r="K660" s="20" t="str">
        <f>UPPER(Table4[[#This Row],[SMOKER 1]])</f>
        <v>NO</v>
      </c>
      <c r="L660" s="26" t="str">
        <f>UPPER(Table4[[#This Row],[Heart Issues]])</f>
        <v>NO</v>
      </c>
      <c r="M660" s="26" t="str">
        <f>IF(Table4[[#This Row],[BMI]]&lt;18.5,"underweight",IF(Table4[[#This Row],[BMI]]&lt; 24.9,"normal weight",IF(Table4[[#This Row],[BMI]]&lt;29.9,"over weight","obesity")))</f>
        <v>obesity</v>
      </c>
      <c r="N660" s="26" t="str">
        <f>IF(Table4[[#This Row],[HBA1C]]&lt;5.7,"normal",IF(Table4[[#This Row],[HBA1C]]&lt; 6.4,"prediabetes","diabetes"))</f>
        <v>diabetes</v>
      </c>
    </row>
    <row r="661" spans="1:14" x14ac:dyDescent="0.25">
      <c r="A661" t="s">
        <v>1711</v>
      </c>
      <c r="B661">
        <v>17.954999999999998</v>
      </c>
      <c r="C661">
        <v>5.29</v>
      </c>
      <c r="D661" t="s">
        <v>2380</v>
      </c>
      <c r="E661" t="s">
        <v>2378</v>
      </c>
      <c r="F661" t="s">
        <v>2378</v>
      </c>
      <c r="G661" s="9">
        <v>1</v>
      </c>
      <c r="H661" t="s">
        <v>2380</v>
      </c>
      <c r="I661" s="20" t="str">
        <f>IF(Table4[[#This Row],[smoker]]="?","NO",Table4[[#This Row],[smoker]])</f>
        <v>yes</v>
      </c>
      <c r="J661" s="26">
        <v>1</v>
      </c>
      <c r="K661" s="20" t="str">
        <f>UPPER(Table4[[#This Row],[SMOKER 1]])</f>
        <v>YES</v>
      </c>
      <c r="L661" s="26" t="str">
        <f>UPPER(Table4[[#This Row],[Heart Issues]])</f>
        <v>YES</v>
      </c>
      <c r="M661" s="26" t="str">
        <f>IF(Table4[[#This Row],[BMI]]&lt;18.5,"underweight",IF(Table4[[#This Row],[BMI]]&lt; 24.9,"normal weight",IF(Table4[[#This Row],[BMI]]&lt;29.9,"over weight","obesity")))</f>
        <v>underweight</v>
      </c>
      <c r="N661" s="26" t="str">
        <f>IF(Table4[[#This Row],[HBA1C]]&lt;5.7,"normal",IF(Table4[[#This Row],[HBA1C]]&lt; 6.4,"prediabetes","diabetes"))</f>
        <v>normal</v>
      </c>
    </row>
    <row r="662" spans="1:14" x14ac:dyDescent="0.25">
      <c r="A662" t="s">
        <v>1710</v>
      </c>
      <c r="B662">
        <v>25.6</v>
      </c>
      <c r="C662">
        <v>10.95</v>
      </c>
      <c r="D662" t="s">
        <v>2378</v>
      </c>
      <c r="E662" t="s">
        <v>2378</v>
      </c>
      <c r="F662" t="s">
        <v>2378</v>
      </c>
      <c r="G662" s="9">
        <v>3</v>
      </c>
      <c r="H662" t="s">
        <v>2378</v>
      </c>
      <c r="I662" s="20" t="str">
        <f>IF(Table4[[#This Row],[smoker]]="?","NO",Table4[[#This Row],[smoker]])</f>
        <v>No</v>
      </c>
      <c r="J662" s="26">
        <v>3</v>
      </c>
      <c r="K662" s="20" t="str">
        <f>UPPER(Table4[[#This Row],[SMOKER 1]])</f>
        <v>NO</v>
      </c>
      <c r="L662" s="26" t="str">
        <f>UPPER(Table4[[#This Row],[Heart Issues]])</f>
        <v>NO</v>
      </c>
      <c r="M662" s="26" t="str">
        <f>IF(Table4[[#This Row],[BMI]]&lt;18.5,"underweight",IF(Table4[[#This Row],[BMI]]&lt; 24.9,"normal weight",IF(Table4[[#This Row],[BMI]]&lt;29.9,"over weight","obesity")))</f>
        <v>over weight</v>
      </c>
      <c r="N662" s="26" t="str">
        <f>IF(Table4[[#This Row],[HBA1C]]&lt;5.7,"normal",IF(Table4[[#This Row],[HBA1C]]&lt; 6.4,"prediabetes","diabetes"))</f>
        <v>diabetes</v>
      </c>
    </row>
    <row r="663" spans="1:14" x14ac:dyDescent="0.25">
      <c r="A663" t="s">
        <v>1709</v>
      </c>
      <c r="B663">
        <v>34.21</v>
      </c>
      <c r="C663">
        <v>9.17</v>
      </c>
      <c r="D663" t="s">
        <v>2378</v>
      </c>
      <c r="E663" t="s">
        <v>2378</v>
      </c>
      <c r="F663" t="s">
        <v>2378</v>
      </c>
      <c r="G663" s="9" t="s">
        <v>2379</v>
      </c>
      <c r="H663" t="s">
        <v>2378</v>
      </c>
      <c r="I663" s="20" t="str">
        <f>IF(Table4[[#This Row],[smoker]]="?","NO",Table4[[#This Row],[smoker]])</f>
        <v>No</v>
      </c>
      <c r="J663" s="26">
        <v>0</v>
      </c>
      <c r="K663" s="20" t="str">
        <f>UPPER(Table4[[#This Row],[SMOKER 1]])</f>
        <v>NO</v>
      </c>
      <c r="L663" s="26" t="str">
        <f>UPPER(Table4[[#This Row],[Heart Issues]])</f>
        <v>NO</v>
      </c>
      <c r="M663" s="26" t="str">
        <f>IF(Table4[[#This Row],[BMI]]&lt;18.5,"underweight",IF(Table4[[#This Row],[BMI]]&lt; 24.9,"normal weight",IF(Table4[[#This Row],[BMI]]&lt;29.9,"over weight","obesity")))</f>
        <v>obesity</v>
      </c>
      <c r="N663" s="26" t="str">
        <f>IF(Table4[[#This Row],[HBA1C]]&lt;5.7,"normal",IF(Table4[[#This Row],[HBA1C]]&lt; 6.4,"prediabetes","diabetes"))</f>
        <v>diabetes</v>
      </c>
    </row>
    <row r="664" spans="1:14" x14ac:dyDescent="0.25">
      <c r="A664" t="s">
        <v>1708</v>
      </c>
      <c r="B664">
        <v>39.74</v>
      </c>
      <c r="C664">
        <v>7.39</v>
      </c>
      <c r="D664" t="s">
        <v>2378</v>
      </c>
      <c r="E664" t="s">
        <v>2378</v>
      </c>
      <c r="F664" t="s">
        <v>2378</v>
      </c>
      <c r="G664" s="9" t="s">
        <v>2379</v>
      </c>
      <c r="H664" t="s">
        <v>2378</v>
      </c>
      <c r="I664" s="20" t="str">
        <f>IF(Table4[[#This Row],[smoker]]="?","NO",Table4[[#This Row],[smoker]])</f>
        <v>No</v>
      </c>
      <c r="J664" s="26">
        <v>0</v>
      </c>
      <c r="K664" s="20" t="str">
        <f>UPPER(Table4[[#This Row],[SMOKER 1]])</f>
        <v>NO</v>
      </c>
      <c r="L664" s="26" t="str">
        <f>UPPER(Table4[[#This Row],[Heart Issues]])</f>
        <v>NO</v>
      </c>
      <c r="M664" s="26" t="str">
        <f>IF(Table4[[#This Row],[BMI]]&lt;18.5,"underweight",IF(Table4[[#This Row],[BMI]]&lt; 24.9,"normal weight",IF(Table4[[#This Row],[BMI]]&lt;29.9,"over weight","obesity")))</f>
        <v>obesity</v>
      </c>
      <c r="N664" s="26" t="str">
        <f>IF(Table4[[#This Row],[HBA1C]]&lt;5.7,"normal",IF(Table4[[#This Row],[HBA1C]]&lt; 6.4,"prediabetes","diabetes"))</f>
        <v>diabetes</v>
      </c>
    </row>
    <row r="665" spans="1:14" x14ac:dyDescent="0.25">
      <c r="A665" t="s">
        <v>1707</v>
      </c>
      <c r="B665">
        <v>49.53</v>
      </c>
      <c r="C665">
        <v>9.1300000000000008</v>
      </c>
      <c r="D665" t="s">
        <v>2380</v>
      </c>
      <c r="E665" t="s">
        <v>2378</v>
      </c>
      <c r="F665" t="s">
        <v>2378</v>
      </c>
      <c r="G665" s="9" t="s">
        <v>2379</v>
      </c>
      <c r="H665" t="s">
        <v>2378</v>
      </c>
      <c r="I665" s="20" t="str">
        <f>IF(Table4[[#This Row],[smoker]]="?","NO",Table4[[#This Row],[smoker]])</f>
        <v>No</v>
      </c>
      <c r="J665" s="26">
        <v>0</v>
      </c>
      <c r="K665" s="20" t="str">
        <f>UPPER(Table4[[#This Row],[SMOKER 1]])</f>
        <v>NO</v>
      </c>
      <c r="L665" s="26" t="str">
        <f>UPPER(Table4[[#This Row],[Heart Issues]])</f>
        <v>YES</v>
      </c>
      <c r="M665" s="26" t="str">
        <f>IF(Table4[[#This Row],[BMI]]&lt;18.5,"underweight",IF(Table4[[#This Row],[BMI]]&lt; 24.9,"normal weight",IF(Table4[[#This Row],[BMI]]&lt;29.9,"over weight","obesity")))</f>
        <v>obesity</v>
      </c>
      <c r="N665" s="26" t="str">
        <f>IF(Table4[[#This Row],[HBA1C]]&lt;5.7,"normal",IF(Table4[[#This Row],[HBA1C]]&lt; 6.4,"prediabetes","diabetes"))</f>
        <v>diabetes</v>
      </c>
    </row>
    <row r="666" spans="1:14" x14ac:dyDescent="0.25">
      <c r="A666" t="s">
        <v>1706</v>
      </c>
      <c r="B666">
        <v>39.33</v>
      </c>
      <c r="C666">
        <v>10.4</v>
      </c>
      <c r="D666" t="s">
        <v>2378</v>
      </c>
      <c r="E666" t="s">
        <v>2378</v>
      </c>
      <c r="F666" t="s">
        <v>2378</v>
      </c>
      <c r="G666" s="9">
        <v>3</v>
      </c>
      <c r="H666" t="s">
        <v>2378</v>
      </c>
      <c r="I666" s="20" t="str">
        <f>IF(Table4[[#This Row],[smoker]]="?","NO",Table4[[#This Row],[smoker]])</f>
        <v>No</v>
      </c>
      <c r="J666" s="26">
        <v>3</v>
      </c>
      <c r="K666" s="20" t="str">
        <f>UPPER(Table4[[#This Row],[SMOKER 1]])</f>
        <v>NO</v>
      </c>
      <c r="L666" s="26" t="str">
        <f>UPPER(Table4[[#This Row],[Heart Issues]])</f>
        <v>NO</v>
      </c>
      <c r="M666" s="26" t="str">
        <f>IF(Table4[[#This Row],[BMI]]&lt;18.5,"underweight",IF(Table4[[#This Row],[BMI]]&lt; 24.9,"normal weight",IF(Table4[[#This Row],[BMI]]&lt;29.9,"over weight","obesity")))</f>
        <v>obesity</v>
      </c>
      <c r="N666" s="26" t="str">
        <f>IF(Table4[[#This Row],[HBA1C]]&lt;5.7,"normal",IF(Table4[[#This Row],[HBA1C]]&lt; 6.4,"prediabetes","diabetes"))</f>
        <v>diabetes</v>
      </c>
    </row>
    <row r="667" spans="1:14" x14ac:dyDescent="0.25">
      <c r="A667" t="s">
        <v>1705</v>
      </c>
      <c r="B667">
        <v>39.979999999999997</v>
      </c>
      <c r="C667">
        <v>9.4600000000000009</v>
      </c>
      <c r="D667" t="s">
        <v>2380</v>
      </c>
      <c r="E667" t="s">
        <v>2378</v>
      </c>
      <c r="F667" t="s">
        <v>2378</v>
      </c>
      <c r="G667" s="9">
        <v>2</v>
      </c>
      <c r="H667" t="s">
        <v>2378</v>
      </c>
      <c r="I667" s="20" t="str">
        <f>IF(Table4[[#This Row],[smoker]]="?","NO",Table4[[#This Row],[smoker]])</f>
        <v>No</v>
      </c>
      <c r="J667" s="26">
        <v>2</v>
      </c>
      <c r="K667" s="20" t="str">
        <f>UPPER(Table4[[#This Row],[SMOKER 1]])</f>
        <v>NO</v>
      </c>
      <c r="L667" s="26" t="str">
        <f>UPPER(Table4[[#This Row],[Heart Issues]])</f>
        <v>YES</v>
      </c>
      <c r="M667" s="26" t="str">
        <f>IF(Table4[[#This Row],[BMI]]&lt;18.5,"underweight",IF(Table4[[#This Row],[BMI]]&lt; 24.9,"normal weight",IF(Table4[[#This Row],[BMI]]&lt;29.9,"over weight","obesity")))</f>
        <v>obesity</v>
      </c>
      <c r="N667" s="26" t="str">
        <f>IF(Table4[[#This Row],[HBA1C]]&lt;5.7,"normal",IF(Table4[[#This Row],[HBA1C]]&lt; 6.4,"prediabetes","diabetes"))</f>
        <v>diabetes</v>
      </c>
    </row>
    <row r="668" spans="1:14" x14ac:dyDescent="0.25">
      <c r="A668" t="s">
        <v>1704</v>
      </c>
      <c r="B668">
        <v>46.51</v>
      </c>
      <c r="C668">
        <v>8.69</v>
      </c>
      <c r="D668" t="s">
        <v>2380</v>
      </c>
      <c r="E668" t="s">
        <v>2378</v>
      </c>
      <c r="F668" t="s">
        <v>2378</v>
      </c>
      <c r="G668" s="9" t="s">
        <v>2379</v>
      </c>
      <c r="H668" t="s">
        <v>2378</v>
      </c>
      <c r="I668" s="20" t="str">
        <f>IF(Table4[[#This Row],[smoker]]="?","NO",Table4[[#This Row],[smoker]])</f>
        <v>No</v>
      </c>
      <c r="J668" s="26">
        <v>0</v>
      </c>
      <c r="K668" s="20" t="str">
        <f>UPPER(Table4[[#This Row],[SMOKER 1]])</f>
        <v>NO</v>
      </c>
      <c r="L668" s="26" t="str">
        <f>UPPER(Table4[[#This Row],[Heart Issues]])</f>
        <v>YES</v>
      </c>
      <c r="M668" s="26" t="str">
        <f>IF(Table4[[#This Row],[BMI]]&lt;18.5,"underweight",IF(Table4[[#This Row],[BMI]]&lt; 24.9,"normal weight",IF(Table4[[#This Row],[BMI]]&lt;29.9,"over weight","obesity")))</f>
        <v>obesity</v>
      </c>
      <c r="N668" s="26" t="str">
        <f>IF(Table4[[#This Row],[HBA1C]]&lt;5.7,"normal",IF(Table4[[#This Row],[HBA1C]]&lt; 6.4,"prediabetes","diabetes"))</f>
        <v>diabetes</v>
      </c>
    </row>
    <row r="669" spans="1:14" x14ac:dyDescent="0.25">
      <c r="A669" t="s">
        <v>1703</v>
      </c>
      <c r="B669">
        <v>43.58</v>
      </c>
      <c r="C669">
        <v>4.2300000000000004</v>
      </c>
      <c r="D669" t="s">
        <v>2378</v>
      </c>
      <c r="E669" t="s">
        <v>2378</v>
      </c>
      <c r="F669" t="s">
        <v>2381</v>
      </c>
      <c r="G669" s="9">
        <v>1</v>
      </c>
      <c r="H669" t="s">
        <v>2378</v>
      </c>
      <c r="I669" s="20" t="str">
        <f>IF(Table4[[#This Row],[smoker]]="?","NO",Table4[[#This Row],[smoker]])</f>
        <v>No</v>
      </c>
      <c r="J669" s="26">
        <v>1</v>
      </c>
      <c r="K669" s="20" t="str">
        <f>UPPER(Table4[[#This Row],[SMOKER 1]])</f>
        <v>NO</v>
      </c>
      <c r="L669" s="26" t="str">
        <f>UPPER(Table4[[#This Row],[Heart Issues]])</f>
        <v>NO</v>
      </c>
      <c r="M669" s="26" t="str">
        <f>IF(Table4[[#This Row],[BMI]]&lt;18.5,"underweight",IF(Table4[[#This Row],[BMI]]&lt; 24.9,"normal weight",IF(Table4[[#This Row],[BMI]]&lt;29.9,"over weight","obesity")))</f>
        <v>obesity</v>
      </c>
      <c r="N669" s="26" t="str">
        <f>IF(Table4[[#This Row],[HBA1C]]&lt;5.7,"normal",IF(Table4[[#This Row],[HBA1C]]&lt; 6.4,"prediabetes","diabetes"))</f>
        <v>normal</v>
      </c>
    </row>
    <row r="670" spans="1:14" x14ac:dyDescent="0.25">
      <c r="A670" t="s">
        <v>1702</v>
      </c>
      <c r="B670">
        <v>42.28</v>
      </c>
      <c r="C670">
        <v>9.16</v>
      </c>
      <c r="D670" t="s">
        <v>2380</v>
      </c>
      <c r="E670" t="s">
        <v>2378</v>
      </c>
      <c r="F670" t="s">
        <v>2378</v>
      </c>
      <c r="G670" s="9">
        <v>1</v>
      </c>
      <c r="H670" t="s">
        <v>2378</v>
      </c>
      <c r="I670" s="20" t="str">
        <f>IF(Table4[[#This Row],[smoker]]="?","NO",Table4[[#This Row],[smoker]])</f>
        <v>No</v>
      </c>
      <c r="J670" s="26">
        <v>1</v>
      </c>
      <c r="K670" s="20" t="str">
        <f>UPPER(Table4[[#This Row],[SMOKER 1]])</f>
        <v>NO</v>
      </c>
      <c r="L670" s="26" t="str">
        <f>UPPER(Table4[[#This Row],[Heart Issues]])</f>
        <v>YES</v>
      </c>
      <c r="M670" s="26" t="str">
        <f>IF(Table4[[#This Row],[BMI]]&lt;18.5,"underweight",IF(Table4[[#This Row],[BMI]]&lt; 24.9,"normal weight",IF(Table4[[#This Row],[BMI]]&lt;29.9,"over weight","obesity")))</f>
        <v>obesity</v>
      </c>
      <c r="N670" s="26" t="str">
        <f>IF(Table4[[#This Row],[HBA1C]]&lt;5.7,"normal",IF(Table4[[#This Row],[HBA1C]]&lt; 6.4,"prediabetes","diabetes"))</f>
        <v>diabetes</v>
      </c>
    </row>
    <row r="671" spans="1:14" x14ac:dyDescent="0.25">
      <c r="A671" t="s">
        <v>1701</v>
      </c>
      <c r="B671">
        <v>35.520000000000003</v>
      </c>
      <c r="C671">
        <v>8.26</v>
      </c>
      <c r="D671" t="s">
        <v>2378</v>
      </c>
      <c r="E671" t="s">
        <v>2378</v>
      </c>
      <c r="F671" t="s">
        <v>2378</v>
      </c>
      <c r="G671" s="9" t="s">
        <v>2379</v>
      </c>
      <c r="H671" t="s">
        <v>2378</v>
      </c>
      <c r="I671" s="20" t="str">
        <f>IF(Table4[[#This Row],[smoker]]="?","NO",Table4[[#This Row],[smoker]])</f>
        <v>No</v>
      </c>
      <c r="J671" s="26">
        <v>0</v>
      </c>
      <c r="K671" s="20" t="str">
        <f>UPPER(Table4[[#This Row],[SMOKER 1]])</f>
        <v>NO</v>
      </c>
      <c r="L671" s="26" t="str">
        <f>UPPER(Table4[[#This Row],[Heart Issues]])</f>
        <v>NO</v>
      </c>
      <c r="M671" s="26" t="str">
        <f>IF(Table4[[#This Row],[BMI]]&lt;18.5,"underweight",IF(Table4[[#This Row],[BMI]]&lt; 24.9,"normal weight",IF(Table4[[#This Row],[BMI]]&lt;29.9,"over weight","obesity")))</f>
        <v>obesity</v>
      </c>
      <c r="N671" s="26" t="str">
        <f>IF(Table4[[#This Row],[HBA1C]]&lt;5.7,"normal",IF(Table4[[#This Row],[HBA1C]]&lt; 6.4,"prediabetes","diabetes"))</f>
        <v>diabetes</v>
      </c>
    </row>
    <row r="672" spans="1:14" x14ac:dyDescent="0.25">
      <c r="A672" t="s">
        <v>1700</v>
      </c>
      <c r="B672">
        <v>33.6</v>
      </c>
      <c r="C672">
        <v>11.25</v>
      </c>
      <c r="D672" t="s">
        <v>2378</v>
      </c>
      <c r="E672" t="s">
        <v>2378</v>
      </c>
      <c r="F672" t="s">
        <v>2378</v>
      </c>
      <c r="G672" s="9" t="s">
        <v>2379</v>
      </c>
      <c r="H672" t="s">
        <v>2378</v>
      </c>
      <c r="I672" s="20" t="str">
        <f>IF(Table4[[#This Row],[smoker]]="?","NO",Table4[[#This Row],[smoker]])</f>
        <v>No</v>
      </c>
      <c r="J672" s="26">
        <v>0</v>
      </c>
      <c r="K672" s="20" t="str">
        <f>UPPER(Table4[[#This Row],[SMOKER 1]])</f>
        <v>NO</v>
      </c>
      <c r="L672" s="26" t="str">
        <f>UPPER(Table4[[#This Row],[Heart Issues]])</f>
        <v>NO</v>
      </c>
      <c r="M672" s="26" t="str">
        <f>IF(Table4[[#This Row],[BMI]]&lt;18.5,"underweight",IF(Table4[[#This Row],[BMI]]&lt; 24.9,"normal weight",IF(Table4[[#This Row],[BMI]]&lt;29.9,"over weight","obesity")))</f>
        <v>obesity</v>
      </c>
      <c r="N672" s="26" t="str">
        <f>IF(Table4[[#This Row],[HBA1C]]&lt;5.7,"normal",IF(Table4[[#This Row],[HBA1C]]&lt; 6.4,"prediabetes","diabetes"))</f>
        <v>diabetes</v>
      </c>
    </row>
    <row r="673" spans="1:14" x14ac:dyDescent="0.25">
      <c r="A673" t="s">
        <v>1699</v>
      </c>
      <c r="B673">
        <v>22.42</v>
      </c>
      <c r="C673">
        <v>6.74</v>
      </c>
      <c r="D673" t="s">
        <v>2378</v>
      </c>
      <c r="E673" t="s">
        <v>2378</v>
      </c>
      <c r="F673" t="s">
        <v>2378</v>
      </c>
      <c r="G673" s="9" t="s">
        <v>2379</v>
      </c>
      <c r="H673" t="s">
        <v>2380</v>
      </c>
      <c r="I673" s="20" t="str">
        <f>IF(Table4[[#This Row],[smoker]]="?","NO",Table4[[#This Row],[smoker]])</f>
        <v>yes</v>
      </c>
      <c r="J673" s="26">
        <v>0</v>
      </c>
      <c r="K673" s="20" t="str">
        <f>UPPER(Table4[[#This Row],[SMOKER 1]])</f>
        <v>YES</v>
      </c>
      <c r="L673" s="26" t="str">
        <f>UPPER(Table4[[#This Row],[Heart Issues]])</f>
        <v>NO</v>
      </c>
      <c r="M673" s="26" t="str">
        <f>IF(Table4[[#This Row],[BMI]]&lt;18.5,"underweight",IF(Table4[[#This Row],[BMI]]&lt; 24.9,"normal weight",IF(Table4[[#This Row],[BMI]]&lt;29.9,"over weight","obesity")))</f>
        <v>normal weight</v>
      </c>
      <c r="N673" s="26" t="str">
        <f>IF(Table4[[#This Row],[HBA1C]]&lt;5.7,"normal",IF(Table4[[#This Row],[HBA1C]]&lt; 6.4,"prediabetes","diabetes"))</f>
        <v>diabetes</v>
      </c>
    </row>
    <row r="674" spans="1:14" x14ac:dyDescent="0.25">
      <c r="A674" t="s">
        <v>1698</v>
      </c>
      <c r="B674">
        <v>46.86</v>
      </c>
      <c r="C674">
        <v>4.87</v>
      </c>
      <c r="D674" t="s">
        <v>2378</v>
      </c>
      <c r="E674" t="s">
        <v>2378</v>
      </c>
      <c r="F674" t="s">
        <v>2378</v>
      </c>
      <c r="G674" s="9" t="s">
        <v>2379</v>
      </c>
      <c r="H674" t="s">
        <v>2378</v>
      </c>
      <c r="I674" s="20" t="str">
        <f>IF(Table4[[#This Row],[smoker]]="?","NO",Table4[[#This Row],[smoker]])</f>
        <v>No</v>
      </c>
      <c r="J674" s="26">
        <v>0</v>
      </c>
      <c r="K674" s="20" t="str">
        <f>UPPER(Table4[[#This Row],[SMOKER 1]])</f>
        <v>NO</v>
      </c>
      <c r="L674" s="26" t="str">
        <f>UPPER(Table4[[#This Row],[Heart Issues]])</f>
        <v>NO</v>
      </c>
      <c r="M674" s="26" t="str">
        <f>IF(Table4[[#This Row],[BMI]]&lt;18.5,"underweight",IF(Table4[[#This Row],[BMI]]&lt; 24.9,"normal weight",IF(Table4[[#This Row],[BMI]]&lt;29.9,"over weight","obesity")))</f>
        <v>obesity</v>
      </c>
      <c r="N674" s="26" t="str">
        <f>IF(Table4[[#This Row],[HBA1C]]&lt;5.7,"normal",IF(Table4[[#This Row],[HBA1C]]&lt; 6.4,"prediabetes","diabetes"))</f>
        <v>normal</v>
      </c>
    </row>
    <row r="675" spans="1:14" x14ac:dyDescent="0.25">
      <c r="A675" t="s">
        <v>1697</v>
      </c>
      <c r="B675">
        <v>32.965000000000003</v>
      </c>
      <c r="C675">
        <v>6.68</v>
      </c>
      <c r="D675" t="s">
        <v>2378</v>
      </c>
      <c r="E675" t="s">
        <v>2378</v>
      </c>
      <c r="F675" t="s">
        <v>2378</v>
      </c>
      <c r="G675" s="9">
        <v>3</v>
      </c>
      <c r="H675" t="s">
        <v>2378</v>
      </c>
      <c r="I675" s="20" t="str">
        <f>IF(Table4[[#This Row],[smoker]]="?","NO",Table4[[#This Row],[smoker]])</f>
        <v>No</v>
      </c>
      <c r="J675" s="26">
        <v>3</v>
      </c>
      <c r="K675" s="20" t="str">
        <f>UPPER(Table4[[#This Row],[SMOKER 1]])</f>
        <v>NO</v>
      </c>
      <c r="L675" s="26" t="str">
        <f>UPPER(Table4[[#This Row],[Heart Issues]])</f>
        <v>NO</v>
      </c>
      <c r="M675" s="26" t="str">
        <f>IF(Table4[[#This Row],[BMI]]&lt;18.5,"underweight",IF(Table4[[#This Row],[BMI]]&lt; 24.9,"normal weight",IF(Table4[[#This Row],[BMI]]&lt;29.9,"over weight","obesity")))</f>
        <v>obesity</v>
      </c>
      <c r="N675" s="26" t="str">
        <f>IF(Table4[[#This Row],[HBA1C]]&lt;5.7,"normal",IF(Table4[[#This Row],[HBA1C]]&lt; 6.4,"prediabetes","diabetes"))</f>
        <v>diabetes</v>
      </c>
    </row>
    <row r="676" spans="1:14" x14ac:dyDescent="0.25">
      <c r="A676" t="s">
        <v>1696</v>
      </c>
      <c r="B676">
        <v>39.340000000000003</v>
      </c>
      <c r="C676">
        <v>5.0199999999999996</v>
      </c>
      <c r="D676" t="s">
        <v>2380</v>
      </c>
      <c r="E676" t="s">
        <v>2378</v>
      </c>
      <c r="F676" t="s">
        <v>2381</v>
      </c>
      <c r="G676" s="9">
        <v>1</v>
      </c>
      <c r="H676" t="s">
        <v>2378</v>
      </c>
      <c r="I676" s="20" t="str">
        <f>IF(Table4[[#This Row],[smoker]]="?","NO",Table4[[#This Row],[smoker]])</f>
        <v>No</v>
      </c>
      <c r="J676" s="26">
        <v>1</v>
      </c>
      <c r="K676" s="20" t="str">
        <f>UPPER(Table4[[#This Row],[SMOKER 1]])</f>
        <v>NO</v>
      </c>
      <c r="L676" s="26" t="str">
        <f>UPPER(Table4[[#This Row],[Heart Issues]])</f>
        <v>YES</v>
      </c>
      <c r="M676" s="26" t="str">
        <f>IF(Table4[[#This Row],[BMI]]&lt;18.5,"underweight",IF(Table4[[#This Row],[BMI]]&lt; 24.9,"normal weight",IF(Table4[[#This Row],[BMI]]&lt;29.9,"over weight","obesity")))</f>
        <v>obesity</v>
      </c>
      <c r="N676" s="26" t="str">
        <f>IF(Table4[[#This Row],[HBA1C]]&lt;5.7,"normal",IF(Table4[[#This Row],[HBA1C]]&lt; 6.4,"prediabetes","diabetes"))</f>
        <v>normal</v>
      </c>
    </row>
    <row r="677" spans="1:14" x14ac:dyDescent="0.25">
      <c r="A677" t="s">
        <v>1695</v>
      </c>
      <c r="B677">
        <v>47</v>
      </c>
      <c r="C677">
        <v>10.64</v>
      </c>
      <c r="D677" t="s">
        <v>2380</v>
      </c>
      <c r="E677" t="s">
        <v>2378</v>
      </c>
      <c r="F677" t="s">
        <v>2378</v>
      </c>
      <c r="G677" s="9" t="s">
        <v>2379</v>
      </c>
      <c r="H677" t="s">
        <v>2378</v>
      </c>
      <c r="I677" s="20" t="str">
        <f>IF(Table4[[#This Row],[smoker]]="?","NO",Table4[[#This Row],[smoker]])</f>
        <v>No</v>
      </c>
      <c r="J677" s="26">
        <v>0</v>
      </c>
      <c r="K677" s="20" t="str">
        <f>UPPER(Table4[[#This Row],[SMOKER 1]])</f>
        <v>NO</v>
      </c>
      <c r="L677" s="26" t="str">
        <f>UPPER(Table4[[#This Row],[Heart Issues]])</f>
        <v>YES</v>
      </c>
      <c r="M677" s="26" t="str">
        <f>IF(Table4[[#This Row],[BMI]]&lt;18.5,"underweight",IF(Table4[[#This Row],[BMI]]&lt; 24.9,"normal weight",IF(Table4[[#This Row],[BMI]]&lt;29.9,"over weight","obesity")))</f>
        <v>obesity</v>
      </c>
      <c r="N677" s="26" t="str">
        <f>IF(Table4[[#This Row],[HBA1C]]&lt;5.7,"normal",IF(Table4[[#This Row],[HBA1C]]&lt; 6.4,"prediabetes","diabetes"))</f>
        <v>diabetes</v>
      </c>
    </row>
    <row r="678" spans="1:14" x14ac:dyDescent="0.25">
      <c r="A678" t="s">
        <v>1694</v>
      </c>
      <c r="B678">
        <v>36.71</v>
      </c>
      <c r="C678">
        <v>8.74</v>
      </c>
      <c r="D678" t="s">
        <v>2380</v>
      </c>
      <c r="E678" t="s">
        <v>2378</v>
      </c>
      <c r="F678" t="s">
        <v>2378</v>
      </c>
      <c r="G678" s="9" t="s">
        <v>2379</v>
      </c>
      <c r="H678" t="s">
        <v>2378</v>
      </c>
      <c r="I678" s="20" t="str">
        <f>IF(Table4[[#This Row],[smoker]]="?","NO",Table4[[#This Row],[smoker]])</f>
        <v>No</v>
      </c>
      <c r="J678" s="26">
        <v>0</v>
      </c>
      <c r="K678" s="20" t="str">
        <f>UPPER(Table4[[#This Row],[SMOKER 1]])</f>
        <v>NO</v>
      </c>
      <c r="L678" s="26" t="str">
        <f>UPPER(Table4[[#This Row],[Heart Issues]])</f>
        <v>YES</v>
      </c>
      <c r="M678" s="26" t="str">
        <f>IF(Table4[[#This Row],[BMI]]&lt;18.5,"underweight",IF(Table4[[#This Row],[BMI]]&lt; 24.9,"normal weight",IF(Table4[[#This Row],[BMI]]&lt;29.9,"over weight","obesity")))</f>
        <v>obesity</v>
      </c>
      <c r="N678" s="26" t="str">
        <f>IF(Table4[[#This Row],[HBA1C]]&lt;5.7,"normal",IF(Table4[[#This Row],[HBA1C]]&lt; 6.4,"prediabetes","diabetes"))</f>
        <v>diabetes</v>
      </c>
    </row>
    <row r="679" spans="1:14" x14ac:dyDescent="0.25">
      <c r="A679" t="s">
        <v>1693</v>
      </c>
      <c r="B679">
        <v>53.48</v>
      </c>
      <c r="C679">
        <v>5.64</v>
      </c>
      <c r="D679" t="s">
        <v>2378</v>
      </c>
      <c r="E679" t="s">
        <v>2378</v>
      </c>
      <c r="F679" t="s">
        <v>2378</v>
      </c>
      <c r="G679" s="9" t="s">
        <v>2379</v>
      </c>
      <c r="H679" t="s">
        <v>2378</v>
      </c>
      <c r="I679" s="20" t="str">
        <f>IF(Table4[[#This Row],[smoker]]="?","NO",Table4[[#This Row],[smoker]])</f>
        <v>No</v>
      </c>
      <c r="J679" s="26">
        <v>0</v>
      </c>
      <c r="K679" s="20" t="str">
        <f>UPPER(Table4[[#This Row],[SMOKER 1]])</f>
        <v>NO</v>
      </c>
      <c r="L679" s="26" t="str">
        <f>UPPER(Table4[[#This Row],[Heart Issues]])</f>
        <v>NO</v>
      </c>
      <c r="M679" s="26" t="str">
        <f>IF(Table4[[#This Row],[BMI]]&lt;18.5,"underweight",IF(Table4[[#This Row],[BMI]]&lt; 24.9,"normal weight",IF(Table4[[#This Row],[BMI]]&lt;29.9,"over weight","obesity")))</f>
        <v>obesity</v>
      </c>
      <c r="N679" s="26" t="str">
        <f>IF(Table4[[#This Row],[HBA1C]]&lt;5.7,"normal",IF(Table4[[#This Row],[HBA1C]]&lt; 6.4,"prediabetes","diabetes"))</f>
        <v>normal</v>
      </c>
    </row>
    <row r="680" spans="1:14" x14ac:dyDescent="0.25">
      <c r="A680" t="s">
        <v>1692</v>
      </c>
      <c r="B680">
        <v>35.5</v>
      </c>
      <c r="C680">
        <v>10.37</v>
      </c>
      <c r="D680" t="s">
        <v>2378</v>
      </c>
      <c r="E680" t="s">
        <v>2378</v>
      </c>
      <c r="F680" t="s">
        <v>2378</v>
      </c>
      <c r="G680" s="9" t="s">
        <v>2379</v>
      </c>
      <c r="H680" t="s">
        <v>2378</v>
      </c>
      <c r="I680" s="20" t="str">
        <f>IF(Table4[[#This Row],[smoker]]="?","NO",Table4[[#This Row],[smoker]])</f>
        <v>No</v>
      </c>
      <c r="J680" s="26">
        <v>0</v>
      </c>
      <c r="K680" s="20" t="str">
        <f>UPPER(Table4[[#This Row],[SMOKER 1]])</f>
        <v>NO</v>
      </c>
      <c r="L680" s="26" t="str">
        <f>UPPER(Table4[[#This Row],[Heart Issues]])</f>
        <v>NO</v>
      </c>
      <c r="M680" s="26" t="str">
        <f>IF(Table4[[#This Row],[BMI]]&lt;18.5,"underweight",IF(Table4[[#This Row],[BMI]]&lt; 24.9,"normal weight",IF(Table4[[#This Row],[BMI]]&lt;29.9,"over weight","obesity")))</f>
        <v>obesity</v>
      </c>
      <c r="N680" s="26" t="str">
        <f>IF(Table4[[#This Row],[HBA1C]]&lt;5.7,"normal",IF(Table4[[#This Row],[HBA1C]]&lt; 6.4,"prediabetes","diabetes"))</f>
        <v>diabetes</v>
      </c>
    </row>
    <row r="681" spans="1:14" x14ac:dyDescent="0.25">
      <c r="A681" t="s">
        <v>1691</v>
      </c>
      <c r="B681">
        <v>36.979999999999997</v>
      </c>
      <c r="C681">
        <v>9.56</v>
      </c>
      <c r="D681" t="s">
        <v>2380</v>
      </c>
      <c r="E681" t="s">
        <v>2378</v>
      </c>
      <c r="F681" t="s">
        <v>2378</v>
      </c>
      <c r="G681" s="9" t="s">
        <v>2379</v>
      </c>
      <c r="H681" t="s">
        <v>2378</v>
      </c>
      <c r="I681" s="20" t="str">
        <f>IF(Table4[[#This Row],[smoker]]="?","NO",Table4[[#This Row],[smoker]])</f>
        <v>No</v>
      </c>
      <c r="J681" s="26">
        <v>0</v>
      </c>
      <c r="K681" s="20" t="str">
        <f>UPPER(Table4[[#This Row],[SMOKER 1]])</f>
        <v>NO</v>
      </c>
      <c r="L681" s="26" t="str">
        <f>UPPER(Table4[[#This Row],[Heart Issues]])</f>
        <v>YES</v>
      </c>
      <c r="M681" s="26" t="str">
        <f>IF(Table4[[#This Row],[BMI]]&lt;18.5,"underweight",IF(Table4[[#This Row],[BMI]]&lt; 24.9,"normal weight",IF(Table4[[#This Row],[BMI]]&lt;29.9,"over weight","obesity")))</f>
        <v>obesity</v>
      </c>
      <c r="N681" s="26" t="str">
        <f>IF(Table4[[#This Row],[HBA1C]]&lt;5.7,"normal",IF(Table4[[#This Row],[HBA1C]]&lt; 6.4,"prediabetes","diabetes"))</f>
        <v>diabetes</v>
      </c>
    </row>
    <row r="682" spans="1:14" x14ac:dyDescent="0.25">
      <c r="A682" t="s">
        <v>1690</v>
      </c>
      <c r="B682">
        <v>32.395000000000003</v>
      </c>
      <c r="C682">
        <v>8.23</v>
      </c>
      <c r="D682" t="s">
        <v>2380</v>
      </c>
      <c r="E682" t="s">
        <v>2378</v>
      </c>
      <c r="F682" t="s">
        <v>2381</v>
      </c>
      <c r="G682" s="9">
        <v>1</v>
      </c>
      <c r="H682" t="s">
        <v>2378</v>
      </c>
      <c r="I682" s="20" t="str">
        <f>IF(Table4[[#This Row],[smoker]]="?","NO",Table4[[#This Row],[smoker]])</f>
        <v>No</v>
      </c>
      <c r="J682" s="26">
        <v>1</v>
      </c>
      <c r="K682" s="20" t="str">
        <f>UPPER(Table4[[#This Row],[SMOKER 1]])</f>
        <v>NO</v>
      </c>
      <c r="L682" s="26" t="str">
        <f>UPPER(Table4[[#This Row],[Heart Issues]])</f>
        <v>YES</v>
      </c>
      <c r="M682" s="26" t="str">
        <f>IF(Table4[[#This Row],[BMI]]&lt;18.5,"underweight",IF(Table4[[#This Row],[BMI]]&lt; 24.9,"normal weight",IF(Table4[[#This Row],[BMI]]&lt;29.9,"over weight","obesity")))</f>
        <v>obesity</v>
      </c>
      <c r="N682" s="26" t="str">
        <f>IF(Table4[[#This Row],[HBA1C]]&lt;5.7,"normal",IF(Table4[[#This Row],[HBA1C]]&lt; 6.4,"prediabetes","diabetes"))</f>
        <v>diabetes</v>
      </c>
    </row>
    <row r="683" spans="1:14" x14ac:dyDescent="0.25">
      <c r="A683" t="s">
        <v>1689</v>
      </c>
      <c r="B683">
        <v>32.729999999999997</v>
      </c>
      <c r="C683">
        <v>7.03</v>
      </c>
      <c r="D683" t="s">
        <v>2378</v>
      </c>
      <c r="E683" t="s">
        <v>2378</v>
      </c>
      <c r="F683" t="s">
        <v>2378</v>
      </c>
      <c r="G683" s="9" t="s">
        <v>2379</v>
      </c>
      <c r="H683" t="s">
        <v>2378</v>
      </c>
      <c r="I683" s="20" t="str">
        <f>IF(Table4[[#This Row],[smoker]]="?","NO",Table4[[#This Row],[smoker]])</f>
        <v>No</v>
      </c>
      <c r="J683" s="26">
        <v>0</v>
      </c>
      <c r="K683" s="20" t="str">
        <f>UPPER(Table4[[#This Row],[SMOKER 1]])</f>
        <v>NO</v>
      </c>
      <c r="L683" s="26" t="str">
        <f>UPPER(Table4[[#This Row],[Heart Issues]])</f>
        <v>NO</v>
      </c>
      <c r="M683" s="26" t="str">
        <f>IF(Table4[[#This Row],[BMI]]&lt;18.5,"underweight",IF(Table4[[#This Row],[BMI]]&lt; 24.9,"normal weight",IF(Table4[[#This Row],[BMI]]&lt;29.9,"over weight","obesity")))</f>
        <v>obesity</v>
      </c>
      <c r="N683" s="26" t="str">
        <f>IF(Table4[[#This Row],[HBA1C]]&lt;5.7,"normal",IF(Table4[[#This Row],[HBA1C]]&lt; 6.4,"prediabetes","diabetes"))</f>
        <v>diabetes</v>
      </c>
    </row>
    <row r="684" spans="1:14" x14ac:dyDescent="0.25">
      <c r="A684" t="s">
        <v>1688</v>
      </c>
      <c r="B684">
        <v>20.52</v>
      </c>
      <c r="C684">
        <v>5.45</v>
      </c>
      <c r="D684" t="s">
        <v>2378</v>
      </c>
      <c r="E684" t="s">
        <v>2378</v>
      </c>
      <c r="F684" t="s">
        <v>2378</v>
      </c>
      <c r="G684" s="9">
        <v>1</v>
      </c>
      <c r="H684" t="s">
        <v>2380</v>
      </c>
      <c r="I684" s="20" t="str">
        <f>IF(Table4[[#This Row],[smoker]]="?","NO",Table4[[#This Row],[smoker]])</f>
        <v>yes</v>
      </c>
      <c r="J684" s="26">
        <v>1</v>
      </c>
      <c r="K684" s="20" t="str">
        <f>UPPER(Table4[[#This Row],[SMOKER 1]])</f>
        <v>YES</v>
      </c>
      <c r="L684" s="26" t="str">
        <f>UPPER(Table4[[#This Row],[Heart Issues]])</f>
        <v>NO</v>
      </c>
      <c r="M684" s="26" t="str">
        <f>IF(Table4[[#This Row],[BMI]]&lt;18.5,"underweight",IF(Table4[[#This Row],[BMI]]&lt; 24.9,"normal weight",IF(Table4[[#This Row],[BMI]]&lt;29.9,"over weight","obesity")))</f>
        <v>normal weight</v>
      </c>
      <c r="N684" s="26" t="str">
        <f>IF(Table4[[#This Row],[HBA1C]]&lt;5.7,"normal",IF(Table4[[#This Row],[HBA1C]]&lt; 6.4,"prediabetes","diabetes"))</f>
        <v>normal</v>
      </c>
    </row>
    <row r="685" spans="1:14" x14ac:dyDescent="0.25">
      <c r="A685" t="s">
        <v>1687</v>
      </c>
      <c r="B685">
        <v>51.72</v>
      </c>
      <c r="C685">
        <v>5.76</v>
      </c>
      <c r="D685" t="s">
        <v>2378</v>
      </c>
      <c r="E685" t="s">
        <v>2378</v>
      </c>
      <c r="F685" t="s">
        <v>2378</v>
      </c>
      <c r="G685" s="9" t="s">
        <v>2379</v>
      </c>
      <c r="H685" t="s">
        <v>2378</v>
      </c>
      <c r="I685" s="20" t="str">
        <f>IF(Table4[[#This Row],[smoker]]="?","NO",Table4[[#This Row],[smoker]])</f>
        <v>No</v>
      </c>
      <c r="J685" s="26">
        <v>0</v>
      </c>
      <c r="K685" s="20" t="str">
        <f>UPPER(Table4[[#This Row],[SMOKER 1]])</f>
        <v>NO</v>
      </c>
      <c r="L685" s="26" t="str">
        <f>UPPER(Table4[[#This Row],[Heart Issues]])</f>
        <v>NO</v>
      </c>
      <c r="M685" s="26" t="str">
        <f>IF(Table4[[#This Row],[BMI]]&lt;18.5,"underweight",IF(Table4[[#This Row],[BMI]]&lt; 24.9,"normal weight",IF(Table4[[#This Row],[BMI]]&lt;29.9,"over weight","obesity")))</f>
        <v>obesity</v>
      </c>
      <c r="N685" s="26" t="str">
        <f>IF(Table4[[#This Row],[HBA1C]]&lt;5.7,"normal",IF(Table4[[#This Row],[HBA1C]]&lt; 6.4,"prediabetes","diabetes"))</f>
        <v>prediabetes</v>
      </c>
    </row>
    <row r="686" spans="1:14" x14ac:dyDescent="0.25">
      <c r="A686" t="s">
        <v>1686</v>
      </c>
      <c r="B686">
        <v>50.2</v>
      </c>
      <c r="C686">
        <v>5.4</v>
      </c>
      <c r="D686" t="s">
        <v>2378</v>
      </c>
      <c r="E686" t="s">
        <v>2378</v>
      </c>
      <c r="F686" t="s">
        <v>2378</v>
      </c>
      <c r="G686" s="9" t="s">
        <v>2379</v>
      </c>
      <c r="H686" t="s">
        <v>2378</v>
      </c>
      <c r="I686" s="20" t="str">
        <f>IF(Table4[[#This Row],[smoker]]="?","NO",Table4[[#This Row],[smoker]])</f>
        <v>No</v>
      </c>
      <c r="J686" s="26">
        <v>0</v>
      </c>
      <c r="K686" s="20" t="str">
        <f>UPPER(Table4[[#This Row],[SMOKER 1]])</f>
        <v>NO</v>
      </c>
      <c r="L686" s="26" t="str">
        <f>UPPER(Table4[[#This Row],[Heart Issues]])</f>
        <v>NO</v>
      </c>
      <c r="M686" s="26" t="str">
        <f>IF(Table4[[#This Row],[BMI]]&lt;18.5,"underweight",IF(Table4[[#This Row],[BMI]]&lt; 24.9,"normal weight",IF(Table4[[#This Row],[BMI]]&lt;29.9,"over weight","obesity")))</f>
        <v>obesity</v>
      </c>
      <c r="N686" s="26" t="str">
        <f>IF(Table4[[#This Row],[HBA1C]]&lt;5.7,"normal",IF(Table4[[#This Row],[HBA1C]]&lt; 6.4,"prediabetes","diabetes"))</f>
        <v>normal</v>
      </c>
    </row>
    <row r="687" spans="1:14" x14ac:dyDescent="0.25">
      <c r="A687" t="s">
        <v>1685</v>
      </c>
      <c r="B687">
        <v>25.52</v>
      </c>
      <c r="C687">
        <v>6.35</v>
      </c>
      <c r="D687" t="s">
        <v>2378</v>
      </c>
      <c r="E687" t="s">
        <v>2378</v>
      </c>
      <c r="F687" t="s">
        <v>2381</v>
      </c>
      <c r="G687" s="9">
        <v>1</v>
      </c>
      <c r="H687" t="s">
        <v>2378</v>
      </c>
      <c r="I687" s="20" t="str">
        <f>IF(Table4[[#This Row],[smoker]]="?","NO",Table4[[#This Row],[smoker]])</f>
        <v>No</v>
      </c>
      <c r="J687" s="26">
        <v>1</v>
      </c>
      <c r="K687" s="20" t="str">
        <f>UPPER(Table4[[#This Row],[SMOKER 1]])</f>
        <v>NO</v>
      </c>
      <c r="L687" s="26" t="str">
        <f>UPPER(Table4[[#This Row],[Heart Issues]])</f>
        <v>NO</v>
      </c>
      <c r="M687" s="26" t="str">
        <f>IF(Table4[[#This Row],[BMI]]&lt;18.5,"underweight",IF(Table4[[#This Row],[BMI]]&lt; 24.9,"normal weight",IF(Table4[[#This Row],[BMI]]&lt;29.9,"over weight","obesity")))</f>
        <v>over weight</v>
      </c>
      <c r="N687" s="26" t="str">
        <f>IF(Table4[[#This Row],[HBA1C]]&lt;5.7,"normal",IF(Table4[[#This Row],[HBA1C]]&lt; 6.4,"prediabetes","diabetes"))</f>
        <v>prediabetes</v>
      </c>
    </row>
    <row r="688" spans="1:14" x14ac:dyDescent="0.25">
      <c r="A688" t="s">
        <v>1684</v>
      </c>
      <c r="B688">
        <v>35.200000000000003</v>
      </c>
      <c r="C688">
        <v>6.26</v>
      </c>
      <c r="D688" t="s">
        <v>2380</v>
      </c>
      <c r="E688" t="s">
        <v>2378</v>
      </c>
      <c r="F688" t="s">
        <v>2378</v>
      </c>
      <c r="G688" s="9">
        <v>2</v>
      </c>
      <c r="H688" t="s">
        <v>2378</v>
      </c>
      <c r="I688" s="20" t="str">
        <f>IF(Table4[[#This Row],[smoker]]="?","NO",Table4[[#This Row],[smoker]])</f>
        <v>No</v>
      </c>
      <c r="J688" s="26">
        <v>2</v>
      </c>
      <c r="K688" s="20" t="str">
        <f>UPPER(Table4[[#This Row],[SMOKER 1]])</f>
        <v>NO</v>
      </c>
      <c r="L688" s="26" t="str">
        <f>UPPER(Table4[[#This Row],[Heart Issues]])</f>
        <v>YES</v>
      </c>
      <c r="M688" s="26" t="str">
        <f>IF(Table4[[#This Row],[BMI]]&lt;18.5,"underweight",IF(Table4[[#This Row],[BMI]]&lt; 24.9,"normal weight",IF(Table4[[#This Row],[BMI]]&lt;29.9,"over weight","obesity")))</f>
        <v>obesity</v>
      </c>
      <c r="N688" s="26" t="str">
        <f>IF(Table4[[#This Row],[HBA1C]]&lt;5.7,"normal",IF(Table4[[#This Row],[HBA1C]]&lt; 6.4,"prediabetes","diabetes"))</f>
        <v>prediabetes</v>
      </c>
    </row>
    <row r="689" spans="1:14" x14ac:dyDescent="0.25">
      <c r="A689" t="s">
        <v>1683</v>
      </c>
      <c r="B689">
        <v>41.26</v>
      </c>
      <c r="C689">
        <v>5.97</v>
      </c>
      <c r="D689" t="s">
        <v>2380</v>
      </c>
      <c r="E689" t="s">
        <v>2378</v>
      </c>
      <c r="F689" t="s">
        <v>2378</v>
      </c>
      <c r="G689" s="9" t="s">
        <v>2379</v>
      </c>
      <c r="H689" t="s">
        <v>2378</v>
      </c>
      <c r="I689" s="20" t="str">
        <f>IF(Table4[[#This Row],[smoker]]="?","NO",Table4[[#This Row],[smoker]])</f>
        <v>No</v>
      </c>
      <c r="J689" s="26">
        <v>0</v>
      </c>
      <c r="K689" s="20" t="str">
        <f>UPPER(Table4[[#This Row],[SMOKER 1]])</f>
        <v>NO</v>
      </c>
      <c r="L689" s="26" t="str">
        <f>UPPER(Table4[[#This Row],[Heart Issues]])</f>
        <v>YES</v>
      </c>
      <c r="M689" s="26" t="str">
        <f>IF(Table4[[#This Row],[BMI]]&lt;18.5,"underweight",IF(Table4[[#This Row],[BMI]]&lt; 24.9,"normal weight",IF(Table4[[#This Row],[BMI]]&lt;29.9,"over weight","obesity")))</f>
        <v>obesity</v>
      </c>
      <c r="N689" s="26" t="str">
        <f>IF(Table4[[#This Row],[HBA1C]]&lt;5.7,"normal",IF(Table4[[#This Row],[HBA1C]]&lt; 6.4,"prediabetes","diabetes"))</f>
        <v>prediabetes</v>
      </c>
    </row>
    <row r="690" spans="1:14" x14ac:dyDescent="0.25">
      <c r="A690" t="s">
        <v>1682</v>
      </c>
      <c r="B690">
        <v>17.195</v>
      </c>
      <c r="C690">
        <v>5.29</v>
      </c>
      <c r="D690" t="s">
        <v>2380</v>
      </c>
      <c r="E690" t="s">
        <v>2378</v>
      </c>
      <c r="F690" t="s">
        <v>2378</v>
      </c>
      <c r="G690" s="9" t="s">
        <v>2379</v>
      </c>
      <c r="H690" t="s">
        <v>2380</v>
      </c>
      <c r="I690" s="20" t="str">
        <f>IF(Table4[[#This Row],[smoker]]="?","NO",Table4[[#This Row],[smoker]])</f>
        <v>yes</v>
      </c>
      <c r="J690" s="26">
        <v>0</v>
      </c>
      <c r="K690" s="20" t="str">
        <f>UPPER(Table4[[#This Row],[SMOKER 1]])</f>
        <v>YES</v>
      </c>
      <c r="L690" s="26" t="str">
        <f>UPPER(Table4[[#This Row],[Heart Issues]])</f>
        <v>YES</v>
      </c>
      <c r="M690" s="26" t="str">
        <f>IF(Table4[[#This Row],[BMI]]&lt;18.5,"underweight",IF(Table4[[#This Row],[BMI]]&lt; 24.9,"normal weight",IF(Table4[[#This Row],[BMI]]&lt;29.9,"over weight","obesity")))</f>
        <v>underweight</v>
      </c>
      <c r="N690" s="26" t="str">
        <f>IF(Table4[[#This Row],[HBA1C]]&lt;5.7,"normal",IF(Table4[[#This Row],[HBA1C]]&lt; 6.4,"prediabetes","diabetes"))</f>
        <v>normal</v>
      </c>
    </row>
    <row r="691" spans="1:14" x14ac:dyDescent="0.25">
      <c r="A691" t="s">
        <v>1681</v>
      </c>
      <c r="B691">
        <v>23.085000000000001</v>
      </c>
      <c r="C691">
        <v>4.2699999999999996</v>
      </c>
      <c r="D691" t="s">
        <v>2380</v>
      </c>
      <c r="E691" t="s">
        <v>2378</v>
      </c>
      <c r="F691" t="s">
        <v>2378</v>
      </c>
      <c r="G691" s="9">
        <v>2</v>
      </c>
      <c r="H691" t="s">
        <v>2378</v>
      </c>
      <c r="I691" s="20" t="str">
        <f>IF(Table4[[#This Row],[smoker]]="?","NO",Table4[[#This Row],[smoker]])</f>
        <v>No</v>
      </c>
      <c r="J691" s="26">
        <v>2</v>
      </c>
      <c r="K691" s="20" t="str">
        <f>UPPER(Table4[[#This Row],[SMOKER 1]])</f>
        <v>NO</v>
      </c>
      <c r="L691" s="26" t="str">
        <f>UPPER(Table4[[#This Row],[Heart Issues]])</f>
        <v>YES</v>
      </c>
      <c r="M691" s="26" t="str">
        <f>IF(Table4[[#This Row],[BMI]]&lt;18.5,"underweight",IF(Table4[[#This Row],[BMI]]&lt; 24.9,"normal weight",IF(Table4[[#This Row],[BMI]]&lt;29.9,"over weight","obesity")))</f>
        <v>normal weight</v>
      </c>
      <c r="N691" s="26" t="str">
        <f>IF(Table4[[#This Row],[HBA1C]]&lt;5.7,"normal",IF(Table4[[#This Row],[HBA1C]]&lt; 6.4,"prediabetes","diabetes"))</f>
        <v>normal</v>
      </c>
    </row>
    <row r="692" spans="1:14" x14ac:dyDescent="0.25">
      <c r="A692" t="s">
        <v>1680</v>
      </c>
      <c r="B692">
        <v>21.66</v>
      </c>
      <c r="C692">
        <v>5.2</v>
      </c>
      <c r="D692" t="s">
        <v>2380</v>
      </c>
      <c r="E692" t="s">
        <v>2378</v>
      </c>
      <c r="F692" t="s">
        <v>2378</v>
      </c>
      <c r="G692" s="9">
        <v>2</v>
      </c>
      <c r="H692" t="s">
        <v>2378</v>
      </c>
      <c r="I692" s="20" t="str">
        <f>IF(Table4[[#This Row],[smoker]]="?","NO",Table4[[#This Row],[smoker]])</f>
        <v>No</v>
      </c>
      <c r="J692" s="26">
        <v>2</v>
      </c>
      <c r="K692" s="20" t="str">
        <f>UPPER(Table4[[#This Row],[SMOKER 1]])</f>
        <v>NO</v>
      </c>
      <c r="L692" s="26" t="str">
        <f>UPPER(Table4[[#This Row],[Heart Issues]])</f>
        <v>YES</v>
      </c>
      <c r="M692" s="26" t="str">
        <f>IF(Table4[[#This Row],[BMI]]&lt;18.5,"underweight",IF(Table4[[#This Row],[BMI]]&lt; 24.9,"normal weight",IF(Table4[[#This Row],[BMI]]&lt;29.9,"over weight","obesity")))</f>
        <v>normal weight</v>
      </c>
      <c r="N692" s="26" t="str">
        <f>IF(Table4[[#This Row],[HBA1C]]&lt;5.7,"normal",IF(Table4[[#This Row],[HBA1C]]&lt; 6.4,"prediabetes","diabetes"))</f>
        <v>normal</v>
      </c>
    </row>
    <row r="693" spans="1:14" x14ac:dyDescent="0.25">
      <c r="A693" t="s">
        <v>1679</v>
      </c>
      <c r="B693">
        <v>36.47</v>
      </c>
      <c r="C693">
        <v>8.23</v>
      </c>
      <c r="D693" t="s">
        <v>2380</v>
      </c>
      <c r="E693" t="s">
        <v>2378</v>
      </c>
      <c r="F693" t="s">
        <v>2378</v>
      </c>
      <c r="G693" s="9" t="s">
        <v>2379</v>
      </c>
      <c r="H693" t="s">
        <v>2378</v>
      </c>
      <c r="I693" s="20" t="str">
        <f>IF(Table4[[#This Row],[smoker]]="?","NO",Table4[[#This Row],[smoker]])</f>
        <v>No</v>
      </c>
      <c r="J693" s="26">
        <v>0</v>
      </c>
      <c r="K693" s="20" t="str">
        <f>UPPER(Table4[[#This Row],[SMOKER 1]])</f>
        <v>NO</v>
      </c>
      <c r="L693" s="26" t="str">
        <f>UPPER(Table4[[#This Row],[Heart Issues]])</f>
        <v>YES</v>
      </c>
      <c r="M693" s="26" t="str">
        <f>IF(Table4[[#This Row],[BMI]]&lt;18.5,"underweight",IF(Table4[[#This Row],[BMI]]&lt; 24.9,"normal weight",IF(Table4[[#This Row],[BMI]]&lt;29.9,"over weight","obesity")))</f>
        <v>obesity</v>
      </c>
      <c r="N693" s="26" t="str">
        <f>IF(Table4[[#This Row],[HBA1C]]&lt;5.7,"normal",IF(Table4[[#This Row],[HBA1C]]&lt; 6.4,"prediabetes","diabetes"))</f>
        <v>diabetes</v>
      </c>
    </row>
    <row r="694" spans="1:14" x14ac:dyDescent="0.25">
      <c r="A694" t="s">
        <v>1678</v>
      </c>
      <c r="B694">
        <v>36.08</v>
      </c>
      <c r="C694">
        <v>10.33</v>
      </c>
      <c r="D694" t="s">
        <v>2380</v>
      </c>
      <c r="E694" t="s">
        <v>2378</v>
      </c>
      <c r="F694" t="s">
        <v>2378</v>
      </c>
      <c r="G694" s="9" t="s">
        <v>2379</v>
      </c>
      <c r="H694" t="s">
        <v>2378</v>
      </c>
      <c r="I694" s="20" t="str">
        <f>IF(Table4[[#This Row],[smoker]]="?","NO",Table4[[#This Row],[smoker]])</f>
        <v>No</v>
      </c>
      <c r="J694" s="26">
        <v>0</v>
      </c>
      <c r="K694" s="20" t="str">
        <f>UPPER(Table4[[#This Row],[SMOKER 1]])</f>
        <v>NO</v>
      </c>
      <c r="L694" s="26" t="str">
        <f>UPPER(Table4[[#This Row],[Heart Issues]])</f>
        <v>YES</v>
      </c>
      <c r="M694" s="26" t="str">
        <f>IF(Table4[[#This Row],[BMI]]&lt;18.5,"underweight",IF(Table4[[#This Row],[BMI]]&lt; 24.9,"normal weight",IF(Table4[[#This Row],[BMI]]&lt;29.9,"over weight","obesity")))</f>
        <v>obesity</v>
      </c>
      <c r="N694" s="26" t="str">
        <f>IF(Table4[[#This Row],[HBA1C]]&lt;5.7,"normal",IF(Table4[[#This Row],[HBA1C]]&lt; 6.4,"prediabetes","diabetes"))</f>
        <v>diabetes</v>
      </c>
    </row>
    <row r="695" spans="1:14" x14ac:dyDescent="0.25">
      <c r="A695" t="s">
        <v>1677</v>
      </c>
      <c r="B695">
        <v>23.18</v>
      </c>
      <c r="C695">
        <v>6.13</v>
      </c>
      <c r="D695" t="s">
        <v>2378</v>
      </c>
      <c r="E695" t="s">
        <v>2378</v>
      </c>
      <c r="F695" t="s">
        <v>2378</v>
      </c>
      <c r="G695" s="9" t="s">
        <v>2379</v>
      </c>
      <c r="H695" t="s">
        <v>2378</v>
      </c>
      <c r="I695" s="20" t="str">
        <f>IF(Table4[[#This Row],[smoker]]="?","NO",Table4[[#This Row],[smoker]])</f>
        <v>No</v>
      </c>
      <c r="J695" s="26">
        <v>0</v>
      </c>
      <c r="K695" s="20" t="str">
        <f>UPPER(Table4[[#This Row],[SMOKER 1]])</f>
        <v>NO</v>
      </c>
      <c r="L695" s="26" t="str">
        <f>UPPER(Table4[[#This Row],[Heart Issues]])</f>
        <v>NO</v>
      </c>
      <c r="M695" s="26" t="str">
        <f>IF(Table4[[#This Row],[BMI]]&lt;18.5,"underweight",IF(Table4[[#This Row],[BMI]]&lt; 24.9,"normal weight",IF(Table4[[#This Row],[BMI]]&lt;29.9,"over weight","obesity")))</f>
        <v>normal weight</v>
      </c>
      <c r="N695" s="26" t="str">
        <f>IF(Table4[[#This Row],[HBA1C]]&lt;5.7,"normal",IF(Table4[[#This Row],[HBA1C]]&lt; 6.4,"prediabetes","diabetes"))</f>
        <v>prediabetes</v>
      </c>
    </row>
    <row r="696" spans="1:14" x14ac:dyDescent="0.25">
      <c r="A696" t="s">
        <v>1676</v>
      </c>
      <c r="B696">
        <v>39.159999999999997</v>
      </c>
      <c r="C696">
        <v>8.08</v>
      </c>
      <c r="D696" t="s">
        <v>2378</v>
      </c>
      <c r="E696" t="s">
        <v>2378</v>
      </c>
      <c r="F696" t="s">
        <v>2378</v>
      </c>
      <c r="G696" s="9">
        <v>3</v>
      </c>
      <c r="H696" t="s">
        <v>2378</v>
      </c>
      <c r="I696" s="20" t="str">
        <f>IF(Table4[[#This Row],[smoker]]="?","NO",Table4[[#This Row],[smoker]])</f>
        <v>No</v>
      </c>
      <c r="J696" s="26">
        <v>3</v>
      </c>
      <c r="K696" s="20" t="str">
        <f>UPPER(Table4[[#This Row],[SMOKER 1]])</f>
        <v>NO</v>
      </c>
      <c r="L696" s="26" t="str">
        <f>UPPER(Table4[[#This Row],[Heart Issues]])</f>
        <v>NO</v>
      </c>
      <c r="M696" s="26" t="str">
        <f>IF(Table4[[#This Row],[BMI]]&lt;18.5,"underweight",IF(Table4[[#This Row],[BMI]]&lt; 24.9,"normal weight",IF(Table4[[#This Row],[BMI]]&lt;29.9,"over weight","obesity")))</f>
        <v>obesity</v>
      </c>
      <c r="N696" s="26" t="str">
        <f>IF(Table4[[#This Row],[HBA1C]]&lt;5.7,"normal",IF(Table4[[#This Row],[HBA1C]]&lt; 6.4,"prediabetes","diabetes"))</f>
        <v>diabetes</v>
      </c>
    </row>
    <row r="697" spans="1:14" x14ac:dyDescent="0.25">
      <c r="A697" t="s">
        <v>1675</v>
      </c>
      <c r="B697">
        <v>38.19</v>
      </c>
      <c r="C697">
        <v>10.49</v>
      </c>
      <c r="D697" t="s">
        <v>2378</v>
      </c>
      <c r="E697" t="s">
        <v>2378</v>
      </c>
      <c r="F697" t="s">
        <v>2378</v>
      </c>
      <c r="G697" s="9">
        <v>3</v>
      </c>
      <c r="H697" t="s">
        <v>2378</v>
      </c>
      <c r="I697" s="20" t="str">
        <f>IF(Table4[[#This Row],[smoker]]="?","NO",Table4[[#This Row],[smoker]])</f>
        <v>No</v>
      </c>
      <c r="J697" s="26">
        <v>3</v>
      </c>
      <c r="K697" s="20" t="str">
        <f>UPPER(Table4[[#This Row],[SMOKER 1]])</f>
        <v>NO</v>
      </c>
      <c r="L697" s="26" t="str">
        <f>UPPER(Table4[[#This Row],[Heart Issues]])</f>
        <v>NO</v>
      </c>
      <c r="M697" s="26" t="str">
        <f>IF(Table4[[#This Row],[BMI]]&lt;18.5,"underweight",IF(Table4[[#This Row],[BMI]]&lt; 24.9,"normal weight",IF(Table4[[#This Row],[BMI]]&lt;29.9,"over weight","obesity")))</f>
        <v>obesity</v>
      </c>
      <c r="N697" s="26" t="str">
        <f>IF(Table4[[#This Row],[HBA1C]]&lt;5.7,"normal",IF(Table4[[#This Row],[HBA1C]]&lt; 6.4,"prediabetes","diabetes"))</f>
        <v>diabetes</v>
      </c>
    </row>
    <row r="698" spans="1:14" x14ac:dyDescent="0.25">
      <c r="A698" t="s">
        <v>1674</v>
      </c>
      <c r="B698">
        <v>26.41</v>
      </c>
      <c r="C698">
        <v>8.11</v>
      </c>
      <c r="D698" t="s">
        <v>2378</v>
      </c>
      <c r="E698" t="s">
        <v>2378</v>
      </c>
      <c r="F698" t="s">
        <v>2378</v>
      </c>
      <c r="G698" s="9">
        <v>3</v>
      </c>
      <c r="H698" t="s">
        <v>2378</v>
      </c>
      <c r="I698" s="20" t="str">
        <f>IF(Table4[[#This Row],[smoker]]="?","NO",Table4[[#This Row],[smoker]])</f>
        <v>No</v>
      </c>
      <c r="J698" s="26">
        <v>3</v>
      </c>
      <c r="K698" s="20" t="str">
        <f>UPPER(Table4[[#This Row],[SMOKER 1]])</f>
        <v>NO</v>
      </c>
      <c r="L698" s="26" t="str">
        <f>UPPER(Table4[[#This Row],[Heart Issues]])</f>
        <v>NO</v>
      </c>
      <c r="M698" s="26" t="str">
        <f>IF(Table4[[#This Row],[BMI]]&lt;18.5,"underweight",IF(Table4[[#This Row],[BMI]]&lt; 24.9,"normal weight",IF(Table4[[#This Row],[BMI]]&lt;29.9,"over weight","obesity")))</f>
        <v>over weight</v>
      </c>
      <c r="N698" s="26" t="str">
        <f>IF(Table4[[#This Row],[HBA1C]]&lt;5.7,"normal",IF(Table4[[#This Row],[HBA1C]]&lt; 6.4,"prediabetes","diabetes"))</f>
        <v>diabetes</v>
      </c>
    </row>
    <row r="699" spans="1:14" x14ac:dyDescent="0.25">
      <c r="A699" t="s">
        <v>1673</v>
      </c>
      <c r="B699">
        <v>28.785</v>
      </c>
      <c r="C699">
        <v>6.6</v>
      </c>
      <c r="D699" t="s">
        <v>2378</v>
      </c>
      <c r="E699" t="s">
        <v>2378</v>
      </c>
      <c r="F699" t="s">
        <v>2378</v>
      </c>
      <c r="G699" s="9" t="s">
        <v>2379</v>
      </c>
      <c r="H699" t="s">
        <v>2378</v>
      </c>
      <c r="I699" s="20" t="str">
        <f>IF(Table4[[#This Row],[smoker]]="?","NO",Table4[[#This Row],[smoker]])</f>
        <v>No</v>
      </c>
      <c r="J699" s="26">
        <v>0</v>
      </c>
      <c r="K699" s="20" t="str">
        <f>UPPER(Table4[[#This Row],[SMOKER 1]])</f>
        <v>NO</v>
      </c>
      <c r="L699" s="26" t="str">
        <f>UPPER(Table4[[#This Row],[Heart Issues]])</f>
        <v>NO</v>
      </c>
      <c r="M699" s="26" t="str">
        <f>IF(Table4[[#This Row],[BMI]]&lt;18.5,"underweight",IF(Table4[[#This Row],[BMI]]&lt; 24.9,"normal weight",IF(Table4[[#This Row],[BMI]]&lt;29.9,"over weight","obesity")))</f>
        <v>over weight</v>
      </c>
      <c r="N699" s="26" t="str">
        <f>IF(Table4[[#This Row],[HBA1C]]&lt;5.7,"normal",IF(Table4[[#This Row],[HBA1C]]&lt; 6.4,"prediabetes","diabetes"))</f>
        <v>diabetes</v>
      </c>
    </row>
    <row r="700" spans="1:14" x14ac:dyDescent="0.25">
      <c r="A700" t="s">
        <v>1672</v>
      </c>
      <c r="B700">
        <v>26.695</v>
      </c>
      <c r="C700">
        <v>10.14</v>
      </c>
      <c r="D700" t="s">
        <v>2380</v>
      </c>
      <c r="E700" t="s">
        <v>2378</v>
      </c>
      <c r="F700" t="s">
        <v>2381</v>
      </c>
      <c r="G700" s="9">
        <v>1</v>
      </c>
      <c r="H700" t="s">
        <v>2378</v>
      </c>
      <c r="I700" s="20" t="str">
        <f>IF(Table4[[#This Row],[smoker]]="?","NO",Table4[[#This Row],[smoker]])</f>
        <v>No</v>
      </c>
      <c r="J700" s="26">
        <v>1</v>
      </c>
      <c r="K700" s="20" t="str">
        <f>UPPER(Table4[[#This Row],[SMOKER 1]])</f>
        <v>NO</v>
      </c>
      <c r="L700" s="26" t="str">
        <f>UPPER(Table4[[#This Row],[Heart Issues]])</f>
        <v>YES</v>
      </c>
      <c r="M700" s="26" t="str">
        <f>IF(Table4[[#This Row],[BMI]]&lt;18.5,"underweight",IF(Table4[[#This Row],[BMI]]&lt; 24.9,"normal weight",IF(Table4[[#This Row],[BMI]]&lt;29.9,"over weight","obesity")))</f>
        <v>over weight</v>
      </c>
      <c r="N700" s="26" t="str">
        <f>IF(Table4[[#This Row],[HBA1C]]&lt;5.7,"normal",IF(Table4[[#This Row],[HBA1C]]&lt; 6.4,"prediabetes","diabetes"))</f>
        <v>diabetes</v>
      </c>
    </row>
    <row r="701" spans="1:14" x14ac:dyDescent="0.25">
      <c r="A701" t="s">
        <v>1671</v>
      </c>
      <c r="B701">
        <v>32.799999999999997</v>
      </c>
      <c r="C701">
        <v>6.06</v>
      </c>
      <c r="D701" t="s">
        <v>2380</v>
      </c>
      <c r="E701" t="s">
        <v>2378</v>
      </c>
      <c r="F701" t="s">
        <v>2378</v>
      </c>
      <c r="G701" s="9">
        <v>1</v>
      </c>
      <c r="H701" t="s">
        <v>2378</v>
      </c>
      <c r="I701" s="20" t="str">
        <f>IF(Table4[[#This Row],[smoker]]="?","NO",Table4[[#This Row],[smoker]])</f>
        <v>No</v>
      </c>
      <c r="J701" s="26">
        <v>1</v>
      </c>
      <c r="K701" s="20" t="str">
        <f>UPPER(Table4[[#This Row],[SMOKER 1]])</f>
        <v>NO</v>
      </c>
      <c r="L701" s="26" t="str">
        <f>UPPER(Table4[[#This Row],[Heart Issues]])</f>
        <v>YES</v>
      </c>
      <c r="M701" s="26" t="str">
        <f>IF(Table4[[#This Row],[BMI]]&lt;18.5,"underweight",IF(Table4[[#This Row],[BMI]]&lt; 24.9,"normal weight",IF(Table4[[#This Row],[BMI]]&lt;29.9,"over weight","obesity")))</f>
        <v>obesity</v>
      </c>
      <c r="N701" s="26" t="str">
        <f>IF(Table4[[#This Row],[HBA1C]]&lt;5.7,"normal",IF(Table4[[#This Row],[HBA1C]]&lt; 6.4,"prediabetes","diabetes"))</f>
        <v>prediabetes</v>
      </c>
    </row>
    <row r="702" spans="1:14" x14ac:dyDescent="0.25">
      <c r="A702" t="s">
        <v>1670</v>
      </c>
      <c r="B702">
        <v>35.869999999999997</v>
      </c>
      <c r="C702">
        <v>9.91</v>
      </c>
      <c r="D702" t="s">
        <v>2380</v>
      </c>
      <c r="E702" t="s">
        <v>2378</v>
      </c>
      <c r="F702" t="s">
        <v>2378</v>
      </c>
      <c r="G702" s="9" t="s">
        <v>2379</v>
      </c>
      <c r="H702" t="s">
        <v>2378</v>
      </c>
      <c r="I702" s="20" t="str">
        <f>IF(Table4[[#This Row],[smoker]]="?","NO",Table4[[#This Row],[smoker]])</f>
        <v>No</v>
      </c>
      <c r="J702" s="26">
        <v>0</v>
      </c>
      <c r="K702" s="20" t="str">
        <f>UPPER(Table4[[#This Row],[SMOKER 1]])</f>
        <v>NO</v>
      </c>
      <c r="L702" s="26" t="str">
        <f>UPPER(Table4[[#This Row],[Heart Issues]])</f>
        <v>YES</v>
      </c>
      <c r="M702" s="26" t="str">
        <f>IF(Table4[[#This Row],[BMI]]&lt;18.5,"underweight",IF(Table4[[#This Row],[BMI]]&lt; 24.9,"normal weight",IF(Table4[[#This Row],[BMI]]&lt;29.9,"over weight","obesity")))</f>
        <v>obesity</v>
      </c>
      <c r="N702" s="26" t="str">
        <f>IF(Table4[[#This Row],[HBA1C]]&lt;5.7,"normal",IF(Table4[[#This Row],[HBA1C]]&lt; 6.4,"prediabetes","diabetes"))</f>
        <v>diabetes</v>
      </c>
    </row>
    <row r="703" spans="1:14" x14ac:dyDescent="0.25">
      <c r="A703" t="s">
        <v>1669</v>
      </c>
      <c r="B703">
        <v>21.66</v>
      </c>
      <c r="C703">
        <v>4.1399999999999997</v>
      </c>
      <c r="D703" t="s">
        <v>2380</v>
      </c>
      <c r="E703" t="s">
        <v>2378</v>
      </c>
      <c r="F703" t="s">
        <v>2378</v>
      </c>
      <c r="G703" s="9">
        <v>2</v>
      </c>
      <c r="H703" t="s">
        <v>2378</v>
      </c>
      <c r="I703" s="20" t="str">
        <f>IF(Table4[[#This Row],[smoker]]="?","NO",Table4[[#This Row],[smoker]])</f>
        <v>No</v>
      </c>
      <c r="J703" s="26">
        <v>2</v>
      </c>
      <c r="K703" s="20" t="str">
        <f>UPPER(Table4[[#This Row],[SMOKER 1]])</f>
        <v>NO</v>
      </c>
      <c r="L703" s="26" t="str">
        <f>UPPER(Table4[[#This Row],[Heart Issues]])</f>
        <v>YES</v>
      </c>
      <c r="M703" s="26" t="str">
        <f>IF(Table4[[#This Row],[BMI]]&lt;18.5,"underweight",IF(Table4[[#This Row],[BMI]]&lt; 24.9,"normal weight",IF(Table4[[#This Row],[BMI]]&lt;29.9,"over weight","obesity")))</f>
        <v>normal weight</v>
      </c>
      <c r="N703" s="26" t="str">
        <f>IF(Table4[[#This Row],[HBA1C]]&lt;5.7,"normal",IF(Table4[[#This Row],[HBA1C]]&lt; 6.4,"prediabetes","diabetes"))</f>
        <v>normal</v>
      </c>
    </row>
    <row r="704" spans="1:14" x14ac:dyDescent="0.25">
      <c r="A704" t="s">
        <v>1668</v>
      </c>
      <c r="B704">
        <v>37.72</v>
      </c>
      <c r="C704">
        <v>4.38</v>
      </c>
      <c r="D704" t="s">
        <v>2380</v>
      </c>
      <c r="E704" t="s">
        <v>2378</v>
      </c>
      <c r="F704" t="s">
        <v>2381</v>
      </c>
      <c r="G704" s="9">
        <v>1</v>
      </c>
      <c r="H704" t="s">
        <v>2378</v>
      </c>
      <c r="I704" s="20" t="str">
        <f>IF(Table4[[#This Row],[smoker]]="?","NO",Table4[[#This Row],[smoker]])</f>
        <v>No</v>
      </c>
      <c r="J704" s="26">
        <v>1</v>
      </c>
      <c r="K704" s="20" t="str">
        <f>UPPER(Table4[[#This Row],[SMOKER 1]])</f>
        <v>NO</v>
      </c>
      <c r="L704" s="26" t="str">
        <f>UPPER(Table4[[#This Row],[Heart Issues]])</f>
        <v>YES</v>
      </c>
      <c r="M704" s="26" t="str">
        <f>IF(Table4[[#This Row],[BMI]]&lt;18.5,"underweight",IF(Table4[[#This Row],[BMI]]&lt; 24.9,"normal weight",IF(Table4[[#This Row],[BMI]]&lt;29.9,"over weight","obesity")))</f>
        <v>obesity</v>
      </c>
      <c r="N704" s="26" t="str">
        <f>IF(Table4[[#This Row],[HBA1C]]&lt;5.7,"normal",IF(Table4[[#This Row],[HBA1C]]&lt; 6.4,"prediabetes","diabetes"))</f>
        <v>normal</v>
      </c>
    </row>
    <row r="705" spans="1:14" x14ac:dyDescent="0.25">
      <c r="A705" t="s">
        <v>1667</v>
      </c>
      <c r="B705">
        <v>39.700000000000003</v>
      </c>
      <c r="C705">
        <v>9.83</v>
      </c>
      <c r="D705" t="s">
        <v>2378</v>
      </c>
      <c r="E705" t="s">
        <v>2378</v>
      </c>
      <c r="F705" t="s">
        <v>2378</v>
      </c>
      <c r="G705" s="9">
        <v>3</v>
      </c>
      <c r="H705" t="s">
        <v>2378</v>
      </c>
      <c r="I705" s="20" t="str">
        <f>IF(Table4[[#This Row],[smoker]]="?","NO",Table4[[#This Row],[smoker]])</f>
        <v>No</v>
      </c>
      <c r="J705" s="26">
        <v>3</v>
      </c>
      <c r="K705" s="20" t="str">
        <f>UPPER(Table4[[#This Row],[SMOKER 1]])</f>
        <v>NO</v>
      </c>
      <c r="L705" s="26" t="str">
        <f>UPPER(Table4[[#This Row],[Heart Issues]])</f>
        <v>NO</v>
      </c>
      <c r="M705" s="26" t="str">
        <f>IF(Table4[[#This Row],[BMI]]&lt;18.5,"underweight",IF(Table4[[#This Row],[BMI]]&lt; 24.9,"normal weight",IF(Table4[[#This Row],[BMI]]&lt;29.9,"over weight","obesity")))</f>
        <v>obesity</v>
      </c>
      <c r="N705" s="26" t="str">
        <f>IF(Table4[[#This Row],[HBA1C]]&lt;5.7,"normal",IF(Table4[[#This Row],[HBA1C]]&lt; 6.4,"prediabetes","diabetes"))</f>
        <v>diabetes</v>
      </c>
    </row>
    <row r="706" spans="1:14" x14ac:dyDescent="0.25">
      <c r="A706" t="s">
        <v>1666</v>
      </c>
      <c r="B706">
        <v>35.97</v>
      </c>
      <c r="C706">
        <v>11.08</v>
      </c>
      <c r="D706" t="s">
        <v>2378</v>
      </c>
      <c r="E706" t="s">
        <v>2378</v>
      </c>
      <c r="F706" t="s">
        <v>2378</v>
      </c>
      <c r="G706" s="9">
        <v>3</v>
      </c>
      <c r="H706" t="s">
        <v>2378</v>
      </c>
      <c r="I706" s="20" t="str">
        <f>IF(Table4[[#This Row],[smoker]]="?","NO",Table4[[#This Row],[smoker]])</f>
        <v>No</v>
      </c>
      <c r="J706" s="26">
        <v>3</v>
      </c>
      <c r="K706" s="20" t="str">
        <f>UPPER(Table4[[#This Row],[SMOKER 1]])</f>
        <v>NO</v>
      </c>
      <c r="L706" s="26" t="str">
        <f>UPPER(Table4[[#This Row],[Heart Issues]])</f>
        <v>NO</v>
      </c>
      <c r="M706" s="26" t="str">
        <f>IF(Table4[[#This Row],[BMI]]&lt;18.5,"underweight",IF(Table4[[#This Row],[BMI]]&lt; 24.9,"normal weight",IF(Table4[[#This Row],[BMI]]&lt;29.9,"over weight","obesity")))</f>
        <v>obesity</v>
      </c>
      <c r="N706" s="26" t="str">
        <f>IF(Table4[[#This Row],[HBA1C]]&lt;5.7,"normal",IF(Table4[[#This Row],[HBA1C]]&lt; 6.4,"prediabetes","diabetes"))</f>
        <v>diabetes</v>
      </c>
    </row>
    <row r="707" spans="1:14" x14ac:dyDescent="0.25">
      <c r="A707" t="s">
        <v>1665</v>
      </c>
      <c r="B707">
        <v>37.85</v>
      </c>
      <c r="C707">
        <v>11.01</v>
      </c>
      <c r="D707" t="s">
        <v>2378</v>
      </c>
      <c r="E707" t="s">
        <v>2378</v>
      </c>
      <c r="F707" t="s">
        <v>2378</v>
      </c>
      <c r="G707" s="9" t="s">
        <v>2379</v>
      </c>
      <c r="H707" t="s">
        <v>2378</v>
      </c>
      <c r="I707" s="20" t="str">
        <f>IF(Table4[[#This Row],[smoker]]="?","NO",Table4[[#This Row],[smoker]])</f>
        <v>No</v>
      </c>
      <c r="J707" s="26">
        <v>0</v>
      </c>
      <c r="K707" s="20" t="str">
        <f>UPPER(Table4[[#This Row],[SMOKER 1]])</f>
        <v>NO</v>
      </c>
      <c r="L707" s="26" t="str">
        <f>UPPER(Table4[[#This Row],[Heart Issues]])</f>
        <v>NO</v>
      </c>
      <c r="M707" s="26" t="str">
        <f>IF(Table4[[#This Row],[BMI]]&lt;18.5,"underweight",IF(Table4[[#This Row],[BMI]]&lt; 24.9,"normal weight",IF(Table4[[#This Row],[BMI]]&lt;29.9,"over weight","obesity")))</f>
        <v>obesity</v>
      </c>
      <c r="N707" s="26" t="str">
        <f>IF(Table4[[#This Row],[HBA1C]]&lt;5.7,"normal",IF(Table4[[#This Row],[HBA1C]]&lt; 6.4,"prediabetes","diabetes"))</f>
        <v>diabetes</v>
      </c>
    </row>
    <row r="708" spans="1:14" x14ac:dyDescent="0.25">
      <c r="A708" t="s">
        <v>1664</v>
      </c>
      <c r="B708">
        <v>21.66</v>
      </c>
      <c r="C708">
        <v>4.37</v>
      </c>
      <c r="D708" t="s">
        <v>2378</v>
      </c>
      <c r="E708" t="s">
        <v>2380</v>
      </c>
      <c r="F708" t="s">
        <v>2378</v>
      </c>
      <c r="G708" s="9">
        <v>1</v>
      </c>
      <c r="H708" t="s">
        <v>2380</v>
      </c>
      <c r="I708" s="20" t="str">
        <f>IF(Table4[[#This Row],[smoker]]="?","NO",Table4[[#This Row],[smoker]])</f>
        <v>yes</v>
      </c>
      <c r="J708" s="26">
        <v>1</v>
      </c>
      <c r="K708" s="20" t="str">
        <f>UPPER(Table4[[#This Row],[SMOKER 1]])</f>
        <v>YES</v>
      </c>
      <c r="L708" s="26" t="str">
        <f>UPPER(Table4[[#This Row],[Heart Issues]])</f>
        <v>NO</v>
      </c>
      <c r="M708" s="26" t="str">
        <f>IF(Table4[[#This Row],[BMI]]&lt;18.5,"underweight",IF(Table4[[#This Row],[BMI]]&lt; 24.9,"normal weight",IF(Table4[[#This Row],[BMI]]&lt;29.9,"over weight","obesity")))</f>
        <v>normal weight</v>
      </c>
      <c r="N708" s="26" t="str">
        <f>IF(Table4[[#This Row],[HBA1C]]&lt;5.7,"normal",IF(Table4[[#This Row],[HBA1C]]&lt; 6.4,"prediabetes","diabetes"))</f>
        <v>normal</v>
      </c>
    </row>
    <row r="709" spans="1:14" x14ac:dyDescent="0.25">
      <c r="A709" t="s">
        <v>1663</v>
      </c>
      <c r="B709">
        <v>39.369999999999997</v>
      </c>
      <c r="C709">
        <v>5.91</v>
      </c>
      <c r="D709" t="s">
        <v>2378</v>
      </c>
      <c r="E709" t="s">
        <v>2378</v>
      </c>
      <c r="F709" t="s">
        <v>2378</v>
      </c>
      <c r="G709" s="9">
        <v>2</v>
      </c>
      <c r="H709" t="s">
        <v>2378</v>
      </c>
      <c r="I709" s="20" t="str">
        <f>IF(Table4[[#This Row],[smoker]]="?","NO",Table4[[#This Row],[smoker]])</f>
        <v>No</v>
      </c>
      <c r="J709" s="26">
        <v>2</v>
      </c>
      <c r="K709" s="20" t="str">
        <f>UPPER(Table4[[#This Row],[SMOKER 1]])</f>
        <v>NO</v>
      </c>
      <c r="L709" s="26" t="str">
        <f>UPPER(Table4[[#This Row],[Heart Issues]])</f>
        <v>NO</v>
      </c>
      <c r="M709" s="26" t="str">
        <f>IF(Table4[[#This Row],[BMI]]&lt;18.5,"underweight",IF(Table4[[#This Row],[BMI]]&lt; 24.9,"normal weight",IF(Table4[[#This Row],[BMI]]&lt;29.9,"over weight","obesity")))</f>
        <v>obesity</v>
      </c>
      <c r="N709" s="26" t="str">
        <f>IF(Table4[[#This Row],[HBA1C]]&lt;5.7,"normal",IF(Table4[[#This Row],[HBA1C]]&lt; 6.4,"prediabetes","diabetes"))</f>
        <v>prediabetes</v>
      </c>
    </row>
    <row r="710" spans="1:14" x14ac:dyDescent="0.25">
      <c r="A710" t="s">
        <v>1662</v>
      </c>
      <c r="B710">
        <v>40.880000000000003</v>
      </c>
      <c r="C710">
        <v>7.65</v>
      </c>
      <c r="D710" t="s">
        <v>2378</v>
      </c>
      <c r="E710" t="s">
        <v>2378</v>
      </c>
      <c r="F710" t="s">
        <v>2378</v>
      </c>
      <c r="G710" s="9" t="s">
        <v>2379</v>
      </c>
      <c r="H710" t="s">
        <v>2378</v>
      </c>
      <c r="I710" s="20" t="str">
        <f>IF(Table4[[#This Row],[smoker]]="?","NO",Table4[[#This Row],[smoker]])</f>
        <v>No</v>
      </c>
      <c r="J710" s="26">
        <v>0</v>
      </c>
      <c r="K710" s="20" t="str">
        <f>UPPER(Table4[[#This Row],[SMOKER 1]])</f>
        <v>NO</v>
      </c>
      <c r="L710" s="26" t="str">
        <f>UPPER(Table4[[#This Row],[Heart Issues]])</f>
        <v>NO</v>
      </c>
      <c r="M710" s="26" t="str">
        <f>IF(Table4[[#This Row],[BMI]]&lt;18.5,"underweight",IF(Table4[[#This Row],[BMI]]&lt; 24.9,"normal weight",IF(Table4[[#This Row],[BMI]]&lt;29.9,"over weight","obesity")))</f>
        <v>obesity</v>
      </c>
      <c r="N710" s="26" t="str">
        <f>IF(Table4[[#This Row],[HBA1C]]&lt;5.7,"normal",IF(Table4[[#This Row],[HBA1C]]&lt; 6.4,"prediabetes","diabetes"))</f>
        <v>diabetes</v>
      </c>
    </row>
    <row r="711" spans="1:14" x14ac:dyDescent="0.25">
      <c r="A711" t="s">
        <v>1661</v>
      </c>
      <c r="B711">
        <v>26.22</v>
      </c>
      <c r="C711">
        <v>5.37</v>
      </c>
      <c r="D711" t="s">
        <v>2380</v>
      </c>
      <c r="E711" t="s">
        <v>2378</v>
      </c>
      <c r="F711" t="s">
        <v>2378</v>
      </c>
      <c r="G711" s="9">
        <v>2</v>
      </c>
      <c r="H711" t="s">
        <v>2378</v>
      </c>
      <c r="I711" s="20" t="str">
        <f>IF(Table4[[#This Row],[smoker]]="?","NO",Table4[[#This Row],[smoker]])</f>
        <v>No</v>
      </c>
      <c r="J711" s="26">
        <v>2</v>
      </c>
      <c r="K711" s="20" t="str">
        <f>UPPER(Table4[[#This Row],[SMOKER 1]])</f>
        <v>NO</v>
      </c>
      <c r="L711" s="26" t="str">
        <f>UPPER(Table4[[#This Row],[Heart Issues]])</f>
        <v>YES</v>
      </c>
      <c r="M711" s="26" t="str">
        <f>IF(Table4[[#This Row],[BMI]]&lt;18.5,"underweight",IF(Table4[[#This Row],[BMI]]&lt; 24.9,"normal weight",IF(Table4[[#This Row],[BMI]]&lt;29.9,"over weight","obesity")))</f>
        <v>over weight</v>
      </c>
      <c r="N711" s="26" t="str">
        <f>IF(Table4[[#This Row],[HBA1C]]&lt;5.7,"normal",IF(Table4[[#This Row],[HBA1C]]&lt; 6.4,"prediabetes","diabetes"))</f>
        <v>normal</v>
      </c>
    </row>
    <row r="712" spans="1:14" x14ac:dyDescent="0.25">
      <c r="A712" t="s">
        <v>1660</v>
      </c>
      <c r="B712">
        <v>25.08</v>
      </c>
      <c r="C712">
        <v>5.75</v>
      </c>
      <c r="D712" t="s">
        <v>2380</v>
      </c>
      <c r="E712" t="s">
        <v>2378</v>
      </c>
      <c r="F712" t="s">
        <v>2378</v>
      </c>
      <c r="G712" s="9">
        <v>2</v>
      </c>
      <c r="H712" t="s">
        <v>2378</v>
      </c>
      <c r="I712" s="20" t="str">
        <f>IF(Table4[[#This Row],[smoker]]="?","NO",Table4[[#This Row],[smoker]])</f>
        <v>No</v>
      </c>
      <c r="J712" s="26">
        <v>2</v>
      </c>
      <c r="K712" s="20" t="str">
        <f>UPPER(Table4[[#This Row],[SMOKER 1]])</f>
        <v>NO</v>
      </c>
      <c r="L712" s="26" t="str">
        <f>UPPER(Table4[[#This Row],[Heart Issues]])</f>
        <v>YES</v>
      </c>
      <c r="M712" s="26" t="str">
        <f>IF(Table4[[#This Row],[BMI]]&lt;18.5,"underweight",IF(Table4[[#This Row],[BMI]]&lt; 24.9,"normal weight",IF(Table4[[#This Row],[BMI]]&lt;29.9,"over weight","obesity")))</f>
        <v>over weight</v>
      </c>
      <c r="N712" s="26" t="str">
        <f>IF(Table4[[#This Row],[HBA1C]]&lt;5.7,"normal",IF(Table4[[#This Row],[HBA1C]]&lt; 6.4,"prediabetes","diabetes"))</f>
        <v>prediabetes</v>
      </c>
    </row>
    <row r="713" spans="1:14" x14ac:dyDescent="0.25">
      <c r="A713" t="s">
        <v>1659</v>
      </c>
      <c r="B713">
        <v>39.1</v>
      </c>
      <c r="C713">
        <v>6.79</v>
      </c>
      <c r="D713" t="s">
        <v>2380</v>
      </c>
      <c r="E713" t="s">
        <v>2378</v>
      </c>
      <c r="F713" t="s">
        <v>2378</v>
      </c>
      <c r="G713" s="9">
        <v>2</v>
      </c>
      <c r="H713" t="s">
        <v>2378</v>
      </c>
      <c r="I713" s="20" t="str">
        <f>IF(Table4[[#This Row],[smoker]]="?","NO",Table4[[#This Row],[smoker]])</f>
        <v>No</v>
      </c>
      <c r="J713" s="26">
        <v>2</v>
      </c>
      <c r="K713" s="20" t="str">
        <f>UPPER(Table4[[#This Row],[SMOKER 1]])</f>
        <v>NO</v>
      </c>
      <c r="L713" s="26" t="str">
        <f>UPPER(Table4[[#This Row],[Heart Issues]])</f>
        <v>YES</v>
      </c>
      <c r="M713" s="26" t="str">
        <f>IF(Table4[[#This Row],[BMI]]&lt;18.5,"underweight",IF(Table4[[#This Row],[BMI]]&lt; 24.9,"normal weight",IF(Table4[[#This Row],[BMI]]&lt;29.9,"over weight","obesity")))</f>
        <v>obesity</v>
      </c>
      <c r="N713" s="26" t="str">
        <f>IF(Table4[[#This Row],[HBA1C]]&lt;5.7,"normal",IF(Table4[[#This Row],[HBA1C]]&lt; 6.4,"prediabetes","diabetes"))</f>
        <v>diabetes</v>
      </c>
    </row>
    <row r="714" spans="1:14" x14ac:dyDescent="0.25">
      <c r="A714" t="s">
        <v>1658</v>
      </c>
      <c r="B714">
        <v>37.905000000000001</v>
      </c>
      <c r="C714">
        <v>7.03</v>
      </c>
      <c r="D714" t="s">
        <v>2378</v>
      </c>
      <c r="E714" t="s">
        <v>2378</v>
      </c>
      <c r="F714" t="s">
        <v>2378</v>
      </c>
      <c r="G714" s="9">
        <v>3</v>
      </c>
      <c r="H714" t="s">
        <v>2378</v>
      </c>
      <c r="I714" s="20" t="str">
        <f>IF(Table4[[#This Row],[smoker]]="?","NO",Table4[[#This Row],[smoker]])</f>
        <v>No</v>
      </c>
      <c r="J714" s="26">
        <v>3</v>
      </c>
      <c r="K714" s="20" t="str">
        <f>UPPER(Table4[[#This Row],[SMOKER 1]])</f>
        <v>NO</v>
      </c>
      <c r="L714" s="26" t="str">
        <f>UPPER(Table4[[#This Row],[Heart Issues]])</f>
        <v>NO</v>
      </c>
      <c r="M714" s="26" t="str">
        <f>IF(Table4[[#This Row],[BMI]]&lt;18.5,"underweight",IF(Table4[[#This Row],[BMI]]&lt; 24.9,"normal weight",IF(Table4[[#This Row],[BMI]]&lt;29.9,"over weight","obesity")))</f>
        <v>obesity</v>
      </c>
      <c r="N714" s="26" t="str">
        <f>IF(Table4[[#This Row],[HBA1C]]&lt;5.7,"normal",IF(Table4[[#This Row],[HBA1C]]&lt; 6.4,"prediabetes","diabetes"))</f>
        <v>diabetes</v>
      </c>
    </row>
    <row r="715" spans="1:14" x14ac:dyDescent="0.25">
      <c r="A715" t="s">
        <v>1657</v>
      </c>
      <c r="B715">
        <v>43.35</v>
      </c>
      <c r="C715">
        <v>5.41</v>
      </c>
      <c r="D715" t="s">
        <v>2380</v>
      </c>
      <c r="E715" t="s">
        <v>2378</v>
      </c>
      <c r="F715" t="s">
        <v>2381</v>
      </c>
      <c r="G715" s="9">
        <v>1</v>
      </c>
      <c r="H715" t="s">
        <v>2378</v>
      </c>
      <c r="I715" s="20" t="str">
        <f>IF(Table4[[#This Row],[smoker]]="?","NO",Table4[[#This Row],[smoker]])</f>
        <v>No</v>
      </c>
      <c r="J715" s="26">
        <v>1</v>
      </c>
      <c r="K715" s="20" t="str">
        <f>UPPER(Table4[[#This Row],[SMOKER 1]])</f>
        <v>NO</v>
      </c>
      <c r="L715" s="26" t="str">
        <f>UPPER(Table4[[#This Row],[Heart Issues]])</f>
        <v>YES</v>
      </c>
      <c r="M715" s="26" t="str">
        <f>IF(Table4[[#This Row],[BMI]]&lt;18.5,"underweight",IF(Table4[[#This Row],[BMI]]&lt; 24.9,"normal weight",IF(Table4[[#This Row],[BMI]]&lt;29.9,"over weight","obesity")))</f>
        <v>obesity</v>
      </c>
      <c r="N715" s="26" t="str">
        <f>IF(Table4[[#This Row],[HBA1C]]&lt;5.7,"normal",IF(Table4[[#This Row],[HBA1C]]&lt; 6.4,"prediabetes","diabetes"))</f>
        <v>normal</v>
      </c>
    </row>
    <row r="716" spans="1:14" x14ac:dyDescent="0.25">
      <c r="A716" t="s">
        <v>1656</v>
      </c>
      <c r="B716">
        <v>36.15</v>
      </c>
      <c r="C716">
        <v>8.0500000000000007</v>
      </c>
      <c r="D716" t="s">
        <v>2378</v>
      </c>
      <c r="E716" t="s">
        <v>2378</v>
      </c>
      <c r="F716" t="s">
        <v>2378</v>
      </c>
      <c r="G716" s="9" t="s">
        <v>2379</v>
      </c>
      <c r="H716" t="s">
        <v>2378</v>
      </c>
      <c r="I716" s="20" t="str">
        <f>IF(Table4[[#This Row],[smoker]]="?","NO",Table4[[#This Row],[smoker]])</f>
        <v>No</v>
      </c>
      <c r="J716" s="26">
        <v>0</v>
      </c>
      <c r="K716" s="20" t="str">
        <f>UPPER(Table4[[#This Row],[SMOKER 1]])</f>
        <v>NO</v>
      </c>
      <c r="L716" s="26" t="str">
        <f>UPPER(Table4[[#This Row],[Heart Issues]])</f>
        <v>NO</v>
      </c>
      <c r="M716" s="26" t="str">
        <f>IF(Table4[[#This Row],[BMI]]&lt;18.5,"underweight",IF(Table4[[#This Row],[BMI]]&lt; 24.9,"normal weight",IF(Table4[[#This Row],[BMI]]&lt;29.9,"over weight","obesity")))</f>
        <v>obesity</v>
      </c>
      <c r="N716" s="26" t="str">
        <f>IF(Table4[[#This Row],[HBA1C]]&lt;5.7,"normal",IF(Table4[[#This Row],[HBA1C]]&lt; 6.4,"prediabetes","diabetes"))</f>
        <v>diabetes</v>
      </c>
    </row>
    <row r="717" spans="1:14" x14ac:dyDescent="0.25">
      <c r="A717" t="s">
        <v>1655</v>
      </c>
      <c r="B717">
        <v>44.98</v>
      </c>
      <c r="C717">
        <v>5.94</v>
      </c>
      <c r="D717" t="s">
        <v>2378</v>
      </c>
      <c r="E717" t="s">
        <v>2378</v>
      </c>
      <c r="F717" t="s">
        <v>2378</v>
      </c>
      <c r="G717" s="9">
        <v>1</v>
      </c>
      <c r="H717" t="s">
        <v>2378</v>
      </c>
      <c r="I717" s="20" t="str">
        <f>IF(Table4[[#This Row],[smoker]]="?","NO",Table4[[#This Row],[smoker]])</f>
        <v>No</v>
      </c>
      <c r="J717" s="26">
        <v>1</v>
      </c>
      <c r="K717" s="20" t="str">
        <f>UPPER(Table4[[#This Row],[SMOKER 1]])</f>
        <v>NO</v>
      </c>
      <c r="L717" s="26" t="str">
        <f>UPPER(Table4[[#This Row],[Heart Issues]])</f>
        <v>NO</v>
      </c>
      <c r="M717" s="26" t="str">
        <f>IF(Table4[[#This Row],[BMI]]&lt;18.5,"underweight",IF(Table4[[#This Row],[BMI]]&lt; 24.9,"normal weight",IF(Table4[[#This Row],[BMI]]&lt;29.9,"over weight","obesity")))</f>
        <v>obesity</v>
      </c>
      <c r="N717" s="26" t="str">
        <f>IF(Table4[[#This Row],[HBA1C]]&lt;5.7,"normal",IF(Table4[[#This Row],[HBA1C]]&lt; 6.4,"prediabetes","diabetes"))</f>
        <v>prediabetes</v>
      </c>
    </row>
    <row r="718" spans="1:14" x14ac:dyDescent="0.25">
      <c r="A718" t="s">
        <v>1654</v>
      </c>
      <c r="B718">
        <v>38.28</v>
      </c>
      <c r="C718">
        <v>5.51</v>
      </c>
      <c r="D718" t="s">
        <v>2378</v>
      </c>
      <c r="E718" t="s">
        <v>2380</v>
      </c>
      <c r="F718" t="s">
        <v>2378</v>
      </c>
      <c r="G718" s="9">
        <v>1</v>
      </c>
      <c r="H718" t="s">
        <v>2378</v>
      </c>
      <c r="I718" s="20" t="str">
        <f>IF(Table4[[#This Row],[smoker]]="?","NO",Table4[[#This Row],[smoker]])</f>
        <v>No</v>
      </c>
      <c r="J718" s="26">
        <v>1</v>
      </c>
      <c r="K718" s="20" t="str">
        <f>UPPER(Table4[[#This Row],[SMOKER 1]])</f>
        <v>NO</v>
      </c>
      <c r="L718" s="26" t="str">
        <f>UPPER(Table4[[#This Row],[Heart Issues]])</f>
        <v>NO</v>
      </c>
      <c r="M718" s="26" t="str">
        <f>IF(Table4[[#This Row],[BMI]]&lt;18.5,"underweight",IF(Table4[[#This Row],[BMI]]&lt; 24.9,"normal weight",IF(Table4[[#This Row],[BMI]]&lt;29.9,"over weight","obesity")))</f>
        <v>obesity</v>
      </c>
      <c r="N718" s="26" t="str">
        <f>IF(Table4[[#This Row],[HBA1C]]&lt;5.7,"normal",IF(Table4[[#This Row],[HBA1C]]&lt; 6.4,"prediabetes","diabetes"))</f>
        <v>normal</v>
      </c>
    </row>
    <row r="719" spans="1:14" x14ac:dyDescent="0.25">
      <c r="A719" t="s">
        <v>1653</v>
      </c>
      <c r="B719">
        <v>32.299999999999997</v>
      </c>
      <c r="C719">
        <v>6.55</v>
      </c>
      <c r="D719" t="s">
        <v>2380</v>
      </c>
      <c r="E719" t="s">
        <v>2378</v>
      </c>
      <c r="F719" t="s">
        <v>2378</v>
      </c>
      <c r="G719" s="9">
        <v>2</v>
      </c>
      <c r="H719" t="s">
        <v>2378</v>
      </c>
      <c r="I719" s="20" t="str">
        <f>IF(Table4[[#This Row],[smoker]]="?","NO",Table4[[#This Row],[smoker]])</f>
        <v>No</v>
      </c>
      <c r="J719" s="26">
        <v>2</v>
      </c>
      <c r="K719" s="20" t="str">
        <f>UPPER(Table4[[#This Row],[SMOKER 1]])</f>
        <v>NO</v>
      </c>
      <c r="L719" s="26" t="str">
        <f>UPPER(Table4[[#This Row],[Heart Issues]])</f>
        <v>YES</v>
      </c>
      <c r="M719" s="26" t="str">
        <f>IF(Table4[[#This Row],[BMI]]&lt;18.5,"underweight",IF(Table4[[#This Row],[BMI]]&lt; 24.9,"normal weight",IF(Table4[[#This Row],[BMI]]&lt;29.9,"over weight","obesity")))</f>
        <v>obesity</v>
      </c>
      <c r="N719" s="26" t="str">
        <f>IF(Table4[[#This Row],[HBA1C]]&lt;5.7,"normal",IF(Table4[[#This Row],[HBA1C]]&lt; 6.4,"prediabetes","diabetes"))</f>
        <v>diabetes</v>
      </c>
    </row>
    <row r="720" spans="1:14" x14ac:dyDescent="0.25">
      <c r="A720" t="s">
        <v>1652</v>
      </c>
      <c r="B720">
        <v>39.51</v>
      </c>
      <c r="C720">
        <v>5.79</v>
      </c>
      <c r="D720" t="s">
        <v>2380</v>
      </c>
      <c r="E720" t="s">
        <v>2378</v>
      </c>
      <c r="F720" t="s">
        <v>2378</v>
      </c>
      <c r="G720" s="9" t="s">
        <v>2379</v>
      </c>
      <c r="H720" t="s">
        <v>2378</v>
      </c>
      <c r="I720" s="20" t="str">
        <f>IF(Table4[[#This Row],[smoker]]="?","NO",Table4[[#This Row],[smoker]])</f>
        <v>No</v>
      </c>
      <c r="J720" s="26">
        <v>0</v>
      </c>
      <c r="K720" s="20" t="str">
        <f>UPPER(Table4[[#This Row],[SMOKER 1]])</f>
        <v>NO</v>
      </c>
      <c r="L720" s="26" t="str">
        <f>UPPER(Table4[[#This Row],[Heart Issues]])</f>
        <v>YES</v>
      </c>
      <c r="M720" s="26" t="str">
        <f>IF(Table4[[#This Row],[BMI]]&lt;18.5,"underweight",IF(Table4[[#This Row],[BMI]]&lt; 24.9,"normal weight",IF(Table4[[#This Row],[BMI]]&lt;29.9,"over weight","obesity")))</f>
        <v>obesity</v>
      </c>
      <c r="N720" s="26" t="str">
        <f>IF(Table4[[#This Row],[HBA1C]]&lt;5.7,"normal",IF(Table4[[#This Row],[HBA1C]]&lt; 6.4,"prediabetes","diabetes"))</f>
        <v>prediabetes</v>
      </c>
    </row>
    <row r="721" spans="1:14" x14ac:dyDescent="0.25">
      <c r="A721" t="s">
        <v>1651</v>
      </c>
      <c r="B721">
        <v>50.46</v>
      </c>
      <c r="C721">
        <v>4.5599999999999996</v>
      </c>
      <c r="D721" t="s">
        <v>2378</v>
      </c>
      <c r="E721" t="s">
        <v>2378</v>
      </c>
      <c r="F721" t="s">
        <v>2378</v>
      </c>
      <c r="G721" s="9" t="s">
        <v>2379</v>
      </c>
      <c r="H721" t="s">
        <v>2378</v>
      </c>
      <c r="I721" s="20" t="str">
        <f>IF(Table4[[#This Row],[smoker]]="?","NO",Table4[[#This Row],[smoker]])</f>
        <v>No</v>
      </c>
      <c r="J721" s="26">
        <v>0</v>
      </c>
      <c r="K721" s="20" t="str">
        <f>UPPER(Table4[[#This Row],[SMOKER 1]])</f>
        <v>NO</v>
      </c>
      <c r="L721" s="26" t="str">
        <f>UPPER(Table4[[#This Row],[Heart Issues]])</f>
        <v>NO</v>
      </c>
      <c r="M721" s="26" t="str">
        <f>IF(Table4[[#This Row],[BMI]]&lt;18.5,"underweight",IF(Table4[[#This Row],[BMI]]&lt; 24.9,"normal weight",IF(Table4[[#This Row],[BMI]]&lt;29.9,"over weight","obesity")))</f>
        <v>obesity</v>
      </c>
      <c r="N721" s="26" t="str">
        <f>IF(Table4[[#This Row],[HBA1C]]&lt;5.7,"normal",IF(Table4[[#This Row],[HBA1C]]&lt; 6.4,"prediabetes","diabetes"))</f>
        <v>normal</v>
      </c>
    </row>
    <row r="722" spans="1:14" x14ac:dyDescent="0.25">
      <c r="A722" t="s">
        <v>1650</v>
      </c>
      <c r="B722">
        <v>31.73</v>
      </c>
      <c r="C722">
        <v>7</v>
      </c>
      <c r="D722" t="s">
        <v>2378</v>
      </c>
      <c r="E722" t="s">
        <v>2378</v>
      </c>
      <c r="F722" t="s">
        <v>2378</v>
      </c>
      <c r="G722" s="9" t="s">
        <v>2379</v>
      </c>
      <c r="H722" t="s">
        <v>2378</v>
      </c>
      <c r="I722" s="20" t="str">
        <f>IF(Table4[[#This Row],[smoker]]="?","NO",Table4[[#This Row],[smoker]])</f>
        <v>No</v>
      </c>
      <c r="J722" s="26">
        <v>0</v>
      </c>
      <c r="K722" s="20" t="str">
        <f>UPPER(Table4[[#This Row],[SMOKER 1]])</f>
        <v>NO</v>
      </c>
      <c r="L722" s="26" t="str">
        <f>UPPER(Table4[[#This Row],[Heart Issues]])</f>
        <v>NO</v>
      </c>
      <c r="M722" s="26" t="str">
        <f>IF(Table4[[#This Row],[BMI]]&lt;18.5,"underweight",IF(Table4[[#This Row],[BMI]]&lt; 24.9,"normal weight",IF(Table4[[#This Row],[BMI]]&lt;29.9,"over weight","obesity")))</f>
        <v>obesity</v>
      </c>
      <c r="N722" s="26" t="str">
        <f>IF(Table4[[#This Row],[HBA1C]]&lt;5.7,"normal",IF(Table4[[#This Row],[HBA1C]]&lt; 6.4,"prediabetes","diabetes"))</f>
        <v>diabetes</v>
      </c>
    </row>
    <row r="723" spans="1:14" x14ac:dyDescent="0.25">
      <c r="A723" t="s">
        <v>1649</v>
      </c>
      <c r="B723">
        <v>32.1</v>
      </c>
      <c r="C723">
        <v>6.57</v>
      </c>
      <c r="D723" t="s">
        <v>2380</v>
      </c>
      <c r="E723" t="s">
        <v>2378</v>
      </c>
      <c r="F723" t="s">
        <v>2381</v>
      </c>
      <c r="G723" s="9">
        <v>1</v>
      </c>
      <c r="H723" t="s">
        <v>2378</v>
      </c>
      <c r="I723" s="20" t="str">
        <f>IF(Table4[[#This Row],[smoker]]="?","NO",Table4[[#This Row],[smoker]])</f>
        <v>No</v>
      </c>
      <c r="J723" s="26">
        <v>1</v>
      </c>
      <c r="K723" s="20" t="str">
        <f>UPPER(Table4[[#This Row],[SMOKER 1]])</f>
        <v>NO</v>
      </c>
      <c r="L723" s="26" t="str">
        <f>UPPER(Table4[[#This Row],[Heart Issues]])</f>
        <v>YES</v>
      </c>
      <c r="M723" s="26" t="str">
        <f>IF(Table4[[#This Row],[BMI]]&lt;18.5,"underweight",IF(Table4[[#This Row],[BMI]]&lt; 24.9,"normal weight",IF(Table4[[#This Row],[BMI]]&lt;29.9,"over weight","obesity")))</f>
        <v>obesity</v>
      </c>
      <c r="N723" s="26" t="str">
        <f>IF(Table4[[#This Row],[HBA1C]]&lt;5.7,"normal",IF(Table4[[#This Row],[HBA1C]]&lt; 6.4,"prediabetes","diabetes"))</f>
        <v>diabetes</v>
      </c>
    </row>
    <row r="724" spans="1:14" x14ac:dyDescent="0.25">
      <c r="A724" t="s">
        <v>1648</v>
      </c>
      <c r="B724">
        <v>27.83</v>
      </c>
      <c r="C724">
        <v>11.61</v>
      </c>
      <c r="D724" t="s">
        <v>2380</v>
      </c>
      <c r="E724" t="s">
        <v>2378</v>
      </c>
      <c r="F724" t="s">
        <v>2381</v>
      </c>
      <c r="G724" s="9">
        <v>1</v>
      </c>
      <c r="H724" t="s">
        <v>2378</v>
      </c>
      <c r="I724" s="20" t="str">
        <f>IF(Table4[[#This Row],[smoker]]="?","NO",Table4[[#This Row],[smoker]])</f>
        <v>No</v>
      </c>
      <c r="J724" s="26">
        <v>1</v>
      </c>
      <c r="K724" s="20" t="str">
        <f>UPPER(Table4[[#This Row],[SMOKER 1]])</f>
        <v>NO</v>
      </c>
      <c r="L724" s="26" t="str">
        <f>UPPER(Table4[[#This Row],[Heart Issues]])</f>
        <v>YES</v>
      </c>
      <c r="M724" s="26" t="str">
        <f>IF(Table4[[#This Row],[BMI]]&lt;18.5,"underweight",IF(Table4[[#This Row],[BMI]]&lt; 24.9,"normal weight",IF(Table4[[#This Row],[BMI]]&lt;29.9,"over weight","obesity")))</f>
        <v>over weight</v>
      </c>
      <c r="N724" s="26" t="str">
        <f>IF(Table4[[#This Row],[HBA1C]]&lt;5.7,"normal",IF(Table4[[#This Row],[HBA1C]]&lt; 6.4,"prediabetes","diabetes"))</f>
        <v>diabetes</v>
      </c>
    </row>
    <row r="725" spans="1:14" x14ac:dyDescent="0.25">
      <c r="A725" t="s">
        <v>1647</v>
      </c>
      <c r="B725">
        <v>27.72</v>
      </c>
      <c r="C725">
        <v>8.16</v>
      </c>
      <c r="D725" t="s">
        <v>2380</v>
      </c>
      <c r="E725" t="s">
        <v>2378</v>
      </c>
      <c r="F725" t="s">
        <v>2381</v>
      </c>
      <c r="G725" s="9">
        <v>1</v>
      </c>
      <c r="H725" t="s">
        <v>2378</v>
      </c>
      <c r="I725" s="20" t="str">
        <f>IF(Table4[[#This Row],[smoker]]="?","NO",Table4[[#This Row],[smoker]])</f>
        <v>No</v>
      </c>
      <c r="J725" s="26">
        <v>1</v>
      </c>
      <c r="K725" s="20" t="str">
        <f>UPPER(Table4[[#This Row],[SMOKER 1]])</f>
        <v>NO</v>
      </c>
      <c r="L725" s="26" t="str">
        <f>UPPER(Table4[[#This Row],[Heart Issues]])</f>
        <v>YES</v>
      </c>
      <c r="M725" s="26" t="str">
        <f>IF(Table4[[#This Row],[BMI]]&lt;18.5,"underweight",IF(Table4[[#This Row],[BMI]]&lt; 24.9,"normal weight",IF(Table4[[#This Row],[BMI]]&lt;29.9,"over weight","obesity")))</f>
        <v>over weight</v>
      </c>
      <c r="N725" s="26" t="str">
        <f>IF(Table4[[#This Row],[HBA1C]]&lt;5.7,"normal",IF(Table4[[#This Row],[HBA1C]]&lt; 6.4,"prediabetes","diabetes"))</f>
        <v>diabetes</v>
      </c>
    </row>
    <row r="726" spans="1:14" x14ac:dyDescent="0.25">
      <c r="A726" t="s">
        <v>1646</v>
      </c>
      <c r="B726">
        <v>36.765000000000001</v>
      </c>
      <c r="C726">
        <v>4.4800000000000004</v>
      </c>
      <c r="D726" t="s">
        <v>2380</v>
      </c>
      <c r="E726" t="s">
        <v>2378</v>
      </c>
      <c r="F726" t="s">
        <v>2378</v>
      </c>
      <c r="G726" s="9">
        <v>2</v>
      </c>
      <c r="H726" t="s">
        <v>2378</v>
      </c>
      <c r="I726" s="20" t="str">
        <f>IF(Table4[[#This Row],[smoker]]="?","NO",Table4[[#This Row],[smoker]])</f>
        <v>No</v>
      </c>
      <c r="J726" s="26">
        <v>2</v>
      </c>
      <c r="K726" s="20" t="str">
        <f>UPPER(Table4[[#This Row],[SMOKER 1]])</f>
        <v>NO</v>
      </c>
      <c r="L726" s="26" t="str">
        <f>UPPER(Table4[[#This Row],[Heart Issues]])</f>
        <v>YES</v>
      </c>
      <c r="M726" s="26" t="str">
        <f>IF(Table4[[#This Row],[BMI]]&lt;18.5,"underweight",IF(Table4[[#This Row],[BMI]]&lt; 24.9,"normal weight",IF(Table4[[#This Row],[BMI]]&lt;29.9,"over weight","obesity")))</f>
        <v>obesity</v>
      </c>
      <c r="N726" s="26" t="str">
        <f>IF(Table4[[#This Row],[HBA1C]]&lt;5.7,"normal",IF(Table4[[#This Row],[HBA1C]]&lt; 6.4,"prediabetes","diabetes"))</f>
        <v>normal</v>
      </c>
    </row>
    <row r="727" spans="1:14" x14ac:dyDescent="0.25">
      <c r="A727" t="s">
        <v>1645</v>
      </c>
      <c r="B727">
        <v>48.36</v>
      </c>
      <c r="C727">
        <v>4.08</v>
      </c>
      <c r="D727" t="s">
        <v>2378</v>
      </c>
      <c r="E727" t="s">
        <v>2378</v>
      </c>
      <c r="F727" t="s">
        <v>2378</v>
      </c>
      <c r="G727" s="9" t="s">
        <v>2379</v>
      </c>
      <c r="H727" t="s">
        <v>2378</v>
      </c>
      <c r="I727" s="20" t="str">
        <f>IF(Table4[[#This Row],[smoker]]="?","NO",Table4[[#This Row],[smoker]])</f>
        <v>No</v>
      </c>
      <c r="J727" s="26">
        <v>0</v>
      </c>
      <c r="K727" s="20" t="str">
        <f>UPPER(Table4[[#This Row],[SMOKER 1]])</f>
        <v>NO</v>
      </c>
      <c r="L727" s="26" t="str">
        <f>UPPER(Table4[[#This Row],[Heart Issues]])</f>
        <v>NO</v>
      </c>
      <c r="M727" s="26" t="str">
        <f>IF(Table4[[#This Row],[BMI]]&lt;18.5,"underweight",IF(Table4[[#This Row],[BMI]]&lt; 24.9,"normal weight",IF(Table4[[#This Row],[BMI]]&lt;29.9,"over weight","obesity")))</f>
        <v>obesity</v>
      </c>
      <c r="N727" s="26" t="str">
        <f>IF(Table4[[#This Row],[HBA1C]]&lt;5.7,"normal",IF(Table4[[#This Row],[HBA1C]]&lt; 6.4,"prediabetes","diabetes"))</f>
        <v>normal</v>
      </c>
    </row>
    <row r="728" spans="1:14" x14ac:dyDescent="0.25">
      <c r="A728" t="s">
        <v>1644</v>
      </c>
      <c r="B728">
        <v>31.445</v>
      </c>
      <c r="C728">
        <v>4.4000000000000004</v>
      </c>
      <c r="D728" t="s">
        <v>2380</v>
      </c>
      <c r="E728" t="s">
        <v>2378</v>
      </c>
      <c r="F728" t="s">
        <v>2378</v>
      </c>
      <c r="G728" s="9">
        <v>2</v>
      </c>
      <c r="H728" t="s">
        <v>2378</v>
      </c>
      <c r="I728" s="20" t="str">
        <f>IF(Table4[[#This Row],[smoker]]="?","NO",Table4[[#This Row],[smoker]])</f>
        <v>No</v>
      </c>
      <c r="J728" s="26">
        <v>2</v>
      </c>
      <c r="K728" s="20" t="str">
        <f>UPPER(Table4[[#This Row],[SMOKER 1]])</f>
        <v>NO</v>
      </c>
      <c r="L728" s="26" t="str">
        <f>UPPER(Table4[[#This Row],[Heart Issues]])</f>
        <v>YES</v>
      </c>
      <c r="M728" s="26" t="str">
        <f>IF(Table4[[#This Row],[BMI]]&lt;18.5,"underweight",IF(Table4[[#This Row],[BMI]]&lt; 24.9,"normal weight",IF(Table4[[#This Row],[BMI]]&lt;29.9,"over weight","obesity")))</f>
        <v>obesity</v>
      </c>
      <c r="N728" s="26" t="str">
        <f>IF(Table4[[#This Row],[HBA1C]]&lt;5.7,"normal",IF(Table4[[#This Row],[HBA1C]]&lt; 6.4,"prediabetes","diabetes"))</f>
        <v>normal</v>
      </c>
    </row>
    <row r="729" spans="1:14" x14ac:dyDescent="0.25">
      <c r="A729" t="s">
        <v>1643</v>
      </c>
      <c r="B729">
        <v>27.55</v>
      </c>
      <c r="C729">
        <v>9.02</v>
      </c>
      <c r="D729" t="s">
        <v>2378</v>
      </c>
      <c r="E729" t="s">
        <v>2378</v>
      </c>
      <c r="F729" t="s">
        <v>2378</v>
      </c>
      <c r="G729" s="9" t="s">
        <v>2379</v>
      </c>
      <c r="H729" t="s">
        <v>2378</v>
      </c>
      <c r="I729" s="20" t="str">
        <f>IF(Table4[[#This Row],[smoker]]="?","NO",Table4[[#This Row],[smoker]])</f>
        <v>No</v>
      </c>
      <c r="J729" s="26">
        <v>0</v>
      </c>
      <c r="K729" s="20" t="str">
        <f>UPPER(Table4[[#This Row],[SMOKER 1]])</f>
        <v>NO</v>
      </c>
      <c r="L729" s="26" t="str">
        <f>UPPER(Table4[[#This Row],[Heart Issues]])</f>
        <v>NO</v>
      </c>
      <c r="M729" s="26" t="str">
        <f>IF(Table4[[#This Row],[BMI]]&lt;18.5,"underweight",IF(Table4[[#This Row],[BMI]]&lt; 24.9,"normal weight",IF(Table4[[#This Row],[BMI]]&lt;29.9,"over weight","obesity")))</f>
        <v>over weight</v>
      </c>
      <c r="N729" s="26" t="str">
        <f>IF(Table4[[#This Row],[HBA1C]]&lt;5.7,"normal",IF(Table4[[#This Row],[HBA1C]]&lt; 6.4,"prediabetes","diabetes"))</f>
        <v>diabetes</v>
      </c>
    </row>
    <row r="730" spans="1:14" x14ac:dyDescent="0.25">
      <c r="A730" t="s">
        <v>1642</v>
      </c>
      <c r="B730">
        <v>33.11</v>
      </c>
      <c r="C730">
        <v>8.06</v>
      </c>
      <c r="D730" t="s">
        <v>2378</v>
      </c>
      <c r="E730" t="s">
        <v>2378</v>
      </c>
      <c r="F730" t="s">
        <v>2378</v>
      </c>
      <c r="G730" s="9" t="s">
        <v>2379</v>
      </c>
      <c r="H730" t="s">
        <v>2378</v>
      </c>
      <c r="I730" s="20" t="str">
        <f>IF(Table4[[#This Row],[smoker]]="?","NO",Table4[[#This Row],[smoker]])</f>
        <v>No</v>
      </c>
      <c r="J730" s="26">
        <v>0</v>
      </c>
      <c r="K730" s="20" t="str">
        <f>UPPER(Table4[[#This Row],[SMOKER 1]])</f>
        <v>NO</v>
      </c>
      <c r="L730" s="26" t="str">
        <f>UPPER(Table4[[#This Row],[Heart Issues]])</f>
        <v>NO</v>
      </c>
      <c r="M730" s="26" t="str">
        <f>IF(Table4[[#This Row],[BMI]]&lt;18.5,"underweight",IF(Table4[[#This Row],[BMI]]&lt; 24.9,"normal weight",IF(Table4[[#This Row],[BMI]]&lt;29.9,"over weight","obesity")))</f>
        <v>obesity</v>
      </c>
      <c r="N730" s="26" t="str">
        <f>IF(Table4[[#This Row],[HBA1C]]&lt;5.7,"normal",IF(Table4[[#This Row],[HBA1C]]&lt; 6.4,"prediabetes","diabetes"))</f>
        <v>diabetes</v>
      </c>
    </row>
    <row r="731" spans="1:14" x14ac:dyDescent="0.25">
      <c r="A731" t="s">
        <v>1641</v>
      </c>
      <c r="B731">
        <v>36.85</v>
      </c>
      <c r="C731">
        <v>6.21</v>
      </c>
      <c r="D731" t="s">
        <v>2380</v>
      </c>
      <c r="E731" t="s">
        <v>2378</v>
      </c>
      <c r="F731" t="s">
        <v>2378</v>
      </c>
      <c r="G731" s="9">
        <v>2</v>
      </c>
      <c r="H731" t="s">
        <v>2378</v>
      </c>
      <c r="I731" s="20" t="str">
        <f>IF(Table4[[#This Row],[smoker]]="?","NO",Table4[[#This Row],[smoker]])</f>
        <v>No</v>
      </c>
      <c r="J731" s="26">
        <v>2</v>
      </c>
      <c r="K731" s="20" t="str">
        <f>UPPER(Table4[[#This Row],[SMOKER 1]])</f>
        <v>NO</v>
      </c>
      <c r="L731" s="26" t="str">
        <f>UPPER(Table4[[#This Row],[Heart Issues]])</f>
        <v>YES</v>
      </c>
      <c r="M731" s="26" t="str">
        <f>IF(Table4[[#This Row],[BMI]]&lt;18.5,"underweight",IF(Table4[[#This Row],[BMI]]&lt; 24.9,"normal weight",IF(Table4[[#This Row],[BMI]]&lt;29.9,"over weight","obesity")))</f>
        <v>obesity</v>
      </c>
      <c r="N731" s="26" t="str">
        <f>IF(Table4[[#This Row],[HBA1C]]&lt;5.7,"normal",IF(Table4[[#This Row],[HBA1C]]&lt; 6.4,"prediabetes","diabetes"))</f>
        <v>prediabetes</v>
      </c>
    </row>
    <row r="732" spans="1:14" x14ac:dyDescent="0.25">
      <c r="A732" t="s">
        <v>1640</v>
      </c>
      <c r="B732">
        <v>36.299999999999997</v>
      </c>
      <c r="C732">
        <v>5.79</v>
      </c>
      <c r="D732" t="s">
        <v>2380</v>
      </c>
      <c r="E732" t="s">
        <v>2378</v>
      </c>
      <c r="F732" t="s">
        <v>2378</v>
      </c>
      <c r="G732" s="9">
        <v>2</v>
      </c>
      <c r="H732" t="s">
        <v>2378</v>
      </c>
      <c r="I732" s="20" t="str">
        <f>IF(Table4[[#This Row],[smoker]]="?","NO",Table4[[#This Row],[smoker]])</f>
        <v>No</v>
      </c>
      <c r="J732" s="26">
        <v>2</v>
      </c>
      <c r="K732" s="20" t="str">
        <f>UPPER(Table4[[#This Row],[SMOKER 1]])</f>
        <v>NO</v>
      </c>
      <c r="L732" s="26" t="str">
        <f>UPPER(Table4[[#This Row],[Heart Issues]])</f>
        <v>YES</v>
      </c>
      <c r="M732" s="26" t="str">
        <f>IF(Table4[[#This Row],[BMI]]&lt;18.5,"underweight",IF(Table4[[#This Row],[BMI]]&lt; 24.9,"normal weight",IF(Table4[[#This Row],[BMI]]&lt;29.9,"over weight","obesity")))</f>
        <v>obesity</v>
      </c>
      <c r="N732" s="26" t="str">
        <f>IF(Table4[[#This Row],[HBA1C]]&lt;5.7,"normal",IF(Table4[[#This Row],[HBA1C]]&lt; 6.4,"prediabetes","diabetes"))</f>
        <v>prediabetes</v>
      </c>
    </row>
    <row r="733" spans="1:14" x14ac:dyDescent="0.25">
      <c r="A733" t="s">
        <v>1639</v>
      </c>
      <c r="B733">
        <v>45.34</v>
      </c>
      <c r="C733">
        <v>5.69</v>
      </c>
      <c r="D733" t="s">
        <v>2380</v>
      </c>
      <c r="E733" t="s">
        <v>2378</v>
      </c>
      <c r="F733" t="s">
        <v>2378</v>
      </c>
      <c r="G733" s="9" t="s">
        <v>2379</v>
      </c>
      <c r="H733" t="s">
        <v>2378</v>
      </c>
      <c r="I733" s="20" t="str">
        <f>IF(Table4[[#This Row],[smoker]]="?","NO",Table4[[#This Row],[smoker]])</f>
        <v>No</v>
      </c>
      <c r="J733" s="26">
        <v>0</v>
      </c>
      <c r="K733" s="20" t="str">
        <f>UPPER(Table4[[#This Row],[SMOKER 1]])</f>
        <v>NO</v>
      </c>
      <c r="L733" s="26" t="str">
        <f>UPPER(Table4[[#This Row],[Heart Issues]])</f>
        <v>YES</v>
      </c>
      <c r="M733" s="26" t="str">
        <f>IF(Table4[[#This Row],[BMI]]&lt;18.5,"underweight",IF(Table4[[#This Row],[BMI]]&lt; 24.9,"normal weight",IF(Table4[[#This Row],[BMI]]&lt;29.9,"over weight","obesity")))</f>
        <v>obesity</v>
      </c>
      <c r="N733" s="26" t="str">
        <f>IF(Table4[[#This Row],[HBA1C]]&lt;5.7,"normal",IF(Table4[[#This Row],[HBA1C]]&lt; 6.4,"prediabetes","diabetes"))</f>
        <v>normal</v>
      </c>
    </row>
    <row r="734" spans="1:14" x14ac:dyDescent="0.25">
      <c r="A734" t="s">
        <v>1638</v>
      </c>
      <c r="B734">
        <v>31.8</v>
      </c>
      <c r="C734">
        <v>5.36</v>
      </c>
      <c r="D734" t="s">
        <v>2380</v>
      </c>
      <c r="E734" t="s">
        <v>2378</v>
      </c>
      <c r="F734" t="s">
        <v>2378</v>
      </c>
      <c r="G734" s="9">
        <v>2</v>
      </c>
      <c r="H734" t="s">
        <v>2378</v>
      </c>
      <c r="I734" s="20" t="str">
        <f>IF(Table4[[#This Row],[smoker]]="?","NO",Table4[[#This Row],[smoker]])</f>
        <v>No</v>
      </c>
      <c r="J734" s="26">
        <v>2</v>
      </c>
      <c r="K734" s="20" t="str">
        <f>UPPER(Table4[[#This Row],[SMOKER 1]])</f>
        <v>NO</v>
      </c>
      <c r="L734" s="26" t="str">
        <f>UPPER(Table4[[#This Row],[Heart Issues]])</f>
        <v>YES</v>
      </c>
      <c r="M734" s="26" t="str">
        <f>IF(Table4[[#This Row],[BMI]]&lt;18.5,"underweight",IF(Table4[[#This Row],[BMI]]&lt; 24.9,"normal weight",IF(Table4[[#This Row],[BMI]]&lt;29.9,"over weight","obesity")))</f>
        <v>obesity</v>
      </c>
      <c r="N734" s="26" t="str">
        <f>IF(Table4[[#This Row],[HBA1C]]&lt;5.7,"normal",IF(Table4[[#This Row],[HBA1C]]&lt; 6.4,"prediabetes","diabetes"))</f>
        <v>normal</v>
      </c>
    </row>
    <row r="735" spans="1:14" x14ac:dyDescent="0.25">
      <c r="A735" t="s">
        <v>1637</v>
      </c>
      <c r="B735">
        <v>41.02</v>
      </c>
      <c r="C735">
        <v>11.37</v>
      </c>
      <c r="D735" t="s">
        <v>2378</v>
      </c>
      <c r="E735" t="s">
        <v>2378</v>
      </c>
      <c r="F735" t="s">
        <v>2378</v>
      </c>
      <c r="G735" s="9" t="s">
        <v>2379</v>
      </c>
      <c r="H735" t="s">
        <v>2378</v>
      </c>
      <c r="I735" s="20" t="str">
        <f>IF(Table4[[#This Row],[smoker]]="?","NO",Table4[[#This Row],[smoker]])</f>
        <v>No</v>
      </c>
      <c r="J735" s="26">
        <v>0</v>
      </c>
      <c r="K735" s="20" t="str">
        <f>UPPER(Table4[[#This Row],[SMOKER 1]])</f>
        <v>NO</v>
      </c>
      <c r="L735" s="26" t="str">
        <f>UPPER(Table4[[#This Row],[Heart Issues]])</f>
        <v>NO</v>
      </c>
      <c r="M735" s="26" t="str">
        <f>IF(Table4[[#This Row],[BMI]]&lt;18.5,"underweight",IF(Table4[[#This Row],[BMI]]&lt; 24.9,"normal weight",IF(Table4[[#This Row],[BMI]]&lt;29.9,"over weight","obesity")))</f>
        <v>obesity</v>
      </c>
      <c r="N735" s="26" t="str">
        <f>IF(Table4[[#This Row],[HBA1C]]&lt;5.7,"normal",IF(Table4[[#This Row],[HBA1C]]&lt; 6.4,"prediabetes","diabetes"))</f>
        <v>diabetes</v>
      </c>
    </row>
    <row r="736" spans="1:14" x14ac:dyDescent="0.25">
      <c r="A736" t="s">
        <v>1636</v>
      </c>
      <c r="B736">
        <v>32.68</v>
      </c>
      <c r="C736">
        <v>11.87</v>
      </c>
      <c r="D736" t="s">
        <v>2378</v>
      </c>
      <c r="E736" t="s">
        <v>2378</v>
      </c>
      <c r="F736" t="s">
        <v>2378</v>
      </c>
      <c r="G736" s="9" t="s">
        <v>2379</v>
      </c>
      <c r="H736" t="s">
        <v>2378</v>
      </c>
      <c r="I736" s="20" t="str">
        <f>IF(Table4[[#This Row],[smoker]]="?","NO",Table4[[#This Row],[smoker]])</f>
        <v>No</v>
      </c>
      <c r="J736" s="26">
        <v>0</v>
      </c>
      <c r="K736" s="20" t="str">
        <f>UPPER(Table4[[#This Row],[SMOKER 1]])</f>
        <v>NO</v>
      </c>
      <c r="L736" s="26" t="str">
        <f>UPPER(Table4[[#This Row],[Heart Issues]])</f>
        <v>NO</v>
      </c>
      <c r="M736" s="26" t="str">
        <f>IF(Table4[[#This Row],[BMI]]&lt;18.5,"underweight",IF(Table4[[#This Row],[BMI]]&lt; 24.9,"normal weight",IF(Table4[[#This Row],[BMI]]&lt;29.9,"over weight","obesity")))</f>
        <v>obesity</v>
      </c>
      <c r="N736" s="26" t="str">
        <f>IF(Table4[[#This Row],[HBA1C]]&lt;5.7,"normal",IF(Table4[[#This Row],[HBA1C]]&lt; 6.4,"prediabetes","diabetes"))</f>
        <v>diabetes</v>
      </c>
    </row>
    <row r="737" spans="1:14" x14ac:dyDescent="0.25">
      <c r="A737" t="s">
        <v>1635</v>
      </c>
      <c r="B737">
        <v>21.7</v>
      </c>
      <c r="C737">
        <v>4.9000000000000004</v>
      </c>
      <c r="D737" t="s">
        <v>2378</v>
      </c>
      <c r="E737" t="s">
        <v>2378</v>
      </c>
      <c r="F737" t="s">
        <v>2381</v>
      </c>
      <c r="G737" s="9">
        <v>1</v>
      </c>
      <c r="H737" t="s">
        <v>2380</v>
      </c>
      <c r="I737" s="20" t="str">
        <f>IF(Table4[[#This Row],[smoker]]="?","NO",Table4[[#This Row],[smoker]])</f>
        <v>yes</v>
      </c>
      <c r="J737" s="26">
        <v>1</v>
      </c>
      <c r="K737" s="20" t="str">
        <f>UPPER(Table4[[#This Row],[SMOKER 1]])</f>
        <v>YES</v>
      </c>
      <c r="L737" s="26" t="str">
        <f>UPPER(Table4[[#This Row],[Heart Issues]])</f>
        <v>NO</v>
      </c>
      <c r="M737" s="26" t="str">
        <f>IF(Table4[[#This Row],[BMI]]&lt;18.5,"underweight",IF(Table4[[#This Row],[BMI]]&lt; 24.9,"normal weight",IF(Table4[[#This Row],[BMI]]&lt;29.9,"over weight","obesity")))</f>
        <v>normal weight</v>
      </c>
      <c r="N737" s="26" t="str">
        <f>IF(Table4[[#This Row],[HBA1C]]&lt;5.7,"normal",IF(Table4[[#This Row],[HBA1C]]&lt; 6.4,"prediabetes","diabetes"))</f>
        <v>normal</v>
      </c>
    </row>
    <row r="738" spans="1:14" x14ac:dyDescent="0.25">
      <c r="A738" t="s">
        <v>1634</v>
      </c>
      <c r="B738">
        <v>40.479999999999997</v>
      </c>
      <c r="C738">
        <v>6.7</v>
      </c>
      <c r="D738" t="s">
        <v>2378</v>
      </c>
      <c r="E738" t="s">
        <v>2378</v>
      </c>
      <c r="F738" t="s">
        <v>2378</v>
      </c>
      <c r="G738" s="9">
        <v>3</v>
      </c>
      <c r="H738" t="s">
        <v>2378</v>
      </c>
      <c r="I738" s="20" t="str">
        <f>IF(Table4[[#This Row],[smoker]]="?","NO",Table4[[#This Row],[smoker]])</f>
        <v>No</v>
      </c>
      <c r="J738" s="26">
        <v>3</v>
      </c>
      <c r="K738" s="20" t="str">
        <f>UPPER(Table4[[#This Row],[SMOKER 1]])</f>
        <v>NO</v>
      </c>
      <c r="L738" s="26" t="str">
        <f>UPPER(Table4[[#This Row],[Heart Issues]])</f>
        <v>NO</v>
      </c>
      <c r="M738" s="26" t="str">
        <f>IF(Table4[[#This Row],[BMI]]&lt;18.5,"underweight",IF(Table4[[#This Row],[BMI]]&lt; 24.9,"normal weight",IF(Table4[[#This Row],[BMI]]&lt;29.9,"over weight","obesity")))</f>
        <v>obesity</v>
      </c>
      <c r="N738" s="26" t="str">
        <f>IF(Table4[[#This Row],[HBA1C]]&lt;5.7,"normal",IF(Table4[[#This Row],[HBA1C]]&lt; 6.4,"prediabetes","diabetes"))</f>
        <v>diabetes</v>
      </c>
    </row>
    <row r="739" spans="1:14" x14ac:dyDescent="0.25">
      <c r="A739" t="s">
        <v>1633</v>
      </c>
      <c r="B739">
        <v>34.5</v>
      </c>
      <c r="C739">
        <v>10.3</v>
      </c>
      <c r="D739" t="s">
        <v>2378</v>
      </c>
      <c r="E739" t="s">
        <v>2378</v>
      </c>
      <c r="F739" t="s">
        <v>2378</v>
      </c>
      <c r="G739" s="9">
        <v>3</v>
      </c>
      <c r="H739" t="s">
        <v>2378</v>
      </c>
      <c r="I739" s="20" t="str">
        <f>IF(Table4[[#This Row],[smoker]]="?","NO",Table4[[#This Row],[smoker]])</f>
        <v>No</v>
      </c>
      <c r="J739" s="26">
        <v>3</v>
      </c>
      <c r="K739" s="20" t="str">
        <f>UPPER(Table4[[#This Row],[SMOKER 1]])</f>
        <v>NO</v>
      </c>
      <c r="L739" s="26" t="str">
        <f>UPPER(Table4[[#This Row],[Heart Issues]])</f>
        <v>NO</v>
      </c>
      <c r="M739" s="26" t="str">
        <f>IF(Table4[[#This Row],[BMI]]&lt;18.5,"underweight",IF(Table4[[#This Row],[BMI]]&lt; 24.9,"normal weight",IF(Table4[[#This Row],[BMI]]&lt;29.9,"over weight","obesity")))</f>
        <v>obesity</v>
      </c>
      <c r="N739" s="26" t="str">
        <f>IF(Table4[[#This Row],[HBA1C]]&lt;5.7,"normal",IF(Table4[[#This Row],[HBA1C]]&lt; 6.4,"prediabetes","diabetes"))</f>
        <v>diabetes</v>
      </c>
    </row>
    <row r="740" spans="1:14" x14ac:dyDescent="0.25">
      <c r="A740" t="s">
        <v>1632</v>
      </c>
      <c r="B740">
        <v>45.9</v>
      </c>
      <c r="C740">
        <v>11.14</v>
      </c>
      <c r="D740" t="s">
        <v>2380</v>
      </c>
      <c r="E740" t="s">
        <v>2378</v>
      </c>
      <c r="F740" t="s">
        <v>2378</v>
      </c>
      <c r="G740" s="9">
        <v>1</v>
      </c>
      <c r="H740" t="s">
        <v>2378</v>
      </c>
      <c r="I740" s="20" t="str">
        <f>IF(Table4[[#This Row],[smoker]]="?","NO",Table4[[#This Row],[smoker]])</f>
        <v>No</v>
      </c>
      <c r="J740" s="26">
        <v>1</v>
      </c>
      <c r="K740" s="20" t="str">
        <f>UPPER(Table4[[#This Row],[SMOKER 1]])</f>
        <v>NO</v>
      </c>
      <c r="L740" s="26" t="str">
        <f>UPPER(Table4[[#This Row],[Heart Issues]])</f>
        <v>YES</v>
      </c>
      <c r="M740" s="26" t="str">
        <f>IF(Table4[[#This Row],[BMI]]&lt;18.5,"underweight",IF(Table4[[#This Row],[BMI]]&lt; 24.9,"normal weight",IF(Table4[[#This Row],[BMI]]&lt;29.9,"over weight","obesity")))</f>
        <v>obesity</v>
      </c>
      <c r="N740" s="26" t="str">
        <f>IF(Table4[[#This Row],[HBA1C]]&lt;5.7,"normal",IF(Table4[[#This Row],[HBA1C]]&lt; 6.4,"prediabetes","diabetes"))</f>
        <v>diabetes</v>
      </c>
    </row>
    <row r="741" spans="1:14" x14ac:dyDescent="0.25">
      <c r="A741" t="s">
        <v>1631</v>
      </c>
      <c r="B741">
        <v>33.479999999999997</v>
      </c>
      <c r="C741">
        <v>4.74</v>
      </c>
      <c r="D741" t="s">
        <v>2380</v>
      </c>
      <c r="E741" t="s">
        <v>2378</v>
      </c>
      <c r="F741" t="s">
        <v>2378</v>
      </c>
      <c r="G741" s="9">
        <v>2</v>
      </c>
      <c r="H741" t="s">
        <v>2378</v>
      </c>
      <c r="I741" s="20" t="str">
        <f>IF(Table4[[#This Row],[smoker]]="?","NO",Table4[[#This Row],[smoker]])</f>
        <v>No</v>
      </c>
      <c r="J741" s="26">
        <v>2</v>
      </c>
      <c r="K741" s="20" t="str">
        <f>UPPER(Table4[[#This Row],[SMOKER 1]])</f>
        <v>NO</v>
      </c>
      <c r="L741" s="26" t="str">
        <f>UPPER(Table4[[#This Row],[Heart Issues]])</f>
        <v>YES</v>
      </c>
      <c r="M741" s="26" t="str">
        <f>IF(Table4[[#This Row],[BMI]]&lt;18.5,"underweight",IF(Table4[[#This Row],[BMI]]&lt; 24.9,"normal weight",IF(Table4[[#This Row],[BMI]]&lt;29.9,"over weight","obesity")))</f>
        <v>obesity</v>
      </c>
      <c r="N741" s="26" t="str">
        <f>IF(Table4[[#This Row],[HBA1C]]&lt;5.7,"normal",IF(Table4[[#This Row],[HBA1C]]&lt; 6.4,"prediabetes","diabetes"))</f>
        <v>normal</v>
      </c>
    </row>
    <row r="742" spans="1:14" x14ac:dyDescent="0.25">
      <c r="A742" t="s">
        <v>1630</v>
      </c>
      <c r="B742">
        <v>28.31</v>
      </c>
      <c r="C742">
        <v>5.96</v>
      </c>
      <c r="D742" t="s">
        <v>2380</v>
      </c>
      <c r="E742" t="s">
        <v>2378</v>
      </c>
      <c r="F742" t="s">
        <v>2378</v>
      </c>
      <c r="G742" s="9">
        <v>2</v>
      </c>
      <c r="H742" t="s">
        <v>2378</v>
      </c>
      <c r="I742" s="20" t="str">
        <f>IF(Table4[[#This Row],[smoker]]="?","NO",Table4[[#This Row],[smoker]])</f>
        <v>No</v>
      </c>
      <c r="J742" s="26">
        <v>2</v>
      </c>
      <c r="K742" s="20" t="str">
        <f>UPPER(Table4[[#This Row],[SMOKER 1]])</f>
        <v>NO</v>
      </c>
      <c r="L742" s="26" t="str">
        <f>UPPER(Table4[[#This Row],[Heart Issues]])</f>
        <v>YES</v>
      </c>
      <c r="M742" s="26" t="str">
        <f>IF(Table4[[#This Row],[BMI]]&lt;18.5,"underweight",IF(Table4[[#This Row],[BMI]]&lt; 24.9,"normal weight",IF(Table4[[#This Row],[BMI]]&lt;29.9,"over weight","obesity")))</f>
        <v>over weight</v>
      </c>
      <c r="N742" s="26" t="str">
        <f>IF(Table4[[#This Row],[HBA1C]]&lt;5.7,"normal",IF(Table4[[#This Row],[HBA1C]]&lt; 6.4,"prediabetes","diabetes"))</f>
        <v>prediabetes</v>
      </c>
    </row>
    <row r="743" spans="1:14" x14ac:dyDescent="0.25">
      <c r="A743" t="s">
        <v>1629</v>
      </c>
      <c r="B743">
        <v>21.565000000000001</v>
      </c>
      <c r="C743">
        <v>4.95</v>
      </c>
      <c r="D743" t="s">
        <v>2378</v>
      </c>
      <c r="E743" t="s">
        <v>2380</v>
      </c>
      <c r="F743" t="s">
        <v>2378</v>
      </c>
      <c r="G743" s="9">
        <v>1</v>
      </c>
      <c r="H743" t="s">
        <v>2380</v>
      </c>
      <c r="I743" s="20" t="str">
        <f>IF(Table4[[#This Row],[smoker]]="?","NO",Table4[[#This Row],[smoker]])</f>
        <v>yes</v>
      </c>
      <c r="J743" s="26">
        <v>1</v>
      </c>
      <c r="K743" s="20" t="str">
        <f>UPPER(Table4[[#This Row],[SMOKER 1]])</f>
        <v>YES</v>
      </c>
      <c r="L743" s="26" t="str">
        <f>UPPER(Table4[[#This Row],[Heart Issues]])</f>
        <v>NO</v>
      </c>
      <c r="M743" s="26" t="str">
        <f>IF(Table4[[#This Row],[BMI]]&lt;18.5,"underweight",IF(Table4[[#This Row],[BMI]]&lt; 24.9,"normal weight",IF(Table4[[#This Row],[BMI]]&lt;29.9,"over weight","obesity")))</f>
        <v>normal weight</v>
      </c>
      <c r="N743" s="26" t="str">
        <f>IF(Table4[[#This Row],[HBA1C]]&lt;5.7,"normal",IF(Table4[[#This Row],[HBA1C]]&lt; 6.4,"prediabetes","diabetes"))</f>
        <v>normal</v>
      </c>
    </row>
    <row r="744" spans="1:14" x14ac:dyDescent="0.25">
      <c r="A744" t="s">
        <v>1628</v>
      </c>
      <c r="B744">
        <v>35.590000000000003</v>
      </c>
      <c r="C744">
        <v>5.21</v>
      </c>
      <c r="D744" t="s">
        <v>2380</v>
      </c>
      <c r="E744" t="s">
        <v>2378</v>
      </c>
      <c r="F744" t="s">
        <v>2381</v>
      </c>
      <c r="G744" s="9">
        <v>1</v>
      </c>
      <c r="H744" t="s">
        <v>2378</v>
      </c>
      <c r="I744" s="20" t="str">
        <f>IF(Table4[[#This Row],[smoker]]="?","NO",Table4[[#This Row],[smoker]])</f>
        <v>No</v>
      </c>
      <c r="J744" s="26">
        <v>1</v>
      </c>
      <c r="K744" s="20" t="str">
        <f>UPPER(Table4[[#This Row],[SMOKER 1]])</f>
        <v>NO</v>
      </c>
      <c r="L744" s="26" t="str">
        <f>UPPER(Table4[[#This Row],[Heart Issues]])</f>
        <v>YES</v>
      </c>
      <c r="M744" s="26" t="str">
        <f>IF(Table4[[#This Row],[BMI]]&lt;18.5,"underweight",IF(Table4[[#This Row],[BMI]]&lt; 24.9,"normal weight",IF(Table4[[#This Row],[BMI]]&lt;29.9,"over weight","obesity")))</f>
        <v>obesity</v>
      </c>
      <c r="N744" s="26" t="str">
        <f>IF(Table4[[#This Row],[HBA1C]]&lt;5.7,"normal",IF(Table4[[#This Row],[HBA1C]]&lt; 6.4,"prediabetes","diabetes"))</f>
        <v>normal</v>
      </c>
    </row>
    <row r="745" spans="1:14" x14ac:dyDescent="0.25">
      <c r="A745" t="s">
        <v>1627</v>
      </c>
      <c r="B745">
        <v>43.44</v>
      </c>
      <c r="C745">
        <v>4.8600000000000003</v>
      </c>
      <c r="D745" t="s">
        <v>2380</v>
      </c>
      <c r="E745" t="s">
        <v>2378</v>
      </c>
      <c r="F745" t="s">
        <v>2378</v>
      </c>
      <c r="G745" s="9" t="s">
        <v>2379</v>
      </c>
      <c r="H745" t="s">
        <v>2378</v>
      </c>
      <c r="I745" s="20" t="str">
        <f>IF(Table4[[#This Row],[smoker]]="?","NO",Table4[[#This Row],[smoker]])</f>
        <v>No</v>
      </c>
      <c r="J745" s="26">
        <v>0</v>
      </c>
      <c r="K745" s="20" t="str">
        <f>UPPER(Table4[[#This Row],[SMOKER 1]])</f>
        <v>NO</v>
      </c>
      <c r="L745" s="26" t="str">
        <f>UPPER(Table4[[#This Row],[Heart Issues]])</f>
        <v>YES</v>
      </c>
      <c r="M745" s="26" t="str">
        <f>IF(Table4[[#This Row],[BMI]]&lt;18.5,"underweight",IF(Table4[[#This Row],[BMI]]&lt; 24.9,"normal weight",IF(Table4[[#This Row],[BMI]]&lt;29.9,"over weight","obesity")))</f>
        <v>obesity</v>
      </c>
      <c r="N745" s="26" t="str">
        <f>IF(Table4[[#This Row],[HBA1C]]&lt;5.7,"normal",IF(Table4[[#This Row],[HBA1C]]&lt; 6.4,"prediabetes","diabetes"))</f>
        <v>normal</v>
      </c>
    </row>
    <row r="746" spans="1:14" x14ac:dyDescent="0.25">
      <c r="A746" t="s">
        <v>1626</v>
      </c>
      <c r="B746">
        <v>21.754999999999999</v>
      </c>
      <c r="C746">
        <v>7.79</v>
      </c>
      <c r="D746" t="s">
        <v>2380</v>
      </c>
      <c r="E746" t="s">
        <v>2378</v>
      </c>
      <c r="F746" t="s">
        <v>2378</v>
      </c>
      <c r="G746" s="9" t="s">
        <v>2379</v>
      </c>
      <c r="H746" t="s">
        <v>2378</v>
      </c>
      <c r="I746" s="20" t="str">
        <f>IF(Table4[[#This Row],[smoker]]="?","NO",Table4[[#This Row],[smoker]])</f>
        <v>No</v>
      </c>
      <c r="J746" s="26">
        <v>0</v>
      </c>
      <c r="K746" s="20" t="str">
        <f>UPPER(Table4[[#This Row],[SMOKER 1]])</f>
        <v>NO</v>
      </c>
      <c r="L746" s="26" t="str">
        <f>UPPER(Table4[[#This Row],[Heart Issues]])</f>
        <v>YES</v>
      </c>
      <c r="M746" s="26" t="str">
        <f>IF(Table4[[#This Row],[BMI]]&lt;18.5,"underweight",IF(Table4[[#This Row],[BMI]]&lt; 24.9,"normal weight",IF(Table4[[#This Row],[BMI]]&lt;29.9,"over weight","obesity")))</f>
        <v>normal weight</v>
      </c>
      <c r="N746" s="26" t="str">
        <f>IF(Table4[[#This Row],[HBA1C]]&lt;5.7,"normal",IF(Table4[[#This Row],[HBA1C]]&lt; 6.4,"prediabetes","diabetes"))</f>
        <v>diabetes</v>
      </c>
    </row>
    <row r="747" spans="1:14" x14ac:dyDescent="0.25">
      <c r="A747" t="s">
        <v>1625</v>
      </c>
      <c r="B747">
        <v>44.55</v>
      </c>
      <c r="C747">
        <v>7.12</v>
      </c>
      <c r="D747" t="s">
        <v>2380</v>
      </c>
      <c r="E747" t="s">
        <v>2378</v>
      </c>
      <c r="F747" t="s">
        <v>2378</v>
      </c>
      <c r="G747" s="9">
        <v>1</v>
      </c>
      <c r="H747" t="s">
        <v>2378</v>
      </c>
      <c r="I747" s="20" t="str">
        <f>IF(Table4[[#This Row],[smoker]]="?","NO",Table4[[#This Row],[smoker]])</f>
        <v>No</v>
      </c>
      <c r="J747" s="26">
        <v>1</v>
      </c>
      <c r="K747" s="20" t="str">
        <f>UPPER(Table4[[#This Row],[SMOKER 1]])</f>
        <v>NO</v>
      </c>
      <c r="L747" s="26" t="str">
        <f>UPPER(Table4[[#This Row],[Heart Issues]])</f>
        <v>YES</v>
      </c>
      <c r="M747" s="26" t="str">
        <f>IF(Table4[[#This Row],[BMI]]&lt;18.5,"underweight",IF(Table4[[#This Row],[BMI]]&lt; 24.9,"normal weight",IF(Table4[[#This Row],[BMI]]&lt;29.9,"over weight","obesity")))</f>
        <v>obesity</v>
      </c>
      <c r="N747" s="26" t="str">
        <f>IF(Table4[[#This Row],[HBA1C]]&lt;5.7,"normal",IF(Table4[[#This Row],[HBA1C]]&lt; 6.4,"prediabetes","diabetes"))</f>
        <v>diabetes</v>
      </c>
    </row>
    <row r="748" spans="1:14" x14ac:dyDescent="0.25">
      <c r="A748" t="s">
        <v>1624</v>
      </c>
      <c r="B748">
        <v>43.32</v>
      </c>
      <c r="C748">
        <v>4.67</v>
      </c>
      <c r="D748" t="s">
        <v>2380</v>
      </c>
      <c r="E748" t="s">
        <v>2378</v>
      </c>
      <c r="F748" t="s">
        <v>2378</v>
      </c>
      <c r="G748" s="9" t="s">
        <v>2379</v>
      </c>
      <c r="H748" t="s">
        <v>2378</v>
      </c>
      <c r="I748" s="20" t="str">
        <f>IF(Table4[[#This Row],[smoker]]="?","NO",Table4[[#This Row],[smoker]])</f>
        <v>No</v>
      </c>
      <c r="J748" s="26">
        <v>0</v>
      </c>
      <c r="K748" s="20" t="str">
        <f>UPPER(Table4[[#This Row],[SMOKER 1]])</f>
        <v>NO</v>
      </c>
      <c r="L748" s="26" t="str">
        <f>UPPER(Table4[[#This Row],[Heart Issues]])</f>
        <v>YES</v>
      </c>
      <c r="M748" s="26" t="str">
        <f>IF(Table4[[#This Row],[BMI]]&lt;18.5,"underweight",IF(Table4[[#This Row],[BMI]]&lt; 24.9,"normal weight",IF(Table4[[#This Row],[BMI]]&lt;29.9,"over weight","obesity")))</f>
        <v>obesity</v>
      </c>
      <c r="N748" s="26" t="str">
        <f>IF(Table4[[#This Row],[HBA1C]]&lt;5.7,"normal",IF(Table4[[#This Row],[HBA1C]]&lt; 6.4,"prediabetes","diabetes"))</f>
        <v>normal</v>
      </c>
    </row>
    <row r="749" spans="1:14" x14ac:dyDescent="0.25">
      <c r="A749" t="s">
        <v>1623</v>
      </c>
      <c r="B749">
        <v>31.23</v>
      </c>
      <c r="C749">
        <v>9.1199999999999992</v>
      </c>
      <c r="D749" t="s">
        <v>2380</v>
      </c>
      <c r="E749" t="s">
        <v>2378</v>
      </c>
      <c r="F749" t="s">
        <v>2381</v>
      </c>
      <c r="G749" s="9">
        <v>1</v>
      </c>
      <c r="H749" t="s">
        <v>2378</v>
      </c>
      <c r="I749" s="20" t="str">
        <f>IF(Table4[[#This Row],[smoker]]="?","NO",Table4[[#This Row],[smoker]])</f>
        <v>No</v>
      </c>
      <c r="J749" s="26">
        <v>1</v>
      </c>
      <c r="K749" s="20" t="str">
        <f>UPPER(Table4[[#This Row],[SMOKER 1]])</f>
        <v>NO</v>
      </c>
      <c r="L749" s="26" t="str">
        <f>UPPER(Table4[[#This Row],[Heart Issues]])</f>
        <v>YES</v>
      </c>
      <c r="M749" s="26" t="str">
        <f>IF(Table4[[#This Row],[BMI]]&lt;18.5,"underweight",IF(Table4[[#This Row],[BMI]]&lt; 24.9,"normal weight",IF(Table4[[#This Row],[BMI]]&lt;29.9,"over weight","obesity")))</f>
        <v>obesity</v>
      </c>
      <c r="N749" s="26" t="str">
        <f>IF(Table4[[#This Row],[HBA1C]]&lt;5.7,"normal",IF(Table4[[#This Row],[HBA1C]]&lt; 6.4,"prediabetes","diabetes"))</f>
        <v>diabetes</v>
      </c>
    </row>
    <row r="750" spans="1:14" x14ac:dyDescent="0.25">
      <c r="A750" t="s">
        <v>1622</v>
      </c>
      <c r="B750">
        <v>42.81</v>
      </c>
      <c r="C750">
        <v>4.1500000000000004</v>
      </c>
      <c r="D750" t="s">
        <v>2378</v>
      </c>
      <c r="E750" t="s">
        <v>2378</v>
      </c>
      <c r="F750" t="s">
        <v>2378</v>
      </c>
      <c r="G750" s="9">
        <v>1</v>
      </c>
      <c r="H750" t="s">
        <v>2378</v>
      </c>
      <c r="I750" s="20" t="str">
        <f>IF(Table4[[#This Row],[smoker]]="?","NO",Table4[[#This Row],[smoker]])</f>
        <v>No</v>
      </c>
      <c r="J750" s="26">
        <v>1</v>
      </c>
      <c r="K750" s="20" t="str">
        <f>UPPER(Table4[[#This Row],[SMOKER 1]])</f>
        <v>NO</v>
      </c>
      <c r="L750" s="26" t="str">
        <f>UPPER(Table4[[#This Row],[Heart Issues]])</f>
        <v>NO</v>
      </c>
      <c r="M750" s="26" t="str">
        <f>IF(Table4[[#This Row],[BMI]]&lt;18.5,"underweight",IF(Table4[[#This Row],[BMI]]&lt; 24.9,"normal weight",IF(Table4[[#This Row],[BMI]]&lt;29.9,"over weight","obesity")))</f>
        <v>obesity</v>
      </c>
      <c r="N750" s="26" t="str">
        <f>IF(Table4[[#This Row],[HBA1C]]&lt;5.7,"normal",IF(Table4[[#This Row],[HBA1C]]&lt; 6.4,"prediabetes","diabetes"))</f>
        <v>normal</v>
      </c>
    </row>
    <row r="751" spans="1:14" x14ac:dyDescent="0.25">
      <c r="A751" t="s">
        <v>1621</v>
      </c>
      <c r="B751">
        <v>35.909999999999997</v>
      </c>
      <c r="C751">
        <v>6.72</v>
      </c>
      <c r="D751" t="s">
        <v>2380</v>
      </c>
      <c r="E751" t="s">
        <v>2378</v>
      </c>
      <c r="F751" t="s">
        <v>2378</v>
      </c>
      <c r="G751" s="9">
        <v>2</v>
      </c>
      <c r="H751" t="s">
        <v>2378</v>
      </c>
      <c r="I751" s="20" t="str">
        <f>IF(Table4[[#This Row],[smoker]]="?","NO",Table4[[#This Row],[smoker]])</f>
        <v>No</v>
      </c>
      <c r="J751" s="26">
        <v>2</v>
      </c>
      <c r="K751" s="20" t="str">
        <f>UPPER(Table4[[#This Row],[SMOKER 1]])</f>
        <v>NO</v>
      </c>
      <c r="L751" s="26" t="str">
        <f>UPPER(Table4[[#This Row],[Heart Issues]])</f>
        <v>YES</v>
      </c>
      <c r="M751" s="26" t="str">
        <f>IF(Table4[[#This Row],[BMI]]&lt;18.5,"underweight",IF(Table4[[#This Row],[BMI]]&lt; 24.9,"normal weight",IF(Table4[[#This Row],[BMI]]&lt;29.9,"over weight","obesity")))</f>
        <v>obesity</v>
      </c>
      <c r="N751" s="26" t="str">
        <f>IF(Table4[[#This Row],[HBA1C]]&lt;5.7,"normal",IF(Table4[[#This Row],[HBA1C]]&lt; 6.4,"prediabetes","diabetes"))</f>
        <v>diabetes</v>
      </c>
    </row>
    <row r="752" spans="1:14" x14ac:dyDescent="0.25">
      <c r="A752" t="s">
        <v>1620</v>
      </c>
      <c r="B752">
        <v>36.65</v>
      </c>
      <c r="C752">
        <v>5.01</v>
      </c>
      <c r="D752" t="s">
        <v>2380</v>
      </c>
      <c r="E752" t="s">
        <v>2378</v>
      </c>
      <c r="F752" t="s">
        <v>2381</v>
      </c>
      <c r="G752" s="9">
        <v>1</v>
      </c>
      <c r="H752" t="s">
        <v>2378</v>
      </c>
      <c r="I752" s="20" t="str">
        <f>IF(Table4[[#This Row],[smoker]]="?","NO",Table4[[#This Row],[smoker]])</f>
        <v>No</v>
      </c>
      <c r="J752" s="26">
        <v>1</v>
      </c>
      <c r="K752" s="20" t="str">
        <f>UPPER(Table4[[#This Row],[SMOKER 1]])</f>
        <v>NO</v>
      </c>
      <c r="L752" s="26" t="str">
        <f>UPPER(Table4[[#This Row],[Heart Issues]])</f>
        <v>YES</v>
      </c>
      <c r="M752" s="26" t="str">
        <f>IF(Table4[[#This Row],[BMI]]&lt;18.5,"underweight",IF(Table4[[#This Row],[BMI]]&lt; 24.9,"normal weight",IF(Table4[[#This Row],[BMI]]&lt;29.9,"over weight","obesity")))</f>
        <v>obesity</v>
      </c>
      <c r="N752" s="26" t="str">
        <f>IF(Table4[[#This Row],[HBA1C]]&lt;5.7,"normal",IF(Table4[[#This Row],[HBA1C]]&lt; 6.4,"prediabetes","diabetes"))</f>
        <v>normal</v>
      </c>
    </row>
    <row r="753" spans="1:14" x14ac:dyDescent="0.25">
      <c r="A753" t="s">
        <v>1619</v>
      </c>
      <c r="B753">
        <v>22.04</v>
      </c>
      <c r="C753">
        <v>10.9</v>
      </c>
      <c r="D753" t="s">
        <v>2380</v>
      </c>
      <c r="E753" t="s">
        <v>2378</v>
      </c>
      <c r="F753" t="s">
        <v>2378</v>
      </c>
      <c r="G753" s="9">
        <v>2</v>
      </c>
      <c r="H753" t="s">
        <v>2378</v>
      </c>
      <c r="I753" s="20" t="str">
        <f>IF(Table4[[#This Row],[smoker]]="?","NO",Table4[[#This Row],[smoker]])</f>
        <v>No</v>
      </c>
      <c r="J753" s="26">
        <v>2</v>
      </c>
      <c r="K753" s="20" t="str">
        <f>UPPER(Table4[[#This Row],[SMOKER 1]])</f>
        <v>NO</v>
      </c>
      <c r="L753" s="26" t="str">
        <f>UPPER(Table4[[#This Row],[Heart Issues]])</f>
        <v>YES</v>
      </c>
      <c r="M753" s="26" t="str">
        <f>IF(Table4[[#This Row],[BMI]]&lt;18.5,"underweight",IF(Table4[[#This Row],[BMI]]&lt; 24.9,"normal weight",IF(Table4[[#This Row],[BMI]]&lt;29.9,"over weight","obesity")))</f>
        <v>normal weight</v>
      </c>
      <c r="N753" s="26" t="str">
        <f>IF(Table4[[#This Row],[HBA1C]]&lt;5.7,"normal",IF(Table4[[#This Row],[HBA1C]]&lt; 6.4,"prediabetes","diabetes"))</f>
        <v>diabetes</v>
      </c>
    </row>
    <row r="754" spans="1:14" x14ac:dyDescent="0.25">
      <c r="A754" t="s">
        <v>1618</v>
      </c>
      <c r="B754">
        <v>31.824999999999999</v>
      </c>
      <c r="C754">
        <v>5.52</v>
      </c>
      <c r="D754" t="s">
        <v>2380</v>
      </c>
      <c r="E754" t="s">
        <v>2378</v>
      </c>
      <c r="F754" t="s">
        <v>2378</v>
      </c>
      <c r="G754" s="9">
        <v>1</v>
      </c>
      <c r="H754" t="s">
        <v>2378</v>
      </c>
      <c r="I754" s="20" t="str">
        <f>IF(Table4[[#This Row],[smoker]]="?","NO",Table4[[#This Row],[smoker]])</f>
        <v>No</v>
      </c>
      <c r="J754" s="26">
        <v>1</v>
      </c>
      <c r="K754" s="20" t="str">
        <f>UPPER(Table4[[#This Row],[SMOKER 1]])</f>
        <v>NO</v>
      </c>
      <c r="L754" s="26" t="str">
        <f>UPPER(Table4[[#This Row],[Heart Issues]])</f>
        <v>YES</v>
      </c>
      <c r="M754" s="26" t="str">
        <f>IF(Table4[[#This Row],[BMI]]&lt;18.5,"underweight",IF(Table4[[#This Row],[BMI]]&lt; 24.9,"normal weight",IF(Table4[[#This Row],[BMI]]&lt;29.9,"over weight","obesity")))</f>
        <v>obesity</v>
      </c>
      <c r="N754" s="26" t="str">
        <f>IF(Table4[[#This Row],[HBA1C]]&lt;5.7,"normal",IF(Table4[[#This Row],[HBA1C]]&lt; 6.4,"prediabetes","diabetes"))</f>
        <v>normal</v>
      </c>
    </row>
    <row r="755" spans="1:14" x14ac:dyDescent="0.25">
      <c r="A755" t="s">
        <v>1617</v>
      </c>
      <c r="B755">
        <v>53.58</v>
      </c>
      <c r="C755">
        <v>4.55</v>
      </c>
      <c r="D755" t="s">
        <v>2378</v>
      </c>
      <c r="E755" t="s">
        <v>2378</v>
      </c>
      <c r="F755" t="s">
        <v>2378</v>
      </c>
      <c r="G755" s="9">
        <v>1</v>
      </c>
      <c r="H755" t="s">
        <v>2378</v>
      </c>
      <c r="I755" s="20" t="str">
        <f>IF(Table4[[#This Row],[smoker]]="?","NO",Table4[[#This Row],[smoker]])</f>
        <v>No</v>
      </c>
      <c r="J755" s="26">
        <v>1</v>
      </c>
      <c r="K755" s="20" t="str">
        <f>UPPER(Table4[[#This Row],[SMOKER 1]])</f>
        <v>NO</v>
      </c>
      <c r="L755" s="26" t="str">
        <f>UPPER(Table4[[#This Row],[Heart Issues]])</f>
        <v>NO</v>
      </c>
      <c r="M755" s="26" t="str">
        <f>IF(Table4[[#This Row],[BMI]]&lt;18.5,"underweight",IF(Table4[[#This Row],[BMI]]&lt; 24.9,"normal weight",IF(Table4[[#This Row],[BMI]]&lt;29.9,"over weight","obesity")))</f>
        <v>obesity</v>
      </c>
      <c r="N755" s="26" t="str">
        <f>IF(Table4[[#This Row],[HBA1C]]&lt;5.7,"normal",IF(Table4[[#This Row],[HBA1C]]&lt; 6.4,"prediabetes","diabetes"))</f>
        <v>normal</v>
      </c>
    </row>
    <row r="756" spans="1:14" x14ac:dyDescent="0.25">
      <c r="A756" t="s">
        <v>1616</v>
      </c>
      <c r="B756">
        <v>34.299999999999997</v>
      </c>
      <c r="C756">
        <v>11.76</v>
      </c>
      <c r="D756" t="s">
        <v>2378</v>
      </c>
      <c r="E756" t="s">
        <v>2378</v>
      </c>
      <c r="F756" t="s">
        <v>2378</v>
      </c>
      <c r="G756" s="9" t="s">
        <v>2379</v>
      </c>
      <c r="H756" t="s">
        <v>2378</v>
      </c>
      <c r="I756" s="20" t="str">
        <f>IF(Table4[[#This Row],[smoker]]="?","NO",Table4[[#This Row],[smoker]])</f>
        <v>No</v>
      </c>
      <c r="J756" s="26">
        <v>0</v>
      </c>
      <c r="K756" s="20" t="str">
        <f>UPPER(Table4[[#This Row],[SMOKER 1]])</f>
        <v>NO</v>
      </c>
      <c r="L756" s="26" t="str">
        <f>UPPER(Table4[[#This Row],[Heart Issues]])</f>
        <v>NO</v>
      </c>
      <c r="M756" s="26" t="str">
        <f>IF(Table4[[#This Row],[BMI]]&lt;18.5,"underweight",IF(Table4[[#This Row],[BMI]]&lt; 24.9,"normal weight",IF(Table4[[#This Row],[BMI]]&lt;29.9,"over weight","obesity")))</f>
        <v>obesity</v>
      </c>
      <c r="N756" s="26" t="str">
        <f>IF(Table4[[#This Row],[HBA1C]]&lt;5.7,"normal",IF(Table4[[#This Row],[HBA1C]]&lt; 6.4,"prediabetes","diabetes"))</f>
        <v>diabetes</v>
      </c>
    </row>
    <row r="757" spans="1:14" x14ac:dyDescent="0.25">
      <c r="A757" t="s">
        <v>1615</v>
      </c>
      <c r="B757">
        <v>32.11</v>
      </c>
      <c r="C757">
        <v>7.06</v>
      </c>
      <c r="D757" t="s">
        <v>2378</v>
      </c>
      <c r="E757" t="s">
        <v>2378</v>
      </c>
      <c r="F757" t="s">
        <v>2378</v>
      </c>
      <c r="G757" s="9" t="s">
        <v>2379</v>
      </c>
      <c r="H757" t="s">
        <v>2378</v>
      </c>
      <c r="I757" s="20" t="str">
        <f>IF(Table4[[#This Row],[smoker]]="?","NO",Table4[[#This Row],[smoker]])</f>
        <v>No</v>
      </c>
      <c r="J757" s="26">
        <v>0</v>
      </c>
      <c r="K757" s="20" t="str">
        <f>UPPER(Table4[[#This Row],[SMOKER 1]])</f>
        <v>NO</v>
      </c>
      <c r="L757" s="26" t="str">
        <f>UPPER(Table4[[#This Row],[Heart Issues]])</f>
        <v>NO</v>
      </c>
      <c r="M757" s="26" t="str">
        <f>IF(Table4[[#This Row],[BMI]]&lt;18.5,"underweight",IF(Table4[[#This Row],[BMI]]&lt; 24.9,"normal weight",IF(Table4[[#This Row],[BMI]]&lt;29.9,"over weight","obesity")))</f>
        <v>obesity</v>
      </c>
      <c r="N757" s="26" t="str">
        <f>IF(Table4[[#This Row],[HBA1C]]&lt;5.7,"normal",IF(Table4[[#This Row],[HBA1C]]&lt; 6.4,"prediabetes","diabetes"))</f>
        <v>diabetes</v>
      </c>
    </row>
    <row r="758" spans="1:14" x14ac:dyDescent="0.25">
      <c r="A758" t="s">
        <v>1614</v>
      </c>
      <c r="B758">
        <v>31.78</v>
      </c>
      <c r="C758">
        <v>11.35</v>
      </c>
      <c r="D758" t="s">
        <v>2380</v>
      </c>
      <c r="E758" t="s">
        <v>2378</v>
      </c>
      <c r="F758" t="s">
        <v>2381</v>
      </c>
      <c r="G758" s="9">
        <v>1</v>
      </c>
      <c r="H758" t="s">
        <v>2378</v>
      </c>
      <c r="I758" s="20" t="str">
        <f>IF(Table4[[#This Row],[smoker]]="?","NO",Table4[[#This Row],[smoker]])</f>
        <v>No</v>
      </c>
      <c r="J758" s="26">
        <v>1</v>
      </c>
      <c r="K758" s="20" t="str">
        <f>UPPER(Table4[[#This Row],[SMOKER 1]])</f>
        <v>NO</v>
      </c>
      <c r="L758" s="26" t="str">
        <f>UPPER(Table4[[#This Row],[Heart Issues]])</f>
        <v>YES</v>
      </c>
      <c r="M758" s="26" t="str">
        <f>IF(Table4[[#This Row],[BMI]]&lt;18.5,"underweight",IF(Table4[[#This Row],[BMI]]&lt; 24.9,"normal weight",IF(Table4[[#This Row],[BMI]]&lt;29.9,"over weight","obesity")))</f>
        <v>obesity</v>
      </c>
      <c r="N758" s="26" t="str">
        <f>IF(Table4[[#This Row],[HBA1C]]&lt;5.7,"normal",IF(Table4[[#This Row],[HBA1C]]&lt; 6.4,"prediabetes","diabetes"))</f>
        <v>diabetes</v>
      </c>
    </row>
    <row r="759" spans="1:14" x14ac:dyDescent="0.25">
      <c r="A759" t="s">
        <v>1613</v>
      </c>
      <c r="B759">
        <v>46.89</v>
      </c>
      <c r="C759">
        <v>5.52</v>
      </c>
      <c r="D759" t="s">
        <v>2378</v>
      </c>
      <c r="E759" t="s">
        <v>2378</v>
      </c>
      <c r="F759" t="s">
        <v>2378</v>
      </c>
      <c r="G759" s="9" t="s">
        <v>2379</v>
      </c>
      <c r="H759" t="s">
        <v>2378</v>
      </c>
      <c r="I759" s="20" t="str">
        <f>IF(Table4[[#This Row],[smoker]]="?","NO",Table4[[#This Row],[smoker]])</f>
        <v>No</v>
      </c>
      <c r="J759" s="26">
        <v>0</v>
      </c>
      <c r="K759" s="20" t="str">
        <f>UPPER(Table4[[#This Row],[SMOKER 1]])</f>
        <v>NO</v>
      </c>
      <c r="L759" s="26" t="str">
        <f>UPPER(Table4[[#This Row],[Heart Issues]])</f>
        <v>NO</v>
      </c>
      <c r="M759" s="26" t="str">
        <f>IF(Table4[[#This Row],[BMI]]&lt;18.5,"underweight",IF(Table4[[#This Row],[BMI]]&lt; 24.9,"normal weight",IF(Table4[[#This Row],[BMI]]&lt;29.9,"over weight","obesity")))</f>
        <v>obesity</v>
      </c>
      <c r="N759" s="26" t="str">
        <f>IF(Table4[[#This Row],[HBA1C]]&lt;5.7,"normal",IF(Table4[[#This Row],[HBA1C]]&lt; 6.4,"prediabetes","diabetes"))</f>
        <v>normal</v>
      </c>
    </row>
    <row r="760" spans="1:14" x14ac:dyDescent="0.25">
      <c r="A760" t="s">
        <v>1612</v>
      </c>
      <c r="B760">
        <v>39.35</v>
      </c>
      <c r="C760">
        <v>7.86</v>
      </c>
      <c r="D760" t="s">
        <v>2380</v>
      </c>
      <c r="E760" t="s">
        <v>2378</v>
      </c>
      <c r="F760" t="s">
        <v>2378</v>
      </c>
      <c r="G760" s="9">
        <v>1</v>
      </c>
      <c r="H760" t="s">
        <v>2378</v>
      </c>
      <c r="I760" s="20" t="str">
        <f>IF(Table4[[#This Row],[smoker]]="?","NO",Table4[[#This Row],[smoker]])</f>
        <v>No</v>
      </c>
      <c r="J760" s="26">
        <v>1</v>
      </c>
      <c r="K760" s="20" t="str">
        <f>UPPER(Table4[[#This Row],[SMOKER 1]])</f>
        <v>NO</v>
      </c>
      <c r="L760" s="26" t="str">
        <f>UPPER(Table4[[#This Row],[Heart Issues]])</f>
        <v>YES</v>
      </c>
      <c r="M760" s="26" t="str">
        <f>IF(Table4[[#This Row],[BMI]]&lt;18.5,"underweight",IF(Table4[[#This Row],[BMI]]&lt; 24.9,"normal weight",IF(Table4[[#This Row],[BMI]]&lt;29.9,"over weight","obesity")))</f>
        <v>obesity</v>
      </c>
      <c r="N760" s="26" t="str">
        <f>IF(Table4[[#This Row],[HBA1C]]&lt;5.7,"normal",IF(Table4[[#This Row],[HBA1C]]&lt; 6.4,"prediabetes","diabetes"))</f>
        <v>diabetes</v>
      </c>
    </row>
    <row r="761" spans="1:14" x14ac:dyDescent="0.25">
      <c r="A761" t="s">
        <v>1611</v>
      </c>
      <c r="B761">
        <v>39.200000000000003</v>
      </c>
      <c r="C761">
        <v>11.38</v>
      </c>
      <c r="D761" t="s">
        <v>2378</v>
      </c>
      <c r="E761" t="s">
        <v>2378</v>
      </c>
      <c r="F761" t="s">
        <v>2378</v>
      </c>
      <c r="G761" s="9" t="s">
        <v>2379</v>
      </c>
      <c r="H761" t="s">
        <v>2378</v>
      </c>
      <c r="I761" s="20" t="str">
        <f>IF(Table4[[#This Row],[smoker]]="?","NO",Table4[[#This Row],[smoker]])</f>
        <v>No</v>
      </c>
      <c r="J761" s="26">
        <v>0</v>
      </c>
      <c r="K761" s="20" t="str">
        <f>UPPER(Table4[[#This Row],[SMOKER 1]])</f>
        <v>NO</v>
      </c>
      <c r="L761" s="26" t="str">
        <f>UPPER(Table4[[#This Row],[Heart Issues]])</f>
        <v>NO</v>
      </c>
      <c r="M761" s="26" t="str">
        <f>IF(Table4[[#This Row],[BMI]]&lt;18.5,"underweight",IF(Table4[[#This Row],[BMI]]&lt; 24.9,"normal weight",IF(Table4[[#This Row],[BMI]]&lt;29.9,"over weight","obesity")))</f>
        <v>obesity</v>
      </c>
      <c r="N761" s="26" t="str">
        <f>IF(Table4[[#This Row],[HBA1C]]&lt;5.7,"normal",IF(Table4[[#This Row],[HBA1C]]&lt; 6.4,"prediabetes","diabetes"))</f>
        <v>diabetes</v>
      </c>
    </row>
    <row r="762" spans="1:14" x14ac:dyDescent="0.25">
      <c r="A762" t="s">
        <v>1610</v>
      </c>
      <c r="B762">
        <v>39.159999999999997</v>
      </c>
      <c r="C762">
        <v>10.48</v>
      </c>
      <c r="D762" t="s">
        <v>2378</v>
      </c>
      <c r="E762" t="s">
        <v>2378</v>
      </c>
      <c r="F762" t="s">
        <v>2378</v>
      </c>
      <c r="G762" s="9" t="s">
        <v>2379</v>
      </c>
      <c r="H762" t="s">
        <v>2378</v>
      </c>
      <c r="I762" s="20" t="str">
        <f>IF(Table4[[#This Row],[smoker]]="?","NO",Table4[[#This Row],[smoker]])</f>
        <v>No</v>
      </c>
      <c r="J762" s="26">
        <v>0</v>
      </c>
      <c r="K762" s="20" t="str">
        <f>UPPER(Table4[[#This Row],[SMOKER 1]])</f>
        <v>NO</v>
      </c>
      <c r="L762" s="26" t="str">
        <f>UPPER(Table4[[#This Row],[Heart Issues]])</f>
        <v>NO</v>
      </c>
      <c r="M762" s="26" t="str">
        <f>IF(Table4[[#This Row],[BMI]]&lt;18.5,"underweight",IF(Table4[[#This Row],[BMI]]&lt; 24.9,"normal weight",IF(Table4[[#This Row],[BMI]]&lt;29.9,"over weight","obesity")))</f>
        <v>obesity</v>
      </c>
      <c r="N762" s="26" t="str">
        <f>IF(Table4[[#This Row],[HBA1C]]&lt;5.7,"normal",IF(Table4[[#This Row],[HBA1C]]&lt; 6.4,"prediabetes","diabetes"))</f>
        <v>diabetes</v>
      </c>
    </row>
    <row r="763" spans="1:14" x14ac:dyDescent="0.25">
      <c r="A763" t="s">
        <v>1609</v>
      </c>
      <c r="B763">
        <v>44.1</v>
      </c>
      <c r="C763">
        <v>5.04</v>
      </c>
      <c r="D763" t="s">
        <v>2380</v>
      </c>
      <c r="E763" t="s">
        <v>2378</v>
      </c>
      <c r="F763" t="s">
        <v>2378</v>
      </c>
      <c r="G763" s="9" t="s">
        <v>2379</v>
      </c>
      <c r="H763" t="s">
        <v>2378</v>
      </c>
      <c r="I763" s="20" t="str">
        <f>IF(Table4[[#This Row],[smoker]]="?","NO",Table4[[#This Row],[smoker]])</f>
        <v>No</v>
      </c>
      <c r="J763" s="26">
        <v>0</v>
      </c>
      <c r="K763" s="20" t="str">
        <f>UPPER(Table4[[#This Row],[SMOKER 1]])</f>
        <v>NO</v>
      </c>
      <c r="L763" s="26" t="str">
        <f>UPPER(Table4[[#This Row],[Heart Issues]])</f>
        <v>YES</v>
      </c>
      <c r="M763" s="26" t="str">
        <f>IF(Table4[[#This Row],[BMI]]&lt;18.5,"underweight",IF(Table4[[#This Row],[BMI]]&lt; 24.9,"normal weight",IF(Table4[[#This Row],[BMI]]&lt;29.9,"over weight","obesity")))</f>
        <v>obesity</v>
      </c>
      <c r="N763" s="26" t="str">
        <f>IF(Table4[[#This Row],[HBA1C]]&lt;5.7,"normal",IF(Table4[[#This Row],[HBA1C]]&lt; 6.4,"prediabetes","diabetes"))</f>
        <v>normal</v>
      </c>
    </row>
    <row r="764" spans="1:14" x14ac:dyDescent="0.25">
      <c r="A764" t="s">
        <v>1608</v>
      </c>
      <c r="B764">
        <v>33.200000000000003</v>
      </c>
      <c r="C764">
        <v>9.06</v>
      </c>
      <c r="D764" t="s">
        <v>2378</v>
      </c>
      <c r="E764" t="s">
        <v>2378</v>
      </c>
      <c r="F764" t="s">
        <v>2378</v>
      </c>
      <c r="G764" s="9" t="s">
        <v>2379</v>
      </c>
      <c r="H764" t="s">
        <v>2378</v>
      </c>
      <c r="I764" s="20" t="str">
        <f>IF(Table4[[#This Row],[smoker]]="?","NO",Table4[[#This Row],[smoker]])</f>
        <v>No</v>
      </c>
      <c r="J764" s="26">
        <v>0</v>
      </c>
      <c r="K764" s="20" t="str">
        <f>UPPER(Table4[[#This Row],[SMOKER 1]])</f>
        <v>NO</v>
      </c>
      <c r="L764" s="26" t="str">
        <f>UPPER(Table4[[#This Row],[Heart Issues]])</f>
        <v>NO</v>
      </c>
      <c r="M764" s="26" t="str">
        <f>IF(Table4[[#This Row],[BMI]]&lt;18.5,"underweight",IF(Table4[[#This Row],[BMI]]&lt; 24.9,"normal weight",IF(Table4[[#This Row],[BMI]]&lt;29.9,"over weight","obesity")))</f>
        <v>obesity</v>
      </c>
      <c r="N764" s="26" t="str">
        <f>IF(Table4[[#This Row],[HBA1C]]&lt;5.7,"normal",IF(Table4[[#This Row],[HBA1C]]&lt; 6.4,"prediabetes","diabetes"))</f>
        <v>diabetes</v>
      </c>
    </row>
    <row r="765" spans="1:14" x14ac:dyDescent="0.25">
      <c r="A765" t="s">
        <v>1607</v>
      </c>
      <c r="B765">
        <v>29.92</v>
      </c>
      <c r="C765">
        <v>11.07</v>
      </c>
      <c r="D765" t="s">
        <v>2378</v>
      </c>
      <c r="E765" t="s">
        <v>2378</v>
      </c>
      <c r="F765" t="s">
        <v>2378</v>
      </c>
      <c r="G765" s="9" t="s">
        <v>2379</v>
      </c>
      <c r="H765" t="s">
        <v>2378</v>
      </c>
      <c r="I765" s="20" t="str">
        <f>IF(Table4[[#This Row],[smoker]]="?","NO",Table4[[#This Row],[smoker]])</f>
        <v>No</v>
      </c>
      <c r="J765" s="26">
        <v>0</v>
      </c>
      <c r="K765" s="20" t="str">
        <f>UPPER(Table4[[#This Row],[SMOKER 1]])</f>
        <v>NO</v>
      </c>
      <c r="L765" s="26" t="str">
        <f>UPPER(Table4[[#This Row],[Heart Issues]])</f>
        <v>NO</v>
      </c>
      <c r="M765" s="26" t="str">
        <f>IF(Table4[[#This Row],[BMI]]&lt;18.5,"underweight",IF(Table4[[#This Row],[BMI]]&lt; 24.9,"normal weight",IF(Table4[[#This Row],[BMI]]&lt;29.9,"over weight","obesity")))</f>
        <v>obesity</v>
      </c>
      <c r="N765" s="26" t="str">
        <f>IF(Table4[[#This Row],[HBA1C]]&lt;5.7,"normal",IF(Table4[[#This Row],[HBA1C]]&lt; 6.4,"prediabetes","diabetes"))</f>
        <v>diabetes</v>
      </c>
    </row>
    <row r="766" spans="1:14" x14ac:dyDescent="0.25">
      <c r="A766" t="s">
        <v>1606</v>
      </c>
      <c r="B766">
        <v>25</v>
      </c>
      <c r="C766">
        <v>10.45</v>
      </c>
      <c r="D766" t="s">
        <v>2378</v>
      </c>
      <c r="E766" t="s">
        <v>2378</v>
      </c>
      <c r="F766" t="s">
        <v>2378</v>
      </c>
      <c r="G766" s="9" t="s">
        <v>2379</v>
      </c>
      <c r="H766" t="s">
        <v>2378</v>
      </c>
      <c r="I766" s="20" t="str">
        <f>IF(Table4[[#This Row],[smoker]]="?","NO",Table4[[#This Row],[smoker]])</f>
        <v>No</v>
      </c>
      <c r="J766" s="26">
        <v>0</v>
      </c>
      <c r="K766" s="20" t="str">
        <f>UPPER(Table4[[#This Row],[SMOKER 1]])</f>
        <v>NO</v>
      </c>
      <c r="L766" s="26" t="str">
        <f>UPPER(Table4[[#This Row],[Heart Issues]])</f>
        <v>NO</v>
      </c>
      <c r="M766" s="26" t="str">
        <f>IF(Table4[[#This Row],[BMI]]&lt;18.5,"underweight",IF(Table4[[#This Row],[BMI]]&lt; 24.9,"normal weight",IF(Table4[[#This Row],[BMI]]&lt;29.9,"over weight","obesity")))</f>
        <v>over weight</v>
      </c>
      <c r="N766" s="26" t="str">
        <f>IF(Table4[[#This Row],[HBA1C]]&lt;5.7,"normal",IF(Table4[[#This Row],[HBA1C]]&lt; 6.4,"prediabetes","diabetes"))</f>
        <v>diabetes</v>
      </c>
    </row>
    <row r="767" spans="1:14" x14ac:dyDescent="0.25">
      <c r="A767" t="s">
        <v>1605</v>
      </c>
      <c r="B767">
        <v>38.869999999999997</v>
      </c>
      <c r="C767">
        <v>8.6300000000000008</v>
      </c>
      <c r="D767" t="s">
        <v>2380</v>
      </c>
      <c r="E767" t="s">
        <v>2378</v>
      </c>
      <c r="F767" t="s">
        <v>2378</v>
      </c>
      <c r="G767" s="9">
        <v>1</v>
      </c>
      <c r="H767" t="s">
        <v>2378</v>
      </c>
      <c r="I767" s="20" t="str">
        <f>IF(Table4[[#This Row],[smoker]]="?","NO",Table4[[#This Row],[smoker]])</f>
        <v>No</v>
      </c>
      <c r="J767" s="26">
        <v>1</v>
      </c>
      <c r="K767" s="20" t="str">
        <f>UPPER(Table4[[#This Row],[SMOKER 1]])</f>
        <v>NO</v>
      </c>
      <c r="L767" s="26" t="str">
        <f>UPPER(Table4[[#This Row],[Heart Issues]])</f>
        <v>YES</v>
      </c>
      <c r="M767" s="26" t="str">
        <f>IF(Table4[[#This Row],[BMI]]&lt;18.5,"underweight",IF(Table4[[#This Row],[BMI]]&lt; 24.9,"normal weight",IF(Table4[[#This Row],[BMI]]&lt;29.9,"over weight","obesity")))</f>
        <v>obesity</v>
      </c>
      <c r="N767" s="26" t="str">
        <f>IF(Table4[[#This Row],[HBA1C]]&lt;5.7,"normal",IF(Table4[[#This Row],[HBA1C]]&lt; 6.4,"prediabetes","diabetes"))</f>
        <v>diabetes</v>
      </c>
    </row>
    <row r="768" spans="1:14" x14ac:dyDescent="0.25">
      <c r="A768" t="s">
        <v>1604</v>
      </c>
      <c r="B768">
        <v>32.299999999999997</v>
      </c>
      <c r="C768">
        <v>5.28</v>
      </c>
      <c r="D768" t="s">
        <v>2380</v>
      </c>
      <c r="E768" t="s">
        <v>2378</v>
      </c>
      <c r="F768" t="s">
        <v>2378</v>
      </c>
      <c r="G768" s="9">
        <v>2</v>
      </c>
      <c r="H768" t="s">
        <v>2378</v>
      </c>
      <c r="I768" s="20" t="str">
        <f>IF(Table4[[#This Row],[smoker]]="?","NO",Table4[[#This Row],[smoker]])</f>
        <v>No</v>
      </c>
      <c r="J768" s="26">
        <v>2</v>
      </c>
      <c r="K768" s="20" t="str">
        <f>UPPER(Table4[[#This Row],[SMOKER 1]])</f>
        <v>NO</v>
      </c>
      <c r="L768" s="26" t="str">
        <f>UPPER(Table4[[#This Row],[Heart Issues]])</f>
        <v>YES</v>
      </c>
      <c r="M768" s="26" t="str">
        <f>IF(Table4[[#This Row],[BMI]]&lt;18.5,"underweight",IF(Table4[[#This Row],[BMI]]&lt; 24.9,"normal weight",IF(Table4[[#This Row],[BMI]]&lt;29.9,"over weight","obesity")))</f>
        <v>obesity</v>
      </c>
      <c r="N768" s="26" t="str">
        <f>IF(Table4[[#This Row],[HBA1C]]&lt;5.7,"normal",IF(Table4[[#This Row],[HBA1C]]&lt; 6.4,"prediabetes","diabetes"))</f>
        <v>normal</v>
      </c>
    </row>
    <row r="769" spans="1:14" x14ac:dyDescent="0.25">
      <c r="A769" t="s">
        <v>1603</v>
      </c>
      <c r="B769">
        <v>31.16</v>
      </c>
      <c r="C769">
        <v>7.49</v>
      </c>
      <c r="D769" t="s">
        <v>2380</v>
      </c>
      <c r="E769" t="s">
        <v>2378</v>
      </c>
      <c r="F769" t="s">
        <v>2378</v>
      </c>
      <c r="G769" s="9">
        <v>2</v>
      </c>
      <c r="H769" t="s">
        <v>2378</v>
      </c>
      <c r="I769" s="20" t="str">
        <f>IF(Table4[[#This Row],[smoker]]="?","NO",Table4[[#This Row],[smoker]])</f>
        <v>No</v>
      </c>
      <c r="J769" s="26">
        <v>2</v>
      </c>
      <c r="K769" s="20" t="str">
        <f>UPPER(Table4[[#This Row],[SMOKER 1]])</f>
        <v>NO</v>
      </c>
      <c r="L769" s="26" t="str">
        <f>UPPER(Table4[[#This Row],[Heart Issues]])</f>
        <v>YES</v>
      </c>
      <c r="M769" s="26" t="str">
        <f>IF(Table4[[#This Row],[BMI]]&lt;18.5,"underweight",IF(Table4[[#This Row],[BMI]]&lt; 24.9,"normal weight",IF(Table4[[#This Row],[BMI]]&lt;29.9,"over weight","obesity")))</f>
        <v>obesity</v>
      </c>
      <c r="N769" s="26" t="str">
        <f>IF(Table4[[#This Row],[HBA1C]]&lt;5.7,"normal",IF(Table4[[#This Row],[HBA1C]]&lt; 6.4,"prediabetes","diabetes"))</f>
        <v>diabetes</v>
      </c>
    </row>
    <row r="770" spans="1:14" x14ac:dyDescent="0.25">
      <c r="A770" t="s">
        <v>1602</v>
      </c>
      <c r="B770">
        <v>54.59</v>
      </c>
      <c r="C770">
        <v>4.2699999999999996</v>
      </c>
      <c r="D770" t="s">
        <v>2378</v>
      </c>
      <c r="E770" t="s">
        <v>2378</v>
      </c>
      <c r="F770" t="s">
        <v>2378</v>
      </c>
      <c r="G770" s="9" t="s">
        <v>2379</v>
      </c>
      <c r="H770" t="s">
        <v>2378</v>
      </c>
      <c r="I770" s="20" t="str">
        <f>IF(Table4[[#This Row],[smoker]]="?","NO",Table4[[#This Row],[smoker]])</f>
        <v>No</v>
      </c>
      <c r="J770" s="26">
        <v>0</v>
      </c>
      <c r="K770" s="20" t="str">
        <f>UPPER(Table4[[#This Row],[SMOKER 1]])</f>
        <v>NO</v>
      </c>
      <c r="L770" s="26" t="str">
        <f>UPPER(Table4[[#This Row],[Heart Issues]])</f>
        <v>NO</v>
      </c>
      <c r="M770" s="26" t="str">
        <f>IF(Table4[[#This Row],[BMI]]&lt;18.5,"underweight",IF(Table4[[#This Row],[BMI]]&lt; 24.9,"normal weight",IF(Table4[[#This Row],[BMI]]&lt;29.9,"over weight","obesity")))</f>
        <v>obesity</v>
      </c>
      <c r="N770" s="26" t="str">
        <f>IF(Table4[[#This Row],[HBA1C]]&lt;5.7,"normal",IF(Table4[[#This Row],[HBA1C]]&lt; 6.4,"prediabetes","diabetes"))</f>
        <v>normal</v>
      </c>
    </row>
    <row r="771" spans="1:14" x14ac:dyDescent="0.25">
      <c r="A771" t="s">
        <v>1601</v>
      </c>
      <c r="B771">
        <v>21.09</v>
      </c>
      <c r="C771">
        <v>9.2200000000000006</v>
      </c>
      <c r="D771" t="s">
        <v>2380</v>
      </c>
      <c r="E771" t="s">
        <v>2378</v>
      </c>
      <c r="F771" t="s">
        <v>2378</v>
      </c>
      <c r="G771" s="9">
        <v>2</v>
      </c>
      <c r="H771" t="s">
        <v>2378</v>
      </c>
      <c r="I771" s="20" t="str">
        <f>IF(Table4[[#This Row],[smoker]]="?","NO",Table4[[#This Row],[smoker]])</f>
        <v>No</v>
      </c>
      <c r="J771" s="26">
        <v>2</v>
      </c>
      <c r="K771" s="20" t="str">
        <f>UPPER(Table4[[#This Row],[SMOKER 1]])</f>
        <v>NO</v>
      </c>
      <c r="L771" s="26" t="str">
        <f>UPPER(Table4[[#This Row],[Heart Issues]])</f>
        <v>YES</v>
      </c>
      <c r="M771" s="26" t="str">
        <f>IF(Table4[[#This Row],[BMI]]&lt;18.5,"underweight",IF(Table4[[#This Row],[BMI]]&lt; 24.9,"normal weight",IF(Table4[[#This Row],[BMI]]&lt;29.9,"over weight","obesity")))</f>
        <v>normal weight</v>
      </c>
      <c r="N771" s="26" t="str">
        <f>IF(Table4[[#This Row],[HBA1C]]&lt;5.7,"normal",IF(Table4[[#This Row],[HBA1C]]&lt; 6.4,"prediabetes","diabetes"))</f>
        <v>diabetes</v>
      </c>
    </row>
    <row r="772" spans="1:14" x14ac:dyDescent="0.25">
      <c r="A772" t="s">
        <v>1600</v>
      </c>
      <c r="B772">
        <v>52.41</v>
      </c>
      <c r="C772">
        <v>5.99</v>
      </c>
      <c r="D772" t="s">
        <v>2378</v>
      </c>
      <c r="E772" t="s">
        <v>2378</v>
      </c>
      <c r="F772" t="s">
        <v>2378</v>
      </c>
      <c r="G772" s="9">
        <v>1</v>
      </c>
      <c r="H772" t="s">
        <v>2378</v>
      </c>
      <c r="I772" s="20" t="str">
        <f>IF(Table4[[#This Row],[smoker]]="?","NO",Table4[[#This Row],[smoker]])</f>
        <v>No</v>
      </c>
      <c r="J772" s="26">
        <v>1</v>
      </c>
      <c r="K772" s="20" t="str">
        <f>UPPER(Table4[[#This Row],[SMOKER 1]])</f>
        <v>NO</v>
      </c>
      <c r="L772" s="26" t="str">
        <f>UPPER(Table4[[#This Row],[Heart Issues]])</f>
        <v>NO</v>
      </c>
      <c r="M772" s="26" t="str">
        <f>IF(Table4[[#This Row],[BMI]]&lt;18.5,"underweight",IF(Table4[[#This Row],[BMI]]&lt; 24.9,"normal weight",IF(Table4[[#This Row],[BMI]]&lt;29.9,"over weight","obesity")))</f>
        <v>obesity</v>
      </c>
      <c r="N772" s="26" t="str">
        <f>IF(Table4[[#This Row],[HBA1C]]&lt;5.7,"normal",IF(Table4[[#This Row],[HBA1C]]&lt; 6.4,"prediabetes","diabetes"))</f>
        <v>prediabetes</v>
      </c>
    </row>
    <row r="773" spans="1:14" x14ac:dyDescent="0.25">
      <c r="A773" t="s">
        <v>1599</v>
      </c>
      <c r="B773">
        <v>41.47</v>
      </c>
      <c r="C773">
        <v>5.86</v>
      </c>
      <c r="D773" t="s">
        <v>2380</v>
      </c>
      <c r="E773" t="s">
        <v>2378</v>
      </c>
      <c r="F773" t="s">
        <v>2378</v>
      </c>
      <c r="G773" s="9">
        <v>2</v>
      </c>
      <c r="H773" t="s">
        <v>2378</v>
      </c>
      <c r="I773" s="20" t="str">
        <f>IF(Table4[[#This Row],[smoker]]="?","NO",Table4[[#This Row],[smoker]])</f>
        <v>No</v>
      </c>
      <c r="J773" s="26">
        <v>2</v>
      </c>
      <c r="K773" s="20" t="str">
        <f>UPPER(Table4[[#This Row],[SMOKER 1]])</f>
        <v>NO</v>
      </c>
      <c r="L773" s="26" t="str">
        <f>UPPER(Table4[[#This Row],[Heart Issues]])</f>
        <v>YES</v>
      </c>
      <c r="M773" s="26" t="str">
        <f>IF(Table4[[#This Row],[BMI]]&lt;18.5,"underweight",IF(Table4[[#This Row],[BMI]]&lt; 24.9,"normal weight",IF(Table4[[#This Row],[BMI]]&lt;29.9,"over weight","obesity")))</f>
        <v>obesity</v>
      </c>
      <c r="N773" s="26" t="str">
        <f>IF(Table4[[#This Row],[HBA1C]]&lt;5.7,"normal",IF(Table4[[#This Row],[HBA1C]]&lt; 6.4,"prediabetes","diabetes"))</f>
        <v>prediabetes</v>
      </c>
    </row>
    <row r="774" spans="1:14" x14ac:dyDescent="0.25">
      <c r="A774" t="s">
        <v>1598</v>
      </c>
      <c r="B774">
        <v>33.1</v>
      </c>
      <c r="C774">
        <v>5.19</v>
      </c>
      <c r="D774" t="s">
        <v>2380</v>
      </c>
      <c r="E774" t="s">
        <v>2378</v>
      </c>
      <c r="F774" t="s">
        <v>2378</v>
      </c>
      <c r="G774" s="9">
        <v>2</v>
      </c>
      <c r="H774" t="s">
        <v>2378</v>
      </c>
      <c r="I774" s="20" t="str">
        <f>IF(Table4[[#This Row],[smoker]]="?","NO",Table4[[#This Row],[smoker]])</f>
        <v>No</v>
      </c>
      <c r="J774" s="26">
        <v>2</v>
      </c>
      <c r="K774" s="20" t="str">
        <f>UPPER(Table4[[#This Row],[SMOKER 1]])</f>
        <v>NO</v>
      </c>
      <c r="L774" s="26" t="str">
        <f>UPPER(Table4[[#This Row],[Heart Issues]])</f>
        <v>YES</v>
      </c>
      <c r="M774" s="26" t="str">
        <f>IF(Table4[[#This Row],[BMI]]&lt;18.5,"underweight",IF(Table4[[#This Row],[BMI]]&lt; 24.9,"normal weight",IF(Table4[[#This Row],[BMI]]&lt;29.9,"over weight","obesity")))</f>
        <v>obesity</v>
      </c>
      <c r="N774" s="26" t="str">
        <f>IF(Table4[[#This Row],[HBA1C]]&lt;5.7,"normal",IF(Table4[[#This Row],[HBA1C]]&lt; 6.4,"prediabetes","diabetes"))</f>
        <v>normal</v>
      </c>
    </row>
    <row r="775" spans="1:14" x14ac:dyDescent="0.25">
      <c r="A775" t="s">
        <v>1597</v>
      </c>
      <c r="B775">
        <v>30.8</v>
      </c>
      <c r="C775">
        <v>4.37</v>
      </c>
      <c r="D775" t="s">
        <v>2380</v>
      </c>
      <c r="E775" t="s">
        <v>2378</v>
      </c>
      <c r="F775" t="s">
        <v>2378</v>
      </c>
      <c r="G775" s="9">
        <v>2</v>
      </c>
      <c r="H775" t="s">
        <v>2378</v>
      </c>
      <c r="I775" s="20" t="str">
        <f>IF(Table4[[#This Row],[smoker]]="?","NO",Table4[[#This Row],[smoker]])</f>
        <v>No</v>
      </c>
      <c r="J775" s="26">
        <v>2</v>
      </c>
      <c r="K775" s="20" t="str">
        <f>UPPER(Table4[[#This Row],[SMOKER 1]])</f>
        <v>NO</v>
      </c>
      <c r="L775" s="26" t="str">
        <f>UPPER(Table4[[#This Row],[Heart Issues]])</f>
        <v>YES</v>
      </c>
      <c r="M775" s="26" t="str">
        <f>IF(Table4[[#This Row],[BMI]]&lt;18.5,"underweight",IF(Table4[[#This Row],[BMI]]&lt; 24.9,"normal weight",IF(Table4[[#This Row],[BMI]]&lt;29.9,"over weight","obesity")))</f>
        <v>obesity</v>
      </c>
      <c r="N775" s="26" t="str">
        <f>IF(Table4[[#This Row],[HBA1C]]&lt;5.7,"normal",IF(Table4[[#This Row],[HBA1C]]&lt; 6.4,"prediabetes","diabetes"))</f>
        <v>normal</v>
      </c>
    </row>
    <row r="776" spans="1:14" x14ac:dyDescent="0.25">
      <c r="A776" t="s">
        <v>1596</v>
      </c>
      <c r="B776">
        <v>42.06</v>
      </c>
      <c r="C776">
        <v>5.32</v>
      </c>
      <c r="D776" t="s">
        <v>2378</v>
      </c>
      <c r="E776" t="s">
        <v>2378</v>
      </c>
      <c r="F776" t="s">
        <v>2378</v>
      </c>
      <c r="G776" s="9">
        <v>1</v>
      </c>
      <c r="H776" t="s">
        <v>2378</v>
      </c>
      <c r="I776" s="20" t="str">
        <f>IF(Table4[[#This Row],[smoker]]="?","NO",Table4[[#This Row],[smoker]])</f>
        <v>No</v>
      </c>
      <c r="J776" s="26">
        <v>1</v>
      </c>
      <c r="K776" s="20" t="str">
        <f>UPPER(Table4[[#This Row],[SMOKER 1]])</f>
        <v>NO</v>
      </c>
      <c r="L776" s="26" t="str">
        <f>UPPER(Table4[[#This Row],[Heart Issues]])</f>
        <v>NO</v>
      </c>
      <c r="M776" s="26" t="str">
        <f>IF(Table4[[#This Row],[BMI]]&lt;18.5,"underweight",IF(Table4[[#This Row],[BMI]]&lt; 24.9,"normal weight",IF(Table4[[#This Row],[BMI]]&lt;29.9,"over weight","obesity")))</f>
        <v>obesity</v>
      </c>
      <c r="N776" s="26" t="str">
        <f>IF(Table4[[#This Row],[HBA1C]]&lt;5.7,"normal",IF(Table4[[#This Row],[HBA1C]]&lt; 6.4,"prediabetes","diabetes"))</f>
        <v>normal</v>
      </c>
    </row>
    <row r="777" spans="1:14" x14ac:dyDescent="0.25">
      <c r="A777" t="s">
        <v>1595</v>
      </c>
      <c r="B777">
        <v>39.270000000000003</v>
      </c>
      <c r="C777">
        <v>5.64</v>
      </c>
      <c r="D777" t="s">
        <v>2378</v>
      </c>
      <c r="E777" t="s">
        <v>2378</v>
      </c>
      <c r="F777" t="s">
        <v>2381</v>
      </c>
      <c r="G777" s="9">
        <v>1</v>
      </c>
      <c r="H777" t="s">
        <v>2378</v>
      </c>
      <c r="I777" s="20" t="str">
        <f>IF(Table4[[#This Row],[smoker]]="?","NO",Table4[[#This Row],[smoker]])</f>
        <v>No</v>
      </c>
      <c r="J777" s="26">
        <v>1</v>
      </c>
      <c r="K777" s="20" t="str">
        <f>UPPER(Table4[[#This Row],[SMOKER 1]])</f>
        <v>NO</v>
      </c>
      <c r="L777" s="26" t="str">
        <f>UPPER(Table4[[#This Row],[Heart Issues]])</f>
        <v>NO</v>
      </c>
      <c r="M777" s="26" t="str">
        <f>IF(Table4[[#This Row],[BMI]]&lt;18.5,"underweight",IF(Table4[[#This Row],[BMI]]&lt; 24.9,"normal weight",IF(Table4[[#This Row],[BMI]]&lt;29.9,"over weight","obesity")))</f>
        <v>obesity</v>
      </c>
      <c r="N777" s="26" t="str">
        <f>IF(Table4[[#This Row],[HBA1C]]&lt;5.7,"normal",IF(Table4[[#This Row],[HBA1C]]&lt; 6.4,"prediabetes","diabetes"))</f>
        <v>normal</v>
      </c>
    </row>
    <row r="778" spans="1:14" x14ac:dyDescent="0.25">
      <c r="A778" t="s">
        <v>1594</v>
      </c>
      <c r="B778">
        <v>30.71</v>
      </c>
      <c r="C778">
        <v>5.59</v>
      </c>
      <c r="D778" t="s">
        <v>2380</v>
      </c>
      <c r="E778" t="s">
        <v>2378</v>
      </c>
      <c r="F778" t="s">
        <v>2378</v>
      </c>
      <c r="G778" s="9">
        <v>1</v>
      </c>
      <c r="H778" t="s">
        <v>2378</v>
      </c>
      <c r="I778" s="20" t="str">
        <f>IF(Table4[[#This Row],[smoker]]="?","NO",Table4[[#This Row],[smoker]])</f>
        <v>No</v>
      </c>
      <c r="J778" s="26">
        <v>1</v>
      </c>
      <c r="K778" s="20" t="str">
        <f>UPPER(Table4[[#This Row],[SMOKER 1]])</f>
        <v>NO</v>
      </c>
      <c r="L778" s="26" t="str">
        <f>UPPER(Table4[[#This Row],[Heart Issues]])</f>
        <v>YES</v>
      </c>
      <c r="M778" s="26" t="str">
        <f>IF(Table4[[#This Row],[BMI]]&lt;18.5,"underweight",IF(Table4[[#This Row],[BMI]]&lt; 24.9,"normal weight",IF(Table4[[#This Row],[BMI]]&lt;29.9,"over weight","obesity")))</f>
        <v>obesity</v>
      </c>
      <c r="N778" s="26" t="str">
        <f>IF(Table4[[#This Row],[HBA1C]]&lt;5.7,"normal",IF(Table4[[#This Row],[HBA1C]]&lt; 6.4,"prediabetes","diabetes"))</f>
        <v>normal</v>
      </c>
    </row>
    <row r="779" spans="1:14" x14ac:dyDescent="0.25">
      <c r="A779" t="s">
        <v>1593</v>
      </c>
      <c r="B779">
        <v>47.19</v>
      </c>
      <c r="C779">
        <v>5.29</v>
      </c>
      <c r="D779" t="s">
        <v>2378</v>
      </c>
      <c r="E779" t="s">
        <v>2378</v>
      </c>
      <c r="F779" t="s">
        <v>2378</v>
      </c>
      <c r="G779" s="9" t="s">
        <v>2379</v>
      </c>
      <c r="H779" t="s">
        <v>2378</v>
      </c>
      <c r="I779" s="20" t="str">
        <f>IF(Table4[[#This Row],[smoker]]="?","NO",Table4[[#This Row],[smoker]])</f>
        <v>No</v>
      </c>
      <c r="J779" s="26">
        <v>0</v>
      </c>
      <c r="K779" s="20" t="str">
        <f>UPPER(Table4[[#This Row],[SMOKER 1]])</f>
        <v>NO</v>
      </c>
      <c r="L779" s="26" t="str">
        <f>UPPER(Table4[[#This Row],[Heart Issues]])</f>
        <v>NO</v>
      </c>
      <c r="M779" s="26" t="str">
        <f>IF(Table4[[#This Row],[BMI]]&lt;18.5,"underweight",IF(Table4[[#This Row],[BMI]]&lt; 24.9,"normal weight",IF(Table4[[#This Row],[BMI]]&lt;29.9,"over weight","obesity")))</f>
        <v>obesity</v>
      </c>
      <c r="N779" s="26" t="str">
        <f>IF(Table4[[#This Row],[HBA1C]]&lt;5.7,"normal",IF(Table4[[#This Row],[HBA1C]]&lt; 6.4,"prediabetes","diabetes"))</f>
        <v>normal</v>
      </c>
    </row>
    <row r="780" spans="1:14" x14ac:dyDescent="0.25">
      <c r="A780" t="s">
        <v>1592</v>
      </c>
      <c r="B780">
        <v>30.02</v>
      </c>
      <c r="C780">
        <v>6.65</v>
      </c>
      <c r="D780" t="s">
        <v>2378</v>
      </c>
      <c r="E780" t="s">
        <v>2378</v>
      </c>
      <c r="F780" t="s">
        <v>2378</v>
      </c>
      <c r="G780" s="9" t="s">
        <v>2379</v>
      </c>
      <c r="H780" t="s">
        <v>2378</v>
      </c>
      <c r="I780" s="20" t="str">
        <f>IF(Table4[[#This Row],[smoker]]="?","NO",Table4[[#This Row],[smoker]])</f>
        <v>No</v>
      </c>
      <c r="J780" s="26">
        <v>0</v>
      </c>
      <c r="K780" s="20" t="str">
        <f>UPPER(Table4[[#This Row],[SMOKER 1]])</f>
        <v>NO</v>
      </c>
      <c r="L780" s="26" t="str">
        <f>UPPER(Table4[[#This Row],[Heart Issues]])</f>
        <v>NO</v>
      </c>
      <c r="M780" s="26" t="str">
        <f>IF(Table4[[#This Row],[BMI]]&lt;18.5,"underweight",IF(Table4[[#This Row],[BMI]]&lt; 24.9,"normal weight",IF(Table4[[#This Row],[BMI]]&lt;29.9,"over weight","obesity")))</f>
        <v>obesity</v>
      </c>
      <c r="N780" s="26" t="str">
        <f>IF(Table4[[#This Row],[HBA1C]]&lt;5.7,"normal",IF(Table4[[#This Row],[HBA1C]]&lt; 6.4,"prediabetes","diabetes"))</f>
        <v>diabetes</v>
      </c>
    </row>
    <row r="781" spans="1:14" x14ac:dyDescent="0.25">
      <c r="A781" t="s">
        <v>1591</v>
      </c>
      <c r="B781">
        <v>37.909999999999997</v>
      </c>
      <c r="C781">
        <v>5.68</v>
      </c>
      <c r="D781" t="s">
        <v>2380</v>
      </c>
      <c r="E781" t="s">
        <v>2378</v>
      </c>
      <c r="F781" t="s">
        <v>2378</v>
      </c>
      <c r="G781" s="9" t="s">
        <v>2379</v>
      </c>
      <c r="H781" t="s">
        <v>2378</v>
      </c>
      <c r="I781" s="20" t="str">
        <f>IF(Table4[[#This Row],[smoker]]="?","NO",Table4[[#This Row],[smoker]])</f>
        <v>No</v>
      </c>
      <c r="J781" s="26">
        <v>0</v>
      </c>
      <c r="K781" s="20" t="str">
        <f>UPPER(Table4[[#This Row],[SMOKER 1]])</f>
        <v>NO</v>
      </c>
      <c r="L781" s="26" t="str">
        <f>UPPER(Table4[[#This Row],[Heart Issues]])</f>
        <v>YES</v>
      </c>
      <c r="M781" s="26" t="str">
        <f>IF(Table4[[#This Row],[BMI]]&lt;18.5,"underweight",IF(Table4[[#This Row],[BMI]]&lt; 24.9,"normal weight",IF(Table4[[#This Row],[BMI]]&lt;29.9,"over weight","obesity")))</f>
        <v>obesity</v>
      </c>
      <c r="N781" s="26" t="str">
        <f>IF(Table4[[#This Row],[HBA1C]]&lt;5.7,"normal",IF(Table4[[#This Row],[HBA1C]]&lt; 6.4,"prediabetes","diabetes"))</f>
        <v>normal</v>
      </c>
    </row>
    <row r="782" spans="1:14" x14ac:dyDescent="0.25">
      <c r="A782" t="s">
        <v>1590</v>
      </c>
      <c r="B782">
        <v>54.61</v>
      </c>
      <c r="C782">
        <v>4.49</v>
      </c>
      <c r="D782" t="s">
        <v>2378</v>
      </c>
      <c r="E782" t="s">
        <v>2378</v>
      </c>
      <c r="F782" t="s">
        <v>2378</v>
      </c>
      <c r="G782" s="9" t="s">
        <v>2379</v>
      </c>
      <c r="H782" t="s">
        <v>2378</v>
      </c>
      <c r="I782" s="20" t="str">
        <f>IF(Table4[[#This Row],[smoker]]="?","NO",Table4[[#This Row],[smoker]])</f>
        <v>No</v>
      </c>
      <c r="J782" s="26">
        <v>0</v>
      </c>
      <c r="K782" s="20" t="str">
        <f>UPPER(Table4[[#This Row],[SMOKER 1]])</f>
        <v>NO</v>
      </c>
      <c r="L782" s="26" t="str">
        <f>UPPER(Table4[[#This Row],[Heart Issues]])</f>
        <v>NO</v>
      </c>
      <c r="M782" s="26" t="str">
        <f>IF(Table4[[#This Row],[BMI]]&lt;18.5,"underweight",IF(Table4[[#This Row],[BMI]]&lt; 24.9,"normal weight",IF(Table4[[#This Row],[BMI]]&lt;29.9,"over weight","obesity")))</f>
        <v>obesity</v>
      </c>
      <c r="N782" s="26" t="str">
        <f>IF(Table4[[#This Row],[HBA1C]]&lt;5.7,"normal",IF(Table4[[#This Row],[HBA1C]]&lt; 6.4,"prediabetes","diabetes"))</f>
        <v>normal</v>
      </c>
    </row>
    <row r="783" spans="1:14" x14ac:dyDescent="0.25">
      <c r="A783" t="s">
        <v>1589</v>
      </c>
      <c r="B783">
        <v>36.005000000000003</v>
      </c>
      <c r="C783">
        <v>6.9</v>
      </c>
      <c r="D783" t="s">
        <v>2378</v>
      </c>
      <c r="E783" t="s">
        <v>2378</v>
      </c>
      <c r="F783" t="s">
        <v>2378</v>
      </c>
      <c r="G783" s="9" t="s">
        <v>2379</v>
      </c>
      <c r="H783" t="s">
        <v>2378</v>
      </c>
      <c r="I783" s="20" t="str">
        <f>IF(Table4[[#This Row],[smoker]]="?","NO",Table4[[#This Row],[smoker]])</f>
        <v>No</v>
      </c>
      <c r="J783" s="26">
        <v>0</v>
      </c>
      <c r="K783" s="20" t="str">
        <f>UPPER(Table4[[#This Row],[SMOKER 1]])</f>
        <v>NO</v>
      </c>
      <c r="L783" s="26" t="str">
        <f>UPPER(Table4[[#This Row],[Heart Issues]])</f>
        <v>NO</v>
      </c>
      <c r="M783" s="26" t="str">
        <f>IF(Table4[[#This Row],[BMI]]&lt;18.5,"underweight",IF(Table4[[#This Row],[BMI]]&lt; 24.9,"normal weight",IF(Table4[[#This Row],[BMI]]&lt;29.9,"over weight","obesity")))</f>
        <v>obesity</v>
      </c>
      <c r="N783" s="26" t="str">
        <f>IF(Table4[[#This Row],[HBA1C]]&lt;5.7,"normal",IF(Table4[[#This Row],[HBA1C]]&lt; 6.4,"prediabetes","diabetes"))</f>
        <v>diabetes</v>
      </c>
    </row>
    <row r="784" spans="1:14" x14ac:dyDescent="0.25">
      <c r="A784" t="s">
        <v>1588</v>
      </c>
      <c r="B784">
        <v>28.7</v>
      </c>
      <c r="C784">
        <v>11.52</v>
      </c>
      <c r="D784" t="s">
        <v>2378</v>
      </c>
      <c r="E784" t="s">
        <v>2378</v>
      </c>
      <c r="F784" t="s">
        <v>2378</v>
      </c>
      <c r="G784" s="9" t="s">
        <v>2379</v>
      </c>
      <c r="H784" t="s">
        <v>2378</v>
      </c>
      <c r="I784" s="20" t="str">
        <f>IF(Table4[[#This Row],[smoker]]="?","NO",Table4[[#This Row],[smoker]])</f>
        <v>No</v>
      </c>
      <c r="J784" s="26">
        <v>0</v>
      </c>
      <c r="K784" s="20" t="str">
        <f>UPPER(Table4[[#This Row],[SMOKER 1]])</f>
        <v>NO</v>
      </c>
      <c r="L784" s="26" t="str">
        <f>UPPER(Table4[[#This Row],[Heart Issues]])</f>
        <v>NO</v>
      </c>
      <c r="M784" s="26" t="str">
        <f>IF(Table4[[#This Row],[BMI]]&lt;18.5,"underweight",IF(Table4[[#This Row],[BMI]]&lt; 24.9,"normal weight",IF(Table4[[#This Row],[BMI]]&lt;29.9,"over weight","obesity")))</f>
        <v>over weight</v>
      </c>
      <c r="N784" s="26" t="str">
        <f>IF(Table4[[#This Row],[HBA1C]]&lt;5.7,"normal",IF(Table4[[#This Row],[HBA1C]]&lt; 6.4,"prediabetes","diabetes"))</f>
        <v>diabetes</v>
      </c>
    </row>
    <row r="785" spans="1:14" x14ac:dyDescent="0.25">
      <c r="A785" t="s">
        <v>1587</v>
      </c>
      <c r="B785">
        <v>34.295000000000002</v>
      </c>
      <c r="C785">
        <v>11.24</v>
      </c>
      <c r="D785" t="s">
        <v>2378</v>
      </c>
      <c r="E785" t="s">
        <v>2378</v>
      </c>
      <c r="F785" t="s">
        <v>2378</v>
      </c>
      <c r="G785" s="9" t="s">
        <v>2379</v>
      </c>
      <c r="H785" t="s">
        <v>2378</v>
      </c>
      <c r="I785" s="20" t="str">
        <f>IF(Table4[[#This Row],[smoker]]="?","NO",Table4[[#This Row],[smoker]])</f>
        <v>No</v>
      </c>
      <c r="J785" s="26">
        <v>0</v>
      </c>
      <c r="K785" s="20" t="str">
        <f>UPPER(Table4[[#This Row],[SMOKER 1]])</f>
        <v>NO</v>
      </c>
      <c r="L785" s="26" t="str">
        <f>UPPER(Table4[[#This Row],[Heart Issues]])</f>
        <v>NO</v>
      </c>
      <c r="M785" s="26" t="str">
        <f>IF(Table4[[#This Row],[BMI]]&lt;18.5,"underweight",IF(Table4[[#This Row],[BMI]]&lt; 24.9,"normal weight",IF(Table4[[#This Row],[BMI]]&lt;29.9,"over weight","obesity")))</f>
        <v>obesity</v>
      </c>
      <c r="N785" s="26" t="str">
        <f>IF(Table4[[#This Row],[HBA1C]]&lt;5.7,"normal",IF(Table4[[#This Row],[HBA1C]]&lt; 6.4,"prediabetes","diabetes"))</f>
        <v>diabetes</v>
      </c>
    </row>
    <row r="786" spans="1:14" x14ac:dyDescent="0.25">
      <c r="A786" t="s">
        <v>1586</v>
      </c>
      <c r="B786">
        <v>27.55</v>
      </c>
      <c r="C786">
        <v>10.98</v>
      </c>
      <c r="D786" t="s">
        <v>2378</v>
      </c>
      <c r="E786" t="s">
        <v>2378</v>
      </c>
      <c r="F786" t="s">
        <v>2378</v>
      </c>
      <c r="G786" s="9" t="s">
        <v>2379</v>
      </c>
      <c r="H786" t="s">
        <v>2378</v>
      </c>
      <c r="I786" s="20" t="str">
        <f>IF(Table4[[#This Row],[smoker]]="?","NO",Table4[[#This Row],[smoker]])</f>
        <v>No</v>
      </c>
      <c r="J786" s="26">
        <v>0</v>
      </c>
      <c r="K786" s="20" t="str">
        <f>UPPER(Table4[[#This Row],[SMOKER 1]])</f>
        <v>NO</v>
      </c>
      <c r="L786" s="26" t="str">
        <f>UPPER(Table4[[#This Row],[Heart Issues]])</f>
        <v>NO</v>
      </c>
      <c r="M786" s="26" t="str">
        <f>IF(Table4[[#This Row],[BMI]]&lt;18.5,"underweight",IF(Table4[[#This Row],[BMI]]&lt; 24.9,"normal weight",IF(Table4[[#This Row],[BMI]]&lt;29.9,"over weight","obesity")))</f>
        <v>over weight</v>
      </c>
      <c r="N786" s="26" t="str">
        <f>IF(Table4[[#This Row],[HBA1C]]&lt;5.7,"normal",IF(Table4[[#This Row],[HBA1C]]&lt; 6.4,"prediabetes","diabetes"))</f>
        <v>diabetes</v>
      </c>
    </row>
    <row r="787" spans="1:14" x14ac:dyDescent="0.25">
      <c r="A787" t="s">
        <v>1585</v>
      </c>
      <c r="B787">
        <v>40.700000000000003</v>
      </c>
      <c r="C787">
        <v>5.42</v>
      </c>
      <c r="D787" t="s">
        <v>2378</v>
      </c>
      <c r="E787" t="s">
        <v>2378</v>
      </c>
      <c r="F787" t="s">
        <v>2378</v>
      </c>
      <c r="G787" s="9" t="s">
        <v>2379</v>
      </c>
      <c r="H787" t="s">
        <v>2378</v>
      </c>
      <c r="I787" s="20" t="str">
        <f>IF(Table4[[#This Row],[smoker]]="?","NO",Table4[[#This Row],[smoker]])</f>
        <v>No</v>
      </c>
      <c r="J787" s="26">
        <v>0</v>
      </c>
      <c r="K787" s="20" t="str">
        <f>UPPER(Table4[[#This Row],[SMOKER 1]])</f>
        <v>NO</v>
      </c>
      <c r="L787" s="26" t="str">
        <f>UPPER(Table4[[#This Row],[Heart Issues]])</f>
        <v>NO</v>
      </c>
      <c r="M787" s="26" t="str">
        <f>IF(Table4[[#This Row],[BMI]]&lt;18.5,"underweight",IF(Table4[[#This Row],[BMI]]&lt; 24.9,"normal weight",IF(Table4[[#This Row],[BMI]]&lt;29.9,"over weight","obesity")))</f>
        <v>obesity</v>
      </c>
      <c r="N787" s="26" t="str">
        <f>IF(Table4[[#This Row],[HBA1C]]&lt;5.7,"normal",IF(Table4[[#This Row],[HBA1C]]&lt; 6.4,"prediabetes","diabetes"))</f>
        <v>normal</v>
      </c>
    </row>
    <row r="788" spans="1:14" x14ac:dyDescent="0.25">
      <c r="A788" t="s">
        <v>1584</v>
      </c>
      <c r="B788">
        <v>18.335000000000001</v>
      </c>
      <c r="C788">
        <v>10.97</v>
      </c>
      <c r="D788" t="s">
        <v>2378</v>
      </c>
      <c r="E788" t="s">
        <v>2378</v>
      </c>
      <c r="F788" t="s">
        <v>2378</v>
      </c>
      <c r="G788" s="9" t="s">
        <v>2379</v>
      </c>
      <c r="H788" t="s">
        <v>2378</v>
      </c>
      <c r="I788" s="20" t="str">
        <f>IF(Table4[[#This Row],[smoker]]="?","NO",Table4[[#This Row],[smoker]])</f>
        <v>No</v>
      </c>
      <c r="J788" s="26">
        <v>0</v>
      </c>
      <c r="K788" s="20" t="str">
        <f>UPPER(Table4[[#This Row],[SMOKER 1]])</f>
        <v>NO</v>
      </c>
      <c r="L788" s="26" t="str">
        <f>UPPER(Table4[[#This Row],[Heart Issues]])</f>
        <v>NO</v>
      </c>
      <c r="M788" s="26" t="str">
        <f>IF(Table4[[#This Row],[BMI]]&lt;18.5,"underweight",IF(Table4[[#This Row],[BMI]]&lt; 24.9,"normal weight",IF(Table4[[#This Row],[BMI]]&lt;29.9,"over weight","obesity")))</f>
        <v>underweight</v>
      </c>
      <c r="N788" s="26" t="str">
        <f>IF(Table4[[#This Row],[HBA1C]]&lt;5.7,"normal",IF(Table4[[#This Row],[HBA1C]]&lt; 6.4,"prediabetes","diabetes"))</f>
        <v>diabetes</v>
      </c>
    </row>
    <row r="789" spans="1:14" x14ac:dyDescent="0.25">
      <c r="A789" t="s">
        <v>1583</v>
      </c>
      <c r="B789">
        <v>33.914999999999999</v>
      </c>
      <c r="C789">
        <v>9.56</v>
      </c>
      <c r="D789" t="s">
        <v>2380</v>
      </c>
      <c r="E789" t="s">
        <v>2378</v>
      </c>
      <c r="F789" t="s">
        <v>2378</v>
      </c>
      <c r="G789" s="9">
        <v>2</v>
      </c>
      <c r="H789" t="s">
        <v>2378</v>
      </c>
      <c r="I789" s="20" t="str">
        <f>IF(Table4[[#This Row],[smoker]]="?","NO",Table4[[#This Row],[smoker]])</f>
        <v>No</v>
      </c>
      <c r="J789" s="26">
        <v>2</v>
      </c>
      <c r="K789" s="20" t="str">
        <f>UPPER(Table4[[#This Row],[SMOKER 1]])</f>
        <v>NO</v>
      </c>
      <c r="L789" s="26" t="str">
        <f>UPPER(Table4[[#This Row],[Heart Issues]])</f>
        <v>YES</v>
      </c>
      <c r="M789" s="26" t="str">
        <f>IF(Table4[[#This Row],[BMI]]&lt;18.5,"underweight",IF(Table4[[#This Row],[BMI]]&lt; 24.9,"normal weight",IF(Table4[[#This Row],[BMI]]&lt;29.9,"over weight","obesity")))</f>
        <v>obesity</v>
      </c>
      <c r="N789" s="26" t="str">
        <f>IF(Table4[[#This Row],[HBA1C]]&lt;5.7,"normal",IF(Table4[[#This Row],[HBA1C]]&lt; 6.4,"prediabetes","diabetes"))</f>
        <v>diabetes</v>
      </c>
    </row>
    <row r="790" spans="1:14" x14ac:dyDescent="0.25">
      <c r="A790" t="s">
        <v>1582</v>
      </c>
      <c r="B790">
        <v>33.534999999999997</v>
      </c>
      <c r="C790">
        <v>9.4</v>
      </c>
      <c r="D790" t="s">
        <v>2380</v>
      </c>
      <c r="E790" t="s">
        <v>2378</v>
      </c>
      <c r="F790" t="s">
        <v>2378</v>
      </c>
      <c r="G790" s="9">
        <v>2</v>
      </c>
      <c r="H790" t="s">
        <v>2378</v>
      </c>
      <c r="I790" s="20" t="str">
        <f>IF(Table4[[#This Row],[smoker]]="?","NO",Table4[[#This Row],[smoker]])</f>
        <v>No</v>
      </c>
      <c r="J790" s="26">
        <v>2</v>
      </c>
      <c r="K790" s="20" t="str">
        <f>UPPER(Table4[[#This Row],[SMOKER 1]])</f>
        <v>NO</v>
      </c>
      <c r="L790" s="26" t="str">
        <f>UPPER(Table4[[#This Row],[Heart Issues]])</f>
        <v>YES</v>
      </c>
      <c r="M790" s="26" t="str">
        <f>IF(Table4[[#This Row],[BMI]]&lt;18.5,"underweight",IF(Table4[[#This Row],[BMI]]&lt; 24.9,"normal weight",IF(Table4[[#This Row],[BMI]]&lt;29.9,"over weight","obesity")))</f>
        <v>obesity</v>
      </c>
      <c r="N790" s="26" t="str">
        <f>IF(Table4[[#This Row],[HBA1C]]&lt;5.7,"normal",IF(Table4[[#This Row],[HBA1C]]&lt; 6.4,"prediabetes","diabetes"))</f>
        <v>diabetes</v>
      </c>
    </row>
    <row r="791" spans="1:14" x14ac:dyDescent="0.25">
      <c r="A791" t="s">
        <v>1581</v>
      </c>
      <c r="B791">
        <v>23.655000000000001</v>
      </c>
      <c r="C791">
        <v>8.48</v>
      </c>
      <c r="D791" t="s">
        <v>2380</v>
      </c>
      <c r="E791" t="s">
        <v>2378</v>
      </c>
      <c r="F791" t="s">
        <v>2378</v>
      </c>
      <c r="G791" s="9">
        <v>2</v>
      </c>
      <c r="H791" t="s">
        <v>2378</v>
      </c>
      <c r="I791" s="20" t="str">
        <f>IF(Table4[[#This Row],[smoker]]="?","NO",Table4[[#This Row],[smoker]])</f>
        <v>No</v>
      </c>
      <c r="J791" s="26">
        <v>2</v>
      </c>
      <c r="K791" s="20" t="str">
        <f>UPPER(Table4[[#This Row],[SMOKER 1]])</f>
        <v>NO</v>
      </c>
      <c r="L791" s="26" t="str">
        <f>UPPER(Table4[[#This Row],[Heart Issues]])</f>
        <v>YES</v>
      </c>
      <c r="M791" s="26" t="str">
        <f>IF(Table4[[#This Row],[BMI]]&lt;18.5,"underweight",IF(Table4[[#This Row],[BMI]]&lt; 24.9,"normal weight",IF(Table4[[#This Row],[BMI]]&lt;29.9,"over weight","obesity")))</f>
        <v>normal weight</v>
      </c>
      <c r="N791" s="26" t="str">
        <f>IF(Table4[[#This Row],[HBA1C]]&lt;5.7,"normal",IF(Table4[[#This Row],[HBA1C]]&lt; 6.4,"prediabetes","diabetes"))</f>
        <v>diabetes</v>
      </c>
    </row>
    <row r="792" spans="1:14" x14ac:dyDescent="0.25">
      <c r="A792" t="s">
        <v>1580</v>
      </c>
      <c r="B792">
        <v>28</v>
      </c>
      <c r="C792">
        <v>5.57</v>
      </c>
      <c r="D792" t="s">
        <v>2378</v>
      </c>
      <c r="E792" t="s">
        <v>2378</v>
      </c>
      <c r="F792" t="s">
        <v>2378</v>
      </c>
      <c r="G792" s="9" t="s">
        <v>2379</v>
      </c>
      <c r="H792" t="s">
        <v>2378</v>
      </c>
      <c r="I792" s="20" t="str">
        <f>IF(Table4[[#This Row],[smoker]]="?","NO",Table4[[#This Row],[smoker]])</f>
        <v>No</v>
      </c>
      <c r="J792" s="26">
        <v>0</v>
      </c>
      <c r="K792" s="20" t="str">
        <f>UPPER(Table4[[#This Row],[SMOKER 1]])</f>
        <v>NO</v>
      </c>
      <c r="L792" s="26" t="str">
        <f>UPPER(Table4[[#This Row],[Heart Issues]])</f>
        <v>NO</v>
      </c>
      <c r="M792" s="26" t="str">
        <f>IF(Table4[[#This Row],[BMI]]&lt;18.5,"underweight",IF(Table4[[#This Row],[BMI]]&lt; 24.9,"normal weight",IF(Table4[[#This Row],[BMI]]&lt;29.9,"over weight","obesity")))</f>
        <v>over weight</v>
      </c>
      <c r="N792" s="26" t="str">
        <f>IF(Table4[[#This Row],[HBA1C]]&lt;5.7,"normal",IF(Table4[[#This Row],[HBA1C]]&lt; 6.4,"prediabetes","diabetes"))</f>
        <v>normal</v>
      </c>
    </row>
    <row r="793" spans="1:14" x14ac:dyDescent="0.25">
      <c r="A793" t="s">
        <v>1579</v>
      </c>
      <c r="B793">
        <v>30.23</v>
      </c>
      <c r="C793">
        <v>6.94</v>
      </c>
      <c r="D793" t="s">
        <v>2380</v>
      </c>
      <c r="E793" t="s">
        <v>2378</v>
      </c>
      <c r="F793" t="s">
        <v>2381</v>
      </c>
      <c r="G793" s="9">
        <v>1</v>
      </c>
      <c r="H793" t="s">
        <v>2378</v>
      </c>
      <c r="I793" s="20" t="str">
        <f>IF(Table4[[#This Row],[smoker]]="?","NO",Table4[[#This Row],[smoker]])</f>
        <v>No</v>
      </c>
      <c r="J793" s="26">
        <v>1</v>
      </c>
      <c r="K793" s="20" t="str">
        <f>UPPER(Table4[[#This Row],[SMOKER 1]])</f>
        <v>NO</v>
      </c>
      <c r="L793" s="26" t="str">
        <f>UPPER(Table4[[#This Row],[Heart Issues]])</f>
        <v>YES</v>
      </c>
      <c r="M793" s="26" t="str">
        <f>IF(Table4[[#This Row],[BMI]]&lt;18.5,"underweight",IF(Table4[[#This Row],[BMI]]&lt; 24.9,"normal weight",IF(Table4[[#This Row],[BMI]]&lt;29.9,"over weight","obesity")))</f>
        <v>obesity</v>
      </c>
      <c r="N793" s="26" t="str">
        <f>IF(Table4[[#This Row],[HBA1C]]&lt;5.7,"normal",IF(Table4[[#This Row],[HBA1C]]&lt; 6.4,"prediabetes","diabetes"))</f>
        <v>diabetes</v>
      </c>
    </row>
    <row r="794" spans="1:14" x14ac:dyDescent="0.25">
      <c r="A794" t="s">
        <v>1578</v>
      </c>
      <c r="B794">
        <v>51.14</v>
      </c>
      <c r="C794">
        <v>4.05</v>
      </c>
      <c r="D794" t="s">
        <v>2378</v>
      </c>
      <c r="E794" t="s">
        <v>2378</v>
      </c>
      <c r="F794" t="s">
        <v>2378</v>
      </c>
      <c r="G794" s="9">
        <v>1</v>
      </c>
      <c r="H794" t="s">
        <v>2378</v>
      </c>
      <c r="I794" s="20" t="str">
        <f>IF(Table4[[#This Row],[smoker]]="?","NO",Table4[[#This Row],[smoker]])</f>
        <v>No</v>
      </c>
      <c r="J794" s="26">
        <v>1</v>
      </c>
      <c r="K794" s="20" t="str">
        <f>UPPER(Table4[[#This Row],[SMOKER 1]])</f>
        <v>NO</v>
      </c>
      <c r="L794" s="26" t="str">
        <f>UPPER(Table4[[#This Row],[Heart Issues]])</f>
        <v>NO</v>
      </c>
      <c r="M794" s="26" t="str">
        <f>IF(Table4[[#This Row],[BMI]]&lt;18.5,"underweight",IF(Table4[[#This Row],[BMI]]&lt; 24.9,"normal weight",IF(Table4[[#This Row],[BMI]]&lt;29.9,"over weight","obesity")))</f>
        <v>obesity</v>
      </c>
      <c r="N794" s="26" t="str">
        <f>IF(Table4[[#This Row],[HBA1C]]&lt;5.7,"normal",IF(Table4[[#This Row],[HBA1C]]&lt; 6.4,"prediabetes","diabetes"))</f>
        <v>normal</v>
      </c>
    </row>
    <row r="795" spans="1:14" x14ac:dyDescent="0.25">
      <c r="A795" t="s">
        <v>1577</v>
      </c>
      <c r="B795">
        <v>24.32</v>
      </c>
      <c r="C795">
        <v>10.220000000000001</v>
      </c>
      <c r="D795" t="s">
        <v>2378</v>
      </c>
      <c r="E795" t="s">
        <v>2378</v>
      </c>
      <c r="F795" t="s">
        <v>2378</v>
      </c>
      <c r="G795" s="9" t="s">
        <v>2379</v>
      </c>
      <c r="H795" t="s">
        <v>2378</v>
      </c>
      <c r="I795" s="20" t="str">
        <f>IF(Table4[[#This Row],[smoker]]="?","NO",Table4[[#This Row],[smoker]])</f>
        <v>No</v>
      </c>
      <c r="J795" s="26">
        <v>0</v>
      </c>
      <c r="K795" s="20" t="str">
        <f>UPPER(Table4[[#This Row],[SMOKER 1]])</f>
        <v>NO</v>
      </c>
      <c r="L795" s="26" t="str">
        <f>UPPER(Table4[[#This Row],[Heart Issues]])</f>
        <v>NO</v>
      </c>
      <c r="M795" s="26" t="str">
        <f>IF(Table4[[#This Row],[BMI]]&lt;18.5,"underweight",IF(Table4[[#This Row],[BMI]]&lt; 24.9,"normal weight",IF(Table4[[#This Row],[BMI]]&lt;29.9,"over weight","obesity")))</f>
        <v>normal weight</v>
      </c>
      <c r="N795" s="26" t="str">
        <f>IF(Table4[[#This Row],[HBA1C]]&lt;5.7,"normal",IF(Table4[[#This Row],[HBA1C]]&lt; 6.4,"prediabetes","diabetes"))</f>
        <v>diabetes</v>
      </c>
    </row>
    <row r="796" spans="1:14" x14ac:dyDescent="0.25">
      <c r="A796" t="s">
        <v>1576</v>
      </c>
      <c r="B796">
        <v>38.06</v>
      </c>
      <c r="C796">
        <v>9.24</v>
      </c>
      <c r="D796" t="s">
        <v>2378</v>
      </c>
      <c r="E796" t="s">
        <v>2378</v>
      </c>
      <c r="F796" t="s">
        <v>2378</v>
      </c>
      <c r="G796" s="9" t="s">
        <v>2379</v>
      </c>
      <c r="H796" t="s">
        <v>2378</v>
      </c>
      <c r="I796" s="20" t="str">
        <f>IF(Table4[[#This Row],[smoker]]="?","NO",Table4[[#This Row],[smoker]])</f>
        <v>No</v>
      </c>
      <c r="J796" s="26">
        <v>0</v>
      </c>
      <c r="K796" s="20" t="str">
        <f>UPPER(Table4[[#This Row],[SMOKER 1]])</f>
        <v>NO</v>
      </c>
      <c r="L796" s="26" t="str">
        <f>UPPER(Table4[[#This Row],[Heart Issues]])</f>
        <v>NO</v>
      </c>
      <c r="M796" s="26" t="str">
        <f>IF(Table4[[#This Row],[BMI]]&lt;18.5,"underweight",IF(Table4[[#This Row],[BMI]]&lt; 24.9,"normal weight",IF(Table4[[#This Row],[BMI]]&lt;29.9,"over weight","obesity")))</f>
        <v>obesity</v>
      </c>
      <c r="N796" s="26" t="str">
        <f>IF(Table4[[#This Row],[HBA1C]]&lt;5.7,"normal",IF(Table4[[#This Row],[HBA1C]]&lt; 6.4,"prediabetes","diabetes"))</f>
        <v>diabetes</v>
      </c>
    </row>
    <row r="797" spans="1:14" x14ac:dyDescent="0.25">
      <c r="A797" t="s">
        <v>1575</v>
      </c>
      <c r="B797">
        <v>37.700000000000003</v>
      </c>
      <c r="C797">
        <v>8.6</v>
      </c>
      <c r="D797" t="s">
        <v>2378</v>
      </c>
      <c r="E797" t="s">
        <v>2378</v>
      </c>
      <c r="F797" t="s">
        <v>2378</v>
      </c>
      <c r="G797" s="9" t="s">
        <v>2379</v>
      </c>
      <c r="H797" t="s">
        <v>2378</v>
      </c>
      <c r="I797" s="20" t="str">
        <f>IF(Table4[[#This Row],[smoker]]="?","NO",Table4[[#This Row],[smoker]])</f>
        <v>No</v>
      </c>
      <c r="J797" s="26">
        <v>0</v>
      </c>
      <c r="K797" s="20" t="str">
        <f>UPPER(Table4[[#This Row],[SMOKER 1]])</f>
        <v>NO</v>
      </c>
      <c r="L797" s="26" t="str">
        <f>UPPER(Table4[[#This Row],[Heart Issues]])</f>
        <v>NO</v>
      </c>
      <c r="M797" s="26" t="str">
        <f>IF(Table4[[#This Row],[BMI]]&lt;18.5,"underweight",IF(Table4[[#This Row],[BMI]]&lt; 24.9,"normal weight",IF(Table4[[#This Row],[BMI]]&lt;29.9,"over weight","obesity")))</f>
        <v>obesity</v>
      </c>
      <c r="N797" s="26" t="str">
        <f>IF(Table4[[#This Row],[HBA1C]]&lt;5.7,"normal",IF(Table4[[#This Row],[HBA1C]]&lt; 6.4,"prediabetes","diabetes"))</f>
        <v>diabetes</v>
      </c>
    </row>
    <row r="798" spans="1:14" x14ac:dyDescent="0.25">
      <c r="A798" t="s">
        <v>1574</v>
      </c>
      <c r="B798">
        <v>44</v>
      </c>
      <c r="C798">
        <v>9.32</v>
      </c>
      <c r="D798" t="s">
        <v>2380</v>
      </c>
      <c r="E798" t="s">
        <v>2378</v>
      </c>
      <c r="F798" t="s">
        <v>2378</v>
      </c>
      <c r="G798" s="9">
        <v>2</v>
      </c>
      <c r="H798" t="s">
        <v>2378</v>
      </c>
      <c r="I798" s="20" t="str">
        <f>IF(Table4[[#This Row],[smoker]]="?","NO",Table4[[#This Row],[smoker]])</f>
        <v>No</v>
      </c>
      <c r="J798" s="26">
        <v>2</v>
      </c>
      <c r="K798" s="20" t="str">
        <f>UPPER(Table4[[#This Row],[SMOKER 1]])</f>
        <v>NO</v>
      </c>
      <c r="L798" s="26" t="str">
        <f>UPPER(Table4[[#This Row],[Heart Issues]])</f>
        <v>YES</v>
      </c>
      <c r="M798" s="26" t="str">
        <f>IF(Table4[[#This Row],[BMI]]&lt;18.5,"underweight",IF(Table4[[#This Row],[BMI]]&lt; 24.9,"normal weight",IF(Table4[[#This Row],[BMI]]&lt;29.9,"over weight","obesity")))</f>
        <v>obesity</v>
      </c>
      <c r="N798" s="26" t="str">
        <f>IF(Table4[[#This Row],[HBA1C]]&lt;5.7,"normal",IF(Table4[[#This Row],[HBA1C]]&lt; 6.4,"prediabetes","diabetes"))</f>
        <v>diabetes</v>
      </c>
    </row>
    <row r="799" spans="1:14" x14ac:dyDescent="0.25">
      <c r="A799" t="s">
        <v>1573</v>
      </c>
      <c r="B799">
        <v>41.45</v>
      </c>
      <c r="C799">
        <v>6.12</v>
      </c>
      <c r="D799" t="s">
        <v>2380</v>
      </c>
      <c r="E799" t="s">
        <v>2378</v>
      </c>
      <c r="F799" t="s">
        <v>2378</v>
      </c>
      <c r="G799" s="9" t="s">
        <v>2379</v>
      </c>
      <c r="H799" t="s">
        <v>2378</v>
      </c>
      <c r="I799" s="20" t="str">
        <f>IF(Table4[[#This Row],[smoker]]="?","NO",Table4[[#This Row],[smoker]])</f>
        <v>No</v>
      </c>
      <c r="J799" s="26">
        <v>0</v>
      </c>
      <c r="K799" s="20" t="str">
        <f>UPPER(Table4[[#This Row],[SMOKER 1]])</f>
        <v>NO</v>
      </c>
      <c r="L799" s="26" t="str">
        <f>UPPER(Table4[[#This Row],[Heart Issues]])</f>
        <v>YES</v>
      </c>
      <c r="M799" s="26" t="str">
        <f>IF(Table4[[#This Row],[BMI]]&lt;18.5,"underweight",IF(Table4[[#This Row],[BMI]]&lt; 24.9,"normal weight",IF(Table4[[#This Row],[BMI]]&lt;29.9,"over weight","obesity")))</f>
        <v>obesity</v>
      </c>
      <c r="N799" s="26" t="str">
        <f>IF(Table4[[#This Row],[HBA1C]]&lt;5.7,"normal",IF(Table4[[#This Row],[HBA1C]]&lt; 6.4,"prediabetes","diabetes"))</f>
        <v>prediabetes</v>
      </c>
    </row>
    <row r="800" spans="1:14" x14ac:dyDescent="0.25">
      <c r="A800" t="s">
        <v>1572</v>
      </c>
      <c r="B800">
        <v>25.364999999999998</v>
      </c>
      <c r="C800">
        <v>9.19</v>
      </c>
      <c r="D800" t="s">
        <v>2380</v>
      </c>
      <c r="E800" t="s">
        <v>2378</v>
      </c>
      <c r="F800" t="s">
        <v>2378</v>
      </c>
      <c r="G800" s="9" t="s">
        <v>2379</v>
      </c>
      <c r="H800" t="s">
        <v>2378</v>
      </c>
      <c r="I800" s="20" t="str">
        <f>IF(Table4[[#This Row],[smoker]]="?","NO",Table4[[#This Row],[smoker]])</f>
        <v>No</v>
      </c>
      <c r="J800" s="26">
        <v>0</v>
      </c>
      <c r="K800" s="20" t="str">
        <f>UPPER(Table4[[#This Row],[SMOKER 1]])</f>
        <v>NO</v>
      </c>
      <c r="L800" s="26" t="str">
        <f>UPPER(Table4[[#This Row],[Heart Issues]])</f>
        <v>YES</v>
      </c>
      <c r="M800" s="26" t="str">
        <f>IF(Table4[[#This Row],[BMI]]&lt;18.5,"underweight",IF(Table4[[#This Row],[BMI]]&lt; 24.9,"normal weight",IF(Table4[[#This Row],[BMI]]&lt;29.9,"over weight","obesity")))</f>
        <v>over weight</v>
      </c>
      <c r="N800" s="26" t="str">
        <f>IF(Table4[[#This Row],[HBA1C]]&lt;5.7,"normal",IF(Table4[[#This Row],[HBA1C]]&lt; 6.4,"prediabetes","diabetes"))</f>
        <v>diabetes</v>
      </c>
    </row>
    <row r="801" spans="1:14" x14ac:dyDescent="0.25">
      <c r="A801" t="s">
        <v>1571</v>
      </c>
      <c r="B801">
        <v>34.56</v>
      </c>
      <c r="C801">
        <v>5.84</v>
      </c>
      <c r="D801" t="s">
        <v>2380</v>
      </c>
      <c r="E801" t="s">
        <v>2378</v>
      </c>
      <c r="F801" t="s">
        <v>2381</v>
      </c>
      <c r="G801" s="9">
        <v>1</v>
      </c>
      <c r="H801" t="s">
        <v>2378</v>
      </c>
      <c r="I801" s="20" t="str">
        <f>IF(Table4[[#This Row],[smoker]]="?","NO",Table4[[#This Row],[smoker]])</f>
        <v>No</v>
      </c>
      <c r="J801" s="26">
        <v>1</v>
      </c>
      <c r="K801" s="20" t="str">
        <f>UPPER(Table4[[#This Row],[SMOKER 1]])</f>
        <v>NO</v>
      </c>
      <c r="L801" s="26" t="str">
        <f>UPPER(Table4[[#This Row],[Heart Issues]])</f>
        <v>YES</v>
      </c>
      <c r="M801" s="26" t="str">
        <f>IF(Table4[[#This Row],[BMI]]&lt;18.5,"underweight",IF(Table4[[#This Row],[BMI]]&lt; 24.9,"normal weight",IF(Table4[[#This Row],[BMI]]&lt;29.9,"over weight","obesity")))</f>
        <v>obesity</v>
      </c>
      <c r="N801" s="26" t="str">
        <f>IF(Table4[[#This Row],[HBA1C]]&lt;5.7,"normal",IF(Table4[[#This Row],[HBA1C]]&lt; 6.4,"prediabetes","diabetes"))</f>
        <v>prediabetes</v>
      </c>
    </row>
    <row r="802" spans="1:14" x14ac:dyDescent="0.25">
      <c r="A802" t="s">
        <v>1570</v>
      </c>
      <c r="B802">
        <v>28.2</v>
      </c>
      <c r="C802">
        <v>7.19</v>
      </c>
      <c r="D802" t="s">
        <v>2380</v>
      </c>
      <c r="E802" t="s">
        <v>2378</v>
      </c>
      <c r="F802" t="s">
        <v>2378</v>
      </c>
      <c r="G802" s="9">
        <v>2</v>
      </c>
      <c r="H802" t="s">
        <v>2378</v>
      </c>
      <c r="I802" s="20" t="str">
        <f>IF(Table4[[#This Row],[smoker]]="?","NO",Table4[[#This Row],[smoker]])</f>
        <v>No</v>
      </c>
      <c r="J802" s="26">
        <v>2</v>
      </c>
      <c r="K802" s="20" t="str">
        <f>UPPER(Table4[[#This Row],[SMOKER 1]])</f>
        <v>NO</v>
      </c>
      <c r="L802" s="26" t="str">
        <f>UPPER(Table4[[#This Row],[Heart Issues]])</f>
        <v>YES</v>
      </c>
      <c r="M802" s="26" t="str">
        <f>IF(Table4[[#This Row],[BMI]]&lt;18.5,"underweight",IF(Table4[[#This Row],[BMI]]&lt; 24.9,"normal weight",IF(Table4[[#This Row],[BMI]]&lt;29.9,"over weight","obesity")))</f>
        <v>over weight</v>
      </c>
      <c r="N802" s="26" t="str">
        <f>IF(Table4[[#This Row],[HBA1C]]&lt;5.7,"normal",IF(Table4[[#This Row],[HBA1C]]&lt; 6.4,"prediabetes","diabetes"))</f>
        <v>diabetes</v>
      </c>
    </row>
    <row r="803" spans="1:14" x14ac:dyDescent="0.25">
      <c r="A803" t="s">
        <v>1569</v>
      </c>
      <c r="B803">
        <v>30.43</v>
      </c>
      <c r="C803">
        <v>9.39</v>
      </c>
      <c r="D803" t="s">
        <v>2378</v>
      </c>
      <c r="E803" t="s">
        <v>2378</v>
      </c>
      <c r="F803" t="s">
        <v>2378</v>
      </c>
      <c r="G803" s="9" t="s">
        <v>2379</v>
      </c>
      <c r="H803" t="s">
        <v>2378</v>
      </c>
      <c r="I803" s="20" t="str">
        <f>IF(Table4[[#This Row],[smoker]]="?","NO",Table4[[#This Row],[smoker]])</f>
        <v>No</v>
      </c>
      <c r="J803" s="26">
        <v>0</v>
      </c>
      <c r="K803" s="20" t="str">
        <f>UPPER(Table4[[#This Row],[SMOKER 1]])</f>
        <v>NO</v>
      </c>
      <c r="L803" s="26" t="str">
        <f>UPPER(Table4[[#This Row],[Heart Issues]])</f>
        <v>NO</v>
      </c>
      <c r="M803" s="26" t="str">
        <f>IF(Table4[[#This Row],[BMI]]&lt;18.5,"underweight",IF(Table4[[#This Row],[BMI]]&lt; 24.9,"normal weight",IF(Table4[[#This Row],[BMI]]&lt;29.9,"over weight","obesity")))</f>
        <v>obesity</v>
      </c>
      <c r="N803" s="26" t="str">
        <f>IF(Table4[[#This Row],[HBA1C]]&lt;5.7,"normal",IF(Table4[[#This Row],[HBA1C]]&lt; 6.4,"prediabetes","diabetes"))</f>
        <v>diabetes</v>
      </c>
    </row>
    <row r="804" spans="1:14" x14ac:dyDescent="0.25">
      <c r="A804" t="s">
        <v>1568</v>
      </c>
      <c r="B804">
        <v>32.395000000000003</v>
      </c>
      <c r="C804">
        <v>4.2699999999999996</v>
      </c>
      <c r="D804" t="s">
        <v>2380</v>
      </c>
      <c r="E804" t="s">
        <v>2378</v>
      </c>
      <c r="F804" t="s">
        <v>2378</v>
      </c>
      <c r="G804" s="9">
        <v>1</v>
      </c>
      <c r="H804" t="s">
        <v>2378</v>
      </c>
      <c r="I804" s="20" t="str">
        <f>IF(Table4[[#This Row],[smoker]]="?","NO",Table4[[#This Row],[smoker]])</f>
        <v>No</v>
      </c>
      <c r="J804" s="26">
        <v>1</v>
      </c>
      <c r="K804" s="20" t="str">
        <f>UPPER(Table4[[#This Row],[SMOKER 1]])</f>
        <v>NO</v>
      </c>
      <c r="L804" s="26" t="str">
        <f>UPPER(Table4[[#This Row],[Heart Issues]])</f>
        <v>YES</v>
      </c>
      <c r="M804" s="26" t="str">
        <f>IF(Table4[[#This Row],[BMI]]&lt;18.5,"underweight",IF(Table4[[#This Row],[BMI]]&lt; 24.9,"normal weight",IF(Table4[[#This Row],[BMI]]&lt;29.9,"over weight","obesity")))</f>
        <v>obesity</v>
      </c>
      <c r="N804" s="26" t="str">
        <f>IF(Table4[[#This Row],[HBA1C]]&lt;5.7,"normal",IF(Table4[[#This Row],[HBA1C]]&lt; 6.4,"prediabetes","diabetes"))</f>
        <v>normal</v>
      </c>
    </row>
    <row r="805" spans="1:14" x14ac:dyDescent="0.25">
      <c r="A805" t="s">
        <v>1567</v>
      </c>
      <c r="B805">
        <v>24.035</v>
      </c>
      <c r="C805">
        <v>11.71</v>
      </c>
      <c r="D805" t="s">
        <v>2378</v>
      </c>
      <c r="E805" t="s">
        <v>2378</v>
      </c>
      <c r="F805" t="s">
        <v>2378</v>
      </c>
      <c r="G805" s="9" t="s">
        <v>2379</v>
      </c>
      <c r="H805" t="s">
        <v>2378</v>
      </c>
      <c r="I805" s="20" t="str">
        <f>IF(Table4[[#This Row],[smoker]]="?","NO",Table4[[#This Row],[smoker]])</f>
        <v>No</v>
      </c>
      <c r="J805" s="26">
        <v>0</v>
      </c>
      <c r="K805" s="20" t="str">
        <f>UPPER(Table4[[#This Row],[SMOKER 1]])</f>
        <v>NO</v>
      </c>
      <c r="L805" s="26" t="str">
        <f>UPPER(Table4[[#This Row],[Heart Issues]])</f>
        <v>NO</v>
      </c>
      <c r="M805" s="26" t="str">
        <f>IF(Table4[[#This Row],[BMI]]&lt;18.5,"underweight",IF(Table4[[#This Row],[BMI]]&lt; 24.9,"normal weight",IF(Table4[[#This Row],[BMI]]&lt;29.9,"over weight","obesity")))</f>
        <v>normal weight</v>
      </c>
      <c r="N805" s="26" t="str">
        <f>IF(Table4[[#This Row],[HBA1C]]&lt;5.7,"normal",IF(Table4[[#This Row],[HBA1C]]&lt; 6.4,"prediabetes","diabetes"))</f>
        <v>diabetes</v>
      </c>
    </row>
    <row r="806" spans="1:14" x14ac:dyDescent="0.25">
      <c r="A806" t="s">
        <v>1566</v>
      </c>
      <c r="B806">
        <v>37.119999999999997</v>
      </c>
      <c r="C806">
        <v>5.29</v>
      </c>
      <c r="D806" t="s">
        <v>2378</v>
      </c>
      <c r="E806" t="s">
        <v>2378</v>
      </c>
      <c r="F806" t="s">
        <v>2378</v>
      </c>
      <c r="G806" s="9">
        <v>2</v>
      </c>
      <c r="H806" t="s">
        <v>2378</v>
      </c>
      <c r="I806" s="20" t="str">
        <f>IF(Table4[[#This Row],[smoker]]="?","NO",Table4[[#This Row],[smoker]])</f>
        <v>No</v>
      </c>
      <c r="J806" s="26">
        <v>2</v>
      </c>
      <c r="K806" s="20" t="str">
        <f>UPPER(Table4[[#This Row],[SMOKER 1]])</f>
        <v>NO</v>
      </c>
      <c r="L806" s="26" t="str">
        <f>UPPER(Table4[[#This Row],[Heart Issues]])</f>
        <v>NO</v>
      </c>
      <c r="M806" s="26" t="str">
        <f>IF(Table4[[#This Row],[BMI]]&lt;18.5,"underweight",IF(Table4[[#This Row],[BMI]]&lt; 24.9,"normal weight",IF(Table4[[#This Row],[BMI]]&lt;29.9,"over weight","obesity")))</f>
        <v>obesity</v>
      </c>
      <c r="N806" s="26" t="str">
        <f>IF(Table4[[#This Row],[HBA1C]]&lt;5.7,"normal",IF(Table4[[#This Row],[HBA1C]]&lt; 6.4,"prediabetes","diabetes"))</f>
        <v>normal</v>
      </c>
    </row>
    <row r="807" spans="1:14" x14ac:dyDescent="0.25">
      <c r="A807" t="s">
        <v>1565</v>
      </c>
      <c r="B807">
        <v>34.840000000000003</v>
      </c>
      <c r="C807">
        <v>6</v>
      </c>
      <c r="D807" t="s">
        <v>2380</v>
      </c>
      <c r="E807" t="s">
        <v>2378</v>
      </c>
      <c r="F807" t="s">
        <v>2381</v>
      </c>
      <c r="G807" s="9">
        <v>1</v>
      </c>
      <c r="H807" t="s">
        <v>2378</v>
      </c>
      <c r="I807" s="20" t="str">
        <f>IF(Table4[[#This Row],[smoker]]="?","NO",Table4[[#This Row],[smoker]])</f>
        <v>No</v>
      </c>
      <c r="J807" s="26">
        <v>1</v>
      </c>
      <c r="K807" s="20" t="str">
        <f>UPPER(Table4[[#This Row],[SMOKER 1]])</f>
        <v>NO</v>
      </c>
      <c r="L807" s="26" t="str">
        <f>UPPER(Table4[[#This Row],[Heart Issues]])</f>
        <v>YES</v>
      </c>
      <c r="M807" s="26" t="str">
        <f>IF(Table4[[#This Row],[BMI]]&lt;18.5,"underweight",IF(Table4[[#This Row],[BMI]]&lt; 24.9,"normal weight",IF(Table4[[#This Row],[BMI]]&lt;29.9,"over weight","obesity")))</f>
        <v>obesity</v>
      </c>
      <c r="N807" s="26" t="str">
        <f>IF(Table4[[#This Row],[HBA1C]]&lt;5.7,"normal",IF(Table4[[#This Row],[HBA1C]]&lt; 6.4,"prediabetes","diabetes"))</f>
        <v>prediabetes</v>
      </c>
    </row>
    <row r="808" spans="1:14" x14ac:dyDescent="0.25">
      <c r="A808" t="s">
        <v>1564</v>
      </c>
      <c r="B808">
        <v>29.53</v>
      </c>
      <c r="C808">
        <v>10.64</v>
      </c>
      <c r="D808" t="s">
        <v>2378</v>
      </c>
      <c r="E808" t="s">
        <v>2378</v>
      </c>
      <c r="F808" t="s">
        <v>2378</v>
      </c>
      <c r="G808" s="9" t="s">
        <v>2379</v>
      </c>
      <c r="H808" t="s">
        <v>2378</v>
      </c>
      <c r="I808" s="20" t="str">
        <f>IF(Table4[[#This Row],[smoker]]="?","NO",Table4[[#This Row],[smoker]])</f>
        <v>No</v>
      </c>
      <c r="J808" s="26">
        <v>0</v>
      </c>
      <c r="K808" s="20" t="str">
        <f>UPPER(Table4[[#This Row],[SMOKER 1]])</f>
        <v>NO</v>
      </c>
      <c r="L808" s="26" t="str">
        <f>UPPER(Table4[[#This Row],[Heart Issues]])</f>
        <v>NO</v>
      </c>
      <c r="M808" s="26" t="str">
        <f>IF(Table4[[#This Row],[BMI]]&lt;18.5,"underweight",IF(Table4[[#This Row],[BMI]]&lt; 24.9,"normal weight",IF(Table4[[#This Row],[BMI]]&lt;29.9,"over weight","obesity")))</f>
        <v>over weight</v>
      </c>
      <c r="N808" s="26" t="str">
        <f>IF(Table4[[#This Row],[HBA1C]]&lt;5.7,"normal",IF(Table4[[#This Row],[HBA1C]]&lt; 6.4,"prediabetes","diabetes"))</f>
        <v>diabetes</v>
      </c>
    </row>
    <row r="809" spans="1:14" x14ac:dyDescent="0.25">
      <c r="A809" t="s">
        <v>1563</v>
      </c>
      <c r="B809">
        <v>42.51</v>
      </c>
      <c r="C809">
        <v>8.2100000000000009</v>
      </c>
      <c r="D809" t="s">
        <v>2380</v>
      </c>
      <c r="E809" t="s">
        <v>2378</v>
      </c>
      <c r="F809" t="s">
        <v>2378</v>
      </c>
      <c r="G809" s="9" t="s">
        <v>2379</v>
      </c>
      <c r="H809" t="s">
        <v>2378</v>
      </c>
      <c r="I809" s="20" t="str">
        <f>IF(Table4[[#This Row],[smoker]]="?","NO",Table4[[#This Row],[smoker]])</f>
        <v>No</v>
      </c>
      <c r="J809" s="26">
        <v>0</v>
      </c>
      <c r="K809" s="20" t="str">
        <f>UPPER(Table4[[#This Row],[SMOKER 1]])</f>
        <v>NO</v>
      </c>
      <c r="L809" s="26" t="str">
        <f>UPPER(Table4[[#This Row],[Heart Issues]])</f>
        <v>YES</v>
      </c>
      <c r="M809" s="26" t="str">
        <f>IF(Table4[[#This Row],[BMI]]&lt;18.5,"underweight",IF(Table4[[#This Row],[BMI]]&lt; 24.9,"normal weight",IF(Table4[[#This Row],[BMI]]&lt;29.9,"over weight","obesity")))</f>
        <v>obesity</v>
      </c>
      <c r="N809" s="26" t="str">
        <f>IF(Table4[[#This Row],[HBA1C]]&lt;5.7,"normal",IF(Table4[[#This Row],[HBA1C]]&lt; 6.4,"prediabetes","diabetes"))</f>
        <v>diabetes</v>
      </c>
    </row>
    <row r="810" spans="1:14" x14ac:dyDescent="0.25">
      <c r="A810" t="s">
        <v>1562</v>
      </c>
      <c r="B810">
        <v>38.14</v>
      </c>
      <c r="C810">
        <v>5.58</v>
      </c>
      <c r="D810" t="s">
        <v>2378</v>
      </c>
      <c r="E810" t="s">
        <v>2378</v>
      </c>
      <c r="F810" t="s">
        <v>2381</v>
      </c>
      <c r="G810" s="9">
        <v>1</v>
      </c>
      <c r="H810" t="s">
        <v>2378</v>
      </c>
      <c r="I810" s="20" t="str">
        <f>IF(Table4[[#This Row],[smoker]]="?","NO",Table4[[#This Row],[smoker]])</f>
        <v>No</v>
      </c>
      <c r="J810" s="26">
        <v>1</v>
      </c>
      <c r="K810" s="20" t="str">
        <f>UPPER(Table4[[#This Row],[SMOKER 1]])</f>
        <v>NO</v>
      </c>
      <c r="L810" s="26" t="str">
        <f>UPPER(Table4[[#This Row],[Heart Issues]])</f>
        <v>NO</v>
      </c>
      <c r="M810" s="26" t="str">
        <f>IF(Table4[[#This Row],[BMI]]&lt;18.5,"underweight",IF(Table4[[#This Row],[BMI]]&lt; 24.9,"normal weight",IF(Table4[[#This Row],[BMI]]&lt;29.9,"over weight","obesity")))</f>
        <v>obesity</v>
      </c>
      <c r="N810" s="26" t="str">
        <f>IF(Table4[[#This Row],[HBA1C]]&lt;5.7,"normal",IF(Table4[[#This Row],[HBA1C]]&lt; 6.4,"prediabetes","diabetes"))</f>
        <v>normal</v>
      </c>
    </row>
    <row r="811" spans="1:14" x14ac:dyDescent="0.25">
      <c r="A811" t="s">
        <v>1561</v>
      </c>
      <c r="B811">
        <v>39.93</v>
      </c>
      <c r="C811">
        <v>8.75</v>
      </c>
      <c r="D811" t="s">
        <v>2378</v>
      </c>
      <c r="E811" t="s">
        <v>2378</v>
      </c>
      <c r="F811" t="s">
        <v>2378</v>
      </c>
      <c r="G811" s="9" t="s">
        <v>2379</v>
      </c>
      <c r="H811" t="s">
        <v>2378</v>
      </c>
      <c r="I811" s="20" t="str">
        <f>IF(Table4[[#This Row],[smoker]]="?","NO",Table4[[#This Row],[smoker]])</f>
        <v>No</v>
      </c>
      <c r="J811" s="26">
        <v>0</v>
      </c>
      <c r="K811" s="20" t="str">
        <f>UPPER(Table4[[#This Row],[SMOKER 1]])</f>
        <v>NO</v>
      </c>
      <c r="L811" s="26" t="str">
        <f>UPPER(Table4[[#This Row],[Heart Issues]])</f>
        <v>NO</v>
      </c>
      <c r="M811" s="26" t="str">
        <f>IF(Table4[[#This Row],[BMI]]&lt;18.5,"underweight",IF(Table4[[#This Row],[BMI]]&lt; 24.9,"normal weight",IF(Table4[[#This Row],[BMI]]&lt;29.9,"over weight","obesity")))</f>
        <v>obesity</v>
      </c>
      <c r="N811" s="26" t="str">
        <f>IF(Table4[[#This Row],[HBA1C]]&lt;5.7,"normal",IF(Table4[[#This Row],[HBA1C]]&lt; 6.4,"prediabetes","diabetes"))</f>
        <v>diabetes</v>
      </c>
    </row>
    <row r="812" spans="1:14" x14ac:dyDescent="0.25">
      <c r="A812" t="s">
        <v>1560</v>
      </c>
      <c r="B812">
        <v>38.83</v>
      </c>
      <c r="C812">
        <v>11.86</v>
      </c>
      <c r="D812" t="s">
        <v>2378</v>
      </c>
      <c r="E812" t="s">
        <v>2378</v>
      </c>
      <c r="F812" t="s">
        <v>2378</v>
      </c>
      <c r="G812" s="9" t="s">
        <v>2379</v>
      </c>
      <c r="H812" t="s">
        <v>2378</v>
      </c>
      <c r="I812" s="20" t="str">
        <f>IF(Table4[[#This Row],[smoker]]="?","NO",Table4[[#This Row],[smoker]])</f>
        <v>No</v>
      </c>
      <c r="J812" s="26">
        <v>0</v>
      </c>
      <c r="K812" s="20" t="str">
        <f>UPPER(Table4[[#This Row],[SMOKER 1]])</f>
        <v>NO</v>
      </c>
      <c r="L812" s="26" t="str">
        <f>UPPER(Table4[[#This Row],[Heart Issues]])</f>
        <v>NO</v>
      </c>
      <c r="M812" s="26" t="str">
        <f>IF(Table4[[#This Row],[BMI]]&lt;18.5,"underweight",IF(Table4[[#This Row],[BMI]]&lt; 24.9,"normal weight",IF(Table4[[#This Row],[BMI]]&lt;29.9,"over weight","obesity")))</f>
        <v>obesity</v>
      </c>
      <c r="N812" s="26" t="str">
        <f>IF(Table4[[#This Row],[HBA1C]]&lt;5.7,"normal",IF(Table4[[#This Row],[HBA1C]]&lt; 6.4,"prediabetes","diabetes"))</f>
        <v>diabetes</v>
      </c>
    </row>
    <row r="813" spans="1:14" x14ac:dyDescent="0.25">
      <c r="A813" t="s">
        <v>1559</v>
      </c>
      <c r="B813">
        <v>37.4</v>
      </c>
      <c r="C813">
        <v>11.46</v>
      </c>
      <c r="D813" t="s">
        <v>2378</v>
      </c>
      <c r="E813" t="s">
        <v>2378</v>
      </c>
      <c r="F813" t="s">
        <v>2378</v>
      </c>
      <c r="G813" s="9" t="s">
        <v>2379</v>
      </c>
      <c r="H813" t="s">
        <v>2378</v>
      </c>
      <c r="I813" s="20" t="str">
        <f>IF(Table4[[#This Row],[smoker]]="?","NO",Table4[[#This Row],[smoker]])</f>
        <v>No</v>
      </c>
      <c r="J813" s="26">
        <v>0</v>
      </c>
      <c r="K813" s="20" t="str">
        <f>UPPER(Table4[[#This Row],[SMOKER 1]])</f>
        <v>NO</v>
      </c>
      <c r="L813" s="26" t="str">
        <f>UPPER(Table4[[#This Row],[Heart Issues]])</f>
        <v>NO</v>
      </c>
      <c r="M813" s="26" t="str">
        <f>IF(Table4[[#This Row],[BMI]]&lt;18.5,"underweight",IF(Table4[[#This Row],[BMI]]&lt; 24.9,"normal weight",IF(Table4[[#This Row],[BMI]]&lt;29.9,"over weight","obesity")))</f>
        <v>obesity</v>
      </c>
      <c r="N813" s="26" t="str">
        <f>IF(Table4[[#This Row],[HBA1C]]&lt;5.7,"normal",IF(Table4[[#This Row],[HBA1C]]&lt; 6.4,"prediabetes","diabetes"))</f>
        <v>diabetes</v>
      </c>
    </row>
    <row r="814" spans="1:14" x14ac:dyDescent="0.25">
      <c r="A814" t="s">
        <v>1558</v>
      </c>
      <c r="B814">
        <v>21.4</v>
      </c>
      <c r="C814">
        <v>9.0299999999999994</v>
      </c>
      <c r="D814" t="s">
        <v>2378</v>
      </c>
      <c r="E814" t="s">
        <v>2378</v>
      </c>
      <c r="F814" t="s">
        <v>2378</v>
      </c>
      <c r="G814" s="9" t="s">
        <v>2379</v>
      </c>
      <c r="H814" t="s">
        <v>2378</v>
      </c>
      <c r="I814" s="20" t="str">
        <f>IF(Table4[[#This Row],[smoker]]="?","NO",Table4[[#This Row],[smoker]])</f>
        <v>No</v>
      </c>
      <c r="J814" s="26">
        <v>0</v>
      </c>
      <c r="K814" s="20" t="str">
        <f>UPPER(Table4[[#This Row],[SMOKER 1]])</f>
        <v>NO</v>
      </c>
      <c r="L814" s="26" t="str">
        <f>UPPER(Table4[[#This Row],[Heart Issues]])</f>
        <v>NO</v>
      </c>
      <c r="M814" s="26" t="str">
        <f>IF(Table4[[#This Row],[BMI]]&lt;18.5,"underweight",IF(Table4[[#This Row],[BMI]]&lt; 24.9,"normal weight",IF(Table4[[#This Row],[BMI]]&lt;29.9,"over weight","obesity")))</f>
        <v>normal weight</v>
      </c>
      <c r="N814" s="26" t="str">
        <f>IF(Table4[[#This Row],[HBA1C]]&lt;5.7,"normal",IF(Table4[[#This Row],[HBA1C]]&lt; 6.4,"prediabetes","diabetes"))</f>
        <v>diabetes</v>
      </c>
    </row>
    <row r="815" spans="1:14" x14ac:dyDescent="0.25">
      <c r="A815" t="s">
        <v>1557</v>
      </c>
      <c r="B815">
        <v>38.380000000000003</v>
      </c>
      <c r="C815">
        <v>8.26</v>
      </c>
      <c r="D815" t="s">
        <v>2380</v>
      </c>
      <c r="E815" t="s">
        <v>2378</v>
      </c>
      <c r="F815" t="s">
        <v>2378</v>
      </c>
      <c r="G815" s="9">
        <v>2</v>
      </c>
      <c r="H815" t="s">
        <v>2378</v>
      </c>
      <c r="I815" s="20" t="str">
        <f>IF(Table4[[#This Row],[smoker]]="?","NO",Table4[[#This Row],[smoker]])</f>
        <v>No</v>
      </c>
      <c r="J815" s="26">
        <v>2</v>
      </c>
      <c r="K815" s="20" t="str">
        <f>UPPER(Table4[[#This Row],[SMOKER 1]])</f>
        <v>NO</v>
      </c>
      <c r="L815" s="26" t="str">
        <f>UPPER(Table4[[#This Row],[Heart Issues]])</f>
        <v>YES</v>
      </c>
      <c r="M815" s="26" t="str">
        <f>IF(Table4[[#This Row],[BMI]]&lt;18.5,"underweight",IF(Table4[[#This Row],[BMI]]&lt; 24.9,"normal weight",IF(Table4[[#This Row],[BMI]]&lt;29.9,"over weight","obesity")))</f>
        <v>obesity</v>
      </c>
      <c r="N815" s="26" t="str">
        <f>IF(Table4[[#This Row],[HBA1C]]&lt;5.7,"normal",IF(Table4[[#This Row],[HBA1C]]&lt; 6.4,"prediabetes","diabetes"))</f>
        <v>diabetes</v>
      </c>
    </row>
    <row r="816" spans="1:14" x14ac:dyDescent="0.25">
      <c r="A816" t="s">
        <v>1556</v>
      </c>
      <c r="B816">
        <v>33.659999999999997</v>
      </c>
      <c r="C816">
        <v>5.42</v>
      </c>
      <c r="D816" t="s">
        <v>2380</v>
      </c>
      <c r="E816" t="s">
        <v>2378</v>
      </c>
      <c r="F816" t="s">
        <v>2378</v>
      </c>
      <c r="G816" s="9">
        <v>2</v>
      </c>
      <c r="H816" t="s">
        <v>2378</v>
      </c>
      <c r="I816" s="20" t="str">
        <f>IF(Table4[[#This Row],[smoker]]="?","NO",Table4[[#This Row],[smoker]])</f>
        <v>No</v>
      </c>
      <c r="J816" s="26">
        <v>2</v>
      </c>
      <c r="K816" s="20" t="str">
        <f>UPPER(Table4[[#This Row],[SMOKER 1]])</f>
        <v>NO</v>
      </c>
      <c r="L816" s="26" t="str">
        <f>UPPER(Table4[[#This Row],[Heart Issues]])</f>
        <v>YES</v>
      </c>
      <c r="M816" s="26" t="str">
        <f>IF(Table4[[#This Row],[BMI]]&lt;18.5,"underweight",IF(Table4[[#This Row],[BMI]]&lt; 24.9,"normal weight",IF(Table4[[#This Row],[BMI]]&lt;29.9,"over weight","obesity")))</f>
        <v>obesity</v>
      </c>
      <c r="N816" s="26" t="str">
        <f>IF(Table4[[#This Row],[HBA1C]]&lt;5.7,"normal",IF(Table4[[#This Row],[HBA1C]]&lt; 6.4,"prediabetes","diabetes"))</f>
        <v>normal</v>
      </c>
    </row>
    <row r="817" spans="1:14" x14ac:dyDescent="0.25">
      <c r="A817" t="s">
        <v>1555</v>
      </c>
      <c r="B817">
        <v>31.79</v>
      </c>
      <c r="C817">
        <v>11.33</v>
      </c>
      <c r="D817" t="s">
        <v>2380</v>
      </c>
      <c r="E817" t="s">
        <v>2378</v>
      </c>
      <c r="F817" t="s">
        <v>2381</v>
      </c>
      <c r="G817" s="9">
        <v>1</v>
      </c>
      <c r="H817" t="s">
        <v>2378</v>
      </c>
      <c r="I817" s="20" t="str">
        <f>IF(Table4[[#This Row],[smoker]]="?","NO",Table4[[#This Row],[smoker]])</f>
        <v>No</v>
      </c>
      <c r="J817" s="26">
        <v>1</v>
      </c>
      <c r="K817" s="20" t="str">
        <f>UPPER(Table4[[#This Row],[SMOKER 1]])</f>
        <v>NO</v>
      </c>
      <c r="L817" s="26" t="str">
        <f>UPPER(Table4[[#This Row],[Heart Issues]])</f>
        <v>YES</v>
      </c>
      <c r="M817" s="26" t="str">
        <f>IF(Table4[[#This Row],[BMI]]&lt;18.5,"underweight",IF(Table4[[#This Row],[BMI]]&lt; 24.9,"normal weight",IF(Table4[[#This Row],[BMI]]&lt;29.9,"over weight","obesity")))</f>
        <v>obesity</v>
      </c>
      <c r="N817" s="26" t="str">
        <f>IF(Table4[[#This Row],[HBA1C]]&lt;5.7,"normal",IF(Table4[[#This Row],[HBA1C]]&lt; 6.4,"prediabetes","diabetes"))</f>
        <v>diabetes</v>
      </c>
    </row>
    <row r="818" spans="1:14" x14ac:dyDescent="0.25">
      <c r="A818" t="s">
        <v>1554</v>
      </c>
      <c r="B818">
        <v>29.7</v>
      </c>
      <c r="C818">
        <v>7.69</v>
      </c>
      <c r="D818" t="s">
        <v>2380</v>
      </c>
      <c r="E818" t="s">
        <v>2378</v>
      </c>
      <c r="F818" t="s">
        <v>2381</v>
      </c>
      <c r="G818" s="9">
        <v>1</v>
      </c>
      <c r="H818" t="s">
        <v>2378</v>
      </c>
      <c r="I818" s="20" t="str">
        <f>IF(Table4[[#This Row],[smoker]]="?","NO",Table4[[#This Row],[smoker]])</f>
        <v>No</v>
      </c>
      <c r="J818" s="26">
        <v>1</v>
      </c>
      <c r="K818" s="20" t="str">
        <f>UPPER(Table4[[#This Row],[SMOKER 1]])</f>
        <v>NO</v>
      </c>
      <c r="L818" s="26" t="str">
        <f>UPPER(Table4[[#This Row],[Heart Issues]])</f>
        <v>YES</v>
      </c>
      <c r="M818" s="26" t="str">
        <f>IF(Table4[[#This Row],[BMI]]&lt;18.5,"underweight",IF(Table4[[#This Row],[BMI]]&lt; 24.9,"normal weight",IF(Table4[[#This Row],[BMI]]&lt;29.9,"over weight","obesity")))</f>
        <v>over weight</v>
      </c>
      <c r="N818" s="26" t="str">
        <f>IF(Table4[[#This Row],[HBA1C]]&lt;5.7,"normal",IF(Table4[[#This Row],[HBA1C]]&lt; 6.4,"prediabetes","diabetes"))</f>
        <v>diabetes</v>
      </c>
    </row>
    <row r="819" spans="1:14" x14ac:dyDescent="0.25">
      <c r="A819" t="s">
        <v>1553</v>
      </c>
      <c r="B819">
        <v>25.46</v>
      </c>
      <c r="C819">
        <v>8.77</v>
      </c>
      <c r="D819" t="s">
        <v>2380</v>
      </c>
      <c r="E819" t="s">
        <v>2378</v>
      </c>
      <c r="F819" t="s">
        <v>2381</v>
      </c>
      <c r="G819" s="9">
        <v>1</v>
      </c>
      <c r="H819" t="s">
        <v>2378</v>
      </c>
      <c r="I819" s="20" t="str">
        <f>IF(Table4[[#This Row],[smoker]]="?","NO",Table4[[#This Row],[smoker]])</f>
        <v>No</v>
      </c>
      <c r="J819" s="26">
        <v>1</v>
      </c>
      <c r="K819" s="20" t="str">
        <f>UPPER(Table4[[#This Row],[SMOKER 1]])</f>
        <v>NO</v>
      </c>
      <c r="L819" s="26" t="str">
        <f>UPPER(Table4[[#This Row],[Heart Issues]])</f>
        <v>YES</v>
      </c>
      <c r="M819" s="26" t="str">
        <f>IF(Table4[[#This Row],[BMI]]&lt;18.5,"underweight",IF(Table4[[#This Row],[BMI]]&lt; 24.9,"normal weight",IF(Table4[[#This Row],[BMI]]&lt;29.9,"over weight","obesity")))</f>
        <v>over weight</v>
      </c>
      <c r="N819" s="26" t="str">
        <f>IF(Table4[[#This Row],[HBA1C]]&lt;5.7,"normal",IF(Table4[[#This Row],[HBA1C]]&lt; 6.4,"prediabetes","diabetes"))</f>
        <v>diabetes</v>
      </c>
    </row>
    <row r="820" spans="1:14" x14ac:dyDescent="0.25">
      <c r="A820" t="s">
        <v>1552</v>
      </c>
      <c r="B820">
        <v>39.14</v>
      </c>
      <c r="C820">
        <v>4.91</v>
      </c>
      <c r="D820" t="s">
        <v>2378</v>
      </c>
      <c r="E820" t="s">
        <v>2380</v>
      </c>
      <c r="F820" t="s">
        <v>2378</v>
      </c>
      <c r="G820" s="9">
        <v>1</v>
      </c>
      <c r="H820" t="s">
        <v>2378</v>
      </c>
      <c r="I820" s="20" t="str">
        <f>IF(Table4[[#This Row],[smoker]]="?","NO",Table4[[#This Row],[smoker]])</f>
        <v>No</v>
      </c>
      <c r="J820" s="26">
        <v>1</v>
      </c>
      <c r="K820" s="20" t="str">
        <f>UPPER(Table4[[#This Row],[SMOKER 1]])</f>
        <v>NO</v>
      </c>
      <c r="L820" s="26" t="str">
        <f>UPPER(Table4[[#This Row],[Heart Issues]])</f>
        <v>NO</v>
      </c>
      <c r="M820" s="26" t="str">
        <f>IF(Table4[[#This Row],[BMI]]&lt;18.5,"underweight",IF(Table4[[#This Row],[BMI]]&lt; 24.9,"normal weight",IF(Table4[[#This Row],[BMI]]&lt;29.9,"over weight","obesity")))</f>
        <v>obesity</v>
      </c>
      <c r="N820" s="26" t="str">
        <f>IF(Table4[[#This Row],[HBA1C]]&lt;5.7,"normal",IF(Table4[[#This Row],[HBA1C]]&lt; 6.4,"prediabetes","diabetes"))</f>
        <v>normal</v>
      </c>
    </row>
    <row r="821" spans="1:14" x14ac:dyDescent="0.25">
      <c r="A821" t="s">
        <v>1551</v>
      </c>
      <c r="B821">
        <v>41.2</v>
      </c>
      <c r="C821">
        <v>4.95</v>
      </c>
      <c r="D821" t="s">
        <v>2378</v>
      </c>
      <c r="E821" t="s">
        <v>2378</v>
      </c>
      <c r="F821" t="s">
        <v>2378</v>
      </c>
      <c r="G821" s="9">
        <v>1</v>
      </c>
      <c r="H821" t="s">
        <v>2378</v>
      </c>
      <c r="I821" s="20" t="str">
        <f>IF(Table4[[#This Row],[smoker]]="?","NO",Table4[[#This Row],[smoker]])</f>
        <v>No</v>
      </c>
      <c r="J821" s="26">
        <v>1</v>
      </c>
      <c r="K821" s="20" t="str">
        <f>UPPER(Table4[[#This Row],[SMOKER 1]])</f>
        <v>NO</v>
      </c>
      <c r="L821" s="26" t="str">
        <f>UPPER(Table4[[#This Row],[Heart Issues]])</f>
        <v>NO</v>
      </c>
      <c r="M821" s="26" t="str">
        <f>IF(Table4[[#This Row],[BMI]]&lt;18.5,"underweight",IF(Table4[[#This Row],[BMI]]&lt; 24.9,"normal weight",IF(Table4[[#This Row],[BMI]]&lt;29.9,"over weight","obesity")))</f>
        <v>obesity</v>
      </c>
      <c r="N821" s="26" t="str">
        <f>IF(Table4[[#This Row],[HBA1C]]&lt;5.7,"normal",IF(Table4[[#This Row],[HBA1C]]&lt; 6.4,"prediabetes","diabetes"))</f>
        <v>normal</v>
      </c>
    </row>
    <row r="822" spans="1:14" x14ac:dyDescent="0.25">
      <c r="A822" t="s">
        <v>1550</v>
      </c>
      <c r="B822">
        <v>28.81</v>
      </c>
      <c r="C822">
        <v>10.8</v>
      </c>
      <c r="D822" t="s">
        <v>2380</v>
      </c>
      <c r="E822" t="s">
        <v>2378</v>
      </c>
      <c r="F822" t="s">
        <v>2381</v>
      </c>
      <c r="G822" s="9">
        <v>1</v>
      </c>
      <c r="H822" t="s">
        <v>2378</v>
      </c>
      <c r="I822" s="20" t="str">
        <f>IF(Table4[[#This Row],[smoker]]="?","NO",Table4[[#This Row],[smoker]])</f>
        <v>No</v>
      </c>
      <c r="J822" s="26">
        <v>1</v>
      </c>
      <c r="K822" s="20" t="str">
        <f>UPPER(Table4[[#This Row],[SMOKER 1]])</f>
        <v>NO</v>
      </c>
      <c r="L822" s="26" t="str">
        <f>UPPER(Table4[[#This Row],[Heart Issues]])</f>
        <v>YES</v>
      </c>
      <c r="M822" s="26" t="str">
        <f>IF(Table4[[#This Row],[BMI]]&lt;18.5,"underweight",IF(Table4[[#This Row],[BMI]]&lt; 24.9,"normal weight",IF(Table4[[#This Row],[BMI]]&lt;29.9,"over weight","obesity")))</f>
        <v>over weight</v>
      </c>
      <c r="N822" s="26" t="str">
        <f>IF(Table4[[#This Row],[HBA1C]]&lt;5.7,"normal",IF(Table4[[#This Row],[HBA1C]]&lt; 6.4,"prediabetes","diabetes"))</f>
        <v>diabetes</v>
      </c>
    </row>
    <row r="823" spans="1:14" x14ac:dyDescent="0.25">
      <c r="A823" t="s">
        <v>1549</v>
      </c>
      <c r="B823">
        <v>37.409999999999997</v>
      </c>
      <c r="C823">
        <v>7.21</v>
      </c>
      <c r="D823" t="s">
        <v>2378</v>
      </c>
      <c r="E823" t="s">
        <v>2378</v>
      </c>
      <c r="F823" t="s">
        <v>2378</v>
      </c>
      <c r="G823" s="9">
        <v>2</v>
      </c>
      <c r="H823" t="s">
        <v>2378</v>
      </c>
      <c r="I823" s="20" t="str">
        <f>IF(Table4[[#This Row],[smoker]]="?","NO",Table4[[#This Row],[smoker]])</f>
        <v>No</v>
      </c>
      <c r="J823" s="26">
        <v>2</v>
      </c>
      <c r="K823" s="20" t="str">
        <f>UPPER(Table4[[#This Row],[SMOKER 1]])</f>
        <v>NO</v>
      </c>
      <c r="L823" s="26" t="str">
        <f>UPPER(Table4[[#This Row],[Heart Issues]])</f>
        <v>NO</v>
      </c>
      <c r="M823" s="26" t="str">
        <f>IF(Table4[[#This Row],[BMI]]&lt;18.5,"underweight",IF(Table4[[#This Row],[BMI]]&lt; 24.9,"normal weight",IF(Table4[[#This Row],[BMI]]&lt;29.9,"over weight","obesity")))</f>
        <v>obesity</v>
      </c>
      <c r="N823" s="26" t="str">
        <f>IF(Table4[[#This Row],[HBA1C]]&lt;5.7,"normal",IF(Table4[[#This Row],[HBA1C]]&lt; 6.4,"prediabetes","diabetes"))</f>
        <v>diabetes</v>
      </c>
    </row>
    <row r="824" spans="1:14" x14ac:dyDescent="0.25">
      <c r="A824" t="s">
        <v>1548</v>
      </c>
      <c r="B824">
        <v>52.54</v>
      </c>
      <c r="C824">
        <v>5.12</v>
      </c>
      <c r="D824" t="s">
        <v>2378</v>
      </c>
      <c r="E824" t="s">
        <v>2378</v>
      </c>
      <c r="F824" t="s">
        <v>2381</v>
      </c>
      <c r="G824" s="9">
        <v>1</v>
      </c>
      <c r="H824" t="s">
        <v>2378</v>
      </c>
      <c r="I824" s="20" t="str">
        <f>IF(Table4[[#This Row],[smoker]]="?","NO",Table4[[#This Row],[smoker]])</f>
        <v>No</v>
      </c>
      <c r="J824" s="26">
        <v>1</v>
      </c>
      <c r="K824" s="20" t="str">
        <f>UPPER(Table4[[#This Row],[SMOKER 1]])</f>
        <v>NO</v>
      </c>
      <c r="L824" s="26" t="str">
        <f>UPPER(Table4[[#This Row],[Heart Issues]])</f>
        <v>NO</v>
      </c>
      <c r="M824" s="26" t="str">
        <f>IF(Table4[[#This Row],[BMI]]&lt;18.5,"underweight",IF(Table4[[#This Row],[BMI]]&lt; 24.9,"normal weight",IF(Table4[[#This Row],[BMI]]&lt;29.9,"over weight","obesity")))</f>
        <v>obesity</v>
      </c>
      <c r="N824" s="26" t="str">
        <f>IF(Table4[[#This Row],[HBA1C]]&lt;5.7,"normal",IF(Table4[[#This Row],[HBA1C]]&lt; 6.4,"prediabetes","diabetes"))</f>
        <v>normal</v>
      </c>
    </row>
    <row r="825" spans="1:14" x14ac:dyDescent="0.25">
      <c r="A825" t="s">
        <v>1547</v>
      </c>
      <c r="B825">
        <v>17.29</v>
      </c>
      <c r="C825">
        <v>4.62</v>
      </c>
      <c r="D825" t="s">
        <v>2378</v>
      </c>
      <c r="E825" t="s">
        <v>2380</v>
      </c>
      <c r="F825" t="s">
        <v>2378</v>
      </c>
      <c r="G825" s="9">
        <v>1</v>
      </c>
      <c r="H825" t="s">
        <v>2380</v>
      </c>
      <c r="I825" s="20" t="str">
        <f>IF(Table4[[#This Row],[smoker]]="?","NO",Table4[[#This Row],[smoker]])</f>
        <v>yes</v>
      </c>
      <c r="J825" s="26">
        <v>1</v>
      </c>
      <c r="K825" s="20" t="str">
        <f>UPPER(Table4[[#This Row],[SMOKER 1]])</f>
        <v>YES</v>
      </c>
      <c r="L825" s="26" t="str">
        <f>UPPER(Table4[[#This Row],[Heart Issues]])</f>
        <v>NO</v>
      </c>
      <c r="M825" s="26" t="str">
        <f>IF(Table4[[#This Row],[BMI]]&lt;18.5,"underweight",IF(Table4[[#This Row],[BMI]]&lt; 24.9,"normal weight",IF(Table4[[#This Row],[BMI]]&lt;29.9,"over weight","obesity")))</f>
        <v>underweight</v>
      </c>
      <c r="N825" s="26" t="str">
        <f>IF(Table4[[#This Row],[HBA1C]]&lt;5.7,"normal",IF(Table4[[#This Row],[HBA1C]]&lt; 6.4,"prediabetes","diabetes"))</f>
        <v>normal</v>
      </c>
    </row>
    <row r="826" spans="1:14" x14ac:dyDescent="0.25">
      <c r="A826" t="s">
        <v>1546</v>
      </c>
      <c r="B826">
        <v>31.74</v>
      </c>
      <c r="C826">
        <v>7.68</v>
      </c>
      <c r="D826" t="s">
        <v>2380</v>
      </c>
      <c r="E826" t="s">
        <v>2378</v>
      </c>
      <c r="F826" t="s">
        <v>2378</v>
      </c>
      <c r="G826" s="9" t="s">
        <v>2379</v>
      </c>
      <c r="H826" t="s">
        <v>2378</v>
      </c>
      <c r="I826" s="20" t="str">
        <f>IF(Table4[[#This Row],[smoker]]="?","NO",Table4[[#This Row],[smoker]])</f>
        <v>No</v>
      </c>
      <c r="J826" s="26">
        <v>0</v>
      </c>
      <c r="K826" s="20" t="str">
        <f>UPPER(Table4[[#This Row],[SMOKER 1]])</f>
        <v>NO</v>
      </c>
      <c r="L826" s="26" t="str">
        <f>UPPER(Table4[[#This Row],[Heart Issues]])</f>
        <v>YES</v>
      </c>
      <c r="M826" s="26" t="str">
        <f>IF(Table4[[#This Row],[BMI]]&lt;18.5,"underweight",IF(Table4[[#This Row],[BMI]]&lt; 24.9,"normal weight",IF(Table4[[#This Row],[BMI]]&lt;29.9,"over weight","obesity")))</f>
        <v>obesity</v>
      </c>
      <c r="N826" s="26" t="str">
        <f>IF(Table4[[#This Row],[HBA1C]]&lt;5.7,"normal",IF(Table4[[#This Row],[HBA1C]]&lt; 6.4,"prediabetes","diabetes"))</f>
        <v>diabetes</v>
      </c>
    </row>
    <row r="827" spans="1:14" x14ac:dyDescent="0.25">
      <c r="A827" t="s">
        <v>1545</v>
      </c>
      <c r="B827">
        <v>26.504999999999999</v>
      </c>
      <c r="C827">
        <v>6.79</v>
      </c>
      <c r="D827" t="s">
        <v>2380</v>
      </c>
      <c r="E827" t="s">
        <v>2378</v>
      </c>
      <c r="F827" t="s">
        <v>2381</v>
      </c>
      <c r="G827" s="9">
        <v>1</v>
      </c>
      <c r="H827" t="s">
        <v>2378</v>
      </c>
      <c r="I827" s="20" t="str">
        <f>IF(Table4[[#This Row],[smoker]]="?","NO",Table4[[#This Row],[smoker]])</f>
        <v>No</v>
      </c>
      <c r="J827" s="26">
        <v>1</v>
      </c>
      <c r="K827" s="20" t="str">
        <f>UPPER(Table4[[#This Row],[SMOKER 1]])</f>
        <v>NO</v>
      </c>
      <c r="L827" s="26" t="str">
        <f>UPPER(Table4[[#This Row],[Heart Issues]])</f>
        <v>YES</v>
      </c>
      <c r="M827" s="26" t="str">
        <f>IF(Table4[[#This Row],[BMI]]&lt;18.5,"underweight",IF(Table4[[#This Row],[BMI]]&lt; 24.9,"normal weight",IF(Table4[[#This Row],[BMI]]&lt;29.9,"over weight","obesity")))</f>
        <v>over weight</v>
      </c>
      <c r="N827" s="26" t="str">
        <f>IF(Table4[[#This Row],[HBA1C]]&lt;5.7,"normal",IF(Table4[[#This Row],[HBA1C]]&lt; 6.4,"prediabetes","diabetes"))</f>
        <v>diabetes</v>
      </c>
    </row>
    <row r="828" spans="1:14" x14ac:dyDescent="0.25">
      <c r="A828" t="s">
        <v>1544</v>
      </c>
      <c r="B828">
        <v>36.479999999999997</v>
      </c>
      <c r="C828">
        <v>11.09</v>
      </c>
      <c r="D828" t="s">
        <v>2378</v>
      </c>
      <c r="E828" t="s">
        <v>2378</v>
      </c>
      <c r="F828" t="s">
        <v>2378</v>
      </c>
      <c r="G828" s="9" t="s">
        <v>2379</v>
      </c>
      <c r="H828" t="s">
        <v>2378</v>
      </c>
      <c r="I828" s="20" t="str">
        <f>IF(Table4[[#This Row],[smoker]]="?","NO",Table4[[#This Row],[smoker]])</f>
        <v>No</v>
      </c>
      <c r="J828" s="26">
        <v>0</v>
      </c>
      <c r="K828" s="20" t="str">
        <f>UPPER(Table4[[#This Row],[SMOKER 1]])</f>
        <v>NO</v>
      </c>
      <c r="L828" s="26" t="str">
        <f>UPPER(Table4[[#This Row],[Heart Issues]])</f>
        <v>NO</v>
      </c>
      <c r="M828" s="26" t="str">
        <f>IF(Table4[[#This Row],[BMI]]&lt;18.5,"underweight",IF(Table4[[#This Row],[BMI]]&lt; 24.9,"normal weight",IF(Table4[[#This Row],[BMI]]&lt;29.9,"over weight","obesity")))</f>
        <v>obesity</v>
      </c>
      <c r="N828" s="26" t="str">
        <f>IF(Table4[[#This Row],[HBA1C]]&lt;5.7,"normal",IF(Table4[[#This Row],[HBA1C]]&lt; 6.4,"prediabetes","diabetes"))</f>
        <v>diabetes</v>
      </c>
    </row>
    <row r="829" spans="1:14" x14ac:dyDescent="0.25">
      <c r="A829" t="s">
        <v>1543</v>
      </c>
      <c r="B829">
        <v>39.159999999999997</v>
      </c>
      <c r="C829">
        <v>5.24</v>
      </c>
      <c r="D829" t="s">
        <v>2380</v>
      </c>
      <c r="E829" t="s">
        <v>2378</v>
      </c>
      <c r="F829" t="s">
        <v>2381</v>
      </c>
      <c r="G829" s="9">
        <v>1</v>
      </c>
      <c r="H829" t="s">
        <v>2378</v>
      </c>
      <c r="I829" s="20" t="str">
        <f>IF(Table4[[#This Row],[smoker]]="?","NO",Table4[[#This Row],[smoker]])</f>
        <v>No</v>
      </c>
      <c r="J829" s="26">
        <v>1</v>
      </c>
      <c r="K829" s="20" t="str">
        <f>UPPER(Table4[[#This Row],[SMOKER 1]])</f>
        <v>NO</v>
      </c>
      <c r="L829" s="26" t="str">
        <f>UPPER(Table4[[#This Row],[Heart Issues]])</f>
        <v>YES</v>
      </c>
      <c r="M829" s="26" t="str">
        <f>IF(Table4[[#This Row],[BMI]]&lt;18.5,"underweight",IF(Table4[[#This Row],[BMI]]&lt; 24.9,"normal weight",IF(Table4[[#This Row],[BMI]]&lt;29.9,"over weight","obesity")))</f>
        <v>obesity</v>
      </c>
      <c r="N829" s="26" t="str">
        <f>IF(Table4[[#This Row],[HBA1C]]&lt;5.7,"normal",IF(Table4[[#This Row],[HBA1C]]&lt; 6.4,"prediabetes","diabetes"))</f>
        <v>normal</v>
      </c>
    </row>
    <row r="830" spans="1:14" x14ac:dyDescent="0.25">
      <c r="A830" t="s">
        <v>1542</v>
      </c>
      <c r="B830">
        <v>28.22</v>
      </c>
      <c r="C830">
        <v>7.51</v>
      </c>
      <c r="D830" t="s">
        <v>2380</v>
      </c>
      <c r="E830" t="s">
        <v>2378</v>
      </c>
      <c r="F830" t="s">
        <v>2381</v>
      </c>
      <c r="G830" s="9">
        <v>1</v>
      </c>
      <c r="H830" t="s">
        <v>2378</v>
      </c>
      <c r="I830" s="20" t="str">
        <f>IF(Table4[[#This Row],[smoker]]="?","NO",Table4[[#This Row],[smoker]])</f>
        <v>No</v>
      </c>
      <c r="J830" s="26">
        <v>1</v>
      </c>
      <c r="K830" s="20" t="str">
        <f>UPPER(Table4[[#This Row],[SMOKER 1]])</f>
        <v>NO</v>
      </c>
      <c r="L830" s="26" t="str">
        <f>UPPER(Table4[[#This Row],[Heart Issues]])</f>
        <v>YES</v>
      </c>
      <c r="M830" s="26" t="str">
        <f>IF(Table4[[#This Row],[BMI]]&lt;18.5,"underweight",IF(Table4[[#This Row],[BMI]]&lt; 24.9,"normal weight",IF(Table4[[#This Row],[BMI]]&lt;29.9,"over weight","obesity")))</f>
        <v>over weight</v>
      </c>
      <c r="N830" s="26" t="str">
        <f>IF(Table4[[#This Row],[HBA1C]]&lt;5.7,"normal",IF(Table4[[#This Row],[HBA1C]]&lt; 6.4,"prediabetes","diabetes"))</f>
        <v>diabetes</v>
      </c>
    </row>
    <row r="831" spans="1:14" x14ac:dyDescent="0.25">
      <c r="A831" t="s">
        <v>1541</v>
      </c>
      <c r="B831">
        <v>35</v>
      </c>
      <c r="C831">
        <v>4.13</v>
      </c>
      <c r="D831" t="s">
        <v>2378</v>
      </c>
      <c r="E831" t="s">
        <v>2378</v>
      </c>
      <c r="F831" t="s">
        <v>2378</v>
      </c>
      <c r="G831" s="9">
        <v>2</v>
      </c>
      <c r="H831" t="s">
        <v>2378</v>
      </c>
      <c r="I831" s="20" t="str">
        <f>IF(Table4[[#This Row],[smoker]]="?","NO",Table4[[#This Row],[smoker]])</f>
        <v>No</v>
      </c>
      <c r="J831" s="26">
        <v>2</v>
      </c>
      <c r="K831" s="20" t="str">
        <f>UPPER(Table4[[#This Row],[SMOKER 1]])</f>
        <v>NO</v>
      </c>
      <c r="L831" s="26" t="str">
        <f>UPPER(Table4[[#This Row],[Heart Issues]])</f>
        <v>NO</v>
      </c>
      <c r="M831" s="26" t="str">
        <f>IF(Table4[[#This Row],[BMI]]&lt;18.5,"underweight",IF(Table4[[#This Row],[BMI]]&lt; 24.9,"normal weight",IF(Table4[[#This Row],[BMI]]&lt;29.9,"over weight","obesity")))</f>
        <v>obesity</v>
      </c>
      <c r="N831" s="26" t="str">
        <f>IF(Table4[[#This Row],[HBA1C]]&lt;5.7,"normal",IF(Table4[[#This Row],[HBA1C]]&lt; 6.4,"prediabetes","diabetes"))</f>
        <v>normal</v>
      </c>
    </row>
    <row r="832" spans="1:14" x14ac:dyDescent="0.25">
      <c r="A832" t="s">
        <v>1540</v>
      </c>
      <c r="B832">
        <v>36.24</v>
      </c>
      <c r="C832">
        <v>8.3800000000000008</v>
      </c>
      <c r="D832" t="s">
        <v>2380</v>
      </c>
      <c r="E832" t="s">
        <v>2378</v>
      </c>
      <c r="F832" t="s">
        <v>2378</v>
      </c>
      <c r="G832" s="9">
        <v>1</v>
      </c>
      <c r="H832" t="s">
        <v>2378</v>
      </c>
      <c r="I832" s="20" t="str">
        <f>IF(Table4[[#This Row],[smoker]]="?","NO",Table4[[#This Row],[smoker]])</f>
        <v>No</v>
      </c>
      <c r="J832" s="26">
        <v>1</v>
      </c>
      <c r="K832" s="20" t="str">
        <f>UPPER(Table4[[#This Row],[SMOKER 1]])</f>
        <v>NO</v>
      </c>
      <c r="L832" s="26" t="str">
        <f>UPPER(Table4[[#This Row],[Heart Issues]])</f>
        <v>YES</v>
      </c>
      <c r="M832" s="26" t="str">
        <f>IF(Table4[[#This Row],[BMI]]&lt;18.5,"underweight",IF(Table4[[#This Row],[BMI]]&lt; 24.9,"normal weight",IF(Table4[[#This Row],[BMI]]&lt;29.9,"over weight","obesity")))</f>
        <v>obesity</v>
      </c>
      <c r="N832" s="26" t="str">
        <f>IF(Table4[[#This Row],[HBA1C]]&lt;5.7,"normal",IF(Table4[[#This Row],[HBA1C]]&lt; 6.4,"prediabetes","diabetes"))</f>
        <v>diabetes</v>
      </c>
    </row>
    <row r="833" spans="1:14" x14ac:dyDescent="0.25">
      <c r="A833" t="s">
        <v>1539</v>
      </c>
      <c r="B833">
        <v>36.954999999999998</v>
      </c>
      <c r="C833">
        <v>8.07</v>
      </c>
      <c r="D833" t="s">
        <v>2378</v>
      </c>
      <c r="E833" t="s">
        <v>2378</v>
      </c>
      <c r="F833" t="s">
        <v>2378</v>
      </c>
      <c r="G833" s="9" t="s">
        <v>2379</v>
      </c>
      <c r="H833" t="s">
        <v>2378</v>
      </c>
      <c r="I833" s="20" t="str">
        <f>IF(Table4[[#This Row],[smoker]]="?","NO",Table4[[#This Row],[smoker]])</f>
        <v>No</v>
      </c>
      <c r="J833" s="26">
        <v>0</v>
      </c>
      <c r="K833" s="20" t="str">
        <f>UPPER(Table4[[#This Row],[SMOKER 1]])</f>
        <v>NO</v>
      </c>
      <c r="L833" s="26" t="str">
        <f>UPPER(Table4[[#This Row],[Heart Issues]])</f>
        <v>NO</v>
      </c>
      <c r="M833" s="26" t="str">
        <f>IF(Table4[[#This Row],[BMI]]&lt;18.5,"underweight",IF(Table4[[#This Row],[BMI]]&lt; 24.9,"normal weight",IF(Table4[[#This Row],[BMI]]&lt;29.9,"over weight","obesity")))</f>
        <v>obesity</v>
      </c>
      <c r="N833" s="26" t="str">
        <f>IF(Table4[[#This Row],[HBA1C]]&lt;5.7,"normal",IF(Table4[[#This Row],[HBA1C]]&lt; 6.4,"prediabetes","diabetes"))</f>
        <v>diabetes</v>
      </c>
    </row>
    <row r="834" spans="1:14" x14ac:dyDescent="0.25">
      <c r="A834" t="s">
        <v>1538</v>
      </c>
      <c r="B834">
        <v>29.64</v>
      </c>
      <c r="C834">
        <v>8.9499999999999993</v>
      </c>
      <c r="D834" t="s">
        <v>2378</v>
      </c>
      <c r="E834" t="s">
        <v>2378</v>
      </c>
      <c r="F834" t="s">
        <v>2378</v>
      </c>
      <c r="G834" s="9" t="s">
        <v>2379</v>
      </c>
      <c r="H834" t="s">
        <v>2378</v>
      </c>
      <c r="I834" s="20" t="str">
        <f>IF(Table4[[#This Row],[smoker]]="?","NO",Table4[[#This Row],[smoker]])</f>
        <v>No</v>
      </c>
      <c r="J834" s="26">
        <v>0</v>
      </c>
      <c r="K834" s="20" t="str">
        <f>UPPER(Table4[[#This Row],[SMOKER 1]])</f>
        <v>NO</v>
      </c>
      <c r="L834" s="26" t="str">
        <f>UPPER(Table4[[#This Row],[Heart Issues]])</f>
        <v>NO</v>
      </c>
      <c r="M834" s="26" t="str">
        <f>IF(Table4[[#This Row],[BMI]]&lt;18.5,"underweight",IF(Table4[[#This Row],[BMI]]&lt; 24.9,"normal weight",IF(Table4[[#This Row],[BMI]]&lt;29.9,"over weight","obesity")))</f>
        <v>over weight</v>
      </c>
      <c r="N834" s="26" t="str">
        <f>IF(Table4[[#This Row],[HBA1C]]&lt;5.7,"normal",IF(Table4[[#This Row],[HBA1C]]&lt; 6.4,"prediabetes","diabetes"))</f>
        <v>diabetes</v>
      </c>
    </row>
    <row r="835" spans="1:14" x14ac:dyDescent="0.25">
      <c r="A835" t="s">
        <v>1537</v>
      </c>
      <c r="B835">
        <v>42.74</v>
      </c>
      <c r="C835">
        <v>6.31</v>
      </c>
      <c r="D835" t="s">
        <v>2380</v>
      </c>
      <c r="E835" t="s">
        <v>2378</v>
      </c>
      <c r="F835" t="s">
        <v>2378</v>
      </c>
      <c r="G835" s="9">
        <v>1</v>
      </c>
      <c r="H835" t="s">
        <v>2378</v>
      </c>
      <c r="I835" s="20" t="str">
        <f>IF(Table4[[#This Row],[smoker]]="?","NO",Table4[[#This Row],[smoker]])</f>
        <v>No</v>
      </c>
      <c r="J835" s="26">
        <v>1</v>
      </c>
      <c r="K835" s="20" t="str">
        <f>UPPER(Table4[[#This Row],[SMOKER 1]])</f>
        <v>NO</v>
      </c>
      <c r="L835" s="26" t="str">
        <f>UPPER(Table4[[#This Row],[Heart Issues]])</f>
        <v>YES</v>
      </c>
      <c r="M835" s="26" t="str">
        <f>IF(Table4[[#This Row],[BMI]]&lt;18.5,"underweight",IF(Table4[[#This Row],[BMI]]&lt; 24.9,"normal weight",IF(Table4[[#This Row],[BMI]]&lt;29.9,"over weight","obesity")))</f>
        <v>obesity</v>
      </c>
      <c r="N835" s="26" t="str">
        <f>IF(Table4[[#This Row],[HBA1C]]&lt;5.7,"normal",IF(Table4[[#This Row],[HBA1C]]&lt; 6.4,"prediabetes","diabetes"))</f>
        <v>prediabetes</v>
      </c>
    </row>
    <row r="836" spans="1:14" x14ac:dyDescent="0.25">
      <c r="A836" t="s">
        <v>1536</v>
      </c>
      <c r="B836">
        <v>36.130000000000003</v>
      </c>
      <c r="C836">
        <v>7.19</v>
      </c>
      <c r="D836" t="s">
        <v>2380</v>
      </c>
      <c r="E836" t="s">
        <v>2378</v>
      </c>
      <c r="F836" t="s">
        <v>2378</v>
      </c>
      <c r="G836" s="9">
        <v>2</v>
      </c>
      <c r="H836" t="s">
        <v>2378</v>
      </c>
      <c r="I836" s="20" t="str">
        <f>IF(Table4[[#This Row],[smoker]]="?","NO",Table4[[#This Row],[smoker]])</f>
        <v>No</v>
      </c>
      <c r="J836" s="26">
        <v>2</v>
      </c>
      <c r="K836" s="20" t="str">
        <f>UPPER(Table4[[#This Row],[SMOKER 1]])</f>
        <v>NO</v>
      </c>
      <c r="L836" s="26" t="str">
        <f>UPPER(Table4[[#This Row],[Heart Issues]])</f>
        <v>YES</v>
      </c>
      <c r="M836" s="26" t="str">
        <f>IF(Table4[[#This Row],[BMI]]&lt;18.5,"underweight",IF(Table4[[#This Row],[BMI]]&lt; 24.9,"normal weight",IF(Table4[[#This Row],[BMI]]&lt;29.9,"over weight","obesity")))</f>
        <v>obesity</v>
      </c>
      <c r="N836" s="26" t="str">
        <f>IF(Table4[[#This Row],[HBA1C]]&lt;5.7,"normal",IF(Table4[[#This Row],[HBA1C]]&lt; 6.4,"prediabetes","diabetes"))</f>
        <v>diabetes</v>
      </c>
    </row>
    <row r="837" spans="1:14" x14ac:dyDescent="0.25">
      <c r="A837" t="s">
        <v>1535</v>
      </c>
      <c r="B837">
        <v>31.55</v>
      </c>
      <c r="C837">
        <v>6.11</v>
      </c>
      <c r="D837" t="s">
        <v>2380</v>
      </c>
      <c r="E837" t="s">
        <v>2378</v>
      </c>
      <c r="F837" t="s">
        <v>2378</v>
      </c>
      <c r="G837" s="9">
        <v>1</v>
      </c>
      <c r="H837" t="s">
        <v>2378</v>
      </c>
      <c r="I837" s="20" t="str">
        <f>IF(Table4[[#This Row],[smoker]]="?","NO",Table4[[#This Row],[smoker]])</f>
        <v>No</v>
      </c>
      <c r="J837" s="26">
        <v>1</v>
      </c>
      <c r="K837" s="20" t="str">
        <f>UPPER(Table4[[#This Row],[SMOKER 1]])</f>
        <v>NO</v>
      </c>
      <c r="L837" s="26" t="str">
        <f>UPPER(Table4[[#This Row],[Heart Issues]])</f>
        <v>YES</v>
      </c>
      <c r="M837" s="26" t="str">
        <f>IF(Table4[[#This Row],[BMI]]&lt;18.5,"underweight",IF(Table4[[#This Row],[BMI]]&lt; 24.9,"normal weight",IF(Table4[[#This Row],[BMI]]&lt;29.9,"over weight","obesity")))</f>
        <v>obesity</v>
      </c>
      <c r="N837" s="26" t="str">
        <f>IF(Table4[[#This Row],[HBA1C]]&lt;5.7,"normal",IF(Table4[[#This Row],[HBA1C]]&lt; 6.4,"prediabetes","diabetes"))</f>
        <v>prediabetes</v>
      </c>
    </row>
    <row r="838" spans="1:14" x14ac:dyDescent="0.25">
      <c r="A838" t="s">
        <v>1534</v>
      </c>
      <c r="B838">
        <v>52.75</v>
      </c>
      <c r="C838">
        <v>6.02</v>
      </c>
      <c r="D838" t="s">
        <v>2378</v>
      </c>
      <c r="E838" t="s">
        <v>2378</v>
      </c>
      <c r="F838" t="s">
        <v>2378</v>
      </c>
      <c r="G838" s="9">
        <v>1</v>
      </c>
      <c r="H838" t="s">
        <v>2378</v>
      </c>
      <c r="I838" s="20" t="str">
        <f>IF(Table4[[#This Row],[smoker]]="?","NO",Table4[[#This Row],[smoker]])</f>
        <v>No</v>
      </c>
      <c r="J838" s="26">
        <v>1</v>
      </c>
      <c r="K838" s="20" t="str">
        <f>UPPER(Table4[[#This Row],[SMOKER 1]])</f>
        <v>NO</v>
      </c>
      <c r="L838" s="26" t="str">
        <f>UPPER(Table4[[#This Row],[Heart Issues]])</f>
        <v>NO</v>
      </c>
      <c r="M838" s="26" t="str">
        <f>IF(Table4[[#This Row],[BMI]]&lt;18.5,"underweight",IF(Table4[[#This Row],[BMI]]&lt; 24.9,"normal weight",IF(Table4[[#This Row],[BMI]]&lt;29.9,"over weight","obesity")))</f>
        <v>obesity</v>
      </c>
      <c r="N838" s="26" t="str">
        <f>IF(Table4[[#This Row],[HBA1C]]&lt;5.7,"normal",IF(Table4[[#This Row],[HBA1C]]&lt; 6.4,"prediabetes","diabetes"))</f>
        <v>prediabetes</v>
      </c>
    </row>
    <row r="839" spans="1:14" x14ac:dyDescent="0.25">
      <c r="A839" t="s">
        <v>1533</v>
      </c>
      <c r="B839">
        <v>36.67</v>
      </c>
      <c r="C839">
        <v>11.86</v>
      </c>
      <c r="D839" t="s">
        <v>2378</v>
      </c>
      <c r="E839" t="s">
        <v>2378</v>
      </c>
      <c r="F839" t="s">
        <v>2378</v>
      </c>
      <c r="G839" s="9" t="s">
        <v>2379</v>
      </c>
      <c r="H839" t="s">
        <v>2378</v>
      </c>
      <c r="I839" s="20" t="str">
        <f>IF(Table4[[#This Row],[smoker]]="?","NO",Table4[[#This Row],[smoker]])</f>
        <v>No</v>
      </c>
      <c r="J839" s="26">
        <v>0</v>
      </c>
      <c r="K839" s="20" t="str">
        <f>UPPER(Table4[[#This Row],[SMOKER 1]])</f>
        <v>NO</v>
      </c>
      <c r="L839" s="26" t="str">
        <f>UPPER(Table4[[#This Row],[Heart Issues]])</f>
        <v>NO</v>
      </c>
      <c r="M839" s="26" t="str">
        <f>IF(Table4[[#This Row],[BMI]]&lt;18.5,"underweight",IF(Table4[[#This Row],[BMI]]&lt; 24.9,"normal weight",IF(Table4[[#This Row],[BMI]]&lt;29.9,"over weight","obesity")))</f>
        <v>obesity</v>
      </c>
      <c r="N839" s="26" t="str">
        <f>IF(Table4[[#This Row],[HBA1C]]&lt;5.7,"normal",IF(Table4[[#This Row],[HBA1C]]&lt; 6.4,"prediabetes","diabetes"))</f>
        <v>diabetes</v>
      </c>
    </row>
    <row r="840" spans="1:14" x14ac:dyDescent="0.25">
      <c r="A840" t="s">
        <v>1532</v>
      </c>
      <c r="B840">
        <v>38.06</v>
      </c>
      <c r="C840">
        <v>8.25</v>
      </c>
      <c r="D840" t="s">
        <v>2378</v>
      </c>
      <c r="E840" t="s">
        <v>2378</v>
      </c>
      <c r="F840" t="s">
        <v>2378</v>
      </c>
      <c r="G840" s="9" t="s">
        <v>2379</v>
      </c>
      <c r="H840" t="s">
        <v>2378</v>
      </c>
      <c r="I840" s="20" t="str">
        <f>IF(Table4[[#This Row],[smoker]]="?","NO",Table4[[#This Row],[smoker]])</f>
        <v>No</v>
      </c>
      <c r="J840" s="26">
        <v>0</v>
      </c>
      <c r="K840" s="20" t="str">
        <f>UPPER(Table4[[#This Row],[SMOKER 1]])</f>
        <v>NO</v>
      </c>
      <c r="L840" s="26" t="str">
        <f>UPPER(Table4[[#This Row],[Heart Issues]])</f>
        <v>NO</v>
      </c>
      <c r="M840" s="26" t="str">
        <f>IF(Table4[[#This Row],[BMI]]&lt;18.5,"underweight",IF(Table4[[#This Row],[BMI]]&lt; 24.9,"normal weight",IF(Table4[[#This Row],[BMI]]&lt;29.9,"over weight","obesity")))</f>
        <v>obesity</v>
      </c>
      <c r="N840" s="26" t="str">
        <f>IF(Table4[[#This Row],[HBA1C]]&lt;5.7,"normal",IF(Table4[[#This Row],[HBA1C]]&lt; 6.4,"prediabetes","diabetes"))</f>
        <v>diabetes</v>
      </c>
    </row>
    <row r="841" spans="1:14" x14ac:dyDescent="0.25">
      <c r="A841" t="s">
        <v>1531</v>
      </c>
      <c r="B841">
        <v>38</v>
      </c>
      <c r="C841">
        <v>8.1300000000000008</v>
      </c>
      <c r="D841" t="s">
        <v>2378</v>
      </c>
      <c r="E841" t="s">
        <v>2378</v>
      </c>
      <c r="F841" t="s">
        <v>2378</v>
      </c>
      <c r="G841" s="9" t="s">
        <v>2379</v>
      </c>
      <c r="H841" t="s">
        <v>2378</v>
      </c>
      <c r="I841" s="20" t="str">
        <f>IF(Table4[[#This Row],[smoker]]="?","NO",Table4[[#This Row],[smoker]])</f>
        <v>No</v>
      </c>
      <c r="J841" s="26">
        <v>0</v>
      </c>
      <c r="K841" s="20" t="str">
        <f>UPPER(Table4[[#This Row],[SMOKER 1]])</f>
        <v>NO</v>
      </c>
      <c r="L841" s="26" t="str">
        <f>UPPER(Table4[[#This Row],[Heart Issues]])</f>
        <v>NO</v>
      </c>
      <c r="M841" s="26" t="str">
        <f>IF(Table4[[#This Row],[BMI]]&lt;18.5,"underweight",IF(Table4[[#This Row],[BMI]]&lt; 24.9,"normal weight",IF(Table4[[#This Row],[BMI]]&lt;29.9,"over weight","obesity")))</f>
        <v>obesity</v>
      </c>
      <c r="N841" s="26" t="str">
        <f>IF(Table4[[#This Row],[HBA1C]]&lt;5.7,"normal",IF(Table4[[#This Row],[HBA1C]]&lt; 6.4,"prediabetes","diabetes"))</f>
        <v>diabetes</v>
      </c>
    </row>
    <row r="842" spans="1:14" x14ac:dyDescent="0.25">
      <c r="A842" t="s">
        <v>1530</v>
      </c>
      <c r="B842">
        <v>35.1</v>
      </c>
      <c r="C842">
        <v>10.1</v>
      </c>
      <c r="D842" t="s">
        <v>2378</v>
      </c>
      <c r="E842" t="s">
        <v>2378</v>
      </c>
      <c r="F842" t="s">
        <v>2378</v>
      </c>
      <c r="G842" s="9" t="s">
        <v>2379</v>
      </c>
      <c r="H842" t="s">
        <v>2378</v>
      </c>
      <c r="I842" s="20" t="str">
        <f>IF(Table4[[#This Row],[smoker]]="?","NO",Table4[[#This Row],[smoker]])</f>
        <v>No</v>
      </c>
      <c r="J842" s="26">
        <v>0</v>
      </c>
      <c r="K842" s="20" t="str">
        <f>UPPER(Table4[[#This Row],[SMOKER 1]])</f>
        <v>NO</v>
      </c>
      <c r="L842" s="26" t="str">
        <f>UPPER(Table4[[#This Row],[Heart Issues]])</f>
        <v>NO</v>
      </c>
      <c r="M842" s="26" t="str">
        <f>IF(Table4[[#This Row],[BMI]]&lt;18.5,"underweight",IF(Table4[[#This Row],[BMI]]&lt; 24.9,"normal weight",IF(Table4[[#This Row],[BMI]]&lt;29.9,"over weight","obesity")))</f>
        <v>obesity</v>
      </c>
      <c r="N842" s="26" t="str">
        <f>IF(Table4[[#This Row],[HBA1C]]&lt;5.7,"normal",IF(Table4[[#This Row],[HBA1C]]&lt; 6.4,"prediabetes","diabetes"))</f>
        <v>diabetes</v>
      </c>
    </row>
    <row r="843" spans="1:14" x14ac:dyDescent="0.25">
      <c r="A843" t="s">
        <v>1529</v>
      </c>
      <c r="B843">
        <v>33.82</v>
      </c>
      <c r="C843">
        <v>5.89</v>
      </c>
      <c r="D843" t="s">
        <v>2380</v>
      </c>
      <c r="E843" t="s">
        <v>2378</v>
      </c>
      <c r="F843" t="s">
        <v>2378</v>
      </c>
      <c r="G843" s="9">
        <v>2</v>
      </c>
      <c r="H843" t="s">
        <v>2378</v>
      </c>
      <c r="I843" s="20" t="str">
        <f>IF(Table4[[#This Row],[smoker]]="?","NO",Table4[[#This Row],[smoker]])</f>
        <v>No</v>
      </c>
      <c r="J843" s="26">
        <v>2</v>
      </c>
      <c r="K843" s="20" t="str">
        <f>UPPER(Table4[[#This Row],[SMOKER 1]])</f>
        <v>NO</v>
      </c>
      <c r="L843" s="26" t="str">
        <f>UPPER(Table4[[#This Row],[Heart Issues]])</f>
        <v>YES</v>
      </c>
      <c r="M843" s="26" t="str">
        <f>IF(Table4[[#This Row],[BMI]]&lt;18.5,"underweight",IF(Table4[[#This Row],[BMI]]&lt; 24.9,"normal weight",IF(Table4[[#This Row],[BMI]]&lt;29.9,"over weight","obesity")))</f>
        <v>obesity</v>
      </c>
      <c r="N843" s="26" t="str">
        <f>IF(Table4[[#This Row],[HBA1C]]&lt;5.7,"normal",IF(Table4[[#This Row],[HBA1C]]&lt; 6.4,"prediabetes","diabetes"))</f>
        <v>prediabetes</v>
      </c>
    </row>
    <row r="844" spans="1:14" x14ac:dyDescent="0.25">
      <c r="A844" t="s">
        <v>1528</v>
      </c>
      <c r="B844">
        <v>37.43</v>
      </c>
      <c r="C844">
        <v>4.97</v>
      </c>
      <c r="D844" t="s">
        <v>2378</v>
      </c>
      <c r="E844" t="s">
        <v>2378</v>
      </c>
      <c r="F844" t="s">
        <v>2378</v>
      </c>
      <c r="G844" s="9">
        <v>2</v>
      </c>
      <c r="H844" t="s">
        <v>2378</v>
      </c>
      <c r="I844" s="20" t="str">
        <f>IF(Table4[[#This Row],[smoker]]="?","NO",Table4[[#This Row],[smoker]])</f>
        <v>No</v>
      </c>
      <c r="J844" s="26">
        <v>2</v>
      </c>
      <c r="K844" s="20" t="str">
        <f>UPPER(Table4[[#This Row],[SMOKER 1]])</f>
        <v>NO</v>
      </c>
      <c r="L844" s="26" t="str">
        <f>UPPER(Table4[[#This Row],[Heart Issues]])</f>
        <v>NO</v>
      </c>
      <c r="M844" s="26" t="str">
        <f>IF(Table4[[#This Row],[BMI]]&lt;18.5,"underweight",IF(Table4[[#This Row],[BMI]]&lt; 24.9,"normal weight",IF(Table4[[#This Row],[BMI]]&lt;29.9,"over weight","obesity")))</f>
        <v>obesity</v>
      </c>
      <c r="N844" s="26" t="str">
        <f>IF(Table4[[#This Row],[HBA1C]]&lt;5.7,"normal",IF(Table4[[#This Row],[HBA1C]]&lt; 6.4,"prediabetes","diabetes"))</f>
        <v>normal</v>
      </c>
    </row>
    <row r="845" spans="1:14" x14ac:dyDescent="0.25">
      <c r="A845" t="s">
        <v>1527</v>
      </c>
      <c r="B845">
        <v>30.5</v>
      </c>
      <c r="C845">
        <v>9.9</v>
      </c>
      <c r="D845" t="s">
        <v>2378</v>
      </c>
      <c r="E845" t="s">
        <v>2378</v>
      </c>
      <c r="F845" t="s">
        <v>2378</v>
      </c>
      <c r="G845" s="9" t="s">
        <v>2379</v>
      </c>
      <c r="H845" t="s">
        <v>2378</v>
      </c>
      <c r="I845" s="20" t="str">
        <f>IF(Table4[[#This Row],[smoker]]="?","NO",Table4[[#This Row],[smoker]])</f>
        <v>No</v>
      </c>
      <c r="J845" s="26">
        <v>0</v>
      </c>
      <c r="K845" s="20" t="str">
        <f>UPPER(Table4[[#This Row],[SMOKER 1]])</f>
        <v>NO</v>
      </c>
      <c r="L845" s="26" t="str">
        <f>UPPER(Table4[[#This Row],[Heart Issues]])</f>
        <v>NO</v>
      </c>
      <c r="M845" s="26" t="str">
        <f>IF(Table4[[#This Row],[BMI]]&lt;18.5,"underweight",IF(Table4[[#This Row],[BMI]]&lt; 24.9,"normal weight",IF(Table4[[#This Row],[BMI]]&lt;29.9,"over weight","obesity")))</f>
        <v>obesity</v>
      </c>
      <c r="N845" s="26" t="str">
        <f>IF(Table4[[#This Row],[HBA1C]]&lt;5.7,"normal",IF(Table4[[#This Row],[HBA1C]]&lt; 6.4,"prediabetes","diabetes"))</f>
        <v>diabetes</v>
      </c>
    </row>
    <row r="846" spans="1:14" x14ac:dyDescent="0.25">
      <c r="A846" t="s">
        <v>1526</v>
      </c>
      <c r="B846">
        <v>24.53</v>
      </c>
      <c r="C846">
        <v>9.0500000000000007</v>
      </c>
      <c r="D846" t="s">
        <v>2378</v>
      </c>
      <c r="E846" t="s">
        <v>2378</v>
      </c>
      <c r="F846" t="s">
        <v>2378</v>
      </c>
      <c r="G846" s="9" t="s">
        <v>2379</v>
      </c>
      <c r="H846" t="s">
        <v>2378</v>
      </c>
      <c r="I846" s="20" t="str">
        <f>IF(Table4[[#This Row],[smoker]]="?","NO",Table4[[#This Row],[smoker]])</f>
        <v>No</v>
      </c>
      <c r="J846" s="26">
        <v>0</v>
      </c>
      <c r="K846" s="20" t="str">
        <f>UPPER(Table4[[#This Row],[SMOKER 1]])</f>
        <v>NO</v>
      </c>
      <c r="L846" s="26" t="str">
        <f>UPPER(Table4[[#This Row],[Heart Issues]])</f>
        <v>NO</v>
      </c>
      <c r="M846" s="26" t="str">
        <f>IF(Table4[[#This Row],[BMI]]&lt;18.5,"underweight",IF(Table4[[#This Row],[BMI]]&lt; 24.9,"normal weight",IF(Table4[[#This Row],[BMI]]&lt;29.9,"over weight","obesity")))</f>
        <v>normal weight</v>
      </c>
      <c r="N846" s="26" t="str">
        <f>IF(Table4[[#This Row],[HBA1C]]&lt;5.7,"normal",IF(Table4[[#This Row],[HBA1C]]&lt; 6.4,"prediabetes","diabetes"))</f>
        <v>diabetes</v>
      </c>
    </row>
    <row r="847" spans="1:14" x14ac:dyDescent="0.25">
      <c r="A847" t="s">
        <v>1525</v>
      </c>
      <c r="B847">
        <v>25.74</v>
      </c>
      <c r="C847">
        <v>10.93</v>
      </c>
      <c r="D847" t="s">
        <v>2378</v>
      </c>
      <c r="E847" t="s">
        <v>2378</v>
      </c>
      <c r="F847" t="s">
        <v>2378</v>
      </c>
      <c r="G847" s="9" t="s">
        <v>2379</v>
      </c>
      <c r="H847" t="s">
        <v>2378</v>
      </c>
      <c r="I847" s="20" t="str">
        <f>IF(Table4[[#This Row],[smoker]]="?","NO",Table4[[#This Row],[smoker]])</f>
        <v>No</v>
      </c>
      <c r="J847" s="26">
        <v>0</v>
      </c>
      <c r="K847" s="20" t="str">
        <f>UPPER(Table4[[#This Row],[SMOKER 1]])</f>
        <v>NO</v>
      </c>
      <c r="L847" s="26" t="str">
        <f>UPPER(Table4[[#This Row],[Heart Issues]])</f>
        <v>NO</v>
      </c>
      <c r="M847" s="26" t="str">
        <f>IF(Table4[[#This Row],[BMI]]&lt;18.5,"underweight",IF(Table4[[#This Row],[BMI]]&lt; 24.9,"normal weight",IF(Table4[[#This Row],[BMI]]&lt;29.9,"over weight","obesity")))</f>
        <v>over weight</v>
      </c>
      <c r="N847" s="26" t="str">
        <f>IF(Table4[[#This Row],[HBA1C]]&lt;5.7,"normal",IF(Table4[[#This Row],[HBA1C]]&lt; 6.4,"prediabetes","diabetes"))</f>
        <v>diabetes</v>
      </c>
    </row>
    <row r="848" spans="1:14" x14ac:dyDescent="0.25">
      <c r="A848" t="s">
        <v>1524</v>
      </c>
      <c r="B848">
        <v>34.08</v>
      </c>
      <c r="C848">
        <v>7.58</v>
      </c>
      <c r="D848" t="s">
        <v>2380</v>
      </c>
      <c r="E848" t="s">
        <v>2378</v>
      </c>
      <c r="F848" t="s">
        <v>2378</v>
      </c>
      <c r="G848" s="9">
        <v>2</v>
      </c>
      <c r="H848" t="s">
        <v>2378</v>
      </c>
      <c r="I848" s="20" t="str">
        <f>IF(Table4[[#This Row],[smoker]]="?","NO",Table4[[#This Row],[smoker]])</f>
        <v>No</v>
      </c>
      <c r="J848" s="26">
        <v>2</v>
      </c>
      <c r="K848" s="20" t="str">
        <f>UPPER(Table4[[#This Row],[SMOKER 1]])</f>
        <v>NO</v>
      </c>
      <c r="L848" s="26" t="str">
        <f>UPPER(Table4[[#This Row],[Heart Issues]])</f>
        <v>YES</v>
      </c>
      <c r="M848" s="26" t="str">
        <f>IF(Table4[[#This Row],[BMI]]&lt;18.5,"underweight",IF(Table4[[#This Row],[BMI]]&lt; 24.9,"normal weight",IF(Table4[[#This Row],[BMI]]&lt;29.9,"over weight","obesity")))</f>
        <v>obesity</v>
      </c>
      <c r="N848" s="26" t="str">
        <f>IF(Table4[[#This Row],[HBA1C]]&lt;5.7,"normal",IF(Table4[[#This Row],[HBA1C]]&lt; 6.4,"prediabetes","diabetes"))</f>
        <v>diabetes</v>
      </c>
    </row>
    <row r="849" spans="1:14" x14ac:dyDescent="0.25">
      <c r="A849" t="s">
        <v>1523</v>
      </c>
      <c r="B849">
        <v>31.35</v>
      </c>
      <c r="C849">
        <v>11</v>
      </c>
      <c r="D849" t="s">
        <v>2380</v>
      </c>
      <c r="E849" t="s">
        <v>2378</v>
      </c>
      <c r="F849" t="s">
        <v>2381</v>
      </c>
      <c r="G849" s="9">
        <v>1</v>
      </c>
      <c r="H849" t="s">
        <v>2378</v>
      </c>
      <c r="I849" s="20" t="str">
        <f>IF(Table4[[#This Row],[smoker]]="?","NO",Table4[[#This Row],[smoker]])</f>
        <v>No</v>
      </c>
      <c r="J849" s="26">
        <v>1</v>
      </c>
      <c r="K849" s="20" t="str">
        <f>UPPER(Table4[[#This Row],[SMOKER 1]])</f>
        <v>NO</v>
      </c>
      <c r="L849" s="26" t="str">
        <f>UPPER(Table4[[#This Row],[Heart Issues]])</f>
        <v>YES</v>
      </c>
      <c r="M849" s="26" t="str">
        <f>IF(Table4[[#This Row],[BMI]]&lt;18.5,"underweight",IF(Table4[[#This Row],[BMI]]&lt; 24.9,"normal weight",IF(Table4[[#This Row],[BMI]]&lt;29.9,"over weight","obesity")))</f>
        <v>obesity</v>
      </c>
      <c r="N849" s="26" t="str">
        <f>IF(Table4[[#This Row],[HBA1C]]&lt;5.7,"normal",IF(Table4[[#This Row],[HBA1C]]&lt; 6.4,"prediabetes","diabetes"))</f>
        <v>diabetes</v>
      </c>
    </row>
    <row r="850" spans="1:14" x14ac:dyDescent="0.25">
      <c r="A850" t="s">
        <v>1522</v>
      </c>
      <c r="B850">
        <v>26.79</v>
      </c>
      <c r="C850">
        <v>5.0599999999999996</v>
      </c>
      <c r="D850" t="s">
        <v>2378</v>
      </c>
      <c r="E850" t="s">
        <v>2378</v>
      </c>
      <c r="F850" t="s">
        <v>2378</v>
      </c>
      <c r="G850" s="9">
        <v>1</v>
      </c>
      <c r="H850" t="s">
        <v>2378</v>
      </c>
      <c r="I850" s="20" t="str">
        <f>IF(Table4[[#This Row],[smoker]]="?","NO",Table4[[#This Row],[smoker]])</f>
        <v>No</v>
      </c>
      <c r="J850" s="26">
        <v>1</v>
      </c>
      <c r="K850" s="20" t="str">
        <f>UPPER(Table4[[#This Row],[SMOKER 1]])</f>
        <v>NO</v>
      </c>
      <c r="L850" s="26" t="str">
        <f>UPPER(Table4[[#This Row],[Heart Issues]])</f>
        <v>NO</v>
      </c>
      <c r="M850" s="26" t="str">
        <f>IF(Table4[[#This Row],[BMI]]&lt;18.5,"underweight",IF(Table4[[#This Row],[BMI]]&lt; 24.9,"normal weight",IF(Table4[[#This Row],[BMI]]&lt;29.9,"over weight","obesity")))</f>
        <v>over weight</v>
      </c>
      <c r="N850" s="26" t="str">
        <f>IF(Table4[[#This Row],[HBA1C]]&lt;5.7,"normal",IF(Table4[[#This Row],[HBA1C]]&lt; 6.4,"prediabetes","diabetes"))</f>
        <v>normal</v>
      </c>
    </row>
    <row r="851" spans="1:14" x14ac:dyDescent="0.25">
      <c r="A851" t="s">
        <v>1521</v>
      </c>
      <c r="B851">
        <v>42.78</v>
      </c>
      <c r="C851">
        <v>6.11</v>
      </c>
      <c r="D851" t="s">
        <v>2380</v>
      </c>
      <c r="E851" t="s">
        <v>2378</v>
      </c>
      <c r="F851" t="s">
        <v>2378</v>
      </c>
      <c r="G851" s="9">
        <v>1</v>
      </c>
      <c r="H851" t="s">
        <v>2378</v>
      </c>
      <c r="I851" s="20" t="str">
        <f>IF(Table4[[#This Row],[smoker]]="?","NO",Table4[[#This Row],[smoker]])</f>
        <v>No</v>
      </c>
      <c r="J851" s="26">
        <v>1</v>
      </c>
      <c r="K851" s="20" t="str">
        <f>UPPER(Table4[[#This Row],[SMOKER 1]])</f>
        <v>NO</v>
      </c>
      <c r="L851" s="26" t="str">
        <f>UPPER(Table4[[#This Row],[Heart Issues]])</f>
        <v>YES</v>
      </c>
      <c r="M851" s="26" t="str">
        <f>IF(Table4[[#This Row],[BMI]]&lt;18.5,"underweight",IF(Table4[[#This Row],[BMI]]&lt; 24.9,"normal weight",IF(Table4[[#This Row],[BMI]]&lt;29.9,"over weight","obesity")))</f>
        <v>obesity</v>
      </c>
      <c r="N851" s="26" t="str">
        <f>IF(Table4[[#This Row],[HBA1C]]&lt;5.7,"normal",IF(Table4[[#This Row],[HBA1C]]&lt; 6.4,"prediabetes","diabetes"))</f>
        <v>prediabetes</v>
      </c>
    </row>
    <row r="852" spans="1:14" x14ac:dyDescent="0.25">
      <c r="A852" t="s">
        <v>1520</v>
      </c>
      <c r="B852">
        <v>46.75</v>
      </c>
      <c r="C852">
        <v>6.66</v>
      </c>
      <c r="D852" t="s">
        <v>2380</v>
      </c>
      <c r="E852" t="s">
        <v>2378</v>
      </c>
      <c r="F852" t="s">
        <v>2378</v>
      </c>
      <c r="G852" s="9">
        <v>2</v>
      </c>
      <c r="H852" t="s">
        <v>2378</v>
      </c>
      <c r="I852" s="20" t="str">
        <f>IF(Table4[[#This Row],[smoker]]="?","NO",Table4[[#This Row],[smoker]])</f>
        <v>No</v>
      </c>
      <c r="J852" s="26">
        <v>2</v>
      </c>
      <c r="K852" s="20" t="str">
        <f>UPPER(Table4[[#This Row],[SMOKER 1]])</f>
        <v>NO</v>
      </c>
      <c r="L852" s="26" t="str">
        <f>UPPER(Table4[[#This Row],[Heart Issues]])</f>
        <v>YES</v>
      </c>
      <c r="M852" s="26" t="str">
        <f>IF(Table4[[#This Row],[BMI]]&lt;18.5,"underweight",IF(Table4[[#This Row],[BMI]]&lt; 24.9,"normal weight",IF(Table4[[#This Row],[BMI]]&lt;29.9,"over weight","obesity")))</f>
        <v>obesity</v>
      </c>
      <c r="N852" s="26" t="str">
        <f>IF(Table4[[#This Row],[HBA1C]]&lt;5.7,"normal",IF(Table4[[#This Row],[HBA1C]]&lt; 6.4,"prediabetes","diabetes"))</f>
        <v>diabetes</v>
      </c>
    </row>
    <row r="853" spans="1:14" x14ac:dyDescent="0.25">
      <c r="A853" t="s">
        <v>1519</v>
      </c>
      <c r="B853">
        <v>32.15</v>
      </c>
      <c r="C853">
        <v>4.0199999999999996</v>
      </c>
      <c r="D853" t="s">
        <v>2380</v>
      </c>
      <c r="E853" t="s">
        <v>2378</v>
      </c>
      <c r="F853" t="s">
        <v>2381</v>
      </c>
      <c r="G853" s="9">
        <v>1</v>
      </c>
      <c r="H853" t="s">
        <v>2378</v>
      </c>
      <c r="I853" s="20" t="str">
        <f>IF(Table4[[#This Row],[smoker]]="?","NO",Table4[[#This Row],[smoker]])</f>
        <v>No</v>
      </c>
      <c r="J853" s="26">
        <v>1</v>
      </c>
      <c r="K853" s="20" t="str">
        <f>UPPER(Table4[[#This Row],[SMOKER 1]])</f>
        <v>NO</v>
      </c>
      <c r="L853" s="26" t="str">
        <f>UPPER(Table4[[#This Row],[Heart Issues]])</f>
        <v>YES</v>
      </c>
      <c r="M853" s="26" t="str">
        <f>IF(Table4[[#This Row],[BMI]]&lt;18.5,"underweight",IF(Table4[[#This Row],[BMI]]&lt; 24.9,"normal weight",IF(Table4[[#This Row],[BMI]]&lt;29.9,"over weight","obesity")))</f>
        <v>obesity</v>
      </c>
      <c r="N853" s="26" t="str">
        <f>IF(Table4[[#This Row],[HBA1C]]&lt;5.7,"normal",IF(Table4[[#This Row],[HBA1C]]&lt; 6.4,"prediabetes","diabetes"))</f>
        <v>normal</v>
      </c>
    </row>
    <row r="854" spans="1:14" x14ac:dyDescent="0.25">
      <c r="A854" t="s">
        <v>1518</v>
      </c>
      <c r="B854">
        <v>43.4</v>
      </c>
      <c r="C854">
        <v>8.81</v>
      </c>
      <c r="D854" t="s">
        <v>2380</v>
      </c>
      <c r="E854" t="s">
        <v>2378</v>
      </c>
      <c r="F854" t="s">
        <v>2378</v>
      </c>
      <c r="G854" s="9">
        <v>2</v>
      </c>
      <c r="H854" t="s">
        <v>2378</v>
      </c>
      <c r="I854" s="20" t="str">
        <f>IF(Table4[[#This Row],[smoker]]="?","NO",Table4[[#This Row],[smoker]])</f>
        <v>No</v>
      </c>
      <c r="J854" s="26">
        <v>2</v>
      </c>
      <c r="K854" s="20" t="str">
        <f>UPPER(Table4[[#This Row],[SMOKER 1]])</f>
        <v>NO</v>
      </c>
      <c r="L854" s="26" t="str">
        <f>UPPER(Table4[[#This Row],[Heart Issues]])</f>
        <v>YES</v>
      </c>
      <c r="M854" s="26" t="str">
        <f>IF(Table4[[#This Row],[BMI]]&lt;18.5,"underweight",IF(Table4[[#This Row],[BMI]]&lt; 24.9,"normal weight",IF(Table4[[#This Row],[BMI]]&lt;29.9,"over weight","obesity")))</f>
        <v>obesity</v>
      </c>
      <c r="N854" s="26" t="str">
        <f>IF(Table4[[#This Row],[HBA1C]]&lt;5.7,"normal",IF(Table4[[#This Row],[HBA1C]]&lt; 6.4,"prediabetes","diabetes"))</f>
        <v>diabetes</v>
      </c>
    </row>
    <row r="855" spans="1:14" x14ac:dyDescent="0.25">
      <c r="A855" t="s">
        <v>1517</v>
      </c>
      <c r="B855">
        <v>31.57</v>
      </c>
      <c r="C855">
        <v>7.92</v>
      </c>
      <c r="D855" t="s">
        <v>2380</v>
      </c>
      <c r="E855" t="s">
        <v>2378</v>
      </c>
      <c r="F855" t="s">
        <v>2378</v>
      </c>
      <c r="G855" s="9">
        <v>2</v>
      </c>
      <c r="H855" t="s">
        <v>2378</v>
      </c>
      <c r="I855" s="20" t="str">
        <f>IF(Table4[[#This Row],[smoker]]="?","NO",Table4[[#This Row],[smoker]])</f>
        <v>No</v>
      </c>
      <c r="J855" s="26">
        <v>2</v>
      </c>
      <c r="K855" s="20" t="str">
        <f>UPPER(Table4[[#This Row],[SMOKER 1]])</f>
        <v>NO</v>
      </c>
      <c r="L855" s="26" t="str">
        <f>UPPER(Table4[[#This Row],[Heart Issues]])</f>
        <v>YES</v>
      </c>
      <c r="M855" s="26" t="str">
        <f>IF(Table4[[#This Row],[BMI]]&lt;18.5,"underweight",IF(Table4[[#This Row],[BMI]]&lt; 24.9,"normal weight",IF(Table4[[#This Row],[BMI]]&lt;29.9,"over weight","obesity")))</f>
        <v>obesity</v>
      </c>
      <c r="N855" s="26" t="str">
        <f>IF(Table4[[#This Row],[HBA1C]]&lt;5.7,"normal",IF(Table4[[#This Row],[HBA1C]]&lt; 6.4,"prediabetes","diabetes"))</f>
        <v>diabetes</v>
      </c>
    </row>
    <row r="856" spans="1:14" x14ac:dyDescent="0.25">
      <c r="A856" t="s">
        <v>1516</v>
      </c>
      <c r="B856">
        <v>24.32</v>
      </c>
      <c r="C856">
        <v>7.48</v>
      </c>
      <c r="D856" t="s">
        <v>2378</v>
      </c>
      <c r="E856" t="s">
        <v>2378</v>
      </c>
      <c r="F856" t="s">
        <v>2378</v>
      </c>
      <c r="G856" s="9" t="s">
        <v>2379</v>
      </c>
      <c r="H856" t="s">
        <v>2378</v>
      </c>
      <c r="I856" s="20" t="str">
        <f>IF(Table4[[#This Row],[smoker]]="?","NO",Table4[[#This Row],[smoker]])</f>
        <v>No</v>
      </c>
      <c r="J856" s="26">
        <v>0</v>
      </c>
      <c r="K856" s="20" t="str">
        <f>UPPER(Table4[[#This Row],[SMOKER 1]])</f>
        <v>NO</v>
      </c>
      <c r="L856" s="26" t="str">
        <f>UPPER(Table4[[#This Row],[Heart Issues]])</f>
        <v>NO</v>
      </c>
      <c r="M856" s="26" t="str">
        <f>IF(Table4[[#This Row],[BMI]]&lt;18.5,"underweight",IF(Table4[[#This Row],[BMI]]&lt; 24.9,"normal weight",IF(Table4[[#This Row],[BMI]]&lt;29.9,"over weight","obesity")))</f>
        <v>normal weight</v>
      </c>
      <c r="N856" s="26" t="str">
        <f>IF(Table4[[#This Row],[HBA1C]]&lt;5.7,"normal",IF(Table4[[#This Row],[HBA1C]]&lt; 6.4,"prediabetes","diabetes"))</f>
        <v>diabetes</v>
      </c>
    </row>
    <row r="857" spans="1:14" x14ac:dyDescent="0.25">
      <c r="A857" t="s">
        <v>1515</v>
      </c>
      <c r="B857">
        <v>31.07</v>
      </c>
      <c r="C857">
        <v>4.62</v>
      </c>
      <c r="D857" t="s">
        <v>2380</v>
      </c>
      <c r="E857" t="s">
        <v>2378</v>
      </c>
      <c r="F857" t="s">
        <v>2378</v>
      </c>
      <c r="G857" s="9">
        <v>2</v>
      </c>
      <c r="H857" t="s">
        <v>2378</v>
      </c>
      <c r="I857" s="20" t="str">
        <f>IF(Table4[[#This Row],[smoker]]="?","NO",Table4[[#This Row],[smoker]])</f>
        <v>No</v>
      </c>
      <c r="J857" s="26">
        <v>2</v>
      </c>
      <c r="K857" s="20" t="str">
        <f>UPPER(Table4[[#This Row],[SMOKER 1]])</f>
        <v>NO</v>
      </c>
      <c r="L857" s="26" t="str">
        <f>UPPER(Table4[[#This Row],[Heart Issues]])</f>
        <v>YES</v>
      </c>
      <c r="M857" s="26" t="str">
        <f>IF(Table4[[#This Row],[BMI]]&lt;18.5,"underweight",IF(Table4[[#This Row],[BMI]]&lt; 24.9,"normal weight",IF(Table4[[#This Row],[BMI]]&lt;29.9,"over weight","obesity")))</f>
        <v>obesity</v>
      </c>
      <c r="N857" s="26" t="str">
        <f>IF(Table4[[#This Row],[HBA1C]]&lt;5.7,"normal",IF(Table4[[#This Row],[HBA1C]]&lt; 6.4,"prediabetes","diabetes"))</f>
        <v>normal</v>
      </c>
    </row>
    <row r="858" spans="1:14" x14ac:dyDescent="0.25">
      <c r="A858" t="s">
        <v>1514</v>
      </c>
      <c r="B858">
        <v>35.814999999999998</v>
      </c>
      <c r="C858">
        <v>8.4700000000000006</v>
      </c>
      <c r="D858" t="s">
        <v>2378</v>
      </c>
      <c r="E858" t="s">
        <v>2378</v>
      </c>
      <c r="F858" t="s">
        <v>2378</v>
      </c>
      <c r="G858" s="9" t="s">
        <v>2379</v>
      </c>
      <c r="H858" t="s">
        <v>2378</v>
      </c>
      <c r="I858" s="20" t="str">
        <f>IF(Table4[[#This Row],[smoker]]="?","NO",Table4[[#This Row],[smoker]])</f>
        <v>No</v>
      </c>
      <c r="J858" s="26">
        <v>0</v>
      </c>
      <c r="K858" s="20" t="str">
        <f>UPPER(Table4[[#This Row],[SMOKER 1]])</f>
        <v>NO</v>
      </c>
      <c r="L858" s="26" t="str">
        <f>UPPER(Table4[[#This Row],[Heart Issues]])</f>
        <v>NO</v>
      </c>
      <c r="M858" s="26" t="str">
        <f>IF(Table4[[#This Row],[BMI]]&lt;18.5,"underweight",IF(Table4[[#This Row],[BMI]]&lt; 24.9,"normal weight",IF(Table4[[#This Row],[BMI]]&lt;29.9,"over weight","obesity")))</f>
        <v>obesity</v>
      </c>
      <c r="N858" s="26" t="str">
        <f>IF(Table4[[#This Row],[HBA1C]]&lt;5.7,"normal",IF(Table4[[#This Row],[HBA1C]]&lt; 6.4,"prediabetes","diabetes"))</f>
        <v>diabetes</v>
      </c>
    </row>
    <row r="859" spans="1:14" x14ac:dyDescent="0.25">
      <c r="A859" t="s">
        <v>1513</v>
      </c>
      <c r="B859">
        <v>40.81</v>
      </c>
      <c r="C859">
        <v>10.58</v>
      </c>
      <c r="D859" t="s">
        <v>2380</v>
      </c>
      <c r="E859" t="s">
        <v>2378</v>
      </c>
      <c r="F859" t="s">
        <v>2378</v>
      </c>
      <c r="G859" s="9" t="s">
        <v>2379</v>
      </c>
      <c r="H859" t="s">
        <v>2378</v>
      </c>
      <c r="I859" s="20" t="str">
        <f>IF(Table4[[#This Row],[smoker]]="?","NO",Table4[[#This Row],[smoker]])</f>
        <v>No</v>
      </c>
      <c r="J859" s="26">
        <v>0</v>
      </c>
      <c r="K859" s="20" t="str">
        <f>UPPER(Table4[[#This Row],[SMOKER 1]])</f>
        <v>NO</v>
      </c>
      <c r="L859" s="26" t="str">
        <f>UPPER(Table4[[#This Row],[Heart Issues]])</f>
        <v>YES</v>
      </c>
      <c r="M859" s="26" t="str">
        <f>IF(Table4[[#This Row],[BMI]]&lt;18.5,"underweight",IF(Table4[[#This Row],[BMI]]&lt; 24.9,"normal weight",IF(Table4[[#This Row],[BMI]]&lt;29.9,"over weight","obesity")))</f>
        <v>obesity</v>
      </c>
      <c r="N859" s="26" t="str">
        <f>IF(Table4[[#This Row],[HBA1C]]&lt;5.7,"normal",IF(Table4[[#This Row],[HBA1C]]&lt; 6.4,"prediabetes","diabetes"))</f>
        <v>diabetes</v>
      </c>
    </row>
    <row r="860" spans="1:14" x14ac:dyDescent="0.25">
      <c r="A860" t="s">
        <v>1512</v>
      </c>
      <c r="B860">
        <v>24.605</v>
      </c>
      <c r="C860">
        <v>7.48</v>
      </c>
      <c r="D860" t="s">
        <v>2378</v>
      </c>
      <c r="E860" t="s">
        <v>2378</v>
      </c>
      <c r="F860" t="s">
        <v>2378</v>
      </c>
      <c r="G860" s="9" t="s">
        <v>2379</v>
      </c>
      <c r="H860" t="s">
        <v>2378</v>
      </c>
      <c r="I860" s="20" t="str">
        <f>IF(Table4[[#This Row],[smoker]]="?","NO",Table4[[#This Row],[smoker]])</f>
        <v>No</v>
      </c>
      <c r="J860" s="26">
        <v>0</v>
      </c>
      <c r="K860" s="20" t="str">
        <f>UPPER(Table4[[#This Row],[SMOKER 1]])</f>
        <v>NO</v>
      </c>
      <c r="L860" s="26" t="str">
        <f>UPPER(Table4[[#This Row],[Heart Issues]])</f>
        <v>NO</v>
      </c>
      <c r="M860" s="26" t="str">
        <f>IF(Table4[[#This Row],[BMI]]&lt;18.5,"underweight",IF(Table4[[#This Row],[BMI]]&lt; 24.9,"normal weight",IF(Table4[[#This Row],[BMI]]&lt;29.9,"over weight","obesity")))</f>
        <v>normal weight</v>
      </c>
      <c r="N860" s="26" t="str">
        <f>IF(Table4[[#This Row],[HBA1C]]&lt;5.7,"normal",IF(Table4[[#This Row],[HBA1C]]&lt; 6.4,"prediabetes","diabetes"))</f>
        <v>diabetes</v>
      </c>
    </row>
    <row r="861" spans="1:14" x14ac:dyDescent="0.25">
      <c r="A861" t="s">
        <v>1511</v>
      </c>
      <c r="B861">
        <v>21.47</v>
      </c>
      <c r="C861">
        <v>7.82</v>
      </c>
      <c r="D861" t="s">
        <v>2378</v>
      </c>
      <c r="E861" t="s">
        <v>2378</v>
      </c>
      <c r="F861" t="s">
        <v>2378</v>
      </c>
      <c r="G861" s="9" t="s">
        <v>2379</v>
      </c>
      <c r="H861" t="s">
        <v>2378</v>
      </c>
      <c r="I861" s="20" t="str">
        <f>IF(Table4[[#This Row],[smoker]]="?","NO",Table4[[#This Row],[smoker]])</f>
        <v>No</v>
      </c>
      <c r="J861" s="26">
        <v>0</v>
      </c>
      <c r="K861" s="20" t="str">
        <f>UPPER(Table4[[#This Row],[SMOKER 1]])</f>
        <v>NO</v>
      </c>
      <c r="L861" s="26" t="str">
        <f>UPPER(Table4[[#This Row],[Heart Issues]])</f>
        <v>NO</v>
      </c>
      <c r="M861" s="26" t="str">
        <f>IF(Table4[[#This Row],[BMI]]&lt;18.5,"underweight",IF(Table4[[#This Row],[BMI]]&lt; 24.9,"normal weight",IF(Table4[[#This Row],[BMI]]&lt;29.9,"over weight","obesity")))</f>
        <v>normal weight</v>
      </c>
      <c r="N861" s="26" t="str">
        <f>IF(Table4[[#This Row],[HBA1C]]&lt;5.7,"normal",IF(Table4[[#This Row],[HBA1C]]&lt; 6.4,"prediabetes","diabetes"))</f>
        <v>diabetes</v>
      </c>
    </row>
    <row r="862" spans="1:14" x14ac:dyDescent="0.25">
      <c r="A862" t="s">
        <v>1510</v>
      </c>
      <c r="B862">
        <v>52.89</v>
      </c>
      <c r="C862">
        <v>4.96</v>
      </c>
      <c r="D862" t="s">
        <v>2380</v>
      </c>
      <c r="E862" t="s">
        <v>2378</v>
      </c>
      <c r="F862" t="s">
        <v>2378</v>
      </c>
      <c r="G862" s="9">
        <v>1</v>
      </c>
      <c r="H862" t="s">
        <v>2378</v>
      </c>
      <c r="I862" s="20" t="str">
        <f>IF(Table4[[#This Row],[smoker]]="?","NO",Table4[[#This Row],[smoker]])</f>
        <v>No</v>
      </c>
      <c r="J862" s="26">
        <v>1</v>
      </c>
      <c r="K862" s="20" t="str">
        <f>UPPER(Table4[[#This Row],[SMOKER 1]])</f>
        <v>NO</v>
      </c>
      <c r="L862" s="26" t="str">
        <f>UPPER(Table4[[#This Row],[Heart Issues]])</f>
        <v>YES</v>
      </c>
      <c r="M862" s="26" t="str">
        <f>IF(Table4[[#This Row],[BMI]]&lt;18.5,"underweight",IF(Table4[[#This Row],[BMI]]&lt; 24.9,"normal weight",IF(Table4[[#This Row],[BMI]]&lt;29.9,"over weight","obesity")))</f>
        <v>obesity</v>
      </c>
      <c r="N862" s="26" t="str">
        <f>IF(Table4[[#This Row],[HBA1C]]&lt;5.7,"normal",IF(Table4[[#This Row],[HBA1C]]&lt; 6.4,"prediabetes","diabetes"))</f>
        <v>normal</v>
      </c>
    </row>
    <row r="863" spans="1:14" x14ac:dyDescent="0.25">
      <c r="A863" t="s">
        <v>1509</v>
      </c>
      <c r="B863">
        <v>32.965000000000003</v>
      </c>
      <c r="C863">
        <v>6.15</v>
      </c>
      <c r="D863" t="s">
        <v>2380</v>
      </c>
      <c r="E863" t="s">
        <v>2378</v>
      </c>
      <c r="F863" t="s">
        <v>2378</v>
      </c>
      <c r="G863" s="9">
        <v>1</v>
      </c>
      <c r="H863" t="s">
        <v>2378</v>
      </c>
      <c r="I863" s="20" t="str">
        <f>IF(Table4[[#This Row],[smoker]]="?","NO",Table4[[#This Row],[smoker]])</f>
        <v>No</v>
      </c>
      <c r="J863" s="26">
        <v>1</v>
      </c>
      <c r="K863" s="20" t="str">
        <f>UPPER(Table4[[#This Row],[SMOKER 1]])</f>
        <v>NO</v>
      </c>
      <c r="L863" s="26" t="str">
        <f>UPPER(Table4[[#This Row],[Heart Issues]])</f>
        <v>YES</v>
      </c>
      <c r="M863" s="26" t="str">
        <f>IF(Table4[[#This Row],[BMI]]&lt;18.5,"underweight",IF(Table4[[#This Row],[BMI]]&lt; 24.9,"normal weight",IF(Table4[[#This Row],[BMI]]&lt;29.9,"over weight","obesity")))</f>
        <v>obesity</v>
      </c>
      <c r="N863" s="26" t="str">
        <f>IF(Table4[[#This Row],[HBA1C]]&lt;5.7,"normal",IF(Table4[[#This Row],[HBA1C]]&lt; 6.4,"prediabetes","diabetes"))</f>
        <v>prediabetes</v>
      </c>
    </row>
    <row r="864" spans="1:14" x14ac:dyDescent="0.25">
      <c r="A864" t="s">
        <v>1508</v>
      </c>
      <c r="B864">
        <v>36.799999999999997</v>
      </c>
      <c r="C864">
        <v>4.62</v>
      </c>
      <c r="D864" t="s">
        <v>2378</v>
      </c>
      <c r="E864" t="s">
        <v>2378</v>
      </c>
      <c r="F864" t="s">
        <v>2381</v>
      </c>
      <c r="G864" s="9">
        <v>1</v>
      </c>
      <c r="H864" t="s">
        <v>2378</v>
      </c>
      <c r="I864" s="20" t="str">
        <f>IF(Table4[[#This Row],[smoker]]="?","NO",Table4[[#This Row],[smoker]])</f>
        <v>No</v>
      </c>
      <c r="J864" s="26">
        <v>1</v>
      </c>
      <c r="K864" s="20" t="str">
        <f>UPPER(Table4[[#This Row],[SMOKER 1]])</f>
        <v>NO</v>
      </c>
      <c r="L864" s="26" t="str">
        <f>UPPER(Table4[[#This Row],[Heart Issues]])</f>
        <v>NO</v>
      </c>
      <c r="M864" s="26" t="str">
        <f>IF(Table4[[#This Row],[BMI]]&lt;18.5,"underweight",IF(Table4[[#This Row],[BMI]]&lt; 24.9,"normal weight",IF(Table4[[#This Row],[BMI]]&lt;29.9,"over weight","obesity")))</f>
        <v>obesity</v>
      </c>
      <c r="N864" s="26" t="str">
        <f>IF(Table4[[#This Row],[HBA1C]]&lt;5.7,"normal",IF(Table4[[#This Row],[HBA1C]]&lt; 6.4,"prediabetes","diabetes"))</f>
        <v>normal</v>
      </c>
    </row>
    <row r="865" spans="1:14" x14ac:dyDescent="0.25">
      <c r="A865" t="s">
        <v>1507</v>
      </c>
      <c r="B865">
        <v>34.299999999999997</v>
      </c>
      <c r="C865">
        <v>4.87</v>
      </c>
      <c r="D865" t="s">
        <v>2378</v>
      </c>
      <c r="E865" t="s">
        <v>2378</v>
      </c>
      <c r="F865" t="s">
        <v>2378</v>
      </c>
      <c r="G865" s="9">
        <v>2</v>
      </c>
      <c r="H865" t="s">
        <v>2378</v>
      </c>
      <c r="I865" s="20" t="str">
        <f>IF(Table4[[#This Row],[smoker]]="?","NO",Table4[[#This Row],[smoker]])</f>
        <v>No</v>
      </c>
      <c r="J865" s="26">
        <v>2</v>
      </c>
      <c r="K865" s="20" t="str">
        <f>UPPER(Table4[[#This Row],[SMOKER 1]])</f>
        <v>NO</v>
      </c>
      <c r="L865" s="26" t="str">
        <f>UPPER(Table4[[#This Row],[Heart Issues]])</f>
        <v>NO</v>
      </c>
      <c r="M865" s="26" t="str">
        <f>IF(Table4[[#This Row],[BMI]]&lt;18.5,"underweight",IF(Table4[[#This Row],[BMI]]&lt; 24.9,"normal weight",IF(Table4[[#This Row],[BMI]]&lt;29.9,"over weight","obesity")))</f>
        <v>obesity</v>
      </c>
      <c r="N865" s="26" t="str">
        <f>IF(Table4[[#This Row],[HBA1C]]&lt;5.7,"normal",IF(Table4[[#This Row],[HBA1C]]&lt; 6.4,"prediabetes","diabetes"))</f>
        <v>normal</v>
      </c>
    </row>
    <row r="866" spans="1:14" x14ac:dyDescent="0.25">
      <c r="A866" t="s">
        <v>1506</v>
      </c>
      <c r="B866">
        <v>35.244999999999997</v>
      </c>
      <c r="C866">
        <v>4.63</v>
      </c>
      <c r="D866" t="s">
        <v>2378</v>
      </c>
      <c r="E866" t="s">
        <v>2378</v>
      </c>
      <c r="F866" t="s">
        <v>2378</v>
      </c>
      <c r="G866" s="9" t="s">
        <v>2379</v>
      </c>
      <c r="H866" t="s">
        <v>2378</v>
      </c>
      <c r="I866" s="20" t="str">
        <f>IF(Table4[[#This Row],[smoker]]="?","NO",Table4[[#This Row],[smoker]])</f>
        <v>No</v>
      </c>
      <c r="J866" s="26">
        <v>0</v>
      </c>
      <c r="K866" s="20" t="str">
        <f>UPPER(Table4[[#This Row],[SMOKER 1]])</f>
        <v>NO</v>
      </c>
      <c r="L866" s="26" t="str">
        <f>UPPER(Table4[[#This Row],[Heart Issues]])</f>
        <v>NO</v>
      </c>
      <c r="M866" s="26" t="str">
        <f>IF(Table4[[#This Row],[BMI]]&lt;18.5,"underweight",IF(Table4[[#This Row],[BMI]]&lt; 24.9,"normal weight",IF(Table4[[#This Row],[BMI]]&lt;29.9,"over weight","obesity")))</f>
        <v>obesity</v>
      </c>
      <c r="N866" s="26" t="str">
        <f>IF(Table4[[#This Row],[HBA1C]]&lt;5.7,"normal",IF(Table4[[#This Row],[HBA1C]]&lt; 6.4,"prediabetes","diabetes"))</f>
        <v>normal</v>
      </c>
    </row>
    <row r="867" spans="1:14" x14ac:dyDescent="0.25">
      <c r="A867" t="s">
        <v>1505</v>
      </c>
      <c r="B867">
        <v>26.23</v>
      </c>
      <c r="C867">
        <v>11.93</v>
      </c>
      <c r="D867" t="s">
        <v>2378</v>
      </c>
      <c r="E867" t="s">
        <v>2378</v>
      </c>
      <c r="F867" t="s">
        <v>2378</v>
      </c>
      <c r="G867" s="9" t="s">
        <v>2379</v>
      </c>
      <c r="H867" t="s">
        <v>2378</v>
      </c>
      <c r="I867" s="20" t="str">
        <f>IF(Table4[[#This Row],[smoker]]="?","NO",Table4[[#This Row],[smoker]])</f>
        <v>No</v>
      </c>
      <c r="J867" s="26">
        <v>0</v>
      </c>
      <c r="K867" s="20" t="str">
        <f>UPPER(Table4[[#This Row],[SMOKER 1]])</f>
        <v>NO</v>
      </c>
      <c r="L867" s="26" t="str">
        <f>UPPER(Table4[[#This Row],[Heart Issues]])</f>
        <v>NO</v>
      </c>
      <c r="M867" s="26" t="str">
        <f>IF(Table4[[#This Row],[BMI]]&lt;18.5,"underweight",IF(Table4[[#This Row],[BMI]]&lt; 24.9,"normal weight",IF(Table4[[#This Row],[BMI]]&lt;29.9,"over weight","obesity")))</f>
        <v>over weight</v>
      </c>
      <c r="N867" s="26" t="str">
        <f>IF(Table4[[#This Row],[HBA1C]]&lt;5.7,"normal",IF(Table4[[#This Row],[HBA1C]]&lt; 6.4,"prediabetes","diabetes"))</f>
        <v>diabetes</v>
      </c>
    </row>
    <row r="868" spans="1:14" x14ac:dyDescent="0.25">
      <c r="A868" t="s">
        <v>1504</v>
      </c>
      <c r="B868">
        <v>36.1</v>
      </c>
      <c r="C868">
        <v>5.65</v>
      </c>
      <c r="D868" t="s">
        <v>2380</v>
      </c>
      <c r="E868" t="s">
        <v>2378</v>
      </c>
      <c r="F868" t="s">
        <v>2378</v>
      </c>
      <c r="G868" s="9">
        <v>2</v>
      </c>
      <c r="H868" t="s">
        <v>2378</v>
      </c>
      <c r="I868" s="20" t="str">
        <f>IF(Table4[[#This Row],[smoker]]="?","NO",Table4[[#This Row],[smoker]])</f>
        <v>No</v>
      </c>
      <c r="J868" s="26">
        <v>2</v>
      </c>
      <c r="K868" s="20" t="str">
        <f>UPPER(Table4[[#This Row],[SMOKER 1]])</f>
        <v>NO</v>
      </c>
      <c r="L868" s="26" t="str">
        <f>UPPER(Table4[[#This Row],[Heart Issues]])</f>
        <v>YES</v>
      </c>
      <c r="M868" s="26" t="str">
        <f>IF(Table4[[#This Row],[BMI]]&lt;18.5,"underweight",IF(Table4[[#This Row],[BMI]]&lt; 24.9,"normal weight",IF(Table4[[#This Row],[BMI]]&lt;29.9,"over weight","obesity")))</f>
        <v>obesity</v>
      </c>
      <c r="N868" s="26" t="str">
        <f>IF(Table4[[#This Row],[HBA1C]]&lt;5.7,"normal",IF(Table4[[#This Row],[HBA1C]]&lt; 6.4,"prediabetes","diabetes"))</f>
        <v>normal</v>
      </c>
    </row>
    <row r="869" spans="1:14" x14ac:dyDescent="0.25">
      <c r="A869" t="s">
        <v>1503</v>
      </c>
      <c r="B869">
        <v>37.1</v>
      </c>
      <c r="C869">
        <v>11.21</v>
      </c>
      <c r="D869" t="s">
        <v>2380</v>
      </c>
      <c r="E869" t="s">
        <v>2378</v>
      </c>
      <c r="F869" t="s">
        <v>2381</v>
      </c>
      <c r="G869" s="9">
        <v>1</v>
      </c>
      <c r="H869" t="s">
        <v>2378</v>
      </c>
      <c r="I869" s="20" t="str">
        <f>IF(Table4[[#This Row],[smoker]]="?","NO",Table4[[#This Row],[smoker]])</f>
        <v>No</v>
      </c>
      <c r="J869" s="26">
        <v>1</v>
      </c>
      <c r="K869" s="20" t="str">
        <f>UPPER(Table4[[#This Row],[SMOKER 1]])</f>
        <v>NO</v>
      </c>
      <c r="L869" s="26" t="str">
        <f>UPPER(Table4[[#This Row],[Heart Issues]])</f>
        <v>YES</v>
      </c>
      <c r="M869" s="26" t="str">
        <f>IF(Table4[[#This Row],[BMI]]&lt;18.5,"underweight",IF(Table4[[#This Row],[BMI]]&lt; 24.9,"normal weight",IF(Table4[[#This Row],[BMI]]&lt;29.9,"over weight","obesity")))</f>
        <v>obesity</v>
      </c>
      <c r="N869" s="26" t="str">
        <f>IF(Table4[[#This Row],[HBA1C]]&lt;5.7,"normal",IF(Table4[[#This Row],[HBA1C]]&lt; 6.4,"prediabetes","diabetes"))</f>
        <v>diabetes</v>
      </c>
    </row>
    <row r="870" spans="1:14" x14ac:dyDescent="0.25">
      <c r="A870" t="s">
        <v>1502</v>
      </c>
      <c r="B870">
        <v>27.5</v>
      </c>
      <c r="C870">
        <v>10.62</v>
      </c>
      <c r="D870" t="s">
        <v>2380</v>
      </c>
      <c r="E870" t="s">
        <v>2378</v>
      </c>
      <c r="F870" t="s">
        <v>2381</v>
      </c>
      <c r="G870" s="9">
        <v>1</v>
      </c>
      <c r="H870" t="s">
        <v>2378</v>
      </c>
      <c r="I870" s="20" t="str">
        <f>IF(Table4[[#This Row],[smoker]]="?","NO",Table4[[#This Row],[smoker]])</f>
        <v>No</v>
      </c>
      <c r="J870" s="26">
        <v>1</v>
      </c>
      <c r="K870" s="20" t="str">
        <f>UPPER(Table4[[#This Row],[SMOKER 1]])</f>
        <v>NO</v>
      </c>
      <c r="L870" s="26" t="str">
        <f>UPPER(Table4[[#This Row],[Heart Issues]])</f>
        <v>YES</v>
      </c>
      <c r="M870" s="26" t="str">
        <f>IF(Table4[[#This Row],[BMI]]&lt;18.5,"underweight",IF(Table4[[#This Row],[BMI]]&lt; 24.9,"normal weight",IF(Table4[[#This Row],[BMI]]&lt;29.9,"over weight","obesity")))</f>
        <v>over weight</v>
      </c>
      <c r="N870" s="26" t="str">
        <f>IF(Table4[[#This Row],[HBA1C]]&lt;5.7,"normal",IF(Table4[[#This Row],[HBA1C]]&lt; 6.4,"prediabetes","diabetes"))</f>
        <v>diabetes</v>
      </c>
    </row>
    <row r="871" spans="1:14" x14ac:dyDescent="0.25">
      <c r="A871" t="s">
        <v>1501</v>
      </c>
      <c r="B871">
        <v>24.7</v>
      </c>
      <c r="C871">
        <v>10.7</v>
      </c>
      <c r="D871" t="s">
        <v>2380</v>
      </c>
      <c r="E871" t="s">
        <v>2378</v>
      </c>
      <c r="F871" t="s">
        <v>2381</v>
      </c>
      <c r="G871" s="9">
        <v>1</v>
      </c>
      <c r="H871" t="s">
        <v>2378</v>
      </c>
      <c r="I871" s="20" t="str">
        <f>IF(Table4[[#This Row],[smoker]]="?","NO",Table4[[#This Row],[smoker]])</f>
        <v>No</v>
      </c>
      <c r="J871" s="26">
        <v>1</v>
      </c>
      <c r="K871" s="20" t="str">
        <f>UPPER(Table4[[#This Row],[SMOKER 1]])</f>
        <v>NO</v>
      </c>
      <c r="L871" s="26" t="str">
        <f>UPPER(Table4[[#This Row],[Heart Issues]])</f>
        <v>YES</v>
      </c>
      <c r="M871" s="26" t="str">
        <f>IF(Table4[[#This Row],[BMI]]&lt;18.5,"underweight",IF(Table4[[#This Row],[BMI]]&lt; 24.9,"normal weight",IF(Table4[[#This Row],[BMI]]&lt;29.9,"over weight","obesity")))</f>
        <v>normal weight</v>
      </c>
      <c r="N871" s="26" t="str">
        <f>IF(Table4[[#This Row],[HBA1C]]&lt;5.7,"normal",IF(Table4[[#This Row],[HBA1C]]&lt; 6.4,"prediabetes","diabetes"))</f>
        <v>diabetes</v>
      </c>
    </row>
    <row r="872" spans="1:14" x14ac:dyDescent="0.25">
      <c r="A872" t="s">
        <v>1500</v>
      </c>
      <c r="B872">
        <v>26.78</v>
      </c>
      <c r="C872">
        <v>10.02</v>
      </c>
      <c r="D872" t="s">
        <v>2380</v>
      </c>
      <c r="E872" t="s">
        <v>2378</v>
      </c>
      <c r="F872" t="s">
        <v>2381</v>
      </c>
      <c r="G872" s="9">
        <v>1</v>
      </c>
      <c r="H872" t="s">
        <v>2378</v>
      </c>
      <c r="I872" s="20" t="str">
        <f>IF(Table4[[#This Row],[smoker]]="?","NO",Table4[[#This Row],[smoker]])</f>
        <v>No</v>
      </c>
      <c r="J872" s="26">
        <v>1</v>
      </c>
      <c r="K872" s="20" t="str">
        <f>UPPER(Table4[[#This Row],[SMOKER 1]])</f>
        <v>NO</v>
      </c>
      <c r="L872" s="26" t="str">
        <f>UPPER(Table4[[#This Row],[Heart Issues]])</f>
        <v>YES</v>
      </c>
      <c r="M872" s="26" t="str">
        <f>IF(Table4[[#This Row],[BMI]]&lt;18.5,"underweight",IF(Table4[[#This Row],[BMI]]&lt; 24.9,"normal weight",IF(Table4[[#This Row],[BMI]]&lt;29.9,"over weight","obesity")))</f>
        <v>over weight</v>
      </c>
      <c r="N872" s="26" t="str">
        <f>IF(Table4[[#This Row],[HBA1C]]&lt;5.7,"normal",IF(Table4[[#This Row],[HBA1C]]&lt; 6.4,"prediabetes","diabetes"))</f>
        <v>diabetes</v>
      </c>
    </row>
    <row r="873" spans="1:14" x14ac:dyDescent="0.25">
      <c r="A873" t="s">
        <v>1499</v>
      </c>
      <c r="B873">
        <v>45.8</v>
      </c>
      <c r="C873">
        <v>4.8499999999999996</v>
      </c>
      <c r="D873" t="s">
        <v>2378</v>
      </c>
      <c r="E873" t="s">
        <v>2378</v>
      </c>
      <c r="F873" t="s">
        <v>2378</v>
      </c>
      <c r="G873" s="9" t="s">
        <v>2379</v>
      </c>
      <c r="H873" t="s">
        <v>2378</v>
      </c>
      <c r="I873" s="20" t="str">
        <f>IF(Table4[[#This Row],[smoker]]="?","NO",Table4[[#This Row],[smoker]])</f>
        <v>No</v>
      </c>
      <c r="J873" s="26">
        <v>0</v>
      </c>
      <c r="K873" s="20" t="str">
        <f>UPPER(Table4[[#This Row],[SMOKER 1]])</f>
        <v>NO</v>
      </c>
      <c r="L873" s="26" t="str">
        <f>UPPER(Table4[[#This Row],[Heart Issues]])</f>
        <v>NO</v>
      </c>
      <c r="M873" s="26" t="str">
        <f>IF(Table4[[#This Row],[BMI]]&lt;18.5,"underweight",IF(Table4[[#This Row],[BMI]]&lt; 24.9,"normal weight",IF(Table4[[#This Row],[BMI]]&lt;29.9,"over weight","obesity")))</f>
        <v>obesity</v>
      </c>
      <c r="N873" s="26" t="str">
        <f>IF(Table4[[#This Row],[HBA1C]]&lt;5.7,"normal",IF(Table4[[#This Row],[HBA1C]]&lt; 6.4,"prediabetes","diabetes"))</f>
        <v>normal</v>
      </c>
    </row>
    <row r="874" spans="1:14" x14ac:dyDescent="0.25">
      <c r="A874" t="s">
        <v>1498</v>
      </c>
      <c r="B874">
        <v>29</v>
      </c>
      <c r="C874">
        <v>4.3899999999999997</v>
      </c>
      <c r="D874" t="s">
        <v>2380</v>
      </c>
      <c r="E874" t="s">
        <v>2378</v>
      </c>
      <c r="F874" t="s">
        <v>2378</v>
      </c>
      <c r="G874" s="9">
        <v>2</v>
      </c>
      <c r="H874" t="s">
        <v>2378</v>
      </c>
      <c r="I874" s="20" t="str">
        <f>IF(Table4[[#This Row],[smoker]]="?","NO",Table4[[#This Row],[smoker]])</f>
        <v>No</v>
      </c>
      <c r="J874" s="26">
        <v>2</v>
      </c>
      <c r="K874" s="20" t="str">
        <f>UPPER(Table4[[#This Row],[SMOKER 1]])</f>
        <v>NO</v>
      </c>
      <c r="L874" s="26" t="str">
        <f>UPPER(Table4[[#This Row],[Heart Issues]])</f>
        <v>YES</v>
      </c>
      <c r="M874" s="26" t="str">
        <f>IF(Table4[[#This Row],[BMI]]&lt;18.5,"underweight",IF(Table4[[#This Row],[BMI]]&lt; 24.9,"normal weight",IF(Table4[[#This Row],[BMI]]&lt;29.9,"over weight","obesity")))</f>
        <v>over weight</v>
      </c>
      <c r="N874" s="26" t="str">
        <f>IF(Table4[[#This Row],[HBA1C]]&lt;5.7,"normal",IF(Table4[[#This Row],[HBA1C]]&lt; 6.4,"prediabetes","diabetes"))</f>
        <v>normal</v>
      </c>
    </row>
    <row r="875" spans="1:14" x14ac:dyDescent="0.25">
      <c r="A875" t="s">
        <v>1497</v>
      </c>
      <c r="B875">
        <v>33.534999999999997</v>
      </c>
      <c r="C875">
        <v>8.24</v>
      </c>
      <c r="D875" t="s">
        <v>2380</v>
      </c>
      <c r="E875" t="s">
        <v>2378</v>
      </c>
      <c r="F875" t="s">
        <v>2378</v>
      </c>
      <c r="G875" s="9" t="s">
        <v>2379</v>
      </c>
      <c r="H875" t="s">
        <v>2378</v>
      </c>
      <c r="I875" s="20" t="str">
        <f>IF(Table4[[#This Row],[smoker]]="?","NO",Table4[[#This Row],[smoker]])</f>
        <v>No</v>
      </c>
      <c r="J875" s="26">
        <v>0</v>
      </c>
      <c r="K875" s="20" t="str">
        <f>UPPER(Table4[[#This Row],[SMOKER 1]])</f>
        <v>NO</v>
      </c>
      <c r="L875" s="26" t="str">
        <f>UPPER(Table4[[#This Row],[Heart Issues]])</f>
        <v>YES</v>
      </c>
      <c r="M875" s="26" t="str">
        <f>IF(Table4[[#This Row],[BMI]]&lt;18.5,"underweight",IF(Table4[[#This Row],[BMI]]&lt; 24.9,"normal weight",IF(Table4[[#This Row],[BMI]]&lt;29.9,"over weight","obesity")))</f>
        <v>obesity</v>
      </c>
      <c r="N875" s="26" t="str">
        <f>IF(Table4[[#This Row],[HBA1C]]&lt;5.7,"normal",IF(Table4[[#This Row],[HBA1C]]&lt; 6.4,"prediabetes","diabetes"))</f>
        <v>diabetes</v>
      </c>
    </row>
    <row r="876" spans="1:14" x14ac:dyDescent="0.25">
      <c r="A876" t="s">
        <v>1496</v>
      </c>
      <c r="B876">
        <v>32.774999999999999</v>
      </c>
      <c r="C876">
        <v>9.77</v>
      </c>
      <c r="D876" t="s">
        <v>2380</v>
      </c>
      <c r="E876" t="s">
        <v>2378</v>
      </c>
      <c r="F876" t="s">
        <v>2378</v>
      </c>
      <c r="G876" s="9" t="s">
        <v>2379</v>
      </c>
      <c r="H876" t="s">
        <v>2378</v>
      </c>
      <c r="I876" s="20" t="str">
        <f>IF(Table4[[#This Row],[smoker]]="?","NO",Table4[[#This Row],[smoker]])</f>
        <v>No</v>
      </c>
      <c r="J876" s="26">
        <v>0</v>
      </c>
      <c r="K876" s="20" t="str">
        <f>UPPER(Table4[[#This Row],[SMOKER 1]])</f>
        <v>NO</v>
      </c>
      <c r="L876" s="26" t="str">
        <f>UPPER(Table4[[#This Row],[Heart Issues]])</f>
        <v>YES</v>
      </c>
      <c r="M876" s="26" t="str">
        <f>IF(Table4[[#This Row],[BMI]]&lt;18.5,"underweight",IF(Table4[[#This Row],[BMI]]&lt; 24.9,"normal weight",IF(Table4[[#This Row],[BMI]]&lt;29.9,"over weight","obesity")))</f>
        <v>obesity</v>
      </c>
      <c r="N876" s="26" t="str">
        <f>IF(Table4[[#This Row],[HBA1C]]&lt;5.7,"normal",IF(Table4[[#This Row],[HBA1C]]&lt; 6.4,"prediabetes","diabetes"))</f>
        <v>diabetes</v>
      </c>
    </row>
    <row r="877" spans="1:14" x14ac:dyDescent="0.25">
      <c r="A877" t="s">
        <v>1495</v>
      </c>
      <c r="B877">
        <v>37.51</v>
      </c>
      <c r="C877">
        <v>5.5</v>
      </c>
      <c r="D877" t="s">
        <v>2380</v>
      </c>
      <c r="E877" t="s">
        <v>2378</v>
      </c>
      <c r="F877" t="s">
        <v>2378</v>
      </c>
      <c r="G877" s="9">
        <v>2</v>
      </c>
      <c r="H877" t="s">
        <v>2378</v>
      </c>
      <c r="I877" s="20" t="str">
        <f>IF(Table4[[#This Row],[smoker]]="?","NO",Table4[[#This Row],[smoker]])</f>
        <v>No</v>
      </c>
      <c r="J877" s="26">
        <v>2</v>
      </c>
      <c r="K877" s="20" t="str">
        <f>UPPER(Table4[[#This Row],[SMOKER 1]])</f>
        <v>NO</v>
      </c>
      <c r="L877" s="26" t="str">
        <f>UPPER(Table4[[#This Row],[Heart Issues]])</f>
        <v>YES</v>
      </c>
      <c r="M877" s="26" t="str">
        <f>IF(Table4[[#This Row],[BMI]]&lt;18.5,"underweight",IF(Table4[[#This Row],[BMI]]&lt; 24.9,"normal weight",IF(Table4[[#This Row],[BMI]]&lt;29.9,"over weight","obesity")))</f>
        <v>obesity</v>
      </c>
      <c r="N877" s="26" t="str">
        <f>IF(Table4[[#This Row],[HBA1C]]&lt;5.7,"normal",IF(Table4[[#This Row],[HBA1C]]&lt; 6.4,"prediabetes","diabetes"))</f>
        <v>normal</v>
      </c>
    </row>
    <row r="878" spans="1:14" x14ac:dyDescent="0.25">
      <c r="A878" t="s">
        <v>1494</v>
      </c>
      <c r="B878">
        <v>39.86</v>
      </c>
      <c r="C878">
        <v>11.84</v>
      </c>
      <c r="D878" t="s">
        <v>2380</v>
      </c>
      <c r="E878" t="s">
        <v>2378</v>
      </c>
      <c r="F878" t="s">
        <v>2378</v>
      </c>
      <c r="G878" s="9">
        <v>1</v>
      </c>
      <c r="H878" t="s">
        <v>2378</v>
      </c>
      <c r="I878" s="20" t="str">
        <f>IF(Table4[[#This Row],[smoker]]="?","NO",Table4[[#This Row],[smoker]])</f>
        <v>No</v>
      </c>
      <c r="J878" s="26">
        <v>1</v>
      </c>
      <c r="K878" s="20" t="str">
        <f>UPPER(Table4[[#This Row],[SMOKER 1]])</f>
        <v>NO</v>
      </c>
      <c r="L878" s="26" t="str">
        <f>UPPER(Table4[[#This Row],[Heart Issues]])</f>
        <v>YES</v>
      </c>
      <c r="M878" s="26" t="str">
        <f>IF(Table4[[#This Row],[BMI]]&lt;18.5,"underweight",IF(Table4[[#This Row],[BMI]]&lt; 24.9,"normal weight",IF(Table4[[#This Row],[BMI]]&lt;29.9,"over weight","obesity")))</f>
        <v>obesity</v>
      </c>
      <c r="N878" s="26" t="str">
        <f>IF(Table4[[#This Row],[HBA1C]]&lt;5.7,"normal",IF(Table4[[#This Row],[HBA1C]]&lt; 6.4,"prediabetes","diabetes"))</f>
        <v>diabetes</v>
      </c>
    </row>
    <row r="879" spans="1:14" x14ac:dyDescent="0.25">
      <c r="A879" t="s">
        <v>1493</v>
      </c>
      <c r="B879">
        <v>42.13</v>
      </c>
      <c r="C879">
        <v>4.66</v>
      </c>
      <c r="D879" t="s">
        <v>2378</v>
      </c>
      <c r="E879" t="s">
        <v>2378</v>
      </c>
      <c r="F879" t="s">
        <v>2378</v>
      </c>
      <c r="G879" s="9" t="s">
        <v>2379</v>
      </c>
      <c r="H879" t="s">
        <v>2378</v>
      </c>
      <c r="I879" s="20" t="str">
        <f>IF(Table4[[#This Row],[smoker]]="?","NO",Table4[[#This Row],[smoker]])</f>
        <v>No</v>
      </c>
      <c r="J879" s="26">
        <v>0</v>
      </c>
      <c r="K879" s="20" t="str">
        <f>UPPER(Table4[[#This Row],[SMOKER 1]])</f>
        <v>NO</v>
      </c>
      <c r="L879" s="26" t="str">
        <f>UPPER(Table4[[#This Row],[Heart Issues]])</f>
        <v>NO</v>
      </c>
      <c r="M879" s="26" t="str">
        <f>IF(Table4[[#This Row],[BMI]]&lt;18.5,"underweight",IF(Table4[[#This Row],[BMI]]&lt; 24.9,"normal weight",IF(Table4[[#This Row],[BMI]]&lt;29.9,"over weight","obesity")))</f>
        <v>obesity</v>
      </c>
      <c r="N879" s="26" t="str">
        <f>IF(Table4[[#This Row],[HBA1C]]&lt;5.7,"normal",IF(Table4[[#This Row],[HBA1C]]&lt; 6.4,"prediabetes","diabetes"))</f>
        <v>normal</v>
      </c>
    </row>
    <row r="880" spans="1:14" x14ac:dyDescent="0.25">
      <c r="A880" t="s">
        <v>1492</v>
      </c>
      <c r="B880">
        <v>35.99</v>
      </c>
      <c r="C880">
        <v>11.11</v>
      </c>
      <c r="D880" t="s">
        <v>2378</v>
      </c>
      <c r="E880" t="s">
        <v>2378</v>
      </c>
      <c r="F880" t="s">
        <v>2378</v>
      </c>
      <c r="G880" s="9" t="s">
        <v>2379</v>
      </c>
      <c r="H880" t="s">
        <v>2378</v>
      </c>
      <c r="I880" s="20" t="str">
        <f>IF(Table4[[#This Row],[smoker]]="?","NO",Table4[[#This Row],[smoker]])</f>
        <v>No</v>
      </c>
      <c r="J880" s="26">
        <v>0</v>
      </c>
      <c r="K880" s="20" t="str">
        <f>UPPER(Table4[[#This Row],[SMOKER 1]])</f>
        <v>NO</v>
      </c>
      <c r="L880" s="26" t="str">
        <f>UPPER(Table4[[#This Row],[Heart Issues]])</f>
        <v>NO</v>
      </c>
      <c r="M880" s="26" t="str">
        <f>IF(Table4[[#This Row],[BMI]]&lt;18.5,"underweight",IF(Table4[[#This Row],[BMI]]&lt; 24.9,"normal weight",IF(Table4[[#This Row],[BMI]]&lt;29.9,"over weight","obesity")))</f>
        <v>obesity</v>
      </c>
      <c r="N880" s="26" t="str">
        <f>IF(Table4[[#This Row],[HBA1C]]&lt;5.7,"normal",IF(Table4[[#This Row],[HBA1C]]&lt; 6.4,"prediabetes","diabetes"))</f>
        <v>diabetes</v>
      </c>
    </row>
    <row r="881" spans="1:14" x14ac:dyDescent="0.25">
      <c r="A881" t="s">
        <v>1491</v>
      </c>
      <c r="B881">
        <v>35.200000000000003</v>
      </c>
      <c r="C881">
        <v>7.72</v>
      </c>
      <c r="D881" t="s">
        <v>2380</v>
      </c>
      <c r="E881" t="s">
        <v>2378</v>
      </c>
      <c r="F881" t="s">
        <v>2381</v>
      </c>
      <c r="G881" s="9">
        <v>1</v>
      </c>
      <c r="H881" t="s">
        <v>2378</v>
      </c>
      <c r="I881" s="20" t="str">
        <f>IF(Table4[[#This Row],[smoker]]="?","NO",Table4[[#This Row],[smoker]])</f>
        <v>No</v>
      </c>
      <c r="J881" s="26">
        <v>1</v>
      </c>
      <c r="K881" s="20" t="str">
        <f>UPPER(Table4[[#This Row],[SMOKER 1]])</f>
        <v>NO</v>
      </c>
      <c r="L881" s="26" t="str">
        <f>UPPER(Table4[[#This Row],[Heart Issues]])</f>
        <v>YES</v>
      </c>
      <c r="M881" s="26" t="str">
        <f>IF(Table4[[#This Row],[BMI]]&lt;18.5,"underweight",IF(Table4[[#This Row],[BMI]]&lt; 24.9,"normal weight",IF(Table4[[#This Row],[BMI]]&lt;29.9,"over weight","obesity")))</f>
        <v>obesity</v>
      </c>
      <c r="N881" s="26" t="str">
        <f>IF(Table4[[#This Row],[HBA1C]]&lt;5.7,"normal",IF(Table4[[#This Row],[HBA1C]]&lt; 6.4,"prediabetes","diabetes"))</f>
        <v>diabetes</v>
      </c>
    </row>
    <row r="882" spans="1:14" x14ac:dyDescent="0.25">
      <c r="A882" t="s">
        <v>1490</v>
      </c>
      <c r="B882">
        <v>29.91</v>
      </c>
      <c r="C882">
        <v>5.55</v>
      </c>
      <c r="D882" t="s">
        <v>2380</v>
      </c>
      <c r="E882" t="s">
        <v>2378</v>
      </c>
      <c r="F882" t="s">
        <v>2378</v>
      </c>
      <c r="G882" s="9">
        <v>2</v>
      </c>
      <c r="H882" t="s">
        <v>2378</v>
      </c>
      <c r="I882" s="20" t="str">
        <f>IF(Table4[[#This Row],[smoker]]="?","NO",Table4[[#This Row],[smoker]])</f>
        <v>No</v>
      </c>
      <c r="J882" s="26">
        <v>2</v>
      </c>
      <c r="K882" s="20" t="str">
        <f>UPPER(Table4[[#This Row],[SMOKER 1]])</f>
        <v>NO</v>
      </c>
      <c r="L882" s="26" t="str">
        <f>UPPER(Table4[[#This Row],[Heart Issues]])</f>
        <v>YES</v>
      </c>
      <c r="M882" s="26" t="str">
        <f>IF(Table4[[#This Row],[BMI]]&lt;18.5,"underweight",IF(Table4[[#This Row],[BMI]]&lt; 24.9,"normal weight",IF(Table4[[#This Row],[BMI]]&lt;29.9,"over weight","obesity")))</f>
        <v>obesity</v>
      </c>
      <c r="N882" s="26" t="str">
        <f>IF(Table4[[#This Row],[HBA1C]]&lt;5.7,"normal",IF(Table4[[#This Row],[HBA1C]]&lt; 6.4,"prediabetes","diabetes"))</f>
        <v>normal</v>
      </c>
    </row>
    <row r="883" spans="1:14" x14ac:dyDescent="0.25">
      <c r="A883" t="s">
        <v>1489</v>
      </c>
      <c r="B883">
        <v>36.479999999999997</v>
      </c>
      <c r="C883">
        <v>5.05</v>
      </c>
      <c r="D883" t="s">
        <v>2380</v>
      </c>
      <c r="E883" t="s">
        <v>2378</v>
      </c>
      <c r="F883" t="s">
        <v>2378</v>
      </c>
      <c r="G883" s="9">
        <v>1</v>
      </c>
      <c r="H883" t="s">
        <v>2378</v>
      </c>
      <c r="I883" s="20" t="str">
        <f>IF(Table4[[#This Row],[smoker]]="?","NO",Table4[[#This Row],[smoker]])</f>
        <v>No</v>
      </c>
      <c r="J883" s="26">
        <v>1</v>
      </c>
      <c r="K883" s="20" t="str">
        <f>UPPER(Table4[[#This Row],[SMOKER 1]])</f>
        <v>NO</v>
      </c>
      <c r="L883" s="26" t="str">
        <f>UPPER(Table4[[#This Row],[Heart Issues]])</f>
        <v>YES</v>
      </c>
      <c r="M883" s="26" t="str">
        <f>IF(Table4[[#This Row],[BMI]]&lt;18.5,"underweight",IF(Table4[[#This Row],[BMI]]&lt; 24.9,"normal weight",IF(Table4[[#This Row],[BMI]]&lt;29.9,"over weight","obesity")))</f>
        <v>obesity</v>
      </c>
      <c r="N883" s="26" t="str">
        <f>IF(Table4[[#This Row],[HBA1C]]&lt;5.7,"normal",IF(Table4[[#This Row],[HBA1C]]&lt; 6.4,"prediabetes","diabetes"))</f>
        <v>normal</v>
      </c>
    </row>
    <row r="884" spans="1:14" x14ac:dyDescent="0.25">
      <c r="A884" t="s">
        <v>1488</v>
      </c>
      <c r="B884">
        <v>27.5</v>
      </c>
      <c r="C884">
        <v>8.69</v>
      </c>
      <c r="D884" t="s">
        <v>2380</v>
      </c>
      <c r="E884" t="s">
        <v>2378</v>
      </c>
      <c r="F884" t="s">
        <v>2381</v>
      </c>
      <c r="G884" s="9">
        <v>1</v>
      </c>
      <c r="H884" t="s">
        <v>2378</v>
      </c>
      <c r="I884" s="20" t="str">
        <f>IF(Table4[[#This Row],[smoker]]="?","NO",Table4[[#This Row],[smoker]])</f>
        <v>No</v>
      </c>
      <c r="J884" s="26">
        <v>1</v>
      </c>
      <c r="K884" s="20" t="str">
        <f>UPPER(Table4[[#This Row],[SMOKER 1]])</f>
        <v>NO</v>
      </c>
      <c r="L884" s="26" t="str">
        <f>UPPER(Table4[[#This Row],[Heart Issues]])</f>
        <v>YES</v>
      </c>
      <c r="M884" s="26" t="str">
        <f>IF(Table4[[#This Row],[BMI]]&lt;18.5,"underweight",IF(Table4[[#This Row],[BMI]]&lt; 24.9,"normal weight",IF(Table4[[#This Row],[BMI]]&lt;29.9,"over weight","obesity")))</f>
        <v>over weight</v>
      </c>
      <c r="N884" s="26" t="str">
        <f>IF(Table4[[#This Row],[HBA1C]]&lt;5.7,"normal",IF(Table4[[#This Row],[HBA1C]]&lt; 6.4,"prediabetes","diabetes"))</f>
        <v>diabetes</v>
      </c>
    </row>
    <row r="885" spans="1:14" x14ac:dyDescent="0.25">
      <c r="A885" t="s">
        <v>1487</v>
      </c>
      <c r="B885">
        <v>33.44</v>
      </c>
      <c r="C885">
        <v>5.9</v>
      </c>
      <c r="D885" t="s">
        <v>2380</v>
      </c>
      <c r="E885" t="s">
        <v>2378</v>
      </c>
      <c r="F885" t="s">
        <v>2378</v>
      </c>
      <c r="G885" s="9">
        <v>1</v>
      </c>
      <c r="H885" t="s">
        <v>2378</v>
      </c>
      <c r="I885" s="20" t="str">
        <f>IF(Table4[[#This Row],[smoker]]="?","NO",Table4[[#This Row],[smoker]])</f>
        <v>No</v>
      </c>
      <c r="J885" s="26">
        <v>1</v>
      </c>
      <c r="K885" s="20" t="str">
        <f>UPPER(Table4[[#This Row],[SMOKER 1]])</f>
        <v>NO</v>
      </c>
      <c r="L885" s="26" t="str">
        <f>UPPER(Table4[[#This Row],[Heart Issues]])</f>
        <v>YES</v>
      </c>
      <c r="M885" s="26" t="str">
        <f>IF(Table4[[#This Row],[BMI]]&lt;18.5,"underweight",IF(Table4[[#This Row],[BMI]]&lt; 24.9,"normal weight",IF(Table4[[#This Row],[BMI]]&lt;29.9,"over weight","obesity")))</f>
        <v>obesity</v>
      </c>
      <c r="N885" s="26" t="str">
        <f>IF(Table4[[#This Row],[HBA1C]]&lt;5.7,"normal",IF(Table4[[#This Row],[HBA1C]]&lt; 6.4,"prediabetes","diabetes"))</f>
        <v>prediabetes</v>
      </c>
    </row>
    <row r="886" spans="1:14" x14ac:dyDescent="0.25">
      <c r="A886" t="s">
        <v>1486</v>
      </c>
      <c r="B886">
        <v>28.215</v>
      </c>
      <c r="C886">
        <v>6.29</v>
      </c>
      <c r="D886" t="s">
        <v>2380</v>
      </c>
      <c r="E886" t="s">
        <v>2378</v>
      </c>
      <c r="F886" t="s">
        <v>2378</v>
      </c>
      <c r="G886" s="9">
        <v>1</v>
      </c>
      <c r="H886" t="s">
        <v>2378</v>
      </c>
      <c r="I886" s="20" t="str">
        <f>IF(Table4[[#This Row],[smoker]]="?","NO",Table4[[#This Row],[smoker]])</f>
        <v>No</v>
      </c>
      <c r="J886" s="26">
        <v>1</v>
      </c>
      <c r="K886" s="20" t="str">
        <f>UPPER(Table4[[#This Row],[SMOKER 1]])</f>
        <v>NO</v>
      </c>
      <c r="L886" s="26" t="str">
        <f>UPPER(Table4[[#This Row],[Heart Issues]])</f>
        <v>YES</v>
      </c>
      <c r="M886" s="26" t="str">
        <f>IF(Table4[[#This Row],[BMI]]&lt;18.5,"underweight",IF(Table4[[#This Row],[BMI]]&lt; 24.9,"normal weight",IF(Table4[[#This Row],[BMI]]&lt;29.9,"over weight","obesity")))</f>
        <v>over weight</v>
      </c>
      <c r="N886" s="26" t="str">
        <f>IF(Table4[[#This Row],[HBA1C]]&lt;5.7,"normal",IF(Table4[[#This Row],[HBA1C]]&lt; 6.4,"prediabetes","diabetes"))</f>
        <v>prediabetes</v>
      </c>
    </row>
    <row r="887" spans="1:14" x14ac:dyDescent="0.25">
      <c r="A887" t="s">
        <v>1485</v>
      </c>
      <c r="B887">
        <v>27.17</v>
      </c>
      <c r="C887">
        <v>5.84</v>
      </c>
      <c r="D887" t="s">
        <v>2380</v>
      </c>
      <c r="E887" t="s">
        <v>2378</v>
      </c>
      <c r="F887" t="s">
        <v>2378</v>
      </c>
      <c r="G887" s="9">
        <v>1</v>
      </c>
      <c r="H887" t="s">
        <v>2378</v>
      </c>
      <c r="I887" s="20" t="str">
        <f>IF(Table4[[#This Row],[smoker]]="?","NO",Table4[[#This Row],[smoker]])</f>
        <v>No</v>
      </c>
      <c r="J887" s="26">
        <v>1</v>
      </c>
      <c r="K887" s="20" t="str">
        <f>UPPER(Table4[[#This Row],[SMOKER 1]])</f>
        <v>NO</v>
      </c>
      <c r="L887" s="26" t="str">
        <f>UPPER(Table4[[#This Row],[Heart Issues]])</f>
        <v>YES</v>
      </c>
      <c r="M887" s="26" t="str">
        <f>IF(Table4[[#This Row],[BMI]]&lt;18.5,"underweight",IF(Table4[[#This Row],[BMI]]&lt; 24.9,"normal weight",IF(Table4[[#This Row],[BMI]]&lt;29.9,"over weight","obesity")))</f>
        <v>over weight</v>
      </c>
      <c r="N887" s="26" t="str">
        <f>IF(Table4[[#This Row],[HBA1C]]&lt;5.7,"normal",IF(Table4[[#This Row],[HBA1C]]&lt; 6.4,"prediabetes","diabetes"))</f>
        <v>prediabetes</v>
      </c>
    </row>
    <row r="888" spans="1:14" x14ac:dyDescent="0.25">
      <c r="A888" t="s">
        <v>1484</v>
      </c>
      <c r="B888">
        <v>35.380000000000003</v>
      </c>
      <c r="C888">
        <v>6.12</v>
      </c>
      <c r="D888" t="s">
        <v>2378</v>
      </c>
      <c r="E888" t="s">
        <v>2378</v>
      </c>
      <c r="F888" t="s">
        <v>2378</v>
      </c>
      <c r="G888" s="9" t="s">
        <v>2379</v>
      </c>
      <c r="H888" t="s">
        <v>2378</v>
      </c>
      <c r="I888" s="20" t="str">
        <f>IF(Table4[[#This Row],[smoker]]="?","NO",Table4[[#This Row],[smoker]])</f>
        <v>No</v>
      </c>
      <c r="J888" s="26">
        <v>0</v>
      </c>
      <c r="K888" s="20" t="str">
        <f>UPPER(Table4[[#This Row],[SMOKER 1]])</f>
        <v>NO</v>
      </c>
      <c r="L888" s="26" t="str">
        <f>UPPER(Table4[[#This Row],[Heart Issues]])</f>
        <v>NO</v>
      </c>
      <c r="M888" s="26" t="str">
        <f>IF(Table4[[#This Row],[BMI]]&lt;18.5,"underweight",IF(Table4[[#This Row],[BMI]]&lt; 24.9,"normal weight",IF(Table4[[#This Row],[BMI]]&lt;29.9,"over weight","obesity")))</f>
        <v>obesity</v>
      </c>
      <c r="N888" s="26" t="str">
        <f>IF(Table4[[#This Row],[HBA1C]]&lt;5.7,"normal",IF(Table4[[#This Row],[HBA1C]]&lt; 6.4,"prediabetes","diabetes"))</f>
        <v>prediabetes</v>
      </c>
    </row>
    <row r="889" spans="1:14" x14ac:dyDescent="0.25">
      <c r="A889" t="s">
        <v>1483</v>
      </c>
      <c r="B889">
        <v>43.48</v>
      </c>
      <c r="C889">
        <v>6.24</v>
      </c>
      <c r="D889" t="s">
        <v>2378</v>
      </c>
      <c r="E889" t="s">
        <v>2378</v>
      </c>
      <c r="F889" t="s">
        <v>2378</v>
      </c>
      <c r="G889" s="9" t="s">
        <v>2379</v>
      </c>
      <c r="H889" t="s">
        <v>2378</v>
      </c>
      <c r="I889" s="20" t="str">
        <f>IF(Table4[[#This Row],[smoker]]="?","NO",Table4[[#This Row],[smoker]])</f>
        <v>No</v>
      </c>
      <c r="J889" s="26">
        <v>0</v>
      </c>
      <c r="K889" s="20" t="str">
        <f>UPPER(Table4[[#This Row],[SMOKER 1]])</f>
        <v>NO</v>
      </c>
      <c r="L889" s="26" t="str">
        <f>UPPER(Table4[[#This Row],[Heart Issues]])</f>
        <v>NO</v>
      </c>
      <c r="M889" s="26" t="str">
        <f>IF(Table4[[#This Row],[BMI]]&lt;18.5,"underweight",IF(Table4[[#This Row],[BMI]]&lt; 24.9,"normal weight",IF(Table4[[#This Row],[BMI]]&lt;29.9,"over weight","obesity")))</f>
        <v>obesity</v>
      </c>
      <c r="N889" s="26" t="str">
        <f>IF(Table4[[#This Row],[HBA1C]]&lt;5.7,"normal",IF(Table4[[#This Row],[HBA1C]]&lt; 6.4,"prediabetes","diabetes"))</f>
        <v>prediabetes</v>
      </c>
    </row>
    <row r="890" spans="1:14" x14ac:dyDescent="0.25">
      <c r="A890" t="s">
        <v>1482</v>
      </c>
      <c r="B890">
        <v>41.73</v>
      </c>
      <c r="C890">
        <v>6.25</v>
      </c>
      <c r="D890" t="s">
        <v>2378</v>
      </c>
      <c r="E890" t="s">
        <v>2378</v>
      </c>
      <c r="F890" t="s">
        <v>2378</v>
      </c>
      <c r="G890" s="9">
        <v>1</v>
      </c>
      <c r="H890" t="s">
        <v>2378</v>
      </c>
      <c r="I890" s="20" t="str">
        <f>IF(Table4[[#This Row],[smoker]]="?","NO",Table4[[#This Row],[smoker]])</f>
        <v>No</v>
      </c>
      <c r="J890" s="26">
        <v>1</v>
      </c>
      <c r="K890" s="20" t="str">
        <f>UPPER(Table4[[#This Row],[SMOKER 1]])</f>
        <v>NO</v>
      </c>
      <c r="L890" s="26" t="str">
        <f>UPPER(Table4[[#This Row],[Heart Issues]])</f>
        <v>NO</v>
      </c>
      <c r="M890" s="26" t="str">
        <f>IF(Table4[[#This Row],[BMI]]&lt;18.5,"underweight",IF(Table4[[#This Row],[BMI]]&lt; 24.9,"normal weight",IF(Table4[[#This Row],[BMI]]&lt;29.9,"over weight","obesity")))</f>
        <v>obesity</v>
      </c>
      <c r="N890" s="26" t="str">
        <f>IF(Table4[[#This Row],[HBA1C]]&lt;5.7,"normal",IF(Table4[[#This Row],[HBA1C]]&lt; 6.4,"prediabetes","diabetes"))</f>
        <v>prediabetes</v>
      </c>
    </row>
    <row r="891" spans="1:14" x14ac:dyDescent="0.25">
      <c r="A891" t="s">
        <v>1481</v>
      </c>
      <c r="B891">
        <v>28.9</v>
      </c>
      <c r="C891">
        <v>11.96</v>
      </c>
      <c r="D891" t="s">
        <v>2378</v>
      </c>
      <c r="E891" t="s">
        <v>2378</v>
      </c>
      <c r="F891" t="s">
        <v>2378</v>
      </c>
      <c r="G891" s="9" t="s">
        <v>2379</v>
      </c>
      <c r="H891" t="s">
        <v>2378</v>
      </c>
      <c r="I891" s="20" t="str">
        <f>IF(Table4[[#This Row],[smoker]]="?","NO",Table4[[#This Row],[smoker]])</f>
        <v>No</v>
      </c>
      <c r="J891" s="26">
        <v>0</v>
      </c>
      <c r="K891" s="20" t="str">
        <f>UPPER(Table4[[#This Row],[SMOKER 1]])</f>
        <v>NO</v>
      </c>
      <c r="L891" s="26" t="str">
        <f>UPPER(Table4[[#This Row],[Heart Issues]])</f>
        <v>NO</v>
      </c>
      <c r="M891" s="26" t="str">
        <f>IF(Table4[[#This Row],[BMI]]&lt;18.5,"underweight",IF(Table4[[#This Row],[BMI]]&lt; 24.9,"normal weight",IF(Table4[[#This Row],[BMI]]&lt;29.9,"over weight","obesity")))</f>
        <v>over weight</v>
      </c>
      <c r="N891" s="26" t="str">
        <f>IF(Table4[[#This Row],[HBA1C]]&lt;5.7,"normal",IF(Table4[[#This Row],[HBA1C]]&lt; 6.4,"prediabetes","diabetes"))</f>
        <v>diabetes</v>
      </c>
    </row>
    <row r="892" spans="1:14" x14ac:dyDescent="0.25">
      <c r="A892" t="s">
        <v>1480</v>
      </c>
      <c r="B892">
        <v>25.74</v>
      </c>
      <c r="C892">
        <v>7.69</v>
      </c>
      <c r="D892" t="s">
        <v>2378</v>
      </c>
      <c r="E892" t="s">
        <v>2378</v>
      </c>
      <c r="F892" t="s">
        <v>2378</v>
      </c>
      <c r="G892" s="9" t="s">
        <v>2379</v>
      </c>
      <c r="H892" t="s">
        <v>2378</v>
      </c>
      <c r="I892" s="20" t="str">
        <f>IF(Table4[[#This Row],[smoker]]="?","NO",Table4[[#This Row],[smoker]])</f>
        <v>No</v>
      </c>
      <c r="J892" s="26">
        <v>0</v>
      </c>
      <c r="K892" s="20" t="str">
        <f>UPPER(Table4[[#This Row],[SMOKER 1]])</f>
        <v>NO</v>
      </c>
      <c r="L892" s="26" t="str">
        <f>UPPER(Table4[[#This Row],[Heart Issues]])</f>
        <v>NO</v>
      </c>
      <c r="M892" s="26" t="str">
        <f>IF(Table4[[#This Row],[BMI]]&lt;18.5,"underweight",IF(Table4[[#This Row],[BMI]]&lt; 24.9,"normal weight",IF(Table4[[#This Row],[BMI]]&lt;29.9,"over weight","obesity")))</f>
        <v>over weight</v>
      </c>
      <c r="N892" s="26" t="str">
        <f>IF(Table4[[#This Row],[HBA1C]]&lt;5.7,"normal",IF(Table4[[#This Row],[HBA1C]]&lt; 6.4,"prediabetes","diabetes"))</f>
        <v>diabetes</v>
      </c>
    </row>
    <row r="893" spans="1:14" x14ac:dyDescent="0.25">
      <c r="A893" t="s">
        <v>1479</v>
      </c>
      <c r="B893">
        <v>36.06</v>
      </c>
      <c r="C893">
        <v>8.83</v>
      </c>
      <c r="D893" t="s">
        <v>2378</v>
      </c>
      <c r="E893" t="s">
        <v>2378</v>
      </c>
      <c r="F893" t="s">
        <v>2378</v>
      </c>
      <c r="G893" s="9" t="s">
        <v>2379</v>
      </c>
      <c r="H893" t="s">
        <v>2378</v>
      </c>
      <c r="I893" s="20" t="str">
        <f>IF(Table4[[#This Row],[smoker]]="?","NO",Table4[[#This Row],[smoker]])</f>
        <v>No</v>
      </c>
      <c r="J893" s="26">
        <v>0</v>
      </c>
      <c r="K893" s="20" t="str">
        <f>UPPER(Table4[[#This Row],[SMOKER 1]])</f>
        <v>NO</v>
      </c>
      <c r="L893" s="26" t="str">
        <f>UPPER(Table4[[#This Row],[Heart Issues]])</f>
        <v>NO</v>
      </c>
      <c r="M893" s="26" t="str">
        <f>IF(Table4[[#This Row],[BMI]]&lt;18.5,"underweight",IF(Table4[[#This Row],[BMI]]&lt; 24.9,"normal weight",IF(Table4[[#This Row],[BMI]]&lt;29.9,"over weight","obesity")))</f>
        <v>obesity</v>
      </c>
      <c r="N893" s="26" t="str">
        <f>IF(Table4[[#This Row],[HBA1C]]&lt;5.7,"normal",IF(Table4[[#This Row],[HBA1C]]&lt; 6.4,"prediabetes","diabetes"))</f>
        <v>diabetes</v>
      </c>
    </row>
    <row r="894" spans="1:14" x14ac:dyDescent="0.25">
      <c r="A894" t="s">
        <v>1478</v>
      </c>
      <c r="B894">
        <v>43.28</v>
      </c>
      <c r="C894">
        <v>4.41</v>
      </c>
      <c r="D894" t="s">
        <v>2378</v>
      </c>
      <c r="E894" t="s">
        <v>2378</v>
      </c>
      <c r="F894" t="s">
        <v>2378</v>
      </c>
      <c r="G894" s="9" t="s">
        <v>2379</v>
      </c>
      <c r="H894" t="s">
        <v>2378</v>
      </c>
      <c r="I894" s="20" t="str">
        <f>IF(Table4[[#This Row],[smoker]]="?","NO",Table4[[#This Row],[smoker]])</f>
        <v>No</v>
      </c>
      <c r="J894" s="26">
        <v>0</v>
      </c>
      <c r="K894" s="20" t="str">
        <f>UPPER(Table4[[#This Row],[SMOKER 1]])</f>
        <v>NO</v>
      </c>
      <c r="L894" s="26" t="str">
        <f>UPPER(Table4[[#This Row],[Heart Issues]])</f>
        <v>NO</v>
      </c>
      <c r="M894" s="26" t="str">
        <f>IF(Table4[[#This Row],[BMI]]&lt;18.5,"underweight",IF(Table4[[#This Row],[BMI]]&lt; 24.9,"normal weight",IF(Table4[[#This Row],[BMI]]&lt;29.9,"over weight","obesity")))</f>
        <v>obesity</v>
      </c>
      <c r="N894" s="26" t="str">
        <f>IF(Table4[[#This Row],[HBA1C]]&lt;5.7,"normal",IF(Table4[[#This Row],[HBA1C]]&lt; 6.4,"prediabetes","diabetes"))</f>
        <v>normal</v>
      </c>
    </row>
    <row r="895" spans="1:14" x14ac:dyDescent="0.25">
      <c r="A895" t="s">
        <v>1477</v>
      </c>
      <c r="B895">
        <v>28.785</v>
      </c>
      <c r="C895">
        <v>9.1</v>
      </c>
      <c r="D895" t="s">
        <v>2380</v>
      </c>
      <c r="E895" t="s">
        <v>2378</v>
      </c>
      <c r="F895" t="s">
        <v>2381</v>
      </c>
      <c r="G895" s="9">
        <v>1</v>
      </c>
      <c r="H895" t="s">
        <v>2378</v>
      </c>
      <c r="I895" s="20" t="str">
        <f>IF(Table4[[#This Row],[smoker]]="?","NO",Table4[[#This Row],[smoker]])</f>
        <v>No</v>
      </c>
      <c r="J895" s="26">
        <v>1</v>
      </c>
      <c r="K895" s="20" t="str">
        <f>UPPER(Table4[[#This Row],[SMOKER 1]])</f>
        <v>NO</v>
      </c>
      <c r="L895" s="26" t="str">
        <f>UPPER(Table4[[#This Row],[Heart Issues]])</f>
        <v>YES</v>
      </c>
      <c r="M895" s="26" t="str">
        <f>IF(Table4[[#This Row],[BMI]]&lt;18.5,"underweight",IF(Table4[[#This Row],[BMI]]&lt; 24.9,"normal weight",IF(Table4[[#This Row],[BMI]]&lt;29.9,"over weight","obesity")))</f>
        <v>over weight</v>
      </c>
      <c r="N895" s="26" t="str">
        <f>IF(Table4[[#This Row],[HBA1C]]&lt;5.7,"normal",IF(Table4[[#This Row],[HBA1C]]&lt; 6.4,"prediabetes","diabetes"))</f>
        <v>diabetes</v>
      </c>
    </row>
    <row r="896" spans="1:14" x14ac:dyDescent="0.25">
      <c r="A896" t="s">
        <v>1476</v>
      </c>
      <c r="B896">
        <v>25.46</v>
      </c>
      <c r="C896">
        <v>11.52</v>
      </c>
      <c r="D896" t="s">
        <v>2380</v>
      </c>
      <c r="E896" t="s">
        <v>2378</v>
      </c>
      <c r="F896" t="s">
        <v>2381</v>
      </c>
      <c r="G896" s="9">
        <v>1</v>
      </c>
      <c r="H896" t="s">
        <v>2378</v>
      </c>
      <c r="I896" s="20" t="str">
        <f>IF(Table4[[#This Row],[smoker]]="?","NO",Table4[[#This Row],[smoker]])</f>
        <v>No</v>
      </c>
      <c r="J896" s="26">
        <v>1</v>
      </c>
      <c r="K896" s="20" t="str">
        <f>UPPER(Table4[[#This Row],[SMOKER 1]])</f>
        <v>NO</v>
      </c>
      <c r="L896" s="26" t="str">
        <f>UPPER(Table4[[#This Row],[Heart Issues]])</f>
        <v>YES</v>
      </c>
      <c r="M896" s="26" t="str">
        <f>IF(Table4[[#This Row],[BMI]]&lt;18.5,"underweight",IF(Table4[[#This Row],[BMI]]&lt; 24.9,"normal weight",IF(Table4[[#This Row],[BMI]]&lt;29.9,"over weight","obesity")))</f>
        <v>over weight</v>
      </c>
      <c r="N896" s="26" t="str">
        <f>IF(Table4[[#This Row],[HBA1C]]&lt;5.7,"normal",IF(Table4[[#This Row],[HBA1C]]&lt; 6.4,"prediabetes","diabetes"))</f>
        <v>diabetes</v>
      </c>
    </row>
    <row r="897" spans="1:14" x14ac:dyDescent="0.25">
      <c r="A897" t="s">
        <v>1475</v>
      </c>
      <c r="B897">
        <v>30.8</v>
      </c>
      <c r="C897">
        <v>10.95</v>
      </c>
      <c r="D897" t="s">
        <v>2378</v>
      </c>
      <c r="E897" t="s">
        <v>2378</v>
      </c>
      <c r="F897" t="s">
        <v>2378</v>
      </c>
      <c r="G897" s="9" t="s">
        <v>2379</v>
      </c>
      <c r="H897" t="s">
        <v>2378</v>
      </c>
      <c r="I897" s="20" t="str">
        <f>IF(Table4[[#This Row],[smoker]]="?","NO",Table4[[#This Row],[smoker]])</f>
        <v>No</v>
      </c>
      <c r="J897" s="26">
        <v>0</v>
      </c>
      <c r="K897" s="20" t="str">
        <f>UPPER(Table4[[#This Row],[SMOKER 1]])</f>
        <v>NO</v>
      </c>
      <c r="L897" s="26" t="str">
        <f>UPPER(Table4[[#This Row],[Heart Issues]])</f>
        <v>NO</v>
      </c>
      <c r="M897" s="26" t="str">
        <f>IF(Table4[[#This Row],[BMI]]&lt;18.5,"underweight",IF(Table4[[#This Row],[BMI]]&lt; 24.9,"normal weight",IF(Table4[[#This Row],[BMI]]&lt;29.9,"over weight","obesity")))</f>
        <v>obesity</v>
      </c>
      <c r="N897" s="26" t="str">
        <f>IF(Table4[[#This Row],[HBA1C]]&lt;5.7,"normal",IF(Table4[[#This Row],[HBA1C]]&lt; 6.4,"prediabetes","diabetes"))</f>
        <v>diabetes</v>
      </c>
    </row>
    <row r="898" spans="1:14" x14ac:dyDescent="0.25">
      <c r="A898" t="s">
        <v>1474</v>
      </c>
      <c r="B898">
        <v>28.88</v>
      </c>
      <c r="C898">
        <v>11.5</v>
      </c>
      <c r="D898" t="s">
        <v>2378</v>
      </c>
      <c r="E898" t="s">
        <v>2378</v>
      </c>
      <c r="F898" t="s">
        <v>2378</v>
      </c>
      <c r="G898" s="9" t="s">
        <v>2379</v>
      </c>
      <c r="H898" t="s">
        <v>2378</v>
      </c>
      <c r="I898" s="20" t="str">
        <f>IF(Table4[[#This Row],[smoker]]="?","NO",Table4[[#This Row],[smoker]])</f>
        <v>No</v>
      </c>
      <c r="J898" s="26">
        <v>0</v>
      </c>
      <c r="K898" s="20" t="str">
        <f>UPPER(Table4[[#This Row],[SMOKER 1]])</f>
        <v>NO</v>
      </c>
      <c r="L898" s="26" t="str">
        <f>UPPER(Table4[[#This Row],[Heart Issues]])</f>
        <v>NO</v>
      </c>
      <c r="M898" s="26" t="str">
        <f>IF(Table4[[#This Row],[BMI]]&lt;18.5,"underweight",IF(Table4[[#This Row],[BMI]]&lt; 24.9,"normal weight",IF(Table4[[#This Row],[BMI]]&lt;29.9,"over weight","obesity")))</f>
        <v>over weight</v>
      </c>
      <c r="N898" s="26" t="str">
        <f>IF(Table4[[#This Row],[HBA1C]]&lt;5.7,"normal",IF(Table4[[#This Row],[HBA1C]]&lt; 6.4,"prediabetes","diabetes"))</f>
        <v>diabetes</v>
      </c>
    </row>
    <row r="899" spans="1:14" x14ac:dyDescent="0.25">
      <c r="A899" t="s">
        <v>1473</v>
      </c>
      <c r="B899">
        <v>23</v>
      </c>
      <c r="C899">
        <v>9.8800000000000008</v>
      </c>
      <c r="D899" t="s">
        <v>2378</v>
      </c>
      <c r="E899" t="s">
        <v>2378</v>
      </c>
      <c r="F899" t="s">
        <v>2378</v>
      </c>
      <c r="G899" s="9" t="s">
        <v>2379</v>
      </c>
      <c r="H899" t="s">
        <v>2378</v>
      </c>
      <c r="I899" s="20" t="str">
        <f>IF(Table4[[#This Row],[smoker]]="?","NO",Table4[[#This Row],[smoker]])</f>
        <v>No</v>
      </c>
      <c r="J899" s="26">
        <v>0</v>
      </c>
      <c r="K899" s="20" t="str">
        <f>UPPER(Table4[[#This Row],[SMOKER 1]])</f>
        <v>NO</v>
      </c>
      <c r="L899" s="26" t="str">
        <f>UPPER(Table4[[#This Row],[Heart Issues]])</f>
        <v>NO</v>
      </c>
      <c r="M899" s="26" t="str">
        <f>IF(Table4[[#This Row],[BMI]]&lt;18.5,"underweight",IF(Table4[[#This Row],[BMI]]&lt; 24.9,"normal weight",IF(Table4[[#This Row],[BMI]]&lt;29.9,"over weight","obesity")))</f>
        <v>normal weight</v>
      </c>
      <c r="N899" s="26" t="str">
        <f>IF(Table4[[#This Row],[HBA1C]]&lt;5.7,"normal",IF(Table4[[#This Row],[HBA1C]]&lt; 6.4,"prediabetes","diabetes"))</f>
        <v>diabetes</v>
      </c>
    </row>
    <row r="900" spans="1:14" x14ac:dyDescent="0.25">
      <c r="A900" t="s">
        <v>1472</v>
      </c>
      <c r="B900">
        <v>38.25</v>
      </c>
      <c r="C900">
        <v>6.2</v>
      </c>
      <c r="D900" t="s">
        <v>2378</v>
      </c>
      <c r="E900" t="s">
        <v>2378</v>
      </c>
      <c r="F900" t="s">
        <v>2378</v>
      </c>
      <c r="G900" s="9">
        <v>1</v>
      </c>
      <c r="H900" t="s">
        <v>2378</v>
      </c>
      <c r="I900" s="20" t="str">
        <f>IF(Table4[[#This Row],[smoker]]="?","NO",Table4[[#This Row],[smoker]])</f>
        <v>No</v>
      </c>
      <c r="J900" s="26">
        <v>1</v>
      </c>
      <c r="K900" s="20" t="str">
        <f>UPPER(Table4[[#This Row],[SMOKER 1]])</f>
        <v>NO</v>
      </c>
      <c r="L900" s="26" t="str">
        <f>UPPER(Table4[[#This Row],[Heart Issues]])</f>
        <v>NO</v>
      </c>
      <c r="M900" s="26" t="str">
        <f>IF(Table4[[#This Row],[BMI]]&lt;18.5,"underweight",IF(Table4[[#This Row],[BMI]]&lt; 24.9,"normal weight",IF(Table4[[#This Row],[BMI]]&lt;29.9,"over weight","obesity")))</f>
        <v>obesity</v>
      </c>
      <c r="N900" s="26" t="str">
        <f>IF(Table4[[#This Row],[HBA1C]]&lt;5.7,"normal",IF(Table4[[#This Row],[HBA1C]]&lt; 6.4,"prediabetes","diabetes"))</f>
        <v>prediabetes</v>
      </c>
    </row>
    <row r="901" spans="1:14" x14ac:dyDescent="0.25">
      <c r="A901" t="s">
        <v>1471</v>
      </c>
      <c r="B901">
        <v>39.25</v>
      </c>
      <c r="C901">
        <v>8.41</v>
      </c>
      <c r="D901" t="s">
        <v>2380</v>
      </c>
      <c r="E901" t="s">
        <v>2378</v>
      </c>
      <c r="F901" t="s">
        <v>2378</v>
      </c>
      <c r="G901" s="9">
        <v>1</v>
      </c>
      <c r="H901" t="s">
        <v>2378</v>
      </c>
      <c r="I901" s="20" t="str">
        <f>IF(Table4[[#This Row],[smoker]]="?","NO",Table4[[#This Row],[smoker]])</f>
        <v>No</v>
      </c>
      <c r="J901" s="26">
        <v>1</v>
      </c>
      <c r="K901" s="20" t="str">
        <f>UPPER(Table4[[#This Row],[SMOKER 1]])</f>
        <v>NO</v>
      </c>
      <c r="L901" s="26" t="str">
        <f>UPPER(Table4[[#This Row],[Heart Issues]])</f>
        <v>YES</v>
      </c>
      <c r="M901" s="26" t="str">
        <f>IF(Table4[[#This Row],[BMI]]&lt;18.5,"underweight",IF(Table4[[#This Row],[BMI]]&lt; 24.9,"normal weight",IF(Table4[[#This Row],[BMI]]&lt;29.9,"over weight","obesity")))</f>
        <v>obesity</v>
      </c>
      <c r="N901" s="26" t="str">
        <f>IF(Table4[[#This Row],[HBA1C]]&lt;5.7,"normal",IF(Table4[[#This Row],[HBA1C]]&lt; 6.4,"prediabetes","diabetes"))</f>
        <v>diabetes</v>
      </c>
    </row>
    <row r="902" spans="1:14" x14ac:dyDescent="0.25">
      <c r="A902" t="s">
        <v>1470</v>
      </c>
      <c r="B902">
        <v>26.6</v>
      </c>
      <c r="C902">
        <v>5.07</v>
      </c>
      <c r="D902" t="s">
        <v>2380</v>
      </c>
      <c r="E902" t="s">
        <v>2378</v>
      </c>
      <c r="F902" t="s">
        <v>2378</v>
      </c>
      <c r="G902" s="9">
        <v>2</v>
      </c>
      <c r="H902" t="s">
        <v>2378</v>
      </c>
      <c r="I902" s="20" t="str">
        <f>IF(Table4[[#This Row],[smoker]]="?","NO",Table4[[#This Row],[smoker]])</f>
        <v>No</v>
      </c>
      <c r="J902" s="26">
        <v>2</v>
      </c>
      <c r="K902" s="20" t="str">
        <f>UPPER(Table4[[#This Row],[SMOKER 1]])</f>
        <v>NO</v>
      </c>
      <c r="L902" s="26" t="str">
        <f>UPPER(Table4[[#This Row],[Heart Issues]])</f>
        <v>YES</v>
      </c>
      <c r="M902" s="26" t="str">
        <f>IF(Table4[[#This Row],[BMI]]&lt;18.5,"underweight",IF(Table4[[#This Row],[BMI]]&lt; 24.9,"normal weight",IF(Table4[[#This Row],[BMI]]&lt;29.9,"over weight","obesity")))</f>
        <v>over weight</v>
      </c>
      <c r="N902" s="26" t="str">
        <f>IF(Table4[[#This Row],[HBA1C]]&lt;5.7,"normal",IF(Table4[[#This Row],[HBA1C]]&lt; 6.4,"prediabetes","diabetes"))</f>
        <v>normal</v>
      </c>
    </row>
    <row r="903" spans="1:14" x14ac:dyDescent="0.25">
      <c r="A903" t="s">
        <v>1469</v>
      </c>
      <c r="B903">
        <v>35.700000000000003</v>
      </c>
      <c r="C903">
        <v>4.0599999999999996</v>
      </c>
      <c r="D903" t="s">
        <v>2378</v>
      </c>
      <c r="E903" t="s">
        <v>2378</v>
      </c>
      <c r="F903" t="s">
        <v>2381</v>
      </c>
      <c r="G903" s="9">
        <v>1</v>
      </c>
      <c r="H903" t="s">
        <v>2378</v>
      </c>
      <c r="I903" s="20" t="str">
        <f>IF(Table4[[#This Row],[smoker]]="?","NO",Table4[[#This Row],[smoker]])</f>
        <v>No</v>
      </c>
      <c r="J903" s="26">
        <v>1</v>
      </c>
      <c r="K903" s="20" t="str">
        <f>UPPER(Table4[[#This Row],[SMOKER 1]])</f>
        <v>NO</v>
      </c>
      <c r="L903" s="26" t="str">
        <f>UPPER(Table4[[#This Row],[Heart Issues]])</f>
        <v>NO</v>
      </c>
      <c r="M903" s="26" t="str">
        <f>IF(Table4[[#This Row],[BMI]]&lt;18.5,"underweight",IF(Table4[[#This Row],[BMI]]&lt; 24.9,"normal weight",IF(Table4[[#This Row],[BMI]]&lt;29.9,"over weight","obesity")))</f>
        <v>obesity</v>
      </c>
      <c r="N903" s="26" t="str">
        <f>IF(Table4[[#This Row],[HBA1C]]&lt;5.7,"normal",IF(Table4[[#This Row],[HBA1C]]&lt; 6.4,"prediabetes","diabetes"))</f>
        <v>normal</v>
      </c>
    </row>
    <row r="904" spans="1:14" x14ac:dyDescent="0.25">
      <c r="A904" t="s">
        <v>1468</v>
      </c>
      <c r="B904">
        <v>20.100000000000001</v>
      </c>
      <c r="C904">
        <v>10.52</v>
      </c>
      <c r="D904" t="s">
        <v>2378</v>
      </c>
      <c r="E904" t="s">
        <v>2378</v>
      </c>
      <c r="F904" t="s">
        <v>2378</v>
      </c>
      <c r="G904" s="9" t="s">
        <v>2379</v>
      </c>
      <c r="H904" t="s">
        <v>2378</v>
      </c>
      <c r="I904" s="20" t="str">
        <f>IF(Table4[[#This Row],[smoker]]="?","NO",Table4[[#This Row],[smoker]])</f>
        <v>No</v>
      </c>
      <c r="J904" s="26">
        <v>0</v>
      </c>
      <c r="K904" s="20" t="str">
        <f>UPPER(Table4[[#This Row],[SMOKER 1]])</f>
        <v>NO</v>
      </c>
      <c r="L904" s="26" t="str">
        <f>UPPER(Table4[[#This Row],[Heart Issues]])</f>
        <v>NO</v>
      </c>
      <c r="M904" s="26" t="str">
        <f>IF(Table4[[#This Row],[BMI]]&lt;18.5,"underweight",IF(Table4[[#This Row],[BMI]]&lt; 24.9,"normal weight",IF(Table4[[#This Row],[BMI]]&lt;29.9,"over weight","obesity")))</f>
        <v>normal weight</v>
      </c>
      <c r="N904" s="26" t="str">
        <f>IF(Table4[[#This Row],[HBA1C]]&lt;5.7,"normal",IF(Table4[[#This Row],[HBA1C]]&lt; 6.4,"prediabetes","diabetes"))</f>
        <v>diabetes</v>
      </c>
    </row>
    <row r="905" spans="1:14" x14ac:dyDescent="0.25">
      <c r="A905" t="s">
        <v>1467</v>
      </c>
      <c r="B905">
        <v>22.23</v>
      </c>
      <c r="C905">
        <v>9.65</v>
      </c>
      <c r="D905" t="s">
        <v>2378</v>
      </c>
      <c r="E905" t="s">
        <v>2378</v>
      </c>
      <c r="F905" t="s">
        <v>2378</v>
      </c>
      <c r="G905" s="9" t="s">
        <v>2379</v>
      </c>
      <c r="H905" t="s">
        <v>2378</v>
      </c>
      <c r="I905" s="20" t="str">
        <f>IF(Table4[[#This Row],[smoker]]="?","NO",Table4[[#This Row],[smoker]])</f>
        <v>No</v>
      </c>
      <c r="J905" s="26">
        <v>0</v>
      </c>
      <c r="K905" s="20" t="str">
        <f>UPPER(Table4[[#This Row],[SMOKER 1]])</f>
        <v>NO</v>
      </c>
      <c r="L905" s="26" t="str">
        <f>UPPER(Table4[[#This Row],[Heart Issues]])</f>
        <v>NO</v>
      </c>
      <c r="M905" s="26" t="str">
        <f>IF(Table4[[#This Row],[BMI]]&lt;18.5,"underweight",IF(Table4[[#This Row],[BMI]]&lt; 24.9,"normal weight",IF(Table4[[#This Row],[BMI]]&lt;29.9,"over weight","obesity")))</f>
        <v>normal weight</v>
      </c>
      <c r="N905" s="26" t="str">
        <f>IF(Table4[[#This Row],[HBA1C]]&lt;5.7,"normal",IF(Table4[[#This Row],[HBA1C]]&lt; 6.4,"prediabetes","diabetes"))</f>
        <v>diabetes</v>
      </c>
    </row>
    <row r="906" spans="1:14" x14ac:dyDescent="0.25">
      <c r="A906" t="s">
        <v>1466</v>
      </c>
      <c r="B906">
        <v>36.47</v>
      </c>
      <c r="C906">
        <v>6.21</v>
      </c>
      <c r="D906" t="s">
        <v>2378</v>
      </c>
      <c r="E906" t="s">
        <v>2378</v>
      </c>
      <c r="F906" t="s">
        <v>2378</v>
      </c>
      <c r="G906" s="9" t="s">
        <v>2379</v>
      </c>
      <c r="H906" t="s">
        <v>2378</v>
      </c>
      <c r="I906" s="20" t="str">
        <f>IF(Table4[[#This Row],[smoker]]="?","NO",Table4[[#This Row],[smoker]])</f>
        <v>No</v>
      </c>
      <c r="J906" s="26">
        <v>0</v>
      </c>
      <c r="K906" s="20" t="str">
        <f>UPPER(Table4[[#This Row],[SMOKER 1]])</f>
        <v>NO</v>
      </c>
      <c r="L906" s="26" t="str">
        <f>UPPER(Table4[[#This Row],[Heart Issues]])</f>
        <v>NO</v>
      </c>
      <c r="M906" s="26" t="str">
        <f>IF(Table4[[#This Row],[BMI]]&lt;18.5,"underweight",IF(Table4[[#This Row],[BMI]]&lt; 24.9,"normal weight",IF(Table4[[#This Row],[BMI]]&lt;29.9,"over weight","obesity")))</f>
        <v>obesity</v>
      </c>
      <c r="N906" s="26" t="str">
        <f>IF(Table4[[#This Row],[HBA1C]]&lt;5.7,"normal",IF(Table4[[#This Row],[HBA1C]]&lt; 6.4,"prediabetes","diabetes"))</f>
        <v>prediabetes</v>
      </c>
    </row>
    <row r="907" spans="1:14" x14ac:dyDescent="0.25">
      <c r="A907" t="s">
        <v>1465</v>
      </c>
      <c r="B907">
        <v>49.64</v>
      </c>
      <c r="C907">
        <v>4.76</v>
      </c>
      <c r="D907" t="s">
        <v>2378</v>
      </c>
      <c r="E907" t="s">
        <v>2378</v>
      </c>
      <c r="F907" t="s">
        <v>2381</v>
      </c>
      <c r="G907" s="9">
        <v>1</v>
      </c>
      <c r="H907" t="s">
        <v>2378</v>
      </c>
      <c r="I907" s="20" t="str">
        <f>IF(Table4[[#This Row],[smoker]]="?","NO",Table4[[#This Row],[smoker]])</f>
        <v>No</v>
      </c>
      <c r="J907" s="26">
        <v>1</v>
      </c>
      <c r="K907" s="20" t="str">
        <f>UPPER(Table4[[#This Row],[SMOKER 1]])</f>
        <v>NO</v>
      </c>
      <c r="L907" s="26" t="str">
        <f>UPPER(Table4[[#This Row],[Heart Issues]])</f>
        <v>NO</v>
      </c>
      <c r="M907" s="26" t="str">
        <f>IF(Table4[[#This Row],[BMI]]&lt;18.5,"underweight",IF(Table4[[#This Row],[BMI]]&lt; 24.9,"normal weight",IF(Table4[[#This Row],[BMI]]&lt;29.9,"over weight","obesity")))</f>
        <v>obesity</v>
      </c>
      <c r="N907" s="26" t="str">
        <f>IF(Table4[[#This Row],[HBA1C]]&lt;5.7,"normal",IF(Table4[[#This Row],[HBA1C]]&lt; 6.4,"prediabetes","diabetes"))</f>
        <v>normal</v>
      </c>
    </row>
    <row r="908" spans="1:14" x14ac:dyDescent="0.25">
      <c r="A908" t="s">
        <v>1464</v>
      </c>
      <c r="B908">
        <v>36.799999999999997</v>
      </c>
      <c r="C908">
        <v>5.73</v>
      </c>
      <c r="D908" t="s">
        <v>2380</v>
      </c>
      <c r="E908" t="s">
        <v>2378</v>
      </c>
      <c r="F908" t="s">
        <v>2381</v>
      </c>
      <c r="G908" s="9">
        <v>1</v>
      </c>
      <c r="H908" t="s">
        <v>2378</v>
      </c>
      <c r="I908" s="20" t="str">
        <f>IF(Table4[[#This Row],[smoker]]="?","NO",Table4[[#This Row],[smoker]])</f>
        <v>No</v>
      </c>
      <c r="J908" s="26">
        <v>1</v>
      </c>
      <c r="K908" s="20" t="str">
        <f>UPPER(Table4[[#This Row],[SMOKER 1]])</f>
        <v>NO</v>
      </c>
      <c r="L908" s="26" t="str">
        <f>UPPER(Table4[[#This Row],[Heart Issues]])</f>
        <v>YES</v>
      </c>
      <c r="M908" s="26" t="str">
        <f>IF(Table4[[#This Row],[BMI]]&lt;18.5,"underweight",IF(Table4[[#This Row],[BMI]]&lt; 24.9,"normal weight",IF(Table4[[#This Row],[BMI]]&lt;29.9,"over weight","obesity")))</f>
        <v>obesity</v>
      </c>
      <c r="N908" s="26" t="str">
        <f>IF(Table4[[#This Row],[HBA1C]]&lt;5.7,"normal",IF(Table4[[#This Row],[HBA1C]]&lt; 6.4,"prediabetes","diabetes"))</f>
        <v>prediabetes</v>
      </c>
    </row>
    <row r="909" spans="1:14" x14ac:dyDescent="0.25">
      <c r="A909" t="s">
        <v>1463</v>
      </c>
      <c r="B909">
        <v>33.880000000000003</v>
      </c>
      <c r="C909">
        <v>10.78</v>
      </c>
      <c r="D909" t="s">
        <v>2380</v>
      </c>
      <c r="E909" t="s">
        <v>2378</v>
      </c>
      <c r="F909" t="s">
        <v>2378</v>
      </c>
      <c r="G909" s="9" t="s">
        <v>2379</v>
      </c>
      <c r="H909" t="s">
        <v>2378</v>
      </c>
      <c r="I909" s="20" t="str">
        <f>IF(Table4[[#This Row],[smoker]]="?","NO",Table4[[#This Row],[smoker]])</f>
        <v>No</v>
      </c>
      <c r="J909" s="26">
        <v>0</v>
      </c>
      <c r="K909" s="20" t="str">
        <f>UPPER(Table4[[#This Row],[SMOKER 1]])</f>
        <v>NO</v>
      </c>
      <c r="L909" s="26" t="str">
        <f>UPPER(Table4[[#This Row],[Heart Issues]])</f>
        <v>YES</v>
      </c>
      <c r="M909" s="26" t="str">
        <f>IF(Table4[[#This Row],[BMI]]&lt;18.5,"underweight",IF(Table4[[#This Row],[BMI]]&lt; 24.9,"normal weight",IF(Table4[[#This Row],[BMI]]&lt;29.9,"over weight","obesity")))</f>
        <v>obesity</v>
      </c>
      <c r="N909" s="26" t="str">
        <f>IF(Table4[[#This Row],[HBA1C]]&lt;5.7,"normal",IF(Table4[[#This Row],[HBA1C]]&lt; 6.4,"prediabetes","diabetes"))</f>
        <v>diabetes</v>
      </c>
    </row>
    <row r="910" spans="1:14" x14ac:dyDescent="0.25">
      <c r="A910" t="s">
        <v>1462</v>
      </c>
      <c r="B910">
        <v>32.01</v>
      </c>
      <c r="C910">
        <v>5.08</v>
      </c>
      <c r="D910" t="s">
        <v>2380</v>
      </c>
      <c r="E910" t="s">
        <v>2378</v>
      </c>
      <c r="F910" t="s">
        <v>2378</v>
      </c>
      <c r="G910" s="9">
        <v>1</v>
      </c>
      <c r="H910" t="s">
        <v>2378</v>
      </c>
      <c r="I910" s="20" t="str">
        <f>IF(Table4[[#This Row],[smoker]]="?","NO",Table4[[#This Row],[smoker]])</f>
        <v>No</v>
      </c>
      <c r="J910" s="26">
        <v>1</v>
      </c>
      <c r="K910" s="20" t="str">
        <f>UPPER(Table4[[#This Row],[SMOKER 1]])</f>
        <v>NO</v>
      </c>
      <c r="L910" s="26" t="str">
        <f>UPPER(Table4[[#This Row],[Heart Issues]])</f>
        <v>YES</v>
      </c>
      <c r="M910" s="26" t="str">
        <f>IF(Table4[[#This Row],[BMI]]&lt;18.5,"underweight",IF(Table4[[#This Row],[BMI]]&lt; 24.9,"normal weight",IF(Table4[[#This Row],[BMI]]&lt;29.9,"over weight","obesity")))</f>
        <v>obesity</v>
      </c>
      <c r="N910" s="26" t="str">
        <f>IF(Table4[[#This Row],[HBA1C]]&lt;5.7,"normal",IF(Table4[[#This Row],[HBA1C]]&lt; 6.4,"prediabetes","diabetes"))</f>
        <v>normal</v>
      </c>
    </row>
    <row r="911" spans="1:14" x14ac:dyDescent="0.25">
      <c r="A911" t="s">
        <v>1461</v>
      </c>
      <c r="B911">
        <v>33.630000000000003</v>
      </c>
      <c r="C911">
        <v>11.39</v>
      </c>
      <c r="D911" t="s">
        <v>2378</v>
      </c>
      <c r="E911" t="s">
        <v>2378</v>
      </c>
      <c r="F911" t="s">
        <v>2378</v>
      </c>
      <c r="G911" s="9" t="s">
        <v>2379</v>
      </c>
      <c r="H911" t="s">
        <v>2378</v>
      </c>
      <c r="I911" s="20" t="str">
        <f>IF(Table4[[#This Row],[smoker]]="?","NO",Table4[[#This Row],[smoker]])</f>
        <v>No</v>
      </c>
      <c r="J911" s="26">
        <v>0</v>
      </c>
      <c r="K911" s="20" t="str">
        <f>UPPER(Table4[[#This Row],[SMOKER 1]])</f>
        <v>NO</v>
      </c>
      <c r="L911" s="26" t="str">
        <f>UPPER(Table4[[#This Row],[Heart Issues]])</f>
        <v>NO</v>
      </c>
      <c r="M911" s="26" t="str">
        <f>IF(Table4[[#This Row],[BMI]]&lt;18.5,"underweight",IF(Table4[[#This Row],[BMI]]&lt; 24.9,"normal weight",IF(Table4[[#This Row],[BMI]]&lt;29.9,"over weight","obesity")))</f>
        <v>obesity</v>
      </c>
      <c r="N911" s="26" t="str">
        <f>IF(Table4[[#This Row],[HBA1C]]&lt;5.7,"normal",IF(Table4[[#This Row],[HBA1C]]&lt; 6.4,"prediabetes","diabetes"))</f>
        <v>diabetes</v>
      </c>
    </row>
    <row r="912" spans="1:14" x14ac:dyDescent="0.25">
      <c r="A912" t="s">
        <v>1460</v>
      </c>
      <c r="B912">
        <v>34.865000000000002</v>
      </c>
      <c r="C912">
        <v>5.35</v>
      </c>
      <c r="D912" t="s">
        <v>2380</v>
      </c>
      <c r="E912" t="s">
        <v>2378</v>
      </c>
      <c r="F912" t="s">
        <v>2378</v>
      </c>
      <c r="G912" s="9">
        <v>1</v>
      </c>
      <c r="H912" t="s">
        <v>2378</v>
      </c>
      <c r="I912" s="20" t="str">
        <f>IF(Table4[[#This Row],[smoker]]="?","NO",Table4[[#This Row],[smoker]])</f>
        <v>No</v>
      </c>
      <c r="J912" s="26">
        <v>1</v>
      </c>
      <c r="K912" s="20" t="str">
        <f>UPPER(Table4[[#This Row],[SMOKER 1]])</f>
        <v>NO</v>
      </c>
      <c r="L912" s="26" t="str">
        <f>UPPER(Table4[[#This Row],[Heart Issues]])</f>
        <v>YES</v>
      </c>
      <c r="M912" s="26" t="str">
        <f>IF(Table4[[#This Row],[BMI]]&lt;18.5,"underweight",IF(Table4[[#This Row],[BMI]]&lt; 24.9,"normal weight",IF(Table4[[#This Row],[BMI]]&lt;29.9,"over weight","obesity")))</f>
        <v>obesity</v>
      </c>
      <c r="N912" s="26" t="str">
        <f>IF(Table4[[#This Row],[HBA1C]]&lt;5.7,"normal",IF(Table4[[#This Row],[HBA1C]]&lt; 6.4,"prediabetes","diabetes"))</f>
        <v>normal</v>
      </c>
    </row>
    <row r="913" spans="1:14" x14ac:dyDescent="0.25">
      <c r="A913" t="s">
        <v>1459</v>
      </c>
      <c r="B913">
        <v>43.11</v>
      </c>
      <c r="C913">
        <v>5.6</v>
      </c>
      <c r="D913" t="s">
        <v>2378</v>
      </c>
      <c r="E913" t="s">
        <v>2378</v>
      </c>
      <c r="F913" t="s">
        <v>2378</v>
      </c>
      <c r="G913" s="9" t="s">
        <v>2379</v>
      </c>
      <c r="H913" t="s">
        <v>2378</v>
      </c>
      <c r="I913" s="20" t="str">
        <f>IF(Table4[[#This Row],[smoker]]="?","NO",Table4[[#This Row],[smoker]])</f>
        <v>No</v>
      </c>
      <c r="J913" s="26">
        <v>0</v>
      </c>
      <c r="K913" s="20" t="str">
        <f>UPPER(Table4[[#This Row],[SMOKER 1]])</f>
        <v>NO</v>
      </c>
      <c r="L913" s="26" t="str">
        <f>UPPER(Table4[[#This Row],[Heart Issues]])</f>
        <v>NO</v>
      </c>
      <c r="M913" s="26" t="str">
        <f>IF(Table4[[#This Row],[BMI]]&lt;18.5,"underweight",IF(Table4[[#This Row],[BMI]]&lt; 24.9,"normal weight",IF(Table4[[#This Row],[BMI]]&lt;29.9,"over weight","obesity")))</f>
        <v>obesity</v>
      </c>
      <c r="N913" s="26" t="str">
        <f>IF(Table4[[#This Row],[HBA1C]]&lt;5.7,"normal",IF(Table4[[#This Row],[HBA1C]]&lt; 6.4,"prediabetes","diabetes"))</f>
        <v>normal</v>
      </c>
    </row>
    <row r="914" spans="1:14" x14ac:dyDescent="0.25">
      <c r="A914" t="s">
        <v>1458</v>
      </c>
      <c r="B914">
        <v>30.305</v>
      </c>
      <c r="C914">
        <v>4.2699999999999996</v>
      </c>
      <c r="D914" t="s">
        <v>2380</v>
      </c>
      <c r="E914" t="s">
        <v>2378</v>
      </c>
      <c r="F914" t="s">
        <v>2378</v>
      </c>
      <c r="G914" s="9">
        <v>1</v>
      </c>
      <c r="H914" t="s">
        <v>2378</v>
      </c>
      <c r="I914" s="20" t="str">
        <f>IF(Table4[[#This Row],[smoker]]="?","NO",Table4[[#This Row],[smoker]])</f>
        <v>No</v>
      </c>
      <c r="J914" s="26">
        <v>1</v>
      </c>
      <c r="K914" s="20" t="str">
        <f>UPPER(Table4[[#This Row],[SMOKER 1]])</f>
        <v>NO</v>
      </c>
      <c r="L914" s="26" t="str">
        <f>UPPER(Table4[[#This Row],[Heart Issues]])</f>
        <v>YES</v>
      </c>
      <c r="M914" s="26" t="str">
        <f>IF(Table4[[#This Row],[BMI]]&lt;18.5,"underweight",IF(Table4[[#This Row],[BMI]]&lt; 24.9,"normal weight",IF(Table4[[#This Row],[BMI]]&lt;29.9,"over weight","obesity")))</f>
        <v>obesity</v>
      </c>
      <c r="N914" s="26" t="str">
        <f>IF(Table4[[#This Row],[HBA1C]]&lt;5.7,"normal",IF(Table4[[#This Row],[HBA1C]]&lt; 6.4,"prediabetes","diabetes"))</f>
        <v>normal</v>
      </c>
    </row>
    <row r="915" spans="1:14" x14ac:dyDescent="0.25">
      <c r="A915" t="s">
        <v>1457</v>
      </c>
      <c r="B915">
        <v>25.175000000000001</v>
      </c>
      <c r="C915">
        <v>5.57</v>
      </c>
      <c r="D915" t="s">
        <v>2380</v>
      </c>
      <c r="E915" t="s">
        <v>2378</v>
      </c>
      <c r="F915" t="s">
        <v>2378</v>
      </c>
      <c r="G915" s="9">
        <v>1</v>
      </c>
      <c r="H915" t="s">
        <v>2378</v>
      </c>
      <c r="I915" s="20" t="str">
        <f>IF(Table4[[#This Row],[smoker]]="?","NO",Table4[[#This Row],[smoker]])</f>
        <v>No</v>
      </c>
      <c r="J915" s="26">
        <v>1</v>
      </c>
      <c r="K915" s="20" t="str">
        <f>UPPER(Table4[[#This Row],[SMOKER 1]])</f>
        <v>NO</v>
      </c>
      <c r="L915" s="26" t="str">
        <f>UPPER(Table4[[#This Row],[Heart Issues]])</f>
        <v>YES</v>
      </c>
      <c r="M915" s="26" t="str">
        <f>IF(Table4[[#This Row],[BMI]]&lt;18.5,"underweight",IF(Table4[[#This Row],[BMI]]&lt; 24.9,"normal weight",IF(Table4[[#This Row],[BMI]]&lt;29.9,"over weight","obesity")))</f>
        <v>over weight</v>
      </c>
      <c r="N915" s="26" t="str">
        <f>IF(Table4[[#This Row],[HBA1C]]&lt;5.7,"normal",IF(Table4[[#This Row],[HBA1C]]&lt; 6.4,"prediabetes","diabetes"))</f>
        <v>normal</v>
      </c>
    </row>
    <row r="916" spans="1:14" x14ac:dyDescent="0.25">
      <c r="A916" t="s">
        <v>1456</v>
      </c>
      <c r="B916">
        <v>26.8</v>
      </c>
      <c r="C916">
        <v>5.68</v>
      </c>
      <c r="D916" t="s">
        <v>2380</v>
      </c>
      <c r="E916" t="s">
        <v>2378</v>
      </c>
      <c r="F916" t="s">
        <v>2378</v>
      </c>
      <c r="G916" s="9">
        <v>1</v>
      </c>
      <c r="H916" t="s">
        <v>2378</v>
      </c>
      <c r="I916" s="20" t="str">
        <f>IF(Table4[[#This Row],[smoker]]="?","NO",Table4[[#This Row],[smoker]])</f>
        <v>No</v>
      </c>
      <c r="J916" s="26">
        <v>1</v>
      </c>
      <c r="K916" s="20" t="str">
        <f>UPPER(Table4[[#This Row],[SMOKER 1]])</f>
        <v>NO</v>
      </c>
      <c r="L916" s="26" t="str">
        <f>UPPER(Table4[[#This Row],[Heart Issues]])</f>
        <v>YES</v>
      </c>
      <c r="M916" s="26" t="str">
        <f>IF(Table4[[#This Row],[BMI]]&lt;18.5,"underweight",IF(Table4[[#This Row],[BMI]]&lt; 24.9,"normal weight",IF(Table4[[#This Row],[BMI]]&lt;29.9,"over weight","obesity")))</f>
        <v>over weight</v>
      </c>
      <c r="N916" s="26" t="str">
        <f>IF(Table4[[#This Row],[HBA1C]]&lt;5.7,"normal",IF(Table4[[#This Row],[HBA1C]]&lt; 6.4,"prediabetes","diabetes"))</f>
        <v>normal</v>
      </c>
    </row>
    <row r="917" spans="1:14" x14ac:dyDescent="0.25">
      <c r="A917" t="s">
        <v>1455</v>
      </c>
      <c r="B917">
        <v>21.78</v>
      </c>
      <c r="C917">
        <v>5.3</v>
      </c>
      <c r="D917" t="s">
        <v>2378</v>
      </c>
      <c r="E917" t="s">
        <v>2380</v>
      </c>
      <c r="F917" t="s">
        <v>2378</v>
      </c>
      <c r="G917" s="9">
        <v>1</v>
      </c>
      <c r="H917" t="s">
        <v>2378</v>
      </c>
      <c r="I917" s="20" t="str">
        <f>IF(Table4[[#This Row],[smoker]]="?","NO",Table4[[#This Row],[smoker]])</f>
        <v>No</v>
      </c>
      <c r="J917" s="26">
        <v>1</v>
      </c>
      <c r="K917" s="20" t="str">
        <f>UPPER(Table4[[#This Row],[SMOKER 1]])</f>
        <v>NO</v>
      </c>
      <c r="L917" s="26" t="str">
        <f>UPPER(Table4[[#This Row],[Heart Issues]])</f>
        <v>NO</v>
      </c>
      <c r="M917" s="26" t="str">
        <f>IF(Table4[[#This Row],[BMI]]&lt;18.5,"underweight",IF(Table4[[#This Row],[BMI]]&lt; 24.9,"normal weight",IF(Table4[[#This Row],[BMI]]&lt;29.9,"over weight","obesity")))</f>
        <v>normal weight</v>
      </c>
      <c r="N917" s="26" t="str">
        <f>IF(Table4[[#This Row],[HBA1C]]&lt;5.7,"normal",IF(Table4[[#This Row],[HBA1C]]&lt; 6.4,"prediabetes","diabetes"))</f>
        <v>normal</v>
      </c>
    </row>
    <row r="918" spans="1:14" x14ac:dyDescent="0.25">
      <c r="A918" t="s">
        <v>1454</v>
      </c>
      <c r="B918">
        <v>30.14</v>
      </c>
      <c r="C918">
        <v>9.4499999999999993</v>
      </c>
      <c r="D918" t="s">
        <v>2380</v>
      </c>
      <c r="E918" t="s">
        <v>2378</v>
      </c>
      <c r="F918" t="s">
        <v>2378</v>
      </c>
      <c r="G918" s="9" t="s">
        <v>2379</v>
      </c>
      <c r="H918" t="s">
        <v>2378</v>
      </c>
      <c r="I918" s="20" t="str">
        <f>IF(Table4[[#This Row],[smoker]]="?","NO",Table4[[#This Row],[smoker]])</f>
        <v>No</v>
      </c>
      <c r="J918" s="26">
        <v>0</v>
      </c>
      <c r="K918" s="20" t="str">
        <f>UPPER(Table4[[#This Row],[SMOKER 1]])</f>
        <v>NO</v>
      </c>
      <c r="L918" s="26" t="str">
        <f>UPPER(Table4[[#This Row],[Heart Issues]])</f>
        <v>YES</v>
      </c>
      <c r="M918" s="26" t="str">
        <f>IF(Table4[[#This Row],[BMI]]&lt;18.5,"underweight",IF(Table4[[#This Row],[BMI]]&lt; 24.9,"normal weight",IF(Table4[[#This Row],[BMI]]&lt;29.9,"over weight","obesity")))</f>
        <v>obesity</v>
      </c>
      <c r="N918" s="26" t="str">
        <f>IF(Table4[[#This Row],[HBA1C]]&lt;5.7,"normal",IF(Table4[[#This Row],[HBA1C]]&lt; 6.4,"prediabetes","diabetes"))</f>
        <v>diabetes</v>
      </c>
    </row>
    <row r="919" spans="1:14" x14ac:dyDescent="0.25">
      <c r="A919" t="s">
        <v>1453</v>
      </c>
      <c r="B919">
        <v>29.7</v>
      </c>
      <c r="C919">
        <v>6.79</v>
      </c>
      <c r="D919" t="s">
        <v>2380</v>
      </c>
      <c r="E919" t="s">
        <v>2378</v>
      </c>
      <c r="F919" t="s">
        <v>2378</v>
      </c>
      <c r="G919" s="9" t="s">
        <v>2379</v>
      </c>
      <c r="H919" t="s">
        <v>2378</v>
      </c>
      <c r="I919" s="20" t="str">
        <f>IF(Table4[[#This Row],[smoker]]="?","NO",Table4[[#This Row],[smoker]])</f>
        <v>No</v>
      </c>
      <c r="J919" s="26">
        <v>0</v>
      </c>
      <c r="K919" s="20" t="str">
        <f>UPPER(Table4[[#This Row],[SMOKER 1]])</f>
        <v>NO</v>
      </c>
      <c r="L919" s="26" t="str">
        <f>UPPER(Table4[[#This Row],[Heart Issues]])</f>
        <v>YES</v>
      </c>
      <c r="M919" s="26" t="str">
        <f>IF(Table4[[#This Row],[BMI]]&lt;18.5,"underweight",IF(Table4[[#This Row],[BMI]]&lt; 24.9,"normal weight",IF(Table4[[#This Row],[BMI]]&lt;29.9,"over weight","obesity")))</f>
        <v>over weight</v>
      </c>
      <c r="N919" s="26" t="str">
        <f>IF(Table4[[#This Row],[HBA1C]]&lt;5.7,"normal",IF(Table4[[#This Row],[HBA1C]]&lt; 6.4,"prediabetes","diabetes"))</f>
        <v>diabetes</v>
      </c>
    </row>
    <row r="920" spans="1:14" x14ac:dyDescent="0.25">
      <c r="A920" t="s">
        <v>1452</v>
      </c>
      <c r="B920">
        <v>32.395000000000003</v>
      </c>
      <c r="C920">
        <v>11.1</v>
      </c>
      <c r="D920" t="s">
        <v>2380</v>
      </c>
      <c r="E920" t="s">
        <v>2378</v>
      </c>
      <c r="F920" t="s">
        <v>2378</v>
      </c>
      <c r="G920" s="9" t="s">
        <v>2379</v>
      </c>
      <c r="H920" t="s">
        <v>2378</v>
      </c>
      <c r="I920" s="20" t="str">
        <f>IF(Table4[[#This Row],[smoker]]="?","NO",Table4[[#This Row],[smoker]])</f>
        <v>No</v>
      </c>
      <c r="J920" s="26">
        <v>0</v>
      </c>
      <c r="K920" s="20" t="str">
        <f>UPPER(Table4[[#This Row],[SMOKER 1]])</f>
        <v>NO</v>
      </c>
      <c r="L920" s="26" t="str">
        <f>UPPER(Table4[[#This Row],[Heart Issues]])</f>
        <v>YES</v>
      </c>
      <c r="M920" s="26" t="str">
        <f>IF(Table4[[#This Row],[BMI]]&lt;18.5,"underweight",IF(Table4[[#This Row],[BMI]]&lt; 24.9,"normal weight",IF(Table4[[#This Row],[BMI]]&lt;29.9,"over weight","obesity")))</f>
        <v>obesity</v>
      </c>
      <c r="N920" s="26" t="str">
        <f>IF(Table4[[#This Row],[HBA1C]]&lt;5.7,"normal",IF(Table4[[#This Row],[HBA1C]]&lt; 6.4,"prediabetes","diabetes"))</f>
        <v>diabetes</v>
      </c>
    </row>
    <row r="921" spans="1:14" x14ac:dyDescent="0.25">
      <c r="A921" t="s">
        <v>1451</v>
      </c>
      <c r="B921">
        <v>36.64</v>
      </c>
      <c r="C921">
        <v>7.26</v>
      </c>
      <c r="D921" t="s">
        <v>2378</v>
      </c>
      <c r="E921" t="s">
        <v>2378</v>
      </c>
      <c r="F921" t="s">
        <v>2378</v>
      </c>
      <c r="G921" s="9" t="s">
        <v>2379</v>
      </c>
      <c r="H921" t="s">
        <v>2378</v>
      </c>
      <c r="I921" s="20" t="str">
        <f>IF(Table4[[#This Row],[smoker]]="?","NO",Table4[[#This Row],[smoker]])</f>
        <v>No</v>
      </c>
      <c r="J921" s="26">
        <v>0</v>
      </c>
      <c r="K921" s="20" t="str">
        <f>UPPER(Table4[[#This Row],[SMOKER 1]])</f>
        <v>NO</v>
      </c>
      <c r="L921" s="26" t="str">
        <f>UPPER(Table4[[#This Row],[Heart Issues]])</f>
        <v>NO</v>
      </c>
      <c r="M921" s="26" t="str">
        <f>IF(Table4[[#This Row],[BMI]]&lt;18.5,"underweight",IF(Table4[[#This Row],[BMI]]&lt; 24.9,"normal weight",IF(Table4[[#This Row],[BMI]]&lt;29.9,"over weight","obesity")))</f>
        <v>obesity</v>
      </c>
      <c r="N921" s="26" t="str">
        <f>IF(Table4[[#This Row],[HBA1C]]&lt;5.7,"normal",IF(Table4[[#This Row],[HBA1C]]&lt; 6.4,"prediabetes","diabetes"))</f>
        <v>diabetes</v>
      </c>
    </row>
    <row r="922" spans="1:14" x14ac:dyDescent="0.25">
      <c r="A922" t="s">
        <v>1450</v>
      </c>
      <c r="B922">
        <v>39.049999999999997</v>
      </c>
      <c r="C922">
        <v>5.27</v>
      </c>
      <c r="D922" t="s">
        <v>2380</v>
      </c>
      <c r="E922" t="s">
        <v>2378</v>
      </c>
      <c r="F922" t="s">
        <v>2378</v>
      </c>
      <c r="G922" s="9">
        <v>1</v>
      </c>
      <c r="H922" t="s">
        <v>2378</v>
      </c>
      <c r="I922" s="20" t="str">
        <f>IF(Table4[[#This Row],[smoker]]="?","NO",Table4[[#This Row],[smoker]])</f>
        <v>No</v>
      </c>
      <c r="J922" s="26">
        <v>1</v>
      </c>
      <c r="K922" s="20" t="str">
        <f>UPPER(Table4[[#This Row],[SMOKER 1]])</f>
        <v>NO</v>
      </c>
      <c r="L922" s="26" t="str">
        <f>UPPER(Table4[[#This Row],[Heart Issues]])</f>
        <v>YES</v>
      </c>
      <c r="M922" s="26" t="str">
        <f>IF(Table4[[#This Row],[BMI]]&lt;18.5,"underweight",IF(Table4[[#This Row],[BMI]]&lt; 24.9,"normal weight",IF(Table4[[#This Row],[BMI]]&lt;29.9,"over weight","obesity")))</f>
        <v>obesity</v>
      </c>
      <c r="N922" s="26" t="str">
        <f>IF(Table4[[#This Row],[HBA1C]]&lt;5.7,"normal",IF(Table4[[#This Row],[HBA1C]]&lt; 6.4,"prediabetes","diabetes"))</f>
        <v>normal</v>
      </c>
    </row>
    <row r="923" spans="1:14" x14ac:dyDescent="0.25">
      <c r="A923" t="s">
        <v>1449</v>
      </c>
      <c r="B923">
        <v>33.1</v>
      </c>
      <c r="C923">
        <v>5.46</v>
      </c>
      <c r="D923" t="s">
        <v>2380</v>
      </c>
      <c r="E923" t="s">
        <v>2378</v>
      </c>
      <c r="F923" t="s">
        <v>2378</v>
      </c>
      <c r="G923" s="9">
        <v>1</v>
      </c>
      <c r="H923" t="s">
        <v>2378</v>
      </c>
      <c r="I923" s="20" t="str">
        <f>IF(Table4[[#This Row],[smoker]]="?","NO",Table4[[#This Row],[smoker]])</f>
        <v>No</v>
      </c>
      <c r="J923" s="26">
        <v>1</v>
      </c>
      <c r="K923" s="20" t="str">
        <f>UPPER(Table4[[#This Row],[SMOKER 1]])</f>
        <v>NO</v>
      </c>
      <c r="L923" s="26" t="str">
        <f>UPPER(Table4[[#This Row],[Heart Issues]])</f>
        <v>YES</v>
      </c>
      <c r="M923" s="26" t="str">
        <f>IF(Table4[[#This Row],[BMI]]&lt;18.5,"underweight",IF(Table4[[#This Row],[BMI]]&lt; 24.9,"normal weight",IF(Table4[[#This Row],[BMI]]&lt;29.9,"over weight","obesity")))</f>
        <v>obesity</v>
      </c>
      <c r="N923" s="26" t="str">
        <f>IF(Table4[[#This Row],[HBA1C]]&lt;5.7,"normal",IF(Table4[[#This Row],[HBA1C]]&lt; 6.4,"prediabetes","diabetes"))</f>
        <v>normal</v>
      </c>
    </row>
    <row r="924" spans="1:14" x14ac:dyDescent="0.25">
      <c r="A924" t="s">
        <v>1448</v>
      </c>
      <c r="B924">
        <v>31.824999999999999</v>
      </c>
      <c r="C924">
        <v>8.1300000000000008</v>
      </c>
      <c r="D924" t="s">
        <v>2378</v>
      </c>
      <c r="E924" t="s">
        <v>2378</v>
      </c>
      <c r="F924" t="s">
        <v>2378</v>
      </c>
      <c r="G924" s="9" t="s">
        <v>2379</v>
      </c>
      <c r="H924" t="s">
        <v>2378</v>
      </c>
      <c r="I924" s="20" t="str">
        <f>IF(Table4[[#This Row],[smoker]]="?","NO",Table4[[#This Row],[smoker]])</f>
        <v>No</v>
      </c>
      <c r="J924" s="26">
        <v>0</v>
      </c>
      <c r="K924" s="20" t="str">
        <f>UPPER(Table4[[#This Row],[SMOKER 1]])</f>
        <v>NO</v>
      </c>
      <c r="L924" s="26" t="str">
        <f>UPPER(Table4[[#This Row],[Heart Issues]])</f>
        <v>NO</v>
      </c>
      <c r="M924" s="26" t="str">
        <f>IF(Table4[[#This Row],[BMI]]&lt;18.5,"underweight",IF(Table4[[#This Row],[BMI]]&lt; 24.9,"normal weight",IF(Table4[[#This Row],[BMI]]&lt;29.9,"over weight","obesity")))</f>
        <v>obesity</v>
      </c>
      <c r="N924" s="26" t="str">
        <f>IF(Table4[[#This Row],[HBA1C]]&lt;5.7,"normal",IF(Table4[[#This Row],[HBA1C]]&lt; 6.4,"prediabetes","diabetes"))</f>
        <v>diabetes</v>
      </c>
    </row>
    <row r="925" spans="1:14" x14ac:dyDescent="0.25">
      <c r="A925" t="s">
        <v>1447</v>
      </c>
      <c r="B925">
        <v>29</v>
      </c>
      <c r="C925">
        <v>4.25</v>
      </c>
      <c r="D925" t="s">
        <v>2380</v>
      </c>
      <c r="E925" t="s">
        <v>2378</v>
      </c>
      <c r="F925" t="s">
        <v>2378</v>
      </c>
      <c r="G925" s="9">
        <v>1</v>
      </c>
      <c r="H925" t="s">
        <v>2378</v>
      </c>
      <c r="I925" s="20" t="str">
        <f>IF(Table4[[#This Row],[smoker]]="?","NO",Table4[[#This Row],[smoker]])</f>
        <v>No</v>
      </c>
      <c r="J925" s="26">
        <v>1</v>
      </c>
      <c r="K925" s="20" t="str">
        <f>UPPER(Table4[[#This Row],[SMOKER 1]])</f>
        <v>NO</v>
      </c>
      <c r="L925" s="26" t="str">
        <f>UPPER(Table4[[#This Row],[Heart Issues]])</f>
        <v>YES</v>
      </c>
      <c r="M925" s="26" t="str">
        <f>IF(Table4[[#This Row],[BMI]]&lt;18.5,"underweight",IF(Table4[[#This Row],[BMI]]&lt; 24.9,"normal weight",IF(Table4[[#This Row],[BMI]]&lt;29.9,"over weight","obesity")))</f>
        <v>over weight</v>
      </c>
      <c r="N925" s="26" t="str">
        <f>IF(Table4[[#This Row],[HBA1C]]&lt;5.7,"normal",IF(Table4[[#This Row],[HBA1C]]&lt; 6.4,"prediabetes","diabetes"))</f>
        <v>normal</v>
      </c>
    </row>
    <row r="926" spans="1:14" x14ac:dyDescent="0.25">
      <c r="A926" t="s">
        <v>1446</v>
      </c>
      <c r="B926">
        <v>30.495000000000001</v>
      </c>
      <c r="C926">
        <v>8.68</v>
      </c>
      <c r="D926" t="s">
        <v>2378</v>
      </c>
      <c r="E926" t="s">
        <v>2378</v>
      </c>
      <c r="F926" t="s">
        <v>2378</v>
      </c>
      <c r="G926" s="9" t="s">
        <v>2379</v>
      </c>
      <c r="H926" t="s">
        <v>2378</v>
      </c>
      <c r="I926" s="20" t="str">
        <f>IF(Table4[[#This Row],[smoker]]="?","NO",Table4[[#This Row],[smoker]])</f>
        <v>No</v>
      </c>
      <c r="J926" s="26">
        <v>0</v>
      </c>
      <c r="K926" s="20" t="str">
        <f>UPPER(Table4[[#This Row],[SMOKER 1]])</f>
        <v>NO</v>
      </c>
      <c r="L926" s="26" t="str">
        <f>UPPER(Table4[[#This Row],[Heart Issues]])</f>
        <v>NO</v>
      </c>
      <c r="M926" s="26" t="str">
        <f>IF(Table4[[#This Row],[BMI]]&lt;18.5,"underweight",IF(Table4[[#This Row],[BMI]]&lt; 24.9,"normal weight",IF(Table4[[#This Row],[BMI]]&lt;29.9,"over weight","obesity")))</f>
        <v>obesity</v>
      </c>
      <c r="N926" s="26" t="str">
        <f>IF(Table4[[#This Row],[HBA1C]]&lt;5.7,"normal",IF(Table4[[#This Row],[HBA1C]]&lt; 6.4,"prediabetes","diabetes"))</f>
        <v>diabetes</v>
      </c>
    </row>
    <row r="927" spans="1:14" x14ac:dyDescent="0.25">
      <c r="A927" t="s">
        <v>1445</v>
      </c>
      <c r="B927">
        <v>25.2</v>
      </c>
      <c r="C927">
        <v>6.25</v>
      </c>
      <c r="D927" t="s">
        <v>2380</v>
      </c>
      <c r="E927" t="s">
        <v>2378</v>
      </c>
      <c r="F927" t="s">
        <v>2378</v>
      </c>
      <c r="G927" s="9">
        <v>1</v>
      </c>
      <c r="H927" t="s">
        <v>2378</v>
      </c>
      <c r="I927" s="20" t="str">
        <f>IF(Table4[[#This Row],[smoker]]="?","NO",Table4[[#This Row],[smoker]])</f>
        <v>No</v>
      </c>
      <c r="J927" s="26">
        <v>1</v>
      </c>
      <c r="K927" s="20" t="str">
        <f>UPPER(Table4[[#This Row],[SMOKER 1]])</f>
        <v>NO</v>
      </c>
      <c r="L927" s="26" t="str">
        <f>UPPER(Table4[[#This Row],[Heart Issues]])</f>
        <v>YES</v>
      </c>
      <c r="M927" s="26" t="str">
        <f>IF(Table4[[#This Row],[BMI]]&lt;18.5,"underweight",IF(Table4[[#This Row],[BMI]]&lt; 24.9,"normal weight",IF(Table4[[#This Row],[BMI]]&lt;29.9,"over weight","obesity")))</f>
        <v>over weight</v>
      </c>
      <c r="N927" s="26" t="str">
        <f>IF(Table4[[#This Row],[HBA1C]]&lt;5.7,"normal",IF(Table4[[#This Row],[HBA1C]]&lt; 6.4,"prediabetes","diabetes"))</f>
        <v>prediabetes</v>
      </c>
    </row>
    <row r="928" spans="1:14" x14ac:dyDescent="0.25">
      <c r="A928" t="s">
        <v>1444</v>
      </c>
      <c r="B928">
        <v>22.77</v>
      </c>
      <c r="C928">
        <v>4.47</v>
      </c>
      <c r="D928" t="s">
        <v>2380</v>
      </c>
      <c r="E928" t="s">
        <v>2378</v>
      </c>
      <c r="F928" t="s">
        <v>2378</v>
      </c>
      <c r="G928" s="9">
        <v>1</v>
      </c>
      <c r="H928" t="s">
        <v>2378</v>
      </c>
      <c r="I928" s="20" t="str">
        <f>IF(Table4[[#This Row],[smoker]]="?","NO",Table4[[#This Row],[smoker]])</f>
        <v>No</v>
      </c>
      <c r="J928" s="26">
        <v>1</v>
      </c>
      <c r="K928" s="20" t="str">
        <f>UPPER(Table4[[#This Row],[SMOKER 1]])</f>
        <v>NO</v>
      </c>
      <c r="L928" s="26" t="str">
        <f>UPPER(Table4[[#This Row],[Heart Issues]])</f>
        <v>YES</v>
      </c>
      <c r="M928" s="26" t="str">
        <f>IF(Table4[[#This Row],[BMI]]&lt;18.5,"underweight",IF(Table4[[#This Row],[BMI]]&lt; 24.9,"normal weight",IF(Table4[[#This Row],[BMI]]&lt;29.9,"over weight","obesity")))</f>
        <v>normal weight</v>
      </c>
      <c r="N928" s="26" t="str">
        <f>IF(Table4[[#This Row],[HBA1C]]&lt;5.7,"normal",IF(Table4[[#This Row],[HBA1C]]&lt; 6.4,"prediabetes","diabetes"))</f>
        <v>normal</v>
      </c>
    </row>
    <row r="929" spans="1:14" x14ac:dyDescent="0.25">
      <c r="A929" t="s">
        <v>1443</v>
      </c>
      <c r="B929">
        <v>23.18</v>
      </c>
      <c r="C929">
        <v>8.31</v>
      </c>
      <c r="D929" t="s">
        <v>2378</v>
      </c>
      <c r="E929" t="s">
        <v>2378</v>
      </c>
      <c r="F929" t="s">
        <v>2378</v>
      </c>
      <c r="G929" s="9" t="s">
        <v>2379</v>
      </c>
      <c r="H929" t="s">
        <v>2378</v>
      </c>
      <c r="I929" s="20" t="str">
        <f>IF(Table4[[#This Row],[smoker]]="?","NO",Table4[[#This Row],[smoker]])</f>
        <v>No</v>
      </c>
      <c r="J929" s="26">
        <v>0</v>
      </c>
      <c r="K929" s="20" t="str">
        <f>UPPER(Table4[[#This Row],[SMOKER 1]])</f>
        <v>NO</v>
      </c>
      <c r="L929" s="26" t="str">
        <f>UPPER(Table4[[#This Row],[Heart Issues]])</f>
        <v>NO</v>
      </c>
      <c r="M929" s="26" t="str">
        <f>IF(Table4[[#This Row],[BMI]]&lt;18.5,"underweight",IF(Table4[[#This Row],[BMI]]&lt; 24.9,"normal weight",IF(Table4[[#This Row],[BMI]]&lt;29.9,"over weight","obesity")))</f>
        <v>normal weight</v>
      </c>
      <c r="N929" s="26" t="str">
        <f>IF(Table4[[#This Row],[HBA1C]]&lt;5.7,"normal",IF(Table4[[#This Row],[HBA1C]]&lt; 6.4,"prediabetes","diabetes"))</f>
        <v>diabetes</v>
      </c>
    </row>
    <row r="930" spans="1:14" x14ac:dyDescent="0.25">
      <c r="A930" t="s">
        <v>1442</v>
      </c>
      <c r="B930">
        <v>35.409999999999997</v>
      </c>
      <c r="C930">
        <v>5.68</v>
      </c>
      <c r="D930" t="s">
        <v>2378</v>
      </c>
      <c r="E930" t="s">
        <v>2378</v>
      </c>
      <c r="F930" t="s">
        <v>2378</v>
      </c>
      <c r="G930" s="9" t="s">
        <v>2379</v>
      </c>
      <c r="H930" t="s">
        <v>2378</v>
      </c>
      <c r="I930" s="20" t="str">
        <f>IF(Table4[[#This Row],[smoker]]="?","NO",Table4[[#This Row],[smoker]])</f>
        <v>No</v>
      </c>
      <c r="J930" s="26">
        <v>0</v>
      </c>
      <c r="K930" s="20" t="str">
        <f>UPPER(Table4[[#This Row],[SMOKER 1]])</f>
        <v>NO</v>
      </c>
      <c r="L930" s="26" t="str">
        <f>UPPER(Table4[[#This Row],[Heart Issues]])</f>
        <v>NO</v>
      </c>
      <c r="M930" s="26" t="str">
        <f>IF(Table4[[#This Row],[BMI]]&lt;18.5,"underweight",IF(Table4[[#This Row],[BMI]]&lt; 24.9,"normal weight",IF(Table4[[#This Row],[BMI]]&lt;29.9,"over weight","obesity")))</f>
        <v>obesity</v>
      </c>
      <c r="N930" s="26" t="str">
        <f>IF(Table4[[#This Row],[HBA1C]]&lt;5.7,"normal",IF(Table4[[#This Row],[HBA1C]]&lt; 6.4,"prediabetes","diabetes"))</f>
        <v>normal</v>
      </c>
    </row>
    <row r="931" spans="1:14" x14ac:dyDescent="0.25">
      <c r="A931" t="s">
        <v>1441</v>
      </c>
      <c r="B931">
        <v>32.11</v>
      </c>
      <c r="C931">
        <v>4.75</v>
      </c>
      <c r="D931" t="s">
        <v>2380</v>
      </c>
      <c r="E931" t="s">
        <v>2378</v>
      </c>
      <c r="F931" t="s">
        <v>2378</v>
      </c>
      <c r="G931" s="9">
        <v>2</v>
      </c>
      <c r="H931" t="s">
        <v>2378</v>
      </c>
      <c r="I931" s="20" t="str">
        <f>IF(Table4[[#This Row],[smoker]]="?","NO",Table4[[#This Row],[smoker]])</f>
        <v>No</v>
      </c>
      <c r="J931" s="26">
        <v>2</v>
      </c>
      <c r="K931" s="20" t="str">
        <f>UPPER(Table4[[#This Row],[SMOKER 1]])</f>
        <v>NO</v>
      </c>
      <c r="L931" s="26" t="str">
        <f>UPPER(Table4[[#This Row],[Heart Issues]])</f>
        <v>YES</v>
      </c>
      <c r="M931" s="26" t="str">
        <f>IF(Table4[[#This Row],[BMI]]&lt;18.5,"underweight",IF(Table4[[#This Row],[BMI]]&lt; 24.9,"normal weight",IF(Table4[[#This Row],[BMI]]&lt;29.9,"over weight","obesity")))</f>
        <v>obesity</v>
      </c>
      <c r="N931" s="26" t="str">
        <f>IF(Table4[[#This Row],[HBA1C]]&lt;5.7,"normal",IF(Table4[[#This Row],[HBA1C]]&lt; 6.4,"prediabetes","diabetes"))</f>
        <v>normal</v>
      </c>
    </row>
    <row r="932" spans="1:14" x14ac:dyDescent="0.25">
      <c r="A932" t="s">
        <v>1440</v>
      </c>
      <c r="B932">
        <v>34.479999999999997</v>
      </c>
      <c r="C932">
        <v>6.31</v>
      </c>
      <c r="D932" t="s">
        <v>2378</v>
      </c>
      <c r="E932" t="s">
        <v>2378</v>
      </c>
      <c r="F932" t="s">
        <v>2381</v>
      </c>
      <c r="G932" s="9">
        <v>1</v>
      </c>
      <c r="H932" t="s">
        <v>2378</v>
      </c>
      <c r="I932" s="20" t="str">
        <f>IF(Table4[[#This Row],[smoker]]="?","NO",Table4[[#This Row],[smoker]])</f>
        <v>No</v>
      </c>
      <c r="J932" s="26">
        <v>1</v>
      </c>
      <c r="K932" s="20" t="str">
        <f>UPPER(Table4[[#This Row],[SMOKER 1]])</f>
        <v>NO</v>
      </c>
      <c r="L932" s="26" t="str">
        <f>UPPER(Table4[[#This Row],[Heart Issues]])</f>
        <v>NO</v>
      </c>
      <c r="M932" s="26" t="str">
        <f>IF(Table4[[#This Row],[BMI]]&lt;18.5,"underweight",IF(Table4[[#This Row],[BMI]]&lt; 24.9,"normal weight",IF(Table4[[#This Row],[BMI]]&lt;29.9,"over weight","obesity")))</f>
        <v>obesity</v>
      </c>
      <c r="N932" s="26" t="str">
        <f>IF(Table4[[#This Row],[HBA1C]]&lt;5.7,"normal",IF(Table4[[#This Row],[HBA1C]]&lt; 6.4,"prediabetes","diabetes"))</f>
        <v>prediabetes</v>
      </c>
    </row>
    <row r="933" spans="1:14" x14ac:dyDescent="0.25">
      <c r="A933" t="s">
        <v>1439</v>
      </c>
      <c r="B933">
        <v>34.39</v>
      </c>
      <c r="C933">
        <v>6.28</v>
      </c>
      <c r="D933" t="s">
        <v>2380</v>
      </c>
      <c r="E933" t="s">
        <v>2378</v>
      </c>
      <c r="F933" t="s">
        <v>2378</v>
      </c>
      <c r="G933" s="9">
        <v>1</v>
      </c>
      <c r="H933" t="s">
        <v>2378</v>
      </c>
      <c r="I933" s="20" t="str">
        <f>IF(Table4[[#This Row],[smoker]]="?","NO",Table4[[#This Row],[smoker]])</f>
        <v>No</v>
      </c>
      <c r="J933" s="26">
        <v>1</v>
      </c>
      <c r="K933" s="20" t="str">
        <f>UPPER(Table4[[#This Row],[SMOKER 1]])</f>
        <v>NO</v>
      </c>
      <c r="L933" s="26" t="str">
        <f>UPPER(Table4[[#This Row],[Heart Issues]])</f>
        <v>YES</v>
      </c>
      <c r="M933" s="26" t="str">
        <f>IF(Table4[[#This Row],[BMI]]&lt;18.5,"underweight",IF(Table4[[#This Row],[BMI]]&lt; 24.9,"normal weight",IF(Table4[[#This Row],[BMI]]&lt;29.9,"over weight","obesity")))</f>
        <v>obesity</v>
      </c>
      <c r="N933" s="26" t="str">
        <f>IF(Table4[[#This Row],[HBA1C]]&lt;5.7,"normal",IF(Table4[[#This Row],[HBA1C]]&lt; 6.4,"prediabetes","diabetes"))</f>
        <v>prediabetes</v>
      </c>
    </row>
    <row r="934" spans="1:14" x14ac:dyDescent="0.25">
      <c r="A934" t="s">
        <v>1438</v>
      </c>
      <c r="B934">
        <v>26.4</v>
      </c>
      <c r="C934">
        <v>9.2899999999999991</v>
      </c>
      <c r="D934" t="s">
        <v>2380</v>
      </c>
      <c r="E934" t="s">
        <v>2378</v>
      </c>
      <c r="F934" t="s">
        <v>2381</v>
      </c>
      <c r="G934" s="9">
        <v>1</v>
      </c>
      <c r="H934" t="s">
        <v>2378</v>
      </c>
      <c r="I934" s="20" t="str">
        <f>IF(Table4[[#This Row],[smoker]]="?","NO",Table4[[#This Row],[smoker]])</f>
        <v>No</v>
      </c>
      <c r="J934" s="26">
        <v>1</v>
      </c>
      <c r="K934" s="20" t="str">
        <f>UPPER(Table4[[#This Row],[SMOKER 1]])</f>
        <v>NO</v>
      </c>
      <c r="L934" s="26" t="str">
        <f>UPPER(Table4[[#This Row],[Heart Issues]])</f>
        <v>YES</v>
      </c>
      <c r="M934" s="26" t="str">
        <f>IF(Table4[[#This Row],[BMI]]&lt;18.5,"underweight",IF(Table4[[#This Row],[BMI]]&lt; 24.9,"normal weight",IF(Table4[[#This Row],[BMI]]&lt;29.9,"over weight","obesity")))</f>
        <v>over weight</v>
      </c>
      <c r="N934" s="26" t="str">
        <f>IF(Table4[[#This Row],[HBA1C]]&lt;5.7,"normal",IF(Table4[[#This Row],[HBA1C]]&lt; 6.4,"prediabetes","diabetes"))</f>
        <v>diabetes</v>
      </c>
    </row>
    <row r="935" spans="1:14" x14ac:dyDescent="0.25">
      <c r="A935" t="s">
        <v>1437</v>
      </c>
      <c r="B935">
        <v>28.1</v>
      </c>
      <c r="C935">
        <v>5.79</v>
      </c>
      <c r="D935" t="s">
        <v>2380</v>
      </c>
      <c r="E935" t="s">
        <v>2378</v>
      </c>
      <c r="F935" t="s">
        <v>2381</v>
      </c>
      <c r="G935" s="9">
        <v>1</v>
      </c>
      <c r="H935" t="s">
        <v>2378</v>
      </c>
      <c r="I935" s="20" t="str">
        <f>IF(Table4[[#This Row],[smoker]]="?","NO",Table4[[#This Row],[smoker]])</f>
        <v>No</v>
      </c>
      <c r="J935" s="26">
        <v>1</v>
      </c>
      <c r="K935" s="20" t="str">
        <f>UPPER(Table4[[#This Row],[SMOKER 1]])</f>
        <v>NO</v>
      </c>
      <c r="L935" s="26" t="str">
        <f>UPPER(Table4[[#This Row],[Heart Issues]])</f>
        <v>YES</v>
      </c>
      <c r="M935" s="26" t="str">
        <f>IF(Table4[[#This Row],[BMI]]&lt;18.5,"underweight",IF(Table4[[#This Row],[BMI]]&lt; 24.9,"normal weight",IF(Table4[[#This Row],[BMI]]&lt;29.9,"over weight","obesity")))</f>
        <v>over weight</v>
      </c>
      <c r="N935" s="26" t="str">
        <f>IF(Table4[[#This Row],[HBA1C]]&lt;5.7,"normal",IF(Table4[[#This Row],[HBA1C]]&lt; 6.4,"prediabetes","diabetes"))</f>
        <v>prediabetes</v>
      </c>
    </row>
    <row r="936" spans="1:14" x14ac:dyDescent="0.25">
      <c r="A936" t="s">
        <v>1436</v>
      </c>
      <c r="B936">
        <v>27</v>
      </c>
      <c r="C936">
        <v>4.54</v>
      </c>
      <c r="D936" t="s">
        <v>2380</v>
      </c>
      <c r="E936" t="s">
        <v>2378</v>
      </c>
      <c r="F936" t="s">
        <v>2378</v>
      </c>
      <c r="G936" s="9">
        <v>1</v>
      </c>
      <c r="H936" t="s">
        <v>2378</v>
      </c>
      <c r="I936" s="20" t="str">
        <f>IF(Table4[[#This Row],[smoker]]="?","NO",Table4[[#This Row],[smoker]])</f>
        <v>No</v>
      </c>
      <c r="J936" s="26">
        <v>1</v>
      </c>
      <c r="K936" s="20" t="str">
        <f>UPPER(Table4[[#This Row],[SMOKER 1]])</f>
        <v>NO</v>
      </c>
      <c r="L936" s="26" t="str">
        <f>UPPER(Table4[[#This Row],[Heart Issues]])</f>
        <v>YES</v>
      </c>
      <c r="M936" s="26" t="str">
        <f>IF(Table4[[#This Row],[BMI]]&lt;18.5,"underweight",IF(Table4[[#This Row],[BMI]]&lt; 24.9,"normal weight",IF(Table4[[#This Row],[BMI]]&lt;29.9,"over weight","obesity")))</f>
        <v>over weight</v>
      </c>
      <c r="N936" s="26" t="str">
        <f>IF(Table4[[#This Row],[HBA1C]]&lt;5.7,"normal",IF(Table4[[#This Row],[HBA1C]]&lt; 6.4,"prediabetes","diabetes"))</f>
        <v>normal</v>
      </c>
    </row>
    <row r="937" spans="1:14" x14ac:dyDescent="0.25">
      <c r="A937" t="s">
        <v>1435</v>
      </c>
      <c r="B937">
        <v>28.594999999999999</v>
      </c>
      <c r="C937">
        <v>4.68</v>
      </c>
      <c r="D937" t="s">
        <v>2380</v>
      </c>
      <c r="E937" t="s">
        <v>2378</v>
      </c>
      <c r="F937" t="s">
        <v>2378</v>
      </c>
      <c r="G937" s="9">
        <v>1</v>
      </c>
      <c r="H937" t="s">
        <v>2378</v>
      </c>
      <c r="I937" s="20" t="str">
        <f>IF(Table4[[#This Row],[smoker]]="?","NO",Table4[[#This Row],[smoker]])</f>
        <v>No</v>
      </c>
      <c r="J937" s="26">
        <v>1</v>
      </c>
      <c r="K937" s="20" t="str">
        <f>UPPER(Table4[[#This Row],[SMOKER 1]])</f>
        <v>NO</v>
      </c>
      <c r="L937" s="26" t="str">
        <f>UPPER(Table4[[#This Row],[Heart Issues]])</f>
        <v>YES</v>
      </c>
      <c r="M937" s="26" t="str">
        <f>IF(Table4[[#This Row],[BMI]]&lt;18.5,"underweight",IF(Table4[[#This Row],[BMI]]&lt; 24.9,"normal weight",IF(Table4[[#This Row],[BMI]]&lt;29.9,"over weight","obesity")))</f>
        <v>over weight</v>
      </c>
      <c r="N937" s="26" t="str">
        <f>IF(Table4[[#This Row],[HBA1C]]&lt;5.7,"normal",IF(Table4[[#This Row],[HBA1C]]&lt; 6.4,"prediabetes","diabetes"))</f>
        <v>normal</v>
      </c>
    </row>
    <row r="938" spans="1:14" x14ac:dyDescent="0.25">
      <c r="A938" t="s">
        <v>1434</v>
      </c>
      <c r="B938">
        <v>36.799999999999997</v>
      </c>
      <c r="C938">
        <v>5.88</v>
      </c>
      <c r="D938" t="s">
        <v>2378</v>
      </c>
      <c r="E938" t="s">
        <v>2378</v>
      </c>
      <c r="F938" t="s">
        <v>2378</v>
      </c>
      <c r="G938" s="9">
        <v>1</v>
      </c>
      <c r="H938" t="s">
        <v>2378</v>
      </c>
      <c r="I938" s="20" t="str">
        <f>IF(Table4[[#This Row],[smoker]]="?","NO",Table4[[#This Row],[smoker]])</f>
        <v>No</v>
      </c>
      <c r="J938" s="26">
        <v>1</v>
      </c>
      <c r="K938" s="20" t="str">
        <f>UPPER(Table4[[#This Row],[SMOKER 1]])</f>
        <v>NO</v>
      </c>
      <c r="L938" s="26" t="str">
        <f>UPPER(Table4[[#This Row],[Heart Issues]])</f>
        <v>NO</v>
      </c>
      <c r="M938" s="26" t="str">
        <f>IF(Table4[[#This Row],[BMI]]&lt;18.5,"underweight",IF(Table4[[#This Row],[BMI]]&lt; 24.9,"normal weight",IF(Table4[[#This Row],[BMI]]&lt;29.9,"over weight","obesity")))</f>
        <v>obesity</v>
      </c>
      <c r="N938" s="26" t="str">
        <f>IF(Table4[[#This Row],[HBA1C]]&lt;5.7,"normal",IF(Table4[[#This Row],[HBA1C]]&lt; 6.4,"prediabetes","diabetes"))</f>
        <v>prediabetes</v>
      </c>
    </row>
    <row r="939" spans="1:14" x14ac:dyDescent="0.25">
      <c r="A939" t="s">
        <v>1433</v>
      </c>
      <c r="B939">
        <v>23.75</v>
      </c>
      <c r="C939">
        <v>5.42</v>
      </c>
      <c r="D939" t="s">
        <v>2380</v>
      </c>
      <c r="E939" t="s">
        <v>2378</v>
      </c>
      <c r="F939" t="s">
        <v>2381</v>
      </c>
      <c r="G939" s="9">
        <v>1</v>
      </c>
      <c r="H939" t="s">
        <v>2378</v>
      </c>
      <c r="I939" s="20" t="str">
        <f>IF(Table4[[#This Row],[smoker]]="?","NO",Table4[[#This Row],[smoker]])</f>
        <v>No</v>
      </c>
      <c r="J939" s="26">
        <v>1</v>
      </c>
      <c r="K939" s="20" t="str">
        <f>UPPER(Table4[[#This Row],[SMOKER 1]])</f>
        <v>NO</v>
      </c>
      <c r="L939" s="26" t="str">
        <f>UPPER(Table4[[#This Row],[Heart Issues]])</f>
        <v>YES</v>
      </c>
      <c r="M939" s="26" t="str">
        <f>IF(Table4[[#This Row],[BMI]]&lt;18.5,"underweight",IF(Table4[[#This Row],[BMI]]&lt; 24.9,"normal weight",IF(Table4[[#This Row],[BMI]]&lt;29.9,"over weight","obesity")))</f>
        <v>normal weight</v>
      </c>
      <c r="N939" s="26" t="str">
        <f>IF(Table4[[#This Row],[HBA1C]]&lt;5.7,"normal",IF(Table4[[#This Row],[HBA1C]]&lt; 6.4,"prediabetes","diabetes"))</f>
        <v>normal</v>
      </c>
    </row>
    <row r="940" spans="1:14" x14ac:dyDescent="0.25">
      <c r="A940" t="s">
        <v>1432</v>
      </c>
      <c r="B940">
        <v>35.619999999999997</v>
      </c>
      <c r="C940">
        <v>4.16</v>
      </c>
      <c r="D940" t="s">
        <v>2378</v>
      </c>
      <c r="E940" t="s">
        <v>2378</v>
      </c>
      <c r="F940" t="s">
        <v>2378</v>
      </c>
      <c r="G940" s="9" t="s">
        <v>2379</v>
      </c>
      <c r="H940" t="s">
        <v>2378</v>
      </c>
      <c r="I940" s="20" t="str">
        <f>IF(Table4[[#This Row],[smoker]]="?","NO",Table4[[#This Row],[smoker]])</f>
        <v>No</v>
      </c>
      <c r="J940" s="26">
        <v>0</v>
      </c>
      <c r="K940" s="20" t="str">
        <f>UPPER(Table4[[#This Row],[SMOKER 1]])</f>
        <v>NO</v>
      </c>
      <c r="L940" s="26" t="str">
        <f>UPPER(Table4[[#This Row],[Heart Issues]])</f>
        <v>NO</v>
      </c>
      <c r="M940" s="26" t="str">
        <f>IF(Table4[[#This Row],[BMI]]&lt;18.5,"underweight",IF(Table4[[#This Row],[BMI]]&lt; 24.9,"normal weight",IF(Table4[[#This Row],[BMI]]&lt;29.9,"over weight","obesity")))</f>
        <v>obesity</v>
      </c>
      <c r="N940" s="26" t="str">
        <f>IF(Table4[[#This Row],[HBA1C]]&lt;5.7,"normal",IF(Table4[[#This Row],[HBA1C]]&lt; 6.4,"prediabetes","diabetes"))</f>
        <v>normal</v>
      </c>
    </row>
    <row r="941" spans="1:14" x14ac:dyDescent="0.25">
      <c r="A941" t="s">
        <v>1431</v>
      </c>
      <c r="B941">
        <v>30.69</v>
      </c>
      <c r="C941">
        <v>7.05</v>
      </c>
      <c r="D941" t="s">
        <v>2380</v>
      </c>
      <c r="E941" t="s">
        <v>2378</v>
      </c>
      <c r="F941" t="s">
        <v>2378</v>
      </c>
      <c r="G941" s="9">
        <v>2</v>
      </c>
      <c r="H941" t="s">
        <v>2378</v>
      </c>
      <c r="I941" s="20" t="str">
        <f>IF(Table4[[#This Row],[smoker]]="?","NO",Table4[[#This Row],[smoker]])</f>
        <v>No</v>
      </c>
      <c r="J941" s="26">
        <v>2</v>
      </c>
      <c r="K941" s="20" t="str">
        <f>UPPER(Table4[[#This Row],[SMOKER 1]])</f>
        <v>NO</v>
      </c>
      <c r="L941" s="26" t="str">
        <f>UPPER(Table4[[#This Row],[Heart Issues]])</f>
        <v>YES</v>
      </c>
      <c r="M941" s="26" t="str">
        <f>IF(Table4[[#This Row],[BMI]]&lt;18.5,"underweight",IF(Table4[[#This Row],[BMI]]&lt; 24.9,"normal weight",IF(Table4[[#This Row],[BMI]]&lt;29.9,"over weight","obesity")))</f>
        <v>obesity</v>
      </c>
      <c r="N941" s="26" t="str">
        <f>IF(Table4[[#This Row],[HBA1C]]&lt;5.7,"normal",IF(Table4[[#This Row],[HBA1C]]&lt; 6.4,"prediabetes","diabetes"))</f>
        <v>diabetes</v>
      </c>
    </row>
    <row r="942" spans="1:14" x14ac:dyDescent="0.25">
      <c r="A942" t="s">
        <v>1430</v>
      </c>
      <c r="B942">
        <v>35.799999999999997</v>
      </c>
      <c r="C942">
        <v>5.63</v>
      </c>
      <c r="D942" t="s">
        <v>2380</v>
      </c>
      <c r="E942" t="s">
        <v>2378</v>
      </c>
      <c r="F942" t="s">
        <v>2378</v>
      </c>
      <c r="G942" s="9">
        <v>2</v>
      </c>
      <c r="H942" t="s">
        <v>2378</v>
      </c>
      <c r="I942" s="20" t="str">
        <f>IF(Table4[[#This Row],[smoker]]="?","NO",Table4[[#This Row],[smoker]])</f>
        <v>No</v>
      </c>
      <c r="J942" s="26">
        <v>2</v>
      </c>
      <c r="K942" s="20" t="str">
        <f>UPPER(Table4[[#This Row],[SMOKER 1]])</f>
        <v>NO</v>
      </c>
      <c r="L942" s="26" t="str">
        <f>UPPER(Table4[[#This Row],[Heart Issues]])</f>
        <v>YES</v>
      </c>
      <c r="M942" s="26" t="str">
        <f>IF(Table4[[#This Row],[BMI]]&lt;18.5,"underweight",IF(Table4[[#This Row],[BMI]]&lt; 24.9,"normal weight",IF(Table4[[#This Row],[BMI]]&lt;29.9,"over weight","obesity")))</f>
        <v>obesity</v>
      </c>
      <c r="N942" s="26" t="str">
        <f>IF(Table4[[#This Row],[HBA1C]]&lt;5.7,"normal",IF(Table4[[#This Row],[HBA1C]]&lt; 6.4,"prediabetes","diabetes"))</f>
        <v>normal</v>
      </c>
    </row>
    <row r="943" spans="1:14" x14ac:dyDescent="0.25">
      <c r="A943" t="s">
        <v>1429</v>
      </c>
      <c r="B943">
        <v>28.785</v>
      </c>
      <c r="C943">
        <v>4.24</v>
      </c>
      <c r="D943" t="s">
        <v>2380</v>
      </c>
      <c r="E943" t="s">
        <v>2378</v>
      </c>
      <c r="F943" t="s">
        <v>2378</v>
      </c>
      <c r="G943" s="9">
        <v>2</v>
      </c>
      <c r="H943" t="s">
        <v>2378</v>
      </c>
      <c r="I943" s="20" t="str">
        <f>IF(Table4[[#This Row],[smoker]]="?","NO",Table4[[#This Row],[smoker]])</f>
        <v>No</v>
      </c>
      <c r="J943" s="26">
        <v>2</v>
      </c>
      <c r="K943" s="20" t="str">
        <f>UPPER(Table4[[#This Row],[SMOKER 1]])</f>
        <v>NO</v>
      </c>
      <c r="L943" s="26" t="str">
        <f>UPPER(Table4[[#This Row],[Heart Issues]])</f>
        <v>YES</v>
      </c>
      <c r="M943" s="26" t="str">
        <f>IF(Table4[[#This Row],[BMI]]&lt;18.5,"underweight",IF(Table4[[#This Row],[BMI]]&lt; 24.9,"normal weight",IF(Table4[[#This Row],[BMI]]&lt;29.9,"over weight","obesity")))</f>
        <v>over weight</v>
      </c>
      <c r="N943" s="26" t="str">
        <f>IF(Table4[[#This Row],[HBA1C]]&lt;5.7,"normal",IF(Table4[[#This Row],[HBA1C]]&lt; 6.4,"prediabetes","diabetes"))</f>
        <v>normal</v>
      </c>
    </row>
    <row r="944" spans="1:14" x14ac:dyDescent="0.25">
      <c r="A944" t="s">
        <v>1428</v>
      </c>
      <c r="B944">
        <v>28.594999999999999</v>
      </c>
      <c r="C944">
        <v>4.96</v>
      </c>
      <c r="D944" t="s">
        <v>2380</v>
      </c>
      <c r="E944" t="s">
        <v>2378</v>
      </c>
      <c r="F944" t="s">
        <v>2378</v>
      </c>
      <c r="G944" s="9">
        <v>2</v>
      </c>
      <c r="H944" t="s">
        <v>2378</v>
      </c>
      <c r="I944" s="20" t="str">
        <f>IF(Table4[[#This Row],[smoker]]="?","NO",Table4[[#This Row],[smoker]])</f>
        <v>No</v>
      </c>
      <c r="J944" s="26">
        <v>2</v>
      </c>
      <c r="K944" s="20" t="str">
        <f>UPPER(Table4[[#This Row],[SMOKER 1]])</f>
        <v>NO</v>
      </c>
      <c r="L944" s="26" t="str">
        <f>UPPER(Table4[[#This Row],[Heart Issues]])</f>
        <v>YES</v>
      </c>
      <c r="M944" s="26" t="str">
        <f>IF(Table4[[#This Row],[BMI]]&lt;18.5,"underweight",IF(Table4[[#This Row],[BMI]]&lt; 24.9,"normal weight",IF(Table4[[#This Row],[BMI]]&lt;29.9,"over weight","obesity")))</f>
        <v>over weight</v>
      </c>
      <c r="N944" s="26" t="str">
        <f>IF(Table4[[#This Row],[HBA1C]]&lt;5.7,"normal",IF(Table4[[#This Row],[HBA1C]]&lt; 6.4,"prediabetes","diabetes"))</f>
        <v>normal</v>
      </c>
    </row>
    <row r="945" spans="1:14" x14ac:dyDescent="0.25">
      <c r="A945" t="s">
        <v>1427</v>
      </c>
      <c r="B945">
        <v>48.75</v>
      </c>
      <c r="C945">
        <v>4.34</v>
      </c>
      <c r="D945" t="s">
        <v>2378</v>
      </c>
      <c r="E945" t="s">
        <v>2378</v>
      </c>
      <c r="F945" t="s">
        <v>2378</v>
      </c>
      <c r="G945" s="9" t="s">
        <v>2379</v>
      </c>
      <c r="H945" t="s">
        <v>2378</v>
      </c>
      <c r="I945" s="20" t="str">
        <f>IF(Table4[[#This Row],[smoker]]="?","NO",Table4[[#This Row],[smoker]])</f>
        <v>No</v>
      </c>
      <c r="J945" s="26">
        <v>0</v>
      </c>
      <c r="K945" s="20" t="str">
        <f>UPPER(Table4[[#This Row],[SMOKER 1]])</f>
        <v>NO</v>
      </c>
      <c r="L945" s="26" t="str">
        <f>UPPER(Table4[[#This Row],[Heart Issues]])</f>
        <v>NO</v>
      </c>
      <c r="M945" s="26" t="str">
        <f>IF(Table4[[#This Row],[BMI]]&lt;18.5,"underweight",IF(Table4[[#This Row],[BMI]]&lt; 24.9,"normal weight",IF(Table4[[#This Row],[BMI]]&lt;29.9,"over weight","obesity")))</f>
        <v>obesity</v>
      </c>
      <c r="N945" s="26" t="str">
        <f>IF(Table4[[#This Row],[HBA1C]]&lt;5.7,"normal",IF(Table4[[#This Row],[HBA1C]]&lt; 6.4,"prediabetes","diabetes"))</f>
        <v>normal</v>
      </c>
    </row>
    <row r="946" spans="1:14" x14ac:dyDescent="0.25">
      <c r="A946" t="s">
        <v>1426</v>
      </c>
      <c r="B946">
        <v>28.31</v>
      </c>
      <c r="C946">
        <v>5.43</v>
      </c>
      <c r="D946" t="s">
        <v>2380</v>
      </c>
      <c r="E946" t="s">
        <v>2378</v>
      </c>
      <c r="F946" t="s">
        <v>2378</v>
      </c>
      <c r="G946" s="9">
        <v>2</v>
      </c>
      <c r="H946" t="s">
        <v>2378</v>
      </c>
      <c r="I946" s="20" t="str">
        <f>IF(Table4[[#This Row],[smoker]]="?","NO",Table4[[#This Row],[smoker]])</f>
        <v>No</v>
      </c>
      <c r="J946" s="26">
        <v>2</v>
      </c>
      <c r="K946" s="20" t="str">
        <f>UPPER(Table4[[#This Row],[SMOKER 1]])</f>
        <v>NO</v>
      </c>
      <c r="L946" s="26" t="str">
        <f>UPPER(Table4[[#This Row],[Heart Issues]])</f>
        <v>YES</v>
      </c>
      <c r="M946" s="26" t="str">
        <f>IF(Table4[[#This Row],[BMI]]&lt;18.5,"underweight",IF(Table4[[#This Row],[BMI]]&lt; 24.9,"normal weight",IF(Table4[[#This Row],[BMI]]&lt;29.9,"over weight","obesity")))</f>
        <v>over weight</v>
      </c>
      <c r="N946" s="26" t="str">
        <f>IF(Table4[[#This Row],[HBA1C]]&lt;5.7,"normal",IF(Table4[[#This Row],[HBA1C]]&lt; 6.4,"prediabetes","diabetes"))</f>
        <v>normal</v>
      </c>
    </row>
    <row r="947" spans="1:14" x14ac:dyDescent="0.25">
      <c r="A947" t="s">
        <v>1425</v>
      </c>
      <c r="B947">
        <v>38.39</v>
      </c>
      <c r="C947">
        <v>8.33</v>
      </c>
      <c r="D947" t="s">
        <v>2380</v>
      </c>
      <c r="E947" t="s">
        <v>2378</v>
      </c>
      <c r="F947" t="s">
        <v>2378</v>
      </c>
      <c r="G947" s="9">
        <v>1</v>
      </c>
      <c r="H947" t="s">
        <v>2378</v>
      </c>
      <c r="I947" s="20" t="str">
        <f>IF(Table4[[#This Row],[smoker]]="?","NO",Table4[[#This Row],[smoker]])</f>
        <v>No</v>
      </c>
      <c r="J947" s="26">
        <v>1</v>
      </c>
      <c r="K947" s="20" t="str">
        <f>UPPER(Table4[[#This Row],[SMOKER 1]])</f>
        <v>NO</v>
      </c>
      <c r="L947" s="26" t="str">
        <f>UPPER(Table4[[#This Row],[Heart Issues]])</f>
        <v>YES</v>
      </c>
      <c r="M947" s="26" t="str">
        <f>IF(Table4[[#This Row],[BMI]]&lt;18.5,"underweight",IF(Table4[[#This Row],[BMI]]&lt; 24.9,"normal weight",IF(Table4[[#This Row],[BMI]]&lt;29.9,"over weight","obesity")))</f>
        <v>obesity</v>
      </c>
      <c r="N947" s="26" t="str">
        <f>IF(Table4[[#This Row],[HBA1C]]&lt;5.7,"normal",IF(Table4[[#This Row],[HBA1C]]&lt; 6.4,"prediabetes","diabetes"))</f>
        <v>diabetes</v>
      </c>
    </row>
    <row r="948" spans="1:14" x14ac:dyDescent="0.25">
      <c r="A948" t="s">
        <v>1424</v>
      </c>
      <c r="B948">
        <v>25.87</v>
      </c>
      <c r="C948">
        <v>5.63</v>
      </c>
      <c r="D948" t="s">
        <v>2380</v>
      </c>
      <c r="E948" t="s">
        <v>2378</v>
      </c>
      <c r="F948" t="s">
        <v>2378</v>
      </c>
      <c r="G948" s="9">
        <v>1</v>
      </c>
      <c r="H948" t="s">
        <v>2378</v>
      </c>
      <c r="I948" s="20" t="str">
        <f>IF(Table4[[#This Row],[smoker]]="?","NO",Table4[[#This Row],[smoker]])</f>
        <v>No</v>
      </c>
      <c r="J948" s="26">
        <v>1</v>
      </c>
      <c r="K948" s="20" t="str">
        <f>UPPER(Table4[[#This Row],[SMOKER 1]])</f>
        <v>NO</v>
      </c>
      <c r="L948" s="26" t="str">
        <f>UPPER(Table4[[#This Row],[Heart Issues]])</f>
        <v>YES</v>
      </c>
      <c r="M948" s="26" t="str">
        <f>IF(Table4[[#This Row],[BMI]]&lt;18.5,"underweight",IF(Table4[[#This Row],[BMI]]&lt; 24.9,"normal weight",IF(Table4[[#This Row],[BMI]]&lt;29.9,"over weight","obesity")))</f>
        <v>over weight</v>
      </c>
      <c r="N948" s="26" t="str">
        <f>IF(Table4[[#This Row],[HBA1C]]&lt;5.7,"normal",IF(Table4[[#This Row],[HBA1C]]&lt; 6.4,"prediabetes","diabetes"))</f>
        <v>normal</v>
      </c>
    </row>
    <row r="949" spans="1:14" x14ac:dyDescent="0.25">
      <c r="A949" t="s">
        <v>1423</v>
      </c>
      <c r="B949">
        <v>43.7</v>
      </c>
      <c r="C949">
        <v>7.23</v>
      </c>
      <c r="D949" t="s">
        <v>2378</v>
      </c>
      <c r="E949" t="s">
        <v>2378</v>
      </c>
      <c r="F949" t="s">
        <v>2378</v>
      </c>
      <c r="G949" s="9" t="s">
        <v>2379</v>
      </c>
      <c r="H949" t="s">
        <v>2378</v>
      </c>
      <c r="I949" s="20" t="str">
        <f>IF(Table4[[#This Row],[smoker]]="?","NO",Table4[[#This Row],[smoker]])</f>
        <v>No</v>
      </c>
      <c r="J949" s="26">
        <v>0</v>
      </c>
      <c r="K949" s="20" t="str">
        <f>UPPER(Table4[[#This Row],[SMOKER 1]])</f>
        <v>NO</v>
      </c>
      <c r="L949" s="26" t="str">
        <f>UPPER(Table4[[#This Row],[Heart Issues]])</f>
        <v>NO</v>
      </c>
      <c r="M949" s="26" t="str">
        <f>IF(Table4[[#This Row],[BMI]]&lt;18.5,"underweight",IF(Table4[[#This Row],[BMI]]&lt; 24.9,"normal weight",IF(Table4[[#This Row],[BMI]]&lt;29.9,"over weight","obesity")))</f>
        <v>obesity</v>
      </c>
      <c r="N949" s="26" t="str">
        <f>IF(Table4[[#This Row],[HBA1C]]&lt;5.7,"normal",IF(Table4[[#This Row],[HBA1C]]&lt; 6.4,"prediabetes","diabetes"))</f>
        <v>diabetes</v>
      </c>
    </row>
    <row r="950" spans="1:14" x14ac:dyDescent="0.25">
      <c r="A950" t="s">
        <v>1422</v>
      </c>
      <c r="B950">
        <v>40.945</v>
      </c>
      <c r="C950">
        <v>10.57</v>
      </c>
      <c r="D950" t="s">
        <v>2378</v>
      </c>
      <c r="E950" t="s">
        <v>2378</v>
      </c>
      <c r="F950" t="s">
        <v>2378</v>
      </c>
      <c r="G950" s="9" t="s">
        <v>2379</v>
      </c>
      <c r="H950" t="s">
        <v>2378</v>
      </c>
      <c r="I950" s="20" t="str">
        <f>IF(Table4[[#This Row],[smoker]]="?","NO",Table4[[#This Row],[smoker]])</f>
        <v>No</v>
      </c>
      <c r="J950" s="26">
        <v>0</v>
      </c>
      <c r="K950" s="20" t="str">
        <f>UPPER(Table4[[#This Row],[SMOKER 1]])</f>
        <v>NO</v>
      </c>
      <c r="L950" s="26" t="str">
        <f>UPPER(Table4[[#This Row],[Heart Issues]])</f>
        <v>NO</v>
      </c>
      <c r="M950" s="26" t="str">
        <f>IF(Table4[[#This Row],[BMI]]&lt;18.5,"underweight",IF(Table4[[#This Row],[BMI]]&lt; 24.9,"normal weight",IF(Table4[[#This Row],[BMI]]&lt;29.9,"over weight","obesity")))</f>
        <v>obesity</v>
      </c>
      <c r="N950" s="26" t="str">
        <f>IF(Table4[[#This Row],[HBA1C]]&lt;5.7,"normal",IF(Table4[[#This Row],[HBA1C]]&lt; 6.4,"prediabetes","diabetes"))</f>
        <v>diabetes</v>
      </c>
    </row>
    <row r="951" spans="1:14" x14ac:dyDescent="0.25">
      <c r="A951" t="s">
        <v>1421</v>
      </c>
      <c r="B951">
        <v>27.94</v>
      </c>
      <c r="C951">
        <v>7.92</v>
      </c>
      <c r="D951" t="s">
        <v>2378</v>
      </c>
      <c r="E951" t="s">
        <v>2378</v>
      </c>
      <c r="F951" t="s">
        <v>2378</v>
      </c>
      <c r="G951" s="9" t="s">
        <v>2379</v>
      </c>
      <c r="H951" t="s">
        <v>2378</v>
      </c>
      <c r="I951" s="20" t="str">
        <f>IF(Table4[[#This Row],[smoker]]="?","NO",Table4[[#This Row],[smoker]])</f>
        <v>No</v>
      </c>
      <c r="J951" s="26">
        <v>0</v>
      </c>
      <c r="K951" s="20" t="str">
        <f>UPPER(Table4[[#This Row],[SMOKER 1]])</f>
        <v>NO</v>
      </c>
      <c r="L951" s="26" t="str">
        <f>UPPER(Table4[[#This Row],[Heart Issues]])</f>
        <v>NO</v>
      </c>
      <c r="M951" s="26" t="str">
        <f>IF(Table4[[#This Row],[BMI]]&lt;18.5,"underweight",IF(Table4[[#This Row],[BMI]]&lt; 24.9,"normal weight",IF(Table4[[#This Row],[BMI]]&lt;29.9,"over weight","obesity")))</f>
        <v>over weight</v>
      </c>
      <c r="N951" s="26" t="str">
        <f>IF(Table4[[#This Row],[HBA1C]]&lt;5.7,"normal",IF(Table4[[#This Row],[HBA1C]]&lt; 6.4,"prediabetes","diabetes"))</f>
        <v>diabetes</v>
      </c>
    </row>
    <row r="952" spans="1:14" x14ac:dyDescent="0.25">
      <c r="A952" t="s">
        <v>1420</v>
      </c>
      <c r="B952">
        <v>31.9</v>
      </c>
      <c r="C952">
        <v>10.119999999999999</v>
      </c>
      <c r="D952" t="s">
        <v>2378</v>
      </c>
      <c r="E952" t="s">
        <v>2378</v>
      </c>
      <c r="F952" t="s">
        <v>2378</v>
      </c>
      <c r="G952" s="9">
        <v>2</v>
      </c>
      <c r="H952" t="s">
        <v>2378</v>
      </c>
      <c r="I952" s="20" t="str">
        <f>IF(Table4[[#This Row],[smoker]]="?","NO",Table4[[#This Row],[smoker]])</f>
        <v>No</v>
      </c>
      <c r="J952" s="26">
        <v>2</v>
      </c>
      <c r="K952" s="20" t="str">
        <f>UPPER(Table4[[#This Row],[SMOKER 1]])</f>
        <v>NO</v>
      </c>
      <c r="L952" s="26" t="str">
        <f>UPPER(Table4[[#This Row],[Heart Issues]])</f>
        <v>NO</v>
      </c>
      <c r="M952" s="26" t="str">
        <f>IF(Table4[[#This Row],[BMI]]&lt;18.5,"underweight",IF(Table4[[#This Row],[BMI]]&lt; 24.9,"normal weight",IF(Table4[[#This Row],[BMI]]&lt;29.9,"over weight","obesity")))</f>
        <v>obesity</v>
      </c>
      <c r="N952" s="26" t="str">
        <f>IF(Table4[[#This Row],[HBA1C]]&lt;5.7,"normal",IF(Table4[[#This Row],[HBA1C]]&lt; 6.4,"prediabetes","diabetes"))</f>
        <v>diabetes</v>
      </c>
    </row>
    <row r="953" spans="1:14" x14ac:dyDescent="0.25">
      <c r="A953" t="s">
        <v>1419</v>
      </c>
      <c r="B953">
        <v>31.64</v>
      </c>
      <c r="C953">
        <v>7.91</v>
      </c>
      <c r="D953" t="s">
        <v>2378</v>
      </c>
      <c r="E953" t="s">
        <v>2378</v>
      </c>
      <c r="F953" t="s">
        <v>2378</v>
      </c>
      <c r="G953" s="9" t="s">
        <v>2379</v>
      </c>
      <c r="H953" t="s">
        <v>2378</v>
      </c>
      <c r="I953" s="20" t="str">
        <f>IF(Table4[[#This Row],[smoker]]="?","NO",Table4[[#This Row],[smoker]])</f>
        <v>No</v>
      </c>
      <c r="J953" s="26">
        <v>0</v>
      </c>
      <c r="K953" s="20" t="str">
        <f>UPPER(Table4[[#This Row],[SMOKER 1]])</f>
        <v>NO</v>
      </c>
      <c r="L953" s="26" t="str">
        <f>UPPER(Table4[[#This Row],[Heart Issues]])</f>
        <v>NO</v>
      </c>
      <c r="M953" s="26" t="str">
        <f>IF(Table4[[#This Row],[BMI]]&lt;18.5,"underweight",IF(Table4[[#This Row],[BMI]]&lt; 24.9,"normal weight",IF(Table4[[#This Row],[BMI]]&lt;29.9,"over weight","obesity")))</f>
        <v>obesity</v>
      </c>
      <c r="N953" s="26" t="str">
        <f>IF(Table4[[#This Row],[HBA1C]]&lt;5.7,"normal",IF(Table4[[#This Row],[HBA1C]]&lt; 6.4,"prediabetes","diabetes"))</f>
        <v>diabetes</v>
      </c>
    </row>
    <row r="954" spans="1:14" x14ac:dyDescent="0.25">
      <c r="A954" t="s">
        <v>1418</v>
      </c>
      <c r="B954">
        <v>46.7</v>
      </c>
      <c r="C954">
        <v>10.9</v>
      </c>
      <c r="D954" t="s">
        <v>2378</v>
      </c>
      <c r="E954" t="s">
        <v>2378</v>
      </c>
      <c r="F954" t="s">
        <v>2378</v>
      </c>
      <c r="G954" s="9" t="s">
        <v>2379</v>
      </c>
      <c r="H954" t="s">
        <v>2378</v>
      </c>
      <c r="I954" s="20" t="str">
        <f>IF(Table4[[#This Row],[smoker]]="?","NO",Table4[[#This Row],[smoker]])</f>
        <v>No</v>
      </c>
      <c r="J954" s="26">
        <v>0</v>
      </c>
      <c r="K954" s="20" t="str">
        <f>UPPER(Table4[[#This Row],[SMOKER 1]])</f>
        <v>NO</v>
      </c>
      <c r="L954" s="26" t="str">
        <f>UPPER(Table4[[#This Row],[Heart Issues]])</f>
        <v>NO</v>
      </c>
      <c r="M954" s="26" t="str">
        <f>IF(Table4[[#This Row],[BMI]]&lt;18.5,"underweight",IF(Table4[[#This Row],[BMI]]&lt; 24.9,"normal weight",IF(Table4[[#This Row],[BMI]]&lt;29.9,"over weight","obesity")))</f>
        <v>obesity</v>
      </c>
      <c r="N954" s="26" t="str">
        <f>IF(Table4[[#This Row],[HBA1C]]&lt;5.7,"normal",IF(Table4[[#This Row],[HBA1C]]&lt; 6.4,"prediabetes","diabetes"))</f>
        <v>diabetes</v>
      </c>
    </row>
    <row r="955" spans="1:14" x14ac:dyDescent="0.25">
      <c r="A955" t="s">
        <v>1417</v>
      </c>
      <c r="B955">
        <v>18.335000000000001</v>
      </c>
      <c r="C955">
        <v>11.83</v>
      </c>
      <c r="D955" t="s">
        <v>2378</v>
      </c>
      <c r="E955" t="s">
        <v>2378</v>
      </c>
      <c r="F955" t="s">
        <v>2378</v>
      </c>
      <c r="G955" s="9" t="s">
        <v>2379</v>
      </c>
      <c r="H955" t="s">
        <v>2378</v>
      </c>
      <c r="I955" s="20" t="str">
        <f>IF(Table4[[#This Row],[smoker]]="?","NO",Table4[[#This Row],[smoker]])</f>
        <v>No</v>
      </c>
      <c r="J955" s="26">
        <v>0</v>
      </c>
      <c r="K955" s="20" t="str">
        <f>UPPER(Table4[[#This Row],[SMOKER 1]])</f>
        <v>NO</v>
      </c>
      <c r="L955" s="26" t="str">
        <f>UPPER(Table4[[#This Row],[Heart Issues]])</f>
        <v>NO</v>
      </c>
      <c r="M955" s="26" t="str">
        <f>IF(Table4[[#This Row],[BMI]]&lt;18.5,"underweight",IF(Table4[[#This Row],[BMI]]&lt; 24.9,"normal weight",IF(Table4[[#This Row],[BMI]]&lt;29.9,"over weight","obesity")))</f>
        <v>underweight</v>
      </c>
      <c r="N955" s="26" t="str">
        <f>IF(Table4[[#This Row],[HBA1C]]&lt;5.7,"normal",IF(Table4[[#This Row],[HBA1C]]&lt; 6.4,"prediabetes","diabetes"))</f>
        <v>diabetes</v>
      </c>
    </row>
    <row r="956" spans="1:14" x14ac:dyDescent="0.25">
      <c r="A956" t="s">
        <v>1416</v>
      </c>
      <c r="B956">
        <v>31.24</v>
      </c>
      <c r="C956">
        <v>7.42</v>
      </c>
      <c r="D956" t="s">
        <v>2380</v>
      </c>
      <c r="E956" t="s">
        <v>2378</v>
      </c>
      <c r="F956" t="s">
        <v>2378</v>
      </c>
      <c r="G956" s="9">
        <v>2</v>
      </c>
      <c r="H956" t="s">
        <v>2378</v>
      </c>
      <c r="I956" s="20" t="str">
        <f>IF(Table4[[#This Row],[smoker]]="?","NO",Table4[[#This Row],[smoker]])</f>
        <v>No</v>
      </c>
      <c r="J956" s="26">
        <v>2</v>
      </c>
      <c r="K956" s="20" t="str">
        <f>UPPER(Table4[[#This Row],[SMOKER 1]])</f>
        <v>NO</v>
      </c>
      <c r="L956" s="26" t="str">
        <f>UPPER(Table4[[#This Row],[Heart Issues]])</f>
        <v>YES</v>
      </c>
      <c r="M956" s="26" t="str">
        <f>IF(Table4[[#This Row],[BMI]]&lt;18.5,"underweight",IF(Table4[[#This Row],[BMI]]&lt; 24.9,"normal weight",IF(Table4[[#This Row],[BMI]]&lt;29.9,"over weight","obesity")))</f>
        <v>obesity</v>
      </c>
      <c r="N956" s="26" t="str">
        <f>IF(Table4[[#This Row],[HBA1C]]&lt;5.7,"normal",IF(Table4[[#This Row],[HBA1C]]&lt; 6.4,"prediabetes","diabetes"))</f>
        <v>diabetes</v>
      </c>
    </row>
    <row r="957" spans="1:14" x14ac:dyDescent="0.25">
      <c r="A957" t="s">
        <v>1415</v>
      </c>
      <c r="B957">
        <v>39.22</v>
      </c>
      <c r="C957">
        <v>5.62</v>
      </c>
      <c r="D957" t="s">
        <v>2380</v>
      </c>
      <c r="E957" t="s">
        <v>2378</v>
      </c>
      <c r="F957" t="s">
        <v>2378</v>
      </c>
      <c r="G957" s="9">
        <v>1</v>
      </c>
      <c r="H957" t="s">
        <v>2378</v>
      </c>
      <c r="I957" s="20" t="str">
        <f>IF(Table4[[#This Row],[smoker]]="?","NO",Table4[[#This Row],[smoker]])</f>
        <v>No</v>
      </c>
      <c r="J957" s="26">
        <v>1</v>
      </c>
      <c r="K957" s="20" t="str">
        <f>UPPER(Table4[[#This Row],[SMOKER 1]])</f>
        <v>NO</v>
      </c>
      <c r="L957" s="26" t="str">
        <f>UPPER(Table4[[#This Row],[Heart Issues]])</f>
        <v>YES</v>
      </c>
      <c r="M957" s="26" t="str">
        <f>IF(Table4[[#This Row],[BMI]]&lt;18.5,"underweight",IF(Table4[[#This Row],[BMI]]&lt; 24.9,"normal weight",IF(Table4[[#This Row],[BMI]]&lt;29.9,"over weight","obesity")))</f>
        <v>obesity</v>
      </c>
      <c r="N957" s="26" t="str">
        <f>IF(Table4[[#This Row],[HBA1C]]&lt;5.7,"normal",IF(Table4[[#This Row],[HBA1C]]&lt; 6.4,"prediabetes","diabetes"))</f>
        <v>normal</v>
      </c>
    </row>
    <row r="958" spans="1:14" x14ac:dyDescent="0.25">
      <c r="A958" t="s">
        <v>1414</v>
      </c>
      <c r="B958">
        <v>24.414999999999999</v>
      </c>
      <c r="C958">
        <v>7.16</v>
      </c>
      <c r="D958" t="s">
        <v>2378</v>
      </c>
      <c r="E958" t="s">
        <v>2378</v>
      </c>
      <c r="F958" t="s">
        <v>2378</v>
      </c>
      <c r="G958" s="9" t="s">
        <v>2379</v>
      </c>
      <c r="H958" t="s">
        <v>2378</v>
      </c>
      <c r="I958" s="20" t="str">
        <f>IF(Table4[[#This Row],[smoker]]="?","NO",Table4[[#This Row],[smoker]])</f>
        <v>No</v>
      </c>
      <c r="J958" s="26">
        <v>0</v>
      </c>
      <c r="K958" s="20" t="str">
        <f>UPPER(Table4[[#This Row],[SMOKER 1]])</f>
        <v>NO</v>
      </c>
      <c r="L958" s="26" t="str">
        <f>UPPER(Table4[[#This Row],[Heart Issues]])</f>
        <v>NO</v>
      </c>
      <c r="M958" s="26" t="str">
        <f>IF(Table4[[#This Row],[BMI]]&lt;18.5,"underweight",IF(Table4[[#This Row],[BMI]]&lt; 24.9,"normal weight",IF(Table4[[#This Row],[BMI]]&lt;29.9,"over weight","obesity")))</f>
        <v>normal weight</v>
      </c>
      <c r="N958" s="26" t="str">
        <f>IF(Table4[[#This Row],[HBA1C]]&lt;5.7,"normal",IF(Table4[[#This Row],[HBA1C]]&lt; 6.4,"prediabetes","diabetes"))</f>
        <v>diabetes</v>
      </c>
    </row>
    <row r="959" spans="1:14" x14ac:dyDescent="0.25">
      <c r="A959" t="s">
        <v>1413</v>
      </c>
      <c r="B959">
        <v>32.299999999999997</v>
      </c>
      <c r="C959">
        <v>9.89</v>
      </c>
      <c r="D959" t="s">
        <v>2378</v>
      </c>
      <c r="E959" t="s">
        <v>2378</v>
      </c>
      <c r="F959" t="s">
        <v>2378</v>
      </c>
      <c r="G959" s="9" t="s">
        <v>2379</v>
      </c>
      <c r="H959" t="s">
        <v>2378</v>
      </c>
      <c r="I959" s="20" t="str">
        <f>IF(Table4[[#This Row],[smoker]]="?","NO",Table4[[#This Row],[smoker]])</f>
        <v>No</v>
      </c>
      <c r="J959" s="26">
        <v>0</v>
      </c>
      <c r="K959" s="20" t="str">
        <f>UPPER(Table4[[#This Row],[SMOKER 1]])</f>
        <v>NO</v>
      </c>
      <c r="L959" s="26" t="str">
        <f>UPPER(Table4[[#This Row],[Heart Issues]])</f>
        <v>NO</v>
      </c>
      <c r="M959" s="26" t="str">
        <f>IF(Table4[[#This Row],[BMI]]&lt;18.5,"underweight",IF(Table4[[#This Row],[BMI]]&lt; 24.9,"normal weight",IF(Table4[[#This Row],[BMI]]&lt;29.9,"over weight","obesity")))</f>
        <v>obesity</v>
      </c>
      <c r="N959" s="26" t="str">
        <f>IF(Table4[[#This Row],[HBA1C]]&lt;5.7,"normal",IF(Table4[[#This Row],[HBA1C]]&lt; 6.4,"prediabetes","diabetes"))</f>
        <v>diabetes</v>
      </c>
    </row>
    <row r="960" spans="1:14" x14ac:dyDescent="0.25">
      <c r="A960" t="s">
        <v>1412</v>
      </c>
      <c r="B960">
        <v>39.94</v>
      </c>
      <c r="C960">
        <v>5.14</v>
      </c>
      <c r="D960" t="s">
        <v>2378</v>
      </c>
      <c r="E960" t="s">
        <v>2378</v>
      </c>
      <c r="F960" t="s">
        <v>2378</v>
      </c>
      <c r="G960" s="9" t="s">
        <v>2379</v>
      </c>
      <c r="H960" t="s">
        <v>2378</v>
      </c>
      <c r="I960" s="20" t="str">
        <f>IF(Table4[[#This Row],[smoker]]="?","NO",Table4[[#This Row],[smoker]])</f>
        <v>No</v>
      </c>
      <c r="J960" s="26">
        <v>0</v>
      </c>
      <c r="K960" s="20" t="str">
        <f>UPPER(Table4[[#This Row],[SMOKER 1]])</f>
        <v>NO</v>
      </c>
      <c r="L960" s="26" t="str">
        <f>UPPER(Table4[[#This Row],[Heart Issues]])</f>
        <v>NO</v>
      </c>
      <c r="M960" s="26" t="str">
        <f>IF(Table4[[#This Row],[BMI]]&lt;18.5,"underweight",IF(Table4[[#This Row],[BMI]]&lt; 24.9,"normal weight",IF(Table4[[#This Row],[BMI]]&lt;29.9,"over weight","obesity")))</f>
        <v>obesity</v>
      </c>
      <c r="N960" s="26" t="str">
        <f>IF(Table4[[#This Row],[HBA1C]]&lt;5.7,"normal",IF(Table4[[#This Row],[HBA1C]]&lt; 6.4,"prediabetes","diabetes"))</f>
        <v>normal</v>
      </c>
    </row>
    <row r="961" spans="1:14" x14ac:dyDescent="0.25">
      <c r="A961" t="s">
        <v>1411</v>
      </c>
      <c r="B961">
        <v>30</v>
      </c>
      <c r="C961">
        <v>5.61</v>
      </c>
      <c r="D961" t="s">
        <v>2380</v>
      </c>
      <c r="E961" t="s">
        <v>2378</v>
      </c>
      <c r="F961" t="s">
        <v>2381</v>
      </c>
      <c r="G961" s="9">
        <v>1</v>
      </c>
      <c r="H961" t="s">
        <v>2378</v>
      </c>
      <c r="I961" s="20" t="str">
        <f>IF(Table4[[#This Row],[smoker]]="?","NO",Table4[[#This Row],[smoker]])</f>
        <v>No</v>
      </c>
      <c r="J961" s="26">
        <v>1</v>
      </c>
      <c r="K961" s="20" t="str">
        <f>UPPER(Table4[[#This Row],[SMOKER 1]])</f>
        <v>NO</v>
      </c>
      <c r="L961" s="26" t="str">
        <f>UPPER(Table4[[#This Row],[Heart Issues]])</f>
        <v>YES</v>
      </c>
      <c r="M961" s="26" t="str">
        <f>IF(Table4[[#This Row],[BMI]]&lt;18.5,"underweight",IF(Table4[[#This Row],[BMI]]&lt; 24.9,"normal weight",IF(Table4[[#This Row],[BMI]]&lt;29.9,"over weight","obesity")))</f>
        <v>obesity</v>
      </c>
      <c r="N961" s="26" t="str">
        <f>IF(Table4[[#This Row],[HBA1C]]&lt;5.7,"normal",IF(Table4[[#This Row],[HBA1C]]&lt; 6.4,"prediabetes","diabetes"))</f>
        <v>normal</v>
      </c>
    </row>
    <row r="962" spans="1:14" x14ac:dyDescent="0.25">
      <c r="A962" t="s">
        <v>1410</v>
      </c>
      <c r="B962">
        <v>35.340000000000003</v>
      </c>
      <c r="C962">
        <v>5.51</v>
      </c>
      <c r="D962" t="s">
        <v>2380</v>
      </c>
      <c r="E962" t="s">
        <v>2378</v>
      </c>
      <c r="F962" t="s">
        <v>2381</v>
      </c>
      <c r="G962" s="9">
        <v>1</v>
      </c>
      <c r="H962" t="s">
        <v>2378</v>
      </c>
      <c r="I962" s="20" t="str">
        <f>IF(Table4[[#This Row],[smoker]]="?","NO",Table4[[#This Row],[smoker]])</f>
        <v>No</v>
      </c>
      <c r="J962" s="26">
        <v>1</v>
      </c>
      <c r="K962" s="20" t="str">
        <f>UPPER(Table4[[#This Row],[SMOKER 1]])</f>
        <v>NO</v>
      </c>
      <c r="L962" s="26" t="str">
        <f>UPPER(Table4[[#This Row],[Heart Issues]])</f>
        <v>YES</v>
      </c>
      <c r="M962" s="26" t="str">
        <f>IF(Table4[[#This Row],[BMI]]&lt;18.5,"underweight",IF(Table4[[#This Row],[BMI]]&lt; 24.9,"normal weight",IF(Table4[[#This Row],[BMI]]&lt;29.9,"over weight","obesity")))</f>
        <v>obesity</v>
      </c>
      <c r="N962" s="26" t="str">
        <f>IF(Table4[[#This Row],[HBA1C]]&lt;5.7,"normal",IF(Table4[[#This Row],[HBA1C]]&lt; 6.4,"prediabetes","diabetes"))</f>
        <v>normal</v>
      </c>
    </row>
    <row r="963" spans="1:14" x14ac:dyDescent="0.25">
      <c r="A963" t="s">
        <v>1409</v>
      </c>
      <c r="B963">
        <v>32.204999999999998</v>
      </c>
      <c r="C963">
        <v>8.3800000000000008</v>
      </c>
      <c r="D963" t="s">
        <v>2380</v>
      </c>
      <c r="E963" t="s">
        <v>2378</v>
      </c>
      <c r="F963" t="s">
        <v>2378</v>
      </c>
      <c r="G963" s="9">
        <v>2</v>
      </c>
      <c r="H963" t="s">
        <v>2378</v>
      </c>
      <c r="I963" s="20" t="str">
        <f>IF(Table4[[#This Row],[smoker]]="?","NO",Table4[[#This Row],[smoker]])</f>
        <v>No</v>
      </c>
      <c r="J963" s="26">
        <v>2</v>
      </c>
      <c r="K963" s="20" t="str">
        <f>UPPER(Table4[[#This Row],[SMOKER 1]])</f>
        <v>NO</v>
      </c>
      <c r="L963" s="26" t="str">
        <f>UPPER(Table4[[#This Row],[Heart Issues]])</f>
        <v>YES</v>
      </c>
      <c r="M963" s="26" t="str">
        <f>IF(Table4[[#This Row],[BMI]]&lt;18.5,"underweight",IF(Table4[[#This Row],[BMI]]&lt; 24.9,"normal weight",IF(Table4[[#This Row],[BMI]]&lt;29.9,"over weight","obesity")))</f>
        <v>obesity</v>
      </c>
      <c r="N963" s="26" t="str">
        <f>IF(Table4[[#This Row],[HBA1C]]&lt;5.7,"normal",IF(Table4[[#This Row],[HBA1C]]&lt; 6.4,"prediabetes","diabetes"))</f>
        <v>diabetes</v>
      </c>
    </row>
    <row r="964" spans="1:14" x14ac:dyDescent="0.25">
      <c r="A964" t="s">
        <v>1408</v>
      </c>
      <c r="B964">
        <v>33.880000000000003</v>
      </c>
      <c r="C964">
        <v>4.68</v>
      </c>
      <c r="D964" t="s">
        <v>2378</v>
      </c>
      <c r="E964" t="s">
        <v>2380</v>
      </c>
      <c r="F964" t="s">
        <v>2378</v>
      </c>
      <c r="G964" s="9">
        <v>1</v>
      </c>
      <c r="H964" t="s">
        <v>2378</v>
      </c>
      <c r="I964" s="20" t="str">
        <f>IF(Table4[[#This Row],[smoker]]="?","NO",Table4[[#This Row],[smoker]])</f>
        <v>No</v>
      </c>
      <c r="J964" s="26">
        <v>1</v>
      </c>
      <c r="K964" s="20" t="str">
        <f>UPPER(Table4[[#This Row],[SMOKER 1]])</f>
        <v>NO</v>
      </c>
      <c r="L964" s="26" t="str">
        <f>UPPER(Table4[[#This Row],[Heart Issues]])</f>
        <v>NO</v>
      </c>
      <c r="M964" s="26" t="str">
        <f>IF(Table4[[#This Row],[BMI]]&lt;18.5,"underweight",IF(Table4[[#This Row],[BMI]]&lt; 24.9,"normal weight",IF(Table4[[#This Row],[BMI]]&lt;29.9,"over weight","obesity")))</f>
        <v>obesity</v>
      </c>
      <c r="N964" s="26" t="str">
        <f>IF(Table4[[#This Row],[HBA1C]]&lt;5.7,"normal",IF(Table4[[#This Row],[HBA1C]]&lt; 6.4,"prediabetes","diabetes"))</f>
        <v>normal</v>
      </c>
    </row>
    <row r="965" spans="1:14" x14ac:dyDescent="0.25">
      <c r="A965" t="s">
        <v>1407</v>
      </c>
      <c r="B965">
        <v>26.63</v>
      </c>
      <c r="C965">
        <v>4.3600000000000003</v>
      </c>
      <c r="D965" t="s">
        <v>2380</v>
      </c>
      <c r="E965" t="s">
        <v>2378</v>
      </c>
      <c r="F965" t="s">
        <v>2378</v>
      </c>
      <c r="G965" s="9">
        <v>2</v>
      </c>
      <c r="H965" t="s">
        <v>2378</v>
      </c>
      <c r="I965" s="20" t="str">
        <f>IF(Table4[[#This Row],[smoker]]="?","NO",Table4[[#This Row],[smoker]])</f>
        <v>No</v>
      </c>
      <c r="J965" s="26">
        <v>2</v>
      </c>
      <c r="K965" s="20" t="str">
        <f>UPPER(Table4[[#This Row],[SMOKER 1]])</f>
        <v>NO</v>
      </c>
      <c r="L965" s="26" t="str">
        <f>UPPER(Table4[[#This Row],[Heart Issues]])</f>
        <v>YES</v>
      </c>
      <c r="M965" s="26" t="str">
        <f>IF(Table4[[#This Row],[BMI]]&lt;18.5,"underweight",IF(Table4[[#This Row],[BMI]]&lt; 24.9,"normal weight",IF(Table4[[#This Row],[BMI]]&lt;29.9,"over weight","obesity")))</f>
        <v>over weight</v>
      </c>
      <c r="N965" s="26" t="str">
        <f>IF(Table4[[#This Row],[HBA1C]]&lt;5.7,"normal",IF(Table4[[#This Row],[HBA1C]]&lt; 6.4,"prediabetes","diabetes"))</f>
        <v>normal</v>
      </c>
    </row>
    <row r="966" spans="1:14" x14ac:dyDescent="0.25">
      <c r="A966" t="s">
        <v>1406</v>
      </c>
      <c r="B966">
        <v>28.7</v>
      </c>
      <c r="C966">
        <v>7.74</v>
      </c>
      <c r="D966" t="s">
        <v>2378</v>
      </c>
      <c r="E966" t="s">
        <v>2378</v>
      </c>
      <c r="F966" t="s">
        <v>2378</v>
      </c>
      <c r="G966" s="9" t="s">
        <v>2379</v>
      </c>
      <c r="H966" t="s">
        <v>2378</v>
      </c>
      <c r="I966" s="20" t="str">
        <f>IF(Table4[[#This Row],[smoker]]="?","NO",Table4[[#This Row],[smoker]])</f>
        <v>No</v>
      </c>
      <c r="J966" s="26">
        <v>0</v>
      </c>
      <c r="K966" s="20" t="str">
        <f>UPPER(Table4[[#This Row],[SMOKER 1]])</f>
        <v>NO</v>
      </c>
      <c r="L966" s="26" t="str">
        <f>UPPER(Table4[[#This Row],[Heart Issues]])</f>
        <v>NO</v>
      </c>
      <c r="M966" s="26" t="str">
        <f>IF(Table4[[#This Row],[BMI]]&lt;18.5,"underweight",IF(Table4[[#This Row],[BMI]]&lt; 24.9,"normal weight",IF(Table4[[#This Row],[BMI]]&lt;29.9,"over weight","obesity")))</f>
        <v>over weight</v>
      </c>
      <c r="N966" s="26" t="str">
        <f>IF(Table4[[#This Row],[HBA1C]]&lt;5.7,"normal",IF(Table4[[#This Row],[HBA1C]]&lt; 6.4,"prediabetes","diabetes"))</f>
        <v>diabetes</v>
      </c>
    </row>
    <row r="967" spans="1:14" x14ac:dyDescent="0.25">
      <c r="A967" t="s">
        <v>1405</v>
      </c>
      <c r="B967">
        <v>25.65</v>
      </c>
      <c r="C967">
        <v>4.05</v>
      </c>
      <c r="D967" t="s">
        <v>2380</v>
      </c>
      <c r="E967" t="s">
        <v>2378</v>
      </c>
      <c r="F967" t="s">
        <v>2378</v>
      </c>
      <c r="G967" s="9">
        <v>2</v>
      </c>
      <c r="H967" t="s">
        <v>2378</v>
      </c>
      <c r="I967" s="20" t="str">
        <f>IF(Table4[[#This Row],[smoker]]="?","NO",Table4[[#This Row],[smoker]])</f>
        <v>No</v>
      </c>
      <c r="J967" s="26">
        <v>2</v>
      </c>
      <c r="K967" s="20" t="str">
        <f>UPPER(Table4[[#This Row],[SMOKER 1]])</f>
        <v>NO</v>
      </c>
      <c r="L967" s="26" t="str">
        <f>UPPER(Table4[[#This Row],[Heart Issues]])</f>
        <v>YES</v>
      </c>
      <c r="M967" s="26" t="str">
        <f>IF(Table4[[#This Row],[BMI]]&lt;18.5,"underweight",IF(Table4[[#This Row],[BMI]]&lt; 24.9,"normal weight",IF(Table4[[#This Row],[BMI]]&lt;29.9,"over weight","obesity")))</f>
        <v>over weight</v>
      </c>
      <c r="N967" s="26" t="str">
        <f>IF(Table4[[#This Row],[HBA1C]]&lt;5.7,"normal",IF(Table4[[#This Row],[HBA1C]]&lt; 6.4,"prediabetes","diabetes"))</f>
        <v>normal</v>
      </c>
    </row>
    <row r="968" spans="1:14" x14ac:dyDescent="0.25">
      <c r="A968" t="s">
        <v>1404</v>
      </c>
      <c r="B968">
        <v>36.384999999999998</v>
      </c>
      <c r="C968">
        <v>11.49</v>
      </c>
      <c r="D968" t="s">
        <v>2378</v>
      </c>
      <c r="E968" t="s">
        <v>2378</v>
      </c>
      <c r="F968" t="s">
        <v>2378</v>
      </c>
      <c r="G968" s="9" t="s">
        <v>2379</v>
      </c>
      <c r="H968" t="s">
        <v>2378</v>
      </c>
      <c r="I968" s="20" t="str">
        <f>IF(Table4[[#This Row],[smoker]]="?","NO",Table4[[#This Row],[smoker]])</f>
        <v>No</v>
      </c>
      <c r="J968" s="26">
        <v>0</v>
      </c>
      <c r="K968" s="20" t="str">
        <f>UPPER(Table4[[#This Row],[SMOKER 1]])</f>
        <v>NO</v>
      </c>
      <c r="L968" s="26" t="str">
        <f>UPPER(Table4[[#This Row],[Heart Issues]])</f>
        <v>NO</v>
      </c>
      <c r="M968" s="26" t="str">
        <f>IF(Table4[[#This Row],[BMI]]&lt;18.5,"underweight",IF(Table4[[#This Row],[BMI]]&lt; 24.9,"normal weight",IF(Table4[[#This Row],[BMI]]&lt;29.9,"over weight","obesity")))</f>
        <v>obesity</v>
      </c>
      <c r="N968" s="26" t="str">
        <f>IF(Table4[[#This Row],[HBA1C]]&lt;5.7,"normal",IF(Table4[[#This Row],[HBA1C]]&lt; 6.4,"prediabetes","diabetes"))</f>
        <v>diabetes</v>
      </c>
    </row>
    <row r="969" spans="1:14" x14ac:dyDescent="0.25">
      <c r="A969" t="s">
        <v>1403</v>
      </c>
      <c r="B969">
        <v>34.69</v>
      </c>
      <c r="C969">
        <v>5.65</v>
      </c>
      <c r="D969" t="s">
        <v>2378</v>
      </c>
      <c r="E969" t="s">
        <v>2378</v>
      </c>
      <c r="F969" t="s">
        <v>2378</v>
      </c>
      <c r="G969" s="9" t="s">
        <v>2379</v>
      </c>
      <c r="H969" t="s">
        <v>2378</v>
      </c>
      <c r="I969" s="20" t="str">
        <f>IF(Table4[[#This Row],[smoker]]="?","NO",Table4[[#This Row],[smoker]])</f>
        <v>No</v>
      </c>
      <c r="J969" s="26">
        <v>0</v>
      </c>
      <c r="K969" s="20" t="str">
        <f>UPPER(Table4[[#This Row],[SMOKER 1]])</f>
        <v>NO</v>
      </c>
      <c r="L969" s="26" t="str">
        <f>UPPER(Table4[[#This Row],[Heart Issues]])</f>
        <v>NO</v>
      </c>
      <c r="M969" s="26" t="str">
        <f>IF(Table4[[#This Row],[BMI]]&lt;18.5,"underweight",IF(Table4[[#This Row],[BMI]]&lt; 24.9,"normal weight",IF(Table4[[#This Row],[BMI]]&lt;29.9,"over weight","obesity")))</f>
        <v>obesity</v>
      </c>
      <c r="N969" s="26" t="str">
        <f>IF(Table4[[#This Row],[HBA1C]]&lt;5.7,"normal",IF(Table4[[#This Row],[HBA1C]]&lt; 6.4,"prediabetes","diabetes"))</f>
        <v>normal</v>
      </c>
    </row>
    <row r="970" spans="1:14" x14ac:dyDescent="0.25">
      <c r="A970" t="s">
        <v>1402</v>
      </c>
      <c r="B970">
        <v>37.68</v>
      </c>
      <c r="C970">
        <v>4.29</v>
      </c>
      <c r="D970" t="s">
        <v>2380</v>
      </c>
      <c r="E970" t="s">
        <v>2378</v>
      </c>
      <c r="F970" t="s">
        <v>2378</v>
      </c>
      <c r="G970" s="9" t="s">
        <v>2379</v>
      </c>
      <c r="H970" t="s">
        <v>2378</v>
      </c>
      <c r="I970" s="20" t="str">
        <f>IF(Table4[[#This Row],[smoker]]="?","NO",Table4[[#This Row],[smoker]])</f>
        <v>No</v>
      </c>
      <c r="J970" s="26">
        <v>0</v>
      </c>
      <c r="K970" s="20" t="str">
        <f>UPPER(Table4[[#This Row],[SMOKER 1]])</f>
        <v>NO</v>
      </c>
      <c r="L970" s="26" t="str">
        <f>UPPER(Table4[[#This Row],[Heart Issues]])</f>
        <v>YES</v>
      </c>
      <c r="M970" s="26" t="str">
        <f>IF(Table4[[#This Row],[BMI]]&lt;18.5,"underweight",IF(Table4[[#This Row],[BMI]]&lt; 24.9,"normal weight",IF(Table4[[#This Row],[BMI]]&lt;29.9,"over weight","obesity")))</f>
        <v>obesity</v>
      </c>
      <c r="N970" s="26" t="str">
        <f>IF(Table4[[#This Row],[HBA1C]]&lt;5.7,"normal",IF(Table4[[#This Row],[HBA1C]]&lt; 6.4,"prediabetes","diabetes"))</f>
        <v>normal</v>
      </c>
    </row>
    <row r="971" spans="1:14" x14ac:dyDescent="0.25">
      <c r="A971" t="s">
        <v>1401</v>
      </c>
      <c r="B971">
        <v>35.49</v>
      </c>
      <c r="C971">
        <v>4.74</v>
      </c>
      <c r="D971" t="s">
        <v>2380</v>
      </c>
      <c r="E971" t="s">
        <v>2378</v>
      </c>
      <c r="F971" t="s">
        <v>2381</v>
      </c>
      <c r="G971" s="9">
        <v>1</v>
      </c>
      <c r="H971" t="s">
        <v>2378</v>
      </c>
      <c r="I971" s="20" t="str">
        <f>IF(Table4[[#This Row],[smoker]]="?","NO",Table4[[#This Row],[smoker]])</f>
        <v>No</v>
      </c>
      <c r="J971" s="26">
        <v>1</v>
      </c>
      <c r="K971" s="20" t="str">
        <f>UPPER(Table4[[#This Row],[SMOKER 1]])</f>
        <v>NO</v>
      </c>
      <c r="L971" s="26" t="str">
        <f>UPPER(Table4[[#This Row],[Heart Issues]])</f>
        <v>YES</v>
      </c>
      <c r="M971" s="26" t="str">
        <f>IF(Table4[[#This Row],[BMI]]&lt;18.5,"underweight",IF(Table4[[#This Row],[BMI]]&lt; 24.9,"normal weight",IF(Table4[[#This Row],[BMI]]&lt;29.9,"over weight","obesity")))</f>
        <v>obesity</v>
      </c>
      <c r="N971" s="26" t="str">
        <f>IF(Table4[[#This Row],[HBA1C]]&lt;5.7,"normal",IF(Table4[[#This Row],[HBA1C]]&lt; 6.4,"prediabetes","diabetes"))</f>
        <v>normal</v>
      </c>
    </row>
    <row r="972" spans="1:14" x14ac:dyDescent="0.25">
      <c r="A972" t="s">
        <v>1400</v>
      </c>
      <c r="B972">
        <v>44.7</v>
      </c>
      <c r="C972">
        <v>7.6</v>
      </c>
      <c r="D972" t="s">
        <v>2380</v>
      </c>
      <c r="E972" t="s">
        <v>2378</v>
      </c>
      <c r="F972" t="s">
        <v>2378</v>
      </c>
      <c r="G972" s="9">
        <v>2</v>
      </c>
      <c r="H972" t="s">
        <v>2378</v>
      </c>
      <c r="I972" s="20" t="str">
        <f>IF(Table4[[#This Row],[smoker]]="?","NO",Table4[[#This Row],[smoker]])</f>
        <v>No</v>
      </c>
      <c r="J972" s="26">
        <v>2</v>
      </c>
      <c r="K972" s="20" t="str">
        <f>UPPER(Table4[[#This Row],[SMOKER 1]])</f>
        <v>NO</v>
      </c>
      <c r="L972" s="26" t="str">
        <f>UPPER(Table4[[#This Row],[Heart Issues]])</f>
        <v>YES</v>
      </c>
      <c r="M972" s="26" t="str">
        <f>IF(Table4[[#This Row],[BMI]]&lt;18.5,"underweight",IF(Table4[[#This Row],[BMI]]&lt; 24.9,"normal weight",IF(Table4[[#This Row],[BMI]]&lt;29.9,"over weight","obesity")))</f>
        <v>obesity</v>
      </c>
      <c r="N972" s="26" t="str">
        <f>IF(Table4[[#This Row],[HBA1C]]&lt;5.7,"normal",IF(Table4[[#This Row],[HBA1C]]&lt; 6.4,"prediabetes","diabetes"))</f>
        <v>diabetes</v>
      </c>
    </row>
    <row r="973" spans="1:14" x14ac:dyDescent="0.25">
      <c r="A973" t="s">
        <v>1399</v>
      </c>
      <c r="B973">
        <v>38.380000000000003</v>
      </c>
      <c r="C973">
        <v>8.5</v>
      </c>
      <c r="D973" t="s">
        <v>2380</v>
      </c>
      <c r="E973" t="s">
        <v>2378</v>
      </c>
      <c r="F973" t="s">
        <v>2378</v>
      </c>
      <c r="G973" s="9">
        <v>2</v>
      </c>
      <c r="H973" t="s">
        <v>2378</v>
      </c>
      <c r="I973" s="20" t="str">
        <f>IF(Table4[[#This Row],[smoker]]="?","NO",Table4[[#This Row],[smoker]])</f>
        <v>No</v>
      </c>
      <c r="J973" s="26">
        <v>2</v>
      </c>
      <c r="K973" s="20" t="str">
        <f>UPPER(Table4[[#This Row],[SMOKER 1]])</f>
        <v>NO</v>
      </c>
      <c r="L973" s="26" t="str">
        <f>UPPER(Table4[[#This Row],[Heart Issues]])</f>
        <v>YES</v>
      </c>
      <c r="M973" s="26" t="str">
        <f>IF(Table4[[#This Row],[BMI]]&lt;18.5,"underweight",IF(Table4[[#This Row],[BMI]]&lt; 24.9,"normal weight",IF(Table4[[#This Row],[BMI]]&lt;29.9,"over weight","obesity")))</f>
        <v>obesity</v>
      </c>
      <c r="N973" s="26" t="str">
        <f>IF(Table4[[#This Row],[HBA1C]]&lt;5.7,"normal",IF(Table4[[#This Row],[HBA1C]]&lt; 6.4,"prediabetes","diabetes"))</f>
        <v>diabetes</v>
      </c>
    </row>
    <row r="974" spans="1:14" x14ac:dyDescent="0.25">
      <c r="A974" t="s">
        <v>1398</v>
      </c>
      <c r="B974">
        <v>35.244999999999997</v>
      </c>
      <c r="C974">
        <v>11.22</v>
      </c>
      <c r="D974" t="s">
        <v>2380</v>
      </c>
      <c r="E974" t="s">
        <v>2378</v>
      </c>
      <c r="F974" t="s">
        <v>2378</v>
      </c>
      <c r="G974" s="9" t="s">
        <v>2379</v>
      </c>
      <c r="H974" t="s">
        <v>2378</v>
      </c>
      <c r="I974" s="20" t="str">
        <f>IF(Table4[[#This Row],[smoker]]="?","NO",Table4[[#This Row],[smoker]])</f>
        <v>No</v>
      </c>
      <c r="J974" s="26">
        <v>0</v>
      </c>
      <c r="K974" s="20" t="str">
        <f>UPPER(Table4[[#This Row],[SMOKER 1]])</f>
        <v>NO</v>
      </c>
      <c r="L974" s="26" t="str">
        <f>UPPER(Table4[[#This Row],[Heart Issues]])</f>
        <v>YES</v>
      </c>
      <c r="M974" s="26" t="str">
        <f>IF(Table4[[#This Row],[BMI]]&lt;18.5,"underweight",IF(Table4[[#This Row],[BMI]]&lt; 24.9,"normal weight",IF(Table4[[#This Row],[BMI]]&lt;29.9,"over weight","obesity")))</f>
        <v>obesity</v>
      </c>
      <c r="N974" s="26" t="str">
        <f>IF(Table4[[#This Row],[HBA1C]]&lt;5.7,"normal",IF(Table4[[#This Row],[HBA1C]]&lt; 6.4,"prediabetes","diabetes"))</f>
        <v>diabetes</v>
      </c>
    </row>
    <row r="975" spans="1:14" x14ac:dyDescent="0.25">
      <c r="A975" t="s">
        <v>1397</v>
      </c>
      <c r="B975">
        <v>49.84</v>
      </c>
      <c r="C975">
        <v>5.0999999999999996</v>
      </c>
      <c r="D975" t="s">
        <v>2380</v>
      </c>
      <c r="E975" t="s">
        <v>2378</v>
      </c>
      <c r="F975" t="s">
        <v>2381</v>
      </c>
      <c r="G975" s="9">
        <v>1</v>
      </c>
      <c r="H975" t="s">
        <v>2378</v>
      </c>
      <c r="I975" s="20" t="str">
        <f>IF(Table4[[#This Row],[smoker]]="?","NO",Table4[[#This Row],[smoker]])</f>
        <v>No</v>
      </c>
      <c r="J975" s="26">
        <v>1</v>
      </c>
      <c r="K975" s="20" t="str">
        <f>UPPER(Table4[[#This Row],[SMOKER 1]])</f>
        <v>NO</v>
      </c>
      <c r="L975" s="26" t="str">
        <f>UPPER(Table4[[#This Row],[Heart Issues]])</f>
        <v>YES</v>
      </c>
      <c r="M975" s="26" t="str">
        <f>IF(Table4[[#This Row],[BMI]]&lt;18.5,"underweight",IF(Table4[[#This Row],[BMI]]&lt; 24.9,"normal weight",IF(Table4[[#This Row],[BMI]]&lt;29.9,"over weight","obesity")))</f>
        <v>obesity</v>
      </c>
      <c r="N975" s="26" t="str">
        <f>IF(Table4[[#This Row],[HBA1C]]&lt;5.7,"normal",IF(Table4[[#This Row],[HBA1C]]&lt; 6.4,"prediabetes","diabetes"))</f>
        <v>normal</v>
      </c>
    </row>
    <row r="976" spans="1:14" x14ac:dyDescent="0.25">
      <c r="A976" t="s">
        <v>1396</v>
      </c>
      <c r="B976">
        <v>49.06</v>
      </c>
      <c r="C976">
        <v>5.43</v>
      </c>
      <c r="D976" t="s">
        <v>2380</v>
      </c>
      <c r="E976" t="s">
        <v>2378</v>
      </c>
      <c r="F976" t="s">
        <v>2378</v>
      </c>
      <c r="G976" s="9">
        <v>1</v>
      </c>
      <c r="H976" t="s">
        <v>2378</v>
      </c>
      <c r="I976" s="20" t="str">
        <f>IF(Table4[[#This Row],[smoker]]="?","NO",Table4[[#This Row],[smoker]])</f>
        <v>No</v>
      </c>
      <c r="J976" s="26">
        <v>1</v>
      </c>
      <c r="K976" s="20" t="str">
        <f>UPPER(Table4[[#This Row],[SMOKER 1]])</f>
        <v>NO</v>
      </c>
      <c r="L976" s="26" t="str">
        <f>UPPER(Table4[[#This Row],[Heart Issues]])</f>
        <v>YES</v>
      </c>
      <c r="M976" s="26" t="str">
        <f>IF(Table4[[#This Row],[BMI]]&lt;18.5,"underweight",IF(Table4[[#This Row],[BMI]]&lt; 24.9,"normal weight",IF(Table4[[#This Row],[BMI]]&lt;29.9,"over weight","obesity")))</f>
        <v>obesity</v>
      </c>
      <c r="N976" s="26" t="str">
        <f>IF(Table4[[#This Row],[HBA1C]]&lt;5.7,"normal",IF(Table4[[#This Row],[HBA1C]]&lt; 6.4,"prediabetes","diabetes"))</f>
        <v>normal</v>
      </c>
    </row>
    <row r="977" spans="1:14" x14ac:dyDescent="0.25">
      <c r="A977" t="s">
        <v>1395</v>
      </c>
      <c r="B977">
        <v>30.88</v>
      </c>
      <c r="C977">
        <v>5.82</v>
      </c>
      <c r="D977" t="s">
        <v>2378</v>
      </c>
      <c r="E977" t="s">
        <v>2378</v>
      </c>
      <c r="F977" t="s">
        <v>2378</v>
      </c>
      <c r="G977" s="9">
        <v>2</v>
      </c>
      <c r="H977" t="s">
        <v>2378</v>
      </c>
      <c r="I977" s="20" t="str">
        <f>IF(Table4[[#This Row],[smoker]]="?","NO",Table4[[#This Row],[smoker]])</f>
        <v>No</v>
      </c>
      <c r="J977" s="26">
        <v>2</v>
      </c>
      <c r="K977" s="20" t="str">
        <f>UPPER(Table4[[#This Row],[SMOKER 1]])</f>
        <v>NO</v>
      </c>
      <c r="L977" s="26" t="str">
        <f>UPPER(Table4[[#This Row],[Heart Issues]])</f>
        <v>NO</v>
      </c>
      <c r="M977" s="26" t="str">
        <f>IF(Table4[[#This Row],[BMI]]&lt;18.5,"underweight",IF(Table4[[#This Row],[BMI]]&lt; 24.9,"normal weight",IF(Table4[[#This Row],[BMI]]&lt;29.9,"over weight","obesity")))</f>
        <v>obesity</v>
      </c>
      <c r="N977" s="26" t="str">
        <f>IF(Table4[[#This Row],[HBA1C]]&lt;5.7,"normal",IF(Table4[[#This Row],[HBA1C]]&lt; 6.4,"prediabetes","diabetes"))</f>
        <v>prediabetes</v>
      </c>
    </row>
    <row r="978" spans="1:14" x14ac:dyDescent="0.25">
      <c r="A978" t="s">
        <v>1394</v>
      </c>
      <c r="B978">
        <v>33.35</v>
      </c>
      <c r="C978">
        <v>6.05</v>
      </c>
      <c r="D978" t="s">
        <v>2378</v>
      </c>
      <c r="E978" t="s">
        <v>2378</v>
      </c>
      <c r="F978" t="s">
        <v>2381</v>
      </c>
      <c r="G978" s="9">
        <v>1</v>
      </c>
      <c r="H978" t="s">
        <v>2378</v>
      </c>
      <c r="I978" s="20" t="str">
        <f>IF(Table4[[#This Row],[smoker]]="?","NO",Table4[[#This Row],[smoker]])</f>
        <v>No</v>
      </c>
      <c r="J978" s="26">
        <v>1</v>
      </c>
      <c r="K978" s="20" t="str">
        <f>UPPER(Table4[[#This Row],[SMOKER 1]])</f>
        <v>NO</v>
      </c>
      <c r="L978" s="26" t="str">
        <f>UPPER(Table4[[#This Row],[Heart Issues]])</f>
        <v>NO</v>
      </c>
      <c r="M978" s="26" t="str">
        <f>IF(Table4[[#This Row],[BMI]]&lt;18.5,"underweight",IF(Table4[[#This Row],[BMI]]&lt; 24.9,"normal weight",IF(Table4[[#This Row],[BMI]]&lt;29.9,"over weight","obesity")))</f>
        <v>obesity</v>
      </c>
      <c r="N978" s="26" t="str">
        <f>IF(Table4[[#This Row],[HBA1C]]&lt;5.7,"normal",IF(Table4[[#This Row],[HBA1C]]&lt; 6.4,"prediabetes","diabetes"))</f>
        <v>prediabetes</v>
      </c>
    </row>
    <row r="979" spans="1:14" x14ac:dyDescent="0.25">
      <c r="A979" t="s">
        <v>1393</v>
      </c>
      <c r="B979">
        <v>38</v>
      </c>
      <c r="C979">
        <v>6.38</v>
      </c>
      <c r="D979" t="s">
        <v>2380</v>
      </c>
      <c r="E979" t="s">
        <v>2378</v>
      </c>
      <c r="F979" t="s">
        <v>2378</v>
      </c>
      <c r="G979" s="9">
        <v>1</v>
      </c>
      <c r="H979" t="s">
        <v>2378</v>
      </c>
      <c r="I979" s="20" t="str">
        <f>IF(Table4[[#This Row],[smoker]]="?","NO",Table4[[#This Row],[smoker]])</f>
        <v>No</v>
      </c>
      <c r="J979" s="26">
        <v>1</v>
      </c>
      <c r="K979" s="20" t="str">
        <f>UPPER(Table4[[#This Row],[SMOKER 1]])</f>
        <v>NO</v>
      </c>
      <c r="L979" s="26" t="str">
        <f>UPPER(Table4[[#This Row],[Heart Issues]])</f>
        <v>YES</v>
      </c>
      <c r="M979" s="26" t="str">
        <f>IF(Table4[[#This Row],[BMI]]&lt;18.5,"underweight",IF(Table4[[#This Row],[BMI]]&lt; 24.9,"normal weight",IF(Table4[[#This Row],[BMI]]&lt;29.9,"over weight","obesity")))</f>
        <v>obesity</v>
      </c>
      <c r="N979" s="26" t="str">
        <f>IF(Table4[[#This Row],[HBA1C]]&lt;5.7,"normal",IF(Table4[[#This Row],[HBA1C]]&lt; 6.4,"prediabetes","diabetes"))</f>
        <v>prediabetes</v>
      </c>
    </row>
    <row r="980" spans="1:14" x14ac:dyDescent="0.25">
      <c r="A980" t="s">
        <v>1392</v>
      </c>
      <c r="B980">
        <v>36.08</v>
      </c>
      <c r="C980">
        <v>5.73</v>
      </c>
      <c r="D980" t="s">
        <v>2380</v>
      </c>
      <c r="E980" t="s">
        <v>2378</v>
      </c>
      <c r="F980" t="s">
        <v>2378</v>
      </c>
      <c r="G980" s="9">
        <v>1</v>
      </c>
      <c r="H980" t="s">
        <v>2378</v>
      </c>
      <c r="I980" s="20" t="str">
        <f>IF(Table4[[#This Row],[smoker]]="?","NO",Table4[[#This Row],[smoker]])</f>
        <v>No</v>
      </c>
      <c r="J980" s="26">
        <v>1</v>
      </c>
      <c r="K980" s="20" t="str">
        <f>UPPER(Table4[[#This Row],[SMOKER 1]])</f>
        <v>NO</v>
      </c>
      <c r="L980" s="26" t="str">
        <f>UPPER(Table4[[#This Row],[Heart Issues]])</f>
        <v>YES</v>
      </c>
      <c r="M980" s="26" t="str">
        <f>IF(Table4[[#This Row],[BMI]]&lt;18.5,"underweight",IF(Table4[[#This Row],[BMI]]&lt; 24.9,"normal weight",IF(Table4[[#This Row],[BMI]]&lt;29.9,"over weight","obesity")))</f>
        <v>obesity</v>
      </c>
      <c r="N980" s="26" t="str">
        <f>IF(Table4[[#This Row],[HBA1C]]&lt;5.7,"normal",IF(Table4[[#This Row],[HBA1C]]&lt; 6.4,"prediabetes","diabetes"))</f>
        <v>prediabetes</v>
      </c>
    </row>
    <row r="981" spans="1:14" x14ac:dyDescent="0.25">
      <c r="A981" t="s">
        <v>1391</v>
      </c>
      <c r="B981">
        <v>35.700000000000003</v>
      </c>
      <c r="C981">
        <v>5.47</v>
      </c>
      <c r="D981" t="s">
        <v>2380</v>
      </c>
      <c r="E981" t="s">
        <v>2378</v>
      </c>
      <c r="F981" t="s">
        <v>2378</v>
      </c>
      <c r="G981" s="9">
        <v>1</v>
      </c>
      <c r="H981" t="s">
        <v>2378</v>
      </c>
      <c r="I981" s="20" t="str">
        <f>IF(Table4[[#This Row],[smoker]]="?","NO",Table4[[#This Row],[smoker]])</f>
        <v>No</v>
      </c>
      <c r="J981" s="26">
        <v>1</v>
      </c>
      <c r="K981" s="20" t="str">
        <f>UPPER(Table4[[#This Row],[SMOKER 1]])</f>
        <v>NO</v>
      </c>
      <c r="L981" s="26" t="str">
        <f>UPPER(Table4[[#This Row],[Heart Issues]])</f>
        <v>YES</v>
      </c>
      <c r="M981" s="26" t="str">
        <f>IF(Table4[[#This Row],[BMI]]&lt;18.5,"underweight",IF(Table4[[#This Row],[BMI]]&lt; 24.9,"normal weight",IF(Table4[[#This Row],[BMI]]&lt;29.9,"over weight","obesity")))</f>
        <v>obesity</v>
      </c>
      <c r="N981" s="26" t="str">
        <f>IF(Table4[[#This Row],[HBA1C]]&lt;5.7,"normal",IF(Table4[[#This Row],[HBA1C]]&lt; 6.4,"prediabetes","diabetes"))</f>
        <v>normal</v>
      </c>
    </row>
    <row r="982" spans="1:14" x14ac:dyDescent="0.25">
      <c r="A982" t="s">
        <v>1390</v>
      </c>
      <c r="B982">
        <v>34.01</v>
      </c>
      <c r="C982">
        <v>11.3</v>
      </c>
      <c r="D982" t="s">
        <v>2378</v>
      </c>
      <c r="E982" t="s">
        <v>2378</v>
      </c>
      <c r="F982" t="s">
        <v>2378</v>
      </c>
      <c r="G982" s="9" t="s">
        <v>2379</v>
      </c>
      <c r="H982" t="s">
        <v>2378</v>
      </c>
      <c r="I982" s="20" t="str">
        <f>IF(Table4[[#This Row],[smoker]]="?","NO",Table4[[#This Row],[smoker]])</f>
        <v>No</v>
      </c>
      <c r="J982" s="26">
        <v>0</v>
      </c>
      <c r="K982" s="20" t="str">
        <f>UPPER(Table4[[#This Row],[SMOKER 1]])</f>
        <v>NO</v>
      </c>
      <c r="L982" s="26" t="str">
        <f>UPPER(Table4[[#This Row],[Heart Issues]])</f>
        <v>NO</v>
      </c>
      <c r="M982" s="26" t="str">
        <f>IF(Table4[[#This Row],[BMI]]&lt;18.5,"underweight",IF(Table4[[#This Row],[BMI]]&lt; 24.9,"normal weight",IF(Table4[[#This Row],[BMI]]&lt;29.9,"over weight","obesity")))</f>
        <v>obesity</v>
      </c>
      <c r="N982" s="26" t="str">
        <f>IF(Table4[[#This Row],[HBA1C]]&lt;5.7,"normal",IF(Table4[[#This Row],[HBA1C]]&lt; 6.4,"prediabetes","diabetes"))</f>
        <v>diabetes</v>
      </c>
    </row>
    <row r="983" spans="1:14" x14ac:dyDescent="0.25">
      <c r="A983" t="s">
        <v>1389</v>
      </c>
      <c r="B983">
        <v>31.54</v>
      </c>
      <c r="C983">
        <v>6.72</v>
      </c>
      <c r="D983" t="s">
        <v>2378</v>
      </c>
      <c r="E983" t="s">
        <v>2378</v>
      </c>
      <c r="F983" t="s">
        <v>2378</v>
      </c>
      <c r="G983" s="9" t="s">
        <v>2379</v>
      </c>
      <c r="H983" t="s">
        <v>2378</v>
      </c>
      <c r="I983" s="20" t="str">
        <f>IF(Table4[[#This Row],[smoker]]="?","NO",Table4[[#This Row],[smoker]])</f>
        <v>No</v>
      </c>
      <c r="J983" s="26">
        <v>0</v>
      </c>
      <c r="K983" s="20" t="str">
        <f>UPPER(Table4[[#This Row],[SMOKER 1]])</f>
        <v>NO</v>
      </c>
      <c r="L983" s="26" t="str">
        <f>UPPER(Table4[[#This Row],[Heart Issues]])</f>
        <v>NO</v>
      </c>
      <c r="M983" s="26" t="str">
        <f>IF(Table4[[#This Row],[BMI]]&lt;18.5,"underweight",IF(Table4[[#This Row],[BMI]]&lt; 24.9,"normal weight",IF(Table4[[#This Row],[BMI]]&lt;29.9,"over weight","obesity")))</f>
        <v>obesity</v>
      </c>
      <c r="N983" s="26" t="str">
        <f>IF(Table4[[#This Row],[HBA1C]]&lt;5.7,"normal",IF(Table4[[#This Row],[HBA1C]]&lt; 6.4,"prediabetes","diabetes"))</f>
        <v>diabetes</v>
      </c>
    </row>
    <row r="984" spans="1:14" x14ac:dyDescent="0.25">
      <c r="A984" t="s">
        <v>1388</v>
      </c>
      <c r="B984">
        <v>23.3</v>
      </c>
      <c r="C984">
        <v>5.36</v>
      </c>
      <c r="D984" t="s">
        <v>2380</v>
      </c>
      <c r="E984" t="s">
        <v>2378</v>
      </c>
      <c r="F984" t="s">
        <v>2378</v>
      </c>
      <c r="G984" s="9">
        <v>1</v>
      </c>
      <c r="H984" t="s">
        <v>2378</v>
      </c>
      <c r="I984" s="20" t="str">
        <f>IF(Table4[[#This Row],[smoker]]="?","NO",Table4[[#This Row],[smoker]])</f>
        <v>No</v>
      </c>
      <c r="J984" s="26">
        <v>1</v>
      </c>
      <c r="K984" s="20" t="str">
        <f>UPPER(Table4[[#This Row],[SMOKER 1]])</f>
        <v>NO</v>
      </c>
      <c r="L984" s="26" t="str">
        <f>UPPER(Table4[[#This Row],[Heart Issues]])</f>
        <v>YES</v>
      </c>
      <c r="M984" s="26" t="str">
        <f>IF(Table4[[#This Row],[BMI]]&lt;18.5,"underweight",IF(Table4[[#This Row],[BMI]]&lt; 24.9,"normal weight",IF(Table4[[#This Row],[BMI]]&lt;29.9,"over weight","obesity")))</f>
        <v>normal weight</v>
      </c>
      <c r="N984" s="26" t="str">
        <f>IF(Table4[[#This Row],[HBA1C]]&lt;5.7,"normal",IF(Table4[[#This Row],[HBA1C]]&lt; 6.4,"prediabetes","diabetes"))</f>
        <v>normal</v>
      </c>
    </row>
    <row r="985" spans="1:14" x14ac:dyDescent="0.25">
      <c r="A985" t="s">
        <v>1387</v>
      </c>
      <c r="B985">
        <v>27.75</v>
      </c>
      <c r="C985">
        <v>9.8800000000000008</v>
      </c>
      <c r="D985" t="s">
        <v>2378</v>
      </c>
      <c r="E985" t="s">
        <v>2378</v>
      </c>
      <c r="F985" t="s">
        <v>2378</v>
      </c>
      <c r="G985" s="9" t="s">
        <v>2379</v>
      </c>
      <c r="H985" t="s">
        <v>2378</v>
      </c>
      <c r="I985" s="20" t="str">
        <f>IF(Table4[[#This Row],[smoker]]="?","NO",Table4[[#This Row],[smoker]])</f>
        <v>No</v>
      </c>
      <c r="J985" s="26">
        <v>0</v>
      </c>
      <c r="K985" s="20" t="str">
        <f>UPPER(Table4[[#This Row],[SMOKER 1]])</f>
        <v>NO</v>
      </c>
      <c r="L985" s="26" t="str">
        <f>UPPER(Table4[[#This Row],[Heart Issues]])</f>
        <v>NO</v>
      </c>
      <c r="M985" s="26" t="str">
        <f>IF(Table4[[#This Row],[BMI]]&lt;18.5,"underweight",IF(Table4[[#This Row],[BMI]]&lt; 24.9,"normal weight",IF(Table4[[#This Row],[BMI]]&lt;29.9,"over weight","obesity")))</f>
        <v>over weight</v>
      </c>
      <c r="N985" s="26" t="str">
        <f>IF(Table4[[#This Row],[HBA1C]]&lt;5.7,"normal",IF(Table4[[#This Row],[HBA1C]]&lt; 6.4,"prediabetes","diabetes"))</f>
        <v>diabetes</v>
      </c>
    </row>
    <row r="986" spans="1:14" x14ac:dyDescent="0.25">
      <c r="A986" t="s">
        <v>1386</v>
      </c>
      <c r="B986">
        <v>42.46</v>
      </c>
      <c r="C986">
        <v>4.1100000000000003</v>
      </c>
      <c r="D986" t="s">
        <v>2378</v>
      </c>
      <c r="E986" t="s">
        <v>2378</v>
      </c>
      <c r="F986" t="s">
        <v>2378</v>
      </c>
      <c r="G986" s="9" t="s">
        <v>2379</v>
      </c>
      <c r="H986" t="s">
        <v>2378</v>
      </c>
      <c r="I986" s="20" t="str">
        <f>IF(Table4[[#This Row],[smoker]]="?","NO",Table4[[#This Row],[smoker]])</f>
        <v>No</v>
      </c>
      <c r="J986" s="26">
        <v>0</v>
      </c>
      <c r="K986" s="20" t="str">
        <f>UPPER(Table4[[#This Row],[SMOKER 1]])</f>
        <v>NO</v>
      </c>
      <c r="L986" s="26" t="str">
        <f>UPPER(Table4[[#This Row],[Heart Issues]])</f>
        <v>NO</v>
      </c>
      <c r="M986" s="26" t="str">
        <f>IF(Table4[[#This Row],[BMI]]&lt;18.5,"underweight",IF(Table4[[#This Row],[BMI]]&lt; 24.9,"normal weight",IF(Table4[[#This Row],[BMI]]&lt;29.9,"over weight","obesity")))</f>
        <v>obesity</v>
      </c>
      <c r="N986" s="26" t="str">
        <f>IF(Table4[[#This Row],[HBA1C]]&lt;5.7,"normal",IF(Table4[[#This Row],[HBA1C]]&lt; 6.4,"prediabetes","diabetes"))</f>
        <v>normal</v>
      </c>
    </row>
    <row r="987" spans="1:14" x14ac:dyDescent="0.25">
      <c r="A987" t="s">
        <v>1385</v>
      </c>
      <c r="B987">
        <v>54.47</v>
      </c>
      <c r="C987">
        <v>7.48</v>
      </c>
      <c r="D987" t="s">
        <v>2378</v>
      </c>
      <c r="E987" t="s">
        <v>2378</v>
      </c>
      <c r="F987" t="s">
        <v>2378</v>
      </c>
      <c r="G987" s="9" t="s">
        <v>2379</v>
      </c>
      <c r="H987" t="s">
        <v>2378</v>
      </c>
      <c r="I987" s="20" t="str">
        <f>IF(Table4[[#This Row],[smoker]]="?","NO",Table4[[#This Row],[smoker]])</f>
        <v>No</v>
      </c>
      <c r="J987" s="26">
        <v>0</v>
      </c>
      <c r="K987" s="20" t="str">
        <f>UPPER(Table4[[#This Row],[SMOKER 1]])</f>
        <v>NO</v>
      </c>
      <c r="L987" s="26" t="str">
        <f>UPPER(Table4[[#This Row],[Heart Issues]])</f>
        <v>NO</v>
      </c>
      <c r="M987" s="26" t="str">
        <f>IF(Table4[[#This Row],[BMI]]&lt;18.5,"underweight",IF(Table4[[#This Row],[BMI]]&lt; 24.9,"normal weight",IF(Table4[[#This Row],[BMI]]&lt;29.9,"over weight","obesity")))</f>
        <v>obesity</v>
      </c>
      <c r="N987" s="26" t="str">
        <f>IF(Table4[[#This Row],[HBA1C]]&lt;5.7,"normal",IF(Table4[[#This Row],[HBA1C]]&lt; 6.4,"prediabetes","diabetes"))</f>
        <v>diabetes</v>
      </c>
    </row>
    <row r="988" spans="1:14" x14ac:dyDescent="0.25">
      <c r="A988" t="s">
        <v>1384</v>
      </c>
      <c r="B988">
        <v>24.93</v>
      </c>
      <c r="C988">
        <v>9.18</v>
      </c>
      <c r="D988" t="s">
        <v>2380</v>
      </c>
      <c r="E988" t="s">
        <v>2378</v>
      </c>
      <c r="F988" t="s">
        <v>2381</v>
      </c>
      <c r="G988" s="9">
        <v>1</v>
      </c>
      <c r="H988" t="s">
        <v>2378</v>
      </c>
      <c r="I988" s="20" t="str">
        <f>IF(Table4[[#This Row],[smoker]]="?","NO",Table4[[#This Row],[smoker]])</f>
        <v>No</v>
      </c>
      <c r="J988" s="26">
        <v>1</v>
      </c>
      <c r="K988" s="20" t="str">
        <f>UPPER(Table4[[#This Row],[SMOKER 1]])</f>
        <v>NO</v>
      </c>
      <c r="L988" s="26" t="str">
        <f>UPPER(Table4[[#This Row],[Heart Issues]])</f>
        <v>YES</v>
      </c>
      <c r="M988" s="26" t="str">
        <f>IF(Table4[[#This Row],[BMI]]&lt;18.5,"underweight",IF(Table4[[#This Row],[BMI]]&lt; 24.9,"normal weight",IF(Table4[[#This Row],[BMI]]&lt;29.9,"over weight","obesity")))</f>
        <v>over weight</v>
      </c>
      <c r="N988" s="26" t="str">
        <f>IF(Table4[[#This Row],[HBA1C]]&lt;5.7,"normal",IF(Table4[[#This Row],[HBA1C]]&lt; 6.4,"prediabetes","diabetes"))</f>
        <v>diabetes</v>
      </c>
    </row>
    <row r="989" spans="1:14" x14ac:dyDescent="0.25">
      <c r="A989" t="s">
        <v>1383</v>
      </c>
      <c r="B989">
        <v>48.12</v>
      </c>
      <c r="C989">
        <v>4.51</v>
      </c>
      <c r="D989" t="s">
        <v>2380</v>
      </c>
      <c r="E989" t="s">
        <v>2378</v>
      </c>
      <c r="F989" t="s">
        <v>2378</v>
      </c>
      <c r="G989" s="9">
        <v>1</v>
      </c>
      <c r="H989" t="s">
        <v>2378</v>
      </c>
      <c r="I989" s="20" t="str">
        <f>IF(Table4[[#This Row],[smoker]]="?","NO",Table4[[#This Row],[smoker]])</f>
        <v>No</v>
      </c>
      <c r="J989" s="26">
        <v>1</v>
      </c>
      <c r="K989" s="20" t="str">
        <f>UPPER(Table4[[#This Row],[SMOKER 1]])</f>
        <v>NO</v>
      </c>
      <c r="L989" s="26" t="str">
        <f>UPPER(Table4[[#This Row],[Heart Issues]])</f>
        <v>YES</v>
      </c>
      <c r="M989" s="26" t="str">
        <f>IF(Table4[[#This Row],[BMI]]&lt;18.5,"underweight",IF(Table4[[#This Row],[BMI]]&lt; 24.9,"normal weight",IF(Table4[[#This Row],[BMI]]&lt;29.9,"over weight","obesity")))</f>
        <v>obesity</v>
      </c>
      <c r="N989" s="26" t="str">
        <f>IF(Table4[[#This Row],[HBA1C]]&lt;5.7,"normal",IF(Table4[[#This Row],[HBA1C]]&lt; 6.4,"prediabetes","diabetes"))</f>
        <v>normal</v>
      </c>
    </row>
    <row r="990" spans="1:14" x14ac:dyDescent="0.25">
      <c r="A990" t="s">
        <v>1382</v>
      </c>
      <c r="B990">
        <v>24.91</v>
      </c>
      <c r="C990">
        <v>7.33</v>
      </c>
      <c r="D990" t="s">
        <v>2380</v>
      </c>
      <c r="E990" t="s">
        <v>2378</v>
      </c>
      <c r="F990" t="s">
        <v>2381</v>
      </c>
      <c r="G990" s="9">
        <v>1</v>
      </c>
      <c r="H990" t="s">
        <v>2378</v>
      </c>
      <c r="I990" s="20" t="str">
        <f>IF(Table4[[#This Row],[smoker]]="?","NO",Table4[[#This Row],[smoker]])</f>
        <v>No</v>
      </c>
      <c r="J990" s="26">
        <v>1</v>
      </c>
      <c r="K990" s="20" t="str">
        <f>UPPER(Table4[[#This Row],[SMOKER 1]])</f>
        <v>NO</v>
      </c>
      <c r="L990" s="26" t="str">
        <f>UPPER(Table4[[#This Row],[Heart Issues]])</f>
        <v>YES</v>
      </c>
      <c r="M990" s="26" t="str">
        <f>IF(Table4[[#This Row],[BMI]]&lt;18.5,"underweight",IF(Table4[[#This Row],[BMI]]&lt; 24.9,"normal weight",IF(Table4[[#This Row],[BMI]]&lt;29.9,"over weight","obesity")))</f>
        <v>over weight</v>
      </c>
      <c r="N990" s="26" t="str">
        <f>IF(Table4[[#This Row],[HBA1C]]&lt;5.7,"normal",IF(Table4[[#This Row],[HBA1C]]&lt; 6.4,"prediabetes","diabetes"))</f>
        <v>diabetes</v>
      </c>
    </row>
    <row r="991" spans="1:14" x14ac:dyDescent="0.25">
      <c r="A991" t="s">
        <v>1381</v>
      </c>
      <c r="B991">
        <v>27.645</v>
      </c>
      <c r="C991">
        <v>10.56</v>
      </c>
      <c r="D991" t="s">
        <v>2378</v>
      </c>
      <c r="E991" t="s">
        <v>2378</v>
      </c>
      <c r="F991" t="s">
        <v>2378</v>
      </c>
      <c r="G991" s="9" t="s">
        <v>2379</v>
      </c>
      <c r="H991" t="s">
        <v>2378</v>
      </c>
      <c r="I991" s="20" t="str">
        <f>IF(Table4[[#This Row],[smoker]]="?","NO",Table4[[#This Row],[smoker]])</f>
        <v>No</v>
      </c>
      <c r="J991" s="26">
        <v>0</v>
      </c>
      <c r="K991" s="20" t="str">
        <f>UPPER(Table4[[#This Row],[SMOKER 1]])</f>
        <v>NO</v>
      </c>
      <c r="L991" s="26" t="str">
        <f>UPPER(Table4[[#This Row],[Heart Issues]])</f>
        <v>NO</v>
      </c>
      <c r="M991" s="26" t="str">
        <f>IF(Table4[[#This Row],[BMI]]&lt;18.5,"underweight",IF(Table4[[#This Row],[BMI]]&lt; 24.9,"normal weight",IF(Table4[[#This Row],[BMI]]&lt;29.9,"over weight","obesity")))</f>
        <v>over weight</v>
      </c>
      <c r="N991" s="26" t="str">
        <f>IF(Table4[[#This Row],[HBA1C]]&lt;5.7,"normal",IF(Table4[[#This Row],[HBA1C]]&lt; 6.4,"prediabetes","diabetes"))</f>
        <v>diabetes</v>
      </c>
    </row>
    <row r="992" spans="1:14" x14ac:dyDescent="0.25">
      <c r="A992" t="s">
        <v>1380</v>
      </c>
      <c r="B992">
        <v>33.700000000000003</v>
      </c>
      <c r="C992">
        <v>4.01</v>
      </c>
      <c r="D992" t="s">
        <v>2378</v>
      </c>
      <c r="E992" t="s">
        <v>2378</v>
      </c>
      <c r="F992" t="s">
        <v>2378</v>
      </c>
      <c r="G992" s="9">
        <v>2</v>
      </c>
      <c r="H992" t="s">
        <v>2378</v>
      </c>
      <c r="I992" s="20" t="str">
        <f>IF(Table4[[#This Row],[smoker]]="?","NO",Table4[[#This Row],[smoker]])</f>
        <v>No</v>
      </c>
      <c r="J992" s="26">
        <v>2</v>
      </c>
      <c r="K992" s="20" t="str">
        <f>UPPER(Table4[[#This Row],[SMOKER 1]])</f>
        <v>NO</v>
      </c>
      <c r="L992" s="26" t="str">
        <f>UPPER(Table4[[#This Row],[Heart Issues]])</f>
        <v>NO</v>
      </c>
      <c r="M992" s="26" t="str">
        <f>IF(Table4[[#This Row],[BMI]]&lt;18.5,"underweight",IF(Table4[[#This Row],[BMI]]&lt; 24.9,"normal weight",IF(Table4[[#This Row],[BMI]]&lt;29.9,"over weight","obesity")))</f>
        <v>obesity</v>
      </c>
      <c r="N992" s="26" t="str">
        <f>IF(Table4[[#This Row],[HBA1C]]&lt;5.7,"normal",IF(Table4[[#This Row],[HBA1C]]&lt; 6.4,"prediabetes","diabetes"))</f>
        <v>normal</v>
      </c>
    </row>
    <row r="993" spans="1:14" x14ac:dyDescent="0.25">
      <c r="A993" t="s">
        <v>1379</v>
      </c>
      <c r="B993">
        <v>38.93</v>
      </c>
      <c r="C993">
        <v>5.64</v>
      </c>
      <c r="D993" t="s">
        <v>2380</v>
      </c>
      <c r="E993" t="s">
        <v>2378</v>
      </c>
      <c r="F993" t="s">
        <v>2378</v>
      </c>
      <c r="G993" s="9">
        <v>1</v>
      </c>
      <c r="H993" t="s">
        <v>2378</v>
      </c>
      <c r="I993" s="20" t="str">
        <f>IF(Table4[[#This Row],[smoker]]="?","NO",Table4[[#This Row],[smoker]])</f>
        <v>No</v>
      </c>
      <c r="J993" s="26">
        <v>1</v>
      </c>
      <c r="K993" s="20" t="str">
        <f>UPPER(Table4[[#This Row],[SMOKER 1]])</f>
        <v>NO</v>
      </c>
      <c r="L993" s="26" t="str">
        <f>UPPER(Table4[[#This Row],[Heart Issues]])</f>
        <v>YES</v>
      </c>
      <c r="M993" s="26" t="str">
        <f>IF(Table4[[#This Row],[BMI]]&lt;18.5,"underweight",IF(Table4[[#This Row],[BMI]]&lt; 24.9,"normal weight",IF(Table4[[#This Row],[BMI]]&lt;29.9,"over weight","obesity")))</f>
        <v>obesity</v>
      </c>
      <c r="N993" s="26" t="str">
        <f>IF(Table4[[#This Row],[HBA1C]]&lt;5.7,"normal",IF(Table4[[#This Row],[HBA1C]]&lt; 6.4,"prediabetes","diabetes"))</f>
        <v>normal</v>
      </c>
    </row>
    <row r="994" spans="1:14" x14ac:dyDescent="0.25">
      <c r="A994" t="s">
        <v>1378</v>
      </c>
      <c r="B994">
        <v>32.774999999999999</v>
      </c>
      <c r="C994">
        <v>8.02</v>
      </c>
      <c r="D994" t="s">
        <v>2380</v>
      </c>
      <c r="E994" t="s">
        <v>2378</v>
      </c>
      <c r="F994" t="s">
        <v>2378</v>
      </c>
      <c r="G994" s="9">
        <v>2</v>
      </c>
      <c r="H994" t="s">
        <v>2378</v>
      </c>
      <c r="I994" s="20" t="str">
        <f>IF(Table4[[#This Row],[smoker]]="?","NO",Table4[[#This Row],[smoker]])</f>
        <v>No</v>
      </c>
      <c r="J994" s="26">
        <v>2</v>
      </c>
      <c r="K994" s="20" t="str">
        <f>UPPER(Table4[[#This Row],[SMOKER 1]])</f>
        <v>NO</v>
      </c>
      <c r="L994" s="26" t="str">
        <f>UPPER(Table4[[#This Row],[Heart Issues]])</f>
        <v>YES</v>
      </c>
      <c r="M994" s="26" t="str">
        <f>IF(Table4[[#This Row],[BMI]]&lt;18.5,"underweight",IF(Table4[[#This Row],[BMI]]&lt; 24.9,"normal weight",IF(Table4[[#This Row],[BMI]]&lt;29.9,"over weight","obesity")))</f>
        <v>obesity</v>
      </c>
      <c r="N994" s="26" t="str">
        <f>IF(Table4[[#This Row],[HBA1C]]&lt;5.7,"normal",IF(Table4[[#This Row],[HBA1C]]&lt; 6.4,"prediabetes","diabetes"))</f>
        <v>diabetes</v>
      </c>
    </row>
    <row r="995" spans="1:14" x14ac:dyDescent="0.25">
      <c r="A995" t="s">
        <v>1377</v>
      </c>
      <c r="B995">
        <v>29.83</v>
      </c>
      <c r="C995">
        <v>7.2</v>
      </c>
      <c r="D995" t="s">
        <v>2380</v>
      </c>
      <c r="E995" t="s">
        <v>2378</v>
      </c>
      <c r="F995" t="s">
        <v>2378</v>
      </c>
      <c r="G995" s="9" t="s">
        <v>2379</v>
      </c>
      <c r="H995" t="s">
        <v>2378</v>
      </c>
      <c r="I995" s="20" t="str">
        <f>IF(Table4[[#This Row],[smoker]]="?","NO",Table4[[#This Row],[smoker]])</f>
        <v>No</v>
      </c>
      <c r="J995" s="26">
        <v>0</v>
      </c>
      <c r="K995" s="20" t="str">
        <f>UPPER(Table4[[#This Row],[SMOKER 1]])</f>
        <v>NO</v>
      </c>
      <c r="L995" s="26" t="str">
        <f>UPPER(Table4[[#This Row],[Heart Issues]])</f>
        <v>YES</v>
      </c>
      <c r="M995" s="26" t="str">
        <f>IF(Table4[[#This Row],[BMI]]&lt;18.5,"underweight",IF(Table4[[#This Row],[BMI]]&lt; 24.9,"normal weight",IF(Table4[[#This Row],[BMI]]&lt;29.9,"over weight","obesity")))</f>
        <v>over weight</v>
      </c>
      <c r="N995" s="26" t="str">
        <f>IF(Table4[[#This Row],[HBA1C]]&lt;5.7,"normal",IF(Table4[[#This Row],[HBA1C]]&lt; 6.4,"prediabetes","diabetes"))</f>
        <v>diabetes</v>
      </c>
    </row>
    <row r="996" spans="1:14" x14ac:dyDescent="0.25">
      <c r="A996" t="s">
        <v>1376</v>
      </c>
      <c r="B996">
        <v>28.31</v>
      </c>
      <c r="C996">
        <v>4.55</v>
      </c>
      <c r="D996" t="s">
        <v>2378</v>
      </c>
      <c r="E996" t="s">
        <v>2380</v>
      </c>
      <c r="F996" t="s">
        <v>2378</v>
      </c>
      <c r="G996" s="9">
        <v>1</v>
      </c>
      <c r="H996" t="s">
        <v>2378</v>
      </c>
      <c r="I996" s="20" t="str">
        <f>IF(Table4[[#This Row],[smoker]]="?","NO",Table4[[#This Row],[smoker]])</f>
        <v>No</v>
      </c>
      <c r="J996" s="26">
        <v>1</v>
      </c>
      <c r="K996" s="20" t="str">
        <f>UPPER(Table4[[#This Row],[SMOKER 1]])</f>
        <v>NO</v>
      </c>
      <c r="L996" s="26" t="str">
        <f>UPPER(Table4[[#This Row],[Heart Issues]])</f>
        <v>NO</v>
      </c>
      <c r="M996" s="26" t="str">
        <f>IF(Table4[[#This Row],[BMI]]&lt;18.5,"underweight",IF(Table4[[#This Row],[BMI]]&lt; 24.9,"normal weight",IF(Table4[[#This Row],[BMI]]&lt;29.9,"over weight","obesity")))</f>
        <v>over weight</v>
      </c>
      <c r="N996" s="26" t="str">
        <f>IF(Table4[[#This Row],[HBA1C]]&lt;5.7,"normal",IF(Table4[[#This Row],[HBA1C]]&lt; 6.4,"prediabetes","diabetes"))</f>
        <v>normal</v>
      </c>
    </row>
    <row r="997" spans="1:14" x14ac:dyDescent="0.25">
      <c r="A997" t="s">
        <v>1375</v>
      </c>
      <c r="B997">
        <v>29.79</v>
      </c>
      <c r="C997">
        <v>9.0299999999999994</v>
      </c>
      <c r="D997" t="s">
        <v>2378</v>
      </c>
      <c r="E997" t="s">
        <v>2378</v>
      </c>
      <c r="F997" t="s">
        <v>2378</v>
      </c>
      <c r="G997" s="9" t="s">
        <v>2379</v>
      </c>
      <c r="H997" t="s">
        <v>2378</v>
      </c>
      <c r="I997" s="20" t="str">
        <f>IF(Table4[[#This Row],[smoker]]="?","NO",Table4[[#This Row],[smoker]])</f>
        <v>No</v>
      </c>
      <c r="J997" s="26">
        <v>0</v>
      </c>
      <c r="K997" s="20" t="str">
        <f>UPPER(Table4[[#This Row],[SMOKER 1]])</f>
        <v>NO</v>
      </c>
      <c r="L997" s="26" t="str">
        <f>UPPER(Table4[[#This Row],[Heart Issues]])</f>
        <v>NO</v>
      </c>
      <c r="M997" s="26" t="str">
        <f>IF(Table4[[#This Row],[BMI]]&lt;18.5,"underweight",IF(Table4[[#This Row],[BMI]]&lt; 24.9,"normal weight",IF(Table4[[#This Row],[BMI]]&lt;29.9,"over weight","obesity")))</f>
        <v>over weight</v>
      </c>
      <c r="N997" s="26" t="str">
        <f>IF(Table4[[#This Row],[HBA1C]]&lt;5.7,"normal",IF(Table4[[#This Row],[HBA1C]]&lt; 6.4,"prediabetes","diabetes"))</f>
        <v>diabetes</v>
      </c>
    </row>
    <row r="998" spans="1:14" x14ac:dyDescent="0.25">
      <c r="A998" t="s">
        <v>1374</v>
      </c>
      <c r="B998">
        <v>36.6</v>
      </c>
      <c r="C998">
        <v>5.2</v>
      </c>
      <c r="D998" t="s">
        <v>2380</v>
      </c>
      <c r="E998" t="s">
        <v>2378</v>
      </c>
      <c r="F998" t="s">
        <v>2381</v>
      </c>
      <c r="G998" s="9">
        <v>1</v>
      </c>
      <c r="H998" t="s">
        <v>2378</v>
      </c>
      <c r="I998" s="20" t="str">
        <f>IF(Table4[[#This Row],[smoker]]="?","NO",Table4[[#This Row],[smoker]])</f>
        <v>No</v>
      </c>
      <c r="J998" s="26">
        <v>1</v>
      </c>
      <c r="K998" s="20" t="str">
        <f>UPPER(Table4[[#This Row],[SMOKER 1]])</f>
        <v>NO</v>
      </c>
      <c r="L998" s="26" t="str">
        <f>UPPER(Table4[[#This Row],[Heart Issues]])</f>
        <v>YES</v>
      </c>
      <c r="M998" s="26" t="str">
        <f>IF(Table4[[#This Row],[BMI]]&lt;18.5,"underweight",IF(Table4[[#This Row],[BMI]]&lt; 24.9,"normal weight",IF(Table4[[#This Row],[BMI]]&lt;29.9,"over weight","obesity")))</f>
        <v>obesity</v>
      </c>
      <c r="N998" s="26" t="str">
        <f>IF(Table4[[#This Row],[HBA1C]]&lt;5.7,"normal",IF(Table4[[#This Row],[HBA1C]]&lt; 6.4,"prediabetes","diabetes"))</f>
        <v>normal</v>
      </c>
    </row>
    <row r="999" spans="1:14" x14ac:dyDescent="0.25">
      <c r="A999" t="s">
        <v>1373</v>
      </c>
      <c r="B999">
        <v>35.93</v>
      </c>
      <c r="C999">
        <v>8.3000000000000007</v>
      </c>
      <c r="D999" t="s">
        <v>2380</v>
      </c>
      <c r="E999" t="s">
        <v>2378</v>
      </c>
      <c r="F999" t="s">
        <v>2378</v>
      </c>
      <c r="G999" s="9" t="s">
        <v>2379</v>
      </c>
      <c r="H999" t="s">
        <v>2378</v>
      </c>
      <c r="I999" s="20" t="str">
        <f>IF(Table4[[#This Row],[smoker]]="?","NO",Table4[[#This Row],[smoker]])</f>
        <v>No</v>
      </c>
      <c r="J999" s="26">
        <v>0</v>
      </c>
      <c r="K999" s="20" t="str">
        <f>UPPER(Table4[[#This Row],[SMOKER 1]])</f>
        <v>NO</v>
      </c>
      <c r="L999" s="26" t="str">
        <f>UPPER(Table4[[#This Row],[Heart Issues]])</f>
        <v>YES</v>
      </c>
      <c r="M999" s="26" t="str">
        <f>IF(Table4[[#This Row],[BMI]]&lt;18.5,"underweight",IF(Table4[[#This Row],[BMI]]&lt; 24.9,"normal weight",IF(Table4[[#This Row],[BMI]]&lt;29.9,"over weight","obesity")))</f>
        <v>obesity</v>
      </c>
      <c r="N999" s="26" t="str">
        <f>IF(Table4[[#This Row],[HBA1C]]&lt;5.7,"normal",IF(Table4[[#This Row],[HBA1C]]&lt; 6.4,"prediabetes","diabetes"))</f>
        <v>diabetes</v>
      </c>
    </row>
    <row r="1000" spans="1:14" x14ac:dyDescent="0.25">
      <c r="A1000" t="s">
        <v>1372</v>
      </c>
      <c r="B1000">
        <v>28.6</v>
      </c>
      <c r="C1000">
        <v>5.56</v>
      </c>
      <c r="D1000" t="s">
        <v>2380</v>
      </c>
      <c r="E1000" t="s">
        <v>2378</v>
      </c>
      <c r="F1000" t="s">
        <v>2381</v>
      </c>
      <c r="G1000" s="9">
        <v>1</v>
      </c>
      <c r="H1000" t="s">
        <v>2378</v>
      </c>
      <c r="I1000" s="20" t="str">
        <f>IF(Table4[[#This Row],[smoker]]="?","NO",Table4[[#This Row],[smoker]])</f>
        <v>No</v>
      </c>
      <c r="J1000" s="26">
        <v>1</v>
      </c>
      <c r="K1000" s="20" t="str">
        <f>UPPER(Table4[[#This Row],[SMOKER 1]])</f>
        <v>NO</v>
      </c>
      <c r="L1000" s="26" t="str">
        <f>UPPER(Table4[[#This Row],[Heart Issues]])</f>
        <v>YES</v>
      </c>
      <c r="M1000" s="26" t="str">
        <f>IF(Table4[[#This Row],[BMI]]&lt;18.5,"underweight",IF(Table4[[#This Row],[BMI]]&lt; 24.9,"normal weight",IF(Table4[[#This Row],[BMI]]&lt;29.9,"over weight","obesity")))</f>
        <v>over weight</v>
      </c>
      <c r="N1000" s="26" t="str">
        <f>IF(Table4[[#This Row],[HBA1C]]&lt;5.7,"normal",IF(Table4[[#This Row],[HBA1C]]&lt; 6.4,"prediabetes","diabetes"))</f>
        <v>normal</v>
      </c>
    </row>
    <row r="1001" spans="1:14" x14ac:dyDescent="0.25">
      <c r="A1001" t="s">
        <v>1371</v>
      </c>
      <c r="B1001">
        <v>39.17</v>
      </c>
      <c r="C1001">
        <v>4.1500000000000004</v>
      </c>
      <c r="D1001" t="s">
        <v>2378</v>
      </c>
      <c r="E1001" t="s">
        <v>2378</v>
      </c>
      <c r="F1001" t="s">
        <v>2378</v>
      </c>
      <c r="G1001" s="9" t="s">
        <v>2379</v>
      </c>
      <c r="H1001" t="s">
        <v>2378</v>
      </c>
      <c r="I1001" s="20" t="str">
        <f>IF(Table4[[#This Row],[smoker]]="?","NO",Table4[[#This Row],[smoker]])</f>
        <v>No</v>
      </c>
      <c r="J1001" s="26">
        <v>0</v>
      </c>
      <c r="K1001" s="20" t="str">
        <f>UPPER(Table4[[#This Row],[SMOKER 1]])</f>
        <v>NO</v>
      </c>
      <c r="L1001" s="26" t="str">
        <f>UPPER(Table4[[#This Row],[Heart Issues]])</f>
        <v>NO</v>
      </c>
      <c r="M1001" s="26" t="str">
        <f>IF(Table4[[#This Row],[BMI]]&lt;18.5,"underweight",IF(Table4[[#This Row],[BMI]]&lt; 24.9,"normal weight",IF(Table4[[#This Row],[BMI]]&lt;29.9,"over weight","obesity")))</f>
        <v>obesity</v>
      </c>
      <c r="N1001" s="26" t="str">
        <f>IF(Table4[[#This Row],[HBA1C]]&lt;5.7,"normal",IF(Table4[[#This Row],[HBA1C]]&lt; 6.4,"prediabetes","diabetes"))</f>
        <v>normal</v>
      </c>
    </row>
    <row r="1002" spans="1:14" x14ac:dyDescent="0.25">
      <c r="A1002" t="s">
        <v>1370</v>
      </c>
      <c r="B1002">
        <v>26.41</v>
      </c>
      <c r="C1002">
        <v>5.99</v>
      </c>
      <c r="D1002" t="s">
        <v>2380</v>
      </c>
      <c r="E1002" t="s">
        <v>2378</v>
      </c>
      <c r="F1002" t="s">
        <v>2381</v>
      </c>
      <c r="G1002" s="9">
        <v>1</v>
      </c>
      <c r="H1002" t="s">
        <v>2378</v>
      </c>
      <c r="I1002" s="20" t="str">
        <f>IF(Table4[[#This Row],[smoker]]="?","NO",Table4[[#This Row],[smoker]])</f>
        <v>No</v>
      </c>
      <c r="J1002" s="26">
        <v>1</v>
      </c>
      <c r="K1002" s="20" t="str">
        <f>UPPER(Table4[[#This Row],[SMOKER 1]])</f>
        <v>NO</v>
      </c>
      <c r="L1002" s="26" t="str">
        <f>UPPER(Table4[[#This Row],[Heart Issues]])</f>
        <v>YES</v>
      </c>
      <c r="M1002" s="26" t="str">
        <f>IF(Table4[[#This Row],[BMI]]&lt;18.5,"underweight",IF(Table4[[#This Row],[BMI]]&lt; 24.9,"normal weight",IF(Table4[[#This Row],[BMI]]&lt;29.9,"over weight","obesity")))</f>
        <v>over weight</v>
      </c>
      <c r="N1002" s="26" t="str">
        <f>IF(Table4[[#This Row],[HBA1C]]&lt;5.7,"normal",IF(Table4[[#This Row],[HBA1C]]&lt; 6.4,"prediabetes","diabetes"))</f>
        <v>prediabetes</v>
      </c>
    </row>
    <row r="1003" spans="1:14" x14ac:dyDescent="0.25">
      <c r="A1003" t="s">
        <v>1369</v>
      </c>
      <c r="B1003">
        <v>30.63</v>
      </c>
      <c r="C1003">
        <v>5.8</v>
      </c>
      <c r="D1003" t="s">
        <v>2380</v>
      </c>
      <c r="E1003" t="s">
        <v>2378</v>
      </c>
      <c r="F1003" t="s">
        <v>2378</v>
      </c>
      <c r="G1003" s="9" t="s">
        <v>2379</v>
      </c>
      <c r="H1003" t="s">
        <v>2378</v>
      </c>
      <c r="I1003" s="20" t="str">
        <f>IF(Table4[[#This Row],[smoker]]="?","NO",Table4[[#This Row],[smoker]])</f>
        <v>No</v>
      </c>
      <c r="J1003" s="26">
        <v>0</v>
      </c>
      <c r="K1003" s="20" t="str">
        <f>UPPER(Table4[[#This Row],[SMOKER 1]])</f>
        <v>NO</v>
      </c>
      <c r="L1003" s="26" t="str">
        <f>UPPER(Table4[[#This Row],[Heart Issues]])</f>
        <v>YES</v>
      </c>
      <c r="M1003" s="26" t="str">
        <f>IF(Table4[[#This Row],[BMI]]&lt;18.5,"underweight",IF(Table4[[#This Row],[BMI]]&lt; 24.9,"normal weight",IF(Table4[[#This Row],[BMI]]&lt;29.9,"over weight","obesity")))</f>
        <v>obesity</v>
      </c>
      <c r="N1003" s="26" t="str">
        <f>IF(Table4[[#This Row],[HBA1C]]&lt;5.7,"normal",IF(Table4[[#This Row],[HBA1C]]&lt; 6.4,"prediabetes","diabetes"))</f>
        <v>prediabetes</v>
      </c>
    </row>
    <row r="1004" spans="1:14" x14ac:dyDescent="0.25">
      <c r="A1004" t="s">
        <v>1368</v>
      </c>
      <c r="B1004">
        <v>31.73</v>
      </c>
      <c r="C1004">
        <v>7.32</v>
      </c>
      <c r="D1004" t="s">
        <v>2380</v>
      </c>
      <c r="E1004" t="s">
        <v>2378</v>
      </c>
      <c r="F1004" t="s">
        <v>2378</v>
      </c>
      <c r="G1004" s="9">
        <v>2</v>
      </c>
      <c r="H1004" t="s">
        <v>2378</v>
      </c>
      <c r="I1004" s="20" t="str">
        <f>IF(Table4[[#This Row],[smoker]]="?","NO",Table4[[#This Row],[smoker]])</f>
        <v>No</v>
      </c>
      <c r="J1004" s="26">
        <v>2</v>
      </c>
      <c r="K1004" s="20" t="str">
        <f>UPPER(Table4[[#This Row],[SMOKER 1]])</f>
        <v>NO</v>
      </c>
      <c r="L1004" s="26" t="str">
        <f>UPPER(Table4[[#This Row],[Heart Issues]])</f>
        <v>YES</v>
      </c>
      <c r="M1004" s="26" t="str">
        <f>IF(Table4[[#This Row],[BMI]]&lt;18.5,"underweight",IF(Table4[[#This Row],[BMI]]&lt; 24.9,"normal weight",IF(Table4[[#This Row],[BMI]]&lt;29.9,"over weight","obesity")))</f>
        <v>obesity</v>
      </c>
      <c r="N1004" s="26" t="str">
        <f>IF(Table4[[#This Row],[HBA1C]]&lt;5.7,"normal",IF(Table4[[#This Row],[HBA1C]]&lt; 6.4,"prediabetes","diabetes"))</f>
        <v>diabetes</v>
      </c>
    </row>
    <row r="1005" spans="1:14" x14ac:dyDescent="0.25">
      <c r="A1005" t="s">
        <v>1367</v>
      </c>
      <c r="B1005">
        <v>30.7</v>
      </c>
      <c r="C1005">
        <v>5.16</v>
      </c>
      <c r="D1005" t="s">
        <v>2378</v>
      </c>
      <c r="E1005" t="s">
        <v>2378</v>
      </c>
      <c r="F1005" t="s">
        <v>2378</v>
      </c>
      <c r="G1005" s="9">
        <v>2</v>
      </c>
      <c r="H1005" t="s">
        <v>2378</v>
      </c>
      <c r="I1005" s="20" t="str">
        <f>IF(Table4[[#This Row],[smoker]]="?","NO",Table4[[#This Row],[smoker]])</f>
        <v>No</v>
      </c>
      <c r="J1005" s="26">
        <v>2</v>
      </c>
      <c r="K1005" s="20" t="str">
        <f>UPPER(Table4[[#This Row],[SMOKER 1]])</f>
        <v>NO</v>
      </c>
      <c r="L1005" s="26" t="str">
        <f>UPPER(Table4[[#This Row],[Heart Issues]])</f>
        <v>NO</v>
      </c>
      <c r="M1005" s="26" t="str">
        <f>IF(Table4[[#This Row],[BMI]]&lt;18.5,"underweight",IF(Table4[[#This Row],[BMI]]&lt; 24.9,"normal weight",IF(Table4[[#This Row],[BMI]]&lt;29.9,"over weight","obesity")))</f>
        <v>obesity</v>
      </c>
      <c r="N1005" s="26" t="str">
        <f>IF(Table4[[#This Row],[HBA1C]]&lt;5.7,"normal",IF(Table4[[#This Row],[HBA1C]]&lt; 6.4,"prediabetes","diabetes"))</f>
        <v>normal</v>
      </c>
    </row>
    <row r="1006" spans="1:14" x14ac:dyDescent="0.25">
      <c r="A1006" t="s">
        <v>1366</v>
      </c>
      <c r="B1006">
        <v>25.934999999999999</v>
      </c>
      <c r="C1006">
        <v>5.96</v>
      </c>
      <c r="D1006" t="s">
        <v>2380</v>
      </c>
      <c r="E1006" t="s">
        <v>2378</v>
      </c>
      <c r="F1006" t="s">
        <v>2378</v>
      </c>
      <c r="G1006" s="9">
        <v>2</v>
      </c>
      <c r="H1006" t="s">
        <v>2378</v>
      </c>
      <c r="I1006" s="20" t="str">
        <f>IF(Table4[[#This Row],[smoker]]="?","NO",Table4[[#This Row],[smoker]])</f>
        <v>No</v>
      </c>
      <c r="J1006" s="26">
        <v>2</v>
      </c>
      <c r="K1006" s="20" t="str">
        <f>UPPER(Table4[[#This Row],[SMOKER 1]])</f>
        <v>NO</v>
      </c>
      <c r="L1006" s="26" t="str">
        <f>UPPER(Table4[[#This Row],[Heart Issues]])</f>
        <v>YES</v>
      </c>
      <c r="M1006" s="26" t="str">
        <f>IF(Table4[[#This Row],[BMI]]&lt;18.5,"underweight",IF(Table4[[#This Row],[BMI]]&lt; 24.9,"normal weight",IF(Table4[[#This Row],[BMI]]&lt;29.9,"over weight","obesity")))</f>
        <v>over weight</v>
      </c>
      <c r="N1006" s="26" t="str">
        <f>IF(Table4[[#This Row],[HBA1C]]&lt;5.7,"normal",IF(Table4[[#This Row],[HBA1C]]&lt; 6.4,"prediabetes","diabetes"))</f>
        <v>prediabetes</v>
      </c>
    </row>
    <row r="1007" spans="1:14" x14ac:dyDescent="0.25">
      <c r="A1007" t="s">
        <v>1365</v>
      </c>
      <c r="B1007">
        <v>35.9</v>
      </c>
      <c r="C1007">
        <v>4.8499999999999996</v>
      </c>
      <c r="D1007" t="s">
        <v>2380</v>
      </c>
      <c r="E1007" t="s">
        <v>2378</v>
      </c>
      <c r="F1007" t="s">
        <v>2381</v>
      </c>
      <c r="G1007" s="9">
        <v>1</v>
      </c>
      <c r="H1007" t="s">
        <v>2378</v>
      </c>
      <c r="I1007" s="20" t="str">
        <f>IF(Table4[[#This Row],[smoker]]="?","NO",Table4[[#This Row],[smoker]])</f>
        <v>No</v>
      </c>
      <c r="J1007" s="26">
        <v>1</v>
      </c>
      <c r="K1007" s="20" t="str">
        <f>UPPER(Table4[[#This Row],[SMOKER 1]])</f>
        <v>NO</v>
      </c>
      <c r="L1007" s="26" t="str">
        <f>UPPER(Table4[[#This Row],[Heart Issues]])</f>
        <v>YES</v>
      </c>
      <c r="M1007" s="26" t="str">
        <f>IF(Table4[[#This Row],[BMI]]&lt;18.5,"underweight",IF(Table4[[#This Row],[BMI]]&lt; 24.9,"normal weight",IF(Table4[[#This Row],[BMI]]&lt;29.9,"over weight","obesity")))</f>
        <v>obesity</v>
      </c>
      <c r="N1007" s="26" t="str">
        <f>IF(Table4[[#This Row],[HBA1C]]&lt;5.7,"normal",IF(Table4[[#This Row],[HBA1C]]&lt; 6.4,"prediabetes","diabetes"))</f>
        <v>normal</v>
      </c>
    </row>
    <row r="1008" spans="1:14" x14ac:dyDescent="0.25">
      <c r="A1008" t="s">
        <v>1364</v>
      </c>
      <c r="B1008">
        <v>26.7</v>
      </c>
      <c r="C1008">
        <v>5.09</v>
      </c>
      <c r="D1008" t="s">
        <v>2380</v>
      </c>
      <c r="E1008" t="s">
        <v>2378</v>
      </c>
      <c r="F1008" t="s">
        <v>2381</v>
      </c>
      <c r="G1008" s="9">
        <v>1</v>
      </c>
      <c r="H1008" t="s">
        <v>2378</v>
      </c>
      <c r="I1008" s="20" t="str">
        <f>IF(Table4[[#This Row],[smoker]]="?","NO",Table4[[#This Row],[smoker]])</f>
        <v>No</v>
      </c>
      <c r="J1008" s="26">
        <v>1</v>
      </c>
      <c r="K1008" s="20" t="str">
        <f>UPPER(Table4[[#This Row],[SMOKER 1]])</f>
        <v>NO</v>
      </c>
      <c r="L1008" s="26" t="str">
        <f>UPPER(Table4[[#This Row],[Heart Issues]])</f>
        <v>YES</v>
      </c>
      <c r="M1008" s="26" t="str">
        <f>IF(Table4[[#This Row],[BMI]]&lt;18.5,"underweight",IF(Table4[[#This Row],[BMI]]&lt; 24.9,"normal weight",IF(Table4[[#This Row],[BMI]]&lt;29.9,"over weight","obesity")))</f>
        <v>over weight</v>
      </c>
      <c r="N1008" s="26" t="str">
        <f>IF(Table4[[#This Row],[HBA1C]]&lt;5.7,"normal",IF(Table4[[#This Row],[HBA1C]]&lt; 6.4,"prediabetes","diabetes"))</f>
        <v>normal</v>
      </c>
    </row>
    <row r="1009" spans="1:14" x14ac:dyDescent="0.25">
      <c r="A1009" t="s">
        <v>1363</v>
      </c>
      <c r="B1009">
        <v>33.71</v>
      </c>
      <c r="C1009">
        <v>4.9400000000000004</v>
      </c>
      <c r="D1009" t="s">
        <v>2378</v>
      </c>
      <c r="E1009" t="s">
        <v>2378</v>
      </c>
      <c r="F1009" t="s">
        <v>2378</v>
      </c>
      <c r="G1009" s="9" t="s">
        <v>2379</v>
      </c>
      <c r="H1009" t="s">
        <v>2378</v>
      </c>
      <c r="I1009" s="20" t="str">
        <f>IF(Table4[[#This Row],[smoker]]="?","NO",Table4[[#This Row],[smoker]])</f>
        <v>No</v>
      </c>
      <c r="J1009" s="26">
        <v>0</v>
      </c>
      <c r="K1009" s="20" t="str">
        <f>UPPER(Table4[[#This Row],[SMOKER 1]])</f>
        <v>NO</v>
      </c>
      <c r="L1009" s="26" t="str">
        <f>UPPER(Table4[[#This Row],[Heart Issues]])</f>
        <v>NO</v>
      </c>
      <c r="M1009" s="26" t="str">
        <f>IF(Table4[[#This Row],[BMI]]&lt;18.5,"underweight",IF(Table4[[#This Row],[BMI]]&lt; 24.9,"normal weight",IF(Table4[[#This Row],[BMI]]&lt;29.9,"over weight","obesity")))</f>
        <v>obesity</v>
      </c>
      <c r="N1009" s="26" t="str">
        <f>IF(Table4[[#This Row],[HBA1C]]&lt;5.7,"normal",IF(Table4[[#This Row],[HBA1C]]&lt; 6.4,"prediabetes","diabetes"))</f>
        <v>normal</v>
      </c>
    </row>
    <row r="1010" spans="1:14" x14ac:dyDescent="0.25">
      <c r="A1010" t="s">
        <v>1362</v>
      </c>
      <c r="B1010">
        <v>41.91</v>
      </c>
      <c r="C1010">
        <v>4.92</v>
      </c>
      <c r="D1010" t="s">
        <v>2380</v>
      </c>
      <c r="E1010" t="s">
        <v>2378</v>
      </c>
      <c r="F1010" t="s">
        <v>2378</v>
      </c>
      <c r="G1010" s="9">
        <v>2</v>
      </c>
      <c r="H1010" t="s">
        <v>2378</v>
      </c>
      <c r="I1010" s="20" t="str">
        <f>IF(Table4[[#This Row],[smoker]]="?","NO",Table4[[#This Row],[smoker]])</f>
        <v>No</v>
      </c>
      <c r="J1010" s="26">
        <v>2</v>
      </c>
      <c r="K1010" s="20" t="str">
        <f>UPPER(Table4[[#This Row],[SMOKER 1]])</f>
        <v>NO</v>
      </c>
      <c r="L1010" s="26" t="str">
        <f>UPPER(Table4[[#This Row],[Heart Issues]])</f>
        <v>YES</v>
      </c>
      <c r="M1010" s="26" t="str">
        <f>IF(Table4[[#This Row],[BMI]]&lt;18.5,"underweight",IF(Table4[[#This Row],[BMI]]&lt; 24.9,"normal weight",IF(Table4[[#This Row],[BMI]]&lt;29.9,"over weight","obesity")))</f>
        <v>obesity</v>
      </c>
      <c r="N1010" s="26" t="str">
        <f>IF(Table4[[#This Row],[HBA1C]]&lt;5.7,"normal",IF(Table4[[#This Row],[HBA1C]]&lt; 6.4,"prediabetes","diabetes"))</f>
        <v>normal</v>
      </c>
    </row>
    <row r="1011" spans="1:14" x14ac:dyDescent="0.25">
      <c r="A1011" t="s">
        <v>1361</v>
      </c>
      <c r="B1011">
        <v>39.82</v>
      </c>
      <c r="C1011">
        <v>6.05</v>
      </c>
      <c r="D1011" t="s">
        <v>2380</v>
      </c>
      <c r="E1011" t="s">
        <v>2378</v>
      </c>
      <c r="F1011" t="s">
        <v>2378</v>
      </c>
      <c r="G1011" s="9">
        <v>2</v>
      </c>
      <c r="H1011" t="s">
        <v>2378</v>
      </c>
      <c r="I1011" s="20" t="str">
        <f>IF(Table4[[#This Row],[smoker]]="?","NO",Table4[[#This Row],[smoker]])</f>
        <v>No</v>
      </c>
      <c r="J1011" s="26">
        <v>2</v>
      </c>
      <c r="K1011" s="20" t="str">
        <f>UPPER(Table4[[#This Row],[SMOKER 1]])</f>
        <v>NO</v>
      </c>
      <c r="L1011" s="26" t="str">
        <f>UPPER(Table4[[#This Row],[Heart Issues]])</f>
        <v>YES</v>
      </c>
      <c r="M1011" s="26" t="str">
        <f>IF(Table4[[#This Row],[BMI]]&lt;18.5,"underweight",IF(Table4[[#This Row],[BMI]]&lt; 24.9,"normal weight",IF(Table4[[#This Row],[BMI]]&lt;29.9,"over weight","obesity")))</f>
        <v>obesity</v>
      </c>
      <c r="N1011" s="26" t="str">
        <f>IF(Table4[[#This Row],[HBA1C]]&lt;5.7,"normal",IF(Table4[[#This Row],[HBA1C]]&lt; 6.4,"prediabetes","diabetes"))</f>
        <v>prediabetes</v>
      </c>
    </row>
    <row r="1012" spans="1:14" x14ac:dyDescent="0.25">
      <c r="A1012" t="s">
        <v>1360</v>
      </c>
      <c r="B1012">
        <v>28.12</v>
      </c>
      <c r="C1012">
        <v>4.67</v>
      </c>
      <c r="D1012" t="s">
        <v>2378</v>
      </c>
      <c r="E1012" t="s">
        <v>2378</v>
      </c>
      <c r="F1012" t="s">
        <v>2378</v>
      </c>
      <c r="G1012" s="9">
        <v>2</v>
      </c>
      <c r="H1012" t="s">
        <v>2378</v>
      </c>
      <c r="I1012" s="20" t="str">
        <f>IF(Table4[[#This Row],[smoker]]="?","NO",Table4[[#This Row],[smoker]])</f>
        <v>No</v>
      </c>
      <c r="J1012" s="26">
        <v>2</v>
      </c>
      <c r="K1012" s="20" t="str">
        <f>UPPER(Table4[[#This Row],[SMOKER 1]])</f>
        <v>NO</v>
      </c>
      <c r="L1012" s="26" t="str">
        <f>UPPER(Table4[[#This Row],[Heart Issues]])</f>
        <v>NO</v>
      </c>
      <c r="M1012" s="26" t="str">
        <f>IF(Table4[[#This Row],[BMI]]&lt;18.5,"underweight",IF(Table4[[#This Row],[BMI]]&lt; 24.9,"normal weight",IF(Table4[[#This Row],[BMI]]&lt;29.9,"over weight","obesity")))</f>
        <v>over weight</v>
      </c>
      <c r="N1012" s="26" t="str">
        <f>IF(Table4[[#This Row],[HBA1C]]&lt;5.7,"normal",IF(Table4[[#This Row],[HBA1C]]&lt; 6.4,"prediabetes","diabetes"))</f>
        <v>normal</v>
      </c>
    </row>
    <row r="1013" spans="1:14" x14ac:dyDescent="0.25">
      <c r="A1013" t="s">
        <v>1359</v>
      </c>
      <c r="B1013">
        <v>26.98</v>
      </c>
      <c r="C1013">
        <v>9.81</v>
      </c>
      <c r="D1013" t="s">
        <v>2380</v>
      </c>
      <c r="E1013" t="s">
        <v>2378</v>
      </c>
      <c r="F1013" t="s">
        <v>2378</v>
      </c>
      <c r="G1013" s="9" t="s">
        <v>2379</v>
      </c>
      <c r="H1013" t="s">
        <v>2378</v>
      </c>
      <c r="I1013" s="20" t="str">
        <f>IF(Table4[[#This Row],[smoker]]="?","NO",Table4[[#This Row],[smoker]])</f>
        <v>No</v>
      </c>
      <c r="J1013" s="26">
        <v>0</v>
      </c>
      <c r="K1013" s="20" t="str">
        <f>UPPER(Table4[[#This Row],[SMOKER 1]])</f>
        <v>NO</v>
      </c>
      <c r="L1013" s="26" t="str">
        <f>UPPER(Table4[[#This Row],[Heart Issues]])</f>
        <v>YES</v>
      </c>
      <c r="M1013" s="26" t="str">
        <f>IF(Table4[[#This Row],[BMI]]&lt;18.5,"underweight",IF(Table4[[#This Row],[BMI]]&lt; 24.9,"normal weight",IF(Table4[[#This Row],[BMI]]&lt;29.9,"over weight","obesity")))</f>
        <v>over weight</v>
      </c>
      <c r="N1013" s="26" t="str">
        <f>IF(Table4[[#This Row],[HBA1C]]&lt;5.7,"normal",IF(Table4[[#This Row],[HBA1C]]&lt; 6.4,"prediabetes","diabetes"))</f>
        <v>diabetes</v>
      </c>
    </row>
    <row r="1014" spans="1:14" x14ac:dyDescent="0.25">
      <c r="A1014" t="s">
        <v>1358</v>
      </c>
      <c r="B1014">
        <v>27.2</v>
      </c>
      <c r="C1014">
        <v>6.06</v>
      </c>
      <c r="D1014" t="s">
        <v>2380</v>
      </c>
      <c r="E1014" t="s">
        <v>2378</v>
      </c>
      <c r="F1014" t="s">
        <v>2378</v>
      </c>
      <c r="G1014" s="9">
        <v>2</v>
      </c>
      <c r="H1014" t="s">
        <v>2378</v>
      </c>
      <c r="I1014" s="20" t="str">
        <f>IF(Table4[[#This Row],[smoker]]="?","NO",Table4[[#This Row],[smoker]])</f>
        <v>No</v>
      </c>
      <c r="J1014" s="26">
        <v>2</v>
      </c>
      <c r="K1014" s="20" t="str">
        <f>UPPER(Table4[[#This Row],[SMOKER 1]])</f>
        <v>NO</v>
      </c>
      <c r="L1014" s="26" t="str">
        <f>UPPER(Table4[[#This Row],[Heart Issues]])</f>
        <v>YES</v>
      </c>
      <c r="M1014" s="26" t="str">
        <f>IF(Table4[[#This Row],[BMI]]&lt;18.5,"underweight",IF(Table4[[#This Row],[BMI]]&lt; 24.9,"normal weight",IF(Table4[[#This Row],[BMI]]&lt;29.9,"over weight","obesity")))</f>
        <v>over weight</v>
      </c>
      <c r="N1014" s="26" t="str">
        <f>IF(Table4[[#This Row],[HBA1C]]&lt;5.7,"normal",IF(Table4[[#This Row],[HBA1C]]&lt; 6.4,"prediabetes","diabetes"))</f>
        <v>prediabetes</v>
      </c>
    </row>
    <row r="1015" spans="1:14" x14ac:dyDescent="0.25">
      <c r="A1015" t="s">
        <v>1357</v>
      </c>
      <c r="B1015">
        <v>25.3</v>
      </c>
      <c r="C1015">
        <v>5.19</v>
      </c>
      <c r="D1015" t="s">
        <v>2380</v>
      </c>
      <c r="E1015" t="s">
        <v>2378</v>
      </c>
      <c r="F1015" t="s">
        <v>2378</v>
      </c>
      <c r="G1015" s="9">
        <v>2</v>
      </c>
      <c r="H1015" t="s">
        <v>2378</v>
      </c>
      <c r="I1015" s="20" t="str">
        <f>IF(Table4[[#This Row],[smoker]]="?","NO",Table4[[#This Row],[smoker]])</f>
        <v>No</v>
      </c>
      <c r="J1015" s="26">
        <v>2</v>
      </c>
      <c r="K1015" s="20" t="str">
        <f>UPPER(Table4[[#This Row],[SMOKER 1]])</f>
        <v>NO</v>
      </c>
      <c r="L1015" s="26" t="str">
        <f>UPPER(Table4[[#This Row],[Heart Issues]])</f>
        <v>YES</v>
      </c>
      <c r="M1015" s="26" t="str">
        <f>IF(Table4[[#This Row],[BMI]]&lt;18.5,"underweight",IF(Table4[[#This Row],[BMI]]&lt; 24.9,"normal weight",IF(Table4[[#This Row],[BMI]]&lt;29.9,"over weight","obesity")))</f>
        <v>over weight</v>
      </c>
      <c r="N1015" s="26" t="str">
        <f>IF(Table4[[#This Row],[HBA1C]]&lt;5.7,"normal",IF(Table4[[#This Row],[HBA1C]]&lt; 6.4,"prediabetes","diabetes"))</f>
        <v>normal</v>
      </c>
    </row>
    <row r="1016" spans="1:14" x14ac:dyDescent="0.25">
      <c r="A1016" t="s">
        <v>1356</v>
      </c>
      <c r="B1016">
        <v>30.25</v>
      </c>
      <c r="C1016">
        <v>10.16</v>
      </c>
      <c r="D1016" t="s">
        <v>2378</v>
      </c>
      <c r="E1016" t="s">
        <v>2378</v>
      </c>
      <c r="F1016" t="s">
        <v>2378</v>
      </c>
      <c r="G1016" s="9" t="s">
        <v>2379</v>
      </c>
      <c r="H1016" t="s">
        <v>2378</v>
      </c>
      <c r="I1016" s="20" t="str">
        <f>IF(Table4[[#This Row],[smoker]]="?","NO",Table4[[#This Row],[smoker]])</f>
        <v>No</v>
      </c>
      <c r="J1016" s="26">
        <v>0</v>
      </c>
      <c r="K1016" s="20" t="str">
        <f>UPPER(Table4[[#This Row],[SMOKER 1]])</f>
        <v>NO</v>
      </c>
      <c r="L1016" s="26" t="str">
        <f>UPPER(Table4[[#This Row],[Heart Issues]])</f>
        <v>NO</v>
      </c>
      <c r="M1016" s="26" t="str">
        <f>IF(Table4[[#This Row],[BMI]]&lt;18.5,"underweight",IF(Table4[[#This Row],[BMI]]&lt; 24.9,"normal weight",IF(Table4[[#This Row],[BMI]]&lt;29.9,"over weight","obesity")))</f>
        <v>obesity</v>
      </c>
      <c r="N1016" s="26" t="str">
        <f>IF(Table4[[#This Row],[HBA1C]]&lt;5.7,"normal",IF(Table4[[#This Row],[HBA1C]]&lt; 6.4,"prediabetes","diabetes"))</f>
        <v>diabetes</v>
      </c>
    </row>
    <row r="1017" spans="1:14" x14ac:dyDescent="0.25">
      <c r="A1017" t="s">
        <v>1355</v>
      </c>
      <c r="B1017">
        <v>54</v>
      </c>
      <c r="C1017">
        <v>4.68</v>
      </c>
      <c r="D1017" t="s">
        <v>2380</v>
      </c>
      <c r="E1017" t="s">
        <v>2380</v>
      </c>
      <c r="F1017" t="s">
        <v>2378</v>
      </c>
      <c r="G1017" s="9">
        <v>2</v>
      </c>
      <c r="H1017" t="s">
        <v>2378</v>
      </c>
      <c r="I1017" s="20" t="str">
        <f>IF(Table4[[#This Row],[smoker]]="?","NO",Table4[[#This Row],[smoker]])</f>
        <v>No</v>
      </c>
      <c r="J1017" s="26">
        <v>2</v>
      </c>
      <c r="K1017" s="20" t="str">
        <f>UPPER(Table4[[#This Row],[SMOKER 1]])</f>
        <v>NO</v>
      </c>
      <c r="L1017" s="26" t="str">
        <f>UPPER(Table4[[#This Row],[Heart Issues]])</f>
        <v>YES</v>
      </c>
      <c r="M1017" s="26" t="str">
        <f>IF(Table4[[#This Row],[BMI]]&lt;18.5,"underweight",IF(Table4[[#This Row],[BMI]]&lt; 24.9,"normal weight",IF(Table4[[#This Row],[BMI]]&lt;29.9,"over weight","obesity")))</f>
        <v>obesity</v>
      </c>
      <c r="N1017" s="26" t="str">
        <f>IF(Table4[[#This Row],[HBA1C]]&lt;5.7,"normal",IF(Table4[[#This Row],[HBA1C]]&lt; 6.4,"prediabetes","diabetes"))</f>
        <v>normal</v>
      </c>
    </row>
    <row r="1018" spans="1:14" x14ac:dyDescent="0.25">
      <c r="A1018" t="s">
        <v>1354</v>
      </c>
      <c r="B1018">
        <v>51.86</v>
      </c>
      <c r="C1018">
        <v>5.32</v>
      </c>
      <c r="D1018" t="s">
        <v>2380</v>
      </c>
      <c r="E1018" t="s">
        <v>2378</v>
      </c>
      <c r="F1018" t="s">
        <v>2378</v>
      </c>
      <c r="G1018" s="9" t="s">
        <v>2379</v>
      </c>
      <c r="H1018" t="s">
        <v>2378</v>
      </c>
      <c r="I1018" s="20" t="str">
        <f>IF(Table4[[#This Row],[smoker]]="?","NO",Table4[[#This Row],[smoker]])</f>
        <v>No</v>
      </c>
      <c r="J1018" s="26">
        <v>0</v>
      </c>
      <c r="K1018" s="20" t="str">
        <f>UPPER(Table4[[#This Row],[SMOKER 1]])</f>
        <v>NO</v>
      </c>
      <c r="L1018" s="26" t="str">
        <f>UPPER(Table4[[#This Row],[Heart Issues]])</f>
        <v>YES</v>
      </c>
      <c r="M1018" s="26" t="str">
        <f>IF(Table4[[#This Row],[BMI]]&lt;18.5,"underweight",IF(Table4[[#This Row],[BMI]]&lt; 24.9,"normal weight",IF(Table4[[#This Row],[BMI]]&lt;29.9,"over weight","obesity")))</f>
        <v>obesity</v>
      </c>
      <c r="N1018" s="26" t="str">
        <f>IF(Table4[[#This Row],[HBA1C]]&lt;5.7,"normal",IF(Table4[[#This Row],[HBA1C]]&lt; 6.4,"prediabetes","diabetes"))</f>
        <v>normal</v>
      </c>
    </row>
    <row r="1019" spans="1:14" x14ac:dyDescent="0.25">
      <c r="A1019" t="s">
        <v>1353</v>
      </c>
      <c r="B1019">
        <v>31.39</v>
      </c>
      <c r="C1019">
        <v>6.99</v>
      </c>
      <c r="D1019" t="s">
        <v>2378</v>
      </c>
      <c r="E1019" t="s">
        <v>2378</v>
      </c>
      <c r="F1019" t="s">
        <v>2378</v>
      </c>
      <c r="G1019" s="9" t="s">
        <v>2379</v>
      </c>
      <c r="H1019" t="s">
        <v>2378</v>
      </c>
      <c r="I1019" s="20" t="str">
        <f>IF(Table4[[#This Row],[smoker]]="?","NO",Table4[[#This Row],[smoker]])</f>
        <v>No</v>
      </c>
      <c r="J1019" s="26">
        <v>0</v>
      </c>
      <c r="K1019" s="20" t="str">
        <f>UPPER(Table4[[#This Row],[SMOKER 1]])</f>
        <v>NO</v>
      </c>
      <c r="L1019" s="26" t="str">
        <f>UPPER(Table4[[#This Row],[Heart Issues]])</f>
        <v>NO</v>
      </c>
      <c r="M1019" s="26" t="str">
        <f>IF(Table4[[#This Row],[BMI]]&lt;18.5,"underweight",IF(Table4[[#This Row],[BMI]]&lt; 24.9,"normal weight",IF(Table4[[#This Row],[BMI]]&lt;29.9,"over weight","obesity")))</f>
        <v>obesity</v>
      </c>
      <c r="N1019" s="26" t="str">
        <f>IF(Table4[[#This Row],[HBA1C]]&lt;5.7,"normal",IF(Table4[[#This Row],[HBA1C]]&lt; 6.4,"prediabetes","diabetes"))</f>
        <v>diabetes</v>
      </c>
    </row>
    <row r="1020" spans="1:14" x14ac:dyDescent="0.25">
      <c r="A1020" t="s">
        <v>1352</v>
      </c>
      <c r="B1020">
        <v>39.97</v>
      </c>
      <c r="C1020">
        <v>5.55</v>
      </c>
      <c r="D1020" t="s">
        <v>2378</v>
      </c>
      <c r="E1020" t="s">
        <v>2378</v>
      </c>
      <c r="F1020" t="s">
        <v>2378</v>
      </c>
      <c r="G1020" s="9" t="s">
        <v>2379</v>
      </c>
      <c r="H1020" t="s">
        <v>2378</v>
      </c>
      <c r="I1020" s="20" t="str">
        <f>IF(Table4[[#This Row],[smoker]]="?","NO",Table4[[#This Row],[smoker]])</f>
        <v>No</v>
      </c>
      <c r="J1020" s="26">
        <v>0</v>
      </c>
      <c r="K1020" s="20" t="str">
        <f>UPPER(Table4[[#This Row],[SMOKER 1]])</f>
        <v>NO</v>
      </c>
      <c r="L1020" s="26" t="str">
        <f>UPPER(Table4[[#This Row],[Heart Issues]])</f>
        <v>NO</v>
      </c>
      <c r="M1020" s="26" t="str">
        <f>IF(Table4[[#This Row],[BMI]]&lt;18.5,"underweight",IF(Table4[[#This Row],[BMI]]&lt; 24.9,"normal weight",IF(Table4[[#This Row],[BMI]]&lt;29.9,"over weight","obesity")))</f>
        <v>obesity</v>
      </c>
      <c r="N1020" s="26" t="str">
        <f>IF(Table4[[#This Row],[HBA1C]]&lt;5.7,"normal",IF(Table4[[#This Row],[HBA1C]]&lt; 6.4,"prediabetes","diabetes"))</f>
        <v>normal</v>
      </c>
    </row>
    <row r="1021" spans="1:14" x14ac:dyDescent="0.25">
      <c r="A1021" t="s">
        <v>1351</v>
      </c>
      <c r="B1021">
        <v>41.23</v>
      </c>
      <c r="C1021">
        <v>6.94</v>
      </c>
      <c r="D1021" t="s">
        <v>2378</v>
      </c>
      <c r="E1021" t="s">
        <v>2378</v>
      </c>
      <c r="F1021" t="s">
        <v>2378</v>
      </c>
      <c r="G1021" s="9" t="s">
        <v>2379</v>
      </c>
      <c r="H1021" t="s">
        <v>2378</v>
      </c>
      <c r="I1021" s="20" t="str">
        <f>IF(Table4[[#This Row],[smoker]]="?","NO",Table4[[#This Row],[smoker]])</f>
        <v>No</v>
      </c>
      <c r="J1021" s="26">
        <v>0</v>
      </c>
      <c r="K1021" s="20" t="str">
        <f>UPPER(Table4[[#This Row],[SMOKER 1]])</f>
        <v>NO</v>
      </c>
      <c r="L1021" s="26" t="str">
        <f>UPPER(Table4[[#This Row],[Heart Issues]])</f>
        <v>NO</v>
      </c>
      <c r="M1021" s="26" t="str">
        <f>IF(Table4[[#This Row],[BMI]]&lt;18.5,"underweight",IF(Table4[[#This Row],[BMI]]&lt; 24.9,"normal weight",IF(Table4[[#This Row],[BMI]]&lt;29.9,"over weight","obesity")))</f>
        <v>obesity</v>
      </c>
      <c r="N1021" s="26" t="str">
        <f>IF(Table4[[#This Row],[HBA1C]]&lt;5.7,"normal",IF(Table4[[#This Row],[HBA1C]]&lt; 6.4,"prediabetes","diabetes"))</f>
        <v>diabetes</v>
      </c>
    </row>
    <row r="1022" spans="1:14" x14ac:dyDescent="0.25">
      <c r="A1022" t="s">
        <v>1350</v>
      </c>
      <c r="B1022">
        <v>49.45</v>
      </c>
      <c r="C1022">
        <v>4.2</v>
      </c>
      <c r="D1022" t="s">
        <v>2380</v>
      </c>
      <c r="E1022" t="s">
        <v>2378</v>
      </c>
      <c r="F1022" t="s">
        <v>2378</v>
      </c>
      <c r="G1022" s="9" t="s">
        <v>2379</v>
      </c>
      <c r="H1022" t="s">
        <v>2378</v>
      </c>
      <c r="I1022" s="20" t="str">
        <f>IF(Table4[[#This Row],[smoker]]="?","NO",Table4[[#This Row],[smoker]])</f>
        <v>No</v>
      </c>
      <c r="J1022" s="26">
        <v>0</v>
      </c>
      <c r="K1022" s="20" t="str">
        <f>UPPER(Table4[[#This Row],[SMOKER 1]])</f>
        <v>NO</v>
      </c>
      <c r="L1022" s="26" t="str">
        <f>UPPER(Table4[[#This Row],[Heart Issues]])</f>
        <v>YES</v>
      </c>
      <c r="M1022" s="26" t="str">
        <f>IF(Table4[[#This Row],[BMI]]&lt;18.5,"underweight",IF(Table4[[#This Row],[BMI]]&lt; 24.9,"normal weight",IF(Table4[[#This Row],[BMI]]&lt;29.9,"over weight","obesity")))</f>
        <v>obesity</v>
      </c>
      <c r="N1022" s="26" t="str">
        <f>IF(Table4[[#This Row],[HBA1C]]&lt;5.7,"normal",IF(Table4[[#This Row],[HBA1C]]&lt; 6.4,"prediabetes","diabetes"))</f>
        <v>normal</v>
      </c>
    </row>
    <row r="1023" spans="1:14" x14ac:dyDescent="0.25">
      <c r="A1023" t="s">
        <v>1349</v>
      </c>
      <c r="B1023">
        <v>41.04</v>
      </c>
      <c r="C1023">
        <v>5.59</v>
      </c>
      <c r="D1023" t="s">
        <v>2378</v>
      </c>
      <c r="E1023" t="s">
        <v>2378</v>
      </c>
      <c r="F1023" t="s">
        <v>2378</v>
      </c>
      <c r="G1023" s="9" t="s">
        <v>2379</v>
      </c>
      <c r="H1023" t="s">
        <v>2378</v>
      </c>
      <c r="I1023" s="20" t="str">
        <f>IF(Table4[[#This Row],[smoker]]="?","NO",Table4[[#This Row],[smoker]])</f>
        <v>No</v>
      </c>
      <c r="J1023" s="26">
        <v>0</v>
      </c>
      <c r="K1023" s="20" t="str">
        <f>UPPER(Table4[[#This Row],[SMOKER 1]])</f>
        <v>NO</v>
      </c>
      <c r="L1023" s="26" t="str">
        <f>UPPER(Table4[[#This Row],[Heart Issues]])</f>
        <v>NO</v>
      </c>
      <c r="M1023" s="26" t="str">
        <f>IF(Table4[[#This Row],[BMI]]&lt;18.5,"underweight",IF(Table4[[#This Row],[BMI]]&lt; 24.9,"normal weight",IF(Table4[[#This Row],[BMI]]&lt;29.9,"over weight","obesity")))</f>
        <v>obesity</v>
      </c>
      <c r="N1023" s="26" t="str">
        <f>IF(Table4[[#This Row],[HBA1C]]&lt;5.7,"normal",IF(Table4[[#This Row],[HBA1C]]&lt; 6.4,"prediabetes","diabetes"))</f>
        <v>normal</v>
      </c>
    </row>
    <row r="1024" spans="1:14" x14ac:dyDescent="0.25">
      <c r="A1024" t="s">
        <v>1348</v>
      </c>
      <c r="B1024">
        <v>27.93</v>
      </c>
      <c r="C1024">
        <v>9.9600000000000009</v>
      </c>
      <c r="D1024" t="s">
        <v>2378</v>
      </c>
      <c r="E1024" t="s">
        <v>2378</v>
      </c>
      <c r="F1024" t="s">
        <v>2378</v>
      </c>
      <c r="G1024" s="9" t="s">
        <v>2379</v>
      </c>
      <c r="H1024" t="s">
        <v>2378</v>
      </c>
      <c r="I1024" s="20" t="str">
        <f>IF(Table4[[#This Row],[smoker]]="?","NO",Table4[[#This Row],[smoker]])</f>
        <v>No</v>
      </c>
      <c r="J1024" s="26">
        <v>0</v>
      </c>
      <c r="K1024" s="20" t="str">
        <f>UPPER(Table4[[#This Row],[SMOKER 1]])</f>
        <v>NO</v>
      </c>
      <c r="L1024" s="26" t="str">
        <f>UPPER(Table4[[#This Row],[Heart Issues]])</f>
        <v>NO</v>
      </c>
      <c r="M1024" s="26" t="str">
        <f>IF(Table4[[#This Row],[BMI]]&lt;18.5,"underweight",IF(Table4[[#This Row],[BMI]]&lt; 24.9,"normal weight",IF(Table4[[#This Row],[BMI]]&lt;29.9,"over weight","obesity")))</f>
        <v>over weight</v>
      </c>
      <c r="N1024" s="26" t="str">
        <f>IF(Table4[[#This Row],[HBA1C]]&lt;5.7,"normal",IF(Table4[[#This Row],[HBA1C]]&lt; 6.4,"prediabetes","diabetes"))</f>
        <v>diabetes</v>
      </c>
    </row>
    <row r="1025" spans="1:14" x14ac:dyDescent="0.25">
      <c r="A1025" t="s">
        <v>1347</v>
      </c>
      <c r="B1025">
        <v>21.01</v>
      </c>
      <c r="C1025">
        <v>7.37</v>
      </c>
      <c r="D1025" t="s">
        <v>2378</v>
      </c>
      <c r="E1025" t="s">
        <v>2378</v>
      </c>
      <c r="F1025" t="s">
        <v>2378</v>
      </c>
      <c r="G1025" s="9" t="s">
        <v>2379</v>
      </c>
      <c r="H1025" t="s">
        <v>2378</v>
      </c>
      <c r="I1025" s="20" t="str">
        <f>IF(Table4[[#This Row],[smoker]]="?","NO",Table4[[#This Row],[smoker]])</f>
        <v>No</v>
      </c>
      <c r="J1025" s="26">
        <v>0</v>
      </c>
      <c r="K1025" s="20" t="str">
        <f>UPPER(Table4[[#This Row],[SMOKER 1]])</f>
        <v>NO</v>
      </c>
      <c r="L1025" s="26" t="str">
        <f>UPPER(Table4[[#This Row],[Heart Issues]])</f>
        <v>NO</v>
      </c>
      <c r="M1025" s="26" t="str">
        <f>IF(Table4[[#This Row],[BMI]]&lt;18.5,"underweight",IF(Table4[[#This Row],[BMI]]&lt; 24.9,"normal weight",IF(Table4[[#This Row],[BMI]]&lt;29.9,"over weight","obesity")))</f>
        <v>normal weight</v>
      </c>
      <c r="N1025" s="26" t="str">
        <f>IF(Table4[[#This Row],[HBA1C]]&lt;5.7,"normal",IF(Table4[[#This Row],[HBA1C]]&lt; 6.4,"prediabetes","diabetes"))</f>
        <v>diabetes</v>
      </c>
    </row>
    <row r="1026" spans="1:14" x14ac:dyDescent="0.25">
      <c r="A1026" t="s">
        <v>1346</v>
      </c>
      <c r="B1026">
        <v>52.37</v>
      </c>
      <c r="C1026">
        <v>5.0599999999999996</v>
      </c>
      <c r="D1026" t="s">
        <v>2380</v>
      </c>
      <c r="E1026" t="s">
        <v>2380</v>
      </c>
      <c r="F1026" t="s">
        <v>2378</v>
      </c>
      <c r="G1026" s="9">
        <v>2</v>
      </c>
      <c r="H1026" t="s">
        <v>2378</v>
      </c>
      <c r="I1026" s="20" t="str">
        <f>IF(Table4[[#This Row],[smoker]]="?","NO",Table4[[#This Row],[smoker]])</f>
        <v>No</v>
      </c>
      <c r="J1026" s="26">
        <v>2</v>
      </c>
      <c r="K1026" s="20" t="str">
        <f>UPPER(Table4[[#This Row],[SMOKER 1]])</f>
        <v>NO</v>
      </c>
      <c r="L1026" s="26" t="str">
        <f>UPPER(Table4[[#This Row],[Heart Issues]])</f>
        <v>YES</v>
      </c>
      <c r="M1026" s="26" t="str">
        <f>IF(Table4[[#This Row],[BMI]]&lt;18.5,"underweight",IF(Table4[[#This Row],[BMI]]&lt; 24.9,"normal weight",IF(Table4[[#This Row],[BMI]]&lt;29.9,"over weight","obesity")))</f>
        <v>obesity</v>
      </c>
      <c r="N1026" s="26" t="str">
        <f>IF(Table4[[#This Row],[HBA1C]]&lt;5.7,"normal",IF(Table4[[#This Row],[HBA1C]]&lt; 6.4,"prediabetes","diabetes"))</f>
        <v>normal</v>
      </c>
    </row>
    <row r="1027" spans="1:14" x14ac:dyDescent="0.25">
      <c r="A1027" t="s">
        <v>1345</v>
      </c>
      <c r="B1027">
        <v>40.369999999999997</v>
      </c>
      <c r="C1027">
        <v>8.2100000000000009</v>
      </c>
      <c r="D1027" t="s">
        <v>2378</v>
      </c>
      <c r="E1027" t="s">
        <v>2378</v>
      </c>
      <c r="F1027" t="s">
        <v>2378</v>
      </c>
      <c r="G1027" s="9" t="s">
        <v>2379</v>
      </c>
      <c r="H1027" t="s">
        <v>2378</v>
      </c>
      <c r="I1027" s="20" t="str">
        <f>IF(Table4[[#This Row],[smoker]]="?","NO",Table4[[#This Row],[smoker]])</f>
        <v>No</v>
      </c>
      <c r="J1027" s="26">
        <v>0</v>
      </c>
      <c r="K1027" s="20" t="str">
        <f>UPPER(Table4[[#This Row],[SMOKER 1]])</f>
        <v>NO</v>
      </c>
      <c r="L1027" s="26" t="str">
        <f>UPPER(Table4[[#This Row],[Heart Issues]])</f>
        <v>NO</v>
      </c>
      <c r="M1027" s="26" t="str">
        <f>IF(Table4[[#This Row],[BMI]]&lt;18.5,"underweight",IF(Table4[[#This Row],[BMI]]&lt; 24.9,"normal weight",IF(Table4[[#This Row],[BMI]]&lt;29.9,"over weight","obesity")))</f>
        <v>obesity</v>
      </c>
      <c r="N1027" s="26" t="str">
        <f>IF(Table4[[#This Row],[HBA1C]]&lt;5.7,"normal",IF(Table4[[#This Row],[HBA1C]]&lt; 6.4,"prediabetes","diabetes"))</f>
        <v>diabetes</v>
      </c>
    </row>
    <row r="1028" spans="1:14" x14ac:dyDescent="0.25">
      <c r="A1028" t="s">
        <v>1344</v>
      </c>
      <c r="B1028">
        <v>41.47</v>
      </c>
      <c r="C1028">
        <v>10.34</v>
      </c>
      <c r="D1028" t="s">
        <v>2378</v>
      </c>
      <c r="E1028" t="s">
        <v>2378</v>
      </c>
      <c r="F1028" t="s">
        <v>2378</v>
      </c>
      <c r="G1028" s="9">
        <v>2</v>
      </c>
      <c r="H1028" t="s">
        <v>2378</v>
      </c>
      <c r="I1028" s="20" t="str">
        <f>IF(Table4[[#This Row],[smoker]]="?","NO",Table4[[#This Row],[smoker]])</f>
        <v>No</v>
      </c>
      <c r="J1028" s="26">
        <v>2</v>
      </c>
      <c r="K1028" s="20" t="str">
        <f>UPPER(Table4[[#This Row],[SMOKER 1]])</f>
        <v>NO</v>
      </c>
      <c r="L1028" s="26" t="str">
        <f>UPPER(Table4[[#This Row],[Heart Issues]])</f>
        <v>NO</v>
      </c>
      <c r="M1028" s="26" t="str">
        <f>IF(Table4[[#This Row],[BMI]]&lt;18.5,"underweight",IF(Table4[[#This Row],[BMI]]&lt; 24.9,"normal weight",IF(Table4[[#This Row],[BMI]]&lt;29.9,"over weight","obesity")))</f>
        <v>obesity</v>
      </c>
      <c r="N1028" s="26" t="str">
        <f>IF(Table4[[#This Row],[HBA1C]]&lt;5.7,"normal",IF(Table4[[#This Row],[HBA1C]]&lt; 6.4,"prediabetes","diabetes"))</f>
        <v>diabetes</v>
      </c>
    </row>
    <row r="1029" spans="1:14" x14ac:dyDescent="0.25">
      <c r="A1029" t="s">
        <v>1343</v>
      </c>
      <c r="B1029">
        <v>33.725000000000001</v>
      </c>
      <c r="C1029">
        <v>5.51</v>
      </c>
      <c r="D1029" t="s">
        <v>2380</v>
      </c>
      <c r="E1029" t="s">
        <v>2378</v>
      </c>
      <c r="F1029" t="s">
        <v>2378</v>
      </c>
      <c r="G1029" s="9">
        <v>2</v>
      </c>
      <c r="H1029" t="s">
        <v>2378</v>
      </c>
      <c r="I1029" s="20" t="str">
        <f>IF(Table4[[#This Row],[smoker]]="?","NO",Table4[[#This Row],[smoker]])</f>
        <v>No</v>
      </c>
      <c r="J1029" s="26">
        <v>2</v>
      </c>
      <c r="K1029" s="20" t="str">
        <f>UPPER(Table4[[#This Row],[SMOKER 1]])</f>
        <v>NO</v>
      </c>
      <c r="L1029" s="26" t="str">
        <f>UPPER(Table4[[#This Row],[Heart Issues]])</f>
        <v>YES</v>
      </c>
      <c r="M1029" s="26" t="str">
        <f>IF(Table4[[#This Row],[BMI]]&lt;18.5,"underweight",IF(Table4[[#This Row],[BMI]]&lt; 24.9,"normal weight",IF(Table4[[#This Row],[BMI]]&lt;29.9,"over weight","obesity")))</f>
        <v>obesity</v>
      </c>
      <c r="N1029" s="26" t="str">
        <f>IF(Table4[[#This Row],[HBA1C]]&lt;5.7,"normal",IF(Table4[[#This Row],[HBA1C]]&lt; 6.4,"prediabetes","diabetes"))</f>
        <v>normal</v>
      </c>
    </row>
    <row r="1030" spans="1:14" x14ac:dyDescent="0.25">
      <c r="A1030" t="s">
        <v>1342</v>
      </c>
      <c r="B1030">
        <v>28.1</v>
      </c>
      <c r="C1030">
        <v>11.2</v>
      </c>
      <c r="D1030" t="s">
        <v>2378</v>
      </c>
      <c r="E1030" t="s">
        <v>2378</v>
      </c>
      <c r="F1030" t="s">
        <v>2378</v>
      </c>
      <c r="G1030" s="9" t="s">
        <v>2379</v>
      </c>
      <c r="H1030" t="s">
        <v>2378</v>
      </c>
      <c r="I1030" s="20" t="str">
        <f>IF(Table4[[#This Row],[smoker]]="?","NO",Table4[[#This Row],[smoker]])</f>
        <v>No</v>
      </c>
      <c r="J1030" s="26">
        <v>0</v>
      </c>
      <c r="K1030" s="20" t="str">
        <f>UPPER(Table4[[#This Row],[SMOKER 1]])</f>
        <v>NO</v>
      </c>
      <c r="L1030" s="26" t="str">
        <f>UPPER(Table4[[#This Row],[Heart Issues]])</f>
        <v>NO</v>
      </c>
      <c r="M1030" s="26" t="str">
        <f>IF(Table4[[#This Row],[BMI]]&lt;18.5,"underweight",IF(Table4[[#This Row],[BMI]]&lt; 24.9,"normal weight",IF(Table4[[#This Row],[BMI]]&lt;29.9,"over weight","obesity")))</f>
        <v>over weight</v>
      </c>
      <c r="N1030" s="26" t="str">
        <f>IF(Table4[[#This Row],[HBA1C]]&lt;5.7,"normal",IF(Table4[[#This Row],[HBA1C]]&lt; 6.4,"prediabetes","diabetes"))</f>
        <v>diabetes</v>
      </c>
    </row>
    <row r="1031" spans="1:14" x14ac:dyDescent="0.25">
      <c r="A1031" t="s">
        <v>1341</v>
      </c>
      <c r="B1031">
        <v>37.43</v>
      </c>
      <c r="C1031">
        <v>4.3499999999999996</v>
      </c>
      <c r="D1031" t="s">
        <v>2380</v>
      </c>
      <c r="E1031" t="s">
        <v>2378</v>
      </c>
      <c r="F1031" t="s">
        <v>2381</v>
      </c>
      <c r="G1031" s="9">
        <v>1</v>
      </c>
      <c r="H1031" t="s">
        <v>2378</v>
      </c>
      <c r="I1031" s="20" t="str">
        <f>IF(Table4[[#This Row],[smoker]]="?","NO",Table4[[#This Row],[smoker]])</f>
        <v>No</v>
      </c>
      <c r="J1031" s="26">
        <v>1</v>
      </c>
      <c r="K1031" s="20" t="str">
        <f>UPPER(Table4[[#This Row],[SMOKER 1]])</f>
        <v>NO</v>
      </c>
      <c r="L1031" s="26" t="str">
        <f>UPPER(Table4[[#This Row],[Heart Issues]])</f>
        <v>YES</v>
      </c>
      <c r="M1031" s="26" t="str">
        <f>IF(Table4[[#This Row],[BMI]]&lt;18.5,"underweight",IF(Table4[[#This Row],[BMI]]&lt; 24.9,"normal weight",IF(Table4[[#This Row],[BMI]]&lt;29.9,"over weight","obesity")))</f>
        <v>obesity</v>
      </c>
      <c r="N1031" s="26" t="str">
        <f>IF(Table4[[#This Row],[HBA1C]]&lt;5.7,"normal",IF(Table4[[#This Row],[HBA1C]]&lt; 6.4,"prediabetes","diabetes"))</f>
        <v>normal</v>
      </c>
    </row>
    <row r="1032" spans="1:14" x14ac:dyDescent="0.25">
      <c r="A1032" t="s">
        <v>1340</v>
      </c>
      <c r="B1032">
        <v>23.7</v>
      </c>
      <c r="C1032">
        <v>10.45</v>
      </c>
      <c r="D1032" t="s">
        <v>2378</v>
      </c>
      <c r="E1032" t="s">
        <v>2378</v>
      </c>
      <c r="F1032" t="s">
        <v>2378</v>
      </c>
      <c r="G1032" s="9" t="s">
        <v>2379</v>
      </c>
      <c r="H1032" t="s">
        <v>2378</v>
      </c>
      <c r="I1032" s="20" t="str">
        <f>IF(Table4[[#This Row],[smoker]]="?","NO",Table4[[#This Row],[smoker]])</f>
        <v>No</v>
      </c>
      <c r="J1032" s="26">
        <v>0</v>
      </c>
      <c r="K1032" s="20" t="str">
        <f>UPPER(Table4[[#This Row],[SMOKER 1]])</f>
        <v>NO</v>
      </c>
      <c r="L1032" s="26" t="str">
        <f>UPPER(Table4[[#This Row],[Heart Issues]])</f>
        <v>NO</v>
      </c>
      <c r="M1032" s="26" t="str">
        <f>IF(Table4[[#This Row],[BMI]]&lt;18.5,"underweight",IF(Table4[[#This Row],[BMI]]&lt; 24.9,"normal weight",IF(Table4[[#This Row],[BMI]]&lt;29.9,"over weight","obesity")))</f>
        <v>normal weight</v>
      </c>
      <c r="N1032" s="26" t="str">
        <f>IF(Table4[[#This Row],[HBA1C]]&lt;5.7,"normal",IF(Table4[[#This Row],[HBA1C]]&lt; 6.4,"prediabetes","diabetes"))</f>
        <v>diabetes</v>
      </c>
    </row>
    <row r="1033" spans="1:14" x14ac:dyDescent="0.25">
      <c r="A1033" t="s">
        <v>1339</v>
      </c>
      <c r="B1033">
        <v>24.795000000000002</v>
      </c>
      <c r="C1033">
        <v>4.07</v>
      </c>
      <c r="D1033" t="s">
        <v>2380</v>
      </c>
      <c r="E1033" t="s">
        <v>2378</v>
      </c>
      <c r="F1033" t="s">
        <v>2381</v>
      </c>
      <c r="G1033" s="9">
        <v>1</v>
      </c>
      <c r="H1033" t="s">
        <v>2378</v>
      </c>
      <c r="I1033" s="20" t="str">
        <f>IF(Table4[[#This Row],[smoker]]="?","NO",Table4[[#This Row],[smoker]])</f>
        <v>No</v>
      </c>
      <c r="J1033" s="26">
        <v>1</v>
      </c>
      <c r="K1033" s="20" t="str">
        <f>UPPER(Table4[[#This Row],[SMOKER 1]])</f>
        <v>NO</v>
      </c>
      <c r="L1033" s="26" t="str">
        <f>UPPER(Table4[[#This Row],[Heart Issues]])</f>
        <v>YES</v>
      </c>
      <c r="M1033" s="26" t="str">
        <f>IF(Table4[[#This Row],[BMI]]&lt;18.5,"underweight",IF(Table4[[#This Row],[BMI]]&lt; 24.9,"normal weight",IF(Table4[[#This Row],[BMI]]&lt;29.9,"over weight","obesity")))</f>
        <v>normal weight</v>
      </c>
      <c r="N1033" s="26" t="str">
        <f>IF(Table4[[#This Row],[HBA1C]]&lt;5.7,"normal",IF(Table4[[#This Row],[HBA1C]]&lt; 6.4,"prediabetes","diabetes"))</f>
        <v>normal</v>
      </c>
    </row>
    <row r="1034" spans="1:14" x14ac:dyDescent="0.25">
      <c r="A1034" t="s">
        <v>1338</v>
      </c>
      <c r="B1034">
        <v>31.9</v>
      </c>
      <c r="C1034">
        <v>8.34</v>
      </c>
      <c r="D1034" t="s">
        <v>2378</v>
      </c>
      <c r="E1034" t="s">
        <v>2378</v>
      </c>
      <c r="F1034" t="s">
        <v>2378</v>
      </c>
      <c r="G1034" s="9" t="s">
        <v>2379</v>
      </c>
      <c r="H1034" t="s">
        <v>2378</v>
      </c>
      <c r="I1034" s="20" t="str">
        <f>IF(Table4[[#This Row],[smoker]]="?","NO",Table4[[#This Row],[smoker]])</f>
        <v>No</v>
      </c>
      <c r="J1034" s="26">
        <v>0</v>
      </c>
      <c r="K1034" s="20" t="str">
        <f>UPPER(Table4[[#This Row],[SMOKER 1]])</f>
        <v>NO</v>
      </c>
      <c r="L1034" s="26" t="str">
        <f>UPPER(Table4[[#This Row],[Heart Issues]])</f>
        <v>NO</v>
      </c>
      <c r="M1034" s="26" t="str">
        <f>IF(Table4[[#This Row],[BMI]]&lt;18.5,"underweight",IF(Table4[[#This Row],[BMI]]&lt; 24.9,"normal weight",IF(Table4[[#This Row],[BMI]]&lt;29.9,"over weight","obesity")))</f>
        <v>obesity</v>
      </c>
      <c r="N1034" s="26" t="str">
        <f>IF(Table4[[#This Row],[HBA1C]]&lt;5.7,"normal",IF(Table4[[#This Row],[HBA1C]]&lt; 6.4,"prediabetes","diabetes"))</f>
        <v>diabetes</v>
      </c>
    </row>
    <row r="1035" spans="1:14" x14ac:dyDescent="0.25">
      <c r="A1035" t="s">
        <v>1337</v>
      </c>
      <c r="B1035">
        <v>32.68</v>
      </c>
      <c r="C1035">
        <v>7.41</v>
      </c>
      <c r="D1035" t="s">
        <v>2378</v>
      </c>
      <c r="E1035" t="s">
        <v>2378</v>
      </c>
      <c r="F1035" t="s">
        <v>2378</v>
      </c>
      <c r="G1035" s="9" t="s">
        <v>2379</v>
      </c>
      <c r="H1035" t="s">
        <v>2378</v>
      </c>
      <c r="I1035" s="20" t="str">
        <f>IF(Table4[[#This Row],[smoker]]="?","NO",Table4[[#This Row],[smoker]])</f>
        <v>No</v>
      </c>
      <c r="J1035" s="26">
        <v>0</v>
      </c>
      <c r="K1035" s="20" t="str">
        <f>UPPER(Table4[[#This Row],[SMOKER 1]])</f>
        <v>NO</v>
      </c>
      <c r="L1035" s="26" t="str">
        <f>UPPER(Table4[[#This Row],[Heart Issues]])</f>
        <v>NO</v>
      </c>
      <c r="M1035" s="26" t="str">
        <f>IF(Table4[[#This Row],[BMI]]&lt;18.5,"underweight",IF(Table4[[#This Row],[BMI]]&lt; 24.9,"normal weight",IF(Table4[[#This Row],[BMI]]&lt;29.9,"over weight","obesity")))</f>
        <v>obesity</v>
      </c>
      <c r="N1035" s="26" t="str">
        <f>IF(Table4[[#This Row],[HBA1C]]&lt;5.7,"normal",IF(Table4[[#This Row],[HBA1C]]&lt; 6.4,"prediabetes","diabetes"))</f>
        <v>diabetes</v>
      </c>
    </row>
    <row r="1036" spans="1:14" x14ac:dyDescent="0.25">
      <c r="A1036" t="s">
        <v>1336</v>
      </c>
      <c r="B1036">
        <v>47.13</v>
      </c>
      <c r="C1036">
        <v>4.3099999999999996</v>
      </c>
      <c r="D1036" t="s">
        <v>2378</v>
      </c>
      <c r="E1036" t="s">
        <v>2378</v>
      </c>
      <c r="F1036" t="s">
        <v>2378</v>
      </c>
      <c r="G1036" s="9" t="s">
        <v>2379</v>
      </c>
      <c r="H1036" t="s">
        <v>2378</v>
      </c>
      <c r="I1036" s="20" t="str">
        <f>IF(Table4[[#This Row],[smoker]]="?","NO",Table4[[#This Row],[smoker]])</f>
        <v>No</v>
      </c>
      <c r="J1036" s="26">
        <v>0</v>
      </c>
      <c r="K1036" s="20" t="str">
        <f>UPPER(Table4[[#This Row],[SMOKER 1]])</f>
        <v>NO</v>
      </c>
      <c r="L1036" s="26" t="str">
        <f>UPPER(Table4[[#This Row],[Heart Issues]])</f>
        <v>NO</v>
      </c>
      <c r="M1036" s="26" t="str">
        <f>IF(Table4[[#This Row],[BMI]]&lt;18.5,"underweight",IF(Table4[[#This Row],[BMI]]&lt; 24.9,"normal weight",IF(Table4[[#This Row],[BMI]]&lt;29.9,"over weight","obesity")))</f>
        <v>obesity</v>
      </c>
      <c r="N1036" s="26" t="str">
        <f>IF(Table4[[#This Row],[HBA1C]]&lt;5.7,"normal",IF(Table4[[#This Row],[HBA1C]]&lt; 6.4,"prediabetes","diabetes"))</f>
        <v>normal</v>
      </c>
    </row>
    <row r="1037" spans="1:14" x14ac:dyDescent="0.25">
      <c r="A1037" t="s">
        <v>1335</v>
      </c>
      <c r="B1037">
        <v>36.67</v>
      </c>
      <c r="C1037">
        <v>10.83</v>
      </c>
      <c r="D1037" t="s">
        <v>2378</v>
      </c>
      <c r="E1037" t="s">
        <v>2378</v>
      </c>
      <c r="F1037" t="s">
        <v>2378</v>
      </c>
      <c r="G1037" s="9" t="s">
        <v>2379</v>
      </c>
      <c r="H1037" t="s">
        <v>2378</v>
      </c>
      <c r="I1037" s="20" t="str">
        <f>IF(Table4[[#This Row],[smoker]]="?","NO",Table4[[#This Row],[smoker]])</f>
        <v>No</v>
      </c>
      <c r="J1037" s="26">
        <v>0</v>
      </c>
      <c r="K1037" s="20" t="str">
        <f>UPPER(Table4[[#This Row],[SMOKER 1]])</f>
        <v>NO</v>
      </c>
      <c r="L1037" s="26" t="str">
        <f>UPPER(Table4[[#This Row],[Heart Issues]])</f>
        <v>NO</v>
      </c>
      <c r="M1037" s="26" t="str">
        <f>IF(Table4[[#This Row],[BMI]]&lt;18.5,"underweight",IF(Table4[[#This Row],[BMI]]&lt; 24.9,"normal weight",IF(Table4[[#This Row],[BMI]]&lt;29.9,"over weight","obesity")))</f>
        <v>obesity</v>
      </c>
      <c r="N1037" s="26" t="str">
        <f>IF(Table4[[#This Row],[HBA1C]]&lt;5.7,"normal",IF(Table4[[#This Row],[HBA1C]]&lt; 6.4,"prediabetes","diabetes"))</f>
        <v>diabetes</v>
      </c>
    </row>
    <row r="1038" spans="1:14" x14ac:dyDescent="0.25">
      <c r="A1038" t="s">
        <v>1334</v>
      </c>
      <c r="B1038">
        <v>33.630000000000003</v>
      </c>
      <c r="C1038">
        <v>11.31</v>
      </c>
      <c r="D1038" t="s">
        <v>2378</v>
      </c>
      <c r="E1038" t="s">
        <v>2378</v>
      </c>
      <c r="F1038" t="s">
        <v>2378</v>
      </c>
      <c r="G1038" s="9" t="s">
        <v>2379</v>
      </c>
      <c r="H1038" t="s">
        <v>2378</v>
      </c>
      <c r="I1038" s="20" t="str">
        <f>IF(Table4[[#This Row],[smoker]]="?","NO",Table4[[#This Row],[smoker]])</f>
        <v>No</v>
      </c>
      <c r="J1038" s="26">
        <v>0</v>
      </c>
      <c r="K1038" s="20" t="str">
        <f>UPPER(Table4[[#This Row],[SMOKER 1]])</f>
        <v>NO</v>
      </c>
      <c r="L1038" s="26" t="str">
        <f>UPPER(Table4[[#This Row],[Heart Issues]])</f>
        <v>NO</v>
      </c>
      <c r="M1038" s="26" t="str">
        <f>IF(Table4[[#This Row],[BMI]]&lt;18.5,"underweight",IF(Table4[[#This Row],[BMI]]&lt; 24.9,"normal weight",IF(Table4[[#This Row],[BMI]]&lt;29.9,"over weight","obesity")))</f>
        <v>obesity</v>
      </c>
      <c r="N1038" s="26" t="str">
        <f>IF(Table4[[#This Row],[HBA1C]]&lt;5.7,"normal",IF(Table4[[#This Row],[HBA1C]]&lt; 6.4,"prediabetes","diabetes"))</f>
        <v>diabetes</v>
      </c>
    </row>
    <row r="1039" spans="1:14" x14ac:dyDescent="0.25">
      <c r="A1039" t="s">
        <v>1333</v>
      </c>
      <c r="B1039">
        <v>32.67</v>
      </c>
      <c r="C1039">
        <v>11.81</v>
      </c>
      <c r="D1039" t="s">
        <v>2380</v>
      </c>
      <c r="E1039" t="s">
        <v>2378</v>
      </c>
      <c r="F1039" t="s">
        <v>2378</v>
      </c>
      <c r="G1039" s="9" t="s">
        <v>2379</v>
      </c>
      <c r="H1039" t="s">
        <v>2378</v>
      </c>
      <c r="I1039" s="20" t="str">
        <f>IF(Table4[[#This Row],[smoker]]="?","NO",Table4[[#This Row],[smoker]])</f>
        <v>No</v>
      </c>
      <c r="J1039" s="26">
        <v>0</v>
      </c>
      <c r="K1039" s="20" t="str">
        <f>UPPER(Table4[[#This Row],[SMOKER 1]])</f>
        <v>NO</v>
      </c>
      <c r="L1039" s="26" t="str">
        <f>UPPER(Table4[[#This Row],[Heart Issues]])</f>
        <v>YES</v>
      </c>
      <c r="M1039" s="26" t="str">
        <f>IF(Table4[[#This Row],[BMI]]&lt;18.5,"underweight",IF(Table4[[#This Row],[BMI]]&lt; 24.9,"normal weight",IF(Table4[[#This Row],[BMI]]&lt;29.9,"over weight","obesity")))</f>
        <v>obesity</v>
      </c>
      <c r="N1039" s="26" t="str">
        <f>IF(Table4[[#This Row],[HBA1C]]&lt;5.7,"normal",IF(Table4[[#This Row],[HBA1C]]&lt; 6.4,"prediabetes","diabetes"))</f>
        <v>diabetes</v>
      </c>
    </row>
    <row r="1040" spans="1:14" x14ac:dyDescent="0.25">
      <c r="A1040" t="s">
        <v>1332</v>
      </c>
      <c r="B1040">
        <v>33.299999999999997</v>
      </c>
      <c r="C1040">
        <v>8.26</v>
      </c>
      <c r="D1040" t="s">
        <v>2380</v>
      </c>
      <c r="E1040" t="s">
        <v>2378</v>
      </c>
      <c r="F1040" t="s">
        <v>2378</v>
      </c>
      <c r="G1040" s="9">
        <v>2</v>
      </c>
      <c r="H1040" t="s">
        <v>2378</v>
      </c>
      <c r="I1040" s="20" t="str">
        <f>IF(Table4[[#This Row],[smoker]]="?","NO",Table4[[#This Row],[smoker]])</f>
        <v>No</v>
      </c>
      <c r="J1040" s="26">
        <v>2</v>
      </c>
      <c r="K1040" s="20" t="str">
        <f>UPPER(Table4[[#This Row],[SMOKER 1]])</f>
        <v>NO</v>
      </c>
      <c r="L1040" s="26" t="str">
        <f>UPPER(Table4[[#This Row],[Heart Issues]])</f>
        <v>YES</v>
      </c>
      <c r="M1040" s="26" t="str">
        <f>IF(Table4[[#This Row],[BMI]]&lt;18.5,"underweight",IF(Table4[[#This Row],[BMI]]&lt; 24.9,"normal weight",IF(Table4[[#This Row],[BMI]]&lt;29.9,"over weight","obesity")))</f>
        <v>obesity</v>
      </c>
      <c r="N1040" s="26" t="str">
        <f>IF(Table4[[#This Row],[HBA1C]]&lt;5.7,"normal",IF(Table4[[#This Row],[HBA1C]]&lt; 6.4,"prediabetes","diabetes"))</f>
        <v>diabetes</v>
      </c>
    </row>
    <row r="1041" spans="1:14" x14ac:dyDescent="0.25">
      <c r="A1041" t="s">
        <v>1331</v>
      </c>
      <c r="B1041">
        <v>30.78</v>
      </c>
      <c r="C1041">
        <v>10.74</v>
      </c>
      <c r="D1041" t="s">
        <v>2380</v>
      </c>
      <c r="E1041" t="s">
        <v>2378</v>
      </c>
      <c r="F1041" t="s">
        <v>2378</v>
      </c>
      <c r="G1041" s="9">
        <v>2</v>
      </c>
      <c r="H1041" t="s">
        <v>2378</v>
      </c>
      <c r="I1041" s="20" t="str">
        <f>IF(Table4[[#This Row],[smoker]]="?","NO",Table4[[#This Row],[smoker]])</f>
        <v>No</v>
      </c>
      <c r="J1041" s="26">
        <v>2</v>
      </c>
      <c r="K1041" s="20" t="str">
        <f>UPPER(Table4[[#This Row],[SMOKER 1]])</f>
        <v>NO</v>
      </c>
      <c r="L1041" s="26" t="str">
        <f>UPPER(Table4[[#This Row],[Heart Issues]])</f>
        <v>YES</v>
      </c>
      <c r="M1041" s="26" t="str">
        <f>IF(Table4[[#This Row],[BMI]]&lt;18.5,"underweight",IF(Table4[[#This Row],[BMI]]&lt; 24.9,"normal weight",IF(Table4[[#This Row],[BMI]]&lt;29.9,"over weight","obesity")))</f>
        <v>obesity</v>
      </c>
      <c r="N1041" s="26" t="str">
        <f>IF(Table4[[#This Row],[HBA1C]]&lt;5.7,"normal",IF(Table4[[#This Row],[HBA1C]]&lt; 6.4,"prediabetes","diabetes"))</f>
        <v>diabetes</v>
      </c>
    </row>
    <row r="1042" spans="1:14" x14ac:dyDescent="0.25">
      <c r="A1042" t="s">
        <v>1330</v>
      </c>
      <c r="B1042">
        <v>28.975000000000001</v>
      </c>
      <c r="C1042">
        <v>7.69</v>
      </c>
      <c r="D1042" t="s">
        <v>2380</v>
      </c>
      <c r="E1042" t="s">
        <v>2378</v>
      </c>
      <c r="F1042" t="s">
        <v>2378</v>
      </c>
      <c r="G1042" s="9" t="s">
        <v>2379</v>
      </c>
      <c r="H1042" t="s">
        <v>2378</v>
      </c>
      <c r="I1042" s="20" t="str">
        <f>IF(Table4[[#This Row],[smoker]]="?","NO",Table4[[#This Row],[smoker]])</f>
        <v>No</v>
      </c>
      <c r="J1042" s="26">
        <v>0</v>
      </c>
      <c r="K1042" s="20" t="str">
        <f>UPPER(Table4[[#This Row],[SMOKER 1]])</f>
        <v>NO</v>
      </c>
      <c r="L1042" s="26" t="str">
        <f>UPPER(Table4[[#This Row],[Heart Issues]])</f>
        <v>YES</v>
      </c>
      <c r="M1042" s="26" t="str">
        <f>IF(Table4[[#This Row],[BMI]]&lt;18.5,"underweight",IF(Table4[[#This Row],[BMI]]&lt; 24.9,"normal weight",IF(Table4[[#This Row],[BMI]]&lt;29.9,"over weight","obesity")))</f>
        <v>over weight</v>
      </c>
      <c r="N1042" s="26" t="str">
        <f>IF(Table4[[#This Row],[HBA1C]]&lt;5.7,"normal",IF(Table4[[#This Row],[HBA1C]]&lt; 6.4,"prediabetes","diabetes"))</f>
        <v>diabetes</v>
      </c>
    </row>
    <row r="1043" spans="1:14" x14ac:dyDescent="0.25">
      <c r="A1043" t="s">
        <v>1329</v>
      </c>
      <c r="B1043">
        <v>33.4</v>
      </c>
      <c r="C1043">
        <v>4.84</v>
      </c>
      <c r="D1043" t="s">
        <v>2378</v>
      </c>
      <c r="E1043" t="s">
        <v>2378</v>
      </c>
      <c r="F1043" t="s">
        <v>2378</v>
      </c>
      <c r="G1043" s="9" t="s">
        <v>2379</v>
      </c>
      <c r="H1043" t="s">
        <v>2378</v>
      </c>
      <c r="I1043" s="20" t="str">
        <f>IF(Table4[[#This Row],[smoker]]="?","NO",Table4[[#This Row],[smoker]])</f>
        <v>No</v>
      </c>
      <c r="J1043" s="26">
        <v>0</v>
      </c>
      <c r="K1043" s="20" t="str">
        <f>UPPER(Table4[[#This Row],[SMOKER 1]])</f>
        <v>NO</v>
      </c>
      <c r="L1043" s="26" t="str">
        <f>UPPER(Table4[[#This Row],[Heart Issues]])</f>
        <v>NO</v>
      </c>
      <c r="M1043" s="26" t="str">
        <f>IF(Table4[[#This Row],[BMI]]&lt;18.5,"underweight",IF(Table4[[#This Row],[BMI]]&lt; 24.9,"normal weight",IF(Table4[[#This Row],[BMI]]&lt;29.9,"over weight","obesity")))</f>
        <v>obesity</v>
      </c>
      <c r="N1043" s="26" t="str">
        <f>IF(Table4[[#This Row],[HBA1C]]&lt;5.7,"normal",IF(Table4[[#This Row],[HBA1C]]&lt; 6.4,"prediabetes","diabetes"))</f>
        <v>normal</v>
      </c>
    </row>
    <row r="1044" spans="1:14" x14ac:dyDescent="0.25">
      <c r="A1044" t="s">
        <v>1328</v>
      </c>
      <c r="B1044">
        <v>21.5</v>
      </c>
      <c r="C1044">
        <v>9.77</v>
      </c>
      <c r="D1044" t="s">
        <v>2380</v>
      </c>
      <c r="E1044" t="s">
        <v>2378</v>
      </c>
      <c r="F1044" t="s">
        <v>2378</v>
      </c>
      <c r="G1044" s="9" t="s">
        <v>2379</v>
      </c>
      <c r="H1044" t="s">
        <v>2378</v>
      </c>
      <c r="I1044" s="20" t="str">
        <f>IF(Table4[[#This Row],[smoker]]="?","NO",Table4[[#This Row],[smoker]])</f>
        <v>No</v>
      </c>
      <c r="J1044" s="26">
        <v>0</v>
      </c>
      <c r="K1044" s="20" t="str">
        <f>UPPER(Table4[[#This Row],[SMOKER 1]])</f>
        <v>NO</v>
      </c>
      <c r="L1044" s="26" t="str">
        <f>UPPER(Table4[[#This Row],[Heart Issues]])</f>
        <v>YES</v>
      </c>
      <c r="M1044" s="26" t="str">
        <f>IF(Table4[[#This Row],[BMI]]&lt;18.5,"underweight",IF(Table4[[#This Row],[BMI]]&lt; 24.9,"normal weight",IF(Table4[[#This Row],[BMI]]&lt;29.9,"over weight","obesity")))</f>
        <v>normal weight</v>
      </c>
      <c r="N1044" s="26" t="str">
        <f>IF(Table4[[#This Row],[HBA1C]]&lt;5.7,"normal",IF(Table4[[#This Row],[HBA1C]]&lt; 6.4,"prediabetes","diabetes"))</f>
        <v>diabetes</v>
      </c>
    </row>
    <row r="1045" spans="1:14" x14ac:dyDescent="0.25">
      <c r="A1045" t="s">
        <v>1327</v>
      </c>
      <c r="B1045">
        <v>38.14</v>
      </c>
      <c r="C1045">
        <v>5.84</v>
      </c>
      <c r="D1045" t="s">
        <v>2378</v>
      </c>
      <c r="E1045" t="s">
        <v>2378</v>
      </c>
      <c r="F1045" t="s">
        <v>2378</v>
      </c>
      <c r="G1045" s="9" t="s">
        <v>2379</v>
      </c>
      <c r="H1045" t="s">
        <v>2378</v>
      </c>
      <c r="I1045" s="20" t="str">
        <f>IF(Table4[[#This Row],[smoker]]="?","NO",Table4[[#This Row],[smoker]])</f>
        <v>No</v>
      </c>
      <c r="J1045" s="26">
        <v>0</v>
      </c>
      <c r="K1045" s="20" t="str">
        <f>UPPER(Table4[[#This Row],[SMOKER 1]])</f>
        <v>NO</v>
      </c>
      <c r="L1045" s="26" t="str">
        <f>UPPER(Table4[[#This Row],[Heart Issues]])</f>
        <v>NO</v>
      </c>
      <c r="M1045" s="26" t="str">
        <f>IF(Table4[[#This Row],[BMI]]&lt;18.5,"underweight",IF(Table4[[#This Row],[BMI]]&lt; 24.9,"normal weight",IF(Table4[[#This Row],[BMI]]&lt;29.9,"over weight","obesity")))</f>
        <v>obesity</v>
      </c>
      <c r="N1045" s="26" t="str">
        <f>IF(Table4[[#This Row],[HBA1C]]&lt;5.7,"normal",IF(Table4[[#This Row],[HBA1C]]&lt; 6.4,"prediabetes","diabetes"))</f>
        <v>prediabetes</v>
      </c>
    </row>
    <row r="1046" spans="1:14" x14ac:dyDescent="0.25">
      <c r="A1046" t="s">
        <v>1326</v>
      </c>
      <c r="B1046">
        <v>35.42</v>
      </c>
      <c r="C1046">
        <v>8.6999999999999993</v>
      </c>
      <c r="D1046" t="s">
        <v>2380</v>
      </c>
      <c r="E1046" t="s">
        <v>2378</v>
      </c>
      <c r="F1046" t="s">
        <v>2378</v>
      </c>
      <c r="G1046" s="9">
        <v>1</v>
      </c>
      <c r="H1046" t="s">
        <v>2378</v>
      </c>
      <c r="I1046" s="20" t="str">
        <f>IF(Table4[[#This Row],[smoker]]="?","NO",Table4[[#This Row],[smoker]])</f>
        <v>No</v>
      </c>
      <c r="J1046" s="26">
        <v>1</v>
      </c>
      <c r="K1046" s="20" t="str">
        <f>UPPER(Table4[[#This Row],[SMOKER 1]])</f>
        <v>NO</v>
      </c>
      <c r="L1046" s="26" t="str">
        <f>UPPER(Table4[[#This Row],[Heart Issues]])</f>
        <v>YES</v>
      </c>
      <c r="M1046" s="26" t="str">
        <f>IF(Table4[[#This Row],[BMI]]&lt;18.5,"underweight",IF(Table4[[#This Row],[BMI]]&lt; 24.9,"normal weight",IF(Table4[[#This Row],[BMI]]&lt;29.9,"over weight","obesity")))</f>
        <v>obesity</v>
      </c>
      <c r="N1046" s="26" t="str">
        <f>IF(Table4[[#This Row],[HBA1C]]&lt;5.7,"normal",IF(Table4[[#This Row],[HBA1C]]&lt; 6.4,"prediabetes","diabetes"))</f>
        <v>diabetes</v>
      </c>
    </row>
    <row r="1047" spans="1:14" x14ac:dyDescent="0.25">
      <c r="A1047" t="s">
        <v>1325</v>
      </c>
      <c r="B1047">
        <v>35.625</v>
      </c>
      <c r="C1047">
        <v>10.79</v>
      </c>
      <c r="D1047" t="s">
        <v>2378</v>
      </c>
      <c r="E1047" t="s">
        <v>2378</v>
      </c>
      <c r="F1047" t="s">
        <v>2378</v>
      </c>
      <c r="G1047" s="9" t="s">
        <v>2379</v>
      </c>
      <c r="H1047" t="s">
        <v>2378</v>
      </c>
      <c r="I1047" s="20" t="str">
        <f>IF(Table4[[#This Row],[smoker]]="?","NO",Table4[[#This Row],[smoker]])</f>
        <v>No</v>
      </c>
      <c r="J1047" s="26">
        <v>0</v>
      </c>
      <c r="K1047" s="20" t="str">
        <f>UPPER(Table4[[#This Row],[SMOKER 1]])</f>
        <v>NO</v>
      </c>
      <c r="L1047" s="26" t="str">
        <f>UPPER(Table4[[#This Row],[Heart Issues]])</f>
        <v>NO</v>
      </c>
      <c r="M1047" s="26" t="str">
        <f>IF(Table4[[#This Row],[BMI]]&lt;18.5,"underweight",IF(Table4[[#This Row],[BMI]]&lt; 24.9,"normal weight",IF(Table4[[#This Row],[BMI]]&lt;29.9,"over weight","obesity")))</f>
        <v>obesity</v>
      </c>
      <c r="N1047" s="26" t="str">
        <f>IF(Table4[[#This Row],[HBA1C]]&lt;5.7,"normal",IF(Table4[[#This Row],[HBA1C]]&lt; 6.4,"prediabetes","diabetes"))</f>
        <v>diabetes</v>
      </c>
    </row>
    <row r="1048" spans="1:14" x14ac:dyDescent="0.25">
      <c r="A1048" t="s">
        <v>1324</v>
      </c>
      <c r="B1048">
        <v>45.51</v>
      </c>
      <c r="C1048">
        <v>4.32</v>
      </c>
      <c r="D1048" t="s">
        <v>2378</v>
      </c>
      <c r="E1048" t="s">
        <v>2378</v>
      </c>
      <c r="F1048" t="s">
        <v>2378</v>
      </c>
      <c r="G1048" s="9">
        <v>1</v>
      </c>
      <c r="H1048" t="s">
        <v>2378</v>
      </c>
      <c r="I1048" s="20" t="str">
        <f>IF(Table4[[#This Row],[smoker]]="?","NO",Table4[[#This Row],[smoker]])</f>
        <v>No</v>
      </c>
      <c r="J1048" s="26">
        <v>1</v>
      </c>
      <c r="K1048" s="20" t="str">
        <f>UPPER(Table4[[#This Row],[SMOKER 1]])</f>
        <v>NO</v>
      </c>
      <c r="L1048" s="26" t="str">
        <f>UPPER(Table4[[#This Row],[Heart Issues]])</f>
        <v>NO</v>
      </c>
      <c r="M1048" s="26" t="str">
        <f>IF(Table4[[#This Row],[BMI]]&lt;18.5,"underweight",IF(Table4[[#This Row],[BMI]]&lt; 24.9,"normal weight",IF(Table4[[#This Row],[BMI]]&lt;29.9,"over weight","obesity")))</f>
        <v>obesity</v>
      </c>
      <c r="N1048" s="26" t="str">
        <f>IF(Table4[[#This Row],[HBA1C]]&lt;5.7,"normal",IF(Table4[[#This Row],[HBA1C]]&lt; 6.4,"prediabetes","diabetes"))</f>
        <v>normal</v>
      </c>
    </row>
    <row r="1049" spans="1:14" x14ac:dyDescent="0.25">
      <c r="A1049" t="s">
        <v>1323</v>
      </c>
      <c r="B1049">
        <v>37.1</v>
      </c>
      <c r="C1049">
        <v>7.19</v>
      </c>
      <c r="D1049" t="s">
        <v>2380</v>
      </c>
      <c r="E1049" t="s">
        <v>2378</v>
      </c>
      <c r="F1049" t="s">
        <v>2378</v>
      </c>
      <c r="G1049" s="9" t="s">
        <v>2379</v>
      </c>
      <c r="H1049" t="s">
        <v>2378</v>
      </c>
      <c r="I1049" s="20" t="str">
        <f>IF(Table4[[#This Row],[smoker]]="?","NO",Table4[[#This Row],[smoker]])</f>
        <v>No</v>
      </c>
      <c r="J1049" s="26">
        <v>0</v>
      </c>
      <c r="K1049" s="20" t="str">
        <f>UPPER(Table4[[#This Row],[SMOKER 1]])</f>
        <v>NO</v>
      </c>
      <c r="L1049" s="26" t="str">
        <f>UPPER(Table4[[#This Row],[Heart Issues]])</f>
        <v>YES</v>
      </c>
      <c r="M1049" s="26" t="str">
        <f>IF(Table4[[#This Row],[BMI]]&lt;18.5,"underweight",IF(Table4[[#This Row],[BMI]]&lt; 24.9,"normal weight",IF(Table4[[#This Row],[BMI]]&lt;29.9,"over weight","obesity")))</f>
        <v>obesity</v>
      </c>
      <c r="N1049" s="26" t="str">
        <f>IF(Table4[[#This Row],[HBA1C]]&lt;5.7,"normal",IF(Table4[[#This Row],[HBA1C]]&lt; 6.4,"prediabetes","diabetes"))</f>
        <v>diabetes</v>
      </c>
    </row>
    <row r="1050" spans="1:14" x14ac:dyDescent="0.25">
      <c r="A1050" t="s">
        <v>1322</v>
      </c>
      <c r="B1050">
        <v>30.5</v>
      </c>
      <c r="C1050">
        <v>11.94</v>
      </c>
      <c r="D1050" t="s">
        <v>2380</v>
      </c>
      <c r="E1050" t="s">
        <v>2378</v>
      </c>
      <c r="F1050" t="s">
        <v>2378</v>
      </c>
      <c r="G1050" s="9" t="s">
        <v>2379</v>
      </c>
      <c r="H1050" t="s">
        <v>2378</v>
      </c>
      <c r="I1050" s="20" t="str">
        <f>IF(Table4[[#This Row],[smoker]]="?","NO",Table4[[#This Row],[smoker]])</f>
        <v>No</v>
      </c>
      <c r="J1050" s="26">
        <v>0</v>
      </c>
      <c r="K1050" s="20" t="str">
        <f>UPPER(Table4[[#This Row],[SMOKER 1]])</f>
        <v>NO</v>
      </c>
      <c r="L1050" s="26" t="str">
        <f>UPPER(Table4[[#This Row],[Heart Issues]])</f>
        <v>YES</v>
      </c>
      <c r="M1050" s="26" t="str">
        <f>IF(Table4[[#This Row],[BMI]]&lt;18.5,"underweight",IF(Table4[[#This Row],[BMI]]&lt; 24.9,"normal weight",IF(Table4[[#This Row],[BMI]]&lt;29.9,"over weight","obesity")))</f>
        <v>obesity</v>
      </c>
      <c r="N1050" s="26" t="str">
        <f>IF(Table4[[#This Row],[HBA1C]]&lt;5.7,"normal",IF(Table4[[#This Row],[HBA1C]]&lt; 6.4,"prediabetes","diabetes"))</f>
        <v>diabetes</v>
      </c>
    </row>
    <row r="1051" spans="1:14" x14ac:dyDescent="0.25">
      <c r="A1051" t="s">
        <v>1321</v>
      </c>
      <c r="B1051">
        <v>28.16</v>
      </c>
      <c r="C1051">
        <v>5.56</v>
      </c>
      <c r="D1051" t="s">
        <v>2378</v>
      </c>
      <c r="E1051" t="s">
        <v>2378</v>
      </c>
      <c r="F1051" t="s">
        <v>2378</v>
      </c>
      <c r="G1051" s="9">
        <v>2</v>
      </c>
      <c r="H1051" t="s">
        <v>2378</v>
      </c>
      <c r="I1051" s="20" t="str">
        <f>IF(Table4[[#This Row],[smoker]]="?","NO",Table4[[#This Row],[smoker]])</f>
        <v>No</v>
      </c>
      <c r="J1051" s="26">
        <v>2</v>
      </c>
      <c r="K1051" s="20" t="str">
        <f>UPPER(Table4[[#This Row],[SMOKER 1]])</f>
        <v>NO</v>
      </c>
      <c r="L1051" s="26" t="str">
        <f>UPPER(Table4[[#This Row],[Heart Issues]])</f>
        <v>NO</v>
      </c>
      <c r="M1051" s="26" t="str">
        <f>IF(Table4[[#This Row],[BMI]]&lt;18.5,"underweight",IF(Table4[[#This Row],[BMI]]&lt; 24.9,"normal weight",IF(Table4[[#This Row],[BMI]]&lt;29.9,"over weight","obesity")))</f>
        <v>over weight</v>
      </c>
      <c r="N1051" s="26" t="str">
        <f>IF(Table4[[#This Row],[HBA1C]]&lt;5.7,"normal",IF(Table4[[#This Row],[HBA1C]]&lt; 6.4,"prediabetes","diabetes"))</f>
        <v>normal</v>
      </c>
    </row>
    <row r="1052" spans="1:14" x14ac:dyDescent="0.25">
      <c r="A1052" t="s">
        <v>1320</v>
      </c>
      <c r="B1052">
        <v>29.1</v>
      </c>
      <c r="C1052">
        <v>5.64</v>
      </c>
      <c r="D1052" t="s">
        <v>2380</v>
      </c>
      <c r="E1052" t="s">
        <v>2378</v>
      </c>
      <c r="F1052" t="s">
        <v>2378</v>
      </c>
      <c r="G1052" s="9" t="s">
        <v>2379</v>
      </c>
      <c r="H1052" t="s">
        <v>2378</v>
      </c>
      <c r="I1052" s="20" t="str">
        <f>IF(Table4[[#This Row],[smoker]]="?","NO",Table4[[#This Row],[smoker]])</f>
        <v>No</v>
      </c>
      <c r="J1052" s="26">
        <v>0</v>
      </c>
      <c r="K1052" s="20" t="str">
        <f>UPPER(Table4[[#This Row],[SMOKER 1]])</f>
        <v>NO</v>
      </c>
      <c r="L1052" s="26" t="str">
        <f>UPPER(Table4[[#This Row],[Heart Issues]])</f>
        <v>YES</v>
      </c>
      <c r="M1052" s="26" t="str">
        <f>IF(Table4[[#This Row],[BMI]]&lt;18.5,"underweight",IF(Table4[[#This Row],[BMI]]&lt; 24.9,"normal weight",IF(Table4[[#This Row],[BMI]]&lt;29.9,"over weight","obesity")))</f>
        <v>over weight</v>
      </c>
      <c r="N1052" s="26" t="str">
        <f>IF(Table4[[#This Row],[HBA1C]]&lt;5.7,"normal",IF(Table4[[#This Row],[HBA1C]]&lt; 6.4,"prediabetes","diabetes"))</f>
        <v>normal</v>
      </c>
    </row>
    <row r="1053" spans="1:14" x14ac:dyDescent="0.25">
      <c r="A1053" t="s">
        <v>1319</v>
      </c>
      <c r="B1053">
        <v>30.22</v>
      </c>
      <c r="C1053">
        <v>4.6500000000000004</v>
      </c>
      <c r="D1053" t="s">
        <v>2378</v>
      </c>
      <c r="E1053" t="s">
        <v>2378</v>
      </c>
      <c r="F1053" t="s">
        <v>2378</v>
      </c>
      <c r="G1053" s="9" t="s">
        <v>2379</v>
      </c>
      <c r="H1053" t="s">
        <v>2378</v>
      </c>
      <c r="I1053" s="20" t="str">
        <f>IF(Table4[[#This Row],[smoker]]="?","NO",Table4[[#This Row],[smoker]])</f>
        <v>No</v>
      </c>
      <c r="J1053" s="26">
        <v>0</v>
      </c>
      <c r="K1053" s="20" t="str">
        <f>UPPER(Table4[[#This Row],[SMOKER 1]])</f>
        <v>NO</v>
      </c>
      <c r="L1053" s="26" t="str">
        <f>UPPER(Table4[[#This Row],[Heart Issues]])</f>
        <v>NO</v>
      </c>
      <c r="M1053" s="26" t="str">
        <f>IF(Table4[[#This Row],[BMI]]&lt;18.5,"underweight",IF(Table4[[#This Row],[BMI]]&lt; 24.9,"normal weight",IF(Table4[[#This Row],[BMI]]&lt;29.9,"over weight","obesity")))</f>
        <v>obesity</v>
      </c>
      <c r="N1053" s="26" t="str">
        <f>IF(Table4[[#This Row],[HBA1C]]&lt;5.7,"normal",IF(Table4[[#This Row],[HBA1C]]&lt; 6.4,"prediabetes","diabetes"))</f>
        <v>normal</v>
      </c>
    </row>
    <row r="1054" spans="1:14" x14ac:dyDescent="0.25">
      <c r="A1054" t="s">
        <v>1318</v>
      </c>
      <c r="B1054">
        <v>24.29</v>
      </c>
      <c r="C1054">
        <v>9.0500000000000007</v>
      </c>
      <c r="D1054" t="s">
        <v>2378</v>
      </c>
      <c r="E1054" t="s">
        <v>2378</v>
      </c>
      <c r="F1054" t="s">
        <v>2378</v>
      </c>
      <c r="G1054" s="9" t="s">
        <v>2379</v>
      </c>
      <c r="H1054" t="s">
        <v>2378</v>
      </c>
      <c r="I1054" s="20" t="str">
        <f>IF(Table4[[#This Row],[smoker]]="?","NO",Table4[[#This Row],[smoker]])</f>
        <v>No</v>
      </c>
      <c r="J1054" s="26">
        <v>0</v>
      </c>
      <c r="K1054" s="20" t="str">
        <f>UPPER(Table4[[#This Row],[SMOKER 1]])</f>
        <v>NO</v>
      </c>
      <c r="L1054" s="26" t="str">
        <f>UPPER(Table4[[#This Row],[Heart Issues]])</f>
        <v>NO</v>
      </c>
      <c r="M1054" s="26" t="str">
        <f>IF(Table4[[#This Row],[BMI]]&lt;18.5,"underweight",IF(Table4[[#This Row],[BMI]]&lt; 24.9,"normal weight",IF(Table4[[#This Row],[BMI]]&lt;29.9,"over weight","obesity")))</f>
        <v>normal weight</v>
      </c>
      <c r="N1054" s="26" t="str">
        <f>IF(Table4[[#This Row],[HBA1C]]&lt;5.7,"normal",IF(Table4[[#This Row],[HBA1C]]&lt; 6.4,"prediabetes","diabetes"))</f>
        <v>diabetes</v>
      </c>
    </row>
    <row r="1055" spans="1:14" x14ac:dyDescent="0.25">
      <c r="A1055" t="s">
        <v>1317</v>
      </c>
      <c r="B1055">
        <v>29.39</v>
      </c>
      <c r="C1055">
        <v>4.5199999999999996</v>
      </c>
      <c r="D1055" t="s">
        <v>2380</v>
      </c>
      <c r="E1055" t="s">
        <v>2378</v>
      </c>
      <c r="F1055" t="s">
        <v>2378</v>
      </c>
      <c r="G1055" s="9" t="s">
        <v>2379</v>
      </c>
      <c r="H1055" t="s">
        <v>2378</v>
      </c>
      <c r="I1055" s="20" t="str">
        <f>IF(Table4[[#This Row],[smoker]]="?","NO",Table4[[#This Row],[smoker]])</f>
        <v>No</v>
      </c>
      <c r="J1055" s="26">
        <v>0</v>
      </c>
      <c r="K1055" s="20" t="str">
        <f>UPPER(Table4[[#This Row],[SMOKER 1]])</f>
        <v>NO</v>
      </c>
      <c r="L1055" s="26" t="str">
        <f>UPPER(Table4[[#This Row],[Heart Issues]])</f>
        <v>YES</v>
      </c>
      <c r="M1055" s="26" t="str">
        <f>IF(Table4[[#This Row],[BMI]]&lt;18.5,"underweight",IF(Table4[[#This Row],[BMI]]&lt; 24.9,"normal weight",IF(Table4[[#This Row],[BMI]]&lt;29.9,"over weight","obesity")))</f>
        <v>over weight</v>
      </c>
      <c r="N1055" s="26" t="str">
        <f>IF(Table4[[#This Row],[HBA1C]]&lt;5.7,"normal",IF(Table4[[#This Row],[HBA1C]]&lt; 6.4,"prediabetes","diabetes"))</f>
        <v>normal</v>
      </c>
    </row>
    <row r="1056" spans="1:14" x14ac:dyDescent="0.25">
      <c r="A1056" t="s">
        <v>1316</v>
      </c>
      <c r="B1056">
        <v>25.66</v>
      </c>
      <c r="C1056">
        <v>4.62</v>
      </c>
      <c r="D1056" t="s">
        <v>2380</v>
      </c>
      <c r="E1056" t="s">
        <v>2378</v>
      </c>
      <c r="F1056" t="s">
        <v>2378</v>
      </c>
      <c r="G1056" s="9">
        <v>1</v>
      </c>
      <c r="H1056" t="s">
        <v>2378</v>
      </c>
      <c r="I1056" s="20" t="str">
        <f>IF(Table4[[#This Row],[smoker]]="?","NO",Table4[[#This Row],[smoker]])</f>
        <v>No</v>
      </c>
      <c r="J1056" s="26">
        <v>1</v>
      </c>
      <c r="K1056" s="20" t="str">
        <f>UPPER(Table4[[#This Row],[SMOKER 1]])</f>
        <v>NO</v>
      </c>
      <c r="L1056" s="26" t="str">
        <f>UPPER(Table4[[#This Row],[Heart Issues]])</f>
        <v>YES</v>
      </c>
      <c r="M1056" s="26" t="str">
        <f>IF(Table4[[#This Row],[BMI]]&lt;18.5,"underweight",IF(Table4[[#This Row],[BMI]]&lt; 24.9,"normal weight",IF(Table4[[#This Row],[BMI]]&lt;29.9,"over weight","obesity")))</f>
        <v>over weight</v>
      </c>
      <c r="N1056" s="26" t="str">
        <f>IF(Table4[[#This Row],[HBA1C]]&lt;5.7,"normal",IF(Table4[[#This Row],[HBA1C]]&lt; 6.4,"prediabetes","diabetes"))</f>
        <v>normal</v>
      </c>
    </row>
    <row r="1057" spans="1:14" x14ac:dyDescent="0.25">
      <c r="A1057" t="s">
        <v>1315</v>
      </c>
      <c r="B1057">
        <v>39.11</v>
      </c>
      <c r="C1057">
        <v>5.87</v>
      </c>
      <c r="D1057" t="s">
        <v>2378</v>
      </c>
      <c r="E1057" t="s">
        <v>2378</v>
      </c>
      <c r="F1057" t="s">
        <v>2378</v>
      </c>
      <c r="G1057" s="9" t="s">
        <v>2379</v>
      </c>
      <c r="H1057" t="s">
        <v>2378</v>
      </c>
      <c r="I1057" s="20" t="str">
        <f>IF(Table4[[#This Row],[smoker]]="?","NO",Table4[[#This Row],[smoker]])</f>
        <v>No</v>
      </c>
      <c r="J1057" s="26">
        <v>0</v>
      </c>
      <c r="K1057" s="20" t="str">
        <f>UPPER(Table4[[#This Row],[SMOKER 1]])</f>
        <v>NO</v>
      </c>
      <c r="L1057" s="26" t="str">
        <f>UPPER(Table4[[#This Row],[Heart Issues]])</f>
        <v>NO</v>
      </c>
      <c r="M1057" s="26" t="str">
        <f>IF(Table4[[#This Row],[BMI]]&lt;18.5,"underweight",IF(Table4[[#This Row],[BMI]]&lt; 24.9,"normal weight",IF(Table4[[#This Row],[BMI]]&lt;29.9,"over weight","obesity")))</f>
        <v>obesity</v>
      </c>
      <c r="N1057" s="26" t="str">
        <f>IF(Table4[[#This Row],[HBA1C]]&lt;5.7,"normal",IF(Table4[[#This Row],[HBA1C]]&lt; 6.4,"prediabetes","diabetes"))</f>
        <v>prediabetes</v>
      </c>
    </row>
    <row r="1058" spans="1:14" x14ac:dyDescent="0.25">
      <c r="A1058" t="s">
        <v>1314</v>
      </c>
      <c r="B1058">
        <v>43.78</v>
      </c>
      <c r="C1058">
        <v>5.71</v>
      </c>
      <c r="D1058" t="s">
        <v>2378</v>
      </c>
      <c r="E1058" t="s">
        <v>2378</v>
      </c>
      <c r="F1058" t="s">
        <v>2378</v>
      </c>
      <c r="G1058" s="9">
        <v>1</v>
      </c>
      <c r="H1058" t="s">
        <v>2378</v>
      </c>
      <c r="I1058" s="20" t="str">
        <f>IF(Table4[[#This Row],[smoker]]="?","NO",Table4[[#This Row],[smoker]])</f>
        <v>No</v>
      </c>
      <c r="J1058" s="26">
        <v>1</v>
      </c>
      <c r="K1058" s="20" t="str">
        <f>UPPER(Table4[[#This Row],[SMOKER 1]])</f>
        <v>NO</v>
      </c>
      <c r="L1058" s="26" t="str">
        <f>UPPER(Table4[[#This Row],[Heart Issues]])</f>
        <v>NO</v>
      </c>
      <c r="M1058" s="26" t="str">
        <f>IF(Table4[[#This Row],[BMI]]&lt;18.5,"underweight",IF(Table4[[#This Row],[BMI]]&lt; 24.9,"normal weight",IF(Table4[[#This Row],[BMI]]&lt;29.9,"over weight","obesity")))</f>
        <v>obesity</v>
      </c>
      <c r="N1058" s="26" t="str">
        <f>IF(Table4[[#This Row],[HBA1C]]&lt;5.7,"normal",IF(Table4[[#This Row],[HBA1C]]&lt; 6.4,"prediabetes","diabetes"))</f>
        <v>prediabetes</v>
      </c>
    </row>
    <row r="1059" spans="1:14" x14ac:dyDescent="0.25">
      <c r="A1059" t="s">
        <v>1313</v>
      </c>
      <c r="B1059">
        <v>24.35</v>
      </c>
      <c r="C1059">
        <v>9.08</v>
      </c>
      <c r="D1059" t="s">
        <v>2378</v>
      </c>
      <c r="E1059" t="s">
        <v>2378</v>
      </c>
      <c r="F1059" t="s">
        <v>2378</v>
      </c>
      <c r="G1059" s="9" t="s">
        <v>2379</v>
      </c>
      <c r="H1059" t="s">
        <v>2378</v>
      </c>
      <c r="I1059" s="20" t="str">
        <f>IF(Table4[[#This Row],[smoker]]="?","NO",Table4[[#This Row],[smoker]])</f>
        <v>No</v>
      </c>
      <c r="J1059" s="26">
        <v>0</v>
      </c>
      <c r="K1059" s="20" t="str">
        <f>UPPER(Table4[[#This Row],[SMOKER 1]])</f>
        <v>NO</v>
      </c>
      <c r="L1059" s="26" t="str">
        <f>UPPER(Table4[[#This Row],[Heart Issues]])</f>
        <v>NO</v>
      </c>
      <c r="M1059" s="26" t="str">
        <f>IF(Table4[[#This Row],[BMI]]&lt;18.5,"underweight",IF(Table4[[#This Row],[BMI]]&lt; 24.9,"normal weight",IF(Table4[[#This Row],[BMI]]&lt;29.9,"over weight","obesity")))</f>
        <v>normal weight</v>
      </c>
      <c r="N1059" s="26" t="str">
        <f>IF(Table4[[#This Row],[HBA1C]]&lt;5.7,"normal",IF(Table4[[#This Row],[HBA1C]]&lt; 6.4,"prediabetes","diabetes"))</f>
        <v>diabetes</v>
      </c>
    </row>
    <row r="1060" spans="1:14" x14ac:dyDescent="0.25">
      <c r="A1060" t="s">
        <v>1312</v>
      </c>
      <c r="B1060">
        <v>40.299999999999997</v>
      </c>
      <c r="C1060">
        <v>5.3</v>
      </c>
      <c r="D1060" t="s">
        <v>2380</v>
      </c>
      <c r="E1060" t="s">
        <v>2378</v>
      </c>
      <c r="F1060" t="s">
        <v>2378</v>
      </c>
      <c r="G1060" s="9">
        <v>2</v>
      </c>
      <c r="H1060" t="s">
        <v>2378</v>
      </c>
      <c r="I1060" s="20" t="str">
        <f>IF(Table4[[#This Row],[smoker]]="?","NO",Table4[[#This Row],[smoker]])</f>
        <v>No</v>
      </c>
      <c r="J1060" s="26">
        <v>2</v>
      </c>
      <c r="K1060" s="20" t="str">
        <f>UPPER(Table4[[#This Row],[SMOKER 1]])</f>
        <v>NO</v>
      </c>
      <c r="L1060" s="26" t="str">
        <f>UPPER(Table4[[#This Row],[Heart Issues]])</f>
        <v>YES</v>
      </c>
      <c r="M1060" s="26" t="str">
        <f>IF(Table4[[#This Row],[BMI]]&lt;18.5,"underweight",IF(Table4[[#This Row],[BMI]]&lt; 24.9,"normal weight",IF(Table4[[#This Row],[BMI]]&lt;29.9,"over weight","obesity")))</f>
        <v>obesity</v>
      </c>
      <c r="N1060" s="26" t="str">
        <f>IF(Table4[[#This Row],[HBA1C]]&lt;5.7,"normal",IF(Table4[[#This Row],[HBA1C]]&lt; 6.4,"prediabetes","diabetes"))</f>
        <v>normal</v>
      </c>
    </row>
    <row r="1061" spans="1:14" x14ac:dyDescent="0.25">
      <c r="A1061" t="s">
        <v>1311</v>
      </c>
      <c r="B1061">
        <v>32.774999999999999</v>
      </c>
      <c r="C1061">
        <v>11.76</v>
      </c>
      <c r="D1061" t="s">
        <v>2380</v>
      </c>
      <c r="E1061" t="s">
        <v>2378</v>
      </c>
      <c r="F1061" t="s">
        <v>2378</v>
      </c>
      <c r="G1061" s="9" t="s">
        <v>2379</v>
      </c>
      <c r="H1061" t="s">
        <v>2378</v>
      </c>
      <c r="I1061" s="20" t="str">
        <f>IF(Table4[[#This Row],[smoker]]="?","NO",Table4[[#This Row],[smoker]])</f>
        <v>No</v>
      </c>
      <c r="J1061" s="26">
        <v>0</v>
      </c>
      <c r="K1061" s="20" t="str">
        <f>UPPER(Table4[[#This Row],[SMOKER 1]])</f>
        <v>NO</v>
      </c>
      <c r="L1061" s="26" t="str">
        <f>UPPER(Table4[[#This Row],[Heart Issues]])</f>
        <v>YES</v>
      </c>
      <c r="M1061" s="26" t="str">
        <f>IF(Table4[[#This Row],[BMI]]&lt;18.5,"underweight",IF(Table4[[#This Row],[BMI]]&lt; 24.9,"normal weight",IF(Table4[[#This Row],[BMI]]&lt;29.9,"over weight","obesity")))</f>
        <v>obesity</v>
      </c>
      <c r="N1061" s="26" t="str">
        <f>IF(Table4[[#This Row],[HBA1C]]&lt;5.7,"normal",IF(Table4[[#This Row],[HBA1C]]&lt; 6.4,"prediabetes","diabetes"))</f>
        <v>diabetes</v>
      </c>
    </row>
    <row r="1062" spans="1:14" x14ac:dyDescent="0.25">
      <c r="A1062" t="s">
        <v>1310</v>
      </c>
      <c r="B1062">
        <v>39.6</v>
      </c>
      <c r="C1062">
        <v>5.1100000000000003</v>
      </c>
      <c r="D1062" t="s">
        <v>2380</v>
      </c>
      <c r="E1062" t="s">
        <v>2378</v>
      </c>
      <c r="F1062" t="s">
        <v>2378</v>
      </c>
      <c r="G1062" s="9">
        <v>2</v>
      </c>
      <c r="H1062" t="s">
        <v>2378</v>
      </c>
      <c r="I1062" s="20" t="str">
        <f>IF(Table4[[#This Row],[smoker]]="?","NO",Table4[[#This Row],[smoker]])</f>
        <v>No</v>
      </c>
      <c r="J1062" s="26">
        <v>2</v>
      </c>
      <c r="K1062" s="20" t="str">
        <f>UPPER(Table4[[#This Row],[SMOKER 1]])</f>
        <v>NO</v>
      </c>
      <c r="L1062" s="26" t="str">
        <f>UPPER(Table4[[#This Row],[Heart Issues]])</f>
        <v>YES</v>
      </c>
      <c r="M1062" s="26" t="str">
        <f>IF(Table4[[#This Row],[BMI]]&lt;18.5,"underweight",IF(Table4[[#This Row],[BMI]]&lt; 24.9,"normal weight",IF(Table4[[#This Row],[BMI]]&lt;29.9,"over weight","obesity")))</f>
        <v>obesity</v>
      </c>
      <c r="N1062" s="26" t="str">
        <f>IF(Table4[[#This Row],[HBA1C]]&lt;5.7,"normal",IF(Table4[[#This Row],[HBA1C]]&lt; 6.4,"prediabetes","diabetes"))</f>
        <v>normal</v>
      </c>
    </row>
    <row r="1063" spans="1:14" x14ac:dyDescent="0.25">
      <c r="A1063" t="s">
        <v>1309</v>
      </c>
      <c r="B1063">
        <v>30.97</v>
      </c>
      <c r="C1063">
        <v>5.54</v>
      </c>
      <c r="D1063" t="s">
        <v>2378</v>
      </c>
      <c r="E1063" t="s">
        <v>2378</v>
      </c>
      <c r="F1063" t="s">
        <v>2378</v>
      </c>
      <c r="G1063" s="9">
        <v>2</v>
      </c>
      <c r="H1063" t="s">
        <v>2378</v>
      </c>
      <c r="I1063" s="20" t="str">
        <f>IF(Table4[[#This Row],[smoker]]="?","NO",Table4[[#This Row],[smoker]])</f>
        <v>No</v>
      </c>
      <c r="J1063" s="26">
        <v>2</v>
      </c>
      <c r="K1063" s="20" t="str">
        <f>UPPER(Table4[[#This Row],[SMOKER 1]])</f>
        <v>NO</v>
      </c>
      <c r="L1063" s="26" t="str">
        <f>UPPER(Table4[[#This Row],[Heart Issues]])</f>
        <v>NO</v>
      </c>
      <c r="M1063" s="26" t="str">
        <f>IF(Table4[[#This Row],[BMI]]&lt;18.5,"underweight",IF(Table4[[#This Row],[BMI]]&lt; 24.9,"normal weight",IF(Table4[[#This Row],[BMI]]&lt;29.9,"over weight","obesity")))</f>
        <v>obesity</v>
      </c>
      <c r="N1063" s="26" t="str">
        <f>IF(Table4[[#This Row],[HBA1C]]&lt;5.7,"normal",IF(Table4[[#This Row],[HBA1C]]&lt; 6.4,"prediabetes","diabetes"))</f>
        <v>normal</v>
      </c>
    </row>
    <row r="1064" spans="1:14" x14ac:dyDescent="0.25">
      <c r="A1064" t="s">
        <v>1308</v>
      </c>
      <c r="B1064">
        <v>27.645</v>
      </c>
      <c r="C1064">
        <v>8.8699999999999992</v>
      </c>
      <c r="D1064" t="s">
        <v>2380</v>
      </c>
      <c r="E1064" t="s">
        <v>2378</v>
      </c>
      <c r="F1064" t="s">
        <v>2378</v>
      </c>
      <c r="G1064" s="9" t="s">
        <v>2379</v>
      </c>
      <c r="H1064" t="s">
        <v>2378</v>
      </c>
      <c r="I1064" s="20" t="str">
        <f>IF(Table4[[#This Row],[smoker]]="?","NO",Table4[[#This Row],[smoker]])</f>
        <v>No</v>
      </c>
      <c r="J1064" s="26">
        <v>0</v>
      </c>
      <c r="K1064" s="20" t="str">
        <f>UPPER(Table4[[#This Row],[SMOKER 1]])</f>
        <v>NO</v>
      </c>
      <c r="L1064" s="26" t="str">
        <f>UPPER(Table4[[#This Row],[Heart Issues]])</f>
        <v>YES</v>
      </c>
      <c r="M1064" s="26" t="str">
        <f>IF(Table4[[#This Row],[BMI]]&lt;18.5,"underweight",IF(Table4[[#This Row],[BMI]]&lt; 24.9,"normal weight",IF(Table4[[#This Row],[BMI]]&lt;29.9,"over weight","obesity")))</f>
        <v>over weight</v>
      </c>
      <c r="N1064" s="26" t="str">
        <f>IF(Table4[[#This Row],[HBA1C]]&lt;5.7,"normal",IF(Table4[[#This Row],[HBA1C]]&lt; 6.4,"prediabetes","diabetes"))</f>
        <v>diabetes</v>
      </c>
    </row>
    <row r="1065" spans="1:14" x14ac:dyDescent="0.25">
      <c r="A1065" t="s">
        <v>1307</v>
      </c>
      <c r="B1065">
        <v>34.43</v>
      </c>
      <c r="C1065">
        <v>5.96</v>
      </c>
      <c r="D1065" t="s">
        <v>2380</v>
      </c>
      <c r="E1065" t="s">
        <v>2378</v>
      </c>
      <c r="F1065" t="s">
        <v>2378</v>
      </c>
      <c r="G1065" s="9">
        <v>2</v>
      </c>
      <c r="H1065" t="s">
        <v>2378</v>
      </c>
      <c r="I1065" s="20" t="str">
        <f>IF(Table4[[#This Row],[smoker]]="?","NO",Table4[[#This Row],[smoker]])</f>
        <v>No</v>
      </c>
      <c r="J1065" s="26">
        <v>2</v>
      </c>
      <c r="K1065" s="20" t="str">
        <f>UPPER(Table4[[#This Row],[SMOKER 1]])</f>
        <v>NO</v>
      </c>
      <c r="L1065" s="26" t="str">
        <f>UPPER(Table4[[#This Row],[Heart Issues]])</f>
        <v>YES</v>
      </c>
      <c r="M1065" s="26" t="str">
        <f>IF(Table4[[#This Row],[BMI]]&lt;18.5,"underweight",IF(Table4[[#This Row],[BMI]]&lt; 24.9,"normal weight",IF(Table4[[#This Row],[BMI]]&lt;29.9,"over weight","obesity")))</f>
        <v>obesity</v>
      </c>
      <c r="N1065" s="26" t="str">
        <f>IF(Table4[[#This Row],[HBA1C]]&lt;5.7,"normal",IF(Table4[[#This Row],[HBA1C]]&lt; 6.4,"prediabetes","diabetes"))</f>
        <v>prediabetes</v>
      </c>
    </row>
    <row r="1066" spans="1:14" x14ac:dyDescent="0.25">
      <c r="A1066" t="s">
        <v>1306</v>
      </c>
      <c r="B1066">
        <v>39.6</v>
      </c>
      <c r="C1066">
        <v>4.4400000000000004</v>
      </c>
      <c r="D1066" t="s">
        <v>2380</v>
      </c>
      <c r="E1066" t="s">
        <v>2378</v>
      </c>
      <c r="F1066" t="s">
        <v>2381</v>
      </c>
      <c r="G1066" s="9">
        <v>1</v>
      </c>
      <c r="H1066" t="s">
        <v>2378</v>
      </c>
      <c r="I1066" s="20" t="str">
        <f>IF(Table4[[#This Row],[smoker]]="?","NO",Table4[[#This Row],[smoker]])</f>
        <v>No</v>
      </c>
      <c r="J1066" s="26">
        <v>1</v>
      </c>
      <c r="K1066" s="20" t="str">
        <f>UPPER(Table4[[#This Row],[SMOKER 1]])</f>
        <v>NO</v>
      </c>
      <c r="L1066" s="26" t="str">
        <f>UPPER(Table4[[#This Row],[Heart Issues]])</f>
        <v>YES</v>
      </c>
      <c r="M1066" s="26" t="str">
        <f>IF(Table4[[#This Row],[BMI]]&lt;18.5,"underweight",IF(Table4[[#This Row],[BMI]]&lt; 24.9,"normal weight",IF(Table4[[#This Row],[BMI]]&lt;29.9,"over weight","obesity")))</f>
        <v>obesity</v>
      </c>
      <c r="N1066" s="26" t="str">
        <f>IF(Table4[[#This Row],[HBA1C]]&lt;5.7,"normal",IF(Table4[[#This Row],[HBA1C]]&lt; 6.4,"prediabetes","diabetes"))</f>
        <v>normal</v>
      </c>
    </row>
    <row r="1067" spans="1:14" x14ac:dyDescent="0.25">
      <c r="A1067" t="s">
        <v>1305</v>
      </c>
      <c r="B1067">
        <v>22.1</v>
      </c>
      <c r="C1067">
        <v>4.6500000000000004</v>
      </c>
      <c r="D1067" t="s">
        <v>2380</v>
      </c>
      <c r="E1067" t="s">
        <v>2378</v>
      </c>
      <c r="F1067" t="s">
        <v>2378</v>
      </c>
      <c r="G1067" s="9">
        <v>2</v>
      </c>
      <c r="H1067" t="s">
        <v>2378</v>
      </c>
      <c r="I1067" s="20" t="str">
        <f>IF(Table4[[#This Row],[smoker]]="?","NO",Table4[[#This Row],[smoker]])</f>
        <v>No</v>
      </c>
      <c r="J1067" s="26">
        <v>2</v>
      </c>
      <c r="K1067" s="20" t="str">
        <f>UPPER(Table4[[#This Row],[SMOKER 1]])</f>
        <v>NO</v>
      </c>
      <c r="L1067" s="26" t="str">
        <f>UPPER(Table4[[#This Row],[Heart Issues]])</f>
        <v>YES</v>
      </c>
      <c r="M1067" s="26" t="str">
        <f>IF(Table4[[#This Row],[BMI]]&lt;18.5,"underweight",IF(Table4[[#This Row],[BMI]]&lt; 24.9,"normal weight",IF(Table4[[#This Row],[BMI]]&lt;29.9,"over weight","obesity")))</f>
        <v>normal weight</v>
      </c>
      <c r="N1067" s="26" t="str">
        <f>IF(Table4[[#This Row],[HBA1C]]&lt;5.7,"normal",IF(Table4[[#This Row],[HBA1C]]&lt; 6.4,"prediabetes","diabetes"))</f>
        <v>normal</v>
      </c>
    </row>
    <row r="1068" spans="1:14" x14ac:dyDescent="0.25">
      <c r="A1068" t="s">
        <v>1304</v>
      </c>
      <c r="B1068">
        <v>33.25</v>
      </c>
      <c r="C1068">
        <v>5.64</v>
      </c>
      <c r="D1068" t="s">
        <v>2380</v>
      </c>
      <c r="E1068" t="s">
        <v>2378</v>
      </c>
      <c r="F1068" t="s">
        <v>2381</v>
      </c>
      <c r="G1068" s="9">
        <v>1</v>
      </c>
      <c r="H1068" t="s">
        <v>2378</v>
      </c>
      <c r="I1068" s="20" t="str">
        <f>IF(Table4[[#This Row],[smoker]]="?","NO",Table4[[#This Row],[smoker]])</f>
        <v>No</v>
      </c>
      <c r="J1068" s="26">
        <v>1</v>
      </c>
      <c r="K1068" s="20" t="str">
        <f>UPPER(Table4[[#This Row],[SMOKER 1]])</f>
        <v>NO</v>
      </c>
      <c r="L1068" s="26" t="str">
        <f>UPPER(Table4[[#This Row],[Heart Issues]])</f>
        <v>YES</v>
      </c>
      <c r="M1068" s="26" t="str">
        <f>IF(Table4[[#This Row],[BMI]]&lt;18.5,"underweight",IF(Table4[[#This Row],[BMI]]&lt; 24.9,"normal weight",IF(Table4[[#This Row],[BMI]]&lt;29.9,"over weight","obesity")))</f>
        <v>obesity</v>
      </c>
      <c r="N1068" s="26" t="str">
        <f>IF(Table4[[#This Row],[HBA1C]]&lt;5.7,"normal",IF(Table4[[#This Row],[HBA1C]]&lt; 6.4,"prediabetes","diabetes"))</f>
        <v>normal</v>
      </c>
    </row>
    <row r="1069" spans="1:14" x14ac:dyDescent="0.25">
      <c r="A1069" t="s">
        <v>1303</v>
      </c>
      <c r="B1069">
        <v>33.33</v>
      </c>
      <c r="C1069">
        <v>10.19</v>
      </c>
      <c r="D1069" t="s">
        <v>2378</v>
      </c>
      <c r="E1069" t="s">
        <v>2378</v>
      </c>
      <c r="F1069" t="s">
        <v>2378</v>
      </c>
      <c r="G1069" s="9" t="s">
        <v>2379</v>
      </c>
      <c r="H1069" t="s">
        <v>2378</v>
      </c>
      <c r="I1069" s="20" t="str">
        <f>IF(Table4[[#This Row],[smoker]]="?","NO",Table4[[#This Row],[smoker]])</f>
        <v>No</v>
      </c>
      <c r="J1069" s="26">
        <v>0</v>
      </c>
      <c r="K1069" s="20" t="str">
        <f>UPPER(Table4[[#This Row],[SMOKER 1]])</f>
        <v>NO</v>
      </c>
      <c r="L1069" s="26" t="str">
        <f>UPPER(Table4[[#This Row],[Heart Issues]])</f>
        <v>NO</v>
      </c>
      <c r="M1069" s="26" t="str">
        <f>IF(Table4[[#This Row],[BMI]]&lt;18.5,"underweight",IF(Table4[[#This Row],[BMI]]&lt; 24.9,"normal weight",IF(Table4[[#This Row],[BMI]]&lt;29.9,"over weight","obesity")))</f>
        <v>obesity</v>
      </c>
      <c r="N1069" s="26" t="str">
        <f>IF(Table4[[#This Row],[HBA1C]]&lt;5.7,"normal",IF(Table4[[#This Row],[HBA1C]]&lt; 6.4,"prediabetes","diabetes"))</f>
        <v>diabetes</v>
      </c>
    </row>
    <row r="1070" spans="1:14" x14ac:dyDescent="0.25">
      <c r="A1070" t="s">
        <v>1302</v>
      </c>
      <c r="B1070">
        <v>30.5</v>
      </c>
      <c r="C1070">
        <v>10.79</v>
      </c>
      <c r="D1070" t="s">
        <v>2378</v>
      </c>
      <c r="E1070" t="s">
        <v>2378</v>
      </c>
      <c r="F1070" t="s">
        <v>2378</v>
      </c>
      <c r="G1070" s="9" t="s">
        <v>2379</v>
      </c>
      <c r="H1070" t="s">
        <v>2378</v>
      </c>
      <c r="I1070" s="20" t="str">
        <f>IF(Table4[[#This Row],[smoker]]="?","NO",Table4[[#This Row],[smoker]])</f>
        <v>No</v>
      </c>
      <c r="J1070" s="26">
        <v>0</v>
      </c>
      <c r="K1070" s="20" t="str">
        <f>UPPER(Table4[[#This Row],[SMOKER 1]])</f>
        <v>NO</v>
      </c>
      <c r="L1070" s="26" t="str">
        <f>UPPER(Table4[[#This Row],[Heart Issues]])</f>
        <v>NO</v>
      </c>
      <c r="M1070" s="26" t="str">
        <f>IF(Table4[[#This Row],[BMI]]&lt;18.5,"underweight",IF(Table4[[#This Row],[BMI]]&lt; 24.9,"normal weight",IF(Table4[[#This Row],[BMI]]&lt;29.9,"over weight","obesity")))</f>
        <v>obesity</v>
      </c>
      <c r="N1070" s="26" t="str">
        <f>IF(Table4[[#This Row],[HBA1C]]&lt;5.7,"normal",IF(Table4[[#This Row],[HBA1C]]&lt; 6.4,"prediabetes","diabetes"))</f>
        <v>diabetes</v>
      </c>
    </row>
    <row r="1071" spans="1:14" x14ac:dyDescent="0.25">
      <c r="A1071" t="s">
        <v>1301</v>
      </c>
      <c r="B1071">
        <v>30.3</v>
      </c>
      <c r="C1071">
        <v>4.24</v>
      </c>
      <c r="D1071" t="s">
        <v>2378</v>
      </c>
      <c r="E1071" t="s">
        <v>2378</v>
      </c>
      <c r="F1071" t="s">
        <v>2378</v>
      </c>
      <c r="G1071" s="9" t="s">
        <v>2379</v>
      </c>
      <c r="H1071" t="s">
        <v>2378</v>
      </c>
      <c r="I1071" s="20" t="str">
        <f>IF(Table4[[#This Row],[smoker]]="?","NO",Table4[[#This Row],[smoker]])</f>
        <v>No</v>
      </c>
      <c r="J1071" s="26">
        <v>0</v>
      </c>
      <c r="K1071" s="20" t="str">
        <f>UPPER(Table4[[#This Row],[SMOKER 1]])</f>
        <v>NO</v>
      </c>
      <c r="L1071" s="26" t="str">
        <f>UPPER(Table4[[#This Row],[Heart Issues]])</f>
        <v>NO</v>
      </c>
      <c r="M1071" s="26" t="str">
        <f>IF(Table4[[#This Row],[BMI]]&lt;18.5,"underweight",IF(Table4[[#This Row],[BMI]]&lt; 24.9,"normal weight",IF(Table4[[#This Row],[BMI]]&lt;29.9,"over weight","obesity")))</f>
        <v>obesity</v>
      </c>
      <c r="N1071" s="26" t="str">
        <f>IF(Table4[[#This Row],[HBA1C]]&lt;5.7,"normal",IF(Table4[[#This Row],[HBA1C]]&lt; 6.4,"prediabetes","diabetes"))</f>
        <v>normal</v>
      </c>
    </row>
    <row r="1072" spans="1:14" x14ac:dyDescent="0.25">
      <c r="A1072" t="s">
        <v>1300</v>
      </c>
      <c r="B1072">
        <v>26.22</v>
      </c>
      <c r="C1072">
        <v>5.83</v>
      </c>
      <c r="D1072" t="s">
        <v>2378</v>
      </c>
      <c r="E1072" t="s">
        <v>2378</v>
      </c>
      <c r="F1072" t="s">
        <v>2378</v>
      </c>
      <c r="G1072" s="9">
        <v>2</v>
      </c>
      <c r="H1072" t="s">
        <v>2378</v>
      </c>
      <c r="I1072" s="20" t="str">
        <f>IF(Table4[[#This Row],[smoker]]="?","NO",Table4[[#This Row],[smoker]])</f>
        <v>No</v>
      </c>
      <c r="J1072" s="26">
        <v>2</v>
      </c>
      <c r="K1072" s="20" t="str">
        <f>UPPER(Table4[[#This Row],[SMOKER 1]])</f>
        <v>NO</v>
      </c>
      <c r="L1072" s="26" t="str">
        <f>UPPER(Table4[[#This Row],[Heart Issues]])</f>
        <v>NO</v>
      </c>
      <c r="M1072" s="26" t="str">
        <f>IF(Table4[[#This Row],[BMI]]&lt;18.5,"underweight",IF(Table4[[#This Row],[BMI]]&lt; 24.9,"normal weight",IF(Table4[[#This Row],[BMI]]&lt;29.9,"over weight","obesity")))</f>
        <v>over weight</v>
      </c>
      <c r="N1072" s="26" t="str">
        <f>IF(Table4[[#This Row],[HBA1C]]&lt;5.7,"normal",IF(Table4[[#This Row],[HBA1C]]&lt; 6.4,"prediabetes","diabetes"))</f>
        <v>prediabetes</v>
      </c>
    </row>
    <row r="1073" spans="1:14" x14ac:dyDescent="0.25">
      <c r="A1073" t="s">
        <v>1299</v>
      </c>
      <c r="B1073">
        <v>29.99</v>
      </c>
      <c r="C1073">
        <v>11.85</v>
      </c>
      <c r="D1073" t="s">
        <v>2378</v>
      </c>
      <c r="E1073" t="s">
        <v>2378</v>
      </c>
      <c r="F1073" t="s">
        <v>2378</v>
      </c>
      <c r="G1073" s="9" t="s">
        <v>2379</v>
      </c>
      <c r="H1073" t="s">
        <v>2378</v>
      </c>
      <c r="I1073" s="20" t="str">
        <f>IF(Table4[[#This Row],[smoker]]="?","NO",Table4[[#This Row],[smoker]])</f>
        <v>No</v>
      </c>
      <c r="J1073" s="26">
        <v>0</v>
      </c>
      <c r="K1073" s="20" t="str">
        <f>UPPER(Table4[[#This Row],[SMOKER 1]])</f>
        <v>NO</v>
      </c>
      <c r="L1073" s="26" t="str">
        <f>UPPER(Table4[[#This Row],[Heart Issues]])</f>
        <v>NO</v>
      </c>
      <c r="M1073" s="26" t="str">
        <f>IF(Table4[[#This Row],[BMI]]&lt;18.5,"underweight",IF(Table4[[#This Row],[BMI]]&lt; 24.9,"normal weight",IF(Table4[[#This Row],[BMI]]&lt;29.9,"over weight","obesity")))</f>
        <v>obesity</v>
      </c>
      <c r="N1073" s="26" t="str">
        <f>IF(Table4[[#This Row],[HBA1C]]&lt;5.7,"normal",IF(Table4[[#This Row],[HBA1C]]&lt; 6.4,"prediabetes","diabetes"))</f>
        <v>diabetes</v>
      </c>
    </row>
    <row r="1074" spans="1:14" x14ac:dyDescent="0.25">
      <c r="A1074" t="s">
        <v>1298</v>
      </c>
      <c r="B1074">
        <v>36.380000000000003</v>
      </c>
      <c r="C1074">
        <v>5.98</v>
      </c>
      <c r="D1074" t="s">
        <v>2378</v>
      </c>
      <c r="E1074" t="s">
        <v>2378</v>
      </c>
      <c r="F1074" t="s">
        <v>2378</v>
      </c>
      <c r="G1074" s="9">
        <v>1</v>
      </c>
      <c r="H1074" t="s">
        <v>2378</v>
      </c>
      <c r="I1074" s="20" t="str">
        <f>IF(Table4[[#This Row],[smoker]]="?","NO",Table4[[#This Row],[smoker]])</f>
        <v>No</v>
      </c>
      <c r="J1074" s="26">
        <v>1</v>
      </c>
      <c r="K1074" s="20" t="str">
        <f>UPPER(Table4[[#This Row],[SMOKER 1]])</f>
        <v>NO</v>
      </c>
      <c r="L1074" s="26" t="str">
        <f>UPPER(Table4[[#This Row],[Heart Issues]])</f>
        <v>NO</v>
      </c>
      <c r="M1074" s="26" t="str">
        <f>IF(Table4[[#This Row],[BMI]]&lt;18.5,"underweight",IF(Table4[[#This Row],[BMI]]&lt; 24.9,"normal weight",IF(Table4[[#This Row],[BMI]]&lt;29.9,"over weight","obesity")))</f>
        <v>obesity</v>
      </c>
      <c r="N1074" s="26" t="str">
        <f>IF(Table4[[#This Row],[HBA1C]]&lt;5.7,"normal",IF(Table4[[#This Row],[HBA1C]]&lt; 6.4,"prediabetes","diabetes"))</f>
        <v>prediabetes</v>
      </c>
    </row>
    <row r="1075" spans="1:14" x14ac:dyDescent="0.25">
      <c r="A1075" t="s">
        <v>1297</v>
      </c>
      <c r="B1075">
        <v>31.16</v>
      </c>
      <c r="C1075">
        <v>4.26</v>
      </c>
      <c r="D1075" t="s">
        <v>2380</v>
      </c>
      <c r="E1075" t="s">
        <v>2378</v>
      </c>
      <c r="F1075" t="s">
        <v>2381</v>
      </c>
      <c r="G1075" s="9">
        <v>1</v>
      </c>
      <c r="H1075" t="s">
        <v>2378</v>
      </c>
      <c r="I1075" s="20" t="str">
        <f>IF(Table4[[#This Row],[smoker]]="?","NO",Table4[[#This Row],[smoker]])</f>
        <v>No</v>
      </c>
      <c r="J1075" s="26">
        <v>1</v>
      </c>
      <c r="K1075" s="20" t="str">
        <f>UPPER(Table4[[#This Row],[SMOKER 1]])</f>
        <v>NO</v>
      </c>
      <c r="L1075" s="26" t="str">
        <f>UPPER(Table4[[#This Row],[Heart Issues]])</f>
        <v>YES</v>
      </c>
      <c r="M1075" s="26" t="str">
        <f>IF(Table4[[#This Row],[BMI]]&lt;18.5,"underweight",IF(Table4[[#This Row],[BMI]]&lt; 24.9,"normal weight",IF(Table4[[#This Row],[BMI]]&lt;29.9,"over weight","obesity")))</f>
        <v>obesity</v>
      </c>
      <c r="N1075" s="26" t="str">
        <f>IF(Table4[[#This Row],[HBA1C]]&lt;5.7,"normal",IF(Table4[[#This Row],[HBA1C]]&lt; 6.4,"prediabetes","diabetes"))</f>
        <v>normal</v>
      </c>
    </row>
    <row r="1076" spans="1:14" x14ac:dyDescent="0.25">
      <c r="A1076" t="s">
        <v>1296</v>
      </c>
      <c r="B1076">
        <v>25.55</v>
      </c>
      <c r="C1076">
        <v>4.96</v>
      </c>
      <c r="D1076" t="s">
        <v>2380</v>
      </c>
      <c r="E1076" t="s">
        <v>2378</v>
      </c>
      <c r="F1076" t="s">
        <v>2378</v>
      </c>
      <c r="G1076" s="9">
        <v>1</v>
      </c>
      <c r="H1076" t="s">
        <v>2378</v>
      </c>
      <c r="I1076" s="20" t="str">
        <f>IF(Table4[[#This Row],[smoker]]="?","NO",Table4[[#This Row],[smoker]])</f>
        <v>No</v>
      </c>
      <c r="J1076" s="26">
        <v>1</v>
      </c>
      <c r="K1076" s="20" t="str">
        <f>UPPER(Table4[[#This Row],[SMOKER 1]])</f>
        <v>NO</v>
      </c>
      <c r="L1076" s="26" t="str">
        <f>UPPER(Table4[[#This Row],[Heart Issues]])</f>
        <v>YES</v>
      </c>
      <c r="M1076" s="26" t="str">
        <f>IF(Table4[[#This Row],[BMI]]&lt;18.5,"underweight",IF(Table4[[#This Row],[BMI]]&lt; 24.9,"normal weight",IF(Table4[[#This Row],[BMI]]&lt;29.9,"over weight","obesity")))</f>
        <v>over weight</v>
      </c>
      <c r="N1076" s="26" t="str">
        <f>IF(Table4[[#This Row],[HBA1C]]&lt;5.7,"normal",IF(Table4[[#This Row],[HBA1C]]&lt; 6.4,"prediabetes","diabetes"))</f>
        <v>normal</v>
      </c>
    </row>
    <row r="1077" spans="1:14" x14ac:dyDescent="0.25">
      <c r="A1077" t="s">
        <v>1295</v>
      </c>
      <c r="B1077">
        <v>28.77</v>
      </c>
      <c r="C1077">
        <v>4</v>
      </c>
      <c r="D1077" t="s">
        <v>2380</v>
      </c>
      <c r="E1077" t="s">
        <v>2378</v>
      </c>
      <c r="F1077" t="s">
        <v>2378</v>
      </c>
      <c r="G1077" s="9" t="s">
        <v>2379</v>
      </c>
      <c r="H1077" t="s">
        <v>2378</v>
      </c>
      <c r="I1077" s="20" t="str">
        <f>IF(Table4[[#This Row],[smoker]]="?","NO",Table4[[#This Row],[smoker]])</f>
        <v>No</v>
      </c>
      <c r="J1077" s="26">
        <v>0</v>
      </c>
      <c r="K1077" s="20" t="str">
        <f>UPPER(Table4[[#This Row],[SMOKER 1]])</f>
        <v>NO</v>
      </c>
      <c r="L1077" s="26" t="str">
        <f>UPPER(Table4[[#This Row],[Heart Issues]])</f>
        <v>YES</v>
      </c>
      <c r="M1077" s="26" t="str">
        <f>IF(Table4[[#This Row],[BMI]]&lt;18.5,"underweight",IF(Table4[[#This Row],[BMI]]&lt; 24.9,"normal weight",IF(Table4[[#This Row],[BMI]]&lt;29.9,"over weight","obesity")))</f>
        <v>over weight</v>
      </c>
      <c r="N1077" s="26" t="str">
        <f>IF(Table4[[#This Row],[HBA1C]]&lt;5.7,"normal",IF(Table4[[#This Row],[HBA1C]]&lt; 6.4,"prediabetes","diabetes"))</f>
        <v>normal</v>
      </c>
    </row>
    <row r="1078" spans="1:14" x14ac:dyDescent="0.25">
      <c r="A1078" t="s">
        <v>1294</v>
      </c>
      <c r="B1078">
        <v>23.14</v>
      </c>
      <c r="C1078">
        <v>4.1500000000000004</v>
      </c>
      <c r="D1078" t="s">
        <v>2380</v>
      </c>
      <c r="E1078" t="s">
        <v>2378</v>
      </c>
      <c r="F1078" t="s">
        <v>2378</v>
      </c>
      <c r="G1078" s="9">
        <v>1</v>
      </c>
      <c r="H1078" t="s">
        <v>2378</v>
      </c>
      <c r="I1078" s="20" t="str">
        <f>IF(Table4[[#This Row],[smoker]]="?","NO",Table4[[#This Row],[smoker]])</f>
        <v>No</v>
      </c>
      <c r="J1078" s="26">
        <v>1</v>
      </c>
      <c r="K1078" s="20" t="str">
        <f>UPPER(Table4[[#This Row],[SMOKER 1]])</f>
        <v>NO</v>
      </c>
      <c r="L1078" s="26" t="str">
        <f>UPPER(Table4[[#This Row],[Heart Issues]])</f>
        <v>YES</v>
      </c>
      <c r="M1078" s="26" t="str">
        <f>IF(Table4[[#This Row],[BMI]]&lt;18.5,"underweight",IF(Table4[[#This Row],[BMI]]&lt; 24.9,"normal weight",IF(Table4[[#This Row],[BMI]]&lt;29.9,"over weight","obesity")))</f>
        <v>normal weight</v>
      </c>
      <c r="N1078" s="26" t="str">
        <f>IF(Table4[[#This Row],[HBA1C]]&lt;5.7,"normal",IF(Table4[[#This Row],[HBA1C]]&lt; 6.4,"prediabetes","diabetes"))</f>
        <v>normal</v>
      </c>
    </row>
    <row r="1079" spans="1:14" x14ac:dyDescent="0.25">
      <c r="A1079" t="s">
        <v>1293</v>
      </c>
      <c r="B1079">
        <v>39.6</v>
      </c>
      <c r="C1079">
        <v>11.36</v>
      </c>
      <c r="D1079" t="s">
        <v>2378</v>
      </c>
      <c r="E1079" t="s">
        <v>2378</v>
      </c>
      <c r="F1079" t="s">
        <v>2378</v>
      </c>
      <c r="G1079" s="9" t="s">
        <v>2379</v>
      </c>
      <c r="H1079" t="s">
        <v>2378</v>
      </c>
      <c r="I1079" s="20" t="str">
        <f>IF(Table4[[#This Row],[smoker]]="?","NO",Table4[[#This Row],[smoker]])</f>
        <v>No</v>
      </c>
      <c r="J1079" s="26">
        <v>0</v>
      </c>
      <c r="K1079" s="20" t="str">
        <f>UPPER(Table4[[#This Row],[SMOKER 1]])</f>
        <v>NO</v>
      </c>
      <c r="L1079" s="26" t="str">
        <f>UPPER(Table4[[#This Row],[Heart Issues]])</f>
        <v>NO</v>
      </c>
      <c r="M1079" s="26" t="str">
        <f>IF(Table4[[#This Row],[BMI]]&lt;18.5,"underweight",IF(Table4[[#This Row],[BMI]]&lt; 24.9,"normal weight",IF(Table4[[#This Row],[BMI]]&lt;29.9,"over weight","obesity")))</f>
        <v>obesity</v>
      </c>
      <c r="N1079" s="26" t="str">
        <f>IF(Table4[[#This Row],[HBA1C]]&lt;5.7,"normal",IF(Table4[[#This Row],[HBA1C]]&lt; 6.4,"prediabetes","diabetes"))</f>
        <v>diabetes</v>
      </c>
    </row>
    <row r="1080" spans="1:14" x14ac:dyDescent="0.25">
      <c r="A1080" t="s">
        <v>1292</v>
      </c>
      <c r="B1080">
        <v>29.2</v>
      </c>
      <c r="C1080">
        <v>7.53</v>
      </c>
      <c r="D1080" t="s">
        <v>2378</v>
      </c>
      <c r="E1080" t="s">
        <v>2378</v>
      </c>
      <c r="F1080" t="s">
        <v>2378</v>
      </c>
      <c r="G1080" s="9" t="s">
        <v>2379</v>
      </c>
      <c r="H1080" t="s">
        <v>2378</v>
      </c>
      <c r="I1080" s="20" t="str">
        <f>IF(Table4[[#This Row],[smoker]]="?","NO",Table4[[#This Row],[smoker]])</f>
        <v>No</v>
      </c>
      <c r="J1080" s="26">
        <v>0</v>
      </c>
      <c r="K1080" s="20" t="str">
        <f>UPPER(Table4[[#This Row],[SMOKER 1]])</f>
        <v>NO</v>
      </c>
      <c r="L1080" s="26" t="str">
        <f>UPPER(Table4[[#This Row],[Heart Issues]])</f>
        <v>NO</v>
      </c>
      <c r="M1080" s="26" t="str">
        <f>IF(Table4[[#This Row],[BMI]]&lt;18.5,"underweight",IF(Table4[[#This Row],[BMI]]&lt; 24.9,"normal weight",IF(Table4[[#This Row],[BMI]]&lt;29.9,"over weight","obesity")))</f>
        <v>over weight</v>
      </c>
      <c r="N1080" s="26" t="str">
        <f>IF(Table4[[#This Row],[HBA1C]]&lt;5.7,"normal",IF(Table4[[#This Row],[HBA1C]]&lt; 6.4,"prediabetes","diabetes"))</f>
        <v>diabetes</v>
      </c>
    </row>
    <row r="1081" spans="1:14" x14ac:dyDescent="0.25">
      <c r="A1081" t="s">
        <v>1291</v>
      </c>
      <c r="B1081">
        <v>32.774999999999999</v>
      </c>
      <c r="C1081">
        <v>7.95</v>
      </c>
      <c r="D1081" t="s">
        <v>2378</v>
      </c>
      <c r="E1081" t="s">
        <v>2378</v>
      </c>
      <c r="F1081" t="s">
        <v>2378</v>
      </c>
      <c r="G1081" s="9" t="s">
        <v>2379</v>
      </c>
      <c r="H1081" t="s">
        <v>2378</v>
      </c>
      <c r="I1081" s="20" t="str">
        <f>IF(Table4[[#This Row],[smoker]]="?","NO",Table4[[#This Row],[smoker]])</f>
        <v>No</v>
      </c>
      <c r="J1081" s="26">
        <v>0</v>
      </c>
      <c r="K1081" s="20" t="str">
        <f>UPPER(Table4[[#This Row],[SMOKER 1]])</f>
        <v>NO</v>
      </c>
      <c r="L1081" s="26" t="str">
        <f>UPPER(Table4[[#This Row],[Heart Issues]])</f>
        <v>NO</v>
      </c>
      <c r="M1081" s="26" t="str">
        <f>IF(Table4[[#This Row],[BMI]]&lt;18.5,"underweight",IF(Table4[[#This Row],[BMI]]&lt; 24.9,"normal weight",IF(Table4[[#This Row],[BMI]]&lt;29.9,"over weight","obesity")))</f>
        <v>obesity</v>
      </c>
      <c r="N1081" s="26" t="str">
        <f>IF(Table4[[#This Row],[HBA1C]]&lt;5.7,"normal",IF(Table4[[#This Row],[HBA1C]]&lt; 6.4,"prediabetes","diabetes"))</f>
        <v>diabetes</v>
      </c>
    </row>
    <row r="1082" spans="1:14" x14ac:dyDescent="0.25">
      <c r="A1082" t="s">
        <v>1290</v>
      </c>
      <c r="B1082">
        <v>24.035</v>
      </c>
      <c r="C1082">
        <v>8.5</v>
      </c>
      <c r="D1082" t="s">
        <v>2378</v>
      </c>
      <c r="E1082" t="s">
        <v>2378</v>
      </c>
      <c r="F1082" t="s">
        <v>2378</v>
      </c>
      <c r="G1082" s="9" t="s">
        <v>2379</v>
      </c>
      <c r="H1082" t="s">
        <v>2378</v>
      </c>
      <c r="I1082" s="20" t="str">
        <f>IF(Table4[[#This Row],[smoker]]="?","NO",Table4[[#This Row],[smoker]])</f>
        <v>No</v>
      </c>
      <c r="J1082" s="26">
        <v>0</v>
      </c>
      <c r="K1082" s="20" t="str">
        <f>UPPER(Table4[[#This Row],[SMOKER 1]])</f>
        <v>NO</v>
      </c>
      <c r="L1082" s="26" t="str">
        <f>UPPER(Table4[[#This Row],[Heart Issues]])</f>
        <v>NO</v>
      </c>
      <c r="M1082" s="26" t="str">
        <f>IF(Table4[[#This Row],[BMI]]&lt;18.5,"underweight",IF(Table4[[#This Row],[BMI]]&lt; 24.9,"normal weight",IF(Table4[[#This Row],[BMI]]&lt;29.9,"over weight","obesity")))</f>
        <v>normal weight</v>
      </c>
      <c r="N1082" s="26" t="str">
        <f>IF(Table4[[#This Row],[HBA1C]]&lt;5.7,"normal",IF(Table4[[#This Row],[HBA1C]]&lt; 6.4,"prediabetes","diabetes"))</f>
        <v>diabetes</v>
      </c>
    </row>
    <row r="1083" spans="1:14" x14ac:dyDescent="0.25">
      <c r="A1083" t="s">
        <v>1289</v>
      </c>
      <c r="B1083">
        <v>30.55</v>
      </c>
      <c r="C1083">
        <v>5.89</v>
      </c>
      <c r="D1083" t="s">
        <v>2378</v>
      </c>
      <c r="E1083" t="s">
        <v>2378</v>
      </c>
      <c r="F1083" t="s">
        <v>2381</v>
      </c>
      <c r="G1083" s="9">
        <v>1</v>
      </c>
      <c r="H1083" t="s">
        <v>2378</v>
      </c>
      <c r="I1083" s="20" t="str">
        <f>IF(Table4[[#This Row],[smoker]]="?","NO",Table4[[#This Row],[smoker]])</f>
        <v>No</v>
      </c>
      <c r="J1083" s="26">
        <v>1</v>
      </c>
      <c r="K1083" s="20" t="str">
        <f>UPPER(Table4[[#This Row],[SMOKER 1]])</f>
        <v>NO</v>
      </c>
      <c r="L1083" s="26" t="str">
        <f>UPPER(Table4[[#This Row],[Heart Issues]])</f>
        <v>NO</v>
      </c>
      <c r="M1083" s="26" t="str">
        <f>IF(Table4[[#This Row],[BMI]]&lt;18.5,"underweight",IF(Table4[[#This Row],[BMI]]&lt; 24.9,"normal weight",IF(Table4[[#This Row],[BMI]]&lt;29.9,"over weight","obesity")))</f>
        <v>obesity</v>
      </c>
      <c r="N1083" s="26" t="str">
        <f>IF(Table4[[#This Row],[HBA1C]]&lt;5.7,"normal",IF(Table4[[#This Row],[HBA1C]]&lt; 6.4,"prediabetes","diabetes"))</f>
        <v>prediabetes</v>
      </c>
    </row>
    <row r="1084" spans="1:14" x14ac:dyDescent="0.25">
      <c r="A1084" t="s">
        <v>1288</v>
      </c>
      <c r="B1084">
        <v>28.81</v>
      </c>
      <c r="C1084">
        <v>8.76</v>
      </c>
      <c r="D1084" t="s">
        <v>2378</v>
      </c>
      <c r="E1084" t="s">
        <v>2378</v>
      </c>
      <c r="F1084" t="s">
        <v>2378</v>
      </c>
      <c r="G1084" s="9">
        <v>2</v>
      </c>
      <c r="H1084" t="s">
        <v>2378</v>
      </c>
      <c r="I1084" s="20" t="str">
        <f>IF(Table4[[#This Row],[smoker]]="?","NO",Table4[[#This Row],[smoker]])</f>
        <v>No</v>
      </c>
      <c r="J1084" s="26">
        <v>2</v>
      </c>
      <c r="K1084" s="20" t="str">
        <f>UPPER(Table4[[#This Row],[SMOKER 1]])</f>
        <v>NO</v>
      </c>
      <c r="L1084" s="26" t="str">
        <f>UPPER(Table4[[#This Row],[Heart Issues]])</f>
        <v>NO</v>
      </c>
      <c r="M1084" s="26" t="str">
        <f>IF(Table4[[#This Row],[BMI]]&lt;18.5,"underweight",IF(Table4[[#This Row],[BMI]]&lt; 24.9,"normal weight",IF(Table4[[#This Row],[BMI]]&lt;29.9,"over weight","obesity")))</f>
        <v>over weight</v>
      </c>
      <c r="N1084" s="26" t="str">
        <f>IF(Table4[[#This Row],[HBA1C]]&lt;5.7,"normal",IF(Table4[[#This Row],[HBA1C]]&lt; 6.4,"prediabetes","diabetes"))</f>
        <v>diabetes</v>
      </c>
    </row>
    <row r="1085" spans="1:14" x14ac:dyDescent="0.25">
      <c r="A1085" t="s">
        <v>1287</v>
      </c>
      <c r="B1085">
        <v>31.66</v>
      </c>
      <c r="C1085">
        <v>4.1100000000000003</v>
      </c>
      <c r="D1085" t="s">
        <v>2378</v>
      </c>
      <c r="E1085" t="s">
        <v>2378</v>
      </c>
      <c r="F1085" t="s">
        <v>2378</v>
      </c>
      <c r="G1085" s="9" t="s">
        <v>2379</v>
      </c>
      <c r="H1085" t="s">
        <v>2378</v>
      </c>
      <c r="I1085" s="20" t="str">
        <f>IF(Table4[[#This Row],[smoker]]="?","NO",Table4[[#This Row],[smoker]])</f>
        <v>No</v>
      </c>
      <c r="J1085" s="26">
        <v>0</v>
      </c>
      <c r="K1085" s="20" t="str">
        <f>UPPER(Table4[[#This Row],[SMOKER 1]])</f>
        <v>NO</v>
      </c>
      <c r="L1085" s="26" t="str">
        <f>UPPER(Table4[[#This Row],[Heart Issues]])</f>
        <v>NO</v>
      </c>
      <c r="M1085" s="26" t="str">
        <f>IF(Table4[[#This Row],[BMI]]&lt;18.5,"underweight",IF(Table4[[#This Row],[BMI]]&lt; 24.9,"normal weight",IF(Table4[[#This Row],[BMI]]&lt;29.9,"over weight","obesity")))</f>
        <v>obesity</v>
      </c>
      <c r="N1085" s="26" t="str">
        <f>IF(Table4[[#This Row],[HBA1C]]&lt;5.7,"normal",IF(Table4[[#This Row],[HBA1C]]&lt; 6.4,"prediabetes","diabetes"))</f>
        <v>normal</v>
      </c>
    </row>
    <row r="1086" spans="1:14" x14ac:dyDescent="0.25">
      <c r="A1086" t="s">
        <v>1286</v>
      </c>
      <c r="B1086">
        <v>28.215</v>
      </c>
      <c r="C1086">
        <v>7.56</v>
      </c>
      <c r="D1086" t="s">
        <v>2380</v>
      </c>
      <c r="E1086" t="s">
        <v>2378</v>
      </c>
      <c r="F1086" t="s">
        <v>2378</v>
      </c>
      <c r="G1086" s="9">
        <v>1</v>
      </c>
      <c r="H1086" t="s">
        <v>2378</v>
      </c>
      <c r="I1086" s="20" t="str">
        <f>IF(Table4[[#This Row],[smoker]]="?","NO",Table4[[#This Row],[smoker]])</f>
        <v>No</v>
      </c>
      <c r="J1086" s="26">
        <v>1</v>
      </c>
      <c r="K1086" s="20" t="str">
        <f>UPPER(Table4[[#This Row],[SMOKER 1]])</f>
        <v>NO</v>
      </c>
      <c r="L1086" s="26" t="str">
        <f>UPPER(Table4[[#This Row],[Heart Issues]])</f>
        <v>YES</v>
      </c>
      <c r="M1086" s="26" t="str">
        <f>IF(Table4[[#This Row],[BMI]]&lt;18.5,"underweight",IF(Table4[[#This Row],[BMI]]&lt; 24.9,"normal weight",IF(Table4[[#This Row],[BMI]]&lt;29.9,"over weight","obesity")))</f>
        <v>over weight</v>
      </c>
      <c r="N1086" s="26" t="str">
        <f>IF(Table4[[#This Row],[HBA1C]]&lt;5.7,"normal",IF(Table4[[#This Row],[HBA1C]]&lt; 6.4,"prediabetes","diabetes"))</f>
        <v>diabetes</v>
      </c>
    </row>
    <row r="1087" spans="1:14" x14ac:dyDescent="0.25">
      <c r="A1087" t="s">
        <v>1285</v>
      </c>
      <c r="B1087">
        <v>26.12</v>
      </c>
      <c r="C1087">
        <v>4.17</v>
      </c>
      <c r="D1087" t="s">
        <v>2380</v>
      </c>
      <c r="E1087" t="s">
        <v>2378</v>
      </c>
      <c r="F1087" t="s">
        <v>2381</v>
      </c>
      <c r="G1087" s="9">
        <v>1</v>
      </c>
      <c r="H1087" t="s">
        <v>2378</v>
      </c>
      <c r="I1087" s="20" t="str">
        <f>IF(Table4[[#This Row],[smoker]]="?","NO",Table4[[#This Row],[smoker]])</f>
        <v>No</v>
      </c>
      <c r="J1087" s="26">
        <v>1</v>
      </c>
      <c r="K1087" s="20" t="str">
        <f>UPPER(Table4[[#This Row],[SMOKER 1]])</f>
        <v>NO</v>
      </c>
      <c r="L1087" s="26" t="str">
        <f>UPPER(Table4[[#This Row],[Heart Issues]])</f>
        <v>YES</v>
      </c>
      <c r="M1087" s="26" t="str">
        <f>IF(Table4[[#This Row],[BMI]]&lt;18.5,"underweight",IF(Table4[[#This Row],[BMI]]&lt; 24.9,"normal weight",IF(Table4[[#This Row],[BMI]]&lt;29.9,"over weight","obesity")))</f>
        <v>over weight</v>
      </c>
      <c r="N1087" s="26" t="str">
        <f>IF(Table4[[#This Row],[HBA1C]]&lt;5.7,"normal",IF(Table4[[#This Row],[HBA1C]]&lt; 6.4,"prediabetes","diabetes"))</f>
        <v>normal</v>
      </c>
    </row>
    <row r="1088" spans="1:14" x14ac:dyDescent="0.25">
      <c r="A1088" t="s">
        <v>1284</v>
      </c>
      <c r="B1088">
        <v>36.630000000000003</v>
      </c>
      <c r="C1088">
        <v>11.42</v>
      </c>
      <c r="D1088" t="s">
        <v>2378</v>
      </c>
      <c r="E1088" t="s">
        <v>2378</v>
      </c>
      <c r="F1088" t="s">
        <v>2378</v>
      </c>
      <c r="G1088" s="9">
        <v>2</v>
      </c>
      <c r="H1088" t="s">
        <v>2378</v>
      </c>
      <c r="I1088" s="20" t="str">
        <f>IF(Table4[[#This Row],[smoker]]="?","NO",Table4[[#This Row],[smoker]])</f>
        <v>No</v>
      </c>
      <c r="J1088" s="26">
        <v>2</v>
      </c>
      <c r="K1088" s="20" t="str">
        <f>UPPER(Table4[[#This Row],[SMOKER 1]])</f>
        <v>NO</v>
      </c>
      <c r="L1088" s="26" t="str">
        <f>UPPER(Table4[[#This Row],[Heart Issues]])</f>
        <v>NO</v>
      </c>
      <c r="M1088" s="26" t="str">
        <f>IF(Table4[[#This Row],[BMI]]&lt;18.5,"underweight",IF(Table4[[#This Row],[BMI]]&lt; 24.9,"normal weight",IF(Table4[[#This Row],[BMI]]&lt;29.9,"over weight","obesity")))</f>
        <v>obesity</v>
      </c>
      <c r="N1088" s="26" t="str">
        <f>IF(Table4[[#This Row],[HBA1C]]&lt;5.7,"normal",IF(Table4[[#This Row],[HBA1C]]&lt; 6.4,"prediabetes","diabetes"))</f>
        <v>diabetes</v>
      </c>
    </row>
    <row r="1089" spans="1:14" x14ac:dyDescent="0.25">
      <c r="A1089" t="s">
        <v>1283</v>
      </c>
      <c r="B1089">
        <v>33.344999999999999</v>
      </c>
      <c r="C1089">
        <v>7.33</v>
      </c>
      <c r="D1089" t="s">
        <v>2378</v>
      </c>
      <c r="E1089" t="s">
        <v>2378</v>
      </c>
      <c r="F1089" t="s">
        <v>2378</v>
      </c>
      <c r="G1089" s="9">
        <v>2</v>
      </c>
      <c r="H1089" t="s">
        <v>2378</v>
      </c>
      <c r="I1089" s="20" t="str">
        <f>IF(Table4[[#This Row],[smoker]]="?","NO",Table4[[#This Row],[smoker]])</f>
        <v>No</v>
      </c>
      <c r="J1089" s="26">
        <v>2</v>
      </c>
      <c r="K1089" s="20" t="str">
        <f>UPPER(Table4[[#This Row],[SMOKER 1]])</f>
        <v>NO</v>
      </c>
      <c r="L1089" s="26" t="str">
        <f>UPPER(Table4[[#This Row],[Heart Issues]])</f>
        <v>NO</v>
      </c>
      <c r="M1089" s="26" t="str">
        <f>IF(Table4[[#This Row],[BMI]]&lt;18.5,"underweight",IF(Table4[[#This Row],[BMI]]&lt; 24.9,"normal weight",IF(Table4[[#This Row],[BMI]]&lt;29.9,"over weight","obesity")))</f>
        <v>obesity</v>
      </c>
      <c r="N1089" s="26" t="str">
        <f>IF(Table4[[#This Row],[HBA1C]]&lt;5.7,"normal",IF(Table4[[#This Row],[HBA1C]]&lt; 6.4,"prediabetes","diabetes"))</f>
        <v>diabetes</v>
      </c>
    </row>
    <row r="1090" spans="1:14" x14ac:dyDescent="0.25">
      <c r="A1090" t="s">
        <v>1282</v>
      </c>
      <c r="B1090">
        <v>27.11</v>
      </c>
      <c r="C1090">
        <v>6.7</v>
      </c>
      <c r="D1090" t="s">
        <v>2378</v>
      </c>
      <c r="E1090" t="s">
        <v>2378</v>
      </c>
      <c r="F1090" t="s">
        <v>2378</v>
      </c>
      <c r="G1090" s="9" t="s">
        <v>2379</v>
      </c>
      <c r="H1090" t="s">
        <v>2378</v>
      </c>
      <c r="I1090" s="20" t="str">
        <f>IF(Table4[[#This Row],[smoker]]="?","NO",Table4[[#This Row],[smoker]])</f>
        <v>No</v>
      </c>
      <c r="J1090" s="26">
        <v>0</v>
      </c>
      <c r="K1090" s="20" t="str">
        <f>UPPER(Table4[[#This Row],[SMOKER 1]])</f>
        <v>NO</v>
      </c>
      <c r="L1090" s="26" t="str">
        <f>UPPER(Table4[[#This Row],[Heart Issues]])</f>
        <v>NO</v>
      </c>
      <c r="M1090" s="26" t="str">
        <f>IF(Table4[[#This Row],[BMI]]&lt;18.5,"underweight",IF(Table4[[#This Row],[BMI]]&lt; 24.9,"normal weight",IF(Table4[[#This Row],[BMI]]&lt;29.9,"over weight","obesity")))</f>
        <v>over weight</v>
      </c>
      <c r="N1090" s="26" t="str">
        <f>IF(Table4[[#This Row],[HBA1C]]&lt;5.7,"normal",IF(Table4[[#This Row],[HBA1C]]&lt; 6.4,"prediabetes","diabetes"))</f>
        <v>diabetes</v>
      </c>
    </row>
    <row r="1091" spans="1:14" x14ac:dyDescent="0.25">
      <c r="A1091" t="s">
        <v>1281</v>
      </c>
      <c r="B1091">
        <v>26.6</v>
      </c>
      <c r="C1091">
        <v>5.27</v>
      </c>
      <c r="D1091" t="s">
        <v>2380</v>
      </c>
      <c r="E1091" t="s">
        <v>2378</v>
      </c>
      <c r="F1091" t="s">
        <v>2381</v>
      </c>
      <c r="G1091" s="9">
        <v>1</v>
      </c>
      <c r="H1091" t="s">
        <v>2378</v>
      </c>
      <c r="I1091" s="20" t="str">
        <f>IF(Table4[[#This Row],[smoker]]="?","NO",Table4[[#This Row],[smoker]])</f>
        <v>No</v>
      </c>
      <c r="J1091" s="26">
        <v>1</v>
      </c>
      <c r="K1091" s="20" t="str">
        <f>UPPER(Table4[[#This Row],[SMOKER 1]])</f>
        <v>NO</v>
      </c>
      <c r="L1091" s="26" t="str">
        <f>UPPER(Table4[[#This Row],[Heart Issues]])</f>
        <v>YES</v>
      </c>
      <c r="M1091" s="26" t="str">
        <f>IF(Table4[[#This Row],[BMI]]&lt;18.5,"underweight",IF(Table4[[#This Row],[BMI]]&lt; 24.9,"normal weight",IF(Table4[[#This Row],[BMI]]&lt;29.9,"over weight","obesity")))</f>
        <v>over weight</v>
      </c>
      <c r="N1091" s="26" t="str">
        <f>IF(Table4[[#This Row],[HBA1C]]&lt;5.7,"normal",IF(Table4[[#This Row],[HBA1C]]&lt; 6.4,"prediabetes","diabetes"))</f>
        <v>normal</v>
      </c>
    </row>
    <row r="1092" spans="1:14" x14ac:dyDescent="0.25">
      <c r="A1092" t="s">
        <v>1280</v>
      </c>
      <c r="B1092">
        <v>30.41</v>
      </c>
      <c r="C1092">
        <v>7.72</v>
      </c>
      <c r="D1092" t="s">
        <v>2378</v>
      </c>
      <c r="E1092" t="s">
        <v>2378</v>
      </c>
      <c r="F1092" t="s">
        <v>2378</v>
      </c>
      <c r="G1092" s="9" t="s">
        <v>2379</v>
      </c>
      <c r="H1092" t="s">
        <v>2378</v>
      </c>
      <c r="I1092" s="20" t="str">
        <f>IF(Table4[[#This Row],[smoker]]="?","NO",Table4[[#This Row],[smoker]])</f>
        <v>No</v>
      </c>
      <c r="J1092" s="26">
        <v>0</v>
      </c>
      <c r="K1092" s="20" t="str">
        <f>UPPER(Table4[[#This Row],[SMOKER 1]])</f>
        <v>NO</v>
      </c>
      <c r="L1092" s="26" t="str">
        <f>UPPER(Table4[[#This Row],[Heart Issues]])</f>
        <v>NO</v>
      </c>
      <c r="M1092" s="26" t="str">
        <f>IF(Table4[[#This Row],[BMI]]&lt;18.5,"underweight",IF(Table4[[#This Row],[BMI]]&lt; 24.9,"normal weight",IF(Table4[[#This Row],[BMI]]&lt;29.9,"over weight","obesity")))</f>
        <v>obesity</v>
      </c>
      <c r="N1092" s="26" t="str">
        <f>IF(Table4[[#This Row],[HBA1C]]&lt;5.7,"normal",IF(Table4[[#This Row],[HBA1C]]&lt; 6.4,"prediabetes","diabetes"))</f>
        <v>diabetes</v>
      </c>
    </row>
    <row r="1093" spans="1:14" x14ac:dyDescent="0.25">
      <c r="A1093" t="s">
        <v>1279</v>
      </c>
      <c r="B1093">
        <v>28.98</v>
      </c>
      <c r="C1093">
        <v>8.68</v>
      </c>
      <c r="D1093" t="s">
        <v>2378</v>
      </c>
      <c r="E1093" t="s">
        <v>2378</v>
      </c>
      <c r="F1093" t="s">
        <v>2378</v>
      </c>
      <c r="G1093" s="9">
        <v>2</v>
      </c>
      <c r="H1093" t="s">
        <v>2378</v>
      </c>
      <c r="I1093" s="20" t="str">
        <f>IF(Table4[[#This Row],[smoker]]="?","NO",Table4[[#This Row],[smoker]])</f>
        <v>No</v>
      </c>
      <c r="J1093" s="26">
        <v>2</v>
      </c>
      <c r="K1093" s="20" t="str">
        <f>UPPER(Table4[[#This Row],[SMOKER 1]])</f>
        <v>NO</v>
      </c>
      <c r="L1093" s="26" t="str">
        <f>UPPER(Table4[[#This Row],[Heart Issues]])</f>
        <v>NO</v>
      </c>
      <c r="M1093" s="26" t="str">
        <f>IF(Table4[[#This Row],[BMI]]&lt;18.5,"underweight",IF(Table4[[#This Row],[BMI]]&lt; 24.9,"normal weight",IF(Table4[[#This Row],[BMI]]&lt;29.9,"over weight","obesity")))</f>
        <v>over weight</v>
      </c>
      <c r="N1093" s="26" t="str">
        <f>IF(Table4[[#This Row],[HBA1C]]&lt;5.7,"normal",IF(Table4[[#This Row],[HBA1C]]&lt; 6.4,"prediabetes","diabetes"))</f>
        <v>diabetes</v>
      </c>
    </row>
    <row r="1094" spans="1:14" x14ac:dyDescent="0.25">
      <c r="A1094" t="s">
        <v>1278</v>
      </c>
      <c r="B1094">
        <v>31.24</v>
      </c>
      <c r="C1094">
        <v>9.8000000000000007</v>
      </c>
      <c r="D1094" t="s">
        <v>2378</v>
      </c>
      <c r="E1094" t="s">
        <v>2378</v>
      </c>
      <c r="F1094" t="s">
        <v>2378</v>
      </c>
      <c r="G1094" s="9" t="s">
        <v>2379</v>
      </c>
      <c r="H1094" t="s">
        <v>2378</v>
      </c>
      <c r="I1094" s="20" t="str">
        <f>IF(Table4[[#This Row],[smoker]]="?","NO",Table4[[#This Row],[smoker]])</f>
        <v>No</v>
      </c>
      <c r="J1094" s="26">
        <v>0</v>
      </c>
      <c r="K1094" s="20" t="str">
        <f>UPPER(Table4[[#This Row],[SMOKER 1]])</f>
        <v>NO</v>
      </c>
      <c r="L1094" s="26" t="str">
        <f>UPPER(Table4[[#This Row],[Heart Issues]])</f>
        <v>NO</v>
      </c>
      <c r="M1094" s="26" t="str">
        <f>IF(Table4[[#This Row],[BMI]]&lt;18.5,"underweight",IF(Table4[[#This Row],[BMI]]&lt; 24.9,"normal weight",IF(Table4[[#This Row],[BMI]]&lt;29.9,"over weight","obesity")))</f>
        <v>obesity</v>
      </c>
      <c r="N1094" s="26" t="str">
        <f>IF(Table4[[#This Row],[HBA1C]]&lt;5.7,"normal",IF(Table4[[#This Row],[HBA1C]]&lt; 6.4,"prediabetes","diabetes"))</f>
        <v>diabetes</v>
      </c>
    </row>
    <row r="1095" spans="1:14" x14ac:dyDescent="0.25">
      <c r="A1095" t="s">
        <v>1277</v>
      </c>
      <c r="B1095">
        <v>31.54</v>
      </c>
      <c r="C1095">
        <v>4.4400000000000004</v>
      </c>
      <c r="D1095" t="s">
        <v>2378</v>
      </c>
      <c r="E1095" t="s">
        <v>2378</v>
      </c>
      <c r="F1095" t="s">
        <v>2378</v>
      </c>
      <c r="G1095" s="9" t="s">
        <v>2379</v>
      </c>
      <c r="H1095" t="s">
        <v>2378</v>
      </c>
      <c r="I1095" s="20" t="str">
        <f>IF(Table4[[#This Row],[smoker]]="?","NO",Table4[[#This Row],[smoker]])</f>
        <v>No</v>
      </c>
      <c r="J1095" s="26">
        <v>0</v>
      </c>
      <c r="K1095" s="20" t="str">
        <f>UPPER(Table4[[#This Row],[SMOKER 1]])</f>
        <v>NO</v>
      </c>
      <c r="L1095" s="26" t="str">
        <f>UPPER(Table4[[#This Row],[Heart Issues]])</f>
        <v>NO</v>
      </c>
      <c r="M1095" s="26" t="str">
        <f>IF(Table4[[#This Row],[BMI]]&lt;18.5,"underweight",IF(Table4[[#This Row],[BMI]]&lt; 24.9,"normal weight",IF(Table4[[#This Row],[BMI]]&lt;29.9,"over weight","obesity")))</f>
        <v>obesity</v>
      </c>
      <c r="N1095" s="26" t="str">
        <f>IF(Table4[[#This Row],[HBA1C]]&lt;5.7,"normal",IF(Table4[[#This Row],[HBA1C]]&lt; 6.4,"prediabetes","diabetes"))</f>
        <v>normal</v>
      </c>
    </row>
    <row r="1096" spans="1:14" x14ac:dyDescent="0.25">
      <c r="A1096" t="s">
        <v>1276</v>
      </c>
      <c r="B1096">
        <v>38.6</v>
      </c>
      <c r="C1096">
        <v>7.19</v>
      </c>
      <c r="D1096" t="s">
        <v>2380</v>
      </c>
      <c r="E1096" t="s">
        <v>2378</v>
      </c>
      <c r="F1096" t="s">
        <v>2378</v>
      </c>
      <c r="G1096" s="9">
        <v>2</v>
      </c>
      <c r="H1096" t="s">
        <v>2378</v>
      </c>
      <c r="I1096" s="20" t="str">
        <f>IF(Table4[[#This Row],[smoker]]="?","NO",Table4[[#This Row],[smoker]])</f>
        <v>No</v>
      </c>
      <c r="J1096" s="26">
        <v>2</v>
      </c>
      <c r="K1096" s="20" t="str">
        <f>UPPER(Table4[[#This Row],[SMOKER 1]])</f>
        <v>NO</v>
      </c>
      <c r="L1096" s="26" t="str">
        <f>UPPER(Table4[[#This Row],[Heart Issues]])</f>
        <v>YES</v>
      </c>
      <c r="M1096" s="26" t="str">
        <f>IF(Table4[[#This Row],[BMI]]&lt;18.5,"underweight",IF(Table4[[#This Row],[BMI]]&lt; 24.9,"normal weight",IF(Table4[[#This Row],[BMI]]&lt;29.9,"over weight","obesity")))</f>
        <v>obesity</v>
      </c>
      <c r="N1096" s="26" t="str">
        <f>IF(Table4[[#This Row],[HBA1C]]&lt;5.7,"normal",IF(Table4[[#This Row],[HBA1C]]&lt; 6.4,"prediabetes","diabetes"))</f>
        <v>diabetes</v>
      </c>
    </row>
    <row r="1097" spans="1:14" x14ac:dyDescent="0.25">
      <c r="A1097" t="s">
        <v>1275</v>
      </c>
      <c r="B1097">
        <v>37.950000000000003</v>
      </c>
      <c r="C1097">
        <v>6.06</v>
      </c>
      <c r="D1097" t="s">
        <v>2378</v>
      </c>
      <c r="E1097" t="s">
        <v>2378</v>
      </c>
      <c r="F1097" t="s">
        <v>2378</v>
      </c>
      <c r="G1097" s="9" t="s">
        <v>2379</v>
      </c>
      <c r="H1097" t="s">
        <v>2378</v>
      </c>
      <c r="I1097" s="20" t="str">
        <f>IF(Table4[[#This Row],[smoker]]="?","NO",Table4[[#This Row],[smoker]])</f>
        <v>No</v>
      </c>
      <c r="J1097" s="26">
        <v>0</v>
      </c>
      <c r="K1097" s="20" t="str">
        <f>UPPER(Table4[[#This Row],[SMOKER 1]])</f>
        <v>NO</v>
      </c>
      <c r="L1097" s="26" t="str">
        <f>UPPER(Table4[[#This Row],[Heart Issues]])</f>
        <v>NO</v>
      </c>
      <c r="M1097" s="26" t="str">
        <f>IF(Table4[[#This Row],[BMI]]&lt;18.5,"underweight",IF(Table4[[#This Row],[BMI]]&lt; 24.9,"normal weight",IF(Table4[[#This Row],[BMI]]&lt;29.9,"over weight","obesity")))</f>
        <v>obesity</v>
      </c>
      <c r="N1097" s="26" t="str">
        <f>IF(Table4[[#This Row],[HBA1C]]&lt;5.7,"normal",IF(Table4[[#This Row],[HBA1C]]&lt; 6.4,"prediabetes","diabetes"))</f>
        <v>prediabetes</v>
      </c>
    </row>
    <row r="1098" spans="1:14" x14ac:dyDescent="0.25">
      <c r="A1098" t="s">
        <v>1274</v>
      </c>
      <c r="B1098">
        <v>38.97</v>
      </c>
      <c r="C1098">
        <v>5.12</v>
      </c>
      <c r="D1098" t="s">
        <v>2378</v>
      </c>
      <c r="E1098" t="s">
        <v>2378</v>
      </c>
      <c r="F1098" t="s">
        <v>2378</v>
      </c>
      <c r="G1098" s="9" t="s">
        <v>2379</v>
      </c>
      <c r="H1098" t="s">
        <v>2378</v>
      </c>
      <c r="I1098" s="20" t="str">
        <f>IF(Table4[[#This Row],[smoker]]="?","NO",Table4[[#This Row],[smoker]])</f>
        <v>No</v>
      </c>
      <c r="J1098" s="26">
        <v>0</v>
      </c>
      <c r="K1098" s="20" t="str">
        <f>UPPER(Table4[[#This Row],[SMOKER 1]])</f>
        <v>NO</v>
      </c>
      <c r="L1098" s="26" t="str">
        <f>UPPER(Table4[[#This Row],[Heart Issues]])</f>
        <v>NO</v>
      </c>
      <c r="M1098" s="26" t="str">
        <f>IF(Table4[[#This Row],[BMI]]&lt;18.5,"underweight",IF(Table4[[#This Row],[BMI]]&lt; 24.9,"normal weight",IF(Table4[[#This Row],[BMI]]&lt;29.9,"over weight","obesity")))</f>
        <v>obesity</v>
      </c>
      <c r="N1098" s="26" t="str">
        <f>IF(Table4[[#This Row],[HBA1C]]&lt;5.7,"normal",IF(Table4[[#This Row],[HBA1C]]&lt; 6.4,"prediabetes","diabetes"))</f>
        <v>normal</v>
      </c>
    </row>
    <row r="1099" spans="1:14" x14ac:dyDescent="0.25">
      <c r="A1099" t="s">
        <v>1273</v>
      </c>
      <c r="B1099">
        <v>21.2</v>
      </c>
      <c r="C1099">
        <v>10.72</v>
      </c>
      <c r="D1099" t="s">
        <v>2378</v>
      </c>
      <c r="E1099" t="s">
        <v>2378</v>
      </c>
      <c r="F1099" t="s">
        <v>2378</v>
      </c>
      <c r="G1099" s="9" t="s">
        <v>2379</v>
      </c>
      <c r="H1099" t="s">
        <v>2378</v>
      </c>
      <c r="I1099" s="20" t="str">
        <f>IF(Table4[[#This Row],[smoker]]="?","NO",Table4[[#This Row],[smoker]])</f>
        <v>No</v>
      </c>
      <c r="J1099" s="26">
        <v>0</v>
      </c>
      <c r="K1099" s="20" t="str">
        <f>UPPER(Table4[[#This Row],[SMOKER 1]])</f>
        <v>NO</v>
      </c>
      <c r="L1099" s="26" t="str">
        <f>UPPER(Table4[[#This Row],[Heart Issues]])</f>
        <v>NO</v>
      </c>
      <c r="M1099" s="26" t="str">
        <f>IF(Table4[[#This Row],[BMI]]&lt;18.5,"underweight",IF(Table4[[#This Row],[BMI]]&lt; 24.9,"normal weight",IF(Table4[[#This Row],[BMI]]&lt;29.9,"over weight","obesity")))</f>
        <v>normal weight</v>
      </c>
      <c r="N1099" s="26" t="str">
        <f>IF(Table4[[#This Row],[HBA1C]]&lt;5.7,"normal",IF(Table4[[#This Row],[HBA1C]]&lt; 6.4,"prediabetes","diabetes"))</f>
        <v>diabetes</v>
      </c>
    </row>
    <row r="1100" spans="1:14" x14ac:dyDescent="0.25">
      <c r="A1100" t="s">
        <v>1272</v>
      </c>
      <c r="B1100">
        <v>23.96</v>
      </c>
      <c r="C1100">
        <v>9.58</v>
      </c>
      <c r="D1100" t="s">
        <v>2380</v>
      </c>
      <c r="E1100" t="s">
        <v>2378</v>
      </c>
      <c r="F1100" t="s">
        <v>2381</v>
      </c>
      <c r="G1100" s="9">
        <v>1</v>
      </c>
      <c r="H1100" t="s">
        <v>2378</v>
      </c>
      <c r="I1100" s="20" t="str">
        <f>IF(Table4[[#This Row],[smoker]]="?","NO",Table4[[#This Row],[smoker]])</f>
        <v>No</v>
      </c>
      <c r="J1100" s="26">
        <v>1</v>
      </c>
      <c r="K1100" s="20" t="str">
        <f>UPPER(Table4[[#This Row],[SMOKER 1]])</f>
        <v>NO</v>
      </c>
      <c r="L1100" s="26" t="str">
        <f>UPPER(Table4[[#This Row],[Heart Issues]])</f>
        <v>YES</v>
      </c>
      <c r="M1100" s="26" t="str">
        <f>IF(Table4[[#This Row],[BMI]]&lt;18.5,"underweight",IF(Table4[[#This Row],[BMI]]&lt; 24.9,"normal weight",IF(Table4[[#This Row],[BMI]]&lt;29.9,"over weight","obesity")))</f>
        <v>normal weight</v>
      </c>
      <c r="N1100" s="26" t="str">
        <f>IF(Table4[[#This Row],[HBA1C]]&lt;5.7,"normal",IF(Table4[[#This Row],[HBA1C]]&lt; 6.4,"prediabetes","diabetes"))</f>
        <v>diabetes</v>
      </c>
    </row>
    <row r="1101" spans="1:14" x14ac:dyDescent="0.25">
      <c r="A1101" t="s">
        <v>1271</v>
      </c>
      <c r="B1101">
        <v>35.93</v>
      </c>
      <c r="C1101">
        <v>6.4</v>
      </c>
      <c r="D1101" t="s">
        <v>2380</v>
      </c>
      <c r="E1101" t="s">
        <v>2378</v>
      </c>
      <c r="F1101" t="s">
        <v>2378</v>
      </c>
      <c r="G1101" s="9">
        <v>1</v>
      </c>
      <c r="H1101" t="s">
        <v>2378</v>
      </c>
      <c r="I1101" s="20" t="str">
        <f>IF(Table4[[#This Row],[smoker]]="?","NO",Table4[[#This Row],[smoker]])</f>
        <v>No</v>
      </c>
      <c r="J1101" s="26">
        <v>1</v>
      </c>
      <c r="K1101" s="20" t="str">
        <f>UPPER(Table4[[#This Row],[SMOKER 1]])</f>
        <v>NO</v>
      </c>
      <c r="L1101" s="26" t="str">
        <f>UPPER(Table4[[#This Row],[Heart Issues]])</f>
        <v>YES</v>
      </c>
      <c r="M1101" s="26" t="str">
        <f>IF(Table4[[#This Row],[BMI]]&lt;18.5,"underweight",IF(Table4[[#This Row],[BMI]]&lt; 24.9,"normal weight",IF(Table4[[#This Row],[BMI]]&lt;29.9,"over weight","obesity")))</f>
        <v>obesity</v>
      </c>
      <c r="N1101" s="26" t="str">
        <f>IF(Table4[[#This Row],[HBA1C]]&lt;5.7,"normal",IF(Table4[[#This Row],[HBA1C]]&lt; 6.4,"prediabetes","diabetes"))</f>
        <v>diabetes</v>
      </c>
    </row>
    <row r="1102" spans="1:14" x14ac:dyDescent="0.25">
      <c r="A1102" t="s">
        <v>1270</v>
      </c>
      <c r="B1102">
        <v>26.11</v>
      </c>
      <c r="C1102">
        <v>6.8</v>
      </c>
      <c r="D1102" t="s">
        <v>2380</v>
      </c>
      <c r="E1102" t="s">
        <v>2378</v>
      </c>
      <c r="F1102" t="s">
        <v>2378</v>
      </c>
      <c r="G1102" s="9">
        <v>2</v>
      </c>
      <c r="H1102" t="s">
        <v>2378</v>
      </c>
      <c r="I1102" s="20" t="str">
        <f>IF(Table4[[#This Row],[smoker]]="?","NO",Table4[[#This Row],[smoker]])</f>
        <v>No</v>
      </c>
      <c r="J1102" s="26">
        <v>2</v>
      </c>
      <c r="K1102" s="20" t="str">
        <f>UPPER(Table4[[#This Row],[SMOKER 1]])</f>
        <v>NO</v>
      </c>
      <c r="L1102" s="26" t="str">
        <f>UPPER(Table4[[#This Row],[Heart Issues]])</f>
        <v>YES</v>
      </c>
      <c r="M1102" s="26" t="str">
        <f>IF(Table4[[#This Row],[BMI]]&lt;18.5,"underweight",IF(Table4[[#This Row],[BMI]]&lt; 24.9,"normal weight",IF(Table4[[#This Row],[BMI]]&lt;29.9,"over weight","obesity")))</f>
        <v>over weight</v>
      </c>
      <c r="N1102" s="26" t="str">
        <f>IF(Table4[[#This Row],[HBA1C]]&lt;5.7,"normal",IF(Table4[[#This Row],[HBA1C]]&lt; 6.4,"prediabetes","diabetes"))</f>
        <v>diabetes</v>
      </c>
    </row>
    <row r="1103" spans="1:14" x14ac:dyDescent="0.25">
      <c r="A1103" t="s">
        <v>1269</v>
      </c>
      <c r="B1103">
        <v>32.299999999999997</v>
      </c>
      <c r="C1103">
        <v>9.48</v>
      </c>
      <c r="D1103" t="s">
        <v>2378</v>
      </c>
      <c r="E1103" t="s">
        <v>2378</v>
      </c>
      <c r="F1103" t="s">
        <v>2378</v>
      </c>
      <c r="G1103" s="9">
        <v>2</v>
      </c>
      <c r="H1103" t="s">
        <v>2378</v>
      </c>
      <c r="I1103" s="20" t="str">
        <f>IF(Table4[[#This Row],[smoker]]="?","NO",Table4[[#This Row],[smoker]])</f>
        <v>No</v>
      </c>
      <c r="J1103" s="26">
        <v>2</v>
      </c>
      <c r="K1103" s="20" t="str">
        <f>UPPER(Table4[[#This Row],[SMOKER 1]])</f>
        <v>NO</v>
      </c>
      <c r="L1103" s="26" t="str">
        <f>UPPER(Table4[[#This Row],[Heart Issues]])</f>
        <v>NO</v>
      </c>
      <c r="M1103" s="26" t="str">
        <f>IF(Table4[[#This Row],[BMI]]&lt;18.5,"underweight",IF(Table4[[#This Row],[BMI]]&lt; 24.9,"normal weight",IF(Table4[[#This Row],[BMI]]&lt;29.9,"over weight","obesity")))</f>
        <v>obesity</v>
      </c>
      <c r="N1103" s="26" t="str">
        <f>IF(Table4[[#This Row],[HBA1C]]&lt;5.7,"normal",IF(Table4[[#This Row],[HBA1C]]&lt; 6.4,"prediabetes","diabetes"))</f>
        <v>diabetes</v>
      </c>
    </row>
    <row r="1104" spans="1:14" x14ac:dyDescent="0.25">
      <c r="A1104" t="s">
        <v>1268</v>
      </c>
      <c r="B1104">
        <v>28.69</v>
      </c>
      <c r="C1104">
        <v>7.45</v>
      </c>
      <c r="D1104" t="s">
        <v>2378</v>
      </c>
      <c r="E1104" t="s">
        <v>2378</v>
      </c>
      <c r="F1104" t="s">
        <v>2378</v>
      </c>
      <c r="G1104" s="9">
        <v>2</v>
      </c>
      <c r="H1104" t="s">
        <v>2378</v>
      </c>
      <c r="I1104" s="20" t="str">
        <f>IF(Table4[[#This Row],[smoker]]="?","NO",Table4[[#This Row],[smoker]])</f>
        <v>No</v>
      </c>
      <c r="J1104" s="26">
        <v>2</v>
      </c>
      <c r="K1104" s="20" t="str">
        <f>UPPER(Table4[[#This Row],[SMOKER 1]])</f>
        <v>NO</v>
      </c>
      <c r="L1104" s="26" t="str">
        <f>UPPER(Table4[[#This Row],[Heart Issues]])</f>
        <v>NO</v>
      </c>
      <c r="M1104" s="26" t="str">
        <f>IF(Table4[[#This Row],[BMI]]&lt;18.5,"underweight",IF(Table4[[#This Row],[BMI]]&lt; 24.9,"normal weight",IF(Table4[[#This Row],[BMI]]&lt;29.9,"over weight","obesity")))</f>
        <v>over weight</v>
      </c>
      <c r="N1104" s="26" t="str">
        <f>IF(Table4[[#This Row],[HBA1C]]&lt;5.7,"normal",IF(Table4[[#This Row],[HBA1C]]&lt; 6.4,"prediabetes","diabetes"))</f>
        <v>diabetes</v>
      </c>
    </row>
    <row r="1105" spans="1:14" x14ac:dyDescent="0.25">
      <c r="A1105" t="s">
        <v>1267</v>
      </c>
      <c r="B1105">
        <v>31.28</v>
      </c>
      <c r="C1105">
        <v>6.94</v>
      </c>
      <c r="D1105" t="s">
        <v>2380</v>
      </c>
      <c r="E1105" t="s">
        <v>2378</v>
      </c>
      <c r="F1105" t="s">
        <v>2378</v>
      </c>
      <c r="G1105" s="9">
        <v>1</v>
      </c>
      <c r="H1105" t="s">
        <v>2378</v>
      </c>
      <c r="I1105" s="20" t="str">
        <f>IF(Table4[[#This Row],[smoker]]="?","NO",Table4[[#This Row],[smoker]])</f>
        <v>No</v>
      </c>
      <c r="J1105" s="26">
        <v>1</v>
      </c>
      <c r="K1105" s="20" t="str">
        <f>UPPER(Table4[[#This Row],[SMOKER 1]])</f>
        <v>NO</v>
      </c>
      <c r="L1105" s="26" t="str">
        <f>UPPER(Table4[[#This Row],[Heart Issues]])</f>
        <v>YES</v>
      </c>
      <c r="M1105" s="26" t="str">
        <f>IF(Table4[[#This Row],[BMI]]&lt;18.5,"underweight",IF(Table4[[#This Row],[BMI]]&lt; 24.9,"normal weight",IF(Table4[[#This Row],[BMI]]&lt;29.9,"over weight","obesity")))</f>
        <v>obesity</v>
      </c>
      <c r="N1105" s="26" t="str">
        <f>IF(Table4[[#This Row],[HBA1C]]&lt;5.7,"normal",IF(Table4[[#This Row],[HBA1C]]&lt; 6.4,"prediabetes","diabetes"))</f>
        <v>diabetes</v>
      </c>
    </row>
    <row r="1106" spans="1:14" x14ac:dyDescent="0.25">
      <c r="A1106" t="s">
        <v>1266</v>
      </c>
      <c r="B1106">
        <v>30.21</v>
      </c>
      <c r="C1106">
        <v>7.83</v>
      </c>
      <c r="D1106" t="s">
        <v>2378</v>
      </c>
      <c r="E1106" t="s">
        <v>2378</v>
      </c>
      <c r="F1106" t="s">
        <v>2378</v>
      </c>
      <c r="G1106" s="9" t="s">
        <v>2379</v>
      </c>
      <c r="H1106" t="s">
        <v>2378</v>
      </c>
      <c r="I1106" s="20" t="str">
        <f>IF(Table4[[#This Row],[smoker]]="?","NO",Table4[[#This Row],[smoker]])</f>
        <v>No</v>
      </c>
      <c r="J1106" s="26">
        <v>0</v>
      </c>
      <c r="K1106" s="20" t="str">
        <f>UPPER(Table4[[#This Row],[SMOKER 1]])</f>
        <v>NO</v>
      </c>
      <c r="L1106" s="26" t="str">
        <f>UPPER(Table4[[#This Row],[Heart Issues]])</f>
        <v>NO</v>
      </c>
      <c r="M1106" s="26" t="str">
        <f>IF(Table4[[#This Row],[BMI]]&lt;18.5,"underweight",IF(Table4[[#This Row],[BMI]]&lt; 24.9,"normal weight",IF(Table4[[#This Row],[BMI]]&lt;29.9,"over weight","obesity")))</f>
        <v>obesity</v>
      </c>
      <c r="N1106" s="26" t="str">
        <f>IF(Table4[[#This Row],[HBA1C]]&lt;5.7,"normal",IF(Table4[[#This Row],[HBA1C]]&lt; 6.4,"prediabetes","diabetes"))</f>
        <v>diabetes</v>
      </c>
    </row>
    <row r="1107" spans="1:14" x14ac:dyDescent="0.25">
      <c r="A1107" t="s">
        <v>1265</v>
      </c>
      <c r="B1107">
        <v>38.28</v>
      </c>
      <c r="C1107">
        <v>10.17</v>
      </c>
      <c r="D1107" t="s">
        <v>2380</v>
      </c>
      <c r="E1107" t="s">
        <v>2378</v>
      </c>
      <c r="F1107" t="s">
        <v>2378</v>
      </c>
      <c r="G1107" s="9" t="s">
        <v>2379</v>
      </c>
      <c r="H1107" t="s">
        <v>2378</v>
      </c>
      <c r="I1107" s="20" t="str">
        <f>IF(Table4[[#This Row],[smoker]]="?","NO",Table4[[#This Row],[smoker]])</f>
        <v>No</v>
      </c>
      <c r="J1107" s="26">
        <v>0</v>
      </c>
      <c r="K1107" s="20" t="str">
        <f>UPPER(Table4[[#This Row],[SMOKER 1]])</f>
        <v>NO</v>
      </c>
      <c r="L1107" s="26" t="str">
        <f>UPPER(Table4[[#This Row],[Heart Issues]])</f>
        <v>YES</v>
      </c>
      <c r="M1107" s="26" t="str">
        <f>IF(Table4[[#This Row],[BMI]]&lt;18.5,"underweight",IF(Table4[[#This Row],[BMI]]&lt; 24.9,"normal weight",IF(Table4[[#This Row],[BMI]]&lt;29.9,"over weight","obesity")))</f>
        <v>obesity</v>
      </c>
      <c r="N1107" s="26" t="str">
        <f>IF(Table4[[#This Row],[HBA1C]]&lt;5.7,"normal",IF(Table4[[#This Row],[HBA1C]]&lt; 6.4,"prediabetes","diabetes"))</f>
        <v>diabetes</v>
      </c>
    </row>
    <row r="1108" spans="1:14" x14ac:dyDescent="0.25">
      <c r="A1108" t="s">
        <v>1264</v>
      </c>
      <c r="B1108">
        <v>29.9</v>
      </c>
      <c r="C1108">
        <v>8.9600000000000009</v>
      </c>
      <c r="D1108" t="s">
        <v>2380</v>
      </c>
      <c r="E1108" t="s">
        <v>2378</v>
      </c>
      <c r="F1108" t="s">
        <v>2378</v>
      </c>
      <c r="G1108" s="9" t="s">
        <v>2379</v>
      </c>
      <c r="H1108" t="s">
        <v>2378</v>
      </c>
      <c r="I1108" s="20" t="str">
        <f>IF(Table4[[#This Row],[smoker]]="?","NO",Table4[[#This Row],[smoker]])</f>
        <v>No</v>
      </c>
      <c r="J1108" s="26">
        <v>0</v>
      </c>
      <c r="K1108" s="20" t="str">
        <f>UPPER(Table4[[#This Row],[SMOKER 1]])</f>
        <v>NO</v>
      </c>
      <c r="L1108" s="26" t="str">
        <f>UPPER(Table4[[#This Row],[Heart Issues]])</f>
        <v>YES</v>
      </c>
      <c r="M1108" s="26" t="str">
        <f>IF(Table4[[#This Row],[BMI]]&lt;18.5,"underweight",IF(Table4[[#This Row],[BMI]]&lt; 24.9,"normal weight",IF(Table4[[#This Row],[BMI]]&lt;29.9,"over weight","obesity")))</f>
        <v>obesity</v>
      </c>
      <c r="N1108" s="26" t="str">
        <f>IF(Table4[[#This Row],[HBA1C]]&lt;5.7,"normal",IF(Table4[[#This Row],[HBA1C]]&lt; 6.4,"prediabetes","diabetes"))</f>
        <v>diabetes</v>
      </c>
    </row>
    <row r="1109" spans="1:14" x14ac:dyDescent="0.25">
      <c r="A1109" t="s">
        <v>1263</v>
      </c>
      <c r="B1109">
        <v>23.18</v>
      </c>
      <c r="C1109">
        <v>6.96</v>
      </c>
      <c r="D1109" t="s">
        <v>2380</v>
      </c>
      <c r="E1109" t="s">
        <v>2378</v>
      </c>
      <c r="F1109" t="s">
        <v>2378</v>
      </c>
      <c r="G1109" s="9">
        <v>2</v>
      </c>
      <c r="H1109" t="s">
        <v>2378</v>
      </c>
      <c r="I1109" s="20" t="str">
        <f>IF(Table4[[#This Row],[smoker]]="?","NO",Table4[[#This Row],[smoker]])</f>
        <v>No</v>
      </c>
      <c r="J1109" s="26">
        <v>2</v>
      </c>
      <c r="K1109" s="20" t="str">
        <f>UPPER(Table4[[#This Row],[SMOKER 1]])</f>
        <v>NO</v>
      </c>
      <c r="L1109" s="26" t="str">
        <f>UPPER(Table4[[#This Row],[Heart Issues]])</f>
        <v>YES</v>
      </c>
      <c r="M1109" s="26" t="str">
        <f>IF(Table4[[#This Row],[BMI]]&lt;18.5,"underweight",IF(Table4[[#This Row],[BMI]]&lt; 24.9,"normal weight",IF(Table4[[#This Row],[BMI]]&lt;29.9,"over weight","obesity")))</f>
        <v>normal weight</v>
      </c>
      <c r="N1109" s="26" t="str">
        <f>IF(Table4[[#This Row],[HBA1C]]&lt;5.7,"normal",IF(Table4[[#This Row],[HBA1C]]&lt; 6.4,"prediabetes","diabetes"))</f>
        <v>diabetes</v>
      </c>
    </row>
    <row r="1110" spans="1:14" x14ac:dyDescent="0.25">
      <c r="A1110" t="s">
        <v>1262</v>
      </c>
      <c r="B1110">
        <v>33.020000000000003</v>
      </c>
      <c r="C1110">
        <v>5.07</v>
      </c>
      <c r="D1110" t="s">
        <v>2380</v>
      </c>
      <c r="E1110" t="s">
        <v>2378</v>
      </c>
      <c r="F1110" t="s">
        <v>2378</v>
      </c>
      <c r="G1110" s="9" t="s">
        <v>2379</v>
      </c>
      <c r="H1110" t="s">
        <v>2378</v>
      </c>
      <c r="I1110" s="20" t="str">
        <f>IF(Table4[[#This Row],[smoker]]="?","NO",Table4[[#This Row],[smoker]])</f>
        <v>No</v>
      </c>
      <c r="J1110" s="26">
        <v>0</v>
      </c>
      <c r="K1110" s="20" t="str">
        <f>UPPER(Table4[[#This Row],[SMOKER 1]])</f>
        <v>NO</v>
      </c>
      <c r="L1110" s="26" t="str">
        <f>UPPER(Table4[[#This Row],[Heart Issues]])</f>
        <v>YES</v>
      </c>
      <c r="M1110" s="26" t="str">
        <f>IF(Table4[[#This Row],[BMI]]&lt;18.5,"underweight",IF(Table4[[#This Row],[BMI]]&lt; 24.9,"normal weight",IF(Table4[[#This Row],[BMI]]&lt;29.9,"over weight","obesity")))</f>
        <v>obesity</v>
      </c>
      <c r="N1110" s="26" t="str">
        <f>IF(Table4[[#This Row],[HBA1C]]&lt;5.7,"normal",IF(Table4[[#This Row],[HBA1C]]&lt; 6.4,"prediabetes","diabetes"))</f>
        <v>normal</v>
      </c>
    </row>
    <row r="1111" spans="1:14" x14ac:dyDescent="0.25">
      <c r="A1111" t="s">
        <v>1261</v>
      </c>
      <c r="B1111">
        <v>27.29</v>
      </c>
      <c r="C1111">
        <v>5.85</v>
      </c>
      <c r="D1111" t="s">
        <v>2378</v>
      </c>
      <c r="E1111" t="s">
        <v>2378</v>
      </c>
      <c r="F1111" t="s">
        <v>2378</v>
      </c>
      <c r="G1111" s="9">
        <v>2</v>
      </c>
      <c r="H1111" t="s">
        <v>2378</v>
      </c>
      <c r="I1111" s="20" t="str">
        <f>IF(Table4[[#This Row],[smoker]]="?","NO",Table4[[#This Row],[smoker]])</f>
        <v>No</v>
      </c>
      <c r="J1111" s="26">
        <v>2</v>
      </c>
      <c r="K1111" s="20" t="str">
        <f>UPPER(Table4[[#This Row],[SMOKER 1]])</f>
        <v>NO</v>
      </c>
      <c r="L1111" s="26" t="str">
        <f>UPPER(Table4[[#This Row],[Heart Issues]])</f>
        <v>NO</v>
      </c>
      <c r="M1111" s="26" t="str">
        <f>IF(Table4[[#This Row],[BMI]]&lt;18.5,"underweight",IF(Table4[[#This Row],[BMI]]&lt; 24.9,"normal weight",IF(Table4[[#This Row],[BMI]]&lt;29.9,"over weight","obesity")))</f>
        <v>over weight</v>
      </c>
      <c r="N1111" s="26" t="str">
        <f>IF(Table4[[#This Row],[HBA1C]]&lt;5.7,"normal",IF(Table4[[#This Row],[HBA1C]]&lt; 6.4,"prediabetes","diabetes"))</f>
        <v>prediabetes</v>
      </c>
    </row>
    <row r="1112" spans="1:14" x14ac:dyDescent="0.25">
      <c r="A1112" t="s">
        <v>1260</v>
      </c>
      <c r="B1112">
        <v>23.18</v>
      </c>
      <c r="C1112">
        <v>10.56</v>
      </c>
      <c r="D1112" t="s">
        <v>2378</v>
      </c>
      <c r="E1112" t="s">
        <v>2378</v>
      </c>
      <c r="F1112" t="s">
        <v>2378</v>
      </c>
      <c r="G1112" s="9">
        <v>2</v>
      </c>
      <c r="H1112" t="s">
        <v>2378</v>
      </c>
      <c r="I1112" s="20" t="str">
        <f>IF(Table4[[#This Row],[smoker]]="?","NO",Table4[[#This Row],[smoker]])</f>
        <v>No</v>
      </c>
      <c r="J1112" s="26">
        <v>2</v>
      </c>
      <c r="K1112" s="20" t="str">
        <f>UPPER(Table4[[#This Row],[SMOKER 1]])</f>
        <v>NO</v>
      </c>
      <c r="L1112" s="26" t="str">
        <f>UPPER(Table4[[#This Row],[Heart Issues]])</f>
        <v>NO</v>
      </c>
      <c r="M1112" s="26" t="str">
        <f>IF(Table4[[#This Row],[BMI]]&lt;18.5,"underweight",IF(Table4[[#This Row],[BMI]]&lt; 24.9,"normal weight",IF(Table4[[#This Row],[BMI]]&lt;29.9,"over weight","obesity")))</f>
        <v>normal weight</v>
      </c>
      <c r="N1112" s="26" t="str">
        <f>IF(Table4[[#This Row],[HBA1C]]&lt;5.7,"normal",IF(Table4[[#This Row],[HBA1C]]&lt; 6.4,"prediabetes","diabetes"))</f>
        <v>diabetes</v>
      </c>
    </row>
    <row r="1113" spans="1:14" x14ac:dyDescent="0.25">
      <c r="A1113" t="s">
        <v>1259</v>
      </c>
      <c r="B1113">
        <v>32.659999999999997</v>
      </c>
      <c r="C1113">
        <v>8.92</v>
      </c>
      <c r="D1113" t="s">
        <v>2380</v>
      </c>
      <c r="E1113" t="s">
        <v>2378</v>
      </c>
      <c r="F1113" t="s">
        <v>2378</v>
      </c>
      <c r="G1113" s="9" t="s">
        <v>2379</v>
      </c>
      <c r="H1113" t="s">
        <v>2378</v>
      </c>
      <c r="I1113" s="20" t="str">
        <f>IF(Table4[[#This Row],[smoker]]="?","NO",Table4[[#This Row],[smoker]])</f>
        <v>No</v>
      </c>
      <c r="J1113" s="26">
        <v>0</v>
      </c>
      <c r="K1113" s="20" t="str">
        <f>UPPER(Table4[[#This Row],[SMOKER 1]])</f>
        <v>NO</v>
      </c>
      <c r="L1113" s="26" t="str">
        <f>UPPER(Table4[[#This Row],[Heart Issues]])</f>
        <v>YES</v>
      </c>
      <c r="M1113" s="26" t="str">
        <f>IF(Table4[[#This Row],[BMI]]&lt;18.5,"underweight",IF(Table4[[#This Row],[BMI]]&lt; 24.9,"normal weight",IF(Table4[[#This Row],[BMI]]&lt;29.9,"over weight","obesity")))</f>
        <v>obesity</v>
      </c>
      <c r="N1113" s="26" t="str">
        <f>IF(Table4[[#This Row],[HBA1C]]&lt;5.7,"normal",IF(Table4[[#This Row],[HBA1C]]&lt; 6.4,"prediabetes","diabetes"))</f>
        <v>diabetes</v>
      </c>
    </row>
    <row r="1114" spans="1:14" x14ac:dyDescent="0.25">
      <c r="A1114" t="s">
        <v>1258</v>
      </c>
      <c r="B1114">
        <v>30.78</v>
      </c>
      <c r="C1114">
        <v>8.6300000000000008</v>
      </c>
      <c r="D1114" t="s">
        <v>2378</v>
      </c>
      <c r="E1114" t="s">
        <v>2378</v>
      </c>
      <c r="F1114" t="s">
        <v>2378</v>
      </c>
      <c r="G1114" s="9" t="s">
        <v>2379</v>
      </c>
      <c r="H1114" t="s">
        <v>2378</v>
      </c>
      <c r="I1114" s="20" t="str">
        <f>IF(Table4[[#This Row],[smoker]]="?","NO",Table4[[#This Row],[smoker]])</f>
        <v>No</v>
      </c>
      <c r="J1114" s="26">
        <v>0</v>
      </c>
      <c r="K1114" s="20" t="str">
        <f>UPPER(Table4[[#This Row],[SMOKER 1]])</f>
        <v>NO</v>
      </c>
      <c r="L1114" s="26" t="str">
        <f>UPPER(Table4[[#This Row],[Heart Issues]])</f>
        <v>NO</v>
      </c>
      <c r="M1114" s="26" t="str">
        <f>IF(Table4[[#This Row],[BMI]]&lt;18.5,"underweight",IF(Table4[[#This Row],[BMI]]&lt; 24.9,"normal weight",IF(Table4[[#This Row],[BMI]]&lt;29.9,"over weight","obesity")))</f>
        <v>obesity</v>
      </c>
      <c r="N1114" s="26" t="str">
        <f>IF(Table4[[#This Row],[HBA1C]]&lt;5.7,"normal",IF(Table4[[#This Row],[HBA1C]]&lt; 6.4,"prediabetes","diabetes"))</f>
        <v>diabetes</v>
      </c>
    </row>
    <row r="1115" spans="1:14" x14ac:dyDescent="0.25">
      <c r="A1115" t="s">
        <v>1257</v>
      </c>
      <c r="B1115">
        <v>47.2</v>
      </c>
      <c r="C1115">
        <v>6.29</v>
      </c>
      <c r="D1115" t="s">
        <v>2380</v>
      </c>
      <c r="E1115" t="s">
        <v>2378</v>
      </c>
      <c r="F1115" t="s">
        <v>2381</v>
      </c>
      <c r="G1115" s="9">
        <v>1</v>
      </c>
      <c r="H1115" t="s">
        <v>2378</v>
      </c>
      <c r="I1115" s="20" t="str">
        <f>IF(Table4[[#This Row],[smoker]]="?","NO",Table4[[#This Row],[smoker]])</f>
        <v>No</v>
      </c>
      <c r="J1115" s="26">
        <v>1</v>
      </c>
      <c r="K1115" s="20" t="str">
        <f>UPPER(Table4[[#This Row],[SMOKER 1]])</f>
        <v>NO</v>
      </c>
      <c r="L1115" s="26" t="str">
        <f>UPPER(Table4[[#This Row],[Heart Issues]])</f>
        <v>YES</v>
      </c>
      <c r="M1115" s="26" t="str">
        <f>IF(Table4[[#This Row],[BMI]]&lt;18.5,"underweight",IF(Table4[[#This Row],[BMI]]&lt; 24.9,"normal weight",IF(Table4[[#This Row],[BMI]]&lt;29.9,"over weight","obesity")))</f>
        <v>obesity</v>
      </c>
      <c r="N1115" s="26" t="str">
        <f>IF(Table4[[#This Row],[HBA1C]]&lt;5.7,"normal",IF(Table4[[#This Row],[HBA1C]]&lt; 6.4,"prediabetes","diabetes"))</f>
        <v>prediabetes</v>
      </c>
    </row>
    <row r="1116" spans="1:14" x14ac:dyDescent="0.25">
      <c r="A1116" t="s">
        <v>1256</v>
      </c>
      <c r="B1116">
        <v>31.6</v>
      </c>
      <c r="C1116">
        <v>5.75</v>
      </c>
      <c r="D1116" t="s">
        <v>2378</v>
      </c>
      <c r="E1116" t="s">
        <v>2378</v>
      </c>
      <c r="F1116" t="s">
        <v>2378</v>
      </c>
      <c r="G1116" s="9">
        <v>2</v>
      </c>
      <c r="H1116" t="s">
        <v>2378</v>
      </c>
      <c r="I1116" s="20" t="str">
        <f>IF(Table4[[#This Row],[smoker]]="?","NO",Table4[[#This Row],[smoker]])</f>
        <v>No</v>
      </c>
      <c r="J1116" s="26">
        <v>2</v>
      </c>
      <c r="K1116" s="20" t="str">
        <f>UPPER(Table4[[#This Row],[SMOKER 1]])</f>
        <v>NO</v>
      </c>
      <c r="L1116" s="26" t="str">
        <f>UPPER(Table4[[#This Row],[Heart Issues]])</f>
        <v>NO</v>
      </c>
      <c r="M1116" s="26" t="str">
        <f>IF(Table4[[#This Row],[BMI]]&lt;18.5,"underweight",IF(Table4[[#This Row],[BMI]]&lt; 24.9,"normal weight",IF(Table4[[#This Row],[BMI]]&lt;29.9,"over weight","obesity")))</f>
        <v>obesity</v>
      </c>
      <c r="N1116" s="26" t="str">
        <f>IF(Table4[[#This Row],[HBA1C]]&lt;5.7,"normal",IF(Table4[[#This Row],[HBA1C]]&lt; 6.4,"prediabetes","diabetes"))</f>
        <v>prediabetes</v>
      </c>
    </row>
    <row r="1117" spans="1:14" x14ac:dyDescent="0.25">
      <c r="A1117" t="s">
        <v>1255</v>
      </c>
      <c r="B1117">
        <v>33.914999999999999</v>
      </c>
      <c r="C1117">
        <v>6.66</v>
      </c>
      <c r="D1117" t="s">
        <v>2380</v>
      </c>
      <c r="E1117" t="s">
        <v>2378</v>
      </c>
      <c r="F1117" t="s">
        <v>2378</v>
      </c>
      <c r="G1117" s="9">
        <v>1</v>
      </c>
      <c r="H1117" t="s">
        <v>2378</v>
      </c>
      <c r="I1117" s="20" t="str">
        <f>IF(Table4[[#This Row],[smoker]]="?","NO",Table4[[#This Row],[smoker]])</f>
        <v>No</v>
      </c>
      <c r="J1117" s="26">
        <v>1</v>
      </c>
      <c r="K1117" s="20" t="str">
        <f>UPPER(Table4[[#This Row],[SMOKER 1]])</f>
        <v>NO</v>
      </c>
      <c r="L1117" s="26" t="str">
        <f>UPPER(Table4[[#This Row],[Heart Issues]])</f>
        <v>YES</v>
      </c>
      <c r="M1117" s="26" t="str">
        <f>IF(Table4[[#This Row],[BMI]]&lt;18.5,"underweight",IF(Table4[[#This Row],[BMI]]&lt; 24.9,"normal weight",IF(Table4[[#This Row],[BMI]]&lt;29.9,"over weight","obesity")))</f>
        <v>obesity</v>
      </c>
      <c r="N1117" s="26" t="str">
        <f>IF(Table4[[#This Row],[HBA1C]]&lt;5.7,"normal",IF(Table4[[#This Row],[HBA1C]]&lt; 6.4,"prediabetes","diabetes"))</f>
        <v>diabetes</v>
      </c>
    </row>
    <row r="1118" spans="1:14" x14ac:dyDescent="0.25">
      <c r="A1118" t="s">
        <v>1254</v>
      </c>
      <c r="B1118">
        <v>23.54</v>
      </c>
      <c r="C1118">
        <v>5.0999999999999996</v>
      </c>
      <c r="D1118" t="s">
        <v>2378</v>
      </c>
      <c r="E1118" t="s">
        <v>2378</v>
      </c>
      <c r="F1118" t="s">
        <v>2378</v>
      </c>
      <c r="G1118" s="9">
        <v>2</v>
      </c>
      <c r="H1118" t="s">
        <v>2378</v>
      </c>
      <c r="I1118" s="20" t="str">
        <f>IF(Table4[[#This Row],[smoker]]="?","NO",Table4[[#This Row],[smoker]])</f>
        <v>No</v>
      </c>
      <c r="J1118" s="26">
        <v>2</v>
      </c>
      <c r="K1118" s="20" t="str">
        <f>UPPER(Table4[[#This Row],[SMOKER 1]])</f>
        <v>NO</v>
      </c>
      <c r="L1118" s="26" t="str">
        <f>UPPER(Table4[[#This Row],[Heart Issues]])</f>
        <v>NO</v>
      </c>
      <c r="M1118" s="26" t="str">
        <f>IF(Table4[[#This Row],[BMI]]&lt;18.5,"underweight",IF(Table4[[#This Row],[BMI]]&lt; 24.9,"normal weight",IF(Table4[[#This Row],[BMI]]&lt;29.9,"over weight","obesity")))</f>
        <v>normal weight</v>
      </c>
      <c r="N1118" s="26" t="str">
        <f>IF(Table4[[#This Row],[HBA1C]]&lt;5.7,"normal",IF(Table4[[#This Row],[HBA1C]]&lt; 6.4,"prediabetes","diabetes"))</f>
        <v>normal</v>
      </c>
    </row>
    <row r="1119" spans="1:14" x14ac:dyDescent="0.25">
      <c r="A1119" t="s">
        <v>1253</v>
      </c>
      <c r="B1119">
        <v>27.074999999999999</v>
      </c>
      <c r="C1119">
        <v>4.41</v>
      </c>
      <c r="D1119" t="s">
        <v>2378</v>
      </c>
      <c r="E1119" t="s">
        <v>2378</v>
      </c>
      <c r="F1119" t="s">
        <v>2378</v>
      </c>
      <c r="G1119" s="9">
        <v>2</v>
      </c>
      <c r="H1119" t="s">
        <v>2378</v>
      </c>
      <c r="I1119" s="20" t="str">
        <f>IF(Table4[[#This Row],[smoker]]="?","NO",Table4[[#This Row],[smoker]])</f>
        <v>No</v>
      </c>
      <c r="J1119" s="26">
        <v>2</v>
      </c>
      <c r="K1119" s="20" t="str">
        <f>UPPER(Table4[[#This Row],[SMOKER 1]])</f>
        <v>NO</v>
      </c>
      <c r="L1119" s="26" t="str">
        <f>UPPER(Table4[[#This Row],[Heart Issues]])</f>
        <v>NO</v>
      </c>
      <c r="M1119" s="26" t="str">
        <f>IF(Table4[[#This Row],[BMI]]&lt;18.5,"underweight",IF(Table4[[#This Row],[BMI]]&lt; 24.9,"normal weight",IF(Table4[[#This Row],[BMI]]&lt;29.9,"over weight","obesity")))</f>
        <v>over weight</v>
      </c>
      <c r="N1119" s="26" t="str">
        <f>IF(Table4[[#This Row],[HBA1C]]&lt;5.7,"normal",IF(Table4[[#This Row],[HBA1C]]&lt; 6.4,"prediabetes","diabetes"))</f>
        <v>normal</v>
      </c>
    </row>
    <row r="1120" spans="1:14" x14ac:dyDescent="0.25">
      <c r="A1120" t="s">
        <v>1252</v>
      </c>
      <c r="B1120">
        <v>25.8</v>
      </c>
      <c r="C1120">
        <v>5.52</v>
      </c>
      <c r="D1120" t="s">
        <v>2380</v>
      </c>
      <c r="E1120" t="s">
        <v>2378</v>
      </c>
      <c r="F1120" t="s">
        <v>2378</v>
      </c>
      <c r="G1120" s="9" t="s">
        <v>2379</v>
      </c>
      <c r="H1120" t="s">
        <v>2378</v>
      </c>
      <c r="I1120" s="20" t="str">
        <f>IF(Table4[[#This Row],[smoker]]="?","NO",Table4[[#This Row],[smoker]])</f>
        <v>No</v>
      </c>
      <c r="J1120" s="26">
        <v>0</v>
      </c>
      <c r="K1120" s="20" t="str">
        <f>UPPER(Table4[[#This Row],[SMOKER 1]])</f>
        <v>NO</v>
      </c>
      <c r="L1120" s="26" t="str">
        <f>UPPER(Table4[[#This Row],[Heart Issues]])</f>
        <v>YES</v>
      </c>
      <c r="M1120" s="26" t="str">
        <f>IF(Table4[[#This Row],[BMI]]&lt;18.5,"underweight",IF(Table4[[#This Row],[BMI]]&lt; 24.9,"normal weight",IF(Table4[[#This Row],[BMI]]&lt;29.9,"over weight","obesity")))</f>
        <v>over weight</v>
      </c>
      <c r="N1120" s="26" t="str">
        <f>IF(Table4[[#This Row],[HBA1C]]&lt;5.7,"normal",IF(Table4[[#This Row],[HBA1C]]&lt; 6.4,"prediabetes","diabetes"))</f>
        <v>normal</v>
      </c>
    </row>
    <row r="1121" spans="1:14" x14ac:dyDescent="0.25">
      <c r="A1121" t="s">
        <v>1251</v>
      </c>
      <c r="B1121">
        <v>36.1</v>
      </c>
      <c r="C1121">
        <v>4.62</v>
      </c>
      <c r="D1121" t="s">
        <v>2380</v>
      </c>
      <c r="E1121" t="s">
        <v>2378</v>
      </c>
      <c r="F1121" t="s">
        <v>2381</v>
      </c>
      <c r="G1121" s="9">
        <v>1</v>
      </c>
      <c r="H1121" t="s">
        <v>2378</v>
      </c>
      <c r="I1121" s="20" t="str">
        <f>IF(Table4[[#This Row],[smoker]]="?","NO",Table4[[#This Row],[smoker]])</f>
        <v>No</v>
      </c>
      <c r="J1121" s="26">
        <v>1</v>
      </c>
      <c r="K1121" s="20" t="str">
        <f>UPPER(Table4[[#This Row],[SMOKER 1]])</f>
        <v>NO</v>
      </c>
      <c r="L1121" s="26" t="str">
        <f>UPPER(Table4[[#This Row],[Heart Issues]])</f>
        <v>YES</v>
      </c>
      <c r="M1121" s="26" t="str">
        <f>IF(Table4[[#This Row],[BMI]]&lt;18.5,"underweight",IF(Table4[[#This Row],[BMI]]&lt; 24.9,"normal weight",IF(Table4[[#This Row],[BMI]]&lt;29.9,"over weight","obesity")))</f>
        <v>obesity</v>
      </c>
      <c r="N1121" s="26" t="str">
        <f>IF(Table4[[#This Row],[HBA1C]]&lt;5.7,"normal",IF(Table4[[#This Row],[HBA1C]]&lt; 6.4,"prediabetes","diabetes"))</f>
        <v>normal</v>
      </c>
    </row>
    <row r="1122" spans="1:14" x14ac:dyDescent="0.25">
      <c r="A1122" t="s">
        <v>1250</v>
      </c>
      <c r="B1122">
        <v>30.495000000000001</v>
      </c>
      <c r="C1122">
        <v>5.74</v>
      </c>
      <c r="D1122" t="s">
        <v>2380</v>
      </c>
      <c r="E1122" t="s">
        <v>2378</v>
      </c>
      <c r="F1122" t="s">
        <v>2381</v>
      </c>
      <c r="G1122" s="9">
        <v>1</v>
      </c>
      <c r="H1122" t="s">
        <v>2378</v>
      </c>
      <c r="I1122" s="20" t="str">
        <f>IF(Table4[[#This Row],[smoker]]="?","NO",Table4[[#This Row],[smoker]])</f>
        <v>No</v>
      </c>
      <c r="J1122" s="26">
        <v>1</v>
      </c>
      <c r="K1122" s="20" t="str">
        <f>UPPER(Table4[[#This Row],[SMOKER 1]])</f>
        <v>NO</v>
      </c>
      <c r="L1122" s="26" t="str">
        <f>UPPER(Table4[[#This Row],[Heart Issues]])</f>
        <v>YES</v>
      </c>
      <c r="M1122" s="26" t="str">
        <f>IF(Table4[[#This Row],[BMI]]&lt;18.5,"underweight",IF(Table4[[#This Row],[BMI]]&lt; 24.9,"normal weight",IF(Table4[[#This Row],[BMI]]&lt;29.9,"over weight","obesity")))</f>
        <v>obesity</v>
      </c>
      <c r="N1122" s="26" t="str">
        <f>IF(Table4[[#This Row],[HBA1C]]&lt;5.7,"normal",IF(Table4[[#This Row],[HBA1C]]&lt; 6.4,"prediabetes","diabetes"))</f>
        <v>prediabetes</v>
      </c>
    </row>
    <row r="1123" spans="1:14" x14ac:dyDescent="0.25">
      <c r="A1123" t="s">
        <v>1249</v>
      </c>
      <c r="B1123">
        <v>21.4</v>
      </c>
      <c r="C1123">
        <v>6.3</v>
      </c>
      <c r="D1123" t="s">
        <v>2380</v>
      </c>
      <c r="E1123" t="s">
        <v>2378</v>
      </c>
      <c r="F1123" t="s">
        <v>2381</v>
      </c>
      <c r="G1123" s="9">
        <v>1</v>
      </c>
      <c r="H1123" t="s">
        <v>2378</v>
      </c>
      <c r="I1123" s="20" t="str">
        <f>IF(Table4[[#This Row],[smoker]]="?","NO",Table4[[#This Row],[smoker]])</f>
        <v>No</v>
      </c>
      <c r="J1123" s="26">
        <v>1</v>
      </c>
      <c r="K1123" s="20" t="str">
        <f>UPPER(Table4[[#This Row],[SMOKER 1]])</f>
        <v>NO</v>
      </c>
      <c r="L1123" s="26" t="str">
        <f>UPPER(Table4[[#This Row],[Heart Issues]])</f>
        <v>YES</v>
      </c>
      <c r="M1123" s="26" t="str">
        <f>IF(Table4[[#This Row],[BMI]]&lt;18.5,"underweight",IF(Table4[[#This Row],[BMI]]&lt; 24.9,"normal weight",IF(Table4[[#This Row],[BMI]]&lt;29.9,"over weight","obesity")))</f>
        <v>normal weight</v>
      </c>
      <c r="N1123" s="26" t="str">
        <f>IF(Table4[[#This Row],[HBA1C]]&lt;5.7,"normal",IF(Table4[[#This Row],[HBA1C]]&lt; 6.4,"prediabetes","diabetes"))</f>
        <v>prediabetes</v>
      </c>
    </row>
    <row r="1124" spans="1:14" x14ac:dyDescent="0.25">
      <c r="A1124" t="s">
        <v>1248</v>
      </c>
      <c r="B1124">
        <v>32.299999999999997</v>
      </c>
      <c r="C1124">
        <v>10.27</v>
      </c>
      <c r="D1124" t="s">
        <v>2378</v>
      </c>
      <c r="E1124" t="s">
        <v>2378</v>
      </c>
      <c r="F1124" t="s">
        <v>2378</v>
      </c>
      <c r="G1124" s="9" t="s">
        <v>2379</v>
      </c>
      <c r="H1124" t="s">
        <v>2378</v>
      </c>
      <c r="I1124" s="20" t="str">
        <f>IF(Table4[[#This Row],[smoker]]="?","NO",Table4[[#This Row],[smoker]])</f>
        <v>No</v>
      </c>
      <c r="J1124" s="26">
        <v>0</v>
      </c>
      <c r="K1124" s="20" t="str">
        <f>UPPER(Table4[[#This Row],[SMOKER 1]])</f>
        <v>NO</v>
      </c>
      <c r="L1124" s="26" t="str">
        <f>UPPER(Table4[[#This Row],[Heart Issues]])</f>
        <v>NO</v>
      </c>
      <c r="M1124" s="26" t="str">
        <f>IF(Table4[[#This Row],[BMI]]&lt;18.5,"underweight",IF(Table4[[#This Row],[BMI]]&lt; 24.9,"normal weight",IF(Table4[[#This Row],[BMI]]&lt;29.9,"over weight","obesity")))</f>
        <v>obesity</v>
      </c>
      <c r="N1124" s="26" t="str">
        <f>IF(Table4[[#This Row],[HBA1C]]&lt;5.7,"normal",IF(Table4[[#This Row],[HBA1C]]&lt; 6.4,"prediabetes","diabetes"))</f>
        <v>diabetes</v>
      </c>
    </row>
    <row r="1125" spans="1:14" x14ac:dyDescent="0.25">
      <c r="A1125" t="s">
        <v>1247</v>
      </c>
      <c r="B1125">
        <v>29.78</v>
      </c>
      <c r="C1125">
        <v>5.85</v>
      </c>
      <c r="D1125" t="s">
        <v>2378</v>
      </c>
      <c r="E1125" t="s">
        <v>2378</v>
      </c>
      <c r="F1125" t="s">
        <v>2381</v>
      </c>
      <c r="G1125" s="9">
        <v>1</v>
      </c>
      <c r="H1125" t="s">
        <v>2378</v>
      </c>
      <c r="I1125" s="20" t="str">
        <f>IF(Table4[[#This Row],[smoker]]="?","NO",Table4[[#This Row],[smoker]])</f>
        <v>No</v>
      </c>
      <c r="J1125" s="26">
        <v>1</v>
      </c>
      <c r="K1125" s="20" t="str">
        <f>UPPER(Table4[[#This Row],[SMOKER 1]])</f>
        <v>NO</v>
      </c>
      <c r="L1125" s="26" t="str">
        <f>UPPER(Table4[[#This Row],[Heart Issues]])</f>
        <v>NO</v>
      </c>
      <c r="M1125" s="26" t="str">
        <f>IF(Table4[[#This Row],[BMI]]&lt;18.5,"underweight",IF(Table4[[#This Row],[BMI]]&lt; 24.9,"normal weight",IF(Table4[[#This Row],[BMI]]&lt;29.9,"over weight","obesity")))</f>
        <v>over weight</v>
      </c>
      <c r="N1125" s="26" t="str">
        <f>IF(Table4[[#This Row],[HBA1C]]&lt;5.7,"normal",IF(Table4[[#This Row],[HBA1C]]&lt; 6.4,"prediabetes","diabetes"))</f>
        <v>prediabetes</v>
      </c>
    </row>
    <row r="1126" spans="1:14" x14ac:dyDescent="0.25">
      <c r="A1126" t="s">
        <v>1246</v>
      </c>
      <c r="B1126">
        <v>34.76</v>
      </c>
      <c r="C1126">
        <v>5.92</v>
      </c>
      <c r="D1126" t="s">
        <v>2380</v>
      </c>
      <c r="E1126" t="s">
        <v>2378</v>
      </c>
      <c r="F1126" t="s">
        <v>2378</v>
      </c>
      <c r="G1126" s="9">
        <v>1</v>
      </c>
      <c r="H1126" t="s">
        <v>2378</v>
      </c>
      <c r="I1126" s="20" t="str">
        <f>IF(Table4[[#This Row],[smoker]]="?","NO",Table4[[#This Row],[smoker]])</f>
        <v>No</v>
      </c>
      <c r="J1126" s="26">
        <v>1</v>
      </c>
      <c r="K1126" s="20" t="str">
        <f>UPPER(Table4[[#This Row],[SMOKER 1]])</f>
        <v>NO</v>
      </c>
      <c r="L1126" s="26" t="str">
        <f>UPPER(Table4[[#This Row],[Heart Issues]])</f>
        <v>YES</v>
      </c>
      <c r="M1126" s="26" t="str">
        <f>IF(Table4[[#This Row],[BMI]]&lt;18.5,"underweight",IF(Table4[[#This Row],[BMI]]&lt; 24.9,"normal weight",IF(Table4[[#This Row],[BMI]]&lt;29.9,"over weight","obesity")))</f>
        <v>obesity</v>
      </c>
      <c r="N1126" s="26" t="str">
        <f>IF(Table4[[#This Row],[HBA1C]]&lt;5.7,"normal",IF(Table4[[#This Row],[HBA1C]]&lt; 6.4,"prediabetes","diabetes"))</f>
        <v>prediabetes</v>
      </c>
    </row>
    <row r="1127" spans="1:14" x14ac:dyDescent="0.25">
      <c r="A1127" t="s">
        <v>1245</v>
      </c>
      <c r="B1127">
        <v>18.335000000000001</v>
      </c>
      <c r="C1127">
        <v>10.01</v>
      </c>
      <c r="D1127" t="s">
        <v>2380</v>
      </c>
      <c r="E1127" t="s">
        <v>2378</v>
      </c>
      <c r="F1127" t="s">
        <v>2378</v>
      </c>
      <c r="G1127" s="9">
        <v>2</v>
      </c>
      <c r="H1127" t="s">
        <v>2378</v>
      </c>
      <c r="I1127" s="20" t="str">
        <f>IF(Table4[[#This Row],[smoker]]="?","NO",Table4[[#This Row],[smoker]])</f>
        <v>No</v>
      </c>
      <c r="J1127" s="26">
        <v>2</v>
      </c>
      <c r="K1127" s="20" t="str">
        <f>UPPER(Table4[[#This Row],[SMOKER 1]])</f>
        <v>NO</v>
      </c>
      <c r="L1127" s="26" t="str">
        <f>UPPER(Table4[[#This Row],[Heart Issues]])</f>
        <v>YES</v>
      </c>
      <c r="M1127" s="26" t="str">
        <f>IF(Table4[[#This Row],[BMI]]&lt;18.5,"underweight",IF(Table4[[#This Row],[BMI]]&lt; 24.9,"normal weight",IF(Table4[[#This Row],[BMI]]&lt;29.9,"over weight","obesity")))</f>
        <v>underweight</v>
      </c>
      <c r="N1127" s="26" t="str">
        <f>IF(Table4[[#This Row],[HBA1C]]&lt;5.7,"normal",IF(Table4[[#This Row],[HBA1C]]&lt; 6.4,"prediabetes","diabetes"))</f>
        <v>diabetes</v>
      </c>
    </row>
    <row r="1128" spans="1:14" x14ac:dyDescent="0.25">
      <c r="A1128" t="s">
        <v>1244</v>
      </c>
      <c r="B1128">
        <v>32.299999999999997</v>
      </c>
      <c r="C1128">
        <v>9.59</v>
      </c>
      <c r="D1128" t="s">
        <v>2378</v>
      </c>
      <c r="E1128" t="s">
        <v>2378</v>
      </c>
      <c r="F1128" t="s">
        <v>2378</v>
      </c>
      <c r="G1128" s="9" t="s">
        <v>2379</v>
      </c>
      <c r="H1128" t="s">
        <v>2378</v>
      </c>
      <c r="I1128" s="20" t="str">
        <f>IF(Table4[[#This Row],[smoker]]="?","NO",Table4[[#This Row],[smoker]])</f>
        <v>No</v>
      </c>
      <c r="J1128" s="26">
        <v>0</v>
      </c>
      <c r="K1128" s="20" t="str">
        <f>UPPER(Table4[[#This Row],[SMOKER 1]])</f>
        <v>NO</v>
      </c>
      <c r="L1128" s="26" t="str">
        <f>UPPER(Table4[[#This Row],[Heart Issues]])</f>
        <v>NO</v>
      </c>
      <c r="M1128" s="26" t="str">
        <f>IF(Table4[[#This Row],[BMI]]&lt;18.5,"underweight",IF(Table4[[#This Row],[BMI]]&lt; 24.9,"normal weight",IF(Table4[[#This Row],[BMI]]&lt;29.9,"over weight","obesity")))</f>
        <v>obesity</v>
      </c>
      <c r="N1128" s="26" t="str">
        <f>IF(Table4[[#This Row],[HBA1C]]&lt;5.7,"normal",IF(Table4[[#This Row],[HBA1C]]&lt; 6.4,"prediabetes","diabetes"))</f>
        <v>diabetes</v>
      </c>
    </row>
    <row r="1129" spans="1:14" x14ac:dyDescent="0.25">
      <c r="A1129" t="s">
        <v>1243</v>
      </c>
      <c r="B1129">
        <v>27.74</v>
      </c>
      <c r="C1129">
        <v>10.37</v>
      </c>
      <c r="D1129" t="s">
        <v>2378</v>
      </c>
      <c r="E1129" t="s">
        <v>2378</v>
      </c>
      <c r="F1129" t="s">
        <v>2378</v>
      </c>
      <c r="G1129" s="9" t="s">
        <v>2379</v>
      </c>
      <c r="H1129" t="s">
        <v>2378</v>
      </c>
      <c r="I1129" s="20" t="str">
        <f>IF(Table4[[#This Row],[smoker]]="?","NO",Table4[[#This Row],[smoker]])</f>
        <v>No</v>
      </c>
      <c r="J1129" s="26">
        <v>0</v>
      </c>
      <c r="K1129" s="20" t="str">
        <f>UPPER(Table4[[#This Row],[SMOKER 1]])</f>
        <v>NO</v>
      </c>
      <c r="L1129" s="26" t="str">
        <f>UPPER(Table4[[#This Row],[Heart Issues]])</f>
        <v>NO</v>
      </c>
      <c r="M1129" s="26" t="str">
        <f>IF(Table4[[#This Row],[BMI]]&lt;18.5,"underweight",IF(Table4[[#This Row],[BMI]]&lt; 24.9,"normal weight",IF(Table4[[#This Row],[BMI]]&lt;29.9,"over weight","obesity")))</f>
        <v>over weight</v>
      </c>
      <c r="N1129" s="26" t="str">
        <f>IF(Table4[[#This Row],[HBA1C]]&lt;5.7,"normal",IF(Table4[[#This Row],[HBA1C]]&lt; 6.4,"prediabetes","diabetes"))</f>
        <v>diabetes</v>
      </c>
    </row>
    <row r="1130" spans="1:14" x14ac:dyDescent="0.25">
      <c r="A1130" t="s">
        <v>1242</v>
      </c>
      <c r="B1130">
        <v>24</v>
      </c>
      <c r="C1130">
        <v>4.01</v>
      </c>
      <c r="D1130" t="s">
        <v>2380</v>
      </c>
      <c r="E1130" t="s">
        <v>2378</v>
      </c>
      <c r="F1130" t="s">
        <v>2378</v>
      </c>
      <c r="G1130" s="9">
        <v>1</v>
      </c>
      <c r="H1130" t="s">
        <v>2378</v>
      </c>
      <c r="I1130" s="20" t="str">
        <f>IF(Table4[[#This Row],[smoker]]="?","NO",Table4[[#This Row],[smoker]])</f>
        <v>No</v>
      </c>
      <c r="J1130" s="26">
        <v>1</v>
      </c>
      <c r="K1130" s="20" t="str">
        <f>UPPER(Table4[[#This Row],[SMOKER 1]])</f>
        <v>NO</v>
      </c>
      <c r="L1130" s="26" t="str">
        <f>UPPER(Table4[[#This Row],[Heart Issues]])</f>
        <v>YES</v>
      </c>
      <c r="M1130" s="26" t="str">
        <f>IF(Table4[[#This Row],[BMI]]&lt;18.5,"underweight",IF(Table4[[#This Row],[BMI]]&lt; 24.9,"normal weight",IF(Table4[[#This Row],[BMI]]&lt;29.9,"over weight","obesity")))</f>
        <v>normal weight</v>
      </c>
      <c r="N1130" s="26" t="str">
        <f>IF(Table4[[#This Row],[HBA1C]]&lt;5.7,"normal",IF(Table4[[#This Row],[HBA1C]]&lt; 6.4,"prediabetes","diabetes"))</f>
        <v>normal</v>
      </c>
    </row>
    <row r="1131" spans="1:14" x14ac:dyDescent="0.25">
      <c r="A1131" t="s">
        <v>1241</v>
      </c>
      <c r="B1131">
        <v>31.78</v>
      </c>
      <c r="C1131">
        <v>4.24</v>
      </c>
      <c r="D1131" t="s">
        <v>2380</v>
      </c>
      <c r="E1131" t="s">
        <v>2378</v>
      </c>
      <c r="F1131" t="s">
        <v>2381</v>
      </c>
      <c r="G1131" s="9">
        <v>1</v>
      </c>
      <c r="H1131" t="s">
        <v>2378</v>
      </c>
      <c r="I1131" s="20" t="str">
        <f>IF(Table4[[#This Row],[smoker]]="?","NO",Table4[[#This Row],[smoker]])</f>
        <v>No</v>
      </c>
      <c r="J1131" s="26">
        <v>1</v>
      </c>
      <c r="K1131" s="20" t="str">
        <f>UPPER(Table4[[#This Row],[SMOKER 1]])</f>
        <v>NO</v>
      </c>
      <c r="L1131" s="26" t="str">
        <f>UPPER(Table4[[#This Row],[Heart Issues]])</f>
        <v>YES</v>
      </c>
      <c r="M1131" s="26" t="str">
        <f>IF(Table4[[#This Row],[BMI]]&lt;18.5,"underweight",IF(Table4[[#This Row],[BMI]]&lt; 24.9,"normal weight",IF(Table4[[#This Row],[BMI]]&lt;29.9,"over weight","obesity")))</f>
        <v>obesity</v>
      </c>
      <c r="N1131" s="26" t="str">
        <f>IF(Table4[[#This Row],[HBA1C]]&lt;5.7,"normal",IF(Table4[[#This Row],[HBA1C]]&lt; 6.4,"prediabetes","diabetes"))</f>
        <v>normal</v>
      </c>
    </row>
    <row r="1132" spans="1:14" x14ac:dyDescent="0.25">
      <c r="A1132" t="s">
        <v>1240</v>
      </c>
      <c r="B1132">
        <v>32.25</v>
      </c>
      <c r="C1132">
        <v>5.36</v>
      </c>
      <c r="D1132" t="s">
        <v>2380</v>
      </c>
      <c r="E1132" t="s">
        <v>2378</v>
      </c>
      <c r="F1132" t="s">
        <v>2378</v>
      </c>
      <c r="G1132" s="9" t="s">
        <v>2379</v>
      </c>
      <c r="H1132" t="s">
        <v>2378</v>
      </c>
      <c r="I1132" s="20" t="str">
        <f>IF(Table4[[#This Row],[smoker]]="?","NO",Table4[[#This Row],[smoker]])</f>
        <v>No</v>
      </c>
      <c r="J1132" s="26">
        <v>0</v>
      </c>
      <c r="K1132" s="20" t="str">
        <f>UPPER(Table4[[#This Row],[SMOKER 1]])</f>
        <v>NO</v>
      </c>
      <c r="L1132" s="26" t="str">
        <f>UPPER(Table4[[#This Row],[Heart Issues]])</f>
        <v>YES</v>
      </c>
      <c r="M1132" s="26" t="str">
        <f>IF(Table4[[#This Row],[BMI]]&lt;18.5,"underweight",IF(Table4[[#This Row],[BMI]]&lt; 24.9,"normal weight",IF(Table4[[#This Row],[BMI]]&lt;29.9,"over weight","obesity")))</f>
        <v>obesity</v>
      </c>
      <c r="N1132" s="26" t="str">
        <f>IF(Table4[[#This Row],[HBA1C]]&lt;5.7,"normal",IF(Table4[[#This Row],[HBA1C]]&lt; 6.4,"prediabetes","diabetes"))</f>
        <v>normal</v>
      </c>
    </row>
    <row r="1133" spans="1:14" x14ac:dyDescent="0.25">
      <c r="A1133" t="s">
        <v>1239</v>
      </c>
      <c r="B1133">
        <v>30.114999999999998</v>
      </c>
      <c r="C1133">
        <v>4.99</v>
      </c>
      <c r="D1133" t="s">
        <v>2378</v>
      </c>
      <c r="E1133" t="s">
        <v>2378</v>
      </c>
      <c r="F1133" t="s">
        <v>2378</v>
      </c>
      <c r="G1133" s="9">
        <v>2</v>
      </c>
      <c r="H1133" t="s">
        <v>2378</v>
      </c>
      <c r="I1133" s="20" t="str">
        <f>IF(Table4[[#This Row],[smoker]]="?","NO",Table4[[#This Row],[smoker]])</f>
        <v>No</v>
      </c>
      <c r="J1133" s="26">
        <v>2</v>
      </c>
      <c r="K1133" s="20" t="str">
        <f>UPPER(Table4[[#This Row],[SMOKER 1]])</f>
        <v>NO</v>
      </c>
      <c r="L1133" s="26" t="str">
        <f>UPPER(Table4[[#This Row],[Heart Issues]])</f>
        <v>NO</v>
      </c>
      <c r="M1133" s="26" t="str">
        <f>IF(Table4[[#This Row],[BMI]]&lt;18.5,"underweight",IF(Table4[[#This Row],[BMI]]&lt; 24.9,"normal weight",IF(Table4[[#This Row],[BMI]]&lt;29.9,"over weight","obesity")))</f>
        <v>obesity</v>
      </c>
      <c r="N1133" s="26" t="str">
        <f>IF(Table4[[#This Row],[HBA1C]]&lt;5.7,"normal",IF(Table4[[#This Row],[HBA1C]]&lt; 6.4,"prediabetes","diabetes"))</f>
        <v>normal</v>
      </c>
    </row>
    <row r="1134" spans="1:14" x14ac:dyDescent="0.25">
      <c r="A1134" t="s">
        <v>1238</v>
      </c>
      <c r="B1134">
        <v>22.41</v>
      </c>
      <c r="C1134">
        <v>8.68</v>
      </c>
      <c r="D1134" t="s">
        <v>2378</v>
      </c>
      <c r="E1134" t="s">
        <v>2378</v>
      </c>
      <c r="F1134" t="s">
        <v>2378</v>
      </c>
      <c r="G1134" s="9" t="s">
        <v>2379</v>
      </c>
      <c r="H1134" t="s">
        <v>2378</v>
      </c>
      <c r="I1134" s="20" t="str">
        <f>IF(Table4[[#This Row],[smoker]]="?","NO",Table4[[#This Row],[smoker]])</f>
        <v>No</v>
      </c>
      <c r="J1134" s="26">
        <v>0</v>
      </c>
      <c r="K1134" s="20" t="str">
        <f>UPPER(Table4[[#This Row],[SMOKER 1]])</f>
        <v>NO</v>
      </c>
      <c r="L1134" s="26" t="str">
        <f>UPPER(Table4[[#This Row],[Heart Issues]])</f>
        <v>NO</v>
      </c>
      <c r="M1134" s="26" t="str">
        <f>IF(Table4[[#This Row],[BMI]]&lt;18.5,"underweight",IF(Table4[[#This Row],[BMI]]&lt; 24.9,"normal weight",IF(Table4[[#This Row],[BMI]]&lt;29.9,"over weight","obesity")))</f>
        <v>normal weight</v>
      </c>
      <c r="N1134" s="26" t="str">
        <f>IF(Table4[[#This Row],[HBA1C]]&lt;5.7,"normal",IF(Table4[[#This Row],[HBA1C]]&lt; 6.4,"prediabetes","diabetes"))</f>
        <v>diabetes</v>
      </c>
    </row>
    <row r="1135" spans="1:14" x14ac:dyDescent="0.25">
      <c r="A1135" t="s">
        <v>1237</v>
      </c>
      <c r="B1135">
        <v>45.72</v>
      </c>
      <c r="C1135">
        <v>4.2300000000000004</v>
      </c>
      <c r="D1135" t="s">
        <v>2380</v>
      </c>
      <c r="E1135" t="s">
        <v>2378</v>
      </c>
      <c r="F1135" t="s">
        <v>2378</v>
      </c>
      <c r="G1135" s="9" t="s">
        <v>2379</v>
      </c>
      <c r="H1135" t="s">
        <v>2378</v>
      </c>
      <c r="I1135" s="20" t="str">
        <f>IF(Table4[[#This Row],[smoker]]="?","NO",Table4[[#This Row],[smoker]])</f>
        <v>No</v>
      </c>
      <c r="J1135" s="26">
        <v>0</v>
      </c>
      <c r="K1135" s="20" t="str">
        <f>UPPER(Table4[[#This Row],[SMOKER 1]])</f>
        <v>NO</v>
      </c>
      <c r="L1135" s="26" t="str">
        <f>UPPER(Table4[[#This Row],[Heart Issues]])</f>
        <v>YES</v>
      </c>
      <c r="M1135" s="26" t="str">
        <f>IF(Table4[[#This Row],[BMI]]&lt;18.5,"underweight",IF(Table4[[#This Row],[BMI]]&lt; 24.9,"normal weight",IF(Table4[[#This Row],[BMI]]&lt;29.9,"over weight","obesity")))</f>
        <v>obesity</v>
      </c>
      <c r="N1135" s="26" t="str">
        <f>IF(Table4[[#This Row],[HBA1C]]&lt;5.7,"normal",IF(Table4[[#This Row],[HBA1C]]&lt; 6.4,"prediabetes","diabetes"))</f>
        <v>normal</v>
      </c>
    </row>
    <row r="1136" spans="1:14" x14ac:dyDescent="0.25">
      <c r="A1136" t="s">
        <v>1236</v>
      </c>
      <c r="B1136">
        <v>25</v>
      </c>
      <c r="C1136">
        <v>5.32</v>
      </c>
      <c r="D1136" t="s">
        <v>2380</v>
      </c>
      <c r="E1136" t="s">
        <v>2378</v>
      </c>
      <c r="F1136" t="s">
        <v>2378</v>
      </c>
      <c r="G1136" s="9">
        <v>2</v>
      </c>
      <c r="H1136" t="s">
        <v>2378</v>
      </c>
      <c r="I1136" s="20" t="str">
        <f>IF(Table4[[#This Row],[smoker]]="?","NO",Table4[[#This Row],[smoker]])</f>
        <v>No</v>
      </c>
      <c r="J1136" s="26">
        <v>2</v>
      </c>
      <c r="K1136" s="20" t="str">
        <f>UPPER(Table4[[#This Row],[SMOKER 1]])</f>
        <v>NO</v>
      </c>
      <c r="L1136" s="26" t="str">
        <f>UPPER(Table4[[#This Row],[Heart Issues]])</f>
        <v>YES</v>
      </c>
      <c r="M1136" s="26" t="str">
        <f>IF(Table4[[#This Row],[BMI]]&lt;18.5,"underweight",IF(Table4[[#This Row],[BMI]]&lt; 24.9,"normal weight",IF(Table4[[#This Row],[BMI]]&lt;29.9,"over weight","obesity")))</f>
        <v>over weight</v>
      </c>
      <c r="N1136" s="26" t="str">
        <f>IF(Table4[[#This Row],[HBA1C]]&lt;5.7,"normal",IF(Table4[[#This Row],[HBA1C]]&lt; 6.4,"prediabetes","diabetes"))</f>
        <v>normal</v>
      </c>
    </row>
    <row r="1137" spans="1:14" x14ac:dyDescent="0.25">
      <c r="A1137" t="s">
        <v>1235</v>
      </c>
      <c r="B1137">
        <v>39.5</v>
      </c>
      <c r="C1137">
        <v>6.66</v>
      </c>
      <c r="D1137" t="s">
        <v>2378</v>
      </c>
      <c r="E1137" t="s">
        <v>2378</v>
      </c>
      <c r="F1137" t="s">
        <v>2378</v>
      </c>
      <c r="G1137" s="9" t="s">
        <v>2379</v>
      </c>
      <c r="H1137" t="s">
        <v>2378</v>
      </c>
      <c r="I1137" s="20" t="str">
        <f>IF(Table4[[#This Row],[smoker]]="?","NO",Table4[[#This Row],[smoker]])</f>
        <v>No</v>
      </c>
      <c r="J1137" s="26">
        <v>0</v>
      </c>
      <c r="K1137" s="20" t="str">
        <f>UPPER(Table4[[#This Row],[SMOKER 1]])</f>
        <v>NO</v>
      </c>
      <c r="L1137" s="26" t="str">
        <f>UPPER(Table4[[#This Row],[Heart Issues]])</f>
        <v>NO</v>
      </c>
      <c r="M1137" s="26" t="str">
        <f>IF(Table4[[#This Row],[BMI]]&lt;18.5,"underweight",IF(Table4[[#This Row],[BMI]]&lt; 24.9,"normal weight",IF(Table4[[#This Row],[BMI]]&lt;29.9,"over weight","obesity")))</f>
        <v>obesity</v>
      </c>
      <c r="N1137" s="26" t="str">
        <f>IF(Table4[[#This Row],[HBA1C]]&lt;5.7,"normal",IF(Table4[[#This Row],[HBA1C]]&lt; 6.4,"prediabetes","diabetes"))</f>
        <v>diabetes</v>
      </c>
    </row>
    <row r="1138" spans="1:14" x14ac:dyDescent="0.25">
      <c r="A1138" t="s">
        <v>1234</v>
      </c>
      <c r="B1138">
        <v>37.729999999999997</v>
      </c>
      <c r="C1138">
        <v>7.4</v>
      </c>
      <c r="D1138" t="s">
        <v>2378</v>
      </c>
      <c r="E1138" t="s">
        <v>2378</v>
      </c>
      <c r="F1138" t="s">
        <v>2378</v>
      </c>
      <c r="G1138" s="9" t="s">
        <v>2379</v>
      </c>
      <c r="H1138" t="s">
        <v>2378</v>
      </c>
      <c r="I1138" s="20" t="str">
        <f>IF(Table4[[#This Row],[smoker]]="?","NO",Table4[[#This Row],[smoker]])</f>
        <v>No</v>
      </c>
      <c r="J1138" s="26">
        <v>0</v>
      </c>
      <c r="K1138" s="20" t="str">
        <f>UPPER(Table4[[#This Row],[SMOKER 1]])</f>
        <v>NO</v>
      </c>
      <c r="L1138" s="26" t="str">
        <f>UPPER(Table4[[#This Row],[Heart Issues]])</f>
        <v>NO</v>
      </c>
      <c r="M1138" s="26" t="str">
        <f>IF(Table4[[#This Row],[BMI]]&lt;18.5,"underweight",IF(Table4[[#This Row],[BMI]]&lt; 24.9,"normal weight",IF(Table4[[#This Row],[BMI]]&lt;29.9,"over weight","obesity")))</f>
        <v>obesity</v>
      </c>
      <c r="N1138" s="26" t="str">
        <f>IF(Table4[[#This Row],[HBA1C]]&lt;5.7,"normal",IF(Table4[[#This Row],[HBA1C]]&lt; 6.4,"prediabetes","diabetes"))</f>
        <v>diabetes</v>
      </c>
    </row>
    <row r="1139" spans="1:14" x14ac:dyDescent="0.25">
      <c r="A1139" t="s">
        <v>1233</v>
      </c>
      <c r="B1139">
        <v>40.659999999999997</v>
      </c>
      <c r="C1139">
        <v>10.08</v>
      </c>
      <c r="D1139" t="s">
        <v>2378</v>
      </c>
      <c r="E1139" t="s">
        <v>2378</v>
      </c>
      <c r="F1139" t="s">
        <v>2378</v>
      </c>
      <c r="G1139" s="9" t="s">
        <v>2379</v>
      </c>
      <c r="H1139" t="s">
        <v>2378</v>
      </c>
      <c r="I1139" s="20" t="str">
        <f>IF(Table4[[#This Row],[smoker]]="?","NO",Table4[[#This Row],[smoker]])</f>
        <v>No</v>
      </c>
      <c r="J1139" s="26">
        <v>0</v>
      </c>
      <c r="K1139" s="20" t="str">
        <f>UPPER(Table4[[#This Row],[SMOKER 1]])</f>
        <v>NO</v>
      </c>
      <c r="L1139" s="26" t="str">
        <f>UPPER(Table4[[#This Row],[Heart Issues]])</f>
        <v>NO</v>
      </c>
      <c r="M1139" s="26" t="str">
        <f>IF(Table4[[#This Row],[BMI]]&lt;18.5,"underweight",IF(Table4[[#This Row],[BMI]]&lt; 24.9,"normal weight",IF(Table4[[#This Row],[BMI]]&lt;29.9,"over weight","obesity")))</f>
        <v>obesity</v>
      </c>
      <c r="N1139" s="26" t="str">
        <f>IF(Table4[[#This Row],[HBA1C]]&lt;5.7,"normal",IF(Table4[[#This Row],[HBA1C]]&lt; 6.4,"prediabetes","diabetes"))</f>
        <v>diabetes</v>
      </c>
    </row>
    <row r="1140" spans="1:14" x14ac:dyDescent="0.25">
      <c r="A1140" t="s">
        <v>1232</v>
      </c>
      <c r="B1140">
        <v>34.200000000000003</v>
      </c>
      <c r="C1140">
        <v>8.58</v>
      </c>
      <c r="D1140" t="s">
        <v>2378</v>
      </c>
      <c r="E1140" t="s">
        <v>2378</v>
      </c>
      <c r="F1140" t="s">
        <v>2378</v>
      </c>
      <c r="G1140" s="9" t="s">
        <v>2379</v>
      </c>
      <c r="H1140" t="s">
        <v>2378</v>
      </c>
      <c r="I1140" s="20" t="str">
        <f>IF(Table4[[#This Row],[smoker]]="?","NO",Table4[[#This Row],[smoker]])</f>
        <v>No</v>
      </c>
      <c r="J1140" s="26">
        <v>0</v>
      </c>
      <c r="K1140" s="20" t="str">
        <f>UPPER(Table4[[#This Row],[SMOKER 1]])</f>
        <v>NO</v>
      </c>
      <c r="L1140" s="26" t="str">
        <f>UPPER(Table4[[#This Row],[Heart Issues]])</f>
        <v>NO</v>
      </c>
      <c r="M1140" s="26" t="str">
        <f>IF(Table4[[#This Row],[BMI]]&lt;18.5,"underweight",IF(Table4[[#This Row],[BMI]]&lt; 24.9,"normal weight",IF(Table4[[#This Row],[BMI]]&lt;29.9,"over weight","obesity")))</f>
        <v>obesity</v>
      </c>
      <c r="N1140" s="26" t="str">
        <f>IF(Table4[[#This Row],[HBA1C]]&lt;5.7,"normal",IF(Table4[[#This Row],[HBA1C]]&lt; 6.4,"prediabetes","diabetes"))</f>
        <v>diabetes</v>
      </c>
    </row>
    <row r="1141" spans="1:14" x14ac:dyDescent="0.25">
      <c r="A1141" t="s">
        <v>1231</v>
      </c>
      <c r="B1141">
        <v>46.51</v>
      </c>
      <c r="C1141">
        <v>5.84</v>
      </c>
      <c r="D1141" t="s">
        <v>2378</v>
      </c>
      <c r="E1141" t="s">
        <v>2378</v>
      </c>
      <c r="F1141" t="s">
        <v>2378</v>
      </c>
      <c r="G1141" s="9">
        <v>1</v>
      </c>
      <c r="H1141" t="s">
        <v>2378</v>
      </c>
      <c r="I1141" s="20" t="str">
        <f>IF(Table4[[#This Row],[smoker]]="?","NO",Table4[[#This Row],[smoker]])</f>
        <v>No</v>
      </c>
      <c r="J1141" s="26">
        <v>1</v>
      </c>
      <c r="K1141" s="20" t="str">
        <f>UPPER(Table4[[#This Row],[SMOKER 1]])</f>
        <v>NO</v>
      </c>
      <c r="L1141" s="26" t="str">
        <f>UPPER(Table4[[#This Row],[Heart Issues]])</f>
        <v>NO</v>
      </c>
      <c r="M1141" s="26" t="str">
        <f>IF(Table4[[#This Row],[BMI]]&lt;18.5,"underweight",IF(Table4[[#This Row],[BMI]]&lt; 24.9,"normal weight",IF(Table4[[#This Row],[BMI]]&lt;29.9,"over weight","obesity")))</f>
        <v>obesity</v>
      </c>
      <c r="N1141" s="26" t="str">
        <f>IF(Table4[[#This Row],[HBA1C]]&lt;5.7,"normal",IF(Table4[[#This Row],[HBA1C]]&lt; 6.4,"prediabetes","diabetes"))</f>
        <v>prediabetes</v>
      </c>
    </row>
    <row r="1142" spans="1:14" x14ac:dyDescent="0.25">
      <c r="A1142" t="s">
        <v>1230</v>
      </c>
      <c r="B1142">
        <v>28.88</v>
      </c>
      <c r="C1142">
        <v>4.8600000000000003</v>
      </c>
      <c r="D1142" t="s">
        <v>2380</v>
      </c>
      <c r="E1142" t="s">
        <v>2378</v>
      </c>
      <c r="F1142" t="s">
        <v>2381</v>
      </c>
      <c r="G1142" s="9">
        <v>1</v>
      </c>
      <c r="H1142" t="s">
        <v>2378</v>
      </c>
      <c r="I1142" s="20" t="str">
        <f>IF(Table4[[#This Row],[smoker]]="?","NO",Table4[[#This Row],[smoker]])</f>
        <v>No</v>
      </c>
      <c r="J1142" s="26">
        <v>1</v>
      </c>
      <c r="K1142" s="20" t="str">
        <f>UPPER(Table4[[#This Row],[SMOKER 1]])</f>
        <v>NO</v>
      </c>
      <c r="L1142" s="26" t="str">
        <f>UPPER(Table4[[#This Row],[Heart Issues]])</f>
        <v>YES</v>
      </c>
      <c r="M1142" s="26" t="str">
        <f>IF(Table4[[#This Row],[BMI]]&lt;18.5,"underweight",IF(Table4[[#This Row],[BMI]]&lt; 24.9,"normal weight",IF(Table4[[#This Row],[BMI]]&lt;29.9,"over weight","obesity")))</f>
        <v>over weight</v>
      </c>
      <c r="N1142" s="26" t="str">
        <f>IF(Table4[[#This Row],[HBA1C]]&lt;5.7,"normal",IF(Table4[[#This Row],[HBA1C]]&lt; 6.4,"prediabetes","diabetes"))</f>
        <v>normal</v>
      </c>
    </row>
    <row r="1143" spans="1:14" x14ac:dyDescent="0.25">
      <c r="A1143" t="s">
        <v>1229</v>
      </c>
      <c r="B1143">
        <v>33.914999999999999</v>
      </c>
      <c r="C1143">
        <v>11.52</v>
      </c>
      <c r="D1143" t="s">
        <v>2378</v>
      </c>
      <c r="E1143" t="s">
        <v>2378</v>
      </c>
      <c r="F1143" t="s">
        <v>2378</v>
      </c>
      <c r="G1143" s="9" t="s">
        <v>2379</v>
      </c>
      <c r="H1143" t="s">
        <v>2378</v>
      </c>
      <c r="I1143" s="20" t="str">
        <f>IF(Table4[[#This Row],[smoker]]="?","NO",Table4[[#This Row],[smoker]])</f>
        <v>No</v>
      </c>
      <c r="J1143" s="26">
        <v>0</v>
      </c>
      <c r="K1143" s="20" t="str">
        <f>UPPER(Table4[[#This Row],[SMOKER 1]])</f>
        <v>NO</v>
      </c>
      <c r="L1143" s="26" t="str">
        <f>UPPER(Table4[[#This Row],[Heart Issues]])</f>
        <v>NO</v>
      </c>
      <c r="M1143" s="26" t="str">
        <f>IF(Table4[[#This Row],[BMI]]&lt;18.5,"underweight",IF(Table4[[#This Row],[BMI]]&lt; 24.9,"normal weight",IF(Table4[[#This Row],[BMI]]&lt;29.9,"over weight","obesity")))</f>
        <v>obesity</v>
      </c>
      <c r="N1143" s="26" t="str">
        <f>IF(Table4[[#This Row],[HBA1C]]&lt;5.7,"normal",IF(Table4[[#This Row],[HBA1C]]&lt; 6.4,"prediabetes","diabetes"))</f>
        <v>diabetes</v>
      </c>
    </row>
    <row r="1144" spans="1:14" x14ac:dyDescent="0.25">
      <c r="A1144" t="s">
        <v>1228</v>
      </c>
      <c r="B1144">
        <v>24.32</v>
      </c>
      <c r="C1144">
        <v>6.15</v>
      </c>
      <c r="D1144" t="s">
        <v>2380</v>
      </c>
      <c r="E1144" t="s">
        <v>2378</v>
      </c>
      <c r="F1144" t="s">
        <v>2381</v>
      </c>
      <c r="G1144" s="9">
        <v>1</v>
      </c>
      <c r="H1144" t="s">
        <v>2378</v>
      </c>
      <c r="I1144" s="20" t="str">
        <f>IF(Table4[[#This Row],[smoker]]="?","NO",Table4[[#This Row],[smoker]])</f>
        <v>No</v>
      </c>
      <c r="J1144" s="26">
        <v>1</v>
      </c>
      <c r="K1144" s="20" t="str">
        <f>UPPER(Table4[[#This Row],[SMOKER 1]])</f>
        <v>NO</v>
      </c>
      <c r="L1144" s="26" t="str">
        <f>UPPER(Table4[[#This Row],[Heart Issues]])</f>
        <v>YES</v>
      </c>
      <c r="M1144" s="26" t="str">
        <f>IF(Table4[[#This Row],[BMI]]&lt;18.5,"underweight",IF(Table4[[#This Row],[BMI]]&lt; 24.9,"normal weight",IF(Table4[[#This Row],[BMI]]&lt;29.9,"over weight","obesity")))</f>
        <v>normal weight</v>
      </c>
      <c r="N1144" s="26" t="str">
        <f>IF(Table4[[#This Row],[HBA1C]]&lt;5.7,"normal",IF(Table4[[#This Row],[HBA1C]]&lt; 6.4,"prediabetes","diabetes"))</f>
        <v>prediabetes</v>
      </c>
    </row>
    <row r="1145" spans="1:14" x14ac:dyDescent="0.25">
      <c r="A1145" t="s">
        <v>1227</v>
      </c>
      <c r="B1145">
        <v>25.8</v>
      </c>
      <c r="C1145">
        <v>9.94</v>
      </c>
      <c r="D1145" t="s">
        <v>2378</v>
      </c>
      <c r="E1145" t="s">
        <v>2378</v>
      </c>
      <c r="F1145" t="s">
        <v>2378</v>
      </c>
      <c r="G1145" s="9" t="s">
        <v>2379</v>
      </c>
      <c r="H1145" t="s">
        <v>2378</v>
      </c>
      <c r="I1145" s="20" t="str">
        <f>IF(Table4[[#This Row],[smoker]]="?","NO",Table4[[#This Row],[smoker]])</f>
        <v>No</v>
      </c>
      <c r="J1145" s="26">
        <v>0</v>
      </c>
      <c r="K1145" s="20" t="str">
        <f>UPPER(Table4[[#This Row],[SMOKER 1]])</f>
        <v>NO</v>
      </c>
      <c r="L1145" s="26" t="str">
        <f>UPPER(Table4[[#This Row],[Heart Issues]])</f>
        <v>NO</v>
      </c>
      <c r="M1145" s="26" t="str">
        <f>IF(Table4[[#This Row],[BMI]]&lt;18.5,"underweight",IF(Table4[[#This Row],[BMI]]&lt; 24.9,"normal weight",IF(Table4[[#This Row],[BMI]]&lt;29.9,"over weight","obesity")))</f>
        <v>over weight</v>
      </c>
      <c r="N1145" s="26" t="str">
        <f>IF(Table4[[#This Row],[HBA1C]]&lt;5.7,"normal",IF(Table4[[#This Row],[HBA1C]]&lt; 6.4,"prediabetes","diabetes"))</f>
        <v>diabetes</v>
      </c>
    </row>
    <row r="1146" spans="1:14" x14ac:dyDescent="0.25">
      <c r="A1146" t="s">
        <v>1226</v>
      </c>
      <c r="B1146">
        <v>21.56</v>
      </c>
      <c r="C1146">
        <v>10.56</v>
      </c>
      <c r="D1146" t="s">
        <v>2378</v>
      </c>
      <c r="E1146" t="s">
        <v>2378</v>
      </c>
      <c r="F1146" t="s">
        <v>2378</v>
      </c>
      <c r="G1146" s="9" t="s">
        <v>2379</v>
      </c>
      <c r="H1146" t="s">
        <v>2378</v>
      </c>
      <c r="I1146" s="20" t="str">
        <f>IF(Table4[[#This Row],[smoker]]="?","NO",Table4[[#This Row],[smoker]])</f>
        <v>No</v>
      </c>
      <c r="J1146" s="26">
        <v>0</v>
      </c>
      <c r="K1146" s="20" t="str">
        <f>UPPER(Table4[[#This Row],[SMOKER 1]])</f>
        <v>NO</v>
      </c>
      <c r="L1146" s="26" t="str">
        <f>UPPER(Table4[[#This Row],[Heart Issues]])</f>
        <v>NO</v>
      </c>
      <c r="M1146" s="26" t="str">
        <f>IF(Table4[[#This Row],[BMI]]&lt;18.5,"underweight",IF(Table4[[#This Row],[BMI]]&lt; 24.9,"normal weight",IF(Table4[[#This Row],[BMI]]&lt;29.9,"over weight","obesity")))</f>
        <v>normal weight</v>
      </c>
      <c r="N1146" s="26" t="str">
        <f>IF(Table4[[#This Row],[HBA1C]]&lt;5.7,"normal",IF(Table4[[#This Row],[HBA1C]]&lt; 6.4,"prediabetes","diabetes"))</f>
        <v>diabetes</v>
      </c>
    </row>
    <row r="1147" spans="1:14" x14ac:dyDescent="0.25">
      <c r="A1147" t="s">
        <v>1225</v>
      </c>
      <c r="B1147">
        <v>31.6</v>
      </c>
      <c r="C1147">
        <v>6.79</v>
      </c>
      <c r="D1147" t="s">
        <v>2378</v>
      </c>
      <c r="E1147" t="s">
        <v>2378</v>
      </c>
      <c r="F1147" t="s">
        <v>2378</v>
      </c>
      <c r="G1147" s="9" t="s">
        <v>2379</v>
      </c>
      <c r="H1147" t="s">
        <v>2378</v>
      </c>
      <c r="I1147" s="20" t="str">
        <f>IF(Table4[[#This Row],[smoker]]="?","NO",Table4[[#This Row],[smoker]])</f>
        <v>No</v>
      </c>
      <c r="J1147" s="26">
        <v>0</v>
      </c>
      <c r="K1147" s="20" t="str">
        <f>UPPER(Table4[[#This Row],[SMOKER 1]])</f>
        <v>NO</v>
      </c>
      <c r="L1147" s="26" t="str">
        <f>UPPER(Table4[[#This Row],[Heart Issues]])</f>
        <v>NO</v>
      </c>
      <c r="M1147" s="26" t="str">
        <f>IF(Table4[[#This Row],[BMI]]&lt;18.5,"underweight",IF(Table4[[#This Row],[BMI]]&lt; 24.9,"normal weight",IF(Table4[[#This Row],[BMI]]&lt;29.9,"over weight","obesity")))</f>
        <v>obesity</v>
      </c>
      <c r="N1147" s="26" t="str">
        <f>IF(Table4[[#This Row],[HBA1C]]&lt;5.7,"normal",IF(Table4[[#This Row],[HBA1C]]&lt; 6.4,"prediabetes","diabetes"))</f>
        <v>diabetes</v>
      </c>
    </row>
    <row r="1148" spans="1:14" x14ac:dyDescent="0.25">
      <c r="A1148" t="s">
        <v>1224</v>
      </c>
      <c r="B1148">
        <v>42.93</v>
      </c>
      <c r="C1148">
        <v>4.8</v>
      </c>
      <c r="D1148" t="s">
        <v>2378</v>
      </c>
      <c r="E1148" t="s">
        <v>2378</v>
      </c>
      <c r="F1148" t="s">
        <v>2378</v>
      </c>
      <c r="G1148" s="9">
        <v>1</v>
      </c>
      <c r="H1148" t="s">
        <v>2378</v>
      </c>
      <c r="I1148" s="20" t="str">
        <f>IF(Table4[[#This Row],[smoker]]="?","NO",Table4[[#This Row],[smoker]])</f>
        <v>No</v>
      </c>
      <c r="J1148" s="26">
        <v>1</v>
      </c>
      <c r="K1148" s="20" t="str">
        <f>UPPER(Table4[[#This Row],[SMOKER 1]])</f>
        <v>NO</v>
      </c>
      <c r="L1148" s="26" t="str">
        <f>UPPER(Table4[[#This Row],[Heart Issues]])</f>
        <v>NO</v>
      </c>
      <c r="M1148" s="26" t="str">
        <f>IF(Table4[[#This Row],[BMI]]&lt;18.5,"underweight",IF(Table4[[#This Row],[BMI]]&lt; 24.9,"normal weight",IF(Table4[[#This Row],[BMI]]&lt;29.9,"over weight","obesity")))</f>
        <v>obesity</v>
      </c>
      <c r="N1148" s="26" t="str">
        <f>IF(Table4[[#This Row],[HBA1C]]&lt;5.7,"normal",IF(Table4[[#This Row],[HBA1C]]&lt; 6.4,"prediabetes","diabetes"))</f>
        <v>normal</v>
      </c>
    </row>
    <row r="1149" spans="1:14" x14ac:dyDescent="0.25">
      <c r="A1149" t="s">
        <v>1223</v>
      </c>
      <c r="B1149">
        <v>26.72</v>
      </c>
      <c r="C1149">
        <v>5.75</v>
      </c>
      <c r="D1149" t="s">
        <v>2378</v>
      </c>
      <c r="E1149" t="s">
        <v>2378</v>
      </c>
      <c r="F1149" t="s">
        <v>2378</v>
      </c>
      <c r="G1149" s="9">
        <v>2</v>
      </c>
      <c r="H1149" t="s">
        <v>2378</v>
      </c>
      <c r="I1149" s="20" t="str">
        <f>IF(Table4[[#This Row],[smoker]]="?","NO",Table4[[#This Row],[smoker]])</f>
        <v>No</v>
      </c>
      <c r="J1149" s="26">
        <v>2</v>
      </c>
      <c r="K1149" s="20" t="str">
        <f>UPPER(Table4[[#This Row],[SMOKER 1]])</f>
        <v>NO</v>
      </c>
      <c r="L1149" s="26" t="str">
        <f>UPPER(Table4[[#This Row],[Heart Issues]])</f>
        <v>NO</v>
      </c>
      <c r="M1149" s="26" t="str">
        <f>IF(Table4[[#This Row],[BMI]]&lt;18.5,"underweight",IF(Table4[[#This Row],[BMI]]&lt; 24.9,"normal weight",IF(Table4[[#This Row],[BMI]]&lt;29.9,"over weight","obesity")))</f>
        <v>over weight</v>
      </c>
      <c r="N1149" s="26" t="str">
        <f>IF(Table4[[#This Row],[HBA1C]]&lt;5.7,"normal",IF(Table4[[#This Row],[HBA1C]]&lt; 6.4,"prediabetes","diabetes"))</f>
        <v>prediabetes</v>
      </c>
    </row>
    <row r="1150" spans="1:14" x14ac:dyDescent="0.25">
      <c r="A1150" t="s">
        <v>1222</v>
      </c>
      <c r="B1150">
        <v>26.67</v>
      </c>
      <c r="C1150">
        <v>5.81</v>
      </c>
      <c r="D1150" t="s">
        <v>2378</v>
      </c>
      <c r="E1150" t="s">
        <v>2378</v>
      </c>
      <c r="F1150" t="s">
        <v>2378</v>
      </c>
      <c r="G1150" s="9">
        <v>2</v>
      </c>
      <c r="H1150" t="s">
        <v>2378</v>
      </c>
      <c r="I1150" s="20" t="str">
        <f>IF(Table4[[#This Row],[smoker]]="?","NO",Table4[[#This Row],[smoker]])</f>
        <v>No</v>
      </c>
      <c r="J1150" s="26">
        <v>2</v>
      </c>
      <c r="K1150" s="20" t="str">
        <f>UPPER(Table4[[#This Row],[SMOKER 1]])</f>
        <v>NO</v>
      </c>
      <c r="L1150" s="26" t="str">
        <f>UPPER(Table4[[#This Row],[Heart Issues]])</f>
        <v>NO</v>
      </c>
      <c r="M1150" s="26" t="str">
        <f>IF(Table4[[#This Row],[BMI]]&lt;18.5,"underweight",IF(Table4[[#This Row],[BMI]]&lt; 24.9,"normal weight",IF(Table4[[#This Row],[BMI]]&lt;29.9,"over weight","obesity")))</f>
        <v>over weight</v>
      </c>
      <c r="N1150" s="26" t="str">
        <f>IF(Table4[[#This Row],[HBA1C]]&lt;5.7,"normal",IF(Table4[[#This Row],[HBA1C]]&lt; 6.4,"prediabetes","diabetes"))</f>
        <v>prediabetes</v>
      </c>
    </row>
    <row r="1151" spans="1:14" x14ac:dyDescent="0.25">
      <c r="A1151" t="s">
        <v>1221</v>
      </c>
      <c r="B1151">
        <v>42.68</v>
      </c>
      <c r="C1151">
        <v>9.2799999999999994</v>
      </c>
      <c r="D1151" t="s">
        <v>2378</v>
      </c>
      <c r="E1151" t="s">
        <v>2378</v>
      </c>
      <c r="F1151" t="s">
        <v>2378</v>
      </c>
      <c r="G1151" s="9">
        <v>2</v>
      </c>
      <c r="H1151" t="s">
        <v>2378</v>
      </c>
      <c r="I1151" s="20" t="str">
        <f>IF(Table4[[#This Row],[smoker]]="?","NO",Table4[[#This Row],[smoker]])</f>
        <v>No</v>
      </c>
      <c r="J1151" s="26">
        <v>2</v>
      </c>
      <c r="K1151" s="20" t="str">
        <f>UPPER(Table4[[#This Row],[SMOKER 1]])</f>
        <v>NO</v>
      </c>
      <c r="L1151" s="26" t="str">
        <f>UPPER(Table4[[#This Row],[Heart Issues]])</f>
        <v>NO</v>
      </c>
      <c r="M1151" s="26" t="str">
        <f>IF(Table4[[#This Row],[BMI]]&lt;18.5,"underweight",IF(Table4[[#This Row],[BMI]]&lt; 24.9,"normal weight",IF(Table4[[#This Row],[BMI]]&lt;29.9,"over weight","obesity")))</f>
        <v>obesity</v>
      </c>
      <c r="N1151" s="26" t="str">
        <f>IF(Table4[[#This Row],[HBA1C]]&lt;5.7,"normal",IF(Table4[[#This Row],[HBA1C]]&lt; 6.4,"prediabetes","diabetes"))</f>
        <v>diabetes</v>
      </c>
    </row>
    <row r="1152" spans="1:14" x14ac:dyDescent="0.25">
      <c r="A1152" t="s">
        <v>1220</v>
      </c>
      <c r="B1152">
        <v>24.31</v>
      </c>
      <c r="C1152">
        <v>6.37</v>
      </c>
      <c r="D1152" t="s">
        <v>2378</v>
      </c>
      <c r="E1152" t="s">
        <v>2378</v>
      </c>
      <c r="F1152" t="s">
        <v>2378</v>
      </c>
      <c r="G1152" s="9" t="s">
        <v>2379</v>
      </c>
      <c r="H1152" t="s">
        <v>2378</v>
      </c>
      <c r="I1152" s="20" t="str">
        <f>IF(Table4[[#This Row],[smoker]]="?","NO",Table4[[#This Row],[smoker]])</f>
        <v>No</v>
      </c>
      <c r="J1152" s="26">
        <v>0</v>
      </c>
      <c r="K1152" s="20" t="str">
        <f>UPPER(Table4[[#This Row],[SMOKER 1]])</f>
        <v>NO</v>
      </c>
      <c r="L1152" s="26" t="str">
        <f>UPPER(Table4[[#This Row],[Heart Issues]])</f>
        <v>NO</v>
      </c>
      <c r="M1152" s="26" t="str">
        <f>IF(Table4[[#This Row],[BMI]]&lt;18.5,"underweight",IF(Table4[[#This Row],[BMI]]&lt; 24.9,"normal weight",IF(Table4[[#This Row],[BMI]]&lt;29.9,"over weight","obesity")))</f>
        <v>normal weight</v>
      </c>
      <c r="N1152" s="26" t="str">
        <f>IF(Table4[[#This Row],[HBA1C]]&lt;5.7,"normal",IF(Table4[[#This Row],[HBA1C]]&lt; 6.4,"prediabetes","diabetes"))</f>
        <v>prediabetes</v>
      </c>
    </row>
    <row r="1153" spans="1:14" x14ac:dyDescent="0.25">
      <c r="A1153" t="s">
        <v>1219</v>
      </c>
      <c r="B1153">
        <v>44.75</v>
      </c>
      <c r="C1153">
        <v>5.09</v>
      </c>
      <c r="D1153" t="s">
        <v>2380</v>
      </c>
      <c r="E1153" t="s">
        <v>2378</v>
      </c>
      <c r="F1153" t="s">
        <v>2378</v>
      </c>
      <c r="G1153" s="9" t="s">
        <v>2379</v>
      </c>
      <c r="H1153" t="s">
        <v>2378</v>
      </c>
      <c r="I1153" s="20" t="str">
        <f>IF(Table4[[#This Row],[smoker]]="?","NO",Table4[[#This Row],[smoker]])</f>
        <v>No</v>
      </c>
      <c r="J1153" s="26">
        <v>0</v>
      </c>
      <c r="K1153" s="20" t="str">
        <f>UPPER(Table4[[#This Row],[SMOKER 1]])</f>
        <v>NO</v>
      </c>
      <c r="L1153" s="26" t="str">
        <f>UPPER(Table4[[#This Row],[Heart Issues]])</f>
        <v>YES</v>
      </c>
      <c r="M1153" s="26" t="str">
        <f>IF(Table4[[#This Row],[BMI]]&lt;18.5,"underweight",IF(Table4[[#This Row],[BMI]]&lt; 24.9,"normal weight",IF(Table4[[#This Row],[BMI]]&lt;29.9,"over weight","obesity")))</f>
        <v>obesity</v>
      </c>
      <c r="N1153" s="26" t="str">
        <f>IF(Table4[[#This Row],[HBA1C]]&lt;5.7,"normal",IF(Table4[[#This Row],[HBA1C]]&lt; 6.4,"prediabetes","diabetes"))</f>
        <v>normal</v>
      </c>
    </row>
    <row r="1154" spans="1:14" x14ac:dyDescent="0.25">
      <c r="A1154" t="s">
        <v>1218</v>
      </c>
      <c r="B1154">
        <v>30.78</v>
      </c>
      <c r="C1154">
        <v>7.94</v>
      </c>
      <c r="D1154" t="s">
        <v>2378</v>
      </c>
      <c r="E1154" t="s">
        <v>2378</v>
      </c>
      <c r="F1154" t="s">
        <v>2378</v>
      </c>
      <c r="G1154" s="9">
        <v>2</v>
      </c>
      <c r="H1154" t="s">
        <v>2378</v>
      </c>
      <c r="I1154" s="20" t="str">
        <f>IF(Table4[[#This Row],[smoker]]="?","NO",Table4[[#This Row],[smoker]])</f>
        <v>No</v>
      </c>
      <c r="J1154" s="26">
        <v>2</v>
      </c>
      <c r="K1154" s="20" t="str">
        <f>UPPER(Table4[[#This Row],[SMOKER 1]])</f>
        <v>NO</v>
      </c>
      <c r="L1154" s="26" t="str">
        <f>UPPER(Table4[[#This Row],[Heart Issues]])</f>
        <v>NO</v>
      </c>
      <c r="M1154" s="26" t="str">
        <f>IF(Table4[[#This Row],[BMI]]&lt;18.5,"underweight",IF(Table4[[#This Row],[BMI]]&lt; 24.9,"normal weight",IF(Table4[[#This Row],[BMI]]&lt;29.9,"over weight","obesity")))</f>
        <v>obesity</v>
      </c>
      <c r="N1154" s="26" t="str">
        <f>IF(Table4[[#This Row],[HBA1C]]&lt;5.7,"normal",IF(Table4[[#This Row],[HBA1C]]&lt; 6.4,"prediabetes","diabetes"))</f>
        <v>diabetes</v>
      </c>
    </row>
    <row r="1155" spans="1:14" x14ac:dyDescent="0.25">
      <c r="A1155" t="s">
        <v>1217</v>
      </c>
      <c r="B1155">
        <v>21.86</v>
      </c>
      <c r="C1155">
        <v>10.95</v>
      </c>
      <c r="D1155" t="s">
        <v>2378</v>
      </c>
      <c r="E1155" t="s">
        <v>2378</v>
      </c>
      <c r="F1155" t="s">
        <v>2378</v>
      </c>
      <c r="G1155" s="9" t="s">
        <v>2379</v>
      </c>
      <c r="H1155" t="s">
        <v>2378</v>
      </c>
      <c r="I1155" s="20" t="str">
        <f>IF(Table4[[#This Row],[smoker]]="?","NO",Table4[[#This Row],[smoker]])</f>
        <v>No</v>
      </c>
      <c r="J1155" s="26">
        <v>0</v>
      </c>
      <c r="K1155" s="20" t="str">
        <f>UPPER(Table4[[#This Row],[SMOKER 1]])</f>
        <v>NO</v>
      </c>
      <c r="L1155" s="26" t="str">
        <f>UPPER(Table4[[#This Row],[Heart Issues]])</f>
        <v>NO</v>
      </c>
      <c r="M1155" s="26" t="str">
        <f>IF(Table4[[#This Row],[BMI]]&lt;18.5,"underweight",IF(Table4[[#This Row],[BMI]]&lt; 24.9,"normal weight",IF(Table4[[#This Row],[BMI]]&lt;29.9,"over weight","obesity")))</f>
        <v>normal weight</v>
      </c>
      <c r="N1155" s="26" t="str">
        <f>IF(Table4[[#This Row],[HBA1C]]&lt;5.7,"normal",IF(Table4[[#This Row],[HBA1C]]&lt; 6.4,"prediabetes","diabetes"))</f>
        <v>diabetes</v>
      </c>
    </row>
    <row r="1156" spans="1:14" x14ac:dyDescent="0.25">
      <c r="A1156" t="s">
        <v>1216</v>
      </c>
      <c r="B1156">
        <v>49.09</v>
      </c>
      <c r="C1156">
        <v>6.3</v>
      </c>
      <c r="D1156" t="s">
        <v>2380</v>
      </c>
      <c r="E1156" t="s">
        <v>2378</v>
      </c>
      <c r="F1156" t="s">
        <v>2378</v>
      </c>
      <c r="G1156" s="9" t="s">
        <v>2379</v>
      </c>
      <c r="H1156" t="s">
        <v>2378</v>
      </c>
      <c r="I1156" s="20" t="str">
        <f>IF(Table4[[#This Row],[smoker]]="?","NO",Table4[[#This Row],[smoker]])</f>
        <v>No</v>
      </c>
      <c r="J1156" s="26">
        <v>0</v>
      </c>
      <c r="K1156" s="20" t="str">
        <f>UPPER(Table4[[#This Row],[SMOKER 1]])</f>
        <v>NO</v>
      </c>
      <c r="L1156" s="26" t="str">
        <f>UPPER(Table4[[#This Row],[Heart Issues]])</f>
        <v>YES</v>
      </c>
      <c r="M1156" s="26" t="str">
        <f>IF(Table4[[#This Row],[BMI]]&lt;18.5,"underweight",IF(Table4[[#This Row],[BMI]]&lt; 24.9,"normal weight",IF(Table4[[#This Row],[BMI]]&lt;29.9,"over weight","obesity")))</f>
        <v>obesity</v>
      </c>
      <c r="N1156" s="26" t="str">
        <f>IF(Table4[[#This Row],[HBA1C]]&lt;5.7,"normal",IF(Table4[[#This Row],[HBA1C]]&lt; 6.4,"prediabetes","diabetes"))</f>
        <v>prediabetes</v>
      </c>
    </row>
    <row r="1157" spans="1:14" x14ac:dyDescent="0.25">
      <c r="A1157" t="s">
        <v>1215</v>
      </c>
      <c r="B1157">
        <v>47.74</v>
      </c>
      <c r="C1157">
        <v>8.0500000000000007</v>
      </c>
      <c r="D1157" t="s">
        <v>2380</v>
      </c>
      <c r="E1157" t="s">
        <v>2378</v>
      </c>
      <c r="F1157" t="s">
        <v>2378</v>
      </c>
      <c r="G1157" s="9">
        <v>2</v>
      </c>
      <c r="H1157" t="s">
        <v>2378</v>
      </c>
      <c r="I1157" s="20" t="str">
        <f>IF(Table4[[#This Row],[smoker]]="?","NO",Table4[[#This Row],[smoker]])</f>
        <v>No</v>
      </c>
      <c r="J1157" s="26">
        <v>2</v>
      </c>
      <c r="K1157" s="20" t="str">
        <f>UPPER(Table4[[#This Row],[SMOKER 1]])</f>
        <v>NO</v>
      </c>
      <c r="L1157" s="26" t="str">
        <f>UPPER(Table4[[#This Row],[Heart Issues]])</f>
        <v>YES</v>
      </c>
      <c r="M1157" s="26" t="str">
        <f>IF(Table4[[#This Row],[BMI]]&lt;18.5,"underweight",IF(Table4[[#This Row],[BMI]]&lt; 24.9,"normal weight",IF(Table4[[#This Row],[BMI]]&lt;29.9,"over weight","obesity")))</f>
        <v>obesity</v>
      </c>
      <c r="N1157" s="26" t="str">
        <f>IF(Table4[[#This Row],[HBA1C]]&lt;5.7,"normal",IF(Table4[[#This Row],[HBA1C]]&lt; 6.4,"prediabetes","diabetes"))</f>
        <v>diabetes</v>
      </c>
    </row>
    <row r="1158" spans="1:14" x14ac:dyDescent="0.25">
      <c r="A1158" t="s">
        <v>1214</v>
      </c>
      <c r="B1158">
        <v>30.2</v>
      </c>
      <c r="C1158">
        <v>9.8800000000000008</v>
      </c>
      <c r="D1158" t="s">
        <v>2380</v>
      </c>
      <c r="E1158" t="s">
        <v>2378</v>
      </c>
      <c r="F1158" t="s">
        <v>2378</v>
      </c>
      <c r="G1158" s="9">
        <v>2</v>
      </c>
      <c r="H1158" t="s">
        <v>2378</v>
      </c>
      <c r="I1158" s="20" t="str">
        <f>IF(Table4[[#This Row],[smoker]]="?","NO",Table4[[#This Row],[smoker]])</f>
        <v>No</v>
      </c>
      <c r="J1158" s="26">
        <v>2</v>
      </c>
      <c r="K1158" s="20" t="str">
        <f>UPPER(Table4[[#This Row],[SMOKER 1]])</f>
        <v>NO</v>
      </c>
      <c r="L1158" s="26" t="str">
        <f>UPPER(Table4[[#This Row],[Heart Issues]])</f>
        <v>YES</v>
      </c>
      <c r="M1158" s="26" t="str">
        <f>IF(Table4[[#This Row],[BMI]]&lt;18.5,"underweight",IF(Table4[[#This Row],[BMI]]&lt; 24.9,"normal weight",IF(Table4[[#This Row],[BMI]]&lt;29.9,"over weight","obesity")))</f>
        <v>obesity</v>
      </c>
      <c r="N1158" s="26" t="str">
        <f>IF(Table4[[#This Row],[HBA1C]]&lt;5.7,"normal",IF(Table4[[#This Row],[HBA1C]]&lt; 6.4,"prediabetes","diabetes"))</f>
        <v>diabetes</v>
      </c>
    </row>
    <row r="1159" spans="1:14" x14ac:dyDescent="0.25">
      <c r="A1159" t="s">
        <v>1213</v>
      </c>
      <c r="B1159">
        <v>33.25</v>
      </c>
      <c r="C1159">
        <v>7.42</v>
      </c>
      <c r="D1159" t="s">
        <v>2380</v>
      </c>
      <c r="E1159" t="s">
        <v>2378</v>
      </c>
      <c r="F1159" t="s">
        <v>2378</v>
      </c>
      <c r="G1159" s="9">
        <v>2</v>
      </c>
      <c r="H1159" t="s">
        <v>2378</v>
      </c>
      <c r="I1159" s="20" t="str">
        <f>IF(Table4[[#This Row],[smoker]]="?","NO",Table4[[#This Row],[smoker]])</f>
        <v>No</v>
      </c>
      <c r="J1159" s="26">
        <v>2</v>
      </c>
      <c r="K1159" s="20" t="str">
        <f>UPPER(Table4[[#This Row],[SMOKER 1]])</f>
        <v>NO</v>
      </c>
      <c r="L1159" s="26" t="str">
        <f>UPPER(Table4[[#This Row],[Heart Issues]])</f>
        <v>YES</v>
      </c>
      <c r="M1159" s="26" t="str">
        <f>IF(Table4[[#This Row],[BMI]]&lt;18.5,"underweight",IF(Table4[[#This Row],[BMI]]&lt; 24.9,"normal weight",IF(Table4[[#This Row],[BMI]]&lt;29.9,"over weight","obesity")))</f>
        <v>obesity</v>
      </c>
      <c r="N1159" s="26" t="str">
        <f>IF(Table4[[#This Row],[HBA1C]]&lt;5.7,"normal",IF(Table4[[#This Row],[HBA1C]]&lt; 6.4,"prediabetes","diabetes"))</f>
        <v>diabetes</v>
      </c>
    </row>
    <row r="1160" spans="1:14" x14ac:dyDescent="0.25">
      <c r="A1160" t="s">
        <v>1212</v>
      </c>
      <c r="B1160">
        <v>26.6</v>
      </c>
      <c r="C1160">
        <v>8.4499999999999993</v>
      </c>
      <c r="D1160" t="s">
        <v>2380</v>
      </c>
      <c r="E1160" t="s">
        <v>2378</v>
      </c>
      <c r="F1160" t="s">
        <v>2378</v>
      </c>
      <c r="G1160" s="9">
        <v>1</v>
      </c>
      <c r="H1160" t="s">
        <v>2378</v>
      </c>
      <c r="I1160" s="20" t="str">
        <f>IF(Table4[[#This Row],[smoker]]="?","NO",Table4[[#This Row],[smoker]])</f>
        <v>No</v>
      </c>
      <c r="J1160" s="26">
        <v>1</v>
      </c>
      <c r="K1160" s="20" t="str">
        <f>UPPER(Table4[[#This Row],[SMOKER 1]])</f>
        <v>NO</v>
      </c>
      <c r="L1160" s="26" t="str">
        <f>UPPER(Table4[[#This Row],[Heart Issues]])</f>
        <v>YES</v>
      </c>
      <c r="M1160" s="26" t="str">
        <f>IF(Table4[[#This Row],[BMI]]&lt;18.5,"underweight",IF(Table4[[#This Row],[BMI]]&lt; 24.9,"normal weight",IF(Table4[[#This Row],[BMI]]&lt;29.9,"over weight","obesity")))</f>
        <v>over weight</v>
      </c>
      <c r="N1160" s="26" t="str">
        <f>IF(Table4[[#This Row],[HBA1C]]&lt;5.7,"normal",IF(Table4[[#This Row],[HBA1C]]&lt; 6.4,"prediabetes","diabetes"))</f>
        <v>diabetes</v>
      </c>
    </row>
    <row r="1161" spans="1:14" x14ac:dyDescent="0.25">
      <c r="A1161" t="s">
        <v>1211</v>
      </c>
      <c r="B1161">
        <v>26.35</v>
      </c>
      <c r="C1161">
        <v>6.21</v>
      </c>
      <c r="D1161" t="s">
        <v>2378</v>
      </c>
      <c r="E1161" t="s">
        <v>2378</v>
      </c>
      <c r="F1161" t="s">
        <v>2378</v>
      </c>
      <c r="G1161" s="9">
        <v>2</v>
      </c>
      <c r="H1161" t="s">
        <v>2378</v>
      </c>
      <c r="I1161" s="20" t="str">
        <f>IF(Table4[[#This Row],[smoker]]="?","NO",Table4[[#This Row],[smoker]])</f>
        <v>No</v>
      </c>
      <c r="J1161" s="26">
        <v>2</v>
      </c>
      <c r="K1161" s="20" t="str">
        <f>UPPER(Table4[[#This Row],[SMOKER 1]])</f>
        <v>NO</v>
      </c>
      <c r="L1161" s="26" t="str">
        <f>UPPER(Table4[[#This Row],[Heart Issues]])</f>
        <v>NO</v>
      </c>
      <c r="M1161" s="26" t="str">
        <f>IF(Table4[[#This Row],[BMI]]&lt;18.5,"underweight",IF(Table4[[#This Row],[BMI]]&lt; 24.9,"normal weight",IF(Table4[[#This Row],[BMI]]&lt;29.9,"over weight","obesity")))</f>
        <v>over weight</v>
      </c>
      <c r="N1161" s="26" t="str">
        <f>IF(Table4[[#This Row],[HBA1C]]&lt;5.7,"normal",IF(Table4[[#This Row],[HBA1C]]&lt; 6.4,"prediabetes","diabetes"))</f>
        <v>prediabetes</v>
      </c>
    </row>
    <row r="1162" spans="1:14" x14ac:dyDescent="0.25">
      <c r="A1162" t="s">
        <v>1210</v>
      </c>
      <c r="B1162">
        <v>39.994999999999997</v>
      </c>
      <c r="C1162">
        <v>4.6500000000000004</v>
      </c>
      <c r="D1162" t="s">
        <v>2378</v>
      </c>
      <c r="E1162" t="s">
        <v>2378</v>
      </c>
      <c r="F1162" t="s">
        <v>2378</v>
      </c>
      <c r="G1162" s="9" t="s">
        <v>2379</v>
      </c>
      <c r="H1162" t="s">
        <v>2378</v>
      </c>
      <c r="I1162" s="20" t="str">
        <f>IF(Table4[[#This Row],[smoker]]="?","NO",Table4[[#This Row],[smoker]])</f>
        <v>No</v>
      </c>
      <c r="J1162" s="26">
        <v>0</v>
      </c>
      <c r="K1162" s="20" t="str">
        <f>UPPER(Table4[[#This Row],[SMOKER 1]])</f>
        <v>NO</v>
      </c>
      <c r="L1162" s="26" t="str">
        <f>UPPER(Table4[[#This Row],[Heart Issues]])</f>
        <v>NO</v>
      </c>
      <c r="M1162" s="26" t="str">
        <f>IF(Table4[[#This Row],[BMI]]&lt;18.5,"underweight",IF(Table4[[#This Row],[BMI]]&lt; 24.9,"normal weight",IF(Table4[[#This Row],[BMI]]&lt;29.9,"over weight","obesity")))</f>
        <v>obesity</v>
      </c>
      <c r="N1162" s="26" t="str">
        <f>IF(Table4[[#This Row],[HBA1C]]&lt;5.7,"normal",IF(Table4[[#This Row],[HBA1C]]&lt; 6.4,"prediabetes","diabetes"))</f>
        <v>normal</v>
      </c>
    </row>
    <row r="1163" spans="1:14" x14ac:dyDescent="0.25">
      <c r="A1163" t="s">
        <v>1209</v>
      </c>
      <c r="B1163">
        <v>22.92</v>
      </c>
      <c r="C1163">
        <v>5.87</v>
      </c>
      <c r="D1163" t="s">
        <v>2380</v>
      </c>
      <c r="E1163" t="s">
        <v>2378</v>
      </c>
      <c r="F1163" t="s">
        <v>2378</v>
      </c>
      <c r="G1163" s="9">
        <v>1</v>
      </c>
      <c r="H1163" t="s">
        <v>2378</v>
      </c>
      <c r="I1163" s="20" t="str">
        <f>IF(Table4[[#This Row],[smoker]]="?","NO",Table4[[#This Row],[smoker]])</f>
        <v>No</v>
      </c>
      <c r="J1163" s="26">
        <v>1</v>
      </c>
      <c r="K1163" s="20" t="str">
        <f>UPPER(Table4[[#This Row],[SMOKER 1]])</f>
        <v>NO</v>
      </c>
      <c r="L1163" s="26" t="str">
        <f>UPPER(Table4[[#This Row],[Heart Issues]])</f>
        <v>YES</v>
      </c>
      <c r="M1163" s="26" t="str">
        <f>IF(Table4[[#This Row],[BMI]]&lt;18.5,"underweight",IF(Table4[[#This Row],[BMI]]&lt; 24.9,"normal weight",IF(Table4[[#This Row],[BMI]]&lt;29.9,"over weight","obesity")))</f>
        <v>normal weight</v>
      </c>
      <c r="N1163" s="26" t="str">
        <f>IF(Table4[[#This Row],[HBA1C]]&lt;5.7,"normal",IF(Table4[[#This Row],[HBA1C]]&lt; 6.4,"prediabetes","diabetes"))</f>
        <v>prediabetes</v>
      </c>
    </row>
    <row r="1164" spans="1:14" x14ac:dyDescent="0.25">
      <c r="A1164" t="s">
        <v>1208</v>
      </c>
      <c r="B1164">
        <v>24.78</v>
      </c>
      <c r="C1164">
        <v>4.24</v>
      </c>
      <c r="D1164" t="s">
        <v>2380</v>
      </c>
      <c r="E1164" t="s">
        <v>2378</v>
      </c>
      <c r="F1164" t="s">
        <v>2378</v>
      </c>
      <c r="G1164" s="9">
        <v>2</v>
      </c>
      <c r="H1164" t="s">
        <v>2378</v>
      </c>
      <c r="I1164" s="20" t="str">
        <f>IF(Table4[[#This Row],[smoker]]="?","NO",Table4[[#This Row],[smoker]])</f>
        <v>No</v>
      </c>
      <c r="J1164" s="26">
        <v>2</v>
      </c>
      <c r="K1164" s="20" t="str">
        <f>UPPER(Table4[[#This Row],[SMOKER 1]])</f>
        <v>NO</v>
      </c>
      <c r="L1164" s="26" t="str">
        <f>UPPER(Table4[[#This Row],[Heart Issues]])</f>
        <v>YES</v>
      </c>
      <c r="M1164" s="26" t="str">
        <f>IF(Table4[[#This Row],[BMI]]&lt;18.5,"underweight",IF(Table4[[#This Row],[BMI]]&lt; 24.9,"normal weight",IF(Table4[[#This Row],[BMI]]&lt;29.9,"over weight","obesity")))</f>
        <v>normal weight</v>
      </c>
      <c r="N1164" s="26" t="str">
        <f>IF(Table4[[#This Row],[HBA1C]]&lt;5.7,"normal",IF(Table4[[#This Row],[HBA1C]]&lt; 6.4,"prediabetes","diabetes"))</f>
        <v>normal</v>
      </c>
    </row>
    <row r="1165" spans="1:14" x14ac:dyDescent="0.25">
      <c r="A1165" t="s">
        <v>1207</v>
      </c>
      <c r="B1165">
        <v>34.07</v>
      </c>
      <c r="C1165">
        <v>7.81</v>
      </c>
      <c r="D1165" t="s">
        <v>2380</v>
      </c>
      <c r="E1165" t="s">
        <v>2378</v>
      </c>
      <c r="F1165" t="s">
        <v>2378</v>
      </c>
      <c r="G1165" s="9" t="s">
        <v>2379</v>
      </c>
      <c r="H1165" t="s">
        <v>2378</v>
      </c>
      <c r="I1165" s="20" t="str">
        <f>IF(Table4[[#This Row],[smoker]]="?","NO",Table4[[#This Row],[smoker]])</f>
        <v>No</v>
      </c>
      <c r="J1165" s="26">
        <v>0</v>
      </c>
      <c r="K1165" s="20" t="str">
        <f>UPPER(Table4[[#This Row],[SMOKER 1]])</f>
        <v>NO</v>
      </c>
      <c r="L1165" s="26" t="str">
        <f>UPPER(Table4[[#This Row],[Heart Issues]])</f>
        <v>YES</v>
      </c>
      <c r="M1165" s="26" t="str">
        <f>IF(Table4[[#This Row],[BMI]]&lt;18.5,"underweight",IF(Table4[[#This Row],[BMI]]&lt; 24.9,"normal weight",IF(Table4[[#This Row],[BMI]]&lt;29.9,"over weight","obesity")))</f>
        <v>obesity</v>
      </c>
      <c r="N1165" s="26" t="str">
        <f>IF(Table4[[#This Row],[HBA1C]]&lt;5.7,"normal",IF(Table4[[#This Row],[HBA1C]]&lt; 6.4,"prediabetes","diabetes"))</f>
        <v>diabetes</v>
      </c>
    </row>
    <row r="1166" spans="1:14" x14ac:dyDescent="0.25">
      <c r="A1166" t="s">
        <v>1206</v>
      </c>
      <c r="B1166">
        <v>30.14</v>
      </c>
      <c r="C1166">
        <v>9.85</v>
      </c>
      <c r="D1166" t="s">
        <v>2378</v>
      </c>
      <c r="E1166" t="s">
        <v>2378</v>
      </c>
      <c r="F1166" t="s">
        <v>2378</v>
      </c>
      <c r="G1166" s="9" t="s">
        <v>2379</v>
      </c>
      <c r="H1166" t="s">
        <v>2378</v>
      </c>
      <c r="I1166" s="20" t="str">
        <f>IF(Table4[[#This Row],[smoker]]="?","NO",Table4[[#This Row],[smoker]])</f>
        <v>No</v>
      </c>
      <c r="J1166" s="26">
        <v>0</v>
      </c>
      <c r="K1166" s="20" t="str">
        <f>UPPER(Table4[[#This Row],[SMOKER 1]])</f>
        <v>NO</v>
      </c>
      <c r="L1166" s="26" t="str">
        <f>UPPER(Table4[[#This Row],[Heart Issues]])</f>
        <v>NO</v>
      </c>
      <c r="M1166" s="26" t="str">
        <f>IF(Table4[[#This Row],[BMI]]&lt;18.5,"underweight",IF(Table4[[#This Row],[BMI]]&lt; 24.9,"normal weight",IF(Table4[[#This Row],[BMI]]&lt;29.9,"over weight","obesity")))</f>
        <v>obesity</v>
      </c>
      <c r="N1166" s="26" t="str">
        <f>IF(Table4[[#This Row],[HBA1C]]&lt;5.7,"normal",IF(Table4[[#This Row],[HBA1C]]&lt; 6.4,"prediabetes","diabetes"))</f>
        <v>diabetes</v>
      </c>
    </row>
    <row r="1167" spans="1:14" x14ac:dyDescent="0.25">
      <c r="A1167" t="s">
        <v>1205</v>
      </c>
      <c r="B1167">
        <v>18.05</v>
      </c>
      <c r="C1167">
        <v>6.94</v>
      </c>
      <c r="D1167" t="s">
        <v>2378</v>
      </c>
      <c r="E1167" t="s">
        <v>2378</v>
      </c>
      <c r="F1167" t="s">
        <v>2378</v>
      </c>
      <c r="G1167" s="9" t="s">
        <v>2379</v>
      </c>
      <c r="H1167" t="s">
        <v>2378</v>
      </c>
      <c r="I1167" s="20" t="str">
        <f>IF(Table4[[#This Row],[smoker]]="?","NO",Table4[[#This Row],[smoker]])</f>
        <v>No</v>
      </c>
      <c r="J1167" s="26">
        <v>0</v>
      </c>
      <c r="K1167" s="20" t="str">
        <f>UPPER(Table4[[#This Row],[SMOKER 1]])</f>
        <v>NO</v>
      </c>
      <c r="L1167" s="26" t="str">
        <f>UPPER(Table4[[#This Row],[Heart Issues]])</f>
        <v>NO</v>
      </c>
      <c r="M1167" s="26" t="str">
        <f>IF(Table4[[#This Row],[BMI]]&lt;18.5,"underweight",IF(Table4[[#This Row],[BMI]]&lt; 24.9,"normal weight",IF(Table4[[#This Row],[BMI]]&lt;29.9,"over weight","obesity")))</f>
        <v>underweight</v>
      </c>
      <c r="N1167" s="26" t="str">
        <f>IF(Table4[[#This Row],[HBA1C]]&lt;5.7,"normal",IF(Table4[[#This Row],[HBA1C]]&lt; 6.4,"prediabetes","diabetes"))</f>
        <v>diabetes</v>
      </c>
    </row>
    <row r="1168" spans="1:14" x14ac:dyDescent="0.25">
      <c r="A1168" t="s">
        <v>1204</v>
      </c>
      <c r="B1168">
        <v>37.4</v>
      </c>
      <c r="C1168">
        <v>11.3</v>
      </c>
      <c r="D1168" t="s">
        <v>2380</v>
      </c>
      <c r="E1168" t="s">
        <v>2378</v>
      </c>
      <c r="F1168" t="s">
        <v>2378</v>
      </c>
      <c r="G1168" s="9">
        <v>2</v>
      </c>
      <c r="H1168" t="s">
        <v>2378</v>
      </c>
      <c r="I1168" s="20" t="str">
        <f>IF(Table4[[#This Row],[smoker]]="?","NO",Table4[[#This Row],[smoker]])</f>
        <v>No</v>
      </c>
      <c r="J1168" s="26">
        <v>2</v>
      </c>
      <c r="K1168" s="20" t="str">
        <f>UPPER(Table4[[#This Row],[SMOKER 1]])</f>
        <v>NO</v>
      </c>
      <c r="L1168" s="26" t="str">
        <f>UPPER(Table4[[#This Row],[Heart Issues]])</f>
        <v>YES</v>
      </c>
      <c r="M1168" s="26" t="str">
        <f>IF(Table4[[#This Row],[BMI]]&lt;18.5,"underweight",IF(Table4[[#This Row],[BMI]]&lt; 24.9,"normal weight",IF(Table4[[#This Row],[BMI]]&lt;29.9,"over weight","obesity")))</f>
        <v>obesity</v>
      </c>
      <c r="N1168" s="26" t="str">
        <f>IF(Table4[[#This Row],[HBA1C]]&lt;5.7,"normal",IF(Table4[[#This Row],[HBA1C]]&lt; 6.4,"prediabetes","diabetes"))</f>
        <v>diabetes</v>
      </c>
    </row>
    <row r="1169" spans="1:14" x14ac:dyDescent="0.25">
      <c r="A1169" t="s">
        <v>1203</v>
      </c>
      <c r="B1169">
        <v>25.75</v>
      </c>
      <c r="C1169">
        <v>9.23</v>
      </c>
      <c r="D1169" t="s">
        <v>2378</v>
      </c>
      <c r="E1169" t="s">
        <v>2378</v>
      </c>
      <c r="F1169" t="s">
        <v>2378</v>
      </c>
      <c r="G1169" s="9" t="s">
        <v>2379</v>
      </c>
      <c r="H1169" t="s">
        <v>2378</v>
      </c>
      <c r="I1169" s="20" t="str">
        <f>IF(Table4[[#This Row],[smoker]]="?","NO",Table4[[#This Row],[smoker]])</f>
        <v>No</v>
      </c>
      <c r="J1169" s="26">
        <v>0</v>
      </c>
      <c r="K1169" s="20" t="str">
        <f>UPPER(Table4[[#This Row],[SMOKER 1]])</f>
        <v>NO</v>
      </c>
      <c r="L1169" s="26" t="str">
        <f>UPPER(Table4[[#This Row],[Heart Issues]])</f>
        <v>NO</v>
      </c>
      <c r="M1169" s="26" t="str">
        <f>IF(Table4[[#This Row],[BMI]]&lt;18.5,"underweight",IF(Table4[[#This Row],[BMI]]&lt; 24.9,"normal weight",IF(Table4[[#This Row],[BMI]]&lt;29.9,"over weight","obesity")))</f>
        <v>over weight</v>
      </c>
      <c r="N1169" s="26" t="str">
        <f>IF(Table4[[#This Row],[HBA1C]]&lt;5.7,"normal",IF(Table4[[#This Row],[HBA1C]]&lt; 6.4,"prediabetes","diabetes"))</f>
        <v>diabetes</v>
      </c>
    </row>
    <row r="1170" spans="1:14" x14ac:dyDescent="0.25">
      <c r="A1170" t="s">
        <v>1202</v>
      </c>
      <c r="B1170">
        <v>32.299999999999997</v>
      </c>
      <c r="C1170">
        <v>4.37</v>
      </c>
      <c r="D1170" t="s">
        <v>2378</v>
      </c>
      <c r="E1170" t="s">
        <v>2378</v>
      </c>
      <c r="F1170" t="s">
        <v>2378</v>
      </c>
      <c r="G1170" s="9">
        <v>2</v>
      </c>
      <c r="H1170" t="s">
        <v>2378</v>
      </c>
      <c r="I1170" s="20" t="str">
        <f>IF(Table4[[#This Row],[smoker]]="?","NO",Table4[[#This Row],[smoker]])</f>
        <v>No</v>
      </c>
      <c r="J1170" s="26">
        <v>2</v>
      </c>
      <c r="K1170" s="20" t="str">
        <f>UPPER(Table4[[#This Row],[SMOKER 1]])</f>
        <v>NO</v>
      </c>
      <c r="L1170" s="26" t="str">
        <f>UPPER(Table4[[#This Row],[Heart Issues]])</f>
        <v>NO</v>
      </c>
      <c r="M1170" s="26" t="str">
        <f>IF(Table4[[#This Row],[BMI]]&lt;18.5,"underweight",IF(Table4[[#This Row],[BMI]]&lt; 24.9,"normal weight",IF(Table4[[#This Row],[BMI]]&lt;29.9,"over weight","obesity")))</f>
        <v>obesity</v>
      </c>
      <c r="N1170" s="26" t="str">
        <f>IF(Table4[[#This Row],[HBA1C]]&lt;5.7,"normal",IF(Table4[[#This Row],[HBA1C]]&lt; 6.4,"prediabetes","diabetes"))</f>
        <v>normal</v>
      </c>
    </row>
    <row r="1171" spans="1:14" x14ac:dyDescent="0.25">
      <c r="A1171" t="s">
        <v>1201</v>
      </c>
      <c r="B1171">
        <v>28.61</v>
      </c>
      <c r="C1171">
        <v>5.76</v>
      </c>
      <c r="D1171" t="s">
        <v>2378</v>
      </c>
      <c r="E1171" t="s">
        <v>2378</v>
      </c>
      <c r="F1171" t="s">
        <v>2381</v>
      </c>
      <c r="G1171" s="9">
        <v>1</v>
      </c>
      <c r="H1171" t="s">
        <v>2378</v>
      </c>
      <c r="I1171" s="20" t="str">
        <f>IF(Table4[[#This Row],[smoker]]="?","NO",Table4[[#This Row],[smoker]])</f>
        <v>No</v>
      </c>
      <c r="J1171" s="26">
        <v>1</v>
      </c>
      <c r="K1171" s="20" t="str">
        <f>UPPER(Table4[[#This Row],[SMOKER 1]])</f>
        <v>NO</v>
      </c>
      <c r="L1171" s="26" t="str">
        <f>UPPER(Table4[[#This Row],[Heart Issues]])</f>
        <v>NO</v>
      </c>
      <c r="M1171" s="26" t="str">
        <f>IF(Table4[[#This Row],[BMI]]&lt;18.5,"underweight",IF(Table4[[#This Row],[BMI]]&lt; 24.9,"normal weight",IF(Table4[[#This Row],[BMI]]&lt;29.9,"over weight","obesity")))</f>
        <v>over weight</v>
      </c>
      <c r="N1171" s="26" t="str">
        <f>IF(Table4[[#This Row],[HBA1C]]&lt;5.7,"normal",IF(Table4[[#This Row],[HBA1C]]&lt; 6.4,"prediabetes","diabetes"))</f>
        <v>prediabetes</v>
      </c>
    </row>
    <row r="1172" spans="1:14" x14ac:dyDescent="0.25">
      <c r="A1172" t="s">
        <v>1200</v>
      </c>
      <c r="B1172">
        <v>45.41</v>
      </c>
      <c r="C1172">
        <v>4.96</v>
      </c>
      <c r="D1172" t="s">
        <v>2378</v>
      </c>
      <c r="E1172" t="s">
        <v>2378</v>
      </c>
      <c r="F1172" t="s">
        <v>2378</v>
      </c>
      <c r="G1172" s="9">
        <v>1</v>
      </c>
      <c r="H1172" t="s">
        <v>2378</v>
      </c>
      <c r="I1172" s="20" t="str">
        <f>IF(Table4[[#This Row],[smoker]]="?","NO",Table4[[#This Row],[smoker]])</f>
        <v>No</v>
      </c>
      <c r="J1172" s="26">
        <v>1</v>
      </c>
      <c r="K1172" s="20" t="str">
        <f>UPPER(Table4[[#This Row],[SMOKER 1]])</f>
        <v>NO</v>
      </c>
      <c r="L1172" s="26" t="str">
        <f>UPPER(Table4[[#This Row],[Heart Issues]])</f>
        <v>NO</v>
      </c>
      <c r="M1172" s="26" t="str">
        <f>IF(Table4[[#This Row],[BMI]]&lt;18.5,"underweight",IF(Table4[[#This Row],[BMI]]&lt; 24.9,"normal weight",IF(Table4[[#This Row],[BMI]]&lt;29.9,"over weight","obesity")))</f>
        <v>obesity</v>
      </c>
      <c r="N1172" s="26" t="str">
        <f>IF(Table4[[#This Row],[HBA1C]]&lt;5.7,"normal",IF(Table4[[#This Row],[HBA1C]]&lt; 6.4,"prediabetes","diabetes"))</f>
        <v>normal</v>
      </c>
    </row>
    <row r="1173" spans="1:14" x14ac:dyDescent="0.25">
      <c r="A1173" t="s">
        <v>1199</v>
      </c>
      <c r="B1173">
        <v>31.2</v>
      </c>
      <c r="C1173">
        <v>11.04</v>
      </c>
      <c r="D1173" t="s">
        <v>2380</v>
      </c>
      <c r="E1173" t="s">
        <v>2378</v>
      </c>
      <c r="F1173" t="s">
        <v>2378</v>
      </c>
      <c r="G1173" s="9">
        <v>2</v>
      </c>
      <c r="H1173" t="s">
        <v>2378</v>
      </c>
      <c r="I1173" s="20" t="str">
        <f>IF(Table4[[#This Row],[smoker]]="?","NO",Table4[[#This Row],[smoker]])</f>
        <v>No</v>
      </c>
      <c r="J1173" s="26">
        <v>2</v>
      </c>
      <c r="K1173" s="20" t="str">
        <f>UPPER(Table4[[#This Row],[SMOKER 1]])</f>
        <v>NO</v>
      </c>
      <c r="L1173" s="26" t="str">
        <f>UPPER(Table4[[#This Row],[Heart Issues]])</f>
        <v>YES</v>
      </c>
      <c r="M1173" s="26" t="str">
        <f>IF(Table4[[#This Row],[BMI]]&lt;18.5,"underweight",IF(Table4[[#This Row],[BMI]]&lt; 24.9,"normal weight",IF(Table4[[#This Row],[BMI]]&lt;29.9,"over weight","obesity")))</f>
        <v>obesity</v>
      </c>
      <c r="N1173" s="26" t="str">
        <f>IF(Table4[[#This Row],[HBA1C]]&lt;5.7,"normal",IF(Table4[[#This Row],[HBA1C]]&lt; 6.4,"prediabetes","diabetes"))</f>
        <v>diabetes</v>
      </c>
    </row>
    <row r="1174" spans="1:14" x14ac:dyDescent="0.25">
      <c r="A1174" t="s">
        <v>1198</v>
      </c>
      <c r="B1174">
        <v>29.83</v>
      </c>
      <c r="C1174">
        <v>7.81</v>
      </c>
      <c r="D1174" t="s">
        <v>2380</v>
      </c>
      <c r="E1174" t="s">
        <v>2378</v>
      </c>
      <c r="F1174" t="s">
        <v>2378</v>
      </c>
      <c r="G1174" s="9">
        <v>1</v>
      </c>
      <c r="H1174" t="s">
        <v>2378</v>
      </c>
      <c r="I1174" s="20" t="str">
        <f>IF(Table4[[#This Row],[smoker]]="?","NO",Table4[[#This Row],[smoker]])</f>
        <v>No</v>
      </c>
      <c r="J1174" s="26">
        <v>1</v>
      </c>
      <c r="K1174" s="20" t="str">
        <f>UPPER(Table4[[#This Row],[SMOKER 1]])</f>
        <v>NO</v>
      </c>
      <c r="L1174" s="26" t="str">
        <f>UPPER(Table4[[#This Row],[Heart Issues]])</f>
        <v>YES</v>
      </c>
      <c r="M1174" s="26" t="str">
        <f>IF(Table4[[#This Row],[BMI]]&lt;18.5,"underweight",IF(Table4[[#This Row],[BMI]]&lt; 24.9,"normal weight",IF(Table4[[#This Row],[BMI]]&lt;29.9,"over weight","obesity")))</f>
        <v>over weight</v>
      </c>
      <c r="N1174" s="26" t="str">
        <f>IF(Table4[[#This Row],[HBA1C]]&lt;5.7,"normal",IF(Table4[[#This Row],[HBA1C]]&lt; 6.4,"prediabetes","diabetes"))</f>
        <v>diabetes</v>
      </c>
    </row>
    <row r="1175" spans="1:14" x14ac:dyDescent="0.25">
      <c r="A1175" t="s">
        <v>1197</v>
      </c>
      <c r="B1175">
        <v>29.06</v>
      </c>
      <c r="C1175">
        <v>4.55</v>
      </c>
      <c r="D1175" t="s">
        <v>2378</v>
      </c>
      <c r="E1175" t="s">
        <v>2378</v>
      </c>
      <c r="F1175" t="s">
        <v>2378</v>
      </c>
      <c r="G1175" s="9" t="s">
        <v>2379</v>
      </c>
      <c r="H1175" t="s">
        <v>2378</v>
      </c>
      <c r="I1175" s="20" t="str">
        <f>IF(Table4[[#This Row],[smoker]]="?","NO",Table4[[#This Row],[smoker]])</f>
        <v>No</v>
      </c>
      <c r="J1175" s="26">
        <v>0</v>
      </c>
      <c r="K1175" s="20" t="str">
        <f>UPPER(Table4[[#This Row],[SMOKER 1]])</f>
        <v>NO</v>
      </c>
      <c r="L1175" s="26" t="str">
        <f>UPPER(Table4[[#This Row],[Heart Issues]])</f>
        <v>NO</v>
      </c>
      <c r="M1175" s="26" t="str">
        <f>IF(Table4[[#This Row],[BMI]]&lt;18.5,"underweight",IF(Table4[[#This Row],[BMI]]&lt; 24.9,"normal weight",IF(Table4[[#This Row],[BMI]]&lt;29.9,"over weight","obesity")))</f>
        <v>over weight</v>
      </c>
      <c r="N1175" s="26" t="str">
        <f>IF(Table4[[#This Row],[HBA1C]]&lt;5.7,"normal",IF(Table4[[#This Row],[HBA1C]]&lt; 6.4,"prediabetes","diabetes"))</f>
        <v>normal</v>
      </c>
    </row>
    <row r="1176" spans="1:14" x14ac:dyDescent="0.25">
      <c r="A1176" t="s">
        <v>1196</v>
      </c>
      <c r="B1176">
        <v>27.454999999999998</v>
      </c>
      <c r="C1176">
        <v>6.13</v>
      </c>
      <c r="D1176" t="s">
        <v>2378</v>
      </c>
      <c r="E1176" t="s">
        <v>2378</v>
      </c>
      <c r="F1176" t="s">
        <v>2378</v>
      </c>
      <c r="G1176" s="9">
        <v>2</v>
      </c>
      <c r="H1176" t="s">
        <v>2378</v>
      </c>
      <c r="I1176" s="20" t="str">
        <f>IF(Table4[[#This Row],[smoker]]="?","NO",Table4[[#This Row],[smoker]])</f>
        <v>No</v>
      </c>
      <c r="J1176" s="26">
        <v>2</v>
      </c>
      <c r="K1176" s="20" t="str">
        <f>UPPER(Table4[[#This Row],[SMOKER 1]])</f>
        <v>NO</v>
      </c>
      <c r="L1176" s="26" t="str">
        <f>UPPER(Table4[[#This Row],[Heart Issues]])</f>
        <v>NO</v>
      </c>
      <c r="M1176" s="26" t="str">
        <f>IF(Table4[[#This Row],[BMI]]&lt;18.5,"underweight",IF(Table4[[#This Row],[BMI]]&lt; 24.9,"normal weight",IF(Table4[[#This Row],[BMI]]&lt;29.9,"over weight","obesity")))</f>
        <v>over weight</v>
      </c>
      <c r="N1176" s="26" t="str">
        <f>IF(Table4[[#This Row],[HBA1C]]&lt;5.7,"normal",IF(Table4[[#This Row],[HBA1C]]&lt; 6.4,"prediabetes","diabetes"))</f>
        <v>prediabetes</v>
      </c>
    </row>
    <row r="1177" spans="1:14" x14ac:dyDescent="0.25">
      <c r="A1177" t="s">
        <v>1195</v>
      </c>
      <c r="B1177">
        <v>23.01</v>
      </c>
      <c r="C1177">
        <v>6.04</v>
      </c>
      <c r="D1177" t="s">
        <v>2380</v>
      </c>
      <c r="E1177" t="s">
        <v>2378</v>
      </c>
      <c r="F1177" t="s">
        <v>2378</v>
      </c>
      <c r="G1177" s="9">
        <v>1</v>
      </c>
      <c r="H1177" t="s">
        <v>2378</v>
      </c>
      <c r="I1177" s="20" t="str">
        <f>IF(Table4[[#This Row],[smoker]]="?","NO",Table4[[#This Row],[smoker]])</f>
        <v>No</v>
      </c>
      <c r="J1177" s="26">
        <v>1</v>
      </c>
      <c r="K1177" s="20" t="str">
        <f>UPPER(Table4[[#This Row],[SMOKER 1]])</f>
        <v>NO</v>
      </c>
      <c r="L1177" s="26" t="str">
        <f>UPPER(Table4[[#This Row],[Heart Issues]])</f>
        <v>YES</v>
      </c>
      <c r="M1177" s="26" t="str">
        <f>IF(Table4[[#This Row],[BMI]]&lt;18.5,"underweight",IF(Table4[[#This Row],[BMI]]&lt; 24.9,"normal weight",IF(Table4[[#This Row],[BMI]]&lt;29.9,"over weight","obesity")))</f>
        <v>normal weight</v>
      </c>
      <c r="N1177" s="26" t="str">
        <f>IF(Table4[[#This Row],[HBA1C]]&lt;5.7,"normal",IF(Table4[[#This Row],[HBA1C]]&lt; 6.4,"prediabetes","diabetes"))</f>
        <v>prediabetes</v>
      </c>
    </row>
    <row r="1178" spans="1:14" x14ac:dyDescent="0.25">
      <c r="A1178" t="s">
        <v>1194</v>
      </c>
      <c r="B1178">
        <v>31.39</v>
      </c>
      <c r="C1178">
        <v>8.85</v>
      </c>
      <c r="D1178" t="s">
        <v>2380</v>
      </c>
      <c r="E1178" t="s">
        <v>2378</v>
      </c>
      <c r="F1178" t="s">
        <v>2378</v>
      </c>
      <c r="G1178" s="9" t="s">
        <v>2379</v>
      </c>
      <c r="H1178" t="s">
        <v>2378</v>
      </c>
      <c r="I1178" s="20" t="str">
        <f>IF(Table4[[#This Row],[smoker]]="?","NO",Table4[[#This Row],[smoker]])</f>
        <v>No</v>
      </c>
      <c r="J1178" s="26">
        <v>0</v>
      </c>
      <c r="K1178" s="20" t="str">
        <f>UPPER(Table4[[#This Row],[SMOKER 1]])</f>
        <v>NO</v>
      </c>
      <c r="L1178" s="26" t="str">
        <f>UPPER(Table4[[#This Row],[Heart Issues]])</f>
        <v>YES</v>
      </c>
      <c r="M1178" s="26" t="str">
        <f>IF(Table4[[#This Row],[BMI]]&lt;18.5,"underweight",IF(Table4[[#This Row],[BMI]]&lt; 24.9,"normal weight",IF(Table4[[#This Row],[BMI]]&lt;29.9,"over weight","obesity")))</f>
        <v>obesity</v>
      </c>
      <c r="N1178" s="26" t="str">
        <f>IF(Table4[[#This Row],[HBA1C]]&lt;5.7,"normal",IF(Table4[[#This Row],[HBA1C]]&lt; 6.4,"prediabetes","diabetes"))</f>
        <v>diabetes</v>
      </c>
    </row>
    <row r="1179" spans="1:14" x14ac:dyDescent="0.25">
      <c r="A1179" t="s">
        <v>1193</v>
      </c>
      <c r="B1179">
        <v>34.770000000000003</v>
      </c>
      <c r="C1179">
        <v>10.54</v>
      </c>
      <c r="D1179" t="s">
        <v>2378</v>
      </c>
      <c r="E1179" t="s">
        <v>2378</v>
      </c>
      <c r="F1179" t="s">
        <v>2378</v>
      </c>
      <c r="G1179" s="9">
        <v>2</v>
      </c>
      <c r="H1179" t="s">
        <v>2378</v>
      </c>
      <c r="I1179" s="20" t="str">
        <f>IF(Table4[[#This Row],[smoker]]="?","NO",Table4[[#This Row],[smoker]])</f>
        <v>No</v>
      </c>
      <c r="J1179" s="26">
        <v>2</v>
      </c>
      <c r="K1179" s="20" t="str">
        <f>UPPER(Table4[[#This Row],[SMOKER 1]])</f>
        <v>NO</v>
      </c>
      <c r="L1179" s="26" t="str">
        <f>UPPER(Table4[[#This Row],[Heart Issues]])</f>
        <v>NO</v>
      </c>
      <c r="M1179" s="26" t="str">
        <f>IF(Table4[[#This Row],[BMI]]&lt;18.5,"underweight",IF(Table4[[#This Row],[BMI]]&lt; 24.9,"normal weight",IF(Table4[[#This Row],[BMI]]&lt;29.9,"over weight","obesity")))</f>
        <v>obesity</v>
      </c>
      <c r="N1179" s="26" t="str">
        <f>IF(Table4[[#This Row],[HBA1C]]&lt;5.7,"normal",IF(Table4[[#This Row],[HBA1C]]&lt; 6.4,"prediabetes","diabetes"))</f>
        <v>diabetes</v>
      </c>
    </row>
    <row r="1180" spans="1:14" x14ac:dyDescent="0.25">
      <c r="A1180" t="s">
        <v>1192</v>
      </c>
      <c r="B1180">
        <v>24.48</v>
      </c>
      <c r="C1180">
        <v>4.37</v>
      </c>
      <c r="D1180" t="s">
        <v>2380</v>
      </c>
      <c r="E1180" t="s">
        <v>2378</v>
      </c>
      <c r="F1180" t="s">
        <v>2378</v>
      </c>
      <c r="G1180" s="9">
        <v>2</v>
      </c>
      <c r="H1180" t="s">
        <v>2378</v>
      </c>
      <c r="I1180" s="20" t="str">
        <f>IF(Table4[[#This Row],[smoker]]="?","NO",Table4[[#This Row],[smoker]])</f>
        <v>No</v>
      </c>
      <c r="J1180" s="26">
        <v>2</v>
      </c>
      <c r="K1180" s="20" t="str">
        <f>UPPER(Table4[[#This Row],[SMOKER 1]])</f>
        <v>NO</v>
      </c>
      <c r="L1180" s="26" t="str">
        <f>UPPER(Table4[[#This Row],[Heart Issues]])</f>
        <v>YES</v>
      </c>
      <c r="M1180" s="26" t="str">
        <f>IF(Table4[[#This Row],[BMI]]&lt;18.5,"underweight",IF(Table4[[#This Row],[BMI]]&lt; 24.9,"normal weight",IF(Table4[[#This Row],[BMI]]&lt;29.9,"over weight","obesity")))</f>
        <v>normal weight</v>
      </c>
      <c r="N1180" s="26" t="str">
        <f>IF(Table4[[#This Row],[HBA1C]]&lt;5.7,"normal",IF(Table4[[#This Row],[HBA1C]]&lt; 6.4,"prediabetes","diabetes"))</f>
        <v>normal</v>
      </c>
    </row>
    <row r="1181" spans="1:14" x14ac:dyDescent="0.25">
      <c r="A1181" t="s">
        <v>1191</v>
      </c>
      <c r="B1181">
        <v>22.61</v>
      </c>
      <c r="C1181">
        <v>9.6300000000000008</v>
      </c>
      <c r="D1181" t="s">
        <v>2378</v>
      </c>
      <c r="E1181" t="s">
        <v>2378</v>
      </c>
      <c r="F1181" t="s">
        <v>2378</v>
      </c>
      <c r="G1181" s="9">
        <v>2</v>
      </c>
      <c r="H1181" t="s">
        <v>2378</v>
      </c>
      <c r="I1181" s="20" t="str">
        <f>IF(Table4[[#This Row],[smoker]]="?","NO",Table4[[#This Row],[smoker]])</f>
        <v>No</v>
      </c>
      <c r="J1181" s="26">
        <v>2</v>
      </c>
      <c r="K1181" s="20" t="str">
        <f>UPPER(Table4[[#This Row],[SMOKER 1]])</f>
        <v>NO</v>
      </c>
      <c r="L1181" s="26" t="str">
        <f>UPPER(Table4[[#This Row],[Heart Issues]])</f>
        <v>NO</v>
      </c>
      <c r="M1181" s="26" t="str">
        <f>IF(Table4[[#This Row],[BMI]]&lt;18.5,"underweight",IF(Table4[[#This Row],[BMI]]&lt; 24.9,"normal weight",IF(Table4[[#This Row],[BMI]]&lt;29.9,"over weight","obesity")))</f>
        <v>normal weight</v>
      </c>
      <c r="N1181" s="26" t="str">
        <f>IF(Table4[[#This Row],[HBA1C]]&lt;5.7,"normal",IF(Table4[[#This Row],[HBA1C]]&lt; 6.4,"prediabetes","diabetes"))</f>
        <v>diabetes</v>
      </c>
    </row>
    <row r="1182" spans="1:14" x14ac:dyDescent="0.25">
      <c r="A1182" t="s">
        <v>1190</v>
      </c>
      <c r="B1182">
        <v>34.299999999999997</v>
      </c>
      <c r="C1182">
        <v>10.37</v>
      </c>
      <c r="D1182" t="s">
        <v>2378</v>
      </c>
      <c r="E1182" t="s">
        <v>2378</v>
      </c>
      <c r="F1182" t="s">
        <v>2378</v>
      </c>
      <c r="G1182" s="9" t="s">
        <v>2379</v>
      </c>
      <c r="H1182" t="s">
        <v>2378</v>
      </c>
      <c r="I1182" s="20" t="str">
        <f>IF(Table4[[#This Row],[smoker]]="?","NO",Table4[[#This Row],[smoker]])</f>
        <v>No</v>
      </c>
      <c r="J1182" s="26">
        <v>0</v>
      </c>
      <c r="K1182" s="20" t="str">
        <f>UPPER(Table4[[#This Row],[SMOKER 1]])</f>
        <v>NO</v>
      </c>
      <c r="L1182" s="26" t="str">
        <f>UPPER(Table4[[#This Row],[Heart Issues]])</f>
        <v>NO</v>
      </c>
      <c r="M1182" s="26" t="str">
        <f>IF(Table4[[#This Row],[BMI]]&lt;18.5,"underweight",IF(Table4[[#This Row],[BMI]]&lt; 24.9,"normal weight",IF(Table4[[#This Row],[BMI]]&lt;29.9,"over weight","obesity")))</f>
        <v>obesity</v>
      </c>
      <c r="N1182" s="26" t="str">
        <f>IF(Table4[[#This Row],[HBA1C]]&lt;5.7,"normal",IF(Table4[[#This Row],[HBA1C]]&lt; 6.4,"prediabetes","diabetes"))</f>
        <v>diabetes</v>
      </c>
    </row>
    <row r="1183" spans="1:14" x14ac:dyDescent="0.25">
      <c r="A1183" t="s">
        <v>1189</v>
      </c>
      <c r="B1183">
        <v>46.09</v>
      </c>
      <c r="C1183">
        <v>5.44</v>
      </c>
      <c r="D1183" t="s">
        <v>2378</v>
      </c>
      <c r="E1183" t="s">
        <v>2378</v>
      </c>
      <c r="F1183" t="s">
        <v>2378</v>
      </c>
      <c r="G1183" s="9">
        <v>2</v>
      </c>
      <c r="H1183" t="s">
        <v>2378</v>
      </c>
      <c r="I1183" s="20" t="str">
        <f>IF(Table4[[#This Row],[smoker]]="?","NO",Table4[[#This Row],[smoker]])</f>
        <v>No</v>
      </c>
      <c r="J1183" s="26">
        <v>2</v>
      </c>
      <c r="K1183" s="20" t="str">
        <f>UPPER(Table4[[#This Row],[SMOKER 1]])</f>
        <v>NO</v>
      </c>
      <c r="L1183" s="26" t="str">
        <f>UPPER(Table4[[#This Row],[Heart Issues]])</f>
        <v>NO</v>
      </c>
      <c r="M1183" s="26" t="str">
        <f>IF(Table4[[#This Row],[BMI]]&lt;18.5,"underweight",IF(Table4[[#This Row],[BMI]]&lt; 24.9,"normal weight",IF(Table4[[#This Row],[BMI]]&lt;29.9,"over weight","obesity")))</f>
        <v>obesity</v>
      </c>
      <c r="N1183" s="26" t="str">
        <f>IF(Table4[[#This Row],[HBA1C]]&lt;5.7,"normal",IF(Table4[[#This Row],[HBA1C]]&lt; 6.4,"prediabetes","diabetes"))</f>
        <v>normal</v>
      </c>
    </row>
    <row r="1184" spans="1:14" x14ac:dyDescent="0.25">
      <c r="A1184" t="s">
        <v>1188</v>
      </c>
      <c r="B1184">
        <v>44.744999999999997</v>
      </c>
      <c r="C1184">
        <v>5.19</v>
      </c>
      <c r="D1184" t="s">
        <v>2378</v>
      </c>
      <c r="E1184" t="s">
        <v>2378</v>
      </c>
      <c r="F1184" t="s">
        <v>2378</v>
      </c>
      <c r="G1184" s="9">
        <v>2</v>
      </c>
      <c r="H1184" t="s">
        <v>2378</v>
      </c>
      <c r="I1184" s="20" t="str">
        <f>IF(Table4[[#This Row],[smoker]]="?","NO",Table4[[#This Row],[smoker]])</f>
        <v>No</v>
      </c>
      <c r="J1184" s="26">
        <v>2</v>
      </c>
      <c r="K1184" s="20" t="str">
        <f>UPPER(Table4[[#This Row],[SMOKER 1]])</f>
        <v>NO</v>
      </c>
      <c r="L1184" s="26" t="str">
        <f>UPPER(Table4[[#This Row],[Heart Issues]])</f>
        <v>NO</v>
      </c>
      <c r="M1184" s="26" t="str">
        <f>IF(Table4[[#This Row],[BMI]]&lt;18.5,"underweight",IF(Table4[[#This Row],[BMI]]&lt; 24.9,"normal weight",IF(Table4[[#This Row],[BMI]]&lt;29.9,"over weight","obesity")))</f>
        <v>obesity</v>
      </c>
      <c r="N1184" s="26" t="str">
        <f>IF(Table4[[#This Row],[HBA1C]]&lt;5.7,"normal",IF(Table4[[#This Row],[HBA1C]]&lt; 6.4,"prediabetes","diabetes"))</f>
        <v>normal</v>
      </c>
    </row>
    <row r="1185" spans="1:14" x14ac:dyDescent="0.25">
      <c r="A1185" t="s">
        <v>1187</v>
      </c>
      <c r="B1185">
        <v>26.33</v>
      </c>
      <c r="C1185">
        <v>11.8</v>
      </c>
      <c r="D1185" t="s">
        <v>2380</v>
      </c>
      <c r="E1185" t="s">
        <v>2378</v>
      </c>
      <c r="F1185" t="s">
        <v>2378</v>
      </c>
      <c r="G1185" s="9">
        <v>1</v>
      </c>
      <c r="H1185" t="s">
        <v>2378</v>
      </c>
      <c r="I1185" s="20" t="str">
        <f>IF(Table4[[#This Row],[smoker]]="?","NO",Table4[[#This Row],[smoker]])</f>
        <v>No</v>
      </c>
      <c r="J1185" s="26">
        <v>1</v>
      </c>
      <c r="K1185" s="20" t="str">
        <f>UPPER(Table4[[#This Row],[SMOKER 1]])</f>
        <v>NO</v>
      </c>
      <c r="L1185" s="26" t="str">
        <f>UPPER(Table4[[#This Row],[Heart Issues]])</f>
        <v>YES</v>
      </c>
      <c r="M1185" s="26" t="str">
        <f>IF(Table4[[#This Row],[BMI]]&lt;18.5,"underweight",IF(Table4[[#This Row],[BMI]]&lt; 24.9,"normal weight",IF(Table4[[#This Row],[BMI]]&lt;29.9,"over weight","obesity")))</f>
        <v>over weight</v>
      </c>
      <c r="N1185" s="26" t="str">
        <f>IF(Table4[[#This Row],[HBA1C]]&lt;5.7,"normal",IF(Table4[[#This Row],[HBA1C]]&lt; 6.4,"prediabetes","diabetes"))</f>
        <v>diabetes</v>
      </c>
    </row>
    <row r="1186" spans="1:14" x14ac:dyDescent="0.25">
      <c r="A1186" t="s">
        <v>1186</v>
      </c>
      <c r="B1186">
        <v>26.6</v>
      </c>
      <c r="C1186">
        <v>8.3800000000000008</v>
      </c>
      <c r="D1186" t="s">
        <v>2378</v>
      </c>
      <c r="E1186" t="s">
        <v>2378</v>
      </c>
      <c r="F1186" t="s">
        <v>2378</v>
      </c>
      <c r="G1186" s="9">
        <v>2</v>
      </c>
      <c r="H1186" t="s">
        <v>2378</v>
      </c>
      <c r="I1186" s="20" t="str">
        <f>IF(Table4[[#This Row],[smoker]]="?","NO",Table4[[#This Row],[smoker]])</f>
        <v>No</v>
      </c>
      <c r="J1186" s="26">
        <v>2</v>
      </c>
      <c r="K1186" s="20" t="str">
        <f>UPPER(Table4[[#This Row],[SMOKER 1]])</f>
        <v>NO</v>
      </c>
      <c r="L1186" s="26" t="str">
        <f>UPPER(Table4[[#This Row],[Heart Issues]])</f>
        <v>NO</v>
      </c>
      <c r="M1186" s="26" t="str">
        <f>IF(Table4[[#This Row],[BMI]]&lt;18.5,"underweight",IF(Table4[[#This Row],[BMI]]&lt; 24.9,"normal weight",IF(Table4[[#This Row],[BMI]]&lt;29.9,"over weight","obesity")))</f>
        <v>over weight</v>
      </c>
      <c r="N1186" s="26" t="str">
        <f>IF(Table4[[#This Row],[HBA1C]]&lt;5.7,"normal",IF(Table4[[#This Row],[HBA1C]]&lt; 6.4,"prediabetes","diabetes"))</f>
        <v>diabetes</v>
      </c>
    </row>
    <row r="1187" spans="1:14" x14ac:dyDescent="0.25">
      <c r="A1187" t="s">
        <v>1185</v>
      </c>
      <c r="B1187">
        <v>27.5</v>
      </c>
      <c r="C1187">
        <v>7.58</v>
      </c>
      <c r="D1187" t="s">
        <v>2378</v>
      </c>
      <c r="E1187" t="s">
        <v>2378</v>
      </c>
      <c r="F1187" t="s">
        <v>2378</v>
      </c>
      <c r="G1187" s="9" t="s">
        <v>2379</v>
      </c>
      <c r="H1187" t="s">
        <v>2378</v>
      </c>
      <c r="I1187" s="20" t="str">
        <f>IF(Table4[[#This Row],[smoker]]="?","NO",Table4[[#This Row],[smoker]])</f>
        <v>No</v>
      </c>
      <c r="J1187" s="26">
        <v>0</v>
      </c>
      <c r="K1187" s="20" t="str">
        <f>UPPER(Table4[[#This Row],[SMOKER 1]])</f>
        <v>NO</v>
      </c>
      <c r="L1187" s="26" t="str">
        <f>UPPER(Table4[[#This Row],[Heart Issues]])</f>
        <v>NO</v>
      </c>
      <c r="M1187" s="26" t="str">
        <f>IF(Table4[[#This Row],[BMI]]&lt;18.5,"underweight",IF(Table4[[#This Row],[BMI]]&lt; 24.9,"normal weight",IF(Table4[[#This Row],[BMI]]&lt;29.9,"over weight","obesity")))</f>
        <v>over weight</v>
      </c>
      <c r="N1187" s="26" t="str">
        <f>IF(Table4[[#This Row],[HBA1C]]&lt;5.7,"normal",IF(Table4[[#This Row],[HBA1C]]&lt; 6.4,"prediabetes","diabetes"))</f>
        <v>diabetes</v>
      </c>
    </row>
    <row r="1188" spans="1:14" x14ac:dyDescent="0.25">
      <c r="A1188" t="s">
        <v>1184</v>
      </c>
      <c r="B1188">
        <v>41.55</v>
      </c>
      <c r="C1188">
        <v>4.6100000000000003</v>
      </c>
      <c r="D1188" t="s">
        <v>2378</v>
      </c>
      <c r="E1188" t="s">
        <v>2378</v>
      </c>
      <c r="F1188" t="s">
        <v>2378</v>
      </c>
      <c r="G1188" s="9">
        <v>1</v>
      </c>
      <c r="H1188" t="s">
        <v>2378</v>
      </c>
      <c r="I1188" s="20" t="str">
        <f>IF(Table4[[#This Row],[smoker]]="?","NO",Table4[[#This Row],[smoker]])</f>
        <v>No</v>
      </c>
      <c r="J1188" s="26">
        <v>1</v>
      </c>
      <c r="K1188" s="20" t="str">
        <f>UPPER(Table4[[#This Row],[SMOKER 1]])</f>
        <v>NO</v>
      </c>
      <c r="L1188" s="26" t="str">
        <f>UPPER(Table4[[#This Row],[Heart Issues]])</f>
        <v>NO</v>
      </c>
      <c r="M1188" s="26" t="str">
        <f>IF(Table4[[#This Row],[BMI]]&lt;18.5,"underweight",IF(Table4[[#This Row],[BMI]]&lt; 24.9,"normal weight",IF(Table4[[#This Row],[BMI]]&lt;29.9,"over weight","obesity")))</f>
        <v>obesity</v>
      </c>
      <c r="N1188" s="26" t="str">
        <f>IF(Table4[[#This Row],[HBA1C]]&lt;5.7,"normal",IF(Table4[[#This Row],[HBA1C]]&lt; 6.4,"prediabetes","diabetes"))</f>
        <v>normal</v>
      </c>
    </row>
    <row r="1189" spans="1:14" x14ac:dyDescent="0.25">
      <c r="A1189" t="s">
        <v>1183</v>
      </c>
      <c r="B1189">
        <v>41.47</v>
      </c>
      <c r="C1189">
        <v>4.7</v>
      </c>
      <c r="D1189" t="s">
        <v>2380</v>
      </c>
      <c r="E1189" t="s">
        <v>2378</v>
      </c>
      <c r="F1189" t="s">
        <v>2381</v>
      </c>
      <c r="G1189" s="9">
        <v>1</v>
      </c>
      <c r="H1189" t="s">
        <v>2378</v>
      </c>
      <c r="I1189" s="20" t="str">
        <f>IF(Table4[[#This Row],[smoker]]="?","NO",Table4[[#This Row],[smoker]])</f>
        <v>No</v>
      </c>
      <c r="J1189" s="26">
        <v>1</v>
      </c>
      <c r="K1189" s="20" t="str">
        <f>UPPER(Table4[[#This Row],[SMOKER 1]])</f>
        <v>NO</v>
      </c>
      <c r="L1189" s="26" t="str">
        <f>UPPER(Table4[[#This Row],[Heart Issues]])</f>
        <v>YES</v>
      </c>
      <c r="M1189" s="26" t="str">
        <f>IF(Table4[[#This Row],[BMI]]&lt;18.5,"underweight",IF(Table4[[#This Row],[BMI]]&lt; 24.9,"normal weight",IF(Table4[[#This Row],[BMI]]&lt;29.9,"over weight","obesity")))</f>
        <v>obesity</v>
      </c>
      <c r="N1189" s="26" t="str">
        <f>IF(Table4[[#This Row],[HBA1C]]&lt;5.7,"normal",IF(Table4[[#This Row],[HBA1C]]&lt; 6.4,"prediabetes","diabetes"))</f>
        <v>normal</v>
      </c>
    </row>
    <row r="1190" spans="1:14" x14ac:dyDescent="0.25">
      <c r="A1190" t="s">
        <v>1182</v>
      </c>
      <c r="B1190">
        <v>24.795000000000002</v>
      </c>
      <c r="C1190">
        <v>6.05</v>
      </c>
      <c r="D1190" t="s">
        <v>2380</v>
      </c>
      <c r="E1190" t="s">
        <v>2378</v>
      </c>
      <c r="F1190" t="s">
        <v>2378</v>
      </c>
      <c r="G1190" s="9" t="s">
        <v>2379</v>
      </c>
      <c r="H1190" t="s">
        <v>2378</v>
      </c>
      <c r="I1190" s="20" t="str">
        <f>IF(Table4[[#This Row],[smoker]]="?","NO",Table4[[#This Row],[smoker]])</f>
        <v>No</v>
      </c>
      <c r="J1190" s="26">
        <v>0</v>
      </c>
      <c r="K1190" s="20" t="str">
        <f>UPPER(Table4[[#This Row],[SMOKER 1]])</f>
        <v>NO</v>
      </c>
      <c r="L1190" s="26" t="str">
        <f>UPPER(Table4[[#This Row],[Heart Issues]])</f>
        <v>YES</v>
      </c>
      <c r="M1190" s="26" t="str">
        <f>IF(Table4[[#This Row],[BMI]]&lt;18.5,"underweight",IF(Table4[[#This Row],[BMI]]&lt; 24.9,"normal weight",IF(Table4[[#This Row],[BMI]]&lt;29.9,"over weight","obesity")))</f>
        <v>normal weight</v>
      </c>
      <c r="N1190" s="26" t="str">
        <f>IF(Table4[[#This Row],[HBA1C]]&lt;5.7,"normal",IF(Table4[[#This Row],[HBA1C]]&lt; 6.4,"prediabetes","diabetes"))</f>
        <v>prediabetes</v>
      </c>
    </row>
    <row r="1191" spans="1:14" x14ac:dyDescent="0.25">
      <c r="A1191" t="s">
        <v>1181</v>
      </c>
      <c r="B1191">
        <v>29.48</v>
      </c>
      <c r="C1191">
        <v>5.63</v>
      </c>
      <c r="D1191" t="s">
        <v>2380</v>
      </c>
      <c r="E1191" t="s">
        <v>2378</v>
      </c>
      <c r="F1191" t="s">
        <v>2381</v>
      </c>
      <c r="G1191" s="9">
        <v>1</v>
      </c>
      <c r="H1191" t="s">
        <v>2378</v>
      </c>
      <c r="I1191" s="20" t="str">
        <f>IF(Table4[[#This Row],[smoker]]="?","NO",Table4[[#This Row],[smoker]])</f>
        <v>No</v>
      </c>
      <c r="J1191" s="26">
        <v>1</v>
      </c>
      <c r="K1191" s="20" t="str">
        <f>UPPER(Table4[[#This Row],[SMOKER 1]])</f>
        <v>NO</v>
      </c>
      <c r="L1191" s="26" t="str">
        <f>UPPER(Table4[[#This Row],[Heart Issues]])</f>
        <v>YES</v>
      </c>
      <c r="M1191" s="26" t="str">
        <f>IF(Table4[[#This Row],[BMI]]&lt;18.5,"underweight",IF(Table4[[#This Row],[BMI]]&lt; 24.9,"normal weight",IF(Table4[[#This Row],[BMI]]&lt;29.9,"over weight","obesity")))</f>
        <v>over weight</v>
      </c>
      <c r="N1191" s="26" t="str">
        <f>IF(Table4[[#This Row],[HBA1C]]&lt;5.7,"normal",IF(Table4[[#This Row],[HBA1C]]&lt; 6.4,"prediabetes","diabetes"))</f>
        <v>normal</v>
      </c>
    </row>
    <row r="1192" spans="1:14" x14ac:dyDescent="0.25">
      <c r="A1192" t="s">
        <v>1180</v>
      </c>
      <c r="B1192">
        <v>28.09</v>
      </c>
      <c r="C1192">
        <v>6.06</v>
      </c>
      <c r="D1192" t="s">
        <v>2378</v>
      </c>
      <c r="E1192" t="s">
        <v>2378</v>
      </c>
      <c r="F1192" t="s">
        <v>2381</v>
      </c>
      <c r="G1192" s="9">
        <v>1</v>
      </c>
      <c r="H1192" t="s">
        <v>2378</v>
      </c>
      <c r="I1192" s="20" t="str">
        <f>IF(Table4[[#This Row],[smoker]]="?","NO",Table4[[#This Row],[smoker]])</f>
        <v>No</v>
      </c>
      <c r="J1192" s="26">
        <v>1</v>
      </c>
      <c r="K1192" s="20" t="str">
        <f>UPPER(Table4[[#This Row],[SMOKER 1]])</f>
        <v>NO</v>
      </c>
      <c r="L1192" s="26" t="str">
        <f>UPPER(Table4[[#This Row],[Heart Issues]])</f>
        <v>NO</v>
      </c>
      <c r="M1192" s="26" t="str">
        <f>IF(Table4[[#This Row],[BMI]]&lt;18.5,"underweight",IF(Table4[[#This Row],[BMI]]&lt; 24.9,"normal weight",IF(Table4[[#This Row],[BMI]]&lt;29.9,"over weight","obesity")))</f>
        <v>over weight</v>
      </c>
      <c r="N1192" s="26" t="str">
        <f>IF(Table4[[#This Row],[HBA1C]]&lt;5.7,"normal",IF(Table4[[#This Row],[HBA1C]]&lt; 6.4,"prediabetes","diabetes"))</f>
        <v>prediabetes</v>
      </c>
    </row>
    <row r="1193" spans="1:14" x14ac:dyDescent="0.25">
      <c r="A1193" t="s">
        <v>1179</v>
      </c>
      <c r="B1193">
        <v>32.729999999999997</v>
      </c>
      <c r="C1193">
        <v>5.19</v>
      </c>
      <c r="D1193" t="s">
        <v>2378</v>
      </c>
      <c r="E1193" t="s">
        <v>2378</v>
      </c>
      <c r="F1193" t="s">
        <v>2378</v>
      </c>
      <c r="G1193" s="9">
        <v>1</v>
      </c>
      <c r="H1193" t="s">
        <v>2378</v>
      </c>
      <c r="I1193" s="20" t="str">
        <f>IF(Table4[[#This Row],[smoker]]="?","NO",Table4[[#This Row],[smoker]])</f>
        <v>No</v>
      </c>
      <c r="J1193" s="26">
        <v>1</v>
      </c>
      <c r="K1193" s="20" t="str">
        <f>UPPER(Table4[[#This Row],[SMOKER 1]])</f>
        <v>NO</v>
      </c>
      <c r="L1193" s="26" t="str">
        <f>UPPER(Table4[[#This Row],[Heart Issues]])</f>
        <v>NO</v>
      </c>
      <c r="M1193" s="26" t="str">
        <f>IF(Table4[[#This Row],[BMI]]&lt;18.5,"underweight",IF(Table4[[#This Row],[BMI]]&lt; 24.9,"normal weight",IF(Table4[[#This Row],[BMI]]&lt;29.9,"over weight","obesity")))</f>
        <v>obesity</v>
      </c>
      <c r="N1193" s="26" t="str">
        <f>IF(Table4[[#This Row],[HBA1C]]&lt;5.7,"normal",IF(Table4[[#This Row],[HBA1C]]&lt; 6.4,"prediabetes","diabetes"))</f>
        <v>normal</v>
      </c>
    </row>
    <row r="1194" spans="1:14" x14ac:dyDescent="0.25">
      <c r="A1194" t="s">
        <v>1178</v>
      </c>
      <c r="B1194">
        <v>27.36</v>
      </c>
      <c r="C1194">
        <v>8.9600000000000009</v>
      </c>
      <c r="D1194" t="s">
        <v>2378</v>
      </c>
      <c r="E1194" t="s">
        <v>2378</v>
      </c>
      <c r="F1194" t="s">
        <v>2378</v>
      </c>
      <c r="G1194" s="9" t="s">
        <v>2379</v>
      </c>
      <c r="H1194" t="s">
        <v>2378</v>
      </c>
      <c r="I1194" s="20" t="str">
        <f>IF(Table4[[#This Row],[smoker]]="?","NO",Table4[[#This Row],[smoker]])</f>
        <v>No</v>
      </c>
      <c r="J1194" s="26">
        <v>0</v>
      </c>
      <c r="K1194" s="20" t="str">
        <f>UPPER(Table4[[#This Row],[SMOKER 1]])</f>
        <v>NO</v>
      </c>
      <c r="L1194" s="26" t="str">
        <f>UPPER(Table4[[#This Row],[Heart Issues]])</f>
        <v>NO</v>
      </c>
      <c r="M1194" s="26" t="str">
        <f>IF(Table4[[#This Row],[BMI]]&lt;18.5,"underweight",IF(Table4[[#This Row],[BMI]]&lt; 24.9,"normal weight",IF(Table4[[#This Row],[BMI]]&lt;29.9,"over weight","obesity")))</f>
        <v>over weight</v>
      </c>
      <c r="N1194" s="26" t="str">
        <f>IF(Table4[[#This Row],[HBA1C]]&lt;5.7,"normal",IF(Table4[[#This Row],[HBA1C]]&lt; 6.4,"prediabetes","diabetes"))</f>
        <v>diabetes</v>
      </c>
    </row>
    <row r="1195" spans="1:14" x14ac:dyDescent="0.25">
      <c r="A1195" t="s">
        <v>1177</v>
      </c>
      <c r="B1195">
        <v>27.265000000000001</v>
      </c>
      <c r="C1195">
        <v>11.39</v>
      </c>
      <c r="D1195" t="s">
        <v>2378</v>
      </c>
      <c r="E1195" t="s">
        <v>2378</v>
      </c>
      <c r="F1195" t="s">
        <v>2378</v>
      </c>
      <c r="G1195" s="9" t="s">
        <v>2379</v>
      </c>
      <c r="H1195" t="s">
        <v>2378</v>
      </c>
      <c r="I1195" s="20" t="str">
        <f>IF(Table4[[#This Row],[smoker]]="?","NO",Table4[[#This Row],[smoker]])</f>
        <v>No</v>
      </c>
      <c r="J1195" s="26">
        <v>0</v>
      </c>
      <c r="K1195" s="20" t="str">
        <f>UPPER(Table4[[#This Row],[SMOKER 1]])</f>
        <v>NO</v>
      </c>
      <c r="L1195" s="26" t="str">
        <f>UPPER(Table4[[#This Row],[Heart Issues]])</f>
        <v>NO</v>
      </c>
      <c r="M1195" s="26" t="str">
        <f>IF(Table4[[#This Row],[BMI]]&lt;18.5,"underweight",IF(Table4[[#This Row],[BMI]]&lt; 24.9,"normal weight",IF(Table4[[#This Row],[BMI]]&lt;29.9,"over weight","obesity")))</f>
        <v>over weight</v>
      </c>
      <c r="N1195" s="26" t="str">
        <f>IF(Table4[[#This Row],[HBA1C]]&lt;5.7,"normal",IF(Table4[[#This Row],[HBA1C]]&lt; 6.4,"prediabetes","diabetes"))</f>
        <v>diabetes</v>
      </c>
    </row>
    <row r="1196" spans="1:14" x14ac:dyDescent="0.25">
      <c r="A1196" t="s">
        <v>1176</v>
      </c>
      <c r="B1196">
        <v>48.07</v>
      </c>
      <c r="C1196">
        <v>4.0599999999999996</v>
      </c>
      <c r="D1196" t="s">
        <v>2380</v>
      </c>
      <c r="E1196" t="s">
        <v>2378</v>
      </c>
      <c r="F1196" t="s">
        <v>2378</v>
      </c>
      <c r="G1196" s="9" t="s">
        <v>2379</v>
      </c>
      <c r="H1196" t="s">
        <v>2378</v>
      </c>
      <c r="I1196" s="20" t="str">
        <f>IF(Table4[[#This Row],[smoker]]="?","NO",Table4[[#This Row],[smoker]])</f>
        <v>No</v>
      </c>
      <c r="J1196" s="26">
        <v>0</v>
      </c>
      <c r="K1196" s="20" t="str">
        <f>UPPER(Table4[[#This Row],[SMOKER 1]])</f>
        <v>NO</v>
      </c>
      <c r="L1196" s="26" t="str">
        <f>UPPER(Table4[[#This Row],[Heart Issues]])</f>
        <v>YES</v>
      </c>
      <c r="M1196" s="26" t="str">
        <f>IF(Table4[[#This Row],[BMI]]&lt;18.5,"underweight",IF(Table4[[#This Row],[BMI]]&lt; 24.9,"normal weight",IF(Table4[[#This Row],[BMI]]&lt;29.9,"over weight","obesity")))</f>
        <v>obesity</v>
      </c>
      <c r="N1196" s="26" t="str">
        <f>IF(Table4[[#This Row],[HBA1C]]&lt;5.7,"normal",IF(Table4[[#This Row],[HBA1C]]&lt; 6.4,"prediabetes","diabetes"))</f>
        <v>normal</v>
      </c>
    </row>
    <row r="1197" spans="1:14" x14ac:dyDescent="0.25">
      <c r="A1197" t="s">
        <v>1175</v>
      </c>
      <c r="B1197">
        <v>30.8</v>
      </c>
      <c r="C1197">
        <v>5.23</v>
      </c>
      <c r="D1197" t="s">
        <v>2380</v>
      </c>
      <c r="E1197" t="s">
        <v>2378</v>
      </c>
      <c r="F1197" t="s">
        <v>2378</v>
      </c>
      <c r="G1197" s="9" t="s">
        <v>2379</v>
      </c>
      <c r="H1197" t="s">
        <v>2378</v>
      </c>
      <c r="I1197" s="20" t="str">
        <f>IF(Table4[[#This Row],[smoker]]="?","NO",Table4[[#This Row],[smoker]])</f>
        <v>No</v>
      </c>
      <c r="J1197" s="26">
        <v>0</v>
      </c>
      <c r="K1197" s="20" t="str">
        <f>UPPER(Table4[[#This Row],[SMOKER 1]])</f>
        <v>NO</v>
      </c>
      <c r="L1197" s="26" t="str">
        <f>UPPER(Table4[[#This Row],[Heart Issues]])</f>
        <v>YES</v>
      </c>
      <c r="M1197" s="26" t="str">
        <f>IF(Table4[[#This Row],[BMI]]&lt;18.5,"underweight",IF(Table4[[#This Row],[BMI]]&lt; 24.9,"normal weight",IF(Table4[[#This Row],[BMI]]&lt;29.9,"over weight","obesity")))</f>
        <v>obesity</v>
      </c>
      <c r="N1197" s="26" t="str">
        <f>IF(Table4[[#This Row],[HBA1C]]&lt;5.7,"normal",IF(Table4[[#This Row],[HBA1C]]&lt; 6.4,"prediabetes","diabetes"))</f>
        <v>normal</v>
      </c>
    </row>
    <row r="1198" spans="1:14" x14ac:dyDescent="0.25">
      <c r="A1198" t="s">
        <v>1174</v>
      </c>
      <c r="B1198">
        <v>32.299999999999997</v>
      </c>
      <c r="C1198">
        <v>5.05</v>
      </c>
      <c r="D1198" t="s">
        <v>2380</v>
      </c>
      <c r="E1198" t="s">
        <v>2378</v>
      </c>
      <c r="F1198" t="s">
        <v>2378</v>
      </c>
      <c r="G1198" s="9" t="s">
        <v>2379</v>
      </c>
      <c r="H1198" t="s">
        <v>2378</v>
      </c>
      <c r="I1198" s="20" t="str">
        <f>IF(Table4[[#This Row],[smoker]]="?","NO",Table4[[#This Row],[smoker]])</f>
        <v>No</v>
      </c>
      <c r="J1198" s="26">
        <v>0</v>
      </c>
      <c r="K1198" s="20" t="str">
        <f>UPPER(Table4[[#This Row],[SMOKER 1]])</f>
        <v>NO</v>
      </c>
      <c r="L1198" s="26" t="str">
        <f>UPPER(Table4[[#This Row],[Heart Issues]])</f>
        <v>YES</v>
      </c>
      <c r="M1198" s="26" t="str">
        <f>IF(Table4[[#This Row],[BMI]]&lt;18.5,"underweight",IF(Table4[[#This Row],[BMI]]&lt; 24.9,"normal weight",IF(Table4[[#This Row],[BMI]]&lt;29.9,"over weight","obesity")))</f>
        <v>obesity</v>
      </c>
      <c r="N1198" s="26" t="str">
        <f>IF(Table4[[#This Row],[HBA1C]]&lt;5.7,"normal",IF(Table4[[#This Row],[HBA1C]]&lt; 6.4,"prediabetes","diabetes"))</f>
        <v>normal</v>
      </c>
    </row>
    <row r="1199" spans="1:14" x14ac:dyDescent="0.25">
      <c r="A1199" t="s">
        <v>1173</v>
      </c>
      <c r="B1199">
        <v>39.700000000000003</v>
      </c>
      <c r="C1199">
        <v>7.34</v>
      </c>
      <c r="D1199" t="s">
        <v>2378</v>
      </c>
      <c r="E1199" t="s">
        <v>2378</v>
      </c>
      <c r="F1199" t="s">
        <v>2378</v>
      </c>
      <c r="G1199" s="9" t="s">
        <v>2379</v>
      </c>
      <c r="H1199" t="s">
        <v>2378</v>
      </c>
      <c r="I1199" s="20" t="str">
        <f>IF(Table4[[#This Row],[smoker]]="?","NO",Table4[[#This Row],[smoker]])</f>
        <v>No</v>
      </c>
      <c r="J1199" s="26">
        <v>0</v>
      </c>
      <c r="K1199" s="20" t="str">
        <f>UPPER(Table4[[#This Row],[SMOKER 1]])</f>
        <v>NO</v>
      </c>
      <c r="L1199" s="26" t="str">
        <f>UPPER(Table4[[#This Row],[Heart Issues]])</f>
        <v>NO</v>
      </c>
      <c r="M1199" s="26" t="str">
        <f>IF(Table4[[#This Row],[BMI]]&lt;18.5,"underweight",IF(Table4[[#This Row],[BMI]]&lt; 24.9,"normal weight",IF(Table4[[#This Row],[BMI]]&lt;29.9,"over weight","obesity")))</f>
        <v>obesity</v>
      </c>
      <c r="N1199" s="26" t="str">
        <f>IF(Table4[[#This Row],[HBA1C]]&lt;5.7,"normal",IF(Table4[[#This Row],[HBA1C]]&lt; 6.4,"prediabetes","diabetes"))</f>
        <v>diabetes</v>
      </c>
    </row>
    <row r="1200" spans="1:14" x14ac:dyDescent="0.25">
      <c r="A1200" t="s">
        <v>1172</v>
      </c>
      <c r="B1200">
        <v>35.97</v>
      </c>
      <c r="C1200">
        <v>8.1300000000000008</v>
      </c>
      <c r="D1200" t="s">
        <v>2378</v>
      </c>
      <c r="E1200" t="s">
        <v>2378</v>
      </c>
      <c r="F1200" t="s">
        <v>2378</v>
      </c>
      <c r="G1200" s="9" t="s">
        <v>2379</v>
      </c>
      <c r="H1200" t="s">
        <v>2378</v>
      </c>
      <c r="I1200" s="20" t="str">
        <f>IF(Table4[[#This Row],[smoker]]="?","NO",Table4[[#This Row],[smoker]])</f>
        <v>No</v>
      </c>
      <c r="J1200" s="26">
        <v>0</v>
      </c>
      <c r="K1200" s="20" t="str">
        <f>UPPER(Table4[[#This Row],[SMOKER 1]])</f>
        <v>NO</v>
      </c>
      <c r="L1200" s="26" t="str">
        <f>UPPER(Table4[[#This Row],[Heart Issues]])</f>
        <v>NO</v>
      </c>
      <c r="M1200" s="26" t="str">
        <f>IF(Table4[[#This Row],[BMI]]&lt;18.5,"underweight",IF(Table4[[#This Row],[BMI]]&lt; 24.9,"normal weight",IF(Table4[[#This Row],[BMI]]&lt;29.9,"over weight","obesity")))</f>
        <v>obesity</v>
      </c>
      <c r="N1200" s="26" t="str">
        <f>IF(Table4[[#This Row],[HBA1C]]&lt;5.7,"normal",IF(Table4[[#This Row],[HBA1C]]&lt; 6.4,"prediabetes","diabetes"))</f>
        <v>diabetes</v>
      </c>
    </row>
    <row r="1201" spans="1:14" x14ac:dyDescent="0.25">
      <c r="A1201" t="s">
        <v>1171</v>
      </c>
      <c r="B1201">
        <v>25.86</v>
      </c>
      <c r="C1201">
        <v>6.68</v>
      </c>
      <c r="D1201" t="s">
        <v>2380</v>
      </c>
      <c r="E1201" t="s">
        <v>2378</v>
      </c>
      <c r="F1201" t="s">
        <v>2378</v>
      </c>
      <c r="G1201" s="9">
        <v>1</v>
      </c>
      <c r="H1201" t="s">
        <v>2378</v>
      </c>
      <c r="I1201" s="20" t="str">
        <f>IF(Table4[[#This Row],[smoker]]="?","NO",Table4[[#This Row],[smoker]])</f>
        <v>No</v>
      </c>
      <c r="J1201" s="26">
        <v>1</v>
      </c>
      <c r="K1201" s="20" t="str">
        <f>UPPER(Table4[[#This Row],[SMOKER 1]])</f>
        <v>NO</v>
      </c>
      <c r="L1201" s="26" t="str">
        <f>UPPER(Table4[[#This Row],[Heart Issues]])</f>
        <v>YES</v>
      </c>
      <c r="M1201" s="26" t="str">
        <f>IF(Table4[[#This Row],[BMI]]&lt;18.5,"underweight",IF(Table4[[#This Row],[BMI]]&lt; 24.9,"normal weight",IF(Table4[[#This Row],[BMI]]&lt;29.9,"over weight","obesity")))</f>
        <v>over weight</v>
      </c>
      <c r="N1201" s="26" t="str">
        <f>IF(Table4[[#This Row],[HBA1C]]&lt;5.7,"normal",IF(Table4[[#This Row],[HBA1C]]&lt; 6.4,"prediabetes","diabetes"))</f>
        <v>diabetes</v>
      </c>
    </row>
    <row r="1202" spans="1:14" x14ac:dyDescent="0.25">
      <c r="A1202" t="s">
        <v>1170</v>
      </c>
      <c r="B1202">
        <v>30.03</v>
      </c>
      <c r="C1202">
        <v>11.51</v>
      </c>
      <c r="D1202" t="s">
        <v>2378</v>
      </c>
      <c r="E1202" t="s">
        <v>2378</v>
      </c>
      <c r="F1202" t="s">
        <v>2378</v>
      </c>
      <c r="G1202" s="9" t="s">
        <v>2379</v>
      </c>
      <c r="H1202" t="s">
        <v>2378</v>
      </c>
      <c r="I1202" s="20" t="str">
        <f>IF(Table4[[#This Row],[smoker]]="?","NO",Table4[[#This Row],[smoker]])</f>
        <v>No</v>
      </c>
      <c r="J1202" s="26">
        <v>0</v>
      </c>
      <c r="K1202" s="20" t="str">
        <f>UPPER(Table4[[#This Row],[SMOKER 1]])</f>
        <v>NO</v>
      </c>
      <c r="L1202" s="26" t="str">
        <f>UPPER(Table4[[#This Row],[Heart Issues]])</f>
        <v>NO</v>
      </c>
      <c r="M1202" s="26" t="str">
        <f>IF(Table4[[#This Row],[BMI]]&lt;18.5,"underweight",IF(Table4[[#This Row],[BMI]]&lt; 24.9,"normal weight",IF(Table4[[#This Row],[BMI]]&lt;29.9,"over weight","obesity")))</f>
        <v>obesity</v>
      </c>
      <c r="N1202" s="26" t="str">
        <f>IF(Table4[[#This Row],[HBA1C]]&lt;5.7,"normal",IF(Table4[[#This Row],[HBA1C]]&lt; 6.4,"prediabetes","diabetes"))</f>
        <v>diabetes</v>
      </c>
    </row>
    <row r="1203" spans="1:14" x14ac:dyDescent="0.25">
      <c r="A1203" t="s">
        <v>1169</v>
      </c>
      <c r="B1203">
        <v>25.76</v>
      </c>
      <c r="C1203">
        <v>6.02</v>
      </c>
      <c r="D1203" t="s">
        <v>2380</v>
      </c>
      <c r="E1203" t="s">
        <v>2378</v>
      </c>
      <c r="F1203" t="s">
        <v>2381</v>
      </c>
      <c r="G1203" s="9">
        <v>1</v>
      </c>
      <c r="H1203" t="s">
        <v>2378</v>
      </c>
      <c r="I1203" s="20" t="str">
        <f>IF(Table4[[#This Row],[smoker]]="?","NO",Table4[[#This Row],[smoker]])</f>
        <v>No</v>
      </c>
      <c r="J1203" s="26">
        <v>1</v>
      </c>
      <c r="K1203" s="20" t="str">
        <f>UPPER(Table4[[#This Row],[SMOKER 1]])</f>
        <v>NO</v>
      </c>
      <c r="L1203" s="26" t="str">
        <f>UPPER(Table4[[#This Row],[Heart Issues]])</f>
        <v>YES</v>
      </c>
      <c r="M1203" s="26" t="str">
        <f>IF(Table4[[#This Row],[BMI]]&lt;18.5,"underweight",IF(Table4[[#This Row],[BMI]]&lt; 24.9,"normal weight",IF(Table4[[#This Row],[BMI]]&lt;29.9,"over weight","obesity")))</f>
        <v>over weight</v>
      </c>
      <c r="N1203" s="26" t="str">
        <f>IF(Table4[[#This Row],[HBA1C]]&lt;5.7,"normal",IF(Table4[[#This Row],[HBA1C]]&lt; 6.4,"prediabetes","diabetes"))</f>
        <v>prediabetes</v>
      </c>
    </row>
    <row r="1204" spans="1:14" x14ac:dyDescent="0.25">
      <c r="A1204" t="s">
        <v>1168</v>
      </c>
      <c r="B1204">
        <v>22.42</v>
      </c>
      <c r="C1204">
        <v>7.96</v>
      </c>
      <c r="D1204" t="s">
        <v>2378</v>
      </c>
      <c r="E1204" t="s">
        <v>2378</v>
      </c>
      <c r="F1204" t="s">
        <v>2378</v>
      </c>
      <c r="G1204" s="9" t="s">
        <v>2379</v>
      </c>
      <c r="H1204" t="s">
        <v>2378</v>
      </c>
      <c r="I1204" s="20" t="str">
        <f>IF(Table4[[#This Row],[smoker]]="?","NO",Table4[[#This Row],[smoker]])</f>
        <v>No</v>
      </c>
      <c r="J1204" s="26">
        <v>0</v>
      </c>
      <c r="K1204" s="20" t="str">
        <f>UPPER(Table4[[#This Row],[SMOKER 1]])</f>
        <v>NO</v>
      </c>
      <c r="L1204" s="26" t="str">
        <f>UPPER(Table4[[#This Row],[Heart Issues]])</f>
        <v>NO</v>
      </c>
      <c r="M1204" s="26" t="str">
        <f>IF(Table4[[#This Row],[BMI]]&lt;18.5,"underweight",IF(Table4[[#This Row],[BMI]]&lt; 24.9,"normal weight",IF(Table4[[#This Row],[BMI]]&lt;29.9,"over weight","obesity")))</f>
        <v>normal weight</v>
      </c>
      <c r="N1204" s="26" t="str">
        <f>IF(Table4[[#This Row],[HBA1C]]&lt;5.7,"normal",IF(Table4[[#This Row],[HBA1C]]&lt; 6.4,"prediabetes","diabetes"))</f>
        <v>diabetes</v>
      </c>
    </row>
    <row r="1205" spans="1:14" x14ac:dyDescent="0.25">
      <c r="A1205" t="s">
        <v>1167</v>
      </c>
      <c r="B1205">
        <v>33.18</v>
      </c>
      <c r="C1205">
        <v>6.01</v>
      </c>
      <c r="D1205" t="s">
        <v>2380</v>
      </c>
      <c r="E1205" t="s">
        <v>2378</v>
      </c>
      <c r="F1205" t="s">
        <v>2378</v>
      </c>
      <c r="G1205" s="9">
        <v>1</v>
      </c>
      <c r="H1205" t="s">
        <v>2378</v>
      </c>
      <c r="I1205" s="20" t="str">
        <f>IF(Table4[[#This Row],[smoker]]="?","NO",Table4[[#This Row],[smoker]])</f>
        <v>No</v>
      </c>
      <c r="J1205" s="26">
        <v>1</v>
      </c>
      <c r="K1205" s="20" t="str">
        <f>UPPER(Table4[[#This Row],[SMOKER 1]])</f>
        <v>NO</v>
      </c>
      <c r="L1205" s="26" t="str">
        <f>UPPER(Table4[[#This Row],[Heart Issues]])</f>
        <v>YES</v>
      </c>
      <c r="M1205" s="26" t="str">
        <f>IF(Table4[[#This Row],[BMI]]&lt;18.5,"underweight",IF(Table4[[#This Row],[BMI]]&lt; 24.9,"normal weight",IF(Table4[[#This Row],[BMI]]&lt;29.9,"over weight","obesity")))</f>
        <v>obesity</v>
      </c>
      <c r="N1205" s="26" t="str">
        <f>IF(Table4[[#This Row],[HBA1C]]&lt;5.7,"normal",IF(Table4[[#This Row],[HBA1C]]&lt; 6.4,"prediabetes","diabetes"))</f>
        <v>prediabetes</v>
      </c>
    </row>
    <row r="1206" spans="1:14" x14ac:dyDescent="0.25">
      <c r="A1206" t="s">
        <v>1166</v>
      </c>
      <c r="B1206">
        <v>43.04</v>
      </c>
      <c r="C1206">
        <v>5.9</v>
      </c>
      <c r="D1206" t="s">
        <v>2380</v>
      </c>
      <c r="E1206" t="s">
        <v>2378</v>
      </c>
      <c r="F1206" t="s">
        <v>2378</v>
      </c>
      <c r="G1206" s="9" t="s">
        <v>2379</v>
      </c>
      <c r="H1206" t="s">
        <v>2378</v>
      </c>
      <c r="I1206" s="20" t="str">
        <f>IF(Table4[[#This Row],[smoker]]="?","NO",Table4[[#This Row],[smoker]])</f>
        <v>No</v>
      </c>
      <c r="J1206" s="26">
        <v>0</v>
      </c>
      <c r="K1206" s="20" t="str">
        <f>UPPER(Table4[[#This Row],[SMOKER 1]])</f>
        <v>NO</v>
      </c>
      <c r="L1206" s="26" t="str">
        <f>UPPER(Table4[[#This Row],[Heart Issues]])</f>
        <v>YES</v>
      </c>
      <c r="M1206" s="26" t="str">
        <f>IF(Table4[[#This Row],[BMI]]&lt;18.5,"underweight",IF(Table4[[#This Row],[BMI]]&lt; 24.9,"normal weight",IF(Table4[[#This Row],[BMI]]&lt;29.9,"over weight","obesity")))</f>
        <v>obesity</v>
      </c>
      <c r="N1206" s="26" t="str">
        <f>IF(Table4[[#This Row],[HBA1C]]&lt;5.7,"normal",IF(Table4[[#This Row],[HBA1C]]&lt; 6.4,"prediabetes","diabetes"))</f>
        <v>prediabetes</v>
      </c>
    </row>
    <row r="1207" spans="1:14" x14ac:dyDescent="0.25">
      <c r="A1207" t="s">
        <v>1165</v>
      </c>
      <c r="B1207">
        <v>34.15</v>
      </c>
      <c r="C1207">
        <v>4.49</v>
      </c>
      <c r="D1207" t="s">
        <v>2380</v>
      </c>
      <c r="E1207" t="s">
        <v>2378</v>
      </c>
      <c r="F1207" t="s">
        <v>2378</v>
      </c>
      <c r="G1207" s="9">
        <v>1</v>
      </c>
      <c r="H1207" t="s">
        <v>2378</v>
      </c>
      <c r="I1207" s="20" t="str">
        <f>IF(Table4[[#This Row],[smoker]]="?","NO",Table4[[#This Row],[smoker]])</f>
        <v>No</v>
      </c>
      <c r="J1207" s="26">
        <v>1</v>
      </c>
      <c r="K1207" s="20" t="str">
        <f>UPPER(Table4[[#This Row],[SMOKER 1]])</f>
        <v>NO</v>
      </c>
      <c r="L1207" s="26" t="str">
        <f>UPPER(Table4[[#This Row],[Heart Issues]])</f>
        <v>YES</v>
      </c>
      <c r="M1207" s="26" t="str">
        <f>IF(Table4[[#This Row],[BMI]]&lt;18.5,"underweight",IF(Table4[[#This Row],[BMI]]&lt; 24.9,"normal weight",IF(Table4[[#This Row],[BMI]]&lt;29.9,"over weight","obesity")))</f>
        <v>obesity</v>
      </c>
      <c r="N1207" s="26" t="str">
        <f>IF(Table4[[#This Row],[HBA1C]]&lt;5.7,"normal",IF(Table4[[#This Row],[HBA1C]]&lt; 6.4,"prediabetes","diabetes"))</f>
        <v>normal</v>
      </c>
    </row>
    <row r="1208" spans="1:14" x14ac:dyDescent="0.25">
      <c r="A1208" t="s">
        <v>1164</v>
      </c>
      <c r="B1208">
        <v>25.78</v>
      </c>
      <c r="C1208">
        <v>6.25</v>
      </c>
      <c r="D1208" t="s">
        <v>2378</v>
      </c>
      <c r="E1208" t="s">
        <v>2378</v>
      </c>
      <c r="F1208" t="s">
        <v>2378</v>
      </c>
      <c r="G1208" s="9" t="s">
        <v>2379</v>
      </c>
      <c r="H1208" t="s">
        <v>2378</v>
      </c>
      <c r="I1208" s="20" t="str">
        <f>IF(Table4[[#This Row],[smoker]]="?","NO",Table4[[#This Row],[smoker]])</f>
        <v>No</v>
      </c>
      <c r="J1208" s="26">
        <v>0</v>
      </c>
      <c r="K1208" s="20" t="str">
        <f>UPPER(Table4[[#This Row],[SMOKER 1]])</f>
        <v>NO</v>
      </c>
      <c r="L1208" s="26" t="str">
        <f>UPPER(Table4[[#This Row],[Heart Issues]])</f>
        <v>NO</v>
      </c>
      <c r="M1208" s="26" t="str">
        <f>IF(Table4[[#This Row],[BMI]]&lt;18.5,"underweight",IF(Table4[[#This Row],[BMI]]&lt; 24.9,"normal weight",IF(Table4[[#This Row],[BMI]]&lt;29.9,"over weight","obesity")))</f>
        <v>over weight</v>
      </c>
      <c r="N1208" s="26" t="str">
        <f>IF(Table4[[#This Row],[HBA1C]]&lt;5.7,"normal",IF(Table4[[#This Row],[HBA1C]]&lt; 6.4,"prediabetes","diabetes"))</f>
        <v>prediabetes</v>
      </c>
    </row>
    <row r="1209" spans="1:14" x14ac:dyDescent="0.25">
      <c r="A1209" t="s">
        <v>1163</v>
      </c>
      <c r="B1209">
        <v>21.02</v>
      </c>
      <c r="C1209">
        <v>9.6199999999999992</v>
      </c>
      <c r="D1209" t="s">
        <v>2380</v>
      </c>
      <c r="E1209" t="s">
        <v>2378</v>
      </c>
      <c r="F1209" t="s">
        <v>2381</v>
      </c>
      <c r="G1209" s="9">
        <v>1</v>
      </c>
      <c r="H1209" t="s">
        <v>2378</v>
      </c>
      <c r="I1209" s="20" t="str">
        <f>IF(Table4[[#This Row],[smoker]]="?","NO",Table4[[#This Row],[smoker]])</f>
        <v>No</v>
      </c>
      <c r="J1209" s="26">
        <v>1</v>
      </c>
      <c r="K1209" s="20" t="str">
        <f>UPPER(Table4[[#This Row],[SMOKER 1]])</f>
        <v>NO</v>
      </c>
      <c r="L1209" s="26" t="str">
        <f>UPPER(Table4[[#This Row],[Heart Issues]])</f>
        <v>YES</v>
      </c>
      <c r="M1209" s="26" t="str">
        <f>IF(Table4[[#This Row],[BMI]]&lt;18.5,"underweight",IF(Table4[[#This Row],[BMI]]&lt; 24.9,"normal weight",IF(Table4[[#This Row],[BMI]]&lt;29.9,"over weight","obesity")))</f>
        <v>normal weight</v>
      </c>
      <c r="N1209" s="26" t="str">
        <f>IF(Table4[[#This Row],[HBA1C]]&lt;5.7,"normal",IF(Table4[[#This Row],[HBA1C]]&lt; 6.4,"prediabetes","diabetes"))</f>
        <v>diabetes</v>
      </c>
    </row>
    <row r="1210" spans="1:14" x14ac:dyDescent="0.25">
      <c r="A1210" t="s">
        <v>1162</v>
      </c>
      <c r="B1210">
        <v>37.51</v>
      </c>
      <c r="C1210">
        <v>11.06</v>
      </c>
      <c r="D1210" t="s">
        <v>2378</v>
      </c>
      <c r="E1210" t="s">
        <v>2378</v>
      </c>
      <c r="F1210" t="s">
        <v>2378</v>
      </c>
      <c r="G1210" s="9">
        <v>2</v>
      </c>
      <c r="H1210" t="s">
        <v>2378</v>
      </c>
      <c r="I1210" s="20" t="str">
        <f>IF(Table4[[#This Row],[smoker]]="?","NO",Table4[[#This Row],[smoker]])</f>
        <v>No</v>
      </c>
      <c r="J1210" s="26">
        <v>2</v>
      </c>
      <c r="K1210" s="20" t="str">
        <f>UPPER(Table4[[#This Row],[SMOKER 1]])</f>
        <v>NO</v>
      </c>
      <c r="L1210" s="26" t="str">
        <f>UPPER(Table4[[#This Row],[Heart Issues]])</f>
        <v>NO</v>
      </c>
      <c r="M1210" s="26" t="str">
        <f>IF(Table4[[#This Row],[BMI]]&lt;18.5,"underweight",IF(Table4[[#This Row],[BMI]]&lt; 24.9,"normal weight",IF(Table4[[#This Row],[BMI]]&lt;29.9,"over weight","obesity")))</f>
        <v>obesity</v>
      </c>
      <c r="N1210" s="26" t="str">
        <f>IF(Table4[[#This Row],[HBA1C]]&lt;5.7,"normal",IF(Table4[[#This Row],[HBA1C]]&lt; 6.4,"prediabetes","diabetes"))</f>
        <v>diabetes</v>
      </c>
    </row>
    <row r="1211" spans="1:14" x14ac:dyDescent="0.25">
      <c r="A1211" t="s">
        <v>1161</v>
      </c>
      <c r="B1211">
        <v>25.745000000000001</v>
      </c>
      <c r="C1211">
        <v>6.11</v>
      </c>
      <c r="D1211" t="s">
        <v>2380</v>
      </c>
      <c r="E1211" t="s">
        <v>2378</v>
      </c>
      <c r="F1211" t="s">
        <v>2378</v>
      </c>
      <c r="G1211" s="9" t="s">
        <v>2379</v>
      </c>
      <c r="H1211" t="s">
        <v>2378</v>
      </c>
      <c r="I1211" s="20" t="str">
        <f>IF(Table4[[#This Row],[smoker]]="?","NO",Table4[[#This Row],[smoker]])</f>
        <v>No</v>
      </c>
      <c r="J1211" s="26">
        <v>0</v>
      </c>
      <c r="K1211" s="20" t="str">
        <f>UPPER(Table4[[#This Row],[SMOKER 1]])</f>
        <v>NO</v>
      </c>
      <c r="L1211" s="26" t="str">
        <f>UPPER(Table4[[#This Row],[Heart Issues]])</f>
        <v>YES</v>
      </c>
      <c r="M1211" s="26" t="str">
        <f>IF(Table4[[#This Row],[BMI]]&lt;18.5,"underweight",IF(Table4[[#This Row],[BMI]]&lt; 24.9,"normal weight",IF(Table4[[#This Row],[BMI]]&lt;29.9,"over weight","obesity")))</f>
        <v>over weight</v>
      </c>
      <c r="N1211" s="26" t="str">
        <f>IF(Table4[[#This Row],[HBA1C]]&lt;5.7,"normal",IF(Table4[[#This Row],[HBA1C]]&lt; 6.4,"prediabetes","diabetes"))</f>
        <v>prediabetes</v>
      </c>
    </row>
    <row r="1212" spans="1:14" x14ac:dyDescent="0.25">
      <c r="A1212" t="s">
        <v>1160</v>
      </c>
      <c r="B1212">
        <v>31.35</v>
      </c>
      <c r="C1212">
        <v>11.49</v>
      </c>
      <c r="D1212" t="s">
        <v>2378</v>
      </c>
      <c r="E1212" t="s">
        <v>2378</v>
      </c>
      <c r="F1212" t="s">
        <v>2378</v>
      </c>
      <c r="G1212" s="9">
        <v>2</v>
      </c>
      <c r="H1212" t="s">
        <v>2378</v>
      </c>
      <c r="I1212" s="20" t="str">
        <f>IF(Table4[[#This Row],[smoker]]="?","NO",Table4[[#This Row],[smoker]])</f>
        <v>No</v>
      </c>
      <c r="J1212" s="26">
        <v>2</v>
      </c>
      <c r="K1212" s="20" t="str">
        <f>UPPER(Table4[[#This Row],[SMOKER 1]])</f>
        <v>NO</v>
      </c>
      <c r="L1212" s="26" t="str">
        <f>UPPER(Table4[[#This Row],[Heart Issues]])</f>
        <v>NO</v>
      </c>
      <c r="M1212" s="26" t="str">
        <f>IF(Table4[[#This Row],[BMI]]&lt;18.5,"underweight",IF(Table4[[#This Row],[BMI]]&lt; 24.9,"normal weight",IF(Table4[[#This Row],[BMI]]&lt;29.9,"over weight","obesity")))</f>
        <v>obesity</v>
      </c>
      <c r="N1212" s="26" t="str">
        <f>IF(Table4[[#This Row],[HBA1C]]&lt;5.7,"normal",IF(Table4[[#This Row],[HBA1C]]&lt; 6.4,"prediabetes","diabetes"))</f>
        <v>diabetes</v>
      </c>
    </row>
    <row r="1213" spans="1:14" x14ac:dyDescent="0.25">
      <c r="A1213" t="s">
        <v>1159</v>
      </c>
      <c r="B1213">
        <v>29.83</v>
      </c>
      <c r="C1213">
        <v>8.68</v>
      </c>
      <c r="D1213" t="s">
        <v>2378</v>
      </c>
      <c r="E1213" t="s">
        <v>2378</v>
      </c>
      <c r="F1213" t="s">
        <v>2378</v>
      </c>
      <c r="G1213" s="9">
        <v>2</v>
      </c>
      <c r="H1213" t="s">
        <v>2378</v>
      </c>
      <c r="I1213" s="20" t="str">
        <f>IF(Table4[[#This Row],[smoker]]="?","NO",Table4[[#This Row],[smoker]])</f>
        <v>No</v>
      </c>
      <c r="J1213" s="26">
        <v>2</v>
      </c>
      <c r="K1213" s="20" t="str">
        <f>UPPER(Table4[[#This Row],[SMOKER 1]])</f>
        <v>NO</v>
      </c>
      <c r="L1213" s="26" t="str">
        <f>UPPER(Table4[[#This Row],[Heart Issues]])</f>
        <v>NO</v>
      </c>
      <c r="M1213" s="26" t="str">
        <f>IF(Table4[[#This Row],[BMI]]&lt;18.5,"underweight",IF(Table4[[#This Row],[BMI]]&lt; 24.9,"normal weight",IF(Table4[[#This Row],[BMI]]&lt;29.9,"over weight","obesity")))</f>
        <v>over weight</v>
      </c>
      <c r="N1213" s="26" t="str">
        <f>IF(Table4[[#This Row],[HBA1C]]&lt;5.7,"normal",IF(Table4[[#This Row],[HBA1C]]&lt; 6.4,"prediabetes","diabetes"))</f>
        <v>diabetes</v>
      </c>
    </row>
    <row r="1214" spans="1:14" x14ac:dyDescent="0.25">
      <c r="A1214" t="s">
        <v>1158</v>
      </c>
      <c r="B1214">
        <v>25.49</v>
      </c>
      <c r="C1214">
        <v>5.68</v>
      </c>
      <c r="D1214" t="s">
        <v>2380</v>
      </c>
      <c r="E1214" t="s">
        <v>2378</v>
      </c>
      <c r="F1214" t="s">
        <v>2381</v>
      </c>
      <c r="G1214" s="9">
        <v>1</v>
      </c>
      <c r="H1214" t="s">
        <v>2378</v>
      </c>
      <c r="I1214" s="20" t="str">
        <f>IF(Table4[[#This Row],[smoker]]="?","NO",Table4[[#This Row],[smoker]])</f>
        <v>No</v>
      </c>
      <c r="J1214" s="26">
        <v>1</v>
      </c>
      <c r="K1214" s="20" t="str">
        <f>UPPER(Table4[[#This Row],[SMOKER 1]])</f>
        <v>NO</v>
      </c>
      <c r="L1214" s="26" t="str">
        <f>UPPER(Table4[[#This Row],[Heart Issues]])</f>
        <v>YES</v>
      </c>
      <c r="M1214" s="26" t="str">
        <f>IF(Table4[[#This Row],[BMI]]&lt;18.5,"underweight",IF(Table4[[#This Row],[BMI]]&lt; 24.9,"normal weight",IF(Table4[[#This Row],[BMI]]&lt;29.9,"over weight","obesity")))</f>
        <v>over weight</v>
      </c>
      <c r="N1214" s="26" t="str">
        <f>IF(Table4[[#This Row],[HBA1C]]&lt;5.7,"normal",IF(Table4[[#This Row],[HBA1C]]&lt; 6.4,"prediabetes","diabetes"))</f>
        <v>normal</v>
      </c>
    </row>
    <row r="1215" spans="1:14" x14ac:dyDescent="0.25">
      <c r="A1215" t="s">
        <v>1157</v>
      </c>
      <c r="B1215">
        <v>34.1</v>
      </c>
      <c r="C1215">
        <v>8.4499999999999993</v>
      </c>
      <c r="D1215" t="s">
        <v>2378</v>
      </c>
      <c r="E1215" t="s">
        <v>2378</v>
      </c>
      <c r="F1215" t="s">
        <v>2378</v>
      </c>
      <c r="G1215" s="9" t="s">
        <v>2379</v>
      </c>
      <c r="H1215" t="s">
        <v>2378</v>
      </c>
      <c r="I1215" s="20" t="str">
        <f>IF(Table4[[#This Row],[smoker]]="?","NO",Table4[[#This Row],[smoker]])</f>
        <v>No</v>
      </c>
      <c r="J1215" s="26">
        <v>0</v>
      </c>
      <c r="K1215" s="20" t="str">
        <f>UPPER(Table4[[#This Row],[SMOKER 1]])</f>
        <v>NO</v>
      </c>
      <c r="L1215" s="26" t="str">
        <f>UPPER(Table4[[#This Row],[Heart Issues]])</f>
        <v>NO</v>
      </c>
      <c r="M1215" s="26" t="str">
        <f>IF(Table4[[#This Row],[BMI]]&lt;18.5,"underweight",IF(Table4[[#This Row],[BMI]]&lt; 24.9,"normal weight",IF(Table4[[#This Row],[BMI]]&lt;29.9,"over weight","obesity")))</f>
        <v>obesity</v>
      </c>
      <c r="N1215" s="26" t="str">
        <f>IF(Table4[[#This Row],[HBA1C]]&lt;5.7,"normal",IF(Table4[[#This Row],[HBA1C]]&lt; 6.4,"prediabetes","diabetes"))</f>
        <v>diabetes</v>
      </c>
    </row>
    <row r="1216" spans="1:14" x14ac:dyDescent="0.25">
      <c r="A1216" t="s">
        <v>1156</v>
      </c>
      <c r="B1216">
        <v>25.84</v>
      </c>
      <c r="C1216">
        <v>8.51</v>
      </c>
      <c r="D1216" t="s">
        <v>2378</v>
      </c>
      <c r="E1216" t="s">
        <v>2378</v>
      </c>
      <c r="F1216" t="s">
        <v>2378</v>
      </c>
      <c r="G1216" s="9">
        <v>2</v>
      </c>
      <c r="H1216" t="s">
        <v>2378</v>
      </c>
      <c r="I1216" s="20" t="str">
        <f>IF(Table4[[#This Row],[smoker]]="?","NO",Table4[[#This Row],[smoker]])</f>
        <v>No</v>
      </c>
      <c r="J1216" s="26">
        <v>2</v>
      </c>
      <c r="K1216" s="20" t="str">
        <f>UPPER(Table4[[#This Row],[SMOKER 1]])</f>
        <v>NO</v>
      </c>
      <c r="L1216" s="26" t="str">
        <f>UPPER(Table4[[#This Row],[Heart Issues]])</f>
        <v>NO</v>
      </c>
      <c r="M1216" s="26" t="str">
        <f>IF(Table4[[#This Row],[BMI]]&lt;18.5,"underweight",IF(Table4[[#This Row],[BMI]]&lt; 24.9,"normal weight",IF(Table4[[#This Row],[BMI]]&lt;29.9,"over weight","obesity")))</f>
        <v>over weight</v>
      </c>
      <c r="N1216" s="26" t="str">
        <f>IF(Table4[[#This Row],[HBA1C]]&lt;5.7,"normal",IF(Table4[[#This Row],[HBA1C]]&lt; 6.4,"prediabetes","diabetes"))</f>
        <v>diabetes</v>
      </c>
    </row>
    <row r="1217" spans="1:14" x14ac:dyDescent="0.25">
      <c r="A1217" t="s">
        <v>1155</v>
      </c>
      <c r="B1217">
        <v>20.6</v>
      </c>
      <c r="C1217">
        <v>7.62</v>
      </c>
      <c r="D1217" t="s">
        <v>2378</v>
      </c>
      <c r="E1217" t="s">
        <v>2378</v>
      </c>
      <c r="F1217" t="s">
        <v>2378</v>
      </c>
      <c r="G1217" s="9" t="s">
        <v>2379</v>
      </c>
      <c r="H1217" t="s">
        <v>2378</v>
      </c>
      <c r="I1217" s="20" t="str">
        <f>IF(Table4[[#This Row],[smoker]]="?","NO",Table4[[#This Row],[smoker]])</f>
        <v>No</v>
      </c>
      <c r="J1217" s="26">
        <v>0</v>
      </c>
      <c r="K1217" s="20" t="str">
        <f>UPPER(Table4[[#This Row],[SMOKER 1]])</f>
        <v>NO</v>
      </c>
      <c r="L1217" s="26" t="str">
        <f>UPPER(Table4[[#This Row],[Heart Issues]])</f>
        <v>NO</v>
      </c>
      <c r="M1217" s="26" t="str">
        <f>IF(Table4[[#This Row],[BMI]]&lt;18.5,"underweight",IF(Table4[[#This Row],[BMI]]&lt; 24.9,"normal weight",IF(Table4[[#This Row],[BMI]]&lt;29.9,"over weight","obesity")))</f>
        <v>normal weight</v>
      </c>
      <c r="N1217" s="26" t="str">
        <f>IF(Table4[[#This Row],[HBA1C]]&lt;5.7,"normal",IF(Table4[[#This Row],[HBA1C]]&lt; 6.4,"prediabetes","diabetes"))</f>
        <v>diabetes</v>
      </c>
    </row>
    <row r="1218" spans="1:14" x14ac:dyDescent="0.25">
      <c r="A1218" t="s">
        <v>1154</v>
      </c>
      <c r="B1218">
        <v>28.88</v>
      </c>
      <c r="C1218">
        <v>10.18</v>
      </c>
      <c r="D1218" t="s">
        <v>2378</v>
      </c>
      <c r="E1218" t="s">
        <v>2378</v>
      </c>
      <c r="F1218" t="s">
        <v>2378</v>
      </c>
      <c r="G1218" s="9" t="s">
        <v>2379</v>
      </c>
      <c r="H1218" t="s">
        <v>2378</v>
      </c>
      <c r="I1218" s="20" t="str">
        <f>IF(Table4[[#This Row],[smoker]]="?","NO",Table4[[#This Row],[smoker]])</f>
        <v>No</v>
      </c>
      <c r="J1218" s="26">
        <v>0</v>
      </c>
      <c r="K1218" s="20" t="str">
        <f>UPPER(Table4[[#This Row],[SMOKER 1]])</f>
        <v>NO</v>
      </c>
      <c r="L1218" s="26" t="str">
        <f>UPPER(Table4[[#This Row],[Heart Issues]])</f>
        <v>NO</v>
      </c>
      <c r="M1218" s="26" t="str">
        <f>IF(Table4[[#This Row],[BMI]]&lt;18.5,"underweight",IF(Table4[[#This Row],[BMI]]&lt; 24.9,"normal weight",IF(Table4[[#This Row],[BMI]]&lt;29.9,"over weight","obesity")))</f>
        <v>over weight</v>
      </c>
      <c r="N1218" s="26" t="str">
        <f>IF(Table4[[#This Row],[HBA1C]]&lt;5.7,"normal",IF(Table4[[#This Row],[HBA1C]]&lt; 6.4,"prediabetes","diabetes"))</f>
        <v>diabetes</v>
      </c>
    </row>
    <row r="1219" spans="1:14" x14ac:dyDescent="0.25">
      <c r="A1219" t="s">
        <v>1153</v>
      </c>
      <c r="B1219">
        <v>28.24</v>
      </c>
      <c r="C1219">
        <v>5.36</v>
      </c>
      <c r="D1219" t="s">
        <v>2378</v>
      </c>
      <c r="E1219" t="s">
        <v>2378</v>
      </c>
      <c r="F1219" t="s">
        <v>2378</v>
      </c>
      <c r="G1219" s="9" t="s">
        <v>2379</v>
      </c>
      <c r="H1219" t="s">
        <v>2378</v>
      </c>
      <c r="I1219" s="20" t="str">
        <f>IF(Table4[[#This Row],[smoker]]="?","NO",Table4[[#This Row],[smoker]])</f>
        <v>No</v>
      </c>
      <c r="J1219" s="26">
        <v>0</v>
      </c>
      <c r="K1219" s="20" t="str">
        <f>UPPER(Table4[[#This Row],[SMOKER 1]])</f>
        <v>NO</v>
      </c>
      <c r="L1219" s="26" t="str">
        <f>UPPER(Table4[[#This Row],[Heart Issues]])</f>
        <v>NO</v>
      </c>
      <c r="M1219" s="26" t="str">
        <f>IF(Table4[[#This Row],[BMI]]&lt;18.5,"underweight",IF(Table4[[#This Row],[BMI]]&lt; 24.9,"normal weight",IF(Table4[[#This Row],[BMI]]&lt;29.9,"over weight","obesity")))</f>
        <v>over weight</v>
      </c>
      <c r="N1219" s="26" t="str">
        <f>IF(Table4[[#This Row],[HBA1C]]&lt;5.7,"normal",IF(Table4[[#This Row],[HBA1C]]&lt; 6.4,"prediabetes","diabetes"))</f>
        <v>normal</v>
      </c>
    </row>
    <row r="1220" spans="1:14" x14ac:dyDescent="0.25">
      <c r="A1220" t="s">
        <v>1152</v>
      </c>
      <c r="B1220">
        <v>25.46</v>
      </c>
      <c r="C1220">
        <v>11.78</v>
      </c>
      <c r="D1220" t="s">
        <v>2380</v>
      </c>
      <c r="E1220" t="s">
        <v>2378</v>
      </c>
      <c r="F1220" t="s">
        <v>2378</v>
      </c>
      <c r="G1220" s="9">
        <v>1</v>
      </c>
      <c r="H1220" t="s">
        <v>2378</v>
      </c>
      <c r="I1220" s="20" t="str">
        <f>IF(Table4[[#This Row],[smoker]]="?","NO",Table4[[#This Row],[smoker]])</f>
        <v>No</v>
      </c>
      <c r="J1220" s="26">
        <v>1</v>
      </c>
      <c r="K1220" s="20" t="str">
        <f>UPPER(Table4[[#This Row],[SMOKER 1]])</f>
        <v>NO</v>
      </c>
      <c r="L1220" s="26" t="str">
        <f>UPPER(Table4[[#This Row],[Heart Issues]])</f>
        <v>YES</v>
      </c>
      <c r="M1220" s="26" t="str">
        <f>IF(Table4[[#This Row],[BMI]]&lt;18.5,"underweight",IF(Table4[[#This Row],[BMI]]&lt; 24.9,"normal weight",IF(Table4[[#This Row],[BMI]]&lt;29.9,"over weight","obesity")))</f>
        <v>over weight</v>
      </c>
      <c r="N1220" s="26" t="str">
        <f>IF(Table4[[#This Row],[HBA1C]]&lt;5.7,"normal",IF(Table4[[#This Row],[HBA1C]]&lt; 6.4,"prediabetes","diabetes"))</f>
        <v>diabetes</v>
      </c>
    </row>
    <row r="1221" spans="1:14" x14ac:dyDescent="0.25">
      <c r="A1221" t="s">
        <v>1151</v>
      </c>
      <c r="B1221">
        <v>29.64</v>
      </c>
      <c r="C1221">
        <v>10.82</v>
      </c>
      <c r="D1221" t="s">
        <v>2380</v>
      </c>
      <c r="E1221" t="s">
        <v>2378</v>
      </c>
      <c r="F1221" t="s">
        <v>2378</v>
      </c>
      <c r="G1221" s="9" t="s">
        <v>2379</v>
      </c>
      <c r="H1221" t="s">
        <v>2378</v>
      </c>
      <c r="I1221" s="20" t="str">
        <f>IF(Table4[[#This Row],[smoker]]="?","NO",Table4[[#This Row],[smoker]])</f>
        <v>No</v>
      </c>
      <c r="J1221" s="26">
        <v>0</v>
      </c>
      <c r="K1221" s="20" t="str">
        <f>UPPER(Table4[[#This Row],[SMOKER 1]])</f>
        <v>NO</v>
      </c>
      <c r="L1221" s="26" t="str">
        <f>UPPER(Table4[[#This Row],[Heart Issues]])</f>
        <v>YES</v>
      </c>
      <c r="M1221" s="26" t="str">
        <f>IF(Table4[[#This Row],[BMI]]&lt;18.5,"underweight",IF(Table4[[#This Row],[BMI]]&lt; 24.9,"normal weight",IF(Table4[[#This Row],[BMI]]&lt;29.9,"over weight","obesity")))</f>
        <v>over weight</v>
      </c>
      <c r="N1221" s="26" t="str">
        <f>IF(Table4[[#This Row],[HBA1C]]&lt;5.7,"normal",IF(Table4[[#This Row],[HBA1C]]&lt; 6.4,"prediabetes","diabetes"))</f>
        <v>diabetes</v>
      </c>
    </row>
    <row r="1222" spans="1:14" x14ac:dyDescent="0.25">
      <c r="A1222" t="s">
        <v>1150</v>
      </c>
      <c r="B1222">
        <v>31.27</v>
      </c>
      <c r="C1222">
        <v>7.73</v>
      </c>
      <c r="D1222" t="s">
        <v>2380</v>
      </c>
      <c r="E1222" t="s">
        <v>2378</v>
      </c>
      <c r="F1222" t="s">
        <v>2378</v>
      </c>
      <c r="G1222" s="9">
        <v>1</v>
      </c>
      <c r="H1222" t="s">
        <v>2378</v>
      </c>
      <c r="I1222" s="20" t="str">
        <f>IF(Table4[[#This Row],[smoker]]="?","NO",Table4[[#This Row],[smoker]])</f>
        <v>No</v>
      </c>
      <c r="J1222" s="26">
        <v>1</v>
      </c>
      <c r="K1222" s="20" t="str">
        <f>UPPER(Table4[[#This Row],[SMOKER 1]])</f>
        <v>NO</v>
      </c>
      <c r="L1222" s="26" t="str">
        <f>UPPER(Table4[[#This Row],[Heart Issues]])</f>
        <v>YES</v>
      </c>
      <c r="M1222" s="26" t="str">
        <f>IF(Table4[[#This Row],[BMI]]&lt;18.5,"underweight",IF(Table4[[#This Row],[BMI]]&lt; 24.9,"normal weight",IF(Table4[[#This Row],[BMI]]&lt;29.9,"over weight","obesity")))</f>
        <v>obesity</v>
      </c>
      <c r="N1222" s="26" t="str">
        <f>IF(Table4[[#This Row],[HBA1C]]&lt;5.7,"normal",IF(Table4[[#This Row],[HBA1C]]&lt; 6.4,"prediabetes","diabetes"))</f>
        <v>diabetes</v>
      </c>
    </row>
    <row r="1223" spans="1:14" x14ac:dyDescent="0.25">
      <c r="A1223" t="s">
        <v>1149</v>
      </c>
      <c r="B1223">
        <v>19.95</v>
      </c>
      <c r="C1223">
        <v>6.24</v>
      </c>
      <c r="D1223" t="s">
        <v>2380</v>
      </c>
      <c r="E1223" t="s">
        <v>2378</v>
      </c>
      <c r="F1223" t="s">
        <v>2378</v>
      </c>
      <c r="G1223" s="9" t="s">
        <v>2379</v>
      </c>
      <c r="H1223" t="s">
        <v>2378</v>
      </c>
      <c r="I1223" s="20" t="str">
        <f>IF(Table4[[#This Row],[smoker]]="?","NO",Table4[[#This Row],[smoker]])</f>
        <v>No</v>
      </c>
      <c r="J1223" s="26">
        <v>0</v>
      </c>
      <c r="K1223" s="20" t="str">
        <f>UPPER(Table4[[#This Row],[SMOKER 1]])</f>
        <v>NO</v>
      </c>
      <c r="L1223" s="26" t="str">
        <f>UPPER(Table4[[#This Row],[Heart Issues]])</f>
        <v>YES</v>
      </c>
      <c r="M1223" s="26" t="str">
        <f>IF(Table4[[#This Row],[BMI]]&lt;18.5,"underweight",IF(Table4[[#This Row],[BMI]]&lt; 24.9,"normal weight",IF(Table4[[#This Row],[BMI]]&lt;29.9,"over weight","obesity")))</f>
        <v>normal weight</v>
      </c>
      <c r="N1223" s="26" t="str">
        <f>IF(Table4[[#This Row],[HBA1C]]&lt;5.7,"normal",IF(Table4[[#This Row],[HBA1C]]&lt; 6.4,"prediabetes","diabetes"))</f>
        <v>prediabetes</v>
      </c>
    </row>
    <row r="1224" spans="1:14" x14ac:dyDescent="0.25">
      <c r="A1224" t="s">
        <v>1148</v>
      </c>
      <c r="B1224">
        <v>21.3</v>
      </c>
      <c r="C1224">
        <v>10.42</v>
      </c>
      <c r="D1224" t="s">
        <v>2378</v>
      </c>
      <c r="E1224" t="s">
        <v>2378</v>
      </c>
      <c r="F1224" t="s">
        <v>2378</v>
      </c>
      <c r="G1224" s="9">
        <v>2</v>
      </c>
      <c r="H1224" t="s">
        <v>2378</v>
      </c>
      <c r="I1224" s="20" t="str">
        <f>IF(Table4[[#This Row],[smoker]]="?","NO",Table4[[#This Row],[smoker]])</f>
        <v>No</v>
      </c>
      <c r="J1224" s="26">
        <v>2</v>
      </c>
      <c r="K1224" s="20" t="str">
        <f>UPPER(Table4[[#This Row],[SMOKER 1]])</f>
        <v>NO</v>
      </c>
      <c r="L1224" s="26" t="str">
        <f>UPPER(Table4[[#This Row],[Heart Issues]])</f>
        <v>NO</v>
      </c>
      <c r="M1224" s="26" t="str">
        <f>IF(Table4[[#This Row],[BMI]]&lt;18.5,"underweight",IF(Table4[[#This Row],[BMI]]&lt; 24.9,"normal weight",IF(Table4[[#This Row],[BMI]]&lt;29.9,"over weight","obesity")))</f>
        <v>normal weight</v>
      </c>
      <c r="N1224" s="26" t="str">
        <f>IF(Table4[[#This Row],[HBA1C]]&lt;5.7,"normal",IF(Table4[[#This Row],[HBA1C]]&lt; 6.4,"prediabetes","diabetes"))</f>
        <v>diabetes</v>
      </c>
    </row>
    <row r="1225" spans="1:14" x14ac:dyDescent="0.25">
      <c r="A1225" t="s">
        <v>1147</v>
      </c>
      <c r="B1225">
        <v>31.635000000000002</v>
      </c>
      <c r="C1225">
        <v>11.11</v>
      </c>
      <c r="D1225" t="s">
        <v>2378</v>
      </c>
      <c r="E1225" t="s">
        <v>2378</v>
      </c>
      <c r="F1225" t="s">
        <v>2378</v>
      </c>
      <c r="G1225" s="9" t="s">
        <v>2379</v>
      </c>
      <c r="H1225" t="s">
        <v>2378</v>
      </c>
      <c r="I1225" s="20" t="str">
        <f>IF(Table4[[#This Row],[smoker]]="?","NO",Table4[[#This Row],[smoker]])</f>
        <v>No</v>
      </c>
      <c r="J1225" s="26">
        <v>0</v>
      </c>
      <c r="K1225" s="20" t="str">
        <f>UPPER(Table4[[#This Row],[SMOKER 1]])</f>
        <v>NO</v>
      </c>
      <c r="L1225" s="26" t="str">
        <f>UPPER(Table4[[#This Row],[Heart Issues]])</f>
        <v>NO</v>
      </c>
      <c r="M1225" s="26" t="str">
        <f>IF(Table4[[#This Row],[BMI]]&lt;18.5,"underweight",IF(Table4[[#This Row],[BMI]]&lt; 24.9,"normal weight",IF(Table4[[#This Row],[BMI]]&lt;29.9,"over weight","obesity")))</f>
        <v>obesity</v>
      </c>
      <c r="N1225" s="26" t="str">
        <f>IF(Table4[[#This Row],[HBA1C]]&lt;5.7,"normal",IF(Table4[[#This Row],[HBA1C]]&lt; 6.4,"prediabetes","diabetes"))</f>
        <v>diabetes</v>
      </c>
    </row>
    <row r="1226" spans="1:14" x14ac:dyDescent="0.25">
      <c r="A1226" t="s">
        <v>1146</v>
      </c>
      <c r="B1226">
        <v>23.9</v>
      </c>
      <c r="C1226">
        <v>7.67</v>
      </c>
      <c r="D1226" t="s">
        <v>2380</v>
      </c>
      <c r="E1226" t="s">
        <v>2378</v>
      </c>
      <c r="F1226" t="s">
        <v>2378</v>
      </c>
      <c r="G1226" s="9">
        <v>2</v>
      </c>
      <c r="H1226" t="s">
        <v>2378</v>
      </c>
      <c r="I1226" s="20" t="str">
        <f>IF(Table4[[#This Row],[smoker]]="?","NO",Table4[[#This Row],[smoker]])</f>
        <v>No</v>
      </c>
      <c r="J1226" s="26">
        <v>2</v>
      </c>
      <c r="K1226" s="20" t="str">
        <f>UPPER(Table4[[#This Row],[SMOKER 1]])</f>
        <v>NO</v>
      </c>
      <c r="L1226" s="26" t="str">
        <f>UPPER(Table4[[#This Row],[Heart Issues]])</f>
        <v>YES</v>
      </c>
      <c r="M1226" s="26" t="str">
        <f>IF(Table4[[#This Row],[BMI]]&lt;18.5,"underweight",IF(Table4[[#This Row],[BMI]]&lt; 24.9,"normal weight",IF(Table4[[#This Row],[BMI]]&lt;29.9,"over weight","obesity")))</f>
        <v>normal weight</v>
      </c>
      <c r="N1226" s="26" t="str">
        <f>IF(Table4[[#This Row],[HBA1C]]&lt;5.7,"normal",IF(Table4[[#This Row],[HBA1C]]&lt; 6.4,"prediabetes","diabetes"))</f>
        <v>diabetes</v>
      </c>
    </row>
    <row r="1227" spans="1:14" x14ac:dyDescent="0.25">
      <c r="A1227" t="s">
        <v>1145</v>
      </c>
      <c r="B1227">
        <v>34.15</v>
      </c>
      <c r="C1227">
        <v>6.15</v>
      </c>
      <c r="D1227" t="s">
        <v>2378</v>
      </c>
      <c r="E1227" t="s">
        <v>2378</v>
      </c>
      <c r="F1227" t="s">
        <v>2378</v>
      </c>
      <c r="G1227" s="9" t="s">
        <v>2379</v>
      </c>
      <c r="H1227" t="s">
        <v>2378</v>
      </c>
      <c r="I1227" s="20" t="str">
        <f>IF(Table4[[#This Row],[smoker]]="?","NO",Table4[[#This Row],[smoker]])</f>
        <v>No</v>
      </c>
      <c r="J1227" s="26">
        <v>0</v>
      </c>
      <c r="K1227" s="20" t="str">
        <f>UPPER(Table4[[#This Row],[SMOKER 1]])</f>
        <v>NO</v>
      </c>
      <c r="L1227" s="26" t="str">
        <f>UPPER(Table4[[#This Row],[Heart Issues]])</f>
        <v>NO</v>
      </c>
      <c r="M1227" s="26" t="str">
        <f>IF(Table4[[#This Row],[BMI]]&lt;18.5,"underweight",IF(Table4[[#This Row],[BMI]]&lt; 24.9,"normal weight",IF(Table4[[#This Row],[BMI]]&lt;29.9,"over weight","obesity")))</f>
        <v>obesity</v>
      </c>
      <c r="N1227" s="26" t="str">
        <f>IF(Table4[[#This Row],[HBA1C]]&lt;5.7,"normal",IF(Table4[[#This Row],[HBA1C]]&lt; 6.4,"prediabetes","diabetes"))</f>
        <v>prediabetes</v>
      </c>
    </row>
    <row r="1228" spans="1:14" x14ac:dyDescent="0.25">
      <c r="A1228" t="s">
        <v>1144</v>
      </c>
      <c r="B1228">
        <v>28.71</v>
      </c>
      <c r="C1228">
        <v>5.71</v>
      </c>
      <c r="D1228" t="s">
        <v>2378</v>
      </c>
      <c r="E1228" t="s">
        <v>2378</v>
      </c>
      <c r="F1228" t="s">
        <v>2378</v>
      </c>
      <c r="G1228" s="9" t="s">
        <v>2379</v>
      </c>
      <c r="H1228" t="s">
        <v>2378</v>
      </c>
      <c r="I1228" s="20" t="str">
        <f>IF(Table4[[#This Row],[smoker]]="?","NO",Table4[[#This Row],[smoker]])</f>
        <v>No</v>
      </c>
      <c r="J1228" s="26">
        <v>0</v>
      </c>
      <c r="K1228" s="20" t="str">
        <f>UPPER(Table4[[#This Row],[SMOKER 1]])</f>
        <v>NO</v>
      </c>
      <c r="L1228" s="26" t="str">
        <f>UPPER(Table4[[#This Row],[Heart Issues]])</f>
        <v>NO</v>
      </c>
      <c r="M1228" s="26" t="str">
        <f>IF(Table4[[#This Row],[BMI]]&lt;18.5,"underweight",IF(Table4[[#This Row],[BMI]]&lt; 24.9,"normal weight",IF(Table4[[#This Row],[BMI]]&lt;29.9,"over weight","obesity")))</f>
        <v>over weight</v>
      </c>
      <c r="N1228" s="26" t="str">
        <f>IF(Table4[[#This Row],[HBA1C]]&lt;5.7,"normal",IF(Table4[[#This Row],[HBA1C]]&lt; 6.4,"prediabetes","diabetes"))</f>
        <v>prediabetes</v>
      </c>
    </row>
    <row r="1229" spans="1:14" x14ac:dyDescent="0.25">
      <c r="A1229" t="s">
        <v>1143</v>
      </c>
      <c r="B1229">
        <v>36.700000000000003</v>
      </c>
      <c r="C1229">
        <v>8.6999999999999993</v>
      </c>
      <c r="D1229" t="s">
        <v>2380</v>
      </c>
      <c r="E1229" t="s">
        <v>2378</v>
      </c>
      <c r="F1229" t="s">
        <v>2378</v>
      </c>
      <c r="G1229" s="9">
        <v>2</v>
      </c>
      <c r="H1229" t="s">
        <v>2378</v>
      </c>
      <c r="I1229" s="20" t="str">
        <f>IF(Table4[[#This Row],[smoker]]="?","NO",Table4[[#This Row],[smoker]])</f>
        <v>No</v>
      </c>
      <c r="J1229" s="26">
        <v>2</v>
      </c>
      <c r="K1229" s="20" t="str">
        <f>UPPER(Table4[[#This Row],[SMOKER 1]])</f>
        <v>NO</v>
      </c>
      <c r="L1229" s="26" t="str">
        <f>UPPER(Table4[[#This Row],[Heart Issues]])</f>
        <v>YES</v>
      </c>
      <c r="M1229" s="26" t="str">
        <f>IF(Table4[[#This Row],[BMI]]&lt;18.5,"underweight",IF(Table4[[#This Row],[BMI]]&lt; 24.9,"normal weight",IF(Table4[[#This Row],[BMI]]&lt;29.9,"over weight","obesity")))</f>
        <v>obesity</v>
      </c>
      <c r="N1229" s="26" t="str">
        <f>IF(Table4[[#This Row],[HBA1C]]&lt;5.7,"normal",IF(Table4[[#This Row],[HBA1C]]&lt; 6.4,"prediabetes","diabetes"))</f>
        <v>diabetes</v>
      </c>
    </row>
    <row r="1230" spans="1:14" x14ac:dyDescent="0.25">
      <c r="A1230" t="s">
        <v>1142</v>
      </c>
      <c r="B1230">
        <v>34.1</v>
      </c>
      <c r="C1230">
        <v>9.0399999999999991</v>
      </c>
      <c r="D1230" t="s">
        <v>2380</v>
      </c>
      <c r="E1230" t="s">
        <v>2378</v>
      </c>
      <c r="F1230" t="s">
        <v>2378</v>
      </c>
      <c r="G1230" s="9">
        <v>2</v>
      </c>
      <c r="H1230" t="s">
        <v>2378</v>
      </c>
      <c r="I1230" s="20" t="str">
        <f>IF(Table4[[#This Row],[smoker]]="?","NO",Table4[[#This Row],[smoker]])</f>
        <v>No</v>
      </c>
      <c r="J1230" s="26">
        <v>2</v>
      </c>
      <c r="K1230" s="20" t="str">
        <f>UPPER(Table4[[#This Row],[SMOKER 1]])</f>
        <v>NO</v>
      </c>
      <c r="L1230" s="26" t="str">
        <f>UPPER(Table4[[#This Row],[Heart Issues]])</f>
        <v>YES</v>
      </c>
      <c r="M1230" s="26" t="str">
        <f>IF(Table4[[#This Row],[BMI]]&lt;18.5,"underweight",IF(Table4[[#This Row],[BMI]]&lt; 24.9,"normal weight",IF(Table4[[#This Row],[BMI]]&lt;29.9,"over weight","obesity")))</f>
        <v>obesity</v>
      </c>
      <c r="N1230" s="26" t="str">
        <f>IF(Table4[[#This Row],[HBA1C]]&lt;5.7,"normal",IF(Table4[[#This Row],[HBA1C]]&lt; 6.4,"prediabetes","diabetes"))</f>
        <v>diabetes</v>
      </c>
    </row>
    <row r="1231" spans="1:14" x14ac:dyDescent="0.25">
      <c r="A1231" t="s">
        <v>1141</v>
      </c>
      <c r="B1231">
        <v>25.7</v>
      </c>
      <c r="C1231">
        <v>5.61</v>
      </c>
      <c r="D1231" t="s">
        <v>2378</v>
      </c>
      <c r="E1231" t="s">
        <v>2378</v>
      </c>
      <c r="F1231" t="s">
        <v>2378</v>
      </c>
      <c r="G1231" s="9" t="s">
        <v>2379</v>
      </c>
      <c r="H1231" t="s">
        <v>2378</v>
      </c>
      <c r="I1231" s="20" t="str">
        <f>IF(Table4[[#This Row],[smoker]]="?","NO",Table4[[#This Row],[smoker]])</f>
        <v>No</v>
      </c>
      <c r="J1231" s="26">
        <v>0</v>
      </c>
      <c r="K1231" s="20" t="str">
        <f>UPPER(Table4[[#This Row],[SMOKER 1]])</f>
        <v>NO</v>
      </c>
      <c r="L1231" s="26" t="str">
        <f>UPPER(Table4[[#This Row],[Heart Issues]])</f>
        <v>NO</v>
      </c>
      <c r="M1231" s="26" t="str">
        <f>IF(Table4[[#This Row],[BMI]]&lt;18.5,"underweight",IF(Table4[[#This Row],[BMI]]&lt; 24.9,"normal weight",IF(Table4[[#This Row],[BMI]]&lt;29.9,"over weight","obesity")))</f>
        <v>over weight</v>
      </c>
      <c r="N1231" s="26" t="str">
        <f>IF(Table4[[#This Row],[HBA1C]]&lt;5.7,"normal",IF(Table4[[#This Row],[HBA1C]]&lt; 6.4,"prediabetes","diabetes"))</f>
        <v>normal</v>
      </c>
    </row>
    <row r="1232" spans="1:14" x14ac:dyDescent="0.25">
      <c r="A1232" t="s">
        <v>1140</v>
      </c>
      <c r="B1232">
        <v>21.68</v>
      </c>
      <c r="C1232">
        <v>8.1199999999999992</v>
      </c>
      <c r="D1232" t="s">
        <v>2378</v>
      </c>
      <c r="E1232" t="s">
        <v>2378</v>
      </c>
      <c r="F1232" t="s">
        <v>2378</v>
      </c>
      <c r="G1232" s="9" t="s">
        <v>2379</v>
      </c>
      <c r="H1232" t="s">
        <v>2378</v>
      </c>
      <c r="I1232" s="20" t="str">
        <f>IF(Table4[[#This Row],[smoker]]="?","NO",Table4[[#This Row],[smoker]])</f>
        <v>No</v>
      </c>
      <c r="J1232" s="26">
        <v>0</v>
      </c>
      <c r="K1232" s="20" t="str">
        <f>UPPER(Table4[[#This Row],[SMOKER 1]])</f>
        <v>NO</v>
      </c>
      <c r="L1232" s="26" t="str">
        <f>UPPER(Table4[[#This Row],[Heart Issues]])</f>
        <v>NO</v>
      </c>
      <c r="M1232" s="26" t="str">
        <f>IF(Table4[[#This Row],[BMI]]&lt;18.5,"underweight",IF(Table4[[#This Row],[BMI]]&lt; 24.9,"normal weight",IF(Table4[[#This Row],[BMI]]&lt;29.9,"over weight","obesity")))</f>
        <v>normal weight</v>
      </c>
      <c r="N1232" s="26" t="str">
        <f>IF(Table4[[#This Row],[HBA1C]]&lt;5.7,"normal",IF(Table4[[#This Row],[HBA1C]]&lt; 6.4,"prediabetes","diabetes"))</f>
        <v>diabetes</v>
      </c>
    </row>
    <row r="1233" spans="1:14" x14ac:dyDescent="0.25">
      <c r="A1233" t="s">
        <v>1139</v>
      </c>
      <c r="B1233">
        <v>25.175000000000001</v>
      </c>
      <c r="C1233">
        <v>4.74</v>
      </c>
      <c r="D1233" t="s">
        <v>2378</v>
      </c>
      <c r="E1233" t="s">
        <v>2378</v>
      </c>
      <c r="F1233" t="s">
        <v>2378</v>
      </c>
      <c r="G1233" s="9" t="s">
        <v>2379</v>
      </c>
      <c r="H1233" t="s">
        <v>2378</v>
      </c>
      <c r="I1233" s="20" t="str">
        <f>IF(Table4[[#This Row],[smoker]]="?","NO",Table4[[#This Row],[smoker]])</f>
        <v>No</v>
      </c>
      <c r="J1233" s="26">
        <v>0</v>
      </c>
      <c r="K1233" s="20" t="str">
        <f>UPPER(Table4[[#This Row],[SMOKER 1]])</f>
        <v>NO</v>
      </c>
      <c r="L1233" s="26" t="str">
        <f>UPPER(Table4[[#This Row],[Heart Issues]])</f>
        <v>NO</v>
      </c>
      <c r="M1233" s="26" t="str">
        <f>IF(Table4[[#This Row],[BMI]]&lt;18.5,"underweight",IF(Table4[[#This Row],[BMI]]&lt; 24.9,"normal weight",IF(Table4[[#This Row],[BMI]]&lt;29.9,"over weight","obesity")))</f>
        <v>over weight</v>
      </c>
      <c r="N1233" s="26" t="str">
        <f>IF(Table4[[#This Row],[HBA1C]]&lt;5.7,"normal",IF(Table4[[#This Row],[HBA1C]]&lt; 6.4,"prediabetes","diabetes"))</f>
        <v>normal</v>
      </c>
    </row>
    <row r="1234" spans="1:14" x14ac:dyDescent="0.25">
      <c r="A1234" t="s">
        <v>1138</v>
      </c>
      <c r="B1234">
        <v>44.77</v>
      </c>
      <c r="C1234">
        <v>4.0599999999999996</v>
      </c>
      <c r="D1234" t="s">
        <v>2378</v>
      </c>
      <c r="E1234" t="s">
        <v>2378</v>
      </c>
      <c r="F1234" t="s">
        <v>2378</v>
      </c>
      <c r="G1234" s="9">
        <v>2</v>
      </c>
      <c r="H1234" t="s">
        <v>2378</v>
      </c>
      <c r="I1234" s="20" t="str">
        <f>IF(Table4[[#This Row],[smoker]]="?","NO",Table4[[#This Row],[smoker]])</f>
        <v>No</v>
      </c>
      <c r="J1234" s="26">
        <v>2</v>
      </c>
      <c r="K1234" s="20" t="str">
        <f>UPPER(Table4[[#This Row],[SMOKER 1]])</f>
        <v>NO</v>
      </c>
      <c r="L1234" s="26" t="str">
        <f>UPPER(Table4[[#This Row],[Heart Issues]])</f>
        <v>NO</v>
      </c>
      <c r="M1234" s="26" t="str">
        <f>IF(Table4[[#This Row],[BMI]]&lt;18.5,"underweight",IF(Table4[[#This Row],[BMI]]&lt; 24.9,"normal weight",IF(Table4[[#This Row],[BMI]]&lt;29.9,"over weight","obesity")))</f>
        <v>obesity</v>
      </c>
      <c r="N1234" s="26" t="str">
        <f>IF(Table4[[#This Row],[HBA1C]]&lt;5.7,"normal",IF(Table4[[#This Row],[HBA1C]]&lt; 6.4,"prediabetes","diabetes"))</f>
        <v>normal</v>
      </c>
    </row>
    <row r="1235" spans="1:14" x14ac:dyDescent="0.25">
      <c r="A1235" t="s">
        <v>1137</v>
      </c>
      <c r="B1235">
        <v>37.07</v>
      </c>
      <c r="C1235">
        <v>5.69</v>
      </c>
      <c r="D1235" t="s">
        <v>2378</v>
      </c>
      <c r="E1235" t="s">
        <v>2378</v>
      </c>
      <c r="F1235" t="s">
        <v>2378</v>
      </c>
      <c r="G1235" s="9">
        <v>2</v>
      </c>
      <c r="H1235" t="s">
        <v>2378</v>
      </c>
      <c r="I1235" s="20" t="str">
        <f>IF(Table4[[#This Row],[smoker]]="?","NO",Table4[[#This Row],[smoker]])</f>
        <v>No</v>
      </c>
      <c r="J1235" s="26">
        <v>2</v>
      </c>
      <c r="K1235" s="20" t="str">
        <f>UPPER(Table4[[#This Row],[SMOKER 1]])</f>
        <v>NO</v>
      </c>
      <c r="L1235" s="26" t="str">
        <f>UPPER(Table4[[#This Row],[Heart Issues]])</f>
        <v>NO</v>
      </c>
      <c r="M1235" s="26" t="str">
        <f>IF(Table4[[#This Row],[BMI]]&lt;18.5,"underweight",IF(Table4[[#This Row],[BMI]]&lt; 24.9,"normal weight",IF(Table4[[#This Row],[BMI]]&lt;29.9,"over weight","obesity")))</f>
        <v>obesity</v>
      </c>
      <c r="N1235" s="26" t="str">
        <f>IF(Table4[[#This Row],[HBA1C]]&lt;5.7,"normal",IF(Table4[[#This Row],[HBA1C]]&lt; 6.4,"prediabetes","diabetes"))</f>
        <v>normal</v>
      </c>
    </row>
    <row r="1236" spans="1:14" x14ac:dyDescent="0.25">
      <c r="A1236" t="s">
        <v>1136</v>
      </c>
      <c r="B1236">
        <v>39.799999999999997</v>
      </c>
      <c r="C1236">
        <v>5.66</v>
      </c>
      <c r="D1236" t="s">
        <v>2378</v>
      </c>
      <c r="E1236" t="s">
        <v>2378</v>
      </c>
      <c r="F1236" t="s">
        <v>2381</v>
      </c>
      <c r="G1236" s="9">
        <v>1</v>
      </c>
      <c r="H1236" t="s">
        <v>2378</v>
      </c>
      <c r="I1236" s="20" t="str">
        <f>IF(Table4[[#This Row],[smoker]]="?","NO",Table4[[#This Row],[smoker]])</f>
        <v>No</v>
      </c>
      <c r="J1236" s="26">
        <v>1</v>
      </c>
      <c r="K1236" s="20" t="str">
        <f>UPPER(Table4[[#This Row],[SMOKER 1]])</f>
        <v>NO</v>
      </c>
      <c r="L1236" s="26" t="str">
        <f>UPPER(Table4[[#This Row],[Heart Issues]])</f>
        <v>NO</v>
      </c>
      <c r="M1236" s="26" t="str">
        <f>IF(Table4[[#This Row],[BMI]]&lt;18.5,"underweight",IF(Table4[[#This Row],[BMI]]&lt; 24.9,"normal weight",IF(Table4[[#This Row],[BMI]]&lt;29.9,"over weight","obesity")))</f>
        <v>obesity</v>
      </c>
      <c r="N1236" s="26" t="str">
        <f>IF(Table4[[#This Row],[HBA1C]]&lt;5.7,"normal",IF(Table4[[#This Row],[HBA1C]]&lt; 6.4,"prediabetes","diabetes"))</f>
        <v>normal</v>
      </c>
    </row>
    <row r="1237" spans="1:14" x14ac:dyDescent="0.25">
      <c r="A1237" t="s">
        <v>1135</v>
      </c>
      <c r="B1237">
        <v>26.36</v>
      </c>
      <c r="C1237">
        <v>4.32</v>
      </c>
      <c r="D1237" t="s">
        <v>2378</v>
      </c>
      <c r="E1237" t="s">
        <v>2378</v>
      </c>
      <c r="F1237" t="s">
        <v>2381</v>
      </c>
      <c r="G1237" s="9">
        <v>1</v>
      </c>
      <c r="H1237" t="s">
        <v>2378</v>
      </c>
      <c r="I1237" s="20" t="str">
        <f>IF(Table4[[#This Row],[smoker]]="?","NO",Table4[[#This Row],[smoker]])</f>
        <v>No</v>
      </c>
      <c r="J1237" s="26">
        <v>1</v>
      </c>
      <c r="K1237" s="20" t="str">
        <f>UPPER(Table4[[#This Row],[SMOKER 1]])</f>
        <v>NO</v>
      </c>
      <c r="L1237" s="26" t="str">
        <f>UPPER(Table4[[#This Row],[Heart Issues]])</f>
        <v>NO</v>
      </c>
      <c r="M1237" s="26" t="str">
        <f>IF(Table4[[#This Row],[BMI]]&lt;18.5,"underweight",IF(Table4[[#This Row],[BMI]]&lt; 24.9,"normal weight",IF(Table4[[#This Row],[BMI]]&lt;29.9,"over weight","obesity")))</f>
        <v>over weight</v>
      </c>
      <c r="N1237" s="26" t="str">
        <f>IF(Table4[[#This Row],[HBA1C]]&lt;5.7,"normal",IF(Table4[[#This Row],[HBA1C]]&lt; 6.4,"prediabetes","diabetes"))</f>
        <v>normal</v>
      </c>
    </row>
    <row r="1238" spans="1:14" x14ac:dyDescent="0.25">
      <c r="A1238" t="s">
        <v>1134</v>
      </c>
      <c r="B1238">
        <v>29.925000000000001</v>
      </c>
      <c r="C1238">
        <v>8.2899999999999991</v>
      </c>
      <c r="D1238" t="s">
        <v>2378</v>
      </c>
      <c r="E1238" t="s">
        <v>2378</v>
      </c>
      <c r="F1238" t="s">
        <v>2378</v>
      </c>
      <c r="G1238" s="9">
        <v>2</v>
      </c>
      <c r="H1238" t="s">
        <v>2378</v>
      </c>
      <c r="I1238" s="20" t="str">
        <f>IF(Table4[[#This Row],[smoker]]="?","NO",Table4[[#This Row],[smoker]])</f>
        <v>No</v>
      </c>
      <c r="J1238" s="26">
        <v>2</v>
      </c>
      <c r="K1238" s="20" t="str">
        <f>UPPER(Table4[[#This Row],[SMOKER 1]])</f>
        <v>NO</v>
      </c>
      <c r="L1238" s="26" t="str">
        <f>UPPER(Table4[[#This Row],[Heart Issues]])</f>
        <v>NO</v>
      </c>
      <c r="M1238" s="26" t="str">
        <f>IF(Table4[[#This Row],[BMI]]&lt;18.5,"underweight",IF(Table4[[#This Row],[BMI]]&lt; 24.9,"normal weight",IF(Table4[[#This Row],[BMI]]&lt;29.9,"over weight","obesity")))</f>
        <v>obesity</v>
      </c>
      <c r="N1238" s="26" t="str">
        <f>IF(Table4[[#This Row],[HBA1C]]&lt;5.7,"normal",IF(Table4[[#This Row],[HBA1C]]&lt; 6.4,"prediabetes","diabetes"))</f>
        <v>diabetes</v>
      </c>
    </row>
    <row r="1239" spans="1:14" x14ac:dyDescent="0.25">
      <c r="A1239" t="s">
        <v>1133</v>
      </c>
      <c r="B1239">
        <v>37.29</v>
      </c>
      <c r="C1239">
        <v>10.46</v>
      </c>
      <c r="D1239" t="s">
        <v>2378</v>
      </c>
      <c r="E1239" t="s">
        <v>2378</v>
      </c>
      <c r="F1239" t="s">
        <v>2378</v>
      </c>
      <c r="G1239" s="9" t="s">
        <v>2379</v>
      </c>
      <c r="H1239" t="s">
        <v>2378</v>
      </c>
      <c r="I1239" s="20" t="str">
        <f>IF(Table4[[#This Row],[smoker]]="?","NO",Table4[[#This Row],[smoker]])</f>
        <v>No</v>
      </c>
      <c r="J1239" s="26">
        <v>0</v>
      </c>
      <c r="K1239" s="20" t="str">
        <f>UPPER(Table4[[#This Row],[SMOKER 1]])</f>
        <v>NO</v>
      </c>
      <c r="L1239" s="26" t="str">
        <f>UPPER(Table4[[#This Row],[Heart Issues]])</f>
        <v>NO</v>
      </c>
      <c r="M1239" s="26" t="str">
        <f>IF(Table4[[#This Row],[BMI]]&lt;18.5,"underweight",IF(Table4[[#This Row],[BMI]]&lt; 24.9,"normal weight",IF(Table4[[#This Row],[BMI]]&lt;29.9,"over weight","obesity")))</f>
        <v>obesity</v>
      </c>
      <c r="N1239" s="26" t="str">
        <f>IF(Table4[[#This Row],[HBA1C]]&lt;5.7,"normal",IF(Table4[[#This Row],[HBA1C]]&lt; 6.4,"prediabetes","diabetes"))</f>
        <v>diabetes</v>
      </c>
    </row>
    <row r="1240" spans="1:14" x14ac:dyDescent="0.25">
      <c r="A1240" t="s">
        <v>1132</v>
      </c>
      <c r="B1240">
        <v>30.2</v>
      </c>
      <c r="C1240">
        <v>11.96</v>
      </c>
      <c r="D1240" t="s">
        <v>2378</v>
      </c>
      <c r="E1240" t="s">
        <v>2378</v>
      </c>
      <c r="F1240" t="s">
        <v>2378</v>
      </c>
      <c r="G1240" s="9" t="s">
        <v>2379</v>
      </c>
      <c r="H1240" t="s">
        <v>2378</v>
      </c>
      <c r="I1240" s="20" t="str">
        <f>IF(Table4[[#This Row],[smoker]]="?","NO",Table4[[#This Row],[smoker]])</f>
        <v>No</v>
      </c>
      <c r="J1240" s="26">
        <v>0</v>
      </c>
      <c r="K1240" s="20" t="str">
        <f>UPPER(Table4[[#This Row],[SMOKER 1]])</f>
        <v>NO</v>
      </c>
      <c r="L1240" s="26" t="str">
        <f>UPPER(Table4[[#This Row],[Heart Issues]])</f>
        <v>NO</v>
      </c>
      <c r="M1240" s="26" t="str">
        <f>IF(Table4[[#This Row],[BMI]]&lt;18.5,"underweight",IF(Table4[[#This Row],[BMI]]&lt; 24.9,"normal weight",IF(Table4[[#This Row],[BMI]]&lt;29.9,"over weight","obesity")))</f>
        <v>obesity</v>
      </c>
      <c r="N1240" s="26" t="str">
        <f>IF(Table4[[#This Row],[HBA1C]]&lt;5.7,"normal",IF(Table4[[#This Row],[HBA1C]]&lt; 6.4,"prediabetes","diabetes"))</f>
        <v>diabetes</v>
      </c>
    </row>
    <row r="1241" spans="1:14" x14ac:dyDescent="0.25">
      <c r="A1241" t="s">
        <v>1131</v>
      </c>
      <c r="B1241">
        <v>24.225000000000001</v>
      </c>
      <c r="C1241">
        <v>4.25</v>
      </c>
      <c r="D1241" t="s">
        <v>2380</v>
      </c>
      <c r="E1241" t="s">
        <v>2378</v>
      </c>
      <c r="F1241" t="s">
        <v>2381</v>
      </c>
      <c r="G1241" s="9">
        <v>1</v>
      </c>
      <c r="H1241" t="s">
        <v>2378</v>
      </c>
      <c r="I1241" s="20" t="str">
        <f>IF(Table4[[#This Row],[smoker]]="?","NO",Table4[[#This Row],[smoker]])</f>
        <v>No</v>
      </c>
      <c r="J1241" s="26">
        <v>1</v>
      </c>
      <c r="K1241" s="20" t="str">
        <f>UPPER(Table4[[#This Row],[SMOKER 1]])</f>
        <v>NO</v>
      </c>
      <c r="L1241" s="26" t="str">
        <f>UPPER(Table4[[#This Row],[Heart Issues]])</f>
        <v>YES</v>
      </c>
      <c r="M1241" s="26" t="str">
        <f>IF(Table4[[#This Row],[BMI]]&lt;18.5,"underweight",IF(Table4[[#This Row],[BMI]]&lt; 24.9,"normal weight",IF(Table4[[#This Row],[BMI]]&lt;29.9,"over weight","obesity")))</f>
        <v>normal weight</v>
      </c>
      <c r="N1241" s="26" t="str">
        <f>IF(Table4[[#This Row],[HBA1C]]&lt;5.7,"normal",IF(Table4[[#This Row],[HBA1C]]&lt; 6.4,"prediabetes","diabetes"))</f>
        <v>normal</v>
      </c>
    </row>
    <row r="1242" spans="1:14" x14ac:dyDescent="0.25">
      <c r="A1242" t="s">
        <v>1130</v>
      </c>
      <c r="B1242">
        <v>31.445</v>
      </c>
      <c r="C1242">
        <v>8.33</v>
      </c>
      <c r="D1242" t="s">
        <v>2378</v>
      </c>
      <c r="E1242" t="s">
        <v>2378</v>
      </c>
      <c r="F1242" t="s">
        <v>2378</v>
      </c>
      <c r="G1242" s="9" t="s">
        <v>2379</v>
      </c>
      <c r="H1242" t="s">
        <v>2378</v>
      </c>
      <c r="I1242" s="20" t="str">
        <f>IF(Table4[[#This Row],[smoker]]="?","NO",Table4[[#This Row],[smoker]])</f>
        <v>No</v>
      </c>
      <c r="J1242" s="26">
        <v>0</v>
      </c>
      <c r="K1242" s="20" t="str">
        <f>UPPER(Table4[[#This Row],[SMOKER 1]])</f>
        <v>NO</v>
      </c>
      <c r="L1242" s="26" t="str">
        <f>UPPER(Table4[[#This Row],[Heart Issues]])</f>
        <v>NO</v>
      </c>
      <c r="M1242" s="26" t="str">
        <f>IF(Table4[[#This Row],[BMI]]&lt;18.5,"underweight",IF(Table4[[#This Row],[BMI]]&lt; 24.9,"normal weight",IF(Table4[[#This Row],[BMI]]&lt;29.9,"over weight","obesity")))</f>
        <v>obesity</v>
      </c>
      <c r="N1242" s="26" t="str">
        <f>IF(Table4[[#This Row],[HBA1C]]&lt;5.7,"normal",IF(Table4[[#This Row],[HBA1C]]&lt; 6.4,"prediabetes","diabetes"))</f>
        <v>diabetes</v>
      </c>
    </row>
    <row r="1243" spans="1:14" x14ac:dyDescent="0.25">
      <c r="A1243" t="s">
        <v>1129</v>
      </c>
      <c r="B1243">
        <v>38.880000000000003</v>
      </c>
      <c r="C1243">
        <v>4.29</v>
      </c>
      <c r="D1243" t="s">
        <v>2378</v>
      </c>
      <c r="E1243" t="s">
        <v>2378</v>
      </c>
      <c r="F1243" t="s">
        <v>2378</v>
      </c>
      <c r="G1243" s="9">
        <v>1</v>
      </c>
      <c r="H1243" t="s">
        <v>2378</v>
      </c>
      <c r="I1243" s="20" t="str">
        <f>IF(Table4[[#This Row],[smoker]]="?","NO",Table4[[#This Row],[smoker]])</f>
        <v>No</v>
      </c>
      <c r="J1243" s="26">
        <v>1</v>
      </c>
      <c r="K1243" s="20" t="str">
        <f>UPPER(Table4[[#This Row],[SMOKER 1]])</f>
        <v>NO</v>
      </c>
      <c r="L1243" s="26" t="str">
        <f>UPPER(Table4[[#This Row],[Heart Issues]])</f>
        <v>NO</v>
      </c>
      <c r="M1243" s="26" t="str">
        <f>IF(Table4[[#This Row],[BMI]]&lt;18.5,"underweight",IF(Table4[[#This Row],[BMI]]&lt; 24.9,"normal weight",IF(Table4[[#This Row],[BMI]]&lt;29.9,"over weight","obesity")))</f>
        <v>obesity</v>
      </c>
      <c r="N1243" s="26" t="str">
        <f>IF(Table4[[#This Row],[HBA1C]]&lt;5.7,"normal",IF(Table4[[#This Row],[HBA1C]]&lt; 6.4,"prediabetes","diabetes"))</f>
        <v>normal</v>
      </c>
    </row>
    <row r="1244" spans="1:14" x14ac:dyDescent="0.25">
      <c r="A1244" t="s">
        <v>1128</v>
      </c>
      <c r="B1244">
        <v>43.89</v>
      </c>
      <c r="C1244">
        <v>6.32</v>
      </c>
      <c r="D1244" t="s">
        <v>2380</v>
      </c>
      <c r="E1244" t="s">
        <v>2378</v>
      </c>
      <c r="F1244" t="s">
        <v>2378</v>
      </c>
      <c r="G1244" s="9" t="s">
        <v>2379</v>
      </c>
      <c r="H1244" t="s">
        <v>2378</v>
      </c>
      <c r="I1244" s="20" t="str">
        <f>IF(Table4[[#This Row],[smoker]]="?","NO",Table4[[#This Row],[smoker]])</f>
        <v>No</v>
      </c>
      <c r="J1244" s="26">
        <v>0</v>
      </c>
      <c r="K1244" s="20" t="str">
        <f>UPPER(Table4[[#This Row],[SMOKER 1]])</f>
        <v>NO</v>
      </c>
      <c r="L1244" s="26" t="str">
        <f>UPPER(Table4[[#This Row],[Heart Issues]])</f>
        <v>YES</v>
      </c>
      <c r="M1244" s="26" t="str">
        <f>IF(Table4[[#This Row],[BMI]]&lt;18.5,"underweight",IF(Table4[[#This Row],[BMI]]&lt; 24.9,"normal weight",IF(Table4[[#This Row],[BMI]]&lt;29.9,"over weight","obesity")))</f>
        <v>obesity</v>
      </c>
      <c r="N1244" s="26" t="str">
        <f>IF(Table4[[#This Row],[HBA1C]]&lt;5.7,"normal",IF(Table4[[#This Row],[HBA1C]]&lt; 6.4,"prediabetes","diabetes"))</f>
        <v>prediabetes</v>
      </c>
    </row>
    <row r="1245" spans="1:14" x14ac:dyDescent="0.25">
      <c r="A1245" t="s">
        <v>1127</v>
      </c>
      <c r="B1245">
        <v>25.6</v>
      </c>
      <c r="C1245">
        <v>5.65</v>
      </c>
      <c r="D1245" t="s">
        <v>2378</v>
      </c>
      <c r="E1245" t="s">
        <v>2378</v>
      </c>
      <c r="F1245" t="s">
        <v>2378</v>
      </c>
      <c r="G1245" s="9">
        <v>2</v>
      </c>
      <c r="H1245" t="s">
        <v>2378</v>
      </c>
      <c r="I1245" s="20" t="str">
        <f>IF(Table4[[#This Row],[smoker]]="?","NO",Table4[[#This Row],[smoker]])</f>
        <v>No</v>
      </c>
      <c r="J1245" s="26">
        <v>2</v>
      </c>
      <c r="K1245" s="20" t="str">
        <f>UPPER(Table4[[#This Row],[SMOKER 1]])</f>
        <v>NO</v>
      </c>
      <c r="L1245" s="26" t="str">
        <f>UPPER(Table4[[#This Row],[Heart Issues]])</f>
        <v>NO</v>
      </c>
      <c r="M1245" s="26" t="str">
        <f>IF(Table4[[#This Row],[BMI]]&lt;18.5,"underweight",IF(Table4[[#This Row],[BMI]]&lt; 24.9,"normal weight",IF(Table4[[#This Row],[BMI]]&lt;29.9,"over weight","obesity")))</f>
        <v>over weight</v>
      </c>
      <c r="N1245" s="26" t="str">
        <f>IF(Table4[[#This Row],[HBA1C]]&lt;5.7,"normal",IF(Table4[[#This Row],[HBA1C]]&lt; 6.4,"prediabetes","diabetes"))</f>
        <v>normal</v>
      </c>
    </row>
    <row r="1246" spans="1:14" x14ac:dyDescent="0.25">
      <c r="A1246" t="s">
        <v>1126</v>
      </c>
      <c r="B1246">
        <v>29.545000000000002</v>
      </c>
      <c r="C1246">
        <v>8.41</v>
      </c>
      <c r="D1246" t="s">
        <v>2380</v>
      </c>
      <c r="E1246" t="s">
        <v>2378</v>
      </c>
      <c r="F1246" t="s">
        <v>2378</v>
      </c>
      <c r="G1246" s="9">
        <v>1</v>
      </c>
      <c r="H1246" t="s">
        <v>2378</v>
      </c>
      <c r="I1246" s="20" t="str">
        <f>IF(Table4[[#This Row],[smoker]]="?","NO",Table4[[#This Row],[smoker]])</f>
        <v>No</v>
      </c>
      <c r="J1246" s="26">
        <v>1</v>
      </c>
      <c r="K1246" s="20" t="str">
        <f>UPPER(Table4[[#This Row],[SMOKER 1]])</f>
        <v>NO</v>
      </c>
      <c r="L1246" s="26" t="str">
        <f>UPPER(Table4[[#This Row],[Heart Issues]])</f>
        <v>YES</v>
      </c>
      <c r="M1246" s="26" t="str">
        <f>IF(Table4[[#This Row],[BMI]]&lt;18.5,"underweight",IF(Table4[[#This Row],[BMI]]&lt; 24.9,"normal weight",IF(Table4[[#This Row],[BMI]]&lt;29.9,"over weight","obesity")))</f>
        <v>over weight</v>
      </c>
      <c r="N1246" s="26" t="str">
        <f>IF(Table4[[#This Row],[HBA1C]]&lt;5.7,"normal",IF(Table4[[#This Row],[HBA1C]]&lt; 6.4,"prediabetes","diabetes"))</f>
        <v>diabetes</v>
      </c>
    </row>
    <row r="1247" spans="1:14" x14ac:dyDescent="0.25">
      <c r="A1247" t="s">
        <v>1125</v>
      </c>
      <c r="B1247">
        <v>23.25</v>
      </c>
      <c r="C1247">
        <v>11.96</v>
      </c>
      <c r="D1247" t="s">
        <v>2380</v>
      </c>
      <c r="E1247" t="s">
        <v>2378</v>
      </c>
      <c r="F1247" t="s">
        <v>2378</v>
      </c>
      <c r="G1247" s="9" t="s">
        <v>2379</v>
      </c>
      <c r="H1247" t="s">
        <v>2378</v>
      </c>
      <c r="I1247" s="20" t="str">
        <f>IF(Table4[[#This Row],[smoker]]="?","NO",Table4[[#This Row],[smoker]])</f>
        <v>No</v>
      </c>
      <c r="J1247" s="26">
        <v>0</v>
      </c>
      <c r="K1247" s="20" t="str">
        <f>UPPER(Table4[[#This Row],[SMOKER 1]])</f>
        <v>NO</v>
      </c>
      <c r="L1247" s="26" t="str">
        <f>UPPER(Table4[[#This Row],[Heart Issues]])</f>
        <v>YES</v>
      </c>
      <c r="M1247" s="26" t="str">
        <f>IF(Table4[[#This Row],[BMI]]&lt;18.5,"underweight",IF(Table4[[#This Row],[BMI]]&lt; 24.9,"normal weight",IF(Table4[[#This Row],[BMI]]&lt;29.9,"over weight","obesity")))</f>
        <v>normal weight</v>
      </c>
      <c r="N1247" s="26" t="str">
        <f>IF(Table4[[#This Row],[HBA1C]]&lt;5.7,"normal",IF(Table4[[#This Row],[HBA1C]]&lt; 6.4,"prediabetes","diabetes"))</f>
        <v>diabetes</v>
      </c>
    </row>
    <row r="1248" spans="1:14" x14ac:dyDescent="0.25">
      <c r="A1248" t="s">
        <v>1124</v>
      </c>
      <c r="B1248">
        <v>43.95</v>
      </c>
      <c r="C1248">
        <v>5.17</v>
      </c>
      <c r="D1248" t="s">
        <v>2380</v>
      </c>
      <c r="E1248" t="s">
        <v>2378</v>
      </c>
      <c r="F1248" t="s">
        <v>2381</v>
      </c>
      <c r="G1248" s="9">
        <v>1</v>
      </c>
      <c r="H1248" t="s">
        <v>2378</v>
      </c>
      <c r="I1248" s="20" t="str">
        <f>IF(Table4[[#This Row],[smoker]]="?","NO",Table4[[#This Row],[smoker]])</f>
        <v>No</v>
      </c>
      <c r="J1248" s="26">
        <v>1</v>
      </c>
      <c r="K1248" s="20" t="str">
        <f>UPPER(Table4[[#This Row],[SMOKER 1]])</f>
        <v>NO</v>
      </c>
      <c r="L1248" s="26" t="str">
        <f>UPPER(Table4[[#This Row],[Heart Issues]])</f>
        <v>YES</v>
      </c>
      <c r="M1248" s="26" t="str">
        <f>IF(Table4[[#This Row],[BMI]]&lt;18.5,"underweight",IF(Table4[[#This Row],[BMI]]&lt; 24.9,"normal weight",IF(Table4[[#This Row],[BMI]]&lt;29.9,"over weight","obesity")))</f>
        <v>obesity</v>
      </c>
      <c r="N1248" s="26" t="str">
        <f>IF(Table4[[#This Row],[HBA1C]]&lt;5.7,"normal",IF(Table4[[#This Row],[HBA1C]]&lt; 6.4,"prediabetes","diabetes"))</f>
        <v>normal</v>
      </c>
    </row>
    <row r="1249" spans="1:14" x14ac:dyDescent="0.25">
      <c r="A1249" t="s">
        <v>1123</v>
      </c>
      <c r="B1249">
        <v>21.85</v>
      </c>
      <c r="C1249">
        <v>8.76</v>
      </c>
      <c r="D1249" t="s">
        <v>2378</v>
      </c>
      <c r="E1249" t="s">
        <v>2378</v>
      </c>
      <c r="F1249" t="s">
        <v>2378</v>
      </c>
      <c r="G1249" s="9" t="s">
        <v>2379</v>
      </c>
      <c r="H1249" t="s">
        <v>2378</v>
      </c>
      <c r="I1249" s="20" t="str">
        <f>IF(Table4[[#This Row],[smoker]]="?","NO",Table4[[#This Row],[smoker]])</f>
        <v>No</v>
      </c>
      <c r="J1249" s="26">
        <v>0</v>
      </c>
      <c r="K1249" s="20" t="str">
        <f>UPPER(Table4[[#This Row],[SMOKER 1]])</f>
        <v>NO</v>
      </c>
      <c r="L1249" s="26" t="str">
        <f>UPPER(Table4[[#This Row],[Heart Issues]])</f>
        <v>NO</v>
      </c>
      <c r="M1249" s="26" t="str">
        <f>IF(Table4[[#This Row],[BMI]]&lt;18.5,"underweight",IF(Table4[[#This Row],[BMI]]&lt; 24.9,"normal weight",IF(Table4[[#This Row],[BMI]]&lt;29.9,"over weight","obesity")))</f>
        <v>normal weight</v>
      </c>
      <c r="N1249" s="26" t="str">
        <f>IF(Table4[[#This Row],[HBA1C]]&lt;5.7,"normal",IF(Table4[[#This Row],[HBA1C]]&lt; 6.4,"prediabetes","diabetes"))</f>
        <v>diabetes</v>
      </c>
    </row>
    <row r="1250" spans="1:14" x14ac:dyDescent="0.25">
      <c r="A1250" t="s">
        <v>1122</v>
      </c>
      <c r="B1250">
        <v>25.73</v>
      </c>
      <c r="C1250">
        <v>7.99</v>
      </c>
      <c r="D1250" t="s">
        <v>2378</v>
      </c>
      <c r="E1250" t="s">
        <v>2378</v>
      </c>
      <c r="F1250" t="s">
        <v>2378</v>
      </c>
      <c r="G1250" s="9">
        <v>2</v>
      </c>
      <c r="H1250" t="s">
        <v>2378</v>
      </c>
      <c r="I1250" s="20" t="str">
        <f>IF(Table4[[#This Row],[smoker]]="?","NO",Table4[[#This Row],[smoker]])</f>
        <v>No</v>
      </c>
      <c r="J1250" s="26">
        <v>2</v>
      </c>
      <c r="K1250" s="20" t="str">
        <f>UPPER(Table4[[#This Row],[SMOKER 1]])</f>
        <v>NO</v>
      </c>
      <c r="L1250" s="26" t="str">
        <f>UPPER(Table4[[#This Row],[Heart Issues]])</f>
        <v>NO</v>
      </c>
      <c r="M1250" s="26" t="str">
        <f>IF(Table4[[#This Row],[BMI]]&lt;18.5,"underweight",IF(Table4[[#This Row],[BMI]]&lt; 24.9,"normal weight",IF(Table4[[#This Row],[BMI]]&lt;29.9,"over weight","obesity")))</f>
        <v>over weight</v>
      </c>
      <c r="N1250" s="26" t="str">
        <f>IF(Table4[[#This Row],[HBA1C]]&lt;5.7,"normal",IF(Table4[[#This Row],[HBA1C]]&lt; 6.4,"prediabetes","diabetes"))</f>
        <v>diabetes</v>
      </c>
    </row>
    <row r="1251" spans="1:14" x14ac:dyDescent="0.25">
      <c r="A1251" t="s">
        <v>1121</v>
      </c>
      <c r="B1251">
        <v>32.229999999999997</v>
      </c>
      <c r="C1251">
        <v>8.59</v>
      </c>
      <c r="D1251" t="s">
        <v>2378</v>
      </c>
      <c r="E1251" t="s">
        <v>2378</v>
      </c>
      <c r="F1251" t="s">
        <v>2378</v>
      </c>
      <c r="G1251" s="9" t="s">
        <v>2379</v>
      </c>
      <c r="H1251" t="s">
        <v>2378</v>
      </c>
      <c r="I1251" s="20" t="str">
        <f>IF(Table4[[#This Row],[smoker]]="?","NO",Table4[[#This Row],[smoker]])</f>
        <v>No</v>
      </c>
      <c r="J1251" s="26">
        <v>0</v>
      </c>
      <c r="K1251" s="20" t="str">
        <f>UPPER(Table4[[#This Row],[SMOKER 1]])</f>
        <v>NO</v>
      </c>
      <c r="L1251" s="26" t="str">
        <f>UPPER(Table4[[#This Row],[Heart Issues]])</f>
        <v>NO</v>
      </c>
      <c r="M1251" s="26" t="str">
        <f>IF(Table4[[#This Row],[BMI]]&lt;18.5,"underweight",IF(Table4[[#This Row],[BMI]]&lt; 24.9,"normal weight",IF(Table4[[#This Row],[BMI]]&lt;29.9,"over weight","obesity")))</f>
        <v>obesity</v>
      </c>
      <c r="N1251" s="26" t="str">
        <f>IF(Table4[[#This Row],[HBA1C]]&lt;5.7,"normal",IF(Table4[[#This Row],[HBA1C]]&lt; 6.4,"prediabetes","diabetes"))</f>
        <v>diabetes</v>
      </c>
    </row>
    <row r="1252" spans="1:14" x14ac:dyDescent="0.25">
      <c r="A1252" t="s">
        <v>1120</v>
      </c>
      <c r="B1252">
        <v>32.204999999999998</v>
      </c>
      <c r="C1252">
        <v>6.14</v>
      </c>
      <c r="D1252" t="s">
        <v>2378</v>
      </c>
      <c r="E1252" t="s">
        <v>2378</v>
      </c>
      <c r="F1252" t="s">
        <v>2378</v>
      </c>
      <c r="G1252" s="9">
        <v>2</v>
      </c>
      <c r="H1252" t="s">
        <v>2378</v>
      </c>
      <c r="I1252" s="20" t="str">
        <f>IF(Table4[[#This Row],[smoker]]="?","NO",Table4[[#This Row],[smoker]])</f>
        <v>No</v>
      </c>
      <c r="J1252" s="26">
        <v>2</v>
      </c>
      <c r="K1252" s="20" t="str">
        <f>UPPER(Table4[[#This Row],[SMOKER 1]])</f>
        <v>NO</v>
      </c>
      <c r="L1252" s="26" t="str">
        <f>UPPER(Table4[[#This Row],[Heart Issues]])</f>
        <v>NO</v>
      </c>
      <c r="M1252" s="26" t="str">
        <f>IF(Table4[[#This Row],[BMI]]&lt;18.5,"underweight",IF(Table4[[#This Row],[BMI]]&lt; 24.9,"normal weight",IF(Table4[[#This Row],[BMI]]&lt;29.9,"over weight","obesity")))</f>
        <v>obesity</v>
      </c>
      <c r="N1252" s="26" t="str">
        <f>IF(Table4[[#This Row],[HBA1C]]&lt;5.7,"normal",IF(Table4[[#This Row],[HBA1C]]&lt; 6.4,"prediabetes","diabetes"))</f>
        <v>prediabetes</v>
      </c>
    </row>
    <row r="1253" spans="1:14" x14ac:dyDescent="0.25">
      <c r="A1253" t="s">
        <v>1119</v>
      </c>
      <c r="B1253">
        <v>26.41</v>
      </c>
      <c r="C1253">
        <v>4.08</v>
      </c>
      <c r="D1253" t="s">
        <v>2378</v>
      </c>
      <c r="E1253" t="s">
        <v>2378</v>
      </c>
      <c r="F1253" t="s">
        <v>2378</v>
      </c>
      <c r="G1253" s="9">
        <v>2</v>
      </c>
      <c r="H1253" t="s">
        <v>2378</v>
      </c>
      <c r="I1253" s="20" t="str">
        <f>IF(Table4[[#This Row],[smoker]]="?","NO",Table4[[#This Row],[smoker]])</f>
        <v>No</v>
      </c>
      <c r="J1253" s="26">
        <v>2</v>
      </c>
      <c r="K1253" s="20" t="str">
        <f>UPPER(Table4[[#This Row],[SMOKER 1]])</f>
        <v>NO</v>
      </c>
      <c r="L1253" s="26" t="str">
        <f>UPPER(Table4[[#This Row],[Heart Issues]])</f>
        <v>NO</v>
      </c>
      <c r="M1253" s="26" t="str">
        <f>IF(Table4[[#This Row],[BMI]]&lt;18.5,"underweight",IF(Table4[[#This Row],[BMI]]&lt; 24.9,"normal weight",IF(Table4[[#This Row],[BMI]]&lt;29.9,"over weight","obesity")))</f>
        <v>over weight</v>
      </c>
      <c r="N1253" s="26" t="str">
        <f>IF(Table4[[#This Row],[HBA1C]]&lt;5.7,"normal",IF(Table4[[#This Row],[HBA1C]]&lt; 6.4,"prediabetes","diabetes"))</f>
        <v>normal</v>
      </c>
    </row>
    <row r="1254" spans="1:14" x14ac:dyDescent="0.25">
      <c r="A1254" t="s">
        <v>1118</v>
      </c>
      <c r="B1254">
        <v>30.2</v>
      </c>
      <c r="C1254">
        <v>6.25</v>
      </c>
      <c r="D1254" t="s">
        <v>2380</v>
      </c>
      <c r="E1254" t="s">
        <v>2378</v>
      </c>
      <c r="F1254" t="s">
        <v>2378</v>
      </c>
      <c r="G1254" s="9" t="s">
        <v>2379</v>
      </c>
      <c r="H1254" t="s">
        <v>2378</v>
      </c>
      <c r="I1254" s="20" t="str">
        <f>IF(Table4[[#This Row],[smoker]]="?","NO",Table4[[#This Row],[smoker]])</f>
        <v>No</v>
      </c>
      <c r="J1254" s="26">
        <v>0</v>
      </c>
      <c r="K1254" s="20" t="str">
        <f>UPPER(Table4[[#This Row],[SMOKER 1]])</f>
        <v>NO</v>
      </c>
      <c r="L1254" s="26" t="str">
        <f>UPPER(Table4[[#This Row],[Heart Issues]])</f>
        <v>YES</v>
      </c>
      <c r="M1254" s="26" t="str">
        <f>IF(Table4[[#This Row],[BMI]]&lt;18.5,"underweight",IF(Table4[[#This Row],[BMI]]&lt; 24.9,"normal weight",IF(Table4[[#This Row],[BMI]]&lt;29.9,"over weight","obesity")))</f>
        <v>obesity</v>
      </c>
      <c r="N1254" s="26" t="str">
        <f>IF(Table4[[#This Row],[HBA1C]]&lt;5.7,"normal",IF(Table4[[#This Row],[HBA1C]]&lt; 6.4,"prediabetes","diabetes"))</f>
        <v>prediabetes</v>
      </c>
    </row>
    <row r="1255" spans="1:14" x14ac:dyDescent="0.25">
      <c r="A1255" t="s">
        <v>1117</v>
      </c>
      <c r="B1255">
        <v>31.26</v>
      </c>
      <c r="C1255">
        <v>5.94</v>
      </c>
      <c r="D1255" t="s">
        <v>2380</v>
      </c>
      <c r="E1255" t="s">
        <v>2378</v>
      </c>
      <c r="F1255" t="s">
        <v>2378</v>
      </c>
      <c r="G1255" s="9">
        <v>1</v>
      </c>
      <c r="H1255" t="s">
        <v>2378</v>
      </c>
      <c r="I1255" s="20" t="str">
        <f>IF(Table4[[#This Row],[smoker]]="?","NO",Table4[[#This Row],[smoker]])</f>
        <v>No</v>
      </c>
      <c r="J1255" s="26">
        <v>1</v>
      </c>
      <c r="K1255" s="20" t="str">
        <f>UPPER(Table4[[#This Row],[SMOKER 1]])</f>
        <v>NO</v>
      </c>
      <c r="L1255" s="26" t="str">
        <f>UPPER(Table4[[#This Row],[Heart Issues]])</f>
        <v>YES</v>
      </c>
      <c r="M1255" s="26" t="str">
        <f>IF(Table4[[#This Row],[BMI]]&lt;18.5,"underweight",IF(Table4[[#This Row],[BMI]]&lt; 24.9,"normal weight",IF(Table4[[#This Row],[BMI]]&lt;29.9,"over weight","obesity")))</f>
        <v>obesity</v>
      </c>
      <c r="N1255" s="26" t="str">
        <f>IF(Table4[[#This Row],[HBA1C]]&lt;5.7,"normal",IF(Table4[[#This Row],[HBA1C]]&lt; 6.4,"prediabetes","diabetes"))</f>
        <v>prediabetes</v>
      </c>
    </row>
    <row r="1256" spans="1:14" x14ac:dyDescent="0.25">
      <c r="A1256" t="s">
        <v>1116</v>
      </c>
      <c r="B1256">
        <v>33.725000000000001</v>
      </c>
      <c r="C1256">
        <v>6.45</v>
      </c>
      <c r="D1256" t="s">
        <v>2380</v>
      </c>
      <c r="E1256" t="s">
        <v>2378</v>
      </c>
      <c r="F1256" t="s">
        <v>2378</v>
      </c>
      <c r="G1256" s="9" t="s">
        <v>2379</v>
      </c>
      <c r="H1256" t="s">
        <v>2378</v>
      </c>
      <c r="I1256" s="20" t="str">
        <f>IF(Table4[[#This Row],[smoker]]="?","NO",Table4[[#This Row],[smoker]])</f>
        <v>No</v>
      </c>
      <c r="J1256" s="26">
        <v>0</v>
      </c>
      <c r="K1256" s="20" t="str">
        <f>UPPER(Table4[[#This Row],[SMOKER 1]])</f>
        <v>NO</v>
      </c>
      <c r="L1256" s="26" t="str">
        <f>UPPER(Table4[[#This Row],[Heart Issues]])</f>
        <v>YES</v>
      </c>
      <c r="M1256" s="26" t="str">
        <f>IF(Table4[[#This Row],[BMI]]&lt;18.5,"underweight",IF(Table4[[#This Row],[BMI]]&lt; 24.9,"normal weight",IF(Table4[[#This Row],[BMI]]&lt;29.9,"over weight","obesity")))</f>
        <v>obesity</v>
      </c>
      <c r="N1256" s="26" t="str">
        <f>IF(Table4[[#This Row],[HBA1C]]&lt;5.7,"normal",IF(Table4[[#This Row],[HBA1C]]&lt; 6.4,"prediabetes","diabetes"))</f>
        <v>diabetes</v>
      </c>
    </row>
    <row r="1257" spans="1:14" x14ac:dyDescent="0.25">
      <c r="A1257" t="s">
        <v>1115</v>
      </c>
      <c r="B1257">
        <v>28.9</v>
      </c>
      <c r="C1257">
        <v>5.74</v>
      </c>
      <c r="D1257" t="s">
        <v>2380</v>
      </c>
      <c r="E1257" t="s">
        <v>2378</v>
      </c>
      <c r="F1257" t="s">
        <v>2378</v>
      </c>
      <c r="G1257" s="9" t="s">
        <v>2379</v>
      </c>
      <c r="H1257" t="s">
        <v>2378</v>
      </c>
      <c r="I1257" s="20" t="str">
        <f>IF(Table4[[#This Row],[smoker]]="?","NO",Table4[[#This Row],[smoker]])</f>
        <v>No</v>
      </c>
      <c r="J1257" s="26">
        <v>0</v>
      </c>
      <c r="K1257" s="20" t="str">
        <f>UPPER(Table4[[#This Row],[SMOKER 1]])</f>
        <v>NO</v>
      </c>
      <c r="L1257" s="26" t="str">
        <f>UPPER(Table4[[#This Row],[Heart Issues]])</f>
        <v>YES</v>
      </c>
      <c r="M1257" s="26" t="str">
        <f>IF(Table4[[#This Row],[BMI]]&lt;18.5,"underweight",IF(Table4[[#This Row],[BMI]]&lt; 24.9,"normal weight",IF(Table4[[#This Row],[BMI]]&lt;29.9,"over weight","obesity")))</f>
        <v>over weight</v>
      </c>
      <c r="N1257" s="26" t="str">
        <f>IF(Table4[[#This Row],[HBA1C]]&lt;5.7,"normal",IF(Table4[[#This Row],[HBA1C]]&lt; 6.4,"prediabetes","diabetes"))</f>
        <v>prediabetes</v>
      </c>
    </row>
    <row r="1258" spans="1:14" x14ac:dyDescent="0.25">
      <c r="A1258" t="s">
        <v>1114</v>
      </c>
      <c r="B1258">
        <v>45.69</v>
      </c>
      <c r="C1258">
        <v>4.43</v>
      </c>
      <c r="D1258" t="s">
        <v>2380</v>
      </c>
      <c r="E1258" t="s">
        <v>2378</v>
      </c>
      <c r="F1258" t="s">
        <v>2378</v>
      </c>
      <c r="G1258" s="9" t="s">
        <v>2379</v>
      </c>
      <c r="H1258" t="s">
        <v>2378</v>
      </c>
      <c r="I1258" s="20" t="str">
        <f>IF(Table4[[#This Row],[smoker]]="?","NO",Table4[[#This Row],[smoker]])</f>
        <v>No</v>
      </c>
      <c r="J1258" s="26">
        <v>0</v>
      </c>
      <c r="K1258" s="20" t="str">
        <f>UPPER(Table4[[#This Row],[SMOKER 1]])</f>
        <v>NO</v>
      </c>
      <c r="L1258" s="26" t="str">
        <f>UPPER(Table4[[#This Row],[Heart Issues]])</f>
        <v>YES</v>
      </c>
      <c r="M1258" s="26" t="str">
        <f>IF(Table4[[#This Row],[BMI]]&lt;18.5,"underweight",IF(Table4[[#This Row],[BMI]]&lt; 24.9,"normal weight",IF(Table4[[#This Row],[BMI]]&lt;29.9,"over weight","obesity")))</f>
        <v>obesity</v>
      </c>
      <c r="N1258" s="26" t="str">
        <f>IF(Table4[[#This Row],[HBA1C]]&lt;5.7,"normal",IF(Table4[[#This Row],[HBA1C]]&lt; 6.4,"prediabetes","diabetes"))</f>
        <v>normal</v>
      </c>
    </row>
    <row r="1259" spans="1:14" x14ac:dyDescent="0.25">
      <c r="A1259" t="s">
        <v>1113</v>
      </c>
      <c r="B1259">
        <v>21.03</v>
      </c>
      <c r="C1259">
        <v>6.5</v>
      </c>
      <c r="D1259" t="s">
        <v>2378</v>
      </c>
      <c r="E1259" t="s">
        <v>2378</v>
      </c>
      <c r="F1259" t="s">
        <v>2378</v>
      </c>
      <c r="G1259" s="9" t="s">
        <v>2379</v>
      </c>
      <c r="H1259" t="s">
        <v>2378</v>
      </c>
      <c r="I1259" s="20" t="str">
        <f>IF(Table4[[#This Row],[smoker]]="?","NO",Table4[[#This Row],[smoker]])</f>
        <v>No</v>
      </c>
      <c r="J1259" s="26">
        <v>0</v>
      </c>
      <c r="K1259" s="20" t="str">
        <f>UPPER(Table4[[#This Row],[SMOKER 1]])</f>
        <v>NO</v>
      </c>
      <c r="L1259" s="26" t="str">
        <f>UPPER(Table4[[#This Row],[Heart Issues]])</f>
        <v>NO</v>
      </c>
      <c r="M1259" s="26" t="str">
        <f>IF(Table4[[#This Row],[BMI]]&lt;18.5,"underweight",IF(Table4[[#This Row],[BMI]]&lt; 24.9,"normal weight",IF(Table4[[#This Row],[BMI]]&lt;29.9,"over weight","obesity")))</f>
        <v>normal weight</v>
      </c>
      <c r="N1259" s="26" t="str">
        <f>IF(Table4[[#This Row],[HBA1C]]&lt;5.7,"normal",IF(Table4[[#This Row],[HBA1C]]&lt; 6.4,"prediabetes","diabetes"))</f>
        <v>diabetes</v>
      </c>
    </row>
    <row r="1260" spans="1:14" x14ac:dyDescent="0.25">
      <c r="A1260" t="s">
        <v>1112</v>
      </c>
      <c r="B1260">
        <v>37</v>
      </c>
      <c r="C1260">
        <v>8.75</v>
      </c>
      <c r="D1260" t="s">
        <v>2378</v>
      </c>
      <c r="E1260" t="s">
        <v>2378</v>
      </c>
      <c r="F1260" t="s">
        <v>2378</v>
      </c>
      <c r="G1260" s="9" t="s">
        <v>2379</v>
      </c>
      <c r="H1260" t="s">
        <v>2378</v>
      </c>
      <c r="I1260" s="20" t="str">
        <f>IF(Table4[[#This Row],[smoker]]="?","NO",Table4[[#This Row],[smoker]])</f>
        <v>No</v>
      </c>
      <c r="J1260" s="26">
        <v>0</v>
      </c>
      <c r="K1260" s="20" t="str">
        <f>UPPER(Table4[[#This Row],[SMOKER 1]])</f>
        <v>NO</v>
      </c>
      <c r="L1260" s="26" t="str">
        <f>UPPER(Table4[[#This Row],[Heart Issues]])</f>
        <v>NO</v>
      </c>
      <c r="M1260" s="26" t="str">
        <f>IF(Table4[[#This Row],[BMI]]&lt;18.5,"underweight",IF(Table4[[#This Row],[BMI]]&lt; 24.9,"normal weight",IF(Table4[[#This Row],[BMI]]&lt;29.9,"over weight","obesity")))</f>
        <v>obesity</v>
      </c>
      <c r="N1260" s="26" t="str">
        <f>IF(Table4[[#This Row],[HBA1C]]&lt;5.7,"normal",IF(Table4[[#This Row],[HBA1C]]&lt; 6.4,"prediabetes","diabetes"))</f>
        <v>diabetes</v>
      </c>
    </row>
    <row r="1261" spans="1:14" x14ac:dyDescent="0.25">
      <c r="A1261" t="s">
        <v>1111</v>
      </c>
      <c r="B1261">
        <v>25.4</v>
      </c>
      <c r="C1261">
        <v>11.96</v>
      </c>
      <c r="D1261" t="s">
        <v>2378</v>
      </c>
      <c r="E1261" t="s">
        <v>2378</v>
      </c>
      <c r="F1261" t="s">
        <v>2378</v>
      </c>
      <c r="G1261" s="9" t="s">
        <v>2379</v>
      </c>
      <c r="H1261" t="s">
        <v>2378</v>
      </c>
      <c r="I1261" s="20" t="str">
        <f>IF(Table4[[#This Row],[smoker]]="?","NO",Table4[[#This Row],[smoker]])</f>
        <v>No</v>
      </c>
      <c r="J1261" s="26">
        <v>0</v>
      </c>
      <c r="K1261" s="20" t="str">
        <f>UPPER(Table4[[#This Row],[SMOKER 1]])</f>
        <v>NO</v>
      </c>
      <c r="L1261" s="26" t="str">
        <f>UPPER(Table4[[#This Row],[Heart Issues]])</f>
        <v>NO</v>
      </c>
      <c r="M1261" s="26" t="str">
        <f>IF(Table4[[#This Row],[BMI]]&lt;18.5,"underweight",IF(Table4[[#This Row],[BMI]]&lt; 24.9,"normal weight",IF(Table4[[#This Row],[BMI]]&lt;29.9,"over weight","obesity")))</f>
        <v>over weight</v>
      </c>
      <c r="N1261" s="26" t="str">
        <f>IF(Table4[[#This Row],[HBA1C]]&lt;5.7,"normal",IF(Table4[[#This Row],[HBA1C]]&lt; 6.4,"prediabetes","diabetes"))</f>
        <v>diabetes</v>
      </c>
    </row>
    <row r="1262" spans="1:14" x14ac:dyDescent="0.25">
      <c r="A1262" t="s">
        <v>1110</v>
      </c>
      <c r="B1262">
        <v>32.299999999999997</v>
      </c>
      <c r="C1262">
        <v>10.54</v>
      </c>
      <c r="D1262" t="s">
        <v>2378</v>
      </c>
      <c r="E1262" t="s">
        <v>2378</v>
      </c>
      <c r="F1262" t="s">
        <v>2378</v>
      </c>
      <c r="G1262" s="9" t="s">
        <v>2379</v>
      </c>
      <c r="H1262" t="s">
        <v>2378</v>
      </c>
      <c r="I1262" s="20" t="str">
        <f>IF(Table4[[#This Row],[smoker]]="?","NO",Table4[[#This Row],[smoker]])</f>
        <v>No</v>
      </c>
      <c r="J1262" s="26">
        <v>0</v>
      </c>
      <c r="K1262" s="20" t="str">
        <f>UPPER(Table4[[#This Row],[SMOKER 1]])</f>
        <v>NO</v>
      </c>
      <c r="L1262" s="26" t="str">
        <f>UPPER(Table4[[#This Row],[Heart Issues]])</f>
        <v>NO</v>
      </c>
      <c r="M1262" s="26" t="str">
        <f>IF(Table4[[#This Row],[BMI]]&lt;18.5,"underweight",IF(Table4[[#This Row],[BMI]]&lt; 24.9,"normal weight",IF(Table4[[#This Row],[BMI]]&lt;29.9,"over weight","obesity")))</f>
        <v>obesity</v>
      </c>
      <c r="N1262" s="26" t="str">
        <f>IF(Table4[[#This Row],[HBA1C]]&lt;5.7,"normal",IF(Table4[[#This Row],[HBA1C]]&lt; 6.4,"prediabetes","diabetes"))</f>
        <v>diabetes</v>
      </c>
    </row>
    <row r="1263" spans="1:14" x14ac:dyDescent="0.25">
      <c r="A1263" t="s">
        <v>1109</v>
      </c>
      <c r="B1263">
        <v>23.94</v>
      </c>
      <c r="C1263">
        <v>4.54</v>
      </c>
      <c r="D1263" t="s">
        <v>2380</v>
      </c>
      <c r="E1263" t="s">
        <v>2378</v>
      </c>
      <c r="F1263" t="s">
        <v>2381</v>
      </c>
      <c r="G1263" s="9">
        <v>1</v>
      </c>
      <c r="H1263" t="s">
        <v>2378</v>
      </c>
      <c r="I1263" s="20" t="str">
        <f>IF(Table4[[#This Row],[smoker]]="?","NO",Table4[[#This Row],[smoker]])</f>
        <v>No</v>
      </c>
      <c r="J1263" s="26">
        <v>1</v>
      </c>
      <c r="K1263" s="20" t="str">
        <f>UPPER(Table4[[#This Row],[SMOKER 1]])</f>
        <v>NO</v>
      </c>
      <c r="L1263" s="26" t="str">
        <f>UPPER(Table4[[#This Row],[Heart Issues]])</f>
        <v>YES</v>
      </c>
      <c r="M1263" s="26" t="str">
        <f>IF(Table4[[#This Row],[BMI]]&lt;18.5,"underweight",IF(Table4[[#This Row],[BMI]]&lt; 24.9,"normal weight",IF(Table4[[#This Row],[BMI]]&lt;29.9,"over weight","obesity")))</f>
        <v>normal weight</v>
      </c>
      <c r="N1263" s="26" t="str">
        <f>IF(Table4[[#This Row],[HBA1C]]&lt;5.7,"normal",IF(Table4[[#This Row],[HBA1C]]&lt; 6.4,"prediabetes","diabetes"))</f>
        <v>normal</v>
      </c>
    </row>
    <row r="1264" spans="1:14" x14ac:dyDescent="0.25">
      <c r="A1264" t="s">
        <v>1108</v>
      </c>
      <c r="B1264">
        <v>46.4</v>
      </c>
      <c r="C1264">
        <v>5.71</v>
      </c>
      <c r="D1264" t="s">
        <v>2378</v>
      </c>
      <c r="E1264" t="s">
        <v>2378</v>
      </c>
      <c r="F1264" t="s">
        <v>2378</v>
      </c>
      <c r="G1264" s="9" t="s">
        <v>2379</v>
      </c>
      <c r="H1264" t="s">
        <v>2378</v>
      </c>
      <c r="I1264" s="20" t="str">
        <f>IF(Table4[[#This Row],[smoker]]="?","NO",Table4[[#This Row],[smoker]])</f>
        <v>No</v>
      </c>
      <c r="J1264" s="26">
        <v>0</v>
      </c>
      <c r="K1264" s="20" t="str">
        <f>UPPER(Table4[[#This Row],[SMOKER 1]])</f>
        <v>NO</v>
      </c>
      <c r="L1264" s="26" t="str">
        <f>UPPER(Table4[[#This Row],[Heart Issues]])</f>
        <v>NO</v>
      </c>
      <c r="M1264" s="26" t="str">
        <f>IF(Table4[[#This Row],[BMI]]&lt;18.5,"underweight",IF(Table4[[#This Row],[BMI]]&lt; 24.9,"normal weight",IF(Table4[[#This Row],[BMI]]&lt;29.9,"over weight","obesity")))</f>
        <v>obesity</v>
      </c>
      <c r="N1264" s="26" t="str">
        <f>IF(Table4[[#This Row],[HBA1C]]&lt;5.7,"normal",IF(Table4[[#This Row],[HBA1C]]&lt; 6.4,"prediabetes","diabetes"))</f>
        <v>prediabetes</v>
      </c>
    </row>
    <row r="1265" spans="1:14" x14ac:dyDescent="0.25">
      <c r="A1265" t="s">
        <v>1107</v>
      </c>
      <c r="B1265">
        <v>40.375</v>
      </c>
      <c r="C1265">
        <v>6.25</v>
      </c>
      <c r="D1265" t="s">
        <v>2380</v>
      </c>
      <c r="E1265" t="s">
        <v>2378</v>
      </c>
      <c r="F1265" t="s">
        <v>2378</v>
      </c>
      <c r="G1265" s="9" t="s">
        <v>2379</v>
      </c>
      <c r="H1265" t="s">
        <v>2378</v>
      </c>
      <c r="I1265" s="20" t="str">
        <f>IF(Table4[[#This Row],[smoker]]="?","NO",Table4[[#This Row],[smoker]])</f>
        <v>No</v>
      </c>
      <c r="J1265" s="26">
        <v>0</v>
      </c>
      <c r="K1265" s="20" t="str">
        <f>UPPER(Table4[[#This Row],[SMOKER 1]])</f>
        <v>NO</v>
      </c>
      <c r="L1265" s="26" t="str">
        <f>UPPER(Table4[[#This Row],[Heart Issues]])</f>
        <v>YES</v>
      </c>
      <c r="M1265" s="26" t="str">
        <f>IF(Table4[[#This Row],[BMI]]&lt;18.5,"underweight",IF(Table4[[#This Row],[BMI]]&lt; 24.9,"normal weight",IF(Table4[[#This Row],[BMI]]&lt;29.9,"over weight","obesity")))</f>
        <v>obesity</v>
      </c>
      <c r="N1265" s="26" t="str">
        <f>IF(Table4[[#This Row],[HBA1C]]&lt;5.7,"normal",IF(Table4[[#This Row],[HBA1C]]&lt; 6.4,"prediabetes","diabetes"))</f>
        <v>prediabetes</v>
      </c>
    </row>
    <row r="1266" spans="1:14" x14ac:dyDescent="0.25">
      <c r="A1266" t="s">
        <v>1106</v>
      </c>
      <c r="B1266">
        <v>28.7</v>
      </c>
      <c r="C1266">
        <v>9.4700000000000006</v>
      </c>
      <c r="D1266" t="s">
        <v>2378</v>
      </c>
      <c r="E1266" t="s">
        <v>2378</v>
      </c>
      <c r="F1266" t="s">
        <v>2378</v>
      </c>
      <c r="G1266" s="9">
        <v>2</v>
      </c>
      <c r="H1266" t="s">
        <v>2378</v>
      </c>
      <c r="I1266" s="20" t="str">
        <f>IF(Table4[[#This Row],[smoker]]="?","NO",Table4[[#This Row],[smoker]])</f>
        <v>No</v>
      </c>
      <c r="J1266" s="26">
        <v>2</v>
      </c>
      <c r="K1266" s="20" t="str">
        <f>UPPER(Table4[[#This Row],[SMOKER 1]])</f>
        <v>NO</v>
      </c>
      <c r="L1266" s="26" t="str">
        <f>UPPER(Table4[[#This Row],[Heart Issues]])</f>
        <v>NO</v>
      </c>
      <c r="M1266" s="26" t="str">
        <f>IF(Table4[[#This Row],[BMI]]&lt;18.5,"underweight",IF(Table4[[#This Row],[BMI]]&lt; 24.9,"normal weight",IF(Table4[[#This Row],[BMI]]&lt;29.9,"over weight","obesity")))</f>
        <v>over weight</v>
      </c>
      <c r="N1266" s="26" t="str">
        <f>IF(Table4[[#This Row],[HBA1C]]&lt;5.7,"normal",IF(Table4[[#This Row],[HBA1C]]&lt; 6.4,"prediabetes","diabetes"))</f>
        <v>diabetes</v>
      </c>
    </row>
    <row r="1267" spans="1:14" x14ac:dyDescent="0.25">
      <c r="A1267" t="s">
        <v>1105</v>
      </c>
      <c r="B1267">
        <v>26.63</v>
      </c>
      <c r="C1267">
        <v>5.7</v>
      </c>
      <c r="D1267" t="s">
        <v>2378</v>
      </c>
      <c r="E1267" t="s">
        <v>2378</v>
      </c>
      <c r="F1267" t="s">
        <v>2378</v>
      </c>
      <c r="G1267" s="9" t="s">
        <v>2379</v>
      </c>
      <c r="H1267" t="s">
        <v>2378</v>
      </c>
      <c r="I1267" s="20" t="str">
        <f>IF(Table4[[#This Row],[smoker]]="?","NO",Table4[[#This Row],[smoker]])</f>
        <v>No</v>
      </c>
      <c r="J1267" s="26">
        <v>0</v>
      </c>
      <c r="K1267" s="20" t="str">
        <f>UPPER(Table4[[#This Row],[SMOKER 1]])</f>
        <v>NO</v>
      </c>
      <c r="L1267" s="26" t="str">
        <f>UPPER(Table4[[#This Row],[Heart Issues]])</f>
        <v>NO</v>
      </c>
      <c r="M1267" s="26" t="str">
        <f>IF(Table4[[#This Row],[BMI]]&lt;18.5,"underweight",IF(Table4[[#This Row],[BMI]]&lt; 24.9,"normal weight",IF(Table4[[#This Row],[BMI]]&lt;29.9,"over weight","obesity")))</f>
        <v>over weight</v>
      </c>
      <c r="N1267" s="26" t="str">
        <f>IF(Table4[[#This Row],[HBA1C]]&lt;5.7,"normal",IF(Table4[[#This Row],[HBA1C]]&lt; 6.4,"prediabetes","diabetes"))</f>
        <v>prediabetes</v>
      </c>
    </row>
    <row r="1268" spans="1:14" x14ac:dyDescent="0.25">
      <c r="A1268" t="s">
        <v>1104</v>
      </c>
      <c r="B1268">
        <v>22.515000000000001</v>
      </c>
      <c r="C1268">
        <v>11.18</v>
      </c>
      <c r="D1268" t="s">
        <v>2378</v>
      </c>
      <c r="E1268" t="s">
        <v>2378</v>
      </c>
      <c r="F1268" t="s">
        <v>2378</v>
      </c>
      <c r="G1268" s="9">
        <v>2</v>
      </c>
      <c r="H1268" t="s">
        <v>2378</v>
      </c>
      <c r="I1268" s="20" t="str">
        <f>IF(Table4[[#This Row],[smoker]]="?","NO",Table4[[#This Row],[smoker]])</f>
        <v>No</v>
      </c>
      <c r="J1268" s="26">
        <v>2</v>
      </c>
      <c r="K1268" s="20" t="str">
        <f>UPPER(Table4[[#This Row],[SMOKER 1]])</f>
        <v>NO</v>
      </c>
      <c r="L1268" s="26" t="str">
        <f>UPPER(Table4[[#This Row],[Heart Issues]])</f>
        <v>NO</v>
      </c>
      <c r="M1268" s="26" t="str">
        <f>IF(Table4[[#This Row],[BMI]]&lt;18.5,"underweight",IF(Table4[[#This Row],[BMI]]&lt; 24.9,"normal weight",IF(Table4[[#This Row],[BMI]]&lt;29.9,"over weight","obesity")))</f>
        <v>normal weight</v>
      </c>
      <c r="N1268" s="26" t="str">
        <f>IF(Table4[[#This Row],[HBA1C]]&lt;5.7,"normal",IF(Table4[[#This Row],[HBA1C]]&lt; 6.4,"prediabetes","diabetes"))</f>
        <v>diabetes</v>
      </c>
    </row>
    <row r="1269" spans="1:14" x14ac:dyDescent="0.25">
      <c r="A1269" t="s">
        <v>1103</v>
      </c>
      <c r="B1269">
        <v>36.575000000000003</v>
      </c>
      <c r="C1269">
        <v>10.98</v>
      </c>
      <c r="D1269" t="s">
        <v>2378</v>
      </c>
      <c r="E1269" t="s">
        <v>2378</v>
      </c>
      <c r="F1269" t="s">
        <v>2378</v>
      </c>
      <c r="G1269" s="9" t="s">
        <v>2379</v>
      </c>
      <c r="H1269" t="s">
        <v>2378</v>
      </c>
      <c r="I1269" s="20" t="str">
        <f>IF(Table4[[#This Row],[smoker]]="?","NO",Table4[[#This Row],[smoker]])</f>
        <v>No</v>
      </c>
      <c r="J1269" s="26">
        <v>0</v>
      </c>
      <c r="K1269" s="20" t="str">
        <f>UPPER(Table4[[#This Row],[SMOKER 1]])</f>
        <v>NO</v>
      </c>
      <c r="L1269" s="26" t="str">
        <f>UPPER(Table4[[#This Row],[Heart Issues]])</f>
        <v>NO</v>
      </c>
      <c r="M1269" s="26" t="str">
        <f>IF(Table4[[#This Row],[BMI]]&lt;18.5,"underweight",IF(Table4[[#This Row],[BMI]]&lt; 24.9,"normal weight",IF(Table4[[#This Row],[BMI]]&lt;29.9,"over weight","obesity")))</f>
        <v>obesity</v>
      </c>
      <c r="N1269" s="26" t="str">
        <f>IF(Table4[[#This Row],[HBA1C]]&lt;5.7,"normal",IF(Table4[[#This Row],[HBA1C]]&lt; 6.4,"prediabetes","diabetes"))</f>
        <v>diabetes</v>
      </c>
    </row>
    <row r="1270" spans="1:14" x14ac:dyDescent="0.25">
      <c r="A1270" t="s">
        <v>1102</v>
      </c>
      <c r="B1270">
        <v>23.66</v>
      </c>
      <c r="C1270">
        <v>5.1100000000000003</v>
      </c>
      <c r="D1270" t="s">
        <v>2380</v>
      </c>
      <c r="E1270" t="s">
        <v>2378</v>
      </c>
      <c r="F1270" t="s">
        <v>2381</v>
      </c>
      <c r="G1270" s="9">
        <v>1</v>
      </c>
      <c r="H1270" t="s">
        <v>2378</v>
      </c>
      <c r="I1270" s="20" t="str">
        <f>IF(Table4[[#This Row],[smoker]]="?","NO",Table4[[#This Row],[smoker]])</f>
        <v>No</v>
      </c>
      <c r="J1270" s="26">
        <v>1</v>
      </c>
      <c r="K1270" s="20" t="str">
        <f>UPPER(Table4[[#This Row],[SMOKER 1]])</f>
        <v>NO</v>
      </c>
      <c r="L1270" s="26" t="str">
        <f>UPPER(Table4[[#This Row],[Heart Issues]])</f>
        <v>YES</v>
      </c>
      <c r="M1270" s="26" t="str">
        <f>IF(Table4[[#This Row],[BMI]]&lt;18.5,"underweight",IF(Table4[[#This Row],[BMI]]&lt; 24.9,"normal weight",IF(Table4[[#This Row],[BMI]]&lt;29.9,"over weight","obesity")))</f>
        <v>normal weight</v>
      </c>
      <c r="N1270" s="26" t="str">
        <f>IF(Table4[[#This Row],[HBA1C]]&lt;5.7,"normal",IF(Table4[[#This Row],[HBA1C]]&lt; 6.4,"prediabetes","diabetes"))</f>
        <v>normal</v>
      </c>
    </row>
    <row r="1271" spans="1:14" x14ac:dyDescent="0.25">
      <c r="A1271" t="s">
        <v>1101</v>
      </c>
      <c r="B1271">
        <v>18.62</v>
      </c>
      <c r="C1271">
        <v>10.24</v>
      </c>
      <c r="D1271" t="s">
        <v>2378</v>
      </c>
      <c r="E1271" t="s">
        <v>2378</v>
      </c>
      <c r="F1271" t="s">
        <v>2378</v>
      </c>
      <c r="G1271" s="9" t="s">
        <v>2379</v>
      </c>
      <c r="H1271" t="s">
        <v>2378</v>
      </c>
      <c r="I1271" s="20" t="str">
        <f>IF(Table4[[#This Row],[smoker]]="?","NO",Table4[[#This Row],[smoker]])</f>
        <v>No</v>
      </c>
      <c r="J1271" s="26">
        <v>0</v>
      </c>
      <c r="K1271" s="20" t="str">
        <f>UPPER(Table4[[#This Row],[SMOKER 1]])</f>
        <v>NO</v>
      </c>
      <c r="L1271" s="26" t="str">
        <f>UPPER(Table4[[#This Row],[Heart Issues]])</f>
        <v>NO</v>
      </c>
      <c r="M1271" s="26" t="str">
        <f>IF(Table4[[#This Row],[BMI]]&lt;18.5,"underweight",IF(Table4[[#This Row],[BMI]]&lt; 24.9,"normal weight",IF(Table4[[#This Row],[BMI]]&lt;29.9,"over weight","obesity")))</f>
        <v>normal weight</v>
      </c>
      <c r="N1271" s="26" t="str">
        <f>IF(Table4[[#This Row],[HBA1C]]&lt;5.7,"normal",IF(Table4[[#This Row],[HBA1C]]&lt; 6.4,"prediabetes","diabetes"))</f>
        <v>diabetes</v>
      </c>
    </row>
    <row r="1272" spans="1:14" x14ac:dyDescent="0.25">
      <c r="A1272" t="s">
        <v>1100</v>
      </c>
      <c r="B1272">
        <v>19.190000000000001</v>
      </c>
      <c r="C1272">
        <v>7.71</v>
      </c>
      <c r="D1272" t="s">
        <v>2380</v>
      </c>
      <c r="E1272" t="s">
        <v>2378</v>
      </c>
      <c r="F1272" t="s">
        <v>2378</v>
      </c>
      <c r="G1272" s="9">
        <v>1</v>
      </c>
      <c r="H1272" t="s">
        <v>2378</v>
      </c>
      <c r="I1272" s="20" t="str">
        <f>IF(Table4[[#This Row],[smoker]]="?","NO",Table4[[#This Row],[smoker]])</f>
        <v>No</v>
      </c>
      <c r="J1272" s="26">
        <v>1</v>
      </c>
      <c r="K1272" s="20" t="str">
        <f>UPPER(Table4[[#This Row],[SMOKER 1]])</f>
        <v>NO</v>
      </c>
      <c r="L1272" s="26" t="str">
        <f>UPPER(Table4[[#This Row],[Heart Issues]])</f>
        <v>YES</v>
      </c>
      <c r="M1272" s="26" t="str">
        <f>IF(Table4[[#This Row],[BMI]]&lt;18.5,"underweight",IF(Table4[[#This Row],[BMI]]&lt; 24.9,"normal weight",IF(Table4[[#This Row],[BMI]]&lt;29.9,"over weight","obesity")))</f>
        <v>normal weight</v>
      </c>
      <c r="N1272" s="26" t="str">
        <f>IF(Table4[[#This Row],[HBA1C]]&lt;5.7,"normal",IF(Table4[[#This Row],[HBA1C]]&lt; 6.4,"prediabetes","diabetes"))</f>
        <v>diabetes</v>
      </c>
    </row>
    <row r="1273" spans="1:14" x14ac:dyDescent="0.25">
      <c r="A1273" t="s">
        <v>1099</v>
      </c>
      <c r="B1273">
        <v>27.5</v>
      </c>
      <c r="C1273">
        <v>6.03</v>
      </c>
      <c r="D1273" t="s">
        <v>2378</v>
      </c>
      <c r="E1273" t="s">
        <v>2378</v>
      </c>
      <c r="F1273" t="s">
        <v>2378</v>
      </c>
      <c r="G1273" s="9" t="s">
        <v>2379</v>
      </c>
      <c r="H1273" t="s">
        <v>2378</v>
      </c>
      <c r="I1273" s="20" t="str">
        <f>IF(Table4[[#This Row],[smoker]]="?","NO",Table4[[#This Row],[smoker]])</f>
        <v>No</v>
      </c>
      <c r="J1273" s="26">
        <v>0</v>
      </c>
      <c r="K1273" s="20" t="str">
        <f>UPPER(Table4[[#This Row],[SMOKER 1]])</f>
        <v>NO</v>
      </c>
      <c r="L1273" s="26" t="str">
        <f>UPPER(Table4[[#This Row],[Heart Issues]])</f>
        <v>NO</v>
      </c>
      <c r="M1273" s="26" t="str">
        <f>IF(Table4[[#This Row],[BMI]]&lt;18.5,"underweight",IF(Table4[[#This Row],[BMI]]&lt; 24.9,"normal weight",IF(Table4[[#This Row],[BMI]]&lt;29.9,"over weight","obesity")))</f>
        <v>over weight</v>
      </c>
      <c r="N1273" s="26" t="str">
        <f>IF(Table4[[#This Row],[HBA1C]]&lt;5.7,"normal",IF(Table4[[#This Row],[HBA1C]]&lt; 6.4,"prediabetes","diabetes"))</f>
        <v>prediabetes</v>
      </c>
    </row>
    <row r="1274" spans="1:14" x14ac:dyDescent="0.25">
      <c r="A1274" t="s">
        <v>1098</v>
      </c>
      <c r="B1274">
        <v>27.36</v>
      </c>
      <c r="C1274">
        <v>5.96</v>
      </c>
      <c r="D1274" t="s">
        <v>2378</v>
      </c>
      <c r="E1274" t="s">
        <v>2378</v>
      </c>
      <c r="F1274" t="s">
        <v>2381</v>
      </c>
      <c r="G1274" s="9">
        <v>1</v>
      </c>
      <c r="H1274" t="s">
        <v>2378</v>
      </c>
      <c r="I1274" s="20" t="str">
        <f>IF(Table4[[#This Row],[smoker]]="?","NO",Table4[[#This Row],[smoker]])</f>
        <v>No</v>
      </c>
      <c r="J1274" s="26">
        <v>1</v>
      </c>
      <c r="K1274" s="20" t="str">
        <f>UPPER(Table4[[#This Row],[SMOKER 1]])</f>
        <v>NO</v>
      </c>
      <c r="L1274" s="26" t="str">
        <f>UPPER(Table4[[#This Row],[Heart Issues]])</f>
        <v>NO</v>
      </c>
      <c r="M1274" s="26" t="str">
        <f>IF(Table4[[#This Row],[BMI]]&lt;18.5,"underweight",IF(Table4[[#This Row],[BMI]]&lt; 24.9,"normal weight",IF(Table4[[#This Row],[BMI]]&lt;29.9,"over weight","obesity")))</f>
        <v>over weight</v>
      </c>
      <c r="N1274" s="26" t="str">
        <f>IF(Table4[[#This Row],[HBA1C]]&lt;5.7,"normal",IF(Table4[[#This Row],[HBA1C]]&lt; 6.4,"prediabetes","diabetes"))</f>
        <v>prediabetes</v>
      </c>
    </row>
    <row r="1275" spans="1:14" x14ac:dyDescent="0.25">
      <c r="A1275" t="s">
        <v>1097</v>
      </c>
      <c r="B1275">
        <v>20.350000000000001</v>
      </c>
      <c r="C1275">
        <v>4.16</v>
      </c>
      <c r="D1275" t="s">
        <v>2378</v>
      </c>
      <c r="E1275" t="s">
        <v>2378</v>
      </c>
      <c r="F1275" t="s">
        <v>2378</v>
      </c>
      <c r="G1275" s="9" t="s">
        <v>2379</v>
      </c>
      <c r="H1275" t="s">
        <v>2378</v>
      </c>
      <c r="I1275" s="20" t="str">
        <f>IF(Table4[[#This Row],[smoker]]="?","NO",Table4[[#This Row],[smoker]])</f>
        <v>No</v>
      </c>
      <c r="J1275" s="26">
        <v>0</v>
      </c>
      <c r="K1275" s="20" t="str">
        <f>UPPER(Table4[[#This Row],[SMOKER 1]])</f>
        <v>NO</v>
      </c>
      <c r="L1275" s="26" t="str">
        <f>UPPER(Table4[[#This Row],[Heart Issues]])</f>
        <v>NO</v>
      </c>
      <c r="M1275" s="26" t="str">
        <f>IF(Table4[[#This Row],[BMI]]&lt;18.5,"underweight",IF(Table4[[#This Row],[BMI]]&lt; 24.9,"normal weight",IF(Table4[[#This Row],[BMI]]&lt;29.9,"over weight","obesity")))</f>
        <v>normal weight</v>
      </c>
      <c r="N1275" s="26" t="str">
        <f>IF(Table4[[#This Row],[HBA1C]]&lt;5.7,"normal",IF(Table4[[#This Row],[HBA1C]]&lt; 6.4,"prediabetes","diabetes"))</f>
        <v>normal</v>
      </c>
    </row>
    <row r="1276" spans="1:14" x14ac:dyDescent="0.25">
      <c r="A1276" t="s">
        <v>1096</v>
      </c>
      <c r="B1276">
        <v>24.035</v>
      </c>
      <c r="C1276">
        <v>6.11</v>
      </c>
      <c r="D1276" t="s">
        <v>2378</v>
      </c>
      <c r="E1276" t="s">
        <v>2378</v>
      </c>
      <c r="F1276" t="s">
        <v>2378</v>
      </c>
      <c r="G1276" s="9" t="s">
        <v>2379</v>
      </c>
      <c r="H1276" t="s">
        <v>2378</v>
      </c>
      <c r="I1276" s="20" t="str">
        <f>IF(Table4[[#This Row],[smoker]]="?","NO",Table4[[#This Row],[smoker]])</f>
        <v>No</v>
      </c>
      <c r="J1276" s="26">
        <v>0</v>
      </c>
      <c r="K1276" s="20" t="str">
        <f>UPPER(Table4[[#This Row],[SMOKER 1]])</f>
        <v>NO</v>
      </c>
      <c r="L1276" s="26" t="str">
        <f>UPPER(Table4[[#This Row],[Heart Issues]])</f>
        <v>NO</v>
      </c>
      <c r="M1276" s="26" t="str">
        <f>IF(Table4[[#This Row],[BMI]]&lt;18.5,"underweight",IF(Table4[[#This Row],[BMI]]&lt; 24.9,"normal weight",IF(Table4[[#This Row],[BMI]]&lt;29.9,"over weight","obesity")))</f>
        <v>normal weight</v>
      </c>
      <c r="N1276" s="26" t="str">
        <f>IF(Table4[[#This Row],[HBA1C]]&lt;5.7,"normal",IF(Table4[[#This Row],[HBA1C]]&lt; 6.4,"prediabetes","diabetes"))</f>
        <v>prediabetes</v>
      </c>
    </row>
    <row r="1277" spans="1:14" x14ac:dyDescent="0.25">
      <c r="A1277" t="s">
        <v>1095</v>
      </c>
      <c r="B1277">
        <v>23.56</v>
      </c>
      <c r="C1277">
        <v>5.97</v>
      </c>
      <c r="D1277" t="s">
        <v>2378</v>
      </c>
      <c r="E1277" t="s">
        <v>2378</v>
      </c>
      <c r="F1277" t="s">
        <v>2378</v>
      </c>
      <c r="G1277" s="9" t="s">
        <v>2379</v>
      </c>
      <c r="H1277" t="s">
        <v>2378</v>
      </c>
      <c r="I1277" s="20" t="str">
        <f>IF(Table4[[#This Row],[smoker]]="?","NO",Table4[[#This Row],[smoker]])</f>
        <v>No</v>
      </c>
      <c r="J1277" s="26">
        <v>0</v>
      </c>
      <c r="K1277" s="20" t="str">
        <f>UPPER(Table4[[#This Row],[SMOKER 1]])</f>
        <v>NO</v>
      </c>
      <c r="L1277" s="26" t="str">
        <f>UPPER(Table4[[#This Row],[Heart Issues]])</f>
        <v>NO</v>
      </c>
      <c r="M1277" s="26" t="str">
        <f>IF(Table4[[#This Row],[BMI]]&lt;18.5,"underweight",IF(Table4[[#This Row],[BMI]]&lt; 24.9,"normal weight",IF(Table4[[#This Row],[BMI]]&lt;29.9,"over weight","obesity")))</f>
        <v>normal weight</v>
      </c>
      <c r="N1277" s="26" t="str">
        <f>IF(Table4[[#This Row],[HBA1C]]&lt;5.7,"normal",IF(Table4[[#This Row],[HBA1C]]&lt; 6.4,"prediabetes","diabetes"))</f>
        <v>prediabetes</v>
      </c>
    </row>
    <row r="1278" spans="1:14" x14ac:dyDescent="0.25">
      <c r="A1278" t="s">
        <v>1094</v>
      </c>
      <c r="B1278">
        <v>27.17</v>
      </c>
      <c r="C1278">
        <v>10.81</v>
      </c>
      <c r="D1278" t="s">
        <v>2378</v>
      </c>
      <c r="E1278" t="s">
        <v>2378</v>
      </c>
      <c r="F1278" t="s">
        <v>2378</v>
      </c>
      <c r="G1278" s="9">
        <v>2</v>
      </c>
      <c r="H1278" t="s">
        <v>2378</v>
      </c>
      <c r="I1278" s="20" t="str">
        <f>IF(Table4[[#This Row],[smoker]]="?","NO",Table4[[#This Row],[smoker]])</f>
        <v>No</v>
      </c>
      <c r="J1278" s="26">
        <v>2</v>
      </c>
      <c r="K1278" s="20" t="str">
        <f>UPPER(Table4[[#This Row],[SMOKER 1]])</f>
        <v>NO</v>
      </c>
      <c r="L1278" s="26" t="str">
        <f>UPPER(Table4[[#This Row],[Heart Issues]])</f>
        <v>NO</v>
      </c>
      <c r="M1278" s="26" t="str">
        <f>IF(Table4[[#This Row],[BMI]]&lt;18.5,"underweight",IF(Table4[[#This Row],[BMI]]&lt; 24.9,"normal weight",IF(Table4[[#This Row],[BMI]]&lt;29.9,"over weight","obesity")))</f>
        <v>over weight</v>
      </c>
      <c r="N1278" s="26" t="str">
        <f>IF(Table4[[#This Row],[HBA1C]]&lt;5.7,"normal",IF(Table4[[#This Row],[HBA1C]]&lt; 6.4,"prediabetes","diabetes"))</f>
        <v>diabetes</v>
      </c>
    </row>
    <row r="1279" spans="1:14" x14ac:dyDescent="0.25">
      <c r="A1279" t="s">
        <v>1093</v>
      </c>
      <c r="B1279">
        <v>34.32</v>
      </c>
      <c r="C1279">
        <v>5.7</v>
      </c>
      <c r="D1279" t="s">
        <v>2380</v>
      </c>
      <c r="E1279" t="s">
        <v>2378</v>
      </c>
      <c r="F1279" t="s">
        <v>2381</v>
      </c>
      <c r="G1279" s="9">
        <v>1</v>
      </c>
      <c r="H1279" t="s">
        <v>2378</v>
      </c>
      <c r="I1279" s="20" t="str">
        <f>IF(Table4[[#This Row],[smoker]]="?","NO",Table4[[#This Row],[smoker]])</f>
        <v>No</v>
      </c>
      <c r="J1279" s="26">
        <v>1</v>
      </c>
      <c r="K1279" s="20" t="str">
        <f>UPPER(Table4[[#This Row],[SMOKER 1]])</f>
        <v>NO</v>
      </c>
      <c r="L1279" s="26" t="str">
        <f>UPPER(Table4[[#This Row],[Heart Issues]])</f>
        <v>YES</v>
      </c>
      <c r="M1279" s="26" t="str">
        <f>IF(Table4[[#This Row],[BMI]]&lt;18.5,"underweight",IF(Table4[[#This Row],[BMI]]&lt; 24.9,"normal weight",IF(Table4[[#This Row],[BMI]]&lt;29.9,"over weight","obesity")))</f>
        <v>obesity</v>
      </c>
      <c r="N1279" s="26" t="str">
        <f>IF(Table4[[#This Row],[HBA1C]]&lt;5.7,"normal",IF(Table4[[#This Row],[HBA1C]]&lt; 6.4,"prediabetes","diabetes"))</f>
        <v>prediabetes</v>
      </c>
    </row>
    <row r="1280" spans="1:14" x14ac:dyDescent="0.25">
      <c r="A1280" t="s">
        <v>1092</v>
      </c>
      <c r="B1280">
        <v>23.87</v>
      </c>
      <c r="C1280">
        <v>4.7699999999999996</v>
      </c>
      <c r="D1280" t="s">
        <v>2380</v>
      </c>
      <c r="E1280" t="s">
        <v>2378</v>
      </c>
      <c r="F1280" t="s">
        <v>2381</v>
      </c>
      <c r="G1280" s="9">
        <v>1</v>
      </c>
      <c r="H1280" t="s">
        <v>2378</v>
      </c>
      <c r="I1280" s="20" t="str">
        <f>IF(Table4[[#This Row],[smoker]]="?","NO",Table4[[#This Row],[smoker]])</f>
        <v>No</v>
      </c>
      <c r="J1280" s="26">
        <v>1</v>
      </c>
      <c r="K1280" s="20" t="str">
        <f>UPPER(Table4[[#This Row],[SMOKER 1]])</f>
        <v>NO</v>
      </c>
      <c r="L1280" s="26" t="str">
        <f>UPPER(Table4[[#This Row],[Heart Issues]])</f>
        <v>YES</v>
      </c>
      <c r="M1280" s="26" t="str">
        <f>IF(Table4[[#This Row],[BMI]]&lt;18.5,"underweight",IF(Table4[[#This Row],[BMI]]&lt; 24.9,"normal weight",IF(Table4[[#This Row],[BMI]]&lt;29.9,"over weight","obesity")))</f>
        <v>normal weight</v>
      </c>
      <c r="N1280" s="26" t="str">
        <f>IF(Table4[[#This Row],[HBA1C]]&lt;5.7,"normal",IF(Table4[[#This Row],[HBA1C]]&lt; 6.4,"prediabetes","diabetes"))</f>
        <v>normal</v>
      </c>
    </row>
    <row r="1281" spans="1:14" x14ac:dyDescent="0.25">
      <c r="A1281" t="s">
        <v>1091</v>
      </c>
      <c r="B1281">
        <v>30.15</v>
      </c>
      <c r="C1281">
        <v>4.25</v>
      </c>
      <c r="D1281" t="s">
        <v>2378</v>
      </c>
      <c r="E1281" t="s">
        <v>2378</v>
      </c>
      <c r="F1281" t="s">
        <v>2378</v>
      </c>
      <c r="G1281" s="9">
        <v>1</v>
      </c>
      <c r="H1281" t="s">
        <v>2378</v>
      </c>
      <c r="I1281" s="20" t="str">
        <f>IF(Table4[[#This Row],[smoker]]="?","NO",Table4[[#This Row],[smoker]])</f>
        <v>No</v>
      </c>
      <c r="J1281" s="26">
        <v>1</v>
      </c>
      <c r="K1281" s="20" t="str">
        <f>UPPER(Table4[[#This Row],[SMOKER 1]])</f>
        <v>NO</v>
      </c>
      <c r="L1281" s="26" t="str">
        <f>UPPER(Table4[[#This Row],[Heart Issues]])</f>
        <v>NO</v>
      </c>
      <c r="M1281" s="26" t="str">
        <f>IF(Table4[[#This Row],[BMI]]&lt;18.5,"underweight",IF(Table4[[#This Row],[BMI]]&lt; 24.9,"normal weight",IF(Table4[[#This Row],[BMI]]&lt;29.9,"over weight","obesity")))</f>
        <v>obesity</v>
      </c>
      <c r="N1281" s="26" t="str">
        <f>IF(Table4[[#This Row],[HBA1C]]&lt;5.7,"normal",IF(Table4[[#This Row],[HBA1C]]&lt; 6.4,"prediabetes","diabetes"))</f>
        <v>normal</v>
      </c>
    </row>
    <row r="1282" spans="1:14" x14ac:dyDescent="0.25">
      <c r="A1282" t="s">
        <v>1090</v>
      </c>
      <c r="B1282">
        <v>26.36</v>
      </c>
      <c r="C1282">
        <v>5.52</v>
      </c>
      <c r="D1282" t="s">
        <v>2378</v>
      </c>
      <c r="E1282" t="s">
        <v>2378</v>
      </c>
      <c r="F1282" t="s">
        <v>2378</v>
      </c>
      <c r="G1282" s="9" t="s">
        <v>2379</v>
      </c>
      <c r="H1282" t="s">
        <v>2378</v>
      </c>
      <c r="I1282" s="20" t="str">
        <f>IF(Table4[[#This Row],[smoker]]="?","NO",Table4[[#This Row],[smoker]])</f>
        <v>No</v>
      </c>
      <c r="J1282" s="26">
        <v>0</v>
      </c>
      <c r="K1282" s="20" t="str">
        <f>UPPER(Table4[[#This Row],[SMOKER 1]])</f>
        <v>NO</v>
      </c>
      <c r="L1282" s="26" t="str">
        <f>UPPER(Table4[[#This Row],[Heart Issues]])</f>
        <v>NO</v>
      </c>
      <c r="M1282" s="26" t="str">
        <f>IF(Table4[[#This Row],[BMI]]&lt;18.5,"underweight",IF(Table4[[#This Row],[BMI]]&lt; 24.9,"normal weight",IF(Table4[[#This Row],[BMI]]&lt;29.9,"over weight","obesity")))</f>
        <v>over weight</v>
      </c>
      <c r="N1282" s="26" t="str">
        <f>IF(Table4[[#This Row],[HBA1C]]&lt;5.7,"normal",IF(Table4[[#This Row],[HBA1C]]&lt; 6.4,"prediabetes","diabetes"))</f>
        <v>normal</v>
      </c>
    </row>
    <row r="1283" spans="1:14" x14ac:dyDescent="0.25">
      <c r="A1283" t="s">
        <v>1089</v>
      </c>
      <c r="B1283">
        <v>45.32</v>
      </c>
      <c r="C1283">
        <v>6.53</v>
      </c>
      <c r="D1283" t="s">
        <v>2380</v>
      </c>
      <c r="E1283" t="s">
        <v>2378</v>
      </c>
      <c r="F1283" t="s">
        <v>2378</v>
      </c>
      <c r="G1283" s="9">
        <v>1</v>
      </c>
      <c r="H1283" t="s">
        <v>2378</v>
      </c>
      <c r="I1283" s="20" t="str">
        <f>IF(Table4[[#This Row],[smoker]]="?","NO",Table4[[#This Row],[smoker]])</f>
        <v>No</v>
      </c>
      <c r="J1283" s="26">
        <v>1</v>
      </c>
      <c r="K1283" s="20" t="str">
        <f>UPPER(Table4[[#This Row],[SMOKER 1]])</f>
        <v>NO</v>
      </c>
      <c r="L1283" s="26" t="str">
        <f>UPPER(Table4[[#This Row],[Heart Issues]])</f>
        <v>YES</v>
      </c>
      <c r="M1283" s="26" t="str">
        <f>IF(Table4[[#This Row],[BMI]]&lt;18.5,"underweight",IF(Table4[[#This Row],[BMI]]&lt; 24.9,"normal weight",IF(Table4[[#This Row],[BMI]]&lt;29.9,"over weight","obesity")))</f>
        <v>obesity</v>
      </c>
      <c r="N1283" s="26" t="str">
        <f>IF(Table4[[#This Row],[HBA1C]]&lt;5.7,"normal",IF(Table4[[#This Row],[HBA1C]]&lt; 6.4,"prediabetes","diabetes"))</f>
        <v>diabetes</v>
      </c>
    </row>
    <row r="1284" spans="1:14" x14ac:dyDescent="0.25">
      <c r="A1284" t="s">
        <v>1088</v>
      </c>
      <c r="B1284">
        <v>31.93</v>
      </c>
      <c r="C1284">
        <v>4.82</v>
      </c>
      <c r="D1284" t="s">
        <v>2380</v>
      </c>
      <c r="E1284" t="s">
        <v>2378</v>
      </c>
      <c r="F1284" t="s">
        <v>2378</v>
      </c>
      <c r="G1284" s="9">
        <v>1</v>
      </c>
      <c r="H1284" t="s">
        <v>2378</v>
      </c>
      <c r="I1284" s="20" t="str">
        <f>IF(Table4[[#This Row],[smoker]]="?","NO",Table4[[#This Row],[smoker]])</f>
        <v>No</v>
      </c>
      <c r="J1284" s="26">
        <v>1</v>
      </c>
      <c r="K1284" s="20" t="str">
        <f>UPPER(Table4[[#This Row],[SMOKER 1]])</f>
        <v>NO</v>
      </c>
      <c r="L1284" s="26" t="str">
        <f>UPPER(Table4[[#This Row],[Heart Issues]])</f>
        <v>YES</v>
      </c>
      <c r="M1284" s="26" t="str">
        <f>IF(Table4[[#This Row],[BMI]]&lt;18.5,"underweight",IF(Table4[[#This Row],[BMI]]&lt; 24.9,"normal weight",IF(Table4[[#This Row],[BMI]]&lt;29.9,"over weight","obesity")))</f>
        <v>obesity</v>
      </c>
      <c r="N1284" s="26" t="str">
        <f>IF(Table4[[#This Row],[HBA1C]]&lt;5.7,"normal",IF(Table4[[#This Row],[HBA1C]]&lt; 6.4,"prediabetes","diabetes"))</f>
        <v>normal</v>
      </c>
    </row>
    <row r="1285" spans="1:14" x14ac:dyDescent="0.25">
      <c r="A1285" t="s">
        <v>1087</v>
      </c>
      <c r="B1285">
        <v>36</v>
      </c>
      <c r="C1285">
        <v>11.94</v>
      </c>
      <c r="D1285" t="s">
        <v>2380</v>
      </c>
      <c r="E1285" t="s">
        <v>2378</v>
      </c>
      <c r="F1285" t="s">
        <v>2378</v>
      </c>
      <c r="G1285" s="9">
        <v>1</v>
      </c>
      <c r="H1285" t="s">
        <v>2378</v>
      </c>
      <c r="I1285" s="20" t="str">
        <f>IF(Table4[[#This Row],[smoker]]="?","NO",Table4[[#This Row],[smoker]])</f>
        <v>No</v>
      </c>
      <c r="J1285" s="26">
        <v>1</v>
      </c>
      <c r="K1285" s="20" t="str">
        <f>UPPER(Table4[[#This Row],[SMOKER 1]])</f>
        <v>NO</v>
      </c>
      <c r="L1285" s="26" t="str">
        <f>UPPER(Table4[[#This Row],[Heart Issues]])</f>
        <v>YES</v>
      </c>
      <c r="M1285" s="26" t="str">
        <f>IF(Table4[[#This Row],[BMI]]&lt;18.5,"underweight",IF(Table4[[#This Row],[BMI]]&lt; 24.9,"normal weight",IF(Table4[[#This Row],[BMI]]&lt;29.9,"over weight","obesity")))</f>
        <v>obesity</v>
      </c>
      <c r="N1285" s="26" t="str">
        <f>IF(Table4[[#This Row],[HBA1C]]&lt;5.7,"normal",IF(Table4[[#This Row],[HBA1C]]&lt; 6.4,"prediabetes","diabetes"))</f>
        <v>diabetes</v>
      </c>
    </row>
    <row r="1286" spans="1:14" x14ac:dyDescent="0.25">
      <c r="A1286" t="s">
        <v>1086</v>
      </c>
      <c r="B1286">
        <v>32</v>
      </c>
      <c r="C1286">
        <v>7.85</v>
      </c>
      <c r="D1286" t="s">
        <v>2380</v>
      </c>
      <c r="E1286" t="s">
        <v>2378</v>
      </c>
      <c r="F1286" t="s">
        <v>2378</v>
      </c>
      <c r="G1286" s="9">
        <v>1</v>
      </c>
      <c r="H1286" t="s">
        <v>2378</v>
      </c>
      <c r="I1286" s="20" t="str">
        <f>IF(Table4[[#This Row],[smoker]]="?","NO",Table4[[#This Row],[smoker]])</f>
        <v>No</v>
      </c>
      <c r="J1286" s="26">
        <v>1</v>
      </c>
      <c r="K1286" s="20" t="str">
        <f>UPPER(Table4[[#This Row],[SMOKER 1]])</f>
        <v>NO</v>
      </c>
      <c r="L1286" s="26" t="str">
        <f>UPPER(Table4[[#This Row],[Heart Issues]])</f>
        <v>YES</v>
      </c>
      <c r="M1286" s="26" t="str">
        <f>IF(Table4[[#This Row],[BMI]]&lt;18.5,"underweight",IF(Table4[[#This Row],[BMI]]&lt; 24.9,"normal weight",IF(Table4[[#This Row],[BMI]]&lt;29.9,"over weight","obesity")))</f>
        <v>obesity</v>
      </c>
      <c r="N1286" s="26" t="str">
        <f>IF(Table4[[#This Row],[HBA1C]]&lt;5.7,"normal",IF(Table4[[#This Row],[HBA1C]]&lt; 6.4,"prediabetes","diabetes"))</f>
        <v>diabetes</v>
      </c>
    </row>
    <row r="1287" spans="1:14" x14ac:dyDescent="0.25">
      <c r="A1287" t="s">
        <v>1085</v>
      </c>
      <c r="B1287">
        <v>29.37</v>
      </c>
      <c r="C1287">
        <v>8.01</v>
      </c>
      <c r="D1287" t="s">
        <v>2380</v>
      </c>
      <c r="E1287" t="s">
        <v>2378</v>
      </c>
      <c r="F1287" t="s">
        <v>2378</v>
      </c>
      <c r="G1287" s="9">
        <v>1</v>
      </c>
      <c r="H1287" t="s">
        <v>2378</v>
      </c>
      <c r="I1287" s="20" t="str">
        <f>IF(Table4[[#This Row],[smoker]]="?","NO",Table4[[#This Row],[smoker]])</f>
        <v>No</v>
      </c>
      <c r="J1287" s="26">
        <v>1</v>
      </c>
      <c r="K1287" s="20" t="str">
        <f>UPPER(Table4[[#This Row],[SMOKER 1]])</f>
        <v>NO</v>
      </c>
      <c r="L1287" s="26" t="str">
        <f>UPPER(Table4[[#This Row],[Heart Issues]])</f>
        <v>YES</v>
      </c>
      <c r="M1287" s="26" t="str">
        <f>IF(Table4[[#This Row],[BMI]]&lt;18.5,"underweight",IF(Table4[[#This Row],[BMI]]&lt; 24.9,"normal weight",IF(Table4[[#This Row],[BMI]]&lt;29.9,"over weight","obesity")))</f>
        <v>over weight</v>
      </c>
      <c r="N1287" s="26" t="str">
        <f>IF(Table4[[#This Row],[HBA1C]]&lt;5.7,"normal",IF(Table4[[#This Row],[HBA1C]]&lt; 6.4,"prediabetes","diabetes"))</f>
        <v>diabetes</v>
      </c>
    </row>
    <row r="1288" spans="1:14" x14ac:dyDescent="0.25">
      <c r="A1288" t="s">
        <v>1084</v>
      </c>
      <c r="B1288">
        <v>23.6</v>
      </c>
      <c r="C1288">
        <v>7.4</v>
      </c>
      <c r="D1288" t="s">
        <v>2380</v>
      </c>
      <c r="E1288" t="s">
        <v>2378</v>
      </c>
      <c r="F1288" t="s">
        <v>2378</v>
      </c>
      <c r="G1288" s="9">
        <v>1</v>
      </c>
      <c r="H1288" t="s">
        <v>2378</v>
      </c>
      <c r="I1288" s="20" t="str">
        <f>IF(Table4[[#This Row],[smoker]]="?","NO",Table4[[#This Row],[smoker]])</f>
        <v>No</v>
      </c>
      <c r="J1288" s="26">
        <v>1</v>
      </c>
      <c r="K1288" s="20" t="str">
        <f>UPPER(Table4[[#This Row],[SMOKER 1]])</f>
        <v>NO</v>
      </c>
      <c r="L1288" s="26" t="str">
        <f>UPPER(Table4[[#This Row],[Heart Issues]])</f>
        <v>YES</v>
      </c>
      <c r="M1288" s="26" t="str">
        <f>IF(Table4[[#This Row],[BMI]]&lt;18.5,"underweight",IF(Table4[[#This Row],[BMI]]&lt; 24.9,"normal weight",IF(Table4[[#This Row],[BMI]]&lt;29.9,"over weight","obesity")))</f>
        <v>normal weight</v>
      </c>
      <c r="N1288" s="26" t="str">
        <f>IF(Table4[[#This Row],[HBA1C]]&lt;5.7,"normal",IF(Table4[[#This Row],[HBA1C]]&lt; 6.4,"prediabetes","diabetes"))</f>
        <v>diabetes</v>
      </c>
    </row>
    <row r="1289" spans="1:14" x14ac:dyDescent="0.25">
      <c r="A1289" t="s">
        <v>1083</v>
      </c>
      <c r="B1289">
        <v>33.155000000000001</v>
      </c>
      <c r="C1289">
        <v>8.3800000000000008</v>
      </c>
      <c r="D1289" t="s">
        <v>2380</v>
      </c>
      <c r="E1289" t="s">
        <v>2378</v>
      </c>
      <c r="F1289" t="s">
        <v>2378</v>
      </c>
      <c r="G1289" s="9" t="s">
        <v>2379</v>
      </c>
      <c r="H1289" t="s">
        <v>2378</v>
      </c>
      <c r="I1289" s="20" t="str">
        <f>IF(Table4[[#This Row],[smoker]]="?","NO",Table4[[#This Row],[smoker]])</f>
        <v>No</v>
      </c>
      <c r="J1289" s="26">
        <v>0</v>
      </c>
      <c r="K1289" s="20" t="str">
        <f>UPPER(Table4[[#This Row],[SMOKER 1]])</f>
        <v>NO</v>
      </c>
      <c r="L1289" s="26" t="str">
        <f>UPPER(Table4[[#This Row],[Heart Issues]])</f>
        <v>YES</v>
      </c>
      <c r="M1289" s="26" t="str">
        <f>IF(Table4[[#This Row],[BMI]]&lt;18.5,"underweight",IF(Table4[[#This Row],[BMI]]&lt; 24.9,"normal weight",IF(Table4[[#This Row],[BMI]]&lt;29.9,"over weight","obesity")))</f>
        <v>obesity</v>
      </c>
      <c r="N1289" s="26" t="str">
        <f>IF(Table4[[#This Row],[HBA1C]]&lt;5.7,"normal",IF(Table4[[#This Row],[HBA1C]]&lt; 6.4,"prediabetes","diabetes"))</f>
        <v>diabetes</v>
      </c>
    </row>
    <row r="1290" spans="1:14" x14ac:dyDescent="0.25">
      <c r="A1290" t="s">
        <v>1082</v>
      </c>
      <c r="B1290">
        <v>24.32</v>
      </c>
      <c r="C1290">
        <v>11.56</v>
      </c>
      <c r="D1290" t="s">
        <v>2380</v>
      </c>
      <c r="E1290" t="s">
        <v>2378</v>
      </c>
      <c r="F1290" t="s">
        <v>2378</v>
      </c>
      <c r="G1290" s="9">
        <v>1</v>
      </c>
      <c r="H1290" t="s">
        <v>2378</v>
      </c>
      <c r="I1290" s="20" t="str">
        <f>IF(Table4[[#This Row],[smoker]]="?","NO",Table4[[#This Row],[smoker]])</f>
        <v>No</v>
      </c>
      <c r="J1290" s="26">
        <v>1</v>
      </c>
      <c r="K1290" s="20" t="str">
        <f>UPPER(Table4[[#This Row],[SMOKER 1]])</f>
        <v>NO</v>
      </c>
      <c r="L1290" s="26" t="str">
        <f>UPPER(Table4[[#This Row],[Heart Issues]])</f>
        <v>YES</v>
      </c>
      <c r="M1290" s="26" t="str">
        <f>IF(Table4[[#This Row],[BMI]]&lt;18.5,"underweight",IF(Table4[[#This Row],[BMI]]&lt; 24.9,"normal weight",IF(Table4[[#This Row],[BMI]]&lt;29.9,"over weight","obesity")))</f>
        <v>normal weight</v>
      </c>
      <c r="N1290" s="26" t="str">
        <f>IF(Table4[[#This Row],[HBA1C]]&lt;5.7,"normal",IF(Table4[[#This Row],[HBA1C]]&lt; 6.4,"prediabetes","diabetes"))</f>
        <v>diabetes</v>
      </c>
    </row>
    <row r="1291" spans="1:14" x14ac:dyDescent="0.25">
      <c r="A1291" t="s">
        <v>1081</v>
      </c>
      <c r="B1291">
        <v>36.299999999999997</v>
      </c>
      <c r="C1291">
        <v>4.6100000000000003</v>
      </c>
      <c r="D1291" t="s">
        <v>2378</v>
      </c>
      <c r="E1291" t="s">
        <v>2378</v>
      </c>
      <c r="F1291" t="s">
        <v>2378</v>
      </c>
      <c r="G1291" s="9" t="s">
        <v>2379</v>
      </c>
      <c r="H1291" t="s">
        <v>2378</v>
      </c>
      <c r="I1291" s="20" t="str">
        <f>IF(Table4[[#This Row],[smoker]]="?","NO",Table4[[#This Row],[smoker]])</f>
        <v>No</v>
      </c>
      <c r="J1291" s="26">
        <v>0</v>
      </c>
      <c r="K1291" s="20" t="str">
        <f>UPPER(Table4[[#This Row],[SMOKER 1]])</f>
        <v>NO</v>
      </c>
      <c r="L1291" s="26" t="str">
        <f>UPPER(Table4[[#This Row],[Heart Issues]])</f>
        <v>NO</v>
      </c>
      <c r="M1291" s="26" t="str">
        <f>IF(Table4[[#This Row],[BMI]]&lt;18.5,"underweight",IF(Table4[[#This Row],[BMI]]&lt; 24.9,"normal weight",IF(Table4[[#This Row],[BMI]]&lt;29.9,"over weight","obesity")))</f>
        <v>obesity</v>
      </c>
      <c r="N1291" s="26" t="str">
        <f>IF(Table4[[#This Row],[HBA1C]]&lt;5.7,"normal",IF(Table4[[#This Row],[HBA1C]]&lt; 6.4,"prediabetes","diabetes"))</f>
        <v>normal</v>
      </c>
    </row>
    <row r="1292" spans="1:14" x14ac:dyDescent="0.25">
      <c r="A1292" t="s">
        <v>1080</v>
      </c>
      <c r="B1292">
        <v>34.4</v>
      </c>
      <c r="C1292">
        <v>4.95</v>
      </c>
      <c r="D1292" t="s">
        <v>2378</v>
      </c>
      <c r="E1292" t="s">
        <v>2378</v>
      </c>
      <c r="F1292" t="s">
        <v>2381</v>
      </c>
      <c r="G1292" s="9">
        <v>1</v>
      </c>
      <c r="H1292" t="s">
        <v>2378</v>
      </c>
      <c r="I1292" s="20" t="str">
        <f>IF(Table4[[#This Row],[smoker]]="?","NO",Table4[[#This Row],[smoker]])</f>
        <v>No</v>
      </c>
      <c r="J1292" s="26">
        <v>1</v>
      </c>
      <c r="K1292" s="20" t="str">
        <f>UPPER(Table4[[#This Row],[SMOKER 1]])</f>
        <v>NO</v>
      </c>
      <c r="L1292" s="26" t="str">
        <f>UPPER(Table4[[#This Row],[Heart Issues]])</f>
        <v>NO</v>
      </c>
      <c r="M1292" s="26" t="str">
        <f>IF(Table4[[#This Row],[BMI]]&lt;18.5,"underweight",IF(Table4[[#This Row],[BMI]]&lt; 24.9,"normal weight",IF(Table4[[#This Row],[BMI]]&lt;29.9,"over weight","obesity")))</f>
        <v>obesity</v>
      </c>
      <c r="N1292" s="26" t="str">
        <f>IF(Table4[[#This Row],[HBA1C]]&lt;5.7,"normal",IF(Table4[[#This Row],[HBA1C]]&lt; 6.4,"prediabetes","diabetes"))</f>
        <v>normal</v>
      </c>
    </row>
    <row r="1293" spans="1:14" x14ac:dyDescent="0.25">
      <c r="A1293" t="s">
        <v>1079</v>
      </c>
      <c r="B1293">
        <v>30.9</v>
      </c>
      <c r="C1293">
        <v>5.04</v>
      </c>
      <c r="D1293" t="s">
        <v>2378</v>
      </c>
      <c r="E1293" t="s">
        <v>2378</v>
      </c>
      <c r="F1293" t="s">
        <v>2378</v>
      </c>
      <c r="G1293" s="9" t="s">
        <v>2379</v>
      </c>
      <c r="H1293" t="s">
        <v>2378</v>
      </c>
      <c r="I1293" s="20" t="str">
        <f>IF(Table4[[#This Row],[smoker]]="?","NO",Table4[[#This Row],[smoker]])</f>
        <v>No</v>
      </c>
      <c r="J1293" s="26">
        <v>0</v>
      </c>
      <c r="K1293" s="20" t="str">
        <f>UPPER(Table4[[#This Row],[SMOKER 1]])</f>
        <v>NO</v>
      </c>
      <c r="L1293" s="26" t="str">
        <f>UPPER(Table4[[#This Row],[Heart Issues]])</f>
        <v>NO</v>
      </c>
      <c r="M1293" s="26" t="str">
        <f>IF(Table4[[#This Row],[BMI]]&lt;18.5,"underweight",IF(Table4[[#This Row],[BMI]]&lt; 24.9,"normal weight",IF(Table4[[#This Row],[BMI]]&lt;29.9,"over weight","obesity")))</f>
        <v>obesity</v>
      </c>
      <c r="N1293" s="26" t="str">
        <f>IF(Table4[[#This Row],[HBA1C]]&lt;5.7,"normal",IF(Table4[[#This Row],[HBA1C]]&lt; 6.4,"prediabetes","diabetes"))</f>
        <v>normal</v>
      </c>
    </row>
    <row r="1294" spans="1:14" x14ac:dyDescent="0.25">
      <c r="A1294" t="s">
        <v>1078</v>
      </c>
      <c r="B1294">
        <v>28.6</v>
      </c>
      <c r="C1294">
        <v>5.42</v>
      </c>
      <c r="D1294" t="s">
        <v>2378</v>
      </c>
      <c r="E1294" t="s">
        <v>2378</v>
      </c>
      <c r="F1294" t="s">
        <v>2378</v>
      </c>
      <c r="G1294" s="9" t="s">
        <v>2379</v>
      </c>
      <c r="H1294" t="s">
        <v>2378</v>
      </c>
      <c r="I1294" s="20" t="str">
        <f>IF(Table4[[#This Row],[smoker]]="?","NO",Table4[[#This Row],[smoker]])</f>
        <v>No</v>
      </c>
      <c r="J1294" s="26">
        <v>0</v>
      </c>
      <c r="K1294" s="20" t="str">
        <f>UPPER(Table4[[#This Row],[SMOKER 1]])</f>
        <v>NO</v>
      </c>
      <c r="L1294" s="26" t="str">
        <f>UPPER(Table4[[#This Row],[Heart Issues]])</f>
        <v>NO</v>
      </c>
      <c r="M1294" s="26" t="str">
        <f>IF(Table4[[#This Row],[BMI]]&lt;18.5,"underweight",IF(Table4[[#This Row],[BMI]]&lt; 24.9,"normal weight",IF(Table4[[#This Row],[BMI]]&lt;29.9,"over weight","obesity")))</f>
        <v>over weight</v>
      </c>
      <c r="N1294" s="26" t="str">
        <f>IF(Table4[[#This Row],[HBA1C]]&lt;5.7,"normal",IF(Table4[[#This Row],[HBA1C]]&lt; 6.4,"prediabetes","diabetes"))</f>
        <v>normal</v>
      </c>
    </row>
    <row r="1295" spans="1:14" x14ac:dyDescent="0.25">
      <c r="A1295" t="s">
        <v>1077</v>
      </c>
      <c r="B1295">
        <v>27.83</v>
      </c>
      <c r="C1295">
        <v>5.39</v>
      </c>
      <c r="D1295" t="s">
        <v>2378</v>
      </c>
      <c r="E1295" t="s">
        <v>2378</v>
      </c>
      <c r="F1295" t="s">
        <v>2378</v>
      </c>
      <c r="G1295" s="9" t="s">
        <v>2379</v>
      </c>
      <c r="H1295" t="s">
        <v>2378</v>
      </c>
      <c r="I1295" s="20" t="str">
        <f>IF(Table4[[#This Row],[smoker]]="?","NO",Table4[[#This Row],[smoker]])</f>
        <v>No</v>
      </c>
      <c r="J1295" s="26">
        <v>0</v>
      </c>
      <c r="K1295" s="20" t="str">
        <f>UPPER(Table4[[#This Row],[SMOKER 1]])</f>
        <v>NO</v>
      </c>
      <c r="L1295" s="26" t="str">
        <f>UPPER(Table4[[#This Row],[Heart Issues]])</f>
        <v>NO</v>
      </c>
      <c r="M1295" s="26" t="str">
        <f>IF(Table4[[#This Row],[BMI]]&lt;18.5,"underweight",IF(Table4[[#This Row],[BMI]]&lt; 24.9,"normal weight",IF(Table4[[#This Row],[BMI]]&lt;29.9,"over weight","obesity")))</f>
        <v>over weight</v>
      </c>
      <c r="N1295" s="26" t="str">
        <f>IF(Table4[[#This Row],[HBA1C]]&lt;5.7,"normal",IF(Table4[[#This Row],[HBA1C]]&lt; 6.4,"prediabetes","diabetes"))</f>
        <v>normal</v>
      </c>
    </row>
    <row r="1296" spans="1:14" x14ac:dyDescent="0.25">
      <c r="A1296" t="s">
        <v>1076</v>
      </c>
      <c r="B1296">
        <v>39.64</v>
      </c>
      <c r="C1296">
        <v>6</v>
      </c>
      <c r="D1296" t="s">
        <v>2378</v>
      </c>
      <c r="E1296" t="s">
        <v>2378</v>
      </c>
      <c r="F1296" t="s">
        <v>2381</v>
      </c>
      <c r="G1296" s="9">
        <v>1</v>
      </c>
      <c r="H1296" t="s">
        <v>2378</v>
      </c>
      <c r="I1296" s="20" t="str">
        <f>IF(Table4[[#This Row],[smoker]]="?","NO",Table4[[#This Row],[smoker]])</f>
        <v>No</v>
      </c>
      <c r="J1296" s="26">
        <v>1</v>
      </c>
      <c r="K1296" s="20" t="str">
        <f>UPPER(Table4[[#This Row],[SMOKER 1]])</f>
        <v>NO</v>
      </c>
      <c r="L1296" s="26" t="str">
        <f>UPPER(Table4[[#This Row],[Heart Issues]])</f>
        <v>NO</v>
      </c>
      <c r="M1296" s="26" t="str">
        <f>IF(Table4[[#This Row],[BMI]]&lt;18.5,"underweight",IF(Table4[[#This Row],[BMI]]&lt; 24.9,"normal weight",IF(Table4[[#This Row],[BMI]]&lt;29.9,"over weight","obesity")))</f>
        <v>obesity</v>
      </c>
      <c r="N1296" s="26" t="str">
        <f>IF(Table4[[#This Row],[HBA1C]]&lt;5.7,"normal",IF(Table4[[#This Row],[HBA1C]]&lt; 6.4,"prediabetes","diabetes"))</f>
        <v>prediabetes</v>
      </c>
    </row>
    <row r="1297" spans="1:14" x14ac:dyDescent="0.25">
      <c r="A1297" t="s">
        <v>1075</v>
      </c>
      <c r="B1297">
        <v>38.479999999999997</v>
      </c>
      <c r="C1297">
        <v>6.02</v>
      </c>
      <c r="D1297" t="s">
        <v>2378</v>
      </c>
      <c r="E1297" t="s">
        <v>2378</v>
      </c>
      <c r="F1297" t="s">
        <v>2378</v>
      </c>
      <c r="G1297" s="9">
        <v>1</v>
      </c>
      <c r="H1297" t="s">
        <v>2378</v>
      </c>
      <c r="I1297" s="20" t="str">
        <f>IF(Table4[[#This Row],[smoker]]="?","NO",Table4[[#This Row],[smoker]])</f>
        <v>No</v>
      </c>
      <c r="J1297" s="26">
        <v>1</v>
      </c>
      <c r="K1297" s="20" t="str">
        <f>UPPER(Table4[[#This Row],[SMOKER 1]])</f>
        <v>NO</v>
      </c>
      <c r="L1297" s="26" t="str">
        <f>UPPER(Table4[[#This Row],[Heart Issues]])</f>
        <v>NO</v>
      </c>
      <c r="M1297" s="26" t="str">
        <f>IF(Table4[[#This Row],[BMI]]&lt;18.5,"underweight",IF(Table4[[#This Row],[BMI]]&lt; 24.9,"normal weight",IF(Table4[[#This Row],[BMI]]&lt;29.9,"over weight","obesity")))</f>
        <v>obesity</v>
      </c>
      <c r="N1297" s="26" t="str">
        <f>IF(Table4[[#This Row],[HBA1C]]&lt;5.7,"normal",IF(Table4[[#This Row],[HBA1C]]&lt; 6.4,"prediabetes","diabetes"))</f>
        <v>prediabetes</v>
      </c>
    </row>
    <row r="1298" spans="1:14" x14ac:dyDescent="0.25">
      <c r="A1298" t="s">
        <v>1074</v>
      </c>
      <c r="B1298">
        <v>36.200000000000003</v>
      </c>
      <c r="C1298">
        <v>4.62</v>
      </c>
      <c r="D1298" t="s">
        <v>2378</v>
      </c>
      <c r="E1298" t="s">
        <v>2378</v>
      </c>
      <c r="F1298" t="s">
        <v>2378</v>
      </c>
      <c r="G1298" s="9">
        <v>2</v>
      </c>
      <c r="H1298" t="s">
        <v>2378</v>
      </c>
      <c r="I1298" s="20" t="str">
        <f>IF(Table4[[#This Row],[smoker]]="?","NO",Table4[[#This Row],[smoker]])</f>
        <v>No</v>
      </c>
      <c r="J1298" s="26">
        <v>2</v>
      </c>
      <c r="K1298" s="20" t="str">
        <f>UPPER(Table4[[#This Row],[SMOKER 1]])</f>
        <v>NO</v>
      </c>
      <c r="L1298" s="26" t="str">
        <f>UPPER(Table4[[#This Row],[Heart Issues]])</f>
        <v>NO</v>
      </c>
      <c r="M1298" s="26" t="str">
        <f>IF(Table4[[#This Row],[BMI]]&lt;18.5,"underweight",IF(Table4[[#This Row],[BMI]]&lt; 24.9,"normal weight",IF(Table4[[#This Row],[BMI]]&lt;29.9,"over weight","obesity")))</f>
        <v>obesity</v>
      </c>
      <c r="N1298" s="26" t="str">
        <f>IF(Table4[[#This Row],[HBA1C]]&lt;5.7,"normal",IF(Table4[[#This Row],[HBA1C]]&lt; 6.4,"prediabetes","diabetes"))</f>
        <v>normal</v>
      </c>
    </row>
    <row r="1299" spans="1:14" x14ac:dyDescent="0.25">
      <c r="A1299" t="s">
        <v>1073</v>
      </c>
      <c r="B1299">
        <v>27.13</v>
      </c>
      <c r="C1299">
        <v>5.59</v>
      </c>
      <c r="D1299" t="s">
        <v>2378</v>
      </c>
      <c r="E1299" t="s">
        <v>2378</v>
      </c>
      <c r="F1299" t="s">
        <v>2378</v>
      </c>
      <c r="G1299" s="9">
        <v>1</v>
      </c>
      <c r="H1299" t="s">
        <v>2378</v>
      </c>
      <c r="I1299" s="20" t="str">
        <f>IF(Table4[[#This Row],[smoker]]="?","NO",Table4[[#This Row],[smoker]])</f>
        <v>No</v>
      </c>
      <c r="J1299" s="26">
        <v>1</v>
      </c>
      <c r="K1299" s="20" t="str">
        <f>UPPER(Table4[[#This Row],[SMOKER 1]])</f>
        <v>NO</v>
      </c>
      <c r="L1299" s="26" t="str">
        <f>UPPER(Table4[[#This Row],[Heart Issues]])</f>
        <v>NO</v>
      </c>
      <c r="M1299" s="26" t="str">
        <f>IF(Table4[[#This Row],[BMI]]&lt;18.5,"underweight",IF(Table4[[#This Row],[BMI]]&lt; 24.9,"normal weight",IF(Table4[[#This Row],[BMI]]&lt;29.9,"over weight","obesity")))</f>
        <v>over weight</v>
      </c>
      <c r="N1299" s="26" t="str">
        <f>IF(Table4[[#This Row],[HBA1C]]&lt;5.7,"normal",IF(Table4[[#This Row],[HBA1C]]&lt; 6.4,"prediabetes","diabetes"))</f>
        <v>normal</v>
      </c>
    </row>
    <row r="1300" spans="1:14" x14ac:dyDescent="0.25">
      <c r="A1300" t="s">
        <v>1072</v>
      </c>
      <c r="B1300">
        <v>20.75</v>
      </c>
      <c r="C1300">
        <v>5.18</v>
      </c>
      <c r="D1300" t="s">
        <v>2380</v>
      </c>
      <c r="E1300" t="s">
        <v>2378</v>
      </c>
      <c r="F1300" t="s">
        <v>2378</v>
      </c>
      <c r="G1300" s="9">
        <v>2</v>
      </c>
      <c r="H1300" t="s">
        <v>2378</v>
      </c>
      <c r="I1300" s="20" t="str">
        <f>IF(Table4[[#This Row],[smoker]]="?","NO",Table4[[#This Row],[smoker]])</f>
        <v>No</v>
      </c>
      <c r="J1300" s="26">
        <v>2</v>
      </c>
      <c r="K1300" s="20" t="str">
        <f>UPPER(Table4[[#This Row],[SMOKER 1]])</f>
        <v>NO</v>
      </c>
      <c r="L1300" s="26" t="str">
        <f>UPPER(Table4[[#This Row],[Heart Issues]])</f>
        <v>YES</v>
      </c>
      <c r="M1300" s="26" t="str">
        <f>IF(Table4[[#This Row],[BMI]]&lt;18.5,"underweight",IF(Table4[[#This Row],[BMI]]&lt; 24.9,"normal weight",IF(Table4[[#This Row],[BMI]]&lt;29.9,"over weight","obesity")))</f>
        <v>normal weight</v>
      </c>
      <c r="N1300" s="26" t="str">
        <f>IF(Table4[[#This Row],[HBA1C]]&lt;5.7,"normal",IF(Table4[[#This Row],[HBA1C]]&lt; 6.4,"prediabetes","diabetes"))</f>
        <v>normal</v>
      </c>
    </row>
    <row r="1301" spans="1:14" x14ac:dyDescent="0.25">
      <c r="A1301" t="s">
        <v>1071</v>
      </c>
      <c r="B1301">
        <v>26.6</v>
      </c>
      <c r="C1301">
        <v>6.29</v>
      </c>
      <c r="D1301" t="s">
        <v>2378</v>
      </c>
      <c r="E1301" t="s">
        <v>2378</v>
      </c>
      <c r="F1301" t="s">
        <v>2378</v>
      </c>
      <c r="G1301" s="9">
        <v>2</v>
      </c>
      <c r="H1301" t="s">
        <v>2378</v>
      </c>
      <c r="I1301" s="20" t="str">
        <f>IF(Table4[[#This Row],[smoker]]="?","NO",Table4[[#This Row],[smoker]])</f>
        <v>No</v>
      </c>
      <c r="J1301" s="26">
        <v>2</v>
      </c>
      <c r="K1301" s="20" t="str">
        <f>UPPER(Table4[[#This Row],[SMOKER 1]])</f>
        <v>NO</v>
      </c>
      <c r="L1301" s="26" t="str">
        <f>UPPER(Table4[[#This Row],[Heart Issues]])</f>
        <v>NO</v>
      </c>
      <c r="M1301" s="26" t="str">
        <f>IF(Table4[[#This Row],[BMI]]&lt;18.5,"underweight",IF(Table4[[#This Row],[BMI]]&lt; 24.9,"normal weight",IF(Table4[[#This Row],[BMI]]&lt;29.9,"over weight","obesity")))</f>
        <v>over weight</v>
      </c>
      <c r="N1301" s="26" t="str">
        <f>IF(Table4[[#This Row],[HBA1C]]&lt;5.7,"normal",IF(Table4[[#This Row],[HBA1C]]&lt; 6.4,"prediabetes","diabetes"))</f>
        <v>prediabetes</v>
      </c>
    </row>
    <row r="1302" spans="1:14" x14ac:dyDescent="0.25">
      <c r="A1302" t="s">
        <v>1070</v>
      </c>
      <c r="B1302">
        <v>25.3</v>
      </c>
      <c r="C1302">
        <v>4.49</v>
      </c>
      <c r="D1302" t="s">
        <v>2378</v>
      </c>
      <c r="E1302" t="s">
        <v>2378</v>
      </c>
      <c r="F1302" t="s">
        <v>2378</v>
      </c>
      <c r="G1302" s="9">
        <v>2</v>
      </c>
      <c r="H1302" t="s">
        <v>2378</v>
      </c>
      <c r="I1302" s="20" t="str">
        <f>IF(Table4[[#This Row],[smoker]]="?","NO",Table4[[#This Row],[smoker]])</f>
        <v>No</v>
      </c>
      <c r="J1302" s="26">
        <v>2</v>
      </c>
      <c r="K1302" s="20" t="str">
        <f>UPPER(Table4[[#This Row],[SMOKER 1]])</f>
        <v>NO</v>
      </c>
      <c r="L1302" s="26" t="str">
        <f>UPPER(Table4[[#This Row],[Heart Issues]])</f>
        <v>NO</v>
      </c>
      <c r="M1302" s="26" t="str">
        <f>IF(Table4[[#This Row],[BMI]]&lt;18.5,"underweight",IF(Table4[[#This Row],[BMI]]&lt; 24.9,"normal weight",IF(Table4[[#This Row],[BMI]]&lt;29.9,"over weight","obesity")))</f>
        <v>over weight</v>
      </c>
      <c r="N1302" s="26" t="str">
        <f>IF(Table4[[#This Row],[HBA1C]]&lt;5.7,"normal",IF(Table4[[#This Row],[HBA1C]]&lt; 6.4,"prediabetes","diabetes"))</f>
        <v>normal</v>
      </c>
    </row>
    <row r="1303" spans="1:14" x14ac:dyDescent="0.25">
      <c r="A1303" t="s">
        <v>1069</v>
      </c>
      <c r="B1303">
        <v>18.84</v>
      </c>
      <c r="C1303">
        <v>11.82</v>
      </c>
      <c r="D1303" t="s">
        <v>2380</v>
      </c>
      <c r="E1303" t="s">
        <v>2378</v>
      </c>
      <c r="F1303" t="s">
        <v>2381</v>
      </c>
      <c r="G1303" s="9">
        <v>1</v>
      </c>
      <c r="H1303" t="s">
        <v>2378</v>
      </c>
      <c r="I1303" s="20" t="str">
        <f>IF(Table4[[#This Row],[smoker]]="?","NO",Table4[[#This Row],[smoker]])</f>
        <v>No</v>
      </c>
      <c r="J1303" s="26">
        <v>1</v>
      </c>
      <c r="K1303" s="20" t="str">
        <f>UPPER(Table4[[#This Row],[SMOKER 1]])</f>
        <v>NO</v>
      </c>
      <c r="L1303" s="26" t="str">
        <f>UPPER(Table4[[#This Row],[Heart Issues]])</f>
        <v>YES</v>
      </c>
      <c r="M1303" s="26" t="str">
        <f>IF(Table4[[#This Row],[BMI]]&lt;18.5,"underweight",IF(Table4[[#This Row],[BMI]]&lt; 24.9,"normal weight",IF(Table4[[#This Row],[BMI]]&lt;29.9,"over weight","obesity")))</f>
        <v>normal weight</v>
      </c>
      <c r="N1303" s="26" t="str">
        <f>IF(Table4[[#This Row],[HBA1C]]&lt;5.7,"normal",IF(Table4[[#This Row],[HBA1C]]&lt; 6.4,"prediabetes","diabetes"))</f>
        <v>diabetes</v>
      </c>
    </row>
    <row r="1304" spans="1:14" x14ac:dyDescent="0.25">
      <c r="A1304" t="s">
        <v>1068</v>
      </c>
      <c r="B1304">
        <v>19.57</v>
      </c>
      <c r="C1304">
        <v>7.41</v>
      </c>
      <c r="D1304" t="s">
        <v>2380</v>
      </c>
      <c r="E1304" t="s">
        <v>2378</v>
      </c>
      <c r="F1304" t="s">
        <v>2378</v>
      </c>
      <c r="G1304" s="9">
        <v>1</v>
      </c>
      <c r="H1304" t="s">
        <v>2378</v>
      </c>
      <c r="I1304" s="20" t="str">
        <f>IF(Table4[[#This Row],[smoker]]="?","NO",Table4[[#This Row],[smoker]])</f>
        <v>No</v>
      </c>
      <c r="J1304" s="26">
        <v>1</v>
      </c>
      <c r="K1304" s="20" t="str">
        <f>UPPER(Table4[[#This Row],[SMOKER 1]])</f>
        <v>NO</v>
      </c>
      <c r="L1304" s="26" t="str">
        <f>UPPER(Table4[[#This Row],[Heart Issues]])</f>
        <v>YES</v>
      </c>
      <c r="M1304" s="26" t="str">
        <f>IF(Table4[[#This Row],[BMI]]&lt;18.5,"underweight",IF(Table4[[#This Row],[BMI]]&lt; 24.9,"normal weight",IF(Table4[[#This Row],[BMI]]&lt;29.9,"over weight","obesity")))</f>
        <v>normal weight</v>
      </c>
      <c r="N1304" s="26" t="str">
        <f>IF(Table4[[#This Row],[HBA1C]]&lt;5.7,"normal",IF(Table4[[#This Row],[HBA1C]]&lt; 6.4,"prediabetes","diabetes"))</f>
        <v>diabetes</v>
      </c>
    </row>
    <row r="1305" spans="1:14" x14ac:dyDescent="0.25">
      <c r="A1305" t="s">
        <v>1067</v>
      </c>
      <c r="B1305">
        <v>30.495000000000001</v>
      </c>
      <c r="C1305">
        <v>5.97</v>
      </c>
      <c r="D1305" t="s">
        <v>2378</v>
      </c>
      <c r="E1305" t="s">
        <v>2378</v>
      </c>
      <c r="F1305" t="s">
        <v>2378</v>
      </c>
      <c r="G1305" s="9" t="s">
        <v>2379</v>
      </c>
      <c r="H1305" t="s">
        <v>2378</v>
      </c>
      <c r="I1305" s="20" t="str">
        <f>IF(Table4[[#This Row],[smoker]]="?","NO",Table4[[#This Row],[smoker]])</f>
        <v>No</v>
      </c>
      <c r="J1305" s="26">
        <v>0</v>
      </c>
      <c r="K1305" s="20" t="str">
        <f>UPPER(Table4[[#This Row],[SMOKER 1]])</f>
        <v>NO</v>
      </c>
      <c r="L1305" s="26" t="str">
        <f>UPPER(Table4[[#This Row],[Heart Issues]])</f>
        <v>NO</v>
      </c>
      <c r="M1305" s="26" t="str">
        <f>IF(Table4[[#This Row],[BMI]]&lt;18.5,"underweight",IF(Table4[[#This Row],[BMI]]&lt; 24.9,"normal weight",IF(Table4[[#This Row],[BMI]]&lt;29.9,"over weight","obesity")))</f>
        <v>obesity</v>
      </c>
      <c r="N1305" s="26" t="str">
        <f>IF(Table4[[#This Row],[HBA1C]]&lt;5.7,"normal",IF(Table4[[#This Row],[HBA1C]]&lt; 6.4,"prediabetes","diabetes"))</f>
        <v>prediabetes</v>
      </c>
    </row>
    <row r="1306" spans="1:14" x14ac:dyDescent="0.25">
      <c r="A1306" t="s">
        <v>1066</v>
      </c>
      <c r="B1306">
        <v>30.114999999999998</v>
      </c>
      <c r="C1306">
        <v>5.74</v>
      </c>
      <c r="D1306" t="s">
        <v>2378</v>
      </c>
      <c r="E1306" t="s">
        <v>2378</v>
      </c>
      <c r="F1306" t="s">
        <v>2381</v>
      </c>
      <c r="G1306" s="9">
        <v>1</v>
      </c>
      <c r="H1306" t="s">
        <v>2378</v>
      </c>
      <c r="I1306" s="20" t="str">
        <f>IF(Table4[[#This Row],[smoker]]="?","NO",Table4[[#This Row],[smoker]])</f>
        <v>No</v>
      </c>
      <c r="J1306" s="26">
        <v>1</v>
      </c>
      <c r="K1306" s="20" t="str">
        <f>UPPER(Table4[[#This Row],[SMOKER 1]])</f>
        <v>NO</v>
      </c>
      <c r="L1306" s="26" t="str">
        <f>UPPER(Table4[[#This Row],[Heart Issues]])</f>
        <v>NO</v>
      </c>
      <c r="M1306" s="26" t="str">
        <f>IF(Table4[[#This Row],[BMI]]&lt;18.5,"underweight",IF(Table4[[#This Row],[BMI]]&lt; 24.9,"normal weight",IF(Table4[[#This Row],[BMI]]&lt;29.9,"over weight","obesity")))</f>
        <v>obesity</v>
      </c>
      <c r="N1306" s="26" t="str">
        <f>IF(Table4[[#This Row],[HBA1C]]&lt;5.7,"normal",IF(Table4[[#This Row],[HBA1C]]&lt; 6.4,"prediabetes","diabetes"))</f>
        <v>prediabetes</v>
      </c>
    </row>
    <row r="1307" spans="1:14" x14ac:dyDescent="0.25">
      <c r="A1307" t="s">
        <v>1065</v>
      </c>
      <c r="B1307">
        <v>24.78</v>
      </c>
      <c r="C1307">
        <v>9.85</v>
      </c>
      <c r="D1307" t="s">
        <v>2378</v>
      </c>
      <c r="E1307" t="s">
        <v>2378</v>
      </c>
      <c r="F1307" t="s">
        <v>2378</v>
      </c>
      <c r="G1307" s="9" t="s">
        <v>2379</v>
      </c>
      <c r="H1307" t="s">
        <v>2378</v>
      </c>
      <c r="I1307" s="20" t="str">
        <f>IF(Table4[[#This Row],[smoker]]="?","NO",Table4[[#This Row],[smoker]])</f>
        <v>No</v>
      </c>
      <c r="J1307" s="26">
        <v>0</v>
      </c>
      <c r="K1307" s="20" t="str">
        <f>UPPER(Table4[[#This Row],[SMOKER 1]])</f>
        <v>NO</v>
      </c>
      <c r="L1307" s="26" t="str">
        <f>UPPER(Table4[[#This Row],[Heart Issues]])</f>
        <v>NO</v>
      </c>
      <c r="M1307" s="26" t="str">
        <f>IF(Table4[[#This Row],[BMI]]&lt;18.5,"underweight",IF(Table4[[#This Row],[BMI]]&lt; 24.9,"normal weight",IF(Table4[[#This Row],[BMI]]&lt;29.9,"over weight","obesity")))</f>
        <v>normal weight</v>
      </c>
      <c r="N1307" s="26" t="str">
        <f>IF(Table4[[#This Row],[HBA1C]]&lt;5.7,"normal",IF(Table4[[#This Row],[HBA1C]]&lt; 6.4,"prediabetes","diabetes"))</f>
        <v>diabetes</v>
      </c>
    </row>
    <row r="1308" spans="1:14" x14ac:dyDescent="0.25">
      <c r="A1308" t="s">
        <v>1064</v>
      </c>
      <c r="B1308">
        <v>24.77</v>
      </c>
      <c r="C1308">
        <v>7.59</v>
      </c>
      <c r="D1308" t="s">
        <v>2378</v>
      </c>
      <c r="E1308" t="s">
        <v>2378</v>
      </c>
      <c r="F1308" t="s">
        <v>2378</v>
      </c>
      <c r="G1308" s="9" t="s">
        <v>2379</v>
      </c>
      <c r="H1308" t="s">
        <v>2378</v>
      </c>
      <c r="I1308" s="20" t="str">
        <f>IF(Table4[[#This Row],[smoker]]="?","NO",Table4[[#This Row],[smoker]])</f>
        <v>No</v>
      </c>
      <c r="J1308" s="26">
        <v>0</v>
      </c>
      <c r="K1308" s="20" t="str">
        <f>UPPER(Table4[[#This Row],[SMOKER 1]])</f>
        <v>NO</v>
      </c>
      <c r="L1308" s="26" t="str">
        <f>UPPER(Table4[[#This Row],[Heart Issues]])</f>
        <v>NO</v>
      </c>
      <c r="M1308" s="26" t="str">
        <f>IF(Table4[[#This Row],[BMI]]&lt;18.5,"underweight",IF(Table4[[#This Row],[BMI]]&lt; 24.9,"normal weight",IF(Table4[[#This Row],[BMI]]&lt;29.9,"over weight","obesity")))</f>
        <v>normal weight</v>
      </c>
      <c r="N1308" s="26" t="str">
        <f>IF(Table4[[#This Row],[HBA1C]]&lt;5.7,"normal",IF(Table4[[#This Row],[HBA1C]]&lt; 6.4,"prediabetes","diabetes"))</f>
        <v>diabetes</v>
      </c>
    </row>
    <row r="1309" spans="1:14" x14ac:dyDescent="0.25">
      <c r="A1309" t="s">
        <v>1063</v>
      </c>
      <c r="B1309">
        <v>16.579999999999998</v>
      </c>
      <c r="C1309">
        <v>6.98</v>
      </c>
      <c r="D1309" t="s">
        <v>2380</v>
      </c>
      <c r="E1309" t="s">
        <v>2378</v>
      </c>
      <c r="F1309" t="s">
        <v>2381</v>
      </c>
      <c r="G1309" s="9">
        <v>1</v>
      </c>
      <c r="H1309" t="s">
        <v>2378</v>
      </c>
      <c r="I1309" s="20" t="str">
        <f>IF(Table4[[#This Row],[smoker]]="?","NO",Table4[[#This Row],[smoker]])</f>
        <v>No</v>
      </c>
      <c r="J1309" s="26">
        <v>1</v>
      </c>
      <c r="K1309" s="20" t="str">
        <f>UPPER(Table4[[#This Row],[SMOKER 1]])</f>
        <v>NO</v>
      </c>
      <c r="L1309" s="26" t="str">
        <f>UPPER(Table4[[#This Row],[Heart Issues]])</f>
        <v>YES</v>
      </c>
      <c r="M1309" s="26" t="str">
        <f>IF(Table4[[#This Row],[BMI]]&lt;18.5,"underweight",IF(Table4[[#This Row],[BMI]]&lt; 24.9,"normal weight",IF(Table4[[#This Row],[BMI]]&lt;29.9,"over weight","obesity")))</f>
        <v>underweight</v>
      </c>
      <c r="N1309" s="26" t="str">
        <f>IF(Table4[[#This Row],[HBA1C]]&lt;5.7,"normal",IF(Table4[[#This Row],[HBA1C]]&lt; 6.4,"prediabetes","diabetes"))</f>
        <v>diabetes</v>
      </c>
    </row>
    <row r="1310" spans="1:14" x14ac:dyDescent="0.25">
      <c r="A1310" t="s">
        <v>1062</v>
      </c>
      <c r="B1310">
        <v>38.17</v>
      </c>
      <c r="C1310">
        <v>4.7300000000000004</v>
      </c>
      <c r="D1310" t="s">
        <v>2380</v>
      </c>
      <c r="E1310" t="s">
        <v>2378</v>
      </c>
      <c r="F1310" t="s">
        <v>2378</v>
      </c>
      <c r="G1310" s="9" t="s">
        <v>2379</v>
      </c>
      <c r="H1310" t="s">
        <v>2378</v>
      </c>
      <c r="I1310" s="20" t="str">
        <f>IF(Table4[[#This Row],[smoker]]="?","NO",Table4[[#This Row],[smoker]])</f>
        <v>No</v>
      </c>
      <c r="J1310" s="26">
        <v>0</v>
      </c>
      <c r="K1310" s="20" t="str">
        <f>UPPER(Table4[[#This Row],[SMOKER 1]])</f>
        <v>NO</v>
      </c>
      <c r="L1310" s="26" t="str">
        <f>UPPER(Table4[[#This Row],[Heart Issues]])</f>
        <v>YES</v>
      </c>
      <c r="M1310" s="26" t="str">
        <f>IF(Table4[[#This Row],[BMI]]&lt;18.5,"underweight",IF(Table4[[#This Row],[BMI]]&lt; 24.9,"normal weight",IF(Table4[[#This Row],[BMI]]&lt;29.9,"over weight","obesity")))</f>
        <v>obesity</v>
      </c>
      <c r="N1310" s="26" t="str">
        <f>IF(Table4[[#This Row],[HBA1C]]&lt;5.7,"normal",IF(Table4[[#This Row],[HBA1C]]&lt; 6.4,"prediabetes","diabetes"))</f>
        <v>normal</v>
      </c>
    </row>
    <row r="1311" spans="1:14" x14ac:dyDescent="0.25">
      <c r="A1311" t="s">
        <v>1061</v>
      </c>
      <c r="B1311">
        <v>39.424999999999997</v>
      </c>
      <c r="C1311">
        <v>4.76</v>
      </c>
      <c r="D1311" t="s">
        <v>2380</v>
      </c>
      <c r="E1311" t="s">
        <v>2378</v>
      </c>
      <c r="F1311" t="s">
        <v>2378</v>
      </c>
      <c r="G1311" s="9" t="s">
        <v>2379</v>
      </c>
      <c r="H1311" t="s">
        <v>2378</v>
      </c>
      <c r="I1311" s="20" t="str">
        <f>IF(Table4[[#This Row],[smoker]]="?","NO",Table4[[#This Row],[smoker]])</f>
        <v>No</v>
      </c>
      <c r="J1311" s="26">
        <v>0</v>
      </c>
      <c r="K1311" s="20" t="str">
        <f>UPPER(Table4[[#This Row],[SMOKER 1]])</f>
        <v>NO</v>
      </c>
      <c r="L1311" s="26" t="str">
        <f>UPPER(Table4[[#This Row],[Heart Issues]])</f>
        <v>YES</v>
      </c>
      <c r="M1311" s="26" t="str">
        <f>IF(Table4[[#This Row],[BMI]]&lt;18.5,"underweight",IF(Table4[[#This Row],[BMI]]&lt; 24.9,"normal weight",IF(Table4[[#This Row],[BMI]]&lt;29.9,"over weight","obesity")))</f>
        <v>obesity</v>
      </c>
      <c r="N1311" s="26" t="str">
        <f>IF(Table4[[#This Row],[HBA1C]]&lt;5.7,"normal",IF(Table4[[#This Row],[HBA1C]]&lt; 6.4,"prediabetes","diabetes"))</f>
        <v>normal</v>
      </c>
    </row>
    <row r="1312" spans="1:14" x14ac:dyDescent="0.25">
      <c r="A1312" t="s">
        <v>1060</v>
      </c>
      <c r="B1312">
        <v>33.44</v>
      </c>
      <c r="C1312">
        <v>6.24</v>
      </c>
      <c r="D1312" t="s">
        <v>2380</v>
      </c>
      <c r="E1312" t="s">
        <v>2378</v>
      </c>
      <c r="F1312" t="s">
        <v>2378</v>
      </c>
      <c r="G1312" s="9" t="s">
        <v>2379</v>
      </c>
      <c r="H1312" t="s">
        <v>2378</v>
      </c>
      <c r="I1312" s="20" t="str">
        <f>IF(Table4[[#This Row],[smoker]]="?","NO",Table4[[#This Row],[smoker]])</f>
        <v>No</v>
      </c>
      <c r="J1312" s="26">
        <v>0</v>
      </c>
      <c r="K1312" s="20" t="str">
        <f>UPPER(Table4[[#This Row],[SMOKER 1]])</f>
        <v>NO</v>
      </c>
      <c r="L1312" s="26" t="str">
        <f>UPPER(Table4[[#This Row],[Heart Issues]])</f>
        <v>YES</v>
      </c>
      <c r="M1312" s="26" t="str">
        <f>IF(Table4[[#This Row],[BMI]]&lt;18.5,"underweight",IF(Table4[[#This Row],[BMI]]&lt; 24.9,"normal weight",IF(Table4[[#This Row],[BMI]]&lt;29.9,"over weight","obesity")))</f>
        <v>obesity</v>
      </c>
      <c r="N1312" s="26" t="str">
        <f>IF(Table4[[#This Row],[HBA1C]]&lt;5.7,"normal",IF(Table4[[#This Row],[HBA1C]]&lt; 6.4,"prediabetes","diabetes"))</f>
        <v>prediabetes</v>
      </c>
    </row>
    <row r="1313" spans="1:14" x14ac:dyDescent="0.25">
      <c r="A1313" t="s">
        <v>1059</v>
      </c>
      <c r="B1313">
        <v>33.344999999999999</v>
      </c>
      <c r="C1313">
        <v>5.44</v>
      </c>
      <c r="D1313" t="s">
        <v>2380</v>
      </c>
      <c r="E1313" t="s">
        <v>2378</v>
      </c>
      <c r="F1313" t="s">
        <v>2378</v>
      </c>
      <c r="G1313" s="9" t="s">
        <v>2379</v>
      </c>
      <c r="H1313" t="s">
        <v>2378</v>
      </c>
      <c r="I1313" s="20" t="str">
        <f>IF(Table4[[#This Row],[smoker]]="?","NO",Table4[[#This Row],[smoker]])</f>
        <v>No</v>
      </c>
      <c r="J1313" s="26">
        <v>0</v>
      </c>
      <c r="K1313" s="20" t="str">
        <f>UPPER(Table4[[#This Row],[SMOKER 1]])</f>
        <v>NO</v>
      </c>
      <c r="L1313" s="26" t="str">
        <f>UPPER(Table4[[#This Row],[Heart Issues]])</f>
        <v>YES</v>
      </c>
      <c r="M1313" s="26" t="str">
        <f>IF(Table4[[#This Row],[BMI]]&lt;18.5,"underweight",IF(Table4[[#This Row],[BMI]]&lt; 24.9,"normal weight",IF(Table4[[#This Row],[BMI]]&lt;29.9,"over weight","obesity")))</f>
        <v>obesity</v>
      </c>
      <c r="N1313" s="26" t="str">
        <f>IF(Table4[[#This Row],[HBA1C]]&lt;5.7,"normal",IF(Table4[[#This Row],[HBA1C]]&lt; 6.4,"prediabetes","diabetes"))</f>
        <v>normal</v>
      </c>
    </row>
    <row r="1314" spans="1:14" x14ac:dyDescent="0.25">
      <c r="A1314" t="s">
        <v>1058</v>
      </c>
      <c r="B1314">
        <v>38.79</v>
      </c>
      <c r="C1314">
        <v>5.08</v>
      </c>
      <c r="D1314" t="s">
        <v>2378</v>
      </c>
      <c r="E1314" t="s">
        <v>2378</v>
      </c>
      <c r="F1314" t="s">
        <v>2381</v>
      </c>
      <c r="G1314" s="9">
        <v>1</v>
      </c>
      <c r="H1314" t="s">
        <v>2378</v>
      </c>
      <c r="I1314" s="20" t="str">
        <f>IF(Table4[[#This Row],[smoker]]="?","NO",Table4[[#This Row],[smoker]])</f>
        <v>No</v>
      </c>
      <c r="J1314" s="26">
        <v>1</v>
      </c>
      <c r="K1314" s="20" t="str">
        <f>UPPER(Table4[[#This Row],[SMOKER 1]])</f>
        <v>NO</v>
      </c>
      <c r="L1314" s="26" t="str">
        <f>UPPER(Table4[[#This Row],[Heart Issues]])</f>
        <v>NO</v>
      </c>
      <c r="M1314" s="26" t="str">
        <f>IF(Table4[[#This Row],[BMI]]&lt;18.5,"underweight",IF(Table4[[#This Row],[BMI]]&lt; 24.9,"normal weight",IF(Table4[[#This Row],[BMI]]&lt;29.9,"over weight","obesity")))</f>
        <v>obesity</v>
      </c>
      <c r="N1314" s="26" t="str">
        <f>IF(Table4[[#This Row],[HBA1C]]&lt;5.7,"normal",IF(Table4[[#This Row],[HBA1C]]&lt; 6.4,"prediabetes","diabetes"))</f>
        <v>normal</v>
      </c>
    </row>
    <row r="1315" spans="1:14" x14ac:dyDescent="0.25">
      <c r="A1315" t="s">
        <v>1057</v>
      </c>
      <c r="B1315">
        <v>30.684999999999999</v>
      </c>
      <c r="C1315">
        <v>4.87</v>
      </c>
      <c r="D1315" t="s">
        <v>2378</v>
      </c>
      <c r="E1315" t="s">
        <v>2378</v>
      </c>
      <c r="F1315" t="s">
        <v>2381</v>
      </c>
      <c r="G1315" s="9">
        <v>1</v>
      </c>
      <c r="H1315" t="s">
        <v>2378</v>
      </c>
      <c r="I1315" s="20" t="str">
        <f>IF(Table4[[#This Row],[smoker]]="?","NO",Table4[[#This Row],[smoker]])</f>
        <v>No</v>
      </c>
      <c r="J1315" s="26">
        <v>1</v>
      </c>
      <c r="K1315" s="20" t="str">
        <f>UPPER(Table4[[#This Row],[SMOKER 1]])</f>
        <v>NO</v>
      </c>
      <c r="L1315" s="26" t="str">
        <f>UPPER(Table4[[#This Row],[Heart Issues]])</f>
        <v>NO</v>
      </c>
      <c r="M1315" s="26" t="str">
        <f>IF(Table4[[#This Row],[BMI]]&lt;18.5,"underweight",IF(Table4[[#This Row],[BMI]]&lt; 24.9,"normal weight",IF(Table4[[#This Row],[BMI]]&lt;29.9,"over weight","obesity")))</f>
        <v>obesity</v>
      </c>
      <c r="N1315" s="26" t="str">
        <f>IF(Table4[[#This Row],[HBA1C]]&lt;5.7,"normal",IF(Table4[[#This Row],[HBA1C]]&lt; 6.4,"prediabetes","diabetes"))</f>
        <v>normal</v>
      </c>
    </row>
    <row r="1316" spans="1:14" x14ac:dyDescent="0.25">
      <c r="A1316" t="s">
        <v>1056</v>
      </c>
      <c r="B1316">
        <v>22.135000000000002</v>
      </c>
      <c r="C1316">
        <v>8.17</v>
      </c>
      <c r="D1316" t="s">
        <v>2378</v>
      </c>
      <c r="E1316" t="s">
        <v>2378</v>
      </c>
      <c r="F1316" t="s">
        <v>2378</v>
      </c>
      <c r="G1316" s="9" t="s">
        <v>2379</v>
      </c>
      <c r="H1316" t="s">
        <v>2378</v>
      </c>
      <c r="I1316" s="20" t="str">
        <f>IF(Table4[[#This Row],[smoker]]="?","NO",Table4[[#This Row],[smoker]])</f>
        <v>No</v>
      </c>
      <c r="J1316" s="26">
        <v>0</v>
      </c>
      <c r="K1316" s="20" t="str">
        <f>UPPER(Table4[[#This Row],[SMOKER 1]])</f>
        <v>NO</v>
      </c>
      <c r="L1316" s="26" t="str">
        <f>UPPER(Table4[[#This Row],[Heart Issues]])</f>
        <v>NO</v>
      </c>
      <c r="M1316" s="26" t="str">
        <f>IF(Table4[[#This Row],[BMI]]&lt;18.5,"underweight",IF(Table4[[#This Row],[BMI]]&lt; 24.9,"normal weight",IF(Table4[[#This Row],[BMI]]&lt;29.9,"over weight","obesity")))</f>
        <v>normal weight</v>
      </c>
      <c r="N1316" s="26" t="str">
        <f>IF(Table4[[#This Row],[HBA1C]]&lt;5.7,"normal",IF(Table4[[#This Row],[HBA1C]]&lt; 6.4,"prediabetes","diabetes"))</f>
        <v>diabetes</v>
      </c>
    </row>
    <row r="1317" spans="1:14" x14ac:dyDescent="0.25">
      <c r="A1317" t="s">
        <v>1055</v>
      </c>
      <c r="B1317">
        <v>33.33</v>
      </c>
      <c r="C1317">
        <v>7.61</v>
      </c>
      <c r="D1317" t="s">
        <v>2378</v>
      </c>
      <c r="E1317" t="s">
        <v>2378</v>
      </c>
      <c r="F1317" t="s">
        <v>2378</v>
      </c>
      <c r="G1317" s="9" t="s">
        <v>2379</v>
      </c>
      <c r="H1317" t="s">
        <v>2378</v>
      </c>
      <c r="I1317" s="20" t="str">
        <f>IF(Table4[[#This Row],[smoker]]="?","NO",Table4[[#This Row],[smoker]])</f>
        <v>No</v>
      </c>
      <c r="J1317" s="26">
        <v>0</v>
      </c>
      <c r="K1317" s="20" t="str">
        <f>UPPER(Table4[[#This Row],[SMOKER 1]])</f>
        <v>NO</v>
      </c>
      <c r="L1317" s="26" t="str">
        <f>UPPER(Table4[[#This Row],[Heart Issues]])</f>
        <v>NO</v>
      </c>
      <c r="M1317" s="26" t="str">
        <f>IF(Table4[[#This Row],[BMI]]&lt;18.5,"underweight",IF(Table4[[#This Row],[BMI]]&lt; 24.9,"normal weight",IF(Table4[[#This Row],[BMI]]&lt;29.9,"over weight","obesity")))</f>
        <v>obesity</v>
      </c>
      <c r="N1317" s="26" t="str">
        <f>IF(Table4[[#This Row],[HBA1C]]&lt;5.7,"normal",IF(Table4[[#This Row],[HBA1C]]&lt; 6.4,"prediabetes","diabetes"))</f>
        <v>diabetes</v>
      </c>
    </row>
    <row r="1318" spans="1:14" x14ac:dyDescent="0.25">
      <c r="A1318" t="s">
        <v>1054</v>
      </c>
      <c r="B1318">
        <v>31.13</v>
      </c>
      <c r="C1318">
        <v>10.1</v>
      </c>
      <c r="D1318" t="s">
        <v>2378</v>
      </c>
      <c r="E1318" t="s">
        <v>2378</v>
      </c>
      <c r="F1318" t="s">
        <v>2378</v>
      </c>
      <c r="G1318" s="9" t="s">
        <v>2379</v>
      </c>
      <c r="H1318" t="s">
        <v>2378</v>
      </c>
      <c r="I1318" s="20" t="str">
        <f>IF(Table4[[#This Row],[smoker]]="?","NO",Table4[[#This Row],[smoker]])</f>
        <v>No</v>
      </c>
      <c r="J1318" s="26">
        <v>0</v>
      </c>
      <c r="K1318" s="20" t="str">
        <f>UPPER(Table4[[#This Row],[SMOKER 1]])</f>
        <v>NO</v>
      </c>
      <c r="L1318" s="26" t="str">
        <f>UPPER(Table4[[#This Row],[Heart Issues]])</f>
        <v>NO</v>
      </c>
      <c r="M1318" s="26" t="str">
        <f>IF(Table4[[#This Row],[BMI]]&lt;18.5,"underweight",IF(Table4[[#This Row],[BMI]]&lt; 24.9,"normal weight",IF(Table4[[#This Row],[BMI]]&lt;29.9,"over weight","obesity")))</f>
        <v>obesity</v>
      </c>
      <c r="N1318" s="26" t="str">
        <f>IF(Table4[[#This Row],[HBA1C]]&lt;5.7,"normal",IF(Table4[[#This Row],[HBA1C]]&lt; 6.4,"prediabetes","diabetes"))</f>
        <v>diabetes</v>
      </c>
    </row>
    <row r="1319" spans="1:14" x14ac:dyDescent="0.25">
      <c r="A1319" t="s">
        <v>1053</v>
      </c>
      <c r="B1319">
        <v>28.9</v>
      </c>
      <c r="C1319">
        <v>11.24</v>
      </c>
      <c r="D1319" t="s">
        <v>2378</v>
      </c>
      <c r="E1319" t="s">
        <v>2378</v>
      </c>
      <c r="F1319" t="s">
        <v>2378</v>
      </c>
      <c r="G1319" s="9" t="s">
        <v>2379</v>
      </c>
      <c r="H1319" t="s">
        <v>2378</v>
      </c>
      <c r="I1319" s="20" t="str">
        <f>IF(Table4[[#This Row],[smoker]]="?","NO",Table4[[#This Row],[smoker]])</f>
        <v>No</v>
      </c>
      <c r="J1319" s="26">
        <v>0</v>
      </c>
      <c r="K1319" s="20" t="str">
        <f>UPPER(Table4[[#This Row],[SMOKER 1]])</f>
        <v>NO</v>
      </c>
      <c r="L1319" s="26" t="str">
        <f>UPPER(Table4[[#This Row],[Heart Issues]])</f>
        <v>NO</v>
      </c>
      <c r="M1319" s="26" t="str">
        <f>IF(Table4[[#This Row],[BMI]]&lt;18.5,"underweight",IF(Table4[[#This Row],[BMI]]&lt; 24.9,"normal weight",IF(Table4[[#This Row],[BMI]]&lt;29.9,"over weight","obesity")))</f>
        <v>over weight</v>
      </c>
      <c r="N1319" s="26" t="str">
        <f>IF(Table4[[#This Row],[HBA1C]]&lt;5.7,"normal",IF(Table4[[#This Row],[HBA1C]]&lt; 6.4,"prediabetes","diabetes"))</f>
        <v>diabetes</v>
      </c>
    </row>
    <row r="1320" spans="1:14" x14ac:dyDescent="0.25">
      <c r="A1320" t="s">
        <v>1052</v>
      </c>
      <c r="B1320">
        <v>43.31</v>
      </c>
      <c r="C1320">
        <v>6.1</v>
      </c>
      <c r="D1320" t="s">
        <v>2380</v>
      </c>
      <c r="E1320" t="s">
        <v>2380</v>
      </c>
      <c r="F1320" t="s">
        <v>2378</v>
      </c>
      <c r="G1320" s="9">
        <v>1</v>
      </c>
      <c r="H1320" t="s">
        <v>2378</v>
      </c>
      <c r="I1320" s="20" t="str">
        <f>IF(Table4[[#This Row],[smoker]]="?","NO",Table4[[#This Row],[smoker]])</f>
        <v>No</v>
      </c>
      <c r="J1320" s="26">
        <v>1</v>
      </c>
      <c r="K1320" s="20" t="str">
        <f>UPPER(Table4[[#This Row],[SMOKER 1]])</f>
        <v>NO</v>
      </c>
      <c r="L1320" s="26" t="str">
        <f>UPPER(Table4[[#This Row],[Heart Issues]])</f>
        <v>YES</v>
      </c>
      <c r="M1320" s="26" t="str">
        <f>IF(Table4[[#This Row],[BMI]]&lt;18.5,"underweight",IF(Table4[[#This Row],[BMI]]&lt; 24.9,"normal weight",IF(Table4[[#This Row],[BMI]]&lt;29.9,"over weight","obesity")))</f>
        <v>obesity</v>
      </c>
      <c r="N1320" s="26" t="str">
        <f>IF(Table4[[#This Row],[HBA1C]]&lt;5.7,"normal",IF(Table4[[#This Row],[HBA1C]]&lt; 6.4,"prediabetes","diabetes"))</f>
        <v>prediabetes</v>
      </c>
    </row>
    <row r="1321" spans="1:14" x14ac:dyDescent="0.25">
      <c r="A1321" t="s">
        <v>1051</v>
      </c>
      <c r="B1321">
        <v>22.8</v>
      </c>
      <c r="C1321">
        <v>6.98</v>
      </c>
      <c r="D1321" t="s">
        <v>2378</v>
      </c>
      <c r="E1321" t="s">
        <v>2378</v>
      </c>
      <c r="F1321" t="s">
        <v>2378</v>
      </c>
      <c r="G1321" s="9" t="s">
        <v>2379</v>
      </c>
      <c r="H1321" t="s">
        <v>2378</v>
      </c>
      <c r="I1321" s="20" t="str">
        <f>IF(Table4[[#This Row],[smoker]]="?","NO",Table4[[#This Row],[smoker]])</f>
        <v>No</v>
      </c>
      <c r="J1321" s="26">
        <v>0</v>
      </c>
      <c r="K1321" s="20" t="str">
        <f>UPPER(Table4[[#This Row],[SMOKER 1]])</f>
        <v>NO</v>
      </c>
      <c r="L1321" s="26" t="str">
        <f>UPPER(Table4[[#This Row],[Heart Issues]])</f>
        <v>NO</v>
      </c>
      <c r="M1321" s="26" t="str">
        <f>IF(Table4[[#This Row],[BMI]]&lt;18.5,"underweight",IF(Table4[[#This Row],[BMI]]&lt; 24.9,"normal weight",IF(Table4[[#This Row],[BMI]]&lt;29.9,"over weight","obesity")))</f>
        <v>normal weight</v>
      </c>
      <c r="N1321" s="26" t="str">
        <f>IF(Table4[[#This Row],[HBA1C]]&lt;5.7,"normal",IF(Table4[[#This Row],[HBA1C]]&lt; 6.4,"prediabetes","diabetes"))</f>
        <v>diabetes</v>
      </c>
    </row>
    <row r="1322" spans="1:14" x14ac:dyDescent="0.25">
      <c r="A1322" t="s">
        <v>1050</v>
      </c>
      <c r="B1322">
        <v>19.09</v>
      </c>
      <c r="C1322">
        <v>4</v>
      </c>
      <c r="D1322" t="s">
        <v>2380</v>
      </c>
      <c r="E1322" t="s">
        <v>2378</v>
      </c>
      <c r="F1322" t="s">
        <v>2378</v>
      </c>
      <c r="G1322" s="9">
        <v>1</v>
      </c>
      <c r="H1322" t="s">
        <v>2378</v>
      </c>
      <c r="I1322" s="20" t="str">
        <f>IF(Table4[[#This Row],[smoker]]="?","NO",Table4[[#This Row],[smoker]])</f>
        <v>No</v>
      </c>
      <c r="J1322" s="26">
        <v>1</v>
      </c>
      <c r="K1322" s="20" t="str">
        <f>UPPER(Table4[[#This Row],[SMOKER 1]])</f>
        <v>NO</v>
      </c>
      <c r="L1322" s="26" t="str">
        <f>UPPER(Table4[[#This Row],[Heart Issues]])</f>
        <v>YES</v>
      </c>
      <c r="M1322" s="26" t="str">
        <f>IF(Table4[[#This Row],[BMI]]&lt;18.5,"underweight",IF(Table4[[#This Row],[BMI]]&lt; 24.9,"normal weight",IF(Table4[[#This Row],[BMI]]&lt;29.9,"over weight","obesity")))</f>
        <v>normal weight</v>
      </c>
      <c r="N1322" s="26" t="str">
        <f>IF(Table4[[#This Row],[HBA1C]]&lt;5.7,"normal",IF(Table4[[#This Row],[HBA1C]]&lt; 6.4,"prediabetes","diabetes"))</f>
        <v>normal</v>
      </c>
    </row>
    <row r="1323" spans="1:14" x14ac:dyDescent="0.25">
      <c r="A1323" t="s">
        <v>1049</v>
      </c>
      <c r="B1323">
        <v>23.37</v>
      </c>
      <c r="C1323">
        <v>4.2300000000000004</v>
      </c>
      <c r="D1323" t="s">
        <v>2378</v>
      </c>
      <c r="E1323" t="s">
        <v>2378</v>
      </c>
      <c r="F1323" t="s">
        <v>2378</v>
      </c>
      <c r="G1323" s="9" t="s">
        <v>2379</v>
      </c>
      <c r="H1323" t="s">
        <v>2378</v>
      </c>
      <c r="I1323" s="20" t="str">
        <f>IF(Table4[[#This Row],[smoker]]="?","NO",Table4[[#This Row],[smoker]])</f>
        <v>No</v>
      </c>
      <c r="J1323" s="26">
        <v>0</v>
      </c>
      <c r="K1323" s="20" t="str">
        <f>UPPER(Table4[[#This Row],[SMOKER 1]])</f>
        <v>NO</v>
      </c>
      <c r="L1323" s="26" t="str">
        <f>UPPER(Table4[[#This Row],[Heart Issues]])</f>
        <v>NO</v>
      </c>
      <c r="M1323" s="26" t="str">
        <f>IF(Table4[[#This Row],[BMI]]&lt;18.5,"underweight",IF(Table4[[#This Row],[BMI]]&lt; 24.9,"normal weight",IF(Table4[[#This Row],[BMI]]&lt;29.9,"over weight","obesity")))</f>
        <v>normal weight</v>
      </c>
      <c r="N1323" s="26" t="str">
        <f>IF(Table4[[#This Row],[HBA1C]]&lt;5.7,"normal",IF(Table4[[#This Row],[HBA1C]]&lt; 6.4,"prediabetes","diabetes"))</f>
        <v>normal</v>
      </c>
    </row>
    <row r="1324" spans="1:14" x14ac:dyDescent="0.25">
      <c r="A1324" t="s">
        <v>1048</v>
      </c>
      <c r="B1324">
        <v>33.44</v>
      </c>
      <c r="C1324">
        <v>4.72</v>
      </c>
      <c r="D1324" t="s">
        <v>2380</v>
      </c>
      <c r="E1324" t="s">
        <v>2378</v>
      </c>
      <c r="F1324" t="s">
        <v>2378</v>
      </c>
      <c r="G1324" s="9" t="s">
        <v>2379</v>
      </c>
      <c r="H1324" t="s">
        <v>2378</v>
      </c>
      <c r="I1324" s="20" t="str">
        <f>IF(Table4[[#This Row],[smoker]]="?","NO",Table4[[#This Row],[smoker]])</f>
        <v>No</v>
      </c>
      <c r="J1324" s="26">
        <v>0</v>
      </c>
      <c r="K1324" s="20" t="str">
        <f>UPPER(Table4[[#This Row],[SMOKER 1]])</f>
        <v>NO</v>
      </c>
      <c r="L1324" s="26" t="str">
        <f>UPPER(Table4[[#This Row],[Heart Issues]])</f>
        <v>YES</v>
      </c>
      <c r="M1324" s="26" t="str">
        <f>IF(Table4[[#This Row],[BMI]]&lt;18.5,"underweight",IF(Table4[[#This Row],[BMI]]&lt; 24.9,"normal weight",IF(Table4[[#This Row],[BMI]]&lt;29.9,"over weight","obesity")))</f>
        <v>obesity</v>
      </c>
      <c r="N1324" s="26" t="str">
        <f>IF(Table4[[#This Row],[HBA1C]]&lt;5.7,"normal",IF(Table4[[#This Row],[HBA1C]]&lt; 6.4,"prediabetes","diabetes"))</f>
        <v>normal</v>
      </c>
    </row>
    <row r="1325" spans="1:14" x14ac:dyDescent="0.25">
      <c r="A1325" t="s">
        <v>1047</v>
      </c>
      <c r="B1325">
        <v>28.05</v>
      </c>
      <c r="C1325">
        <v>5.63</v>
      </c>
      <c r="D1325" t="s">
        <v>2380</v>
      </c>
      <c r="E1325" t="s">
        <v>2378</v>
      </c>
      <c r="F1325" t="s">
        <v>2378</v>
      </c>
      <c r="G1325" s="9" t="s">
        <v>2379</v>
      </c>
      <c r="H1325" t="s">
        <v>2378</v>
      </c>
      <c r="I1325" s="20" t="str">
        <f>IF(Table4[[#This Row],[smoker]]="?","NO",Table4[[#This Row],[smoker]])</f>
        <v>No</v>
      </c>
      <c r="J1325" s="26">
        <v>0</v>
      </c>
      <c r="K1325" s="20" t="str">
        <f>UPPER(Table4[[#This Row],[SMOKER 1]])</f>
        <v>NO</v>
      </c>
      <c r="L1325" s="26" t="str">
        <f>UPPER(Table4[[#This Row],[Heart Issues]])</f>
        <v>YES</v>
      </c>
      <c r="M1325" s="26" t="str">
        <f>IF(Table4[[#This Row],[BMI]]&lt;18.5,"underweight",IF(Table4[[#This Row],[BMI]]&lt; 24.9,"normal weight",IF(Table4[[#This Row],[BMI]]&lt;29.9,"over weight","obesity")))</f>
        <v>over weight</v>
      </c>
      <c r="N1325" s="26" t="str">
        <f>IF(Table4[[#This Row],[HBA1C]]&lt;5.7,"normal",IF(Table4[[#This Row],[HBA1C]]&lt; 6.4,"prediabetes","diabetes"))</f>
        <v>normal</v>
      </c>
    </row>
    <row r="1326" spans="1:14" x14ac:dyDescent="0.25">
      <c r="A1326" t="s">
        <v>1046</v>
      </c>
      <c r="B1326">
        <v>27.72</v>
      </c>
      <c r="C1326">
        <v>5.83</v>
      </c>
      <c r="D1326" t="s">
        <v>2380</v>
      </c>
      <c r="E1326" t="s">
        <v>2378</v>
      </c>
      <c r="F1326" t="s">
        <v>2378</v>
      </c>
      <c r="G1326" s="9" t="s">
        <v>2379</v>
      </c>
      <c r="H1326" t="s">
        <v>2378</v>
      </c>
      <c r="I1326" s="20" t="str">
        <f>IF(Table4[[#This Row],[smoker]]="?","NO",Table4[[#This Row],[smoker]])</f>
        <v>No</v>
      </c>
      <c r="J1326" s="26">
        <v>0</v>
      </c>
      <c r="K1326" s="20" t="str">
        <f>UPPER(Table4[[#This Row],[SMOKER 1]])</f>
        <v>NO</v>
      </c>
      <c r="L1326" s="26" t="str">
        <f>UPPER(Table4[[#This Row],[Heart Issues]])</f>
        <v>YES</v>
      </c>
      <c r="M1326" s="26" t="str">
        <f>IF(Table4[[#This Row],[BMI]]&lt;18.5,"underweight",IF(Table4[[#This Row],[BMI]]&lt; 24.9,"normal weight",IF(Table4[[#This Row],[BMI]]&lt;29.9,"over weight","obesity")))</f>
        <v>over weight</v>
      </c>
      <c r="N1326" s="26" t="str">
        <f>IF(Table4[[#This Row],[HBA1C]]&lt;5.7,"normal",IF(Table4[[#This Row],[HBA1C]]&lt; 6.4,"prediabetes","diabetes"))</f>
        <v>prediabetes</v>
      </c>
    </row>
    <row r="1327" spans="1:14" x14ac:dyDescent="0.25">
      <c r="A1327" t="s">
        <v>1045</v>
      </c>
      <c r="B1327">
        <v>29.81</v>
      </c>
      <c r="C1327">
        <v>9.23</v>
      </c>
      <c r="D1327" t="s">
        <v>2378</v>
      </c>
      <c r="E1327" t="s">
        <v>2378</v>
      </c>
      <c r="F1327" t="s">
        <v>2378</v>
      </c>
      <c r="G1327" s="9" t="s">
        <v>2379</v>
      </c>
      <c r="H1327" t="s">
        <v>2378</v>
      </c>
      <c r="I1327" s="20" t="str">
        <f>IF(Table4[[#This Row],[smoker]]="?","NO",Table4[[#This Row],[smoker]])</f>
        <v>No</v>
      </c>
      <c r="J1327" s="26">
        <v>0</v>
      </c>
      <c r="K1327" s="20" t="str">
        <f>UPPER(Table4[[#This Row],[SMOKER 1]])</f>
        <v>NO</v>
      </c>
      <c r="L1327" s="26" t="str">
        <f>UPPER(Table4[[#This Row],[Heart Issues]])</f>
        <v>NO</v>
      </c>
      <c r="M1327" s="26" t="str">
        <f>IF(Table4[[#This Row],[BMI]]&lt;18.5,"underweight",IF(Table4[[#This Row],[BMI]]&lt; 24.9,"normal weight",IF(Table4[[#This Row],[BMI]]&lt;29.9,"over weight","obesity")))</f>
        <v>over weight</v>
      </c>
      <c r="N1327" s="26" t="str">
        <f>IF(Table4[[#This Row],[HBA1C]]&lt;5.7,"normal",IF(Table4[[#This Row],[HBA1C]]&lt; 6.4,"prediabetes","diabetes"))</f>
        <v>diabetes</v>
      </c>
    </row>
    <row r="1328" spans="1:14" x14ac:dyDescent="0.25">
      <c r="A1328" t="s">
        <v>1044</v>
      </c>
      <c r="B1328">
        <v>23.98</v>
      </c>
      <c r="C1328">
        <v>9.89</v>
      </c>
      <c r="D1328" t="s">
        <v>2378</v>
      </c>
      <c r="E1328" t="s">
        <v>2378</v>
      </c>
      <c r="F1328" t="s">
        <v>2378</v>
      </c>
      <c r="G1328" s="9" t="s">
        <v>2379</v>
      </c>
      <c r="H1328" t="s">
        <v>2378</v>
      </c>
      <c r="I1328" s="20" t="str">
        <f>IF(Table4[[#This Row],[smoker]]="?","NO",Table4[[#This Row],[smoker]])</f>
        <v>No</v>
      </c>
      <c r="J1328" s="26">
        <v>0</v>
      </c>
      <c r="K1328" s="20" t="str">
        <f>UPPER(Table4[[#This Row],[SMOKER 1]])</f>
        <v>NO</v>
      </c>
      <c r="L1328" s="26" t="str">
        <f>UPPER(Table4[[#This Row],[Heart Issues]])</f>
        <v>NO</v>
      </c>
      <c r="M1328" s="26" t="str">
        <f>IF(Table4[[#This Row],[BMI]]&lt;18.5,"underweight",IF(Table4[[#This Row],[BMI]]&lt; 24.9,"normal weight",IF(Table4[[#This Row],[BMI]]&lt;29.9,"over weight","obesity")))</f>
        <v>normal weight</v>
      </c>
      <c r="N1328" s="26" t="str">
        <f>IF(Table4[[#This Row],[HBA1C]]&lt;5.7,"normal",IF(Table4[[#This Row],[HBA1C]]&lt; 6.4,"prediabetes","diabetes"))</f>
        <v>diabetes</v>
      </c>
    </row>
    <row r="1329" spans="1:14" x14ac:dyDescent="0.25">
      <c r="A1329" t="s">
        <v>1043</v>
      </c>
      <c r="B1329">
        <v>17.34</v>
      </c>
      <c r="C1329">
        <v>12</v>
      </c>
      <c r="D1329" t="s">
        <v>2378</v>
      </c>
      <c r="E1329" t="s">
        <v>2378</v>
      </c>
      <c r="F1329" t="s">
        <v>2378</v>
      </c>
      <c r="G1329" s="9" t="s">
        <v>2379</v>
      </c>
      <c r="H1329" t="s">
        <v>2378</v>
      </c>
      <c r="I1329" s="20" t="str">
        <f>IF(Table4[[#This Row],[smoker]]="?","NO",Table4[[#This Row],[smoker]])</f>
        <v>No</v>
      </c>
      <c r="J1329" s="26">
        <v>0</v>
      </c>
      <c r="K1329" s="20" t="str">
        <f>UPPER(Table4[[#This Row],[SMOKER 1]])</f>
        <v>NO</v>
      </c>
      <c r="L1329" s="26" t="str">
        <f>UPPER(Table4[[#This Row],[Heart Issues]])</f>
        <v>NO</v>
      </c>
      <c r="M1329" s="26" t="str">
        <f>IF(Table4[[#This Row],[BMI]]&lt;18.5,"underweight",IF(Table4[[#This Row],[BMI]]&lt; 24.9,"normal weight",IF(Table4[[#This Row],[BMI]]&lt;29.9,"over weight","obesity")))</f>
        <v>underweight</v>
      </c>
      <c r="N1329" s="26" t="str">
        <f>IF(Table4[[#This Row],[HBA1C]]&lt;5.7,"normal",IF(Table4[[#This Row],[HBA1C]]&lt; 6.4,"prediabetes","diabetes"))</f>
        <v>diabetes</v>
      </c>
    </row>
    <row r="1330" spans="1:14" x14ac:dyDescent="0.25">
      <c r="A1330" t="s">
        <v>1042</v>
      </c>
      <c r="B1330">
        <v>40.39</v>
      </c>
      <c r="C1330">
        <v>4.24</v>
      </c>
      <c r="D1330" t="s">
        <v>2380</v>
      </c>
      <c r="E1330" t="s">
        <v>2378</v>
      </c>
      <c r="F1330" t="s">
        <v>2381</v>
      </c>
      <c r="G1330" s="9">
        <v>1</v>
      </c>
      <c r="H1330" t="s">
        <v>2378</v>
      </c>
      <c r="I1330" s="20" t="str">
        <f>IF(Table4[[#This Row],[smoker]]="?","NO",Table4[[#This Row],[smoker]])</f>
        <v>No</v>
      </c>
      <c r="J1330" s="26">
        <v>1</v>
      </c>
      <c r="K1330" s="20" t="str">
        <f>UPPER(Table4[[#This Row],[SMOKER 1]])</f>
        <v>NO</v>
      </c>
      <c r="L1330" s="26" t="str">
        <f>UPPER(Table4[[#This Row],[Heart Issues]])</f>
        <v>YES</v>
      </c>
      <c r="M1330" s="26" t="str">
        <f>IF(Table4[[#This Row],[BMI]]&lt;18.5,"underweight",IF(Table4[[#This Row],[BMI]]&lt; 24.9,"normal weight",IF(Table4[[#This Row],[BMI]]&lt;29.9,"over weight","obesity")))</f>
        <v>obesity</v>
      </c>
      <c r="N1330" s="26" t="str">
        <f>IF(Table4[[#This Row],[HBA1C]]&lt;5.7,"normal",IF(Table4[[#This Row],[HBA1C]]&lt; 6.4,"prediabetes","diabetes"))</f>
        <v>normal</v>
      </c>
    </row>
    <row r="1331" spans="1:14" x14ac:dyDescent="0.25">
      <c r="A1331" t="s">
        <v>1041</v>
      </c>
      <c r="B1331">
        <v>25.96</v>
      </c>
      <c r="C1331">
        <v>4.68</v>
      </c>
      <c r="D1331" t="s">
        <v>2380</v>
      </c>
      <c r="E1331" t="s">
        <v>2378</v>
      </c>
      <c r="F1331" t="s">
        <v>2381</v>
      </c>
      <c r="G1331" s="9">
        <v>1</v>
      </c>
      <c r="H1331" t="s">
        <v>2378</v>
      </c>
      <c r="I1331" s="20" t="str">
        <f>IF(Table4[[#This Row],[smoker]]="?","NO",Table4[[#This Row],[smoker]])</f>
        <v>No</v>
      </c>
      <c r="J1331" s="26">
        <v>1</v>
      </c>
      <c r="K1331" s="20" t="str">
        <f>UPPER(Table4[[#This Row],[SMOKER 1]])</f>
        <v>NO</v>
      </c>
      <c r="L1331" s="26" t="str">
        <f>UPPER(Table4[[#This Row],[Heart Issues]])</f>
        <v>YES</v>
      </c>
      <c r="M1331" s="26" t="str">
        <f>IF(Table4[[#This Row],[BMI]]&lt;18.5,"underweight",IF(Table4[[#This Row],[BMI]]&lt; 24.9,"normal weight",IF(Table4[[#This Row],[BMI]]&lt;29.9,"over weight","obesity")))</f>
        <v>over weight</v>
      </c>
      <c r="N1331" s="26" t="str">
        <f>IF(Table4[[#This Row],[HBA1C]]&lt;5.7,"normal",IF(Table4[[#This Row],[HBA1C]]&lt; 6.4,"prediabetes","diabetes"))</f>
        <v>normal</v>
      </c>
    </row>
    <row r="1332" spans="1:14" x14ac:dyDescent="0.25">
      <c r="A1332" t="s">
        <v>1040</v>
      </c>
      <c r="B1332">
        <v>17.68</v>
      </c>
      <c r="C1332">
        <v>8.57</v>
      </c>
      <c r="D1332" t="s">
        <v>2380</v>
      </c>
      <c r="E1332" t="s">
        <v>2378</v>
      </c>
      <c r="F1332" t="s">
        <v>2381</v>
      </c>
      <c r="G1332" s="9">
        <v>1</v>
      </c>
      <c r="H1332" t="s">
        <v>2378</v>
      </c>
      <c r="I1332" s="20" t="str">
        <f>IF(Table4[[#This Row],[smoker]]="?","NO",Table4[[#This Row],[smoker]])</f>
        <v>No</v>
      </c>
      <c r="J1332" s="26">
        <v>1</v>
      </c>
      <c r="K1332" s="20" t="str">
        <f>UPPER(Table4[[#This Row],[SMOKER 1]])</f>
        <v>NO</v>
      </c>
      <c r="L1332" s="26" t="str">
        <f>UPPER(Table4[[#This Row],[Heart Issues]])</f>
        <v>YES</v>
      </c>
      <c r="M1332" s="26" t="str">
        <f>IF(Table4[[#This Row],[BMI]]&lt;18.5,"underweight",IF(Table4[[#This Row],[BMI]]&lt; 24.9,"normal weight",IF(Table4[[#This Row],[BMI]]&lt;29.9,"over weight","obesity")))</f>
        <v>underweight</v>
      </c>
      <c r="N1332" s="26" t="str">
        <f>IF(Table4[[#This Row],[HBA1C]]&lt;5.7,"normal",IF(Table4[[#This Row],[HBA1C]]&lt; 6.4,"prediabetes","diabetes"))</f>
        <v>diabetes</v>
      </c>
    </row>
    <row r="1333" spans="1:14" x14ac:dyDescent="0.25">
      <c r="A1333" t="s">
        <v>1039</v>
      </c>
      <c r="B1333">
        <v>30.875</v>
      </c>
      <c r="C1333">
        <v>4.0999999999999996</v>
      </c>
      <c r="D1333" t="s">
        <v>2378</v>
      </c>
      <c r="E1333" t="s">
        <v>2378</v>
      </c>
      <c r="F1333" t="s">
        <v>2378</v>
      </c>
      <c r="G1333" s="9" t="s">
        <v>2379</v>
      </c>
      <c r="H1333" t="s">
        <v>2378</v>
      </c>
      <c r="I1333" s="20" t="str">
        <f>IF(Table4[[#This Row],[smoker]]="?","NO",Table4[[#This Row],[smoker]])</f>
        <v>No</v>
      </c>
      <c r="J1333" s="26">
        <v>0</v>
      </c>
      <c r="K1333" s="20" t="str">
        <f>UPPER(Table4[[#This Row],[SMOKER 1]])</f>
        <v>NO</v>
      </c>
      <c r="L1333" s="26" t="str">
        <f>UPPER(Table4[[#This Row],[Heart Issues]])</f>
        <v>NO</v>
      </c>
      <c r="M1333" s="26" t="str">
        <f>IF(Table4[[#This Row],[BMI]]&lt;18.5,"underweight",IF(Table4[[#This Row],[BMI]]&lt; 24.9,"normal weight",IF(Table4[[#This Row],[BMI]]&lt;29.9,"over weight","obesity")))</f>
        <v>obesity</v>
      </c>
      <c r="N1333" s="26" t="str">
        <f>IF(Table4[[#This Row],[HBA1C]]&lt;5.7,"normal",IF(Table4[[#This Row],[HBA1C]]&lt; 6.4,"prediabetes","diabetes"))</f>
        <v>normal</v>
      </c>
    </row>
    <row r="1334" spans="1:14" x14ac:dyDescent="0.25">
      <c r="A1334" t="s">
        <v>1038</v>
      </c>
      <c r="B1334">
        <v>30.81</v>
      </c>
      <c r="C1334">
        <v>4.49</v>
      </c>
      <c r="D1334" t="s">
        <v>2378</v>
      </c>
      <c r="E1334" t="s">
        <v>2378</v>
      </c>
      <c r="F1334" t="s">
        <v>2378</v>
      </c>
      <c r="G1334" s="9" t="s">
        <v>2379</v>
      </c>
      <c r="H1334" t="s">
        <v>2378</v>
      </c>
      <c r="I1334" s="20" t="str">
        <f>IF(Table4[[#This Row],[smoker]]="?","NO",Table4[[#This Row],[smoker]])</f>
        <v>No</v>
      </c>
      <c r="J1334" s="26">
        <v>0</v>
      </c>
      <c r="K1334" s="20" t="str">
        <f>UPPER(Table4[[#This Row],[SMOKER 1]])</f>
        <v>NO</v>
      </c>
      <c r="L1334" s="26" t="str">
        <f>UPPER(Table4[[#This Row],[Heart Issues]])</f>
        <v>NO</v>
      </c>
      <c r="M1334" s="26" t="str">
        <f>IF(Table4[[#This Row],[BMI]]&lt;18.5,"underweight",IF(Table4[[#This Row],[BMI]]&lt; 24.9,"normal weight",IF(Table4[[#This Row],[BMI]]&lt;29.9,"over weight","obesity")))</f>
        <v>obesity</v>
      </c>
      <c r="N1334" s="26" t="str">
        <f>IF(Table4[[#This Row],[HBA1C]]&lt;5.7,"normal",IF(Table4[[#This Row],[HBA1C]]&lt; 6.4,"prediabetes","diabetes"))</f>
        <v>normal</v>
      </c>
    </row>
    <row r="1335" spans="1:14" x14ac:dyDescent="0.25">
      <c r="A1335" t="s">
        <v>1037</v>
      </c>
      <c r="B1335">
        <v>36.85</v>
      </c>
      <c r="C1335">
        <v>8.8000000000000007</v>
      </c>
      <c r="D1335" t="s">
        <v>2378</v>
      </c>
      <c r="E1335" t="s">
        <v>2378</v>
      </c>
      <c r="F1335" t="s">
        <v>2378</v>
      </c>
      <c r="G1335" s="9">
        <v>2</v>
      </c>
      <c r="H1335" t="s">
        <v>2378</v>
      </c>
      <c r="I1335" s="20" t="str">
        <f>IF(Table4[[#This Row],[smoker]]="?","NO",Table4[[#This Row],[smoker]])</f>
        <v>No</v>
      </c>
      <c r="J1335" s="26">
        <v>2</v>
      </c>
      <c r="K1335" s="20" t="str">
        <f>UPPER(Table4[[#This Row],[SMOKER 1]])</f>
        <v>NO</v>
      </c>
      <c r="L1335" s="26" t="str">
        <f>UPPER(Table4[[#This Row],[Heart Issues]])</f>
        <v>NO</v>
      </c>
      <c r="M1335" s="26" t="str">
        <f>IF(Table4[[#This Row],[BMI]]&lt;18.5,"underweight",IF(Table4[[#This Row],[BMI]]&lt; 24.9,"normal weight",IF(Table4[[#This Row],[BMI]]&lt;29.9,"over weight","obesity")))</f>
        <v>obesity</v>
      </c>
      <c r="N1335" s="26" t="str">
        <f>IF(Table4[[#This Row],[HBA1C]]&lt;5.7,"normal",IF(Table4[[#This Row],[HBA1C]]&lt; 6.4,"prediabetes","diabetes"))</f>
        <v>diabetes</v>
      </c>
    </row>
    <row r="1336" spans="1:14" x14ac:dyDescent="0.25">
      <c r="A1336" t="s">
        <v>1036</v>
      </c>
      <c r="B1336">
        <v>35.86</v>
      </c>
      <c r="C1336">
        <v>7.93</v>
      </c>
      <c r="D1336" t="s">
        <v>2378</v>
      </c>
      <c r="E1336" t="s">
        <v>2378</v>
      </c>
      <c r="F1336" t="s">
        <v>2378</v>
      </c>
      <c r="G1336" s="9">
        <v>2</v>
      </c>
      <c r="H1336" t="s">
        <v>2378</v>
      </c>
      <c r="I1336" s="20" t="str">
        <f>IF(Table4[[#This Row],[smoker]]="?","NO",Table4[[#This Row],[smoker]])</f>
        <v>No</v>
      </c>
      <c r="J1336" s="26">
        <v>2</v>
      </c>
      <c r="K1336" s="20" t="str">
        <f>UPPER(Table4[[#This Row],[SMOKER 1]])</f>
        <v>NO</v>
      </c>
      <c r="L1336" s="26" t="str">
        <f>UPPER(Table4[[#This Row],[Heart Issues]])</f>
        <v>NO</v>
      </c>
      <c r="M1336" s="26" t="str">
        <f>IF(Table4[[#This Row],[BMI]]&lt;18.5,"underweight",IF(Table4[[#This Row],[BMI]]&lt; 24.9,"normal weight",IF(Table4[[#This Row],[BMI]]&lt;29.9,"over weight","obesity")))</f>
        <v>obesity</v>
      </c>
      <c r="N1336" s="26" t="str">
        <f>IF(Table4[[#This Row],[HBA1C]]&lt;5.7,"normal",IF(Table4[[#This Row],[HBA1C]]&lt; 6.4,"prediabetes","diabetes"))</f>
        <v>diabetes</v>
      </c>
    </row>
    <row r="1337" spans="1:14" x14ac:dyDescent="0.25">
      <c r="A1337" t="s">
        <v>1035</v>
      </c>
      <c r="B1337">
        <v>30.3</v>
      </c>
      <c r="C1337">
        <v>9.4499999999999993</v>
      </c>
      <c r="D1337" t="s">
        <v>2378</v>
      </c>
      <c r="E1337" t="s">
        <v>2378</v>
      </c>
      <c r="F1337" t="s">
        <v>2378</v>
      </c>
      <c r="G1337" s="9">
        <v>2</v>
      </c>
      <c r="H1337" t="s">
        <v>2378</v>
      </c>
      <c r="I1337" s="20" t="str">
        <f>IF(Table4[[#This Row],[smoker]]="?","NO",Table4[[#This Row],[smoker]])</f>
        <v>No</v>
      </c>
      <c r="J1337" s="26">
        <v>2</v>
      </c>
      <c r="K1337" s="20" t="str">
        <f>UPPER(Table4[[#This Row],[SMOKER 1]])</f>
        <v>NO</v>
      </c>
      <c r="L1337" s="26" t="str">
        <f>UPPER(Table4[[#This Row],[Heart Issues]])</f>
        <v>NO</v>
      </c>
      <c r="M1337" s="26" t="str">
        <f>IF(Table4[[#This Row],[BMI]]&lt;18.5,"underweight",IF(Table4[[#This Row],[BMI]]&lt; 24.9,"normal weight",IF(Table4[[#This Row],[BMI]]&lt;29.9,"over weight","obesity")))</f>
        <v>obesity</v>
      </c>
      <c r="N1337" s="26" t="str">
        <f>IF(Table4[[#This Row],[HBA1C]]&lt;5.7,"normal",IF(Table4[[#This Row],[HBA1C]]&lt; 6.4,"prediabetes","diabetes"))</f>
        <v>diabetes</v>
      </c>
    </row>
    <row r="1338" spans="1:14" x14ac:dyDescent="0.25">
      <c r="A1338" t="s">
        <v>1034</v>
      </c>
      <c r="B1338">
        <v>32.015000000000001</v>
      </c>
      <c r="C1338">
        <v>7.67</v>
      </c>
      <c r="D1338" t="s">
        <v>2378</v>
      </c>
      <c r="E1338" t="s">
        <v>2378</v>
      </c>
      <c r="F1338" t="s">
        <v>2378</v>
      </c>
      <c r="G1338" s="9" t="s">
        <v>2379</v>
      </c>
      <c r="H1338" t="s">
        <v>2378</v>
      </c>
      <c r="I1338" s="20" t="str">
        <f>IF(Table4[[#This Row],[smoker]]="?","NO",Table4[[#This Row],[smoker]])</f>
        <v>No</v>
      </c>
      <c r="J1338" s="26">
        <v>0</v>
      </c>
      <c r="K1338" s="20" t="str">
        <f>UPPER(Table4[[#This Row],[SMOKER 1]])</f>
        <v>NO</v>
      </c>
      <c r="L1338" s="26" t="str">
        <f>UPPER(Table4[[#This Row],[Heart Issues]])</f>
        <v>NO</v>
      </c>
      <c r="M1338" s="26" t="str">
        <f>IF(Table4[[#This Row],[BMI]]&lt;18.5,"underweight",IF(Table4[[#This Row],[BMI]]&lt; 24.9,"normal weight",IF(Table4[[#This Row],[BMI]]&lt;29.9,"over weight","obesity")))</f>
        <v>obesity</v>
      </c>
      <c r="N1338" s="26" t="str">
        <f>IF(Table4[[#This Row],[HBA1C]]&lt;5.7,"normal",IF(Table4[[#This Row],[HBA1C]]&lt; 6.4,"prediabetes","diabetes"))</f>
        <v>diabetes</v>
      </c>
    </row>
    <row r="1339" spans="1:14" x14ac:dyDescent="0.25">
      <c r="A1339" t="s">
        <v>1033</v>
      </c>
      <c r="B1339">
        <v>25.06</v>
      </c>
      <c r="C1339">
        <v>10.53</v>
      </c>
      <c r="D1339" t="s">
        <v>2378</v>
      </c>
      <c r="E1339" t="s">
        <v>2378</v>
      </c>
      <c r="F1339" t="s">
        <v>2378</v>
      </c>
      <c r="G1339" s="9">
        <v>2</v>
      </c>
      <c r="H1339" t="s">
        <v>2378</v>
      </c>
      <c r="I1339" s="20" t="str">
        <f>IF(Table4[[#This Row],[smoker]]="?","NO",Table4[[#This Row],[smoker]])</f>
        <v>No</v>
      </c>
      <c r="J1339" s="26">
        <v>2</v>
      </c>
      <c r="K1339" s="20" t="str">
        <f>UPPER(Table4[[#This Row],[SMOKER 1]])</f>
        <v>NO</v>
      </c>
      <c r="L1339" s="26" t="str">
        <f>UPPER(Table4[[#This Row],[Heart Issues]])</f>
        <v>NO</v>
      </c>
      <c r="M1339" s="26" t="str">
        <f>IF(Table4[[#This Row],[BMI]]&lt;18.5,"underweight",IF(Table4[[#This Row],[BMI]]&lt; 24.9,"normal weight",IF(Table4[[#This Row],[BMI]]&lt;29.9,"over weight","obesity")))</f>
        <v>over weight</v>
      </c>
      <c r="N1339" s="26" t="str">
        <f>IF(Table4[[#This Row],[HBA1C]]&lt;5.7,"normal",IF(Table4[[#This Row],[HBA1C]]&lt; 6.4,"prediabetes","diabetes"))</f>
        <v>diabetes</v>
      </c>
    </row>
    <row r="1340" spans="1:14" x14ac:dyDescent="0.25">
      <c r="A1340" t="s">
        <v>1032</v>
      </c>
      <c r="B1340">
        <v>18.829999999999998</v>
      </c>
      <c r="C1340">
        <v>10.08</v>
      </c>
      <c r="D1340" t="s">
        <v>2380</v>
      </c>
      <c r="E1340" t="s">
        <v>2378</v>
      </c>
      <c r="F1340" t="s">
        <v>2378</v>
      </c>
      <c r="G1340" s="9" t="s">
        <v>2379</v>
      </c>
      <c r="H1340" t="s">
        <v>2378</v>
      </c>
      <c r="I1340" s="20" t="str">
        <f>IF(Table4[[#This Row],[smoker]]="?","NO",Table4[[#This Row],[smoker]])</f>
        <v>No</v>
      </c>
      <c r="J1340" s="26">
        <v>0</v>
      </c>
      <c r="K1340" s="20" t="str">
        <f>UPPER(Table4[[#This Row],[SMOKER 1]])</f>
        <v>NO</v>
      </c>
      <c r="L1340" s="26" t="str">
        <f>UPPER(Table4[[#This Row],[Heart Issues]])</f>
        <v>YES</v>
      </c>
      <c r="M1340" s="26" t="str">
        <f>IF(Table4[[#This Row],[BMI]]&lt;18.5,"underweight",IF(Table4[[#This Row],[BMI]]&lt; 24.9,"normal weight",IF(Table4[[#This Row],[BMI]]&lt;29.9,"over weight","obesity")))</f>
        <v>normal weight</v>
      </c>
      <c r="N1340" s="26" t="str">
        <f>IF(Table4[[#This Row],[HBA1C]]&lt;5.7,"normal",IF(Table4[[#This Row],[HBA1C]]&lt; 6.4,"prediabetes","diabetes"))</f>
        <v>diabetes</v>
      </c>
    </row>
    <row r="1341" spans="1:14" x14ac:dyDescent="0.25">
      <c r="A1341" t="s">
        <v>1031</v>
      </c>
      <c r="B1341">
        <v>47.52</v>
      </c>
      <c r="C1341">
        <v>11.39</v>
      </c>
      <c r="D1341" t="s">
        <v>2380</v>
      </c>
      <c r="E1341" t="s">
        <v>2378</v>
      </c>
      <c r="F1341" t="s">
        <v>2378</v>
      </c>
      <c r="G1341" s="9">
        <v>1</v>
      </c>
      <c r="H1341" t="s">
        <v>2378</v>
      </c>
      <c r="I1341" s="20" t="str">
        <f>IF(Table4[[#This Row],[smoker]]="?","NO",Table4[[#This Row],[smoker]])</f>
        <v>No</v>
      </c>
      <c r="J1341" s="26">
        <v>1</v>
      </c>
      <c r="K1341" s="20" t="str">
        <f>UPPER(Table4[[#This Row],[SMOKER 1]])</f>
        <v>NO</v>
      </c>
      <c r="L1341" s="26" t="str">
        <f>UPPER(Table4[[#This Row],[Heart Issues]])</f>
        <v>YES</v>
      </c>
      <c r="M1341" s="26" t="str">
        <f>IF(Table4[[#This Row],[BMI]]&lt;18.5,"underweight",IF(Table4[[#This Row],[BMI]]&lt; 24.9,"normal weight",IF(Table4[[#This Row],[BMI]]&lt;29.9,"over weight","obesity")))</f>
        <v>obesity</v>
      </c>
      <c r="N1341" s="26" t="str">
        <f>IF(Table4[[#This Row],[HBA1C]]&lt;5.7,"normal",IF(Table4[[#This Row],[HBA1C]]&lt; 6.4,"prediabetes","diabetes"))</f>
        <v>diabetes</v>
      </c>
    </row>
    <row r="1342" spans="1:14" x14ac:dyDescent="0.25">
      <c r="A1342" t="s">
        <v>1030</v>
      </c>
      <c r="B1342">
        <v>37.82</v>
      </c>
      <c r="C1342">
        <v>6.36</v>
      </c>
      <c r="D1342" t="s">
        <v>2378</v>
      </c>
      <c r="E1342" t="s">
        <v>2378</v>
      </c>
      <c r="F1342" t="s">
        <v>2378</v>
      </c>
      <c r="G1342" s="9" t="s">
        <v>2379</v>
      </c>
      <c r="H1342" t="s">
        <v>2378</v>
      </c>
      <c r="I1342" s="20" t="str">
        <f>IF(Table4[[#This Row],[smoker]]="?","NO",Table4[[#This Row],[smoker]])</f>
        <v>No</v>
      </c>
      <c r="J1342" s="26">
        <v>0</v>
      </c>
      <c r="K1342" s="20" t="str">
        <f>UPPER(Table4[[#This Row],[SMOKER 1]])</f>
        <v>NO</v>
      </c>
      <c r="L1342" s="26" t="str">
        <f>UPPER(Table4[[#This Row],[Heart Issues]])</f>
        <v>NO</v>
      </c>
      <c r="M1342" s="26" t="str">
        <f>IF(Table4[[#This Row],[BMI]]&lt;18.5,"underweight",IF(Table4[[#This Row],[BMI]]&lt; 24.9,"normal weight",IF(Table4[[#This Row],[BMI]]&lt;29.9,"over weight","obesity")))</f>
        <v>obesity</v>
      </c>
      <c r="N1342" s="26" t="str">
        <f>IF(Table4[[#This Row],[HBA1C]]&lt;5.7,"normal",IF(Table4[[#This Row],[HBA1C]]&lt; 6.4,"prediabetes","diabetes"))</f>
        <v>prediabetes</v>
      </c>
    </row>
    <row r="1343" spans="1:14" x14ac:dyDescent="0.25">
      <c r="A1343" t="s">
        <v>1029</v>
      </c>
      <c r="B1343">
        <v>44.16</v>
      </c>
      <c r="C1343">
        <v>5.31</v>
      </c>
      <c r="D1343" t="s">
        <v>2380</v>
      </c>
      <c r="E1343" t="s">
        <v>2378</v>
      </c>
      <c r="F1343" t="s">
        <v>2378</v>
      </c>
      <c r="G1343" s="9" t="s">
        <v>2379</v>
      </c>
      <c r="H1343" t="s">
        <v>2378</v>
      </c>
      <c r="I1343" s="20" t="str">
        <f>IF(Table4[[#This Row],[smoker]]="?","NO",Table4[[#This Row],[smoker]])</f>
        <v>No</v>
      </c>
      <c r="J1343" s="26">
        <v>0</v>
      </c>
      <c r="K1343" s="20" t="str">
        <f>UPPER(Table4[[#This Row],[SMOKER 1]])</f>
        <v>NO</v>
      </c>
      <c r="L1343" s="26" t="str">
        <f>UPPER(Table4[[#This Row],[Heart Issues]])</f>
        <v>YES</v>
      </c>
      <c r="M1343" s="26" t="str">
        <f>IF(Table4[[#This Row],[BMI]]&lt;18.5,"underweight",IF(Table4[[#This Row],[BMI]]&lt; 24.9,"normal weight",IF(Table4[[#This Row],[BMI]]&lt;29.9,"over weight","obesity")))</f>
        <v>obesity</v>
      </c>
      <c r="N1343" s="26" t="str">
        <f>IF(Table4[[#This Row],[HBA1C]]&lt;5.7,"normal",IF(Table4[[#This Row],[HBA1C]]&lt; 6.4,"prediabetes","diabetes"))</f>
        <v>normal</v>
      </c>
    </row>
    <row r="1344" spans="1:14" x14ac:dyDescent="0.25">
      <c r="A1344" t="s">
        <v>1028</v>
      </c>
      <c r="B1344">
        <v>37.049999999999997</v>
      </c>
      <c r="C1344">
        <v>4.74</v>
      </c>
      <c r="D1344" t="s">
        <v>2378</v>
      </c>
      <c r="E1344" t="s">
        <v>2378</v>
      </c>
      <c r="F1344" t="s">
        <v>2381</v>
      </c>
      <c r="G1344" s="9">
        <v>1</v>
      </c>
      <c r="H1344" t="s">
        <v>2378</v>
      </c>
      <c r="I1344" s="20" t="str">
        <f>IF(Table4[[#This Row],[smoker]]="?","NO",Table4[[#This Row],[smoker]])</f>
        <v>No</v>
      </c>
      <c r="J1344" s="26">
        <v>1</v>
      </c>
      <c r="K1344" s="20" t="str">
        <f>UPPER(Table4[[#This Row],[SMOKER 1]])</f>
        <v>NO</v>
      </c>
      <c r="L1344" s="26" t="str">
        <f>UPPER(Table4[[#This Row],[Heart Issues]])</f>
        <v>NO</v>
      </c>
      <c r="M1344" s="26" t="str">
        <f>IF(Table4[[#This Row],[BMI]]&lt;18.5,"underweight",IF(Table4[[#This Row],[BMI]]&lt; 24.9,"normal weight",IF(Table4[[#This Row],[BMI]]&lt;29.9,"over weight","obesity")))</f>
        <v>obesity</v>
      </c>
      <c r="N1344" s="26" t="str">
        <f>IF(Table4[[#This Row],[HBA1C]]&lt;5.7,"normal",IF(Table4[[#This Row],[HBA1C]]&lt; 6.4,"prediabetes","diabetes"))</f>
        <v>normal</v>
      </c>
    </row>
    <row r="1345" spans="1:14" x14ac:dyDescent="0.25">
      <c r="A1345" t="s">
        <v>1027</v>
      </c>
      <c r="B1345">
        <v>18.66</v>
      </c>
      <c r="C1345">
        <v>11.35</v>
      </c>
      <c r="D1345" t="s">
        <v>2378</v>
      </c>
      <c r="E1345" t="s">
        <v>2378</v>
      </c>
      <c r="F1345" t="s">
        <v>2378</v>
      </c>
      <c r="G1345" s="9" t="s">
        <v>2379</v>
      </c>
      <c r="H1345" t="s">
        <v>2378</v>
      </c>
      <c r="I1345" s="20" t="str">
        <f>IF(Table4[[#This Row],[smoker]]="?","NO",Table4[[#This Row],[smoker]])</f>
        <v>No</v>
      </c>
      <c r="J1345" s="26">
        <v>0</v>
      </c>
      <c r="K1345" s="20" t="str">
        <f>UPPER(Table4[[#This Row],[SMOKER 1]])</f>
        <v>NO</v>
      </c>
      <c r="L1345" s="26" t="str">
        <f>UPPER(Table4[[#This Row],[Heart Issues]])</f>
        <v>NO</v>
      </c>
      <c r="M1345" s="26" t="str">
        <f>IF(Table4[[#This Row],[BMI]]&lt;18.5,"underweight",IF(Table4[[#This Row],[BMI]]&lt; 24.9,"normal weight",IF(Table4[[#This Row],[BMI]]&lt;29.9,"over weight","obesity")))</f>
        <v>normal weight</v>
      </c>
      <c r="N1345" s="26" t="str">
        <f>IF(Table4[[#This Row],[HBA1C]]&lt;5.7,"normal",IF(Table4[[#This Row],[HBA1C]]&lt; 6.4,"prediabetes","diabetes"))</f>
        <v>diabetes</v>
      </c>
    </row>
    <row r="1346" spans="1:14" x14ac:dyDescent="0.25">
      <c r="A1346" t="s">
        <v>1026</v>
      </c>
      <c r="B1346">
        <v>36.200000000000003</v>
      </c>
      <c r="C1346">
        <v>6.81</v>
      </c>
      <c r="D1346" t="s">
        <v>2380</v>
      </c>
      <c r="E1346" t="s">
        <v>2378</v>
      </c>
      <c r="F1346" t="s">
        <v>2378</v>
      </c>
      <c r="G1346" s="9">
        <v>1</v>
      </c>
      <c r="H1346" t="s">
        <v>2378</v>
      </c>
      <c r="I1346" s="20" t="str">
        <f>IF(Table4[[#This Row],[smoker]]="?","NO",Table4[[#This Row],[smoker]])</f>
        <v>No</v>
      </c>
      <c r="J1346" s="26">
        <v>1</v>
      </c>
      <c r="K1346" s="20" t="str">
        <f>UPPER(Table4[[#This Row],[SMOKER 1]])</f>
        <v>NO</v>
      </c>
      <c r="L1346" s="26" t="str">
        <f>UPPER(Table4[[#This Row],[Heart Issues]])</f>
        <v>YES</v>
      </c>
      <c r="M1346" s="26" t="str">
        <f>IF(Table4[[#This Row],[BMI]]&lt;18.5,"underweight",IF(Table4[[#This Row],[BMI]]&lt; 24.9,"normal weight",IF(Table4[[#This Row],[BMI]]&lt;29.9,"over weight","obesity")))</f>
        <v>obesity</v>
      </c>
      <c r="N1346" s="26" t="str">
        <f>IF(Table4[[#This Row],[HBA1C]]&lt;5.7,"normal",IF(Table4[[#This Row],[HBA1C]]&lt; 6.4,"prediabetes","diabetes"))</f>
        <v>diabetes</v>
      </c>
    </row>
    <row r="1347" spans="1:14" x14ac:dyDescent="0.25">
      <c r="A1347" t="s">
        <v>1025</v>
      </c>
      <c r="B1347">
        <v>18.87</v>
      </c>
      <c r="C1347">
        <v>8.06</v>
      </c>
      <c r="D1347" t="s">
        <v>2378</v>
      </c>
      <c r="E1347" t="s">
        <v>2378</v>
      </c>
      <c r="F1347" t="s">
        <v>2378</v>
      </c>
      <c r="G1347" s="9" t="s">
        <v>2379</v>
      </c>
      <c r="H1347" t="s">
        <v>2378</v>
      </c>
      <c r="I1347" s="20" t="str">
        <f>IF(Table4[[#This Row],[smoker]]="?","NO",Table4[[#This Row],[smoker]])</f>
        <v>No</v>
      </c>
      <c r="J1347" s="26">
        <v>0</v>
      </c>
      <c r="K1347" s="20" t="str">
        <f>UPPER(Table4[[#This Row],[SMOKER 1]])</f>
        <v>NO</v>
      </c>
      <c r="L1347" s="26" t="str">
        <f>UPPER(Table4[[#This Row],[Heart Issues]])</f>
        <v>NO</v>
      </c>
      <c r="M1347" s="26" t="str">
        <f>IF(Table4[[#This Row],[BMI]]&lt;18.5,"underweight",IF(Table4[[#This Row],[BMI]]&lt; 24.9,"normal weight",IF(Table4[[#This Row],[BMI]]&lt;29.9,"over weight","obesity")))</f>
        <v>normal weight</v>
      </c>
      <c r="N1347" s="26" t="str">
        <f>IF(Table4[[#This Row],[HBA1C]]&lt;5.7,"normal",IF(Table4[[#This Row],[HBA1C]]&lt; 6.4,"prediabetes","diabetes"))</f>
        <v>diabetes</v>
      </c>
    </row>
    <row r="1348" spans="1:14" x14ac:dyDescent="0.25">
      <c r="A1348" t="s">
        <v>1024</v>
      </c>
      <c r="B1348">
        <v>32.299999999999997</v>
      </c>
      <c r="C1348">
        <v>6.74</v>
      </c>
      <c r="D1348" t="s">
        <v>2380</v>
      </c>
      <c r="E1348" t="s">
        <v>2378</v>
      </c>
      <c r="F1348" t="s">
        <v>2378</v>
      </c>
      <c r="G1348" s="9">
        <v>1</v>
      </c>
      <c r="H1348" t="s">
        <v>2378</v>
      </c>
      <c r="I1348" s="20" t="str">
        <f>IF(Table4[[#This Row],[smoker]]="?","NO",Table4[[#This Row],[smoker]])</f>
        <v>No</v>
      </c>
      <c r="J1348" s="26">
        <v>1</v>
      </c>
      <c r="K1348" s="20" t="str">
        <f>UPPER(Table4[[#This Row],[SMOKER 1]])</f>
        <v>NO</v>
      </c>
      <c r="L1348" s="26" t="str">
        <f>UPPER(Table4[[#This Row],[Heart Issues]])</f>
        <v>YES</v>
      </c>
      <c r="M1348" s="26" t="str">
        <f>IF(Table4[[#This Row],[BMI]]&lt;18.5,"underweight",IF(Table4[[#This Row],[BMI]]&lt; 24.9,"normal weight",IF(Table4[[#This Row],[BMI]]&lt;29.9,"over weight","obesity")))</f>
        <v>obesity</v>
      </c>
      <c r="N1348" s="26" t="str">
        <f>IF(Table4[[#This Row],[HBA1C]]&lt;5.7,"normal",IF(Table4[[#This Row],[HBA1C]]&lt; 6.4,"prediabetes","diabetes"))</f>
        <v>diabetes</v>
      </c>
    </row>
    <row r="1349" spans="1:14" x14ac:dyDescent="0.25">
      <c r="A1349" t="s">
        <v>1023</v>
      </c>
      <c r="B1349">
        <v>22.64</v>
      </c>
      <c r="C1349">
        <v>6.54</v>
      </c>
      <c r="D1349" t="s">
        <v>2380</v>
      </c>
      <c r="E1349" t="s">
        <v>2378</v>
      </c>
      <c r="F1349" t="s">
        <v>2378</v>
      </c>
      <c r="G1349" s="9">
        <v>2</v>
      </c>
      <c r="H1349" t="s">
        <v>2378</v>
      </c>
      <c r="I1349" s="20" t="str">
        <f>IF(Table4[[#This Row],[smoker]]="?","NO",Table4[[#This Row],[smoker]])</f>
        <v>No</v>
      </c>
      <c r="J1349" s="26">
        <v>2</v>
      </c>
      <c r="K1349" s="20" t="str">
        <f>UPPER(Table4[[#This Row],[SMOKER 1]])</f>
        <v>NO</v>
      </c>
      <c r="L1349" s="26" t="str">
        <f>UPPER(Table4[[#This Row],[Heart Issues]])</f>
        <v>YES</v>
      </c>
      <c r="M1349" s="26" t="str">
        <f>IF(Table4[[#This Row],[BMI]]&lt;18.5,"underweight",IF(Table4[[#This Row],[BMI]]&lt; 24.9,"normal weight",IF(Table4[[#This Row],[BMI]]&lt;29.9,"over weight","obesity")))</f>
        <v>normal weight</v>
      </c>
      <c r="N1349" s="26" t="str">
        <f>IF(Table4[[#This Row],[HBA1C]]&lt;5.7,"normal",IF(Table4[[#This Row],[HBA1C]]&lt; 6.4,"prediabetes","diabetes"))</f>
        <v>diabetes</v>
      </c>
    </row>
    <row r="1350" spans="1:14" x14ac:dyDescent="0.25">
      <c r="A1350" t="s">
        <v>1022</v>
      </c>
      <c r="B1350">
        <v>28.69</v>
      </c>
      <c r="C1350">
        <v>5.4</v>
      </c>
      <c r="D1350" t="s">
        <v>2378</v>
      </c>
      <c r="E1350" t="s">
        <v>2378</v>
      </c>
      <c r="F1350" t="s">
        <v>2378</v>
      </c>
      <c r="G1350" s="9" t="s">
        <v>2379</v>
      </c>
      <c r="H1350" t="s">
        <v>2378</v>
      </c>
      <c r="I1350" s="20" t="str">
        <f>IF(Table4[[#This Row],[smoker]]="?","NO",Table4[[#This Row],[smoker]])</f>
        <v>No</v>
      </c>
      <c r="J1350" s="26">
        <v>0</v>
      </c>
      <c r="K1350" s="20" t="str">
        <f>UPPER(Table4[[#This Row],[SMOKER 1]])</f>
        <v>NO</v>
      </c>
      <c r="L1350" s="26" t="str">
        <f>UPPER(Table4[[#This Row],[Heart Issues]])</f>
        <v>NO</v>
      </c>
      <c r="M1350" s="26" t="str">
        <f>IF(Table4[[#This Row],[BMI]]&lt;18.5,"underweight",IF(Table4[[#This Row],[BMI]]&lt; 24.9,"normal weight",IF(Table4[[#This Row],[BMI]]&lt;29.9,"over weight","obesity")))</f>
        <v>over weight</v>
      </c>
      <c r="N1350" s="26" t="str">
        <f>IF(Table4[[#This Row],[HBA1C]]&lt;5.7,"normal",IF(Table4[[#This Row],[HBA1C]]&lt; 6.4,"prediabetes","diabetes"))</f>
        <v>normal</v>
      </c>
    </row>
    <row r="1351" spans="1:14" x14ac:dyDescent="0.25">
      <c r="A1351" t="s">
        <v>1021</v>
      </c>
      <c r="B1351">
        <v>28.16</v>
      </c>
      <c r="C1351">
        <v>5.58</v>
      </c>
      <c r="D1351" t="s">
        <v>2380</v>
      </c>
      <c r="E1351" t="s">
        <v>2378</v>
      </c>
      <c r="F1351" t="s">
        <v>2378</v>
      </c>
      <c r="G1351" s="9" t="s">
        <v>2379</v>
      </c>
      <c r="H1351" t="s">
        <v>2378</v>
      </c>
      <c r="I1351" s="20" t="str">
        <f>IF(Table4[[#This Row],[smoker]]="?","NO",Table4[[#This Row],[smoker]])</f>
        <v>No</v>
      </c>
      <c r="J1351" s="26">
        <v>0</v>
      </c>
      <c r="K1351" s="20" t="str">
        <f>UPPER(Table4[[#This Row],[SMOKER 1]])</f>
        <v>NO</v>
      </c>
      <c r="L1351" s="26" t="str">
        <f>UPPER(Table4[[#This Row],[Heart Issues]])</f>
        <v>YES</v>
      </c>
      <c r="M1351" s="26" t="str">
        <f>IF(Table4[[#This Row],[BMI]]&lt;18.5,"underweight",IF(Table4[[#This Row],[BMI]]&lt; 24.9,"normal weight",IF(Table4[[#This Row],[BMI]]&lt;29.9,"over weight","obesity")))</f>
        <v>over weight</v>
      </c>
      <c r="N1351" s="26" t="str">
        <f>IF(Table4[[#This Row],[HBA1C]]&lt;5.7,"normal",IF(Table4[[#This Row],[HBA1C]]&lt; 6.4,"prediabetes","diabetes"))</f>
        <v>normal</v>
      </c>
    </row>
    <row r="1352" spans="1:14" x14ac:dyDescent="0.25">
      <c r="A1352" t="s">
        <v>1020</v>
      </c>
      <c r="B1352">
        <v>45.54</v>
      </c>
      <c r="C1352">
        <v>5.84</v>
      </c>
      <c r="D1352" t="s">
        <v>2378</v>
      </c>
      <c r="E1352" t="s">
        <v>2378</v>
      </c>
      <c r="F1352" t="s">
        <v>2381</v>
      </c>
      <c r="G1352" s="9">
        <v>1</v>
      </c>
      <c r="H1352" t="s">
        <v>2378</v>
      </c>
      <c r="I1352" s="20" t="str">
        <f>IF(Table4[[#This Row],[smoker]]="?","NO",Table4[[#This Row],[smoker]])</f>
        <v>No</v>
      </c>
      <c r="J1352" s="26">
        <v>1</v>
      </c>
      <c r="K1352" s="20" t="str">
        <f>UPPER(Table4[[#This Row],[SMOKER 1]])</f>
        <v>NO</v>
      </c>
      <c r="L1352" s="26" t="str">
        <f>UPPER(Table4[[#This Row],[Heart Issues]])</f>
        <v>NO</v>
      </c>
      <c r="M1352" s="26" t="str">
        <f>IF(Table4[[#This Row],[BMI]]&lt;18.5,"underweight",IF(Table4[[#This Row],[BMI]]&lt; 24.9,"normal weight",IF(Table4[[#This Row],[BMI]]&lt;29.9,"over weight","obesity")))</f>
        <v>obesity</v>
      </c>
      <c r="N1352" s="26" t="str">
        <f>IF(Table4[[#This Row],[HBA1C]]&lt;5.7,"normal",IF(Table4[[#This Row],[HBA1C]]&lt; 6.4,"prediabetes","diabetes"))</f>
        <v>prediabetes</v>
      </c>
    </row>
    <row r="1353" spans="1:14" x14ac:dyDescent="0.25">
      <c r="A1353" t="s">
        <v>1019</v>
      </c>
      <c r="B1353">
        <v>28.7</v>
      </c>
      <c r="C1353">
        <v>4.2</v>
      </c>
      <c r="D1353" t="s">
        <v>2378</v>
      </c>
      <c r="E1353" t="s">
        <v>2378</v>
      </c>
      <c r="F1353" t="s">
        <v>2378</v>
      </c>
      <c r="G1353" s="9" t="s">
        <v>2379</v>
      </c>
      <c r="H1353" t="s">
        <v>2378</v>
      </c>
      <c r="I1353" s="20" t="str">
        <f>IF(Table4[[#This Row],[smoker]]="?","NO",Table4[[#This Row],[smoker]])</f>
        <v>No</v>
      </c>
      <c r="J1353" s="26">
        <v>0</v>
      </c>
      <c r="K1353" s="20" t="str">
        <f>UPPER(Table4[[#This Row],[SMOKER 1]])</f>
        <v>NO</v>
      </c>
      <c r="L1353" s="26" t="str">
        <f>UPPER(Table4[[#This Row],[Heart Issues]])</f>
        <v>NO</v>
      </c>
      <c r="M1353" s="26" t="str">
        <f>IF(Table4[[#This Row],[BMI]]&lt;18.5,"underweight",IF(Table4[[#This Row],[BMI]]&lt; 24.9,"normal weight",IF(Table4[[#This Row],[BMI]]&lt;29.9,"over weight","obesity")))</f>
        <v>over weight</v>
      </c>
      <c r="N1353" s="26" t="str">
        <f>IF(Table4[[#This Row],[HBA1C]]&lt;5.7,"normal",IF(Table4[[#This Row],[HBA1C]]&lt; 6.4,"prediabetes","diabetes"))</f>
        <v>normal</v>
      </c>
    </row>
    <row r="1354" spans="1:14" x14ac:dyDescent="0.25">
      <c r="A1354" t="s">
        <v>1018</v>
      </c>
      <c r="B1354">
        <v>27.74</v>
      </c>
      <c r="C1354">
        <v>6.06</v>
      </c>
      <c r="D1354" t="s">
        <v>2380</v>
      </c>
      <c r="E1354" t="s">
        <v>2378</v>
      </c>
      <c r="F1354" t="s">
        <v>2378</v>
      </c>
      <c r="G1354" s="9" t="s">
        <v>2379</v>
      </c>
      <c r="H1354" t="s">
        <v>2378</v>
      </c>
      <c r="I1354" s="20" t="str">
        <f>IF(Table4[[#This Row],[smoker]]="?","NO",Table4[[#This Row],[smoker]])</f>
        <v>No</v>
      </c>
      <c r="J1354" s="26">
        <v>0</v>
      </c>
      <c r="K1354" s="20" t="str">
        <f>UPPER(Table4[[#This Row],[SMOKER 1]])</f>
        <v>NO</v>
      </c>
      <c r="L1354" s="26" t="str">
        <f>UPPER(Table4[[#This Row],[Heart Issues]])</f>
        <v>YES</v>
      </c>
      <c r="M1354" s="26" t="str">
        <f>IF(Table4[[#This Row],[BMI]]&lt;18.5,"underweight",IF(Table4[[#This Row],[BMI]]&lt; 24.9,"normal weight",IF(Table4[[#This Row],[BMI]]&lt;29.9,"over weight","obesity")))</f>
        <v>over weight</v>
      </c>
      <c r="N1354" s="26" t="str">
        <f>IF(Table4[[#This Row],[HBA1C]]&lt;5.7,"normal",IF(Table4[[#This Row],[HBA1C]]&lt; 6.4,"prediabetes","diabetes"))</f>
        <v>prediabetes</v>
      </c>
    </row>
    <row r="1355" spans="1:14" x14ac:dyDescent="0.25">
      <c r="A1355" t="s">
        <v>1017</v>
      </c>
      <c r="B1355">
        <v>36.954999999999998</v>
      </c>
      <c r="C1355">
        <v>7.57</v>
      </c>
      <c r="D1355" t="s">
        <v>2378</v>
      </c>
      <c r="E1355" t="s">
        <v>2378</v>
      </c>
      <c r="F1355" t="s">
        <v>2378</v>
      </c>
      <c r="G1355" s="9" t="s">
        <v>2379</v>
      </c>
      <c r="H1355" t="s">
        <v>2378</v>
      </c>
      <c r="I1355" s="20" t="str">
        <f>IF(Table4[[#This Row],[smoker]]="?","NO",Table4[[#This Row],[smoker]])</f>
        <v>No</v>
      </c>
      <c r="J1355" s="26">
        <v>0</v>
      </c>
      <c r="K1355" s="20" t="str">
        <f>UPPER(Table4[[#This Row],[SMOKER 1]])</f>
        <v>NO</v>
      </c>
      <c r="L1355" s="26" t="str">
        <f>UPPER(Table4[[#This Row],[Heart Issues]])</f>
        <v>NO</v>
      </c>
      <c r="M1355" s="26" t="str">
        <f>IF(Table4[[#This Row],[BMI]]&lt;18.5,"underweight",IF(Table4[[#This Row],[BMI]]&lt; 24.9,"normal weight",IF(Table4[[#This Row],[BMI]]&lt;29.9,"over weight","obesity")))</f>
        <v>obesity</v>
      </c>
      <c r="N1355" s="26" t="str">
        <f>IF(Table4[[#This Row],[HBA1C]]&lt;5.7,"normal",IF(Table4[[#This Row],[HBA1C]]&lt; 6.4,"prediabetes","diabetes"))</f>
        <v>diabetes</v>
      </c>
    </row>
    <row r="1356" spans="1:14" x14ac:dyDescent="0.25">
      <c r="A1356" t="s">
        <v>1016</v>
      </c>
      <c r="B1356">
        <v>30.69</v>
      </c>
      <c r="C1356">
        <v>6.15</v>
      </c>
      <c r="D1356" t="s">
        <v>2378</v>
      </c>
      <c r="E1356" t="s">
        <v>2378</v>
      </c>
      <c r="F1356" t="s">
        <v>2378</v>
      </c>
      <c r="G1356" s="9" t="s">
        <v>2379</v>
      </c>
      <c r="H1356" t="s">
        <v>2378</v>
      </c>
      <c r="I1356" s="20" t="str">
        <f>IF(Table4[[#This Row],[smoker]]="?","NO",Table4[[#This Row],[smoker]])</f>
        <v>No</v>
      </c>
      <c r="J1356" s="26">
        <v>0</v>
      </c>
      <c r="K1356" s="20" t="str">
        <f>UPPER(Table4[[#This Row],[SMOKER 1]])</f>
        <v>NO</v>
      </c>
      <c r="L1356" s="26" t="str">
        <f>UPPER(Table4[[#This Row],[Heart Issues]])</f>
        <v>NO</v>
      </c>
      <c r="M1356" s="26" t="str">
        <f>IF(Table4[[#This Row],[BMI]]&lt;18.5,"underweight",IF(Table4[[#This Row],[BMI]]&lt; 24.9,"normal weight",IF(Table4[[#This Row],[BMI]]&lt;29.9,"over weight","obesity")))</f>
        <v>obesity</v>
      </c>
      <c r="N1356" s="26" t="str">
        <f>IF(Table4[[#This Row],[HBA1C]]&lt;5.7,"normal",IF(Table4[[#This Row],[HBA1C]]&lt; 6.4,"prediabetes","diabetes"))</f>
        <v>prediabetes</v>
      </c>
    </row>
    <row r="1357" spans="1:14" x14ac:dyDescent="0.25">
      <c r="A1357" t="s">
        <v>1015</v>
      </c>
      <c r="B1357">
        <v>24.984999999999999</v>
      </c>
      <c r="C1357">
        <v>4.5599999999999996</v>
      </c>
      <c r="D1357" t="s">
        <v>2378</v>
      </c>
      <c r="E1357" t="s">
        <v>2378</v>
      </c>
      <c r="F1357" t="s">
        <v>2378</v>
      </c>
      <c r="G1357" s="9" t="s">
        <v>2379</v>
      </c>
      <c r="H1357" t="s">
        <v>2378</v>
      </c>
      <c r="I1357" s="20" t="str">
        <f>IF(Table4[[#This Row],[smoker]]="?","NO",Table4[[#This Row],[smoker]])</f>
        <v>No</v>
      </c>
      <c r="J1357" s="26">
        <v>0</v>
      </c>
      <c r="K1357" s="20" t="str">
        <f>UPPER(Table4[[#This Row],[SMOKER 1]])</f>
        <v>NO</v>
      </c>
      <c r="L1357" s="26" t="str">
        <f>UPPER(Table4[[#This Row],[Heart Issues]])</f>
        <v>NO</v>
      </c>
      <c r="M1357" s="26" t="str">
        <f>IF(Table4[[#This Row],[BMI]]&lt;18.5,"underweight",IF(Table4[[#This Row],[BMI]]&lt; 24.9,"normal weight",IF(Table4[[#This Row],[BMI]]&lt;29.9,"over weight","obesity")))</f>
        <v>over weight</v>
      </c>
      <c r="N1357" s="26" t="str">
        <f>IF(Table4[[#This Row],[HBA1C]]&lt;5.7,"normal",IF(Table4[[#This Row],[HBA1C]]&lt; 6.4,"prediabetes","diabetes"))</f>
        <v>normal</v>
      </c>
    </row>
    <row r="1358" spans="1:14" x14ac:dyDescent="0.25">
      <c r="A1358" t="s">
        <v>1014</v>
      </c>
      <c r="B1358">
        <v>39.42</v>
      </c>
      <c r="C1358">
        <v>4.72</v>
      </c>
      <c r="D1358" t="s">
        <v>2380</v>
      </c>
      <c r="E1358" t="s">
        <v>2378</v>
      </c>
      <c r="F1358" t="s">
        <v>2378</v>
      </c>
      <c r="G1358" s="9">
        <v>1</v>
      </c>
      <c r="H1358" t="s">
        <v>2378</v>
      </c>
      <c r="I1358" s="20" t="str">
        <f>IF(Table4[[#This Row],[smoker]]="?","NO",Table4[[#This Row],[smoker]])</f>
        <v>No</v>
      </c>
      <c r="J1358" s="26">
        <v>1</v>
      </c>
      <c r="K1358" s="20" t="str">
        <f>UPPER(Table4[[#This Row],[SMOKER 1]])</f>
        <v>NO</v>
      </c>
      <c r="L1358" s="26" t="str">
        <f>UPPER(Table4[[#This Row],[Heart Issues]])</f>
        <v>YES</v>
      </c>
      <c r="M1358" s="26" t="str">
        <f>IF(Table4[[#This Row],[BMI]]&lt;18.5,"underweight",IF(Table4[[#This Row],[BMI]]&lt; 24.9,"normal weight",IF(Table4[[#This Row],[BMI]]&lt;29.9,"over weight","obesity")))</f>
        <v>obesity</v>
      </c>
      <c r="N1358" s="26" t="str">
        <f>IF(Table4[[#This Row],[HBA1C]]&lt;5.7,"normal",IF(Table4[[#This Row],[HBA1C]]&lt; 6.4,"prediabetes","diabetes"))</f>
        <v>normal</v>
      </c>
    </row>
    <row r="1359" spans="1:14" x14ac:dyDescent="0.25">
      <c r="A1359" t="s">
        <v>1013</v>
      </c>
      <c r="B1359">
        <v>16.8</v>
      </c>
      <c r="C1359">
        <v>7.98</v>
      </c>
      <c r="D1359" t="s">
        <v>2378</v>
      </c>
      <c r="E1359" t="s">
        <v>2378</v>
      </c>
      <c r="F1359" t="s">
        <v>2378</v>
      </c>
      <c r="G1359" s="9" t="s">
        <v>2379</v>
      </c>
      <c r="H1359" t="s">
        <v>2378</v>
      </c>
      <c r="I1359" s="20" t="str">
        <f>IF(Table4[[#This Row],[smoker]]="?","NO",Table4[[#This Row],[smoker]])</f>
        <v>No</v>
      </c>
      <c r="J1359" s="26">
        <v>0</v>
      </c>
      <c r="K1359" s="20" t="str">
        <f>UPPER(Table4[[#This Row],[SMOKER 1]])</f>
        <v>NO</v>
      </c>
      <c r="L1359" s="26" t="str">
        <f>UPPER(Table4[[#This Row],[Heart Issues]])</f>
        <v>NO</v>
      </c>
      <c r="M1359" s="26" t="str">
        <f>IF(Table4[[#This Row],[BMI]]&lt;18.5,"underweight",IF(Table4[[#This Row],[BMI]]&lt; 24.9,"normal weight",IF(Table4[[#This Row],[BMI]]&lt;29.9,"over weight","obesity")))</f>
        <v>underweight</v>
      </c>
      <c r="N1359" s="26" t="str">
        <f>IF(Table4[[#This Row],[HBA1C]]&lt;5.7,"normal",IF(Table4[[#This Row],[HBA1C]]&lt; 6.4,"prediabetes","diabetes"))</f>
        <v>diabetes</v>
      </c>
    </row>
    <row r="1360" spans="1:14" x14ac:dyDescent="0.25">
      <c r="A1360" t="s">
        <v>1012</v>
      </c>
      <c r="B1360">
        <v>23.274999999999999</v>
      </c>
      <c r="C1360">
        <v>6.26</v>
      </c>
      <c r="D1360" t="s">
        <v>2380</v>
      </c>
      <c r="E1360" t="s">
        <v>2378</v>
      </c>
      <c r="F1360" t="s">
        <v>2381</v>
      </c>
      <c r="G1360" s="9">
        <v>1</v>
      </c>
      <c r="H1360" t="s">
        <v>2378</v>
      </c>
      <c r="I1360" s="20" t="str">
        <f>IF(Table4[[#This Row],[smoker]]="?","NO",Table4[[#This Row],[smoker]])</f>
        <v>No</v>
      </c>
      <c r="J1360" s="26">
        <v>1</v>
      </c>
      <c r="K1360" s="20" t="str">
        <f>UPPER(Table4[[#This Row],[SMOKER 1]])</f>
        <v>NO</v>
      </c>
      <c r="L1360" s="26" t="str">
        <f>UPPER(Table4[[#This Row],[Heart Issues]])</f>
        <v>YES</v>
      </c>
      <c r="M1360" s="26" t="str">
        <f>IF(Table4[[#This Row],[BMI]]&lt;18.5,"underweight",IF(Table4[[#This Row],[BMI]]&lt; 24.9,"normal weight",IF(Table4[[#This Row],[BMI]]&lt;29.9,"over weight","obesity")))</f>
        <v>normal weight</v>
      </c>
      <c r="N1360" s="26" t="str">
        <f>IF(Table4[[#This Row],[HBA1C]]&lt;5.7,"normal",IF(Table4[[#This Row],[HBA1C]]&lt; 6.4,"prediabetes","diabetes"))</f>
        <v>prediabetes</v>
      </c>
    </row>
    <row r="1361" spans="1:14" x14ac:dyDescent="0.25">
      <c r="A1361" t="s">
        <v>1011</v>
      </c>
      <c r="B1361">
        <v>22.8</v>
      </c>
      <c r="C1361">
        <v>4.29</v>
      </c>
      <c r="D1361" t="s">
        <v>2380</v>
      </c>
      <c r="E1361" t="s">
        <v>2378</v>
      </c>
      <c r="F1361" t="s">
        <v>2381</v>
      </c>
      <c r="G1361" s="9">
        <v>1</v>
      </c>
      <c r="H1361" t="s">
        <v>2378</v>
      </c>
      <c r="I1361" s="20" t="str">
        <f>IF(Table4[[#This Row],[smoker]]="?","NO",Table4[[#This Row],[smoker]])</f>
        <v>No</v>
      </c>
      <c r="J1361" s="26">
        <v>1</v>
      </c>
      <c r="K1361" s="20" t="str">
        <f>UPPER(Table4[[#This Row],[SMOKER 1]])</f>
        <v>NO</v>
      </c>
      <c r="L1361" s="26" t="str">
        <f>UPPER(Table4[[#This Row],[Heart Issues]])</f>
        <v>YES</v>
      </c>
      <c r="M1361" s="26" t="str">
        <f>IF(Table4[[#This Row],[BMI]]&lt;18.5,"underweight",IF(Table4[[#This Row],[BMI]]&lt; 24.9,"normal weight",IF(Table4[[#This Row],[BMI]]&lt;29.9,"over weight","obesity")))</f>
        <v>normal weight</v>
      </c>
      <c r="N1361" s="26" t="str">
        <f>IF(Table4[[#This Row],[HBA1C]]&lt;5.7,"normal",IF(Table4[[#This Row],[HBA1C]]&lt; 6.4,"prediabetes","diabetes"))</f>
        <v>normal</v>
      </c>
    </row>
    <row r="1362" spans="1:14" x14ac:dyDescent="0.25">
      <c r="A1362" t="s">
        <v>1010</v>
      </c>
      <c r="B1362">
        <v>24.3</v>
      </c>
      <c r="C1362">
        <v>5.43</v>
      </c>
      <c r="D1362" t="s">
        <v>2378</v>
      </c>
      <c r="E1362" t="s">
        <v>2378</v>
      </c>
      <c r="F1362" t="s">
        <v>2378</v>
      </c>
      <c r="G1362" s="9">
        <v>2</v>
      </c>
      <c r="H1362" t="s">
        <v>2378</v>
      </c>
      <c r="I1362" s="20" t="str">
        <f>IF(Table4[[#This Row],[smoker]]="?","NO",Table4[[#This Row],[smoker]])</f>
        <v>No</v>
      </c>
      <c r="J1362" s="26">
        <v>2</v>
      </c>
      <c r="K1362" s="20" t="str">
        <f>UPPER(Table4[[#This Row],[SMOKER 1]])</f>
        <v>NO</v>
      </c>
      <c r="L1362" s="26" t="str">
        <f>UPPER(Table4[[#This Row],[Heart Issues]])</f>
        <v>NO</v>
      </c>
      <c r="M1362" s="26" t="str">
        <f>IF(Table4[[#This Row],[BMI]]&lt;18.5,"underweight",IF(Table4[[#This Row],[BMI]]&lt; 24.9,"normal weight",IF(Table4[[#This Row],[BMI]]&lt;29.9,"over weight","obesity")))</f>
        <v>normal weight</v>
      </c>
      <c r="N1362" s="26" t="str">
        <f>IF(Table4[[#This Row],[HBA1C]]&lt;5.7,"normal",IF(Table4[[#This Row],[HBA1C]]&lt; 6.4,"prediabetes","diabetes"))</f>
        <v>normal</v>
      </c>
    </row>
    <row r="1363" spans="1:14" x14ac:dyDescent="0.25">
      <c r="A1363" t="s">
        <v>1009</v>
      </c>
      <c r="B1363">
        <v>25.13</v>
      </c>
      <c r="C1363">
        <v>8</v>
      </c>
      <c r="D1363" t="s">
        <v>2380</v>
      </c>
      <c r="E1363" t="s">
        <v>2378</v>
      </c>
      <c r="F1363" t="s">
        <v>2378</v>
      </c>
      <c r="G1363" s="9">
        <v>1</v>
      </c>
      <c r="H1363" t="s">
        <v>2378</v>
      </c>
      <c r="I1363" s="20" t="str">
        <f>IF(Table4[[#This Row],[smoker]]="?","NO",Table4[[#This Row],[smoker]])</f>
        <v>No</v>
      </c>
      <c r="J1363" s="26">
        <v>1</v>
      </c>
      <c r="K1363" s="20" t="str">
        <f>UPPER(Table4[[#This Row],[SMOKER 1]])</f>
        <v>NO</v>
      </c>
      <c r="L1363" s="26" t="str">
        <f>UPPER(Table4[[#This Row],[Heart Issues]])</f>
        <v>YES</v>
      </c>
      <c r="M1363" s="26" t="str">
        <f>IF(Table4[[#This Row],[BMI]]&lt;18.5,"underweight",IF(Table4[[#This Row],[BMI]]&lt; 24.9,"normal weight",IF(Table4[[#This Row],[BMI]]&lt;29.9,"over weight","obesity")))</f>
        <v>over weight</v>
      </c>
      <c r="N1363" s="26" t="str">
        <f>IF(Table4[[#This Row],[HBA1C]]&lt;5.7,"normal",IF(Table4[[#This Row],[HBA1C]]&lt; 6.4,"prediabetes","diabetes"))</f>
        <v>diabetes</v>
      </c>
    </row>
    <row r="1364" spans="1:14" x14ac:dyDescent="0.25">
      <c r="A1364" t="s">
        <v>1008</v>
      </c>
      <c r="B1364">
        <v>22.72</v>
      </c>
      <c r="C1364">
        <v>9.9600000000000009</v>
      </c>
      <c r="D1364" t="s">
        <v>2380</v>
      </c>
      <c r="E1364" t="s">
        <v>2378</v>
      </c>
      <c r="F1364" t="s">
        <v>2378</v>
      </c>
      <c r="G1364" s="9">
        <v>2</v>
      </c>
      <c r="H1364" t="s">
        <v>2378</v>
      </c>
      <c r="I1364" s="20" t="str">
        <f>IF(Table4[[#This Row],[smoker]]="?","NO",Table4[[#This Row],[smoker]])</f>
        <v>No</v>
      </c>
      <c r="J1364" s="26">
        <v>2</v>
      </c>
      <c r="K1364" s="20" t="str">
        <f>UPPER(Table4[[#This Row],[SMOKER 1]])</f>
        <v>NO</v>
      </c>
      <c r="L1364" s="26" t="str">
        <f>UPPER(Table4[[#This Row],[Heart Issues]])</f>
        <v>YES</v>
      </c>
      <c r="M1364" s="26" t="str">
        <f>IF(Table4[[#This Row],[BMI]]&lt;18.5,"underweight",IF(Table4[[#This Row],[BMI]]&lt; 24.9,"normal weight",IF(Table4[[#This Row],[BMI]]&lt;29.9,"over weight","obesity")))</f>
        <v>normal weight</v>
      </c>
      <c r="N1364" s="26" t="str">
        <f>IF(Table4[[#This Row],[HBA1C]]&lt;5.7,"normal",IF(Table4[[#This Row],[HBA1C]]&lt; 6.4,"prediabetes","diabetes"))</f>
        <v>diabetes</v>
      </c>
    </row>
    <row r="1365" spans="1:14" x14ac:dyDescent="0.25">
      <c r="A1365" t="s">
        <v>1007</v>
      </c>
      <c r="B1365">
        <v>32.6</v>
      </c>
      <c r="C1365">
        <v>6.8</v>
      </c>
      <c r="D1365" t="s">
        <v>2380</v>
      </c>
      <c r="E1365" t="s">
        <v>2378</v>
      </c>
      <c r="F1365" t="s">
        <v>2378</v>
      </c>
      <c r="G1365" s="9" t="s">
        <v>2379</v>
      </c>
      <c r="H1365" t="s">
        <v>2378</v>
      </c>
      <c r="I1365" s="20" t="str">
        <f>IF(Table4[[#This Row],[smoker]]="?","NO",Table4[[#This Row],[smoker]])</f>
        <v>No</v>
      </c>
      <c r="J1365" s="26">
        <v>0</v>
      </c>
      <c r="K1365" s="20" t="str">
        <f>UPPER(Table4[[#This Row],[SMOKER 1]])</f>
        <v>NO</v>
      </c>
      <c r="L1365" s="26" t="str">
        <f>UPPER(Table4[[#This Row],[Heart Issues]])</f>
        <v>YES</v>
      </c>
      <c r="M1365" s="26" t="str">
        <f>IF(Table4[[#This Row],[BMI]]&lt;18.5,"underweight",IF(Table4[[#This Row],[BMI]]&lt; 24.9,"normal weight",IF(Table4[[#This Row],[BMI]]&lt;29.9,"over weight","obesity")))</f>
        <v>obesity</v>
      </c>
      <c r="N1365" s="26" t="str">
        <f>IF(Table4[[#This Row],[HBA1C]]&lt;5.7,"normal",IF(Table4[[#This Row],[HBA1C]]&lt; 6.4,"prediabetes","diabetes"))</f>
        <v>diabetes</v>
      </c>
    </row>
    <row r="1366" spans="1:14" x14ac:dyDescent="0.25">
      <c r="A1366" t="s">
        <v>1006</v>
      </c>
      <c r="B1366">
        <v>17.28</v>
      </c>
      <c r="C1366">
        <v>6.22</v>
      </c>
      <c r="D1366" t="s">
        <v>2380</v>
      </c>
      <c r="E1366" t="s">
        <v>2378</v>
      </c>
      <c r="F1366" t="s">
        <v>2378</v>
      </c>
      <c r="G1366" s="9">
        <v>2</v>
      </c>
      <c r="H1366" t="s">
        <v>2378</v>
      </c>
      <c r="I1366" s="20" t="str">
        <f>IF(Table4[[#This Row],[smoker]]="?","NO",Table4[[#This Row],[smoker]])</f>
        <v>No</v>
      </c>
      <c r="J1366" s="26">
        <v>2</v>
      </c>
      <c r="K1366" s="20" t="str">
        <f>UPPER(Table4[[#This Row],[SMOKER 1]])</f>
        <v>NO</v>
      </c>
      <c r="L1366" s="26" t="str">
        <f>UPPER(Table4[[#This Row],[Heart Issues]])</f>
        <v>YES</v>
      </c>
      <c r="M1366" s="26" t="str">
        <f>IF(Table4[[#This Row],[BMI]]&lt;18.5,"underweight",IF(Table4[[#This Row],[BMI]]&lt; 24.9,"normal weight",IF(Table4[[#This Row],[BMI]]&lt;29.9,"over weight","obesity")))</f>
        <v>underweight</v>
      </c>
      <c r="N1366" s="26" t="str">
        <f>IF(Table4[[#This Row],[HBA1C]]&lt;5.7,"normal",IF(Table4[[#This Row],[HBA1C]]&lt; 6.4,"prediabetes","diabetes"))</f>
        <v>prediabetes</v>
      </c>
    </row>
    <row r="1367" spans="1:14" x14ac:dyDescent="0.25">
      <c r="A1367" t="s">
        <v>1005</v>
      </c>
      <c r="B1367">
        <v>27.92</v>
      </c>
      <c r="C1367">
        <v>5.79</v>
      </c>
      <c r="D1367" t="s">
        <v>2378</v>
      </c>
      <c r="E1367" t="s">
        <v>2378</v>
      </c>
      <c r="F1367" t="s">
        <v>2378</v>
      </c>
      <c r="G1367" s="9">
        <v>1</v>
      </c>
      <c r="H1367" t="s">
        <v>2378</v>
      </c>
      <c r="I1367" s="20" t="str">
        <f>IF(Table4[[#This Row],[smoker]]="?","NO",Table4[[#This Row],[smoker]])</f>
        <v>No</v>
      </c>
      <c r="J1367" s="26">
        <v>1</v>
      </c>
      <c r="K1367" s="20" t="str">
        <f>UPPER(Table4[[#This Row],[SMOKER 1]])</f>
        <v>NO</v>
      </c>
      <c r="L1367" s="26" t="str">
        <f>UPPER(Table4[[#This Row],[Heart Issues]])</f>
        <v>NO</v>
      </c>
      <c r="M1367" s="26" t="str">
        <f>IF(Table4[[#This Row],[BMI]]&lt;18.5,"underweight",IF(Table4[[#This Row],[BMI]]&lt; 24.9,"normal weight",IF(Table4[[#This Row],[BMI]]&lt;29.9,"over weight","obesity")))</f>
        <v>over weight</v>
      </c>
      <c r="N1367" s="26" t="str">
        <f>IF(Table4[[#This Row],[HBA1C]]&lt;5.7,"normal",IF(Table4[[#This Row],[HBA1C]]&lt; 6.4,"prediabetes","diabetes"))</f>
        <v>prediabetes</v>
      </c>
    </row>
    <row r="1368" spans="1:14" x14ac:dyDescent="0.25">
      <c r="A1368" t="s">
        <v>1004</v>
      </c>
      <c r="B1368">
        <v>38.284999999999997</v>
      </c>
      <c r="C1368">
        <v>5.41</v>
      </c>
      <c r="D1368" t="s">
        <v>2378</v>
      </c>
      <c r="E1368" t="s">
        <v>2378</v>
      </c>
      <c r="F1368" t="s">
        <v>2378</v>
      </c>
      <c r="G1368" s="9" t="s">
        <v>2379</v>
      </c>
      <c r="H1368" t="s">
        <v>2378</v>
      </c>
      <c r="I1368" s="20" t="str">
        <f>IF(Table4[[#This Row],[smoker]]="?","NO",Table4[[#This Row],[smoker]])</f>
        <v>No</v>
      </c>
      <c r="J1368" s="26">
        <v>0</v>
      </c>
      <c r="K1368" s="20" t="str">
        <f>UPPER(Table4[[#This Row],[SMOKER 1]])</f>
        <v>NO</v>
      </c>
      <c r="L1368" s="26" t="str">
        <f>UPPER(Table4[[#This Row],[Heart Issues]])</f>
        <v>NO</v>
      </c>
      <c r="M1368" s="26" t="str">
        <f>IF(Table4[[#This Row],[BMI]]&lt;18.5,"underweight",IF(Table4[[#This Row],[BMI]]&lt; 24.9,"normal weight",IF(Table4[[#This Row],[BMI]]&lt;29.9,"over weight","obesity")))</f>
        <v>obesity</v>
      </c>
      <c r="N1368" s="26" t="str">
        <f>IF(Table4[[#This Row],[HBA1C]]&lt;5.7,"normal",IF(Table4[[#This Row],[HBA1C]]&lt; 6.4,"prediabetes","diabetes"))</f>
        <v>normal</v>
      </c>
    </row>
    <row r="1369" spans="1:14" x14ac:dyDescent="0.25">
      <c r="A1369" t="s">
        <v>1003</v>
      </c>
      <c r="B1369">
        <v>16.48</v>
      </c>
      <c r="C1369">
        <v>11.05</v>
      </c>
      <c r="D1369" t="s">
        <v>2378</v>
      </c>
      <c r="E1369" t="s">
        <v>2378</v>
      </c>
      <c r="F1369" t="s">
        <v>2378</v>
      </c>
      <c r="G1369" s="9" t="s">
        <v>2379</v>
      </c>
      <c r="H1369" t="s">
        <v>2378</v>
      </c>
      <c r="I1369" s="20" t="str">
        <f>IF(Table4[[#This Row],[smoker]]="?","NO",Table4[[#This Row],[smoker]])</f>
        <v>No</v>
      </c>
      <c r="J1369" s="26">
        <v>0</v>
      </c>
      <c r="K1369" s="20" t="str">
        <f>UPPER(Table4[[#This Row],[SMOKER 1]])</f>
        <v>NO</v>
      </c>
      <c r="L1369" s="26" t="str">
        <f>UPPER(Table4[[#This Row],[Heart Issues]])</f>
        <v>NO</v>
      </c>
      <c r="M1369" s="26" t="str">
        <f>IF(Table4[[#This Row],[BMI]]&lt;18.5,"underweight",IF(Table4[[#This Row],[BMI]]&lt; 24.9,"normal weight",IF(Table4[[#This Row],[BMI]]&lt;29.9,"over weight","obesity")))</f>
        <v>underweight</v>
      </c>
      <c r="N1369" s="26" t="str">
        <f>IF(Table4[[#This Row],[HBA1C]]&lt;5.7,"normal",IF(Table4[[#This Row],[HBA1C]]&lt; 6.4,"prediabetes","diabetes"))</f>
        <v>diabetes</v>
      </c>
    </row>
    <row r="1370" spans="1:14" x14ac:dyDescent="0.25">
      <c r="A1370" t="s">
        <v>1002</v>
      </c>
      <c r="B1370">
        <v>38.57</v>
      </c>
      <c r="C1370">
        <v>6.27</v>
      </c>
      <c r="D1370" t="s">
        <v>2378</v>
      </c>
      <c r="E1370" t="s">
        <v>2378</v>
      </c>
      <c r="F1370" t="s">
        <v>2378</v>
      </c>
      <c r="G1370" s="9" t="s">
        <v>2379</v>
      </c>
      <c r="H1370" t="s">
        <v>2378</v>
      </c>
      <c r="I1370" s="20" t="str">
        <f>IF(Table4[[#This Row],[smoker]]="?","NO",Table4[[#This Row],[smoker]])</f>
        <v>No</v>
      </c>
      <c r="J1370" s="26">
        <v>0</v>
      </c>
      <c r="K1370" s="20" t="str">
        <f>UPPER(Table4[[#This Row],[SMOKER 1]])</f>
        <v>NO</v>
      </c>
      <c r="L1370" s="26" t="str">
        <f>UPPER(Table4[[#This Row],[Heart Issues]])</f>
        <v>NO</v>
      </c>
      <c r="M1370" s="26" t="str">
        <f>IF(Table4[[#This Row],[BMI]]&lt;18.5,"underweight",IF(Table4[[#This Row],[BMI]]&lt; 24.9,"normal weight",IF(Table4[[#This Row],[BMI]]&lt;29.9,"over weight","obesity")))</f>
        <v>obesity</v>
      </c>
      <c r="N1370" s="26" t="str">
        <f>IF(Table4[[#This Row],[HBA1C]]&lt;5.7,"normal",IF(Table4[[#This Row],[HBA1C]]&lt; 6.4,"prediabetes","diabetes"))</f>
        <v>prediabetes</v>
      </c>
    </row>
    <row r="1371" spans="1:14" x14ac:dyDescent="0.25">
      <c r="A1371" t="s">
        <v>1001</v>
      </c>
      <c r="B1371">
        <v>43.85</v>
      </c>
      <c r="C1371">
        <v>4.7699999999999996</v>
      </c>
      <c r="D1371" t="s">
        <v>2380</v>
      </c>
      <c r="E1371" t="s">
        <v>2378</v>
      </c>
      <c r="F1371" t="s">
        <v>2378</v>
      </c>
      <c r="G1371" s="9" t="s">
        <v>2379</v>
      </c>
      <c r="H1371" t="s">
        <v>2378</v>
      </c>
      <c r="I1371" s="20" t="str">
        <f>IF(Table4[[#This Row],[smoker]]="?","NO",Table4[[#This Row],[smoker]])</f>
        <v>No</v>
      </c>
      <c r="J1371" s="26">
        <v>0</v>
      </c>
      <c r="K1371" s="20" t="str">
        <f>UPPER(Table4[[#This Row],[SMOKER 1]])</f>
        <v>NO</v>
      </c>
      <c r="L1371" s="26" t="str">
        <f>UPPER(Table4[[#This Row],[Heart Issues]])</f>
        <v>YES</v>
      </c>
      <c r="M1371" s="26" t="str">
        <f>IF(Table4[[#This Row],[BMI]]&lt;18.5,"underweight",IF(Table4[[#This Row],[BMI]]&lt; 24.9,"normal weight",IF(Table4[[#This Row],[BMI]]&lt;29.9,"over weight","obesity")))</f>
        <v>obesity</v>
      </c>
      <c r="N1371" s="26" t="str">
        <f>IF(Table4[[#This Row],[HBA1C]]&lt;5.7,"normal",IF(Table4[[#This Row],[HBA1C]]&lt; 6.4,"prediabetes","diabetes"))</f>
        <v>normal</v>
      </c>
    </row>
    <row r="1372" spans="1:14" x14ac:dyDescent="0.25">
      <c r="A1372" t="s">
        <v>1000</v>
      </c>
      <c r="B1372">
        <v>30.11</v>
      </c>
      <c r="C1372">
        <v>4.08</v>
      </c>
      <c r="D1372" t="s">
        <v>2378</v>
      </c>
      <c r="E1372" t="s">
        <v>2378</v>
      </c>
      <c r="F1372" t="s">
        <v>2378</v>
      </c>
      <c r="G1372" s="9" t="s">
        <v>2379</v>
      </c>
      <c r="H1372" t="s">
        <v>2378</v>
      </c>
      <c r="I1372" s="20" t="str">
        <f>IF(Table4[[#This Row],[smoker]]="?","NO",Table4[[#This Row],[smoker]])</f>
        <v>No</v>
      </c>
      <c r="J1372" s="26">
        <v>0</v>
      </c>
      <c r="K1372" s="20" t="str">
        <f>UPPER(Table4[[#This Row],[SMOKER 1]])</f>
        <v>NO</v>
      </c>
      <c r="L1372" s="26" t="str">
        <f>UPPER(Table4[[#This Row],[Heart Issues]])</f>
        <v>NO</v>
      </c>
      <c r="M1372" s="26" t="str">
        <f>IF(Table4[[#This Row],[BMI]]&lt;18.5,"underweight",IF(Table4[[#This Row],[BMI]]&lt; 24.9,"normal weight",IF(Table4[[#This Row],[BMI]]&lt;29.9,"over weight","obesity")))</f>
        <v>obesity</v>
      </c>
      <c r="N1372" s="26" t="str">
        <f>IF(Table4[[#This Row],[HBA1C]]&lt;5.7,"normal",IF(Table4[[#This Row],[HBA1C]]&lt; 6.4,"prediabetes","diabetes"))</f>
        <v>normal</v>
      </c>
    </row>
    <row r="1373" spans="1:14" x14ac:dyDescent="0.25">
      <c r="A1373" t="s">
        <v>999</v>
      </c>
      <c r="B1373">
        <v>31.59</v>
      </c>
      <c r="C1373">
        <v>6.01</v>
      </c>
      <c r="D1373" t="s">
        <v>2378</v>
      </c>
      <c r="E1373" t="s">
        <v>2378</v>
      </c>
      <c r="F1373" t="s">
        <v>2378</v>
      </c>
      <c r="G1373" s="9" t="s">
        <v>2379</v>
      </c>
      <c r="H1373" t="s">
        <v>2378</v>
      </c>
      <c r="I1373" s="20" t="str">
        <f>IF(Table4[[#This Row],[smoker]]="?","NO",Table4[[#This Row],[smoker]])</f>
        <v>No</v>
      </c>
      <c r="J1373" s="26">
        <v>0</v>
      </c>
      <c r="K1373" s="20" t="str">
        <f>UPPER(Table4[[#This Row],[SMOKER 1]])</f>
        <v>NO</v>
      </c>
      <c r="L1373" s="26" t="str">
        <f>UPPER(Table4[[#This Row],[Heart Issues]])</f>
        <v>NO</v>
      </c>
      <c r="M1373" s="26" t="str">
        <f>IF(Table4[[#This Row],[BMI]]&lt;18.5,"underweight",IF(Table4[[#This Row],[BMI]]&lt; 24.9,"normal weight",IF(Table4[[#This Row],[BMI]]&lt;29.9,"over weight","obesity")))</f>
        <v>obesity</v>
      </c>
      <c r="N1373" s="26" t="str">
        <f>IF(Table4[[#This Row],[HBA1C]]&lt;5.7,"normal",IF(Table4[[#This Row],[HBA1C]]&lt; 6.4,"prediabetes","diabetes"))</f>
        <v>prediabetes</v>
      </c>
    </row>
    <row r="1374" spans="1:14" x14ac:dyDescent="0.25">
      <c r="A1374" t="s">
        <v>998</v>
      </c>
      <c r="B1374">
        <v>40.15</v>
      </c>
      <c r="C1374">
        <v>11.84</v>
      </c>
      <c r="D1374" t="s">
        <v>2378</v>
      </c>
      <c r="E1374" t="s">
        <v>2378</v>
      </c>
      <c r="F1374" t="s">
        <v>2378</v>
      </c>
      <c r="G1374" s="9" t="s">
        <v>2379</v>
      </c>
      <c r="H1374" t="s">
        <v>2378</v>
      </c>
      <c r="I1374" s="20" t="str">
        <f>IF(Table4[[#This Row],[smoker]]="?","NO",Table4[[#This Row],[smoker]])</f>
        <v>No</v>
      </c>
      <c r="J1374" s="26">
        <v>0</v>
      </c>
      <c r="K1374" s="20" t="str">
        <f>UPPER(Table4[[#This Row],[SMOKER 1]])</f>
        <v>NO</v>
      </c>
      <c r="L1374" s="26" t="str">
        <f>UPPER(Table4[[#This Row],[Heart Issues]])</f>
        <v>NO</v>
      </c>
      <c r="M1374" s="26" t="str">
        <f>IF(Table4[[#This Row],[BMI]]&lt;18.5,"underweight",IF(Table4[[#This Row],[BMI]]&lt; 24.9,"normal weight",IF(Table4[[#This Row],[BMI]]&lt;29.9,"over weight","obesity")))</f>
        <v>obesity</v>
      </c>
      <c r="N1374" s="26" t="str">
        <f>IF(Table4[[#This Row],[HBA1C]]&lt;5.7,"normal",IF(Table4[[#This Row],[HBA1C]]&lt; 6.4,"prediabetes","diabetes"))</f>
        <v>diabetes</v>
      </c>
    </row>
    <row r="1375" spans="1:14" x14ac:dyDescent="0.25">
      <c r="A1375" t="s">
        <v>997</v>
      </c>
      <c r="B1375">
        <v>40.700000000000003</v>
      </c>
      <c r="C1375">
        <v>6.27</v>
      </c>
      <c r="D1375" t="s">
        <v>2380</v>
      </c>
      <c r="E1375" t="s">
        <v>2378</v>
      </c>
      <c r="F1375" t="s">
        <v>2381</v>
      </c>
      <c r="G1375" s="9">
        <v>1</v>
      </c>
      <c r="H1375" t="s">
        <v>2378</v>
      </c>
      <c r="I1375" s="20" t="str">
        <f>IF(Table4[[#This Row],[smoker]]="?","NO",Table4[[#This Row],[smoker]])</f>
        <v>No</v>
      </c>
      <c r="J1375" s="26">
        <v>1</v>
      </c>
      <c r="K1375" s="20" t="str">
        <f>UPPER(Table4[[#This Row],[SMOKER 1]])</f>
        <v>NO</v>
      </c>
      <c r="L1375" s="26" t="str">
        <f>UPPER(Table4[[#This Row],[Heart Issues]])</f>
        <v>YES</v>
      </c>
      <c r="M1375" s="26" t="str">
        <f>IF(Table4[[#This Row],[BMI]]&lt;18.5,"underweight",IF(Table4[[#This Row],[BMI]]&lt; 24.9,"normal weight",IF(Table4[[#This Row],[BMI]]&lt;29.9,"over weight","obesity")))</f>
        <v>obesity</v>
      </c>
      <c r="N1375" s="26" t="str">
        <f>IF(Table4[[#This Row],[HBA1C]]&lt;5.7,"normal",IF(Table4[[#This Row],[HBA1C]]&lt; 6.4,"prediabetes","diabetes"))</f>
        <v>prediabetes</v>
      </c>
    </row>
    <row r="1376" spans="1:14" x14ac:dyDescent="0.25">
      <c r="A1376" t="s">
        <v>996</v>
      </c>
      <c r="B1376">
        <v>40.76</v>
      </c>
      <c r="C1376">
        <v>5.28</v>
      </c>
      <c r="D1376" t="s">
        <v>2378</v>
      </c>
      <c r="E1376" t="s">
        <v>2378</v>
      </c>
      <c r="F1376" t="s">
        <v>2378</v>
      </c>
      <c r="G1376" s="9" t="s">
        <v>2379</v>
      </c>
      <c r="H1376" t="s">
        <v>2378</v>
      </c>
      <c r="I1376" s="20" t="str">
        <f>IF(Table4[[#This Row],[smoker]]="?","NO",Table4[[#This Row],[smoker]])</f>
        <v>No</v>
      </c>
      <c r="J1376" s="26">
        <v>0</v>
      </c>
      <c r="K1376" s="20" t="str">
        <f>UPPER(Table4[[#This Row],[SMOKER 1]])</f>
        <v>NO</v>
      </c>
      <c r="L1376" s="26" t="str">
        <f>UPPER(Table4[[#This Row],[Heart Issues]])</f>
        <v>NO</v>
      </c>
      <c r="M1376" s="26" t="str">
        <f>IF(Table4[[#This Row],[BMI]]&lt;18.5,"underweight",IF(Table4[[#This Row],[BMI]]&lt; 24.9,"normal weight",IF(Table4[[#This Row],[BMI]]&lt;29.9,"over weight","obesity")))</f>
        <v>obesity</v>
      </c>
      <c r="N1376" s="26" t="str">
        <f>IF(Table4[[#This Row],[HBA1C]]&lt;5.7,"normal",IF(Table4[[#This Row],[HBA1C]]&lt; 6.4,"prediabetes","diabetes"))</f>
        <v>normal</v>
      </c>
    </row>
    <row r="1377" spans="1:14" x14ac:dyDescent="0.25">
      <c r="A1377" t="s">
        <v>995</v>
      </c>
      <c r="B1377">
        <v>29.7</v>
      </c>
      <c r="C1377">
        <v>7.03</v>
      </c>
      <c r="D1377" t="s">
        <v>2378</v>
      </c>
      <c r="E1377" t="s">
        <v>2378</v>
      </c>
      <c r="F1377" t="s">
        <v>2378</v>
      </c>
      <c r="G1377" s="9" t="s">
        <v>2379</v>
      </c>
      <c r="H1377" t="s">
        <v>2378</v>
      </c>
      <c r="I1377" s="20" t="str">
        <f>IF(Table4[[#This Row],[smoker]]="?","NO",Table4[[#This Row],[smoker]])</f>
        <v>No</v>
      </c>
      <c r="J1377" s="26">
        <v>0</v>
      </c>
      <c r="K1377" s="20" t="str">
        <f>UPPER(Table4[[#This Row],[SMOKER 1]])</f>
        <v>NO</v>
      </c>
      <c r="L1377" s="26" t="str">
        <f>UPPER(Table4[[#This Row],[Heart Issues]])</f>
        <v>NO</v>
      </c>
      <c r="M1377" s="26" t="str">
        <f>IF(Table4[[#This Row],[BMI]]&lt;18.5,"underweight",IF(Table4[[#This Row],[BMI]]&lt; 24.9,"normal weight",IF(Table4[[#This Row],[BMI]]&lt;29.9,"over weight","obesity")))</f>
        <v>over weight</v>
      </c>
      <c r="N1377" s="26" t="str">
        <f>IF(Table4[[#This Row],[HBA1C]]&lt;5.7,"normal",IF(Table4[[#This Row],[HBA1C]]&lt; 6.4,"prediabetes","diabetes"))</f>
        <v>diabetes</v>
      </c>
    </row>
    <row r="1378" spans="1:14" x14ac:dyDescent="0.25">
      <c r="A1378" t="s">
        <v>994</v>
      </c>
      <c r="B1378">
        <v>40.58</v>
      </c>
      <c r="C1378">
        <v>5.32</v>
      </c>
      <c r="D1378" t="s">
        <v>2380</v>
      </c>
      <c r="E1378" t="s">
        <v>2378</v>
      </c>
      <c r="F1378" t="s">
        <v>2381</v>
      </c>
      <c r="G1378" s="9">
        <v>1</v>
      </c>
      <c r="H1378" t="s">
        <v>2378</v>
      </c>
      <c r="I1378" s="20" t="str">
        <f>IF(Table4[[#This Row],[smoker]]="?","NO",Table4[[#This Row],[smoker]])</f>
        <v>No</v>
      </c>
      <c r="J1378" s="26">
        <v>1</v>
      </c>
      <c r="K1378" s="20" t="str">
        <f>UPPER(Table4[[#This Row],[SMOKER 1]])</f>
        <v>NO</v>
      </c>
      <c r="L1378" s="26" t="str">
        <f>UPPER(Table4[[#This Row],[Heart Issues]])</f>
        <v>YES</v>
      </c>
      <c r="M1378" s="26" t="str">
        <f>IF(Table4[[#This Row],[BMI]]&lt;18.5,"underweight",IF(Table4[[#This Row],[BMI]]&lt; 24.9,"normal weight",IF(Table4[[#This Row],[BMI]]&lt;29.9,"over weight","obesity")))</f>
        <v>obesity</v>
      </c>
      <c r="N1378" s="26" t="str">
        <f>IF(Table4[[#This Row],[HBA1C]]&lt;5.7,"normal",IF(Table4[[#This Row],[HBA1C]]&lt; 6.4,"prediabetes","diabetes"))</f>
        <v>normal</v>
      </c>
    </row>
    <row r="1379" spans="1:14" x14ac:dyDescent="0.25">
      <c r="A1379" t="s">
        <v>993</v>
      </c>
      <c r="B1379">
        <v>33.06</v>
      </c>
      <c r="C1379">
        <v>9.59</v>
      </c>
      <c r="D1379" t="s">
        <v>2380</v>
      </c>
      <c r="E1379" t="s">
        <v>2378</v>
      </c>
      <c r="F1379" t="s">
        <v>2378</v>
      </c>
      <c r="G1379" s="9" t="s">
        <v>2379</v>
      </c>
      <c r="H1379" t="s">
        <v>2378</v>
      </c>
      <c r="I1379" s="20" t="str">
        <f>IF(Table4[[#This Row],[smoker]]="?","NO",Table4[[#This Row],[smoker]])</f>
        <v>No</v>
      </c>
      <c r="J1379" s="26">
        <v>0</v>
      </c>
      <c r="K1379" s="20" t="str">
        <f>UPPER(Table4[[#This Row],[SMOKER 1]])</f>
        <v>NO</v>
      </c>
      <c r="L1379" s="26" t="str">
        <f>UPPER(Table4[[#This Row],[Heart Issues]])</f>
        <v>YES</v>
      </c>
      <c r="M1379" s="26" t="str">
        <f>IF(Table4[[#This Row],[BMI]]&lt;18.5,"underweight",IF(Table4[[#This Row],[BMI]]&lt; 24.9,"normal weight",IF(Table4[[#This Row],[BMI]]&lt;29.9,"over weight","obesity")))</f>
        <v>obesity</v>
      </c>
      <c r="N1379" s="26" t="str">
        <f>IF(Table4[[#This Row],[HBA1C]]&lt;5.7,"normal",IF(Table4[[#This Row],[HBA1C]]&lt; 6.4,"prediabetes","diabetes"))</f>
        <v>diabetes</v>
      </c>
    </row>
    <row r="1380" spans="1:14" x14ac:dyDescent="0.25">
      <c r="A1380" t="s">
        <v>992</v>
      </c>
      <c r="B1380">
        <v>26.62</v>
      </c>
      <c r="C1380">
        <v>6.15</v>
      </c>
      <c r="D1380" t="s">
        <v>2380</v>
      </c>
      <c r="E1380" t="s">
        <v>2378</v>
      </c>
      <c r="F1380" t="s">
        <v>2378</v>
      </c>
      <c r="G1380" s="9" t="s">
        <v>2379</v>
      </c>
      <c r="H1380" t="s">
        <v>2378</v>
      </c>
      <c r="I1380" s="20" t="str">
        <f>IF(Table4[[#This Row],[smoker]]="?","NO",Table4[[#This Row],[smoker]])</f>
        <v>No</v>
      </c>
      <c r="J1380" s="26">
        <v>0</v>
      </c>
      <c r="K1380" s="20" t="str">
        <f>UPPER(Table4[[#This Row],[SMOKER 1]])</f>
        <v>NO</v>
      </c>
      <c r="L1380" s="26" t="str">
        <f>UPPER(Table4[[#This Row],[Heart Issues]])</f>
        <v>YES</v>
      </c>
      <c r="M1380" s="26" t="str">
        <f>IF(Table4[[#This Row],[BMI]]&lt;18.5,"underweight",IF(Table4[[#This Row],[BMI]]&lt; 24.9,"normal weight",IF(Table4[[#This Row],[BMI]]&lt;29.9,"over weight","obesity")))</f>
        <v>over weight</v>
      </c>
      <c r="N1380" s="26" t="str">
        <f>IF(Table4[[#This Row],[HBA1C]]&lt;5.7,"normal",IF(Table4[[#This Row],[HBA1C]]&lt; 6.4,"prediabetes","diabetes"))</f>
        <v>prediabetes</v>
      </c>
    </row>
    <row r="1381" spans="1:14" x14ac:dyDescent="0.25">
      <c r="A1381" t="s">
        <v>991</v>
      </c>
      <c r="B1381">
        <v>37.1</v>
      </c>
      <c r="C1381">
        <v>11.08</v>
      </c>
      <c r="D1381" t="s">
        <v>2378</v>
      </c>
      <c r="E1381" t="s">
        <v>2378</v>
      </c>
      <c r="F1381" t="s">
        <v>2378</v>
      </c>
      <c r="G1381" s="9" t="s">
        <v>2379</v>
      </c>
      <c r="H1381" t="s">
        <v>2378</v>
      </c>
      <c r="I1381" s="20" t="str">
        <f>IF(Table4[[#This Row],[smoker]]="?","NO",Table4[[#This Row],[smoker]])</f>
        <v>No</v>
      </c>
      <c r="J1381" s="26">
        <v>0</v>
      </c>
      <c r="K1381" s="20" t="str">
        <f>UPPER(Table4[[#This Row],[SMOKER 1]])</f>
        <v>NO</v>
      </c>
      <c r="L1381" s="26" t="str">
        <f>UPPER(Table4[[#This Row],[Heart Issues]])</f>
        <v>NO</v>
      </c>
      <c r="M1381" s="26" t="str">
        <f>IF(Table4[[#This Row],[BMI]]&lt;18.5,"underweight",IF(Table4[[#This Row],[BMI]]&lt; 24.9,"normal weight",IF(Table4[[#This Row],[BMI]]&lt;29.9,"over weight","obesity")))</f>
        <v>obesity</v>
      </c>
      <c r="N1381" s="26" t="str">
        <f>IF(Table4[[#This Row],[HBA1C]]&lt;5.7,"normal",IF(Table4[[#This Row],[HBA1C]]&lt; 6.4,"prediabetes","diabetes"))</f>
        <v>diabetes</v>
      </c>
    </row>
    <row r="1382" spans="1:14" x14ac:dyDescent="0.25">
      <c r="A1382" t="s">
        <v>990</v>
      </c>
      <c r="B1382">
        <v>18.28</v>
      </c>
      <c r="C1382">
        <v>7.95</v>
      </c>
      <c r="D1382" t="s">
        <v>2378</v>
      </c>
      <c r="E1382" t="s">
        <v>2378</v>
      </c>
      <c r="F1382" t="s">
        <v>2378</v>
      </c>
      <c r="G1382" s="9" t="s">
        <v>2379</v>
      </c>
      <c r="H1382" t="s">
        <v>2378</v>
      </c>
      <c r="I1382" s="20" t="str">
        <f>IF(Table4[[#This Row],[smoker]]="?","NO",Table4[[#This Row],[smoker]])</f>
        <v>No</v>
      </c>
      <c r="J1382" s="26">
        <v>0</v>
      </c>
      <c r="K1382" s="20" t="str">
        <f>UPPER(Table4[[#This Row],[SMOKER 1]])</f>
        <v>NO</v>
      </c>
      <c r="L1382" s="26" t="str">
        <f>UPPER(Table4[[#This Row],[Heart Issues]])</f>
        <v>NO</v>
      </c>
      <c r="M1382" s="26" t="str">
        <f>IF(Table4[[#This Row],[BMI]]&lt;18.5,"underweight",IF(Table4[[#This Row],[BMI]]&lt; 24.9,"normal weight",IF(Table4[[#This Row],[BMI]]&lt;29.9,"over weight","obesity")))</f>
        <v>underweight</v>
      </c>
      <c r="N1382" s="26" t="str">
        <f>IF(Table4[[#This Row],[HBA1C]]&lt;5.7,"normal",IF(Table4[[#This Row],[HBA1C]]&lt; 6.4,"prediabetes","diabetes"))</f>
        <v>diabetes</v>
      </c>
    </row>
    <row r="1383" spans="1:14" x14ac:dyDescent="0.25">
      <c r="A1383" t="s">
        <v>989</v>
      </c>
      <c r="B1383">
        <v>35.814999999999998</v>
      </c>
      <c r="C1383">
        <v>6.23</v>
      </c>
      <c r="D1383" t="s">
        <v>2378</v>
      </c>
      <c r="E1383" t="s">
        <v>2378</v>
      </c>
      <c r="F1383" t="s">
        <v>2378</v>
      </c>
      <c r="G1383" s="9" t="s">
        <v>2379</v>
      </c>
      <c r="H1383" t="s">
        <v>2378</v>
      </c>
      <c r="I1383" s="20" t="str">
        <f>IF(Table4[[#This Row],[smoker]]="?","NO",Table4[[#This Row],[smoker]])</f>
        <v>No</v>
      </c>
      <c r="J1383" s="26">
        <v>0</v>
      </c>
      <c r="K1383" s="20" t="str">
        <f>UPPER(Table4[[#This Row],[SMOKER 1]])</f>
        <v>NO</v>
      </c>
      <c r="L1383" s="26" t="str">
        <f>UPPER(Table4[[#This Row],[Heart Issues]])</f>
        <v>NO</v>
      </c>
      <c r="M1383" s="26" t="str">
        <f>IF(Table4[[#This Row],[BMI]]&lt;18.5,"underweight",IF(Table4[[#This Row],[BMI]]&lt; 24.9,"normal weight",IF(Table4[[#This Row],[BMI]]&lt;29.9,"over weight","obesity")))</f>
        <v>obesity</v>
      </c>
      <c r="N1383" s="26" t="str">
        <f>IF(Table4[[#This Row],[HBA1C]]&lt;5.7,"normal",IF(Table4[[#This Row],[HBA1C]]&lt; 6.4,"prediabetes","diabetes"))</f>
        <v>prediabetes</v>
      </c>
    </row>
    <row r="1384" spans="1:14" x14ac:dyDescent="0.25">
      <c r="A1384" t="s">
        <v>988</v>
      </c>
      <c r="B1384">
        <v>30.69</v>
      </c>
      <c r="C1384">
        <v>6.5</v>
      </c>
      <c r="D1384" t="s">
        <v>2378</v>
      </c>
      <c r="E1384" t="s">
        <v>2378</v>
      </c>
      <c r="F1384" t="s">
        <v>2378</v>
      </c>
      <c r="G1384" s="9" t="s">
        <v>2379</v>
      </c>
      <c r="H1384" t="s">
        <v>2378</v>
      </c>
      <c r="I1384" s="20" t="str">
        <f>IF(Table4[[#This Row],[smoker]]="?","NO",Table4[[#This Row],[smoker]])</f>
        <v>No</v>
      </c>
      <c r="J1384" s="26">
        <v>0</v>
      </c>
      <c r="K1384" s="20" t="str">
        <f>UPPER(Table4[[#This Row],[SMOKER 1]])</f>
        <v>NO</v>
      </c>
      <c r="L1384" s="26" t="str">
        <f>UPPER(Table4[[#This Row],[Heart Issues]])</f>
        <v>NO</v>
      </c>
      <c r="M1384" s="26" t="str">
        <f>IF(Table4[[#This Row],[BMI]]&lt;18.5,"underweight",IF(Table4[[#This Row],[BMI]]&lt; 24.9,"normal weight",IF(Table4[[#This Row],[BMI]]&lt;29.9,"over weight","obesity")))</f>
        <v>obesity</v>
      </c>
      <c r="N1384" s="26" t="str">
        <f>IF(Table4[[#This Row],[HBA1C]]&lt;5.7,"normal",IF(Table4[[#This Row],[HBA1C]]&lt; 6.4,"prediabetes","diabetes"))</f>
        <v>diabetes</v>
      </c>
    </row>
    <row r="1385" spans="1:14" x14ac:dyDescent="0.25">
      <c r="A1385" t="s">
        <v>987</v>
      </c>
      <c r="B1385">
        <v>26.125</v>
      </c>
      <c r="C1385">
        <v>5.22</v>
      </c>
      <c r="D1385" t="s">
        <v>2378</v>
      </c>
      <c r="E1385" t="s">
        <v>2378</v>
      </c>
      <c r="F1385" t="s">
        <v>2378</v>
      </c>
      <c r="G1385" s="9" t="s">
        <v>2379</v>
      </c>
      <c r="H1385" t="s">
        <v>2378</v>
      </c>
      <c r="I1385" s="20" t="str">
        <f>IF(Table4[[#This Row],[smoker]]="?","NO",Table4[[#This Row],[smoker]])</f>
        <v>No</v>
      </c>
      <c r="J1385" s="26">
        <v>0</v>
      </c>
      <c r="K1385" s="20" t="str">
        <f>UPPER(Table4[[#This Row],[SMOKER 1]])</f>
        <v>NO</v>
      </c>
      <c r="L1385" s="26" t="str">
        <f>UPPER(Table4[[#This Row],[Heart Issues]])</f>
        <v>NO</v>
      </c>
      <c r="M1385" s="26" t="str">
        <f>IF(Table4[[#This Row],[BMI]]&lt;18.5,"underweight",IF(Table4[[#This Row],[BMI]]&lt; 24.9,"normal weight",IF(Table4[[#This Row],[BMI]]&lt;29.9,"over weight","obesity")))</f>
        <v>over weight</v>
      </c>
      <c r="N1385" s="26" t="str">
        <f>IF(Table4[[#This Row],[HBA1C]]&lt;5.7,"normal",IF(Table4[[#This Row],[HBA1C]]&lt; 6.4,"prediabetes","diabetes"))</f>
        <v>normal</v>
      </c>
    </row>
    <row r="1386" spans="1:14" x14ac:dyDescent="0.25">
      <c r="A1386" t="s">
        <v>986</v>
      </c>
      <c r="B1386">
        <v>34.58</v>
      </c>
      <c r="C1386">
        <v>6.3</v>
      </c>
      <c r="D1386" t="s">
        <v>2378</v>
      </c>
      <c r="E1386" t="s">
        <v>2378</v>
      </c>
      <c r="F1386" t="s">
        <v>2381</v>
      </c>
      <c r="G1386" s="9">
        <v>1</v>
      </c>
      <c r="H1386" t="s">
        <v>2378</v>
      </c>
      <c r="I1386" s="20" t="str">
        <f>IF(Table4[[#This Row],[smoker]]="?","NO",Table4[[#This Row],[smoker]])</f>
        <v>No</v>
      </c>
      <c r="J1386" s="26">
        <v>1</v>
      </c>
      <c r="K1386" s="20" t="str">
        <f>UPPER(Table4[[#This Row],[SMOKER 1]])</f>
        <v>NO</v>
      </c>
      <c r="L1386" s="26" t="str">
        <f>UPPER(Table4[[#This Row],[Heart Issues]])</f>
        <v>NO</v>
      </c>
      <c r="M1386" s="26" t="str">
        <f>IF(Table4[[#This Row],[BMI]]&lt;18.5,"underweight",IF(Table4[[#This Row],[BMI]]&lt; 24.9,"normal weight",IF(Table4[[#This Row],[BMI]]&lt;29.9,"over weight","obesity")))</f>
        <v>obesity</v>
      </c>
      <c r="N1386" s="26" t="str">
        <f>IF(Table4[[#This Row],[HBA1C]]&lt;5.7,"normal",IF(Table4[[#This Row],[HBA1C]]&lt; 6.4,"prediabetes","diabetes"))</f>
        <v>prediabetes</v>
      </c>
    </row>
    <row r="1387" spans="1:14" x14ac:dyDescent="0.25">
      <c r="A1387" t="s">
        <v>985</v>
      </c>
      <c r="B1387">
        <v>27.4</v>
      </c>
      <c r="C1387">
        <v>8.84</v>
      </c>
      <c r="D1387" t="s">
        <v>2378</v>
      </c>
      <c r="E1387" t="s">
        <v>2378</v>
      </c>
      <c r="F1387" t="s">
        <v>2378</v>
      </c>
      <c r="G1387" s="9" t="s">
        <v>2379</v>
      </c>
      <c r="H1387" t="s">
        <v>2378</v>
      </c>
      <c r="I1387" s="20" t="str">
        <f>IF(Table4[[#This Row],[smoker]]="?","NO",Table4[[#This Row],[smoker]])</f>
        <v>No</v>
      </c>
      <c r="J1387" s="26">
        <v>0</v>
      </c>
      <c r="K1387" s="20" t="str">
        <f>UPPER(Table4[[#This Row],[SMOKER 1]])</f>
        <v>NO</v>
      </c>
      <c r="L1387" s="26" t="str">
        <f>UPPER(Table4[[#This Row],[Heart Issues]])</f>
        <v>NO</v>
      </c>
      <c r="M1387" s="26" t="str">
        <f>IF(Table4[[#This Row],[BMI]]&lt;18.5,"underweight",IF(Table4[[#This Row],[BMI]]&lt; 24.9,"normal weight",IF(Table4[[#This Row],[BMI]]&lt;29.9,"over weight","obesity")))</f>
        <v>over weight</v>
      </c>
      <c r="N1387" s="26" t="str">
        <f>IF(Table4[[#This Row],[HBA1C]]&lt;5.7,"normal",IF(Table4[[#This Row],[HBA1C]]&lt; 6.4,"prediabetes","diabetes"))</f>
        <v>diabetes</v>
      </c>
    </row>
    <row r="1388" spans="1:14" x14ac:dyDescent="0.25">
      <c r="A1388" t="s">
        <v>984</v>
      </c>
      <c r="B1388">
        <v>27.53</v>
      </c>
      <c r="C1388">
        <v>4.1100000000000003</v>
      </c>
      <c r="D1388" t="s">
        <v>2378</v>
      </c>
      <c r="E1388" t="s">
        <v>2378</v>
      </c>
      <c r="F1388" t="s">
        <v>2378</v>
      </c>
      <c r="G1388" s="9">
        <v>1</v>
      </c>
      <c r="H1388" t="s">
        <v>2378</v>
      </c>
      <c r="I1388" s="20" t="str">
        <f>IF(Table4[[#This Row],[smoker]]="?","NO",Table4[[#This Row],[smoker]])</f>
        <v>No</v>
      </c>
      <c r="J1388" s="26">
        <v>1</v>
      </c>
      <c r="K1388" s="20" t="str">
        <f>UPPER(Table4[[#This Row],[SMOKER 1]])</f>
        <v>NO</v>
      </c>
      <c r="L1388" s="26" t="str">
        <f>UPPER(Table4[[#This Row],[Heart Issues]])</f>
        <v>NO</v>
      </c>
      <c r="M1388" s="26" t="str">
        <f>IF(Table4[[#This Row],[BMI]]&lt;18.5,"underweight",IF(Table4[[#This Row],[BMI]]&lt; 24.9,"normal weight",IF(Table4[[#This Row],[BMI]]&lt;29.9,"over weight","obesity")))</f>
        <v>over weight</v>
      </c>
      <c r="N1388" s="26" t="str">
        <f>IF(Table4[[#This Row],[HBA1C]]&lt;5.7,"normal",IF(Table4[[#This Row],[HBA1C]]&lt; 6.4,"prediabetes","diabetes"))</f>
        <v>normal</v>
      </c>
    </row>
    <row r="1389" spans="1:14" x14ac:dyDescent="0.25">
      <c r="A1389" t="s">
        <v>983</v>
      </c>
      <c r="B1389">
        <v>33</v>
      </c>
      <c r="C1389">
        <v>4.57</v>
      </c>
      <c r="D1389" t="s">
        <v>2378</v>
      </c>
      <c r="E1389" t="s">
        <v>2378</v>
      </c>
      <c r="F1389" t="s">
        <v>2378</v>
      </c>
      <c r="G1389" s="9" t="s">
        <v>2379</v>
      </c>
      <c r="H1389" t="s">
        <v>2378</v>
      </c>
      <c r="I1389" s="20" t="str">
        <f>IF(Table4[[#This Row],[smoker]]="?","NO",Table4[[#This Row],[smoker]])</f>
        <v>No</v>
      </c>
      <c r="J1389" s="26">
        <v>0</v>
      </c>
      <c r="K1389" s="20" t="str">
        <f>UPPER(Table4[[#This Row],[SMOKER 1]])</f>
        <v>NO</v>
      </c>
      <c r="L1389" s="26" t="str">
        <f>UPPER(Table4[[#This Row],[Heart Issues]])</f>
        <v>NO</v>
      </c>
      <c r="M1389" s="26" t="str">
        <f>IF(Table4[[#This Row],[BMI]]&lt;18.5,"underweight",IF(Table4[[#This Row],[BMI]]&lt; 24.9,"normal weight",IF(Table4[[#This Row],[BMI]]&lt;29.9,"over weight","obesity")))</f>
        <v>obesity</v>
      </c>
      <c r="N1389" s="26" t="str">
        <f>IF(Table4[[#This Row],[HBA1C]]&lt;5.7,"normal",IF(Table4[[#This Row],[HBA1C]]&lt; 6.4,"prediabetes","diabetes"))</f>
        <v>normal</v>
      </c>
    </row>
    <row r="1390" spans="1:14" x14ac:dyDescent="0.25">
      <c r="A1390" t="s">
        <v>982</v>
      </c>
      <c r="B1390">
        <v>25.78</v>
      </c>
      <c r="C1390">
        <v>11.06</v>
      </c>
      <c r="D1390" t="s">
        <v>2380</v>
      </c>
      <c r="E1390" t="s">
        <v>2378</v>
      </c>
      <c r="F1390" t="s">
        <v>2378</v>
      </c>
      <c r="G1390" s="9" t="s">
        <v>2379</v>
      </c>
      <c r="H1390" t="s">
        <v>2378</v>
      </c>
      <c r="I1390" s="20" t="str">
        <f>IF(Table4[[#This Row],[smoker]]="?","NO",Table4[[#This Row],[smoker]])</f>
        <v>No</v>
      </c>
      <c r="J1390" s="26">
        <v>0</v>
      </c>
      <c r="K1390" s="20" t="str">
        <f>UPPER(Table4[[#This Row],[SMOKER 1]])</f>
        <v>NO</v>
      </c>
      <c r="L1390" s="26" t="str">
        <f>UPPER(Table4[[#This Row],[Heart Issues]])</f>
        <v>YES</v>
      </c>
      <c r="M1390" s="26" t="str">
        <f>IF(Table4[[#This Row],[BMI]]&lt;18.5,"underweight",IF(Table4[[#This Row],[BMI]]&lt; 24.9,"normal weight",IF(Table4[[#This Row],[BMI]]&lt;29.9,"over weight","obesity")))</f>
        <v>over weight</v>
      </c>
      <c r="N1390" s="26" t="str">
        <f>IF(Table4[[#This Row],[HBA1C]]&lt;5.7,"normal",IF(Table4[[#This Row],[HBA1C]]&lt; 6.4,"prediabetes","diabetes"))</f>
        <v>diabetes</v>
      </c>
    </row>
    <row r="1391" spans="1:14" x14ac:dyDescent="0.25">
      <c r="A1391" t="s">
        <v>981</v>
      </c>
      <c r="B1391">
        <v>22.66</v>
      </c>
      <c r="C1391">
        <v>10.68</v>
      </c>
      <c r="D1391" t="s">
        <v>2378</v>
      </c>
      <c r="E1391" t="s">
        <v>2378</v>
      </c>
      <c r="F1391" t="s">
        <v>2378</v>
      </c>
      <c r="G1391" s="9" t="s">
        <v>2379</v>
      </c>
      <c r="H1391" t="s">
        <v>2378</v>
      </c>
      <c r="I1391" s="20" t="str">
        <f>IF(Table4[[#This Row],[smoker]]="?","NO",Table4[[#This Row],[smoker]])</f>
        <v>No</v>
      </c>
      <c r="J1391" s="26">
        <v>0</v>
      </c>
      <c r="K1391" s="20" t="str">
        <f>UPPER(Table4[[#This Row],[SMOKER 1]])</f>
        <v>NO</v>
      </c>
      <c r="L1391" s="26" t="str">
        <f>UPPER(Table4[[#This Row],[Heart Issues]])</f>
        <v>NO</v>
      </c>
      <c r="M1391" s="26" t="str">
        <f>IF(Table4[[#This Row],[BMI]]&lt;18.5,"underweight",IF(Table4[[#This Row],[BMI]]&lt; 24.9,"normal weight",IF(Table4[[#This Row],[BMI]]&lt;29.9,"over weight","obesity")))</f>
        <v>normal weight</v>
      </c>
      <c r="N1391" s="26" t="str">
        <f>IF(Table4[[#This Row],[HBA1C]]&lt;5.7,"normal",IF(Table4[[#This Row],[HBA1C]]&lt; 6.4,"prediabetes","diabetes"))</f>
        <v>diabetes</v>
      </c>
    </row>
    <row r="1392" spans="1:14" x14ac:dyDescent="0.25">
      <c r="A1392" t="s">
        <v>980</v>
      </c>
      <c r="B1392">
        <v>38.81</v>
      </c>
      <c r="C1392">
        <v>6.14</v>
      </c>
      <c r="D1392" t="s">
        <v>2380</v>
      </c>
      <c r="E1392" t="s">
        <v>2378</v>
      </c>
      <c r="F1392" t="s">
        <v>2378</v>
      </c>
      <c r="G1392" s="9">
        <v>1</v>
      </c>
      <c r="H1392" t="s">
        <v>2378</v>
      </c>
      <c r="I1392" s="20" t="str">
        <f>IF(Table4[[#This Row],[smoker]]="?","NO",Table4[[#This Row],[smoker]])</f>
        <v>No</v>
      </c>
      <c r="J1392" s="26">
        <v>1</v>
      </c>
      <c r="K1392" s="20" t="str">
        <f>UPPER(Table4[[#This Row],[SMOKER 1]])</f>
        <v>NO</v>
      </c>
      <c r="L1392" s="26" t="str">
        <f>UPPER(Table4[[#This Row],[Heart Issues]])</f>
        <v>YES</v>
      </c>
      <c r="M1392" s="26" t="str">
        <f>IF(Table4[[#This Row],[BMI]]&lt;18.5,"underweight",IF(Table4[[#This Row],[BMI]]&lt; 24.9,"normal weight",IF(Table4[[#This Row],[BMI]]&lt;29.9,"over weight","obesity")))</f>
        <v>obesity</v>
      </c>
      <c r="N1392" s="26" t="str">
        <f>IF(Table4[[#This Row],[HBA1C]]&lt;5.7,"normal",IF(Table4[[#This Row],[HBA1C]]&lt; 6.4,"prediabetes","diabetes"))</f>
        <v>prediabetes</v>
      </c>
    </row>
    <row r="1393" spans="1:14" x14ac:dyDescent="0.25">
      <c r="A1393" t="s">
        <v>979</v>
      </c>
      <c r="B1393">
        <v>38.51</v>
      </c>
      <c r="C1393">
        <v>5.45</v>
      </c>
      <c r="D1393" t="s">
        <v>2380</v>
      </c>
      <c r="E1393" t="s">
        <v>2378</v>
      </c>
      <c r="F1393" t="s">
        <v>2378</v>
      </c>
      <c r="G1393" s="9" t="s">
        <v>2379</v>
      </c>
      <c r="H1393" t="s">
        <v>2378</v>
      </c>
      <c r="I1393" s="20" t="str">
        <f>IF(Table4[[#This Row],[smoker]]="?","NO",Table4[[#This Row],[smoker]])</f>
        <v>No</v>
      </c>
      <c r="J1393" s="26">
        <v>0</v>
      </c>
      <c r="K1393" s="20" t="str">
        <f>UPPER(Table4[[#This Row],[SMOKER 1]])</f>
        <v>NO</v>
      </c>
      <c r="L1393" s="26" t="str">
        <f>UPPER(Table4[[#This Row],[Heart Issues]])</f>
        <v>YES</v>
      </c>
      <c r="M1393" s="26" t="str">
        <f>IF(Table4[[#This Row],[BMI]]&lt;18.5,"underweight",IF(Table4[[#This Row],[BMI]]&lt; 24.9,"normal weight",IF(Table4[[#This Row],[BMI]]&lt;29.9,"over weight","obesity")))</f>
        <v>obesity</v>
      </c>
      <c r="N1393" s="26" t="str">
        <f>IF(Table4[[#This Row],[HBA1C]]&lt;5.7,"normal",IF(Table4[[#This Row],[HBA1C]]&lt; 6.4,"prediabetes","diabetes"))</f>
        <v>normal</v>
      </c>
    </row>
    <row r="1394" spans="1:14" x14ac:dyDescent="0.25">
      <c r="A1394" t="s">
        <v>978</v>
      </c>
      <c r="B1394">
        <v>22.98</v>
      </c>
      <c r="C1394">
        <v>6.14</v>
      </c>
      <c r="D1394" t="s">
        <v>2380</v>
      </c>
      <c r="E1394" t="s">
        <v>2378</v>
      </c>
      <c r="F1394" t="s">
        <v>2378</v>
      </c>
      <c r="G1394" s="9" t="s">
        <v>2379</v>
      </c>
      <c r="H1394" t="s">
        <v>2378</v>
      </c>
      <c r="I1394" s="20" t="str">
        <f>IF(Table4[[#This Row],[smoker]]="?","NO",Table4[[#This Row],[smoker]])</f>
        <v>No</v>
      </c>
      <c r="J1394" s="26">
        <v>0</v>
      </c>
      <c r="K1394" s="20" t="str">
        <f>UPPER(Table4[[#This Row],[SMOKER 1]])</f>
        <v>NO</v>
      </c>
      <c r="L1394" s="26" t="str">
        <f>UPPER(Table4[[#This Row],[Heart Issues]])</f>
        <v>YES</v>
      </c>
      <c r="M1394" s="26" t="str">
        <f>IF(Table4[[#This Row],[BMI]]&lt;18.5,"underweight",IF(Table4[[#This Row],[BMI]]&lt; 24.9,"normal weight",IF(Table4[[#This Row],[BMI]]&lt;29.9,"over weight","obesity")))</f>
        <v>normal weight</v>
      </c>
      <c r="N1394" s="26" t="str">
        <f>IF(Table4[[#This Row],[HBA1C]]&lt;5.7,"normal",IF(Table4[[#This Row],[HBA1C]]&lt; 6.4,"prediabetes","diabetes"))</f>
        <v>prediabetes</v>
      </c>
    </row>
    <row r="1395" spans="1:14" x14ac:dyDescent="0.25">
      <c r="A1395" t="s">
        <v>977</v>
      </c>
      <c r="B1395">
        <v>15.65</v>
      </c>
      <c r="C1395">
        <v>7.85</v>
      </c>
      <c r="D1395" t="s">
        <v>2378</v>
      </c>
      <c r="E1395" t="s">
        <v>2378</v>
      </c>
      <c r="F1395" t="s">
        <v>2378</v>
      </c>
      <c r="G1395" s="9" t="s">
        <v>2379</v>
      </c>
      <c r="H1395" t="s">
        <v>2378</v>
      </c>
      <c r="I1395" s="20" t="str">
        <f>IF(Table4[[#This Row],[smoker]]="?","NO",Table4[[#This Row],[smoker]])</f>
        <v>No</v>
      </c>
      <c r="J1395" s="26">
        <v>0</v>
      </c>
      <c r="K1395" s="20" t="str">
        <f>UPPER(Table4[[#This Row],[SMOKER 1]])</f>
        <v>NO</v>
      </c>
      <c r="L1395" s="26" t="str">
        <f>UPPER(Table4[[#This Row],[Heart Issues]])</f>
        <v>NO</v>
      </c>
      <c r="M1395" s="26" t="str">
        <f>IF(Table4[[#This Row],[BMI]]&lt;18.5,"underweight",IF(Table4[[#This Row],[BMI]]&lt; 24.9,"normal weight",IF(Table4[[#This Row],[BMI]]&lt;29.9,"over weight","obesity")))</f>
        <v>underweight</v>
      </c>
      <c r="N1395" s="26" t="str">
        <f>IF(Table4[[#This Row],[HBA1C]]&lt;5.7,"normal",IF(Table4[[#This Row],[HBA1C]]&lt; 6.4,"prediabetes","diabetes"))</f>
        <v>diabetes</v>
      </c>
    </row>
    <row r="1396" spans="1:14" x14ac:dyDescent="0.25">
      <c r="A1396" t="s">
        <v>976</v>
      </c>
      <c r="B1396">
        <v>39.97</v>
      </c>
      <c r="C1396">
        <v>4.09</v>
      </c>
      <c r="D1396" t="s">
        <v>2378</v>
      </c>
      <c r="E1396" t="s">
        <v>2378</v>
      </c>
      <c r="F1396" t="s">
        <v>2378</v>
      </c>
      <c r="G1396" s="9">
        <v>1</v>
      </c>
      <c r="H1396" t="s">
        <v>2378</v>
      </c>
      <c r="I1396" s="20" t="str">
        <f>IF(Table4[[#This Row],[smoker]]="?","NO",Table4[[#This Row],[smoker]])</f>
        <v>No</v>
      </c>
      <c r="J1396" s="26">
        <v>1</v>
      </c>
      <c r="K1396" s="20" t="str">
        <f>UPPER(Table4[[#This Row],[SMOKER 1]])</f>
        <v>NO</v>
      </c>
      <c r="L1396" s="26" t="str">
        <f>UPPER(Table4[[#This Row],[Heart Issues]])</f>
        <v>NO</v>
      </c>
      <c r="M1396" s="26" t="str">
        <f>IF(Table4[[#This Row],[BMI]]&lt;18.5,"underweight",IF(Table4[[#This Row],[BMI]]&lt; 24.9,"normal weight",IF(Table4[[#This Row],[BMI]]&lt;29.9,"over weight","obesity")))</f>
        <v>obesity</v>
      </c>
      <c r="N1396" s="26" t="str">
        <f>IF(Table4[[#This Row],[HBA1C]]&lt;5.7,"normal",IF(Table4[[#This Row],[HBA1C]]&lt; 6.4,"prediabetes","diabetes"))</f>
        <v>normal</v>
      </c>
    </row>
    <row r="1397" spans="1:14" x14ac:dyDescent="0.25">
      <c r="A1397" t="s">
        <v>975</v>
      </c>
      <c r="B1397">
        <v>37.22</v>
      </c>
      <c r="C1397">
        <v>4.62</v>
      </c>
      <c r="D1397" t="s">
        <v>2378</v>
      </c>
      <c r="E1397" t="s">
        <v>2378</v>
      </c>
      <c r="F1397" t="s">
        <v>2381</v>
      </c>
      <c r="G1397" s="9">
        <v>1</v>
      </c>
      <c r="H1397" t="s">
        <v>2378</v>
      </c>
      <c r="I1397" s="20" t="str">
        <f>IF(Table4[[#This Row],[smoker]]="?","NO",Table4[[#This Row],[smoker]])</f>
        <v>No</v>
      </c>
      <c r="J1397" s="26">
        <v>1</v>
      </c>
      <c r="K1397" s="20" t="str">
        <f>UPPER(Table4[[#This Row],[SMOKER 1]])</f>
        <v>NO</v>
      </c>
      <c r="L1397" s="26" t="str">
        <f>UPPER(Table4[[#This Row],[Heart Issues]])</f>
        <v>NO</v>
      </c>
      <c r="M1397" s="26" t="str">
        <f>IF(Table4[[#This Row],[BMI]]&lt;18.5,"underweight",IF(Table4[[#This Row],[BMI]]&lt; 24.9,"normal weight",IF(Table4[[#This Row],[BMI]]&lt;29.9,"over weight","obesity")))</f>
        <v>obesity</v>
      </c>
      <c r="N1397" s="26" t="str">
        <f>IF(Table4[[#This Row],[HBA1C]]&lt;5.7,"normal",IF(Table4[[#This Row],[HBA1C]]&lt; 6.4,"prediabetes","diabetes"))</f>
        <v>normal</v>
      </c>
    </row>
    <row r="1398" spans="1:14" x14ac:dyDescent="0.25">
      <c r="A1398" t="s">
        <v>974</v>
      </c>
      <c r="B1398">
        <v>41.325000000000003</v>
      </c>
      <c r="C1398">
        <v>5.77</v>
      </c>
      <c r="D1398" t="s">
        <v>2378</v>
      </c>
      <c r="E1398" t="s">
        <v>2378</v>
      </c>
      <c r="F1398" t="s">
        <v>2378</v>
      </c>
      <c r="G1398" s="9" t="s">
        <v>2379</v>
      </c>
      <c r="H1398" t="s">
        <v>2378</v>
      </c>
      <c r="I1398" s="20" t="str">
        <f>IF(Table4[[#This Row],[smoker]]="?","NO",Table4[[#This Row],[smoker]])</f>
        <v>No</v>
      </c>
      <c r="J1398" s="26">
        <v>0</v>
      </c>
      <c r="K1398" s="20" t="str">
        <f>UPPER(Table4[[#This Row],[SMOKER 1]])</f>
        <v>NO</v>
      </c>
      <c r="L1398" s="26" t="str">
        <f>UPPER(Table4[[#This Row],[Heart Issues]])</f>
        <v>NO</v>
      </c>
      <c r="M1398" s="26" t="str">
        <f>IF(Table4[[#This Row],[BMI]]&lt;18.5,"underweight",IF(Table4[[#This Row],[BMI]]&lt; 24.9,"normal weight",IF(Table4[[#This Row],[BMI]]&lt;29.9,"over weight","obesity")))</f>
        <v>obesity</v>
      </c>
      <c r="N1398" s="26" t="str">
        <f>IF(Table4[[#This Row],[HBA1C]]&lt;5.7,"normal",IF(Table4[[#This Row],[HBA1C]]&lt; 6.4,"prediabetes","diabetes"))</f>
        <v>prediabetes</v>
      </c>
    </row>
    <row r="1399" spans="1:14" x14ac:dyDescent="0.25">
      <c r="A1399" t="s">
        <v>973</v>
      </c>
      <c r="B1399">
        <v>40.31</v>
      </c>
      <c r="C1399">
        <v>5.84</v>
      </c>
      <c r="D1399" t="s">
        <v>2378</v>
      </c>
      <c r="E1399" t="s">
        <v>2378</v>
      </c>
      <c r="F1399" t="s">
        <v>2378</v>
      </c>
      <c r="G1399" s="9" t="s">
        <v>2379</v>
      </c>
      <c r="H1399" t="s">
        <v>2378</v>
      </c>
      <c r="I1399" s="20" t="str">
        <f>IF(Table4[[#This Row],[smoker]]="?","NO",Table4[[#This Row],[smoker]])</f>
        <v>No</v>
      </c>
      <c r="J1399" s="26">
        <v>0</v>
      </c>
      <c r="K1399" s="20" t="str">
        <f>UPPER(Table4[[#This Row],[SMOKER 1]])</f>
        <v>NO</v>
      </c>
      <c r="L1399" s="26" t="str">
        <f>UPPER(Table4[[#This Row],[Heart Issues]])</f>
        <v>NO</v>
      </c>
      <c r="M1399" s="26" t="str">
        <f>IF(Table4[[#This Row],[BMI]]&lt;18.5,"underweight",IF(Table4[[#This Row],[BMI]]&lt; 24.9,"normal weight",IF(Table4[[#This Row],[BMI]]&lt;29.9,"over weight","obesity")))</f>
        <v>obesity</v>
      </c>
      <c r="N1399" s="26" t="str">
        <f>IF(Table4[[#This Row],[HBA1C]]&lt;5.7,"normal",IF(Table4[[#This Row],[HBA1C]]&lt; 6.4,"prediabetes","diabetes"))</f>
        <v>prediabetes</v>
      </c>
    </row>
    <row r="1400" spans="1:14" x14ac:dyDescent="0.25">
      <c r="A1400" t="s">
        <v>972</v>
      </c>
      <c r="B1400">
        <v>29.48</v>
      </c>
      <c r="C1400">
        <v>4.91</v>
      </c>
      <c r="D1400" t="s">
        <v>2378</v>
      </c>
      <c r="E1400" t="s">
        <v>2378</v>
      </c>
      <c r="F1400" t="s">
        <v>2378</v>
      </c>
      <c r="G1400" s="9" t="s">
        <v>2379</v>
      </c>
      <c r="H1400" t="s">
        <v>2378</v>
      </c>
      <c r="I1400" s="20" t="str">
        <f>IF(Table4[[#This Row],[smoker]]="?","NO",Table4[[#This Row],[smoker]])</f>
        <v>No</v>
      </c>
      <c r="J1400" s="26">
        <v>0</v>
      </c>
      <c r="K1400" s="20" t="str">
        <f>UPPER(Table4[[#This Row],[SMOKER 1]])</f>
        <v>NO</v>
      </c>
      <c r="L1400" s="26" t="str">
        <f>UPPER(Table4[[#This Row],[Heart Issues]])</f>
        <v>NO</v>
      </c>
      <c r="M1400" s="26" t="str">
        <f>IF(Table4[[#This Row],[BMI]]&lt;18.5,"underweight",IF(Table4[[#This Row],[BMI]]&lt; 24.9,"normal weight",IF(Table4[[#This Row],[BMI]]&lt;29.9,"over weight","obesity")))</f>
        <v>over weight</v>
      </c>
      <c r="N1400" s="26" t="str">
        <f>IF(Table4[[#This Row],[HBA1C]]&lt;5.7,"normal",IF(Table4[[#This Row],[HBA1C]]&lt; 6.4,"prediabetes","diabetes"))</f>
        <v>normal</v>
      </c>
    </row>
    <row r="1401" spans="1:14" x14ac:dyDescent="0.25">
      <c r="A1401" t="s">
        <v>971</v>
      </c>
      <c r="B1401">
        <v>33.155000000000001</v>
      </c>
      <c r="C1401">
        <v>5.07</v>
      </c>
      <c r="D1401" t="s">
        <v>2378</v>
      </c>
      <c r="E1401" t="s">
        <v>2378</v>
      </c>
      <c r="F1401" t="s">
        <v>2378</v>
      </c>
      <c r="G1401" s="9" t="s">
        <v>2379</v>
      </c>
      <c r="H1401" t="s">
        <v>2378</v>
      </c>
      <c r="I1401" s="20" t="str">
        <f>IF(Table4[[#This Row],[smoker]]="?","NO",Table4[[#This Row],[smoker]])</f>
        <v>No</v>
      </c>
      <c r="J1401" s="26">
        <v>0</v>
      </c>
      <c r="K1401" s="20" t="str">
        <f>UPPER(Table4[[#This Row],[SMOKER 1]])</f>
        <v>NO</v>
      </c>
      <c r="L1401" s="26" t="str">
        <f>UPPER(Table4[[#This Row],[Heart Issues]])</f>
        <v>NO</v>
      </c>
      <c r="M1401" s="26" t="str">
        <f>IF(Table4[[#This Row],[BMI]]&lt;18.5,"underweight",IF(Table4[[#This Row],[BMI]]&lt; 24.9,"normal weight",IF(Table4[[#This Row],[BMI]]&lt;29.9,"over weight","obesity")))</f>
        <v>obesity</v>
      </c>
      <c r="N1401" s="26" t="str">
        <f>IF(Table4[[#This Row],[HBA1C]]&lt;5.7,"normal",IF(Table4[[#This Row],[HBA1C]]&lt; 6.4,"prediabetes","diabetes"))</f>
        <v>normal</v>
      </c>
    </row>
    <row r="1402" spans="1:14" x14ac:dyDescent="0.25">
      <c r="A1402" t="s">
        <v>970</v>
      </c>
      <c r="B1402">
        <v>42.85</v>
      </c>
      <c r="C1402">
        <v>5.81</v>
      </c>
      <c r="D1402" t="s">
        <v>2380</v>
      </c>
      <c r="E1402" t="s">
        <v>2378</v>
      </c>
      <c r="F1402" t="s">
        <v>2378</v>
      </c>
      <c r="G1402" s="9" t="s">
        <v>2379</v>
      </c>
      <c r="H1402" t="s">
        <v>2378</v>
      </c>
      <c r="I1402" s="20" t="str">
        <f>IF(Table4[[#This Row],[smoker]]="?","NO",Table4[[#This Row],[smoker]])</f>
        <v>No</v>
      </c>
      <c r="J1402" s="26">
        <v>0</v>
      </c>
      <c r="K1402" s="20" t="str">
        <f>UPPER(Table4[[#This Row],[SMOKER 1]])</f>
        <v>NO</v>
      </c>
      <c r="L1402" s="26" t="str">
        <f>UPPER(Table4[[#This Row],[Heart Issues]])</f>
        <v>YES</v>
      </c>
      <c r="M1402" s="26" t="str">
        <f>IF(Table4[[#This Row],[BMI]]&lt;18.5,"underweight",IF(Table4[[#This Row],[BMI]]&lt; 24.9,"normal weight",IF(Table4[[#This Row],[BMI]]&lt;29.9,"over weight","obesity")))</f>
        <v>obesity</v>
      </c>
      <c r="N1402" s="26" t="str">
        <f>IF(Table4[[#This Row],[HBA1C]]&lt;5.7,"normal",IF(Table4[[#This Row],[HBA1C]]&lt; 6.4,"prediabetes","diabetes"))</f>
        <v>prediabetes</v>
      </c>
    </row>
    <row r="1403" spans="1:14" x14ac:dyDescent="0.25">
      <c r="A1403" t="s">
        <v>969</v>
      </c>
      <c r="B1403">
        <v>32.340000000000003</v>
      </c>
      <c r="C1403">
        <v>11.2</v>
      </c>
      <c r="D1403" t="s">
        <v>2378</v>
      </c>
      <c r="E1403" t="s">
        <v>2378</v>
      </c>
      <c r="F1403" t="s">
        <v>2378</v>
      </c>
      <c r="G1403" s="9" t="s">
        <v>2379</v>
      </c>
      <c r="H1403" t="s">
        <v>2378</v>
      </c>
      <c r="I1403" s="20" t="str">
        <f>IF(Table4[[#This Row],[smoker]]="?","NO",Table4[[#This Row],[smoker]])</f>
        <v>No</v>
      </c>
      <c r="J1403" s="26">
        <v>0</v>
      </c>
      <c r="K1403" s="20" t="str">
        <f>UPPER(Table4[[#This Row],[SMOKER 1]])</f>
        <v>NO</v>
      </c>
      <c r="L1403" s="26" t="str">
        <f>UPPER(Table4[[#This Row],[Heart Issues]])</f>
        <v>NO</v>
      </c>
      <c r="M1403" s="26" t="str">
        <f>IF(Table4[[#This Row],[BMI]]&lt;18.5,"underweight",IF(Table4[[#This Row],[BMI]]&lt; 24.9,"normal weight",IF(Table4[[#This Row],[BMI]]&lt;29.9,"over weight","obesity")))</f>
        <v>obesity</v>
      </c>
      <c r="N1403" s="26" t="str">
        <f>IF(Table4[[#This Row],[HBA1C]]&lt;5.7,"normal",IF(Table4[[#This Row],[HBA1C]]&lt; 6.4,"prediabetes","diabetes"))</f>
        <v>diabetes</v>
      </c>
    </row>
    <row r="1404" spans="1:14" x14ac:dyDescent="0.25">
      <c r="A1404" t="s">
        <v>968</v>
      </c>
      <c r="B1404">
        <v>27.5</v>
      </c>
      <c r="C1404">
        <v>10.75</v>
      </c>
      <c r="D1404" t="s">
        <v>2378</v>
      </c>
      <c r="E1404" t="s">
        <v>2378</v>
      </c>
      <c r="F1404" t="s">
        <v>2378</v>
      </c>
      <c r="G1404" s="9" t="s">
        <v>2379</v>
      </c>
      <c r="H1404" t="s">
        <v>2378</v>
      </c>
      <c r="I1404" s="20" t="str">
        <f>IF(Table4[[#This Row],[smoker]]="?","NO",Table4[[#This Row],[smoker]])</f>
        <v>No</v>
      </c>
      <c r="J1404" s="26">
        <v>0</v>
      </c>
      <c r="K1404" s="20" t="str">
        <f>UPPER(Table4[[#This Row],[SMOKER 1]])</f>
        <v>NO</v>
      </c>
      <c r="L1404" s="26" t="str">
        <f>UPPER(Table4[[#This Row],[Heart Issues]])</f>
        <v>NO</v>
      </c>
      <c r="M1404" s="26" t="str">
        <f>IF(Table4[[#This Row],[BMI]]&lt;18.5,"underweight",IF(Table4[[#This Row],[BMI]]&lt; 24.9,"normal weight",IF(Table4[[#This Row],[BMI]]&lt;29.9,"over weight","obesity")))</f>
        <v>over weight</v>
      </c>
      <c r="N1404" s="26" t="str">
        <f>IF(Table4[[#This Row],[HBA1C]]&lt;5.7,"normal",IF(Table4[[#This Row],[HBA1C]]&lt; 6.4,"prediabetes","diabetes"))</f>
        <v>diabetes</v>
      </c>
    </row>
    <row r="1405" spans="1:14" x14ac:dyDescent="0.25">
      <c r="A1405" t="s">
        <v>967</v>
      </c>
      <c r="B1405">
        <v>25.8</v>
      </c>
      <c r="C1405">
        <v>7.8</v>
      </c>
      <c r="D1405" t="s">
        <v>2378</v>
      </c>
      <c r="E1405" t="s">
        <v>2378</v>
      </c>
      <c r="F1405" t="s">
        <v>2378</v>
      </c>
      <c r="G1405" s="9" t="s">
        <v>2379</v>
      </c>
      <c r="H1405" t="s">
        <v>2378</v>
      </c>
      <c r="I1405" s="20" t="str">
        <f>IF(Table4[[#This Row],[smoker]]="?","NO",Table4[[#This Row],[smoker]])</f>
        <v>No</v>
      </c>
      <c r="J1405" s="26">
        <v>0</v>
      </c>
      <c r="K1405" s="20" t="str">
        <f>UPPER(Table4[[#This Row],[SMOKER 1]])</f>
        <v>NO</v>
      </c>
      <c r="L1405" s="26" t="str">
        <f>UPPER(Table4[[#This Row],[Heart Issues]])</f>
        <v>NO</v>
      </c>
      <c r="M1405" s="26" t="str">
        <f>IF(Table4[[#This Row],[BMI]]&lt;18.5,"underweight",IF(Table4[[#This Row],[BMI]]&lt; 24.9,"normal weight",IF(Table4[[#This Row],[BMI]]&lt;29.9,"over weight","obesity")))</f>
        <v>over weight</v>
      </c>
      <c r="N1405" s="26" t="str">
        <f>IF(Table4[[#This Row],[HBA1C]]&lt;5.7,"normal",IF(Table4[[#This Row],[HBA1C]]&lt; 6.4,"prediabetes","diabetes"))</f>
        <v>diabetes</v>
      </c>
    </row>
    <row r="1406" spans="1:14" x14ac:dyDescent="0.25">
      <c r="A1406" t="s">
        <v>966</v>
      </c>
      <c r="B1406">
        <v>25</v>
      </c>
      <c r="C1406">
        <v>7.04</v>
      </c>
      <c r="D1406" t="s">
        <v>2378</v>
      </c>
      <c r="E1406" t="s">
        <v>2378</v>
      </c>
      <c r="F1406" t="s">
        <v>2378</v>
      </c>
      <c r="G1406" s="9" t="s">
        <v>2379</v>
      </c>
      <c r="H1406" t="s">
        <v>2378</v>
      </c>
      <c r="I1406" s="20" t="str">
        <f>IF(Table4[[#This Row],[smoker]]="?","NO",Table4[[#This Row],[smoker]])</f>
        <v>No</v>
      </c>
      <c r="J1406" s="26">
        <v>0</v>
      </c>
      <c r="K1406" s="20" t="str">
        <f>UPPER(Table4[[#This Row],[SMOKER 1]])</f>
        <v>NO</v>
      </c>
      <c r="L1406" s="26" t="str">
        <f>UPPER(Table4[[#This Row],[Heart Issues]])</f>
        <v>NO</v>
      </c>
      <c r="M1406" s="26" t="str">
        <f>IF(Table4[[#This Row],[BMI]]&lt;18.5,"underweight",IF(Table4[[#This Row],[BMI]]&lt; 24.9,"normal weight",IF(Table4[[#This Row],[BMI]]&lt;29.9,"over weight","obesity")))</f>
        <v>over weight</v>
      </c>
      <c r="N1406" s="26" t="str">
        <f>IF(Table4[[#This Row],[HBA1C]]&lt;5.7,"normal",IF(Table4[[#This Row],[HBA1C]]&lt; 6.4,"prediabetes","diabetes"))</f>
        <v>diabetes</v>
      </c>
    </row>
    <row r="1407" spans="1:14" x14ac:dyDescent="0.25">
      <c r="A1407" t="s">
        <v>965</v>
      </c>
      <c r="B1407">
        <v>41.2</v>
      </c>
      <c r="C1407">
        <v>4.18</v>
      </c>
      <c r="D1407" t="s">
        <v>2380</v>
      </c>
      <c r="E1407" t="s">
        <v>2378</v>
      </c>
      <c r="F1407" t="s">
        <v>2378</v>
      </c>
      <c r="G1407" s="9" t="s">
        <v>2379</v>
      </c>
      <c r="H1407" t="s">
        <v>2378</v>
      </c>
      <c r="I1407" s="20" t="str">
        <f>IF(Table4[[#This Row],[smoker]]="?","NO",Table4[[#This Row],[smoker]])</f>
        <v>No</v>
      </c>
      <c r="J1407" s="26">
        <v>0</v>
      </c>
      <c r="K1407" s="20" t="str">
        <f>UPPER(Table4[[#This Row],[SMOKER 1]])</f>
        <v>NO</v>
      </c>
      <c r="L1407" s="26" t="str">
        <f>UPPER(Table4[[#This Row],[Heart Issues]])</f>
        <v>YES</v>
      </c>
      <c r="M1407" s="26" t="str">
        <f>IF(Table4[[#This Row],[BMI]]&lt;18.5,"underweight",IF(Table4[[#This Row],[BMI]]&lt; 24.9,"normal weight",IF(Table4[[#This Row],[BMI]]&lt;29.9,"over weight","obesity")))</f>
        <v>obesity</v>
      </c>
      <c r="N1407" s="26" t="str">
        <f>IF(Table4[[#This Row],[HBA1C]]&lt;5.7,"normal",IF(Table4[[#This Row],[HBA1C]]&lt; 6.4,"prediabetes","diabetes"))</f>
        <v>normal</v>
      </c>
    </row>
    <row r="1408" spans="1:14" x14ac:dyDescent="0.25">
      <c r="A1408" t="s">
        <v>964</v>
      </c>
      <c r="B1408">
        <v>17.78</v>
      </c>
      <c r="C1408">
        <v>8.19</v>
      </c>
      <c r="D1408" t="s">
        <v>2378</v>
      </c>
      <c r="E1408" t="s">
        <v>2378</v>
      </c>
      <c r="F1408" t="s">
        <v>2378</v>
      </c>
      <c r="G1408" s="9" t="s">
        <v>2379</v>
      </c>
      <c r="H1408" t="s">
        <v>2378</v>
      </c>
      <c r="I1408" s="20" t="str">
        <f>IF(Table4[[#This Row],[smoker]]="?","NO",Table4[[#This Row],[smoker]])</f>
        <v>No</v>
      </c>
      <c r="J1408" s="26">
        <v>0</v>
      </c>
      <c r="K1408" s="20" t="str">
        <f>UPPER(Table4[[#This Row],[SMOKER 1]])</f>
        <v>NO</v>
      </c>
      <c r="L1408" s="26" t="str">
        <f>UPPER(Table4[[#This Row],[Heart Issues]])</f>
        <v>NO</v>
      </c>
      <c r="M1408" s="26" t="str">
        <f>IF(Table4[[#This Row],[BMI]]&lt;18.5,"underweight",IF(Table4[[#This Row],[BMI]]&lt; 24.9,"normal weight",IF(Table4[[#This Row],[BMI]]&lt;29.9,"over weight","obesity")))</f>
        <v>underweight</v>
      </c>
      <c r="N1408" s="26" t="str">
        <f>IF(Table4[[#This Row],[HBA1C]]&lt;5.7,"normal",IF(Table4[[#This Row],[HBA1C]]&lt; 6.4,"prediabetes","diabetes"))</f>
        <v>diabetes</v>
      </c>
    </row>
    <row r="1409" spans="1:14" x14ac:dyDescent="0.25">
      <c r="A1409" t="s">
        <v>963</v>
      </c>
      <c r="B1409">
        <v>40.119999999999997</v>
      </c>
      <c r="C1409">
        <v>6.22</v>
      </c>
      <c r="D1409" t="s">
        <v>2380</v>
      </c>
      <c r="E1409" t="s">
        <v>2378</v>
      </c>
      <c r="F1409" t="s">
        <v>2381</v>
      </c>
      <c r="G1409" s="9">
        <v>1</v>
      </c>
      <c r="H1409" t="s">
        <v>2378</v>
      </c>
      <c r="I1409" s="20" t="str">
        <f>IF(Table4[[#This Row],[smoker]]="?","NO",Table4[[#This Row],[smoker]])</f>
        <v>No</v>
      </c>
      <c r="J1409" s="26">
        <v>1</v>
      </c>
      <c r="K1409" s="20" t="str">
        <f>UPPER(Table4[[#This Row],[SMOKER 1]])</f>
        <v>NO</v>
      </c>
      <c r="L1409" s="26" t="str">
        <f>UPPER(Table4[[#This Row],[Heart Issues]])</f>
        <v>YES</v>
      </c>
      <c r="M1409" s="26" t="str">
        <f>IF(Table4[[#This Row],[BMI]]&lt;18.5,"underweight",IF(Table4[[#This Row],[BMI]]&lt; 24.9,"normal weight",IF(Table4[[#This Row],[BMI]]&lt;29.9,"over weight","obesity")))</f>
        <v>obesity</v>
      </c>
      <c r="N1409" s="26" t="str">
        <f>IF(Table4[[#This Row],[HBA1C]]&lt;5.7,"normal",IF(Table4[[#This Row],[HBA1C]]&lt; 6.4,"prediabetes","diabetes"))</f>
        <v>prediabetes</v>
      </c>
    </row>
    <row r="1410" spans="1:14" x14ac:dyDescent="0.25">
      <c r="A1410" t="s">
        <v>962</v>
      </c>
      <c r="B1410">
        <v>19.350000000000001</v>
      </c>
      <c r="C1410">
        <v>8.2200000000000006</v>
      </c>
      <c r="D1410" t="s">
        <v>2380</v>
      </c>
      <c r="E1410" t="s">
        <v>2378</v>
      </c>
      <c r="F1410" t="s">
        <v>2378</v>
      </c>
      <c r="G1410" s="9" t="s">
        <v>2379</v>
      </c>
      <c r="H1410" t="s">
        <v>2378</v>
      </c>
      <c r="I1410" s="20" t="str">
        <f>IF(Table4[[#This Row],[smoker]]="?","NO",Table4[[#This Row],[smoker]])</f>
        <v>No</v>
      </c>
      <c r="J1410" s="26">
        <v>0</v>
      </c>
      <c r="K1410" s="20" t="str">
        <f>UPPER(Table4[[#This Row],[SMOKER 1]])</f>
        <v>NO</v>
      </c>
      <c r="L1410" s="26" t="str">
        <f>UPPER(Table4[[#This Row],[Heart Issues]])</f>
        <v>YES</v>
      </c>
      <c r="M1410" s="26" t="str">
        <f>IF(Table4[[#This Row],[BMI]]&lt;18.5,"underweight",IF(Table4[[#This Row],[BMI]]&lt; 24.9,"normal weight",IF(Table4[[#This Row],[BMI]]&lt;29.9,"over weight","obesity")))</f>
        <v>normal weight</v>
      </c>
      <c r="N1410" s="26" t="str">
        <f>IF(Table4[[#This Row],[HBA1C]]&lt;5.7,"normal",IF(Table4[[#This Row],[HBA1C]]&lt; 6.4,"prediabetes","diabetes"))</f>
        <v>diabetes</v>
      </c>
    </row>
    <row r="1411" spans="1:14" x14ac:dyDescent="0.25">
      <c r="A1411" t="s">
        <v>961</v>
      </c>
      <c r="B1411">
        <v>36.69</v>
      </c>
      <c r="C1411">
        <v>6.15</v>
      </c>
      <c r="D1411" t="s">
        <v>2378</v>
      </c>
      <c r="E1411" t="s">
        <v>2378</v>
      </c>
      <c r="F1411" t="s">
        <v>2378</v>
      </c>
      <c r="G1411" s="9" t="s">
        <v>2379</v>
      </c>
      <c r="H1411" t="s">
        <v>2378</v>
      </c>
      <c r="I1411" s="20" t="str">
        <f>IF(Table4[[#This Row],[smoker]]="?","NO",Table4[[#This Row],[smoker]])</f>
        <v>No</v>
      </c>
      <c r="J1411" s="26">
        <v>0</v>
      </c>
      <c r="K1411" s="20" t="str">
        <f>UPPER(Table4[[#This Row],[SMOKER 1]])</f>
        <v>NO</v>
      </c>
      <c r="L1411" s="26" t="str">
        <f>UPPER(Table4[[#This Row],[Heart Issues]])</f>
        <v>NO</v>
      </c>
      <c r="M1411" s="26" t="str">
        <f>IF(Table4[[#This Row],[BMI]]&lt;18.5,"underweight",IF(Table4[[#This Row],[BMI]]&lt; 24.9,"normal weight",IF(Table4[[#This Row],[BMI]]&lt;29.9,"over weight","obesity")))</f>
        <v>obesity</v>
      </c>
      <c r="N1411" s="26" t="str">
        <f>IF(Table4[[#This Row],[HBA1C]]&lt;5.7,"normal",IF(Table4[[#This Row],[HBA1C]]&lt; 6.4,"prediabetes","diabetes"))</f>
        <v>prediabetes</v>
      </c>
    </row>
    <row r="1412" spans="1:14" x14ac:dyDescent="0.25">
      <c r="A1412" t="s">
        <v>960</v>
      </c>
      <c r="B1412">
        <v>28.51</v>
      </c>
      <c r="C1412">
        <v>5.65</v>
      </c>
      <c r="D1412" t="s">
        <v>2380</v>
      </c>
      <c r="E1412" t="s">
        <v>2378</v>
      </c>
      <c r="F1412" t="s">
        <v>2378</v>
      </c>
      <c r="G1412" s="9">
        <v>1</v>
      </c>
      <c r="H1412" t="s">
        <v>2378</v>
      </c>
      <c r="I1412" s="20" t="str">
        <f>IF(Table4[[#This Row],[smoker]]="?","NO",Table4[[#This Row],[smoker]])</f>
        <v>No</v>
      </c>
      <c r="J1412" s="26">
        <v>1</v>
      </c>
      <c r="K1412" s="20" t="str">
        <f>UPPER(Table4[[#This Row],[SMOKER 1]])</f>
        <v>NO</v>
      </c>
      <c r="L1412" s="26" t="str">
        <f>UPPER(Table4[[#This Row],[Heart Issues]])</f>
        <v>YES</v>
      </c>
      <c r="M1412" s="26" t="str">
        <f>IF(Table4[[#This Row],[BMI]]&lt;18.5,"underweight",IF(Table4[[#This Row],[BMI]]&lt; 24.9,"normal weight",IF(Table4[[#This Row],[BMI]]&lt;29.9,"over weight","obesity")))</f>
        <v>over weight</v>
      </c>
      <c r="N1412" s="26" t="str">
        <f>IF(Table4[[#This Row],[HBA1C]]&lt;5.7,"normal",IF(Table4[[#This Row],[HBA1C]]&lt; 6.4,"prediabetes","diabetes"))</f>
        <v>normal</v>
      </c>
    </row>
    <row r="1413" spans="1:14" x14ac:dyDescent="0.25">
      <c r="A1413" t="s">
        <v>959</v>
      </c>
      <c r="B1413">
        <v>30.21</v>
      </c>
      <c r="C1413">
        <v>5.5</v>
      </c>
      <c r="D1413" t="s">
        <v>2378</v>
      </c>
      <c r="E1413" t="s">
        <v>2378</v>
      </c>
      <c r="F1413" t="s">
        <v>2378</v>
      </c>
      <c r="G1413" s="9">
        <v>1</v>
      </c>
      <c r="H1413" t="s">
        <v>2378</v>
      </c>
      <c r="I1413" s="20" t="str">
        <f>IF(Table4[[#This Row],[smoker]]="?","NO",Table4[[#This Row],[smoker]])</f>
        <v>No</v>
      </c>
      <c r="J1413" s="26">
        <v>1</v>
      </c>
      <c r="K1413" s="20" t="str">
        <f>UPPER(Table4[[#This Row],[SMOKER 1]])</f>
        <v>NO</v>
      </c>
      <c r="L1413" s="26" t="str">
        <f>UPPER(Table4[[#This Row],[Heart Issues]])</f>
        <v>NO</v>
      </c>
      <c r="M1413" s="26" t="str">
        <f>IF(Table4[[#This Row],[BMI]]&lt;18.5,"underweight",IF(Table4[[#This Row],[BMI]]&lt; 24.9,"normal weight",IF(Table4[[#This Row],[BMI]]&lt;29.9,"over weight","obesity")))</f>
        <v>obesity</v>
      </c>
      <c r="N1413" s="26" t="str">
        <f>IF(Table4[[#This Row],[HBA1C]]&lt;5.7,"normal",IF(Table4[[#This Row],[HBA1C]]&lt; 6.4,"prediabetes","diabetes"))</f>
        <v>normal</v>
      </c>
    </row>
    <row r="1414" spans="1:14" x14ac:dyDescent="0.25">
      <c r="A1414" t="s">
        <v>958</v>
      </c>
      <c r="B1414">
        <v>24.33</v>
      </c>
      <c r="C1414">
        <v>8</v>
      </c>
      <c r="D1414" t="s">
        <v>2378</v>
      </c>
      <c r="E1414" t="s">
        <v>2378</v>
      </c>
      <c r="F1414" t="s">
        <v>2378</v>
      </c>
      <c r="G1414" s="9" t="s">
        <v>2379</v>
      </c>
      <c r="H1414" t="s">
        <v>2378</v>
      </c>
      <c r="I1414" s="20" t="str">
        <f>IF(Table4[[#This Row],[smoker]]="?","NO",Table4[[#This Row],[smoker]])</f>
        <v>No</v>
      </c>
      <c r="J1414" s="26">
        <v>0</v>
      </c>
      <c r="K1414" s="20" t="str">
        <f>UPPER(Table4[[#This Row],[SMOKER 1]])</f>
        <v>NO</v>
      </c>
      <c r="L1414" s="26" t="str">
        <f>UPPER(Table4[[#This Row],[Heart Issues]])</f>
        <v>NO</v>
      </c>
      <c r="M1414" s="26" t="str">
        <f>IF(Table4[[#This Row],[BMI]]&lt;18.5,"underweight",IF(Table4[[#This Row],[BMI]]&lt; 24.9,"normal weight",IF(Table4[[#This Row],[BMI]]&lt;29.9,"over weight","obesity")))</f>
        <v>normal weight</v>
      </c>
      <c r="N1414" s="26" t="str">
        <f>IF(Table4[[#This Row],[HBA1C]]&lt;5.7,"normal",IF(Table4[[#This Row],[HBA1C]]&lt; 6.4,"prediabetes","diabetes"))</f>
        <v>diabetes</v>
      </c>
    </row>
    <row r="1415" spans="1:14" x14ac:dyDescent="0.25">
      <c r="A1415" t="s">
        <v>957</v>
      </c>
      <c r="B1415">
        <v>19.855</v>
      </c>
      <c r="C1415">
        <v>5.71</v>
      </c>
      <c r="D1415" t="s">
        <v>2380</v>
      </c>
      <c r="E1415" t="s">
        <v>2378</v>
      </c>
      <c r="F1415" t="s">
        <v>2378</v>
      </c>
      <c r="G1415" s="9" t="s">
        <v>2379</v>
      </c>
      <c r="H1415" t="s">
        <v>2378</v>
      </c>
      <c r="I1415" s="20" t="str">
        <f>IF(Table4[[#This Row],[smoker]]="?","NO",Table4[[#This Row],[smoker]])</f>
        <v>No</v>
      </c>
      <c r="J1415" s="26">
        <v>0</v>
      </c>
      <c r="K1415" s="20" t="str">
        <f>UPPER(Table4[[#This Row],[SMOKER 1]])</f>
        <v>NO</v>
      </c>
      <c r="L1415" s="26" t="str">
        <f>UPPER(Table4[[#This Row],[Heart Issues]])</f>
        <v>YES</v>
      </c>
      <c r="M1415" s="26" t="str">
        <f>IF(Table4[[#This Row],[BMI]]&lt;18.5,"underweight",IF(Table4[[#This Row],[BMI]]&lt; 24.9,"normal weight",IF(Table4[[#This Row],[BMI]]&lt;29.9,"over weight","obesity")))</f>
        <v>normal weight</v>
      </c>
      <c r="N1415" s="26" t="str">
        <f>IF(Table4[[#This Row],[HBA1C]]&lt;5.7,"normal",IF(Table4[[#This Row],[HBA1C]]&lt; 6.4,"prediabetes","diabetes"))</f>
        <v>prediabetes</v>
      </c>
    </row>
    <row r="1416" spans="1:14" x14ac:dyDescent="0.25">
      <c r="A1416" t="s">
        <v>956</v>
      </c>
      <c r="B1416">
        <v>25.364999999999998</v>
      </c>
      <c r="C1416">
        <v>11.71</v>
      </c>
      <c r="D1416" t="s">
        <v>2378</v>
      </c>
      <c r="E1416" t="s">
        <v>2378</v>
      </c>
      <c r="F1416" t="s">
        <v>2378</v>
      </c>
      <c r="G1416" s="9" t="s">
        <v>2379</v>
      </c>
      <c r="H1416" t="s">
        <v>2378</v>
      </c>
      <c r="I1416" s="20" t="str">
        <f>IF(Table4[[#This Row],[smoker]]="?","NO",Table4[[#This Row],[smoker]])</f>
        <v>No</v>
      </c>
      <c r="J1416" s="26">
        <v>0</v>
      </c>
      <c r="K1416" s="20" t="str">
        <f>UPPER(Table4[[#This Row],[SMOKER 1]])</f>
        <v>NO</v>
      </c>
      <c r="L1416" s="26" t="str">
        <f>UPPER(Table4[[#This Row],[Heart Issues]])</f>
        <v>NO</v>
      </c>
      <c r="M1416" s="26" t="str">
        <f>IF(Table4[[#This Row],[BMI]]&lt;18.5,"underweight",IF(Table4[[#This Row],[BMI]]&lt; 24.9,"normal weight",IF(Table4[[#This Row],[BMI]]&lt;29.9,"over weight","obesity")))</f>
        <v>over weight</v>
      </c>
      <c r="N1416" s="26" t="str">
        <f>IF(Table4[[#This Row],[HBA1C]]&lt;5.7,"normal",IF(Table4[[#This Row],[HBA1C]]&lt; 6.4,"prediabetes","diabetes"))</f>
        <v>diabetes</v>
      </c>
    </row>
    <row r="1417" spans="1:14" x14ac:dyDescent="0.25">
      <c r="A1417" t="s">
        <v>955</v>
      </c>
      <c r="B1417">
        <v>29.6</v>
      </c>
      <c r="C1417">
        <v>6.17</v>
      </c>
      <c r="D1417" t="s">
        <v>2380</v>
      </c>
      <c r="E1417" t="s">
        <v>2378</v>
      </c>
      <c r="F1417" t="s">
        <v>2381</v>
      </c>
      <c r="G1417" s="9">
        <v>1</v>
      </c>
      <c r="H1417" t="s">
        <v>2378</v>
      </c>
      <c r="I1417" s="20" t="str">
        <f>IF(Table4[[#This Row],[smoker]]="?","NO",Table4[[#This Row],[smoker]])</f>
        <v>No</v>
      </c>
      <c r="J1417" s="26">
        <v>1</v>
      </c>
      <c r="K1417" s="20" t="str">
        <f>UPPER(Table4[[#This Row],[SMOKER 1]])</f>
        <v>NO</v>
      </c>
      <c r="L1417" s="26" t="str">
        <f>UPPER(Table4[[#This Row],[Heart Issues]])</f>
        <v>YES</v>
      </c>
      <c r="M1417" s="26" t="str">
        <f>IF(Table4[[#This Row],[BMI]]&lt;18.5,"underweight",IF(Table4[[#This Row],[BMI]]&lt; 24.9,"normal weight",IF(Table4[[#This Row],[BMI]]&lt;29.9,"over weight","obesity")))</f>
        <v>over weight</v>
      </c>
      <c r="N1417" s="26" t="str">
        <f>IF(Table4[[#This Row],[HBA1C]]&lt;5.7,"normal",IF(Table4[[#This Row],[HBA1C]]&lt; 6.4,"prediabetes","diabetes"))</f>
        <v>prediabetes</v>
      </c>
    </row>
    <row r="1418" spans="1:14" x14ac:dyDescent="0.25">
      <c r="A1418" t="s">
        <v>954</v>
      </c>
      <c r="B1418">
        <v>39.43</v>
      </c>
      <c r="C1418">
        <v>6.1</v>
      </c>
      <c r="D1418" t="s">
        <v>2380</v>
      </c>
      <c r="E1418" t="s">
        <v>2378</v>
      </c>
      <c r="F1418" t="s">
        <v>2381</v>
      </c>
      <c r="G1418" s="9">
        <v>1</v>
      </c>
      <c r="H1418" t="s">
        <v>2378</v>
      </c>
      <c r="I1418" s="20" t="str">
        <f>IF(Table4[[#This Row],[smoker]]="?","NO",Table4[[#This Row],[smoker]])</f>
        <v>No</v>
      </c>
      <c r="J1418" s="26">
        <v>1</v>
      </c>
      <c r="K1418" s="20" t="str">
        <f>UPPER(Table4[[#This Row],[SMOKER 1]])</f>
        <v>NO</v>
      </c>
      <c r="L1418" s="26" t="str">
        <f>UPPER(Table4[[#This Row],[Heart Issues]])</f>
        <v>YES</v>
      </c>
      <c r="M1418" s="26" t="str">
        <f>IF(Table4[[#This Row],[BMI]]&lt;18.5,"underweight",IF(Table4[[#This Row],[BMI]]&lt; 24.9,"normal weight",IF(Table4[[#This Row],[BMI]]&lt;29.9,"over weight","obesity")))</f>
        <v>obesity</v>
      </c>
      <c r="N1418" s="26" t="str">
        <f>IF(Table4[[#This Row],[HBA1C]]&lt;5.7,"normal",IF(Table4[[#This Row],[HBA1C]]&lt; 6.4,"prediabetes","diabetes"))</f>
        <v>prediabetes</v>
      </c>
    </row>
    <row r="1419" spans="1:14" x14ac:dyDescent="0.25">
      <c r="A1419" t="s">
        <v>953</v>
      </c>
      <c r="B1419">
        <v>27.34</v>
      </c>
      <c r="C1419">
        <v>5.19</v>
      </c>
      <c r="D1419" t="s">
        <v>2380</v>
      </c>
      <c r="E1419" t="s">
        <v>2378</v>
      </c>
      <c r="F1419" t="s">
        <v>2378</v>
      </c>
      <c r="G1419" s="9">
        <v>1</v>
      </c>
      <c r="H1419" t="s">
        <v>2378</v>
      </c>
      <c r="I1419" s="20" t="str">
        <f>IF(Table4[[#This Row],[smoker]]="?","NO",Table4[[#This Row],[smoker]])</f>
        <v>No</v>
      </c>
      <c r="J1419" s="26">
        <v>1</v>
      </c>
      <c r="K1419" s="20" t="str">
        <f>UPPER(Table4[[#This Row],[SMOKER 1]])</f>
        <v>NO</v>
      </c>
      <c r="L1419" s="26" t="str">
        <f>UPPER(Table4[[#This Row],[Heart Issues]])</f>
        <v>YES</v>
      </c>
      <c r="M1419" s="26" t="str">
        <f>IF(Table4[[#This Row],[BMI]]&lt;18.5,"underweight",IF(Table4[[#This Row],[BMI]]&lt; 24.9,"normal weight",IF(Table4[[#This Row],[BMI]]&lt;29.9,"over weight","obesity")))</f>
        <v>over weight</v>
      </c>
      <c r="N1419" s="26" t="str">
        <f>IF(Table4[[#This Row],[HBA1C]]&lt;5.7,"normal",IF(Table4[[#This Row],[HBA1C]]&lt; 6.4,"prediabetes","diabetes"))</f>
        <v>normal</v>
      </c>
    </row>
    <row r="1420" spans="1:14" x14ac:dyDescent="0.25">
      <c r="A1420" t="s">
        <v>952</v>
      </c>
      <c r="B1420">
        <v>39.01</v>
      </c>
      <c r="C1420">
        <v>5.37</v>
      </c>
      <c r="D1420" t="s">
        <v>2380</v>
      </c>
      <c r="E1420" t="s">
        <v>2378</v>
      </c>
      <c r="F1420" t="s">
        <v>2378</v>
      </c>
      <c r="G1420" s="9" t="s">
        <v>2379</v>
      </c>
      <c r="H1420" t="s">
        <v>2378</v>
      </c>
      <c r="I1420" s="20" t="str">
        <f>IF(Table4[[#This Row],[smoker]]="?","NO",Table4[[#This Row],[smoker]])</f>
        <v>No</v>
      </c>
      <c r="J1420" s="26">
        <v>0</v>
      </c>
      <c r="K1420" s="20" t="str">
        <f>UPPER(Table4[[#This Row],[SMOKER 1]])</f>
        <v>NO</v>
      </c>
      <c r="L1420" s="26" t="str">
        <f>UPPER(Table4[[#This Row],[Heart Issues]])</f>
        <v>YES</v>
      </c>
      <c r="M1420" s="26" t="str">
        <f>IF(Table4[[#This Row],[BMI]]&lt;18.5,"underweight",IF(Table4[[#This Row],[BMI]]&lt; 24.9,"normal weight",IF(Table4[[#This Row],[BMI]]&lt;29.9,"over weight","obesity")))</f>
        <v>obesity</v>
      </c>
      <c r="N1420" s="26" t="str">
        <f>IF(Table4[[#This Row],[HBA1C]]&lt;5.7,"normal",IF(Table4[[#This Row],[HBA1C]]&lt; 6.4,"prediabetes","diabetes"))</f>
        <v>normal</v>
      </c>
    </row>
    <row r="1421" spans="1:14" x14ac:dyDescent="0.25">
      <c r="A1421" t="s">
        <v>951</v>
      </c>
      <c r="B1421">
        <v>18.989999999999998</v>
      </c>
      <c r="C1421">
        <v>10.82</v>
      </c>
      <c r="D1421" t="s">
        <v>2380</v>
      </c>
      <c r="E1421" t="s">
        <v>2378</v>
      </c>
      <c r="F1421" t="s">
        <v>2378</v>
      </c>
      <c r="G1421" s="9" t="s">
        <v>2379</v>
      </c>
      <c r="H1421" t="s">
        <v>2378</v>
      </c>
      <c r="I1421" s="20" t="str">
        <f>IF(Table4[[#This Row],[smoker]]="?","NO",Table4[[#This Row],[smoker]])</f>
        <v>No</v>
      </c>
      <c r="J1421" s="26">
        <v>0</v>
      </c>
      <c r="K1421" s="20" t="str">
        <f>UPPER(Table4[[#This Row],[SMOKER 1]])</f>
        <v>NO</v>
      </c>
      <c r="L1421" s="26" t="str">
        <f>UPPER(Table4[[#This Row],[Heart Issues]])</f>
        <v>YES</v>
      </c>
      <c r="M1421" s="26" t="str">
        <f>IF(Table4[[#This Row],[BMI]]&lt;18.5,"underweight",IF(Table4[[#This Row],[BMI]]&lt; 24.9,"normal weight",IF(Table4[[#This Row],[BMI]]&lt;29.9,"over weight","obesity")))</f>
        <v>normal weight</v>
      </c>
      <c r="N1421" s="26" t="str">
        <f>IF(Table4[[#This Row],[HBA1C]]&lt;5.7,"normal",IF(Table4[[#This Row],[HBA1C]]&lt; 6.4,"prediabetes","diabetes"))</f>
        <v>diabetes</v>
      </c>
    </row>
    <row r="1422" spans="1:14" x14ac:dyDescent="0.25">
      <c r="A1422" t="s">
        <v>950</v>
      </c>
      <c r="B1422">
        <v>42.3</v>
      </c>
      <c r="C1422">
        <v>6.06</v>
      </c>
      <c r="D1422" t="s">
        <v>2380</v>
      </c>
      <c r="E1422" t="s">
        <v>2378</v>
      </c>
      <c r="F1422" t="s">
        <v>2378</v>
      </c>
      <c r="G1422" s="9" t="s">
        <v>2379</v>
      </c>
      <c r="H1422" t="s">
        <v>2378</v>
      </c>
      <c r="I1422" s="20" t="str">
        <f>IF(Table4[[#This Row],[smoker]]="?","NO",Table4[[#This Row],[smoker]])</f>
        <v>No</v>
      </c>
      <c r="J1422" s="26">
        <v>0</v>
      </c>
      <c r="K1422" s="20" t="str">
        <f>UPPER(Table4[[#This Row],[SMOKER 1]])</f>
        <v>NO</v>
      </c>
      <c r="L1422" s="26" t="str">
        <f>UPPER(Table4[[#This Row],[Heart Issues]])</f>
        <v>YES</v>
      </c>
      <c r="M1422" s="26" t="str">
        <f>IF(Table4[[#This Row],[BMI]]&lt;18.5,"underweight",IF(Table4[[#This Row],[BMI]]&lt; 24.9,"normal weight",IF(Table4[[#This Row],[BMI]]&lt;29.9,"over weight","obesity")))</f>
        <v>obesity</v>
      </c>
      <c r="N1422" s="26" t="str">
        <f>IF(Table4[[#This Row],[HBA1C]]&lt;5.7,"normal",IF(Table4[[#This Row],[HBA1C]]&lt; 6.4,"prediabetes","diabetes"))</f>
        <v>prediabetes</v>
      </c>
    </row>
    <row r="1423" spans="1:14" x14ac:dyDescent="0.25">
      <c r="A1423" t="s">
        <v>949</v>
      </c>
      <c r="B1423">
        <v>39.805</v>
      </c>
      <c r="C1423">
        <v>5.91</v>
      </c>
      <c r="D1423" t="s">
        <v>2378</v>
      </c>
      <c r="E1423" t="s">
        <v>2378</v>
      </c>
      <c r="F1423" t="s">
        <v>2378</v>
      </c>
      <c r="G1423" s="9" t="s">
        <v>2379</v>
      </c>
      <c r="H1423" t="s">
        <v>2378</v>
      </c>
      <c r="I1423" s="20" t="str">
        <f>IF(Table4[[#This Row],[smoker]]="?","NO",Table4[[#This Row],[smoker]])</f>
        <v>No</v>
      </c>
      <c r="J1423" s="26">
        <v>0</v>
      </c>
      <c r="K1423" s="20" t="str">
        <f>UPPER(Table4[[#This Row],[SMOKER 1]])</f>
        <v>NO</v>
      </c>
      <c r="L1423" s="26" t="str">
        <f>UPPER(Table4[[#This Row],[Heart Issues]])</f>
        <v>NO</v>
      </c>
      <c r="M1423" s="26" t="str">
        <f>IF(Table4[[#This Row],[BMI]]&lt;18.5,"underweight",IF(Table4[[#This Row],[BMI]]&lt; 24.9,"normal weight",IF(Table4[[#This Row],[BMI]]&lt;29.9,"over weight","obesity")))</f>
        <v>obesity</v>
      </c>
      <c r="N1423" s="26" t="str">
        <f>IF(Table4[[#This Row],[HBA1C]]&lt;5.7,"normal",IF(Table4[[#This Row],[HBA1C]]&lt; 6.4,"prediabetes","diabetes"))</f>
        <v>prediabetes</v>
      </c>
    </row>
    <row r="1424" spans="1:14" x14ac:dyDescent="0.25">
      <c r="A1424" t="s">
        <v>948</v>
      </c>
      <c r="B1424">
        <v>33.700000000000003</v>
      </c>
      <c r="C1424">
        <v>5.87</v>
      </c>
      <c r="D1424" t="s">
        <v>2378</v>
      </c>
      <c r="E1424" t="s">
        <v>2378</v>
      </c>
      <c r="F1424" t="s">
        <v>2378</v>
      </c>
      <c r="G1424" s="9" t="s">
        <v>2379</v>
      </c>
      <c r="H1424" t="s">
        <v>2378</v>
      </c>
      <c r="I1424" s="20" t="str">
        <f>IF(Table4[[#This Row],[smoker]]="?","NO",Table4[[#This Row],[smoker]])</f>
        <v>No</v>
      </c>
      <c r="J1424" s="26">
        <v>0</v>
      </c>
      <c r="K1424" s="20" t="str">
        <f>UPPER(Table4[[#This Row],[SMOKER 1]])</f>
        <v>NO</v>
      </c>
      <c r="L1424" s="26" t="str">
        <f>UPPER(Table4[[#This Row],[Heart Issues]])</f>
        <v>NO</v>
      </c>
      <c r="M1424" s="26" t="str">
        <f>IF(Table4[[#This Row],[BMI]]&lt;18.5,"underweight",IF(Table4[[#This Row],[BMI]]&lt; 24.9,"normal weight",IF(Table4[[#This Row],[BMI]]&lt;29.9,"over weight","obesity")))</f>
        <v>obesity</v>
      </c>
      <c r="N1424" s="26" t="str">
        <f>IF(Table4[[#This Row],[HBA1C]]&lt;5.7,"normal",IF(Table4[[#This Row],[HBA1C]]&lt; 6.4,"prediabetes","diabetes"))</f>
        <v>prediabetes</v>
      </c>
    </row>
    <row r="1425" spans="1:14" x14ac:dyDescent="0.25">
      <c r="A1425" t="s">
        <v>947</v>
      </c>
      <c r="B1425">
        <v>36.195</v>
      </c>
      <c r="C1425">
        <v>6.22</v>
      </c>
      <c r="D1425" t="s">
        <v>2378</v>
      </c>
      <c r="E1425" t="s">
        <v>2378</v>
      </c>
      <c r="F1425" t="s">
        <v>2378</v>
      </c>
      <c r="G1425" s="9" t="s">
        <v>2379</v>
      </c>
      <c r="H1425" t="s">
        <v>2378</v>
      </c>
      <c r="I1425" s="20" t="str">
        <f>IF(Table4[[#This Row],[smoker]]="?","NO",Table4[[#This Row],[smoker]])</f>
        <v>No</v>
      </c>
      <c r="J1425" s="26">
        <v>0</v>
      </c>
      <c r="K1425" s="20" t="str">
        <f>UPPER(Table4[[#This Row],[SMOKER 1]])</f>
        <v>NO</v>
      </c>
      <c r="L1425" s="26" t="str">
        <f>UPPER(Table4[[#This Row],[Heart Issues]])</f>
        <v>NO</v>
      </c>
      <c r="M1425" s="26" t="str">
        <f>IF(Table4[[#This Row],[BMI]]&lt;18.5,"underweight",IF(Table4[[#This Row],[BMI]]&lt; 24.9,"normal weight",IF(Table4[[#This Row],[BMI]]&lt;29.9,"over weight","obesity")))</f>
        <v>obesity</v>
      </c>
      <c r="N1425" s="26" t="str">
        <f>IF(Table4[[#This Row],[HBA1C]]&lt;5.7,"normal",IF(Table4[[#This Row],[HBA1C]]&lt; 6.4,"prediabetes","diabetes"))</f>
        <v>prediabetes</v>
      </c>
    </row>
    <row r="1426" spans="1:14" x14ac:dyDescent="0.25">
      <c r="A1426" t="s">
        <v>946</v>
      </c>
      <c r="B1426">
        <v>32.6</v>
      </c>
      <c r="C1426">
        <v>5.73</v>
      </c>
      <c r="D1426" t="s">
        <v>2378</v>
      </c>
      <c r="E1426" t="s">
        <v>2378</v>
      </c>
      <c r="F1426" t="s">
        <v>2381</v>
      </c>
      <c r="G1426" s="9">
        <v>1</v>
      </c>
      <c r="H1426" t="s">
        <v>2378</v>
      </c>
      <c r="I1426" s="20" t="str">
        <f>IF(Table4[[#This Row],[smoker]]="?","NO",Table4[[#This Row],[smoker]])</f>
        <v>No</v>
      </c>
      <c r="J1426" s="26">
        <v>1</v>
      </c>
      <c r="K1426" s="20" t="str">
        <f>UPPER(Table4[[#This Row],[SMOKER 1]])</f>
        <v>NO</v>
      </c>
      <c r="L1426" s="26" t="str">
        <f>UPPER(Table4[[#This Row],[Heart Issues]])</f>
        <v>NO</v>
      </c>
      <c r="M1426" s="26" t="str">
        <f>IF(Table4[[#This Row],[BMI]]&lt;18.5,"underweight",IF(Table4[[#This Row],[BMI]]&lt; 24.9,"normal weight",IF(Table4[[#This Row],[BMI]]&lt;29.9,"over weight","obesity")))</f>
        <v>obesity</v>
      </c>
      <c r="N1426" s="26" t="str">
        <f>IF(Table4[[#This Row],[HBA1C]]&lt;5.7,"normal",IF(Table4[[#This Row],[HBA1C]]&lt; 6.4,"prediabetes","diabetes"))</f>
        <v>prediabetes</v>
      </c>
    </row>
    <row r="1427" spans="1:14" x14ac:dyDescent="0.25">
      <c r="A1427" t="s">
        <v>945</v>
      </c>
      <c r="B1427">
        <v>30.2</v>
      </c>
      <c r="C1427">
        <v>5.7</v>
      </c>
      <c r="D1427" t="s">
        <v>2378</v>
      </c>
      <c r="E1427" t="s">
        <v>2378</v>
      </c>
      <c r="F1427" t="s">
        <v>2378</v>
      </c>
      <c r="G1427" s="9" t="s">
        <v>2379</v>
      </c>
      <c r="H1427" t="s">
        <v>2378</v>
      </c>
      <c r="I1427" s="20" t="str">
        <f>IF(Table4[[#This Row],[smoker]]="?","NO",Table4[[#This Row],[smoker]])</f>
        <v>No</v>
      </c>
      <c r="J1427" s="26">
        <v>0</v>
      </c>
      <c r="K1427" s="20" t="str">
        <f>UPPER(Table4[[#This Row],[SMOKER 1]])</f>
        <v>NO</v>
      </c>
      <c r="L1427" s="26" t="str">
        <f>UPPER(Table4[[#This Row],[Heart Issues]])</f>
        <v>NO</v>
      </c>
      <c r="M1427" s="26" t="str">
        <f>IF(Table4[[#This Row],[BMI]]&lt;18.5,"underweight",IF(Table4[[#This Row],[BMI]]&lt; 24.9,"normal weight",IF(Table4[[#This Row],[BMI]]&lt;29.9,"over weight","obesity")))</f>
        <v>obesity</v>
      </c>
      <c r="N1427" s="26" t="str">
        <f>IF(Table4[[#This Row],[HBA1C]]&lt;5.7,"normal",IF(Table4[[#This Row],[HBA1C]]&lt; 6.4,"prediabetes","diabetes"))</f>
        <v>prediabetes</v>
      </c>
    </row>
    <row r="1428" spans="1:14" x14ac:dyDescent="0.25">
      <c r="A1428" t="s">
        <v>944</v>
      </c>
      <c r="B1428">
        <v>27.645</v>
      </c>
      <c r="C1428">
        <v>9.91</v>
      </c>
      <c r="D1428" t="s">
        <v>2378</v>
      </c>
      <c r="E1428" t="s">
        <v>2378</v>
      </c>
      <c r="F1428" t="s">
        <v>2378</v>
      </c>
      <c r="G1428" s="9" t="s">
        <v>2379</v>
      </c>
      <c r="H1428" t="s">
        <v>2378</v>
      </c>
      <c r="I1428" s="20" t="str">
        <f>IF(Table4[[#This Row],[smoker]]="?","NO",Table4[[#This Row],[smoker]])</f>
        <v>No</v>
      </c>
      <c r="J1428" s="26">
        <v>0</v>
      </c>
      <c r="K1428" s="20" t="str">
        <f>UPPER(Table4[[#This Row],[SMOKER 1]])</f>
        <v>NO</v>
      </c>
      <c r="L1428" s="26" t="str">
        <f>UPPER(Table4[[#This Row],[Heart Issues]])</f>
        <v>NO</v>
      </c>
      <c r="M1428" s="26" t="str">
        <f>IF(Table4[[#This Row],[BMI]]&lt;18.5,"underweight",IF(Table4[[#This Row],[BMI]]&lt; 24.9,"normal weight",IF(Table4[[#This Row],[BMI]]&lt;29.9,"over weight","obesity")))</f>
        <v>over weight</v>
      </c>
      <c r="N1428" s="26" t="str">
        <f>IF(Table4[[#This Row],[HBA1C]]&lt;5.7,"normal",IF(Table4[[#This Row],[HBA1C]]&lt; 6.4,"prediabetes","diabetes"))</f>
        <v>diabetes</v>
      </c>
    </row>
    <row r="1429" spans="1:14" x14ac:dyDescent="0.25">
      <c r="A1429" t="s">
        <v>943</v>
      </c>
      <c r="B1429">
        <v>26.41</v>
      </c>
      <c r="C1429">
        <v>11.4</v>
      </c>
      <c r="D1429" t="s">
        <v>2378</v>
      </c>
      <c r="E1429" t="s">
        <v>2378</v>
      </c>
      <c r="F1429" t="s">
        <v>2378</v>
      </c>
      <c r="G1429" s="9" t="s">
        <v>2379</v>
      </c>
      <c r="H1429" t="s">
        <v>2378</v>
      </c>
      <c r="I1429" s="20" t="str">
        <f>IF(Table4[[#This Row],[smoker]]="?","NO",Table4[[#This Row],[smoker]])</f>
        <v>No</v>
      </c>
      <c r="J1429" s="26">
        <v>0</v>
      </c>
      <c r="K1429" s="20" t="str">
        <f>UPPER(Table4[[#This Row],[SMOKER 1]])</f>
        <v>NO</v>
      </c>
      <c r="L1429" s="26" t="str">
        <f>UPPER(Table4[[#This Row],[Heart Issues]])</f>
        <v>NO</v>
      </c>
      <c r="M1429" s="26" t="str">
        <f>IF(Table4[[#This Row],[BMI]]&lt;18.5,"underweight",IF(Table4[[#This Row],[BMI]]&lt; 24.9,"normal weight",IF(Table4[[#This Row],[BMI]]&lt;29.9,"over weight","obesity")))</f>
        <v>over weight</v>
      </c>
      <c r="N1429" s="26" t="str">
        <f>IF(Table4[[#This Row],[HBA1C]]&lt;5.7,"normal",IF(Table4[[#This Row],[HBA1C]]&lt; 6.4,"prediabetes","diabetes"))</f>
        <v>diabetes</v>
      </c>
    </row>
    <row r="1430" spans="1:14" x14ac:dyDescent="0.25">
      <c r="A1430" t="s">
        <v>942</v>
      </c>
      <c r="B1430">
        <v>34.1</v>
      </c>
      <c r="C1430">
        <v>6.29</v>
      </c>
      <c r="D1430" t="s">
        <v>2380</v>
      </c>
      <c r="E1430" t="s">
        <v>2378</v>
      </c>
      <c r="F1430" t="s">
        <v>2381</v>
      </c>
      <c r="G1430" s="9">
        <v>1</v>
      </c>
      <c r="H1430" t="s">
        <v>2378</v>
      </c>
      <c r="I1430" s="20" t="str">
        <f>IF(Table4[[#This Row],[smoker]]="?","NO",Table4[[#This Row],[smoker]])</f>
        <v>No</v>
      </c>
      <c r="J1430" s="26">
        <v>1</v>
      </c>
      <c r="K1430" s="20" t="str">
        <f>UPPER(Table4[[#This Row],[SMOKER 1]])</f>
        <v>NO</v>
      </c>
      <c r="L1430" s="26" t="str">
        <f>UPPER(Table4[[#This Row],[Heart Issues]])</f>
        <v>YES</v>
      </c>
      <c r="M1430" s="26" t="str">
        <f>IF(Table4[[#This Row],[BMI]]&lt;18.5,"underweight",IF(Table4[[#This Row],[BMI]]&lt; 24.9,"normal weight",IF(Table4[[#This Row],[BMI]]&lt;29.9,"over weight","obesity")))</f>
        <v>obesity</v>
      </c>
      <c r="N1430" s="26" t="str">
        <f>IF(Table4[[#This Row],[HBA1C]]&lt;5.7,"normal",IF(Table4[[#This Row],[HBA1C]]&lt; 6.4,"prediabetes","diabetes"))</f>
        <v>prediabetes</v>
      </c>
    </row>
    <row r="1431" spans="1:14" x14ac:dyDescent="0.25">
      <c r="A1431" t="s">
        <v>941</v>
      </c>
      <c r="B1431">
        <v>17.3</v>
      </c>
      <c r="C1431">
        <v>9.2799999999999994</v>
      </c>
      <c r="D1431" t="s">
        <v>2378</v>
      </c>
      <c r="E1431" t="s">
        <v>2378</v>
      </c>
      <c r="F1431" t="s">
        <v>2378</v>
      </c>
      <c r="G1431" s="9" t="s">
        <v>2379</v>
      </c>
      <c r="H1431" t="s">
        <v>2378</v>
      </c>
      <c r="I1431" s="20" t="str">
        <f>IF(Table4[[#This Row],[smoker]]="?","NO",Table4[[#This Row],[smoker]])</f>
        <v>No</v>
      </c>
      <c r="J1431" s="26">
        <v>0</v>
      </c>
      <c r="K1431" s="20" t="str">
        <f>UPPER(Table4[[#This Row],[SMOKER 1]])</f>
        <v>NO</v>
      </c>
      <c r="L1431" s="26" t="str">
        <f>UPPER(Table4[[#This Row],[Heart Issues]])</f>
        <v>NO</v>
      </c>
      <c r="M1431" s="26" t="str">
        <f>IF(Table4[[#This Row],[BMI]]&lt;18.5,"underweight",IF(Table4[[#This Row],[BMI]]&lt; 24.9,"normal weight",IF(Table4[[#This Row],[BMI]]&lt;29.9,"over weight","obesity")))</f>
        <v>underweight</v>
      </c>
      <c r="N1431" s="26" t="str">
        <f>IF(Table4[[#This Row],[HBA1C]]&lt;5.7,"normal",IF(Table4[[#This Row],[HBA1C]]&lt; 6.4,"prediabetes","diabetes"))</f>
        <v>diabetes</v>
      </c>
    </row>
    <row r="1432" spans="1:14" x14ac:dyDescent="0.25">
      <c r="A1432" t="s">
        <v>940</v>
      </c>
      <c r="B1432">
        <v>35.020000000000003</v>
      </c>
      <c r="C1432">
        <v>4.78</v>
      </c>
      <c r="D1432" t="s">
        <v>2378</v>
      </c>
      <c r="E1432" t="s">
        <v>2378</v>
      </c>
      <c r="F1432" t="s">
        <v>2381</v>
      </c>
      <c r="G1432" s="9">
        <v>1</v>
      </c>
      <c r="H1432" t="s">
        <v>2378</v>
      </c>
      <c r="I1432" s="20" t="str">
        <f>IF(Table4[[#This Row],[smoker]]="?","NO",Table4[[#This Row],[smoker]])</f>
        <v>No</v>
      </c>
      <c r="J1432" s="26">
        <v>1</v>
      </c>
      <c r="K1432" s="20" t="str">
        <f>UPPER(Table4[[#This Row],[SMOKER 1]])</f>
        <v>NO</v>
      </c>
      <c r="L1432" s="26" t="str">
        <f>UPPER(Table4[[#This Row],[Heart Issues]])</f>
        <v>NO</v>
      </c>
      <c r="M1432" s="26" t="str">
        <f>IF(Table4[[#This Row],[BMI]]&lt;18.5,"underweight",IF(Table4[[#This Row],[BMI]]&lt; 24.9,"normal weight",IF(Table4[[#This Row],[BMI]]&lt;29.9,"over weight","obesity")))</f>
        <v>obesity</v>
      </c>
      <c r="N1432" s="26" t="str">
        <f>IF(Table4[[#This Row],[HBA1C]]&lt;5.7,"normal",IF(Table4[[#This Row],[HBA1C]]&lt; 6.4,"prediabetes","diabetes"))</f>
        <v>normal</v>
      </c>
    </row>
    <row r="1433" spans="1:14" x14ac:dyDescent="0.25">
      <c r="A1433" t="s">
        <v>939</v>
      </c>
      <c r="B1433">
        <v>37.1</v>
      </c>
      <c r="C1433">
        <v>8.8699999999999992</v>
      </c>
      <c r="D1433" t="s">
        <v>2380</v>
      </c>
      <c r="E1433" t="s">
        <v>2378</v>
      </c>
      <c r="F1433" t="s">
        <v>2378</v>
      </c>
      <c r="G1433" s="9" t="s">
        <v>2379</v>
      </c>
      <c r="H1433" t="s">
        <v>2378</v>
      </c>
      <c r="I1433" s="20" t="str">
        <f>IF(Table4[[#This Row],[smoker]]="?","NO",Table4[[#This Row],[smoker]])</f>
        <v>No</v>
      </c>
      <c r="J1433" s="26">
        <v>0</v>
      </c>
      <c r="K1433" s="20" t="str">
        <f>UPPER(Table4[[#This Row],[SMOKER 1]])</f>
        <v>NO</v>
      </c>
      <c r="L1433" s="26" t="str">
        <f>UPPER(Table4[[#This Row],[Heart Issues]])</f>
        <v>YES</v>
      </c>
      <c r="M1433" s="26" t="str">
        <f>IF(Table4[[#This Row],[BMI]]&lt;18.5,"underweight",IF(Table4[[#This Row],[BMI]]&lt; 24.9,"normal weight",IF(Table4[[#This Row],[BMI]]&lt;29.9,"over weight","obesity")))</f>
        <v>obesity</v>
      </c>
      <c r="N1433" s="26" t="str">
        <f>IF(Table4[[#This Row],[HBA1C]]&lt;5.7,"normal",IF(Table4[[#This Row],[HBA1C]]&lt; 6.4,"prediabetes","diabetes"))</f>
        <v>diabetes</v>
      </c>
    </row>
    <row r="1434" spans="1:14" x14ac:dyDescent="0.25">
      <c r="A1434" t="s">
        <v>938</v>
      </c>
      <c r="B1434">
        <v>16.79</v>
      </c>
      <c r="C1434">
        <v>11.4</v>
      </c>
      <c r="D1434" t="s">
        <v>2378</v>
      </c>
      <c r="E1434" t="s">
        <v>2378</v>
      </c>
      <c r="F1434" t="s">
        <v>2378</v>
      </c>
      <c r="G1434" s="9" t="s">
        <v>2379</v>
      </c>
      <c r="H1434" t="s">
        <v>2378</v>
      </c>
      <c r="I1434" s="20" t="str">
        <f>IF(Table4[[#This Row],[smoker]]="?","NO",Table4[[#This Row],[smoker]])</f>
        <v>No</v>
      </c>
      <c r="J1434" s="26">
        <v>0</v>
      </c>
      <c r="K1434" s="20" t="str">
        <f>UPPER(Table4[[#This Row],[SMOKER 1]])</f>
        <v>NO</v>
      </c>
      <c r="L1434" s="26" t="str">
        <f>UPPER(Table4[[#This Row],[Heart Issues]])</f>
        <v>NO</v>
      </c>
      <c r="M1434" s="26" t="str">
        <f>IF(Table4[[#This Row],[BMI]]&lt;18.5,"underweight",IF(Table4[[#This Row],[BMI]]&lt; 24.9,"normal weight",IF(Table4[[#This Row],[BMI]]&lt;29.9,"over weight","obesity")))</f>
        <v>underweight</v>
      </c>
      <c r="N1434" s="26" t="str">
        <f>IF(Table4[[#This Row],[HBA1C]]&lt;5.7,"normal",IF(Table4[[#This Row],[HBA1C]]&lt; 6.4,"prediabetes","diabetes"))</f>
        <v>diabetes</v>
      </c>
    </row>
    <row r="1435" spans="1:14" x14ac:dyDescent="0.25">
      <c r="A1435" t="s">
        <v>937</v>
      </c>
      <c r="B1435">
        <v>31.635000000000002</v>
      </c>
      <c r="C1435">
        <v>9.1300000000000008</v>
      </c>
      <c r="D1435" t="s">
        <v>2380</v>
      </c>
      <c r="E1435" t="s">
        <v>2378</v>
      </c>
      <c r="F1435" t="s">
        <v>2378</v>
      </c>
      <c r="G1435" s="9" t="s">
        <v>2379</v>
      </c>
      <c r="H1435" t="s">
        <v>2378</v>
      </c>
      <c r="I1435" s="20" t="str">
        <f>IF(Table4[[#This Row],[smoker]]="?","NO",Table4[[#This Row],[smoker]])</f>
        <v>No</v>
      </c>
      <c r="J1435" s="26">
        <v>0</v>
      </c>
      <c r="K1435" s="20" t="str">
        <f>UPPER(Table4[[#This Row],[SMOKER 1]])</f>
        <v>NO</v>
      </c>
      <c r="L1435" s="26" t="str">
        <f>UPPER(Table4[[#This Row],[Heart Issues]])</f>
        <v>YES</v>
      </c>
      <c r="M1435" s="26" t="str">
        <f>IF(Table4[[#This Row],[BMI]]&lt;18.5,"underweight",IF(Table4[[#This Row],[BMI]]&lt; 24.9,"normal weight",IF(Table4[[#This Row],[BMI]]&lt;29.9,"over weight","obesity")))</f>
        <v>obesity</v>
      </c>
      <c r="N1435" s="26" t="str">
        <f>IF(Table4[[#This Row],[HBA1C]]&lt;5.7,"normal",IF(Table4[[#This Row],[HBA1C]]&lt; 6.4,"prediabetes","diabetes"))</f>
        <v>diabetes</v>
      </c>
    </row>
    <row r="1436" spans="1:14" x14ac:dyDescent="0.25">
      <c r="A1436" t="s">
        <v>936</v>
      </c>
      <c r="B1436">
        <v>24.19</v>
      </c>
      <c r="C1436">
        <v>6.22</v>
      </c>
      <c r="D1436" t="s">
        <v>2380</v>
      </c>
      <c r="E1436" t="s">
        <v>2378</v>
      </c>
      <c r="F1436" t="s">
        <v>2381</v>
      </c>
      <c r="G1436" s="9">
        <v>1</v>
      </c>
      <c r="H1436" t="s">
        <v>2378</v>
      </c>
      <c r="I1436" s="20" t="str">
        <f>IF(Table4[[#This Row],[smoker]]="?","NO",Table4[[#This Row],[smoker]])</f>
        <v>No</v>
      </c>
      <c r="J1436" s="26">
        <v>1</v>
      </c>
      <c r="K1436" s="20" t="str">
        <f>UPPER(Table4[[#This Row],[SMOKER 1]])</f>
        <v>NO</v>
      </c>
      <c r="L1436" s="26" t="str">
        <f>UPPER(Table4[[#This Row],[Heart Issues]])</f>
        <v>YES</v>
      </c>
      <c r="M1436" s="26" t="str">
        <f>IF(Table4[[#This Row],[BMI]]&lt;18.5,"underweight",IF(Table4[[#This Row],[BMI]]&lt; 24.9,"normal weight",IF(Table4[[#This Row],[BMI]]&lt;29.9,"over weight","obesity")))</f>
        <v>normal weight</v>
      </c>
      <c r="N1436" s="26" t="str">
        <f>IF(Table4[[#This Row],[HBA1C]]&lt;5.7,"normal",IF(Table4[[#This Row],[HBA1C]]&lt; 6.4,"prediabetes","diabetes"))</f>
        <v>prediabetes</v>
      </c>
    </row>
    <row r="1437" spans="1:14" x14ac:dyDescent="0.25">
      <c r="A1437" t="s">
        <v>935</v>
      </c>
      <c r="B1437">
        <v>35.29</v>
      </c>
      <c r="C1437">
        <v>5.9</v>
      </c>
      <c r="D1437" t="s">
        <v>2378</v>
      </c>
      <c r="E1437" t="s">
        <v>2378</v>
      </c>
      <c r="F1437" t="s">
        <v>2381</v>
      </c>
      <c r="G1437" s="9">
        <v>1</v>
      </c>
      <c r="H1437" t="s">
        <v>2378</v>
      </c>
      <c r="I1437" s="20" t="str">
        <f>IF(Table4[[#This Row],[smoker]]="?","NO",Table4[[#This Row],[smoker]])</f>
        <v>No</v>
      </c>
      <c r="J1437" s="26">
        <v>1</v>
      </c>
      <c r="K1437" s="20" t="str">
        <f>UPPER(Table4[[#This Row],[SMOKER 1]])</f>
        <v>NO</v>
      </c>
      <c r="L1437" s="26" t="str">
        <f>UPPER(Table4[[#This Row],[Heart Issues]])</f>
        <v>NO</v>
      </c>
      <c r="M1437" s="26" t="str">
        <f>IF(Table4[[#This Row],[BMI]]&lt;18.5,"underweight",IF(Table4[[#This Row],[BMI]]&lt; 24.9,"normal weight",IF(Table4[[#This Row],[BMI]]&lt;29.9,"over weight","obesity")))</f>
        <v>obesity</v>
      </c>
      <c r="N1437" s="26" t="str">
        <f>IF(Table4[[#This Row],[HBA1C]]&lt;5.7,"normal",IF(Table4[[#This Row],[HBA1C]]&lt; 6.4,"prediabetes","diabetes"))</f>
        <v>prediabetes</v>
      </c>
    </row>
    <row r="1438" spans="1:14" x14ac:dyDescent="0.25">
      <c r="A1438" t="s">
        <v>934</v>
      </c>
      <c r="B1438">
        <v>35.299999999999997</v>
      </c>
      <c r="C1438">
        <v>4.45</v>
      </c>
      <c r="D1438" t="s">
        <v>2378</v>
      </c>
      <c r="E1438" t="s">
        <v>2378</v>
      </c>
      <c r="F1438" t="s">
        <v>2378</v>
      </c>
      <c r="G1438" s="9" t="s">
        <v>2379</v>
      </c>
      <c r="H1438" t="s">
        <v>2378</v>
      </c>
      <c r="I1438" s="20" t="str">
        <f>IF(Table4[[#This Row],[smoker]]="?","NO",Table4[[#This Row],[smoker]])</f>
        <v>No</v>
      </c>
      <c r="J1438" s="26">
        <v>0</v>
      </c>
      <c r="K1438" s="20" t="str">
        <f>UPPER(Table4[[#This Row],[SMOKER 1]])</f>
        <v>NO</v>
      </c>
      <c r="L1438" s="26" t="str">
        <f>UPPER(Table4[[#This Row],[Heart Issues]])</f>
        <v>NO</v>
      </c>
      <c r="M1438" s="26" t="str">
        <f>IF(Table4[[#This Row],[BMI]]&lt;18.5,"underweight",IF(Table4[[#This Row],[BMI]]&lt; 24.9,"normal weight",IF(Table4[[#This Row],[BMI]]&lt;29.9,"over weight","obesity")))</f>
        <v>obesity</v>
      </c>
      <c r="N1438" s="26" t="str">
        <f>IF(Table4[[#This Row],[HBA1C]]&lt;5.7,"normal",IF(Table4[[#This Row],[HBA1C]]&lt; 6.4,"prediabetes","diabetes"))</f>
        <v>normal</v>
      </c>
    </row>
    <row r="1439" spans="1:14" x14ac:dyDescent="0.25">
      <c r="A1439" t="s">
        <v>933</v>
      </c>
      <c r="B1439">
        <v>35.64</v>
      </c>
      <c r="C1439">
        <v>6.17</v>
      </c>
      <c r="D1439" t="s">
        <v>2378</v>
      </c>
      <c r="E1439" t="s">
        <v>2378</v>
      </c>
      <c r="F1439" t="s">
        <v>2381</v>
      </c>
      <c r="G1439" s="9">
        <v>1</v>
      </c>
      <c r="H1439" t="s">
        <v>2378</v>
      </c>
      <c r="I1439" s="20" t="str">
        <f>IF(Table4[[#This Row],[smoker]]="?","NO",Table4[[#This Row],[smoker]])</f>
        <v>No</v>
      </c>
      <c r="J1439" s="26">
        <v>1</v>
      </c>
      <c r="K1439" s="20" t="str">
        <f>UPPER(Table4[[#This Row],[SMOKER 1]])</f>
        <v>NO</v>
      </c>
      <c r="L1439" s="26" t="str">
        <f>UPPER(Table4[[#This Row],[Heart Issues]])</f>
        <v>NO</v>
      </c>
      <c r="M1439" s="26" t="str">
        <f>IF(Table4[[#This Row],[BMI]]&lt;18.5,"underweight",IF(Table4[[#This Row],[BMI]]&lt; 24.9,"normal weight",IF(Table4[[#This Row],[BMI]]&lt;29.9,"over weight","obesity")))</f>
        <v>obesity</v>
      </c>
      <c r="N1439" s="26" t="str">
        <f>IF(Table4[[#This Row],[HBA1C]]&lt;5.7,"normal",IF(Table4[[#This Row],[HBA1C]]&lt; 6.4,"prediabetes","diabetes"))</f>
        <v>prediabetes</v>
      </c>
    </row>
    <row r="1440" spans="1:14" x14ac:dyDescent="0.25">
      <c r="A1440" t="s">
        <v>932</v>
      </c>
      <c r="B1440">
        <v>33.1</v>
      </c>
      <c r="C1440">
        <v>4.93</v>
      </c>
      <c r="D1440" t="s">
        <v>2378</v>
      </c>
      <c r="E1440" t="s">
        <v>2378</v>
      </c>
      <c r="F1440" t="s">
        <v>2378</v>
      </c>
      <c r="G1440" s="9" t="s">
        <v>2379</v>
      </c>
      <c r="H1440" t="s">
        <v>2378</v>
      </c>
      <c r="I1440" s="20" t="str">
        <f>IF(Table4[[#This Row],[smoker]]="?","NO",Table4[[#This Row],[smoker]])</f>
        <v>No</v>
      </c>
      <c r="J1440" s="26">
        <v>0</v>
      </c>
      <c r="K1440" s="20" t="str">
        <f>UPPER(Table4[[#This Row],[SMOKER 1]])</f>
        <v>NO</v>
      </c>
      <c r="L1440" s="26" t="str">
        <f>UPPER(Table4[[#This Row],[Heart Issues]])</f>
        <v>NO</v>
      </c>
      <c r="M1440" s="26" t="str">
        <f>IF(Table4[[#This Row],[BMI]]&lt;18.5,"underweight",IF(Table4[[#This Row],[BMI]]&lt; 24.9,"normal weight",IF(Table4[[#This Row],[BMI]]&lt;29.9,"over weight","obesity")))</f>
        <v>obesity</v>
      </c>
      <c r="N1440" s="26" t="str">
        <f>IF(Table4[[#This Row],[HBA1C]]&lt;5.7,"normal",IF(Table4[[#This Row],[HBA1C]]&lt; 6.4,"prediabetes","diabetes"))</f>
        <v>normal</v>
      </c>
    </row>
    <row r="1441" spans="1:14" x14ac:dyDescent="0.25">
      <c r="A1441" t="s">
        <v>931</v>
      </c>
      <c r="B1441">
        <v>26.41</v>
      </c>
      <c r="C1441">
        <v>7.32</v>
      </c>
      <c r="D1441" t="s">
        <v>2380</v>
      </c>
      <c r="E1441" t="s">
        <v>2378</v>
      </c>
      <c r="F1441" t="s">
        <v>2378</v>
      </c>
      <c r="G1441" s="9">
        <v>1</v>
      </c>
      <c r="H1441" t="s">
        <v>2378</v>
      </c>
      <c r="I1441" s="20" t="str">
        <f>IF(Table4[[#This Row],[smoker]]="?","NO",Table4[[#This Row],[smoker]])</f>
        <v>No</v>
      </c>
      <c r="J1441" s="26">
        <v>1</v>
      </c>
      <c r="K1441" s="20" t="str">
        <f>UPPER(Table4[[#This Row],[SMOKER 1]])</f>
        <v>NO</v>
      </c>
      <c r="L1441" s="26" t="str">
        <f>UPPER(Table4[[#This Row],[Heart Issues]])</f>
        <v>YES</v>
      </c>
      <c r="M1441" s="26" t="str">
        <f>IF(Table4[[#This Row],[BMI]]&lt;18.5,"underweight",IF(Table4[[#This Row],[BMI]]&lt; 24.9,"normal weight",IF(Table4[[#This Row],[BMI]]&lt;29.9,"over weight","obesity")))</f>
        <v>over weight</v>
      </c>
      <c r="N1441" s="26" t="str">
        <f>IF(Table4[[#This Row],[HBA1C]]&lt;5.7,"normal",IF(Table4[[#This Row],[HBA1C]]&lt; 6.4,"prediabetes","diabetes"))</f>
        <v>diabetes</v>
      </c>
    </row>
    <row r="1442" spans="1:14" x14ac:dyDescent="0.25">
      <c r="A1442" t="s">
        <v>930</v>
      </c>
      <c r="B1442">
        <v>29.9</v>
      </c>
      <c r="C1442">
        <v>5.27</v>
      </c>
      <c r="D1442" t="s">
        <v>2378</v>
      </c>
      <c r="E1442" t="s">
        <v>2378</v>
      </c>
      <c r="F1442" t="s">
        <v>2381</v>
      </c>
      <c r="G1442" s="9">
        <v>1</v>
      </c>
      <c r="H1442" t="s">
        <v>2378</v>
      </c>
      <c r="I1442" s="20" t="str">
        <f>IF(Table4[[#This Row],[smoker]]="?","NO",Table4[[#This Row],[smoker]])</f>
        <v>No</v>
      </c>
      <c r="J1442" s="26">
        <v>1</v>
      </c>
      <c r="K1442" s="20" t="str">
        <f>UPPER(Table4[[#This Row],[SMOKER 1]])</f>
        <v>NO</v>
      </c>
      <c r="L1442" s="26" t="str">
        <f>UPPER(Table4[[#This Row],[Heart Issues]])</f>
        <v>NO</v>
      </c>
      <c r="M1442" s="26" t="str">
        <f>IF(Table4[[#This Row],[BMI]]&lt;18.5,"underweight",IF(Table4[[#This Row],[BMI]]&lt; 24.9,"normal weight",IF(Table4[[#This Row],[BMI]]&lt;29.9,"over weight","obesity")))</f>
        <v>obesity</v>
      </c>
      <c r="N1442" s="26" t="str">
        <f>IF(Table4[[#This Row],[HBA1C]]&lt;5.7,"normal",IF(Table4[[#This Row],[HBA1C]]&lt; 6.4,"prediabetes","diabetes"))</f>
        <v>normal</v>
      </c>
    </row>
    <row r="1443" spans="1:14" x14ac:dyDescent="0.25">
      <c r="A1443" t="s">
        <v>929</v>
      </c>
      <c r="B1443">
        <v>25.24</v>
      </c>
      <c r="C1443">
        <v>5.82</v>
      </c>
      <c r="D1443" t="s">
        <v>2378</v>
      </c>
      <c r="E1443" t="s">
        <v>2378</v>
      </c>
      <c r="F1443" t="s">
        <v>2378</v>
      </c>
      <c r="G1443" s="9">
        <v>1</v>
      </c>
      <c r="H1443" t="s">
        <v>2378</v>
      </c>
      <c r="I1443" s="20" t="str">
        <f>IF(Table4[[#This Row],[smoker]]="?","NO",Table4[[#This Row],[smoker]])</f>
        <v>No</v>
      </c>
      <c r="J1443" s="26">
        <v>1</v>
      </c>
      <c r="K1443" s="20" t="str">
        <f>UPPER(Table4[[#This Row],[SMOKER 1]])</f>
        <v>NO</v>
      </c>
      <c r="L1443" s="26" t="str">
        <f>UPPER(Table4[[#This Row],[Heart Issues]])</f>
        <v>NO</v>
      </c>
      <c r="M1443" s="26" t="str">
        <f>IF(Table4[[#This Row],[BMI]]&lt;18.5,"underweight",IF(Table4[[#This Row],[BMI]]&lt; 24.9,"normal weight",IF(Table4[[#This Row],[BMI]]&lt;29.9,"over weight","obesity")))</f>
        <v>over weight</v>
      </c>
      <c r="N1443" s="26" t="str">
        <f>IF(Table4[[#This Row],[HBA1C]]&lt;5.7,"normal",IF(Table4[[#This Row],[HBA1C]]&lt; 6.4,"prediabetes","diabetes"))</f>
        <v>prediabetes</v>
      </c>
    </row>
    <row r="1444" spans="1:14" x14ac:dyDescent="0.25">
      <c r="A1444" t="s">
        <v>928</v>
      </c>
      <c r="B1444">
        <v>25.08</v>
      </c>
      <c r="C1444">
        <v>5.8</v>
      </c>
      <c r="D1444" t="s">
        <v>2378</v>
      </c>
      <c r="E1444" t="s">
        <v>2378</v>
      </c>
      <c r="F1444" t="s">
        <v>2381</v>
      </c>
      <c r="G1444" s="9">
        <v>1</v>
      </c>
      <c r="H1444" t="s">
        <v>2378</v>
      </c>
      <c r="I1444" s="20" t="str">
        <f>IF(Table4[[#This Row],[smoker]]="?","NO",Table4[[#This Row],[smoker]])</f>
        <v>No</v>
      </c>
      <c r="J1444" s="26">
        <v>1</v>
      </c>
      <c r="K1444" s="20" t="str">
        <f>UPPER(Table4[[#This Row],[SMOKER 1]])</f>
        <v>NO</v>
      </c>
      <c r="L1444" s="26" t="str">
        <f>UPPER(Table4[[#This Row],[Heart Issues]])</f>
        <v>NO</v>
      </c>
      <c r="M1444" s="26" t="str">
        <f>IF(Table4[[#This Row],[BMI]]&lt;18.5,"underweight",IF(Table4[[#This Row],[BMI]]&lt; 24.9,"normal weight",IF(Table4[[#This Row],[BMI]]&lt;29.9,"over weight","obesity")))</f>
        <v>over weight</v>
      </c>
      <c r="N1444" s="26" t="str">
        <f>IF(Table4[[#This Row],[HBA1C]]&lt;5.7,"normal",IF(Table4[[#This Row],[HBA1C]]&lt; 6.4,"prediabetes","diabetes"))</f>
        <v>prediabetes</v>
      </c>
    </row>
    <row r="1445" spans="1:14" x14ac:dyDescent="0.25">
      <c r="A1445" t="s">
        <v>927</v>
      </c>
      <c r="B1445">
        <v>29.164999999999999</v>
      </c>
      <c r="C1445">
        <v>4.87</v>
      </c>
      <c r="D1445" t="s">
        <v>2378</v>
      </c>
      <c r="E1445" t="s">
        <v>2380</v>
      </c>
      <c r="F1445" t="s">
        <v>2378</v>
      </c>
      <c r="G1445" s="9">
        <v>1</v>
      </c>
      <c r="H1445" t="s">
        <v>2378</v>
      </c>
      <c r="I1445" s="20" t="str">
        <f>IF(Table4[[#This Row],[smoker]]="?","NO",Table4[[#This Row],[smoker]])</f>
        <v>No</v>
      </c>
      <c r="J1445" s="26">
        <v>1</v>
      </c>
      <c r="K1445" s="20" t="str">
        <f>UPPER(Table4[[#This Row],[SMOKER 1]])</f>
        <v>NO</v>
      </c>
      <c r="L1445" s="26" t="str">
        <f>UPPER(Table4[[#This Row],[Heart Issues]])</f>
        <v>NO</v>
      </c>
      <c r="M1445" s="26" t="str">
        <f>IF(Table4[[#This Row],[BMI]]&lt;18.5,"underweight",IF(Table4[[#This Row],[BMI]]&lt; 24.9,"normal weight",IF(Table4[[#This Row],[BMI]]&lt;29.9,"over weight","obesity")))</f>
        <v>over weight</v>
      </c>
      <c r="N1445" s="26" t="str">
        <f>IF(Table4[[#This Row],[HBA1C]]&lt;5.7,"normal",IF(Table4[[#This Row],[HBA1C]]&lt; 6.4,"prediabetes","diabetes"))</f>
        <v>normal</v>
      </c>
    </row>
    <row r="1446" spans="1:14" x14ac:dyDescent="0.25">
      <c r="A1446" t="s">
        <v>926</v>
      </c>
      <c r="B1446">
        <v>15.05</v>
      </c>
      <c r="C1446">
        <v>8.1199999999999992</v>
      </c>
      <c r="D1446" t="s">
        <v>2378</v>
      </c>
      <c r="E1446" t="s">
        <v>2378</v>
      </c>
      <c r="F1446" t="s">
        <v>2378</v>
      </c>
      <c r="G1446" s="9" t="s">
        <v>2379</v>
      </c>
      <c r="H1446" t="s">
        <v>2378</v>
      </c>
      <c r="I1446" s="20" t="str">
        <f>IF(Table4[[#This Row],[smoker]]="?","NO",Table4[[#This Row],[smoker]])</f>
        <v>No</v>
      </c>
      <c r="J1446" s="26">
        <v>0</v>
      </c>
      <c r="K1446" s="20" t="str">
        <f>UPPER(Table4[[#This Row],[SMOKER 1]])</f>
        <v>NO</v>
      </c>
      <c r="L1446" s="26" t="str">
        <f>UPPER(Table4[[#This Row],[Heart Issues]])</f>
        <v>NO</v>
      </c>
      <c r="M1446" s="26" t="str">
        <f>IF(Table4[[#This Row],[BMI]]&lt;18.5,"underweight",IF(Table4[[#This Row],[BMI]]&lt; 24.9,"normal weight",IF(Table4[[#This Row],[BMI]]&lt;29.9,"over weight","obesity")))</f>
        <v>underweight</v>
      </c>
      <c r="N1446" s="26" t="str">
        <f>IF(Table4[[#This Row],[HBA1C]]&lt;5.7,"normal",IF(Table4[[#This Row],[HBA1C]]&lt; 6.4,"prediabetes","diabetes"))</f>
        <v>diabetes</v>
      </c>
    </row>
    <row r="1447" spans="1:14" x14ac:dyDescent="0.25">
      <c r="A1447" t="s">
        <v>925</v>
      </c>
      <c r="B1447">
        <v>19.95</v>
      </c>
      <c r="C1447">
        <v>4.3600000000000003</v>
      </c>
      <c r="D1447" t="s">
        <v>2378</v>
      </c>
      <c r="E1447" t="s">
        <v>2378</v>
      </c>
      <c r="F1447" t="s">
        <v>2378</v>
      </c>
      <c r="G1447" s="9">
        <v>2</v>
      </c>
      <c r="H1447" t="s">
        <v>2378</v>
      </c>
      <c r="I1447" s="20" t="str">
        <f>IF(Table4[[#This Row],[smoker]]="?","NO",Table4[[#This Row],[smoker]])</f>
        <v>No</v>
      </c>
      <c r="J1447" s="26">
        <v>2</v>
      </c>
      <c r="K1447" s="20" t="str">
        <f>UPPER(Table4[[#This Row],[SMOKER 1]])</f>
        <v>NO</v>
      </c>
      <c r="L1447" s="26" t="str">
        <f>UPPER(Table4[[#This Row],[Heart Issues]])</f>
        <v>NO</v>
      </c>
      <c r="M1447" s="26" t="str">
        <f>IF(Table4[[#This Row],[BMI]]&lt;18.5,"underweight",IF(Table4[[#This Row],[BMI]]&lt; 24.9,"normal weight",IF(Table4[[#This Row],[BMI]]&lt;29.9,"over weight","obesity")))</f>
        <v>normal weight</v>
      </c>
      <c r="N1447" s="26" t="str">
        <f>IF(Table4[[#This Row],[HBA1C]]&lt;5.7,"normal",IF(Table4[[#This Row],[HBA1C]]&lt; 6.4,"prediabetes","diabetes"))</f>
        <v>normal</v>
      </c>
    </row>
    <row r="1448" spans="1:14" x14ac:dyDescent="0.25">
      <c r="A1448" t="s">
        <v>924</v>
      </c>
      <c r="B1448">
        <v>16.66</v>
      </c>
      <c r="C1448">
        <v>9.16</v>
      </c>
      <c r="D1448" t="s">
        <v>2378</v>
      </c>
      <c r="E1448" t="s">
        <v>2378</v>
      </c>
      <c r="F1448" t="s">
        <v>2378</v>
      </c>
      <c r="G1448" s="9" t="s">
        <v>2379</v>
      </c>
      <c r="H1448" t="s">
        <v>2378</v>
      </c>
      <c r="I1448" s="20" t="str">
        <f>IF(Table4[[#This Row],[smoker]]="?","NO",Table4[[#This Row],[smoker]])</f>
        <v>No</v>
      </c>
      <c r="J1448" s="26">
        <v>0</v>
      </c>
      <c r="K1448" s="20" t="str">
        <f>UPPER(Table4[[#This Row],[SMOKER 1]])</f>
        <v>NO</v>
      </c>
      <c r="L1448" s="26" t="str">
        <f>UPPER(Table4[[#This Row],[Heart Issues]])</f>
        <v>NO</v>
      </c>
      <c r="M1448" s="26" t="str">
        <f>IF(Table4[[#This Row],[BMI]]&lt;18.5,"underweight",IF(Table4[[#This Row],[BMI]]&lt; 24.9,"normal weight",IF(Table4[[#This Row],[BMI]]&lt;29.9,"over weight","obesity")))</f>
        <v>underweight</v>
      </c>
      <c r="N1448" s="26" t="str">
        <f>IF(Table4[[#This Row],[HBA1C]]&lt;5.7,"normal",IF(Table4[[#This Row],[HBA1C]]&lt; 6.4,"prediabetes","diabetes"))</f>
        <v>diabetes</v>
      </c>
    </row>
    <row r="1449" spans="1:14" x14ac:dyDescent="0.25">
      <c r="A1449" t="s">
        <v>923</v>
      </c>
      <c r="B1449">
        <v>16.62</v>
      </c>
      <c r="C1449">
        <v>9.14</v>
      </c>
      <c r="D1449" t="s">
        <v>2378</v>
      </c>
      <c r="E1449" t="s">
        <v>2378</v>
      </c>
      <c r="F1449" t="s">
        <v>2378</v>
      </c>
      <c r="G1449" s="9" t="s">
        <v>2379</v>
      </c>
      <c r="H1449" t="s">
        <v>2378</v>
      </c>
      <c r="I1449" s="20" t="str">
        <f>IF(Table4[[#This Row],[smoker]]="?","NO",Table4[[#This Row],[smoker]])</f>
        <v>No</v>
      </c>
      <c r="J1449" s="26">
        <v>0</v>
      </c>
      <c r="K1449" s="20" t="str">
        <f>UPPER(Table4[[#This Row],[SMOKER 1]])</f>
        <v>NO</v>
      </c>
      <c r="L1449" s="26" t="str">
        <f>UPPER(Table4[[#This Row],[Heart Issues]])</f>
        <v>NO</v>
      </c>
      <c r="M1449" s="26" t="str">
        <f>IF(Table4[[#This Row],[BMI]]&lt;18.5,"underweight",IF(Table4[[#This Row],[BMI]]&lt; 24.9,"normal weight",IF(Table4[[#This Row],[BMI]]&lt;29.9,"over weight","obesity")))</f>
        <v>underweight</v>
      </c>
      <c r="N1449" s="26" t="str">
        <f>IF(Table4[[#This Row],[HBA1C]]&lt;5.7,"normal",IF(Table4[[#This Row],[HBA1C]]&lt; 6.4,"prediabetes","diabetes"))</f>
        <v>diabetes</v>
      </c>
    </row>
    <row r="1450" spans="1:14" x14ac:dyDescent="0.25">
      <c r="A1450" t="s">
        <v>922</v>
      </c>
      <c r="B1450">
        <v>15.36</v>
      </c>
      <c r="C1450">
        <v>5.49</v>
      </c>
      <c r="D1450" t="s">
        <v>2380</v>
      </c>
      <c r="E1450" t="s">
        <v>2378</v>
      </c>
      <c r="F1450" t="s">
        <v>2378</v>
      </c>
      <c r="G1450" s="9">
        <v>2</v>
      </c>
      <c r="H1450" t="s">
        <v>2378</v>
      </c>
      <c r="I1450" s="20" t="str">
        <f>IF(Table4[[#This Row],[smoker]]="?","NO",Table4[[#This Row],[smoker]])</f>
        <v>No</v>
      </c>
      <c r="J1450" s="26">
        <v>2</v>
      </c>
      <c r="K1450" s="20" t="str">
        <f>UPPER(Table4[[#This Row],[SMOKER 1]])</f>
        <v>NO</v>
      </c>
      <c r="L1450" s="26" t="str">
        <f>UPPER(Table4[[#This Row],[Heart Issues]])</f>
        <v>YES</v>
      </c>
      <c r="M1450" s="26" t="str">
        <f>IF(Table4[[#This Row],[BMI]]&lt;18.5,"underweight",IF(Table4[[#This Row],[BMI]]&lt; 24.9,"normal weight",IF(Table4[[#This Row],[BMI]]&lt;29.9,"over weight","obesity")))</f>
        <v>underweight</v>
      </c>
      <c r="N1450" s="26" t="str">
        <f>IF(Table4[[#This Row],[HBA1C]]&lt;5.7,"normal",IF(Table4[[#This Row],[HBA1C]]&lt; 6.4,"prediabetes","diabetes"))</f>
        <v>normal</v>
      </c>
    </row>
    <row r="1451" spans="1:14" x14ac:dyDescent="0.25">
      <c r="A1451" t="s">
        <v>921</v>
      </c>
      <c r="B1451">
        <v>27.74</v>
      </c>
      <c r="C1451">
        <v>5.96</v>
      </c>
      <c r="D1451" t="s">
        <v>2380</v>
      </c>
      <c r="E1451" t="s">
        <v>2378</v>
      </c>
      <c r="F1451" t="s">
        <v>2378</v>
      </c>
      <c r="G1451" s="9" t="s">
        <v>2379</v>
      </c>
      <c r="H1451" t="s">
        <v>2378</v>
      </c>
      <c r="I1451" s="20" t="str">
        <f>IF(Table4[[#This Row],[smoker]]="?","NO",Table4[[#This Row],[smoker]])</f>
        <v>No</v>
      </c>
      <c r="J1451" s="26">
        <v>0</v>
      </c>
      <c r="K1451" s="20" t="str">
        <f>UPPER(Table4[[#This Row],[SMOKER 1]])</f>
        <v>NO</v>
      </c>
      <c r="L1451" s="26" t="str">
        <f>UPPER(Table4[[#This Row],[Heart Issues]])</f>
        <v>YES</v>
      </c>
      <c r="M1451" s="26" t="str">
        <f>IF(Table4[[#This Row],[BMI]]&lt;18.5,"underweight",IF(Table4[[#This Row],[BMI]]&lt; 24.9,"normal weight",IF(Table4[[#This Row],[BMI]]&lt;29.9,"over weight","obesity")))</f>
        <v>over weight</v>
      </c>
      <c r="N1451" s="26" t="str">
        <f>IF(Table4[[#This Row],[HBA1C]]&lt;5.7,"normal",IF(Table4[[#This Row],[HBA1C]]&lt; 6.4,"prediabetes","diabetes"))</f>
        <v>prediabetes</v>
      </c>
    </row>
    <row r="1452" spans="1:14" x14ac:dyDescent="0.25">
      <c r="A1452" t="s">
        <v>920</v>
      </c>
      <c r="B1452">
        <v>22.44</v>
      </c>
      <c r="C1452">
        <v>4.62</v>
      </c>
      <c r="D1452" t="s">
        <v>2380</v>
      </c>
      <c r="E1452" t="s">
        <v>2378</v>
      </c>
      <c r="F1452" t="s">
        <v>2378</v>
      </c>
      <c r="G1452" s="9" t="s">
        <v>2379</v>
      </c>
      <c r="H1452" t="s">
        <v>2378</v>
      </c>
      <c r="I1452" s="20" t="str">
        <f>IF(Table4[[#This Row],[smoker]]="?","NO",Table4[[#This Row],[smoker]])</f>
        <v>No</v>
      </c>
      <c r="J1452" s="26">
        <v>0</v>
      </c>
      <c r="K1452" s="20" t="str">
        <f>UPPER(Table4[[#This Row],[SMOKER 1]])</f>
        <v>NO</v>
      </c>
      <c r="L1452" s="26" t="str">
        <f>UPPER(Table4[[#This Row],[Heart Issues]])</f>
        <v>YES</v>
      </c>
      <c r="M1452" s="26" t="str">
        <f>IF(Table4[[#This Row],[BMI]]&lt;18.5,"underweight",IF(Table4[[#This Row],[BMI]]&lt; 24.9,"normal weight",IF(Table4[[#This Row],[BMI]]&lt;29.9,"over weight","obesity")))</f>
        <v>normal weight</v>
      </c>
      <c r="N1452" s="26" t="str">
        <f>IF(Table4[[#This Row],[HBA1C]]&lt;5.7,"normal",IF(Table4[[#This Row],[HBA1C]]&lt; 6.4,"prediabetes","diabetes"))</f>
        <v>normal</v>
      </c>
    </row>
    <row r="1453" spans="1:14" x14ac:dyDescent="0.25">
      <c r="A1453" t="s">
        <v>919</v>
      </c>
      <c r="B1453">
        <v>37.049999999999997</v>
      </c>
      <c r="C1453">
        <v>9.9600000000000009</v>
      </c>
      <c r="D1453" t="s">
        <v>2380</v>
      </c>
      <c r="E1453" t="s">
        <v>2378</v>
      </c>
      <c r="F1453" t="s">
        <v>2378</v>
      </c>
      <c r="G1453" s="9" t="s">
        <v>2379</v>
      </c>
      <c r="H1453" t="s">
        <v>2378</v>
      </c>
      <c r="I1453" s="20" t="str">
        <f>IF(Table4[[#This Row],[smoker]]="?","NO",Table4[[#This Row],[smoker]])</f>
        <v>No</v>
      </c>
      <c r="J1453" s="26">
        <v>0</v>
      </c>
      <c r="K1453" s="20" t="str">
        <f>UPPER(Table4[[#This Row],[SMOKER 1]])</f>
        <v>NO</v>
      </c>
      <c r="L1453" s="26" t="str">
        <f>UPPER(Table4[[#This Row],[Heart Issues]])</f>
        <v>YES</v>
      </c>
      <c r="M1453" s="26" t="str">
        <f>IF(Table4[[#This Row],[BMI]]&lt;18.5,"underweight",IF(Table4[[#This Row],[BMI]]&lt; 24.9,"normal weight",IF(Table4[[#This Row],[BMI]]&lt;29.9,"over weight","obesity")))</f>
        <v>obesity</v>
      </c>
      <c r="N1453" s="26" t="str">
        <f>IF(Table4[[#This Row],[HBA1C]]&lt;5.7,"normal",IF(Table4[[#This Row],[HBA1C]]&lt; 6.4,"prediabetes","diabetes"))</f>
        <v>diabetes</v>
      </c>
    </row>
    <row r="1454" spans="1:14" x14ac:dyDescent="0.25">
      <c r="A1454" t="s">
        <v>918</v>
      </c>
      <c r="B1454">
        <v>22.95</v>
      </c>
      <c r="C1454">
        <v>10.53</v>
      </c>
      <c r="D1454" t="s">
        <v>2378</v>
      </c>
      <c r="E1454" t="s">
        <v>2378</v>
      </c>
      <c r="F1454" t="s">
        <v>2378</v>
      </c>
      <c r="G1454" s="9">
        <v>2</v>
      </c>
      <c r="H1454" t="s">
        <v>2378</v>
      </c>
      <c r="I1454" s="20" t="str">
        <f>IF(Table4[[#This Row],[smoker]]="?","NO",Table4[[#This Row],[smoker]])</f>
        <v>No</v>
      </c>
      <c r="J1454" s="26">
        <v>2</v>
      </c>
      <c r="K1454" s="20" t="str">
        <f>UPPER(Table4[[#This Row],[SMOKER 1]])</f>
        <v>NO</v>
      </c>
      <c r="L1454" s="26" t="str">
        <f>UPPER(Table4[[#This Row],[Heart Issues]])</f>
        <v>NO</v>
      </c>
      <c r="M1454" s="26" t="str">
        <f>IF(Table4[[#This Row],[BMI]]&lt;18.5,"underweight",IF(Table4[[#This Row],[BMI]]&lt; 24.9,"normal weight",IF(Table4[[#This Row],[BMI]]&lt;29.9,"over weight","obesity")))</f>
        <v>normal weight</v>
      </c>
      <c r="N1454" s="26" t="str">
        <f>IF(Table4[[#This Row],[HBA1C]]&lt;5.7,"normal",IF(Table4[[#This Row],[HBA1C]]&lt; 6.4,"prediabetes","diabetes"))</f>
        <v>diabetes</v>
      </c>
    </row>
    <row r="1455" spans="1:14" x14ac:dyDescent="0.25">
      <c r="A1455" t="s">
        <v>917</v>
      </c>
      <c r="B1455">
        <v>34.200000000000003</v>
      </c>
      <c r="C1455">
        <v>6.69</v>
      </c>
      <c r="D1455" t="s">
        <v>2380</v>
      </c>
      <c r="E1455" t="s">
        <v>2378</v>
      </c>
      <c r="F1455" t="s">
        <v>2378</v>
      </c>
      <c r="G1455" s="9" t="s">
        <v>2379</v>
      </c>
      <c r="H1455" t="s">
        <v>2378</v>
      </c>
      <c r="I1455" s="20" t="str">
        <f>IF(Table4[[#This Row],[smoker]]="?","NO",Table4[[#This Row],[smoker]])</f>
        <v>No</v>
      </c>
      <c r="J1455" s="26">
        <v>0</v>
      </c>
      <c r="K1455" s="20" t="str">
        <f>UPPER(Table4[[#This Row],[SMOKER 1]])</f>
        <v>NO</v>
      </c>
      <c r="L1455" s="26" t="str">
        <f>UPPER(Table4[[#This Row],[Heart Issues]])</f>
        <v>YES</v>
      </c>
      <c r="M1455" s="26" t="str">
        <f>IF(Table4[[#This Row],[BMI]]&lt;18.5,"underweight",IF(Table4[[#This Row],[BMI]]&lt; 24.9,"normal weight",IF(Table4[[#This Row],[BMI]]&lt;29.9,"over weight","obesity")))</f>
        <v>obesity</v>
      </c>
      <c r="N1455" s="26" t="str">
        <f>IF(Table4[[#This Row],[HBA1C]]&lt;5.7,"normal",IF(Table4[[#This Row],[HBA1C]]&lt; 6.4,"prediabetes","diabetes"))</f>
        <v>diabetes</v>
      </c>
    </row>
    <row r="1456" spans="1:14" x14ac:dyDescent="0.25">
      <c r="A1456" t="s">
        <v>916</v>
      </c>
      <c r="B1456">
        <v>30.59</v>
      </c>
      <c r="C1456">
        <v>9.5500000000000007</v>
      </c>
      <c r="D1456" t="s">
        <v>2380</v>
      </c>
      <c r="E1456" t="s">
        <v>2378</v>
      </c>
      <c r="F1456" t="s">
        <v>2378</v>
      </c>
      <c r="G1456" s="9" t="s">
        <v>2379</v>
      </c>
      <c r="H1456" t="s">
        <v>2378</v>
      </c>
      <c r="I1456" s="20" t="str">
        <f>IF(Table4[[#This Row],[smoker]]="?","NO",Table4[[#This Row],[smoker]])</f>
        <v>No</v>
      </c>
      <c r="J1456" s="26">
        <v>0</v>
      </c>
      <c r="K1456" s="20" t="str">
        <f>UPPER(Table4[[#This Row],[SMOKER 1]])</f>
        <v>NO</v>
      </c>
      <c r="L1456" s="26" t="str">
        <f>UPPER(Table4[[#This Row],[Heart Issues]])</f>
        <v>YES</v>
      </c>
      <c r="M1456" s="26" t="str">
        <f>IF(Table4[[#This Row],[BMI]]&lt;18.5,"underweight",IF(Table4[[#This Row],[BMI]]&lt; 24.9,"normal weight",IF(Table4[[#This Row],[BMI]]&lt;29.9,"over weight","obesity")))</f>
        <v>obesity</v>
      </c>
      <c r="N1456" s="26" t="str">
        <f>IF(Table4[[#This Row],[HBA1C]]&lt;5.7,"normal",IF(Table4[[#This Row],[HBA1C]]&lt; 6.4,"prediabetes","diabetes"))</f>
        <v>diabetes</v>
      </c>
    </row>
    <row r="1457" spans="1:14" x14ac:dyDescent="0.25">
      <c r="A1457" t="s">
        <v>915</v>
      </c>
      <c r="B1457">
        <v>25.51</v>
      </c>
      <c r="C1457">
        <v>6.05</v>
      </c>
      <c r="D1457" t="s">
        <v>2378</v>
      </c>
      <c r="E1457" t="s">
        <v>2378</v>
      </c>
      <c r="F1457" t="s">
        <v>2378</v>
      </c>
      <c r="G1457" s="9" t="s">
        <v>2379</v>
      </c>
      <c r="H1457" t="s">
        <v>2378</v>
      </c>
      <c r="I1457" s="20" t="str">
        <f>IF(Table4[[#This Row],[smoker]]="?","NO",Table4[[#This Row],[smoker]])</f>
        <v>No</v>
      </c>
      <c r="J1457" s="26">
        <v>0</v>
      </c>
      <c r="K1457" s="20" t="str">
        <f>UPPER(Table4[[#This Row],[SMOKER 1]])</f>
        <v>NO</v>
      </c>
      <c r="L1457" s="26" t="str">
        <f>UPPER(Table4[[#This Row],[Heart Issues]])</f>
        <v>NO</v>
      </c>
      <c r="M1457" s="26" t="str">
        <f>IF(Table4[[#This Row],[BMI]]&lt;18.5,"underweight",IF(Table4[[#This Row],[BMI]]&lt; 24.9,"normal weight",IF(Table4[[#This Row],[BMI]]&lt;29.9,"over weight","obesity")))</f>
        <v>over weight</v>
      </c>
      <c r="N1457" s="26" t="str">
        <f>IF(Table4[[#This Row],[HBA1C]]&lt;5.7,"normal",IF(Table4[[#This Row],[HBA1C]]&lt; 6.4,"prediabetes","diabetes"))</f>
        <v>prediabetes</v>
      </c>
    </row>
    <row r="1458" spans="1:14" x14ac:dyDescent="0.25">
      <c r="A1458" t="s">
        <v>914</v>
      </c>
      <c r="B1458">
        <v>29.04</v>
      </c>
      <c r="C1458">
        <v>10.56</v>
      </c>
      <c r="D1458" t="s">
        <v>2380</v>
      </c>
      <c r="E1458" t="s">
        <v>2378</v>
      </c>
      <c r="F1458" t="s">
        <v>2378</v>
      </c>
      <c r="G1458" s="9">
        <v>1</v>
      </c>
      <c r="H1458" t="s">
        <v>2378</v>
      </c>
      <c r="I1458" s="20" t="str">
        <f>IF(Table4[[#This Row],[smoker]]="?","NO",Table4[[#This Row],[smoker]])</f>
        <v>No</v>
      </c>
      <c r="J1458" s="26">
        <v>1</v>
      </c>
      <c r="K1458" s="20" t="str">
        <f>UPPER(Table4[[#This Row],[SMOKER 1]])</f>
        <v>NO</v>
      </c>
      <c r="L1458" s="26" t="str">
        <f>UPPER(Table4[[#This Row],[Heart Issues]])</f>
        <v>YES</v>
      </c>
      <c r="M1458" s="26" t="str">
        <f>IF(Table4[[#This Row],[BMI]]&lt;18.5,"underweight",IF(Table4[[#This Row],[BMI]]&lt; 24.9,"normal weight",IF(Table4[[#This Row],[BMI]]&lt;29.9,"over weight","obesity")))</f>
        <v>over weight</v>
      </c>
      <c r="N1458" s="26" t="str">
        <f>IF(Table4[[#This Row],[HBA1C]]&lt;5.7,"normal",IF(Table4[[#This Row],[HBA1C]]&lt; 6.4,"prediabetes","diabetes"))</f>
        <v>diabetes</v>
      </c>
    </row>
    <row r="1459" spans="1:14" x14ac:dyDescent="0.25">
      <c r="A1459" t="s">
        <v>913</v>
      </c>
      <c r="B1459">
        <v>22.135000000000002</v>
      </c>
      <c r="C1459">
        <v>10.81</v>
      </c>
      <c r="D1459" t="s">
        <v>2380</v>
      </c>
      <c r="E1459" t="s">
        <v>2378</v>
      </c>
      <c r="F1459" t="s">
        <v>2378</v>
      </c>
      <c r="G1459" s="9">
        <v>1</v>
      </c>
      <c r="H1459" t="s">
        <v>2378</v>
      </c>
      <c r="I1459" s="20" t="str">
        <f>IF(Table4[[#This Row],[smoker]]="?","NO",Table4[[#This Row],[smoker]])</f>
        <v>No</v>
      </c>
      <c r="J1459" s="26">
        <v>1</v>
      </c>
      <c r="K1459" s="20" t="str">
        <f>UPPER(Table4[[#This Row],[SMOKER 1]])</f>
        <v>NO</v>
      </c>
      <c r="L1459" s="26" t="str">
        <f>UPPER(Table4[[#This Row],[Heart Issues]])</f>
        <v>YES</v>
      </c>
      <c r="M1459" s="26" t="str">
        <f>IF(Table4[[#This Row],[BMI]]&lt;18.5,"underweight",IF(Table4[[#This Row],[BMI]]&lt; 24.9,"normal weight",IF(Table4[[#This Row],[BMI]]&lt;29.9,"over weight","obesity")))</f>
        <v>normal weight</v>
      </c>
      <c r="N1459" s="26" t="str">
        <f>IF(Table4[[#This Row],[HBA1C]]&lt;5.7,"normal",IF(Table4[[#This Row],[HBA1C]]&lt; 6.4,"prediabetes","diabetes"))</f>
        <v>diabetes</v>
      </c>
    </row>
    <row r="1460" spans="1:14" x14ac:dyDescent="0.25">
      <c r="A1460" t="s">
        <v>912</v>
      </c>
      <c r="B1460">
        <v>21.375</v>
      </c>
      <c r="C1460">
        <v>4.32</v>
      </c>
      <c r="D1460" t="s">
        <v>2378</v>
      </c>
      <c r="E1460" t="s">
        <v>2378</v>
      </c>
      <c r="F1460" t="s">
        <v>2378</v>
      </c>
      <c r="G1460" s="9" t="s">
        <v>2379</v>
      </c>
      <c r="H1460" t="s">
        <v>2378</v>
      </c>
      <c r="I1460" s="20" t="str">
        <f>IF(Table4[[#This Row],[smoker]]="?","NO",Table4[[#This Row],[smoker]])</f>
        <v>No</v>
      </c>
      <c r="J1460" s="26">
        <v>0</v>
      </c>
      <c r="K1460" s="20" t="str">
        <f>UPPER(Table4[[#This Row],[SMOKER 1]])</f>
        <v>NO</v>
      </c>
      <c r="L1460" s="26" t="str">
        <f>UPPER(Table4[[#This Row],[Heart Issues]])</f>
        <v>NO</v>
      </c>
      <c r="M1460" s="26" t="str">
        <f>IF(Table4[[#This Row],[BMI]]&lt;18.5,"underweight",IF(Table4[[#This Row],[BMI]]&lt; 24.9,"normal weight",IF(Table4[[#This Row],[BMI]]&lt;29.9,"over weight","obesity")))</f>
        <v>normal weight</v>
      </c>
      <c r="N1460" s="26" t="str">
        <f>IF(Table4[[#This Row],[HBA1C]]&lt;5.7,"normal",IF(Table4[[#This Row],[HBA1C]]&lt; 6.4,"prediabetes","diabetes"))</f>
        <v>normal</v>
      </c>
    </row>
    <row r="1461" spans="1:14" x14ac:dyDescent="0.25">
      <c r="A1461" t="s">
        <v>911</v>
      </c>
      <c r="B1461">
        <v>29.19</v>
      </c>
      <c r="C1461">
        <v>4.37</v>
      </c>
      <c r="D1461" t="s">
        <v>2378</v>
      </c>
      <c r="E1461" t="s">
        <v>2378</v>
      </c>
      <c r="F1461" t="s">
        <v>2378</v>
      </c>
      <c r="G1461" s="9" t="s">
        <v>2379</v>
      </c>
      <c r="H1461" t="s">
        <v>2378</v>
      </c>
      <c r="I1461" s="20" t="str">
        <f>IF(Table4[[#This Row],[smoker]]="?","NO",Table4[[#This Row],[smoker]])</f>
        <v>No</v>
      </c>
      <c r="J1461" s="26">
        <v>0</v>
      </c>
      <c r="K1461" s="20" t="str">
        <f>UPPER(Table4[[#This Row],[SMOKER 1]])</f>
        <v>NO</v>
      </c>
      <c r="L1461" s="26" t="str">
        <f>UPPER(Table4[[#This Row],[Heart Issues]])</f>
        <v>NO</v>
      </c>
      <c r="M1461" s="26" t="str">
        <f>IF(Table4[[#This Row],[BMI]]&lt;18.5,"underweight",IF(Table4[[#This Row],[BMI]]&lt; 24.9,"normal weight",IF(Table4[[#This Row],[BMI]]&lt;29.9,"over weight","obesity")))</f>
        <v>over weight</v>
      </c>
      <c r="N1461" s="26" t="str">
        <f>IF(Table4[[#This Row],[HBA1C]]&lt;5.7,"normal",IF(Table4[[#This Row],[HBA1C]]&lt; 6.4,"prediabetes","diabetes"))</f>
        <v>normal</v>
      </c>
    </row>
    <row r="1462" spans="1:14" x14ac:dyDescent="0.25">
      <c r="A1462" t="s">
        <v>910</v>
      </c>
      <c r="B1462">
        <v>31.92</v>
      </c>
      <c r="C1462">
        <v>4.8099999999999996</v>
      </c>
      <c r="D1462" t="s">
        <v>2380</v>
      </c>
      <c r="E1462" t="s">
        <v>2378</v>
      </c>
      <c r="F1462" t="s">
        <v>2381</v>
      </c>
      <c r="G1462" s="9">
        <v>1</v>
      </c>
      <c r="H1462" t="s">
        <v>2378</v>
      </c>
      <c r="I1462" s="20" t="str">
        <f>IF(Table4[[#This Row],[smoker]]="?","NO",Table4[[#This Row],[smoker]])</f>
        <v>No</v>
      </c>
      <c r="J1462" s="26">
        <v>1</v>
      </c>
      <c r="K1462" s="20" t="str">
        <f>UPPER(Table4[[#This Row],[SMOKER 1]])</f>
        <v>NO</v>
      </c>
      <c r="L1462" s="26" t="str">
        <f>UPPER(Table4[[#This Row],[Heart Issues]])</f>
        <v>YES</v>
      </c>
      <c r="M1462" s="26" t="str">
        <f>IF(Table4[[#This Row],[BMI]]&lt;18.5,"underweight",IF(Table4[[#This Row],[BMI]]&lt; 24.9,"normal weight",IF(Table4[[#This Row],[BMI]]&lt;29.9,"over weight","obesity")))</f>
        <v>obesity</v>
      </c>
      <c r="N1462" s="26" t="str">
        <f>IF(Table4[[#This Row],[HBA1C]]&lt;5.7,"normal",IF(Table4[[#This Row],[HBA1C]]&lt; 6.4,"prediabetes","diabetes"))</f>
        <v>normal</v>
      </c>
    </row>
    <row r="1463" spans="1:14" x14ac:dyDescent="0.25">
      <c r="A1463" t="s">
        <v>909</v>
      </c>
      <c r="B1463">
        <v>26.315000000000001</v>
      </c>
      <c r="C1463">
        <v>4.5599999999999996</v>
      </c>
      <c r="D1463" t="s">
        <v>2380</v>
      </c>
      <c r="E1463" t="s">
        <v>2378</v>
      </c>
      <c r="F1463" t="s">
        <v>2381</v>
      </c>
      <c r="G1463" s="9">
        <v>1</v>
      </c>
      <c r="H1463" t="s">
        <v>2378</v>
      </c>
      <c r="I1463" s="20" t="str">
        <f>IF(Table4[[#This Row],[smoker]]="?","NO",Table4[[#This Row],[smoker]])</f>
        <v>No</v>
      </c>
      <c r="J1463" s="26">
        <v>1</v>
      </c>
      <c r="K1463" s="20" t="str">
        <f>UPPER(Table4[[#This Row],[SMOKER 1]])</f>
        <v>NO</v>
      </c>
      <c r="L1463" s="26" t="str">
        <f>UPPER(Table4[[#This Row],[Heart Issues]])</f>
        <v>YES</v>
      </c>
      <c r="M1463" s="26" t="str">
        <f>IF(Table4[[#This Row],[BMI]]&lt;18.5,"underweight",IF(Table4[[#This Row],[BMI]]&lt; 24.9,"normal weight",IF(Table4[[#This Row],[BMI]]&lt;29.9,"over weight","obesity")))</f>
        <v>over weight</v>
      </c>
      <c r="N1463" s="26" t="str">
        <f>IF(Table4[[#This Row],[HBA1C]]&lt;5.7,"normal",IF(Table4[[#This Row],[HBA1C]]&lt; 6.4,"prediabetes","diabetes"))</f>
        <v>normal</v>
      </c>
    </row>
    <row r="1464" spans="1:14" x14ac:dyDescent="0.25">
      <c r="A1464" t="s">
        <v>908</v>
      </c>
      <c r="B1464">
        <v>35.299999999999997</v>
      </c>
      <c r="C1464">
        <v>4.3899999999999997</v>
      </c>
      <c r="D1464" t="s">
        <v>2378</v>
      </c>
      <c r="E1464" t="s">
        <v>2378</v>
      </c>
      <c r="F1464" t="s">
        <v>2378</v>
      </c>
      <c r="G1464" s="9" t="s">
        <v>2379</v>
      </c>
      <c r="H1464" t="s">
        <v>2378</v>
      </c>
      <c r="I1464" s="20" t="str">
        <f>IF(Table4[[#This Row],[smoker]]="?","NO",Table4[[#This Row],[smoker]])</f>
        <v>No</v>
      </c>
      <c r="J1464" s="26">
        <v>0</v>
      </c>
      <c r="K1464" s="20" t="str">
        <f>UPPER(Table4[[#This Row],[SMOKER 1]])</f>
        <v>NO</v>
      </c>
      <c r="L1464" s="26" t="str">
        <f>UPPER(Table4[[#This Row],[Heart Issues]])</f>
        <v>NO</v>
      </c>
      <c r="M1464" s="26" t="str">
        <f>IF(Table4[[#This Row],[BMI]]&lt;18.5,"underweight",IF(Table4[[#This Row],[BMI]]&lt; 24.9,"normal weight",IF(Table4[[#This Row],[BMI]]&lt;29.9,"over weight","obesity")))</f>
        <v>obesity</v>
      </c>
      <c r="N1464" s="26" t="str">
        <f>IF(Table4[[#This Row],[HBA1C]]&lt;5.7,"normal",IF(Table4[[#This Row],[HBA1C]]&lt; 6.4,"prediabetes","diabetes"))</f>
        <v>normal</v>
      </c>
    </row>
    <row r="1465" spans="1:14" x14ac:dyDescent="0.25">
      <c r="A1465" t="s">
        <v>907</v>
      </c>
      <c r="B1465">
        <v>18.91</v>
      </c>
      <c r="C1465">
        <v>11.44</v>
      </c>
      <c r="D1465" t="s">
        <v>2378</v>
      </c>
      <c r="E1465" t="s">
        <v>2378</v>
      </c>
      <c r="F1465" t="s">
        <v>2378</v>
      </c>
      <c r="G1465" s="9" t="s">
        <v>2379</v>
      </c>
      <c r="H1465" t="s">
        <v>2378</v>
      </c>
      <c r="I1465" s="20" t="str">
        <f>IF(Table4[[#This Row],[smoker]]="?","NO",Table4[[#This Row],[smoker]])</f>
        <v>No</v>
      </c>
      <c r="J1465" s="26">
        <v>0</v>
      </c>
      <c r="K1465" s="20" t="str">
        <f>UPPER(Table4[[#This Row],[SMOKER 1]])</f>
        <v>NO</v>
      </c>
      <c r="L1465" s="26" t="str">
        <f>UPPER(Table4[[#This Row],[Heart Issues]])</f>
        <v>NO</v>
      </c>
      <c r="M1465" s="26" t="str">
        <f>IF(Table4[[#This Row],[BMI]]&lt;18.5,"underweight",IF(Table4[[#This Row],[BMI]]&lt; 24.9,"normal weight",IF(Table4[[#This Row],[BMI]]&lt;29.9,"over weight","obesity")))</f>
        <v>normal weight</v>
      </c>
      <c r="N1465" s="26" t="str">
        <f>IF(Table4[[#This Row],[HBA1C]]&lt;5.7,"normal",IF(Table4[[#This Row],[HBA1C]]&lt; 6.4,"prediabetes","diabetes"))</f>
        <v>diabetes</v>
      </c>
    </row>
    <row r="1466" spans="1:14" x14ac:dyDescent="0.25">
      <c r="A1466" t="s">
        <v>906</v>
      </c>
      <c r="B1466">
        <v>22.41</v>
      </c>
      <c r="C1466">
        <v>11.37</v>
      </c>
      <c r="D1466" t="s">
        <v>2380</v>
      </c>
      <c r="E1466" t="s">
        <v>2378</v>
      </c>
      <c r="F1466" t="s">
        <v>2378</v>
      </c>
      <c r="G1466" s="9">
        <v>1</v>
      </c>
      <c r="H1466" t="s">
        <v>2378</v>
      </c>
      <c r="I1466" s="20" t="str">
        <f>IF(Table4[[#This Row],[smoker]]="?","NO",Table4[[#This Row],[smoker]])</f>
        <v>No</v>
      </c>
      <c r="J1466" s="26">
        <v>1</v>
      </c>
      <c r="K1466" s="20" t="str">
        <f>UPPER(Table4[[#This Row],[SMOKER 1]])</f>
        <v>NO</v>
      </c>
      <c r="L1466" s="26" t="str">
        <f>UPPER(Table4[[#This Row],[Heart Issues]])</f>
        <v>YES</v>
      </c>
      <c r="M1466" s="26" t="str">
        <f>IF(Table4[[#This Row],[BMI]]&lt;18.5,"underweight",IF(Table4[[#This Row],[BMI]]&lt; 24.9,"normal weight",IF(Table4[[#This Row],[BMI]]&lt;29.9,"over weight","obesity")))</f>
        <v>normal weight</v>
      </c>
      <c r="N1466" s="26" t="str">
        <f>IF(Table4[[#This Row],[HBA1C]]&lt;5.7,"normal",IF(Table4[[#This Row],[HBA1C]]&lt; 6.4,"prediabetes","diabetes"))</f>
        <v>diabetes</v>
      </c>
    </row>
    <row r="1467" spans="1:14" x14ac:dyDescent="0.25">
      <c r="A1467" t="s">
        <v>905</v>
      </c>
      <c r="B1467">
        <v>22.704999999999998</v>
      </c>
      <c r="C1467">
        <v>6.14</v>
      </c>
      <c r="D1467" t="s">
        <v>2378</v>
      </c>
      <c r="E1467" t="s">
        <v>2378</v>
      </c>
      <c r="F1467" t="s">
        <v>2378</v>
      </c>
      <c r="G1467" s="9" t="s">
        <v>2379</v>
      </c>
      <c r="H1467" t="s">
        <v>2378</v>
      </c>
      <c r="I1467" s="20" t="str">
        <f>IF(Table4[[#This Row],[smoker]]="?","NO",Table4[[#This Row],[smoker]])</f>
        <v>No</v>
      </c>
      <c r="J1467" s="26">
        <v>0</v>
      </c>
      <c r="K1467" s="20" t="str">
        <f>UPPER(Table4[[#This Row],[SMOKER 1]])</f>
        <v>NO</v>
      </c>
      <c r="L1467" s="26" t="str">
        <f>UPPER(Table4[[#This Row],[Heart Issues]])</f>
        <v>NO</v>
      </c>
      <c r="M1467" s="26" t="str">
        <f>IF(Table4[[#This Row],[BMI]]&lt;18.5,"underweight",IF(Table4[[#This Row],[BMI]]&lt; 24.9,"normal weight",IF(Table4[[#This Row],[BMI]]&lt;29.9,"over weight","obesity")))</f>
        <v>normal weight</v>
      </c>
      <c r="N1467" s="26" t="str">
        <f>IF(Table4[[#This Row],[HBA1C]]&lt;5.7,"normal",IF(Table4[[#This Row],[HBA1C]]&lt; 6.4,"prediabetes","diabetes"))</f>
        <v>prediabetes</v>
      </c>
    </row>
    <row r="1468" spans="1:14" x14ac:dyDescent="0.25">
      <c r="A1468" t="s">
        <v>904</v>
      </c>
      <c r="B1468">
        <v>37.18</v>
      </c>
      <c r="C1468">
        <v>4.8899999999999997</v>
      </c>
      <c r="D1468" t="s">
        <v>2378</v>
      </c>
      <c r="E1468" t="s">
        <v>2378</v>
      </c>
      <c r="F1468" t="s">
        <v>2378</v>
      </c>
      <c r="G1468" s="9" t="s">
        <v>2379</v>
      </c>
      <c r="H1468" t="s">
        <v>2378</v>
      </c>
      <c r="I1468" s="20" t="str">
        <f>IF(Table4[[#This Row],[smoker]]="?","NO",Table4[[#This Row],[smoker]])</f>
        <v>No</v>
      </c>
      <c r="J1468" s="26">
        <v>0</v>
      </c>
      <c r="K1468" s="20" t="str">
        <f>UPPER(Table4[[#This Row],[SMOKER 1]])</f>
        <v>NO</v>
      </c>
      <c r="L1468" s="26" t="str">
        <f>UPPER(Table4[[#This Row],[Heart Issues]])</f>
        <v>NO</v>
      </c>
      <c r="M1468" s="26" t="str">
        <f>IF(Table4[[#This Row],[BMI]]&lt;18.5,"underweight",IF(Table4[[#This Row],[BMI]]&lt; 24.9,"normal weight",IF(Table4[[#This Row],[BMI]]&lt;29.9,"over weight","obesity")))</f>
        <v>obesity</v>
      </c>
      <c r="N1468" s="26" t="str">
        <f>IF(Table4[[#This Row],[HBA1C]]&lt;5.7,"normal",IF(Table4[[#This Row],[HBA1C]]&lt; 6.4,"prediabetes","diabetes"))</f>
        <v>normal</v>
      </c>
    </row>
    <row r="1469" spans="1:14" x14ac:dyDescent="0.25">
      <c r="A1469" t="s">
        <v>903</v>
      </c>
      <c r="B1469">
        <v>35.97</v>
      </c>
      <c r="C1469">
        <v>4.5999999999999996</v>
      </c>
      <c r="D1469" t="s">
        <v>2378</v>
      </c>
      <c r="E1469" t="s">
        <v>2378</v>
      </c>
      <c r="F1469" t="s">
        <v>2378</v>
      </c>
      <c r="G1469" s="9" t="s">
        <v>2379</v>
      </c>
      <c r="H1469" t="s">
        <v>2378</v>
      </c>
      <c r="I1469" s="20" t="str">
        <f>IF(Table4[[#This Row],[smoker]]="?","NO",Table4[[#This Row],[smoker]])</f>
        <v>No</v>
      </c>
      <c r="J1469" s="26">
        <v>0</v>
      </c>
      <c r="K1469" s="20" t="str">
        <f>UPPER(Table4[[#This Row],[SMOKER 1]])</f>
        <v>NO</v>
      </c>
      <c r="L1469" s="26" t="str">
        <f>UPPER(Table4[[#This Row],[Heart Issues]])</f>
        <v>NO</v>
      </c>
      <c r="M1469" s="26" t="str">
        <f>IF(Table4[[#This Row],[BMI]]&lt;18.5,"underweight",IF(Table4[[#This Row],[BMI]]&lt; 24.9,"normal weight",IF(Table4[[#This Row],[BMI]]&lt;29.9,"over weight","obesity")))</f>
        <v>obesity</v>
      </c>
      <c r="N1469" s="26" t="str">
        <f>IF(Table4[[#This Row],[HBA1C]]&lt;5.7,"normal",IF(Table4[[#This Row],[HBA1C]]&lt; 6.4,"prediabetes","diabetes"))</f>
        <v>normal</v>
      </c>
    </row>
    <row r="1470" spans="1:14" x14ac:dyDescent="0.25">
      <c r="A1470" t="s">
        <v>902</v>
      </c>
      <c r="B1470">
        <v>35.799999999999997</v>
      </c>
      <c r="C1470">
        <v>4.42</v>
      </c>
      <c r="D1470" t="s">
        <v>2378</v>
      </c>
      <c r="E1470" t="s">
        <v>2378</v>
      </c>
      <c r="F1470" t="s">
        <v>2378</v>
      </c>
      <c r="G1470" s="9" t="s">
        <v>2379</v>
      </c>
      <c r="H1470" t="s">
        <v>2378</v>
      </c>
      <c r="I1470" s="20" t="str">
        <f>IF(Table4[[#This Row],[smoker]]="?","NO",Table4[[#This Row],[smoker]])</f>
        <v>No</v>
      </c>
      <c r="J1470" s="26">
        <v>0</v>
      </c>
      <c r="K1470" s="20" t="str">
        <f>UPPER(Table4[[#This Row],[SMOKER 1]])</f>
        <v>NO</v>
      </c>
      <c r="L1470" s="26" t="str">
        <f>UPPER(Table4[[#This Row],[Heart Issues]])</f>
        <v>NO</v>
      </c>
      <c r="M1470" s="26" t="str">
        <f>IF(Table4[[#This Row],[BMI]]&lt;18.5,"underweight",IF(Table4[[#This Row],[BMI]]&lt; 24.9,"normal weight",IF(Table4[[#This Row],[BMI]]&lt;29.9,"over weight","obesity")))</f>
        <v>obesity</v>
      </c>
      <c r="N1470" s="26" t="str">
        <f>IF(Table4[[#This Row],[HBA1C]]&lt;5.7,"normal",IF(Table4[[#This Row],[HBA1C]]&lt; 6.4,"prediabetes","diabetes"))</f>
        <v>normal</v>
      </c>
    </row>
    <row r="1471" spans="1:14" x14ac:dyDescent="0.25">
      <c r="A1471" t="s">
        <v>901</v>
      </c>
      <c r="B1471">
        <v>28.31</v>
      </c>
      <c r="C1471">
        <v>7.48</v>
      </c>
      <c r="D1471" t="s">
        <v>2380</v>
      </c>
      <c r="E1471" t="s">
        <v>2378</v>
      </c>
      <c r="F1471" t="s">
        <v>2378</v>
      </c>
      <c r="G1471" s="9" t="s">
        <v>2379</v>
      </c>
      <c r="H1471" t="s">
        <v>2378</v>
      </c>
      <c r="I1471" s="20" t="str">
        <f>IF(Table4[[#This Row],[smoker]]="?","NO",Table4[[#This Row],[smoker]])</f>
        <v>No</v>
      </c>
      <c r="J1471" s="26">
        <v>0</v>
      </c>
      <c r="K1471" s="20" t="str">
        <f>UPPER(Table4[[#This Row],[SMOKER 1]])</f>
        <v>NO</v>
      </c>
      <c r="L1471" s="26" t="str">
        <f>UPPER(Table4[[#This Row],[Heart Issues]])</f>
        <v>YES</v>
      </c>
      <c r="M1471" s="26" t="str">
        <f>IF(Table4[[#This Row],[BMI]]&lt;18.5,"underweight",IF(Table4[[#This Row],[BMI]]&lt; 24.9,"normal weight",IF(Table4[[#This Row],[BMI]]&lt;29.9,"over weight","obesity")))</f>
        <v>over weight</v>
      </c>
      <c r="N1471" s="26" t="str">
        <f>IF(Table4[[#This Row],[HBA1C]]&lt;5.7,"normal",IF(Table4[[#This Row],[HBA1C]]&lt; 6.4,"prediabetes","diabetes"))</f>
        <v>diabetes</v>
      </c>
    </row>
    <row r="1472" spans="1:14" x14ac:dyDescent="0.25">
      <c r="A1472" t="s">
        <v>900</v>
      </c>
      <c r="B1472">
        <v>38.06</v>
      </c>
      <c r="C1472">
        <v>10.74</v>
      </c>
      <c r="D1472" t="s">
        <v>2378</v>
      </c>
      <c r="E1472" t="s">
        <v>2378</v>
      </c>
      <c r="F1472" t="s">
        <v>2378</v>
      </c>
      <c r="G1472" s="9" t="s">
        <v>2379</v>
      </c>
      <c r="H1472" t="s">
        <v>2378</v>
      </c>
      <c r="I1472" s="20" t="str">
        <f>IF(Table4[[#This Row],[smoker]]="?","NO",Table4[[#This Row],[smoker]])</f>
        <v>No</v>
      </c>
      <c r="J1472" s="26">
        <v>0</v>
      </c>
      <c r="K1472" s="20" t="str">
        <f>UPPER(Table4[[#This Row],[SMOKER 1]])</f>
        <v>NO</v>
      </c>
      <c r="L1472" s="26" t="str">
        <f>UPPER(Table4[[#This Row],[Heart Issues]])</f>
        <v>NO</v>
      </c>
      <c r="M1472" s="26" t="str">
        <f>IF(Table4[[#This Row],[BMI]]&lt;18.5,"underweight",IF(Table4[[#This Row],[BMI]]&lt; 24.9,"normal weight",IF(Table4[[#This Row],[BMI]]&lt;29.9,"over weight","obesity")))</f>
        <v>obesity</v>
      </c>
      <c r="N1472" s="26" t="str">
        <f>IF(Table4[[#This Row],[HBA1C]]&lt;5.7,"normal",IF(Table4[[#This Row],[HBA1C]]&lt; 6.4,"prediabetes","diabetes"))</f>
        <v>diabetes</v>
      </c>
    </row>
    <row r="1473" spans="1:14" x14ac:dyDescent="0.25">
      <c r="A1473" t="s">
        <v>899</v>
      </c>
      <c r="B1473">
        <v>28</v>
      </c>
      <c r="C1473">
        <v>5.19</v>
      </c>
      <c r="D1473" t="s">
        <v>2378</v>
      </c>
      <c r="E1473" t="s">
        <v>2378</v>
      </c>
      <c r="F1473" t="s">
        <v>2378</v>
      </c>
      <c r="G1473" s="9">
        <v>1</v>
      </c>
      <c r="H1473" t="s">
        <v>2378</v>
      </c>
      <c r="I1473" s="20" t="str">
        <f>IF(Table4[[#This Row],[smoker]]="?","NO",Table4[[#This Row],[smoker]])</f>
        <v>No</v>
      </c>
      <c r="J1473" s="26">
        <v>1</v>
      </c>
      <c r="K1473" s="20" t="str">
        <f>UPPER(Table4[[#This Row],[SMOKER 1]])</f>
        <v>NO</v>
      </c>
      <c r="L1473" s="26" t="str">
        <f>UPPER(Table4[[#This Row],[Heart Issues]])</f>
        <v>NO</v>
      </c>
      <c r="M1473" s="26" t="str">
        <f>IF(Table4[[#This Row],[BMI]]&lt;18.5,"underweight",IF(Table4[[#This Row],[BMI]]&lt; 24.9,"normal weight",IF(Table4[[#This Row],[BMI]]&lt;29.9,"over weight","obesity")))</f>
        <v>over weight</v>
      </c>
      <c r="N1473" s="26" t="str">
        <f>IF(Table4[[#This Row],[HBA1C]]&lt;5.7,"normal",IF(Table4[[#This Row],[HBA1C]]&lt; 6.4,"prediabetes","diabetes"))</f>
        <v>normal</v>
      </c>
    </row>
    <row r="1474" spans="1:14" x14ac:dyDescent="0.25">
      <c r="A1474" t="s">
        <v>898</v>
      </c>
      <c r="B1474">
        <v>34.32</v>
      </c>
      <c r="C1474">
        <v>9.17</v>
      </c>
      <c r="D1474" t="s">
        <v>2378</v>
      </c>
      <c r="E1474" t="s">
        <v>2378</v>
      </c>
      <c r="F1474" t="s">
        <v>2378</v>
      </c>
      <c r="G1474" s="9" t="s">
        <v>2379</v>
      </c>
      <c r="H1474" t="s">
        <v>2378</v>
      </c>
      <c r="I1474" s="20" t="str">
        <f>IF(Table4[[#This Row],[smoker]]="?","NO",Table4[[#This Row],[smoker]])</f>
        <v>No</v>
      </c>
      <c r="J1474" s="26">
        <v>0</v>
      </c>
      <c r="K1474" s="20" t="str">
        <f>UPPER(Table4[[#This Row],[SMOKER 1]])</f>
        <v>NO</v>
      </c>
      <c r="L1474" s="26" t="str">
        <f>UPPER(Table4[[#This Row],[Heart Issues]])</f>
        <v>NO</v>
      </c>
      <c r="M1474" s="26" t="str">
        <f>IF(Table4[[#This Row],[BMI]]&lt;18.5,"underweight",IF(Table4[[#This Row],[BMI]]&lt; 24.9,"normal weight",IF(Table4[[#This Row],[BMI]]&lt;29.9,"over weight","obesity")))</f>
        <v>obesity</v>
      </c>
      <c r="N1474" s="26" t="str">
        <f>IF(Table4[[#This Row],[HBA1C]]&lt;5.7,"normal",IF(Table4[[#This Row],[HBA1C]]&lt; 6.4,"prediabetes","diabetes"))</f>
        <v>diabetes</v>
      </c>
    </row>
    <row r="1475" spans="1:14" x14ac:dyDescent="0.25">
      <c r="A1475" t="s">
        <v>897</v>
      </c>
      <c r="B1475">
        <v>22.3</v>
      </c>
      <c r="C1475">
        <v>4.95</v>
      </c>
      <c r="D1475" t="s">
        <v>2380</v>
      </c>
      <c r="E1475" t="s">
        <v>2378</v>
      </c>
      <c r="F1475" t="s">
        <v>2378</v>
      </c>
      <c r="G1475" s="9" t="s">
        <v>2379</v>
      </c>
      <c r="H1475" t="s">
        <v>2378</v>
      </c>
      <c r="I1475" s="20" t="str">
        <f>IF(Table4[[#This Row],[smoker]]="?","NO",Table4[[#This Row],[smoker]])</f>
        <v>No</v>
      </c>
      <c r="J1475" s="26">
        <v>0</v>
      </c>
      <c r="K1475" s="20" t="str">
        <f>UPPER(Table4[[#This Row],[SMOKER 1]])</f>
        <v>NO</v>
      </c>
      <c r="L1475" s="26" t="str">
        <f>UPPER(Table4[[#This Row],[Heart Issues]])</f>
        <v>YES</v>
      </c>
      <c r="M1475" s="26" t="str">
        <f>IF(Table4[[#This Row],[BMI]]&lt;18.5,"underweight",IF(Table4[[#This Row],[BMI]]&lt; 24.9,"normal weight",IF(Table4[[#This Row],[BMI]]&lt;29.9,"over weight","obesity")))</f>
        <v>normal weight</v>
      </c>
      <c r="N1475" s="26" t="str">
        <f>IF(Table4[[#This Row],[HBA1C]]&lt;5.7,"normal",IF(Table4[[#This Row],[HBA1C]]&lt; 6.4,"prediabetes","diabetes"))</f>
        <v>normal</v>
      </c>
    </row>
    <row r="1476" spans="1:14" x14ac:dyDescent="0.25">
      <c r="A1476" t="s">
        <v>896</v>
      </c>
      <c r="B1476">
        <v>27.835000000000001</v>
      </c>
      <c r="C1476">
        <v>6.03</v>
      </c>
      <c r="D1476" t="s">
        <v>2378</v>
      </c>
      <c r="E1476" t="s">
        <v>2378</v>
      </c>
      <c r="F1476" t="s">
        <v>2378</v>
      </c>
      <c r="G1476" s="9">
        <v>1</v>
      </c>
      <c r="H1476" t="s">
        <v>2378</v>
      </c>
      <c r="I1476" s="20" t="str">
        <f>IF(Table4[[#This Row],[smoker]]="?","NO",Table4[[#This Row],[smoker]])</f>
        <v>No</v>
      </c>
      <c r="J1476" s="26">
        <v>1</v>
      </c>
      <c r="K1476" s="20" t="str">
        <f>UPPER(Table4[[#This Row],[SMOKER 1]])</f>
        <v>NO</v>
      </c>
      <c r="L1476" s="26" t="str">
        <f>UPPER(Table4[[#This Row],[Heart Issues]])</f>
        <v>NO</v>
      </c>
      <c r="M1476" s="26" t="str">
        <f>IF(Table4[[#This Row],[BMI]]&lt;18.5,"underweight",IF(Table4[[#This Row],[BMI]]&lt; 24.9,"normal weight",IF(Table4[[#This Row],[BMI]]&lt;29.9,"over weight","obesity")))</f>
        <v>over weight</v>
      </c>
      <c r="N1476" s="26" t="str">
        <f>IF(Table4[[#This Row],[HBA1C]]&lt;5.7,"normal",IF(Table4[[#This Row],[HBA1C]]&lt; 6.4,"prediabetes","diabetes"))</f>
        <v>prediabetes</v>
      </c>
    </row>
    <row r="1477" spans="1:14" x14ac:dyDescent="0.25">
      <c r="A1477" t="s">
        <v>895</v>
      </c>
      <c r="B1477">
        <v>39.229999999999997</v>
      </c>
      <c r="C1477">
        <v>5.36</v>
      </c>
      <c r="D1477" t="s">
        <v>2378</v>
      </c>
      <c r="E1477" t="s">
        <v>2378</v>
      </c>
      <c r="F1477" t="s">
        <v>2378</v>
      </c>
      <c r="G1477" s="9" t="s">
        <v>2379</v>
      </c>
      <c r="H1477" t="s">
        <v>2378</v>
      </c>
      <c r="I1477" s="20" t="str">
        <f>IF(Table4[[#This Row],[smoker]]="?","NO",Table4[[#This Row],[smoker]])</f>
        <v>No</v>
      </c>
      <c r="J1477" s="26">
        <v>0</v>
      </c>
      <c r="K1477" s="20" t="str">
        <f>UPPER(Table4[[#This Row],[SMOKER 1]])</f>
        <v>NO</v>
      </c>
      <c r="L1477" s="26" t="str">
        <f>UPPER(Table4[[#This Row],[Heart Issues]])</f>
        <v>NO</v>
      </c>
      <c r="M1477" s="26" t="str">
        <f>IF(Table4[[#This Row],[BMI]]&lt;18.5,"underweight",IF(Table4[[#This Row],[BMI]]&lt; 24.9,"normal weight",IF(Table4[[#This Row],[BMI]]&lt;29.9,"over weight","obesity")))</f>
        <v>obesity</v>
      </c>
      <c r="N1477" s="26" t="str">
        <f>IF(Table4[[#This Row],[HBA1C]]&lt;5.7,"normal",IF(Table4[[#This Row],[HBA1C]]&lt; 6.4,"prediabetes","diabetes"))</f>
        <v>normal</v>
      </c>
    </row>
    <row r="1478" spans="1:14" x14ac:dyDescent="0.25">
      <c r="A1478" t="s">
        <v>894</v>
      </c>
      <c r="B1478">
        <v>19.95</v>
      </c>
      <c r="C1478">
        <v>6.11</v>
      </c>
      <c r="D1478" t="s">
        <v>2378</v>
      </c>
      <c r="E1478" t="s">
        <v>2378</v>
      </c>
      <c r="F1478" t="s">
        <v>2378</v>
      </c>
      <c r="G1478" s="9">
        <v>1</v>
      </c>
      <c r="H1478" t="s">
        <v>2378</v>
      </c>
      <c r="I1478" s="20" t="str">
        <f>IF(Table4[[#This Row],[smoker]]="?","NO",Table4[[#This Row],[smoker]])</f>
        <v>No</v>
      </c>
      <c r="J1478" s="26">
        <v>1</v>
      </c>
      <c r="K1478" s="20" t="str">
        <f>UPPER(Table4[[#This Row],[SMOKER 1]])</f>
        <v>NO</v>
      </c>
      <c r="L1478" s="26" t="str">
        <f>UPPER(Table4[[#This Row],[Heart Issues]])</f>
        <v>NO</v>
      </c>
      <c r="M1478" s="26" t="str">
        <f>IF(Table4[[#This Row],[BMI]]&lt;18.5,"underweight",IF(Table4[[#This Row],[BMI]]&lt; 24.9,"normal weight",IF(Table4[[#This Row],[BMI]]&lt;29.9,"over weight","obesity")))</f>
        <v>normal weight</v>
      </c>
      <c r="N1478" s="26" t="str">
        <f>IF(Table4[[#This Row],[HBA1C]]&lt;5.7,"normal",IF(Table4[[#This Row],[HBA1C]]&lt; 6.4,"prediabetes","diabetes"))</f>
        <v>prediabetes</v>
      </c>
    </row>
    <row r="1479" spans="1:14" x14ac:dyDescent="0.25">
      <c r="A1479" t="s">
        <v>893</v>
      </c>
      <c r="B1479">
        <v>34.64</v>
      </c>
      <c r="C1479">
        <v>4.88</v>
      </c>
      <c r="D1479" t="s">
        <v>2378</v>
      </c>
      <c r="E1479" t="s">
        <v>2378</v>
      </c>
      <c r="F1479" t="s">
        <v>2381</v>
      </c>
      <c r="G1479" s="9">
        <v>1</v>
      </c>
      <c r="H1479" t="s">
        <v>2378</v>
      </c>
      <c r="I1479" s="20" t="str">
        <f>IF(Table4[[#This Row],[smoker]]="?","NO",Table4[[#This Row],[smoker]])</f>
        <v>No</v>
      </c>
      <c r="J1479" s="26">
        <v>1</v>
      </c>
      <c r="K1479" s="20" t="str">
        <f>UPPER(Table4[[#This Row],[SMOKER 1]])</f>
        <v>NO</v>
      </c>
      <c r="L1479" s="26" t="str">
        <f>UPPER(Table4[[#This Row],[Heart Issues]])</f>
        <v>NO</v>
      </c>
      <c r="M1479" s="26" t="str">
        <f>IF(Table4[[#This Row],[BMI]]&lt;18.5,"underweight",IF(Table4[[#This Row],[BMI]]&lt; 24.9,"normal weight",IF(Table4[[#This Row],[BMI]]&lt;29.9,"over weight","obesity")))</f>
        <v>obesity</v>
      </c>
      <c r="N1479" s="26" t="str">
        <f>IF(Table4[[#This Row],[HBA1C]]&lt;5.7,"normal",IF(Table4[[#This Row],[HBA1C]]&lt; 6.4,"prediabetes","diabetes"))</f>
        <v>normal</v>
      </c>
    </row>
    <row r="1480" spans="1:14" x14ac:dyDescent="0.25">
      <c r="A1480" t="s">
        <v>892</v>
      </c>
      <c r="B1480">
        <v>18.75</v>
      </c>
      <c r="C1480">
        <v>6.72</v>
      </c>
      <c r="D1480" t="s">
        <v>2378</v>
      </c>
      <c r="E1480" t="s">
        <v>2378</v>
      </c>
      <c r="F1480" t="s">
        <v>2378</v>
      </c>
      <c r="G1480" s="9" t="s">
        <v>2379</v>
      </c>
      <c r="H1480" t="s">
        <v>2378</v>
      </c>
      <c r="I1480" s="20" t="str">
        <f>IF(Table4[[#This Row],[smoker]]="?","NO",Table4[[#This Row],[smoker]])</f>
        <v>No</v>
      </c>
      <c r="J1480" s="26">
        <v>0</v>
      </c>
      <c r="K1480" s="20" t="str">
        <f>UPPER(Table4[[#This Row],[SMOKER 1]])</f>
        <v>NO</v>
      </c>
      <c r="L1480" s="26" t="str">
        <f>UPPER(Table4[[#This Row],[Heart Issues]])</f>
        <v>NO</v>
      </c>
      <c r="M1480" s="26" t="str">
        <f>IF(Table4[[#This Row],[BMI]]&lt;18.5,"underweight",IF(Table4[[#This Row],[BMI]]&lt; 24.9,"normal weight",IF(Table4[[#This Row],[BMI]]&lt;29.9,"over weight","obesity")))</f>
        <v>normal weight</v>
      </c>
      <c r="N1480" s="26" t="str">
        <f>IF(Table4[[#This Row],[HBA1C]]&lt;5.7,"normal",IF(Table4[[#This Row],[HBA1C]]&lt; 6.4,"prediabetes","diabetes"))</f>
        <v>diabetes</v>
      </c>
    </row>
    <row r="1481" spans="1:14" x14ac:dyDescent="0.25">
      <c r="A1481" t="s">
        <v>891</v>
      </c>
      <c r="B1481">
        <v>26.48</v>
      </c>
      <c r="C1481">
        <v>4.2</v>
      </c>
      <c r="D1481" t="s">
        <v>2378</v>
      </c>
      <c r="E1481" t="s">
        <v>2378</v>
      </c>
      <c r="F1481" t="s">
        <v>2378</v>
      </c>
      <c r="G1481" s="9">
        <v>1</v>
      </c>
      <c r="H1481" t="s">
        <v>2378</v>
      </c>
      <c r="I1481" s="20" t="str">
        <f>IF(Table4[[#This Row],[smoker]]="?","NO",Table4[[#This Row],[smoker]])</f>
        <v>No</v>
      </c>
      <c r="J1481" s="26">
        <v>1</v>
      </c>
      <c r="K1481" s="20" t="str">
        <f>UPPER(Table4[[#This Row],[SMOKER 1]])</f>
        <v>NO</v>
      </c>
      <c r="L1481" s="26" t="str">
        <f>UPPER(Table4[[#This Row],[Heart Issues]])</f>
        <v>NO</v>
      </c>
      <c r="M1481" s="26" t="str">
        <f>IF(Table4[[#This Row],[BMI]]&lt;18.5,"underweight",IF(Table4[[#This Row],[BMI]]&lt; 24.9,"normal weight",IF(Table4[[#This Row],[BMI]]&lt;29.9,"over weight","obesity")))</f>
        <v>over weight</v>
      </c>
      <c r="N1481" s="26" t="str">
        <f>IF(Table4[[#This Row],[HBA1C]]&lt;5.7,"normal",IF(Table4[[#This Row],[HBA1C]]&lt; 6.4,"prediabetes","diabetes"))</f>
        <v>normal</v>
      </c>
    </row>
    <row r="1482" spans="1:14" x14ac:dyDescent="0.25">
      <c r="A1482" t="s">
        <v>890</v>
      </c>
      <c r="B1482">
        <v>34.83</v>
      </c>
      <c r="C1482">
        <v>5.79</v>
      </c>
      <c r="D1482" t="s">
        <v>2378</v>
      </c>
      <c r="E1482" t="s">
        <v>2378</v>
      </c>
      <c r="F1482" t="s">
        <v>2378</v>
      </c>
      <c r="G1482" s="9">
        <v>1</v>
      </c>
      <c r="H1482" t="s">
        <v>2378</v>
      </c>
      <c r="I1482" s="20" t="str">
        <f>IF(Table4[[#This Row],[smoker]]="?","NO",Table4[[#This Row],[smoker]])</f>
        <v>No</v>
      </c>
      <c r="J1482" s="26">
        <v>1</v>
      </c>
      <c r="K1482" s="20" t="str">
        <f>UPPER(Table4[[#This Row],[SMOKER 1]])</f>
        <v>NO</v>
      </c>
      <c r="L1482" s="26" t="str">
        <f>UPPER(Table4[[#This Row],[Heart Issues]])</f>
        <v>NO</v>
      </c>
      <c r="M1482" s="26" t="str">
        <f>IF(Table4[[#This Row],[BMI]]&lt;18.5,"underweight",IF(Table4[[#This Row],[BMI]]&lt; 24.9,"normal weight",IF(Table4[[#This Row],[BMI]]&lt;29.9,"over weight","obesity")))</f>
        <v>obesity</v>
      </c>
      <c r="N1482" s="26" t="str">
        <f>IF(Table4[[#This Row],[HBA1C]]&lt;5.7,"normal",IF(Table4[[#This Row],[HBA1C]]&lt; 6.4,"prediabetes","diabetes"))</f>
        <v>prediabetes</v>
      </c>
    </row>
    <row r="1483" spans="1:14" x14ac:dyDescent="0.25">
      <c r="A1483" t="s">
        <v>889</v>
      </c>
      <c r="B1483">
        <v>25.46</v>
      </c>
      <c r="C1483">
        <v>4.29</v>
      </c>
      <c r="D1483" t="s">
        <v>2378</v>
      </c>
      <c r="E1483" t="s">
        <v>2378</v>
      </c>
      <c r="F1483" t="s">
        <v>2378</v>
      </c>
      <c r="G1483" s="9" t="s">
        <v>2379</v>
      </c>
      <c r="H1483" t="s">
        <v>2378</v>
      </c>
      <c r="I1483" s="20" t="str">
        <f>IF(Table4[[#This Row],[smoker]]="?","NO",Table4[[#This Row],[smoker]])</f>
        <v>No</v>
      </c>
      <c r="J1483" s="26">
        <v>0</v>
      </c>
      <c r="K1483" s="20" t="str">
        <f>UPPER(Table4[[#This Row],[SMOKER 1]])</f>
        <v>NO</v>
      </c>
      <c r="L1483" s="26" t="str">
        <f>UPPER(Table4[[#This Row],[Heart Issues]])</f>
        <v>NO</v>
      </c>
      <c r="M1483" s="26" t="str">
        <f>IF(Table4[[#This Row],[BMI]]&lt;18.5,"underweight",IF(Table4[[#This Row],[BMI]]&lt; 24.9,"normal weight",IF(Table4[[#This Row],[BMI]]&lt;29.9,"over weight","obesity")))</f>
        <v>over weight</v>
      </c>
      <c r="N1483" s="26" t="str">
        <f>IF(Table4[[#This Row],[HBA1C]]&lt;5.7,"normal",IF(Table4[[#This Row],[HBA1C]]&lt; 6.4,"prediabetes","diabetes"))</f>
        <v>normal</v>
      </c>
    </row>
    <row r="1484" spans="1:14" x14ac:dyDescent="0.25">
      <c r="A1484" t="s">
        <v>888</v>
      </c>
      <c r="B1484">
        <v>23.31</v>
      </c>
      <c r="C1484">
        <v>8.27</v>
      </c>
      <c r="D1484" t="s">
        <v>2378</v>
      </c>
      <c r="E1484" t="s">
        <v>2378</v>
      </c>
      <c r="F1484" t="s">
        <v>2378</v>
      </c>
      <c r="G1484" s="9" t="s">
        <v>2379</v>
      </c>
      <c r="H1484" t="s">
        <v>2378</v>
      </c>
      <c r="I1484" s="20" t="str">
        <f>IF(Table4[[#This Row],[smoker]]="?","NO",Table4[[#This Row],[smoker]])</f>
        <v>No</v>
      </c>
      <c r="J1484" s="26">
        <v>0</v>
      </c>
      <c r="K1484" s="20" t="str">
        <f>UPPER(Table4[[#This Row],[SMOKER 1]])</f>
        <v>NO</v>
      </c>
      <c r="L1484" s="26" t="str">
        <f>UPPER(Table4[[#This Row],[Heart Issues]])</f>
        <v>NO</v>
      </c>
      <c r="M1484" s="26" t="str">
        <f>IF(Table4[[#This Row],[BMI]]&lt;18.5,"underweight",IF(Table4[[#This Row],[BMI]]&lt; 24.9,"normal weight",IF(Table4[[#This Row],[BMI]]&lt;29.9,"over weight","obesity")))</f>
        <v>normal weight</v>
      </c>
      <c r="N1484" s="26" t="str">
        <f>IF(Table4[[#This Row],[HBA1C]]&lt;5.7,"normal",IF(Table4[[#This Row],[HBA1C]]&lt; 6.4,"prediabetes","diabetes"))</f>
        <v>diabetes</v>
      </c>
    </row>
    <row r="1485" spans="1:14" x14ac:dyDescent="0.25">
      <c r="A1485" t="s">
        <v>887</v>
      </c>
      <c r="B1485">
        <v>29</v>
      </c>
      <c r="C1485">
        <v>4.5599999999999996</v>
      </c>
      <c r="D1485" t="s">
        <v>2378</v>
      </c>
      <c r="E1485" t="s">
        <v>2378</v>
      </c>
      <c r="F1485" t="s">
        <v>2378</v>
      </c>
      <c r="G1485" s="9" t="s">
        <v>2379</v>
      </c>
      <c r="H1485" t="s">
        <v>2378</v>
      </c>
      <c r="I1485" s="20" t="str">
        <f>IF(Table4[[#This Row],[smoker]]="?","NO",Table4[[#This Row],[smoker]])</f>
        <v>No</v>
      </c>
      <c r="J1485" s="26">
        <v>0</v>
      </c>
      <c r="K1485" s="20" t="str">
        <f>UPPER(Table4[[#This Row],[SMOKER 1]])</f>
        <v>NO</v>
      </c>
      <c r="L1485" s="26" t="str">
        <f>UPPER(Table4[[#This Row],[Heart Issues]])</f>
        <v>NO</v>
      </c>
      <c r="M1485" s="26" t="str">
        <f>IF(Table4[[#This Row],[BMI]]&lt;18.5,"underweight",IF(Table4[[#This Row],[BMI]]&lt; 24.9,"normal weight",IF(Table4[[#This Row],[BMI]]&lt;29.9,"over weight","obesity")))</f>
        <v>over weight</v>
      </c>
      <c r="N1485" s="26" t="str">
        <f>IF(Table4[[#This Row],[HBA1C]]&lt;5.7,"normal",IF(Table4[[#This Row],[HBA1C]]&lt; 6.4,"prediabetes","diabetes"))</f>
        <v>normal</v>
      </c>
    </row>
    <row r="1486" spans="1:14" x14ac:dyDescent="0.25">
      <c r="A1486" t="s">
        <v>886</v>
      </c>
      <c r="B1486">
        <v>32.869999999999997</v>
      </c>
      <c r="C1486">
        <v>5.33</v>
      </c>
      <c r="D1486" t="s">
        <v>2378</v>
      </c>
      <c r="E1486" t="s">
        <v>2378</v>
      </c>
      <c r="F1486" t="s">
        <v>2378</v>
      </c>
      <c r="G1486" s="9" t="s">
        <v>2379</v>
      </c>
      <c r="H1486" t="s">
        <v>2378</v>
      </c>
      <c r="I1486" s="20" t="str">
        <f>IF(Table4[[#This Row],[smoker]]="?","NO",Table4[[#This Row],[smoker]])</f>
        <v>No</v>
      </c>
      <c r="J1486" s="26">
        <v>0</v>
      </c>
      <c r="K1486" s="20" t="str">
        <f>UPPER(Table4[[#This Row],[SMOKER 1]])</f>
        <v>NO</v>
      </c>
      <c r="L1486" s="26" t="str">
        <f>UPPER(Table4[[#This Row],[Heart Issues]])</f>
        <v>NO</v>
      </c>
      <c r="M1486" s="26" t="str">
        <f>IF(Table4[[#This Row],[BMI]]&lt;18.5,"underweight",IF(Table4[[#This Row],[BMI]]&lt; 24.9,"normal weight",IF(Table4[[#This Row],[BMI]]&lt;29.9,"over weight","obesity")))</f>
        <v>obesity</v>
      </c>
      <c r="N1486" s="26" t="str">
        <f>IF(Table4[[#This Row],[HBA1C]]&lt;5.7,"normal",IF(Table4[[#This Row],[HBA1C]]&lt; 6.4,"prediabetes","diabetes"))</f>
        <v>normal</v>
      </c>
    </row>
    <row r="1487" spans="1:14" x14ac:dyDescent="0.25">
      <c r="A1487" t="s">
        <v>885</v>
      </c>
      <c r="B1487">
        <v>26.18</v>
      </c>
      <c r="C1487">
        <v>5.63</v>
      </c>
      <c r="D1487" t="s">
        <v>2378</v>
      </c>
      <c r="E1487" t="s">
        <v>2378</v>
      </c>
      <c r="F1487" t="s">
        <v>2378</v>
      </c>
      <c r="G1487" s="9" t="s">
        <v>2379</v>
      </c>
      <c r="H1487" t="s">
        <v>2378</v>
      </c>
      <c r="I1487" s="20" t="str">
        <f>IF(Table4[[#This Row],[smoker]]="?","NO",Table4[[#This Row],[smoker]])</f>
        <v>No</v>
      </c>
      <c r="J1487" s="26">
        <v>0</v>
      </c>
      <c r="K1487" s="20" t="str">
        <f>UPPER(Table4[[#This Row],[SMOKER 1]])</f>
        <v>NO</v>
      </c>
      <c r="L1487" s="26" t="str">
        <f>UPPER(Table4[[#This Row],[Heart Issues]])</f>
        <v>NO</v>
      </c>
      <c r="M1487" s="26" t="str">
        <f>IF(Table4[[#This Row],[BMI]]&lt;18.5,"underweight",IF(Table4[[#This Row],[BMI]]&lt; 24.9,"normal weight",IF(Table4[[#This Row],[BMI]]&lt;29.9,"over weight","obesity")))</f>
        <v>over weight</v>
      </c>
      <c r="N1487" s="26" t="str">
        <f>IF(Table4[[#This Row],[HBA1C]]&lt;5.7,"normal",IF(Table4[[#This Row],[HBA1C]]&lt; 6.4,"prediabetes","diabetes"))</f>
        <v>normal</v>
      </c>
    </row>
    <row r="1488" spans="1:14" x14ac:dyDescent="0.25">
      <c r="A1488" t="s">
        <v>884</v>
      </c>
      <c r="B1488">
        <v>25.3</v>
      </c>
      <c r="C1488">
        <v>5.12</v>
      </c>
      <c r="D1488" t="s">
        <v>2378</v>
      </c>
      <c r="E1488" t="s">
        <v>2378</v>
      </c>
      <c r="F1488" t="s">
        <v>2378</v>
      </c>
      <c r="G1488" s="9" t="s">
        <v>2379</v>
      </c>
      <c r="H1488" t="s">
        <v>2378</v>
      </c>
      <c r="I1488" s="20" t="str">
        <f>IF(Table4[[#This Row],[smoker]]="?","NO",Table4[[#This Row],[smoker]])</f>
        <v>No</v>
      </c>
      <c r="J1488" s="26">
        <v>0</v>
      </c>
      <c r="K1488" s="20" t="str">
        <f>UPPER(Table4[[#This Row],[SMOKER 1]])</f>
        <v>NO</v>
      </c>
      <c r="L1488" s="26" t="str">
        <f>UPPER(Table4[[#This Row],[Heart Issues]])</f>
        <v>NO</v>
      </c>
      <c r="M1488" s="26" t="str">
        <f>IF(Table4[[#This Row],[BMI]]&lt;18.5,"underweight",IF(Table4[[#This Row],[BMI]]&lt; 24.9,"normal weight",IF(Table4[[#This Row],[BMI]]&lt;29.9,"over weight","obesity")))</f>
        <v>over weight</v>
      </c>
      <c r="N1488" s="26" t="str">
        <f>IF(Table4[[#This Row],[HBA1C]]&lt;5.7,"normal",IF(Table4[[#This Row],[HBA1C]]&lt; 6.4,"prediabetes","diabetes"))</f>
        <v>normal</v>
      </c>
    </row>
    <row r="1489" spans="1:14" x14ac:dyDescent="0.25">
      <c r="A1489" t="s">
        <v>883</v>
      </c>
      <c r="B1489">
        <v>36.94</v>
      </c>
      <c r="C1489">
        <v>5.15</v>
      </c>
      <c r="D1489" t="s">
        <v>2380</v>
      </c>
      <c r="E1489" t="s">
        <v>2378</v>
      </c>
      <c r="F1489" t="s">
        <v>2378</v>
      </c>
      <c r="G1489" s="9">
        <v>1</v>
      </c>
      <c r="H1489" t="s">
        <v>2378</v>
      </c>
      <c r="I1489" s="20" t="str">
        <f>IF(Table4[[#This Row],[smoker]]="?","NO",Table4[[#This Row],[smoker]])</f>
        <v>No</v>
      </c>
      <c r="J1489" s="26">
        <v>1</v>
      </c>
      <c r="K1489" s="20" t="str">
        <f>UPPER(Table4[[#This Row],[SMOKER 1]])</f>
        <v>NO</v>
      </c>
      <c r="L1489" s="26" t="str">
        <f>UPPER(Table4[[#This Row],[Heart Issues]])</f>
        <v>YES</v>
      </c>
      <c r="M1489" s="26" t="str">
        <f>IF(Table4[[#This Row],[BMI]]&lt;18.5,"underweight",IF(Table4[[#This Row],[BMI]]&lt; 24.9,"normal weight",IF(Table4[[#This Row],[BMI]]&lt;29.9,"over weight","obesity")))</f>
        <v>obesity</v>
      </c>
      <c r="N1489" s="26" t="str">
        <f>IF(Table4[[#This Row],[HBA1C]]&lt;5.7,"normal",IF(Table4[[#This Row],[HBA1C]]&lt; 6.4,"prediabetes","diabetes"))</f>
        <v>normal</v>
      </c>
    </row>
    <row r="1490" spans="1:14" x14ac:dyDescent="0.25">
      <c r="A1490" t="s">
        <v>882</v>
      </c>
      <c r="B1490">
        <v>22.86</v>
      </c>
      <c r="C1490">
        <v>7.5</v>
      </c>
      <c r="D1490" t="s">
        <v>2378</v>
      </c>
      <c r="E1490" t="s">
        <v>2378</v>
      </c>
      <c r="F1490" t="s">
        <v>2378</v>
      </c>
      <c r="G1490" s="9" t="s">
        <v>2379</v>
      </c>
      <c r="H1490" t="s">
        <v>2378</v>
      </c>
      <c r="I1490" s="20" t="str">
        <f>IF(Table4[[#This Row],[smoker]]="?","NO",Table4[[#This Row],[smoker]])</f>
        <v>No</v>
      </c>
      <c r="J1490" s="26">
        <v>0</v>
      </c>
      <c r="K1490" s="20" t="str">
        <f>UPPER(Table4[[#This Row],[SMOKER 1]])</f>
        <v>NO</v>
      </c>
      <c r="L1490" s="26" t="str">
        <f>UPPER(Table4[[#This Row],[Heart Issues]])</f>
        <v>NO</v>
      </c>
      <c r="M1490" s="26" t="str">
        <f>IF(Table4[[#This Row],[BMI]]&lt;18.5,"underweight",IF(Table4[[#This Row],[BMI]]&lt; 24.9,"normal weight",IF(Table4[[#This Row],[BMI]]&lt;29.9,"over weight","obesity")))</f>
        <v>normal weight</v>
      </c>
      <c r="N1490" s="26" t="str">
        <f>IF(Table4[[#This Row],[HBA1C]]&lt;5.7,"normal",IF(Table4[[#This Row],[HBA1C]]&lt; 6.4,"prediabetes","diabetes"))</f>
        <v>diabetes</v>
      </c>
    </row>
    <row r="1491" spans="1:14" x14ac:dyDescent="0.25">
      <c r="A1491" t="s">
        <v>881</v>
      </c>
      <c r="B1491">
        <v>18.760000000000002</v>
      </c>
      <c r="C1491">
        <v>4.88</v>
      </c>
      <c r="D1491" t="s">
        <v>2380</v>
      </c>
      <c r="E1491" t="s">
        <v>2378</v>
      </c>
      <c r="F1491" t="s">
        <v>2381</v>
      </c>
      <c r="G1491" s="9">
        <v>1</v>
      </c>
      <c r="H1491" t="s">
        <v>2378</v>
      </c>
      <c r="I1491" s="20" t="str">
        <f>IF(Table4[[#This Row],[smoker]]="?","NO",Table4[[#This Row],[smoker]])</f>
        <v>No</v>
      </c>
      <c r="J1491" s="26">
        <v>1</v>
      </c>
      <c r="K1491" s="20" t="str">
        <f>UPPER(Table4[[#This Row],[SMOKER 1]])</f>
        <v>NO</v>
      </c>
      <c r="L1491" s="26" t="str">
        <f>UPPER(Table4[[#This Row],[Heart Issues]])</f>
        <v>YES</v>
      </c>
      <c r="M1491" s="26" t="str">
        <f>IF(Table4[[#This Row],[BMI]]&lt;18.5,"underweight",IF(Table4[[#This Row],[BMI]]&lt; 24.9,"normal weight",IF(Table4[[#This Row],[BMI]]&lt;29.9,"over weight","obesity")))</f>
        <v>normal weight</v>
      </c>
      <c r="N1491" s="26" t="str">
        <f>IF(Table4[[#This Row],[HBA1C]]&lt;5.7,"normal",IF(Table4[[#This Row],[HBA1C]]&lt; 6.4,"prediabetes","diabetes"))</f>
        <v>normal</v>
      </c>
    </row>
    <row r="1492" spans="1:14" x14ac:dyDescent="0.25">
      <c r="A1492" t="s">
        <v>880</v>
      </c>
      <c r="B1492">
        <v>24.36</v>
      </c>
      <c r="C1492">
        <v>5.57</v>
      </c>
      <c r="D1492" t="s">
        <v>2378</v>
      </c>
      <c r="E1492" t="s">
        <v>2378</v>
      </c>
      <c r="F1492" t="s">
        <v>2378</v>
      </c>
      <c r="G1492" s="9" t="s">
        <v>2379</v>
      </c>
      <c r="H1492" t="s">
        <v>2378</v>
      </c>
      <c r="I1492" s="20" t="str">
        <f>IF(Table4[[#This Row],[smoker]]="?","NO",Table4[[#This Row],[smoker]])</f>
        <v>No</v>
      </c>
      <c r="J1492" s="26">
        <v>0</v>
      </c>
      <c r="K1492" s="20" t="str">
        <f>UPPER(Table4[[#This Row],[SMOKER 1]])</f>
        <v>NO</v>
      </c>
      <c r="L1492" s="26" t="str">
        <f>UPPER(Table4[[#This Row],[Heart Issues]])</f>
        <v>NO</v>
      </c>
      <c r="M1492" s="26" t="str">
        <f>IF(Table4[[#This Row],[BMI]]&lt;18.5,"underweight",IF(Table4[[#This Row],[BMI]]&lt; 24.9,"normal weight",IF(Table4[[#This Row],[BMI]]&lt;29.9,"over weight","obesity")))</f>
        <v>normal weight</v>
      </c>
      <c r="N1492" s="26" t="str">
        <f>IF(Table4[[#This Row],[HBA1C]]&lt;5.7,"normal",IF(Table4[[#This Row],[HBA1C]]&lt; 6.4,"prediabetes","diabetes"))</f>
        <v>normal</v>
      </c>
    </row>
    <row r="1493" spans="1:14" x14ac:dyDescent="0.25">
      <c r="A1493" t="s">
        <v>879</v>
      </c>
      <c r="B1493">
        <v>32.299999999999997</v>
      </c>
      <c r="C1493">
        <v>5.31</v>
      </c>
      <c r="D1493" t="s">
        <v>2378</v>
      </c>
      <c r="E1493" t="s">
        <v>2378</v>
      </c>
      <c r="F1493" t="s">
        <v>2378</v>
      </c>
      <c r="G1493" s="9" t="s">
        <v>2379</v>
      </c>
      <c r="H1493" t="s">
        <v>2378</v>
      </c>
      <c r="I1493" s="20" t="str">
        <f>IF(Table4[[#This Row],[smoker]]="?","NO",Table4[[#This Row],[smoker]])</f>
        <v>No</v>
      </c>
      <c r="J1493" s="26">
        <v>0</v>
      </c>
      <c r="K1493" s="20" t="str">
        <f>UPPER(Table4[[#This Row],[SMOKER 1]])</f>
        <v>NO</v>
      </c>
      <c r="L1493" s="26" t="str">
        <f>UPPER(Table4[[#This Row],[Heart Issues]])</f>
        <v>NO</v>
      </c>
      <c r="M1493" s="26" t="str">
        <f>IF(Table4[[#This Row],[BMI]]&lt;18.5,"underweight",IF(Table4[[#This Row],[BMI]]&lt; 24.9,"normal weight",IF(Table4[[#This Row],[BMI]]&lt;29.9,"over weight","obesity")))</f>
        <v>obesity</v>
      </c>
      <c r="N1493" s="26" t="str">
        <f>IF(Table4[[#This Row],[HBA1C]]&lt;5.7,"normal",IF(Table4[[#This Row],[HBA1C]]&lt; 6.4,"prediabetes","diabetes"))</f>
        <v>normal</v>
      </c>
    </row>
    <row r="1494" spans="1:14" x14ac:dyDescent="0.25">
      <c r="A1494" t="s">
        <v>878</v>
      </c>
      <c r="B1494">
        <v>22.704999999999998</v>
      </c>
      <c r="C1494">
        <v>4.57</v>
      </c>
      <c r="D1494" t="s">
        <v>2380</v>
      </c>
      <c r="E1494" t="s">
        <v>2378</v>
      </c>
      <c r="F1494" t="s">
        <v>2378</v>
      </c>
      <c r="G1494" s="9" t="s">
        <v>2379</v>
      </c>
      <c r="H1494" t="s">
        <v>2378</v>
      </c>
      <c r="I1494" s="20" t="str">
        <f>IF(Table4[[#This Row],[smoker]]="?","NO",Table4[[#This Row],[smoker]])</f>
        <v>No</v>
      </c>
      <c r="J1494" s="26">
        <v>0</v>
      </c>
      <c r="K1494" s="20" t="str">
        <f>UPPER(Table4[[#This Row],[SMOKER 1]])</f>
        <v>NO</v>
      </c>
      <c r="L1494" s="26" t="str">
        <f>UPPER(Table4[[#This Row],[Heart Issues]])</f>
        <v>YES</v>
      </c>
      <c r="M1494" s="26" t="str">
        <f>IF(Table4[[#This Row],[BMI]]&lt;18.5,"underweight",IF(Table4[[#This Row],[BMI]]&lt; 24.9,"normal weight",IF(Table4[[#This Row],[BMI]]&lt;29.9,"over weight","obesity")))</f>
        <v>normal weight</v>
      </c>
      <c r="N1494" s="26" t="str">
        <f>IF(Table4[[#This Row],[HBA1C]]&lt;5.7,"normal",IF(Table4[[#This Row],[HBA1C]]&lt; 6.4,"prediabetes","diabetes"))</f>
        <v>normal</v>
      </c>
    </row>
    <row r="1495" spans="1:14" x14ac:dyDescent="0.25">
      <c r="A1495" t="s">
        <v>877</v>
      </c>
      <c r="B1495">
        <v>21.79</v>
      </c>
      <c r="C1495">
        <v>8.6999999999999993</v>
      </c>
      <c r="D1495" t="s">
        <v>2380</v>
      </c>
      <c r="E1495" t="s">
        <v>2378</v>
      </c>
      <c r="F1495" t="s">
        <v>2378</v>
      </c>
      <c r="G1495" s="9">
        <v>1</v>
      </c>
      <c r="H1495" t="s">
        <v>2378</v>
      </c>
      <c r="I1495" s="20" t="str">
        <f>IF(Table4[[#This Row],[smoker]]="?","NO",Table4[[#This Row],[smoker]])</f>
        <v>No</v>
      </c>
      <c r="J1495" s="26">
        <v>1</v>
      </c>
      <c r="K1495" s="20" t="str">
        <f>UPPER(Table4[[#This Row],[SMOKER 1]])</f>
        <v>NO</v>
      </c>
      <c r="L1495" s="26" t="str">
        <f>UPPER(Table4[[#This Row],[Heart Issues]])</f>
        <v>YES</v>
      </c>
      <c r="M1495" s="26" t="str">
        <f>IF(Table4[[#This Row],[BMI]]&lt;18.5,"underweight",IF(Table4[[#This Row],[BMI]]&lt; 24.9,"normal weight",IF(Table4[[#This Row],[BMI]]&lt;29.9,"over weight","obesity")))</f>
        <v>normal weight</v>
      </c>
      <c r="N1495" s="26" t="str">
        <f>IF(Table4[[#This Row],[HBA1C]]&lt;5.7,"normal",IF(Table4[[#This Row],[HBA1C]]&lt; 6.4,"prediabetes","diabetes"))</f>
        <v>diabetes</v>
      </c>
    </row>
    <row r="1496" spans="1:14" x14ac:dyDescent="0.25">
      <c r="A1496" t="s">
        <v>876</v>
      </c>
      <c r="B1496">
        <v>24.52</v>
      </c>
      <c r="C1496">
        <v>4.76</v>
      </c>
      <c r="D1496" t="s">
        <v>2378</v>
      </c>
      <c r="E1496" t="s">
        <v>2378</v>
      </c>
      <c r="F1496" t="s">
        <v>2378</v>
      </c>
      <c r="G1496" s="9" t="s">
        <v>2379</v>
      </c>
      <c r="H1496" t="s">
        <v>2378</v>
      </c>
      <c r="I1496" s="20" t="str">
        <f>IF(Table4[[#This Row],[smoker]]="?","NO",Table4[[#This Row],[smoker]])</f>
        <v>No</v>
      </c>
      <c r="J1496" s="26">
        <v>0</v>
      </c>
      <c r="K1496" s="20" t="str">
        <f>UPPER(Table4[[#This Row],[SMOKER 1]])</f>
        <v>NO</v>
      </c>
      <c r="L1496" s="26" t="str">
        <f>UPPER(Table4[[#This Row],[Heart Issues]])</f>
        <v>NO</v>
      </c>
      <c r="M1496" s="26" t="str">
        <f>IF(Table4[[#This Row],[BMI]]&lt;18.5,"underweight",IF(Table4[[#This Row],[BMI]]&lt; 24.9,"normal weight",IF(Table4[[#This Row],[BMI]]&lt;29.9,"over weight","obesity")))</f>
        <v>normal weight</v>
      </c>
      <c r="N1496" s="26" t="str">
        <f>IF(Table4[[#This Row],[HBA1C]]&lt;5.7,"normal",IF(Table4[[#This Row],[HBA1C]]&lt; 6.4,"prediabetes","diabetes"))</f>
        <v>normal</v>
      </c>
    </row>
    <row r="1497" spans="1:14" x14ac:dyDescent="0.25">
      <c r="A1497" t="s">
        <v>875</v>
      </c>
      <c r="B1497">
        <v>39.520000000000003</v>
      </c>
      <c r="C1497">
        <v>11.81</v>
      </c>
      <c r="D1497" t="s">
        <v>2378</v>
      </c>
      <c r="E1497" t="s">
        <v>2378</v>
      </c>
      <c r="F1497" t="s">
        <v>2378</v>
      </c>
      <c r="G1497" s="9" t="s">
        <v>2379</v>
      </c>
      <c r="H1497" t="s">
        <v>2378</v>
      </c>
      <c r="I1497" s="20" t="str">
        <f>IF(Table4[[#This Row],[smoker]]="?","NO",Table4[[#This Row],[smoker]])</f>
        <v>No</v>
      </c>
      <c r="J1497" s="26">
        <v>0</v>
      </c>
      <c r="K1497" s="20" t="str">
        <f>UPPER(Table4[[#This Row],[SMOKER 1]])</f>
        <v>NO</v>
      </c>
      <c r="L1497" s="26" t="str">
        <f>UPPER(Table4[[#This Row],[Heart Issues]])</f>
        <v>NO</v>
      </c>
      <c r="M1497" s="26" t="str">
        <f>IF(Table4[[#This Row],[BMI]]&lt;18.5,"underweight",IF(Table4[[#This Row],[BMI]]&lt; 24.9,"normal weight",IF(Table4[[#This Row],[BMI]]&lt;29.9,"over weight","obesity")))</f>
        <v>obesity</v>
      </c>
      <c r="N1497" s="26" t="str">
        <f>IF(Table4[[#This Row],[HBA1C]]&lt;5.7,"normal",IF(Table4[[#This Row],[HBA1C]]&lt; 6.4,"prediabetes","diabetes"))</f>
        <v>diabetes</v>
      </c>
    </row>
    <row r="1498" spans="1:14" x14ac:dyDescent="0.25">
      <c r="A1498" t="s">
        <v>874</v>
      </c>
      <c r="B1498">
        <v>24.49</v>
      </c>
      <c r="C1498">
        <v>4.67</v>
      </c>
      <c r="D1498" t="s">
        <v>2378</v>
      </c>
      <c r="E1498" t="s">
        <v>2378</v>
      </c>
      <c r="F1498" t="s">
        <v>2378</v>
      </c>
      <c r="G1498" s="9" t="s">
        <v>2379</v>
      </c>
      <c r="H1498" t="s">
        <v>2378</v>
      </c>
      <c r="I1498" s="20" t="str">
        <f>IF(Table4[[#This Row],[smoker]]="?","NO",Table4[[#This Row],[smoker]])</f>
        <v>No</v>
      </c>
      <c r="J1498" s="26">
        <v>0</v>
      </c>
      <c r="K1498" s="20" t="str">
        <f>UPPER(Table4[[#This Row],[SMOKER 1]])</f>
        <v>NO</v>
      </c>
      <c r="L1498" s="26" t="str">
        <f>UPPER(Table4[[#This Row],[Heart Issues]])</f>
        <v>NO</v>
      </c>
      <c r="M1498" s="26" t="str">
        <f>IF(Table4[[#This Row],[BMI]]&lt;18.5,"underweight",IF(Table4[[#This Row],[BMI]]&lt; 24.9,"normal weight",IF(Table4[[#This Row],[BMI]]&lt;29.9,"over weight","obesity")))</f>
        <v>normal weight</v>
      </c>
      <c r="N1498" s="26" t="str">
        <f>IF(Table4[[#This Row],[HBA1C]]&lt;5.7,"normal",IF(Table4[[#This Row],[HBA1C]]&lt; 6.4,"prediabetes","diabetes"))</f>
        <v>normal</v>
      </c>
    </row>
    <row r="1499" spans="1:14" x14ac:dyDescent="0.25">
      <c r="A1499" t="s">
        <v>873</v>
      </c>
      <c r="B1499">
        <v>26.315000000000001</v>
      </c>
      <c r="C1499">
        <v>6.02</v>
      </c>
      <c r="D1499" t="s">
        <v>2378</v>
      </c>
      <c r="E1499" t="s">
        <v>2378</v>
      </c>
      <c r="F1499" t="s">
        <v>2378</v>
      </c>
      <c r="G1499" s="9" t="s">
        <v>2379</v>
      </c>
      <c r="H1499" t="s">
        <v>2378</v>
      </c>
      <c r="I1499" s="20" t="str">
        <f>IF(Table4[[#This Row],[smoker]]="?","NO",Table4[[#This Row],[smoker]])</f>
        <v>No</v>
      </c>
      <c r="J1499" s="26">
        <v>0</v>
      </c>
      <c r="K1499" s="20" t="str">
        <f>UPPER(Table4[[#This Row],[SMOKER 1]])</f>
        <v>NO</v>
      </c>
      <c r="L1499" s="26" t="str">
        <f>UPPER(Table4[[#This Row],[Heart Issues]])</f>
        <v>NO</v>
      </c>
      <c r="M1499" s="26" t="str">
        <f>IF(Table4[[#This Row],[BMI]]&lt;18.5,"underweight",IF(Table4[[#This Row],[BMI]]&lt; 24.9,"normal weight",IF(Table4[[#This Row],[BMI]]&lt;29.9,"over weight","obesity")))</f>
        <v>over weight</v>
      </c>
      <c r="N1499" s="26" t="str">
        <f>IF(Table4[[#This Row],[HBA1C]]&lt;5.7,"normal",IF(Table4[[#This Row],[HBA1C]]&lt; 6.4,"prediabetes","diabetes"))</f>
        <v>prediabetes</v>
      </c>
    </row>
    <row r="1500" spans="1:14" x14ac:dyDescent="0.25">
      <c r="A1500" t="s">
        <v>872</v>
      </c>
      <c r="B1500">
        <v>22.58</v>
      </c>
      <c r="C1500">
        <v>7.46</v>
      </c>
      <c r="D1500" t="s">
        <v>2378</v>
      </c>
      <c r="E1500" t="s">
        <v>2378</v>
      </c>
      <c r="F1500" t="s">
        <v>2378</v>
      </c>
      <c r="G1500" s="9" t="s">
        <v>2379</v>
      </c>
      <c r="H1500" t="s">
        <v>2378</v>
      </c>
      <c r="I1500" s="20" t="str">
        <f>IF(Table4[[#This Row],[smoker]]="?","NO",Table4[[#This Row],[smoker]])</f>
        <v>No</v>
      </c>
      <c r="J1500" s="26">
        <v>0</v>
      </c>
      <c r="K1500" s="20" t="str">
        <f>UPPER(Table4[[#This Row],[SMOKER 1]])</f>
        <v>NO</v>
      </c>
      <c r="L1500" s="26" t="str">
        <f>UPPER(Table4[[#This Row],[Heart Issues]])</f>
        <v>NO</v>
      </c>
      <c r="M1500" s="26" t="str">
        <f>IF(Table4[[#This Row],[BMI]]&lt;18.5,"underweight",IF(Table4[[#This Row],[BMI]]&lt; 24.9,"normal weight",IF(Table4[[#This Row],[BMI]]&lt;29.9,"over weight","obesity")))</f>
        <v>normal weight</v>
      </c>
      <c r="N1500" s="26" t="str">
        <f>IF(Table4[[#This Row],[HBA1C]]&lt;5.7,"normal",IF(Table4[[#This Row],[HBA1C]]&lt; 6.4,"prediabetes","diabetes"))</f>
        <v>diabetes</v>
      </c>
    </row>
    <row r="1501" spans="1:14" x14ac:dyDescent="0.25">
      <c r="A1501" t="s">
        <v>871</v>
      </c>
      <c r="B1501">
        <v>19.475000000000001</v>
      </c>
      <c r="C1501">
        <v>4.74</v>
      </c>
      <c r="D1501" t="s">
        <v>2378</v>
      </c>
      <c r="E1501" t="s">
        <v>2378</v>
      </c>
      <c r="F1501" t="s">
        <v>2378</v>
      </c>
      <c r="G1501" s="9">
        <v>1</v>
      </c>
      <c r="H1501" t="s">
        <v>2378</v>
      </c>
      <c r="I1501" s="20" t="str">
        <f>IF(Table4[[#This Row],[smoker]]="?","NO",Table4[[#This Row],[smoker]])</f>
        <v>No</v>
      </c>
      <c r="J1501" s="26">
        <v>1</v>
      </c>
      <c r="K1501" s="20" t="str">
        <f>UPPER(Table4[[#This Row],[SMOKER 1]])</f>
        <v>NO</v>
      </c>
      <c r="L1501" s="26" t="str">
        <f>UPPER(Table4[[#This Row],[Heart Issues]])</f>
        <v>NO</v>
      </c>
      <c r="M1501" s="26" t="str">
        <f>IF(Table4[[#This Row],[BMI]]&lt;18.5,"underweight",IF(Table4[[#This Row],[BMI]]&lt; 24.9,"normal weight",IF(Table4[[#This Row],[BMI]]&lt;29.9,"over weight","obesity")))</f>
        <v>normal weight</v>
      </c>
      <c r="N1501" s="26" t="str">
        <f>IF(Table4[[#This Row],[HBA1C]]&lt;5.7,"normal",IF(Table4[[#This Row],[HBA1C]]&lt; 6.4,"prediabetes","diabetes"))</f>
        <v>normal</v>
      </c>
    </row>
    <row r="1502" spans="1:14" x14ac:dyDescent="0.25">
      <c r="A1502" t="s">
        <v>870</v>
      </c>
      <c r="B1502">
        <v>26.33</v>
      </c>
      <c r="C1502">
        <v>4.79</v>
      </c>
      <c r="D1502" t="s">
        <v>2378</v>
      </c>
      <c r="E1502" t="s">
        <v>2378</v>
      </c>
      <c r="F1502" t="s">
        <v>2378</v>
      </c>
      <c r="G1502" s="9" t="s">
        <v>2379</v>
      </c>
      <c r="H1502" t="s">
        <v>2378</v>
      </c>
      <c r="I1502" s="20" t="str">
        <f>IF(Table4[[#This Row],[smoker]]="?","NO",Table4[[#This Row],[smoker]])</f>
        <v>No</v>
      </c>
      <c r="J1502" s="26">
        <v>0</v>
      </c>
      <c r="K1502" s="20" t="str">
        <f>UPPER(Table4[[#This Row],[SMOKER 1]])</f>
        <v>NO</v>
      </c>
      <c r="L1502" s="26" t="str">
        <f>UPPER(Table4[[#This Row],[Heart Issues]])</f>
        <v>NO</v>
      </c>
      <c r="M1502" s="26" t="str">
        <f>IF(Table4[[#This Row],[BMI]]&lt;18.5,"underweight",IF(Table4[[#This Row],[BMI]]&lt; 24.9,"normal weight",IF(Table4[[#This Row],[BMI]]&lt;29.9,"over weight","obesity")))</f>
        <v>over weight</v>
      </c>
      <c r="N1502" s="26" t="str">
        <f>IF(Table4[[#This Row],[HBA1C]]&lt;5.7,"normal",IF(Table4[[#This Row],[HBA1C]]&lt; 6.4,"prediabetes","diabetes"))</f>
        <v>normal</v>
      </c>
    </row>
    <row r="1503" spans="1:14" x14ac:dyDescent="0.25">
      <c r="A1503" t="s">
        <v>869</v>
      </c>
      <c r="B1503">
        <v>17.29</v>
      </c>
      <c r="C1503">
        <v>5.35</v>
      </c>
      <c r="D1503" t="s">
        <v>2380</v>
      </c>
      <c r="E1503" t="s">
        <v>2378</v>
      </c>
      <c r="F1503" t="s">
        <v>2378</v>
      </c>
      <c r="G1503" s="9" t="s">
        <v>2379</v>
      </c>
      <c r="H1503" t="s">
        <v>2378</v>
      </c>
      <c r="I1503" s="20" t="str">
        <f>IF(Table4[[#This Row],[smoker]]="?","NO",Table4[[#This Row],[smoker]])</f>
        <v>No</v>
      </c>
      <c r="J1503" s="26">
        <v>0</v>
      </c>
      <c r="K1503" s="20" t="str">
        <f>UPPER(Table4[[#This Row],[SMOKER 1]])</f>
        <v>NO</v>
      </c>
      <c r="L1503" s="26" t="str">
        <f>UPPER(Table4[[#This Row],[Heart Issues]])</f>
        <v>YES</v>
      </c>
      <c r="M1503" s="26" t="str">
        <f>IF(Table4[[#This Row],[BMI]]&lt;18.5,"underweight",IF(Table4[[#This Row],[BMI]]&lt; 24.9,"normal weight",IF(Table4[[#This Row],[BMI]]&lt;29.9,"over weight","obesity")))</f>
        <v>underweight</v>
      </c>
      <c r="N1503" s="26" t="str">
        <f>IF(Table4[[#This Row],[HBA1C]]&lt;5.7,"normal",IF(Table4[[#This Row],[HBA1C]]&lt; 6.4,"prediabetes","diabetes"))</f>
        <v>normal</v>
      </c>
    </row>
    <row r="1504" spans="1:14" x14ac:dyDescent="0.25">
      <c r="A1504" t="s">
        <v>868</v>
      </c>
      <c r="B1504">
        <v>42.88</v>
      </c>
      <c r="C1504">
        <v>4.87</v>
      </c>
      <c r="D1504" t="s">
        <v>2378</v>
      </c>
      <c r="E1504" t="s">
        <v>2380</v>
      </c>
      <c r="F1504" t="s">
        <v>2378</v>
      </c>
      <c r="G1504" s="9">
        <v>1</v>
      </c>
      <c r="H1504" t="s">
        <v>2378</v>
      </c>
      <c r="I1504" s="20" t="str">
        <f>IF(Table4[[#This Row],[smoker]]="?","NO",Table4[[#This Row],[smoker]])</f>
        <v>No</v>
      </c>
      <c r="J1504" s="26">
        <v>1</v>
      </c>
      <c r="K1504" s="20" t="str">
        <f>UPPER(Table4[[#This Row],[SMOKER 1]])</f>
        <v>NO</v>
      </c>
      <c r="L1504" s="26" t="str">
        <f>UPPER(Table4[[#This Row],[Heart Issues]])</f>
        <v>NO</v>
      </c>
      <c r="M1504" s="26" t="str">
        <f>IF(Table4[[#This Row],[BMI]]&lt;18.5,"underweight",IF(Table4[[#This Row],[BMI]]&lt; 24.9,"normal weight",IF(Table4[[#This Row],[BMI]]&lt;29.9,"over weight","obesity")))</f>
        <v>obesity</v>
      </c>
      <c r="N1504" s="26" t="str">
        <f>IF(Table4[[#This Row],[HBA1C]]&lt;5.7,"normal",IF(Table4[[#This Row],[HBA1C]]&lt; 6.4,"prediabetes","diabetes"))</f>
        <v>normal</v>
      </c>
    </row>
    <row r="1505" spans="1:14" x14ac:dyDescent="0.25">
      <c r="A1505" t="s">
        <v>867</v>
      </c>
      <c r="B1505">
        <v>32.200000000000003</v>
      </c>
      <c r="C1505">
        <v>10.09</v>
      </c>
      <c r="D1505" t="s">
        <v>2380</v>
      </c>
      <c r="E1505" t="s">
        <v>2378</v>
      </c>
      <c r="F1505" t="s">
        <v>2378</v>
      </c>
      <c r="G1505" s="9" t="s">
        <v>2379</v>
      </c>
      <c r="H1505" t="s">
        <v>2378</v>
      </c>
      <c r="I1505" s="20" t="str">
        <f>IF(Table4[[#This Row],[smoker]]="?","NO",Table4[[#This Row],[smoker]])</f>
        <v>No</v>
      </c>
      <c r="J1505" s="26">
        <v>0</v>
      </c>
      <c r="K1505" s="20" t="str">
        <f>UPPER(Table4[[#This Row],[SMOKER 1]])</f>
        <v>NO</v>
      </c>
      <c r="L1505" s="26" t="str">
        <f>UPPER(Table4[[#This Row],[Heart Issues]])</f>
        <v>YES</v>
      </c>
      <c r="M1505" s="26" t="str">
        <f>IF(Table4[[#This Row],[BMI]]&lt;18.5,"underweight",IF(Table4[[#This Row],[BMI]]&lt; 24.9,"normal weight",IF(Table4[[#This Row],[BMI]]&lt;29.9,"over weight","obesity")))</f>
        <v>obesity</v>
      </c>
      <c r="N1505" s="26" t="str">
        <f>IF(Table4[[#This Row],[HBA1C]]&lt;5.7,"normal",IF(Table4[[#This Row],[HBA1C]]&lt; 6.4,"prediabetes","diabetes"))</f>
        <v>diabetes</v>
      </c>
    </row>
    <row r="1506" spans="1:14" x14ac:dyDescent="0.25">
      <c r="A1506" t="s">
        <v>866</v>
      </c>
      <c r="B1506">
        <v>18.75</v>
      </c>
      <c r="C1506">
        <v>5.47</v>
      </c>
      <c r="D1506" t="s">
        <v>2380</v>
      </c>
      <c r="E1506" t="s">
        <v>2378</v>
      </c>
      <c r="F1506" t="s">
        <v>2381</v>
      </c>
      <c r="G1506" s="9">
        <v>1</v>
      </c>
      <c r="H1506" t="s">
        <v>2378</v>
      </c>
      <c r="I1506" s="20" t="str">
        <f>IF(Table4[[#This Row],[smoker]]="?","NO",Table4[[#This Row],[smoker]])</f>
        <v>No</v>
      </c>
      <c r="J1506" s="26">
        <v>1</v>
      </c>
      <c r="K1506" s="20" t="str">
        <f>UPPER(Table4[[#This Row],[SMOKER 1]])</f>
        <v>NO</v>
      </c>
      <c r="L1506" s="26" t="str">
        <f>UPPER(Table4[[#This Row],[Heart Issues]])</f>
        <v>YES</v>
      </c>
      <c r="M1506" s="26" t="str">
        <f>IF(Table4[[#This Row],[BMI]]&lt;18.5,"underweight",IF(Table4[[#This Row],[BMI]]&lt; 24.9,"normal weight",IF(Table4[[#This Row],[BMI]]&lt;29.9,"over weight","obesity")))</f>
        <v>normal weight</v>
      </c>
      <c r="N1506" s="26" t="str">
        <f>IF(Table4[[#This Row],[HBA1C]]&lt;5.7,"normal",IF(Table4[[#This Row],[HBA1C]]&lt; 6.4,"prediabetes","diabetes"))</f>
        <v>normal</v>
      </c>
    </row>
    <row r="1507" spans="1:14" x14ac:dyDescent="0.25">
      <c r="A1507" t="s">
        <v>865</v>
      </c>
      <c r="B1507">
        <v>22.36</v>
      </c>
      <c r="C1507">
        <v>8.6</v>
      </c>
      <c r="D1507" t="s">
        <v>2378</v>
      </c>
      <c r="E1507" t="s">
        <v>2378</v>
      </c>
      <c r="F1507" t="s">
        <v>2378</v>
      </c>
      <c r="G1507" s="9" t="s">
        <v>2379</v>
      </c>
      <c r="H1507" t="s">
        <v>2378</v>
      </c>
      <c r="I1507" s="20" t="str">
        <f>IF(Table4[[#This Row],[smoker]]="?","NO",Table4[[#This Row],[smoker]])</f>
        <v>No</v>
      </c>
      <c r="J1507" s="26">
        <v>0</v>
      </c>
      <c r="K1507" s="20" t="str">
        <f>UPPER(Table4[[#This Row],[SMOKER 1]])</f>
        <v>NO</v>
      </c>
      <c r="L1507" s="26" t="str">
        <f>UPPER(Table4[[#This Row],[Heart Issues]])</f>
        <v>NO</v>
      </c>
      <c r="M1507" s="26" t="str">
        <f>IF(Table4[[#This Row],[BMI]]&lt;18.5,"underweight",IF(Table4[[#This Row],[BMI]]&lt; 24.9,"normal weight",IF(Table4[[#This Row],[BMI]]&lt;29.9,"over weight","obesity")))</f>
        <v>normal weight</v>
      </c>
      <c r="N1507" s="26" t="str">
        <f>IF(Table4[[#This Row],[HBA1C]]&lt;5.7,"normal",IF(Table4[[#This Row],[HBA1C]]&lt; 6.4,"prediabetes","diabetes"))</f>
        <v>diabetes</v>
      </c>
    </row>
    <row r="1508" spans="1:14" x14ac:dyDescent="0.25">
      <c r="A1508" t="s">
        <v>864</v>
      </c>
      <c r="B1508">
        <v>23.94</v>
      </c>
      <c r="C1508">
        <v>10.74</v>
      </c>
      <c r="D1508" t="s">
        <v>2380</v>
      </c>
      <c r="E1508" t="s">
        <v>2378</v>
      </c>
      <c r="F1508" t="s">
        <v>2378</v>
      </c>
      <c r="G1508" s="9" t="s">
        <v>2379</v>
      </c>
      <c r="H1508" t="s">
        <v>2378</v>
      </c>
      <c r="I1508" s="20" t="str">
        <f>IF(Table4[[#This Row],[smoker]]="?","NO",Table4[[#This Row],[smoker]])</f>
        <v>No</v>
      </c>
      <c r="J1508" s="26">
        <v>0</v>
      </c>
      <c r="K1508" s="20" t="str">
        <f>UPPER(Table4[[#This Row],[SMOKER 1]])</f>
        <v>NO</v>
      </c>
      <c r="L1508" s="26" t="str">
        <f>UPPER(Table4[[#This Row],[Heart Issues]])</f>
        <v>YES</v>
      </c>
      <c r="M1508" s="26" t="str">
        <f>IF(Table4[[#This Row],[BMI]]&lt;18.5,"underweight",IF(Table4[[#This Row],[BMI]]&lt; 24.9,"normal weight",IF(Table4[[#This Row],[BMI]]&lt;29.9,"over weight","obesity")))</f>
        <v>normal weight</v>
      </c>
      <c r="N1508" s="26" t="str">
        <f>IF(Table4[[#This Row],[HBA1C]]&lt;5.7,"normal",IF(Table4[[#This Row],[HBA1C]]&lt; 6.4,"prediabetes","diabetes"))</f>
        <v>diabetes</v>
      </c>
    </row>
    <row r="1509" spans="1:14" x14ac:dyDescent="0.25">
      <c r="A1509" t="s">
        <v>863</v>
      </c>
      <c r="B1509">
        <v>30.1</v>
      </c>
      <c r="C1509">
        <v>4.3899999999999997</v>
      </c>
      <c r="D1509" t="s">
        <v>2378</v>
      </c>
      <c r="E1509" t="s">
        <v>2378</v>
      </c>
      <c r="F1509" t="s">
        <v>2381</v>
      </c>
      <c r="G1509" s="9">
        <v>1</v>
      </c>
      <c r="H1509" t="s">
        <v>2378</v>
      </c>
      <c r="I1509" s="20" t="str">
        <f>IF(Table4[[#This Row],[smoker]]="?","NO",Table4[[#This Row],[smoker]])</f>
        <v>No</v>
      </c>
      <c r="J1509" s="26">
        <v>1</v>
      </c>
      <c r="K1509" s="20" t="str">
        <f>UPPER(Table4[[#This Row],[SMOKER 1]])</f>
        <v>NO</v>
      </c>
      <c r="L1509" s="26" t="str">
        <f>UPPER(Table4[[#This Row],[Heart Issues]])</f>
        <v>NO</v>
      </c>
      <c r="M1509" s="26" t="str">
        <f>IF(Table4[[#This Row],[BMI]]&lt;18.5,"underweight",IF(Table4[[#This Row],[BMI]]&lt; 24.9,"normal weight",IF(Table4[[#This Row],[BMI]]&lt;29.9,"over weight","obesity")))</f>
        <v>obesity</v>
      </c>
      <c r="N1509" s="26" t="str">
        <f>IF(Table4[[#This Row],[HBA1C]]&lt;5.7,"normal",IF(Table4[[#This Row],[HBA1C]]&lt; 6.4,"prediabetes","diabetes"))</f>
        <v>normal</v>
      </c>
    </row>
    <row r="1510" spans="1:14" x14ac:dyDescent="0.25">
      <c r="A1510" t="s">
        <v>862</v>
      </c>
      <c r="B1510">
        <v>21.93</v>
      </c>
      <c r="C1510">
        <v>6.3</v>
      </c>
      <c r="D1510" t="s">
        <v>2378</v>
      </c>
      <c r="E1510" t="s">
        <v>2378</v>
      </c>
      <c r="F1510" t="s">
        <v>2378</v>
      </c>
      <c r="G1510" s="9" t="s">
        <v>2379</v>
      </c>
      <c r="H1510" t="s">
        <v>2378</v>
      </c>
      <c r="I1510" s="20" t="str">
        <f>IF(Table4[[#This Row],[smoker]]="?","NO",Table4[[#This Row],[smoker]])</f>
        <v>No</v>
      </c>
      <c r="J1510" s="26">
        <v>0</v>
      </c>
      <c r="K1510" s="20" t="str">
        <f>UPPER(Table4[[#This Row],[SMOKER 1]])</f>
        <v>NO</v>
      </c>
      <c r="L1510" s="26" t="str">
        <f>UPPER(Table4[[#This Row],[Heart Issues]])</f>
        <v>NO</v>
      </c>
      <c r="M1510" s="26" t="str">
        <f>IF(Table4[[#This Row],[BMI]]&lt;18.5,"underweight",IF(Table4[[#This Row],[BMI]]&lt; 24.9,"normal weight",IF(Table4[[#This Row],[BMI]]&lt;29.9,"over weight","obesity")))</f>
        <v>normal weight</v>
      </c>
      <c r="N1510" s="26" t="str">
        <f>IF(Table4[[#This Row],[HBA1C]]&lt;5.7,"normal",IF(Table4[[#This Row],[HBA1C]]&lt; 6.4,"prediabetes","diabetes"))</f>
        <v>prediabetes</v>
      </c>
    </row>
    <row r="1511" spans="1:14" x14ac:dyDescent="0.25">
      <c r="A1511" t="s">
        <v>861</v>
      </c>
      <c r="B1511">
        <v>39.75</v>
      </c>
      <c r="C1511">
        <v>5.41</v>
      </c>
      <c r="D1511" t="s">
        <v>2378</v>
      </c>
      <c r="E1511" t="s">
        <v>2380</v>
      </c>
      <c r="F1511" t="s">
        <v>2378</v>
      </c>
      <c r="G1511" s="9">
        <v>1</v>
      </c>
      <c r="H1511" t="s">
        <v>2378</v>
      </c>
      <c r="I1511" s="20" t="str">
        <f>IF(Table4[[#This Row],[smoker]]="?","NO",Table4[[#This Row],[smoker]])</f>
        <v>No</v>
      </c>
      <c r="J1511" s="26">
        <v>1</v>
      </c>
      <c r="K1511" s="20" t="str">
        <f>UPPER(Table4[[#This Row],[SMOKER 1]])</f>
        <v>NO</v>
      </c>
      <c r="L1511" s="26" t="str">
        <f>UPPER(Table4[[#This Row],[Heart Issues]])</f>
        <v>NO</v>
      </c>
      <c r="M1511" s="26" t="str">
        <f>IF(Table4[[#This Row],[BMI]]&lt;18.5,"underweight",IF(Table4[[#This Row],[BMI]]&lt; 24.9,"normal weight",IF(Table4[[#This Row],[BMI]]&lt;29.9,"over weight","obesity")))</f>
        <v>obesity</v>
      </c>
      <c r="N1511" s="26" t="str">
        <f>IF(Table4[[#This Row],[HBA1C]]&lt;5.7,"normal",IF(Table4[[#This Row],[HBA1C]]&lt; 6.4,"prediabetes","diabetes"))</f>
        <v>normal</v>
      </c>
    </row>
    <row r="1512" spans="1:14" x14ac:dyDescent="0.25">
      <c r="A1512" t="s">
        <v>860</v>
      </c>
      <c r="B1512">
        <v>26.03</v>
      </c>
      <c r="C1512">
        <v>4.47</v>
      </c>
      <c r="D1512" t="s">
        <v>2378</v>
      </c>
      <c r="E1512" t="s">
        <v>2378</v>
      </c>
      <c r="F1512" t="s">
        <v>2381</v>
      </c>
      <c r="G1512" s="9">
        <v>1</v>
      </c>
      <c r="H1512" t="s">
        <v>2378</v>
      </c>
      <c r="I1512" s="20" t="str">
        <f>IF(Table4[[#This Row],[smoker]]="?","NO",Table4[[#This Row],[smoker]])</f>
        <v>No</v>
      </c>
      <c r="J1512" s="26">
        <v>1</v>
      </c>
      <c r="K1512" s="20" t="str">
        <f>UPPER(Table4[[#This Row],[SMOKER 1]])</f>
        <v>NO</v>
      </c>
      <c r="L1512" s="26" t="str">
        <f>UPPER(Table4[[#This Row],[Heart Issues]])</f>
        <v>NO</v>
      </c>
      <c r="M1512" s="26" t="str">
        <f>IF(Table4[[#This Row],[BMI]]&lt;18.5,"underweight",IF(Table4[[#This Row],[BMI]]&lt; 24.9,"normal weight",IF(Table4[[#This Row],[BMI]]&lt;29.9,"over weight","obesity")))</f>
        <v>over weight</v>
      </c>
      <c r="N1512" s="26" t="str">
        <f>IF(Table4[[#This Row],[HBA1C]]&lt;5.7,"normal",IF(Table4[[#This Row],[HBA1C]]&lt; 6.4,"prediabetes","diabetes"))</f>
        <v>normal</v>
      </c>
    </row>
    <row r="1513" spans="1:14" x14ac:dyDescent="0.25">
      <c r="A1513" t="s">
        <v>859</v>
      </c>
      <c r="B1513">
        <v>34.51</v>
      </c>
      <c r="C1513">
        <v>6.26</v>
      </c>
      <c r="D1513" t="s">
        <v>2378</v>
      </c>
      <c r="E1513" t="s">
        <v>2378</v>
      </c>
      <c r="F1513" t="s">
        <v>2378</v>
      </c>
      <c r="G1513" s="9" t="s">
        <v>2379</v>
      </c>
      <c r="H1513" t="s">
        <v>2378</v>
      </c>
      <c r="I1513" s="20" t="str">
        <f>IF(Table4[[#This Row],[smoker]]="?","NO",Table4[[#This Row],[smoker]])</f>
        <v>No</v>
      </c>
      <c r="J1513" s="26">
        <v>0</v>
      </c>
      <c r="K1513" s="20" t="str">
        <f>UPPER(Table4[[#This Row],[SMOKER 1]])</f>
        <v>NO</v>
      </c>
      <c r="L1513" s="26" t="str">
        <f>UPPER(Table4[[#This Row],[Heart Issues]])</f>
        <v>NO</v>
      </c>
      <c r="M1513" s="26" t="str">
        <f>IF(Table4[[#This Row],[BMI]]&lt;18.5,"underweight",IF(Table4[[#This Row],[BMI]]&lt; 24.9,"normal weight",IF(Table4[[#This Row],[BMI]]&lt;29.9,"over weight","obesity")))</f>
        <v>obesity</v>
      </c>
      <c r="N1513" s="26" t="str">
        <f>IF(Table4[[#This Row],[HBA1C]]&lt;5.7,"normal",IF(Table4[[#This Row],[HBA1C]]&lt; 6.4,"prediabetes","diabetes"))</f>
        <v>prediabetes</v>
      </c>
    </row>
    <row r="1514" spans="1:14" x14ac:dyDescent="0.25">
      <c r="A1514" t="s">
        <v>858</v>
      </c>
      <c r="B1514">
        <v>19.32</v>
      </c>
      <c r="C1514">
        <v>11.58</v>
      </c>
      <c r="D1514" t="s">
        <v>2380</v>
      </c>
      <c r="E1514" t="s">
        <v>2378</v>
      </c>
      <c r="F1514" t="s">
        <v>2378</v>
      </c>
      <c r="G1514" s="9">
        <v>1</v>
      </c>
      <c r="H1514" t="s">
        <v>2378</v>
      </c>
      <c r="I1514" s="20" t="str">
        <f>IF(Table4[[#This Row],[smoker]]="?","NO",Table4[[#This Row],[smoker]])</f>
        <v>No</v>
      </c>
      <c r="J1514" s="26">
        <v>1</v>
      </c>
      <c r="K1514" s="20" t="str">
        <f>UPPER(Table4[[#This Row],[SMOKER 1]])</f>
        <v>NO</v>
      </c>
      <c r="L1514" s="26" t="str">
        <f>UPPER(Table4[[#This Row],[Heart Issues]])</f>
        <v>YES</v>
      </c>
      <c r="M1514" s="26" t="str">
        <f>IF(Table4[[#This Row],[BMI]]&lt;18.5,"underweight",IF(Table4[[#This Row],[BMI]]&lt; 24.9,"normal weight",IF(Table4[[#This Row],[BMI]]&lt;29.9,"over weight","obesity")))</f>
        <v>normal weight</v>
      </c>
      <c r="N1514" s="26" t="str">
        <f>IF(Table4[[#This Row],[HBA1C]]&lt;5.7,"normal",IF(Table4[[#This Row],[HBA1C]]&lt; 6.4,"prediabetes","diabetes"))</f>
        <v>diabetes</v>
      </c>
    </row>
    <row r="1515" spans="1:14" x14ac:dyDescent="0.25">
      <c r="A1515" t="s">
        <v>857</v>
      </c>
      <c r="B1515">
        <v>28.5</v>
      </c>
      <c r="C1515">
        <v>4.3600000000000003</v>
      </c>
      <c r="D1515" t="s">
        <v>2378</v>
      </c>
      <c r="E1515" t="s">
        <v>2378</v>
      </c>
      <c r="F1515" t="s">
        <v>2378</v>
      </c>
      <c r="G1515" s="9" t="s">
        <v>2379</v>
      </c>
      <c r="H1515" t="s">
        <v>2378</v>
      </c>
      <c r="I1515" s="20" t="str">
        <f>IF(Table4[[#This Row],[smoker]]="?","NO",Table4[[#This Row],[smoker]])</f>
        <v>No</v>
      </c>
      <c r="J1515" s="26">
        <v>0</v>
      </c>
      <c r="K1515" s="20" t="str">
        <f>UPPER(Table4[[#This Row],[SMOKER 1]])</f>
        <v>NO</v>
      </c>
      <c r="L1515" s="26" t="str">
        <f>UPPER(Table4[[#This Row],[Heart Issues]])</f>
        <v>NO</v>
      </c>
      <c r="M1515" s="26" t="str">
        <f>IF(Table4[[#This Row],[BMI]]&lt;18.5,"underweight",IF(Table4[[#This Row],[BMI]]&lt; 24.9,"normal weight",IF(Table4[[#This Row],[BMI]]&lt;29.9,"over weight","obesity")))</f>
        <v>over weight</v>
      </c>
      <c r="N1515" s="26" t="str">
        <f>IF(Table4[[#This Row],[HBA1C]]&lt;5.7,"normal",IF(Table4[[#This Row],[HBA1C]]&lt; 6.4,"prediabetes","diabetes"))</f>
        <v>normal</v>
      </c>
    </row>
    <row r="1516" spans="1:14" x14ac:dyDescent="0.25">
      <c r="A1516" t="s">
        <v>856</v>
      </c>
      <c r="B1516">
        <v>30.875</v>
      </c>
      <c r="C1516">
        <v>4.1399999999999997</v>
      </c>
      <c r="D1516" t="s">
        <v>2380</v>
      </c>
      <c r="E1516" t="s">
        <v>2378</v>
      </c>
      <c r="F1516" t="s">
        <v>2378</v>
      </c>
      <c r="G1516" s="9" t="s">
        <v>2379</v>
      </c>
      <c r="H1516" t="s">
        <v>2378</v>
      </c>
      <c r="I1516" s="20" t="str">
        <f>IF(Table4[[#This Row],[smoker]]="?","NO",Table4[[#This Row],[smoker]])</f>
        <v>No</v>
      </c>
      <c r="J1516" s="26">
        <v>0</v>
      </c>
      <c r="K1516" s="20" t="str">
        <f>UPPER(Table4[[#This Row],[SMOKER 1]])</f>
        <v>NO</v>
      </c>
      <c r="L1516" s="26" t="str">
        <f>UPPER(Table4[[#This Row],[Heart Issues]])</f>
        <v>YES</v>
      </c>
      <c r="M1516" s="26" t="str">
        <f>IF(Table4[[#This Row],[BMI]]&lt;18.5,"underweight",IF(Table4[[#This Row],[BMI]]&lt; 24.9,"normal weight",IF(Table4[[#This Row],[BMI]]&lt;29.9,"over weight","obesity")))</f>
        <v>obesity</v>
      </c>
      <c r="N1516" s="26" t="str">
        <f>IF(Table4[[#This Row],[HBA1C]]&lt;5.7,"normal",IF(Table4[[#This Row],[HBA1C]]&lt; 6.4,"prediabetes","diabetes"))</f>
        <v>normal</v>
      </c>
    </row>
    <row r="1517" spans="1:14" x14ac:dyDescent="0.25">
      <c r="A1517" t="s">
        <v>855</v>
      </c>
      <c r="B1517">
        <v>24.02</v>
      </c>
      <c r="C1517">
        <v>4.38</v>
      </c>
      <c r="D1517" t="s">
        <v>2378</v>
      </c>
      <c r="E1517" t="s">
        <v>2378</v>
      </c>
      <c r="F1517" t="s">
        <v>2378</v>
      </c>
      <c r="G1517" s="9" t="s">
        <v>2379</v>
      </c>
      <c r="H1517" t="s">
        <v>2378</v>
      </c>
      <c r="I1517" s="20" t="str">
        <f>IF(Table4[[#This Row],[smoker]]="?","NO",Table4[[#This Row],[smoker]])</f>
        <v>No</v>
      </c>
      <c r="J1517" s="26">
        <v>0</v>
      </c>
      <c r="K1517" s="20" t="str">
        <f>UPPER(Table4[[#This Row],[SMOKER 1]])</f>
        <v>NO</v>
      </c>
      <c r="L1517" s="26" t="str">
        <f>UPPER(Table4[[#This Row],[Heart Issues]])</f>
        <v>NO</v>
      </c>
      <c r="M1517" s="26" t="str">
        <f>IF(Table4[[#This Row],[BMI]]&lt;18.5,"underweight",IF(Table4[[#This Row],[BMI]]&lt; 24.9,"normal weight",IF(Table4[[#This Row],[BMI]]&lt;29.9,"over weight","obesity")))</f>
        <v>normal weight</v>
      </c>
      <c r="N1517" s="26" t="str">
        <f>IF(Table4[[#This Row],[HBA1C]]&lt;5.7,"normal",IF(Table4[[#This Row],[HBA1C]]&lt; 6.4,"prediabetes","diabetes"))</f>
        <v>normal</v>
      </c>
    </row>
    <row r="1518" spans="1:14" x14ac:dyDescent="0.25">
      <c r="A1518" t="s">
        <v>854</v>
      </c>
      <c r="B1518">
        <v>36.08</v>
      </c>
      <c r="C1518">
        <v>11.61</v>
      </c>
      <c r="D1518" t="s">
        <v>2380</v>
      </c>
      <c r="E1518" t="s">
        <v>2378</v>
      </c>
      <c r="F1518" t="s">
        <v>2378</v>
      </c>
      <c r="G1518" s="9" t="s">
        <v>2379</v>
      </c>
      <c r="H1518" t="s">
        <v>2378</v>
      </c>
      <c r="I1518" s="20" t="str">
        <f>IF(Table4[[#This Row],[smoker]]="?","NO",Table4[[#This Row],[smoker]])</f>
        <v>No</v>
      </c>
      <c r="J1518" s="26">
        <v>0</v>
      </c>
      <c r="K1518" s="20" t="str">
        <f>UPPER(Table4[[#This Row],[SMOKER 1]])</f>
        <v>NO</v>
      </c>
      <c r="L1518" s="26" t="str">
        <f>UPPER(Table4[[#This Row],[Heart Issues]])</f>
        <v>YES</v>
      </c>
      <c r="M1518" s="26" t="str">
        <f>IF(Table4[[#This Row],[BMI]]&lt;18.5,"underweight",IF(Table4[[#This Row],[BMI]]&lt; 24.9,"normal weight",IF(Table4[[#This Row],[BMI]]&lt;29.9,"over weight","obesity")))</f>
        <v>obesity</v>
      </c>
      <c r="N1518" s="26" t="str">
        <f>IF(Table4[[#This Row],[HBA1C]]&lt;5.7,"normal",IF(Table4[[#This Row],[HBA1C]]&lt; 6.4,"prediabetes","diabetes"))</f>
        <v>diabetes</v>
      </c>
    </row>
    <row r="1519" spans="1:14" x14ac:dyDescent="0.25">
      <c r="A1519" t="s">
        <v>853</v>
      </c>
      <c r="B1519">
        <v>32.200000000000003</v>
      </c>
      <c r="C1519">
        <v>10.59</v>
      </c>
      <c r="D1519" t="s">
        <v>2380</v>
      </c>
      <c r="E1519" t="s">
        <v>2378</v>
      </c>
      <c r="F1519" t="s">
        <v>2378</v>
      </c>
      <c r="G1519" s="9" t="s">
        <v>2379</v>
      </c>
      <c r="H1519" t="s">
        <v>2378</v>
      </c>
      <c r="I1519" s="20" t="str">
        <f>IF(Table4[[#This Row],[smoker]]="?","NO",Table4[[#This Row],[smoker]])</f>
        <v>No</v>
      </c>
      <c r="J1519" s="26">
        <v>0</v>
      </c>
      <c r="K1519" s="20" t="str">
        <f>UPPER(Table4[[#This Row],[SMOKER 1]])</f>
        <v>NO</v>
      </c>
      <c r="L1519" s="26" t="str">
        <f>UPPER(Table4[[#This Row],[Heart Issues]])</f>
        <v>YES</v>
      </c>
      <c r="M1519" s="26" t="str">
        <f>IF(Table4[[#This Row],[BMI]]&lt;18.5,"underweight",IF(Table4[[#This Row],[BMI]]&lt; 24.9,"normal weight",IF(Table4[[#This Row],[BMI]]&lt;29.9,"over weight","obesity")))</f>
        <v>obesity</v>
      </c>
      <c r="N1519" s="26" t="str">
        <f>IF(Table4[[#This Row],[HBA1C]]&lt;5.7,"normal",IF(Table4[[#This Row],[HBA1C]]&lt; 6.4,"prediabetes","diabetes"))</f>
        <v>diabetes</v>
      </c>
    </row>
    <row r="1520" spans="1:14" x14ac:dyDescent="0.25">
      <c r="A1520" t="s">
        <v>852</v>
      </c>
      <c r="B1520">
        <v>28.05</v>
      </c>
      <c r="C1520">
        <v>11.85</v>
      </c>
      <c r="D1520" t="s">
        <v>2380</v>
      </c>
      <c r="E1520" t="s">
        <v>2378</v>
      </c>
      <c r="F1520" t="s">
        <v>2378</v>
      </c>
      <c r="G1520" s="9" t="s">
        <v>2379</v>
      </c>
      <c r="H1520" t="s">
        <v>2378</v>
      </c>
      <c r="I1520" s="20" t="str">
        <f>IF(Table4[[#This Row],[smoker]]="?","NO",Table4[[#This Row],[smoker]])</f>
        <v>No</v>
      </c>
      <c r="J1520" s="26">
        <v>0</v>
      </c>
      <c r="K1520" s="20" t="str">
        <f>UPPER(Table4[[#This Row],[SMOKER 1]])</f>
        <v>NO</v>
      </c>
      <c r="L1520" s="26" t="str">
        <f>UPPER(Table4[[#This Row],[Heart Issues]])</f>
        <v>YES</v>
      </c>
      <c r="M1520" s="26" t="str">
        <f>IF(Table4[[#This Row],[BMI]]&lt;18.5,"underweight",IF(Table4[[#This Row],[BMI]]&lt; 24.9,"normal weight",IF(Table4[[#This Row],[BMI]]&lt;29.9,"over weight","obesity")))</f>
        <v>over weight</v>
      </c>
      <c r="N1520" s="26" t="str">
        <f>IF(Table4[[#This Row],[HBA1C]]&lt;5.7,"normal",IF(Table4[[#This Row],[HBA1C]]&lt; 6.4,"prediabetes","diabetes"))</f>
        <v>diabetes</v>
      </c>
    </row>
    <row r="1521" spans="1:14" x14ac:dyDescent="0.25">
      <c r="A1521" t="s">
        <v>851</v>
      </c>
      <c r="B1521">
        <v>19</v>
      </c>
      <c r="C1521">
        <v>5.46</v>
      </c>
      <c r="D1521" t="s">
        <v>2380</v>
      </c>
      <c r="E1521" t="s">
        <v>2378</v>
      </c>
      <c r="F1521" t="s">
        <v>2378</v>
      </c>
      <c r="G1521" s="9">
        <v>1</v>
      </c>
      <c r="H1521" t="s">
        <v>2378</v>
      </c>
      <c r="I1521" s="20" t="str">
        <f>IF(Table4[[#This Row],[smoker]]="?","NO",Table4[[#This Row],[smoker]])</f>
        <v>No</v>
      </c>
      <c r="J1521" s="26">
        <v>1</v>
      </c>
      <c r="K1521" s="20" t="str">
        <f>UPPER(Table4[[#This Row],[SMOKER 1]])</f>
        <v>NO</v>
      </c>
      <c r="L1521" s="26" t="str">
        <f>UPPER(Table4[[#This Row],[Heart Issues]])</f>
        <v>YES</v>
      </c>
      <c r="M1521" s="26" t="str">
        <f>IF(Table4[[#This Row],[BMI]]&lt;18.5,"underweight",IF(Table4[[#This Row],[BMI]]&lt; 24.9,"normal weight",IF(Table4[[#This Row],[BMI]]&lt;29.9,"over weight","obesity")))</f>
        <v>normal weight</v>
      </c>
      <c r="N1521" s="26" t="str">
        <f>IF(Table4[[#This Row],[HBA1C]]&lt;5.7,"normal",IF(Table4[[#This Row],[HBA1C]]&lt; 6.4,"prediabetes","diabetes"))</f>
        <v>normal</v>
      </c>
    </row>
    <row r="1522" spans="1:14" x14ac:dyDescent="0.25">
      <c r="A1522" t="s">
        <v>850</v>
      </c>
      <c r="B1522">
        <v>16.13</v>
      </c>
      <c r="C1522">
        <v>4.54</v>
      </c>
      <c r="D1522" t="s">
        <v>2380</v>
      </c>
      <c r="E1522" t="s">
        <v>2378</v>
      </c>
      <c r="F1522" t="s">
        <v>2378</v>
      </c>
      <c r="G1522" s="9">
        <v>2</v>
      </c>
      <c r="H1522" t="s">
        <v>2378</v>
      </c>
      <c r="I1522" s="20" t="str">
        <f>IF(Table4[[#This Row],[smoker]]="?","NO",Table4[[#This Row],[smoker]])</f>
        <v>No</v>
      </c>
      <c r="J1522" s="26">
        <v>2</v>
      </c>
      <c r="K1522" s="20" t="str">
        <f>UPPER(Table4[[#This Row],[SMOKER 1]])</f>
        <v>NO</v>
      </c>
      <c r="L1522" s="26" t="str">
        <f>UPPER(Table4[[#This Row],[Heart Issues]])</f>
        <v>YES</v>
      </c>
      <c r="M1522" s="26" t="str">
        <f>IF(Table4[[#This Row],[BMI]]&lt;18.5,"underweight",IF(Table4[[#This Row],[BMI]]&lt; 24.9,"normal weight",IF(Table4[[#This Row],[BMI]]&lt;29.9,"over weight","obesity")))</f>
        <v>underweight</v>
      </c>
      <c r="N1522" s="26" t="str">
        <f>IF(Table4[[#This Row],[HBA1C]]&lt;5.7,"normal",IF(Table4[[#This Row],[HBA1C]]&lt; 6.4,"prediabetes","diabetes"))</f>
        <v>normal</v>
      </c>
    </row>
    <row r="1523" spans="1:14" x14ac:dyDescent="0.25">
      <c r="A1523" t="s">
        <v>849</v>
      </c>
      <c r="B1523">
        <v>18.77</v>
      </c>
      <c r="C1523">
        <v>11.98</v>
      </c>
      <c r="D1523" t="s">
        <v>2380</v>
      </c>
      <c r="E1523" t="s">
        <v>2378</v>
      </c>
      <c r="F1523" t="s">
        <v>2378</v>
      </c>
      <c r="G1523" s="9">
        <v>2</v>
      </c>
      <c r="H1523" t="s">
        <v>2378</v>
      </c>
      <c r="I1523" s="20" t="str">
        <f>IF(Table4[[#This Row],[smoker]]="?","NO",Table4[[#This Row],[smoker]])</f>
        <v>No</v>
      </c>
      <c r="J1523" s="26">
        <v>2</v>
      </c>
      <c r="K1523" s="20" t="str">
        <f>UPPER(Table4[[#This Row],[SMOKER 1]])</f>
        <v>NO</v>
      </c>
      <c r="L1523" s="26" t="str">
        <f>UPPER(Table4[[#This Row],[Heart Issues]])</f>
        <v>YES</v>
      </c>
      <c r="M1523" s="26" t="str">
        <f>IF(Table4[[#This Row],[BMI]]&lt;18.5,"underweight",IF(Table4[[#This Row],[BMI]]&lt; 24.9,"normal weight",IF(Table4[[#This Row],[BMI]]&lt;29.9,"over weight","obesity")))</f>
        <v>normal weight</v>
      </c>
      <c r="N1523" s="26" t="str">
        <f>IF(Table4[[#This Row],[HBA1C]]&lt;5.7,"normal",IF(Table4[[#This Row],[HBA1C]]&lt; 6.4,"prediabetes","diabetes"))</f>
        <v>diabetes</v>
      </c>
    </row>
    <row r="1524" spans="1:14" x14ac:dyDescent="0.25">
      <c r="A1524" t="s">
        <v>848</v>
      </c>
      <c r="B1524">
        <v>28.88</v>
      </c>
      <c r="C1524">
        <v>6.59</v>
      </c>
      <c r="D1524" t="s">
        <v>2380</v>
      </c>
      <c r="E1524" t="s">
        <v>2378</v>
      </c>
      <c r="F1524" t="s">
        <v>2378</v>
      </c>
      <c r="G1524" s="9">
        <v>1</v>
      </c>
      <c r="H1524" t="s">
        <v>2378</v>
      </c>
      <c r="I1524" s="20" t="str">
        <f>IF(Table4[[#This Row],[smoker]]="?","NO",Table4[[#This Row],[smoker]])</f>
        <v>No</v>
      </c>
      <c r="J1524" s="26">
        <v>1</v>
      </c>
      <c r="K1524" s="20" t="str">
        <f>UPPER(Table4[[#This Row],[SMOKER 1]])</f>
        <v>NO</v>
      </c>
      <c r="L1524" s="26" t="str">
        <f>UPPER(Table4[[#This Row],[Heart Issues]])</f>
        <v>YES</v>
      </c>
      <c r="M1524" s="26" t="str">
        <f>IF(Table4[[#This Row],[BMI]]&lt;18.5,"underweight",IF(Table4[[#This Row],[BMI]]&lt; 24.9,"normal weight",IF(Table4[[#This Row],[BMI]]&lt;29.9,"over weight","obesity")))</f>
        <v>over weight</v>
      </c>
      <c r="N1524" s="26" t="str">
        <f>IF(Table4[[#This Row],[HBA1C]]&lt;5.7,"normal",IF(Table4[[#This Row],[HBA1C]]&lt; 6.4,"prediabetes","diabetes"))</f>
        <v>diabetes</v>
      </c>
    </row>
    <row r="1525" spans="1:14" x14ac:dyDescent="0.25">
      <c r="A1525" t="s">
        <v>847</v>
      </c>
      <c r="B1525">
        <v>27.55</v>
      </c>
      <c r="C1525">
        <v>10.83</v>
      </c>
      <c r="D1525" t="s">
        <v>2380</v>
      </c>
      <c r="E1525" t="s">
        <v>2378</v>
      </c>
      <c r="F1525" t="s">
        <v>2378</v>
      </c>
      <c r="G1525" s="9">
        <v>1</v>
      </c>
      <c r="H1525" t="s">
        <v>2378</v>
      </c>
      <c r="I1525" s="20" t="str">
        <f>IF(Table4[[#This Row],[smoker]]="?","NO",Table4[[#This Row],[smoker]])</f>
        <v>No</v>
      </c>
      <c r="J1525" s="26">
        <v>1</v>
      </c>
      <c r="K1525" s="20" t="str">
        <f>UPPER(Table4[[#This Row],[SMOKER 1]])</f>
        <v>NO</v>
      </c>
      <c r="L1525" s="26" t="str">
        <f>UPPER(Table4[[#This Row],[Heart Issues]])</f>
        <v>YES</v>
      </c>
      <c r="M1525" s="26" t="str">
        <f>IF(Table4[[#This Row],[BMI]]&lt;18.5,"underweight",IF(Table4[[#This Row],[BMI]]&lt; 24.9,"normal weight",IF(Table4[[#This Row],[BMI]]&lt;29.9,"over weight","obesity")))</f>
        <v>over weight</v>
      </c>
      <c r="N1525" s="26" t="str">
        <f>IF(Table4[[#This Row],[HBA1C]]&lt;5.7,"normal",IF(Table4[[#This Row],[HBA1C]]&lt; 6.4,"prediabetes","diabetes"))</f>
        <v>diabetes</v>
      </c>
    </row>
    <row r="1526" spans="1:14" x14ac:dyDescent="0.25">
      <c r="A1526" t="s">
        <v>846</v>
      </c>
      <c r="B1526">
        <v>15.6</v>
      </c>
      <c r="C1526">
        <v>8.6</v>
      </c>
      <c r="D1526" t="s">
        <v>2378</v>
      </c>
      <c r="E1526" t="s">
        <v>2378</v>
      </c>
      <c r="F1526" t="s">
        <v>2378</v>
      </c>
      <c r="G1526" s="9" t="s">
        <v>2379</v>
      </c>
      <c r="H1526" t="s">
        <v>2378</v>
      </c>
      <c r="I1526" s="20" t="str">
        <f>IF(Table4[[#This Row],[smoker]]="?","NO",Table4[[#This Row],[smoker]])</f>
        <v>No</v>
      </c>
      <c r="J1526" s="26">
        <v>0</v>
      </c>
      <c r="K1526" s="20" t="str">
        <f>UPPER(Table4[[#This Row],[SMOKER 1]])</f>
        <v>NO</v>
      </c>
      <c r="L1526" s="26" t="str">
        <f>UPPER(Table4[[#This Row],[Heart Issues]])</f>
        <v>NO</v>
      </c>
      <c r="M1526" s="26" t="str">
        <f>IF(Table4[[#This Row],[BMI]]&lt;18.5,"underweight",IF(Table4[[#This Row],[BMI]]&lt; 24.9,"normal weight",IF(Table4[[#This Row],[BMI]]&lt;29.9,"over weight","obesity")))</f>
        <v>underweight</v>
      </c>
      <c r="N1526" s="26" t="str">
        <f>IF(Table4[[#This Row],[HBA1C]]&lt;5.7,"normal",IF(Table4[[#This Row],[HBA1C]]&lt; 6.4,"prediabetes","diabetes"))</f>
        <v>diabetes</v>
      </c>
    </row>
    <row r="1527" spans="1:14" x14ac:dyDescent="0.25">
      <c r="A1527" t="s">
        <v>845</v>
      </c>
      <c r="B1527">
        <v>21.99</v>
      </c>
      <c r="C1527">
        <v>11.17</v>
      </c>
      <c r="D1527" t="s">
        <v>2378</v>
      </c>
      <c r="E1527" t="s">
        <v>2378</v>
      </c>
      <c r="F1527" t="s">
        <v>2378</v>
      </c>
      <c r="G1527" s="9" t="s">
        <v>2379</v>
      </c>
      <c r="H1527" t="s">
        <v>2378</v>
      </c>
      <c r="I1527" s="20" t="str">
        <f>IF(Table4[[#This Row],[smoker]]="?","NO",Table4[[#This Row],[smoker]])</f>
        <v>No</v>
      </c>
      <c r="J1527" s="26">
        <v>0</v>
      </c>
      <c r="K1527" s="20" t="str">
        <f>UPPER(Table4[[#This Row],[SMOKER 1]])</f>
        <v>NO</v>
      </c>
      <c r="L1527" s="26" t="str">
        <f>UPPER(Table4[[#This Row],[Heart Issues]])</f>
        <v>NO</v>
      </c>
      <c r="M1527" s="26" t="str">
        <f>IF(Table4[[#This Row],[BMI]]&lt;18.5,"underweight",IF(Table4[[#This Row],[BMI]]&lt; 24.9,"normal weight",IF(Table4[[#This Row],[BMI]]&lt;29.9,"over weight","obesity")))</f>
        <v>normal weight</v>
      </c>
      <c r="N1527" s="26" t="str">
        <f>IF(Table4[[#This Row],[HBA1C]]&lt;5.7,"normal",IF(Table4[[#This Row],[HBA1C]]&lt; 6.4,"prediabetes","diabetes"))</f>
        <v>diabetes</v>
      </c>
    </row>
    <row r="1528" spans="1:14" x14ac:dyDescent="0.25">
      <c r="A1528" t="s">
        <v>844</v>
      </c>
      <c r="B1528">
        <v>34.85</v>
      </c>
      <c r="C1528">
        <v>5.75</v>
      </c>
      <c r="D1528" t="s">
        <v>2378</v>
      </c>
      <c r="E1528" t="s">
        <v>2378</v>
      </c>
      <c r="F1528" t="s">
        <v>2378</v>
      </c>
      <c r="G1528" s="9" t="s">
        <v>2379</v>
      </c>
      <c r="H1528" t="s">
        <v>2378</v>
      </c>
      <c r="I1528" s="20" t="str">
        <f>IF(Table4[[#This Row],[smoker]]="?","NO",Table4[[#This Row],[smoker]])</f>
        <v>No</v>
      </c>
      <c r="J1528" s="26">
        <v>0</v>
      </c>
      <c r="K1528" s="20" t="str">
        <f>UPPER(Table4[[#This Row],[SMOKER 1]])</f>
        <v>NO</v>
      </c>
      <c r="L1528" s="26" t="str">
        <f>UPPER(Table4[[#This Row],[Heart Issues]])</f>
        <v>NO</v>
      </c>
      <c r="M1528" s="26" t="str">
        <f>IF(Table4[[#This Row],[BMI]]&lt;18.5,"underweight",IF(Table4[[#This Row],[BMI]]&lt; 24.9,"normal weight",IF(Table4[[#This Row],[BMI]]&lt;29.9,"over weight","obesity")))</f>
        <v>obesity</v>
      </c>
      <c r="N1528" s="26" t="str">
        <f>IF(Table4[[#This Row],[HBA1C]]&lt;5.7,"normal",IF(Table4[[#This Row],[HBA1C]]&lt; 6.4,"prediabetes","diabetes"))</f>
        <v>prediabetes</v>
      </c>
    </row>
    <row r="1529" spans="1:14" x14ac:dyDescent="0.25">
      <c r="A1529" t="s">
        <v>843</v>
      </c>
      <c r="B1529">
        <v>24.51</v>
      </c>
      <c r="C1529">
        <v>4.83</v>
      </c>
      <c r="D1529" t="s">
        <v>2380</v>
      </c>
      <c r="E1529" t="s">
        <v>2378</v>
      </c>
      <c r="F1529" t="s">
        <v>2381</v>
      </c>
      <c r="G1529" s="9">
        <v>1</v>
      </c>
      <c r="H1529" t="s">
        <v>2378</v>
      </c>
      <c r="I1529" s="20" t="str">
        <f>IF(Table4[[#This Row],[smoker]]="?","NO",Table4[[#This Row],[smoker]])</f>
        <v>No</v>
      </c>
      <c r="J1529" s="26">
        <v>1</v>
      </c>
      <c r="K1529" s="20" t="str">
        <f>UPPER(Table4[[#This Row],[SMOKER 1]])</f>
        <v>NO</v>
      </c>
      <c r="L1529" s="26" t="str">
        <f>UPPER(Table4[[#This Row],[Heart Issues]])</f>
        <v>YES</v>
      </c>
      <c r="M1529" s="26" t="str">
        <f>IF(Table4[[#This Row],[BMI]]&lt;18.5,"underweight",IF(Table4[[#This Row],[BMI]]&lt; 24.9,"normal weight",IF(Table4[[#This Row],[BMI]]&lt;29.9,"over weight","obesity")))</f>
        <v>normal weight</v>
      </c>
      <c r="N1529" s="26" t="str">
        <f>IF(Table4[[#This Row],[HBA1C]]&lt;5.7,"normal",IF(Table4[[#This Row],[HBA1C]]&lt; 6.4,"prediabetes","diabetes"))</f>
        <v>normal</v>
      </c>
    </row>
    <row r="1530" spans="1:14" x14ac:dyDescent="0.25">
      <c r="A1530" t="s">
        <v>842</v>
      </c>
      <c r="B1530">
        <v>19.399999999999999</v>
      </c>
      <c r="C1530">
        <v>11.93</v>
      </c>
      <c r="D1530" t="s">
        <v>2378</v>
      </c>
      <c r="E1530" t="s">
        <v>2378</v>
      </c>
      <c r="F1530" t="s">
        <v>2378</v>
      </c>
      <c r="G1530" s="9" t="s">
        <v>2379</v>
      </c>
      <c r="H1530" t="s">
        <v>2378</v>
      </c>
      <c r="I1530" s="20" t="str">
        <f>IF(Table4[[#This Row],[smoker]]="?","NO",Table4[[#This Row],[smoker]])</f>
        <v>No</v>
      </c>
      <c r="J1530" s="26">
        <v>0</v>
      </c>
      <c r="K1530" s="20" t="str">
        <f>UPPER(Table4[[#This Row],[SMOKER 1]])</f>
        <v>NO</v>
      </c>
      <c r="L1530" s="26" t="str">
        <f>UPPER(Table4[[#This Row],[Heart Issues]])</f>
        <v>NO</v>
      </c>
      <c r="M1530" s="26" t="str">
        <f>IF(Table4[[#This Row],[BMI]]&lt;18.5,"underweight",IF(Table4[[#This Row],[BMI]]&lt; 24.9,"normal weight",IF(Table4[[#This Row],[BMI]]&lt;29.9,"over weight","obesity")))</f>
        <v>normal weight</v>
      </c>
      <c r="N1530" s="26" t="str">
        <f>IF(Table4[[#This Row],[HBA1C]]&lt;5.7,"normal",IF(Table4[[#This Row],[HBA1C]]&lt; 6.4,"prediabetes","diabetes"))</f>
        <v>diabetes</v>
      </c>
    </row>
    <row r="1531" spans="1:14" x14ac:dyDescent="0.25">
      <c r="A1531" t="s">
        <v>841</v>
      </c>
      <c r="B1531">
        <v>15.1</v>
      </c>
      <c r="C1531">
        <v>8.41</v>
      </c>
      <c r="D1531" t="s">
        <v>2378</v>
      </c>
      <c r="E1531" t="s">
        <v>2378</v>
      </c>
      <c r="F1531" t="s">
        <v>2378</v>
      </c>
      <c r="G1531" s="9" t="s">
        <v>2379</v>
      </c>
      <c r="H1531" t="s">
        <v>2378</v>
      </c>
      <c r="I1531" s="20" t="str">
        <f>IF(Table4[[#This Row],[smoker]]="?","NO",Table4[[#This Row],[smoker]])</f>
        <v>No</v>
      </c>
      <c r="J1531" s="26">
        <v>0</v>
      </c>
      <c r="K1531" s="20" t="str">
        <f>UPPER(Table4[[#This Row],[SMOKER 1]])</f>
        <v>NO</v>
      </c>
      <c r="L1531" s="26" t="str">
        <f>UPPER(Table4[[#This Row],[Heart Issues]])</f>
        <v>NO</v>
      </c>
      <c r="M1531" s="26" t="str">
        <f>IF(Table4[[#This Row],[BMI]]&lt;18.5,"underweight",IF(Table4[[#This Row],[BMI]]&lt; 24.9,"normal weight",IF(Table4[[#This Row],[BMI]]&lt;29.9,"over weight","obesity")))</f>
        <v>underweight</v>
      </c>
      <c r="N1531" s="26" t="str">
        <f>IF(Table4[[#This Row],[HBA1C]]&lt;5.7,"normal",IF(Table4[[#This Row],[HBA1C]]&lt; 6.4,"prediabetes","diabetes"))</f>
        <v>diabetes</v>
      </c>
    </row>
    <row r="1532" spans="1:14" x14ac:dyDescent="0.25">
      <c r="A1532" t="s">
        <v>840</v>
      </c>
      <c r="B1532">
        <v>23.37</v>
      </c>
      <c r="C1532">
        <v>5.59</v>
      </c>
      <c r="D1532" t="s">
        <v>2380</v>
      </c>
      <c r="E1532" t="s">
        <v>2378</v>
      </c>
      <c r="F1532" t="s">
        <v>2378</v>
      </c>
      <c r="G1532" s="9" t="s">
        <v>2379</v>
      </c>
      <c r="H1532" t="s">
        <v>2378</v>
      </c>
      <c r="I1532" s="20" t="str">
        <f>IF(Table4[[#This Row],[smoker]]="?","NO",Table4[[#This Row],[smoker]])</f>
        <v>No</v>
      </c>
      <c r="J1532" s="26">
        <v>0</v>
      </c>
      <c r="K1532" s="20" t="str">
        <f>UPPER(Table4[[#This Row],[SMOKER 1]])</f>
        <v>NO</v>
      </c>
      <c r="L1532" s="26" t="str">
        <f>UPPER(Table4[[#This Row],[Heart Issues]])</f>
        <v>YES</v>
      </c>
      <c r="M1532" s="26" t="str">
        <f>IF(Table4[[#This Row],[BMI]]&lt;18.5,"underweight",IF(Table4[[#This Row],[BMI]]&lt; 24.9,"normal weight",IF(Table4[[#This Row],[BMI]]&lt;29.9,"over weight","obesity")))</f>
        <v>normal weight</v>
      </c>
      <c r="N1532" s="26" t="str">
        <f>IF(Table4[[#This Row],[HBA1C]]&lt;5.7,"normal",IF(Table4[[#This Row],[HBA1C]]&lt; 6.4,"prediabetes","diabetes"))</f>
        <v>normal</v>
      </c>
    </row>
    <row r="1533" spans="1:14" x14ac:dyDescent="0.25">
      <c r="A1533" t="s">
        <v>839</v>
      </c>
      <c r="B1533">
        <v>42.4</v>
      </c>
      <c r="C1533">
        <v>4.0599999999999996</v>
      </c>
      <c r="D1533" t="s">
        <v>2378</v>
      </c>
      <c r="E1533" t="s">
        <v>2378</v>
      </c>
      <c r="F1533" t="s">
        <v>2378</v>
      </c>
      <c r="G1533" s="9" t="s">
        <v>2379</v>
      </c>
      <c r="H1533" t="s">
        <v>2378</v>
      </c>
      <c r="I1533" s="20" t="str">
        <f>IF(Table4[[#This Row],[smoker]]="?","NO",Table4[[#This Row],[smoker]])</f>
        <v>No</v>
      </c>
      <c r="J1533" s="26">
        <v>0</v>
      </c>
      <c r="K1533" s="20" t="str">
        <f>UPPER(Table4[[#This Row],[SMOKER 1]])</f>
        <v>NO</v>
      </c>
      <c r="L1533" s="26" t="str">
        <f>UPPER(Table4[[#This Row],[Heart Issues]])</f>
        <v>NO</v>
      </c>
      <c r="M1533" s="26" t="str">
        <f>IF(Table4[[#This Row],[BMI]]&lt;18.5,"underweight",IF(Table4[[#This Row],[BMI]]&lt; 24.9,"normal weight",IF(Table4[[#This Row],[BMI]]&lt;29.9,"over weight","obesity")))</f>
        <v>obesity</v>
      </c>
      <c r="N1533" s="26" t="str">
        <f>IF(Table4[[#This Row],[HBA1C]]&lt;5.7,"normal",IF(Table4[[#This Row],[HBA1C]]&lt; 6.4,"prediabetes","diabetes"))</f>
        <v>normal</v>
      </c>
    </row>
    <row r="1534" spans="1:14" x14ac:dyDescent="0.25">
      <c r="A1534" t="s">
        <v>838</v>
      </c>
      <c r="B1534">
        <v>28.405000000000001</v>
      </c>
      <c r="C1534">
        <v>7.02</v>
      </c>
      <c r="D1534" t="s">
        <v>2380</v>
      </c>
      <c r="E1534" t="s">
        <v>2378</v>
      </c>
      <c r="F1534" t="s">
        <v>2378</v>
      </c>
      <c r="G1534" s="9" t="s">
        <v>2379</v>
      </c>
      <c r="H1534" t="s">
        <v>2378</v>
      </c>
      <c r="I1534" s="20" t="str">
        <f>IF(Table4[[#This Row],[smoker]]="?","NO",Table4[[#This Row],[smoker]])</f>
        <v>No</v>
      </c>
      <c r="J1534" s="26">
        <v>0</v>
      </c>
      <c r="K1534" s="20" t="str">
        <f>UPPER(Table4[[#This Row],[SMOKER 1]])</f>
        <v>NO</v>
      </c>
      <c r="L1534" s="26" t="str">
        <f>UPPER(Table4[[#This Row],[Heart Issues]])</f>
        <v>YES</v>
      </c>
      <c r="M1534" s="26" t="str">
        <f>IF(Table4[[#This Row],[BMI]]&lt;18.5,"underweight",IF(Table4[[#This Row],[BMI]]&lt; 24.9,"normal weight",IF(Table4[[#This Row],[BMI]]&lt;29.9,"over weight","obesity")))</f>
        <v>over weight</v>
      </c>
      <c r="N1534" s="26" t="str">
        <f>IF(Table4[[#This Row],[HBA1C]]&lt;5.7,"normal",IF(Table4[[#This Row],[HBA1C]]&lt; 6.4,"prediabetes","diabetes"))</f>
        <v>diabetes</v>
      </c>
    </row>
    <row r="1535" spans="1:14" x14ac:dyDescent="0.25">
      <c r="A1535" t="s">
        <v>837</v>
      </c>
      <c r="B1535">
        <v>23.4</v>
      </c>
      <c r="C1535">
        <v>4.47</v>
      </c>
      <c r="D1535" t="s">
        <v>2378</v>
      </c>
      <c r="E1535" t="s">
        <v>2378</v>
      </c>
      <c r="F1535" t="s">
        <v>2378</v>
      </c>
      <c r="G1535" s="9" t="s">
        <v>2379</v>
      </c>
      <c r="H1535" t="s">
        <v>2378</v>
      </c>
      <c r="I1535" s="20" t="str">
        <f>IF(Table4[[#This Row],[smoker]]="?","NO",Table4[[#This Row],[smoker]])</f>
        <v>No</v>
      </c>
      <c r="J1535" s="26">
        <v>0</v>
      </c>
      <c r="K1535" s="20" t="str">
        <f>UPPER(Table4[[#This Row],[SMOKER 1]])</f>
        <v>NO</v>
      </c>
      <c r="L1535" s="26" t="str">
        <f>UPPER(Table4[[#This Row],[Heart Issues]])</f>
        <v>NO</v>
      </c>
      <c r="M1535" s="26" t="str">
        <f>IF(Table4[[#This Row],[BMI]]&lt;18.5,"underweight",IF(Table4[[#This Row],[BMI]]&lt; 24.9,"normal weight",IF(Table4[[#This Row],[BMI]]&lt;29.9,"over weight","obesity")))</f>
        <v>normal weight</v>
      </c>
      <c r="N1535" s="26" t="str">
        <f>IF(Table4[[#This Row],[HBA1C]]&lt;5.7,"normal",IF(Table4[[#This Row],[HBA1C]]&lt; 6.4,"prediabetes","diabetes"))</f>
        <v>normal</v>
      </c>
    </row>
    <row r="1536" spans="1:14" x14ac:dyDescent="0.25">
      <c r="A1536" t="s">
        <v>836</v>
      </c>
      <c r="B1536">
        <v>33.44</v>
      </c>
      <c r="C1536">
        <v>4.54</v>
      </c>
      <c r="D1536" t="s">
        <v>2378</v>
      </c>
      <c r="E1536" t="s">
        <v>2378</v>
      </c>
      <c r="F1536" t="s">
        <v>2378</v>
      </c>
      <c r="G1536" s="9" t="s">
        <v>2379</v>
      </c>
      <c r="H1536" t="s">
        <v>2378</v>
      </c>
      <c r="I1536" s="20" t="str">
        <f>IF(Table4[[#This Row],[smoker]]="?","NO",Table4[[#This Row],[smoker]])</f>
        <v>No</v>
      </c>
      <c r="J1536" s="26">
        <v>0</v>
      </c>
      <c r="K1536" s="20" t="str">
        <f>UPPER(Table4[[#This Row],[SMOKER 1]])</f>
        <v>NO</v>
      </c>
      <c r="L1536" s="26" t="str">
        <f>UPPER(Table4[[#This Row],[Heart Issues]])</f>
        <v>NO</v>
      </c>
      <c r="M1536" s="26" t="str">
        <f>IF(Table4[[#This Row],[BMI]]&lt;18.5,"underweight",IF(Table4[[#This Row],[BMI]]&lt; 24.9,"normal weight",IF(Table4[[#This Row],[BMI]]&lt;29.9,"over weight","obesity")))</f>
        <v>obesity</v>
      </c>
      <c r="N1536" s="26" t="str">
        <f>IF(Table4[[#This Row],[HBA1C]]&lt;5.7,"normal",IF(Table4[[#This Row],[HBA1C]]&lt; 6.4,"prediabetes","diabetes"))</f>
        <v>normal</v>
      </c>
    </row>
    <row r="1537" spans="1:14" x14ac:dyDescent="0.25">
      <c r="A1537" t="s">
        <v>835</v>
      </c>
      <c r="B1537">
        <v>21.12</v>
      </c>
      <c r="C1537">
        <v>4.99</v>
      </c>
      <c r="D1537" t="s">
        <v>2378</v>
      </c>
      <c r="E1537" t="s">
        <v>2378</v>
      </c>
      <c r="F1537" t="s">
        <v>2378</v>
      </c>
      <c r="G1537" s="9">
        <v>1</v>
      </c>
      <c r="H1537" t="s">
        <v>2378</v>
      </c>
      <c r="I1537" s="20" t="str">
        <f>IF(Table4[[#This Row],[smoker]]="?","NO",Table4[[#This Row],[smoker]])</f>
        <v>No</v>
      </c>
      <c r="J1537" s="26">
        <v>1</v>
      </c>
      <c r="K1537" s="20" t="str">
        <f>UPPER(Table4[[#This Row],[SMOKER 1]])</f>
        <v>NO</v>
      </c>
      <c r="L1537" s="26" t="str">
        <f>UPPER(Table4[[#This Row],[Heart Issues]])</f>
        <v>NO</v>
      </c>
      <c r="M1537" s="26" t="str">
        <f>IF(Table4[[#This Row],[BMI]]&lt;18.5,"underweight",IF(Table4[[#This Row],[BMI]]&lt; 24.9,"normal weight",IF(Table4[[#This Row],[BMI]]&lt;29.9,"over weight","obesity")))</f>
        <v>normal weight</v>
      </c>
      <c r="N1537" s="26" t="str">
        <f>IF(Table4[[#This Row],[HBA1C]]&lt;5.7,"normal",IF(Table4[[#This Row],[HBA1C]]&lt; 6.4,"prediabetes","diabetes"))</f>
        <v>normal</v>
      </c>
    </row>
    <row r="1538" spans="1:14" x14ac:dyDescent="0.25">
      <c r="A1538" t="s">
        <v>834</v>
      </c>
      <c r="B1538">
        <v>18.48</v>
      </c>
      <c r="C1538">
        <v>10.84</v>
      </c>
      <c r="D1538" t="s">
        <v>2380</v>
      </c>
      <c r="E1538" t="s">
        <v>2378</v>
      </c>
      <c r="F1538" t="s">
        <v>2378</v>
      </c>
      <c r="G1538" s="9">
        <v>2</v>
      </c>
      <c r="H1538" t="s">
        <v>2378</v>
      </c>
      <c r="I1538" s="20" t="str">
        <f>IF(Table4[[#This Row],[smoker]]="?","NO",Table4[[#This Row],[smoker]])</f>
        <v>No</v>
      </c>
      <c r="J1538" s="26">
        <v>2</v>
      </c>
      <c r="K1538" s="20" t="str">
        <f>UPPER(Table4[[#This Row],[SMOKER 1]])</f>
        <v>NO</v>
      </c>
      <c r="L1538" s="26" t="str">
        <f>UPPER(Table4[[#This Row],[Heart Issues]])</f>
        <v>YES</v>
      </c>
      <c r="M1538" s="26" t="str">
        <f>IF(Table4[[#This Row],[BMI]]&lt;18.5,"underweight",IF(Table4[[#This Row],[BMI]]&lt; 24.9,"normal weight",IF(Table4[[#This Row],[BMI]]&lt;29.9,"over weight","obesity")))</f>
        <v>underweight</v>
      </c>
      <c r="N1538" s="26" t="str">
        <f>IF(Table4[[#This Row],[HBA1C]]&lt;5.7,"normal",IF(Table4[[#This Row],[HBA1C]]&lt; 6.4,"prediabetes","diabetes"))</f>
        <v>diabetes</v>
      </c>
    </row>
    <row r="1539" spans="1:14" x14ac:dyDescent="0.25">
      <c r="A1539" t="s">
        <v>833</v>
      </c>
      <c r="B1539">
        <v>16.815000000000001</v>
      </c>
      <c r="C1539">
        <v>5.63</v>
      </c>
      <c r="D1539" t="s">
        <v>2378</v>
      </c>
      <c r="E1539" t="s">
        <v>2378</v>
      </c>
      <c r="F1539" t="s">
        <v>2378</v>
      </c>
      <c r="G1539" s="9">
        <v>1</v>
      </c>
      <c r="H1539" t="s">
        <v>2378</v>
      </c>
      <c r="I1539" s="20" t="str">
        <f>IF(Table4[[#This Row],[smoker]]="?","NO",Table4[[#This Row],[smoker]])</f>
        <v>No</v>
      </c>
      <c r="J1539" s="26">
        <v>1</v>
      </c>
      <c r="K1539" s="20" t="str">
        <f>UPPER(Table4[[#This Row],[SMOKER 1]])</f>
        <v>NO</v>
      </c>
      <c r="L1539" s="26" t="str">
        <f>UPPER(Table4[[#This Row],[Heart Issues]])</f>
        <v>NO</v>
      </c>
      <c r="M1539" s="26" t="str">
        <f>IF(Table4[[#This Row],[BMI]]&lt;18.5,"underweight",IF(Table4[[#This Row],[BMI]]&lt; 24.9,"normal weight",IF(Table4[[#This Row],[BMI]]&lt;29.9,"over weight","obesity")))</f>
        <v>underweight</v>
      </c>
      <c r="N1539" s="26" t="str">
        <f>IF(Table4[[#This Row],[HBA1C]]&lt;5.7,"normal",IF(Table4[[#This Row],[HBA1C]]&lt; 6.4,"prediabetes","diabetes"))</f>
        <v>normal</v>
      </c>
    </row>
    <row r="1540" spans="1:14" x14ac:dyDescent="0.25">
      <c r="A1540" t="s">
        <v>832</v>
      </c>
      <c r="B1540">
        <v>26.72</v>
      </c>
      <c r="C1540">
        <v>4.1399999999999997</v>
      </c>
      <c r="D1540" t="s">
        <v>2378</v>
      </c>
      <c r="E1540" t="s">
        <v>2378</v>
      </c>
      <c r="F1540" t="s">
        <v>2378</v>
      </c>
      <c r="G1540" s="9" t="s">
        <v>2379</v>
      </c>
      <c r="H1540" t="s">
        <v>2378</v>
      </c>
      <c r="I1540" s="20" t="str">
        <f>IF(Table4[[#This Row],[smoker]]="?","NO",Table4[[#This Row],[smoker]])</f>
        <v>No</v>
      </c>
      <c r="J1540" s="26">
        <v>0</v>
      </c>
      <c r="K1540" s="20" t="str">
        <f>UPPER(Table4[[#This Row],[SMOKER 1]])</f>
        <v>NO</v>
      </c>
      <c r="L1540" s="26" t="str">
        <f>UPPER(Table4[[#This Row],[Heart Issues]])</f>
        <v>NO</v>
      </c>
      <c r="M1540" s="26" t="str">
        <f>IF(Table4[[#This Row],[BMI]]&lt;18.5,"underweight",IF(Table4[[#This Row],[BMI]]&lt; 24.9,"normal weight",IF(Table4[[#This Row],[BMI]]&lt;29.9,"over weight","obesity")))</f>
        <v>over weight</v>
      </c>
      <c r="N1540" s="26" t="str">
        <f>IF(Table4[[#This Row],[HBA1C]]&lt;5.7,"normal",IF(Table4[[#This Row],[HBA1C]]&lt; 6.4,"prediabetes","diabetes"))</f>
        <v>normal</v>
      </c>
    </row>
    <row r="1541" spans="1:14" x14ac:dyDescent="0.25">
      <c r="A1541" t="s">
        <v>831</v>
      </c>
      <c r="B1541">
        <v>41.42</v>
      </c>
      <c r="C1541">
        <v>5.17</v>
      </c>
      <c r="D1541" t="s">
        <v>2378</v>
      </c>
      <c r="E1541" t="s">
        <v>2378</v>
      </c>
      <c r="F1541" t="s">
        <v>2381</v>
      </c>
      <c r="G1541" s="9">
        <v>1</v>
      </c>
      <c r="H1541" t="s">
        <v>2378</v>
      </c>
      <c r="I1541" s="20" t="str">
        <f>IF(Table4[[#This Row],[smoker]]="?","NO",Table4[[#This Row],[smoker]])</f>
        <v>No</v>
      </c>
      <c r="J1541" s="26">
        <v>1</v>
      </c>
      <c r="K1541" s="20" t="str">
        <f>UPPER(Table4[[#This Row],[SMOKER 1]])</f>
        <v>NO</v>
      </c>
      <c r="L1541" s="26" t="str">
        <f>UPPER(Table4[[#This Row],[Heart Issues]])</f>
        <v>NO</v>
      </c>
      <c r="M1541" s="26" t="str">
        <f>IF(Table4[[#This Row],[BMI]]&lt;18.5,"underweight",IF(Table4[[#This Row],[BMI]]&lt; 24.9,"normal weight",IF(Table4[[#This Row],[BMI]]&lt;29.9,"over weight","obesity")))</f>
        <v>obesity</v>
      </c>
      <c r="N1541" s="26" t="str">
        <f>IF(Table4[[#This Row],[HBA1C]]&lt;5.7,"normal",IF(Table4[[#This Row],[HBA1C]]&lt; 6.4,"prediabetes","diabetes"))</f>
        <v>normal</v>
      </c>
    </row>
    <row r="1542" spans="1:14" x14ac:dyDescent="0.25">
      <c r="A1542" t="s">
        <v>830</v>
      </c>
      <c r="B1542">
        <v>20.69</v>
      </c>
      <c r="C1542">
        <v>6.93</v>
      </c>
      <c r="D1542" t="s">
        <v>2378</v>
      </c>
      <c r="E1542" t="s">
        <v>2378</v>
      </c>
      <c r="F1542" t="s">
        <v>2378</v>
      </c>
      <c r="G1542" s="9">
        <v>2</v>
      </c>
      <c r="H1542" t="s">
        <v>2378</v>
      </c>
      <c r="I1542" s="20" t="str">
        <f>IF(Table4[[#This Row],[smoker]]="?","NO",Table4[[#This Row],[smoker]])</f>
        <v>No</v>
      </c>
      <c r="J1542" s="26">
        <v>2</v>
      </c>
      <c r="K1542" s="20" t="str">
        <f>UPPER(Table4[[#This Row],[SMOKER 1]])</f>
        <v>NO</v>
      </c>
      <c r="L1542" s="26" t="str">
        <f>UPPER(Table4[[#This Row],[Heart Issues]])</f>
        <v>NO</v>
      </c>
      <c r="M1542" s="26" t="str">
        <f>IF(Table4[[#This Row],[BMI]]&lt;18.5,"underweight",IF(Table4[[#This Row],[BMI]]&lt; 24.9,"normal weight",IF(Table4[[#This Row],[BMI]]&lt;29.9,"over weight","obesity")))</f>
        <v>normal weight</v>
      </c>
      <c r="N1542" s="26" t="str">
        <f>IF(Table4[[#This Row],[HBA1C]]&lt;5.7,"normal",IF(Table4[[#This Row],[HBA1C]]&lt; 6.4,"prediabetes","diabetes"))</f>
        <v>diabetes</v>
      </c>
    </row>
    <row r="1543" spans="1:14" x14ac:dyDescent="0.25">
      <c r="A1543" t="s">
        <v>829</v>
      </c>
      <c r="B1543">
        <v>41.23</v>
      </c>
      <c r="C1543">
        <v>4.24</v>
      </c>
      <c r="D1543" t="s">
        <v>2378</v>
      </c>
      <c r="E1543" t="s">
        <v>2378</v>
      </c>
      <c r="F1543" t="s">
        <v>2378</v>
      </c>
      <c r="G1543" s="9" t="s">
        <v>2379</v>
      </c>
      <c r="H1543" t="s">
        <v>2378</v>
      </c>
      <c r="I1543" s="20" t="str">
        <f>IF(Table4[[#This Row],[smoker]]="?","NO",Table4[[#This Row],[smoker]])</f>
        <v>No</v>
      </c>
      <c r="J1543" s="26">
        <v>0</v>
      </c>
      <c r="K1543" s="20" t="str">
        <f>UPPER(Table4[[#This Row],[SMOKER 1]])</f>
        <v>NO</v>
      </c>
      <c r="L1543" s="26" t="str">
        <f>UPPER(Table4[[#This Row],[Heart Issues]])</f>
        <v>NO</v>
      </c>
      <c r="M1543" s="26" t="str">
        <f>IF(Table4[[#This Row],[BMI]]&lt;18.5,"underweight",IF(Table4[[#This Row],[BMI]]&lt; 24.9,"normal weight",IF(Table4[[#This Row],[BMI]]&lt;29.9,"over weight","obesity")))</f>
        <v>obesity</v>
      </c>
      <c r="N1543" s="26" t="str">
        <f>IF(Table4[[#This Row],[HBA1C]]&lt;5.7,"normal",IF(Table4[[#This Row],[HBA1C]]&lt; 6.4,"prediabetes","diabetes"))</f>
        <v>normal</v>
      </c>
    </row>
    <row r="1544" spans="1:14" x14ac:dyDescent="0.25">
      <c r="A1544" t="s">
        <v>828</v>
      </c>
      <c r="B1544">
        <v>29.9</v>
      </c>
      <c r="C1544">
        <v>5.91</v>
      </c>
      <c r="D1544" t="s">
        <v>2378</v>
      </c>
      <c r="E1544" t="s">
        <v>2378</v>
      </c>
      <c r="F1544" t="s">
        <v>2378</v>
      </c>
      <c r="G1544" s="9" t="s">
        <v>2379</v>
      </c>
      <c r="H1544" t="s">
        <v>2378</v>
      </c>
      <c r="I1544" s="20" t="str">
        <f>IF(Table4[[#This Row],[smoker]]="?","NO",Table4[[#This Row],[smoker]])</f>
        <v>No</v>
      </c>
      <c r="J1544" s="26">
        <v>0</v>
      </c>
      <c r="K1544" s="20" t="str">
        <f>UPPER(Table4[[#This Row],[SMOKER 1]])</f>
        <v>NO</v>
      </c>
      <c r="L1544" s="26" t="str">
        <f>UPPER(Table4[[#This Row],[Heart Issues]])</f>
        <v>NO</v>
      </c>
      <c r="M1544" s="26" t="str">
        <f>IF(Table4[[#This Row],[BMI]]&lt;18.5,"underweight",IF(Table4[[#This Row],[BMI]]&lt; 24.9,"normal weight",IF(Table4[[#This Row],[BMI]]&lt;29.9,"over weight","obesity")))</f>
        <v>obesity</v>
      </c>
      <c r="N1544" s="26" t="str">
        <f>IF(Table4[[#This Row],[HBA1C]]&lt;5.7,"normal",IF(Table4[[#This Row],[HBA1C]]&lt; 6.4,"prediabetes","diabetes"))</f>
        <v>prediabetes</v>
      </c>
    </row>
    <row r="1545" spans="1:14" x14ac:dyDescent="0.25">
      <c r="A1545" t="s">
        <v>827</v>
      </c>
      <c r="B1545">
        <v>34.104999999999997</v>
      </c>
      <c r="C1545">
        <v>5.93</v>
      </c>
      <c r="D1545" t="s">
        <v>2378</v>
      </c>
      <c r="E1545" t="s">
        <v>2378</v>
      </c>
      <c r="F1545" t="s">
        <v>2378</v>
      </c>
      <c r="G1545" s="9" t="s">
        <v>2379</v>
      </c>
      <c r="H1545" t="s">
        <v>2378</v>
      </c>
      <c r="I1545" s="20" t="str">
        <f>IF(Table4[[#This Row],[smoker]]="?","NO",Table4[[#This Row],[smoker]])</f>
        <v>No</v>
      </c>
      <c r="J1545" s="26">
        <v>0</v>
      </c>
      <c r="K1545" s="20" t="str">
        <f>UPPER(Table4[[#This Row],[SMOKER 1]])</f>
        <v>NO</v>
      </c>
      <c r="L1545" s="26" t="str">
        <f>UPPER(Table4[[#This Row],[Heart Issues]])</f>
        <v>NO</v>
      </c>
      <c r="M1545" s="26" t="str">
        <f>IF(Table4[[#This Row],[BMI]]&lt;18.5,"underweight",IF(Table4[[#This Row],[BMI]]&lt; 24.9,"normal weight",IF(Table4[[#This Row],[BMI]]&lt;29.9,"over weight","obesity")))</f>
        <v>obesity</v>
      </c>
      <c r="N1545" s="26" t="str">
        <f>IF(Table4[[#This Row],[HBA1C]]&lt;5.7,"normal",IF(Table4[[#This Row],[HBA1C]]&lt; 6.4,"prediabetes","diabetes"))</f>
        <v>prediabetes</v>
      </c>
    </row>
    <row r="1546" spans="1:14" x14ac:dyDescent="0.25">
      <c r="A1546" t="s">
        <v>826</v>
      </c>
      <c r="B1546">
        <v>24.97</v>
      </c>
      <c r="C1546">
        <v>5.66</v>
      </c>
      <c r="D1546" t="s">
        <v>2378</v>
      </c>
      <c r="E1546" t="s">
        <v>2378</v>
      </c>
      <c r="F1546" t="s">
        <v>2378</v>
      </c>
      <c r="G1546" s="9" t="s">
        <v>2379</v>
      </c>
      <c r="H1546" t="s">
        <v>2378</v>
      </c>
      <c r="I1546" s="20" t="str">
        <f>IF(Table4[[#This Row],[smoker]]="?","NO",Table4[[#This Row],[smoker]])</f>
        <v>No</v>
      </c>
      <c r="J1546" s="26">
        <v>0</v>
      </c>
      <c r="K1546" s="20" t="str">
        <f>UPPER(Table4[[#This Row],[SMOKER 1]])</f>
        <v>NO</v>
      </c>
      <c r="L1546" s="26" t="str">
        <f>UPPER(Table4[[#This Row],[Heart Issues]])</f>
        <v>NO</v>
      </c>
      <c r="M1546" s="26" t="str">
        <f>IF(Table4[[#This Row],[BMI]]&lt;18.5,"underweight",IF(Table4[[#This Row],[BMI]]&lt; 24.9,"normal weight",IF(Table4[[#This Row],[BMI]]&lt;29.9,"over weight","obesity")))</f>
        <v>over weight</v>
      </c>
      <c r="N1546" s="26" t="str">
        <f>IF(Table4[[#This Row],[HBA1C]]&lt;5.7,"normal",IF(Table4[[#This Row],[HBA1C]]&lt; 6.4,"prediabetes","diabetes"))</f>
        <v>normal</v>
      </c>
    </row>
    <row r="1547" spans="1:14" x14ac:dyDescent="0.25">
      <c r="A1547" t="s">
        <v>825</v>
      </c>
      <c r="B1547">
        <v>34.799999999999997</v>
      </c>
      <c r="C1547">
        <v>4.1900000000000004</v>
      </c>
      <c r="D1547" t="s">
        <v>2378</v>
      </c>
      <c r="E1547" t="s">
        <v>2378</v>
      </c>
      <c r="F1547" t="s">
        <v>2378</v>
      </c>
      <c r="G1547" s="9">
        <v>1</v>
      </c>
      <c r="H1547" t="s">
        <v>2378</v>
      </c>
      <c r="I1547" s="20" t="str">
        <f>IF(Table4[[#This Row],[smoker]]="?","NO",Table4[[#This Row],[smoker]])</f>
        <v>No</v>
      </c>
      <c r="J1547" s="26">
        <v>1</v>
      </c>
      <c r="K1547" s="20" t="str">
        <f>UPPER(Table4[[#This Row],[SMOKER 1]])</f>
        <v>NO</v>
      </c>
      <c r="L1547" s="26" t="str">
        <f>UPPER(Table4[[#This Row],[Heart Issues]])</f>
        <v>NO</v>
      </c>
      <c r="M1547" s="26" t="str">
        <f>IF(Table4[[#This Row],[BMI]]&lt;18.5,"underweight",IF(Table4[[#This Row],[BMI]]&lt; 24.9,"normal weight",IF(Table4[[#This Row],[BMI]]&lt;29.9,"over weight","obesity")))</f>
        <v>obesity</v>
      </c>
      <c r="N1547" s="26" t="str">
        <f>IF(Table4[[#This Row],[HBA1C]]&lt;5.7,"normal",IF(Table4[[#This Row],[HBA1C]]&lt; 6.4,"prediabetes","diabetes"))</f>
        <v>normal</v>
      </c>
    </row>
    <row r="1548" spans="1:14" x14ac:dyDescent="0.25">
      <c r="A1548" t="s">
        <v>824</v>
      </c>
      <c r="B1548">
        <v>32.965000000000003</v>
      </c>
      <c r="C1548">
        <v>9.2100000000000009</v>
      </c>
      <c r="D1548" t="s">
        <v>2380</v>
      </c>
      <c r="E1548" t="s">
        <v>2378</v>
      </c>
      <c r="F1548" t="s">
        <v>2378</v>
      </c>
      <c r="G1548" s="9" t="s">
        <v>2379</v>
      </c>
      <c r="H1548" t="s">
        <v>2378</v>
      </c>
      <c r="I1548" s="20" t="str">
        <f>IF(Table4[[#This Row],[smoker]]="?","NO",Table4[[#This Row],[smoker]])</f>
        <v>No</v>
      </c>
      <c r="J1548" s="26">
        <v>0</v>
      </c>
      <c r="K1548" s="20" t="str">
        <f>UPPER(Table4[[#This Row],[SMOKER 1]])</f>
        <v>NO</v>
      </c>
      <c r="L1548" s="26" t="str">
        <f>UPPER(Table4[[#This Row],[Heart Issues]])</f>
        <v>YES</v>
      </c>
      <c r="M1548" s="26" t="str">
        <f>IF(Table4[[#This Row],[BMI]]&lt;18.5,"underweight",IF(Table4[[#This Row],[BMI]]&lt; 24.9,"normal weight",IF(Table4[[#This Row],[BMI]]&lt;29.9,"over weight","obesity")))</f>
        <v>obesity</v>
      </c>
      <c r="N1548" s="26" t="str">
        <f>IF(Table4[[#This Row],[HBA1C]]&lt;5.7,"normal",IF(Table4[[#This Row],[HBA1C]]&lt; 6.4,"prediabetes","diabetes"))</f>
        <v>diabetes</v>
      </c>
    </row>
    <row r="1549" spans="1:14" x14ac:dyDescent="0.25">
      <c r="A1549" t="s">
        <v>823</v>
      </c>
      <c r="B1549">
        <v>27.265000000000001</v>
      </c>
      <c r="C1549">
        <v>5.51</v>
      </c>
      <c r="D1549" t="s">
        <v>2378</v>
      </c>
      <c r="E1549" t="s">
        <v>2378</v>
      </c>
      <c r="F1549" t="s">
        <v>2378</v>
      </c>
      <c r="G1549" s="9">
        <v>1</v>
      </c>
      <c r="H1549" t="s">
        <v>2378</v>
      </c>
      <c r="I1549" s="20" t="str">
        <f>IF(Table4[[#This Row],[smoker]]="?","NO",Table4[[#This Row],[smoker]])</f>
        <v>No</v>
      </c>
      <c r="J1549" s="26">
        <v>1</v>
      </c>
      <c r="K1549" s="20" t="str">
        <f>UPPER(Table4[[#This Row],[SMOKER 1]])</f>
        <v>NO</v>
      </c>
      <c r="L1549" s="26" t="str">
        <f>UPPER(Table4[[#This Row],[Heart Issues]])</f>
        <v>NO</v>
      </c>
      <c r="M1549" s="26" t="str">
        <f>IF(Table4[[#This Row],[BMI]]&lt;18.5,"underweight",IF(Table4[[#This Row],[BMI]]&lt; 24.9,"normal weight",IF(Table4[[#This Row],[BMI]]&lt;29.9,"over weight","obesity")))</f>
        <v>over weight</v>
      </c>
      <c r="N1549" s="26" t="str">
        <f>IF(Table4[[#This Row],[HBA1C]]&lt;5.7,"normal",IF(Table4[[#This Row],[HBA1C]]&lt; 6.4,"prediabetes","diabetes"))</f>
        <v>normal</v>
      </c>
    </row>
    <row r="1550" spans="1:14" x14ac:dyDescent="0.25">
      <c r="A1550" t="s">
        <v>822</v>
      </c>
      <c r="B1550">
        <v>17.059999999999999</v>
      </c>
      <c r="C1550">
        <v>8.5</v>
      </c>
      <c r="D1550" t="s">
        <v>2378</v>
      </c>
      <c r="E1550" t="s">
        <v>2378</v>
      </c>
      <c r="F1550" t="s">
        <v>2378</v>
      </c>
      <c r="G1550" s="9" t="s">
        <v>2379</v>
      </c>
      <c r="H1550" t="s">
        <v>2378</v>
      </c>
      <c r="I1550" s="20" t="str">
        <f>IF(Table4[[#This Row],[smoker]]="?","NO",Table4[[#This Row],[smoker]])</f>
        <v>No</v>
      </c>
      <c r="J1550" s="26">
        <v>0</v>
      </c>
      <c r="K1550" s="20" t="str">
        <f>UPPER(Table4[[#This Row],[SMOKER 1]])</f>
        <v>NO</v>
      </c>
      <c r="L1550" s="26" t="str">
        <f>UPPER(Table4[[#This Row],[Heart Issues]])</f>
        <v>NO</v>
      </c>
      <c r="M1550" s="26" t="str">
        <f>IF(Table4[[#This Row],[BMI]]&lt;18.5,"underweight",IF(Table4[[#This Row],[BMI]]&lt; 24.9,"normal weight",IF(Table4[[#This Row],[BMI]]&lt;29.9,"over weight","obesity")))</f>
        <v>underweight</v>
      </c>
      <c r="N1550" s="26" t="str">
        <f>IF(Table4[[#This Row],[HBA1C]]&lt;5.7,"normal",IF(Table4[[#This Row],[HBA1C]]&lt; 6.4,"prediabetes","diabetes"))</f>
        <v>diabetes</v>
      </c>
    </row>
    <row r="1551" spans="1:14" x14ac:dyDescent="0.25">
      <c r="A1551" t="s">
        <v>821</v>
      </c>
      <c r="B1551">
        <v>36.29</v>
      </c>
      <c r="C1551">
        <v>6.23</v>
      </c>
      <c r="D1551" t="s">
        <v>2378</v>
      </c>
      <c r="E1551" t="s">
        <v>2378</v>
      </c>
      <c r="F1551" t="s">
        <v>2378</v>
      </c>
      <c r="G1551" s="9" t="s">
        <v>2379</v>
      </c>
      <c r="H1551" t="s">
        <v>2378</v>
      </c>
      <c r="I1551" s="20" t="str">
        <f>IF(Table4[[#This Row],[smoker]]="?","NO",Table4[[#This Row],[smoker]])</f>
        <v>No</v>
      </c>
      <c r="J1551" s="26">
        <v>0</v>
      </c>
      <c r="K1551" s="20" t="str">
        <f>UPPER(Table4[[#This Row],[SMOKER 1]])</f>
        <v>NO</v>
      </c>
      <c r="L1551" s="26" t="str">
        <f>UPPER(Table4[[#This Row],[Heart Issues]])</f>
        <v>NO</v>
      </c>
      <c r="M1551" s="26" t="str">
        <f>IF(Table4[[#This Row],[BMI]]&lt;18.5,"underweight",IF(Table4[[#This Row],[BMI]]&lt; 24.9,"normal weight",IF(Table4[[#This Row],[BMI]]&lt;29.9,"over weight","obesity")))</f>
        <v>obesity</v>
      </c>
      <c r="N1551" s="26" t="str">
        <f>IF(Table4[[#This Row],[HBA1C]]&lt;5.7,"normal",IF(Table4[[#This Row],[HBA1C]]&lt; 6.4,"prediabetes","diabetes"))</f>
        <v>prediabetes</v>
      </c>
    </row>
    <row r="1552" spans="1:14" x14ac:dyDescent="0.25">
      <c r="A1552" t="s">
        <v>820</v>
      </c>
      <c r="B1552">
        <v>28.594999999999999</v>
      </c>
      <c r="C1552">
        <v>8.5299999999999994</v>
      </c>
      <c r="D1552" t="s">
        <v>2380</v>
      </c>
      <c r="E1552" t="s">
        <v>2378</v>
      </c>
      <c r="F1552" t="s">
        <v>2378</v>
      </c>
      <c r="G1552" s="9">
        <v>1</v>
      </c>
      <c r="H1552" t="s">
        <v>2378</v>
      </c>
      <c r="I1552" s="20" t="str">
        <f>IF(Table4[[#This Row],[smoker]]="?","NO",Table4[[#This Row],[smoker]])</f>
        <v>No</v>
      </c>
      <c r="J1552" s="26">
        <v>1</v>
      </c>
      <c r="K1552" s="20" t="str">
        <f>UPPER(Table4[[#This Row],[SMOKER 1]])</f>
        <v>NO</v>
      </c>
      <c r="L1552" s="26" t="str">
        <f>UPPER(Table4[[#This Row],[Heart Issues]])</f>
        <v>YES</v>
      </c>
      <c r="M1552" s="26" t="str">
        <f>IF(Table4[[#This Row],[BMI]]&lt;18.5,"underweight",IF(Table4[[#This Row],[BMI]]&lt; 24.9,"normal weight",IF(Table4[[#This Row],[BMI]]&lt;29.9,"over weight","obesity")))</f>
        <v>over weight</v>
      </c>
      <c r="N1552" s="26" t="str">
        <f>IF(Table4[[#This Row],[HBA1C]]&lt;5.7,"normal",IF(Table4[[#This Row],[HBA1C]]&lt; 6.4,"prediabetes","diabetes"))</f>
        <v>diabetes</v>
      </c>
    </row>
    <row r="1553" spans="1:14" x14ac:dyDescent="0.25">
      <c r="A1553" t="s">
        <v>819</v>
      </c>
      <c r="B1553">
        <v>17.8</v>
      </c>
      <c r="C1553">
        <v>5.75</v>
      </c>
      <c r="D1553" t="s">
        <v>2380</v>
      </c>
      <c r="E1553" t="s">
        <v>2378</v>
      </c>
      <c r="F1553" t="s">
        <v>2381</v>
      </c>
      <c r="G1553" s="9">
        <v>1</v>
      </c>
      <c r="H1553" t="s">
        <v>2378</v>
      </c>
      <c r="I1553" s="20" t="str">
        <f>IF(Table4[[#This Row],[smoker]]="?","NO",Table4[[#This Row],[smoker]])</f>
        <v>No</v>
      </c>
      <c r="J1553" s="26">
        <v>1</v>
      </c>
      <c r="K1553" s="20" t="str">
        <f>UPPER(Table4[[#This Row],[SMOKER 1]])</f>
        <v>NO</v>
      </c>
      <c r="L1553" s="26" t="str">
        <f>UPPER(Table4[[#This Row],[Heart Issues]])</f>
        <v>YES</v>
      </c>
      <c r="M1553" s="26" t="str">
        <f>IF(Table4[[#This Row],[BMI]]&lt;18.5,"underweight",IF(Table4[[#This Row],[BMI]]&lt; 24.9,"normal weight",IF(Table4[[#This Row],[BMI]]&lt;29.9,"over weight","obesity")))</f>
        <v>underweight</v>
      </c>
      <c r="N1553" s="26" t="str">
        <f>IF(Table4[[#This Row],[HBA1C]]&lt;5.7,"normal",IF(Table4[[#This Row],[HBA1C]]&lt; 6.4,"prediabetes","diabetes"))</f>
        <v>prediabetes</v>
      </c>
    </row>
    <row r="1554" spans="1:14" x14ac:dyDescent="0.25">
      <c r="A1554" t="s">
        <v>818</v>
      </c>
      <c r="B1554">
        <v>21.4</v>
      </c>
      <c r="C1554">
        <v>5.6</v>
      </c>
      <c r="D1554" t="s">
        <v>2378</v>
      </c>
      <c r="E1554" t="s">
        <v>2378</v>
      </c>
      <c r="F1554" t="s">
        <v>2378</v>
      </c>
      <c r="G1554" s="9" t="s">
        <v>2379</v>
      </c>
      <c r="H1554" t="s">
        <v>2378</v>
      </c>
      <c r="I1554" s="20" t="str">
        <f>IF(Table4[[#This Row],[smoker]]="?","NO",Table4[[#This Row],[smoker]])</f>
        <v>No</v>
      </c>
      <c r="J1554" s="26">
        <v>0</v>
      </c>
      <c r="K1554" s="20" t="str">
        <f>UPPER(Table4[[#This Row],[SMOKER 1]])</f>
        <v>NO</v>
      </c>
      <c r="L1554" s="26" t="str">
        <f>UPPER(Table4[[#This Row],[Heart Issues]])</f>
        <v>NO</v>
      </c>
      <c r="M1554" s="26" t="str">
        <f>IF(Table4[[#This Row],[BMI]]&lt;18.5,"underweight",IF(Table4[[#This Row],[BMI]]&lt; 24.9,"normal weight",IF(Table4[[#This Row],[BMI]]&lt;29.9,"over weight","obesity")))</f>
        <v>normal weight</v>
      </c>
      <c r="N1554" s="26" t="str">
        <f>IF(Table4[[#This Row],[HBA1C]]&lt;5.7,"normal",IF(Table4[[#This Row],[HBA1C]]&lt; 6.4,"prediabetes","diabetes"))</f>
        <v>normal</v>
      </c>
    </row>
    <row r="1555" spans="1:14" x14ac:dyDescent="0.25">
      <c r="A1555" t="s">
        <v>817</v>
      </c>
      <c r="B1555">
        <v>23.01</v>
      </c>
      <c r="C1555">
        <v>4.68</v>
      </c>
      <c r="D1555" t="s">
        <v>2378</v>
      </c>
      <c r="E1555" t="s">
        <v>2378</v>
      </c>
      <c r="F1555" t="s">
        <v>2378</v>
      </c>
      <c r="G1555" s="9" t="s">
        <v>2379</v>
      </c>
      <c r="H1555" t="s">
        <v>2378</v>
      </c>
      <c r="I1555" s="20" t="str">
        <f>IF(Table4[[#This Row],[smoker]]="?","NO",Table4[[#This Row],[smoker]])</f>
        <v>No</v>
      </c>
      <c r="J1555" s="26">
        <v>0</v>
      </c>
      <c r="K1555" s="20" t="str">
        <f>UPPER(Table4[[#This Row],[SMOKER 1]])</f>
        <v>NO</v>
      </c>
      <c r="L1555" s="26" t="str">
        <f>UPPER(Table4[[#This Row],[Heart Issues]])</f>
        <v>NO</v>
      </c>
      <c r="M1555" s="26" t="str">
        <f>IF(Table4[[#This Row],[BMI]]&lt;18.5,"underweight",IF(Table4[[#This Row],[BMI]]&lt; 24.9,"normal weight",IF(Table4[[#This Row],[BMI]]&lt;29.9,"over weight","obesity")))</f>
        <v>normal weight</v>
      </c>
      <c r="N1555" s="26" t="str">
        <f>IF(Table4[[#This Row],[HBA1C]]&lt;5.7,"normal",IF(Table4[[#This Row],[HBA1C]]&lt; 6.4,"prediabetes","diabetes"))</f>
        <v>normal</v>
      </c>
    </row>
    <row r="1556" spans="1:14" x14ac:dyDescent="0.25">
      <c r="A1556" t="s">
        <v>816</v>
      </c>
      <c r="B1556">
        <v>19.86</v>
      </c>
      <c r="C1556">
        <v>5.62</v>
      </c>
      <c r="D1556" t="s">
        <v>2380</v>
      </c>
      <c r="E1556" t="s">
        <v>2378</v>
      </c>
      <c r="F1556" t="s">
        <v>2378</v>
      </c>
      <c r="G1556" s="9" t="s">
        <v>2379</v>
      </c>
      <c r="H1556" t="s">
        <v>2378</v>
      </c>
      <c r="I1556" s="20" t="str">
        <f>IF(Table4[[#This Row],[smoker]]="?","NO",Table4[[#This Row],[smoker]])</f>
        <v>No</v>
      </c>
      <c r="J1556" s="26">
        <v>0</v>
      </c>
      <c r="K1556" s="20" t="str">
        <f>UPPER(Table4[[#This Row],[SMOKER 1]])</f>
        <v>NO</v>
      </c>
      <c r="L1556" s="26" t="str">
        <f>UPPER(Table4[[#This Row],[Heart Issues]])</f>
        <v>YES</v>
      </c>
      <c r="M1556" s="26" t="str">
        <f>IF(Table4[[#This Row],[BMI]]&lt;18.5,"underweight",IF(Table4[[#This Row],[BMI]]&lt; 24.9,"normal weight",IF(Table4[[#This Row],[BMI]]&lt;29.9,"over weight","obesity")))</f>
        <v>normal weight</v>
      </c>
      <c r="N1556" s="26" t="str">
        <f>IF(Table4[[#This Row],[HBA1C]]&lt;5.7,"normal",IF(Table4[[#This Row],[HBA1C]]&lt; 6.4,"prediabetes","diabetes"))</f>
        <v>normal</v>
      </c>
    </row>
    <row r="1557" spans="1:14" x14ac:dyDescent="0.25">
      <c r="A1557" t="s">
        <v>815</v>
      </c>
      <c r="B1557">
        <v>33.58</v>
      </c>
      <c r="C1557">
        <v>5.08</v>
      </c>
      <c r="D1557" t="s">
        <v>2378</v>
      </c>
      <c r="E1557" t="s">
        <v>2378</v>
      </c>
      <c r="F1557" t="s">
        <v>2378</v>
      </c>
      <c r="G1557" s="9" t="s">
        <v>2379</v>
      </c>
      <c r="H1557" t="s">
        <v>2378</v>
      </c>
      <c r="I1557" s="20" t="str">
        <f>IF(Table4[[#This Row],[smoker]]="?","NO",Table4[[#This Row],[smoker]])</f>
        <v>No</v>
      </c>
      <c r="J1557" s="26">
        <v>0</v>
      </c>
      <c r="K1557" s="20" t="str">
        <f>UPPER(Table4[[#This Row],[SMOKER 1]])</f>
        <v>NO</v>
      </c>
      <c r="L1557" s="26" t="str">
        <f>UPPER(Table4[[#This Row],[Heart Issues]])</f>
        <v>NO</v>
      </c>
      <c r="M1557" s="26" t="str">
        <f>IF(Table4[[#This Row],[BMI]]&lt;18.5,"underweight",IF(Table4[[#This Row],[BMI]]&lt; 24.9,"normal weight",IF(Table4[[#This Row],[BMI]]&lt;29.9,"over weight","obesity")))</f>
        <v>obesity</v>
      </c>
      <c r="N1557" s="26" t="str">
        <f>IF(Table4[[#This Row],[HBA1C]]&lt;5.7,"normal",IF(Table4[[#This Row],[HBA1C]]&lt; 6.4,"prediabetes","diabetes"))</f>
        <v>normal</v>
      </c>
    </row>
    <row r="1558" spans="1:14" x14ac:dyDescent="0.25">
      <c r="A1558" t="s">
        <v>814</v>
      </c>
      <c r="B1558">
        <v>29.81</v>
      </c>
      <c r="C1558">
        <v>5.28</v>
      </c>
      <c r="D1558" t="s">
        <v>2378</v>
      </c>
      <c r="E1558" t="s">
        <v>2378</v>
      </c>
      <c r="F1558" t="s">
        <v>2378</v>
      </c>
      <c r="G1558" s="9" t="s">
        <v>2379</v>
      </c>
      <c r="H1558" t="s">
        <v>2378</v>
      </c>
      <c r="I1558" s="20" t="str">
        <f>IF(Table4[[#This Row],[smoker]]="?","NO",Table4[[#This Row],[smoker]])</f>
        <v>No</v>
      </c>
      <c r="J1558" s="26">
        <v>0</v>
      </c>
      <c r="K1558" s="20" t="str">
        <f>UPPER(Table4[[#This Row],[SMOKER 1]])</f>
        <v>NO</v>
      </c>
      <c r="L1558" s="26" t="str">
        <f>UPPER(Table4[[#This Row],[Heart Issues]])</f>
        <v>NO</v>
      </c>
      <c r="M1558" s="26" t="str">
        <f>IF(Table4[[#This Row],[BMI]]&lt;18.5,"underweight",IF(Table4[[#This Row],[BMI]]&lt; 24.9,"normal weight",IF(Table4[[#This Row],[BMI]]&lt;29.9,"over weight","obesity")))</f>
        <v>over weight</v>
      </c>
      <c r="N1558" s="26" t="str">
        <f>IF(Table4[[#This Row],[HBA1C]]&lt;5.7,"normal",IF(Table4[[#This Row],[HBA1C]]&lt; 6.4,"prediabetes","diabetes"))</f>
        <v>normal</v>
      </c>
    </row>
    <row r="1559" spans="1:14" x14ac:dyDescent="0.25">
      <c r="A1559" t="s">
        <v>813</v>
      </c>
      <c r="B1559">
        <v>27.4</v>
      </c>
      <c r="C1559">
        <v>4.6100000000000003</v>
      </c>
      <c r="D1559" t="s">
        <v>2378</v>
      </c>
      <c r="E1559" t="s">
        <v>2378</v>
      </c>
      <c r="F1559" t="s">
        <v>2378</v>
      </c>
      <c r="G1559" s="9" t="s">
        <v>2379</v>
      </c>
      <c r="H1559" t="s">
        <v>2378</v>
      </c>
      <c r="I1559" s="20" t="str">
        <f>IF(Table4[[#This Row],[smoker]]="?","NO",Table4[[#This Row],[smoker]])</f>
        <v>No</v>
      </c>
      <c r="J1559" s="26">
        <v>0</v>
      </c>
      <c r="K1559" s="20" t="str">
        <f>UPPER(Table4[[#This Row],[SMOKER 1]])</f>
        <v>NO</v>
      </c>
      <c r="L1559" s="26" t="str">
        <f>UPPER(Table4[[#This Row],[Heart Issues]])</f>
        <v>NO</v>
      </c>
      <c r="M1559" s="26" t="str">
        <f>IF(Table4[[#This Row],[BMI]]&lt;18.5,"underweight",IF(Table4[[#This Row],[BMI]]&lt; 24.9,"normal weight",IF(Table4[[#This Row],[BMI]]&lt;29.9,"over weight","obesity")))</f>
        <v>over weight</v>
      </c>
      <c r="N1559" s="26" t="str">
        <f>IF(Table4[[#This Row],[HBA1C]]&lt;5.7,"normal",IF(Table4[[#This Row],[HBA1C]]&lt; 6.4,"prediabetes","diabetes"))</f>
        <v>normal</v>
      </c>
    </row>
    <row r="1560" spans="1:14" x14ac:dyDescent="0.25">
      <c r="A1560" t="s">
        <v>812</v>
      </c>
      <c r="B1560">
        <v>17.98</v>
      </c>
      <c r="C1560">
        <v>6.57</v>
      </c>
      <c r="D1560" t="s">
        <v>2380</v>
      </c>
      <c r="E1560" t="s">
        <v>2378</v>
      </c>
      <c r="F1560" t="s">
        <v>2378</v>
      </c>
      <c r="G1560" s="9">
        <v>2</v>
      </c>
      <c r="H1560" t="s">
        <v>2378</v>
      </c>
      <c r="I1560" s="20" t="str">
        <f>IF(Table4[[#This Row],[smoker]]="?","NO",Table4[[#This Row],[smoker]])</f>
        <v>No</v>
      </c>
      <c r="J1560" s="26">
        <v>2</v>
      </c>
      <c r="K1560" s="20" t="str">
        <f>UPPER(Table4[[#This Row],[SMOKER 1]])</f>
        <v>NO</v>
      </c>
      <c r="L1560" s="26" t="str">
        <f>UPPER(Table4[[#This Row],[Heart Issues]])</f>
        <v>YES</v>
      </c>
      <c r="M1560" s="26" t="str">
        <f>IF(Table4[[#This Row],[BMI]]&lt;18.5,"underweight",IF(Table4[[#This Row],[BMI]]&lt; 24.9,"normal weight",IF(Table4[[#This Row],[BMI]]&lt;29.9,"over weight","obesity")))</f>
        <v>underweight</v>
      </c>
      <c r="N1560" s="26" t="str">
        <f>IF(Table4[[#This Row],[HBA1C]]&lt;5.7,"normal",IF(Table4[[#This Row],[HBA1C]]&lt; 6.4,"prediabetes","diabetes"))</f>
        <v>diabetes</v>
      </c>
    </row>
    <row r="1561" spans="1:14" x14ac:dyDescent="0.25">
      <c r="A1561" t="s">
        <v>811</v>
      </c>
      <c r="B1561">
        <v>37.9</v>
      </c>
      <c r="C1561">
        <v>5.83</v>
      </c>
      <c r="D1561" t="s">
        <v>2378</v>
      </c>
      <c r="E1561" t="s">
        <v>2378</v>
      </c>
      <c r="F1561" t="s">
        <v>2378</v>
      </c>
      <c r="G1561" s="9" t="s">
        <v>2379</v>
      </c>
      <c r="H1561" t="s">
        <v>2378</v>
      </c>
      <c r="I1561" s="20" t="str">
        <f>IF(Table4[[#This Row],[smoker]]="?","NO",Table4[[#This Row],[smoker]])</f>
        <v>No</v>
      </c>
      <c r="J1561" s="26">
        <v>0</v>
      </c>
      <c r="K1561" s="20" t="str">
        <f>UPPER(Table4[[#This Row],[SMOKER 1]])</f>
        <v>NO</v>
      </c>
      <c r="L1561" s="26" t="str">
        <f>UPPER(Table4[[#This Row],[Heart Issues]])</f>
        <v>NO</v>
      </c>
      <c r="M1561" s="26" t="str">
        <f>IF(Table4[[#This Row],[BMI]]&lt;18.5,"underweight",IF(Table4[[#This Row],[BMI]]&lt; 24.9,"normal weight",IF(Table4[[#This Row],[BMI]]&lt;29.9,"over weight","obesity")))</f>
        <v>obesity</v>
      </c>
      <c r="N1561" s="26" t="str">
        <f>IF(Table4[[#This Row],[HBA1C]]&lt;5.7,"normal",IF(Table4[[#This Row],[HBA1C]]&lt; 6.4,"prediabetes","diabetes"))</f>
        <v>prediabetes</v>
      </c>
    </row>
    <row r="1562" spans="1:14" x14ac:dyDescent="0.25">
      <c r="A1562" t="s">
        <v>810</v>
      </c>
      <c r="B1562">
        <v>25.27</v>
      </c>
      <c r="C1562">
        <v>6.98</v>
      </c>
      <c r="D1562" t="s">
        <v>2380</v>
      </c>
      <c r="E1562" t="s">
        <v>2378</v>
      </c>
      <c r="F1562" t="s">
        <v>2378</v>
      </c>
      <c r="G1562" s="9" t="s">
        <v>2379</v>
      </c>
      <c r="H1562" t="s">
        <v>2378</v>
      </c>
      <c r="I1562" s="20" t="str">
        <f>IF(Table4[[#This Row],[smoker]]="?","NO",Table4[[#This Row],[smoker]])</f>
        <v>No</v>
      </c>
      <c r="J1562" s="26">
        <v>0</v>
      </c>
      <c r="K1562" s="20" t="str">
        <f>UPPER(Table4[[#This Row],[SMOKER 1]])</f>
        <v>NO</v>
      </c>
      <c r="L1562" s="26" t="str">
        <f>UPPER(Table4[[#This Row],[Heart Issues]])</f>
        <v>YES</v>
      </c>
      <c r="M1562" s="26" t="str">
        <f>IF(Table4[[#This Row],[BMI]]&lt;18.5,"underweight",IF(Table4[[#This Row],[BMI]]&lt; 24.9,"normal weight",IF(Table4[[#This Row],[BMI]]&lt;29.9,"over weight","obesity")))</f>
        <v>over weight</v>
      </c>
      <c r="N1562" s="26" t="str">
        <f>IF(Table4[[#This Row],[HBA1C]]&lt;5.7,"normal",IF(Table4[[#This Row],[HBA1C]]&lt; 6.4,"prediabetes","diabetes"))</f>
        <v>diabetes</v>
      </c>
    </row>
    <row r="1563" spans="1:14" x14ac:dyDescent="0.25">
      <c r="A1563" t="s">
        <v>809</v>
      </c>
      <c r="B1563">
        <v>29.26</v>
      </c>
      <c r="C1563">
        <v>4.03</v>
      </c>
      <c r="D1563" t="s">
        <v>2378</v>
      </c>
      <c r="E1563" t="s">
        <v>2378</v>
      </c>
      <c r="F1563" t="s">
        <v>2378</v>
      </c>
      <c r="G1563" s="9">
        <v>1</v>
      </c>
      <c r="H1563" t="s">
        <v>2378</v>
      </c>
      <c r="I1563" s="20" t="str">
        <f>IF(Table4[[#This Row],[smoker]]="?","NO",Table4[[#This Row],[smoker]])</f>
        <v>No</v>
      </c>
      <c r="J1563" s="26">
        <v>1</v>
      </c>
      <c r="K1563" s="20" t="str">
        <f>UPPER(Table4[[#This Row],[SMOKER 1]])</f>
        <v>NO</v>
      </c>
      <c r="L1563" s="26" t="str">
        <f>UPPER(Table4[[#This Row],[Heart Issues]])</f>
        <v>NO</v>
      </c>
      <c r="M1563" s="26" t="str">
        <f>IF(Table4[[#This Row],[BMI]]&lt;18.5,"underweight",IF(Table4[[#This Row],[BMI]]&lt; 24.9,"normal weight",IF(Table4[[#This Row],[BMI]]&lt;29.9,"over weight","obesity")))</f>
        <v>over weight</v>
      </c>
      <c r="N1563" s="26" t="str">
        <f>IF(Table4[[#This Row],[HBA1C]]&lt;5.7,"normal",IF(Table4[[#This Row],[HBA1C]]&lt; 6.4,"prediabetes","diabetes"))</f>
        <v>normal</v>
      </c>
    </row>
    <row r="1564" spans="1:14" x14ac:dyDescent="0.25">
      <c r="A1564" t="s">
        <v>808</v>
      </c>
      <c r="B1564">
        <v>27.835000000000001</v>
      </c>
      <c r="C1564">
        <v>4.5599999999999996</v>
      </c>
      <c r="D1564" t="s">
        <v>2378</v>
      </c>
      <c r="E1564" t="s">
        <v>2378</v>
      </c>
      <c r="F1564" t="s">
        <v>2378</v>
      </c>
      <c r="G1564" s="9">
        <v>1</v>
      </c>
      <c r="H1564" t="s">
        <v>2378</v>
      </c>
      <c r="I1564" s="20" t="str">
        <f>IF(Table4[[#This Row],[smoker]]="?","NO",Table4[[#This Row],[smoker]])</f>
        <v>No</v>
      </c>
      <c r="J1564" s="26">
        <v>1</v>
      </c>
      <c r="K1564" s="20" t="str">
        <f>UPPER(Table4[[#This Row],[SMOKER 1]])</f>
        <v>NO</v>
      </c>
      <c r="L1564" s="26" t="str">
        <f>UPPER(Table4[[#This Row],[Heart Issues]])</f>
        <v>NO</v>
      </c>
      <c r="M1564" s="26" t="str">
        <f>IF(Table4[[#This Row],[BMI]]&lt;18.5,"underweight",IF(Table4[[#This Row],[BMI]]&lt; 24.9,"normal weight",IF(Table4[[#This Row],[BMI]]&lt;29.9,"over weight","obesity")))</f>
        <v>over weight</v>
      </c>
      <c r="N1564" s="26" t="str">
        <f>IF(Table4[[#This Row],[HBA1C]]&lt;5.7,"normal",IF(Table4[[#This Row],[HBA1C]]&lt; 6.4,"prediabetes","diabetes"))</f>
        <v>normal</v>
      </c>
    </row>
    <row r="1565" spans="1:14" x14ac:dyDescent="0.25">
      <c r="A1565" t="s">
        <v>807</v>
      </c>
      <c r="B1565">
        <v>46.53</v>
      </c>
      <c r="C1565">
        <v>5.38</v>
      </c>
      <c r="D1565" t="s">
        <v>2380</v>
      </c>
      <c r="E1565" t="s">
        <v>2378</v>
      </c>
      <c r="F1565" t="s">
        <v>2378</v>
      </c>
      <c r="G1565" s="9" t="s">
        <v>2379</v>
      </c>
      <c r="H1565" t="s">
        <v>2378</v>
      </c>
      <c r="I1565" s="20" t="str">
        <f>IF(Table4[[#This Row],[smoker]]="?","NO",Table4[[#This Row],[smoker]])</f>
        <v>No</v>
      </c>
      <c r="J1565" s="26">
        <v>0</v>
      </c>
      <c r="K1565" s="20" t="str">
        <f>UPPER(Table4[[#This Row],[SMOKER 1]])</f>
        <v>NO</v>
      </c>
      <c r="L1565" s="26" t="str">
        <f>UPPER(Table4[[#This Row],[Heart Issues]])</f>
        <v>YES</v>
      </c>
      <c r="M1565" s="26" t="str">
        <f>IF(Table4[[#This Row],[BMI]]&lt;18.5,"underweight",IF(Table4[[#This Row],[BMI]]&lt; 24.9,"normal weight",IF(Table4[[#This Row],[BMI]]&lt;29.9,"over weight","obesity")))</f>
        <v>obesity</v>
      </c>
      <c r="N1565" s="26" t="str">
        <f>IF(Table4[[#This Row],[HBA1C]]&lt;5.7,"normal",IF(Table4[[#This Row],[HBA1C]]&lt; 6.4,"prediabetes","diabetes"))</f>
        <v>normal</v>
      </c>
    </row>
    <row r="1566" spans="1:14" x14ac:dyDescent="0.25">
      <c r="A1566" t="s">
        <v>806</v>
      </c>
      <c r="B1566">
        <v>20.58</v>
      </c>
      <c r="C1566">
        <v>11.04</v>
      </c>
      <c r="D1566" t="s">
        <v>2380</v>
      </c>
      <c r="E1566" t="s">
        <v>2378</v>
      </c>
      <c r="F1566" t="s">
        <v>2378</v>
      </c>
      <c r="G1566" s="9">
        <v>1</v>
      </c>
      <c r="H1566" t="s">
        <v>2378</v>
      </c>
      <c r="I1566" s="20" t="str">
        <f>IF(Table4[[#This Row],[smoker]]="?","NO",Table4[[#This Row],[smoker]])</f>
        <v>No</v>
      </c>
      <c r="J1566" s="26">
        <v>1</v>
      </c>
      <c r="K1566" s="20" t="str">
        <f>UPPER(Table4[[#This Row],[SMOKER 1]])</f>
        <v>NO</v>
      </c>
      <c r="L1566" s="26" t="str">
        <f>UPPER(Table4[[#This Row],[Heart Issues]])</f>
        <v>YES</v>
      </c>
      <c r="M1566" s="26" t="str">
        <f>IF(Table4[[#This Row],[BMI]]&lt;18.5,"underweight",IF(Table4[[#This Row],[BMI]]&lt; 24.9,"normal weight",IF(Table4[[#This Row],[BMI]]&lt;29.9,"over weight","obesity")))</f>
        <v>normal weight</v>
      </c>
      <c r="N1566" s="26" t="str">
        <f>IF(Table4[[#This Row],[HBA1C]]&lt;5.7,"normal",IF(Table4[[#This Row],[HBA1C]]&lt; 6.4,"prediabetes","diabetes"))</f>
        <v>diabetes</v>
      </c>
    </row>
    <row r="1567" spans="1:14" x14ac:dyDescent="0.25">
      <c r="A1567" t="s">
        <v>805</v>
      </c>
      <c r="B1567">
        <v>19.53</v>
      </c>
      <c r="C1567">
        <v>6.09</v>
      </c>
      <c r="D1567" t="s">
        <v>2380</v>
      </c>
      <c r="E1567" t="s">
        <v>2378</v>
      </c>
      <c r="F1567" t="s">
        <v>2378</v>
      </c>
      <c r="G1567" s="9" t="s">
        <v>2379</v>
      </c>
      <c r="H1567" t="s">
        <v>2378</v>
      </c>
      <c r="I1567" s="20" t="str">
        <f>IF(Table4[[#This Row],[smoker]]="?","NO",Table4[[#This Row],[smoker]])</f>
        <v>No</v>
      </c>
      <c r="J1567" s="26">
        <v>0</v>
      </c>
      <c r="K1567" s="20" t="str">
        <f>UPPER(Table4[[#This Row],[SMOKER 1]])</f>
        <v>NO</v>
      </c>
      <c r="L1567" s="26" t="str">
        <f>UPPER(Table4[[#This Row],[Heart Issues]])</f>
        <v>YES</v>
      </c>
      <c r="M1567" s="26" t="str">
        <f>IF(Table4[[#This Row],[BMI]]&lt;18.5,"underweight",IF(Table4[[#This Row],[BMI]]&lt; 24.9,"normal weight",IF(Table4[[#This Row],[BMI]]&lt;29.9,"over weight","obesity")))</f>
        <v>normal weight</v>
      </c>
      <c r="N1567" s="26" t="str">
        <f>IF(Table4[[#This Row],[HBA1C]]&lt;5.7,"normal",IF(Table4[[#This Row],[HBA1C]]&lt; 6.4,"prediabetes","diabetes"))</f>
        <v>prediabetes</v>
      </c>
    </row>
    <row r="1568" spans="1:14" x14ac:dyDescent="0.25">
      <c r="A1568" t="s">
        <v>804</v>
      </c>
      <c r="B1568">
        <v>27.7</v>
      </c>
      <c r="C1568">
        <v>4.71</v>
      </c>
      <c r="D1568" t="s">
        <v>2378</v>
      </c>
      <c r="E1568" t="s">
        <v>2378</v>
      </c>
      <c r="F1568" t="s">
        <v>2378</v>
      </c>
      <c r="G1568" s="9">
        <v>1</v>
      </c>
      <c r="H1568" t="s">
        <v>2378</v>
      </c>
      <c r="I1568" s="20" t="str">
        <f>IF(Table4[[#This Row],[smoker]]="?","NO",Table4[[#This Row],[smoker]])</f>
        <v>No</v>
      </c>
      <c r="J1568" s="26">
        <v>1</v>
      </c>
      <c r="K1568" s="20" t="str">
        <f>UPPER(Table4[[#This Row],[SMOKER 1]])</f>
        <v>NO</v>
      </c>
      <c r="L1568" s="26" t="str">
        <f>UPPER(Table4[[#This Row],[Heart Issues]])</f>
        <v>NO</v>
      </c>
      <c r="M1568" s="26" t="str">
        <f>IF(Table4[[#This Row],[BMI]]&lt;18.5,"underweight",IF(Table4[[#This Row],[BMI]]&lt; 24.9,"normal weight",IF(Table4[[#This Row],[BMI]]&lt;29.9,"over weight","obesity")))</f>
        <v>over weight</v>
      </c>
      <c r="N1568" s="26" t="str">
        <f>IF(Table4[[#This Row],[HBA1C]]&lt;5.7,"normal",IF(Table4[[#This Row],[HBA1C]]&lt; 6.4,"prediabetes","diabetes"))</f>
        <v>normal</v>
      </c>
    </row>
    <row r="1569" spans="1:14" x14ac:dyDescent="0.25">
      <c r="A1569" t="s">
        <v>803</v>
      </c>
      <c r="B1569">
        <v>18.920000000000002</v>
      </c>
      <c r="C1569">
        <v>8.18</v>
      </c>
      <c r="D1569" t="s">
        <v>2378</v>
      </c>
      <c r="E1569" t="s">
        <v>2378</v>
      </c>
      <c r="F1569" t="s">
        <v>2378</v>
      </c>
      <c r="G1569" s="9" t="s">
        <v>2379</v>
      </c>
      <c r="H1569" t="s">
        <v>2378</v>
      </c>
      <c r="I1569" s="20" t="str">
        <f>IF(Table4[[#This Row],[smoker]]="?","NO",Table4[[#This Row],[smoker]])</f>
        <v>No</v>
      </c>
      <c r="J1569" s="26">
        <v>0</v>
      </c>
      <c r="K1569" s="20" t="str">
        <f>UPPER(Table4[[#This Row],[SMOKER 1]])</f>
        <v>NO</v>
      </c>
      <c r="L1569" s="26" t="str">
        <f>UPPER(Table4[[#This Row],[Heart Issues]])</f>
        <v>NO</v>
      </c>
      <c r="M1569" s="26" t="str">
        <f>IF(Table4[[#This Row],[BMI]]&lt;18.5,"underweight",IF(Table4[[#This Row],[BMI]]&lt; 24.9,"normal weight",IF(Table4[[#This Row],[BMI]]&lt;29.9,"over weight","obesity")))</f>
        <v>normal weight</v>
      </c>
      <c r="N1569" s="26" t="str">
        <f>IF(Table4[[#This Row],[HBA1C]]&lt;5.7,"normal",IF(Table4[[#This Row],[HBA1C]]&lt; 6.4,"prediabetes","diabetes"))</f>
        <v>diabetes</v>
      </c>
    </row>
    <row r="1570" spans="1:14" x14ac:dyDescent="0.25">
      <c r="A1570" t="s">
        <v>802</v>
      </c>
      <c r="B1570">
        <v>17.760000000000002</v>
      </c>
      <c r="C1570">
        <v>11.18</v>
      </c>
      <c r="D1570" t="s">
        <v>2380</v>
      </c>
      <c r="E1570" t="s">
        <v>2378</v>
      </c>
      <c r="F1570" t="s">
        <v>2378</v>
      </c>
      <c r="G1570" s="9">
        <v>2</v>
      </c>
      <c r="H1570" t="s">
        <v>2378</v>
      </c>
      <c r="I1570" s="20" t="str">
        <f>IF(Table4[[#This Row],[smoker]]="?","NO",Table4[[#This Row],[smoker]])</f>
        <v>No</v>
      </c>
      <c r="J1570" s="26">
        <v>2</v>
      </c>
      <c r="K1570" s="20" t="str">
        <f>UPPER(Table4[[#This Row],[SMOKER 1]])</f>
        <v>NO</v>
      </c>
      <c r="L1570" s="26" t="str">
        <f>UPPER(Table4[[#This Row],[Heart Issues]])</f>
        <v>YES</v>
      </c>
      <c r="M1570" s="26" t="str">
        <f>IF(Table4[[#This Row],[BMI]]&lt;18.5,"underweight",IF(Table4[[#This Row],[BMI]]&lt; 24.9,"normal weight",IF(Table4[[#This Row],[BMI]]&lt;29.9,"over weight","obesity")))</f>
        <v>underweight</v>
      </c>
      <c r="N1570" s="26" t="str">
        <f>IF(Table4[[#This Row],[HBA1C]]&lt;5.7,"normal",IF(Table4[[#This Row],[HBA1C]]&lt; 6.4,"prediabetes","diabetes"))</f>
        <v>diabetes</v>
      </c>
    </row>
    <row r="1571" spans="1:14" x14ac:dyDescent="0.25">
      <c r="A1571" t="s">
        <v>801</v>
      </c>
      <c r="B1571">
        <v>29.83</v>
      </c>
      <c r="C1571">
        <v>5.03</v>
      </c>
      <c r="D1571" t="s">
        <v>2380</v>
      </c>
      <c r="E1571" t="s">
        <v>2378</v>
      </c>
      <c r="F1571" t="s">
        <v>2378</v>
      </c>
      <c r="G1571" s="9" t="s">
        <v>2379</v>
      </c>
      <c r="H1571" t="s">
        <v>2378</v>
      </c>
      <c r="I1571" s="20" t="str">
        <f>IF(Table4[[#This Row],[smoker]]="?","NO",Table4[[#This Row],[smoker]])</f>
        <v>No</v>
      </c>
      <c r="J1571" s="26">
        <v>0</v>
      </c>
      <c r="K1571" s="20" t="str">
        <f>UPPER(Table4[[#This Row],[SMOKER 1]])</f>
        <v>NO</v>
      </c>
      <c r="L1571" s="26" t="str">
        <f>UPPER(Table4[[#This Row],[Heart Issues]])</f>
        <v>YES</v>
      </c>
      <c r="M1571" s="26" t="str">
        <f>IF(Table4[[#This Row],[BMI]]&lt;18.5,"underweight",IF(Table4[[#This Row],[BMI]]&lt; 24.9,"normal weight",IF(Table4[[#This Row],[BMI]]&lt;29.9,"over weight","obesity")))</f>
        <v>over weight</v>
      </c>
      <c r="N1571" s="26" t="str">
        <f>IF(Table4[[#This Row],[HBA1C]]&lt;5.7,"normal",IF(Table4[[#This Row],[HBA1C]]&lt; 6.4,"prediabetes","diabetes"))</f>
        <v>normal</v>
      </c>
    </row>
    <row r="1572" spans="1:14" x14ac:dyDescent="0.25">
      <c r="A1572" t="s">
        <v>800</v>
      </c>
      <c r="B1572">
        <v>23.465</v>
      </c>
      <c r="C1572">
        <v>5.56</v>
      </c>
      <c r="D1572" t="s">
        <v>2378</v>
      </c>
      <c r="E1572" t="s">
        <v>2378</v>
      </c>
      <c r="F1572" t="s">
        <v>2378</v>
      </c>
      <c r="G1572" s="9">
        <v>1</v>
      </c>
      <c r="H1572" t="s">
        <v>2378</v>
      </c>
      <c r="I1572" s="20" t="str">
        <f>IF(Table4[[#This Row],[smoker]]="?","NO",Table4[[#This Row],[smoker]])</f>
        <v>No</v>
      </c>
      <c r="J1572" s="26">
        <v>1</v>
      </c>
      <c r="K1572" s="20" t="str">
        <f>UPPER(Table4[[#This Row],[SMOKER 1]])</f>
        <v>NO</v>
      </c>
      <c r="L1572" s="26" t="str">
        <f>UPPER(Table4[[#This Row],[Heart Issues]])</f>
        <v>NO</v>
      </c>
      <c r="M1572" s="26" t="str">
        <f>IF(Table4[[#This Row],[BMI]]&lt;18.5,"underweight",IF(Table4[[#This Row],[BMI]]&lt; 24.9,"normal weight",IF(Table4[[#This Row],[BMI]]&lt;29.9,"over weight","obesity")))</f>
        <v>normal weight</v>
      </c>
      <c r="N1572" s="26" t="str">
        <f>IF(Table4[[#This Row],[HBA1C]]&lt;5.7,"normal",IF(Table4[[#This Row],[HBA1C]]&lt; 6.4,"prediabetes","diabetes"))</f>
        <v>normal</v>
      </c>
    </row>
    <row r="1573" spans="1:14" x14ac:dyDescent="0.25">
      <c r="A1573" t="s">
        <v>799</v>
      </c>
      <c r="B1573">
        <v>29.355</v>
      </c>
      <c r="C1573">
        <v>4.33</v>
      </c>
      <c r="D1573" t="s">
        <v>2378</v>
      </c>
      <c r="E1573" t="s">
        <v>2378</v>
      </c>
      <c r="F1573" t="s">
        <v>2378</v>
      </c>
      <c r="G1573" s="9" t="s">
        <v>2379</v>
      </c>
      <c r="H1573" t="s">
        <v>2378</v>
      </c>
      <c r="I1573" s="20" t="str">
        <f>IF(Table4[[#This Row],[smoker]]="?","NO",Table4[[#This Row],[smoker]])</f>
        <v>No</v>
      </c>
      <c r="J1573" s="26">
        <v>0</v>
      </c>
      <c r="K1573" s="20" t="str">
        <f>UPPER(Table4[[#This Row],[SMOKER 1]])</f>
        <v>NO</v>
      </c>
      <c r="L1573" s="26" t="str">
        <f>UPPER(Table4[[#This Row],[Heart Issues]])</f>
        <v>NO</v>
      </c>
      <c r="M1573" s="26" t="str">
        <f>IF(Table4[[#This Row],[BMI]]&lt;18.5,"underweight",IF(Table4[[#This Row],[BMI]]&lt; 24.9,"normal weight",IF(Table4[[#This Row],[BMI]]&lt;29.9,"over weight","obesity")))</f>
        <v>over weight</v>
      </c>
      <c r="N1573" s="26" t="str">
        <f>IF(Table4[[#This Row],[HBA1C]]&lt;5.7,"normal",IF(Table4[[#This Row],[HBA1C]]&lt; 6.4,"prediabetes","diabetes"))</f>
        <v>normal</v>
      </c>
    </row>
    <row r="1574" spans="1:14" x14ac:dyDescent="0.25">
      <c r="A1574" t="s">
        <v>798</v>
      </c>
      <c r="B1574">
        <v>35.49</v>
      </c>
      <c r="C1574">
        <v>5.21</v>
      </c>
      <c r="D1574" t="s">
        <v>2380</v>
      </c>
      <c r="E1574" t="s">
        <v>2378</v>
      </c>
      <c r="F1574" t="s">
        <v>2381</v>
      </c>
      <c r="G1574" s="9">
        <v>1</v>
      </c>
      <c r="H1574" t="s">
        <v>2378</v>
      </c>
      <c r="I1574" s="20" t="str">
        <f>IF(Table4[[#This Row],[smoker]]="?","NO",Table4[[#This Row],[smoker]])</f>
        <v>No</v>
      </c>
      <c r="J1574" s="26">
        <v>1</v>
      </c>
      <c r="K1574" s="20" t="str">
        <f>UPPER(Table4[[#This Row],[SMOKER 1]])</f>
        <v>NO</v>
      </c>
      <c r="L1574" s="26" t="str">
        <f>UPPER(Table4[[#This Row],[Heart Issues]])</f>
        <v>YES</v>
      </c>
      <c r="M1574" s="26" t="str">
        <f>IF(Table4[[#This Row],[BMI]]&lt;18.5,"underweight",IF(Table4[[#This Row],[BMI]]&lt; 24.9,"normal weight",IF(Table4[[#This Row],[BMI]]&lt;29.9,"over weight","obesity")))</f>
        <v>obesity</v>
      </c>
      <c r="N1574" s="26" t="str">
        <f>IF(Table4[[#This Row],[HBA1C]]&lt;5.7,"normal",IF(Table4[[#This Row],[HBA1C]]&lt; 6.4,"prediabetes","diabetes"))</f>
        <v>normal</v>
      </c>
    </row>
    <row r="1575" spans="1:14" x14ac:dyDescent="0.25">
      <c r="A1575" t="s">
        <v>797</v>
      </c>
      <c r="B1575">
        <v>26.315000000000001</v>
      </c>
      <c r="C1575">
        <v>5.89</v>
      </c>
      <c r="D1575" t="s">
        <v>2378</v>
      </c>
      <c r="E1575" t="s">
        <v>2378</v>
      </c>
      <c r="F1575" t="s">
        <v>2378</v>
      </c>
      <c r="G1575" s="9" t="s">
        <v>2379</v>
      </c>
      <c r="H1575" t="s">
        <v>2378</v>
      </c>
      <c r="I1575" s="20" t="str">
        <f>IF(Table4[[#This Row],[smoker]]="?","NO",Table4[[#This Row],[smoker]])</f>
        <v>No</v>
      </c>
      <c r="J1575" s="26">
        <v>0</v>
      </c>
      <c r="K1575" s="20" t="str">
        <f>UPPER(Table4[[#This Row],[SMOKER 1]])</f>
        <v>NO</v>
      </c>
      <c r="L1575" s="26" t="str">
        <f>UPPER(Table4[[#This Row],[Heart Issues]])</f>
        <v>NO</v>
      </c>
      <c r="M1575" s="26" t="str">
        <f>IF(Table4[[#This Row],[BMI]]&lt;18.5,"underweight",IF(Table4[[#This Row],[BMI]]&lt; 24.9,"normal weight",IF(Table4[[#This Row],[BMI]]&lt;29.9,"over weight","obesity")))</f>
        <v>over weight</v>
      </c>
      <c r="N1575" s="26" t="str">
        <f>IF(Table4[[#This Row],[HBA1C]]&lt;5.7,"normal",IF(Table4[[#This Row],[HBA1C]]&lt; 6.4,"prediabetes","diabetes"))</f>
        <v>prediabetes</v>
      </c>
    </row>
    <row r="1576" spans="1:14" x14ac:dyDescent="0.25">
      <c r="A1576" t="s">
        <v>796</v>
      </c>
      <c r="B1576">
        <v>19.79</v>
      </c>
      <c r="C1576">
        <v>4.8099999999999996</v>
      </c>
      <c r="D1576" t="s">
        <v>2380</v>
      </c>
      <c r="E1576" t="s">
        <v>2378</v>
      </c>
      <c r="F1576" t="s">
        <v>2378</v>
      </c>
      <c r="G1576" s="9" t="s">
        <v>2379</v>
      </c>
      <c r="H1576" t="s">
        <v>2378</v>
      </c>
      <c r="I1576" s="20" t="str">
        <f>IF(Table4[[#This Row],[smoker]]="?","NO",Table4[[#This Row],[smoker]])</f>
        <v>No</v>
      </c>
      <c r="J1576" s="26">
        <v>0</v>
      </c>
      <c r="K1576" s="20" t="str">
        <f>UPPER(Table4[[#This Row],[SMOKER 1]])</f>
        <v>NO</v>
      </c>
      <c r="L1576" s="26" t="str">
        <f>UPPER(Table4[[#This Row],[Heart Issues]])</f>
        <v>YES</v>
      </c>
      <c r="M1576" s="26" t="str">
        <f>IF(Table4[[#This Row],[BMI]]&lt;18.5,"underweight",IF(Table4[[#This Row],[BMI]]&lt; 24.9,"normal weight",IF(Table4[[#This Row],[BMI]]&lt;29.9,"over weight","obesity")))</f>
        <v>normal weight</v>
      </c>
      <c r="N1576" s="26" t="str">
        <f>IF(Table4[[#This Row],[HBA1C]]&lt;5.7,"normal",IF(Table4[[#This Row],[HBA1C]]&lt; 6.4,"prediabetes","diabetes"))</f>
        <v>normal</v>
      </c>
    </row>
    <row r="1577" spans="1:14" x14ac:dyDescent="0.25">
      <c r="A1577" t="s">
        <v>795</v>
      </c>
      <c r="B1577">
        <v>40.564999999999998</v>
      </c>
      <c r="C1577">
        <v>5.66</v>
      </c>
      <c r="D1577" t="s">
        <v>2378</v>
      </c>
      <c r="E1577" t="s">
        <v>2378</v>
      </c>
      <c r="F1577" t="s">
        <v>2378</v>
      </c>
      <c r="G1577" s="9">
        <v>1</v>
      </c>
      <c r="H1577" t="s">
        <v>2378</v>
      </c>
      <c r="I1577" s="20" t="str">
        <f>IF(Table4[[#This Row],[smoker]]="?","NO",Table4[[#This Row],[smoker]])</f>
        <v>No</v>
      </c>
      <c r="J1577" s="26">
        <v>1</v>
      </c>
      <c r="K1577" s="20" t="str">
        <f>UPPER(Table4[[#This Row],[SMOKER 1]])</f>
        <v>NO</v>
      </c>
      <c r="L1577" s="26" t="str">
        <f>UPPER(Table4[[#This Row],[Heart Issues]])</f>
        <v>NO</v>
      </c>
      <c r="M1577" s="26" t="str">
        <f>IF(Table4[[#This Row],[BMI]]&lt;18.5,"underweight",IF(Table4[[#This Row],[BMI]]&lt; 24.9,"normal weight",IF(Table4[[#This Row],[BMI]]&lt;29.9,"over weight","obesity")))</f>
        <v>obesity</v>
      </c>
      <c r="N1577" s="26" t="str">
        <f>IF(Table4[[#This Row],[HBA1C]]&lt;5.7,"normal",IF(Table4[[#This Row],[HBA1C]]&lt; 6.4,"prediabetes","diabetes"))</f>
        <v>normal</v>
      </c>
    </row>
    <row r="1578" spans="1:14" x14ac:dyDescent="0.25">
      <c r="A1578" t="s">
        <v>794</v>
      </c>
      <c r="B1578">
        <v>18.03</v>
      </c>
      <c r="C1578">
        <v>10.66</v>
      </c>
      <c r="D1578" t="s">
        <v>2380</v>
      </c>
      <c r="E1578" t="s">
        <v>2378</v>
      </c>
      <c r="F1578" t="s">
        <v>2378</v>
      </c>
      <c r="G1578" s="9">
        <v>2</v>
      </c>
      <c r="H1578" t="s">
        <v>2378</v>
      </c>
      <c r="I1578" s="20" t="str">
        <f>IF(Table4[[#This Row],[smoker]]="?","NO",Table4[[#This Row],[smoker]])</f>
        <v>No</v>
      </c>
      <c r="J1578" s="26">
        <v>2</v>
      </c>
      <c r="K1578" s="20" t="str">
        <f>UPPER(Table4[[#This Row],[SMOKER 1]])</f>
        <v>NO</v>
      </c>
      <c r="L1578" s="26" t="str">
        <f>UPPER(Table4[[#This Row],[Heart Issues]])</f>
        <v>YES</v>
      </c>
      <c r="M1578" s="26" t="str">
        <f>IF(Table4[[#This Row],[BMI]]&lt;18.5,"underweight",IF(Table4[[#This Row],[BMI]]&lt; 24.9,"normal weight",IF(Table4[[#This Row],[BMI]]&lt;29.9,"over weight","obesity")))</f>
        <v>underweight</v>
      </c>
      <c r="N1578" s="26" t="str">
        <f>IF(Table4[[#This Row],[HBA1C]]&lt;5.7,"normal",IF(Table4[[#This Row],[HBA1C]]&lt; 6.4,"prediabetes","diabetes"))</f>
        <v>diabetes</v>
      </c>
    </row>
    <row r="1579" spans="1:14" x14ac:dyDescent="0.25">
      <c r="A1579" t="s">
        <v>793</v>
      </c>
      <c r="B1579">
        <v>34.65</v>
      </c>
      <c r="C1579">
        <v>5.98</v>
      </c>
      <c r="D1579" t="s">
        <v>2380</v>
      </c>
      <c r="E1579" t="s">
        <v>2378</v>
      </c>
      <c r="F1579" t="s">
        <v>2378</v>
      </c>
      <c r="G1579" s="9" t="s">
        <v>2379</v>
      </c>
      <c r="H1579" t="s">
        <v>2378</v>
      </c>
      <c r="I1579" s="20" t="str">
        <f>IF(Table4[[#This Row],[smoker]]="?","NO",Table4[[#This Row],[smoker]])</f>
        <v>No</v>
      </c>
      <c r="J1579" s="26">
        <v>0</v>
      </c>
      <c r="K1579" s="20" t="str">
        <f>UPPER(Table4[[#This Row],[SMOKER 1]])</f>
        <v>NO</v>
      </c>
      <c r="L1579" s="26" t="str">
        <f>UPPER(Table4[[#This Row],[Heart Issues]])</f>
        <v>YES</v>
      </c>
      <c r="M1579" s="26" t="str">
        <f>IF(Table4[[#This Row],[BMI]]&lt;18.5,"underweight",IF(Table4[[#This Row],[BMI]]&lt; 24.9,"normal weight",IF(Table4[[#This Row],[BMI]]&lt;29.9,"over weight","obesity")))</f>
        <v>obesity</v>
      </c>
      <c r="N1579" s="26" t="str">
        <f>IF(Table4[[#This Row],[HBA1C]]&lt;5.7,"normal",IF(Table4[[#This Row],[HBA1C]]&lt; 6.4,"prediabetes","diabetes"))</f>
        <v>prediabetes</v>
      </c>
    </row>
    <row r="1580" spans="1:14" x14ac:dyDescent="0.25">
      <c r="A1580" t="s">
        <v>792</v>
      </c>
      <c r="B1580">
        <v>42.94</v>
      </c>
      <c r="C1580">
        <v>4.34</v>
      </c>
      <c r="D1580" t="s">
        <v>2378</v>
      </c>
      <c r="E1580" t="s">
        <v>2378</v>
      </c>
      <c r="F1580" t="s">
        <v>2378</v>
      </c>
      <c r="G1580" s="9" t="s">
        <v>2379</v>
      </c>
      <c r="H1580" t="s">
        <v>2378</v>
      </c>
      <c r="I1580" s="20" t="str">
        <f>IF(Table4[[#This Row],[smoker]]="?","NO",Table4[[#This Row],[smoker]])</f>
        <v>No</v>
      </c>
      <c r="J1580" s="26">
        <v>0</v>
      </c>
      <c r="K1580" s="20" t="str">
        <f>UPPER(Table4[[#This Row],[SMOKER 1]])</f>
        <v>NO</v>
      </c>
      <c r="L1580" s="26" t="str">
        <f>UPPER(Table4[[#This Row],[Heart Issues]])</f>
        <v>NO</v>
      </c>
      <c r="M1580" s="26" t="str">
        <f>IF(Table4[[#This Row],[BMI]]&lt;18.5,"underweight",IF(Table4[[#This Row],[BMI]]&lt; 24.9,"normal weight",IF(Table4[[#This Row],[BMI]]&lt;29.9,"over weight","obesity")))</f>
        <v>obesity</v>
      </c>
      <c r="N1580" s="26" t="str">
        <f>IF(Table4[[#This Row],[HBA1C]]&lt;5.7,"normal",IF(Table4[[#This Row],[HBA1C]]&lt; 6.4,"prediabetes","diabetes"))</f>
        <v>normal</v>
      </c>
    </row>
    <row r="1581" spans="1:14" x14ac:dyDescent="0.25">
      <c r="A1581" t="s">
        <v>791</v>
      </c>
      <c r="B1581">
        <v>31.254999999999999</v>
      </c>
      <c r="C1581">
        <v>5.17</v>
      </c>
      <c r="D1581" t="s">
        <v>2378</v>
      </c>
      <c r="E1581" t="s">
        <v>2378</v>
      </c>
      <c r="F1581" t="s">
        <v>2378</v>
      </c>
      <c r="G1581" s="9" t="s">
        <v>2379</v>
      </c>
      <c r="H1581" t="s">
        <v>2378</v>
      </c>
      <c r="I1581" s="20" t="str">
        <f>IF(Table4[[#This Row],[smoker]]="?","NO",Table4[[#This Row],[smoker]])</f>
        <v>No</v>
      </c>
      <c r="J1581" s="26">
        <v>0</v>
      </c>
      <c r="K1581" s="20" t="str">
        <f>UPPER(Table4[[#This Row],[SMOKER 1]])</f>
        <v>NO</v>
      </c>
      <c r="L1581" s="26" t="str">
        <f>UPPER(Table4[[#This Row],[Heart Issues]])</f>
        <v>NO</v>
      </c>
      <c r="M1581" s="26" t="str">
        <f>IF(Table4[[#This Row],[BMI]]&lt;18.5,"underweight",IF(Table4[[#This Row],[BMI]]&lt; 24.9,"normal weight",IF(Table4[[#This Row],[BMI]]&lt;29.9,"over weight","obesity")))</f>
        <v>obesity</v>
      </c>
      <c r="N1581" s="26" t="str">
        <f>IF(Table4[[#This Row],[HBA1C]]&lt;5.7,"normal",IF(Table4[[#This Row],[HBA1C]]&lt; 6.4,"prediabetes","diabetes"))</f>
        <v>normal</v>
      </c>
    </row>
    <row r="1582" spans="1:14" x14ac:dyDescent="0.25">
      <c r="A1582" t="s">
        <v>790</v>
      </c>
      <c r="B1582">
        <v>45.43</v>
      </c>
      <c r="C1582">
        <v>4.2300000000000004</v>
      </c>
      <c r="D1582" t="s">
        <v>2380</v>
      </c>
      <c r="E1582" t="s">
        <v>2378</v>
      </c>
      <c r="F1582" t="s">
        <v>2381</v>
      </c>
      <c r="G1582" s="9">
        <v>1</v>
      </c>
      <c r="H1582" t="s">
        <v>2378</v>
      </c>
      <c r="I1582" s="20" t="str">
        <f>IF(Table4[[#This Row],[smoker]]="?","NO",Table4[[#This Row],[smoker]])</f>
        <v>No</v>
      </c>
      <c r="J1582" s="26">
        <v>1</v>
      </c>
      <c r="K1582" s="20" t="str">
        <f>UPPER(Table4[[#This Row],[SMOKER 1]])</f>
        <v>NO</v>
      </c>
      <c r="L1582" s="26" t="str">
        <f>UPPER(Table4[[#This Row],[Heart Issues]])</f>
        <v>YES</v>
      </c>
      <c r="M1582" s="26" t="str">
        <f>IF(Table4[[#This Row],[BMI]]&lt;18.5,"underweight",IF(Table4[[#This Row],[BMI]]&lt; 24.9,"normal weight",IF(Table4[[#This Row],[BMI]]&lt;29.9,"over weight","obesity")))</f>
        <v>obesity</v>
      </c>
      <c r="N1582" s="26" t="str">
        <f>IF(Table4[[#This Row],[HBA1C]]&lt;5.7,"normal",IF(Table4[[#This Row],[HBA1C]]&lt; 6.4,"prediabetes","diabetes"))</f>
        <v>normal</v>
      </c>
    </row>
    <row r="1583" spans="1:14" x14ac:dyDescent="0.25">
      <c r="A1583" t="s">
        <v>789</v>
      </c>
      <c r="B1583">
        <v>32.340000000000003</v>
      </c>
      <c r="C1583">
        <v>4.88</v>
      </c>
      <c r="D1583" t="s">
        <v>2380</v>
      </c>
      <c r="E1583" t="s">
        <v>2378</v>
      </c>
      <c r="F1583" t="s">
        <v>2381</v>
      </c>
      <c r="G1583" s="9">
        <v>1</v>
      </c>
      <c r="H1583" t="s">
        <v>2378</v>
      </c>
      <c r="I1583" s="20" t="str">
        <f>IF(Table4[[#This Row],[smoker]]="?","NO",Table4[[#This Row],[smoker]])</f>
        <v>No</v>
      </c>
      <c r="J1583" s="26">
        <v>1</v>
      </c>
      <c r="K1583" s="20" t="str">
        <f>UPPER(Table4[[#This Row],[SMOKER 1]])</f>
        <v>NO</v>
      </c>
      <c r="L1583" s="26" t="str">
        <f>UPPER(Table4[[#This Row],[Heart Issues]])</f>
        <v>YES</v>
      </c>
      <c r="M1583" s="26" t="str">
        <f>IF(Table4[[#This Row],[BMI]]&lt;18.5,"underweight",IF(Table4[[#This Row],[BMI]]&lt; 24.9,"normal weight",IF(Table4[[#This Row],[BMI]]&lt;29.9,"over weight","obesity")))</f>
        <v>obesity</v>
      </c>
      <c r="N1583" s="26" t="str">
        <f>IF(Table4[[#This Row],[HBA1C]]&lt;5.7,"normal",IF(Table4[[#This Row],[HBA1C]]&lt; 6.4,"prediabetes","diabetes"))</f>
        <v>normal</v>
      </c>
    </row>
    <row r="1584" spans="1:14" x14ac:dyDescent="0.25">
      <c r="A1584" t="s">
        <v>788</v>
      </c>
      <c r="B1584">
        <v>25.46</v>
      </c>
      <c r="C1584">
        <v>9.7100000000000009</v>
      </c>
      <c r="D1584" t="s">
        <v>2380</v>
      </c>
      <c r="E1584" t="s">
        <v>2378</v>
      </c>
      <c r="F1584" t="s">
        <v>2378</v>
      </c>
      <c r="G1584" s="9">
        <v>1</v>
      </c>
      <c r="H1584" t="s">
        <v>2378</v>
      </c>
      <c r="I1584" s="20" t="str">
        <f>IF(Table4[[#This Row],[smoker]]="?","NO",Table4[[#This Row],[smoker]])</f>
        <v>No</v>
      </c>
      <c r="J1584" s="26">
        <v>1</v>
      </c>
      <c r="K1584" s="20" t="str">
        <f>UPPER(Table4[[#This Row],[SMOKER 1]])</f>
        <v>NO</v>
      </c>
      <c r="L1584" s="26" t="str">
        <f>UPPER(Table4[[#This Row],[Heart Issues]])</f>
        <v>YES</v>
      </c>
      <c r="M1584" s="26" t="str">
        <f>IF(Table4[[#This Row],[BMI]]&lt;18.5,"underweight",IF(Table4[[#This Row],[BMI]]&lt; 24.9,"normal weight",IF(Table4[[#This Row],[BMI]]&lt;29.9,"over weight","obesity")))</f>
        <v>over weight</v>
      </c>
      <c r="N1584" s="26" t="str">
        <f>IF(Table4[[#This Row],[HBA1C]]&lt;5.7,"normal",IF(Table4[[#This Row],[HBA1C]]&lt; 6.4,"prediabetes","diabetes"))</f>
        <v>diabetes</v>
      </c>
    </row>
    <row r="1585" spans="1:14" x14ac:dyDescent="0.25">
      <c r="A1585" t="s">
        <v>787</v>
      </c>
      <c r="B1585">
        <v>37.145000000000003</v>
      </c>
      <c r="C1585">
        <v>5.32</v>
      </c>
      <c r="D1585" t="s">
        <v>2378</v>
      </c>
      <c r="E1585" t="s">
        <v>2378</v>
      </c>
      <c r="F1585" t="s">
        <v>2378</v>
      </c>
      <c r="G1585" s="9" t="s">
        <v>2379</v>
      </c>
      <c r="H1585" t="s">
        <v>2378</v>
      </c>
      <c r="I1585" s="20" t="str">
        <f>IF(Table4[[#This Row],[smoker]]="?","NO",Table4[[#This Row],[smoker]])</f>
        <v>No</v>
      </c>
      <c r="J1585" s="26">
        <v>0</v>
      </c>
      <c r="K1585" s="20" t="str">
        <f>UPPER(Table4[[#This Row],[SMOKER 1]])</f>
        <v>NO</v>
      </c>
      <c r="L1585" s="26" t="str">
        <f>UPPER(Table4[[#This Row],[Heart Issues]])</f>
        <v>NO</v>
      </c>
      <c r="M1585" s="26" t="str">
        <f>IF(Table4[[#This Row],[BMI]]&lt;18.5,"underweight",IF(Table4[[#This Row],[BMI]]&lt; 24.9,"normal weight",IF(Table4[[#This Row],[BMI]]&lt;29.9,"over weight","obesity")))</f>
        <v>obesity</v>
      </c>
      <c r="N1585" s="26" t="str">
        <f>IF(Table4[[#This Row],[HBA1C]]&lt;5.7,"normal",IF(Table4[[#This Row],[HBA1C]]&lt; 6.4,"prediabetes","diabetes"))</f>
        <v>normal</v>
      </c>
    </row>
    <row r="1586" spans="1:14" x14ac:dyDescent="0.25">
      <c r="A1586" t="s">
        <v>786</v>
      </c>
      <c r="B1586">
        <v>30.8</v>
      </c>
      <c r="C1586">
        <v>5.83</v>
      </c>
      <c r="D1586" t="s">
        <v>2380</v>
      </c>
      <c r="E1586" t="s">
        <v>2378</v>
      </c>
      <c r="F1586" t="s">
        <v>2378</v>
      </c>
      <c r="G1586" s="9" t="s">
        <v>2379</v>
      </c>
      <c r="H1586" t="s">
        <v>2378</v>
      </c>
      <c r="I1586" s="20" t="str">
        <f>IF(Table4[[#This Row],[smoker]]="?","NO",Table4[[#This Row],[smoker]])</f>
        <v>No</v>
      </c>
      <c r="J1586" s="26">
        <v>0</v>
      </c>
      <c r="K1586" s="20" t="str">
        <f>UPPER(Table4[[#This Row],[SMOKER 1]])</f>
        <v>NO</v>
      </c>
      <c r="L1586" s="26" t="str">
        <f>UPPER(Table4[[#This Row],[Heart Issues]])</f>
        <v>YES</v>
      </c>
      <c r="M1586" s="26" t="str">
        <f>IF(Table4[[#This Row],[BMI]]&lt;18.5,"underweight",IF(Table4[[#This Row],[BMI]]&lt; 24.9,"normal weight",IF(Table4[[#This Row],[BMI]]&lt;29.9,"over weight","obesity")))</f>
        <v>obesity</v>
      </c>
      <c r="N1586" s="26" t="str">
        <f>IF(Table4[[#This Row],[HBA1C]]&lt;5.7,"normal",IF(Table4[[#This Row],[HBA1C]]&lt; 6.4,"prediabetes","diabetes"))</f>
        <v>prediabetes</v>
      </c>
    </row>
    <row r="1587" spans="1:14" x14ac:dyDescent="0.25">
      <c r="A1587" t="s">
        <v>785</v>
      </c>
      <c r="B1587">
        <v>29.5</v>
      </c>
      <c r="C1587">
        <v>5.54</v>
      </c>
      <c r="D1587" t="s">
        <v>2380</v>
      </c>
      <c r="E1587" t="s">
        <v>2378</v>
      </c>
      <c r="F1587" t="s">
        <v>2378</v>
      </c>
      <c r="G1587" s="9" t="s">
        <v>2379</v>
      </c>
      <c r="H1587" t="s">
        <v>2378</v>
      </c>
      <c r="I1587" s="20" t="str">
        <f>IF(Table4[[#This Row],[smoker]]="?","NO",Table4[[#This Row],[smoker]])</f>
        <v>No</v>
      </c>
      <c r="J1587" s="26">
        <v>0</v>
      </c>
      <c r="K1587" s="20" t="str">
        <f>UPPER(Table4[[#This Row],[SMOKER 1]])</f>
        <v>NO</v>
      </c>
      <c r="L1587" s="26" t="str">
        <f>UPPER(Table4[[#This Row],[Heart Issues]])</f>
        <v>YES</v>
      </c>
      <c r="M1587" s="26" t="str">
        <f>IF(Table4[[#This Row],[BMI]]&lt;18.5,"underweight",IF(Table4[[#This Row],[BMI]]&lt; 24.9,"normal weight",IF(Table4[[#This Row],[BMI]]&lt;29.9,"over weight","obesity")))</f>
        <v>over weight</v>
      </c>
      <c r="N1587" s="26" t="str">
        <f>IF(Table4[[#This Row],[HBA1C]]&lt;5.7,"normal",IF(Table4[[#This Row],[HBA1C]]&lt; 6.4,"prediabetes","diabetes"))</f>
        <v>normal</v>
      </c>
    </row>
    <row r="1588" spans="1:14" x14ac:dyDescent="0.25">
      <c r="A1588" t="s">
        <v>784</v>
      </c>
      <c r="B1588">
        <v>43.39</v>
      </c>
      <c r="C1588">
        <v>5.85</v>
      </c>
      <c r="D1588" t="s">
        <v>2378</v>
      </c>
      <c r="E1588" t="s">
        <v>2380</v>
      </c>
      <c r="F1588" t="s">
        <v>2378</v>
      </c>
      <c r="G1588" s="9">
        <v>1</v>
      </c>
      <c r="H1588" t="s">
        <v>2378</v>
      </c>
      <c r="I1588" s="20" t="str">
        <f>IF(Table4[[#This Row],[smoker]]="?","NO",Table4[[#This Row],[smoker]])</f>
        <v>No</v>
      </c>
      <c r="J1588" s="26">
        <v>1</v>
      </c>
      <c r="K1588" s="20" t="str">
        <f>UPPER(Table4[[#This Row],[SMOKER 1]])</f>
        <v>NO</v>
      </c>
      <c r="L1588" s="26" t="str">
        <f>UPPER(Table4[[#This Row],[Heart Issues]])</f>
        <v>NO</v>
      </c>
      <c r="M1588" s="26" t="str">
        <f>IF(Table4[[#This Row],[BMI]]&lt;18.5,"underweight",IF(Table4[[#This Row],[BMI]]&lt; 24.9,"normal weight",IF(Table4[[#This Row],[BMI]]&lt;29.9,"over weight","obesity")))</f>
        <v>obesity</v>
      </c>
      <c r="N1588" s="26" t="str">
        <f>IF(Table4[[#This Row],[HBA1C]]&lt;5.7,"normal",IF(Table4[[#This Row],[HBA1C]]&lt; 6.4,"prediabetes","diabetes"))</f>
        <v>prediabetes</v>
      </c>
    </row>
    <row r="1589" spans="1:14" x14ac:dyDescent="0.25">
      <c r="A1589" t="s">
        <v>783</v>
      </c>
      <c r="B1589">
        <v>15.08</v>
      </c>
      <c r="C1589">
        <v>4.8499999999999996</v>
      </c>
      <c r="D1589" t="s">
        <v>2380</v>
      </c>
      <c r="E1589" t="s">
        <v>2378</v>
      </c>
      <c r="F1589" t="s">
        <v>2381</v>
      </c>
      <c r="G1589" s="9">
        <v>1</v>
      </c>
      <c r="H1589" t="s">
        <v>2378</v>
      </c>
      <c r="I1589" s="20" t="str">
        <f>IF(Table4[[#This Row],[smoker]]="?","NO",Table4[[#This Row],[smoker]])</f>
        <v>No</v>
      </c>
      <c r="J1589" s="26">
        <v>1</v>
      </c>
      <c r="K1589" s="20" t="str">
        <f>UPPER(Table4[[#This Row],[SMOKER 1]])</f>
        <v>NO</v>
      </c>
      <c r="L1589" s="26" t="str">
        <f>UPPER(Table4[[#This Row],[Heart Issues]])</f>
        <v>YES</v>
      </c>
      <c r="M1589" s="26" t="str">
        <f>IF(Table4[[#This Row],[BMI]]&lt;18.5,"underweight",IF(Table4[[#This Row],[BMI]]&lt; 24.9,"normal weight",IF(Table4[[#This Row],[BMI]]&lt;29.9,"over weight","obesity")))</f>
        <v>underweight</v>
      </c>
      <c r="N1589" s="26" t="str">
        <f>IF(Table4[[#This Row],[HBA1C]]&lt;5.7,"normal",IF(Table4[[#This Row],[HBA1C]]&lt; 6.4,"prediabetes","diabetes"))</f>
        <v>normal</v>
      </c>
    </row>
    <row r="1590" spans="1:14" x14ac:dyDescent="0.25">
      <c r="A1590" t="s">
        <v>782</v>
      </c>
      <c r="B1590">
        <v>20.48</v>
      </c>
      <c r="C1590">
        <v>11.09</v>
      </c>
      <c r="D1590" t="s">
        <v>2378</v>
      </c>
      <c r="E1590" t="s">
        <v>2378</v>
      </c>
      <c r="F1590" t="s">
        <v>2378</v>
      </c>
      <c r="G1590" s="9" t="s">
        <v>2379</v>
      </c>
      <c r="H1590" t="s">
        <v>2378</v>
      </c>
      <c r="I1590" s="20" t="str">
        <f>IF(Table4[[#This Row],[smoker]]="?","NO",Table4[[#This Row],[smoker]])</f>
        <v>No</v>
      </c>
      <c r="J1590" s="26">
        <v>0</v>
      </c>
      <c r="K1590" s="20" t="str">
        <f>UPPER(Table4[[#This Row],[SMOKER 1]])</f>
        <v>NO</v>
      </c>
      <c r="L1590" s="26" t="str">
        <f>UPPER(Table4[[#This Row],[Heart Issues]])</f>
        <v>NO</v>
      </c>
      <c r="M1590" s="26" t="str">
        <f>IF(Table4[[#This Row],[BMI]]&lt;18.5,"underweight",IF(Table4[[#This Row],[BMI]]&lt; 24.9,"normal weight",IF(Table4[[#This Row],[BMI]]&lt;29.9,"over weight","obesity")))</f>
        <v>normal weight</v>
      </c>
      <c r="N1590" s="26" t="str">
        <f>IF(Table4[[#This Row],[HBA1C]]&lt;5.7,"normal",IF(Table4[[#This Row],[HBA1C]]&lt; 6.4,"prediabetes","diabetes"))</f>
        <v>diabetes</v>
      </c>
    </row>
    <row r="1591" spans="1:14" x14ac:dyDescent="0.25">
      <c r="A1591" t="s">
        <v>781</v>
      </c>
      <c r="B1591">
        <v>34.450000000000003</v>
      </c>
      <c r="C1591">
        <v>5.58</v>
      </c>
      <c r="D1591" t="s">
        <v>2380</v>
      </c>
      <c r="E1591" t="s">
        <v>2378</v>
      </c>
      <c r="F1591" t="s">
        <v>2378</v>
      </c>
      <c r="G1591" s="9" t="s">
        <v>2379</v>
      </c>
      <c r="H1591" t="s">
        <v>2378</v>
      </c>
      <c r="I1591" s="20" t="str">
        <f>IF(Table4[[#This Row],[smoker]]="?","NO",Table4[[#This Row],[smoker]])</f>
        <v>No</v>
      </c>
      <c r="J1591" s="26">
        <v>0</v>
      </c>
      <c r="K1591" s="20" t="str">
        <f>UPPER(Table4[[#This Row],[SMOKER 1]])</f>
        <v>NO</v>
      </c>
      <c r="L1591" s="26" t="str">
        <f>UPPER(Table4[[#This Row],[Heart Issues]])</f>
        <v>YES</v>
      </c>
      <c r="M1591" s="26" t="str">
        <f>IF(Table4[[#This Row],[BMI]]&lt;18.5,"underweight",IF(Table4[[#This Row],[BMI]]&lt; 24.9,"normal weight",IF(Table4[[#This Row],[BMI]]&lt;29.9,"over weight","obesity")))</f>
        <v>obesity</v>
      </c>
      <c r="N1591" s="26" t="str">
        <f>IF(Table4[[#This Row],[HBA1C]]&lt;5.7,"normal",IF(Table4[[#This Row],[HBA1C]]&lt; 6.4,"prediabetes","diabetes"))</f>
        <v>normal</v>
      </c>
    </row>
    <row r="1592" spans="1:14" x14ac:dyDescent="0.25">
      <c r="A1592" t="s">
        <v>780</v>
      </c>
      <c r="B1592">
        <v>34.21</v>
      </c>
      <c r="C1592">
        <v>9.7200000000000006</v>
      </c>
      <c r="D1592" t="s">
        <v>2380</v>
      </c>
      <c r="E1592" t="s">
        <v>2378</v>
      </c>
      <c r="F1592" t="s">
        <v>2378</v>
      </c>
      <c r="G1592" s="9" t="s">
        <v>2379</v>
      </c>
      <c r="H1592" t="s">
        <v>2378</v>
      </c>
      <c r="I1592" s="20" t="str">
        <f>IF(Table4[[#This Row],[smoker]]="?","NO",Table4[[#This Row],[smoker]])</f>
        <v>No</v>
      </c>
      <c r="J1592" s="26">
        <v>0</v>
      </c>
      <c r="K1592" s="20" t="str">
        <f>UPPER(Table4[[#This Row],[SMOKER 1]])</f>
        <v>NO</v>
      </c>
      <c r="L1592" s="26" t="str">
        <f>UPPER(Table4[[#This Row],[Heart Issues]])</f>
        <v>YES</v>
      </c>
      <c r="M1592" s="26" t="str">
        <f>IF(Table4[[#This Row],[BMI]]&lt;18.5,"underweight",IF(Table4[[#This Row],[BMI]]&lt; 24.9,"normal weight",IF(Table4[[#This Row],[BMI]]&lt;29.9,"over weight","obesity")))</f>
        <v>obesity</v>
      </c>
      <c r="N1592" s="26" t="str">
        <f>IF(Table4[[#This Row],[HBA1C]]&lt;5.7,"normal",IF(Table4[[#This Row],[HBA1C]]&lt; 6.4,"prediabetes","diabetes"))</f>
        <v>diabetes</v>
      </c>
    </row>
    <row r="1593" spans="1:14" x14ac:dyDescent="0.25">
      <c r="A1593" t="s">
        <v>779</v>
      </c>
      <c r="B1593">
        <v>28.8</v>
      </c>
      <c r="C1593">
        <v>11.41</v>
      </c>
      <c r="D1593" t="s">
        <v>2380</v>
      </c>
      <c r="E1593" t="s">
        <v>2378</v>
      </c>
      <c r="F1593" t="s">
        <v>2378</v>
      </c>
      <c r="G1593" s="9" t="s">
        <v>2379</v>
      </c>
      <c r="H1593" t="s">
        <v>2378</v>
      </c>
      <c r="I1593" s="20" t="str">
        <f>IF(Table4[[#This Row],[smoker]]="?","NO",Table4[[#This Row],[smoker]])</f>
        <v>No</v>
      </c>
      <c r="J1593" s="26">
        <v>0</v>
      </c>
      <c r="K1593" s="20" t="str">
        <f>UPPER(Table4[[#This Row],[SMOKER 1]])</f>
        <v>NO</v>
      </c>
      <c r="L1593" s="26" t="str">
        <f>UPPER(Table4[[#This Row],[Heart Issues]])</f>
        <v>YES</v>
      </c>
      <c r="M1593" s="26" t="str">
        <f>IF(Table4[[#This Row],[BMI]]&lt;18.5,"underweight",IF(Table4[[#This Row],[BMI]]&lt; 24.9,"normal weight",IF(Table4[[#This Row],[BMI]]&lt;29.9,"over weight","obesity")))</f>
        <v>over weight</v>
      </c>
      <c r="N1593" s="26" t="str">
        <f>IF(Table4[[#This Row],[HBA1C]]&lt;5.7,"normal",IF(Table4[[#This Row],[HBA1C]]&lt; 6.4,"prediabetes","diabetes"))</f>
        <v>diabetes</v>
      </c>
    </row>
    <row r="1594" spans="1:14" x14ac:dyDescent="0.25">
      <c r="A1594" t="s">
        <v>778</v>
      </c>
      <c r="B1594">
        <v>31.74</v>
      </c>
      <c r="C1594">
        <v>4.46</v>
      </c>
      <c r="D1594" t="s">
        <v>2378</v>
      </c>
      <c r="E1594" t="s">
        <v>2378</v>
      </c>
      <c r="F1594" t="s">
        <v>2381</v>
      </c>
      <c r="G1594" s="9">
        <v>1</v>
      </c>
      <c r="H1594" t="s">
        <v>2378</v>
      </c>
      <c r="I1594" s="20" t="str">
        <f>IF(Table4[[#This Row],[smoker]]="?","NO",Table4[[#This Row],[smoker]])</f>
        <v>No</v>
      </c>
      <c r="J1594" s="26">
        <v>1</v>
      </c>
      <c r="K1594" s="20" t="str">
        <f>UPPER(Table4[[#This Row],[SMOKER 1]])</f>
        <v>NO</v>
      </c>
      <c r="L1594" s="26" t="str">
        <f>UPPER(Table4[[#This Row],[Heart Issues]])</f>
        <v>NO</v>
      </c>
      <c r="M1594" s="26" t="str">
        <f>IF(Table4[[#This Row],[BMI]]&lt;18.5,"underweight",IF(Table4[[#This Row],[BMI]]&lt; 24.9,"normal weight",IF(Table4[[#This Row],[BMI]]&lt;29.9,"over weight","obesity")))</f>
        <v>obesity</v>
      </c>
      <c r="N1594" s="26" t="str">
        <f>IF(Table4[[#This Row],[HBA1C]]&lt;5.7,"normal",IF(Table4[[#This Row],[HBA1C]]&lt; 6.4,"prediabetes","diabetes"))</f>
        <v>normal</v>
      </c>
    </row>
    <row r="1595" spans="1:14" x14ac:dyDescent="0.25">
      <c r="A1595" t="s">
        <v>777</v>
      </c>
      <c r="B1595">
        <v>21.78</v>
      </c>
      <c r="C1595">
        <v>9.31</v>
      </c>
      <c r="D1595" t="s">
        <v>2380</v>
      </c>
      <c r="E1595" t="s">
        <v>2378</v>
      </c>
      <c r="F1595" t="s">
        <v>2378</v>
      </c>
      <c r="G1595" s="9" t="s">
        <v>2379</v>
      </c>
      <c r="H1595" t="s">
        <v>2378</v>
      </c>
      <c r="I1595" s="20" t="str">
        <f>IF(Table4[[#This Row],[smoker]]="?","NO",Table4[[#This Row],[smoker]])</f>
        <v>No</v>
      </c>
      <c r="J1595" s="26">
        <v>0</v>
      </c>
      <c r="K1595" s="20" t="str">
        <f>UPPER(Table4[[#This Row],[SMOKER 1]])</f>
        <v>NO</v>
      </c>
      <c r="L1595" s="26" t="str">
        <f>UPPER(Table4[[#This Row],[Heart Issues]])</f>
        <v>YES</v>
      </c>
      <c r="M1595" s="26" t="str">
        <f>IF(Table4[[#This Row],[BMI]]&lt;18.5,"underweight",IF(Table4[[#This Row],[BMI]]&lt; 24.9,"normal weight",IF(Table4[[#This Row],[BMI]]&lt;29.9,"over weight","obesity")))</f>
        <v>normal weight</v>
      </c>
      <c r="N1595" s="26" t="str">
        <f>IF(Table4[[#This Row],[HBA1C]]&lt;5.7,"normal",IF(Table4[[#This Row],[HBA1C]]&lt; 6.4,"prediabetes","diabetes"))</f>
        <v>diabetes</v>
      </c>
    </row>
    <row r="1596" spans="1:14" x14ac:dyDescent="0.25">
      <c r="A1596" t="s">
        <v>776</v>
      </c>
      <c r="B1596">
        <v>23.75</v>
      </c>
      <c r="C1596">
        <v>5.03</v>
      </c>
      <c r="D1596" t="s">
        <v>2378</v>
      </c>
      <c r="E1596" t="s">
        <v>2378</v>
      </c>
      <c r="F1596" t="s">
        <v>2378</v>
      </c>
      <c r="G1596" s="9">
        <v>1</v>
      </c>
      <c r="H1596" t="s">
        <v>2378</v>
      </c>
      <c r="I1596" s="20" t="str">
        <f>IF(Table4[[#This Row],[smoker]]="?","NO",Table4[[#This Row],[smoker]])</f>
        <v>No</v>
      </c>
      <c r="J1596" s="26">
        <v>1</v>
      </c>
      <c r="K1596" s="20" t="str">
        <f>UPPER(Table4[[#This Row],[SMOKER 1]])</f>
        <v>NO</v>
      </c>
      <c r="L1596" s="26" t="str">
        <f>UPPER(Table4[[#This Row],[Heart Issues]])</f>
        <v>NO</v>
      </c>
      <c r="M1596" s="26" t="str">
        <f>IF(Table4[[#This Row],[BMI]]&lt;18.5,"underweight",IF(Table4[[#This Row],[BMI]]&lt; 24.9,"normal weight",IF(Table4[[#This Row],[BMI]]&lt;29.9,"over weight","obesity")))</f>
        <v>normal weight</v>
      </c>
      <c r="N1596" s="26" t="str">
        <f>IF(Table4[[#This Row],[HBA1C]]&lt;5.7,"normal",IF(Table4[[#This Row],[HBA1C]]&lt; 6.4,"prediabetes","diabetes"))</f>
        <v>normal</v>
      </c>
    </row>
    <row r="1597" spans="1:14" x14ac:dyDescent="0.25">
      <c r="A1597" t="s">
        <v>775</v>
      </c>
      <c r="B1597">
        <v>33.21</v>
      </c>
      <c r="C1597">
        <v>5.07</v>
      </c>
      <c r="D1597" t="s">
        <v>2380</v>
      </c>
      <c r="E1597" t="s">
        <v>2378</v>
      </c>
      <c r="F1597" t="s">
        <v>2378</v>
      </c>
      <c r="G1597" s="9">
        <v>1</v>
      </c>
      <c r="H1597" t="s">
        <v>2378</v>
      </c>
      <c r="I1597" s="20" t="str">
        <f>IF(Table4[[#This Row],[smoker]]="?","NO",Table4[[#This Row],[smoker]])</f>
        <v>No</v>
      </c>
      <c r="J1597" s="26">
        <v>1</v>
      </c>
      <c r="K1597" s="20" t="str">
        <f>UPPER(Table4[[#This Row],[SMOKER 1]])</f>
        <v>NO</v>
      </c>
      <c r="L1597" s="26" t="str">
        <f>UPPER(Table4[[#This Row],[Heart Issues]])</f>
        <v>YES</v>
      </c>
      <c r="M1597" s="26" t="str">
        <f>IF(Table4[[#This Row],[BMI]]&lt;18.5,"underweight",IF(Table4[[#This Row],[BMI]]&lt; 24.9,"normal weight",IF(Table4[[#This Row],[BMI]]&lt;29.9,"over weight","obesity")))</f>
        <v>obesity</v>
      </c>
      <c r="N1597" s="26" t="str">
        <f>IF(Table4[[#This Row],[HBA1C]]&lt;5.7,"normal",IF(Table4[[#This Row],[HBA1C]]&lt; 6.4,"prediabetes","diabetes"))</f>
        <v>normal</v>
      </c>
    </row>
    <row r="1598" spans="1:14" x14ac:dyDescent="0.25">
      <c r="A1598" t="s">
        <v>774</v>
      </c>
      <c r="B1598">
        <v>17.7</v>
      </c>
      <c r="C1598">
        <v>10.42</v>
      </c>
      <c r="D1598" t="s">
        <v>2380</v>
      </c>
      <c r="E1598" t="s">
        <v>2378</v>
      </c>
      <c r="F1598" t="s">
        <v>2378</v>
      </c>
      <c r="G1598" s="9">
        <v>2</v>
      </c>
      <c r="H1598" t="s">
        <v>2378</v>
      </c>
      <c r="I1598" s="20" t="str">
        <f>IF(Table4[[#This Row],[smoker]]="?","NO",Table4[[#This Row],[smoker]])</f>
        <v>No</v>
      </c>
      <c r="J1598" s="26">
        <v>2</v>
      </c>
      <c r="K1598" s="20" t="str">
        <f>UPPER(Table4[[#This Row],[SMOKER 1]])</f>
        <v>NO</v>
      </c>
      <c r="L1598" s="26" t="str">
        <f>UPPER(Table4[[#This Row],[Heart Issues]])</f>
        <v>YES</v>
      </c>
      <c r="M1598" s="26" t="str">
        <f>IF(Table4[[#This Row],[BMI]]&lt;18.5,"underweight",IF(Table4[[#This Row],[BMI]]&lt; 24.9,"normal weight",IF(Table4[[#This Row],[BMI]]&lt;29.9,"over weight","obesity")))</f>
        <v>underweight</v>
      </c>
      <c r="N1598" s="26" t="str">
        <f>IF(Table4[[#This Row],[HBA1C]]&lt;5.7,"normal",IF(Table4[[#This Row],[HBA1C]]&lt; 6.4,"prediabetes","diabetes"))</f>
        <v>diabetes</v>
      </c>
    </row>
    <row r="1599" spans="1:14" x14ac:dyDescent="0.25">
      <c r="A1599" t="s">
        <v>773</v>
      </c>
      <c r="B1599">
        <v>17.2</v>
      </c>
      <c r="C1599">
        <v>6.45</v>
      </c>
      <c r="D1599" t="s">
        <v>2378</v>
      </c>
      <c r="E1599" t="s">
        <v>2378</v>
      </c>
      <c r="F1599" t="s">
        <v>2378</v>
      </c>
      <c r="G1599" s="9">
        <v>2</v>
      </c>
      <c r="H1599" t="s">
        <v>2378</v>
      </c>
      <c r="I1599" s="20" t="str">
        <f>IF(Table4[[#This Row],[smoker]]="?","NO",Table4[[#This Row],[smoker]])</f>
        <v>No</v>
      </c>
      <c r="J1599" s="26">
        <v>2</v>
      </c>
      <c r="K1599" s="20" t="str">
        <f>UPPER(Table4[[#This Row],[SMOKER 1]])</f>
        <v>NO</v>
      </c>
      <c r="L1599" s="26" t="str">
        <f>UPPER(Table4[[#This Row],[Heart Issues]])</f>
        <v>NO</v>
      </c>
      <c r="M1599" s="26" t="str">
        <f>IF(Table4[[#This Row],[BMI]]&lt;18.5,"underweight",IF(Table4[[#This Row],[BMI]]&lt; 24.9,"normal weight",IF(Table4[[#This Row],[BMI]]&lt;29.9,"over weight","obesity")))</f>
        <v>underweight</v>
      </c>
      <c r="N1599" s="26" t="str">
        <f>IF(Table4[[#This Row],[HBA1C]]&lt;5.7,"normal",IF(Table4[[#This Row],[HBA1C]]&lt; 6.4,"prediabetes","diabetes"))</f>
        <v>diabetes</v>
      </c>
    </row>
    <row r="1600" spans="1:14" x14ac:dyDescent="0.25">
      <c r="A1600" t="s">
        <v>772</v>
      </c>
      <c r="B1600">
        <v>19.21</v>
      </c>
      <c r="C1600">
        <v>5.52</v>
      </c>
      <c r="D1600" t="s">
        <v>2378</v>
      </c>
      <c r="E1600" t="s">
        <v>2378</v>
      </c>
      <c r="F1600" t="s">
        <v>2378</v>
      </c>
      <c r="G1600" s="9">
        <v>2</v>
      </c>
      <c r="H1600" t="s">
        <v>2378</v>
      </c>
      <c r="I1600" s="20" t="str">
        <f>IF(Table4[[#This Row],[smoker]]="?","NO",Table4[[#This Row],[smoker]])</f>
        <v>No</v>
      </c>
      <c r="J1600" s="26">
        <v>2</v>
      </c>
      <c r="K1600" s="20" t="str">
        <f>UPPER(Table4[[#This Row],[SMOKER 1]])</f>
        <v>NO</v>
      </c>
      <c r="L1600" s="26" t="str">
        <f>UPPER(Table4[[#This Row],[Heart Issues]])</f>
        <v>NO</v>
      </c>
      <c r="M1600" s="26" t="str">
        <f>IF(Table4[[#This Row],[BMI]]&lt;18.5,"underweight",IF(Table4[[#This Row],[BMI]]&lt; 24.9,"normal weight",IF(Table4[[#This Row],[BMI]]&lt;29.9,"over weight","obesity")))</f>
        <v>normal weight</v>
      </c>
      <c r="N1600" s="26" t="str">
        <f>IF(Table4[[#This Row],[HBA1C]]&lt;5.7,"normal",IF(Table4[[#This Row],[HBA1C]]&lt; 6.4,"prediabetes","diabetes"))</f>
        <v>normal</v>
      </c>
    </row>
    <row r="1601" spans="1:14" x14ac:dyDescent="0.25">
      <c r="A1601" t="s">
        <v>771</v>
      </c>
      <c r="B1601">
        <v>23.2</v>
      </c>
      <c r="C1601">
        <v>4.41</v>
      </c>
      <c r="D1601" t="s">
        <v>2378</v>
      </c>
      <c r="E1601" t="s">
        <v>2378</v>
      </c>
      <c r="F1601" t="s">
        <v>2381</v>
      </c>
      <c r="G1601" s="9">
        <v>1</v>
      </c>
      <c r="H1601" t="s">
        <v>2378</v>
      </c>
      <c r="I1601" s="20" t="str">
        <f>IF(Table4[[#This Row],[smoker]]="?","NO",Table4[[#This Row],[smoker]])</f>
        <v>No</v>
      </c>
      <c r="J1601" s="26">
        <v>1</v>
      </c>
      <c r="K1601" s="20" t="str">
        <f>UPPER(Table4[[#This Row],[SMOKER 1]])</f>
        <v>NO</v>
      </c>
      <c r="L1601" s="26" t="str">
        <f>UPPER(Table4[[#This Row],[Heart Issues]])</f>
        <v>NO</v>
      </c>
      <c r="M1601" s="26" t="str">
        <f>IF(Table4[[#This Row],[BMI]]&lt;18.5,"underweight",IF(Table4[[#This Row],[BMI]]&lt; 24.9,"normal weight",IF(Table4[[#This Row],[BMI]]&lt;29.9,"over weight","obesity")))</f>
        <v>normal weight</v>
      </c>
      <c r="N1601" s="26" t="str">
        <f>IF(Table4[[#This Row],[HBA1C]]&lt;5.7,"normal",IF(Table4[[#This Row],[HBA1C]]&lt; 6.4,"prediabetes","diabetes"))</f>
        <v>normal</v>
      </c>
    </row>
    <row r="1602" spans="1:14" x14ac:dyDescent="0.25">
      <c r="A1602" t="s">
        <v>770</v>
      </c>
      <c r="B1602">
        <v>32.5</v>
      </c>
      <c r="C1602">
        <v>4.6900000000000004</v>
      </c>
      <c r="D1602" t="s">
        <v>2380</v>
      </c>
      <c r="E1602" t="s">
        <v>2378</v>
      </c>
      <c r="F1602" t="s">
        <v>2381</v>
      </c>
      <c r="G1602" s="9">
        <v>1</v>
      </c>
      <c r="H1602" t="s">
        <v>2378</v>
      </c>
      <c r="I1602" s="20" t="str">
        <f>IF(Table4[[#This Row],[smoker]]="?","NO",Table4[[#This Row],[smoker]])</f>
        <v>No</v>
      </c>
      <c r="J1602" s="26">
        <v>1</v>
      </c>
      <c r="K1602" s="20" t="str">
        <f>UPPER(Table4[[#This Row],[SMOKER 1]])</f>
        <v>NO</v>
      </c>
      <c r="L1602" s="26" t="str">
        <f>UPPER(Table4[[#This Row],[Heart Issues]])</f>
        <v>YES</v>
      </c>
      <c r="M1602" s="26" t="str">
        <f>IF(Table4[[#This Row],[BMI]]&lt;18.5,"underweight",IF(Table4[[#This Row],[BMI]]&lt; 24.9,"normal weight",IF(Table4[[#This Row],[BMI]]&lt;29.9,"over weight","obesity")))</f>
        <v>obesity</v>
      </c>
      <c r="N1602" s="26" t="str">
        <f>IF(Table4[[#This Row],[HBA1C]]&lt;5.7,"normal",IF(Table4[[#This Row],[HBA1C]]&lt; 6.4,"prediabetes","diabetes"))</f>
        <v>normal</v>
      </c>
    </row>
    <row r="1603" spans="1:14" x14ac:dyDescent="0.25">
      <c r="A1603" t="s">
        <v>769</v>
      </c>
      <c r="B1603">
        <v>20.9</v>
      </c>
      <c r="C1603">
        <v>6.94</v>
      </c>
      <c r="D1603" t="s">
        <v>2378</v>
      </c>
      <c r="E1603" t="s">
        <v>2378</v>
      </c>
      <c r="F1603" t="s">
        <v>2378</v>
      </c>
      <c r="G1603" s="9" t="s">
        <v>2379</v>
      </c>
      <c r="H1603" t="s">
        <v>2378</v>
      </c>
      <c r="I1603" s="20" t="str">
        <f>IF(Table4[[#This Row],[smoker]]="?","NO",Table4[[#This Row],[smoker]])</f>
        <v>No</v>
      </c>
      <c r="J1603" s="26">
        <v>0</v>
      </c>
      <c r="K1603" s="20" t="str">
        <f>UPPER(Table4[[#This Row],[SMOKER 1]])</f>
        <v>NO</v>
      </c>
      <c r="L1603" s="26" t="str">
        <f>UPPER(Table4[[#This Row],[Heart Issues]])</f>
        <v>NO</v>
      </c>
      <c r="M1603" s="26" t="str">
        <f>IF(Table4[[#This Row],[BMI]]&lt;18.5,"underweight",IF(Table4[[#This Row],[BMI]]&lt; 24.9,"normal weight",IF(Table4[[#This Row],[BMI]]&lt;29.9,"over weight","obesity")))</f>
        <v>normal weight</v>
      </c>
      <c r="N1603" s="26" t="str">
        <f>IF(Table4[[#This Row],[HBA1C]]&lt;5.7,"normal",IF(Table4[[#This Row],[HBA1C]]&lt; 6.4,"prediabetes","diabetes"))</f>
        <v>diabetes</v>
      </c>
    </row>
    <row r="1604" spans="1:14" x14ac:dyDescent="0.25">
      <c r="A1604" t="s">
        <v>768</v>
      </c>
      <c r="B1604">
        <v>19.11</v>
      </c>
      <c r="C1604">
        <v>4.3499999999999996</v>
      </c>
      <c r="D1604" t="s">
        <v>2378</v>
      </c>
      <c r="E1604" t="s">
        <v>2378</v>
      </c>
      <c r="F1604" t="s">
        <v>2378</v>
      </c>
      <c r="G1604" s="9">
        <v>2</v>
      </c>
      <c r="H1604" t="s">
        <v>2378</v>
      </c>
      <c r="I1604" s="20" t="str">
        <f>IF(Table4[[#This Row],[smoker]]="?","NO",Table4[[#This Row],[smoker]])</f>
        <v>No</v>
      </c>
      <c r="J1604" s="26">
        <v>2</v>
      </c>
      <c r="K1604" s="20" t="str">
        <f>UPPER(Table4[[#This Row],[SMOKER 1]])</f>
        <v>NO</v>
      </c>
      <c r="L1604" s="26" t="str">
        <f>UPPER(Table4[[#This Row],[Heart Issues]])</f>
        <v>NO</v>
      </c>
      <c r="M1604" s="26" t="str">
        <f>IF(Table4[[#This Row],[BMI]]&lt;18.5,"underweight",IF(Table4[[#This Row],[BMI]]&lt; 24.9,"normal weight",IF(Table4[[#This Row],[BMI]]&lt;29.9,"over weight","obesity")))</f>
        <v>normal weight</v>
      </c>
      <c r="N1604" s="26" t="str">
        <f>IF(Table4[[#This Row],[HBA1C]]&lt;5.7,"normal",IF(Table4[[#This Row],[HBA1C]]&lt; 6.4,"prediabetes","diabetes"))</f>
        <v>normal</v>
      </c>
    </row>
    <row r="1605" spans="1:14" x14ac:dyDescent="0.25">
      <c r="A1605" t="s">
        <v>767</v>
      </c>
      <c r="B1605">
        <v>31.17</v>
      </c>
      <c r="C1605">
        <v>5.28</v>
      </c>
      <c r="D1605" t="s">
        <v>2378</v>
      </c>
      <c r="E1605" t="s">
        <v>2378</v>
      </c>
      <c r="F1605" t="s">
        <v>2378</v>
      </c>
      <c r="G1605" s="9">
        <v>1</v>
      </c>
      <c r="H1605" t="s">
        <v>2378</v>
      </c>
      <c r="I1605" s="20" t="str">
        <f>IF(Table4[[#This Row],[smoker]]="?","NO",Table4[[#This Row],[smoker]])</f>
        <v>No</v>
      </c>
      <c r="J1605" s="26">
        <v>1</v>
      </c>
      <c r="K1605" s="20" t="str">
        <f>UPPER(Table4[[#This Row],[SMOKER 1]])</f>
        <v>NO</v>
      </c>
      <c r="L1605" s="26" t="str">
        <f>UPPER(Table4[[#This Row],[Heart Issues]])</f>
        <v>NO</v>
      </c>
      <c r="M1605" s="26" t="str">
        <f>IF(Table4[[#This Row],[BMI]]&lt;18.5,"underweight",IF(Table4[[#This Row],[BMI]]&lt; 24.9,"normal weight",IF(Table4[[#This Row],[BMI]]&lt;29.9,"over weight","obesity")))</f>
        <v>obesity</v>
      </c>
      <c r="N1605" s="26" t="str">
        <f>IF(Table4[[#This Row],[HBA1C]]&lt;5.7,"normal",IF(Table4[[#This Row],[HBA1C]]&lt; 6.4,"prediabetes","diabetes"))</f>
        <v>normal</v>
      </c>
    </row>
    <row r="1606" spans="1:14" x14ac:dyDescent="0.25">
      <c r="A1606" t="s">
        <v>766</v>
      </c>
      <c r="B1606">
        <v>36.08</v>
      </c>
      <c r="C1606">
        <v>4.29</v>
      </c>
      <c r="D1606" t="s">
        <v>2378</v>
      </c>
      <c r="E1606" t="s">
        <v>2378</v>
      </c>
      <c r="F1606" t="s">
        <v>2378</v>
      </c>
      <c r="G1606" s="9" t="s">
        <v>2379</v>
      </c>
      <c r="H1606" t="s">
        <v>2378</v>
      </c>
      <c r="I1606" s="20" t="str">
        <f>IF(Table4[[#This Row],[smoker]]="?","NO",Table4[[#This Row],[smoker]])</f>
        <v>No</v>
      </c>
      <c r="J1606" s="26">
        <v>0</v>
      </c>
      <c r="K1606" s="20" t="str">
        <f>UPPER(Table4[[#This Row],[SMOKER 1]])</f>
        <v>NO</v>
      </c>
      <c r="L1606" s="26" t="str">
        <f>UPPER(Table4[[#This Row],[Heart Issues]])</f>
        <v>NO</v>
      </c>
      <c r="M1606" s="26" t="str">
        <f>IF(Table4[[#This Row],[BMI]]&lt;18.5,"underweight",IF(Table4[[#This Row],[BMI]]&lt; 24.9,"normal weight",IF(Table4[[#This Row],[BMI]]&lt;29.9,"over weight","obesity")))</f>
        <v>obesity</v>
      </c>
      <c r="N1606" s="26" t="str">
        <f>IF(Table4[[#This Row],[HBA1C]]&lt;5.7,"normal",IF(Table4[[#This Row],[HBA1C]]&lt; 6.4,"prediabetes","diabetes"))</f>
        <v>normal</v>
      </c>
    </row>
    <row r="1607" spans="1:14" x14ac:dyDescent="0.25">
      <c r="A1607" t="s">
        <v>765</v>
      </c>
      <c r="B1607">
        <v>28.024999999999999</v>
      </c>
      <c r="C1607">
        <v>5.69</v>
      </c>
      <c r="D1607" t="s">
        <v>2380</v>
      </c>
      <c r="E1607" t="s">
        <v>2378</v>
      </c>
      <c r="F1607" t="s">
        <v>2378</v>
      </c>
      <c r="G1607" s="9" t="s">
        <v>2379</v>
      </c>
      <c r="H1607" t="s">
        <v>2378</v>
      </c>
      <c r="I1607" s="20" t="str">
        <f>IF(Table4[[#This Row],[smoker]]="?","NO",Table4[[#This Row],[smoker]])</f>
        <v>No</v>
      </c>
      <c r="J1607" s="26">
        <v>0</v>
      </c>
      <c r="K1607" s="20" t="str">
        <f>UPPER(Table4[[#This Row],[SMOKER 1]])</f>
        <v>NO</v>
      </c>
      <c r="L1607" s="26" t="str">
        <f>UPPER(Table4[[#This Row],[Heart Issues]])</f>
        <v>YES</v>
      </c>
      <c r="M1607" s="26" t="str">
        <f>IF(Table4[[#This Row],[BMI]]&lt;18.5,"underweight",IF(Table4[[#This Row],[BMI]]&lt; 24.9,"normal weight",IF(Table4[[#This Row],[BMI]]&lt;29.9,"over weight","obesity")))</f>
        <v>over weight</v>
      </c>
      <c r="N1607" s="26" t="str">
        <f>IF(Table4[[#This Row],[HBA1C]]&lt;5.7,"normal",IF(Table4[[#This Row],[HBA1C]]&lt; 6.4,"prediabetes","diabetes"))</f>
        <v>normal</v>
      </c>
    </row>
    <row r="1608" spans="1:14" x14ac:dyDescent="0.25">
      <c r="A1608" t="s">
        <v>764</v>
      </c>
      <c r="B1608">
        <v>24.32</v>
      </c>
      <c r="C1608">
        <v>5.56</v>
      </c>
      <c r="D1608" t="s">
        <v>2380</v>
      </c>
      <c r="E1608" t="s">
        <v>2378</v>
      </c>
      <c r="F1608" t="s">
        <v>2378</v>
      </c>
      <c r="G1608" s="9" t="s">
        <v>2379</v>
      </c>
      <c r="H1608" t="s">
        <v>2378</v>
      </c>
      <c r="I1608" s="20" t="str">
        <f>IF(Table4[[#This Row],[smoker]]="?","NO",Table4[[#This Row],[smoker]])</f>
        <v>No</v>
      </c>
      <c r="J1608" s="26">
        <v>0</v>
      </c>
      <c r="K1608" s="20" t="str">
        <f>UPPER(Table4[[#This Row],[SMOKER 1]])</f>
        <v>NO</v>
      </c>
      <c r="L1608" s="26" t="str">
        <f>UPPER(Table4[[#This Row],[Heart Issues]])</f>
        <v>YES</v>
      </c>
      <c r="M1608" s="26" t="str">
        <f>IF(Table4[[#This Row],[BMI]]&lt;18.5,"underweight",IF(Table4[[#This Row],[BMI]]&lt; 24.9,"normal weight",IF(Table4[[#This Row],[BMI]]&lt;29.9,"over weight","obesity")))</f>
        <v>normal weight</v>
      </c>
      <c r="N1608" s="26" t="str">
        <f>IF(Table4[[#This Row],[HBA1C]]&lt;5.7,"normal",IF(Table4[[#This Row],[HBA1C]]&lt; 6.4,"prediabetes","diabetes"))</f>
        <v>normal</v>
      </c>
    </row>
    <row r="1609" spans="1:14" x14ac:dyDescent="0.25">
      <c r="A1609" t="s">
        <v>763</v>
      </c>
      <c r="B1609">
        <v>38</v>
      </c>
      <c r="C1609">
        <v>5.41</v>
      </c>
      <c r="D1609" t="s">
        <v>2380</v>
      </c>
      <c r="E1609" t="s">
        <v>2378</v>
      </c>
      <c r="F1609" t="s">
        <v>2378</v>
      </c>
      <c r="G1609" s="9">
        <v>1</v>
      </c>
      <c r="H1609" t="s">
        <v>2378</v>
      </c>
      <c r="I1609" s="20" t="str">
        <f>IF(Table4[[#This Row],[smoker]]="?","NO",Table4[[#This Row],[smoker]])</f>
        <v>No</v>
      </c>
      <c r="J1609" s="26">
        <v>1</v>
      </c>
      <c r="K1609" s="20" t="str">
        <f>UPPER(Table4[[#This Row],[SMOKER 1]])</f>
        <v>NO</v>
      </c>
      <c r="L1609" s="26" t="str">
        <f>UPPER(Table4[[#This Row],[Heart Issues]])</f>
        <v>YES</v>
      </c>
      <c r="M1609" s="26" t="str">
        <f>IF(Table4[[#This Row],[BMI]]&lt;18.5,"underweight",IF(Table4[[#This Row],[BMI]]&lt; 24.9,"normal weight",IF(Table4[[#This Row],[BMI]]&lt;29.9,"over weight","obesity")))</f>
        <v>obesity</v>
      </c>
      <c r="N1609" s="26" t="str">
        <f>IF(Table4[[#This Row],[HBA1C]]&lt;5.7,"normal",IF(Table4[[#This Row],[HBA1C]]&lt; 6.4,"prediabetes","diabetes"))</f>
        <v>normal</v>
      </c>
    </row>
    <row r="1610" spans="1:14" x14ac:dyDescent="0.25">
      <c r="A1610" t="s">
        <v>762</v>
      </c>
      <c r="B1610">
        <v>31.6</v>
      </c>
      <c r="C1610">
        <v>10.85</v>
      </c>
      <c r="D1610" t="s">
        <v>2380</v>
      </c>
      <c r="E1610" t="s">
        <v>2378</v>
      </c>
      <c r="F1610" t="s">
        <v>2378</v>
      </c>
      <c r="G1610" s="9" t="s">
        <v>2379</v>
      </c>
      <c r="H1610" t="s">
        <v>2378</v>
      </c>
      <c r="I1610" s="20" t="str">
        <f>IF(Table4[[#This Row],[smoker]]="?","NO",Table4[[#This Row],[smoker]])</f>
        <v>No</v>
      </c>
      <c r="J1610" s="26">
        <v>0</v>
      </c>
      <c r="K1610" s="20" t="str">
        <f>UPPER(Table4[[#This Row],[SMOKER 1]])</f>
        <v>NO</v>
      </c>
      <c r="L1610" s="26" t="str">
        <f>UPPER(Table4[[#This Row],[Heart Issues]])</f>
        <v>YES</v>
      </c>
      <c r="M1610" s="26" t="str">
        <f>IF(Table4[[#This Row],[BMI]]&lt;18.5,"underweight",IF(Table4[[#This Row],[BMI]]&lt; 24.9,"normal weight",IF(Table4[[#This Row],[BMI]]&lt;29.9,"over weight","obesity")))</f>
        <v>obesity</v>
      </c>
      <c r="N1610" s="26" t="str">
        <f>IF(Table4[[#This Row],[HBA1C]]&lt;5.7,"normal",IF(Table4[[#This Row],[HBA1C]]&lt; 6.4,"prediabetes","diabetes"))</f>
        <v>diabetes</v>
      </c>
    </row>
    <row r="1611" spans="1:14" x14ac:dyDescent="0.25">
      <c r="A1611" t="s">
        <v>761</v>
      </c>
      <c r="B1611">
        <v>31.02</v>
      </c>
      <c r="C1611">
        <v>11.63</v>
      </c>
      <c r="D1611" t="s">
        <v>2380</v>
      </c>
      <c r="E1611" t="s">
        <v>2378</v>
      </c>
      <c r="F1611" t="s">
        <v>2378</v>
      </c>
      <c r="G1611" s="9" t="s">
        <v>2379</v>
      </c>
      <c r="H1611" t="s">
        <v>2378</v>
      </c>
      <c r="I1611" s="20" t="str">
        <f>IF(Table4[[#This Row],[smoker]]="?","NO",Table4[[#This Row],[smoker]])</f>
        <v>No</v>
      </c>
      <c r="J1611" s="26">
        <v>0</v>
      </c>
      <c r="K1611" s="20" t="str">
        <f>UPPER(Table4[[#This Row],[SMOKER 1]])</f>
        <v>NO</v>
      </c>
      <c r="L1611" s="26" t="str">
        <f>UPPER(Table4[[#This Row],[Heart Issues]])</f>
        <v>YES</v>
      </c>
      <c r="M1611" s="26" t="str">
        <f>IF(Table4[[#This Row],[BMI]]&lt;18.5,"underweight",IF(Table4[[#This Row],[BMI]]&lt; 24.9,"normal weight",IF(Table4[[#This Row],[BMI]]&lt;29.9,"over weight","obesity")))</f>
        <v>obesity</v>
      </c>
      <c r="N1611" s="26" t="str">
        <f>IF(Table4[[#This Row],[HBA1C]]&lt;5.7,"normal",IF(Table4[[#This Row],[HBA1C]]&lt; 6.4,"prediabetes","diabetes"))</f>
        <v>diabetes</v>
      </c>
    </row>
    <row r="1612" spans="1:14" x14ac:dyDescent="0.25">
      <c r="A1612" t="s">
        <v>760</v>
      </c>
      <c r="B1612">
        <v>29.26</v>
      </c>
      <c r="C1612">
        <v>5.68</v>
      </c>
      <c r="D1612" t="s">
        <v>2380</v>
      </c>
      <c r="E1612" t="s">
        <v>2378</v>
      </c>
      <c r="F1612" t="s">
        <v>2378</v>
      </c>
      <c r="G1612" s="9">
        <v>1</v>
      </c>
      <c r="H1612" t="s">
        <v>2378</v>
      </c>
      <c r="I1612" s="20" t="str">
        <f>IF(Table4[[#This Row],[smoker]]="?","NO",Table4[[#This Row],[smoker]])</f>
        <v>No</v>
      </c>
      <c r="J1612" s="26">
        <v>1</v>
      </c>
      <c r="K1612" s="20" t="str">
        <f>UPPER(Table4[[#This Row],[SMOKER 1]])</f>
        <v>NO</v>
      </c>
      <c r="L1612" s="26" t="str">
        <f>UPPER(Table4[[#This Row],[Heart Issues]])</f>
        <v>YES</v>
      </c>
      <c r="M1612" s="26" t="str">
        <f>IF(Table4[[#This Row],[BMI]]&lt;18.5,"underweight",IF(Table4[[#This Row],[BMI]]&lt; 24.9,"normal weight",IF(Table4[[#This Row],[BMI]]&lt;29.9,"over weight","obesity")))</f>
        <v>over weight</v>
      </c>
      <c r="N1612" s="26" t="str">
        <f>IF(Table4[[#This Row],[HBA1C]]&lt;5.7,"normal",IF(Table4[[#This Row],[HBA1C]]&lt; 6.4,"prediabetes","diabetes"))</f>
        <v>normal</v>
      </c>
    </row>
    <row r="1613" spans="1:14" x14ac:dyDescent="0.25">
      <c r="A1613" t="s">
        <v>759</v>
      </c>
      <c r="B1613">
        <v>15.09</v>
      </c>
      <c r="C1613">
        <v>7.59</v>
      </c>
      <c r="D1613" t="s">
        <v>2380</v>
      </c>
      <c r="E1613" t="s">
        <v>2378</v>
      </c>
      <c r="F1613" t="s">
        <v>2378</v>
      </c>
      <c r="G1613" s="9">
        <v>2</v>
      </c>
      <c r="H1613" t="s">
        <v>2378</v>
      </c>
      <c r="I1613" s="20" t="str">
        <f>IF(Table4[[#This Row],[smoker]]="?","NO",Table4[[#This Row],[smoker]])</f>
        <v>No</v>
      </c>
      <c r="J1613" s="26">
        <v>2</v>
      </c>
      <c r="K1613" s="20" t="str">
        <f>UPPER(Table4[[#This Row],[SMOKER 1]])</f>
        <v>NO</v>
      </c>
      <c r="L1613" s="26" t="str">
        <f>UPPER(Table4[[#This Row],[Heart Issues]])</f>
        <v>YES</v>
      </c>
      <c r="M1613" s="26" t="str">
        <f>IF(Table4[[#This Row],[BMI]]&lt;18.5,"underweight",IF(Table4[[#This Row],[BMI]]&lt; 24.9,"normal weight",IF(Table4[[#This Row],[BMI]]&lt;29.9,"over weight","obesity")))</f>
        <v>underweight</v>
      </c>
      <c r="N1613" s="26" t="str">
        <f>IF(Table4[[#This Row],[HBA1C]]&lt;5.7,"normal",IF(Table4[[#This Row],[HBA1C]]&lt; 6.4,"prediabetes","diabetes"))</f>
        <v>diabetes</v>
      </c>
    </row>
    <row r="1614" spans="1:14" x14ac:dyDescent="0.25">
      <c r="A1614" t="s">
        <v>758</v>
      </c>
      <c r="B1614">
        <v>22.63</v>
      </c>
      <c r="C1614">
        <v>5.09</v>
      </c>
      <c r="D1614" t="s">
        <v>2380</v>
      </c>
      <c r="E1614" t="s">
        <v>2378</v>
      </c>
      <c r="F1614" t="s">
        <v>2378</v>
      </c>
      <c r="G1614" s="9" t="s">
        <v>2379</v>
      </c>
      <c r="H1614" t="s">
        <v>2378</v>
      </c>
      <c r="I1614" s="20" t="str">
        <f>IF(Table4[[#This Row],[smoker]]="?","NO",Table4[[#This Row],[smoker]])</f>
        <v>No</v>
      </c>
      <c r="J1614" s="26">
        <v>0</v>
      </c>
      <c r="K1614" s="20" t="str">
        <f>UPPER(Table4[[#This Row],[SMOKER 1]])</f>
        <v>NO</v>
      </c>
      <c r="L1614" s="26" t="str">
        <f>UPPER(Table4[[#This Row],[Heart Issues]])</f>
        <v>YES</v>
      </c>
      <c r="M1614" s="26" t="str">
        <f>IF(Table4[[#This Row],[BMI]]&lt;18.5,"underweight",IF(Table4[[#This Row],[BMI]]&lt; 24.9,"normal weight",IF(Table4[[#This Row],[BMI]]&lt;29.9,"over weight","obesity")))</f>
        <v>normal weight</v>
      </c>
      <c r="N1614" s="26" t="str">
        <f>IF(Table4[[#This Row],[HBA1C]]&lt;5.7,"normal",IF(Table4[[#This Row],[HBA1C]]&lt; 6.4,"prediabetes","diabetes"))</f>
        <v>normal</v>
      </c>
    </row>
    <row r="1615" spans="1:14" x14ac:dyDescent="0.25">
      <c r="A1615" t="s">
        <v>757</v>
      </c>
      <c r="B1615">
        <v>23.46</v>
      </c>
      <c r="C1615">
        <v>4.21</v>
      </c>
      <c r="D1615" t="s">
        <v>2378</v>
      </c>
      <c r="E1615" t="s">
        <v>2378</v>
      </c>
      <c r="F1615" t="s">
        <v>2378</v>
      </c>
      <c r="G1615" s="9">
        <v>1</v>
      </c>
      <c r="H1615" t="s">
        <v>2378</v>
      </c>
      <c r="I1615" s="20" t="str">
        <f>IF(Table4[[#This Row],[smoker]]="?","NO",Table4[[#This Row],[smoker]])</f>
        <v>No</v>
      </c>
      <c r="J1615" s="26">
        <v>1</v>
      </c>
      <c r="K1615" s="20" t="str">
        <f>UPPER(Table4[[#This Row],[SMOKER 1]])</f>
        <v>NO</v>
      </c>
      <c r="L1615" s="26" t="str">
        <f>UPPER(Table4[[#This Row],[Heart Issues]])</f>
        <v>NO</v>
      </c>
      <c r="M1615" s="26" t="str">
        <f>IF(Table4[[#This Row],[BMI]]&lt;18.5,"underweight",IF(Table4[[#This Row],[BMI]]&lt; 24.9,"normal weight",IF(Table4[[#This Row],[BMI]]&lt;29.9,"over weight","obesity")))</f>
        <v>normal weight</v>
      </c>
      <c r="N1615" s="26" t="str">
        <f>IF(Table4[[#This Row],[HBA1C]]&lt;5.7,"normal",IF(Table4[[#This Row],[HBA1C]]&lt; 6.4,"prediabetes","diabetes"))</f>
        <v>normal</v>
      </c>
    </row>
    <row r="1616" spans="1:14" x14ac:dyDescent="0.25">
      <c r="A1616" t="s">
        <v>756</v>
      </c>
      <c r="B1616">
        <v>22.56</v>
      </c>
      <c r="C1616">
        <v>4.34</v>
      </c>
      <c r="D1616" t="s">
        <v>2380</v>
      </c>
      <c r="E1616" t="s">
        <v>2378</v>
      </c>
      <c r="F1616" t="s">
        <v>2378</v>
      </c>
      <c r="G1616" s="9" t="s">
        <v>2379</v>
      </c>
      <c r="H1616" t="s">
        <v>2378</v>
      </c>
      <c r="I1616" s="20" t="str">
        <f>IF(Table4[[#This Row],[smoker]]="?","NO",Table4[[#This Row],[smoker]])</f>
        <v>No</v>
      </c>
      <c r="J1616" s="26">
        <v>0</v>
      </c>
      <c r="K1616" s="20" t="str">
        <f>UPPER(Table4[[#This Row],[SMOKER 1]])</f>
        <v>NO</v>
      </c>
      <c r="L1616" s="26" t="str">
        <f>UPPER(Table4[[#This Row],[Heart Issues]])</f>
        <v>YES</v>
      </c>
      <c r="M1616" s="26" t="str">
        <f>IF(Table4[[#This Row],[BMI]]&lt;18.5,"underweight",IF(Table4[[#This Row],[BMI]]&lt; 24.9,"normal weight",IF(Table4[[#This Row],[BMI]]&lt;29.9,"over weight","obesity")))</f>
        <v>normal weight</v>
      </c>
      <c r="N1616" s="26" t="str">
        <f>IF(Table4[[#This Row],[HBA1C]]&lt;5.7,"normal",IF(Table4[[#This Row],[HBA1C]]&lt; 6.4,"prediabetes","diabetes"))</f>
        <v>normal</v>
      </c>
    </row>
    <row r="1617" spans="1:14" x14ac:dyDescent="0.25">
      <c r="A1617" t="s">
        <v>755</v>
      </c>
      <c r="B1617">
        <v>19.28</v>
      </c>
      <c r="C1617">
        <v>11.85</v>
      </c>
      <c r="D1617" t="s">
        <v>2378</v>
      </c>
      <c r="E1617" t="s">
        <v>2378</v>
      </c>
      <c r="F1617" t="s">
        <v>2378</v>
      </c>
      <c r="G1617" s="9">
        <v>2</v>
      </c>
      <c r="H1617" t="s">
        <v>2378</v>
      </c>
      <c r="I1617" s="20" t="str">
        <f>IF(Table4[[#This Row],[smoker]]="?","NO",Table4[[#This Row],[smoker]])</f>
        <v>No</v>
      </c>
      <c r="J1617" s="26">
        <v>2</v>
      </c>
      <c r="K1617" s="20" t="str">
        <f>UPPER(Table4[[#This Row],[SMOKER 1]])</f>
        <v>NO</v>
      </c>
      <c r="L1617" s="26" t="str">
        <f>UPPER(Table4[[#This Row],[Heart Issues]])</f>
        <v>NO</v>
      </c>
      <c r="M1617" s="26" t="str">
        <f>IF(Table4[[#This Row],[BMI]]&lt;18.5,"underweight",IF(Table4[[#This Row],[BMI]]&lt; 24.9,"normal weight",IF(Table4[[#This Row],[BMI]]&lt;29.9,"over weight","obesity")))</f>
        <v>normal weight</v>
      </c>
      <c r="N1617" s="26" t="str">
        <f>IF(Table4[[#This Row],[HBA1C]]&lt;5.7,"normal",IF(Table4[[#This Row],[HBA1C]]&lt; 6.4,"prediabetes","diabetes"))</f>
        <v>diabetes</v>
      </c>
    </row>
    <row r="1618" spans="1:14" x14ac:dyDescent="0.25">
      <c r="A1618" t="s">
        <v>754</v>
      </c>
      <c r="B1618">
        <v>15.37</v>
      </c>
      <c r="C1618">
        <v>9.61</v>
      </c>
      <c r="D1618" t="s">
        <v>2380</v>
      </c>
      <c r="E1618" t="s">
        <v>2378</v>
      </c>
      <c r="F1618" t="s">
        <v>2378</v>
      </c>
      <c r="G1618" s="9">
        <v>2</v>
      </c>
      <c r="H1618" t="s">
        <v>2378</v>
      </c>
      <c r="I1618" s="20" t="str">
        <f>IF(Table4[[#This Row],[smoker]]="?","NO",Table4[[#This Row],[smoker]])</f>
        <v>No</v>
      </c>
      <c r="J1618" s="26">
        <v>2</v>
      </c>
      <c r="K1618" s="20" t="str">
        <f>UPPER(Table4[[#This Row],[SMOKER 1]])</f>
        <v>NO</v>
      </c>
      <c r="L1618" s="26" t="str">
        <f>UPPER(Table4[[#This Row],[Heart Issues]])</f>
        <v>YES</v>
      </c>
      <c r="M1618" s="26" t="str">
        <f>IF(Table4[[#This Row],[BMI]]&lt;18.5,"underweight",IF(Table4[[#This Row],[BMI]]&lt; 24.9,"normal weight",IF(Table4[[#This Row],[BMI]]&lt;29.9,"over weight","obesity")))</f>
        <v>underweight</v>
      </c>
      <c r="N1618" s="26" t="str">
        <f>IF(Table4[[#This Row],[HBA1C]]&lt;5.7,"normal",IF(Table4[[#This Row],[HBA1C]]&lt; 6.4,"prediabetes","diabetes"))</f>
        <v>diabetes</v>
      </c>
    </row>
    <row r="1619" spans="1:14" x14ac:dyDescent="0.25">
      <c r="A1619" t="s">
        <v>753</v>
      </c>
      <c r="B1619">
        <v>18.71</v>
      </c>
      <c r="C1619">
        <v>5.29</v>
      </c>
      <c r="D1619" t="s">
        <v>2380</v>
      </c>
      <c r="E1619" t="s">
        <v>2378</v>
      </c>
      <c r="F1619" t="s">
        <v>2378</v>
      </c>
      <c r="G1619" s="9" t="s">
        <v>2379</v>
      </c>
      <c r="H1619" t="s">
        <v>2378</v>
      </c>
      <c r="I1619" s="20" t="str">
        <f>IF(Table4[[#This Row],[smoker]]="?","NO",Table4[[#This Row],[smoker]])</f>
        <v>No</v>
      </c>
      <c r="J1619" s="26">
        <v>0</v>
      </c>
      <c r="K1619" s="20" t="str">
        <f>UPPER(Table4[[#This Row],[SMOKER 1]])</f>
        <v>NO</v>
      </c>
      <c r="L1619" s="26" t="str">
        <f>UPPER(Table4[[#This Row],[Heart Issues]])</f>
        <v>YES</v>
      </c>
      <c r="M1619" s="26" t="str">
        <f>IF(Table4[[#This Row],[BMI]]&lt;18.5,"underweight",IF(Table4[[#This Row],[BMI]]&lt; 24.9,"normal weight",IF(Table4[[#This Row],[BMI]]&lt;29.9,"over weight","obesity")))</f>
        <v>normal weight</v>
      </c>
      <c r="N1619" s="26" t="str">
        <f>IF(Table4[[#This Row],[HBA1C]]&lt;5.7,"normal",IF(Table4[[#This Row],[HBA1C]]&lt; 6.4,"prediabetes","diabetes"))</f>
        <v>normal</v>
      </c>
    </row>
    <row r="1620" spans="1:14" x14ac:dyDescent="0.25">
      <c r="A1620" t="s">
        <v>752</v>
      </c>
      <c r="B1620">
        <v>20.61</v>
      </c>
      <c r="C1620">
        <v>6.89</v>
      </c>
      <c r="D1620" t="s">
        <v>2378</v>
      </c>
      <c r="E1620" t="s">
        <v>2378</v>
      </c>
      <c r="F1620" t="s">
        <v>2378</v>
      </c>
      <c r="G1620" s="9" t="s">
        <v>2379</v>
      </c>
      <c r="H1620" t="s">
        <v>2378</v>
      </c>
      <c r="I1620" s="20" t="str">
        <f>IF(Table4[[#This Row],[smoker]]="?","NO",Table4[[#This Row],[smoker]])</f>
        <v>No</v>
      </c>
      <c r="J1620" s="26">
        <v>0</v>
      </c>
      <c r="K1620" s="20" t="str">
        <f>UPPER(Table4[[#This Row],[SMOKER 1]])</f>
        <v>NO</v>
      </c>
      <c r="L1620" s="26" t="str">
        <f>UPPER(Table4[[#This Row],[Heart Issues]])</f>
        <v>NO</v>
      </c>
      <c r="M1620" s="26" t="str">
        <f>IF(Table4[[#This Row],[BMI]]&lt;18.5,"underweight",IF(Table4[[#This Row],[BMI]]&lt; 24.9,"normal weight",IF(Table4[[#This Row],[BMI]]&lt;29.9,"over weight","obesity")))</f>
        <v>normal weight</v>
      </c>
      <c r="N1620" s="26" t="str">
        <f>IF(Table4[[#This Row],[HBA1C]]&lt;5.7,"normal",IF(Table4[[#This Row],[HBA1C]]&lt; 6.4,"prediabetes","diabetes"))</f>
        <v>diabetes</v>
      </c>
    </row>
    <row r="1621" spans="1:14" x14ac:dyDescent="0.25">
      <c r="A1621" t="s">
        <v>751</v>
      </c>
      <c r="B1621">
        <v>15.99</v>
      </c>
      <c r="C1621">
        <v>4.57</v>
      </c>
      <c r="D1621" t="s">
        <v>2380</v>
      </c>
      <c r="E1621" t="s">
        <v>2378</v>
      </c>
      <c r="F1621" t="s">
        <v>2381</v>
      </c>
      <c r="G1621" s="9">
        <v>1</v>
      </c>
      <c r="H1621" t="s">
        <v>2378</v>
      </c>
      <c r="I1621" s="20" t="str">
        <f>IF(Table4[[#This Row],[smoker]]="?","NO",Table4[[#This Row],[smoker]])</f>
        <v>No</v>
      </c>
      <c r="J1621" s="26">
        <v>1</v>
      </c>
      <c r="K1621" s="20" t="str">
        <f>UPPER(Table4[[#This Row],[SMOKER 1]])</f>
        <v>NO</v>
      </c>
      <c r="L1621" s="26" t="str">
        <f>UPPER(Table4[[#This Row],[Heart Issues]])</f>
        <v>YES</v>
      </c>
      <c r="M1621" s="26" t="str">
        <f>IF(Table4[[#This Row],[BMI]]&lt;18.5,"underweight",IF(Table4[[#This Row],[BMI]]&lt; 24.9,"normal weight",IF(Table4[[#This Row],[BMI]]&lt;29.9,"over weight","obesity")))</f>
        <v>underweight</v>
      </c>
      <c r="N1621" s="26" t="str">
        <f>IF(Table4[[#This Row],[HBA1C]]&lt;5.7,"normal",IF(Table4[[#This Row],[HBA1C]]&lt; 6.4,"prediabetes","diabetes"))</f>
        <v>normal</v>
      </c>
    </row>
    <row r="1622" spans="1:14" x14ac:dyDescent="0.25">
      <c r="A1622" t="s">
        <v>750</v>
      </c>
      <c r="B1622">
        <v>33.155000000000001</v>
      </c>
      <c r="C1622">
        <v>4.32</v>
      </c>
      <c r="D1622" t="s">
        <v>2378</v>
      </c>
      <c r="E1622" t="s">
        <v>2378</v>
      </c>
      <c r="F1622" t="s">
        <v>2378</v>
      </c>
      <c r="G1622" s="9" t="s">
        <v>2379</v>
      </c>
      <c r="H1622" t="s">
        <v>2378</v>
      </c>
      <c r="I1622" s="20" t="str">
        <f>IF(Table4[[#This Row],[smoker]]="?","NO",Table4[[#This Row],[smoker]])</f>
        <v>No</v>
      </c>
      <c r="J1622" s="26">
        <v>0</v>
      </c>
      <c r="K1622" s="20" t="str">
        <f>UPPER(Table4[[#This Row],[SMOKER 1]])</f>
        <v>NO</v>
      </c>
      <c r="L1622" s="26" t="str">
        <f>UPPER(Table4[[#This Row],[Heart Issues]])</f>
        <v>NO</v>
      </c>
      <c r="M1622" s="26" t="str">
        <f>IF(Table4[[#This Row],[BMI]]&lt;18.5,"underweight",IF(Table4[[#This Row],[BMI]]&lt; 24.9,"normal weight",IF(Table4[[#This Row],[BMI]]&lt;29.9,"over weight","obesity")))</f>
        <v>obesity</v>
      </c>
      <c r="N1622" s="26" t="str">
        <f>IF(Table4[[#This Row],[HBA1C]]&lt;5.7,"normal",IF(Table4[[#This Row],[HBA1C]]&lt; 6.4,"prediabetes","diabetes"))</f>
        <v>normal</v>
      </c>
    </row>
    <row r="1623" spans="1:14" x14ac:dyDescent="0.25">
      <c r="A1623" t="s">
        <v>749</v>
      </c>
      <c r="B1623">
        <v>26.22</v>
      </c>
      <c r="C1623">
        <v>5.57</v>
      </c>
      <c r="D1623" t="s">
        <v>2380</v>
      </c>
      <c r="E1623" t="s">
        <v>2378</v>
      </c>
      <c r="F1623" t="s">
        <v>2381</v>
      </c>
      <c r="G1623" s="9">
        <v>1</v>
      </c>
      <c r="H1623" t="s">
        <v>2378</v>
      </c>
      <c r="I1623" s="20" t="str">
        <f>IF(Table4[[#This Row],[smoker]]="?","NO",Table4[[#This Row],[smoker]])</f>
        <v>No</v>
      </c>
      <c r="J1623" s="26">
        <v>1</v>
      </c>
      <c r="K1623" s="20" t="str">
        <f>UPPER(Table4[[#This Row],[SMOKER 1]])</f>
        <v>NO</v>
      </c>
      <c r="L1623" s="26" t="str">
        <f>UPPER(Table4[[#This Row],[Heart Issues]])</f>
        <v>YES</v>
      </c>
      <c r="M1623" s="26" t="str">
        <f>IF(Table4[[#This Row],[BMI]]&lt;18.5,"underweight",IF(Table4[[#This Row],[BMI]]&lt; 24.9,"normal weight",IF(Table4[[#This Row],[BMI]]&lt;29.9,"over weight","obesity")))</f>
        <v>over weight</v>
      </c>
      <c r="N1623" s="26" t="str">
        <f>IF(Table4[[#This Row],[HBA1C]]&lt;5.7,"normal",IF(Table4[[#This Row],[HBA1C]]&lt; 6.4,"prediabetes","diabetes"))</f>
        <v>normal</v>
      </c>
    </row>
    <row r="1624" spans="1:14" x14ac:dyDescent="0.25">
      <c r="A1624" t="s">
        <v>748</v>
      </c>
      <c r="B1624">
        <v>21.85</v>
      </c>
      <c r="C1624">
        <v>5.26</v>
      </c>
      <c r="D1624" t="s">
        <v>2380</v>
      </c>
      <c r="E1624" t="s">
        <v>2378</v>
      </c>
      <c r="F1624" t="s">
        <v>2381</v>
      </c>
      <c r="G1624" s="9">
        <v>1</v>
      </c>
      <c r="H1624" t="s">
        <v>2378</v>
      </c>
      <c r="I1624" s="20" t="str">
        <f>IF(Table4[[#This Row],[smoker]]="?","NO",Table4[[#This Row],[smoker]])</f>
        <v>No</v>
      </c>
      <c r="J1624" s="26">
        <v>1</v>
      </c>
      <c r="K1624" s="20" t="str">
        <f>UPPER(Table4[[#This Row],[SMOKER 1]])</f>
        <v>NO</v>
      </c>
      <c r="L1624" s="26" t="str">
        <f>UPPER(Table4[[#This Row],[Heart Issues]])</f>
        <v>YES</v>
      </c>
      <c r="M1624" s="26" t="str">
        <f>IF(Table4[[#This Row],[BMI]]&lt;18.5,"underweight",IF(Table4[[#This Row],[BMI]]&lt; 24.9,"normal weight",IF(Table4[[#This Row],[BMI]]&lt;29.9,"over weight","obesity")))</f>
        <v>normal weight</v>
      </c>
      <c r="N1624" s="26" t="str">
        <f>IF(Table4[[#This Row],[HBA1C]]&lt;5.7,"normal",IF(Table4[[#This Row],[HBA1C]]&lt; 6.4,"prediabetes","diabetes"))</f>
        <v>normal</v>
      </c>
    </row>
    <row r="1625" spans="1:14" x14ac:dyDescent="0.25">
      <c r="A1625" t="s">
        <v>747</v>
      </c>
      <c r="B1625">
        <v>30.495000000000001</v>
      </c>
      <c r="C1625">
        <v>6.25</v>
      </c>
      <c r="D1625" t="s">
        <v>2378</v>
      </c>
      <c r="E1625" t="s">
        <v>2378</v>
      </c>
      <c r="F1625" t="s">
        <v>2378</v>
      </c>
      <c r="G1625" s="9" t="s">
        <v>2379</v>
      </c>
      <c r="H1625" t="s">
        <v>2378</v>
      </c>
      <c r="I1625" s="20" t="str">
        <f>IF(Table4[[#This Row],[smoker]]="?","NO",Table4[[#This Row],[smoker]])</f>
        <v>No</v>
      </c>
      <c r="J1625" s="26">
        <v>0</v>
      </c>
      <c r="K1625" s="20" t="str">
        <f>UPPER(Table4[[#This Row],[SMOKER 1]])</f>
        <v>NO</v>
      </c>
      <c r="L1625" s="26" t="str">
        <f>UPPER(Table4[[#This Row],[Heart Issues]])</f>
        <v>NO</v>
      </c>
      <c r="M1625" s="26" t="str">
        <f>IF(Table4[[#This Row],[BMI]]&lt;18.5,"underweight",IF(Table4[[#This Row],[BMI]]&lt; 24.9,"normal weight",IF(Table4[[#This Row],[BMI]]&lt;29.9,"over weight","obesity")))</f>
        <v>obesity</v>
      </c>
      <c r="N1625" s="26" t="str">
        <f>IF(Table4[[#This Row],[HBA1C]]&lt;5.7,"normal",IF(Table4[[#This Row],[HBA1C]]&lt; 6.4,"prediabetes","diabetes"))</f>
        <v>prediabetes</v>
      </c>
    </row>
    <row r="1626" spans="1:14" x14ac:dyDescent="0.25">
      <c r="A1626" t="s">
        <v>746</v>
      </c>
      <c r="B1626">
        <v>34.104999999999997</v>
      </c>
      <c r="C1626">
        <v>5.67</v>
      </c>
      <c r="D1626" t="s">
        <v>2380</v>
      </c>
      <c r="E1626" t="s">
        <v>2378</v>
      </c>
      <c r="F1626" t="s">
        <v>2378</v>
      </c>
      <c r="G1626" s="9" t="s">
        <v>2379</v>
      </c>
      <c r="H1626" t="s">
        <v>2378</v>
      </c>
      <c r="I1626" s="20" t="str">
        <f>IF(Table4[[#This Row],[smoker]]="?","NO",Table4[[#This Row],[smoker]])</f>
        <v>No</v>
      </c>
      <c r="J1626" s="26">
        <v>0</v>
      </c>
      <c r="K1626" s="20" t="str">
        <f>UPPER(Table4[[#This Row],[SMOKER 1]])</f>
        <v>NO</v>
      </c>
      <c r="L1626" s="26" t="str">
        <f>UPPER(Table4[[#This Row],[Heart Issues]])</f>
        <v>YES</v>
      </c>
      <c r="M1626" s="26" t="str">
        <f>IF(Table4[[#This Row],[BMI]]&lt;18.5,"underweight",IF(Table4[[#This Row],[BMI]]&lt; 24.9,"normal weight",IF(Table4[[#This Row],[BMI]]&lt;29.9,"over weight","obesity")))</f>
        <v>obesity</v>
      </c>
      <c r="N1626" s="26" t="str">
        <f>IF(Table4[[#This Row],[HBA1C]]&lt;5.7,"normal",IF(Table4[[#This Row],[HBA1C]]&lt; 6.4,"prediabetes","diabetes"))</f>
        <v>normal</v>
      </c>
    </row>
    <row r="1627" spans="1:14" x14ac:dyDescent="0.25">
      <c r="A1627" t="s">
        <v>745</v>
      </c>
      <c r="B1627">
        <v>32.770000000000003</v>
      </c>
      <c r="C1627">
        <v>4.42</v>
      </c>
      <c r="D1627" t="s">
        <v>2380</v>
      </c>
      <c r="E1627" t="s">
        <v>2378</v>
      </c>
      <c r="F1627" t="s">
        <v>2378</v>
      </c>
      <c r="G1627" s="9">
        <v>1</v>
      </c>
      <c r="H1627" t="s">
        <v>2378</v>
      </c>
      <c r="I1627" s="20" t="str">
        <f>IF(Table4[[#This Row],[smoker]]="?","NO",Table4[[#This Row],[smoker]])</f>
        <v>No</v>
      </c>
      <c r="J1627" s="26">
        <v>1</v>
      </c>
      <c r="K1627" s="20" t="str">
        <f>UPPER(Table4[[#This Row],[SMOKER 1]])</f>
        <v>NO</v>
      </c>
      <c r="L1627" s="26" t="str">
        <f>UPPER(Table4[[#This Row],[Heart Issues]])</f>
        <v>YES</v>
      </c>
      <c r="M1627" s="26" t="str">
        <f>IF(Table4[[#This Row],[BMI]]&lt;18.5,"underweight",IF(Table4[[#This Row],[BMI]]&lt; 24.9,"normal weight",IF(Table4[[#This Row],[BMI]]&lt;29.9,"over weight","obesity")))</f>
        <v>obesity</v>
      </c>
      <c r="N1627" s="26" t="str">
        <f>IF(Table4[[#This Row],[HBA1C]]&lt;5.7,"normal",IF(Table4[[#This Row],[HBA1C]]&lt; 6.4,"prediabetes","diabetes"))</f>
        <v>normal</v>
      </c>
    </row>
    <row r="1628" spans="1:14" x14ac:dyDescent="0.25">
      <c r="A1628" t="s">
        <v>744</v>
      </c>
      <c r="B1628">
        <v>16.850000000000001</v>
      </c>
      <c r="C1628">
        <v>11.75</v>
      </c>
      <c r="D1628" t="s">
        <v>2380</v>
      </c>
      <c r="E1628" t="s">
        <v>2378</v>
      </c>
      <c r="F1628" t="s">
        <v>2378</v>
      </c>
      <c r="G1628" s="9">
        <v>2</v>
      </c>
      <c r="H1628" t="s">
        <v>2378</v>
      </c>
      <c r="I1628" s="20" t="str">
        <f>IF(Table4[[#This Row],[smoker]]="?","NO",Table4[[#This Row],[smoker]])</f>
        <v>No</v>
      </c>
      <c r="J1628" s="26">
        <v>2</v>
      </c>
      <c r="K1628" s="20" t="str">
        <f>UPPER(Table4[[#This Row],[SMOKER 1]])</f>
        <v>NO</v>
      </c>
      <c r="L1628" s="26" t="str">
        <f>UPPER(Table4[[#This Row],[Heart Issues]])</f>
        <v>YES</v>
      </c>
      <c r="M1628" s="26" t="str">
        <f>IF(Table4[[#This Row],[BMI]]&lt;18.5,"underweight",IF(Table4[[#This Row],[BMI]]&lt; 24.9,"normal weight",IF(Table4[[#This Row],[BMI]]&lt;29.9,"over weight","obesity")))</f>
        <v>underweight</v>
      </c>
      <c r="N1628" s="26" t="str">
        <f>IF(Table4[[#This Row],[HBA1C]]&lt;5.7,"normal",IF(Table4[[#This Row],[HBA1C]]&lt; 6.4,"prediabetes","diabetes"))</f>
        <v>diabetes</v>
      </c>
    </row>
    <row r="1629" spans="1:14" x14ac:dyDescent="0.25">
      <c r="A1629" t="s">
        <v>743</v>
      </c>
      <c r="B1629">
        <v>34.700000000000003</v>
      </c>
      <c r="C1629">
        <v>6.06</v>
      </c>
      <c r="D1629" t="s">
        <v>2378</v>
      </c>
      <c r="E1629" t="s">
        <v>2378</v>
      </c>
      <c r="F1629" t="s">
        <v>2378</v>
      </c>
      <c r="G1629" s="9">
        <v>1</v>
      </c>
      <c r="H1629" t="s">
        <v>2378</v>
      </c>
      <c r="I1629" s="20" t="str">
        <f>IF(Table4[[#This Row],[smoker]]="?","NO",Table4[[#This Row],[smoker]])</f>
        <v>No</v>
      </c>
      <c r="J1629" s="26">
        <v>1</v>
      </c>
      <c r="K1629" s="20" t="str">
        <f>UPPER(Table4[[#This Row],[SMOKER 1]])</f>
        <v>NO</v>
      </c>
      <c r="L1629" s="26" t="str">
        <f>UPPER(Table4[[#This Row],[Heart Issues]])</f>
        <v>NO</v>
      </c>
      <c r="M1629" s="26" t="str">
        <f>IF(Table4[[#This Row],[BMI]]&lt;18.5,"underweight",IF(Table4[[#This Row],[BMI]]&lt; 24.9,"normal weight",IF(Table4[[#This Row],[BMI]]&lt;29.9,"over weight","obesity")))</f>
        <v>obesity</v>
      </c>
      <c r="N1629" s="26" t="str">
        <f>IF(Table4[[#This Row],[HBA1C]]&lt;5.7,"normal",IF(Table4[[#This Row],[HBA1C]]&lt; 6.4,"prediabetes","diabetes"))</f>
        <v>prediabetes</v>
      </c>
    </row>
    <row r="1630" spans="1:14" x14ac:dyDescent="0.25">
      <c r="A1630" t="s">
        <v>742</v>
      </c>
      <c r="B1630">
        <v>37.049999999999997</v>
      </c>
      <c r="C1630">
        <v>5.48</v>
      </c>
      <c r="D1630" t="s">
        <v>2378</v>
      </c>
      <c r="E1630" t="s">
        <v>2378</v>
      </c>
      <c r="F1630" t="s">
        <v>2378</v>
      </c>
      <c r="G1630" s="9">
        <v>1</v>
      </c>
      <c r="H1630" t="s">
        <v>2378</v>
      </c>
      <c r="I1630" s="20" t="str">
        <f>IF(Table4[[#This Row],[smoker]]="?","NO",Table4[[#This Row],[smoker]])</f>
        <v>No</v>
      </c>
      <c r="J1630" s="26">
        <v>1</v>
      </c>
      <c r="K1630" s="20" t="str">
        <f>UPPER(Table4[[#This Row],[SMOKER 1]])</f>
        <v>NO</v>
      </c>
      <c r="L1630" s="26" t="str">
        <f>UPPER(Table4[[#This Row],[Heart Issues]])</f>
        <v>NO</v>
      </c>
      <c r="M1630" s="26" t="str">
        <f>IF(Table4[[#This Row],[BMI]]&lt;18.5,"underweight",IF(Table4[[#This Row],[BMI]]&lt; 24.9,"normal weight",IF(Table4[[#This Row],[BMI]]&lt;29.9,"over weight","obesity")))</f>
        <v>obesity</v>
      </c>
      <c r="N1630" s="26" t="str">
        <f>IF(Table4[[#This Row],[HBA1C]]&lt;5.7,"normal",IF(Table4[[#This Row],[HBA1C]]&lt; 6.4,"prediabetes","diabetes"))</f>
        <v>normal</v>
      </c>
    </row>
    <row r="1631" spans="1:14" x14ac:dyDescent="0.25">
      <c r="A1631" t="s">
        <v>741</v>
      </c>
      <c r="B1631">
        <v>18.78</v>
      </c>
      <c r="C1631">
        <v>4.45</v>
      </c>
      <c r="D1631" t="s">
        <v>2378</v>
      </c>
      <c r="E1631" t="s">
        <v>2378</v>
      </c>
      <c r="F1631" t="s">
        <v>2381</v>
      </c>
      <c r="G1631" s="9">
        <v>1</v>
      </c>
      <c r="H1631" t="s">
        <v>2378</v>
      </c>
      <c r="I1631" s="20" t="str">
        <f>IF(Table4[[#This Row],[smoker]]="?","NO",Table4[[#This Row],[smoker]])</f>
        <v>No</v>
      </c>
      <c r="J1631" s="26">
        <v>1</v>
      </c>
      <c r="K1631" s="20" t="str">
        <f>UPPER(Table4[[#This Row],[SMOKER 1]])</f>
        <v>NO</v>
      </c>
      <c r="L1631" s="26" t="str">
        <f>UPPER(Table4[[#This Row],[Heart Issues]])</f>
        <v>NO</v>
      </c>
      <c r="M1631" s="26" t="str">
        <f>IF(Table4[[#This Row],[BMI]]&lt;18.5,"underweight",IF(Table4[[#This Row],[BMI]]&lt; 24.9,"normal weight",IF(Table4[[#This Row],[BMI]]&lt;29.9,"over weight","obesity")))</f>
        <v>normal weight</v>
      </c>
      <c r="N1631" s="26" t="str">
        <f>IF(Table4[[#This Row],[HBA1C]]&lt;5.7,"normal",IF(Table4[[#This Row],[HBA1C]]&lt; 6.4,"prediabetes","diabetes"))</f>
        <v>normal</v>
      </c>
    </row>
    <row r="1632" spans="1:14" x14ac:dyDescent="0.25">
      <c r="A1632" t="s">
        <v>740</v>
      </c>
      <c r="B1632">
        <v>28.024999999999999</v>
      </c>
      <c r="C1632">
        <v>5</v>
      </c>
      <c r="D1632" t="s">
        <v>2378</v>
      </c>
      <c r="E1632" t="s">
        <v>2378</v>
      </c>
      <c r="F1632" t="s">
        <v>2378</v>
      </c>
      <c r="G1632" s="9">
        <v>1</v>
      </c>
      <c r="H1632" t="s">
        <v>2378</v>
      </c>
      <c r="I1632" s="20" t="str">
        <f>IF(Table4[[#This Row],[smoker]]="?","NO",Table4[[#This Row],[smoker]])</f>
        <v>No</v>
      </c>
      <c r="J1632" s="26">
        <v>1</v>
      </c>
      <c r="K1632" s="20" t="str">
        <f>UPPER(Table4[[#This Row],[SMOKER 1]])</f>
        <v>NO</v>
      </c>
      <c r="L1632" s="26" t="str">
        <f>UPPER(Table4[[#This Row],[Heart Issues]])</f>
        <v>NO</v>
      </c>
      <c r="M1632" s="26" t="str">
        <f>IF(Table4[[#This Row],[BMI]]&lt;18.5,"underweight",IF(Table4[[#This Row],[BMI]]&lt; 24.9,"normal weight",IF(Table4[[#This Row],[BMI]]&lt;29.9,"over weight","obesity")))</f>
        <v>over weight</v>
      </c>
      <c r="N1632" s="26" t="str">
        <f>IF(Table4[[#This Row],[HBA1C]]&lt;5.7,"normal",IF(Table4[[#This Row],[HBA1C]]&lt; 6.4,"prediabetes","diabetes"))</f>
        <v>normal</v>
      </c>
    </row>
    <row r="1633" spans="1:14" x14ac:dyDescent="0.25">
      <c r="A1633" t="s">
        <v>739</v>
      </c>
      <c r="B1633">
        <v>35.090000000000003</v>
      </c>
      <c r="C1633">
        <v>5.84</v>
      </c>
      <c r="D1633" t="s">
        <v>2378</v>
      </c>
      <c r="E1633" t="s">
        <v>2378</v>
      </c>
      <c r="F1633" t="s">
        <v>2378</v>
      </c>
      <c r="G1633" s="9" t="s">
        <v>2379</v>
      </c>
      <c r="H1633" t="s">
        <v>2378</v>
      </c>
      <c r="I1633" s="20" t="str">
        <f>IF(Table4[[#This Row],[smoker]]="?","NO",Table4[[#This Row],[smoker]])</f>
        <v>No</v>
      </c>
      <c r="J1633" s="26">
        <v>0</v>
      </c>
      <c r="K1633" s="20" t="str">
        <f>UPPER(Table4[[#This Row],[SMOKER 1]])</f>
        <v>NO</v>
      </c>
      <c r="L1633" s="26" t="str">
        <f>UPPER(Table4[[#This Row],[Heart Issues]])</f>
        <v>NO</v>
      </c>
      <c r="M1633" s="26" t="str">
        <f>IF(Table4[[#This Row],[BMI]]&lt;18.5,"underweight",IF(Table4[[#This Row],[BMI]]&lt; 24.9,"normal weight",IF(Table4[[#This Row],[BMI]]&lt;29.9,"over weight","obesity")))</f>
        <v>obesity</v>
      </c>
      <c r="N1633" s="26" t="str">
        <f>IF(Table4[[#This Row],[HBA1C]]&lt;5.7,"normal",IF(Table4[[#This Row],[HBA1C]]&lt; 6.4,"prediabetes","diabetes"))</f>
        <v>prediabetes</v>
      </c>
    </row>
    <row r="1634" spans="1:14" x14ac:dyDescent="0.25">
      <c r="A1634" t="s">
        <v>738</v>
      </c>
      <c r="B1634">
        <v>34.42</v>
      </c>
      <c r="C1634">
        <v>5.21</v>
      </c>
      <c r="D1634" t="s">
        <v>2380</v>
      </c>
      <c r="E1634" t="s">
        <v>2378</v>
      </c>
      <c r="F1634" t="s">
        <v>2378</v>
      </c>
      <c r="G1634" s="9" t="s">
        <v>2379</v>
      </c>
      <c r="H1634" t="s">
        <v>2378</v>
      </c>
      <c r="I1634" s="20" t="str">
        <f>IF(Table4[[#This Row],[smoker]]="?","NO",Table4[[#This Row],[smoker]])</f>
        <v>No</v>
      </c>
      <c r="J1634" s="26">
        <v>0</v>
      </c>
      <c r="K1634" s="20" t="str">
        <f>UPPER(Table4[[#This Row],[SMOKER 1]])</f>
        <v>NO</v>
      </c>
      <c r="L1634" s="26" t="str">
        <f>UPPER(Table4[[#This Row],[Heart Issues]])</f>
        <v>YES</v>
      </c>
      <c r="M1634" s="26" t="str">
        <f>IF(Table4[[#This Row],[BMI]]&lt;18.5,"underweight",IF(Table4[[#This Row],[BMI]]&lt; 24.9,"normal weight",IF(Table4[[#This Row],[BMI]]&lt;29.9,"over weight","obesity")))</f>
        <v>obesity</v>
      </c>
      <c r="N1634" s="26" t="str">
        <f>IF(Table4[[#This Row],[HBA1C]]&lt;5.7,"normal",IF(Table4[[#This Row],[HBA1C]]&lt; 6.4,"prediabetes","diabetes"))</f>
        <v>normal</v>
      </c>
    </row>
    <row r="1635" spans="1:14" x14ac:dyDescent="0.25">
      <c r="A1635" t="s">
        <v>737</v>
      </c>
      <c r="B1635">
        <v>29.4</v>
      </c>
      <c r="C1635">
        <v>4.26</v>
      </c>
      <c r="D1635" t="s">
        <v>2378</v>
      </c>
      <c r="E1635" t="s">
        <v>2378</v>
      </c>
      <c r="F1635" t="s">
        <v>2378</v>
      </c>
      <c r="G1635" s="9" t="s">
        <v>2379</v>
      </c>
      <c r="H1635" t="s">
        <v>2378</v>
      </c>
      <c r="I1635" s="20" t="str">
        <f>IF(Table4[[#This Row],[smoker]]="?","NO",Table4[[#This Row],[smoker]])</f>
        <v>No</v>
      </c>
      <c r="J1635" s="26">
        <v>0</v>
      </c>
      <c r="K1635" s="20" t="str">
        <f>UPPER(Table4[[#This Row],[SMOKER 1]])</f>
        <v>NO</v>
      </c>
      <c r="L1635" s="26" t="str">
        <f>UPPER(Table4[[#This Row],[Heart Issues]])</f>
        <v>NO</v>
      </c>
      <c r="M1635" s="26" t="str">
        <f>IF(Table4[[#This Row],[BMI]]&lt;18.5,"underweight",IF(Table4[[#This Row],[BMI]]&lt; 24.9,"normal weight",IF(Table4[[#This Row],[BMI]]&lt;29.9,"over weight","obesity")))</f>
        <v>over weight</v>
      </c>
      <c r="N1635" s="26" t="str">
        <f>IF(Table4[[#This Row],[HBA1C]]&lt;5.7,"normal",IF(Table4[[#This Row],[HBA1C]]&lt; 6.4,"prediabetes","diabetes"))</f>
        <v>normal</v>
      </c>
    </row>
    <row r="1636" spans="1:14" x14ac:dyDescent="0.25">
      <c r="A1636" t="s">
        <v>736</v>
      </c>
      <c r="B1636">
        <v>21.31</v>
      </c>
      <c r="C1636">
        <v>4.17</v>
      </c>
      <c r="D1636" t="s">
        <v>2378</v>
      </c>
      <c r="E1636" t="s">
        <v>2378</v>
      </c>
      <c r="F1636" t="s">
        <v>2378</v>
      </c>
      <c r="G1636" s="9" t="s">
        <v>2379</v>
      </c>
      <c r="H1636" t="s">
        <v>2378</v>
      </c>
      <c r="I1636" s="20" t="str">
        <f>IF(Table4[[#This Row],[smoker]]="?","NO",Table4[[#This Row],[smoker]])</f>
        <v>No</v>
      </c>
      <c r="J1636" s="26">
        <v>0</v>
      </c>
      <c r="K1636" s="20" t="str">
        <f>UPPER(Table4[[#This Row],[SMOKER 1]])</f>
        <v>NO</v>
      </c>
      <c r="L1636" s="26" t="str">
        <f>UPPER(Table4[[#This Row],[Heart Issues]])</f>
        <v>NO</v>
      </c>
      <c r="M1636" s="26" t="str">
        <f>IF(Table4[[#This Row],[BMI]]&lt;18.5,"underweight",IF(Table4[[#This Row],[BMI]]&lt; 24.9,"normal weight",IF(Table4[[#This Row],[BMI]]&lt;29.9,"over weight","obesity")))</f>
        <v>normal weight</v>
      </c>
      <c r="N1636" s="26" t="str">
        <f>IF(Table4[[#This Row],[HBA1C]]&lt;5.7,"normal",IF(Table4[[#This Row],[HBA1C]]&lt; 6.4,"prediabetes","diabetes"))</f>
        <v>normal</v>
      </c>
    </row>
    <row r="1637" spans="1:14" x14ac:dyDescent="0.25">
      <c r="A1637" t="s">
        <v>735</v>
      </c>
      <c r="B1637">
        <v>19.559999999999999</v>
      </c>
      <c r="C1637">
        <v>11.96</v>
      </c>
      <c r="D1637" t="s">
        <v>2378</v>
      </c>
      <c r="E1637" t="s">
        <v>2378</v>
      </c>
      <c r="F1637" t="s">
        <v>2378</v>
      </c>
      <c r="G1637" s="9" t="s">
        <v>2379</v>
      </c>
      <c r="H1637" t="s">
        <v>2378</v>
      </c>
      <c r="I1637" s="20" t="str">
        <f>IF(Table4[[#This Row],[smoker]]="?","NO",Table4[[#This Row],[smoker]])</f>
        <v>No</v>
      </c>
      <c r="J1637" s="26">
        <v>0</v>
      </c>
      <c r="K1637" s="20" t="str">
        <f>UPPER(Table4[[#This Row],[SMOKER 1]])</f>
        <v>NO</v>
      </c>
      <c r="L1637" s="26" t="str">
        <f>UPPER(Table4[[#This Row],[Heart Issues]])</f>
        <v>NO</v>
      </c>
      <c r="M1637" s="26" t="str">
        <f>IF(Table4[[#This Row],[BMI]]&lt;18.5,"underweight",IF(Table4[[#This Row],[BMI]]&lt; 24.9,"normal weight",IF(Table4[[#This Row],[BMI]]&lt;29.9,"over weight","obesity")))</f>
        <v>normal weight</v>
      </c>
      <c r="N1637" s="26" t="str">
        <f>IF(Table4[[#This Row],[HBA1C]]&lt;5.7,"normal",IF(Table4[[#This Row],[HBA1C]]&lt; 6.4,"prediabetes","diabetes"))</f>
        <v>diabetes</v>
      </c>
    </row>
    <row r="1638" spans="1:14" x14ac:dyDescent="0.25">
      <c r="A1638" t="s">
        <v>734</v>
      </c>
      <c r="B1638">
        <v>37.335000000000001</v>
      </c>
      <c r="C1638">
        <v>6.26</v>
      </c>
      <c r="D1638" t="s">
        <v>2380</v>
      </c>
      <c r="E1638" t="s">
        <v>2378</v>
      </c>
      <c r="F1638" t="s">
        <v>2378</v>
      </c>
      <c r="G1638" s="9">
        <v>1</v>
      </c>
      <c r="H1638" t="s">
        <v>2378</v>
      </c>
      <c r="I1638" s="20" t="str">
        <f>IF(Table4[[#This Row],[smoker]]="?","NO",Table4[[#This Row],[smoker]])</f>
        <v>No</v>
      </c>
      <c r="J1638" s="26">
        <v>1</v>
      </c>
      <c r="K1638" s="20" t="str">
        <f>UPPER(Table4[[#This Row],[SMOKER 1]])</f>
        <v>NO</v>
      </c>
      <c r="L1638" s="26" t="str">
        <f>UPPER(Table4[[#This Row],[Heart Issues]])</f>
        <v>YES</v>
      </c>
      <c r="M1638" s="26" t="str">
        <f>IF(Table4[[#This Row],[BMI]]&lt;18.5,"underweight",IF(Table4[[#This Row],[BMI]]&lt; 24.9,"normal weight",IF(Table4[[#This Row],[BMI]]&lt;29.9,"over weight","obesity")))</f>
        <v>obesity</v>
      </c>
      <c r="N1638" s="26" t="str">
        <f>IF(Table4[[#This Row],[HBA1C]]&lt;5.7,"normal",IF(Table4[[#This Row],[HBA1C]]&lt; 6.4,"prediabetes","diabetes"))</f>
        <v>prediabetes</v>
      </c>
    </row>
    <row r="1639" spans="1:14" x14ac:dyDescent="0.25">
      <c r="A1639" t="s">
        <v>733</v>
      </c>
      <c r="B1639">
        <v>19.53</v>
      </c>
      <c r="C1639">
        <v>11.68</v>
      </c>
      <c r="D1639" t="s">
        <v>2378</v>
      </c>
      <c r="E1639" t="s">
        <v>2378</v>
      </c>
      <c r="F1639" t="s">
        <v>2378</v>
      </c>
      <c r="G1639" s="9" t="s">
        <v>2379</v>
      </c>
      <c r="H1639" t="s">
        <v>2378</v>
      </c>
      <c r="I1639" s="20" t="str">
        <f>IF(Table4[[#This Row],[smoker]]="?","NO",Table4[[#This Row],[smoker]])</f>
        <v>No</v>
      </c>
      <c r="J1639" s="26">
        <v>0</v>
      </c>
      <c r="K1639" s="20" t="str">
        <f>UPPER(Table4[[#This Row],[SMOKER 1]])</f>
        <v>NO</v>
      </c>
      <c r="L1639" s="26" t="str">
        <f>UPPER(Table4[[#This Row],[Heart Issues]])</f>
        <v>NO</v>
      </c>
      <c r="M1639" s="26" t="str">
        <f>IF(Table4[[#This Row],[BMI]]&lt;18.5,"underweight",IF(Table4[[#This Row],[BMI]]&lt; 24.9,"normal weight",IF(Table4[[#This Row],[BMI]]&lt;29.9,"over weight","obesity")))</f>
        <v>normal weight</v>
      </c>
      <c r="N1639" s="26" t="str">
        <f>IF(Table4[[#This Row],[HBA1C]]&lt;5.7,"normal",IF(Table4[[#This Row],[HBA1C]]&lt; 6.4,"prediabetes","diabetes"))</f>
        <v>diabetes</v>
      </c>
    </row>
    <row r="1640" spans="1:14" x14ac:dyDescent="0.25">
      <c r="A1640" t="s">
        <v>732</v>
      </c>
      <c r="B1640">
        <v>34.1</v>
      </c>
      <c r="C1640">
        <v>5.16</v>
      </c>
      <c r="D1640" t="s">
        <v>2378</v>
      </c>
      <c r="E1640" t="s">
        <v>2378</v>
      </c>
      <c r="F1640" t="s">
        <v>2378</v>
      </c>
      <c r="G1640" s="9" t="s">
        <v>2379</v>
      </c>
      <c r="H1640" t="s">
        <v>2378</v>
      </c>
      <c r="I1640" s="20" t="str">
        <f>IF(Table4[[#This Row],[smoker]]="?","NO",Table4[[#This Row],[smoker]])</f>
        <v>No</v>
      </c>
      <c r="J1640" s="26">
        <v>0</v>
      </c>
      <c r="K1640" s="20" t="str">
        <f>UPPER(Table4[[#This Row],[SMOKER 1]])</f>
        <v>NO</v>
      </c>
      <c r="L1640" s="26" t="str">
        <f>UPPER(Table4[[#This Row],[Heart Issues]])</f>
        <v>NO</v>
      </c>
      <c r="M1640" s="26" t="str">
        <f>IF(Table4[[#This Row],[BMI]]&lt;18.5,"underweight",IF(Table4[[#This Row],[BMI]]&lt; 24.9,"normal weight",IF(Table4[[#This Row],[BMI]]&lt;29.9,"over weight","obesity")))</f>
        <v>obesity</v>
      </c>
      <c r="N1640" s="26" t="str">
        <f>IF(Table4[[#This Row],[HBA1C]]&lt;5.7,"normal",IF(Table4[[#This Row],[HBA1C]]&lt; 6.4,"prediabetes","diabetes"))</f>
        <v>normal</v>
      </c>
    </row>
    <row r="1641" spans="1:14" x14ac:dyDescent="0.25">
      <c r="A1641" t="s">
        <v>731</v>
      </c>
      <c r="B1641">
        <v>16.5</v>
      </c>
      <c r="C1641">
        <v>6.9</v>
      </c>
      <c r="D1641" t="s">
        <v>2380</v>
      </c>
      <c r="E1641" t="s">
        <v>2378</v>
      </c>
      <c r="F1641" t="s">
        <v>2378</v>
      </c>
      <c r="G1641" s="9">
        <v>2</v>
      </c>
      <c r="H1641" t="s">
        <v>2378</v>
      </c>
      <c r="I1641" s="20" t="str">
        <f>IF(Table4[[#This Row],[smoker]]="?","NO",Table4[[#This Row],[smoker]])</f>
        <v>No</v>
      </c>
      <c r="J1641" s="26">
        <v>2</v>
      </c>
      <c r="K1641" s="20" t="str">
        <f>UPPER(Table4[[#This Row],[SMOKER 1]])</f>
        <v>NO</v>
      </c>
      <c r="L1641" s="26" t="str">
        <f>UPPER(Table4[[#This Row],[Heart Issues]])</f>
        <v>YES</v>
      </c>
      <c r="M1641" s="26" t="str">
        <f>IF(Table4[[#This Row],[BMI]]&lt;18.5,"underweight",IF(Table4[[#This Row],[BMI]]&lt; 24.9,"normal weight",IF(Table4[[#This Row],[BMI]]&lt;29.9,"over weight","obesity")))</f>
        <v>underweight</v>
      </c>
      <c r="N1641" s="26" t="str">
        <f>IF(Table4[[#This Row],[HBA1C]]&lt;5.7,"normal",IF(Table4[[#This Row],[HBA1C]]&lt; 6.4,"prediabetes","diabetes"))</f>
        <v>diabetes</v>
      </c>
    </row>
    <row r="1642" spans="1:14" x14ac:dyDescent="0.25">
      <c r="A1642" t="s">
        <v>730</v>
      </c>
      <c r="B1642">
        <v>30.69</v>
      </c>
      <c r="C1642">
        <v>4.83</v>
      </c>
      <c r="D1642" t="s">
        <v>2378</v>
      </c>
      <c r="E1642" t="s">
        <v>2378</v>
      </c>
      <c r="F1642" t="s">
        <v>2378</v>
      </c>
      <c r="G1642" s="9">
        <v>1</v>
      </c>
      <c r="H1642" t="s">
        <v>2378</v>
      </c>
      <c r="I1642" s="20" t="str">
        <f>IF(Table4[[#This Row],[smoker]]="?","NO",Table4[[#This Row],[smoker]])</f>
        <v>No</v>
      </c>
      <c r="J1642" s="26">
        <v>1</v>
      </c>
      <c r="K1642" s="20" t="str">
        <f>UPPER(Table4[[#This Row],[SMOKER 1]])</f>
        <v>NO</v>
      </c>
      <c r="L1642" s="26" t="str">
        <f>UPPER(Table4[[#This Row],[Heart Issues]])</f>
        <v>NO</v>
      </c>
      <c r="M1642" s="26" t="str">
        <f>IF(Table4[[#This Row],[BMI]]&lt;18.5,"underweight",IF(Table4[[#This Row],[BMI]]&lt; 24.9,"normal weight",IF(Table4[[#This Row],[BMI]]&lt;29.9,"over weight","obesity")))</f>
        <v>obesity</v>
      </c>
      <c r="N1642" s="26" t="str">
        <f>IF(Table4[[#This Row],[HBA1C]]&lt;5.7,"normal",IF(Table4[[#This Row],[HBA1C]]&lt; 6.4,"prediabetes","diabetes"))</f>
        <v>normal</v>
      </c>
    </row>
    <row r="1643" spans="1:14" x14ac:dyDescent="0.25">
      <c r="A1643" t="s">
        <v>729</v>
      </c>
      <c r="B1643">
        <v>28.93</v>
      </c>
      <c r="C1643">
        <v>4.87</v>
      </c>
      <c r="D1643" t="s">
        <v>2378</v>
      </c>
      <c r="E1643" t="s">
        <v>2378</v>
      </c>
      <c r="F1643" t="s">
        <v>2378</v>
      </c>
      <c r="G1643" s="9">
        <v>1</v>
      </c>
      <c r="H1643" t="s">
        <v>2378</v>
      </c>
      <c r="I1643" s="20" t="str">
        <f>IF(Table4[[#This Row],[smoker]]="?","NO",Table4[[#This Row],[smoker]])</f>
        <v>No</v>
      </c>
      <c r="J1643" s="26">
        <v>1</v>
      </c>
      <c r="K1643" s="20" t="str">
        <f>UPPER(Table4[[#This Row],[SMOKER 1]])</f>
        <v>NO</v>
      </c>
      <c r="L1643" s="26" t="str">
        <f>UPPER(Table4[[#This Row],[Heart Issues]])</f>
        <v>NO</v>
      </c>
      <c r="M1643" s="26" t="str">
        <f>IF(Table4[[#This Row],[BMI]]&lt;18.5,"underweight",IF(Table4[[#This Row],[BMI]]&lt; 24.9,"normal weight",IF(Table4[[#This Row],[BMI]]&lt;29.9,"over weight","obesity")))</f>
        <v>over weight</v>
      </c>
      <c r="N1643" s="26" t="str">
        <f>IF(Table4[[#This Row],[HBA1C]]&lt;5.7,"normal",IF(Table4[[#This Row],[HBA1C]]&lt; 6.4,"prediabetes","diabetes"))</f>
        <v>normal</v>
      </c>
    </row>
    <row r="1644" spans="1:14" x14ac:dyDescent="0.25">
      <c r="A1644" t="s">
        <v>728</v>
      </c>
      <c r="B1644">
        <v>38.9</v>
      </c>
      <c r="C1644">
        <v>4.28</v>
      </c>
      <c r="D1644" t="s">
        <v>2378</v>
      </c>
      <c r="E1644" t="s">
        <v>2378</v>
      </c>
      <c r="F1644" t="s">
        <v>2378</v>
      </c>
      <c r="G1644" s="9" t="s">
        <v>2379</v>
      </c>
      <c r="H1644" t="s">
        <v>2378</v>
      </c>
      <c r="I1644" s="20" t="str">
        <f>IF(Table4[[#This Row],[smoker]]="?","NO",Table4[[#This Row],[smoker]])</f>
        <v>No</v>
      </c>
      <c r="J1644" s="26">
        <v>0</v>
      </c>
      <c r="K1644" s="20" t="str">
        <f>UPPER(Table4[[#This Row],[SMOKER 1]])</f>
        <v>NO</v>
      </c>
      <c r="L1644" s="26" t="str">
        <f>UPPER(Table4[[#This Row],[Heart Issues]])</f>
        <v>NO</v>
      </c>
      <c r="M1644" s="26" t="str">
        <f>IF(Table4[[#This Row],[BMI]]&lt;18.5,"underweight",IF(Table4[[#This Row],[BMI]]&lt; 24.9,"normal weight",IF(Table4[[#This Row],[BMI]]&lt;29.9,"over weight","obesity")))</f>
        <v>obesity</v>
      </c>
      <c r="N1644" s="26" t="str">
        <f>IF(Table4[[#This Row],[HBA1C]]&lt;5.7,"normal",IF(Table4[[#This Row],[HBA1C]]&lt; 6.4,"prediabetes","diabetes"))</f>
        <v>normal</v>
      </c>
    </row>
    <row r="1645" spans="1:14" x14ac:dyDescent="0.25">
      <c r="A1645" t="s">
        <v>727</v>
      </c>
      <c r="B1645">
        <v>26.9</v>
      </c>
      <c r="C1645">
        <v>4.07</v>
      </c>
      <c r="D1645" t="s">
        <v>2378</v>
      </c>
      <c r="E1645" t="s">
        <v>2378</v>
      </c>
      <c r="F1645" t="s">
        <v>2378</v>
      </c>
      <c r="G1645" s="9" t="s">
        <v>2379</v>
      </c>
      <c r="H1645" t="s">
        <v>2378</v>
      </c>
      <c r="I1645" s="20" t="str">
        <f>IF(Table4[[#This Row],[smoker]]="?","NO",Table4[[#This Row],[smoker]])</f>
        <v>No</v>
      </c>
      <c r="J1645" s="26">
        <v>0</v>
      </c>
      <c r="K1645" s="20" t="str">
        <f>UPPER(Table4[[#This Row],[SMOKER 1]])</f>
        <v>NO</v>
      </c>
      <c r="L1645" s="26" t="str">
        <f>UPPER(Table4[[#This Row],[Heart Issues]])</f>
        <v>NO</v>
      </c>
      <c r="M1645" s="26" t="str">
        <f>IF(Table4[[#This Row],[BMI]]&lt;18.5,"underweight",IF(Table4[[#This Row],[BMI]]&lt; 24.9,"normal weight",IF(Table4[[#This Row],[BMI]]&lt;29.9,"over weight","obesity")))</f>
        <v>over weight</v>
      </c>
      <c r="N1645" s="26" t="str">
        <f>IF(Table4[[#This Row],[HBA1C]]&lt;5.7,"normal",IF(Table4[[#This Row],[HBA1C]]&lt; 6.4,"prediabetes","diabetes"))</f>
        <v>normal</v>
      </c>
    </row>
    <row r="1646" spans="1:14" x14ac:dyDescent="0.25">
      <c r="A1646" t="s">
        <v>726</v>
      </c>
      <c r="B1646">
        <v>24.86</v>
      </c>
      <c r="C1646">
        <v>6.23</v>
      </c>
      <c r="D1646" t="s">
        <v>2378</v>
      </c>
      <c r="E1646" t="s">
        <v>2378</v>
      </c>
      <c r="F1646" t="s">
        <v>2378</v>
      </c>
      <c r="G1646" s="9" t="s">
        <v>2379</v>
      </c>
      <c r="H1646" t="s">
        <v>2378</v>
      </c>
      <c r="I1646" s="20" t="str">
        <f>IF(Table4[[#This Row],[smoker]]="?","NO",Table4[[#This Row],[smoker]])</f>
        <v>No</v>
      </c>
      <c r="J1646" s="26">
        <v>0</v>
      </c>
      <c r="K1646" s="20" t="str">
        <f>UPPER(Table4[[#This Row],[SMOKER 1]])</f>
        <v>NO</v>
      </c>
      <c r="L1646" s="26" t="str">
        <f>UPPER(Table4[[#This Row],[Heart Issues]])</f>
        <v>NO</v>
      </c>
      <c r="M1646" s="26" t="str">
        <f>IF(Table4[[#This Row],[BMI]]&lt;18.5,"underweight",IF(Table4[[#This Row],[BMI]]&lt; 24.9,"normal weight",IF(Table4[[#This Row],[BMI]]&lt;29.9,"over weight","obesity")))</f>
        <v>normal weight</v>
      </c>
      <c r="N1646" s="26" t="str">
        <f>IF(Table4[[#This Row],[HBA1C]]&lt;5.7,"normal",IF(Table4[[#This Row],[HBA1C]]&lt; 6.4,"prediabetes","diabetes"))</f>
        <v>prediabetes</v>
      </c>
    </row>
    <row r="1647" spans="1:14" x14ac:dyDescent="0.25">
      <c r="A1647" t="s">
        <v>725</v>
      </c>
      <c r="B1647">
        <v>39.14</v>
      </c>
      <c r="C1647">
        <v>6.24</v>
      </c>
      <c r="D1647" t="s">
        <v>2378</v>
      </c>
      <c r="E1647" t="s">
        <v>2380</v>
      </c>
      <c r="F1647" t="s">
        <v>2378</v>
      </c>
      <c r="G1647" s="9">
        <v>1</v>
      </c>
      <c r="H1647" t="s">
        <v>2378</v>
      </c>
      <c r="I1647" s="20" t="str">
        <f>IF(Table4[[#This Row],[smoker]]="?","NO",Table4[[#This Row],[smoker]])</f>
        <v>No</v>
      </c>
      <c r="J1647" s="26">
        <v>1</v>
      </c>
      <c r="K1647" s="20" t="str">
        <f>UPPER(Table4[[#This Row],[SMOKER 1]])</f>
        <v>NO</v>
      </c>
      <c r="L1647" s="26" t="str">
        <f>UPPER(Table4[[#This Row],[Heart Issues]])</f>
        <v>NO</v>
      </c>
      <c r="M1647" s="26" t="str">
        <f>IF(Table4[[#This Row],[BMI]]&lt;18.5,"underweight",IF(Table4[[#This Row],[BMI]]&lt; 24.9,"normal weight",IF(Table4[[#This Row],[BMI]]&lt;29.9,"over weight","obesity")))</f>
        <v>obesity</v>
      </c>
      <c r="N1647" s="26" t="str">
        <f>IF(Table4[[#This Row],[HBA1C]]&lt;5.7,"normal",IF(Table4[[#This Row],[HBA1C]]&lt; 6.4,"prediabetes","diabetes"))</f>
        <v>prediabetes</v>
      </c>
    </row>
    <row r="1648" spans="1:14" x14ac:dyDescent="0.25">
      <c r="A1648" t="s">
        <v>724</v>
      </c>
      <c r="B1648">
        <v>39.799999999999997</v>
      </c>
      <c r="C1648">
        <v>6.17</v>
      </c>
      <c r="D1648" t="s">
        <v>2378</v>
      </c>
      <c r="E1648" t="s">
        <v>2378</v>
      </c>
      <c r="F1648" t="s">
        <v>2381</v>
      </c>
      <c r="G1648" s="9">
        <v>1</v>
      </c>
      <c r="H1648" t="s">
        <v>2378</v>
      </c>
      <c r="I1648" s="20" t="str">
        <f>IF(Table4[[#This Row],[smoker]]="?","NO",Table4[[#This Row],[smoker]])</f>
        <v>No</v>
      </c>
      <c r="J1648" s="26">
        <v>1</v>
      </c>
      <c r="K1648" s="20" t="str">
        <f>UPPER(Table4[[#This Row],[SMOKER 1]])</f>
        <v>NO</v>
      </c>
      <c r="L1648" s="26" t="str">
        <f>UPPER(Table4[[#This Row],[Heart Issues]])</f>
        <v>NO</v>
      </c>
      <c r="M1648" s="26" t="str">
        <f>IF(Table4[[#This Row],[BMI]]&lt;18.5,"underweight",IF(Table4[[#This Row],[BMI]]&lt; 24.9,"normal weight",IF(Table4[[#This Row],[BMI]]&lt;29.9,"over weight","obesity")))</f>
        <v>obesity</v>
      </c>
      <c r="N1648" s="26" t="str">
        <f>IF(Table4[[#This Row],[HBA1C]]&lt;5.7,"normal",IF(Table4[[#This Row],[HBA1C]]&lt; 6.4,"prediabetes","diabetes"))</f>
        <v>prediabetes</v>
      </c>
    </row>
    <row r="1649" spans="1:14" x14ac:dyDescent="0.25">
      <c r="A1649" t="s">
        <v>723</v>
      </c>
      <c r="B1649">
        <v>34.32</v>
      </c>
      <c r="C1649">
        <v>5.16</v>
      </c>
      <c r="D1649" t="s">
        <v>2378</v>
      </c>
      <c r="E1649" t="s">
        <v>2378</v>
      </c>
      <c r="F1649" t="s">
        <v>2378</v>
      </c>
      <c r="G1649" s="9">
        <v>1</v>
      </c>
      <c r="H1649" t="s">
        <v>2378</v>
      </c>
      <c r="I1649" s="20" t="str">
        <f>IF(Table4[[#This Row],[smoker]]="?","NO",Table4[[#This Row],[smoker]])</f>
        <v>No</v>
      </c>
      <c r="J1649" s="26">
        <v>1</v>
      </c>
      <c r="K1649" s="20" t="str">
        <f>UPPER(Table4[[#This Row],[SMOKER 1]])</f>
        <v>NO</v>
      </c>
      <c r="L1649" s="26" t="str">
        <f>UPPER(Table4[[#This Row],[Heart Issues]])</f>
        <v>NO</v>
      </c>
      <c r="M1649" s="26" t="str">
        <f>IF(Table4[[#This Row],[BMI]]&lt;18.5,"underweight",IF(Table4[[#This Row],[BMI]]&lt; 24.9,"normal weight",IF(Table4[[#This Row],[BMI]]&lt;29.9,"over weight","obesity")))</f>
        <v>obesity</v>
      </c>
      <c r="N1649" s="26" t="str">
        <f>IF(Table4[[#This Row],[HBA1C]]&lt;5.7,"normal",IF(Table4[[#This Row],[HBA1C]]&lt; 6.4,"prediabetes","diabetes"))</f>
        <v>normal</v>
      </c>
    </row>
    <row r="1650" spans="1:14" x14ac:dyDescent="0.25">
      <c r="A1650" t="s">
        <v>722</v>
      </c>
      <c r="B1650">
        <v>32.51</v>
      </c>
      <c r="C1650">
        <v>4.3</v>
      </c>
      <c r="D1650" t="s">
        <v>2378</v>
      </c>
      <c r="E1650" t="s">
        <v>2378</v>
      </c>
      <c r="F1650" t="s">
        <v>2378</v>
      </c>
      <c r="G1650" s="9" t="s">
        <v>2379</v>
      </c>
      <c r="H1650" t="s">
        <v>2378</v>
      </c>
      <c r="I1650" s="20" t="str">
        <f>IF(Table4[[#This Row],[smoker]]="?","NO",Table4[[#This Row],[smoker]])</f>
        <v>No</v>
      </c>
      <c r="J1650" s="26">
        <v>0</v>
      </c>
      <c r="K1650" s="20" t="str">
        <f>UPPER(Table4[[#This Row],[SMOKER 1]])</f>
        <v>NO</v>
      </c>
      <c r="L1650" s="26" t="str">
        <f>UPPER(Table4[[#This Row],[Heart Issues]])</f>
        <v>NO</v>
      </c>
      <c r="M1650" s="26" t="str">
        <f>IF(Table4[[#This Row],[BMI]]&lt;18.5,"underweight",IF(Table4[[#This Row],[BMI]]&lt; 24.9,"normal weight",IF(Table4[[#This Row],[BMI]]&lt;29.9,"over weight","obesity")))</f>
        <v>obesity</v>
      </c>
      <c r="N1650" s="26" t="str">
        <f>IF(Table4[[#This Row],[HBA1C]]&lt;5.7,"normal",IF(Table4[[#This Row],[HBA1C]]&lt; 6.4,"prediabetes","diabetes"))</f>
        <v>normal</v>
      </c>
    </row>
    <row r="1651" spans="1:14" x14ac:dyDescent="0.25">
      <c r="A1651" t="s">
        <v>721</v>
      </c>
      <c r="B1651">
        <v>30.71</v>
      </c>
      <c r="C1651">
        <v>6.14</v>
      </c>
      <c r="D1651" t="s">
        <v>2378</v>
      </c>
      <c r="E1651" t="s">
        <v>2378</v>
      </c>
      <c r="F1651" t="s">
        <v>2381</v>
      </c>
      <c r="G1651" s="9">
        <v>1</v>
      </c>
      <c r="H1651" t="s">
        <v>2378</v>
      </c>
      <c r="I1651" s="20" t="str">
        <f>IF(Table4[[#This Row],[smoker]]="?","NO",Table4[[#This Row],[smoker]])</f>
        <v>No</v>
      </c>
      <c r="J1651" s="26">
        <v>1</v>
      </c>
      <c r="K1651" s="20" t="str">
        <f>UPPER(Table4[[#This Row],[SMOKER 1]])</f>
        <v>NO</v>
      </c>
      <c r="L1651" s="26" t="str">
        <f>UPPER(Table4[[#This Row],[Heart Issues]])</f>
        <v>NO</v>
      </c>
      <c r="M1651" s="26" t="str">
        <f>IF(Table4[[#This Row],[BMI]]&lt;18.5,"underweight",IF(Table4[[#This Row],[BMI]]&lt; 24.9,"normal weight",IF(Table4[[#This Row],[BMI]]&lt;29.9,"over weight","obesity")))</f>
        <v>obesity</v>
      </c>
      <c r="N1651" s="26" t="str">
        <f>IF(Table4[[#This Row],[HBA1C]]&lt;5.7,"normal",IF(Table4[[#This Row],[HBA1C]]&lt; 6.4,"prediabetes","diabetes"))</f>
        <v>prediabetes</v>
      </c>
    </row>
    <row r="1652" spans="1:14" x14ac:dyDescent="0.25">
      <c r="A1652" t="s">
        <v>720</v>
      </c>
      <c r="B1652">
        <v>28.9</v>
      </c>
      <c r="C1652">
        <v>5.36</v>
      </c>
      <c r="D1652" t="s">
        <v>2378</v>
      </c>
      <c r="E1652" t="s">
        <v>2378</v>
      </c>
      <c r="F1652" t="s">
        <v>2378</v>
      </c>
      <c r="G1652" s="9">
        <v>1</v>
      </c>
      <c r="H1652" t="s">
        <v>2378</v>
      </c>
      <c r="I1652" s="20" t="str">
        <f>IF(Table4[[#This Row],[smoker]]="?","NO",Table4[[#This Row],[smoker]])</f>
        <v>No</v>
      </c>
      <c r="J1652" s="26">
        <v>1</v>
      </c>
      <c r="K1652" s="20" t="str">
        <f>UPPER(Table4[[#This Row],[SMOKER 1]])</f>
        <v>NO</v>
      </c>
      <c r="L1652" s="26" t="str">
        <f>UPPER(Table4[[#This Row],[Heart Issues]])</f>
        <v>NO</v>
      </c>
      <c r="M1652" s="26" t="str">
        <f>IF(Table4[[#This Row],[BMI]]&lt;18.5,"underweight",IF(Table4[[#This Row],[BMI]]&lt; 24.9,"normal weight",IF(Table4[[#This Row],[BMI]]&lt;29.9,"over weight","obesity")))</f>
        <v>over weight</v>
      </c>
      <c r="N1652" s="26" t="str">
        <f>IF(Table4[[#This Row],[HBA1C]]&lt;5.7,"normal",IF(Table4[[#This Row],[HBA1C]]&lt; 6.4,"prediabetes","diabetes"))</f>
        <v>normal</v>
      </c>
    </row>
    <row r="1653" spans="1:14" x14ac:dyDescent="0.25">
      <c r="A1653" t="s">
        <v>719</v>
      </c>
      <c r="B1653">
        <v>36.19</v>
      </c>
      <c r="C1653">
        <v>4.3</v>
      </c>
      <c r="D1653" t="s">
        <v>2378</v>
      </c>
      <c r="E1653" t="s">
        <v>2378</v>
      </c>
      <c r="F1653" t="s">
        <v>2378</v>
      </c>
      <c r="G1653" s="9" t="s">
        <v>2379</v>
      </c>
      <c r="H1653" t="s">
        <v>2378</v>
      </c>
      <c r="I1653" s="20" t="str">
        <f>IF(Table4[[#This Row],[smoker]]="?","NO",Table4[[#This Row],[smoker]])</f>
        <v>No</v>
      </c>
      <c r="J1653" s="26">
        <v>0</v>
      </c>
      <c r="K1653" s="20" t="str">
        <f>UPPER(Table4[[#This Row],[SMOKER 1]])</f>
        <v>NO</v>
      </c>
      <c r="L1653" s="26" t="str">
        <f>UPPER(Table4[[#This Row],[Heart Issues]])</f>
        <v>NO</v>
      </c>
      <c r="M1653" s="26" t="str">
        <f>IF(Table4[[#This Row],[BMI]]&lt;18.5,"underweight",IF(Table4[[#This Row],[BMI]]&lt; 24.9,"normal weight",IF(Table4[[#This Row],[BMI]]&lt;29.9,"over weight","obesity")))</f>
        <v>obesity</v>
      </c>
      <c r="N1653" s="26" t="str">
        <f>IF(Table4[[#This Row],[HBA1C]]&lt;5.7,"normal",IF(Table4[[#This Row],[HBA1C]]&lt; 6.4,"prediabetes","diabetes"))</f>
        <v>normal</v>
      </c>
    </row>
    <row r="1654" spans="1:14" x14ac:dyDescent="0.25">
      <c r="A1654" t="s">
        <v>718</v>
      </c>
      <c r="B1654">
        <v>29.6</v>
      </c>
      <c r="C1654">
        <v>4.09</v>
      </c>
      <c r="D1654" t="s">
        <v>2378</v>
      </c>
      <c r="E1654" t="s">
        <v>2378</v>
      </c>
      <c r="F1654" t="s">
        <v>2378</v>
      </c>
      <c r="G1654" s="9" t="s">
        <v>2379</v>
      </c>
      <c r="H1654" t="s">
        <v>2378</v>
      </c>
      <c r="I1654" s="20" t="str">
        <f>IF(Table4[[#This Row],[smoker]]="?","NO",Table4[[#This Row],[smoker]])</f>
        <v>No</v>
      </c>
      <c r="J1654" s="26">
        <v>0</v>
      </c>
      <c r="K1654" s="20" t="str">
        <f>UPPER(Table4[[#This Row],[SMOKER 1]])</f>
        <v>NO</v>
      </c>
      <c r="L1654" s="26" t="str">
        <f>UPPER(Table4[[#This Row],[Heart Issues]])</f>
        <v>NO</v>
      </c>
      <c r="M1654" s="26" t="str">
        <f>IF(Table4[[#This Row],[BMI]]&lt;18.5,"underweight",IF(Table4[[#This Row],[BMI]]&lt; 24.9,"normal weight",IF(Table4[[#This Row],[BMI]]&lt;29.9,"over weight","obesity")))</f>
        <v>over weight</v>
      </c>
      <c r="N1654" s="26" t="str">
        <f>IF(Table4[[#This Row],[HBA1C]]&lt;5.7,"normal",IF(Table4[[#This Row],[HBA1C]]&lt; 6.4,"prediabetes","diabetes"))</f>
        <v>normal</v>
      </c>
    </row>
    <row r="1655" spans="1:14" x14ac:dyDescent="0.25">
      <c r="A1655" t="s">
        <v>717</v>
      </c>
      <c r="B1655">
        <v>30.95</v>
      </c>
      <c r="C1655">
        <v>6.27</v>
      </c>
      <c r="D1655" t="s">
        <v>2378</v>
      </c>
      <c r="E1655" t="s">
        <v>2378</v>
      </c>
      <c r="F1655" t="s">
        <v>2381</v>
      </c>
      <c r="G1655" s="9">
        <v>1</v>
      </c>
      <c r="H1655" t="s">
        <v>2378</v>
      </c>
      <c r="I1655" s="20" t="str">
        <f>IF(Table4[[#This Row],[smoker]]="?","NO",Table4[[#This Row],[smoker]])</f>
        <v>No</v>
      </c>
      <c r="J1655" s="26">
        <v>1</v>
      </c>
      <c r="K1655" s="20" t="str">
        <f>UPPER(Table4[[#This Row],[SMOKER 1]])</f>
        <v>NO</v>
      </c>
      <c r="L1655" s="26" t="str">
        <f>UPPER(Table4[[#This Row],[Heart Issues]])</f>
        <v>NO</v>
      </c>
      <c r="M1655" s="26" t="str">
        <f>IF(Table4[[#This Row],[BMI]]&lt;18.5,"underweight",IF(Table4[[#This Row],[BMI]]&lt; 24.9,"normal weight",IF(Table4[[#This Row],[BMI]]&lt;29.9,"over weight","obesity")))</f>
        <v>obesity</v>
      </c>
      <c r="N1655" s="26" t="str">
        <f>IF(Table4[[#This Row],[HBA1C]]&lt;5.7,"normal",IF(Table4[[#This Row],[HBA1C]]&lt; 6.4,"prediabetes","diabetes"))</f>
        <v>prediabetes</v>
      </c>
    </row>
    <row r="1656" spans="1:14" x14ac:dyDescent="0.25">
      <c r="A1656" t="s">
        <v>716</v>
      </c>
      <c r="B1656">
        <v>19.95</v>
      </c>
      <c r="C1656">
        <v>5.39</v>
      </c>
      <c r="D1656" t="s">
        <v>2378</v>
      </c>
      <c r="E1656" t="s">
        <v>2378</v>
      </c>
      <c r="F1656" t="s">
        <v>2378</v>
      </c>
      <c r="G1656" s="9">
        <v>1</v>
      </c>
      <c r="H1656" t="s">
        <v>2378</v>
      </c>
      <c r="I1656" s="20" t="str">
        <f>IF(Table4[[#This Row],[smoker]]="?","NO",Table4[[#This Row],[smoker]])</f>
        <v>No</v>
      </c>
      <c r="J1656" s="26">
        <v>1</v>
      </c>
      <c r="K1656" s="20" t="str">
        <f>UPPER(Table4[[#This Row],[SMOKER 1]])</f>
        <v>NO</v>
      </c>
      <c r="L1656" s="26" t="str">
        <f>UPPER(Table4[[#This Row],[Heart Issues]])</f>
        <v>NO</v>
      </c>
      <c r="M1656" s="26" t="str">
        <f>IF(Table4[[#This Row],[BMI]]&lt;18.5,"underweight",IF(Table4[[#This Row],[BMI]]&lt; 24.9,"normal weight",IF(Table4[[#This Row],[BMI]]&lt;29.9,"over weight","obesity")))</f>
        <v>normal weight</v>
      </c>
      <c r="N1656" s="26" t="str">
        <f>IF(Table4[[#This Row],[HBA1C]]&lt;5.7,"normal",IF(Table4[[#This Row],[HBA1C]]&lt; 6.4,"prediabetes","diabetes"))</f>
        <v>normal</v>
      </c>
    </row>
    <row r="1657" spans="1:14" x14ac:dyDescent="0.25">
      <c r="A1657" t="s">
        <v>715</v>
      </c>
      <c r="B1657">
        <v>23.65</v>
      </c>
      <c r="C1657">
        <v>5.75</v>
      </c>
      <c r="D1657" t="s">
        <v>2380</v>
      </c>
      <c r="E1657" t="s">
        <v>2378</v>
      </c>
      <c r="F1657" t="s">
        <v>2378</v>
      </c>
      <c r="G1657" s="9" t="s">
        <v>2379</v>
      </c>
      <c r="H1657" t="s">
        <v>2378</v>
      </c>
      <c r="I1657" s="20" t="str">
        <f>IF(Table4[[#This Row],[smoker]]="?","NO",Table4[[#This Row],[smoker]])</f>
        <v>No</v>
      </c>
      <c r="J1657" s="26">
        <v>0</v>
      </c>
      <c r="K1657" s="20" t="str">
        <f>UPPER(Table4[[#This Row],[SMOKER 1]])</f>
        <v>NO</v>
      </c>
      <c r="L1657" s="26" t="str">
        <f>UPPER(Table4[[#This Row],[Heart Issues]])</f>
        <v>YES</v>
      </c>
      <c r="M1657" s="26" t="str">
        <f>IF(Table4[[#This Row],[BMI]]&lt;18.5,"underweight",IF(Table4[[#This Row],[BMI]]&lt; 24.9,"normal weight",IF(Table4[[#This Row],[BMI]]&lt;29.9,"over weight","obesity")))</f>
        <v>normal weight</v>
      </c>
      <c r="N1657" s="26" t="str">
        <f>IF(Table4[[#This Row],[HBA1C]]&lt;5.7,"normal",IF(Table4[[#This Row],[HBA1C]]&lt; 6.4,"prediabetes","diabetes"))</f>
        <v>prediabetes</v>
      </c>
    </row>
    <row r="1658" spans="1:14" x14ac:dyDescent="0.25">
      <c r="A1658" t="s">
        <v>714</v>
      </c>
      <c r="B1658">
        <v>43.34</v>
      </c>
      <c r="C1658">
        <v>4.91</v>
      </c>
      <c r="D1658" t="s">
        <v>2378</v>
      </c>
      <c r="E1658" t="s">
        <v>2378</v>
      </c>
      <c r="F1658" t="s">
        <v>2378</v>
      </c>
      <c r="G1658" s="9">
        <v>1</v>
      </c>
      <c r="H1658" t="s">
        <v>2378</v>
      </c>
      <c r="I1658" s="20" t="str">
        <f>IF(Table4[[#This Row],[smoker]]="?","NO",Table4[[#This Row],[smoker]])</f>
        <v>No</v>
      </c>
      <c r="J1658" s="26">
        <v>1</v>
      </c>
      <c r="K1658" s="20" t="str">
        <f>UPPER(Table4[[#This Row],[SMOKER 1]])</f>
        <v>NO</v>
      </c>
      <c r="L1658" s="26" t="str">
        <f>UPPER(Table4[[#This Row],[Heart Issues]])</f>
        <v>NO</v>
      </c>
      <c r="M1658" s="26" t="str">
        <f>IF(Table4[[#This Row],[BMI]]&lt;18.5,"underweight",IF(Table4[[#This Row],[BMI]]&lt; 24.9,"normal weight",IF(Table4[[#This Row],[BMI]]&lt;29.9,"over weight","obesity")))</f>
        <v>obesity</v>
      </c>
      <c r="N1658" s="26" t="str">
        <f>IF(Table4[[#This Row],[HBA1C]]&lt;5.7,"normal",IF(Table4[[#This Row],[HBA1C]]&lt; 6.4,"prediabetes","diabetes"))</f>
        <v>normal</v>
      </c>
    </row>
    <row r="1659" spans="1:14" x14ac:dyDescent="0.25">
      <c r="A1659" t="s">
        <v>713</v>
      </c>
      <c r="B1659">
        <v>31.98</v>
      </c>
      <c r="C1659">
        <v>4.46</v>
      </c>
      <c r="D1659" t="s">
        <v>2380</v>
      </c>
      <c r="E1659" t="s">
        <v>2378</v>
      </c>
      <c r="F1659" t="s">
        <v>2378</v>
      </c>
      <c r="G1659" s="9">
        <v>1</v>
      </c>
      <c r="H1659" t="s">
        <v>2378</v>
      </c>
      <c r="I1659" s="20" t="str">
        <f>IF(Table4[[#This Row],[smoker]]="?","NO",Table4[[#This Row],[smoker]])</f>
        <v>No</v>
      </c>
      <c r="J1659" s="26">
        <v>1</v>
      </c>
      <c r="K1659" s="20" t="str">
        <f>UPPER(Table4[[#This Row],[SMOKER 1]])</f>
        <v>NO</v>
      </c>
      <c r="L1659" s="26" t="str">
        <f>UPPER(Table4[[#This Row],[Heart Issues]])</f>
        <v>YES</v>
      </c>
      <c r="M1659" s="26" t="str">
        <f>IF(Table4[[#This Row],[BMI]]&lt;18.5,"underweight",IF(Table4[[#This Row],[BMI]]&lt; 24.9,"normal weight",IF(Table4[[#This Row],[BMI]]&lt;29.9,"over weight","obesity")))</f>
        <v>obesity</v>
      </c>
      <c r="N1659" s="26" t="str">
        <f>IF(Table4[[#This Row],[HBA1C]]&lt;5.7,"normal",IF(Table4[[#This Row],[HBA1C]]&lt; 6.4,"prediabetes","diabetes"))</f>
        <v>normal</v>
      </c>
    </row>
    <row r="1660" spans="1:14" x14ac:dyDescent="0.25">
      <c r="A1660" t="s">
        <v>712</v>
      </c>
      <c r="B1660">
        <v>35.86</v>
      </c>
      <c r="C1660">
        <v>6.22</v>
      </c>
      <c r="D1660" t="s">
        <v>2378</v>
      </c>
      <c r="E1660" t="s">
        <v>2378</v>
      </c>
      <c r="F1660" t="s">
        <v>2378</v>
      </c>
      <c r="G1660" s="9">
        <v>1</v>
      </c>
      <c r="H1660" t="s">
        <v>2378</v>
      </c>
      <c r="I1660" s="20" t="str">
        <f>IF(Table4[[#This Row],[smoker]]="?","NO",Table4[[#This Row],[smoker]])</f>
        <v>No</v>
      </c>
      <c r="J1660" s="26">
        <v>1</v>
      </c>
      <c r="K1660" s="20" t="str">
        <f>UPPER(Table4[[#This Row],[SMOKER 1]])</f>
        <v>NO</v>
      </c>
      <c r="L1660" s="26" t="str">
        <f>UPPER(Table4[[#This Row],[Heart Issues]])</f>
        <v>NO</v>
      </c>
      <c r="M1660" s="26" t="str">
        <f>IF(Table4[[#This Row],[BMI]]&lt;18.5,"underweight",IF(Table4[[#This Row],[BMI]]&lt; 24.9,"normal weight",IF(Table4[[#This Row],[BMI]]&lt;29.9,"over weight","obesity")))</f>
        <v>obesity</v>
      </c>
      <c r="N1660" s="26" t="str">
        <f>IF(Table4[[#This Row],[HBA1C]]&lt;5.7,"normal",IF(Table4[[#This Row],[HBA1C]]&lt; 6.4,"prediabetes","diabetes"))</f>
        <v>prediabetes</v>
      </c>
    </row>
    <row r="1661" spans="1:14" x14ac:dyDescent="0.25">
      <c r="A1661" t="s">
        <v>711</v>
      </c>
      <c r="B1661">
        <v>15.2</v>
      </c>
      <c r="C1661">
        <v>8.82</v>
      </c>
      <c r="D1661" t="s">
        <v>2378</v>
      </c>
      <c r="E1661" t="s">
        <v>2378</v>
      </c>
      <c r="F1661" t="s">
        <v>2378</v>
      </c>
      <c r="G1661" s="9" t="s">
        <v>2379</v>
      </c>
      <c r="H1661" t="s">
        <v>2378</v>
      </c>
      <c r="I1661" s="20" t="str">
        <f>IF(Table4[[#This Row],[smoker]]="?","NO",Table4[[#This Row],[smoker]])</f>
        <v>No</v>
      </c>
      <c r="J1661" s="26">
        <v>0</v>
      </c>
      <c r="K1661" s="20" t="str">
        <f>UPPER(Table4[[#This Row],[SMOKER 1]])</f>
        <v>NO</v>
      </c>
      <c r="L1661" s="26" t="str">
        <f>UPPER(Table4[[#This Row],[Heart Issues]])</f>
        <v>NO</v>
      </c>
      <c r="M1661" s="26" t="str">
        <f>IF(Table4[[#This Row],[BMI]]&lt;18.5,"underweight",IF(Table4[[#This Row],[BMI]]&lt; 24.9,"normal weight",IF(Table4[[#This Row],[BMI]]&lt;29.9,"over weight","obesity")))</f>
        <v>underweight</v>
      </c>
      <c r="N1661" s="26" t="str">
        <f>IF(Table4[[#This Row],[HBA1C]]&lt;5.7,"normal",IF(Table4[[#This Row],[HBA1C]]&lt; 6.4,"prediabetes","diabetes"))</f>
        <v>diabetes</v>
      </c>
    </row>
    <row r="1662" spans="1:14" x14ac:dyDescent="0.25">
      <c r="A1662" t="s">
        <v>710</v>
      </c>
      <c r="B1662">
        <v>37.200000000000003</v>
      </c>
      <c r="C1662">
        <v>10.14</v>
      </c>
      <c r="D1662" t="s">
        <v>2378</v>
      </c>
      <c r="E1662" t="s">
        <v>2378</v>
      </c>
      <c r="F1662" t="s">
        <v>2378</v>
      </c>
      <c r="G1662" s="9" t="s">
        <v>2379</v>
      </c>
      <c r="H1662" t="s">
        <v>2378</v>
      </c>
      <c r="I1662" s="20" t="str">
        <f>IF(Table4[[#This Row],[smoker]]="?","NO",Table4[[#This Row],[smoker]])</f>
        <v>No</v>
      </c>
      <c r="J1662" s="26">
        <v>0</v>
      </c>
      <c r="K1662" s="20" t="str">
        <f>UPPER(Table4[[#This Row],[SMOKER 1]])</f>
        <v>NO</v>
      </c>
      <c r="L1662" s="26" t="str">
        <f>UPPER(Table4[[#This Row],[Heart Issues]])</f>
        <v>NO</v>
      </c>
      <c r="M1662" s="26" t="str">
        <f>IF(Table4[[#This Row],[BMI]]&lt;18.5,"underweight",IF(Table4[[#This Row],[BMI]]&lt; 24.9,"normal weight",IF(Table4[[#This Row],[BMI]]&lt;29.9,"over weight","obesity")))</f>
        <v>obesity</v>
      </c>
      <c r="N1662" s="26" t="str">
        <f>IF(Table4[[#This Row],[HBA1C]]&lt;5.7,"normal",IF(Table4[[#This Row],[HBA1C]]&lt; 6.4,"prediabetes","diabetes"))</f>
        <v>diabetes</v>
      </c>
    </row>
    <row r="1663" spans="1:14" x14ac:dyDescent="0.25">
      <c r="A1663" t="s">
        <v>709</v>
      </c>
      <c r="B1663">
        <v>17.91</v>
      </c>
      <c r="C1663">
        <v>4.66</v>
      </c>
      <c r="D1663" t="s">
        <v>2378</v>
      </c>
      <c r="E1663" t="s">
        <v>2378</v>
      </c>
      <c r="F1663" t="s">
        <v>2378</v>
      </c>
      <c r="G1663" s="9">
        <v>2</v>
      </c>
      <c r="H1663" t="s">
        <v>2378</v>
      </c>
      <c r="I1663" s="20" t="str">
        <f>IF(Table4[[#This Row],[smoker]]="?","NO",Table4[[#This Row],[smoker]])</f>
        <v>No</v>
      </c>
      <c r="J1663" s="26">
        <v>2</v>
      </c>
      <c r="K1663" s="20" t="str">
        <f>UPPER(Table4[[#This Row],[SMOKER 1]])</f>
        <v>NO</v>
      </c>
      <c r="L1663" s="26" t="str">
        <f>UPPER(Table4[[#This Row],[Heart Issues]])</f>
        <v>NO</v>
      </c>
      <c r="M1663" s="26" t="str">
        <f>IF(Table4[[#This Row],[BMI]]&lt;18.5,"underweight",IF(Table4[[#This Row],[BMI]]&lt; 24.9,"normal weight",IF(Table4[[#This Row],[BMI]]&lt;29.9,"over weight","obesity")))</f>
        <v>underweight</v>
      </c>
      <c r="N1663" s="26" t="str">
        <f>IF(Table4[[#This Row],[HBA1C]]&lt;5.7,"normal",IF(Table4[[#This Row],[HBA1C]]&lt; 6.4,"prediabetes","diabetes"))</f>
        <v>normal</v>
      </c>
    </row>
    <row r="1664" spans="1:14" x14ac:dyDescent="0.25">
      <c r="A1664" t="s">
        <v>708</v>
      </c>
      <c r="B1664">
        <v>20.76</v>
      </c>
      <c r="C1664">
        <v>6.26</v>
      </c>
      <c r="D1664" t="s">
        <v>2378</v>
      </c>
      <c r="E1664" t="s">
        <v>2378</v>
      </c>
      <c r="F1664" t="s">
        <v>2378</v>
      </c>
      <c r="G1664" s="9" t="s">
        <v>2379</v>
      </c>
      <c r="H1664" t="s">
        <v>2378</v>
      </c>
      <c r="I1664" s="20" t="str">
        <f>IF(Table4[[#This Row],[smoker]]="?","NO",Table4[[#This Row],[smoker]])</f>
        <v>No</v>
      </c>
      <c r="J1664" s="26">
        <v>0</v>
      </c>
      <c r="K1664" s="20" t="str">
        <f>UPPER(Table4[[#This Row],[SMOKER 1]])</f>
        <v>NO</v>
      </c>
      <c r="L1664" s="26" t="str">
        <f>UPPER(Table4[[#This Row],[Heart Issues]])</f>
        <v>NO</v>
      </c>
      <c r="M1664" s="26" t="str">
        <f>IF(Table4[[#This Row],[BMI]]&lt;18.5,"underweight",IF(Table4[[#This Row],[BMI]]&lt; 24.9,"normal weight",IF(Table4[[#This Row],[BMI]]&lt;29.9,"over weight","obesity")))</f>
        <v>normal weight</v>
      </c>
      <c r="N1664" s="26" t="str">
        <f>IF(Table4[[#This Row],[HBA1C]]&lt;5.7,"normal",IF(Table4[[#This Row],[HBA1C]]&lt; 6.4,"prediabetes","diabetes"))</f>
        <v>prediabetes</v>
      </c>
    </row>
    <row r="1665" spans="1:14" x14ac:dyDescent="0.25">
      <c r="A1665" t="s">
        <v>707</v>
      </c>
      <c r="B1665">
        <v>38.99</v>
      </c>
      <c r="C1665">
        <v>5.21</v>
      </c>
      <c r="D1665" t="s">
        <v>2378</v>
      </c>
      <c r="E1665" t="s">
        <v>2380</v>
      </c>
      <c r="F1665" t="s">
        <v>2378</v>
      </c>
      <c r="G1665" s="9">
        <v>1</v>
      </c>
      <c r="H1665" t="s">
        <v>2378</v>
      </c>
      <c r="I1665" s="20" t="str">
        <f>IF(Table4[[#This Row],[smoker]]="?","NO",Table4[[#This Row],[smoker]])</f>
        <v>No</v>
      </c>
      <c r="J1665" s="26">
        <v>1</v>
      </c>
      <c r="K1665" s="20" t="str">
        <f>UPPER(Table4[[#This Row],[SMOKER 1]])</f>
        <v>NO</v>
      </c>
      <c r="L1665" s="26" t="str">
        <f>UPPER(Table4[[#This Row],[Heart Issues]])</f>
        <v>NO</v>
      </c>
      <c r="M1665" s="26" t="str">
        <f>IF(Table4[[#This Row],[BMI]]&lt;18.5,"underweight",IF(Table4[[#This Row],[BMI]]&lt; 24.9,"normal weight",IF(Table4[[#This Row],[BMI]]&lt;29.9,"over weight","obesity")))</f>
        <v>obesity</v>
      </c>
      <c r="N1665" s="26" t="str">
        <f>IF(Table4[[#This Row],[HBA1C]]&lt;5.7,"normal",IF(Table4[[#This Row],[HBA1C]]&lt; 6.4,"prediabetes","diabetes"))</f>
        <v>normal</v>
      </c>
    </row>
    <row r="1666" spans="1:14" x14ac:dyDescent="0.25">
      <c r="A1666" t="s">
        <v>706</v>
      </c>
      <c r="B1666">
        <v>42.655000000000001</v>
      </c>
      <c r="C1666">
        <v>5.94</v>
      </c>
      <c r="D1666" t="s">
        <v>2380</v>
      </c>
      <c r="E1666" t="s">
        <v>2378</v>
      </c>
      <c r="F1666" t="s">
        <v>2381</v>
      </c>
      <c r="G1666" s="9">
        <v>1</v>
      </c>
      <c r="H1666" t="s">
        <v>2378</v>
      </c>
      <c r="I1666" s="20" t="str">
        <f>IF(Table4[[#This Row],[smoker]]="?","NO",Table4[[#This Row],[smoker]])</f>
        <v>No</v>
      </c>
      <c r="J1666" s="26">
        <v>1</v>
      </c>
      <c r="K1666" s="20" t="str">
        <f>UPPER(Table4[[#This Row],[SMOKER 1]])</f>
        <v>NO</v>
      </c>
      <c r="L1666" s="26" t="str">
        <f>UPPER(Table4[[#This Row],[Heart Issues]])</f>
        <v>YES</v>
      </c>
      <c r="M1666" s="26" t="str">
        <f>IF(Table4[[#This Row],[BMI]]&lt;18.5,"underweight",IF(Table4[[#This Row],[BMI]]&lt; 24.9,"normal weight",IF(Table4[[#This Row],[BMI]]&lt;29.9,"over weight","obesity")))</f>
        <v>obesity</v>
      </c>
      <c r="N1666" s="26" t="str">
        <f>IF(Table4[[#This Row],[HBA1C]]&lt;5.7,"normal",IF(Table4[[#This Row],[HBA1C]]&lt; 6.4,"prediabetes","diabetes"))</f>
        <v>prediabetes</v>
      </c>
    </row>
    <row r="1667" spans="1:14" x14ac:dyDescent="0.25">
      <c r="A1667" t="s">
        <v>705</v>
      </c>
      <c r="B1667">
        <v>30.57</v>
      </c>
      <c r="C1667">
        <v>5.34</v>
      </c>
      <c r="D1667" t="s">
        <v>2378</v>
      </c>
      <c r="E1667" t="s">
        <v>2378</v>
      </c>
      <c r="F1667" t="s">
        <v>2381</v>
      </c>
      <c r="G1667" s="9">
        <v>1</v>
      </c>
      <c r="H1667" t="s">
        <v>2378</v>
      </c>
      <c r="I1667" s="20" t="str">
        <f>IF(Table4[[#This Row],[smoker]]="?","NO",Table4[[#This Row],[smoker]])</f>
        <v>No</v>
      </c>
      <c r="J1667" s="26">
        <v>1</v>
      </c>
      <c r="K1667" s="20" t="str">
        <f>UPPER(Table4[[#This Row],[SMOKER 1]])</f>
        <v>NO</v>
      </c>
      <c r="L1667" s="26" t="str">
        <f>UPPER(Table4[[#This Row],[Heart Issues]])</f>
        <v>NO</v>
      </c>
      <c r="M1667" s="26" t="str">
        <f>IF(Table4[[#This Row],[BMI]]&lt;18.5,"underweight",IF(Table4[[#This Row],[BMI]]&lt; 24.9,"normal weight",IF(Table4[[#This Row],[BMI]]&lt;29.9,"over weight","obesity")))</f>
        <v>obesity</v>
      </c>
      <c r="N1667" s="26" t="str">
        <f>IF(Table4[[#This Row],[HBA1C]]&lt;5.7,"normal",IF(Table4[[#This Row],[HBA1C]]&lt; 6.4,"prediabetes","diabetes"))</f>
        <v>normal</v>
      </c>
    </row>
    <row r="1668" spans="1:14" x14ac:dyDescent="0.25">
      <c r="A1668" t="s">
        <v>704</v>
      </c>
      <c r="B1668">
        <v>17.7</v>
      </c>
      <c r="C1668">
        <v>6.38</v>
      </c>
      <c r="D1668" t="s">
        <v>2378</v>
      </c>
      <c r="E1668" t="s">
        <v>2378</v>
      </c>
      <c r="F1668" t="s">
        <v>2378</v>
      </c>
      <c r="G1668" s="9">
        <v>2</v>
      </c>
      <c r="H1668" t="s">
        <v>2378</v>
      </c>
      <c r="I1668" s="20" t="str">
        <f>IF(Table4[[#This Row],[smoker]]="?","NO",Table4[[#This Row],[smoker]])</f>
        <v>No</v>
      </c>
      <c r="J1668" s="26">
        <v>2</v>
      </c>
      <c r="K1668" s="20" t="str">
        <f>UPPER(Table4[[#This Row],[SMOKER 1]])</f>
        <v>NO</v>
      </c>
      <c r="L1668" s="26" t="str">
        <f>UPPER(Table4[[#This Row],[Heart Issues]])</f>
        <v>NO</v>
      </c>
      <c r="M1668" s="26" t="str">
        <f>IF(Table4[[#This Row],[BMI]]&lt;18.5,"underweight",IF(Table4[[#This Row],[BMI]]&lt; 24.9,"normal weight",IF(Table4[[#This Row],[BMI]]&lt;29.9,"over weight","obesity")))</f>
        <v>underweight</v>
      </c>
      <c r="N1668" s="26" t="str">
        <f>IF(Table4[[#This Row],[HBA1C]]&lt;5.7,"normal",IF(Table4[[#This Row],[HBA1C]]&lt; 6.4,"prediabetes","diabetes"))</f>
        <v>prediabetes</v>
      </c>
    </row>
    <row r="1669" spans="1:14" x14ac:dyDescent="0.25">
      <c r="A1669" t="s">
        <v>703</v>
      </c>
      <c r="B1669">
        <v>34.770000000000003</v>
      </c>
      <c r="C1669">
        <v>4.47</v>
      </c>
      <c r="D1669" t="s">
        <v>2378</v>
      </c>
      <c r="E1669" t="s">
        <v>2378</v>
      </c>
      <c r="F1669" t="s">
        <v>2378</v>
      </c>
      <c r="G1669" s="9">
        <v>1</v>
      </c>
      <c r="H1669" t="s">
        <v>2378</v>
      </c>
      <c r="I1669" s="20" t="str">
        <f>IF(Table4[[#This Row],[smoker]]="?","NO",Table4[[#This Row],[smoker]])</f>
        <v>No</v>
      </c>
      <c r="J1669" s="26">
        <v>1</v>
      </c>
      <c r="K1669" s="20" t="str">
        <f>UPPER(Table4[[#This Row],[SMOKER 1]])</f>
        <v>NO</v>
      </c>
      <c r="L1669" s="26" t="str">
        <f>UPPER(Table4[[#This Row],[Heart Issues]])</f>
        <v>NO</v>
      </c>
      <c r="M1669" s="26" t="str">
        <f>IF(Table4[[#This Row],[BMI]]&lt;18.5,"underweight",IF(Table4[[#This Row],[BMI]]&lt; 24.9,"normal weight",IF(Table4[[#This Row],[BMI]]&lt;29.9,"over weight","obesity")))</f>
        <v>obesity</v>
      </c>
      <c r="N1669" s="26" t="str">
        <f>IF(Table4[[#This Row],[HBA1C]]&lt;5.7,"normal",IF(Table4[[#This Row],[HBA1C]]&lt; 6.4,"prediabetes","diabetes"))</f>
        <v>normal</v>
      </c>
    </row>
    <row r="1670" spans="1:14" x14ac:dyDescent="0.25">
      <c r="A1670" t="s">
        <v>702</v>
      </c>
      <c r="B1670">
        <v>16.88</v>
      </c>
      <c r="C1670">
        <v>9.9600000000000009</v>
      </c>
      <c r="D1670" t="s">
        <v>2378</v>
      </c>
      <c r="E1670" t="s">
        <v>2378</v>
      </c>
      <c r="F1670" t="s">
        <v>2378</v>
      </c>
      <c r="G1670" s="9" t="s">
        <v>2379</v>
      </c>
      <c r="H1670" t="s">
        <v>2378</v>
      </c>
      <c r="I1670" s="20" t="str">
        <f>IF(Table4[[#This Row],[smoker]]="?","NO",Table4[[#This Row],[smoker]])</f>
        <v>No</v>
      </c>
      <c r="J1670" s="26">
        <v>0</v>
      </c>
      <c r="K1670" s="20" t="str">
        <f>UPPER(Table4[[#This Row],[SMOKER 1]])</f>
        <v>NO</v>
      </c>
      <c r="L1670" s="26" t="str">
        <f>UPPER(Table4[[#This Row],[Heart Issues]])</f>
        <v>NO</v>
      </c>
      <c r="M1670" s="26" t="str">
        <f>IF(Table4[[#This Row],[BMI]]&lt;18.5,"underweight",IF(Table4[[#This Row],[BMI]]&lt; 24.9,"normal weight",IF(Table4[[#This Row],[BMI]]&lt;29.9,"over weight","obesity")))</f>
        <v>underweight</v>
      </c>
      <c r="N1670" s="26" t="str">
        <f>IF(Table4[[#This Row],[HBA1C]]&lt;5.7,"normal",IF(Table4[[#This Row],[HBA1C]]&lt; 6.4,"prediabetes","diabetes"))</f>
        <v>diabetes</v>
      </c>
    </row>
    <row r="1671" spans="1:14" x14ac:dyDescent="0.25">
      <c r="A1671" t="s">
        <v>701</v>
      </c>
      <c r="B1671">
        <v>40.26</v>
      </c>
      <c r="C1671">
        <v>9.92</v>
      </c>
      <c r="D1671" t="s">
        <v>2380</v>
      </c>
      <c r="E1671" t="s">
        <v>2378</v>
      </c>
      <c r="F1671" t="s">
        <v>2378</v>
      </c>
      <c r="G1671" s="9" t="s">
        <v>2379</v>
      </c>
      <c r="H1671" t="s">
        <v>2378</v>
      </c>
      <c r="I1671" s="20" t="str">
        <f>IF(Table4[[#This Row],[smoker]]="?","NO",Table4[[#This Row],[smoker]])</f>
        <v>No</v>
      </c>
      <c r="J1671" s="26">
        <v>0</v>
      </c>
      <c r="K1671" s="20" t="str">
        <f>UPPER(Table4[[#This Row],[SMOKER 1]])</f>
        <v>NO</v>
      </c>
      <c r="L1671" s="26" t="str">
        <f>UPPER(Table4[[#This Row],[Heart Issues]])</f>
        <v>YES</v>
      </c>
      <c r="M1671" s="26" t="str">
        <f>IF(Table4[[#This Row],[BMI]]&lt;18.5,"underweight",IF(Table4[[#This Row],[BMI]]&lt; 24.9,"normal weight",IF(Table4[[#This Row],[BMI]]&lt;29.9,"over weight","obesity")))</f>
        <v>obesity</v>
      </c>
      <c r="N1671" s="26" t="str">
        <f>IF(Table4[[#This Row],[HBA1C]]&lt;5.7,"normal",IF(Table4[[#This Row],[HBA1C]]&lt; 6.4,"prediabetes","diabetes"))</f>
        <v>diabetes</v>
      </c>
    </row>
    <row r="1672" spans="1:14" x14ac:dyDescent="0.25">
      <c r="A1672" t="s">
        <v>700</v>
      </c>
      <c r="B1672">
        <v>25.6</v>
      </c>
      <c r="C1672">
        <v>6.03</v>
      </c>
      <c r="D1672" t="s">
        <v>2378</v>
      </c>
      <c r="E1672" t="s">
        <v>2378</v>
      </c>
      <c r="F1672" t="s">
        <v>2381</v>
      </c>
      <c r="G1672" s="9">
        <v>1</v>
      </c>
      <c r="H1672" t="s">
        <v>2378</v>
      </c>
      <c r="I1672" s="20" t="str">
        <f>IF(Table4[[#This Row],[smoker]]="?","NO",Table4[[#This Row],[smoker]])</f>
        <v>No</v>
      </c>
      <c r="J1672" s="26">
        <v>1</v>
      </c>
      <c r="K1672" s="20" t="str">
        <f>UPPER(Table4[[#This Row],[SMOKER 1]])</f>
        <v>NO</v>
      </c>
      <c r="L1672" s="26" t="str">
        <f>UPPER(Table4[[#This Row],[Heart Issues]])</f>
        <v>NO</v>
      </c>
      <c r="M1672" s="26" t="str">
        <f>IF(Table4[[#This Row],[BMI]]&lt;18.5,"underweight",IF(Table4[[#This Row],[BMI]]&lt; 24.9,"normal weight",IF(Table4[[#This Row],[BMI]]&lt;29.9,"over weight","obesity")))</f>
        <v>over weight</v>
      </c>
      <c r="N1672" s="26" t="str">
        <f>IF(Table4[[#This Row],[HBA1C]]&lt;5.7,"normal",IF(Table4[[#This Row],[HBA1C]]&lt; 6.4,"prediabetes","diabetes"))</f>
        <v>prediabetes</v>
      </c>
    </row>
    <row r="1673" spans="1:14" x14ac:dyDescent="0.25">
      <c r="A1673" t="s">
        <v>699</v>
      </c>
      <c r="B1673">
        <v>33.549999999999997</v>
      </c>
      <c r="C1673">
        <v>10.9</v>
      </c>
      <c r="D1673" t="s">
        <v>2380</v>
      </c>
      <c r="E1673" t="s">
        <v>2378</v>
      </c>
      <c r="F1673" t="s">
        <v>2378</v>
      </c>
      <c r="G1673" s="9" t="s">
        <v>2379</v>
      </c>
      <c r="H1673" t="s">
        <v>2378</v>
      </c>
      <c r="I1673" s="20" t="str">
        <f>IF(Table4[[#This Row],[smoker]]="?","NO",Table4[[#This Row],[smoker]])</f>
        <v>No</v>
      </c>
      <c r="J1673" s="26">
        <v>0</v>
      </c>
      <c r="K1673" s="20" t="str">
        <f>UPPER(Table4[[#This Row],[SMOKER 1]])</f>
        <v>NO</v>
      </c>
      <c r="L1673" s="26" t="str">
        <f>UPPER(Table4[[#This Row],[Heart Issues]])</f>
        <v>YES</v>
      </c>
      <c r="M1673" s="26" t="str">
        <f>IF(Table4[[#This Row],[BMI]]&lt;18.5,"underweight",IF(Table4[[#This Row],[BMI]]&lt; 24.9,"normal weight",IF(Table4[[#This Row],[BMI]]&lt;29.9,"over weight","obesity")))</f>
        <v>obesity</v>
      </c>
      <c r="N1673" s="26" t="str">
        <f>IF(Table4[[#This Row],[HBA1C]]&lt;5.7,"normal",IF(Table4[[#This Row],[HBA1C]]&lt; 6.4,"prediabetes","diabetes"))</f>
        <v>diabetes</v>
      </c>
    </row>
    <row r="1674" spans="1:14" x14ac:dyDescent="0.25">
      <c r="A1674" t="s">
        <v>698</v>
      </c>
      <c r="B1674">
        <v>16.690000000000001</v>
      </c>
      <c r="C1674">
        <v>10.66</v>
      </c>
      <c r="D1674" t="s">
        <v>2378</v>
      </c>
      <c r="E1674" t="s">
        <v>2378</v>
      </c>
      <c r="F1674" t="s">
        <v>2378</v>
      </c>
      <c r="G1674" s="9" t="s">
        <v>2379</v>
      </c>
      <c r="H1674" t="s">
        <v>2378</v>
      </c>
      <c r="I1674" s="20" t="str">
        <f>IF(Table4[[#This Row],[smoker]]="?","NO",Table4[[#This Row],[smoker]])</f>
        <v>No</v>
      </c>
      <c r="J1674" s="26">
        <v>0</v>
      </c>
      <c r="K1674" s="20" t="str">
        <f>UPPER(Table4[[#This Row],[SMOKER 1]])</f>
        <v>NO</v>
      </c>
      <c r="L1674" s="26" t="str">
        <f>UPPER(Table4[[#This Row],[Heart Issues]])</f>
        <v>NO</v>
      </c>
      <c r="M1674" s="26" t="str">
        <f>IF(Table4[[#This Row],[BMI]]&lt;18.5,"underweight",IF(Table4[[#This Row],[BMI]]&lt; 24.9,"normal weight",IF(Table4[[#This Row],[BMI]]&lt;29.9,"over weight","obesity")))</f>
        <v>underweight</v>
      </c>
      <c r="N1674" s="26" t="str">
        <f>IF(Table4[[#This Row],[HBA1C]]&lt;5.7,"normal",IF(Table4[[#This Row],[HBA1C]]&lt; 6.4,"prediabetes","diabetes"))</f>
        <v>diabetes</v>
      </c>
    </row>
    <row r="1675" spans="1:14" x14ac:dyDescent="0.25">
      <c r="A1675" t="s">
        <v>697</v>
      </c>
      <c r="B1675">
        <v>19.95</v>
      </c>
      <c r="C1675">
        <v>4.05</v>
      </c>
      <c r="D1675" t="s">
        <v>2378</v>
      </c>
      <c r="E1675" t="s">
        <v>2378</v>
      </c>
      <c r="F1675" t="s">
        <v>2378</v>
      </c>
      <c r="G1675" s="9">
        <v>1</v>
      </c>
      <c r="H1675" t="s">
        <v>2378</v>
      </c>
      <c r="I1675" s="20" t="str">
        <f>IF(Table4[[#This Row],[smoker]]="?","NO",Table4[[#This Row],[smoker]])</f>
        <v>No</v>
      </c>
      <c r="J1675" s="26">
        <v>1</v>
      </c>
      <c r="K1675" s="20" t="str">
        <f>UPPER(Table4[[#This Row],[SMOKER 1]])</f>
        <v>NO</v>
      </c>
      <c r="L1675" s="26" t="str">
        <f>UPPER(Table4[[#This Row],[Heart Issues]])</f>
        <v>NO</v>
      </c>
      <c r="M1675" s="26" t="str">
        <f>IF(Table4[[#This Row],[BMI]]&lt;18.5,"underweight",IF(Table4[[#This Row],[BMI]]&lt; 24.9,"normal weight",IF(Table4[[#This Row],[BMI]]&lt;29.9,"over weight","obesity")))</f>
        <v>normal weight</v>
      </c>
      <c r="N1675" s="26" t="str">
        <f>IF(Table4[[#This Row],[HBA1C]]&lt;5.7,"normal",IF(Table4[[#This Row],[HBA1C]]&lt; 6.4,"prediabetes","diabetes"))</f>
        <v>normal</v>
      </c>
    </row>
    <row r="1676" spans="1:14" x14ac:dyDescent="0.25">
      <c r="A1676" t="s">
        <v>696</v>
      </c>
      <c r="B1676">
        <v>17.55</v>
      </c>
      <c r="C1676">
        <v>4.2300000000000004</v>
      </c>
      <c r="D1676" t="s">
        <v>2378</v>
      </c>
      <c r="E1676" t="s">
        <v>2378</v>
      </c>
      <c r="F1676" t="s">
        <v>2378</v>
      </c>
      <c r="G1676" s="9">
        <v>2</v>
      </c>
      <c r="H1676" t="s">
        <v>2378</v>
      </c>
      <c r="I1676" s="20" t="str">
        <f>IF(Table4[[#This Row],[smoker]]="?","NO",Table4[[#This Row],[smoker]])</f>
        <v>No</v>
      </c>
      <c r="J1676" s="26">
        <v>2</v>
      </c>
      <c r="K1676" s="20" t="str">
        <f>UPPER(Table4[[#This Row],[SMOKER 1]])</f>
        <v>NO</v>
      </c>
      <c r="L1676" s="26" t="str">
        <f>UPPER(Table4[[#This Row],[Heart Issues]])</f>
        <v>NO</v>
      </c>
      <c r="M1676" s="26" t="str">
        <f>IF(Table4[[#This Row],[BMI]]&lt;18.5,"underweight",IF(Table4[[#This Row],[BMI]]&lt; 24.9,"normal weight",IF(Table4[[#This Row],[BMI]]&lt;29.9,"over weight","obesity")))</f>
        <v>underweight</v>
      </c>
      <c r="N1676" s="26" t="str">
        <f>IF(Table4[[#This Row],[HBA1C]]&lt;5.7,"normal",IF(Table4[[#This Row],[HBA1C]]&lt; 6.4,"prediabetes","diabetes"))</f>
        <v>normal</v>
      </c>
    </row>
    <row r="1677" spans="1:14" x14ac:dyDescent="0.25">
      <c r="A1677" t="s">
        <v>695</v>
      </c>
      <c r="B1677">
        <v>22.01</v>
      </c>
      <c r="C1677">
        <v>5.01</v>
      </c>
      <c r="D1677" t="s">
        <v>2378</v>
      </c>
      <c r="E1677" t="s">
        <v>2378</v>
      </c>
      <c r="F1677" t="s">
        <v>2378</v>
      </c>
      <c r="G1677" s="9">
        <v>1</v>
      </c>
      <c r="H1677" t="s">
        <v>2378</v>
      </c>
      <c r="I1677" s="20" t="str">
        <f>IF(Table4[[#This Row],[smoker]]="?","NO",Table4[[#This Row],[smoker]])</f>
        <v>No</v>
      </c>
      <c r="J1677" s="26">
        <v>1</v>
      </c>
      <c r="K1677" s="20" t="str">
        <f>UPPER(Table4[[#This Row],[SMOKER 1]])</f>
        <v>NO</v>
      </c>
      <c r="L1677" s="26" t="str">
        <f>UPPER(Table4[[#This Row],[Heart Issues]])</f>
        <v>NO</v>
      </c>
      <c r="M1677" s="26" t="str">
        <f>IF(Table4[[#This Row],[BMI]]&lt;18.5,"underweight",IF(Table4[[#This Row],[BMI]]&lt; 24.9,"normal weight",IF(Table4[[#This Row],[BMI]]&lt;29.9,"over weight","obesity")))</f>
        <v>normal weight</v>
      </c>
      <c r="N1677" s="26" t="str">
        <f>IF(Table4[[#This Row],[HBA1C]]&lt;5.7,"normal",IF(Table4[[#This Row],[HBA1C]]&lt; 6.4,"prediabetes","diabetes"))</f>
        <v>normal</v>
      </c>
    </row>
    <row r="1678" spans="1:14" x14ac:dyDescent="0.25">
      <c r="A1678" t="s">
        <v>694</v>
      </c>
      <c r="B1678">
        <v>41.8</v>
      </c>
      <c r="C1678">
        <v>5.82</v>
      </c>
      <c r="D1678" t="s">
        <v>2380</v>
      </c>
      <c r="E1678" t="s">
        <v>2378</v>
      </c>
      <c r="F1678" t="s">
        <v>2381</v>
      </c>
      <c r="G1678" s="9">
        <v>1</v>
      </c>
      <c r="H1678" t="s">
        <v>2378</v>
      </c>
      <c r="I1678" s="20" t="str">
        <f>IF(Table4[[#This Row],[smoker]]="?","NO",Table4[[#This Row],[smoker]])</f>
        <v>No</v>
      </c>
      <c r="J1678" s="26">
        <v>1</v>
      </c>
      <c r="K1678" s="20" t="str">
        <f>UPPER(Table4[[#This Row],[SMOKER 1]])</f>
        <v>NO</v>
      </c>
      <c r="L1678" s="26" t="str">
        <f>UPPER(Table4[[#This Row],[Heart Issues]])</f>
        <v>YES</v>
      </c>
      <c r="M1678" s="26" t="str">
        <f>IF(Table4[[#This Row],[BMI]]&lt;18.5,"underweight",IF(Table4[[#This Row],[BMI]]&lt; 24.9,"normal weight",IF(Table4[[#This Row],[BMI]]&lt;29.9,"over weight","obesity")))</f>
        <v>obesity</v>
      </c>
      <c r="N1678" s="26" t="str">
        <f>IF(Table4[[#This Row],[HBA1C]]&lt;5.7,"normal",IF(Table4[[#This Row],[HBA1C]]&lt; 6.4,"prediabetes","diabetes"))</f>
        <v>prediabetes</v>
      </c>
    </row>
    <row r="1679" spans="1:14" x14ac:dyDescent="0.25">
      <c r="A1679" t="s">
        <v>693</v>
      </c>
      <c r="B1679">
        <v>19.170000000000002</v>
      </c>
      <c r="C1679">
        <v>7.94</v>
      </c>
      <c r="D1679" t="s">
        <v>2378</v>
      </c>
      <c r="E1679" t="s">
        <v>2378</v>
      </c>
      <c r="F1679" t="s">
        <v>2378</v>
      </c>
      <c r="G1679" s="9" t="s">
        <v>2379</v>
      </c>
      <c r="H1679" t="s">
        <v>2378</v>
      </c>
      <c r="I1679" s="20" t="str">
        <f>IF(Table4[[#This Row],[smoker]]="?","NO",Table4[[#This Row],[smoker]])</f>
        <v>No</v>
      </c>
      <c r="J1679" s="26">
        <v>0</v>
      </c>
      <c r="K1679" s="20" t="str">
        <f>UPPER(Table4[[#This Row],[SMOKER 1]])</f>
        <v>NO</v>
      </c>
      <c r="L1679" s="26" t="str">
        <f>UPPER(Table4[[#This Row],[Heart Issues]])</f>
        <v>NO</v>
      </c>
      <c r="M1679" s="26" t="str">
        <f>IF(Table4[[#This Row],[BMI]]&lt;18.5,"underweight",IF(Table4[[#This Row],[BMI]]&lt; 24.9,"normal weight",IF(Table4[[#This Row],[BMI]]&lt;29.9,"over weight","obesity")))</f>
        <v>normal weight</v>
      </c>
      <c r="N1679" s="26" t="str">
        <f>IF(Table4[[#This Row],[HBA1C]]&lt;5.7,"normal",IF(Table4[[#This Row],[HBA1C]]&lt; 6.4,"prediabetes","diabetes"))</f>
        <v>diabetes</v>
      </c>
    </row>
    <row r="1680" spans="1:14" x14ac:dyDescent="0.25">
      <c r="A1680" t="s">
        <v>692</v>
      </c>
      <c r="B1680">
        <v>32.799999999999997</v>
      </c>
      <c r="C1680">
        <v>6.16</v>
      </c>
      <c r="D1680" t="s">
        <v>2380</v>
      </c>
      <c r="E1680" t="s">
        <v>2378</v>
      </c>
      <c r="F1680" t="s">
        <v>2381</v>
      </c>
      <c r="G1680" s="9">
        <v>1</v>
      </c>
      <c r="H1680" t="s">
        <v>2378</v>
      </c>
      <c r="I1680" s="20" t="str">
        <f>IF(Table4[[#This Row],[smoker]]="?","NO",Table4[[#This Row],[smoker]])</f>
        <v>No</v>
      </c>
      <c r="J1680" s="26">
        <v>1</v>
      </c>
      <c r="K1680" s="20" t="str">
        <f>UPPER(Table4[[#This Row],[SMOKER 1]])</f>
        <v>NO</v>
      </c>
      <c r="L1680" s="26" t="str">
        <f>UPPER(Table4[[#This Row],[Heart Issues]])</f>
        <v>YES</v>
      </c>
      <c r="M1680" s="26" t="str">
        <f>IF(Table4[[#This Row],[BMI]]&lt;18.5,"underweight",IF(Table4[[#This Row],[BMI]]&lt; 24.9,"normal weight",IF(Table4[[#This Row],[BMI]]&lt;29.9,"over weight","obesity")))</f>
        <v>obesity</v>
      </c>
      <c r="N1680" s="26" t="str">
        <f>IF(Table4[[#This Row],[HBA1C]]&lt;5.7,"normal",IF(Table4[[#This Row],[HBA1C]]&lt; 6.4,"prediabetes","diabetes"))</f>
        <v>prediabetes</v>
      </c>
    </row>
    <row r="1681" spans="1:14" x14ac:dyDescent="0.25">
      <c r="A1681" t="s">
        <v>691</v>
      </c>
      <c r="B1681">
        <v>35.814999999999998</v>
      </c>
      <c r="C1681">
        <v>4.1500000000000004</v>
      </c>
      <c r="D1681" t="s">
        <v>2378</v>
      </c>
      <c r="E1681" t="s">
        <v>2378</v>
      </c>
      <c r="F1681" t="s">
        <v>2378</v>
      </c>
      <c r="G1681" s="9">
        <v>1</v>
      </c>
      <c r="H1681" t="s">
        <v>2378</v>
      </c>
      <c r="I1681" s="20" t="str">
        <f>IF(Table4[[#This Row],[smoker]]="?","NO",Table4[[#This Row],[smoker]])</f>
        <v>No</v>
      </c>
      <c r="J1681" s="26">
        <v>1</v>
      </c>
      <c r="K1681" s="20" t="str">
        <f>UPPER(Table4[[#This Row],[SMOKER 1]])</f>
        <v>NO</v>
      </c>
      <c r="L1681" s="26" t="str">
        <f>UPPER(Table4[[#This Row],[Heart Issues]])</f>
        <v>NO</v>
      </c>
      <c r="M1681" s="26" t="str">
        <f>IF(Table4[[#This Row],[BMI]]&lt;18.5,"underweight",IF(Table4[[#This Row],[BMI]]&lt; 24.9,"normal weight",IF(Table4[[#This Row],[BMI]]&lt;29.9,"over weight","obesity")))</f>
        <v>obesity</v>
      </c>
      <c r="N1681" s="26" t="str">
        <f>IF(Table4[[#This Row],[HBA1C]]&lt;5.7,"normal",IF(Table4[[#This Row],[HBA1C]]&lt; 6.4,"prediabetes","diabetes"))</f>
        <v>normal</v>
      </c>
    </row>
    <row r="1682" spans="1:14" x14ac:dyDescent="0.25">
      <c r="A1682" t="s">
        <v>690</v>
      </c>
      <c r="B1682">
        <v>24.3</v>
      </c>
      <c r="C1682">
        <v>6.23</v>
      </c>
      <c r="D1682" t="s">
        <v>2378</v>
      </c>
      <c r="E1682" t="s">
        <v>2378</v>
      </c>
      <c r="F1682" t="s">
        <v>2378</v>
      </c>
      <c r="G1682" s="9" t="s">
        <v>2379</v>
      </c>
      <c r="H1682" t="s">
        <v>2378</v>
      </c>
      <c r="I1682" s="20" t="str">
        <f>IF(Table4[[#This Row],[smoker]]="?","NO",Table4[[#This Row],[smoker]])</f>
        <v>No</v>
      </c>
      <c r="J1682" s="26">
        <v>0</v>
      </c>
      <c r="K1682" s="20" t="str">
        <f>UPPER(Table4[[#This Row],[SMOKER 1]])</f>
        <v>NO</v>
      </c>
      <c r="L1682" s="26" t="str">
        <f>UPPER(Table4[[#This Row],[Heart Issues]])</f>
        <v>NO</v>
      </c>
      <c r="M1682" s="26" t="str">
        <f>IF(Table4[[#This Row],[BMI]]&lt;18.5,"underweight",IF(Table4[[#This Row],[BMI]]&lt; 24.9,"normal weight",IF(Table4[[#This Row],[BMI]]&lt;29.9,"over weight","obesity")))</f>
        <v>normal weight</v>
      </c>
      <c r="N1682" s="26" t="str">
        <f>IF(Table4[[#This Row],[HBA1C]]&lt;5.7,"normal",IF(Table4[[#This Row],[HBA1C]]&lt; 6.4,"prediabetes","diabetes"))</f>
        <v>prediabetes</v>
      </c>
    </row>
    <row r="1683" spans="1:14" x14ac:dyDescent="0.25">
      <c r="A1683" t="s">
        <v>689</v>
      </c>
      <c r="B1683">
        <v>19.059999999999999</v>
      </c>
      <c r="C1683">
        <v>7.41</v>
      </c>
      <c r="D1683" t="s">
        <v>2378</v>
      </c>
      <c r="E1683" t="s">
        <v>2378</v>
      </c>
      <c r="F1683" t="s">
        <v>2378</v>
      </c>
      <c r="G1683" s="9" t="s">
        <v>2379</v>
      </c>
      <c r="H1683" t="s">
        <v>2378</v>
      </c>
      <c r="I1683" s="20" t="str">
        <f>IF(Table4[[#This Row],[smoker]]="?","NO",Table4[[#This Row],[smoker]])</f>
        <v>No</v>
      </c>
      <c r="J1683" s="26">
        <v>0</v>
      </c>
      <c r="K1683" s="20" t="str">
        <f>UPPER(Table4[[#This Row],[SMOKER 1]])</f>
        <v>NO</v>
      </c>
      <c r="L1683" s="26" t="str">
        <f>UPPER(Table4[[#This Row],[Heart Issues]])</f>
        <v>NO</v>
      </c>
      <c r="M1683" s="26" t="str">
        <f>IF(Table4[[#This Row],[BMI]]&lt;18.5,"underweight",IF(Table4[[#This Row],[BMI]]&lt; 24.9,"normal weight",IF(Table4[[#This Row],[BMI]]&lt;29.9,"over weight","obesity")))</f>
        <v>normal weight</v>
      </c>
      <c r="N1683" s="26" t="str">
        <f>IF(Table4[[#This Row],[HBA1C]]&lt;5.7,"normal",IF(Table4[[#This Row],[HBA1C]]&lt; 6.4,"prediabetes","diabetes"))</f>
        <v>diabetes</v>
      </c>
    </row>
    <row r="1684" spans="1:14" x14ac:dyDescent="0.25">
      <c r="A1684" t="s">
        <v>688</v>
      </c>
      <c r="B1684">
        <v>33.25</v>
      </c>
      <c r="C1684">
        <v>5.62</v>
      </c>
      <c r="D1684" t="s">
        <v>2380</v>
      </c>
      <c r="E1684" t="s">
        <v>2378</v>
      </c>
      <c r="F1684" t="s">
        <v>2378</v>
      </c>
      <c r="G1684" s="9">
        <v>1</v>
      </c>
      <c r="H1684" t="s">
        <v>2378</v>
      </c>
      <c r="I1684" s="20" t="str">
        <f>IF(Table4[[#This Row],[smoker]]="?","NO",Table4[[#This Row],[smoker]])</f>
        <v>No</v>
      </c>
      <c r="J1684" s="26">
        <v>1</v>
      </c>
      <c r="K1684" s="20" t="str">
        <f>UPPER(Table4[[#This Row],[SMOKER 1]])</f>
        <v>NO</v>
      </c>
      <c r="L1684" s="26" t="str">
        <f>UPPER(Table4[[#This Row],[Heart Issues]])</f>
        <v>YES</v>
      </c>
      <c r="M1684" s="26" t="str">
        <f>IF(Table4[[#This Row],[BMI]]&lt;18.5,"underweight",IF(Table4[[#This Row],[BMI]]&lt; 24.9,"normal weight",IF(Table4[[#This Row],[BMI]]&lt;29.9,"over weight","obesity")))</f>
        <v>obesity</v>
      </c>
      <c r="N1684" s="26" t="str">
        <f>IF(Table4[[#This Row],[HBA1C]]&lt;5.7,"normal",IF(Table4[[#This Row],[HBA1C]]&lt; 6.4,"prediabetes","diabetes"))</f>
        <v>normal</v>
      </c>
    </row>
    <row r="1685" spans="1:14" x14ac:dyDescent="0.25">
      <c r="A1685" t="s">
        <v>687</v>
      </c>
      <c r="B1685">
        <v>21.37</v>
      </c>
      <c r="C1685">
        <v>4.54</v>
      </c>
      <c r="D1685" t="s">
        <v>2380</v>
      </c>
      <c r="E1685" t="s">
        <v>2378</v>
      </c>
      <c r="F1685" t="s">
        <v>2381</v>
      </c>
      <c r="G1685" s="9">
        <v>1</v>
      </c>
      <c r="H1685" t="s">
        <v>2378</v>
      </c>
      <c r="I1685" s="20" t="str">
        <f>IF(Table4[[#This Row],[smoker]]="?","NO",Table4[[#This Row],[smoker]])</f>
        <v>No</v>
      </c>
      <c r="J1685" s="26">
        <v>1</v>
      </c>
      <c r="K1685" s="20" t="str">
        <f>UPPER(Table4[[#This Row],[SMOKER 1]])</f>
        <v>NO</v>
      </c>
      <c r="L1685" s="26" t="str">
        <f>UPPER(Table4[[#This Row],[Heart Issues]])</f>
        <v>YES</v>
      </c>
      <c r="M1685" s="26" t="str">
        <f>IF(Table4[[#This Row],[BMI]]&lt;18.5,"underweight",IF(Table4[[#This Row],[BMI]]&lt; 24.9,"normal weight",IF(Table4[[#This Row],[BMI]]&lt;29.9,"over weight","obesity")))</f>
        <v>normal weight</v>
      </c>
      <c r="N1685" s="26" t="str">
        <f>IF(Table4[[#This Row],[HBA1C]]&lt;5.7,"normal",IF(Table4[[#This Row],[HBA1C]]&lt; 6.4,"prediabetes","diabetes"))</f>
        <v>normal</v>
      </c>
    </row>
    <row r="1686" spans="1:14" x14ac:dyDescent="0.25">
      <c r="A1686" t="s">
        <v>686</v>
      </c>
      <c r="B1686">
        <v>34.43</v>
      </c>
      <c r="C1686">
        <v>8.6199999999999992</v>
      </c>
      <c r="D1686" t="s">
        <v>2380</v>
      </c>
      <c r="E1686" t="s">
        <v>2378</v>
      </c>
      <c r="F1686" t="s">
        <v>2378</v>
      </c>
      <c r="G1686" s="9">
        <v>1</v>
      </c>
      <c r="H1686" t="s">
        <v>2378</v>
      </c>
      <c r="I1686" s="20" t="str">
        <f>IF(Table4[[#This Row],[smoker]]="?","NO",Table4[[#This Row],[smoker]])</f>
        <v>No</v>
      </c>
      <c r="J1686" s="26">
        <v>1</v>
      </c>
      <c r="K1686" s="20" t="str">
        <f>UPPER(Table4[[#This Row],[SMOKER 1]])</f>
        <v>NO</v>
      </c>
      <c r="L1686" s="26" t="str">
        <f>UPPER(Table4[[#This Row],[Heart Issues]])</f>
        <v>YES</v>
      </c>
      <c r="M1686" s="26" t="str">
        <f>IF(Table4[[#This Row],[BMI]]&lt;18.5,"underweight",IF(Table4[[#This Row],[BMI]]&lt; 24.9,"normal weight",IF(Table4[[#This Row],[BMI]]&lt;29.9,"over weight","obesity")))</f>
        <v>obesity</v>
      </c>
      <c r="N1686" s="26" t="str">
        <f>IF(Table4[[#This Row],[HBA1C]]&lt;5.7,"normal",IF(Table4[[#This Row],[HBA1C]]&lt; 6.4,"prediabetes","diabetes"))</f>
        <v>diabetes</v>
      </c>
    </row>
    <row r="1687" spans="1:14" x14ac:dyDescent="0.25">
      <c r="A1687" t="s">
        <v>685</v>
      </c>
      <c r="B1687">
        <v>20.86</v>
      </c>
      <c r="C1687">
        <v>4.3600000000000003</v>
      </c>
      <c r="D1687" t="s">
        <v>2380</v>
      </c>
      <c r="E1687" t="s">
        <v>2378</v>
      </c>
      <c r="F1687" t="s">
        <v>2378</v>
      </c>
      <c r="G1687" s="9" t="s">
        <v>2379</v>
      </c>
      <c r="H1687" t="s">
        <v>2378</v>
      </c>
      <c r="I1687" s="20" t="str">
        <f>IF(Table4[[#This Row],[smoker]]="?","NO",Table4[[#This Row],[smoker]])</f>
        <v>No</v>
      </c>
      <c r="J1687" s="26">
        <v>0</v>
      </c>
      <c r="K1687" s="20" t="str">
        <f>UPPER(Table4[[#This Row],[SMOKER 1]])</f>
        <v>NO</v>
      </c>
      <c r="L1687" s="26" t="str">
        <f>UPPER(Table4[[#This Row],[Heart Issues]])</f>
        <v>YES</v>
      </c>
      <c r="M1687" s="26" t="str">
        <f>IF(Table4[[#This Row],[BMI]]&lt;18.5,"underweight",IF(Table4[[#This Row],[BMI]]&lt; 24.9,"normal weight",IF(Table4[[#This Row],[BMI]]&lt;29.9,"over weight","obesity")))</f>
        <v>normal weight</v>
      </c>
      <c r="N1687" s="26" t="str">
        <f>IF(Table4[[#This Row],[HBA1C]]&lt;5.7,"normal",IF(Table4[[#This Row],[HBA1C]]&lt; 6.4,"prediabetes","diabetes"))</f>
        <v>normal</v>
      </c>
    </row>
    <row r="1688" spans="1:14" x14ac:dyDescent="0.25">
      <c r="A1688" t="s">
        <v>684</v>
      </c>
      <c r="B1688">
        <v>18.34</v>
      </c>
      <c r="C1688">
        <v>10.01</v>
      </c>
      <c r="D1688" t="s">
        <v>2378</v>
      </c>
      <c r="E1688" t="s">
        <v>2378</v>
      </c>
      <c r="F1688" t="s">
        <v>2378</v>
      </c>
      <c r="G1688" s="9" t="s">
        <v>2379</v>
      </c>
      <c r="H1688" t="s">
        <v>2378</v>
      </c>
      <c r="I1688" s="20" t="str">
        <f>IF(Table4[[#This Row],[smoker]]="?","NO",Table4[[#This Row],[smoker]])</f>
        <v>No</v>
      </c>
      <c r="J1688" s="26">
        <v>0</v>
      </c>
      <c r="K1688" s="20" t="str">
        <f>UPPER(Table4[[#This Row],[SMOKER 1]])</f>
        <v>NO</v>
      </c>
      <c r="L1688" s="26" t="str">
        <f>UPPER(Table4[[#This Row],[Heart Issues]])</f>
        <v>NO</v>
      </c>
      <c r="M1688" s="26" t="str">
        <f>IF(Table4[[#This Row],[BMI]]&lt;18.5,"underweight",IF(Table4[[#This Row],[BMI]]&lt; 24.9,"normal weight",IF(Table4[[#This Row],[BMI]]&lt;29.9,"over weight","obesity")))</f>
        <v>underweight</v>
      </c>
      <c r="N1688" s="26" t="str">
        <f>IF(Table4[[#This Row],[HBA1C]]&lt;5.7,"normal",IF(Table4[[#This Row],[HBA1C]]&lt; 6.4,"prediabetes","diabetes"))</f>
        <v>diabetes</v>
      </c>
    </row>
    <row r="1689" spans="1:14" x14ac:dyDescent="0.25">
      <c r="A1689" t="s">
        <v>683</v>
      </c>
      <c r="B1689">
        <v>34.15</v>
      </c>
      <c r="C1689">
        <v>5.42</v>
      </c>
      <c r="D1689" t="s">
        <v>2378</v>
      </c>
      <c r="E1689" t="s">
        <v>2378</v>
      </c>
      <c r="F1689" t="s">
        <v>2378</v>
      </c>
      <c r="G1689" s="9" t="s">
        <v>2379</v>
      </c>
      <c r="H1689" t="s">
        <v>2378</v>
      </c>
      <c r="I1689" s="20" t="str">
        <f>IF(Table4[[#This Row],[smoker]]="?","NO",Table4[[#This Row],[smoker]])</f>
        <v>No</v>
      </c>
      <c r="J1689" s="26">
        <v>0</v>
      </c>
      <c r="K1689" s="20" t="str">
        <f>UPPER(Table4[[#This Row],[SMOKER 1]])</f>
        <v>NO</v>
      </c>
      <c r="L1689" s="26" t="str">
        <f>UPPER(Table4[[#This Row],[Heart Issues]])</f>
        <v>NO</v>
      </c>
      <c r="M1689" s="26" t="str">
        <f>IF(Table4[[#This Row],[BMI]]&lt;18.5,"underweight",IF(Table4[[#This Row],[BMI]]&lt; 24.9,"normal weight",IF(Table4[[#This Row],[BMI]]&lt;29.9,"over weight","obesity")))</f>
        <v>obesity</v>
      </c>
      <c r="N1689" s="26" t="str">
        <f>IF(Table4[[#This Row],[HBA1C]]&lt;5.7,"normal",IF(Table4[[#This Row],[HBA1C]]&lt; 6.4,"prediabetes","diabetes"))</f>
        <v>normal</v>
      </c>
    </row>
    <row r="1690" spans="1:14" x14ac:dyDescent="0.25">
      <c r="A1690" t="s">
        <v>682</v>
      </c>
      <c r="B1690">
        <v>18.350000000000001</v>
      </c>
      <c r="C1690">
        <v>5.12</v>
      </c>
      <c r="D1690" t="s">
        <v>2378</v>
      </c>
      <c r="E1690" t="s">
        <v>2378</v>
      </c>
      <c r="F1690" t="s">
        <v>2378</v>
      </c>
      <c r="G1690" s="9" t="s">
        <v>2379</v>
      </c>
      <c r="H1690" t="s">
        <v>2378</v>
      </c>
      <c r="I1690" s="20" t="str">
        <f>IF(Table4[[#This Row],[smoker]]="?","NO",Table4[[#This Row],[smoker]])</f>
        <v>No</v>
      </c>
      <c r="J1690" s="26">
        <v>0</v>
      </c>
      <c r="K1690" s="20" t="str">
        <f>UPPER(Table4[[#This Row],[SMOKER 1]])</f>
        <v>NO</v>
      </c>
      <c r="L1690" s="26" t="str">
        <f>UPPER(Table4[[#This Row],[Heart Issues]])</f>
        <v>NO</v>
      </c>
      <c r="M1690" s="26" t="str">
        <f>IF(Table4[[#This Row],[BMI]]&lt;18.5,"underweight",IF(Table4[[#This Row],[BMI]]&lt; 24.9,"normal weight",IF(Table4[[#This Row],[BMI]]&lt;29.9,"over weight","obesity")))</f>
        <v>underweight</v>
      </c>
      <c r="N1690" s="26" t="str">
        <f>IF(Table4[[#This Row],[HBA1C]]&lt;5.7,"normal",IF(Table4[[#This Row],[HBA1C]]&lt; 6.4,"prediabetes","diabetes"))</f>
        <v>normal</v>
      </c>
    </row>
    <row r="1691" spans="1:14" x14ac:dyDescent="0.25">
      <c r="A1691" t="s">
        <v>681</v>
      </c>
      <c r="B1691">
        <v>22.13</v>
      </c>
      <c r="C1691">
        <v>9.1999999999999993</v>
      </c>
      <c r="D1691" t="s">
        <v>2380</v>
      </c>
      <c r="E1691" t="s">
        <v>2378</v>
      </c>
      <c r="F1691" t="s">
        <v>2378</v>
      </c>
      <c r="G1691" s="9" t="s">
        <v>2379</v>
      </c>
      <c r="H1691" t="s">
        <v>2378</v>
      </c>
      <c r="I1691" s="20" t="str">
        <f>IF(Table4[[#This Row],[smoker]]="?","NO",Table4[[#This Row],[smoker]])</f>
        <v>No</v>
      </c>
      <c r="J1691" s="26">
        <v>0</v>
      </c>
      <c r="K1691" s="20" t="str">
        <f>UPPER(Table4[[#This Row],[SMOKER 1]])</f>
        <v>NO</v>
      </c>
      <c r="L1691" s="26" t="str">
        <f>UPPER(Table4[[#This Row],[Heart Issues]])</f>
        <v>YES</v>
      </c>
      <c r="M1691" s="26" t="str">
        <f>IF(Table4[[#This Row],[BMI]]&lt;18.5,"underweight",IF(Table4[[#This Row],[BMI]]&lt; 24.9,"normal weight",IF(Table4[[#This Row],[BMI]]&lt;29.9,"over weight","obesity")))</f>
        <v>normal weight</v>
      </c>
      <c r="N1691" s="26" t="str">
        <f>IF(Table4[[#This Row],[HBA1C]]&lt;5.7,"normal",IF(Table4[[#This Row],[HBA1C]]&lt; 6.4,"prediabetes","diabetes"))</f>
        <v>diabetes</v>
      </c>
    </row>
    <row r="1692" spans="1:14" x14ac:dyDescent="0.25">
      <c r="A1692" t="s">
        <v>680</v>
      </c>
      <c r="B1692">
        <v>22.51</v>
      </c>
      <c r="C1692">
        <v>6.08</v>
      </c>
      <c r="D1692" t="s">
        <v>2380</v>
      </c>
      <c r="E1692" t="s">
        <v>2378</v>
      </c>
      <c r="F1692" t="s">
        <v>2378</v>
      </c>
      <c r="G1692" s="9">
        <v>1</v>
      </c>
      <c r="H1692" t="s">
        <v>2378</v>
      </c>
      <c r="I1692" s="20" t="str">
        <f>IF(Table4[[#This Row],[smoker]]="?","NO",Table4[[#This Row],[smoker]])</f>
        <v>No</v>
      </c>
      <c r="J1692" s="26">
        <v>1</v>
      </c>
      <c r="K1692" s="20" t="str">
        <f>UPPER(Table4[[#This Row],[SMOKER 1]])</f>
        <v>NO</v>
      </c>
      <c r="L1692" s="26" t="str">
        <f>UPPER(Table4[[#This Row],[Heart Issues]])</f>
        <v>YES</v>
      </c>
      <c r="M1692" s="26" t="str">
        <f>IF(Table4[[#This Row],[BMI]]&lt;18.5,"underweight",IF(Table4[[#This Row],[BMI]]&lt; 24.9,"normal weight",IF(Table4[[#This Row],[BMI]]&lt;29.9,"over weight","obesity")))</f>
        <v>normal weight</v>
      </c>
      <c r="N1692" s="26" t="str">
        <f>IF(Table4[[#This Row],[HBA1C]]&lt;5.7,"normal",IF(Table4[[#This Row],[HBA1C]]&lt; 6.4,"prediabetes","diabetes"))</f>
        <v>prediabetes</v>
      </c>
    </row>
    <row r="1693" spans="1:14" x14ac:dyDescent="0.25">
      <c r="A1693" t="s">
        <v>679</v>
      </c>
      <c r="B1693">
        <v>31</v>
      </c>
      <c r="C1693">
        <v>4.7699999999999996</v>
      </c>
      <c r="D1693" t="s">
        <v>2378</v>
      </c>
      <c r="E1693" t="s">
        <v>2378</v>
      </c>
      <c r="F1693" t="s">
        <v>2378</v>
      </c>
      <c r="G1693" s="9">
        <v>1</v>
      </c>
      <c r="H1693" t="s">
        <v>2378</v>
      </c>
      <c r="I1693" s="20" t="str">
        <f>IF(Table4[[#This Row],[smoker]]="?","NO",Table4[[#This Row],[smoker]])</f>
        <v>No</v>
      </c>
      <c r="J1693" s="26">
        <v>1</v>
      </c>
      <c r="K1693" s="20" t="str">
        <f>UPPER(Table4[[#This Row],[SMOKER 1]])</f>
        <v>NO</v>
      </c>
      <c r="L1693" s="26" t="str">
        <f>UPPER(Table4[[#This Row],[Heart Issues]])</f>
        <v>NO</v>
      </c>
      <c r="M1693" s="26" t="str">
        <f>IF(Table4[[#This Row],[BMI]]&lt;18.5,"underweight",IF(Table4[[#This Row],[BMI]]&lt; 24.9,"normal weight",IF(Table4[[#This Row],[BMI]]&lt;29.9,"over weight","obesity")))</f>
        <v>obesity</v>
      </c>
      <c r="N1693" s="26" t="str">
        <f>IF(Table4[[#This Row],[HBA1C]]&lt;5.7,"normal",IF(Table4[[#This Row],[HBA1C]]&lt; 6.4,"prediabetes","diabetes"))</f>
        <v>normal</v>
      </c>
    </row>
    <row r="1694" spans="1:14" x14ac:dyDescent="0.25">
      <c r="A1694" t="s">
        <v>678</v>
      </c>
      <c r="B1694">
        <v>28.27</v>
      </c>
      <c r="C1694">
        <v>4.62</v>
      </c>
      <c r="D1694" t="s">
        <v>2378</v>
      </c>
      <c r="E1694" t="s">
        <v>2378</v>
      </c>
      <c r="F1694" t="s">
        <v>2378</v>
      </c>
      <c r="G1694" s="9">
        <v>1</v>
      </c>
      <c r="H1694" t="s">
        <v>2378</v>
      </c>
      <c r="I1694" s="20" t="str">
        <f>IF(Table4[[#This Row],[smoker]]="?","NO",Table4[[#This Row],[smoker]])</f>
        <v>No</v>
      </c>
      <c r="J1694" s="26">
        <v>1</v>
      </c>
      <c r="K1694" s="20" t="str">
        <f>UPPER(Table4[[#This Row],[SMOKER 1]])</f>
        <v>NO</v>
      </c>
      <c r="L1694" s="26" t="str">
        <f>UPPER(Table4[[#This Row],[Heart Issues]])</f>
        <v>NO</v>
      </c>
      <c r="M1694" s="26" t="str">
        <f>IF(Table4[[#This Row],[BMI]]&lt;18.5,"underweight",IF(Table4[[#This Row],[BMI]]&lt; 24.9,"normal weight",IF(Table4[[#This Row],[BMI]]&lt;29.9,"over weight","obesity")))</f>
        <v>over weight</v>
      </c>
      <c r="N1694" s="26" t="str">
        <f>IF(Table4[[#This Row],[HBA1C]]&lt;5.7,"normal",IF(Table4[[#This Row],[HBA1C]]&lt; 6.4,"prediabetes","diabetes"))</f>
        <v>normal</v>
      </c>
    </row>
    <row r="1695" spans="1:14" x14ac:dyDescent="0.25">
      <c r="A1695" t="s">
        <v>677</v>
      </c>
      <c r="B1695">
        <v>29.92</v>
      </c>
      <c r="C1695">
        <v>9.07</v>
      </c>
      <c r="D1695" t="s">
        <v>2380</v>
      </c>
      <c r="E1695" t="s">
        <v>2378</v>
      </c>
      <c r="F1695" t="s">
        <v>2378</v>
      </c>
      <c r="G1695" s="9">
        <v>1</v>
      </c>
      <c r="H1695" t="s">
        <v>2378</v>
      </c>
      <c r="I1695" s="20" t="str">
        <f>IF(Table4[[#This Row],[smoker]]="?","NO",Table4[[#This Row],[smoker]])</f>
        <v>No</v>
      </c>
      <c r="J1695" s="26">
        <v>1</v>
      </c>
      <c r="K1695" s="20" t="str">
        <f>UPPER(Table4[[#This Row],[SMOKER 1]])</f>
        <v>NO</v>
      </c>
      <c r="L1695" s="26" t="str">
        <f>UPPER(Table4[[#This Row],[Heart Issues]])</f>
        <v>YES</v>
      </c>
      <c r="M1695" s="26" t="str">
        <f>IF(Table4[[#This Row],[BMI]]&lt;18.5,"underweight",IF(Table4[[#This Row],[BMI]]&lt; 24.9,"normal weight",IF(Table4[[#This Row],[BMI]]&lt;29.9,"over weight","obesity")))</f>
        <v>obesity</v>
      </c>
      <c r="N1695" s="26" t="str">
        <f>IF(Table4[[#This Row],[HBA1C]]&lt;5.7,"normal",IF(Table4[[#This Row],[HBA1C]]&lt; 6.4,"prediabetes","diabetes"))</f>
        <v>diabetes</v>
      </c>
    </row>
    <row r="1696" spans="1:14" x14ac:dyDescent="0.25">
      <c r="A1696" t="s">
        <v>676</v>
      </c>
      <c r="B1696">
        <v>25.9</v>
      </c>
      <c r="C1696">
        <v>9.1199999999999992</v>
      </c>
      <c r="D1696" t="s">
        <v>2380</v>
      </c>
      <c r="E1696" t="s">
        <v>2378</v>
      </c>
      <c r="F1696" t="s">
        <v>2378</v>
      </c>
      <c r="G1696" s="9">
        <v>1</v>
      </c>
      <c r="H1696" t="s">
        <v>2378</v>
      </c>
      <c r="I1696" s="20" t="str">
        <f>IF(Table4[[#This Row],[smoker]]="?","NO",Table4[[#This Row],[smoker]])</f>
        <v>No</v>
      </c>
      <c r="J1696" s="26">
        <v>1</v>
      </c>
      <c r="K1696" s="20" t="str">
        <f>UPPER(Table4[[#This Row],[SMOKER 1]])</f>
        <v>NO</v>
      </c>
      <c r="L1696" s="26" t="str">
        <f>UPPER(Table4[[#This Row],[Heart Issues]])</f>
        <v>YES</v>
      </c>
      <c r="M1696" s="26" t="str">
        <f>IF(Table4[[#This Row],[BMI]]&lt;18.5,"underweight",IF(Table4[[#This Row],[BMI]]&lt; 24.9,"normal weight",IF(Table4[[#This Row],[BMI]]&lt;29.9,"over weight","obesity")))</f>
        <v>over weight</v>
      </c>
      <c r="N1696" s="26" t="str">
        <f>IF(Table4[[#This Row],[HBA1C]]&lt;5.7,"normal",IF(Table4[[#This Row],[HBA1C]]&lt; 6.4,"prediabetes","diabetes"))</f>
        <v>diabetes</v>
      </c>
    </row>
    <row r="1697" spans="1:14" x14ac:dyDescent="0.25">
      <c r="A1697" t="s">
        <v>675</v>
      </c>
      <c r="B1697">
        <v>27.74</v>
      </c>
      <c r="C1697">
        <v>7.32</v>
      </c>
      <c r="D1697" t="s">
        <v>2380</v>
      </c>
      <c r="E1697" t="s">
        <v>2378</v>
      </c>
      <c r="F1697" t="s">
        <v>2378</v>
      </c>
      <c r="G1697" s="9">
        <v>1</v>
      </c>
      <c r="H1697" t="s">
        <v>2378</v>
      </c>
      <c r="I1697" s="20" t="str">
        <f>IF(Table4[[#This Row],[smoker]]="?","NO",Table4[[#This Row],[smoker]])</f>
        <v>No</v>
      </c>
      <c r="J1697" s="26">
        <v>1</v>
      </c>
      <c r="K1697" s="20" t="str">
        <f>UPPER(Table4[[#This Row],[SMOKER 1]])</f>
        <v>NO</v>
      </c>
      <c r="L1697" s="26" t="str">
        <f>UPPER(Table4[[#This Row],[Heart Issues]])</f>
        <v>YES</v>
      </c>
      <c r="M1697" s="26" t="str">
        <f>IF(Table4[[#This Row],[BMI]]&lt;18.5,"underweight",IF(Table4[[#This Row],[BMI]]&lt; 24.9,"normal weight",IF(Table4[[#This Row],[BMI]]&lt;29.9,"over weight","obesity")))</f>
        <v>over weight</v>
      </c>
      <c r="N1697" s="26" t="str">
        <f>IF(Table4[[#This Row],[HBA1C]]&lt;5.7,"normal",IF(Table4[[#This Row],[HBA1C]]&lt; 6.4,"prediabetes","diabetes"))</f>
        <v>diabetes</v>
      </c>
    </row>
    <row r="1698" spans="1:14" x14ac:dyDescent="0.25">
      <c r="A1698" t="s">
        <v>674</v>
      </c>
      <c r="B1698">
        <v>17.260000000000002</v>
      </c>
      <c r="C1698">
        <v>11.73</v>
      </c>
      <c r="D1698" t="s">
        <v>2378</v>
      </c>
      <c r="E1698" t="s">
        <v>2378</v>
      </c>
      <c r="F1698" t="s">
        <v>2378</v>
      </c>
      <c r="G1698" s="9">
        <v>2</v>
      </c>
      <c r="H1698" t="s">
        <v>2378</v>
      </c>
      <c r="I1698" s="20" t="str">
        <f>IF(Table4[[#This Row],[smoker]]="?","NO",Table4[[#This Row],[smoker]])</f>
        <v>No</v>
      </c>
      <c r="J1698" s="26">
        <v>2</v>
      </c>
      <c r="K1698" s="20" t="str">
        <f>UPPER(Table4[[#This Row],[SMOKER 1]])</f>
        <v>NO</v>
      </c>
      <c r="L1698" s="26" t="str">
        <f>UPPER(Table4[[#This Row],[Heart Issues]])</f>
        <v>NO</v>
      </c>
      <c r="M1698" s="26" t="str">
        <f>IF(Table4[[#This Row],[BMI]]&lt;18.5,"underweight",IF(Table4[[#This Row],[BMI]]&lt; 24.9,"normal weight",IF(Table4[[#This Row],[BMI]]&lt;29.9,"over weight","obesity")))</f>
        <v>underweight</v>
      </c>
      <c r="N1698" s="26" t="str">
        <f>IF(Table4[[#This Row],[HBA1C]]&lt;5.7,"normal",IF(Table4[[#This Row],[HBA1C]]&lt; 6.4,"prediabetes","diabetes"))</f>
        <v>diabetes</v>
      </c>
    </row>
    <row r="1699" spans="1:14" x14ac:dyDescent="0.25">
      <c r="A1699" t="s">
        <v>673</v>
      </c>
      <c r="B1699">
        <v>19.855</v>
      </c>
      <c r="C1699">
        <v>6.64</v>
      </c>
      <c r="D1699" t="s">
        <v>2380</v>
      </c>
      <c r="E1699" t="s">
        <v>2378</v>
      </c>
      <c r="F1699" t="s">
        <v>2378</v>
      </c>
      <c r="G1699" s="9">
        <v>1</v>
      </c>
      <c r="H1699" t="s">
        <v>2378</v>
      </c>
      <c r="I1699" s="20" t="str">
        <f>IF(Table4[[#This Row],[smoker]]="?","NO",Table4[[#This Row],[smoker]])</f>
        <v>No</v>
      </c>
      <c r="J1699" s="26">
        <v>1</v>
      </c>
      <c r="K1699" s="20" t="str">
        <f>UPPER(Table4[[#This Row],[SMOKER 1]])</f>
        <v>NO</v>
      </c>
      <c r="L1699" s="26" t="str">
        <f>UPPER(Table4[[#This Row],[Heart Issues]])</f>
        <v>YES</v>
      </c>
      <c r="M1699" s="26" t="str">
        <f>IF(Table4[[#This Row],[BMI]]&lt;18.5,"underweight",IF(Table4[[#This Row],[BMI]]&lt; 24.9,"normal weight",IF(Table4[[#This Row],[BMI]]&lt;29.9,"over weight","obesity")))</f>
        <v>normal weight</v>
      </c>
      <c r="N1699" s="26" t="str">
        <f>IF(Table4[[#This Row],[HBA1C]]&lt;5.7,"normal",IF(Table4[[#This Row],[HBA1C]]&lt; 6.4,"prediabetes","diabetes"))</f>
        <v>diabetes</v>
      </c>
    </row>
    <row r="1700" spans="1:14" x14ac:dyDescent="0.25">
      <c r="A1700" t="s">
        <v>672</v>
      </c>
      <c r="B1700">
        <v>41.69</v>
      </c>
      <c r="C1700">
        <v>5.78</v>
      </c>
      <c r="D1700" t="s">
        <v>2378</v>
      </c>
      <c r="E1700" t="s">
        <v>2378</v>
      </c>
      <c r="F1700" t="s">
        <v>2378</v>
      </c>
      <c r="G1700" s="9" t="s">
        <v>2379</v>
      </c>
      <c r="H1700" t="s">
        <v>2378</v>
      </c>
      <c r="I1700" s="20" t="str">
        <f>IF(Table4[[#This Row],[smoker]]="?","NO",Table4[[#This Row],[smoker]])</f>
        <v>No</v>
      </c>
      <c r="J1700" s="26">
        <v>0</v>
      </c>
      <c r="K1700" s="20" t="str">
        <f>UPPER(Table4[[#This Row],[SMOKER 1]])</f>
        <v>NO</v>
      </c>
      <c r="L1700" s="26" t="str">
        <f>UPPER(Table4[[#This Row],[Heart Issues]])</f>
        <v>NO</v>
      </c>
      <c r="M1700" s="26" t="str">
        <f>IF(Table4[[#This Row],[BMI]]&lt;18.5,"underweight",IF(Table4[[#This Row],[BMI]]&lt; 24.9,"normal weight",IF(Table4[[#This Row],[BMI]]&lt;29.9,"over weight","obesity")))</f>
        <v>obesity</v>
      </c>
      <c r="N1700" s="26" t="str">
        <f>IF(Table4[[#This Row],[HBA1C]]&lt;5.7,"normal",IF(Table4[[#This Row],[HBA1C]]&lt; 6.4,"prediabetes","diabetes"))</f>
        <v>prediabetes</v>
      </c>
    </row>
    <row r="1701" spans="1:14" x14ac:dyDescent="0.25">
      <c r="A1701" t="s">
        <v>671</v>
      </c>
      <c r="B1701">
        <v>16.12</v>
      </c>
      <c r="C1701">
        <v>10.45</v>
      </c>
      <c r="D1701" t="s">
        <v>2378</v>
      </c>
      <c r="E1701" t="s">
        <v>2378</v>
      </c>
      <c r="F1701" t="s">
        <v>2378</v>
      </c>
      <c r="G1701" s="9" t="s">
        <v>2379</v>
      </c>
      <c r="H1701" t="s">
        <v>2378</v>
      </c>
      <c r="I1701" s="20" t="str">
        <f>IF(Table4[[#This Row],[smoker]]="?","NO",Table4[[#This Row],[smoker]])</f>
        <v>No</v>
      </c>
      <c r="J1701" s="26">
        <v>0</v>
      </c>
      <c r="K1701" s="20" t="str">
        <f>UPPER(Table4[[#This Row],[SMOKER 1]])</f>
        <v>NO</v>
      </c>
      <c r="L1701" s="26" t="str">
        <f>UPPER(Table4[[#This Row],[Heart Issues]])</f>
        <v>NO</v>
      </c>
      <c r="M1701" s="26" t="str">
        <f>IF(Table4[[#This Row],[BMI]]&lt;18.5,"underweight",IF(Table4[[#This Row],[BMI]]&lt; 24.9,"normal weight",IF(Table4[[#This Row],[BMI]]&lt;29.9,"over weight","obesity")))</f>
        <v>underweight</v>
      </c>
      <c r="N1701" s="26" t="str">
        <f>IF(Table4[[#This Row],[HBA1C]]&lt;5.7,"normal",IF(Table4[[#This Row],[HBA1C]]&lt; 6.4,"prediabetes","diabetes"))</f>
        <v>diabetes</v>
      </c>
    </row>
    <row r="1702" spans="1:14" x14ac:dyDescent="0.25">
      <c r="A1702" t="s">
        <v>670</v>
      </c>
      <c r="B1702">
        <v>37.43</v>
      </c>
      <c r="C1702">
        <v>4.5199999999999996</v>
      </c>
      <c r="D1702" t="s">
        <v>2378</v>
      </c>
      <c r="E1702" t="s">
        <v>2378</v>
      </c>
      <c r="F1702" t="s">
        <v>2378</v>
      </c>
      <c r="G1702" s="9">
        <v>1</v>
      </c>
      <c r="H1702" t="s">
        <v>2378</v>
      </c>
      <c r="I1702" s="20" t="str">
        <f>IF(Table4[[#This Row],[smoker]]="?","NO",Table4[[#This Row],[smoker]])</f>
        <v>No</v>
      </c>
      <c r="J1702" s="26">
        <v>1</v>
      </c>
      <c r="K1702" s="20" t="str">
        <f>UPPER(Table4[[#This Row],[SMOKER 1]])</f>
        <v>NO</v>
      </c>
      <c r="L1702" s="26" t="str">
        <f>UPPER(Table4[[#This Row],[Heart Issues]])</f>
        <v>NO</v>
      </c>
      <c r="M1702" s="26" t="str">
        <f>IF(Table4[[#This Row],[BMI]]&lt;18.5,"underweight",IF(Table4[[#This Row],[BMI]]&lt; 24.9,"normal weight",IF(Table4[[#This Row],[BMI]]&lt;29.9,"over weight","obesity")))</f>
        <v>obesity</v>
      </c>
      <c r="N1702" s="26" t="str">
        <f>IF(Table4[[#This Row],[HBA1C]]&lt;5.7,"normal",IF(Table4[[#This Row],[HBA1C]]&lt; 6.4,"prediabetes","diabetes"))</f>
        <v>normal</v>
      </c>
    </row>
    <row r="1703" spans="1:14" x14ac:dyDescent="0.25">
      <c r="A1703" t="s">
        <v>669</v>
      </c>
      <c r="B1703">
        <v>31.065000000000001</v>
      </c>
      <c r="C1703">
        <v>5.71</v>
      </c>
      <c r="D1703" t="s">
        <v>2378</v>
      </c>
      <c r="E1703" t="s">
        <v>2378</v>
      </c>
      <c r="F1703" t="s">
        <v>2378</v>
      </c>
      <c r="G1703" s="9" t="s">
        <v>2379</v>
      </c>
      <c r="H1703" t="s">
        <v>2378</v>
      </c>
      <c r="I1703" s="20" t="str">
        <f>IF(Table4[[#This Row],[smoker]]="?","NO",Table4[[#This Row],[smoker]])</f>
        <v>No</v>
      </c>
      <c r="J1703" s="26">
        <v>0</v>
      </c>
      <c r="K1703" s="20" t="str">
        <f>UPPER(Table4[[#This Row],[SMOKER 1]])</f>
        <v>NO</v>
      </c>
      <c r="L1703" s="26" t="str">
        <f>UPPER(Table4[[#This Row],[Heart Issues]])</f>
        <v>NO</v>
      </c>
      <c r="M1703" s="26" t="str">
        <f>IF(Table4[[#This Row],[BMI]]&lt;18.5,"underweight",IF(Table4[[#This Row],[BMI]]&lt; 24.9,"normal weight",IF(Table4[[#This Row],[BMI]]&lt;29.9,"over weight","obesity")))</f>
        <v>obesity</v>
      </c>
      <c r="N1703" s="26" t="str">
        <f>IF(Table4[[#This Row],[HBA1C]]&lt;5.7,"normal",IF(Table4[[#This Row],[HBA1C]]&lt; 6.4,"prediabetes","diabetes"))</f>
        <v>prediabetes</v>
      </c>
    </row>
    <row r="1704" spans="1:14" x14ac:dyDescent="0.25">
      <c r="A1704" t="s">
        <v>668</v>
      </c>
      <c r="B1704">
        <v>25.08</v>
      </c>
      <c r="C1704">
        <v>4.7699999999999996</v>
      </c>
      <c r="D1704" t="s">
        <v>2378</v>
      </c>
      <c r="E1704" t="s">
        <v>2378</v>
      </c>
      <c r="F1704" t="s">
        <v>2378</v>
      </c>
      <c r="G1704" s="9" t="s">
        <v>2379</v>
      </c>
      <c r="H1704" t="s">
        <v>2378</v>
      </c>
      <c r="I1704" s="20" t="str">
        <f>IF(Table4[[#This Row],[smoker]]="?","NO",Table4[[#This Row],[smoker]])</f>
        <v>No</v>
      </c>
      <c r="J1704" s="26">
        <v>0</v>
      </c>
      <c r="K1704" s="20" t="str">
        <f>UPPER(Table4[[#This Row],[SMOKER 1]])</f>
        <v>NO</v>
      </c>
      <c r="L1704" s="26" t="str">
        <f>UPPER(Table4[[#This Row],[Heart Issues]])</f>
        <v>NO</v>
      </c>
      <c r="M1704" s="26" t="str">
        <f>IF(Table4[[#This Row],[BMI]]&lt;18.5,"underweight",IF(Table4[[#This Row],[BMI]]&lt; 24.9,"normal weight",IF(Table4[[#This Row],[BMI]]&lt;29.9,"over weight","obesity")))</f>
        <v>over weight</v>
      </c>
      <c r="N1704" s="26" t="str">
        <f>IF(Table4[[#This Row],[HBA1C]]&lt;5.7,"normal",IF(Table4[[#This Row],[HBA1C]]&lt; 6.4,"prediabetes","diabetes"))</f>
        <v>normal</v>
      </c>
    </row>
    <row r="1705" spans="1:14" x14ac:dyDescent="0.25">
      <c r="A1705" t="s">
        <v>667</v>
      </c>
      <c r="B1705">
        <v>15.2</v>
      </c>
      <c r="C1705">
        <v>7.81</v>
      </c>
      <c r="D1705" t="s">
        <v>2380</v>
      </c>
      <c r="E1705" t="s">
        <v>2378</v>
      </c>
      <c r="F1705" t="s">
        <v>2378</v>
      </c>
      <c r="G1705" s="9">
        <v>1</v>
      </c>
      <c r="H1705" t="s">
        <v>2378</v>
      </c>
      <c r="I1705" s="20" t="str">
        <f>IF(Table4[[#This Row],[smoker]]="?","NO",Table4[[#This Row],[smoker]])</f>
        <v>No</v>
      </c>
      <c r="J1705" s="26">
        <v>1</v>
      </c>
      <c r="K1705" s="20" t="str">
        <f>UPPER(Table4[[#This Row],[SMOKER 1]])</f>
        <v>NO</v>
      </c>
      <c r="L1705" s="26" t="str">
        <f>UPPER(Table4[[#This Row],[Heart Issues]])</f>
        <v>YES</v>
      </c>
      <c r="M1705" s="26" t="str">
        <f>IF(Table4[[#This Row],[BMI]]&lt;18.5,"underweight",IF(Table4[[#This Row],[BMI]]&lt; 24.9,"normal weight",IF(Table4[[#This Row],[BMI]]&lt;29.9,"over weight","obesity")))</f>
        <v>underweight</v>
      </c>
      <c r="N1705" s="26" t="str">
        <f>IF(Table4[[#This Row],[HBA1C]]&lt;5.7,"normal",IF(Table4[[#This Row],[HBA1C]]&lt; 6.4,"prediabetes","diabetes"))</f>
        <v>diabetes</v>
      </c>
    </row>
    <row r="1706" spans="1:14" x14ac:dyDescent="0.25">
      <c r="A1706" t="s">
        <v>666</v>
      </c>
      <c r="B1706">
        <v>22.34</v>
      </c>
      <c r="C1706">
        <v>5.19</v>
      </c>
      <c r="D1706" t="s">
        <v>2380</v>
      </c>
      <c r="E1706" t="s">
        <v>2378</v>
      </c>
      <c r="F1706" t="s">
        <v>2378</v>
      </c>
      <c r="G1706" s="9" t="s">
        <v>2379</v>
      </c>
      <c r="H1706" t="s">
        <v>2378</v>
      </c>
      <c r="I1706" s="20" t="str">
        <f>IF(Table4[[#This Row],[smoker]]="?","NO",Table4[[#This Row],[smoker]])</f>
        <v>No</v>
      </c>
      <c r="J1706" s="26">
        <v>0</v>
      </c>
      <c r="K1706" s="20" t="str">
        <f>UPPER(Table4[[#This Row],[SMOKER 1]])</f>
        <v>NO</v>
      </c>
      <c r="L1706" s="26" t="str">
        <f>UPPER(Table4[[#This Row],[Heart Issues]])</f>
        <v>YES</v>
      </c>
      <c r="M1706" s="26" t="str">
        <f>IF(Table4[[#This Row],[BMI]]&lt;18.5,"underweight",IF(Table4[[#This Row],[BMI]]&lt; 24.9,"normal weight",IF(Table4[[#This Row],[BMI]]&lt;29.9,"over weight","obesity")))</f>
        <v>normal weight</v>
      </c>
      <c r="N1706" s="26" t="str">
        <f>IF(Table4[[#This Row],[HBA1C]]&lt;5.7,"normal",IF(Table4[[#This Row],[HBA1C]]&lt; 6.4,"prediabetes","diabetes"))</f>
        <v>normal</v>
      </c>
    </row>
    <row r="1707" spans="1:14" x14ac:dyDescent="0.25">
      <c r="A1707" t="s">
        <v>665</v>
      </c>
      <c r="B1707">
        <v>40.15</v>
      </c>
      <c r="C1707">
        <v>5.93</v>
      </c>
      <c r="D1707" t="s">
        <v>2378</v>
      </c>
      <c r="E1707" t="s">
        <v>2378</v>
      </c>
      <c r="F1707" t="s">
        <v>2378</v>
      </c>
      <c r="G1707" s="9">
        <v>1</v>
      </c>
      <c r="H1707" t="s">
        <v>2378</v>
      </c>
      <c r="I1707" s="20" t="str">
        <f>IF(Table4[[#This Row],[smoker]]="?","NO",Table4[[#This Row],[smoker]])</f>
        <v>No</v>
      </c>
      <c r="J1707" s="26">
        <v>1</v>
      </c>
      <c r="K1707" s="20" t="str">
        <f>UPPER(Table4[[#This Row],[SMOKER 1]])</f>
        <v>NO</v>
      </c>
      <c r="L1707" s="26" t="str">
        <f>UPPER(Table4[[#This Row],[Heart Issues]])</f>
        <v>NO</v>
      </c>
      <c r="M1707" s="26" t="str">
        <f>IF(Table4[[#This Row],[BMI]]&lt;18.5,"underweight",IF(Table4[[#This Row],[BMI]]&lt; 24.9,"normal weight",IF(Table4[[#This Row],[BMI]]&lt;29.9,"over weight","obesity")))</f>
        <v>obesity</v>
      </c>
      <c r="N1707" s="26" t="str">
        <f>IF(Table4[[#This Row],[HBA1C]]&lt;5.7,"normal",IF(Table4[[#This Row],[HBA1C]]&lt; 6.4,"prediabetes","diabetes"))</f>
        <v>prediabetes</v>
      </c>
    </row>
    <row r="1708" spans="1:14" x14ac:dyDescent="0.25">
      <c r="A1708" t="s">
        <v>664</v>
      </c>
      <c r="B1708">
        <v>37.729999999999997</v>
      </c>
      <c r="C1708">
        <v>6.29</v>
      </c>
      <c r="D1708" t="s">
        <v>2378</v>
      </c>
      <c r="E1708" t="s">
        <v>2378</v>
      </c>
      <c r="F1708" t="s">
        <v>2378</v>
      </c>
      <c r="G1708" s="9">
        <v>1</v>
      </c>
      <c r="H1708" t="s">
        <v>2378</v>
      </c>
      <c r="I1708" s="20" t="str">
        <f>IF(Table4[[#This Row],[smoker]]="?","NO",Table4[[#This Row],[smoker]])</f>
        <v>No</v>
      </c>
      <c r="J1708" s="26">
        <v>1</v>
      </c>
      <c r="K1708" s="20" t="str">
        <f>UPPER(Table4[[#This Row],[SMOKER 1]])</f>
        <v>NO</v>
      </c>
      <c r="L1708" s="26" t="str">
        <f>UPPER(Table4[[#This Row],[Heart Issues]])</f>
        <v>NO</v>
      </c>
      <c r="M1708" s="26" t="str">
        <f>IF(Table4[[#This Row],[BMI]]&lt;18.5,"underweight",IF(Table4[[#This Row],[BMI]]&lt; 24.9,"normal weight",IF(Table4[[#This Row],[BMI]]&lt;29.9,"over weight","obesity")))</f>
        <v>obesity</v>
      </c>
      <c r="N1708" s="26" t="str">
        <f>IF(Table4[[#This Row],[HBA1C]]&lt;5.7,"normal",IF(Table4[[#This Row],[HBA1C]]&lt; 6.4,"prediabetes","diabetes"))</f>
        <v>prediabetes</v>
      </c>
    </row>
    <row r="1709" spans="1:14" x14ac:dyDescent="0.25">
      <c r="A1709" t="s">
        <v>663</v>
      </c>
      <c r="B1709">
        <v>25.35</v>
      </c>
      <c r="C1709">
        <v>4.9000000000000004</v>
      </c>
      <c r="D1709" t="s">
        <v>2378</v>
      </c>
      <c r="E1709" t="s">
        <v>2378</v>
      </c>
      <c r="F1709" t="s">
        <v>2378</v>
      </c>
      <c r="G1709" s="9" t="s">
        <v>2379</v>
      </c>
      <c r="H1709" t="s">
        <v>2378</v>
      </c>
      <c r="I1709" s="20" t="str">
        <f>IF(Table4[[#This Row],[smoker]]="?","NO",Table4[[#This Row],[smoker]])</f>
        <v>No</v>
      </c>
      <c r="J1709" s="26">
        <v>0</v>
      </c>
      <c r="K1709" s="20" t="str">
        <f>UPPER(Table4[[#This Row],[SMOKER 1]])</f>
        <v>NO</v>
      </c>
      <c r="L1709" s="26" t="str">
        <f>UPPER(Table4[[#This Row],[Heart Issues]])</f>
        <v>NO</v>
      </c>
      <c r="M1709" s="26" t="str">
        <f>IF(Table4[[#This Row],[BMI]]&lt;18.5,"underweight",IF(Table4[[#This Row],[BMI]]&lt; 24.9,"normal weight",IF(Table4[[#This Row],[BMI]]&lt;29.9,"over weight","obesity")))</f>
        <v>over weight</v>
      </c>
      <c r="N1709" s="26" t="str">
        <f>IF(Table4[[#This Row],[HBA1C]]&lt;5.7,"normal",IF(Table4[[#This Row],[HBA1C]]&lt; 6.4,"prediabetes","diabetes"))</f>
        <v>normal</v>
      </c>
    </row>
    <row r="1710" spans="1:14" x14ac:dyDescent="0.25">
      <c r="A1710" t="s">
        <v>662</v>
      </c>
      <c r="B1710">
        <v>26.41</v>
      </c>
      <c r="C1710">
        <v>5.07</v>
      </c>
      <c r="D1710" t="s">
        <v>2380</v>
      </c>
      <c r="E1710" t="s">
        <v>2378</v>
      </c>
      <c r="F1710" t="s">
        <v>2378</v>
      </c>
      <c r="G1710" s="9">
        <v>1</v>
      </c>
      <c r="H1710" t="s">
        <v>2378</v>
      </c>
      <c r="I1710" s="20" t="str">
        <f>IF(Table4[[#This Row],[smoker]]="?","NO",Table4[[#This Row],[smoker]])</f>
        <v>No</v>
      </c>
      <c r="J1710" s="26">
        <v>1</v>
      </c>
      <c r="K1710" s="20" t="str">
        <f>UPPER(Table4[[#This Row],[SMOKER 1]])</f>
        <v>NO</v>
      </c>
      <c r="L1710" s="26" t="str">
        <f>UPPER(Table4[[#This Row],[Heart Issues]])</f>
        <v>YES</v>
      </c>
      <c r="M1710" s="26" t="str">
        <f>IF(Table4[[#This Row],[BMI]]&lt;18.5,"underweight",IF(Table4[[#This Row],[BMI]]&lt; 24.9,"normal weight",IF(Table4[[#This Row],[BMI]]&lt;29.9,"over weight","obesity")))</f>
        <v>over weight</v>
      </c>
      <c r="N1710" s="26" t="str">
        <f>IF(Table4[[#This Row],[HBA1C]]&lt;5.7,"normal",IF(Table4[[#This Row],[HBA1C]]&lt; 6.4,"prediabetes","diabetes"))</f>
        <v>normal</v>
      </c>
    </row>
    <row r="1711" spans="1:14" x14ac:dyDescent="0.25">
      <c r="A1711" t="s">
        <v>661</v>
      </c>
      <c r="B1711">
        <v>27.6</v>
      </c>
      <c r="C1711">
        <v>5.33</v>
      </c>
      <c r="D1711" t="s">
        <v>2378</v>
      </c>
      <c r="E1711" t="s">
        <v>2378</v>
      </c>
      <c r="F1711" t="s">
        <v>2378</v>
      </c>
      <c r="G1711" s="9">
        <v>1</v>
      </c>
      <c r="H1711" t="s">
        <v>2378</v>
      </c>
      <c r="I1711" s="20" t="str">
        <f>IF(Table4[[#This Row],[smoker]]="?","NO",Table4[[#This Row],[smoker]])</f>
        <v>No</v>
      </c>
      <c r="J1711" s="26">
        <v>1</v>
      </c>
      <c r="K1711" s="20" t="str">
        <f>UPPER(Table4[[#This Row],[SMOKER 1]])</f>
        <v>NO</v>
      </c>
      <c r="L1711" s="26" t="str">
        <f>UPPER(Table4[[#This Row],[Heart Issues]])</f>
        <v>NO</v>
      </c>
      <c r="M1711" s="26" t="str">
        <f>IF(Table4[[#This Row],[BMI]]&lt;18.5,"underweight",IF(Table4[[#This Row],[BMI]]&lt; 24.9,"normal weight",IF(Table4[[#This Row],[BMI]]&lt;29.9,"over weight","obesity")))</f>
        <v>over weight</v>
      </c>
      <c r="N1711" s="26" t="str">
        <f>IF(Table4[[#This Row],[HBA1C]]&lt;5.7,"normal",IF(Table4[[#This Row],[HBA1C]]&lt; 6.4,"prediabetes","diabetes"))</f>
        <v>normal</v>
      </c>
    </row>
    <row r="1712" spans="1:14" x14ac:dyDescent="0.25">
      <c r="A1712" t="s">
        <v>660</v>
      </c>
      <c r="B1712">
        <v>33.82</v>
      </c>
      <c r="C1712">
        <v>8.93</v>
      </c>
      <c r="D1712" t="s">
        <v>2380</v>
      </c>
      <c r="E1712" t="s">
        <v>2378</v>
      </c>
      <c r="F1712" t="s">
        <v>2378</v>
      </c>
      <c r="G1712" s="9">
        <v>1</v>
      </c>
      <c r="H1712" t="s">
        <v>2378</v>
      </c>
      <c r="I1712" s="20" t="str">
        <f>IF(Table4[[#This Row],[smoker]]="?","NO",Table4[[#This Row],[smoker]])</f>
        <v>No</v>
      </c>
      <c r="J1712" s="26">
        <v>1</v>
      </c>
      <c r="K1712" s="20" t="str">
        <f>UPPER(Table4[[#This Row],[SMOKER 1]])</f>
        <v>NO</v>
      </c>
      <c r="L1712" s="26" t="str">
        <f>UPPER(Table4[[#This Row],[Heart Issues]])</f>
        <v>YES</v>
      </c>
      <c r="M1712" s="26" t="str">
        <f>IF(Table4[[#This Row],[BMI]]&lt;18.5,"underweight",IF(Table4[[#This Row],[BMI]]&lt; 24.9,"normal weight",IF(Table4[[#This Row],[BMI]]&lt;29.9,"over weight","obesity")))</f>
        <v>obesity</v>
      </c>
      <c r="N1712" s="26" t="str">
        <f>IF(Table4[[#This Row],[HBA1C]]&lt;5.7,"normal",IF(Table4[[#This Row],[HBA1C]]&lt; 6.4,"prediabetes","diabetes"))</f>
        <v>diabetes</v>
      </c>
    </row>
    <row r="1713" spans="1:14" x14ac:dyDescent="0.25">
      <c r="A1713" t="s">
        <v>659</v>
      </c>
      <c r="B1713">
        <v>32.9</v>
      </c>
      <c r="C1713">
        <v>4.3499999999999996</v>
      </c>
      <c r="D1713" t="s">
        <v>2378</v>
      </c>
      <c r="E1713" t="s">
        <v>2378</v>
      </c>
      <c r="F1713" t="s">
        <v>2378</v>
      </c>
      <c r="G1713" s="9" t="s">
        <v>2379</v>
      </c>
      <c r="H1713" t="s">
        <v>2378</v>
      </c>
      <c r="I1713" s="20" t="str">
        <f>IF(Table4[[#This Row],[smoker]]="?","NO",Table4[[#This Row],[smoker]])</f>
        <v>No</v>
      </c>
      <c r="J1713" s="26">
        <v>0</v>
      </c>
      <c r="K1713" s="20" t="str">
        <f>UPPER(Table4[[#This Row],[SMOKER 1]])</f>
        <v>NO</v>
      </c>
      <c r="L1713" s="26" t="str">
        <f>UPPER(Table4[[#This Row],[Heart Issues]])</f>
        <v>NO</v>
      </c>
      <c r="M1713" s="26" t="str">
        <f>IF(Table4[[#This Row],[BMI]]&lt;18.5,"underweight",IF(Table4[[#This Row],[BMI]]&lt; 24.9,"normal weight",IF(Table4[[#This Row],[BMI]]&lt;29.9,"over weight","obesity")))</f>
        <v>obesity</v>
      </c>
      <c r="N1713" s="26" t="str">
        <f>IF(Table4[[#This Row],[HBA1C]]&lt;5.7,"normal",IF(Table4[[#This Row],[HBA1C]]&lt; 6.4,"prediabetes","diabetes"))</f>
        <v>normal</v>
      </c>
    </row>
    <row r="1714" spans="1:14" x14ac:dyDescent="0.25">
      <c r="A1714" t="s">
        <v>658</v>
      </c>
      <c r="B1714">
        <v>30.875</v>
      </c>
      <c r="C1714">
        <v>9.5399999999999991</v>
      </c>
      <c r="D1714" t="s">
        <v>2380</v>
      </c>
      <c r="E1714" t="s">
        <v>2378</v>
      </c>
      <c r="F1714" t="s">
        <v>2378</v>
      </c>
      <c r="G1714" s="9">
        <v>1</v>
      </c>
      <c r="H1714" t="s">
        <v>2378</v>
      </c>
      <c r="I1714" s="20" t="str">
        <f>IF(Table4[[#This Row],[smoker]]="?","NO",Table4[[#This Row],[smoker]])</f>
        <v>No</v>
      </c>
      <c r="J1714" s="26">
        <v>1</v>
      </c>
      <c r="K1714" s="20" t="str">
        <f>UPPER(Table4[[#This Row],[SMOKER 1]])</f>
        <v>NO</v>
      </c>
      <c r="L1714" s="26" t="str">
        <f>UPPER(Table4[[#This Row],[Heart Issues]])</f>
        <v>YES</v>
      </c>
      <c r="M1714" s="26" t="str">
        <f>IF(Table4[[#This Row],[BMI]]&lt;18.5,"underweight",IF(Table4[[#This Row],[BMI]]&lt; 24.9,"normal weight",IF(Table4[[#This Row],[BMI]]&lt;29.9,"over weight","obesity")))</f>
        <v>obesity</v>
      </c>
      <c r="N1714" s="26" t="str">
        <f>IF(Table4[[#This Row],[HBA1C]]&lt;5.7,"normal",IF(Table4[[#This Row],[HBA1C]]&lt; 6.4,"prediabetes","diabetes"))</f>
        <v>diabetes</v>
      </c>
    </row>
    <row r="1715" spans="1:14" x14ac:dyDescent="0.25">
      <c r="A1715" t="s">
        <v>657</v>
      </c>
      <c r="B1715">
        <v>32.64</v>
      </c>
      <c r="C1715">
        <v>5.91</v>
      </c>
      <c r="D1715" t="s">
        <v>2378</v>
      </c>
      <c r="E1715" t="s">
        <v>2378</v>
      </c>
      <c r="F1715" t="s">
        <v>2378</v>
      </c>
      <c r="G1715" s="9" t="s">
        <v>2379</v>
      </c>
      <c r="H1715" t="s">
        <v>2378</v>
      </c>
      <c r="I1715" s="20" t="str">
        <f>IF(Table4[[#This Row],[smoker]]="?","NO",Table4[[#This Row],[smoker]])</f>
        <v>No</v>
      </c>
      <c r="J1715" s="26">
        <v>0</v>
      </c>
      <c r="K1715" s="20" t="str">
        <f>UPPER(Table4[[#This Row],[SMOKER 1]])</f>
        <v>NO</v>
      </c>
      <c r="L1715" s="26" t="str">
        <f>UPPER(Table4[[#This Row],[Heart Issues]])</f>
        <v>NO</v>
      </c>
      <c r="M1715" s="26" t="str">
        <f>IF(Table4[[#This Row],[BMI]]&lt;18.5,"underweight",IF(Table4[[#This Row],[BMI]]&lt; 24.9,"normal weight",IF(Table4[[#This Row],[BMI]]&lt;29.9,"over weight","obesity")))</f>
        <v>obesity</v>
      </c>
      <c r="N1715" s="26" t="str">
        <f>IF(Table4[[#This Row],[HBA1C]]&lt;5.7,"normal",IF(Table4[[#This Row],[HBA1C]]&lt; 6.4,"prediabetes","diabetes"))</f>
        <v>prediabetes</v>
      </c>
    </row>
    <row r="1716" spans="1:14" x14ac:dyDescent="0.25">
      <c r="A1716" t="s">
        <v>656</v>
      </c>
      <c r="B1716">
        <v>22.135000000000002</v>
      </c>
      <c r="C1716">
        <v>5.0999999999999996</v>
      </c>
      <c r="D1716" t="s">
        <v>2378</v>
      </c>
      <c r="E1716" t="s">
        <v>2378</v>
      </c>
      <c r="F1716" t="s">
        <v>2378</v>
      </c>
      <c r="G1716" s="9" t="s">
        <v>2379</v>
      </c>
      <c r="H1716" t="s">
        <v>2378</v>
      </c>
      <c r="I1716" s="20" t="str">
        <f>IF(Table4[[#This Row],[smoker]]="?","NO",Table4[[#This Row],[smoker]])</f>
        <v>No</v>
      </c>
      <c r="J1716" s="26">
        <v>0</v>
      </c>
      <c r="K1716" s="20" t="str">
        <f>UPPER(Table4[[#This Row],[SMOKER 1]])</f>
        <v>NO</v>
      </c>
      <c r="L1716" s="26" t="str">
        <f>UPPER(Table4[[#This Row],[Heart Issues]])</f>
        <v>NO</v>
      </c>
      <c r="M1716" s="26" t="str">
        <f>IF(Table4[[#This Row],[BMI]]&lt;18.5,"underweight",IF(Table4[[#This Row],[BMI]]&lt; 24.9,"normal weight",IF(Table4[[#This Row],[BMI]]&lt;29.9,"over weight","obesity")))</f>
        <v>normal weight</v>
      </c>
      <c r="N1716" s="26" t="str">
        <f>IF(Table4[[#This Row],[HBA1C]]&lt;5.7,"normal",IF(Table4[[#This Row],[HBA1C]]&lt; 6.4,"prediabetes","diabetes"))</f>
        <v>normal</v>
      </c>
    </row>
    <row r="1717" spans="1:14" x14ac:dyDescent="0.25">
      <c r="A1717" t="s">
        <v>655</v>
      </c>
      <c r="B1717">
        <v>16.53</v>
      </c>
      <c r="C1717">
        <v>5.08</v>
      </c>
      <c r="D1717" t="s">
        <v>2378</v>
      </c>
      <c r="E1717" t="s">
        <v>2378</v>
      </c>
      <c r="F1717" t="s">
        <v>2378</v>
      </c>
      <c r="G1717" s="9">
        <v>2</v>
      </c>
      <c r="H1717" t="s">
        <v>2378</v>
      </c>
      <c r="I1717" s="20" t="str">
        <f>IF(Table4[[#This Row],[smoker]]="?","NO",Table4[[#This Row],[smoker]])</f>
        <v>No</v>
      </c>
      <c r="J1717" s="26">
        <v>2</v>
      </c>
      <c r="K1717" s="20" t="str">
        <f>UPPER(Table4[[#This Row],[SMOKER 1]])</f>
        <v>NO</v>
      </c>
      <c r="L1717" s="26" t="str">
        <f>UPPER(Table4[[#This Row],[Heart Issues]])</f>
        <v>NO</v>
      </c>
      <c r="M1717" s="26" t="str">
        <f>IF(Table4[[#This Row],[BMI]]&lt;18.5,"underweight",IF(Table4[[#This Row],[BMI]]&lt; 24.9,"normal weight",IF(Table4[[#This Row],[BMI]]&lt;29.9,"over weight","obesity")))</f>
        <v>underweight</v>
      </c>
      <c r="N1717" s="26" t="str">
        <f>IF(Table4[[#This Row],[HBA1C]]&lt;5.7,"normal",IF(Table4[[#This Row],[HBA1C]]&lt; 6.4,"prediabetes","diabetes"))</f>
        <v>normal</v>
      </c>
    </row>
    <row r="1718" spans="1:14" x14ac:dyDescent="0.25">
      <c r="A1718" t="s">
        <v>654</v>
      </c>
      <c r="B1718">
        <v>32.774999999999999</v>
      </c>
      <c r="C1718">
        <v>4.75</v>
      </c>
      <c r="D1718" t="s">
        <v>2378</v>
      </c>
      <c r="E1718" t="s">
        <v>2378</v>
      </c>
      <c r="F1718" t="s">
        <v>2378</v>
      </c>
      <c r="G1718" s="9" t="s">
        <v>2379</v>
      </c>
      <c r="H1718" t="s">
        <v>2378</v>
      </c>
      <c r="I1718" s="20" t="str">
        <f>IF(Table4[[#This Row],[smoker]]="?","NO",Table4[[#This Row],[smoker]])</f>
        <v>No</v>
      </c>
      <c r="J1718" s="26">
        <v>0</v>
      </c>
      <c r="K1718" s="20" t="str">
        <f>UPPER(Table4[[#This Row],[SMOKER 1]])</f>
        <v>NO</v>
      </c>
      <c r="L1718" s="26" t="str">
        <f>UPPER(Table4[[#This Row],[Heart Issues]])</f>
        <v>NO</v>
      </c>
      <c r="M1718" s="26" t="str">
        <f>IF(Table4[[#This Row],[BMI]]&lt;18.5,"underweight",IF(Table4[[#This Row],[BMI]]&lt; 24.9,"normal weight",IF(Table4[[#This Row],[BMI]]&lt;29.9,"over weight","obesity")))</f>
        <v>obesity</v>
      </c>
      <c r="N1718" s="26" t="str">
        <f>IF(Table4[[#This Row],[HBA1C]]&lt;5.7,"normal",IF(Table4[[#This Row],[HBA1C]]&lt; 6.4,"prediabetes","diabetes"))</f>
        <v>normal</v>
      </c>
    </row>
    <row r="1719" spans="1:14" x14ac:dyDescent="0.25">
      <c r="A1719" t="s">
        <v>653</v>
      </c>
      <c r="B1719">
        <v>30.9</v>
      </c>
      <c r="C1719">
        <v>6.05</v>
      </c>
      <c r="D1719" t="s">
        <v>2378</v>
      </c>
      <c r="E1719" t="s">
        <v>2378</v>
      </c>
      <c r="F1719" t="s">
        <v>2378</v>
      </c>
      <c r="G1719" s="9">
        <v>1</v>
      </c>
      <c r="H1719" t="s">
        <v>2378</v>
      </c>
      <c r="I1719" s="20" t="str">
        <f>IF(Table4[[#This Row],[smoker]]="?","NO",Table4[[#This Row],[smoker]])</f>
        <v>No</v>
      </c>
      <c r="J1719" s="26">
        <v>1</v>
      </c>
      <c r="K1719" s="20" t="str">
        <f>UPPER(Table4[[#This Row],[SMOKER 1]])</f>
        <v>NO</v>
      </c>
      <c r="L1719" s="26" t="str">
        <f>UPPER(Table4[[#This Row],[Heart Issues]])</f>
        <v>NO</v>
      </c>
      <c r="M1719" s="26" t="str">
        <f>IF(Table4[[#This Row],[BMI]]&lt;18.5,"underweight",IF(Table4[[#This Row],[BMI]]&lt; 24.9,"normal weight",IF(Table4[[#This Row],[BMI]]&lt;29.9,"over weight","obesity")))</f>
        <v>obesity</v>
      </c>
      <c r="N1719" s="26" t="str">
        <f>IF(Table4[[#This Row],[HBA1C]]&lt;5.7,"normal",IF(Table4[[#This Row],[HBA1C]]&lt; 6.4,"prediabetes","diabetes"))</f>
        <v>prediabetes</v>
      </c>
    </row>
    <row r="1720" spans="1:14" x14ac:dyDescent="0.25">
      <c r="A1720" t="s">
        <v>652</v>
      </c>
      <c r="B1720">
        <v>15.58</v>
      </c>
      <c r="C1720">
        <v>11.56</v>
      </c>
      <c r="D1720" t="s">
        <v>2378</v>
      </c>
      <c r="E1720" t="s">
        <v>2378</v>
      </c>
      <c r="F1720" t="s">
        <v>2378</v>
      </c>
      <c r="G1720" s="9" t="s">
        <v>2379</v>
      </c>
      <c r="H1720" t="s">
        <v>2378</v>
      </c>
      <c r="I1720" s="20" t="str">
        <f>IF(Table4[[#This Row],[smoker]]="?","NO",Table4[[#This Row],[smoker]])</f>
        <v>No</v>
      </c>
      <c r="J1720" s="26">
        <v>0</v>
      </c>
      <c r="K1720" s="20" t="str">
        <f>UPPER(Table4[[#This Row],[SMOKER 1]])</f>
        <v>NO</v>
      </c>
      <c r="L1720" s="26" t="str">
        <f>UPPER(Table4[[#This Row],[Heart Issues]])</f>
        <v>NO</v>
      </c>
      <c r="M1720" s="26" t="str">
        <f>IF(Table4[[#This Row],[BMI]]&lt;18.5,"underweight",IF(Table4[[#This Row],[BMI]]&lt; 24.9,"normal weight",IF(Table4[[#This Row],[BMI]]&lt;29.9,"over weight","obesity")))</f>
        <v>underweight</v>
      </c>
      <c r="N1720" s="26" t="str">
        <f>IF(Table4[[#This Row],[HBA1C]]&lt;5.7,"normal",IF(Table4[[#This Row],[HBA1C]]&lt; 6.4,"prediabetes","diabetes"))</f>
        <v>diabetes</v>
      </c>
    </row>
    <row r="1721" spans="1:14" x14ac:dyDescent="0.25">
      <c r="A1721" t="s">
        <v>651</v>
      </c>
      <c r="B1721">
        <v>26.315000000000001</v>
      </c>
      <c r="C1721">
        <v>5.76</v>
      </c>
      <c r="D1721" t="s">
        <v>2378</v>
      </c>
      <c r="E1721" t="s">
        <v>2378</v>
      </c>
      <c r="F1721" t="s">
        <v>2378</v>
      </c>
      <c r="G1721" s="9" t="s">
        <v>2379</v>
      </c>
      <c r="H1721" t="s">
        <v>2378</v>
      </c>
      <c r="I1721" s="20" t="str">
        <f>IF(Table4[[#This Row],[smoker]]="?","NO",Table4[[#This Row],[smoker]])</f>
        <v>No</v>
      </c>
      <c r="J1721" s="26">
        <v>0</v>
      </c>
      <c r="K1721" s="20" t="str">
        <f>UPPER(Table4[[#This Row],[SMOKER 1]])</f>
        <v>NO</v>
      </c>
      <c r="L1721" s="26" t="str">
        <f>UPPER(Table4[[#This Row],[Heart Issues]])</f>
        <v>NO</v>
      </c>
      <c r="M1721" s="26" t="str">
        <f>IF(Table4[[#This Row],[BMI]]&lt;18.5,"underweight",IF(Table4[[#This Row],[BMI]]&lt; 24.9,"normal weight",IF(Table4[[#This Row],[BMI]]&lt;29.9,"over weight","obesity")))</f>
        <v>over weight</v>
      </c>
      <c r="N1721" s="26" t="str">
        <f>IF(Table4[[#This Row],[HBA1C]]&lt;5.7,"normal",IF(Table4[[#This Row],[HBA1C]]&lt; 6.4,"prediabetes","diabetes"))</f>
        <v>prediabetes</v>
      </c>
    </row>
    <row r="1722" spans="1:14" x14ac:dyDescent="0.25">
      <c r="A1722" t="s">
        <v>650</v>
      </c>
      <c r="B1722">
        <v>35.61</v>
      </c>
      <c r="C1722">
        <v>5.65</v>
      </c>
      <c r="D1722" t="s">
        <v>2378</v>
      </c>
      <c r="E1722" t="s">
        <v>2380</v>
      </c>
      <c r="F1722" t="s">
        <v>2378</v>
      </c>
      <c r="G1722" s="9">
        <v>1</v>
      </c>
      <c r="H1722" t="s">
        <v>2378</v>
      </c>
      <c r="I1722" s="20" t="str">
        <f>IF(Table4[[#This Row],[smoker]]="?","NO",Table4[[#This Row],[smoker]])</f>
        <v>No</v>
      </c>
      <c r="J1722" s="26">
        <v>1</v>
      </c>
      <c r="K1722" s="20" t="str">
        <f>UPPER(Table4[[#This Row],[SMOKER 1]])</f>
        <v>NO</v>
      </c>
      <c r="L1722" s="26" t="str">
        <f>UPPER(Table4[[#This Row],[Heart Issues]])</f>
        <v>NO</v>
      </c>
      <c r="M1722" s="26" t="str">
        <f>IF(Table4[[#This Row],[BMI]]&lt;18.5,"underweight",IF(Table4[[#This Row],[BMI]]&lt; 24.9,"normal weight",IF(Table4[[#This Row],[BMI]]&lt;29.9,"over weight","obesity")))</f>
        <v>obesity</v>
      </c>
      <c r="N1722" s="26" t="str">
        <f>IF(Table4[[#This Row],[HBA1C]]&lt;5.7,"normal",IF(Table4[[#This Row],[HBA1C]]&lt; 6.4,"prediabetes","diabetes"))</f>
        <v>normal</v>
      </c>
    </row>
    <row r="1723" spans="1:14" x14ac:dyDescent="0.25">
      <c r="A1723" t="s">
        <v>649</v>
      </c>
      <c r="B1723">
        <v>37.56</v>
      </c>
      <c r="C1723">
        <v>5.88</v>
      </c>
      <c r="D1723" t="s">
        <v>2378</v>
      </c>
      <c r="E1723" t="s">
        <v>2380</v>
      </c>
      <c r="F1723" t="s">
        <v>2378</v>
      </c>
      <c r="G1723" s="9">
        <v>1</v>
      </c>
      <c r="H1723" t="s">
        <v>2378</v>
      </c>
      <c r="I1723" s="20" t="str">
        <f>IF(Table4[[#This Row],[smoker]]="?","NO",Table4[[#This Row],[smoker]])</f>
        <v>No</v>
      </c>
      <c r="J1723" s="26">
        <v>1</v>
      </c>
      <c r="K1723" s="20" t="str">
        <f>UPPER(Table4[[#This Row],[SMOKER 1]])</f>
        <v>NO</v>
      </c>
      <c r="L1723" s="26" t="str">
        <f>UPPER(Table4[[#This Row],[Heart Issues]])</f>
        <v>NO</v>
      </c>
      <c r="M1723" s="26" t="str">
        <f>IF(Table4[[#This Row],[BMI]]&lt;18.5,"underweight",IF(Table4[[#This Row],[BMI]]&lt; 24.9,"normal weight",IF(Table4[[#This Row],[BMI]]&lt;29.9,"over weight","obesity")))</f>
        <v>obesity</v>
      </c>
      <c r="N1723" s="26" t="str">
        <f>IF(Table4[[#This Row],[HBA1C]]&lt;5.7,"normal",IF(Table4[[#This Row],[HBA1C]]&lt; 6.4,"prediabetes","diabetes"))</f>
        <v>prediabetes</v>
      </c>
    </row>
    <row r="1724" spans="1:14" x14ac:dyDescent="0.25">
      <c r="A1724" t="s">
        <v>648</v>
      </c>
      <c r="B1724">
        <v>15.49</v>
      </c>
      <c r="C1724">
        <v>9.6</v>
      </c>
      <c r="D1724" t="s">
        <v>2378</v>
      </c>
      <c r="E1724" t="s">
        <v>2378</v>
      </c>
      <c r="F1724" t="s">
        <v>2378</v>
      </c>
      <c r="G1724" s="9" t="s">
        <v>2379</v>
      </c>
      <c r="H1724" t="s">
        <v>2378</v>
      </c>
      <c r="I1724" s="20" t="str">
        <f>IF(Table4[[#This Row],[smoker]]="?","NO",Table4[[#This Row],[smoker]])</f>
        <v>No</v>
      </c>
      <c r="J1724" s="26">
        <v>0</v>
      </c>
      <c r="K1724" s="20" t="str">
        <f>UPPER(Table4[[#This Row],[SMOKER 1]])</f>
        <v>NO</v>
      </c>
      <c r="L1724" s="26" t="str">
        <f>UPPER(Table4[[#This Row],[Heart Issues]])</f>
        <v>NO</v>
      </c>
      <c r="M1724" s="26" t="str">
        <f>IF(Table4[[#This Row],[BMI]]&lt;18.5,"underweight",IF(Table4[[#This Row],[BMI]]&lt; 24.9,"normal weight",IF(Table4[[#This Row],[BMI]]&lt;29.9,"over weight","obesity")))</f>
        <v>underweight</v>
      </c>
      <c r="N1724" s="26" t="str">
        <f>IF(Table4[[#This Row],[HBA1C]]&lt;5.7,"normal",IF(Table4[[#This Row],[HBA1C]]&lt; 6.4,"prediabetes","diabetes"))</f>
        <v>diabetes</v>
      </c>
    </row>
    <row r="1725" spans="1:14" x14ac:dyDescent="0.25">
      <c r="A1725" t="s">
        <v>647</v>
      </c>
      <c r="B1725">
        <v>23.48</v>
      </c>
      <c r="C1725">
        <v>6.24</v>
      </c>
      <c r="D1725" t="s">
        <v>2378</v>
      </c>
      <c r="E1725" t="s">
        <v>2378</v>
      </c>
      <c r="F1725" t="s">
        <v>2378</v>
      </c>
      <c r="G1725" s="9">
        <v>1</v>
      </c>
      <c r="H1725" t="s">
        <v>2378</v>
      </c>
      <c r="I1725" s="20" t="str">
        <f>IF(Table4[[#This Row],[smoker]]="?","NO",Table4[[#This Row],[smoker]])</f>
        <v>No</v>
      </c>
      <c r="J1725" s="26">
        <v>1</v>
      </c>
      <c r="K1725" s="20" t="str">
        <f>UPPER(Table4[[#This Row],[SMOKER 1]])</f>
        <v>NO</v>
      </c>
      <c r="L1725" s="26" t="str">
        <f>UPPER(Table4[[#This Row],[Heart Issues]])</f>
        <v>NO</v>
      </c>
      <c r="M1725" s="26" t="str">
        <f>IF(Table4[[#This Row],[BMI]]&lt;18.5,"underweight",IF(Table4[[#This Row],[BMI]]&lt; 24.9,"normal weight",IF(Table4[[#This Row],[BMI]]&lt;29.9,"over weight","obesity")))</f>
        <v>normal weight</v>
      </c>
      <c r="N1725" s="26" t="str">
        <f>IF(Table4[[#This Row],[HBA1C]]&lt;5.7,"normal",IF(Table4[[#This Row],[HBA1C]]&lt; 6.4,"prediabetes","diabetes"))</f>
        <v>prediabetes</v>
      </c>
    </row>
    <row r="1726" spans="1:14" x14ac:dyDescent="0.25">
      <c r="A1726" t="s">
        <v>646</v>
      </c>
      <c r="B1726">
        <v>30.02</v>
      </c>
      <c r="C1726">
        <v>7.63</v>
      </c>
      <c r="D1726" t="s">
        <v>2380</v>
      </c>
      <c r="E1726" t="s">
        <v>2378</v>
      </c>
      <c r="F1726" t="s">
        <v>2378</v>
      </c>
      <c r="G1726" s="9">
        <v>1</v>
      </c>
      <c r="H1726" t="s">
        <v>2378</v>
      </c>
      <c r="I1726" s="20" t="str">
        <f>IF(Table4[[#This Row],[smoker]]="?","NO",Table4[[#This Row],[smoker]])</f>
        <v>No</v>
      </c>
      <c r="J1726" s="26">
        <v>1</v>
      </c>
      <c r="K1726" s="20" t="str">
        <f>UPPER(Table4[[#This Row],[SMOKER 1]])</f>
        <v>NO</v>
      </c>
      <c r="L1726" s="26" t="str">
        <f>UPPER(Table4[[#This Row],[Heart Issues]])</f>
        <v>YES</v>
      </c>
      <c r="M1726" s="26" t="str">
        <f>IF(Table4[[#This Row],[BMI]]&lt;18.5,"underweight",IF(Table4[[#This Row],[BMI]]&lt; 24.9,"normal weight",IF(Table4[[#This Row],[BMI]]&lt;29.9,"over weight","obesity")))</f>
        <v>obesity</v>
      </c>
      <c r="N1726" s="26" t="str">
        <f>IF(Table4[[#This Row],[HBA1C]]&lt;5.7,"normal",IF(Table4[[#This Row],[HBA1C]]&lt; 6.4,"prediabetes","diabetes"))</f>
        <v>diabetes</v>
      </c>
    </row>
    <row r="1727" spans="1:14" x14ac:dyDescent="0.25">
      <c r="A1727" t="s">
        <v>645</v>
      </c>
      <c r="B1727">
        <v>26.885000000000002</v>
      </c>
      <c r="C1727">
        <v>8.66</v>
      </c>
      <c r="D1727" t="s">
        <v>2380</v>
      </c>
      <c r="E1727" t="s">
        <v>2378</v>
      </c>
      <c r="F1727" t="s">
        <v>2378</v>
      </c>
      <c r="G1727" s="9">
        <v>1</v>
      </c>
      <c r="H1727" t="s">
        <v>2378</v>
      </c>
      <c r="I1727" s="20" t="str">
        <f>IF(Table4[[#This Row],[smoker]]="?","NO",Table4[[#This Row],[smoker]])</f>
        <v>No</v>
      </c>
      <c r="J1727" s="26">
        <v>1</v>
      </c>
      <c r="K1727" s="20" t="str">
        <f>UPPER(Table4[[#This Row],[SMOKER 1]])</f>
        <v>NO</v>
      </c>
      <c r="L1727" s="26" t="str">
        <f>UPPER(Table4[[#This Row],[Heart Issues]])</f>
        <v>YES</v>
      </c>
      <c r="M1727" s="26" t="str">
        <f>IF(Table4[[#This Row],[BMI]]&lt;18.5,"underweight",IF(Table4[[#This Row],[BMI]]&lt; 24.9,"normal weight",IF(Table4[[#This Row],[BMI]]&lt;29.9,"over weight","obesity")))</f>
        <v>over weight</v>
      </c>
      <c r="N1727" s="26" t="str">
        <f>IF(Table4[[#This Row],[HBA1C]]&lt;5.7,"normal",IF(Table4[[#This Row],[HBA1C]]&lt; 6.4,"prediabetes","diabetes"))</f>
        <v>diabetes</v>
      </c>
    </row>
    <row r="1728" spans="1:14" x14ac:dyDescent="0.25">
      <c r="A1728" t="s">
        <v>644</v>
      </c>
      <c r="B1728">
        <v>25.84</v>
      </c>
      <c r="C1728">
        <v>8.5500000000000007</v>
      </c>
      <c r="D1728" t="s">
        <v>2380</v>
      </c>
      <c r="E1728" t="s">
        <v>2378</v>
      </c>
      <c r="F1728" t="s">
        <v>2378</v>
      </c>
      <c r="G1728" s="9">
        <v>1</v>
      </c>
      <c r="H1728" t="s">
        <v>2378</v>
      </c>
      <c r="I1728" s="20" t="str">
        <f>IF(Table4[[#This Row],[smoker]]="?","NO",Table4[[#This Row],[smoker]])</f>
        <v>No</v>
      </c>
      <c r="J1728" s="26">
        <v>1</v>
      </c>
      <c r="K1728" s="20" t="str">
        <f>UPPER(Table4[[#This Row],[SMOKER 1]])</f>
        <v>NO</v>
      </c>
      <c r="L1728" s="26" t="str">
        <f>UPPER(Table4[[#This Row],[Heart Issues]])</f>
        <v>YES</v>
      </c>
      <c r="M1728" s="26" t="str">
        <f>IF(Table4[[#This Row],[BMI]]&lt;18.5,"underweight",IF(Table4[[#This Row],[BMI]]&lt; 24.9,"normal weight",IF(Table4[[#This Row],[BMI]]&lt;29.9,"over weight","obesity")))</f>
        <v>over weight</v>
      </c>
      <c r="N1728" s="26" t="str">
        <f>IF(Table4[[#This Row],[HBA1C]]&lt;5.7,"normal",IF(Table4[[#This Row],[HBA1C]]&lt; 6.4,"prediabetes","diabetes"))</f>
        <v>diabetes</v>
      </c>
    </row>
    <row r="1729" spans="1:14" x14ac:dyDescent="0.25">
      <c r="A1729" t="s">
        <v>643</v>
      </c>
      <c r="B1729">
        <v>27.454999999999998</v>
      </c>
      <c r="C1729">
        <v>4.54</v>
      </c>
      <c r="D1729" t="s">
        <v>2378</v>
      </c>
      <c r="E1729" t="s">
        <v>2378</v>
      </c>
      <c r="F1729" t="s">
        <v>2378</v>
      </c>
      <c r="G1729" s="9" t="s">
        <v>2379</v>
      </c>
      <c r="H1729" t="s">
        <v>2378</v>
      </c>
      <c r="I1729" s="20" t="str">
        <f>IF(Table4[[#This Row],[smoker]]="?","NO",Table4[[#This Row],[smoker]])</f>
        <v>No</v>
      </c>
      <c r="J1729" s="26">
        <v>0</v>
      </c>
      <c r="K1729" s="20" t="str">
        <f>UPPER(Table4[[#This Row],[SMOKER 1]])</f>
        <v>NO</v>
      </c>
      <c r="L1729" s="26" t="str">
        <f>UPPER(Table4[[#This Row],[Heart Issues]])</f>
        <v>NO</v>
      </c>
      <c r="M1729" s="26" t="str">
        <f>IF(Table4[[#This Row],[BMI]]&lt;18.5,"underweight",IF(Table4[[#This Row],[BMI]]&lt; 24.9,"normal weight",IF(Table4[[#This Row],[BMI]]&lt;29.9,"over weight","obesity")))</f>
        <v>over weight</v>
      </c>
      <c r="N1729" s="26" t="str">
        <f>IF(Table4[[#This Row],[HBA1C]]&lt;5.7,"normal",IF(Table4[[#This Row],[HBA1C]]&lt; 6.4,"prediabetes","diabetes"))</f>
        <v>normal</v>
      </c>
    </row>
    <row r="1730" spans="1:14" x14ac:dyDescent="0.25">
      <c r="A1730" t="s">
        <v>642</v>
      </c>
      <c r="B1730">
        <v>24.605</v>
      </c>
      <c r="C1730">
        <v>5.7</v>
      </c>
      <c r="D1730" t="s">
        <v>2378</v>
      </c>
      <c r="E1730" t="s">
        <v>2378</v>
      </c>
      <c r="F1730" t="s">
        <v>2378</v>
      </c>
      <c r="G1730" s="9" t="s">
        <v>2379</v>
      </c>
      <c r="H1730" t="s">
        <v>2378</v>
      </c>
      <c r="I1730" s="20" t="str">
        <f>IF(Table4[[#This Row],[smoker]]="?","NO",Table4[[#This Row],[smoker]])</f>
        <v>No</v>
      </c>
      <c r="J1730" s="26">
        <v>0</v>
      </c>
      <c r="K1730" s="20" t="str">
        <f>UPPER(Table4[[#This Row],[SMOKER 1]])</f>
        <v>NO</v>
      </c>
      <c r="L1730" s="26" t="str">
        <f>UPPER(Table4[[#This Row],[Heart Issues]])</f>
        <v>NO</v>
      </c>
      <c r="M1730" s="26" t="str">
        <f>IF(Table4[[#This Row],[BMI]]&lt;18.5,"underweight",IF(Table4[[#This Row],[BMI]]&lt; 24.9,"normal weight",IF(Table4[[#This Row],[BMI]]&lt;29.9,"over weight","obesity")))</f>
        <v>normal weight</v>
      </c>
      <c r="N1730" s="26" t="str">
        <f>IF(Table4[[#This Row],[HBA1C]]&lt;5.7,"normal",IF(Table4[[#This Row],[HBA1C]]&lt; 6.4,"prediabetes","diabetes"))</f>
        <v>prediabetes</v>
      </c>
    </row>
    <row r="1731" spans="1:14" x14ac:dyDescent="0.25">
      <c r="A1731" t="s">
        <v>641</v>
      </c>
      <c r="B1731">
        <v>30.8</v>
      </c>
      <c r="C1731">
        <v>5.07</v>
      </c>
      <c r="D1731" t="s">
        <v>2378</v>
      </c>
      <c r="E1731" t="s">
        <v>2378</v>
      </c>
      <c r="F1731" t="s">
        <v>2378</v>
      </c>
      <c r="G1731" s="9" t="s">
        <v>2379</v>
      </c>
      <c r="H1731" t="s">
        <v>2378</v>
      </c>
      <c r="I1731" s="20" t="str">
        <f>IF(Table4[[#This Row],[smoker]]="?","NO",Table4[[#This Row],[smoker]])</f>
        <v>No</v>
      </c>
      <c r="J1731" s="26">
        <v>0</v>
      </c>
      <c r="K1731" s="20" t="str">
        <f>UPPER(Table4[[#This Row],[SMOKER 1]])</f>
        <v>NO</v>
      </c>
      <c r="L1731" s="26" t="str">
        <f>UPPER(Table4[[#This Row],[Heart Issues]])</f>
        <v>NO</v>
      </c>
      <c r="M1731" s="26" t="str">
        <f>IF(Table4[[#This Row],[BMI]]&lt;18.5,"underweight",IF(Table4[[#This Row],[BMI]]&lt; 24.9,"normal weight",IF(Table4[[#This Row],[BMI]]&lt;29.9,"over weight","obesity")))</f>
        <v>obesity</v>
      </c>
      <c r="N1731" s="26" t="str">
        <f>IF(Table4[[#This Row],[HBA1C]]&lt;5.7,"normal",IF(Table4[[#This Row],[HBA1C]]&lt; 6.4,"prediabetes","diabetes"))</f>
        <v>normal</v>
      </c>
    </row>
    <row r="1732" spans="1:14" x14ac:dyDescent="0.25">
      <c r="A1732" t="s">
        <v>640</v>
      </c>
      <c r="B1732">
        <v>34.799999999999997</v>
      </c>
      <c r="C1732">
        <v>4.38</v>
      </c>
      <c r="D1732" t="s">
        <v>2378</v>
      </c>
      <c r="E1732" t="s">
        <v>2378</v>
      </c>
      <c r="F1732" t="s">
        <v>2378</v>
      </c>
      <c r="G1732" s="9">
        <v>1</v>
      </c>
      <c r="H1732" t="s">
        <v>2378</v>
      </c>
      <c r="I1732" s="20" t="str">
        <f>IF(Table4[[#This Row],[smoker]]="?","NO",Table4[[#This Row],[smoker]])</f>
        <v>No</v>
      </c>
      <c r="J1732" s="26">
        <v>1</v>
      </c>
      <c r="K1732" s="20" t="str">
        <f>UPPER(Table4[[#This Row],[SMOKER 1]])</f>
        <v>NO</v>
      </c>
      <c r="L1732" s="26" t="str">
        <f>UPPER(Table4[[#This Row],[Heart Issues]])</f>
        <v>NO</v>
      </c>
      <c r="M1732" s="26" t="str">
        <f>IF(Table4[[#This Row],[BMI]]&lt;18.5,"underweight",IF(Table4[[#This Row],[BMI]]&lt; 24.9,"normal weight",IF(Table4[[#This Row],[BMI]]&lt;29.9,"over weight","obesity")))</f>
        <v>obesity</v>
      </c>
      <c r="N1732" s="26" t="str">
        <f>IF(Table4[[#This Row],[HBA1C]]&lt;5.7,"normal",IF(Table4[[#This Row],[HBA1C]]&lt; 6.4,"prediabetes","diabetes"))</f>
        <v>normal</v>
      </c>
    </row>
    <row r="1733" spans="1:14" x14ac:dyDescent="0.25">
      <c r="A1733" t="s">
        <v>639</v>
      </c>
      <c r="B1733">
        <v>34.21</v>
      </c>
      <c r="C1733">
        <v>4.54</v>
      </c>
      <c r="D1733" t="s">
        <v>2378</v>
      </c>
      <c r="E1733" t="s">
        <v>2378</v>
      </c>
      <c r="F1733" t="s">
        <v>2378</v>
      </c>
      <c r="G1733" s="9">
        <v>1</v>
      </c>
      <c r="H1733" t="s">
        <v>2378</v>
      </c>
      <c r="I1733" s="20" t="str">
        <f>IF(Table4[[#This Row],[smoker]]="?","NO",Table4[[#This Row],[smoker]])</f>
        <v>No</v>
      </c>
      <c r="J1733" s="26">
        <v>1</v>
      </c>
      <c r="K1733" s="20" t="str">
        <f>UPPER(Table4[[#This Row],[SMOKER 1]])</f>
        <v>NO</v>
      </c>
      <c r="L1733" s="26" t="str">
        <f>UPPER(Table4[[#This Row],[Heart Issues]])</f>
        <v>NO</v>
      </c>
      <c r="M1733" s="26" t="str">
        <f>IF(Table4[[#This Row],[BMI]]&lt;18.5,"underweight",IF(Table4[[#This Row],[BMI]]&lt; 24.9,"normal weight",IF(Table4[[#This Row],[BMI]]&lt;29.9,"over weight","obesity")))</f>
        <v>obesity</v>
      </c>
      <c r="N1733" s="26" t="str">
        <f>IF(Table4[[#This Row],[HBA1C]]&lt;5.7,"normal",IF(Table4[[#This Row],[HBA1C]]&lt; 6.4,"prediabetes","diabetes"))</f>
        <v>normal</v>
      </c>
    </row>
    <row r="1734" spans="1:14" x14ac:dyDescent="0.25">
      <c r="A1734" t="s">
        <v>638</v>
      </c>
      <c r="B1734">
        <v>31</v>
      </c>
      <c r="C1734">
        <v>5.38</v>
      </c>
      <c r="D1734" t="s">
        <v>2378</v>
      </c>
      <c r="E1734" t="s">
        <v>2378</v>
      </c>
      <c r="F1734" t="s">
        <v>2378</v>
      </c>
      <c r="G1734" s="9">
        <v>1</v>
      </c>
      <c r="H1734" t="s">
        <v>2378</v>
      </c>
      <c r="I1734" s="20" t="str">
        <f>IF(Table4[[#This Row],[smoker]]="?","NO",Table4[[#This Row],[smoker]])</f>
        <v>No</v>
      </c>
      <c r="J1734" s="26">
        <v>1</v>
      </c>
      <c r="K1734" s="20" t="str">
        <f>UPPER(Table4[[#This Row],[SMOKER 1]])</f>
        <v>NO</v>
      </c>
      <c r="L1734" s="26" t="str">
        <f>UPPER(Table4[[#This Row],[Heart Issues]])</f>
        <v>NO</v>
      </c>
      <c r="M1734" s="26" t="str">
        <f>IF(Table4[[#This Row],[BMI]]&lt;18.5,"underweight",IF(Table4[[#This Row],[BMI]]&lt; 24.9,"normal weight",IF(Table4[[#This Row],[BMI]]&lt;29.9,"over weight","obesity")))</f>
        <v>obesity</v>
      </c>
      <c r="N1734" s="26" t="str">
        <f>IF(Table4[[#This Row],[HBA1C]]&lt;5.7,"normal",IF(Table4[[#This Row],[HBA1C]]&lt; 6.4,"prediabetes","diabetes"))</f>
        <v>normal</v>
      </c>
    </row>
    <row r="1735" spans="1:14" x14ac:dyDescent="0.25">
      <c r="A1735" t="s">
        <v>637</v>
      </c>
      <c r="B1735">
        <v>26.125</v>
      </c>
      <c r="C1735">
        <v>5.55</v>
      </c>
      <c r="D1735" t="s">
        <v>2378</v>
      </c>
      <c r="E1735" t="s">
        <v>2378</v>
      </c>
      <c r="F1735" t="s">
        <v>2378</v>
      </c>
      <c r="G1735" s="9">
        <v>1</v>
      </c>
      <c r="H1735" t="s">
        <v>2378</v>
      </c>
      <c r="I1735" s="20" t="str">
        <f>IF(Table4[[#This Row],[smoker]]="?","NO",Table4[[#This Row],[smoker]])</f>
        <v>No</v>
      </c>
      <c r="J1735" s="26">
        <v>1</v>
      </c>
      <c r="K1735" s="20" t="str">
        <f>UPPER(Table4[[#This Row],[SMOKER 1]])</f>
        <v>NO</v>
      </c>
      <c r="L1735" s="26" t="str">
        <f>UPPER(Table4[[#This Row],[Heart Issues]])</f>
        <v>NO</v>
      </c>
      <c r="M1735" s="26" t="str">
        <f>IF(Table4[[#This Row],[BMI]]&lt;18.5,"underweight",IF(Table4[[#This Row],[BMI]]&lt; 24.9,"normal weight",IF(Table4[[#This Row],[BMI]]&lt;29.9,"over weight","obesity")))</f>
        <v>over weight</v>
      </c>
      <c r="N1735" s="26" t="str">
        <f>IF(Table4[[#This Row],[HBA1C]]&lt;5.7,"normal",IF(Table4[[#This Row],[HBA1C]]&lt; 6.4,"prediabetes","diabetes"))</f>
        <v>normal</v>
      </c>
    </row>
    <row r="1736" spans="1:14" x14ac:dyDescent="0.25">
      <c r="A1736" t="s">
        <v>636</v>
      </c>
      <c r="B1736">
        <v>30.13</v>
      </c>
      <c r="C1736">
        <v>4.03</v>
      </c>
      <c r="D1736" t="s">
        <v>2380</v>
      </c>
      <c r="E1736" t="s">
        <v>2378</v>
      </c>
      <c r="F1736" t="s">
        <v>2378</v>
      </c>
      <c r="G1736" s="9">
        <v>1</v>
      </c>
      <c r="H1736" t="s">
        <v>2378</v>
      </c>
      <c r="I1736" s="20" t="str">
        <f>IF(Table4[[#This Row],[smoker]]="?","NO",Table4[[#This Row],[smoker]])</f>
        <v>No</v>
      </c>
      <c r="J1736" s="26">
        <v>1</v>
      </c>
      <c r="K1736" s="20" t="str">
        <f>UPPER(Table4[[#This Row],[SMOKER 1]])</f>
        <v>NO</v>
      </c>
      <c r="L1736" s="26" t="str">
        <f>UPPER(Table4[[#This Row],[Heart Issues]])</f>
        <v>YES</v>
      </c>
      <c r="M1736" s="26" t="str">
        <f>IF(Table4[[#This Row],[BMI]]&lt;18.5,"underweight",IF(Table4[[#This Row],[BMI]]&lt; 24.9,"normal weight",IF(Table4[[#This Row],[BMI]]&lt;29.9,"over weight","obesity")))</f>
        <v>obesity</v>
      </c>
      <c r="N1736" s="26" t="str">
        <f>IF(Table4[[#This Row],[HBA1C]]&lt;5.7,"normal",IF(Table4[[#This Row],[HBA1C]]&lt; 6.4,"prediabetes","diabetes"))</f>
        <v>normal</v>
      </c>
    </row>
    <row r="1737" spans="1:14" x14ac:dyDescent="0.25">
      <c r="A1737" t="s">
        <v>635</v>
      </c>
      <c r="B1737">
        <v>34.19</v>
      </c>
      <c r="C1737">
        <v>4.1900000000000004</v>
      </c>
      <c r="D1737" t="s">
        <v>2378</v>
      </c>
      <c r="E1737" t="s">
        <v>2378</v>
      </c>
      <c r="F1737" t="s">
        <v>2378</v>
      </c>
      <c r="G1737" s="9" t="s">
        <v>2379</v>
      </c>
      <c r="H1737" t="s">
        <v>2378</v>
      </c>
      <c r="I1737" s="20" t="str">
        <f>IF(Table4[[#This Row],[smoker]]="?","NO",Table4[[#This Row],[smoker]])</f>
        <v>No</v>
      </c>
      <c r="J1737" s="26">
        <v>0</v>
      </c>
      <c r="K1737" s="20" t="str">
        <f>UPPER(Table4[[#This Row],[SMOKER 1]])</f>
        <v>NO</v>
      </c>
      <c r="L1737" s="26" t="str">
        <f>UPPER(Table4[[#This Row],[Heart Issues]])</f>
        <v>NO</v>
      </c>
      <c r="M1737" s="26" t="str">
        <f>IF(Table4[[#This Row],[BMI]]&lt;18.5,"underweight",IF(Table4[[#This Row],[BMI]]&lt; 24.9,"normal weight",IF(Table4[[#This Row],[BMI]]&lt;29.9,"over weight","obesity")))</f>
        <v>obesity</v>
      </c>
      <c r="N1737" s="26" t="str">
        <f>IF(Table4[[#This Row],[HBA1C]]&lt;5.7,"normal",IF(Table4[[#This Row],[HBA1C]]&lt; 6.4,"prediabetes","diabetes"))</f>
        <v>normal</v>
      </c>
    </row>
    <row r="1738" spans="1:14" x14ac:dyDescent="0.25">
      <c r="A1738" t="s">
        <v>634</v>
      </c>
      <c r="B1738">
        <v>22.515000000000001</v>
      </c>
      <c r="C1738">
        <v>4.37</v>
      </c>
      <c r="D1738" t="s">
        <v>2378</v>
      </c>
      <c r="E1738" t="s">
        <v>2378</v>
      </c>
      <c r="F1738" t="s">
        <v>2381</v>
      </c>
      <c r="G1738" s="9">
        <v>1</v>
      </c>
      <c r="H1738" t="s">
        <v>2378</v>
      </c>
      <c r="I1738" s="20" t="str">
        <f>IF(Table4[[#This Row],[smoker]]="?","NO",Table4[[#This Row],[smoker]])</f>
        <v>No</v>
      </c>
      <c r="J1738" s="26">
        <v>1</v>
      </c>
      <c r="K1738" s="20" t="str">
        <f>UPPER(Table4[[#This Row],[SMOKER 1]])</f>
        <v>NO</v>
      </c>
      <c r="L1738" s="26" t="str">
        <f>UPPER(Table4[[#This Row],[Heart Issues]])</f>
        <v>NO</v>
      </c>
      <c r="M1738" s="26" t="str">
        <f>IF(Table4[[#This Row],[BMI]]&lt;18.5,"underweight",IF(Table4[[#This Row],[BMI]]&lt; 24.9,"normal weight",IF(Table4[[#This Row],[BMI]]&lt;29.9,"over weight","obesity")))</f>
        <v>normal weight</v>
      </c>
      <c r="N1738" s="26" t="str">
        <f>IF(Table4[[#This Row],[HBA1C]]&lt;5.7,"normal",IF(Table4[[#This Row],[HBA1C]]&lt; 6.4,"prediabetes","diabetes"))</f>
        <v>normal</v>
      </c>
    </row>
    <row r="1739" spans="1:14" x14ac:dyDescent="0.25">
      <c r="A1739" t="s">
        <v>633</v>
      </c>
      <c r="B1739">
        <v>18.239999999999998</v>
      </c>
      <c r="C1739">
        <v>5.31</v>
      </c>
      <c r="D1739" t="s">
        <v>2380</v>
      </c>
      <c r="E1739" t="s">
        <v>2378</v>
      </c>
      <c r="F1739" t="s">
        <v>2381</v>
      </c>
      <c r="G1739" s="9">
        <v>1</v>
      </c>
      <c r="H1739" t="s">
        <v>2378</v>
      </c>
      <c r="I1739" s="20" t="str">
        <f>IF(Table4[[#This Row],[smoker]]="?","NO",Table4[[#This Row],[smoker]])</f>
        <v>No</v>
      </c>
      <c r="J1739" s="26">
        <v>1</v>
      </c>
      <c r="K1739" s="20" t="str">
        <f>UPPER(Table4[[#This Row],[SMOKER 1]])</f>
        <v>NO</v>
      </c>
      <c r="L1739" s="26" t="str">
        <f>UPPER(Table4[[#This Row],[Heart Issues]])</f>
        <v>YES</v>
      </c>
      <c r="M1739" s="26" t="str">
        <f>IF(Table4[[#This Row],[BMI]]&lt;18.5,"underweight",IF(Table4[[#This Row],[BMI]]&lt; 24.9,"normal weight",IF(Table4[[#This Row],[BMI]]&lt;29.9,"over weight","obesity")))</f>
        <v>underweight</v>
      </c>
      <c r="N1739" s="26" t="str">
        <f>IF(Table4[[#This Row],[HBA1C]]&lt;5.7,"normal",IF(Table4[[#This Row],[HBA1C]]&lt; 6.4,"prediabetes","diabetes"))</f>
        <v>normal</v>
      </c>
    </row>
    <row r="1740" spans="1:14" x14ac:dyDescent="0.25">
      <c r="A1740" t="s">
        <v>631</v>
      </c>
      <c r="B1740">
        <v>37.28</v>
      </c>
      <c r="C1740">
        <v>4.66</v>
      </c>
      <c r="D1740" t="s">
        <v>2378</v>
      </c>
      <c r="E1740" t="s">
        <v>2380</v>
      </c>
      <c r="F1740" t="s">
        <v>2378</v>
      </c>
      <c r="G1740" s="9">
        <v>1</v>
      </c>
      <c r="H1740" t="s">
        <v>2378</v>
      </c>
      <c r="I1740" s="20" t="str">
        <f>IF(Table4[[#This Row],[smoker]]="?","NO",Table4[[#This Row],[smoker]])</f>
        <v>No</v>
      </c>
      <c r="J1740" s="26">
        <v>1</v>
      </c>
      <c r="K1740" s="20" t="str">
        <f>UPPER(Table4[[#This Row],[SMOKER 1]])</f>
        <v>NO</v>
      </c>
      <c r="L1740" s="26" t="str">
        <f>UPPER(Table4[[#This Row],[Heart Issues]])</f>
        <v>NO</v>
      </c>
      <c r="M1740" s="26" t="str">
        <f>IF(Table4[[#This Row],[BMI]]&lt;18.5,"underweight",IF(Table4[[#This Row],[BMI]]&lt; 24.9,"normal weight",IF(Table4[[#This Row],[BMI]]&lt;29.9,"over weight","obesity")))</f>
        <v>obesity</v>
      </c>
      <c r="N1740" s="26" t="str">
        <f>IF(Table4[[#This Row],[HBA1C]]&lt;5.7,"normal",IF(Table4[[#This Row],[HBA1C]]&lt; 6.4,"prediabetes","diabetes"))</f>
        <v>normal</v>
      </c>
    </row>
    <row r="1741" spans="1:14" x14ac:dyDescent="0.25">
      <c r="A1741" t="s">
        <v>630</v>
      </c>
      <c r="B1741">
        <v>18.2</v>
      </c>
      <c r="C1741">
        <v>6.19</v>
      </c>
      <c r="D1741" t="s">
        <v>2378</v>
      </c>
      <c r="E1741" t="s">
        <v>2378</v>
      </c>
      <c r="F1741" t="s">
        <v>2381</v>
      </c>
      <c r="G1741" s="9">
        <v>1</v>
      </c>
      <c r="H1741" t="s">
        <v>2378</v>
      </c>
      <c r="I1741" s="20" t="str">
        <f>IF(Table4[[#This Row],[smoker]]="?","NO",Table4[[#This Row],[smoker]])</f>
        <v>No</v>
      </c>
      <c r="J1741" s="26">
        <v>1</v>
      </c>
      <c r="K1741" s="20" t="str">
        <f>UPPER(Table4[[#This Row],[SMOKER 1]])</f>
        <v>NO</v>
      </c>
      <c r="L1741" s="26" t="str">
        <f>UPPER(Table4[[#This Row],[Heart Issues]])</f>
        <v>NO</v>
      </c>
      <c r="M1741" s="26" t="str">
        <f>IF(Table4[[#This Row],[BMI]]&lt;18.5,"underweight",IF(Table4[[#This Row],[BMI]]&lt; 24.9,"normal weight",IF(Table4[[#This Row],[BMI]]&lt;29.9,"over weight","obesity")))</f>
        <v>underweight</v>
      </c>
      <c r="N1741" s="26" t="str">
        <f>IF(Table4[[#This Row],[HBA1C]]&lt;5.7,"normal",IF(Table4[[#This Row],[HBA1C]]&lt; 6.4,"prediabetes","diabetes"))</f>
        <v>prediabetes</v>
      </c>
    </row>
    <row r="1742" spans="1:14" x14ac:dyDescent="0.25">
      <c r="A1742" t="s">
        <v>629</v>
      </c>
      <c r="B1742">
        <v>20.53</v>
      </c>
      <c r="C1742">
        <v>4.8600000000000003</v>
      </c>
      <c r="D1742" t="s">
        <v>2378</v>
      </c>
      <c r="E1742" t="s">
        <v>2378</v>
      </c>
      <c r="F1742" t="s">
        <v>2378</v>
      </c>
      <c r="G1742" s="9">
        <v>1</v>
      </c>
      <c r="H1742" t="s">
        <v>2378</v>
      </c>
      <c r="I1742" s="20" t="str">
        <f>IF(Table4[[#This Row],[smoker]]="?","NO",Table4[[#This Row],[smoker]])</f>
        <v>No</v>
      </c>
      <c r="J1742" s="26">
        <v>1</v>
      </c>
      <c r="K1742" s="20" t="str">
        <f>UPPER(Table4[[#This Row],[SMOKER 1]])</f>
        <v>NO</v>
      </c>
      <c r="L1742" s="26" t="str">
        <f>UPPER(Table4[[#This Row],[Heart Issues]])</f>
        <v>NO</v>
      </c>
      <c r="M1742" s="26" t="str">
        <f>IF(Table4[[#This Row],[BMI]]&lt;18.5,"underweight",IF(Table4[[#This Row],[BMI]]&lt; 24.9,"normal weight",IF(Table4[[#This Row],[BMI]]&lt;29.9,"over weight","obesity")))</f>
        <v>normal weight</v>
      </c>
      <c r="N1742" s="26" t="str">
        <f>IF(Table4[[#This Row],[HBA1C]]&lt;5.7,"normal",IF(Table4[[#This Row],[HBA1C]]&lt; 6.4,"prediabetes","diabetes"))</f>
        <v>normal</v>
      </c>
    </row>
    <row r="1743" spans="1:14" x14ac:dyDescent="0.25">
      <c r="A1743" t="s">
        <v>628</v>
      </c>
      <c r="B1743">
        <v>23.79</v>
      </c>
      <c r="C1743">
        <v>4.74</v>
      </c>
      <c r="D1743" t="s">
        <v>2378</v>
      </c>
      <c r="E1743" t="s">
        <v>2378</v>
      </c>
      <c r="F1743" t="s">
        <v>2378</v>
      </c>
      <c r="G1743" s="9" t="s">
        <v>2379</v>
      </c>
      <c r="H1743" t="s">
        <v>2378</v>
      </c>
      <c r="I1743" s="20" t="str">
        <f>IF(Table4[[#This Row],[smoker]]="?","NO",Table4[[#This Row],[smoker]])</f>
        <v>No</v>
      </c>
      <c r="J1743" s="26">
        <v>0</v>
      </c>
      <c r="K1743" s="20" t="str">
        <f>UPPER(Table4[[#This Row],[SMOKER 1]])</f>
        <v>NO</v>
      </c>
      <c r="L1743" s="26" t="str">
        <f>UPPER(Table4[[#This Row],[Heart Issues]])</f>
        <v>NO</v>
      </c>
      <c r="M1743" s="26" t="str">
        <f>IF(Table4[[#This Row],[BMI]]&lt;18.5,"underweight",IF(Table4[[#This Row],[BMI]]&lt; 24.9,"normal weight",IF(Table4[[#This Row],[BMI]]&lt;29.9,"over weight","obesity")))</f>
        <v>normal weight</v>
      </c>
      <c r="N1743" s="26" t="str">
        <f>IF(Table4[[#This Row],[HBA1C]]&lt;5.7,"normal",IF(Table4[[#This Row],[HBA1C]]&lt; 6.4,"prediabetes","diabetes"))</f>
        <v>normal</v>
      </c>
    </row>
    <row r="1744" spans="1:14" x14ac:dyDescent="0.25">
      <c r="A1744" t="s">
        <v>627</v>
      </c>
      <c r="B1744">
        <v>29.8</v>
      </c>
      <c r="C1744">
        <v>6.03</v>
      </c>
      <c r="D1744" t="s">
        <v>2378</v>
      </c>
      <c r="E1744" t="s">
        <v>2378</v>
      </c>
      <c r="F1744" t="s">
        <v>2378</v>
      </c>
      <c r="G1744" s="9" t="s">
        <v>2379</v>
      </c>
      <c r="H1744" t="s">
        <v>2378</v>
      </c>
      <c r="I1744" s="20" t="str">
        <f>IF(Table4[[#This Row],[smoker]]="?","NO",Table4[[#This Row],[smoker]])</f>
        <v>No</v>
      </c>
      <c r="J1744" s="26">
        <v>0</v>
      </c>
      <c r="K1744" s="20" t="str">
        <f>UPPER(Table4[[#This Row],[SMOKER 1]])</f>
        <v>NO</v>
      </c>
      <c r="L1744" s="26" t="str">
        <f>UPPER(Table4[[#This Row],[Heart Issues]])</f>
        <v>NO</v>
      </c>
      <c r="M1744" s="26" t="str">
        <f>IF(Table4[[#This Row],[BMI]]&lt;18.5,"underweight",IF(Table4[[#This Row],[BMI]]&lt; 24.9,"normal weight",IF(Table4[[#This Row],[BMI]]&lt;29.9,"over weight","obesity")))</f>
        <v>over weight</v>
      </c>
      <c r="N1744" s="26" t="str">
        <f>IF(Table4[[#This Row],[HBA1C]]&lt;5.7,"normal",IF(Table4[[#This Row],[HBA1C]]&lt; 6.4,"prediabetes","diabetes"))</f>
        <v>prediabetes</v>
      </c>
    </row>
    <row r="1745" spans="1:14" x14ac:dyDescent="0.25">
      <c r="A1745" t="s">
        <v>626</v>
      </c>
      <c r="B1745">
        <v>31.54</v>
      </c>
      <c r="C1745">
        <v>4.71</v>
      </c>
      <c r="D1745" t="s">
        <v>2378</v>
      </c>
      <c r="E1745" t="s">
        <v>2378</v>
      </c>
      <c r="F1745" t="s">
        <v>2378</v>
      </c>
      <c r="G1745" s="9" t="s">
        <v>2379</v>
      </c>
      <c r="H1745" t="s">
        <v>2378</v>
      </c>
      <c r="I1745" s="20" t="str">
        <f>IF(Table4[[#This Row],[smoker]]="?","NO",Table4[[#This Row],[smoker]])</f>
        <v>No</v>
      </c>
      <c r="J1745" s="26">
        <v>0</v>
      </c>
      <c r="K1745" s="20" t="str">
        <f>UPPER(Table4[[#This Row],[SMOKER 1]])</f>
        <v>NO</v>
      </c>
      <c r="L1745" s="26" t="str">
        <f>UPPER(Table4[[#This Row],[Heart Issues]])</f>
        <v>NO</v>
      </c>
      <c r="M1745" s="26" t="str">
        <f>IF(Table4[[#This Row],[BMI]]&lt;18.5,"underweight",IF(Table4[[#This Row],[BMI]]&lt; 24.9,"normal weight",IF(Table4[[#This Row],[BMI]]&lt;29.9,"over weight","obesity")))</f>
        <v>obesity</v>
      </c>
      <c r="N1745" s="26" t="str">
        <f>IF(Table4[[#This Row],[HBA1C]]&lt;5.7,"normal",IF(Table4[[#This Row],[HBA1C]]&lt; 6.4,"prediabetes","diabetes"))</f>
        <v>normal</v>
      </c>
    </row>
    <row r="1746" spans="1:14" x14ac:dyDescent="0.25">
      <c r="A1746" t="s">
        <v>625</v>
      </c>
      <c r="B1746">
        <v>20.82</v>
      </c>
      <c r="C1746">
        <v>5.55</v>
      </c>
      <c r="D1746" t="s">
        <v>2378</v>
      </c>
      <c r="E1746" t="s">
        <v>2378</v>
      </c>
      <c r="F1746" t="s">
        <v>2378</v>
      </c>
      <c r="G1746" s="9">
        <v>1</v>
      </c>
      <c r="H1746" t="s">
        <v>2378</v>
      </c>
      <c r="I1746" s="20" t="str">
        <f>IF(Table4[[#This Row],[smoker]]="?","NO",Table4[[#This Row],[smoker]])</f>
        <v>No</v>
      </c>
      <c r="J1746" s="26">
        <v>1</v>
      </c>
      <c r="K1746" s="20" t="str">
        <f>UPPER(Table4[[#This Row],[SMOKER 1]])</f>
        <v>NO</v>
      </c>
      <c r="L1746" s="26" t="str">
        <f>UPPER(Table4[[#This Row],[Heart Issues]])</f>
        <v>NO</v>
      </c>
      <c r="M1746" s="26" t="str">
        <f>IF(Table4[[#This Row],[BMI]]&lt;18.5,"underweight",IF(Table4[[#This Row],[BMI]]&lt; 24.9,"normal weight",IF(Table4[[#This Row],[BMI]]&lt;29.9,"over weight","obesity")))</f>
        <v>normal weight</v>
      </c>
      <c r="N1746" s="26" t="str">
        <f>IF(Table4[[#This Row],[HBA1C]]&lt;5.7,"normal",IF(Table4[[#This Row],[HBA1C]]&lt; 6.4,"prediabetes","diabetes"))</f>
        <v>normal</v>
      </c>
    </row>
    <row r="1747" spans="1:14" x14ac:dyDescent="0.25">
      <c r="A1747" t="s">
        <v>624</v>
      </c>
      <c r="B1747">
        <v>38.83</v>
      </c>
      <c r="C1747">
        <v>4.78</v>
      </c>
      <c r="D1747" t="s">
        <v>2378</v>
      </c>
      <c r="E1747" t="s">
        <v>2378</v>
      </c>
      <c r="F1747" t="s">
        <v>2381</v>
      </c>
      <c r="G1747" s="9">
        <v>1</v>
      </c>
      <c r="H1747" t="s">
        <v>2378</v>
      </c>
      <c r="I1747" s="20" t="str">
        <f>IF(Table4[[#This Row],[smoker]]="?","NO",Table4[[#This Row],[smoker]])</f>
        <v>No</v>
      </c>
      <c r="J1747" s="26">
        <v>1</v>
      </c>
      <c r="K1747" s="20" t="str">
        <f>UPPER(Table4[[#This Row],[SMOKER 1]])</f>
        <v>NO</v>
      </c>
      <c r="L1747" s="26" t="str">
        <f>UPPER(Table4[[#This Row],[Heart Issues]])</f>
        <v>NO</v>
      </c>
      <c r="M1747" s="26" t="str">
        <f>IF(Table4[[#This Row],[BMI]]&lt;18.5,"underweight",IF(Table4[[#This Row],[BMI]]&lt; 24.9,"normal weight",IF(Table4[[#This Row],[BMI]]&lt;29.9,"over weight","obesity")))</f>
        <v>obesity</v>
      </c>
      <c r="N1747" s="26" t="str">
        <f>IF(Table4[[#This Row],[HBA1C]]&lt;5.7,"normal",IF(Table4[[#This Row],[HBA1C]]&lt; 6.4,"prediabetes","diabetes"))</f>
        <v>normal</v>
      </c>
    </row>
    <row r="1748" spans="1:14" x14ac:dyDescent="0.25">
      <c r="A1748" t="s">
        <v>623</v>
      </c>
      <c r="B1748">
        <v>23.44</v>
      </c>
      <c r="C1748">
        <v>4.6500000000000004</v>
      </c>
      <c r="D1748" t="s">
        <v>2380</v>
      </c>
      <c r="E1748" t="s">
        <v>2378</v>
      </c>
      <c r="F1748" t="s">
        <v>2378</v>
      </c>
      <c r="G1748" s="9">
        <v>1</v>
      </c>
      <c r="H1748" t="s">
        <v>2378</v>
      </c>
      <c r="I1748" s="20" t="str">
        <f>IF(Table4[[#This Row],[smoker]]="?","NO",Table4[[#This Row],[smoker]])</f>
        <v>No</v>
      </c>
      <c r="J1748" s="26">
        <v>1</v>
      </c>
      <c r="K1748" s="20" t="str">
        <f>UPPER(Table4[[#This Row],[SMOKER 1]])</f>
        <v>NO</v>
      </c>
      <c r="L1748" s="26" t="str">
        <f>UPPER(Table4[[#This Row],[Heart Issues]])</f>
        <v>YES</v>
      </c>
      <c r="M1748" s="26" t="str">
        <f>IF(Table4[[#This Row],[BMI]]&lt;18.5,"underweight",IF(Table4[[#This Row],[BMI]]&lt; 24.9,"normal weight",IF(Table4[[#This Row],[BMI]]&lt;29.9,"over weight","obesity")))</f>
        <v>normal weight</v>
      </c>
      <c r="N1748" s="26" t="str">
        <f>IF(Table4[[#This Row],[HBA1C]]&lt;5.7,"normal",IF(Table4[[#This Row],[HBA1C]]&lt; 6.4,"prediabetes","diabetes"))</f>
        <v>normal</v>
      </c>
    </row>
    <row r="1749" spans="1:14" x14ac:dyDescent="0.25">
      <c r="A1749" t="s">
        <v>622</v>
      </c>
      <c r="B1749">
        <v>24.13</v>
      </c>
      <c r="C1749">
        <v>5.2</v>
      </c>
      <c r="D1749" t="s">
        <v>2378</v>
      </c>
      <c r="E1749" t="s">
        <v>2378</v>
      </c>
      <c r="F1749" t="s">
        <v>2378</v>
      </c>
      <c r="G1749" s="9">
        <v>1</v>
      </c>
      <c r="H1749" t="s">
        <v>2378</v>
      </c>
      <c r="I1749" s="20" t="str">
        <f>IF(Table4[[#This Row],[smoker]]="?","NO",Table4[[#This Row],[smoker]])</f>
        <v>No</v>
      </c>
      <c r="J1749" s="26">
        <v>1</v>
      </c>
      <c r="K1749" s="20" t="str">
        <f>UPPER(Table4[[#This Row],[SMOKER 1]])</f>
        <v>NO</v>
      </c>
      <c r="L1749" s="26" t="str">
        <f>UPPER(Table4[[#This Row],[Heart Issues]])</f>
        <v>NO</v>
      </c>
      <c r="M1749" s="26" t="str">
        <f>IF(Table4[[#This Row],[BMI]]&lt;18.5,"underweight",IF(Table4[[#This Row],[BMI]]&lt; 24.9,"normal weight",IF(Table4[[#This Row],[BMI]]&lt;29.9,"over weight","obesity")))</f>
        <v>normal weight</v>
      </c>
      <c r="N1749" s="26" t="str">
        <f>IF(Table4[[#This Row],[HBA1C]]&lt;5.7,"normal",IF(Table4[[#This Row],[HBA1C]]&lt; 6.4,"prediabetes","diabetes"))</f>
        <v>normal</v>
      </c>
    </row>
    <row r="1750" spans="1:14" x14ac:dyDescent="0.25">
      <c r="A1750" t="s">
        <v>621</v>
      </c>
      <c r="B1750">
        <v>42.13</v>
      </c>
      <c r="C1750">
        <v>4.54</v>
      </c>
      <c r="D1750" t="s">
        <v>2380</v>
      </c>
      <c r="E1750" t="s">
        <v>2378</v>
      </c>
      <c r="F1750" t="s">
        <v>2378</v>
      </c>
      <c r="G1750" s="9">
        <v>1</v>
      </c>
      <c r="H1750" t="s">
        <v>2378</v>
      </c>
      <c r="I1750" s="20" t="str">
        <f>IF(Table4[[#This Row],[smoker]]="?","NO",Table4[[#This Row],[smoker]])</f>
        <v>No</v>
      </c>
      <c r="J1750" s="26">
        <v>1</v>
      </c>
      <c r="K1750" s="20" t="str">
        <f>UPPER(Table4[[#This Row],[SMOKER 1]])</f>
        <v>NO</v>
      </c>
      <c r="L1750" s="26" t="str">
        <f>UPPER(Table4[[#This Row],[Heart Issues]])</f>
        <v>YES</v>
      </c>
      <c r="M1750" s="26" t="str">
        <f>IF(Table4[[#This Row],[BMI]]&lt;18.5,"underweight",IF(Table4[[#This Row],[BMI]]&lt; 24.9,"normal weight",IF(Table4[[#This Row],[BMI]]&lt;29.9,"over weight","obesity")))</f>
        <v>obesity</v>
      </c>
      <c r="N1750" s="26" t="str">
        <f>IF(Table4[[#This Row],[HBA1C]]&lt;5.7,"normal",IF(Table4[[#This Row],[HBA1C]]&lt; 6.4,"prediabetes","diabetes"))</f>
        <v>normal</v>
      </c>
    </row>
    <row r="1751" spans="1:14" x14ac:dyDescent="0.25">
      <c r="A1751" t="s">
        <v>620</v>
      </c>
      <c r="B1751">
        <v>17.86</v>
      </c>
      <c r="C1751">
        <v>4.1100000000000003</v>
      </c>
      <c r="D1751" t="s">
        <v>2378</v>
      </c>
      <c r="E1751" t="s">
        <v>2378</v>
      </c>
      <c r="F1751" t="s">
        <v>2378</v>
      </c>
      <c r="G1751" s="9">
        <v>1</v>
      </c>
      <c r="H1751" t="s">
        <v>2378</v>
      </c>
      <c r="I1751" s="20" t="str">
        <f>IF(Table4[[#This Row],[smoker]]="?","NO",Table4[[#This Row],[smoker]])</f>
        <v>No</v>
      </c>
      <c r="J1751" s="26">
        <v>1</v>
      </c>
      <c r="K1751" s="20" t="str">
        <f>UPPER(Table4[[#This Row],[SMOKER 1]])</f>
        <v>NO</v>
      </c>
      <c r="L1751" s="26" t="str">
        <f>UPPER(Table4[[#This Row],[Heart Issues]])</f>
        <v>NO</v>
      </c>
      <c r="M1751" s="26" t="str">
        <f>IF(Table4[[#This Row],[BMI]]&lt;18.5,"underweight",IF(Table4[[#This Row],[BMI]]&lt; 24.9,"normal weight",IF(Table4[[#This Row],[BMI]]&lt;29.9,"over weight","obesity")))</f>
        <v>underweight</v>
      </c>
      <c r="N1751" s="26" t="str">
        <f>IF(Table4[[#This Row],[HBA1C]]&lt;5.7,"normal",IF(Table4[[#This Row],[HBA1C]]&lt; 6.4,"prediabetes","diabetes"))</f>
        <v>normal</v>
      </c>
    </row>
    <row r="1752" spans="1:14" x14ac:dyDescent="0.25">
      <c r="A1752" t="s">
        <v>619</v>
      </c>
      <c r="B1752">
        <v>32.78</v>
      </c>
      <c r="C1752">
        <v>4.63</v>
      </c>
      <c r="D1752" t="s">
        <v>2378</v>
      </c>
      <c r="E1752" t="s">
        <v>2378</v>
      </c>
      <c r="F1752" t="s">
        <v>2378</v>
      </c>
      <c r="G1752" s="9" t="s">
        <v>2379</v>
      </c>
      <c r="H1752" t="s">
        <v>2378</v>
      </c>
      <c r="I1752" s="20" t="str">
        <f>IF(Table4[[#This Row],[smoker]]="?","NO",Table4[[#This Row],[smoker]])</f>
        <v>No</v>
      </c>
      <c r="J1752" s="26">
        <v>0</v>
      </c>
      <c r="K1752" s="20" t="str">
        <f>UPPER(Table4[[#This Row],[SMOKER 1]])</f>
        <v>NO</v>
      </c>
      <c r="L1752" s="26" t="str">
        <f>UPPER(Table4[[#This Row],[Heart Issues]])</f>
        <v>NO</v>
      </c>
      <c r="M1752" s="26" t="str">
        <f>IF(Table4[[#This Row],[BMI]]&lt;18.5,"underweight",IF(Table4[[#This Row],[BMI]]&lt; 24.9,"normal weight",IF(Table4[[#This Row],[BMI]]&lt;29.9,"over weight","obesity")))</f>
        <v>obesity</v>
      </c>
      <c r="N1752" s="26" t="str">
        <f>IF(Table4[[#This Row],[HBA1C]]&lt;5.7,"normal",IF(Table4[[#This Row],[HBA1C]]&lt; 6.4,"prediabetes","diabetes"))</f>
        <v>normal</v>
      </c>
    </row>
    <row r="1753" spans="1:14" x14ac:dyDescent="0.25">
      <c r="A1753" t="s">
        <v>618</v>
      </c>
      <c r="B1753">
        <v>23.9</v>
      </c>
      <c r="C1753">
        <v>6.06</v>
      </c>
      <c r="D1753" t="s">
        <v>2380</v>
      </c>
      <c r="E1753" t="s">
        <v>2378</v>
      </c>
      <c r="F1753" t="s">
        <v>2381</v>
      </c>
      <c r="G1753" s="9">
        <v>1</v>
      </c>
      <c r="H1753" t="s">
        <v>2378</v>
      </c>
      <c r="I1753" s="20" t="str">
        <f>IF(Table4[[#This Row],[smoker]]="?","NO",Table4[[#This Row],[smoker]])</f>
        <v>No</v>
      </c>
      <c r="J1753" s="26">
        <v>1</v>
      </c>
      <c r="K1753" s="20" t="str">
        <f>UPPER(Table4[[#This Row],[SMOKER 1]])</f>
        <v>NO</v>
      </c>
      <c r="L1753" s="26" t="str">
        <f>UPPER(Table4[[#This Row],[Heart Issues]])</f>
        <v>YES</v>
      </c>
      <c r="M1753" s="26" t="str">
        <f>IF(Table4[[#This Row],[BMI]]&lt;18.5,"underweight",IF(Table4[[#This Row],[BMI]]&lt; 24.9,"normal weight",IF(Table4[[#This Row],[BMI]]&lt;29.9,"over weight","obesity")))</f>
        <v>normal weight</v>
      </c>
      <c r="N1753" s="26" t="str">
        <f>IF(Table4[[#This Row],[HBA1C]]&lt;5.7,"normal",IF(Table4[[#This Row],[HBA1C]]&lt; 6.4,"prediabetes","diabetes"))</f>
        <v>prediabetes</v>
      </c>
    </row>
    <row r="1754" spans="1:14" x14ac:dyDescent="0.25">
      <c r="A1754" t="s">
        <v>617</v>
      </c>
      <c r="B1754">
        <v>15.47</v>
      </c>
      <c r="C1754">
        <v>8.43</v>
      </c>
      <c r="D1754" t="s">
        <v>2378</v>
      </c>
      <c r="E1754" t="s">
        <v>2378</v>
      </c>
      <c r="F1754" t="s">
        <v>2378</v>
      </c>
      <c r="G1754" s="9" t="s">
        <v>2379</v>
      </c>
      <c r="H1754" t="s">
        <v>2378</v>
      </c>
      <c r="I1754" s="20" t="str">
        <f>IF(Table4[[#This Row],[smoker]]="?","NO",Table4[[#This Row],[smoker]])</f>
        <v>No</v>
      </c>
      <c r="J1754" s="26">
        <v>0</v>
      </c>
      <c r="K1754" s="20" t="str">
        <f>UPPER(Table4[[#This Row],[SMOKER 1]])</f>
        <v>NO</v>
      </c>
      <c r="L1754" s="26" t="str">
        <f>UPPER(Table4[[#This Row],[Heart Issues]])</f>
        <v>NO</v>
      </c>
      <c r="M1754" s="26" t="str">
        <f>IF(Table4[[#This Row],[BMI]]&lt;18.5,"underweight",IF(Table4[[#This Row],[BMI]]&lt; 24.9,"normal weight",IF(Table4[[#This Row],[BMI]]&lt;29.9,"over weight","obesity")))</f>
        <v>underweight</v>
      </c>
      <c r="N1754" s="26" t="str">
        <f>IF(Table4[[#This Row],[HBA1C]]&lt;5.7,"normal",IF(Table4[[#This Row],[HBA1C]]&lt; 6.4,"prediabetes","diabetes"))</f>
        <v>diabetes</v>
      </c>
    </row>
    <row r="1755" spans="1:14" x14ac:dyDescent="0.25">
      <c r="A1755" t="s">
        <v>616</v>
      </c>
      <c r="B1755">
        <v>28.54</v>
      </c>
      <c r="C1755">
        <v>5.51</v>
      </c>
      <c r="D1755" t="s">
        <v>2378</v>
      </c>
      <c r="E1755" t="s">
        <v>2378</v>
      </c>
      <c r="F1755" t="s">
        <v>2381</v>
      </c>
      <c r="G1755" s="9">
        <v>1</v>
      </c>
      <c r="H1755" t="s">
        <v>2378</v>
      </c>
      <c r="I1755" s="20" t="str">
        <f>IF(Table4[[#This Row],[smoker]]="?","NO",Table4[[#This Row],[smoker]])</f>
        <v>No</v>
      </c>
      <c r="J1755" s="26">
        <v>1</v>
      </c>
      <c r="K1755" s="20" t="str">
        <f>UPPER(Table4[[#This Row],[SMOKER 1]])</f>
        <v>NO</v>
      </c>
      <c r="L1755" s="26" t="str">
        <f>UPPER(Table4[[#This Row],[Heart Issues]])</f>
        <v>NO</v>
      </c>
      <c r="M1755" s="26" t="str">
        <f>IF(Table4[[#This Row],[BMI]]&lt;18.5,"underweight",IF(Table4[[#This Row],[BMI]]&lt; 24.9,"normal weight",IF(Table4[[#This Row],[BMI]]&lt;29.9,"over weight","obesity")))</f>
        <v>over weight</v>
      </c>
      <c r="N1755" s="26" t="str">
        <f>IF(Table4[[#This Row],[HBA1C]]&lt;5.7,"normal",IF(Table4[[#This Row],[HBA1C]]&lt; 6.4,"prediabetes","diabetes"))</f>
        <v>normal</v>
      </c>
    </row>
    <row r="1756" spans="1:14" x14ac:dyDescent="0.25">
      <c r="A1756" t="s">
        <v>615</v>
      </c>
      <c r="B1756">
        <v>18.54</v>
      </c>
      <c r="C1756">
        <v>4.95</v>
      </c>
      <c r="D1756" t="s">
        <v>2378</v>
      </c>
      <c r="E1756" t="s">
        <v>2378</v>
      </c>
      <c r="F1756" t="s">
        <v>2378</v>
      </c>
      <c r="G1756" s="9" t="s">
        <v>2379</v>
      </c>
      <c r="H1756" t="s">
        <v>2378</v>
      </c>
      <c r="I1756" s="20" t="str">
        <f>IF(Table4[[#This Row],[smoker]]="?","NO",Table4[[#This Row],[smoker]])</f>
        <v>No</v>
      </c>
      <c r="J1756" s="26">
        <v>0</v>
      </c>
      <c r="K1756" s="20" t="str">
        <f>UPPER(Table4[[#This Row],[SMOKER 1]])</f>
        <v>NO</v>
      </c>
      <c r="L1756" s="26" t="str">
        <f>UPPER(Table4[[#This Row],[Heart Issues]])</f>
        <v>NO</v>
      </c>
      <c r="M1756" s="26" t="str">
        <f>IF(Table4[[#This Row],[BMI]]&lt;18.5,"underweight",IF(Table4[[#This Row],[BMI]]&lt; 24.9,"normal weight",IF(Table4[[#This Row],[BMI]]&lt;29.9,"over weight","obesity")))</f>
        <v>normal weight</v>
      </c>
      <c r="N1756" s="26" t="str">
        <f>IF(Table4[[#This Row],[HBA1C]]&lt;5.7,"normal",IF(Table4[[#This Row],[HBA1C]]&lt; 6.4,"prediabetes","diabetes"))</f>
        <v>normal</v>
      </c>
    </row>
    <row r="1757" spans="1:14" x14ac:dyDescent="0.25">
      <c r="A1757" t="s">
        <v>614</v>
      </c>
      <c r="B1757">
        <v>32.18</v>
      </c>
      <c r="C1757">
        <v>6.44</v>
      </c>
      <c r="D1757" t="s">
        <v>2380</v>
      </c>
      <c r="E1757" t="s">
        <v>2378</v>
      </c>
      <c r="F1757" t="s">
        <v>2381</v>
      </c>
      <c r="G1757" s="9">
        <v>1</v>
      </c>
      <c r="H1757" t="s">
        <v>2378</v>
      </c>
      <c r="I1757" s="20" t="str">
        <f>IF(Table4[[#This Row],[smoker]]="?","NO",Table4[[#This Row],[smoker]])</f>
        <v>No</v>
      </c>
      <c r="J1757" s="26">
        <v>1</v>
      </c>
      <c r="K1757" s="20" t="str">
        <f>UPPER(Table4[[#This Row],[SMOKER 1]])</f>
        <v>NO</v>
      </c>
      <c r="L1757" s="26" t="str">
        <f>UPPER(Table4[[#This Row],[Heart Issues]])</f>
        <v>YES</v>
      </c>
      <c r="M1757" s="26" t="str">
        <f>IF(Table4[[#This Row],[BMI]]&lt;18.5,"underweight",IF(Table4[[#This Row],[BMI]]&lt; 24.9,"normal weight",IF(Table4[[#This Row],[BMI]]&lt;29.9,"over weight","obesity")))</f>
        <v>obesity</v>
      </c>
      <c r="N1757" s="26" t="str">
        <f>IF(Table4[[#This Row],[HBA1C]]&lt;5.7,"normal",IF(Table4[[#This Row],[HBA1C]]&lt; 6.4,"prediabetes","diabetes"))</f>
        <v>diabetes</v>
      </c>
    </row>
    <row r="1758" spans="1:14" x14ac:dyDescent="0.25">
      <c r="A1758" t="s">
        <v>613</v>
      </c>
      <c r="B1758">
        <v>37.380000000000003</v>
      </c>
      <c r="C1758">
        <v>6.05</v>
      </c>
      <c r="D1758" t="s">
        <v>2380</v>
      </c>
      <c r="E1758" t="s">
        <v>2378</v>
      </c>
      <c r="F1758" t="s">
        <v>2378</v>
      </c>
      <c r="G1758" s="9" t="s">
        <v>2379</v>
      </c>
      <c r="H1758" t="s">
        <v>2378</v>
      </c>
      <c r="I1758" s="20" t="str">
        <f>IF(Table4[[#This Row],[smoker]]="?","NO",Table4[[#This Row],[smoker]])</f>
        <v>No</v>
      </c>
      <c r="J1758" s="26">
        <v>0</v>
      </c>
      <c r="K1758" s="20" t="str">
        <f>UPPER(Table4[[#This Row],[SMOKER 1]])</f>
        <v>NO</v>
      </c>
      <c r="L1758" s="26" t="str">
        <f>UPPER(Table4[[#This Row],[Heart Issues]])</f>
        <v>YES</v>
      </c>
      <c r="M1758" s="26" t="str">
        <f>IF(Table4[[#This Row],[BMI]]&lt;18.5,"underweight",IF(Table4[[#This Row],[BMI]]&lt; 24.9,"normal weight",IF(Table4[[#This Row],[BMI]]&lt;29.9,"over weight","obesity")))</f>
        <v>obesity</v>
      </c>
      <c r="N1758" s="26" t="str">
        <f>IF(Table4[[#This Row],[HBA1C]]&lt;5.7,"normal",IF(Table4[[#This Row],[HBA1C]]&lt; 6.4,"prediabetes","diabetes"))</f>
        <v>prediabetes</v>
      </c>
    </row>
    <row r="1759" spans="1:14" x14ac:dyDescent="0.25">
      <c r="A1759" t="s">
        <v>612</v>
      </c>
      <c r="B1759">
        <v>31.12</v>
      </c>
      <c r="C1759">
        <v>4.76</v>
      </c>
      <c r="D1759" t="s">
        <v>2380</v>
      </c>
      <c r="E1759" t="s">
        <v>2378</v>
      </c>
      <c r="F1759" t="s">
        <v>2381</v>
      </c>
      <c r="G1759" s="9">
        <v>1</v>
      </c>
      <c r="H1759" t="s">
        <v>2378</v>
      </c>
      <c r="I1759" s="20" t="str">
        <f>IF(Table4[[#This Row],[smoker]]="?","NO",Table4[[#This Row],[smoker]])</f>
        <v>No</v>
      </c>
      <c r="J1759" s="26">
        <v>1</v>
      </c>
      <c r="K1759" s="20" t="str">
        <f>UPPER(Table4[[#This Row],[SMOKER 1]])</f>
        <v>NO</v>
      </c>
      <c r="L1759" s="26" t="str">
        <f>UPPER(Table4[[#This Row],[Heart Issues]])</f>
        <v>YES</v>
      </c>
      <c r="M1759" s="26" t="str">
        <f>IF(Table4[[#This Row],[BMI]]&lt;18.5,"underweight",IF(Table4[[#This Row],[BMI]]&lt; 24.9,"normal weight",IF(Table4[[#This Row],[BMI]]&lt;29.9,"over weight","obesity")))</f>
        <v>obesity</v>
      </c>
      <c r="N1759" s="26" t="str">
        <f>IF(Table4[[#This Row],[HBA1C]]&lt;5.7,"normal",IF(Table4[[#This Row],[HBA1C]]&lt; 6.4,"prediabetes","diabetes"))</f>
        <v>normal</v>
      </c>
    </row>
    <row r="1760" spans="1:14" x14ac:dyDescent="0.25">
      <c r="A1760" t="s">
        <v>611</v>
      </c>
      <c r="B1760">
        <v>22.01</v>
      </c>
      <c r="C1760">
        <v>6.72</v>
      </c>
      <c r="D1760" t="s">
        <v>2380</v>
      </c>
      <c r="E1760" t="s">
        <v>2378</v>
      </c>
      <c r="F1760" t="s">
        <v>2378</v>
      </c>
      <c r="G1760" s="9">
        <v>1</v>
      </c>
      <c r="H1760" t="s">
        <v>2378</v>
      </c>
      <c r="I1760" s="20" t="str">
        <f>IF(Table4[[#This Row],[smoker]]="?","NO",Table4[[#This Row],[smoker]])</f>
        <v>No</v>
      </c>
      <c r="J1760" s="26">
        <v>1</v>
      </c>
      <c r="K1760" s="20" t="str">
        <f>UPPER(Table4[[#This Row],[SMOKER 1]])</f>
        <v>NO</v>
      </c>
      <c r="L1760" s="26" t="str">
        <f>UPPER(Table4[[#This Row],[Heart Issues]])</f>
        <v>YES</v>
      </c>
      <c r="M1760" s="26" t="str">
        <f>IF(Table4[[#This Row],[BMI]]&lt;18.5,"underweight",IF(Table4[[#This Row],[BMI]]&lt; 24.9,"normal weight",IF(Table4[[#This Row],[BMI]]&lt;29.9,"over weight","obesity")))</f>
        <v>normal weight</v>
      </c>
      <c r="N1760" s="26" t="str">
        <f>IF(Table4[[#This Row],[HBA1C]]&lt;5.7,"normal",IF(Table4[[#This Row],[HBA1C]]&lt; 6.4,"prediabetes","diabetes"))</f>
        <v>diabetes</v>
      </c>
    </row>
    <row r="1761" spans="1:14" x14ac:dyDescent="0.25">
      <c r="A1761" t="s">
        <v>610</v>
      </c>
      <c r="B1761">
        <v>27.645</v>
      </c>
      <c r="C1761">
        <v>5.7</v>
      </c>
      <c r="D1761" t="s">
        <v>2378</v>
      </c>
      <c r="E1761" t="s">
        <v>2378</v>
      </c>
      <c r="F1761" t="s">
        <v>2378</v>
      </c>
      <c r="G1761" s="9" t="s">
        <v>2379</v>
      </c>
      <c r="H1761" t="s">
        <v>2378</v>
      </c>
      <c r="I1761" s="20" t="str">
        <f>IF(Table4[[#This Row],[smoker]]="?","NO",Table4[[#This Row],[smoker]])</f>
        <v>No</v>
      </c>
      <c r="J1761" s="26">
        <v>0</v>
      </c>
      <c r="K1761" s="20" t="str">
        <f>UPPER(Table4[[#This Row],[SMOKER 1]])</f>
        <v>NO</v>
      </c>
      <c r="L1761" s="26" t="str">
        <f>UPPER(Table4[[#This Row],[Heart Issues]])</f>
        <v>NO</v>
      </c>
      <c r="M1761" s="26" t="str">
        <f>IF(Table4[[#This Row],[BMI]]&lt;18.5,"underweight",IF(Table4[[#This Row],[BMI]]&lt; 24.9,"normal weight",IF(Table4[[#This Row],[BMI]]&lt;29.9,"over weight","obesity")))</f>
        <v>over weight</v>
      </c>
      <c r="N1761" s="26" t="str">
        <f>IF(Table4[[#This Row],[HBA1C]]&lt;5.7,"normal",IF(Table4[[#This Row],[HBA1C]]&lt; 6.4,"prediabetes","diabetes"))</f>
        <v>prediabetes</v>
      </c>
    </row>
    <row r="1762" spans="1:14" x14ac:dyDescent="0.25">
      <c r="A1762" t="s">
        <v>609</v>
      </c>
      <c r="B1762">
        <v>29.64</v>
      </c>
      <c r="C1762">
        <v>5.31</v>
      </c>
      <c r="D1762" t="s">
        <v>2380</v>
      </c>
      <c r="E1762" t="s">
        <v>2378</v>
      </c>
      <c r="F1762" t="s">
        <v>2378</v>
      </c>
      <c r="G1762" s="9" t="s">
        <v>2379</v>
      </c>
      <c r="H1762" t="s">
        <v>2378</v>
      </c>
      <c r="I1762" s="20" t="str">
        <f>IF(Table4[[#This Row],[smoker]]="?","NO",Table4[[#This Row],[smoker]])</f>
        <v>No</v>
      </c>
      <c r="J1762" s="26">
        <v>0</v>
      </c>
      <c r="K1762" s="20" t="str">
        <f>UPPER(Table4[[#This Row],[SMOKER 1]])</f>
        <v>NO</v>
      </c>
      <c r="L1762" s="26" t="str">
        <f>UPPER(Table4[[#This Row],[Heart Issues]])</f>
        <v>YES</v>
      </c>
      <c r="M1762" s="26" t="str">
        <f>IF(Table4[[#This Row],[BMI]]&lt;18.5,"underweight",IF(Table4[[#This Row],[BMI]]&lt; 24.9,"normal weight",IF(Table4[[#This Row],[BMI]]&lt;29.9,"over weight","obesity")))</f>
        <v>over weight</v>
      </c>
      <c r="N1762" s="26" t="str">
        <f>IF(Table4[[#This Row],[HBA1C]]&lt;5.7,"normal",IF(Table4[[#This Row],[HBA1C]]&lt; 6.4,"prediabetes","diabetes"))</f>
        <v>normal</v>
      </c>
    </row>
    <row r="1763" spans="1:14" x14ac:dyDescent="0.25">
      <c r="A1763" t="s">
        <v>608</v>
      </c>
      <c r="B1763">
        <v>33.700000000000003</v>
      </c>
      <c r="C1763">
        <v>4.32</v>
      </c>
      <c r="D1763" t="s">
        <v>2380</v>
      </c>
      <c r="E1763" t="s">
        <v>2378</v>
      </c>
      <c r="F1763" t="s">
        <v>2378</v>
      </c>
      <c r="G1763" s="9">
        <v>1</v>
      </c>
      <c r="H1763" t="s">
        <v>2378</v>
      </c>
      <c r="I1763" s="20" t="str">
        <f>IF(Table4[[#This Row],[smoker]]="?","NO",Table4[[#This Row],[smoker]])</f>
        <v>No</v>
      </c>
      <c r="J1763" s="26">
        <v>1</v>
      </c>
      <c r="K1763" s="20" t="str">
        <f>UPPER(Table4[[#This Row],[SMOKER 1]])</f>
        <v>NO</v>
      </c>
      <c r="L1763" s="26" t="str">
        <f>UPPER(Table4[[#This Row],[Heart Issues]])</f>
        <v>YES</v>
      </c>
      <c r="M1763" s="26" t="str">
        <f>IF(Table4[[#This Row],[BMI]]&lt;18.5,"underweight",IF(Table4[[#This Row],[BMI]]&lt; 24.9,"normal weight",IF(Table4[[#This Row],[BMI]]&lt;29.9,"over weight","obesity")))</f>
        <v>obesity</v>
      </c>
      <c r="N1763" s="26" t="str">
        <f>IF(Table4[[#This Row],[HBA1C]]&lt;5.7,"normal",IF(Table4[[#This Row],[HBA1C]]&lt; 6.4,"prediabetes","diabetes"))</f>
        <v>normal</v>
      </c>
    </row>
    <row r="1764" spans="1:14" x14ac:dyDescent="0.25">
      <c r="A1764" t="s">
        <v>607</v>
      </c>
      <c r="B1764">
        <v>27.5</v>
      </c>
      <c r="C1764">
        <v>4.2300000000000004</v>
      </c>
      <c r="D1764" t="s">
        <v>2380</v>
      </c>
      <c r="E1764" t="s">
        <v>2378</v>
      </c>
      <c r="F1764" t="s">
        <v>2378</v>
      </c>
      <c r="G1764" s="9">
        <v>1</v>
      </c>
      <c r="H1764" t="s">
        <v>2378</v>
      </c>
      <c r="I1764" s="20" t="str">
        <f>IF(Table4[[#This Row],[smoker]]="?","NO",Table4[[#This Row],[smoker]])</f>
        <v>No</v>
      </c>
      <c r="J1764" s="26">
        <v>1</v>
      </c>
      <c r="K1764" s="20" t="str">
        <f>UPPER(Table4[[#This Row],[SMOKER 1]])</f>
        <v>NO</v>
      </c>
      <c r="L1764" s="26" t="str">
        <f>UPPER(Table4[[#This Row],[Heart Issues]])</f>
        <v>YES</v>
      </c>
      <c r="M1764" s="26" t="str">
        <f>IF(Table4[[#This Row],[BMI]]&lt;18.5,"underweight",IF(Table4[[#This Row],[BMI]]&lt; 24.9,"normal weight",IF(Table4[[#This Row],[BMI]]&lt;29.9,"over weight","obesity")))</f>
        <v>over weight</v>
      </c>
      <c r="N1764" s="26" t="str">
        <f>IF(Table4[[#This Row],[HBA1C]]&lt;5.7,"normal",IF(Table4[[#This Row],[HBA1C]]&lt; 6.4,"prediabetes","diabetes"))</f>
        <v>normal</v>
      </c>
    </row>
    <row r="1765" spans="1:14" x14ac:dyDescent="0.25">
      <c r="A1765" t="s">
        <v>606</v>
      </c>
      <c r="B1765">
        <v>16.12</v>
      </c>
      <c r="C1765">
        <v>6.09</v>
      </c>
      <c r="D1765" t="s">
        <v>2378</v>
      </c>
      <c r="E1765" t="s">
        <v>2378</v>
      </c>
      <c r="F1765" t="s">
        <v>2378</v>
      </c>
      <c r="G1765" s="9" t="s">
        <v>2379</v>
      </c>
      <c r="H1765" t="s">
        <v>2378</v>
      </c>
      <c r="I1765" s="20" t="str">
        <f>IF(Table4[[#This Row],[smoker]]="?","NO",Table4[[#This Row],[smoker]])</f>
        <v>No</v>
      </c>
      <c r="J1765" s="26">
        <v>0</v>
      </c>
      <c r="K1765" s="20" t="str">
        <f>UPPER(Table4[[#This Row],[SMOKER 1]])</f>
        <v>NO</v>
      </c>
      <c r="L1765" s="26" t="str">
        <f>UPPER(Table4[[#This Row],[Heart Issues]])</f>
        <v>NO</v>
      </c>
      <c r="M1765" s="26" t="str">
        <f>IF(Table4[[#This Row],[BMI]]&lt;18.5,"underweight",IF(Table4[[#This Row],[BMI]]&lt; 24.9,"normal weight",IF(Table4[[#This Row],[BMI]]&lt;29.9,"over weight","obesity")))</f>
        <v>underweight</v>
      </c>
      <c r="N1765" s="26" t="str">
        <f>IF(Table4[[#This Row],[HBA1C]]&lt;5.7,"normal",IF(Table4[[#This Row],[HBA1C]]&lt; 6.4,"prediabetes","diabetes"))</f>
        <v>prediabetes</v>
      </c>
    </row>
    <row r="1766" spans="1:14" x14ac:dyDescent="0.25">
      <c r="A1766" t="s">
        <v>605</v>
      </c>
      <c r="B1766">
        <v>26.73</v>
      </c>
      <c r="C1766">
        <v>4.74</v>
      </c>
      <c r="D1766" t="s">
        <v>2380</v>
      </c>
      <c r="E1766" t="s">
        <v>2378</v>
      </c>
      <c r="F1766" t="s">
        <v>2378</v>
      </c>
      <c r="G1766" s="9">
        <v>1</v>
      </c>
      <c r="H1766" t="s">
        <v>2378</v>
      </c>
      <c r="I1766" s="20" t="str">
        <f>IF(Table4[[#This Row],[smoker]]="?","NO",Table4[[#This Row],[smoker]])</f>
        <v>No</v>
      </c>
      <c r="J1766" s="26">
        <v>1</v>
      </c>
      <c r="K1766" s="20" t="str">
        <f>UPPER(Table4[[#This Row],[SMOKER 1]])</f>
        <v>NO</v>
      </c>
      <c r="L1766" s="26" t="str">
        <f>UPPER(Table4[[#This Row],[Heart Issues]])</f>
        <v>YES</v>
      </c>
      <c r="M1766" s="26" t="str">
        <f>IF(Table4[[#This Row],[BMI]]&lt;18.5,"underweight",IF(Table4[[#This Row],[BMI]]&lt; 24.9,"normal weight",IF(Table4[[#This Row],[BMI]]&lt;29.9,"over weight","obesity")))</f>
        <v>over weight</v>
      </c>
      <c r="N1766" s="26" t="str">
        <f>IF(Table4[[#This Row],[HBA1C]]&lt;5.7,"normal",IF(Table4[[#This Row],[HBA1C]]&lt; 6.4,"prediabetes","diabetes"))</f>
        <v>normal</v>
      </c>
    </row>
    <row r="1767" spans="1:14" x14ac:dyDescent="0.25">
      <c r="A1767" t="s">
        <v>604</v>
      </c>
      <c r="B1767">
        <v>37.25</v>
      </c>
      <c r="C1767">
        <v>6.23</v>
      </c>
      <c r="D1767" t="s">
        <v>2380</v>
      </c>
      <c r="E1767" t="s">
        <v>2378</v>
      </c>
      <c r="F1767" t="s">
        <v>2378</v>
      </c>
      <c r="G1767" s="9" t="s">
        <v>2379</v>
      </c>
      <c r="H1767" t="s">
        <v>2378</v>
      </c>
      <c r="I1767" s="20" t="str">
        <f>IF(Table4[[#This Row],[smoker]]="?","NO",Table4[[#This Row],[smoker]])</f>
        <v>No</v>
      </c>
      <c r="J1767" s="26">
        <v>0</v>
      </c>
      <c r="K1767" s="20" t="str">
        <f>UPPER(Table4[[#This Row],[SMOKER 1]])</f>
        <v>NO</v>
      </c>
      <c r="L1767" s="26" t="str">
        <f>UPPER(Table4[[#This Row],[Heart Issues]])</f>
        <v>YES</v>
      </c>
      <c r="M1767" s="26" t="str">
        <f>IF(Table4[[#This Row],[BMI]]&lt;18.5,"underweight",IF(Table4[[#This Row],[BMI]]&lt; 24.9,"normal weight",IF(Table4[[#This Row],[BMI]]&lt;29.9,"over weight","obesity")))</f>
        <v>obesity</v>
      </c>
      <c r="N1767" s="26" t="str">
        <f>IF(Table4[[#This Row],[HBA1C]]&lt;5.7,"normal",IF(Table4[[#This Row],[HBA1C]]&lt; 6.4,"prediabetes","diabetes"))</f>
        <v>prediabetes</v>
      </c>
    </row>
    <row r="1768" spans="1:14" x14ac:dyDescent="0.25">
      <c r="A1768" t="s">
        <v>603</v>
      </c>
      <c r="B1768">
        <v>23.56</v>
      </c>
      <c r="C1768">
        <v>5.45</v>
      </c>
      <c r="D1768" t="s">
        <v>2380</v>
      </c>
      <c r="E1768" t="s">
        <v>2378</v>
      </c>
      <c r="F1768" t="s">
        <v>2378</v>
      </c>
      <c r="G1768" s="9">
        <v>1</v>
      </c>
      <c r="H1768" t="s">
        <v>2378</v>
      </c>
      <c r="I1768" s="20" t="str">
        <f>IF(Table4[[#This Row],[smoker]]="?","NO",Table4[[#This Row],[smoker]])</f>
        <v>No</v>
      </c>
      <c r="J1768" s="26">
        <v>1</v>
      </c>
      <c r="K1768" s="20" t="str">
        <f>UPPER(Table4[[#This Row],[SMOKER 1]])</f>
        <v>NO</v>
      </c>
      <c r="L1768" s="26" t="str">
        <f>UPPER(Table4[[#This Row],[Heart Issues]])</f>
        <v>YES</v>
      </c>
      <c r="M1768" s="26" t="str">
        <f>IF(Table4[[#This Row],[BMI]]&lt;18.5,"underweight",IF(Table4[[#This Row],[BMI]]&lt; 24.9,"normal weight",IF(Table4[[#This Row],[BMI]]&lt;29.9,"over weight","obesity")))</f>
        <v>normal weight</v>
      </c>
      <c r="N1768" s="26" t="str">
        <f>IF(Table4[[#This Row],[HBA1C]]&lt;5.7,"normal",IF(Table4[[#This Row],[HBA1C]]&lt; 6.4,"prediabetes","diabetes"))</f>
        <v>normal</v>
      </c>
    </row>
    <row r="1769" spans="1:14" x14ac:dyDescent="0.25">
      <c r="A1769" t="s">
        <v>602</v>
      </c>
      <c r="B1769">
        <v>15.84</v>
      </c>
      <c r="C1769">
        <v>10.34</v>
      </c>
      <c r="D1769" t="s">
        <v>2378</v>
      </c>
      <c r="E1769" t="s">
        <v>2378</v>
      </c>
      <c r="F1769" t="s">
        <v>2378</v>
      </c>
      <c r="G1769" s="9">
        <v>2</v>
      </c>
      <c r="H1769" t="s">
        <v>2378</v>
      </c>
      <c r="I1769" s="20" t="str">
        <f>IF(Table4[[#This Row],[smoker]]="?","NO",Table4[[#This Row],[smoker]])</f>
        <v>No</v>
      </c>
      <c r="J1769" s="26">
        <v>2</v>
      </c>
      <c r="K1769" s="20" t="str">
        <f>UPPER(Table4[[#This Row],[SMOKER 1]])</f>
        <v>NO</v>
      </c>
      <c r="L1769" s="26" t="str">
        <f>UPPER(Table4[[#This Row],[Heart Issues]])</f>
        <v>NO</v>
      </c>
      <c r="M1769" s="26" t="str">
        <f>IF(Table4[[#This Row],[BMI]]&lt;18.5,"underweight",IF(Table4[[#This Row],[BMI]]&lt; 24.9,"normal weight",IF(Table4[[#This Row],[BMI]]&lt;29.9,"over weight","obesity")))</f>
        <v>underweight</v>
      </c>
      <c r="N1769" s="26" t="str">
        <f>IF(Table4[[#This Row],[HBA1C]]&lt;5.7,"normal",IF(Table4[[#This Row],[HBA1C]]&lt; 6.4,"prediabetes","diabetes"))</f>
        <v>diabetes</v>
      </c>
    </row>
    <row r="1770" spans="1:14" x14ac:dyDescent="0.25">
      <c r="A1770" t="s">
        <v>601</v>
      </c>
      <c r="B1770">
        <v>36.630000000000003</v>
      </c>
      <c r="C1770">
        <v>5.15</v>
      </c>
      <c r="D1770" t="s">
        <v>2378</v>
      </c>
      <c r="E1770" t="s">
        <v>2378</v>
      </c>
      <c r="F1770" t="s">
        <v>2378</v>
      </c>
      <c r="G1770" s="9" t="s">
        <v>2379</v>
      </c>
      <c r="H1770" t="s">
        <v>2378</v>
      </c>
      <c r="I1770" s="20" t="str">
        <f>IF(Table4[[#This Row],[smoker]]="?","NO",Table4[[#This Row],[smoker]])</f>
        <v>No</v>
      </c>
      <c r="J1770" s="26">
        <v>0</v>
      </c>
      <c r="K1770" s="20" t="str">
        <f>UPPER(Table4[[#This Row],[SMOKER 1]])</f>
        <v>NO</v>
      </c>
      <c r="L1770" s="26" t="str">
        <f>UPPER(Table4[[#This Row],[Heart Issues]])</f>
        <v>NO</v>
      </c>
      <c r="M1770" s="26" t="str">
        <f>IF(Table4[[#This Row],[BMI]]&lt;18.5,"underweight",IF(Table4[[#This Row],[BMI]]&lt; 24.9,"normal weight",IF(Table4[[#This Row],[BMI]]&lt;29.9,"over weight","obesity")))</f>
        <v>obesity</v>
      </c>
      <c r="N1770" s="26" t="str">
        <f>IF(Table4[[#This Row],[HBA1C]]&lt;5.7,"normal",IF(Table4[[#This Row],[HBA1C]]&lt; 6.4,"prediabetes","diabetes"))</f>
        <v>normal</v>
      </c>
    </row>
    <row r="1771" spans="1:14" x14ac:dyDescent="0.25">
      <c r="A1771" t="s">
        <v>600</v>
      </c>
      <c r="B1771">
        <v>16.47</v>
      </c>
      <c r="C1771">
        <v>11.72</v>
      </c>
      <c r="D1771" t="s">
        <v>2378</v>
      </c>
      <c r="E1771" t="s">
        <v>2378</v>
      </c>
      <c r="F1771" t="s">
        <v>2378</v>
      </c>
      <c r="G1771" s="9" t="s">
        <v>2379</v>
      </c>
      <c r="H1771" t="s">
        <v>2378</v>
      </c>
      <c r="I1771" s="20" t="str">
        <f>IF(Table4[[#This Row],[smoker]]="?","NO",Table4[[#This Row],[smoker]])</f>
        <v>No</v>
      </c>
      <c r="J1771" s="26">
        <v>0</v>
      </c>
      <c r="K1771" s="20" t="str">
        <f>UPPER(Table4[[#This Row],[SMOKER 1]])</f>
        <v>NO</v>
      </c>
      <c r="L1771" s="26" t="str">
        <f>UPPER(Table4[[#This Row],[Heart Issues]])</f>
        <v>NO</v>
      </c>
      <c r="M1771" s="26" t="str">
        <f>IF(Table4[[#This Row],[BMI]]&lt;18.5,"underweight",IF(Table4[[#This Row],[BMI]]&lt; 24.9,"normal weight",IF(Table4[[#This Row],[BMI]]&lt;29.9,"over weight","obesity")))</f>
        <v>underweight</v>
      </c>
      <c r="N1771" s="26" t="str">
        <f>IF(Table4[[#This Row],[HBA1C]]&lt;5.7,"normal",IF(Table4[[#This Row],[HBA1C]]&lt; 6.4,"prediabetes","diabetes"))</f>
        <v>diabetes</v>
      </c>
    </row>
    <row r="1772" spans="1:14" x14ac:dyDescent="0.25">
      <c r="A1772" t="s">
        <v>599</v>
      </c>
      <c r="B1772">
        <v>25.8</v>
      </c>
      <c r="C1772">
        <v>5.29</v>
      </c>
      <c r="D1772" t="s">
        <v>2378</v>
      </c>
      <c r="E1772" t="s">
        <v>2378</v>
      </c>
      <c r="F1772" t="s">
        <v>2378</v>
      </c>
      <c r="G1772" s="9" t="s">
        <v>2379</v>
      </c>
      <c r="H1772" t="s">
        <v>2378</v>
      </c>
      <c r="I1772" s="20" t="str">
        <f>IF(Table4[[#This Row],[smoker]]="?","NO",Table4[[#This Row],[smoker]])</f>
        <v>No</v>
      </c>
      <c r="J1772" s="26">
        <v>0</v>
      </c>
      <c r="K1772" s="20" t="str">
        <f>UPPER(Table4[[#This Row],[SMOKER 1]])</f>
        <v>NO</v>
      </c>
      <c r="L1772" s="26" t="str">
        <f>UPPER(Table4[[#This Row],[Heart Issues]])</f>
        <v>NO</v>
      </c>
      <c r="M1772" s="26" t="str">
        <f>IF(Table4[[#This Row],[BMI]]&lt;18.5,"underweight",IF(Table4[[#This Row],[BMI]]&lt; 24.9,"normal weight",IF(Table4[[#This Row],[BMI]]&lt;29.9,"over weight","obesity")))</f>
        <v>over weight</v>
      </c>
      <c r="N1772" s="26" t="str">
        <f>IF(Table4[[#This Row],[HBA1C]]&lt;5.7,"normal",IF(Table4[[#This Row],[HBA1C]]&lt; 6.4,"prediabetes","diabetes"))</f>
        <v>normal</v>
      </c>
    </row>
    <row r="1773" spans="1:14" x14ac:dyDescent="0.25">
      <c r="A1773" t="s">
        <v>598</v>
      </c>
      <c r="B1773">
        <v>23.6</v>
      </c>
      <c r="C1773">
        <v>4.33</v>
      </c>
      <c r="D1773" t="s">
        <v>2378</v>
      </c>
      <c r="E1773" t="s">
        <v>2378</v>
      </c>
      <c r="F1773" t="s">
        <v>2378</v>
      </c>
      <c r="G1773" s="9" t="s">
        <v>2379</v>
      </c>
      <c r="H1773" t="s">
        <v>2378</v>
      </c>
      <c r="I1773" s="20" t="str">
        <f>IF(Table4[[#This Row],[smoker]]="?","NO",Table4[[#This Row],[smoker]])</f>
        <v>No</v>
      </c>
      <c r="J1773" s="26">
        <v>0</v>
      </c>
      <c r="K1773" s="20" t="str">
        <f>UPPER(Table4[[#This Row],[SMOKER 1]])</f>
        <v>NO</v>
      </c>
      <c r="L1773" s="26" t="str">
        <f>UPPER(Table4[[#This Row],[Heart Issues]])</f>
        <v>NO</v>
      </c>
      <c r="M1773" s="26" t="str">
        <f>IF(Table4[[#This Row],[BMI]]&lt;18.5,"underweight",IF(Table4[[#This Row],[BMI]]&lt; 24.9,"normal weight",IF(Table4[[#This Row],[BMI]]&lt;29.9,"over weight","obesity")))</f>
        <v>normal weight</v>
      </c>
      <c r="N1773" s="26" t="str">
        <f>IF(Table4[[#This Row],[HBA1C]]&lt;5.7,"normal",IF(Table4[[#This Row],[HBA1C]]&lt; 6.4,"prediabetes","diabetes"))</f>
        <v>normal</v>
      </c>
    </row>
    <row r="1774" spans="1:14" x14ac:dyDescent="0.25">
      <c r="A1774" t="s">
        <v>597</v>
      </c>
      <c r="B1774">
        <v>32.11</v>
      </c>
      <c r="C1774">
        <v>6.24</v>
      </c>
      <c r="D1774" t="s">
        <v>2378</v>
      </c>
      <c r="E1774" t="s">
        <v>2378</v>
      </c>
      <c r="F1774" t="s">
        <v>2381</v>
      </c>
      <c r="G1774" s="9">
        <v>1</v>
      </c>
      <c r="H1774" t="s">
        <v>2378</v>
      </c>
      <c r="I1774" s="20" t="str">
        <f>IF(Table4[[#This Row],[smoker]]="?","NO",Table4[[#This Row],[smoker]])</f>
        <v>No</v>
      </c>
      <c r="J1774" s="26">
        <v>1</v>
      </c>
      <c r="K1774" s="20" t="str">
        <f>UPPER(Table4[[#This Row],[SMOKER 1]])</f>
        <v>NO</v>
      </c>
      <c r="L1774" s="26" t="str">
        <f>UPPER(Table4[[#This Row],[Heart Issues]])</f>
        <v>NO</v>
      </c>
      <c r="M1774" s="26" t="str">
        <f>IF(Table4[[#This Row],[BMI]]&lt;18.5,"underweight",IF(Table4[[#This Row],[BMI]]&lt; 24.9,"normal weight",IF(Table4[[#This Row],[BMI]]&lt;29.9,"over weight","obesity")))</f>
        <v>obesity</v>
      </c>
      <c r="N1774" s="26" t="str">
        <f>IF(Table4[[#This Row],[HBA1C]]&lt;5.7,"normal",IF(Table4[[#This Row],[HBA1C]]&lt; 6.4,"prediabetes","diabetes"))</f>
        <v>prediabetes</v>
      </c>
    </row>
    <row r="1775" spans="1:14" x14ac:dyDescent="0.25">
      <c r="A1775" t="s">
        <v>596</v>
      </c>
      <c r="B1775">
        <v>30.114999999999998</v>
      </c>
      <c r="C1775">
        <v>11.61</v>
      </c>
      <c r="D1775" t="s">
        <v>2378</v>
      </c>
      <c r="E1775" t="s">
        <v>2378</v>
      </c>
      <c r="F1775" t="s">
        <v>2378</v>
      </c>
      <c r="G1775" s="9" t="s">
        <v>2379</v>
      </c>
      <c r="H1775" t="s">
        <v>2378</v>
      </c>
      <c r="I1775" s="20" t="str">
        <f>IF(Table4[[#This Row],[smoker]]="?","NO",Table4[[#This Row],[smoker]])</f>
        <v>No</v>
      </c>
      <c r="J1775" s="26">
        <v>0</v>
      </c>
      <c r="K1775" s="20" t="str">
        <f>UPPER(Table4[[#This Row],[SMOKER 1]])</f>
        <v>NO</v>
      </c>
      <c r="L1775" s="26" t="str">
        <f>UPPER(Table4[[#This Row],[Heart Issues]])</f>
        <v>NO</v>
      </c>
      <c r="M1775" s="26" t="str">
        <f>IF(Table4[[#This Row],[BMI]]&lt;18.5,"underweight",IF(Table4[[#This Row],[BMI]]&lt; 24.9,"normal weight",IF(Table4[[#This Row],[BMI]]&lt;29.9,"over weight","obesity")))</f>
        <v>obesity</v>
      </c>
      <c r="N1775" s="26" t="str">
        <f>IF(Table4[[#This Row],[HBA1C]]&lt;5.7,"normal",IF(Table4[[#This Row],[HBA1C]]&lt; 6.4,"prediabetes","diabetes"))</f>
        <v>diabetes</v>
      </c>
    </row>
    <row r="1776" spans="1:14" x14ac:dyDescent="0.25">
      <c r="A1776" t="s">
        <v>595</v>
      </c>
      <c r="B1776">
        <v>20.28</v>
      </c>
      <c r="C1776">
        <v>11.07</v>
      </c>
      <c r="D1776" t="s">
        <v>2380</v>
      </c>
      <c r="E1776" t="s">
        <v>2378</v>
      </c>
      <c r="F1776" t="s">
        <v>2378</v>
      </c>
      <c r="G1776" s="9" t="s">
        <v>2379</v>
      </c>
      <c r="H1776" t="s">
        <v>2378</v>
      </c>
      <c r="I1776" s="20" t="str">
        <f>IF(Table4[[#This Row],[smoker]]="?","NO",Table4[[#This Row],[smoker]])</f>
        <v>No</v>
      </c>
      <c r="J1776" s="26">
        <v>0</v>
      </c>
      <c r="K1776" s="20" t="str">
        <f>UPPER(Table4[[#This Row],[SMOKER 1]])</f>
        <v>NO</v>
      </c>
      <c r="L1776" s="26" t="str">
        <f>UPPER(Table4[[#This Row],[Heart Issues]])</f>
        <v>YES</v>
      </c>
      <c r="M1776" s="26" t="str">
        <f>IF(Table4[[#This Row],[BMI]]&lt;18.5,"underweight",IF(Table4[[#This Row],[BMI]]&lt; 24.9,"normal weight",IF(Table4[[#This Row],[BMI]]&lt;29.9,"over weight","obesity")))</f>
        <v>normal weight</v>
      </c>
      <c r="N1776" s="26" t="str">
        <f>IF(Table4[[#This Row],[HBA1C]]&lt;5.7,"normal",IF(Table4[[#This Row],[HBA1C]]&lt; 6.4,"prediabetes","diabetes"))</f>
        <v>diabetes</v>
      </c>
    </row>
    <row r="1777" spans="1:14" x14ac:dyDescent="0.25">
      <c r="A1777" t="s">
        <v>594</v>
      </c>
      <c r="B1777">
        <v>20.234999999999999</v>
      </c>
      <c r="C1777">
        <v>5.19</v>
      </c>
      <c r="D1777" t="s">
        <v>2378</v>
      </c>
      <c r="E1777" t="s">
        <v>2378</v>
      </c>
      <c r="F1777" t="s">
        <v>2381</v>
      </c>
      <c r="G1777" s="9">
        <v>1</v>
      </c>
      <c r="H1777" t="s">
        <v>2378</v>
      </c>
      <c r="I1777" s="20" t="str">
        <f>IF(Table4[[#This Row],[smoker]]="?","NO",Table4[[#This Row],[smoker]])</f>
        <v>No</v>
      </c>
      <c r="J1777" s="26">
        <v>1</v>
      </c>
      <c r="K1777" s="20" t="str">
        <f>UPPER(Table4[[#This Row],[SMOKER 1]])</f>
        <v>NO</v>
      </c>
      <c r="L1777" s="26" t="str">
        <f>UPPER(Table4[[#This Row],[Heart Issues]])</f>
        <v>NO</v>
      </c>
      <c r="M1777" s="26" t="str">
        <f>IF(Table4[[#This Row],[BMI]]&lt;18.5,"underweight",IF(Table4[[#This Row],[BMI]]&lt; 24.9,"normal weight",IF(Table4[[#This Row],[BMI]]&lt;29.9,"over weight","obesity")))</f>
        <v>normal weight</v>
      </c>
      <c r="N1777" s="26" t="str">
        <f>IF(Table4[[#This Row],[HBA1C]]&lt;5.7,"normal",IF(Table4[[#This Row],[HBA1C]]&lt; 6.4,"prediabetes","diabetes"))</f>
        <v>normal</v>
      </c>
    </row>
    <row r="1778" spans="1:14" x14ac:dyDescent="0.25">
      <c r="A1778" t="s">
        <v>593</v>
      </c>
      <c r="B1778">
        <v>25.27</v>
      </c>
      <c r="C1778">
        <v>5.7</v>
      </c>
      <c r="D1778" t="s">
        <v>2380</v>
      </c>
      <c r="E1778" t="s">
        <v>2378</v>
      </c>
      <c r="F1778" t="s">
        <v>2378</v>
      </c>
      <c r="G1778" s="9">
        <v>1</v>
      </c>
      <c r="H1778" t="s">
        <v>2378</v>
      </c>
      <c r="I1778" s="20" t="str">
        <f>IF(Table4[[#This Row],[smoker]]="?","NO",Table4[[#This Row],[smoker]])</f>
        <v>No</v>
      </c>
      <c r="J1778" s="26">
        <v>1</v>
      </c>
      <c r="K1778" s="20" t="str">
        <f>UPPER(Table4[[#This Row],[SMOKER 1]])</f>
        <v>NO</v>
      </c>
      <c r="L1778" s="26" t="str">
        <f>UPPER(Table4[[#This Row],[Heart Issues]])</f>
        <v>YES</v>
      </c>
      <c r="M1778" s="26" t="str">
        <f>IF(Table4[[#This Row],[BMI]]&lt;18.5,"underweight",IF(Table4[[#This Row],[BMI]]&lt; 24.9,"normal weight",IF(Table4[[#This Row],[BMI]]&lt;29.9,"over weight","obesity")))</f>
        <v>over weight</v>
      </c>
      <c r="N1778" s="26" t="str">
        <f>IF(Table4[[#This Row],[HBA1C]]&lt;5.7,"normal",IF(Table4[[#This Row],[HBA1C]]&lt; 6.4,"prediabetes","diabetes"))</f>
        <v>prediabetes</v>
      </c>
    </row>
    <row r="1779" spans="1:14" x14ac:dyDescent="0.25">
      <c r="A1779" t="s">
        <v>592</v>
      </c>
      <c r="B1779">
        <v>24.24</v>
      </c>
      <c r="C1779">
        <v>6.15</v>
      </c>
      <c r="D1779" t="s">
        <v>2378</v>
      </c>
      <c r="E1779" t="s">
        <v>2378</v>
      </c>
      <c r="F1779" t="s">
        <v>2378</v>
      </c>
      <c r="G1779" s="9" t="s">
        <v>2379</v>
      </c>
      <c r="H1779" t="s">
        <v>2378</v>
      </c>
      <c r="I1779" s="20" t="str">
        <f>IF(Table4[[#This Row],[smoker]]="?","NO",Table4[[#This Row],[smoker]])</f>
        <v>No</v>
      </c>
      <c r="J1779" s="26">
        <v>0</v>
      </c>
      <c r="K1779" s="20" t="str">
        <f>UPPER(Table4[[#This Row],[SMOKER 1]])</f>
        <v>NO</v>
      </c>
      <c r="L1779" s="26" t="str">
        <f>UPPER(Table4[[#This Row],[Heart Issues]])</f>
        <v>NO</v>
      </c>
      <c r="M1779" s="26" t="str">
        <f>IF(Table4[[#This Row],[BMI]]&lt;18.5,"underweight",IF(Table4[[#This Row],[BMI]]&lt; 24.9,"normal weight",IF(Table4[[#This Row],[BMI]]&lt;29.9,"over weight","obesity")))</f>
        <v>normal weight</v>
      </c>
      <c r="N1779" s="26" t="str">
        <f>IF(Table4[[#This Row],[HBA1C]]&lt;5.7,"normal",IF(Table4[[#This Row],[HBA1C]]&lt; 6.4,"prediabetes","diabetes"))</f>
        <v>prediabetes</v>
      </c>
    </row>
    <row r="1780" spans="1:14" x14ac:dyDescent="0.25">
      <c r="A1780" t="s">
        <v>591</v>
      </c>
      <c r="B1780">
        <v>35.75</v>
      </c>
      <c r="C1780">
        <v>5.07</v>
      </c>
      <c r="D1780" t="s">
        <v>2378</v>
      </c>
      <c r="E1780" t="s">
        <v>2378</v>
      </c>
      <c r="F1780" t="s">
        <v>2378</v>
      </c>
      <c r="G1780" s="9" t="s">
        <v>2379</v>
      </c>
      <c r="H1780" t="s">
        <v>2378</v>
      </c>
      <c r="I1780" s="20" t="str">
        <f>IF(Table4[[#This Row],[smoker]]="?","NO",Table4[[#This Row],[smoker]])</f>
        <v>No</v>
      </c>
      <c r="J1780" s="26">
        <v>0</v>
      </c>
      <c r="K1780" s="20" t="str">
        <f>UPPER(Table4[[#This Row],[SMOKER 1]])</f>
        <v>NO</v>
      </c>
      <c r="L1780" s="26" t="str">
        <f>UPPER(Table4[[#This Row],[Heart Issues]])</f>
        <v>NO</v>
      </c>
      <c r="M1780" s="26" t="str">
        <f>IF(Table4[[#This Row],[BMI]]&lt;18.5,"underweight",IF(Table4[[#This Row],[BMI]]&lt; 24.9,"normal weight",IF(Table4[[#This Row],[BMI]]&lt;29.9,"over weight","obesity")))</f>
        <v>obesity</v>
      </c>
      <c r="N1780" s="26" t="str">
        <f>IF(Table4[[#This Row],[HBA1C]]&lt;5.7,"normal",IF(Table4[[#This Row],[HBA1C]]&lt; 6.4,"prediabetes","diabetes"))</f>
        <v>normal</v>
      </c>
    </row>
    <row r="1781" spans="1:14" x14ac:dyDescent="0.25">
      <c r="A1781" t="s">
        <v>590</v>
      </c>
      <c r="B1781">
        <v>29.92</v>
      </c>
      <c r="C1781">
        <v>10.97</v>
      </c>
      <c r="D1781" t="s">
        <v>2380</v>
      </c>
      <c r="E1781" t="s">
        <v>2378</v>
      </c>
      <c r="F1781" t="s">
        <v>2378</v>
      </c>
      <c r="G1781" s="9">
        <v>1</v>
      </c>
      <c r="H1781" t="s">
        <v>2378</v>
      </c>
      <c r="I1781" s="20" t="str">
        <f>IF(Table4[[#This Row],[smoker]]="?","NO",Table4[[#This Row],[smoker]])</f>
        <v>No</v>
      </c>
      <c r="J1781" s="26">
        <v>1</v>
      </c>
      <c r="K1781" s="20" t="str">
        <f>UPPER(Table4[[#This Row],[SMOKER 1]])</f>
        <v>NO</v>
      </c>
      <c r="L1781" s="26" t="str">
        <f>UPPER(Table4[[#This Row],[Heart Issues]])</f>
        <v>YES</v>
      </c>
      <c r="M1781" s="26" t="str">
        <f>IF(Table4[[#This Row],[BMI]]&lt;18.5,"underweight",IF(Table4[[#This Row],[BMI]]&lt; 24.9,"normal weight",IF(Table4[[#This Row],[BMI]]&lt;29.9,"over weight","obesity")))</f>
        <v>obesity</v>
      </c>
      <c r="N1781" s="26" t="str">
        <f>IF(Table4[[#This Row],[HBA1C]]&lt;5.7,"normal",IF(Table4[[#This Row],[HBA1C]]&lt; 6.4,"prediabetes","diabetes"))</f>
        <v>diabetes</v>
      </c>
    </row>
    <row r="1782" spans="1:14" x14ac:dyDescent="0.25">
      <c r="A1782" t="s">
        <v>589</v>
      </c>
      <c r="B1782">
        <v>26.2</v>
      </c>
      <c r="C1782">
        <v>10.93</v>
      </c>
      <c r="D1782" t="s">
        <v>2380</v>
      </c>
      <c r="E1782" t="s">
        <v>2378</v>
      </c>
      <c r="F1782" t="s">
        <v>2378</v>
      </c>
      <c r="G1782" s="9">
        <v>1</v>
      </c>
      <c r="H1782" t="s">
        <v>2378</v>
      </c>
      <c r="I1782" s="20" t="str">
        <f>IF(Table4[[#This Row],[smoker]]="?","NO",Table4[[#This Row],[smoker]])</f>
        <v>No</v>
      </c>
      <c r="J1782" s="26">
        <v>1</v>
      </c>
      <c r="K1782" s="20" t="str">
        <f>UPPER(Table4[[#This Row],[SMOKER 1]])</f>
        <v>NO</v>
      </c>
      <c r="L1782" s="26" t="str">
        <f>UPPER(Table4[[#This Row],[Heart Issues]])</f>
        <v>YES</v>
      </c>
      <c r="M1782" s="26" t="str">
        <f>IF(Table4[[#This Row],[BMI]]&lt;18.5,"underweight",IF(Table4[[#This Row],[BMI]]&lt; 24.9,"normal weight",IF(Table4[[#This Row],[BMI]]&lt;29.9,"over weight","obesity")))</f>
        <v>over weight</v>
      </c>
      <c r="N1782" s="26" t="str">
        <f>IF(Table4[[#This Row],[HBA1C]]&lt;5.7,"normal",IF(Table4[[#This Row],[HBA1C]]&lt; 6.4,"prediabetes","diabetes"))</f>
        <v>diabetes</v>
      </c>
    </row>
    <row r="1783" spans="1:14" x14ac:dyDescent="0.25">
      <c r="A1783" t="s">
        <v>588</v>
      </c>
      <c r="B1783">
        <v>26.695</v>
      </c>
      <c r="C1783">
        <v>4.21</v>
      </c>
      <c r="D1783" t="s">
        <v>2380</v>
      </c>
      <c r="E1783" t="s">
        <v>2378</v>
      </c>
      <c r="F1783" t="s">
        <v>2381</v>
      </c>
      <c r="G1783" s="9">
        <v>1</v>
      </c>
      <c r="H1783" t="s">
        <v>2378</v>
      </c>
      <c r="I1783" s="20" t="str">
        <f>IF(Table4[[#This Row],[smoker]]="?","NO",Table4[[#This Row],[smoker]])</f>
        <v>No</v>
      </c>
      <c r="J1783" s="26">
        <v>1</v>
      </c>
      <c r="K1783" s="20" t="str">
        <f>UPPER(Table4[[#This Row],[SMOKER 1]])</f>
        <v>NO</v>
      </c>
      <c r="L1783" s="26" t="str">
        <f>UPPER(Table4[[#This Row],[Heart Issues]])</f>
        <v>YES</v>
      </c>
      <c r="M1783" s="26" t="str">
        <f>IF(Table4[[#This Row],[BMI]]&lt;18.5,"underweight",IF(Table4[[#This Row],[BMI]]&lt; 24.9,"normal weight",IF(Table4[[#This Row],[BMI]]&lt;29.9,"over weight","obesity")))</f>
        <v>over weight</v>
      </c>
      <c r="N1783" s="26" t="str">
        <f>IF(Table4[[#This Row],[HBA1C]]&lt;5.7,"normal",IF(Table4[[#This Row],[HBA1C]]&lt; 6.4,"prediabetes","diabetes"))</f>
        <v>normal</v>
      </c>
    </row>
    <row r="1784" spans="1:14" x14ac:dyDescent="0.25">
      <c r="A1784" t="s">
        <v>587</v>
      </c>
      <c r="B1784">
        <v>23.16</v>
      </c>
      <c r="C1784">
        <v>5.5</v>
      </c>
      <c r="D1784" t="s">
        <v>2378</v>
      </c>
      <c r="E1784" t="s">
        <v>2378</v>
      </c>
      <c r="F1784" t="s">
        <v>2378</v>
      </c>
      <c r="G1784" s="9" t="s">
        <v>2379</v>
      </c>
      <c r="H1784" t="s">
        <v>2378</v>
      </c>
      <c r="I1784" s="20" t="str">
        <f>IF(Table4[[#This Row],[smoker]]="?","NO",Table4[[#This Row],[smoker]])</f>
        <v>No</v>
      </c>
      <c r="J1784" s="26">
        <v>0</v>
      </c>
      <c r="K1784" s="20" t="str">
        <f>UPPER(Table4[[#This Row],[SMOKER 1]])</f>
        <v>NO</v>
      </c>
      <c r="L1784" s="26" t="str">
        <f>UPPER(Table4[[#This Row],[Heart Issues]])</f>
        <v>NO</v>
      </c>
      <c r="M1784" s="26" t="str">
        <f>IF(Table4[[#This Row],[BMI]]&lt;18.5,"underweight",IF(Table4[[#This Row],[BMI]]&lt; 24.9,"normal weight",IF(Table4[[#This Row],[BMI]]&lt;29.9,"over weight","obesity")))</f>
        <v>normal weight</v>
      </c>
      <c r="N1784" s="26" t="str">
        <f>IF(Table4[[#This Row],[HBA1C]]&lt;5.7,"normal",IF(Table4[[#This Row],[HBA1C]]&lt; 6.4,"prediabetes","diabetes"))</f>
        <v>normal</v>
      </c>
    </row>
    <row r="1785" spans="1:14" x14ac:dyDescent="0.25">
      <c r="A1785" t="s">
        <v>586</v>
      </c>
      <c r="B1785">
        <v>32.585000000000001</v>
      </c>
      <c r="C1785">
        <v>4.93</v>
      </c>
      <c r="D1785" t="s">
        <v>2380</v>
      </c>
      <c r="E1785" t="s">
        <v>2378</v>
      </c>
      <c r="F1785" t="s">
        <v>2378</v>
      </c>
      <c r="G1785" s="9">
        <v>1</v>
      </c>
      <c r="H1785" t="s">
        <v>2378</v>
      </c>
      <c r="I1785" s="20" t="str">
        <f>IF(Table4[[#This Row],[smoker]]="?","NO",Table4[[#This Row],[smoker]])</f>
        <v>No</v>
      </c>
      <c r="J1785" s="26">
        <v>1</v>
      </c>
      <c r="K1785" s="20" t="str">
        <f>UPPER(Table4[[#This Row],[SMOKER 1]])</f>
        <v>NO</v>
      </c>
      <c r="L1785" s="26" t="str">
        <f>UPPER(Table4[[#This Row],[Heart Issues]])</f>
        <v>YES</v>
      </c>
      <c r="M1785" s="26" t="str">
        <f>IF(Table4[[#This Row],[BMI]]&lt;18.5,"underweight",IF(Table4[[#This Row],[BMI]]&lt; 24.9,"normal weight",IF(Table4[[#This Row],[BMI]]&lt;29.9,"over weight","obesity")))</f>
        <v>obesity</v>
      </c>
      <c r="N1785" s="26" t="str">
        <f>IF(Table4[[#This Row],[HBA1C]]&lt;5.7,"normal",IF(Table4[[#This Row],[HBA1C]]&lt; 6.4,"prediabetes","diabetes"))</f>
        <v>normal</v>
      </c>
    </row>
    <row r="1786" spans="1:14" x14ac:dyDescent="0.25">
      <c r="A1786" t="s">
        <v>585</v>
      </c>
      <c r="B1786">
        <v>33.97</v>
      </c>
      <c r="C1786">
        <v>5.6</v>
      </c>
      <c r="D1786" t="s">
        <v>2380</v>
      </c>
      <c r="E1786" t="s">
        <v>2378</v>
      </c>
      <c r="F1786" t="s">
        <v>2378</v>
      </c>
      <c r="G1786" s="9" t="s">
        <v>2379</v>
      </c>
      <c r="H1786" t="s">
        <v>2378</v>
      </c>
      <c r="I1786" s="20" t="str">
        <f>IF(Table4[[#This Row],[smoker]]="?","NO",Table4[[#This Row],[smoker]])</f>
        <v>No</v>
      </c>
      <c r="J1786" s="26">
        <v>0</v>
      </c>
      <c r="K1786" s="20" t="str">
        <f>UPPER(Table4[[#This Row],[SMOKER 1]])</f>
        <v>NO</v>
      </c>
      <c r="L1786" s="26" t="str">
        <f>UPPER(Table4[[#This Row],[Heart Issues]])</f>
        <v>YES</v>
      </c>
      <c r="M1786" s="26" t="str">
        <f>IF(Table4[[#This Row],[BMI]]&lt;18.5,"underweight",IF(Table4[[#This Row],[BMI]]&lt; 24.9,"normal weight",IF(Table4[[#This Row],[BMI]]&lt;29.9,"over weight","obesity")))</f>
        <v>obesity</v>
      </c>
      <c r="N1786" s="26" t="str">
        <f>IF(Table4[[#This Row],[HBA1C]]&lt;5.7,"normal",IF(Table4[[#This Row],[HBA1C]]&lt; 6.4,"prediabetes","diabetes"))</f>
        <v>normal</v>
      </c>
    </row>
    <row r="1787" spans="1:14" x14ac:dyDescent="0.25">
      <c r="A1787" t="s">
        <v>584</v>
      </c>
      <c r="B1787">
        <v>16.57</v>
      </c>
      <c r="C1787">
        <v>9.99</v>
      </c>
      <c r="D1787" t="s">
        <v>2378</v>
      </c>
      <c r="E1787" t="s">
        <v>2378</v>
      </c>
      <c r="F1787" t="s">
        <v>2378</v>
      </c>
      <c r="G1787" s="9" t="s">
        <v>2379</v>
      </c>
      <c r="H1787" t="s">
        <v>2378</v>
      </c>
      <c r="I1787" s="20" t="str">
        <f>IF(Table4[[#This Row],[smoker]]="?","NO",Table4[[#This Row],[smoker]])</f>
        <v>No</v>
      </c>
      <c r="J1787" s="26">
        <v>0</v>
      </c>
      <c r="K1787" s="20" t="str">
        <f>UPPER(Table4[[#This Row],[SMOKER 1]])</f>
        <v>NO</v>
      </c>
      <c r="L1787" s="26" t="str">
        <f>UPPER(Table4[[#This Row],[Heart Issues]])</f>
        <v>NO</v>
      </c>
      <c r="M1787" s="26" t="str">
        <f>IF(Table4[[#This Row],[BMI]]&lt;18.5,"underweight",IF(Table4[[#This Row],[BMI]]&lt; 24.9,"normal weight",IF(Table4[[#This Row],[BMI]]&lt;29.9,"over weight","obesity")))</f>
        <v>underweight</v>
      </c>
      <c r="N1787" s="26" t="str">
        <f>IF(Table4[[#This Row],[HBA1C]]&lt;5.7,"normal",IF(Table4[[#This Row],[HBA1C]]&lt; 6.4,"prediabetes","diabetes"))</f>
        <v>diabetes</v>
      </c>
    </row>
    <row r="1788" spans="1:14" x14ac:dyDescent="0.25">
      <c r="A1788" t="s">
        <v>583</v>
      </c>
      <c r="B1788">
        <v>17.55</v>
      </c>
      <c r="C1788">
        <v>5.93</v>
      </c>
      <c r="D1788" t="s">
        <v>2378</v>
      </c>
      <c r="E1788" t="s">
        <v>2378</v>
      </c>
      <c r="F1788" t="s">
        <v>2381</v>
      </c>
      <c r="G1788" s="9">
        <v>1</v>
      </c>
      <c r="H1788" t="s">
        <v>2378</v>
      </c>
      <c r="I1788" s="20" t="str">
        <f>IF(Table4[[#This Row],[smoker]]="?","NO",Table4[[#This Row],[smoker]])</f>
        <v>No</v>
      </c>
      <c r="J1788" s="26">
        <v>1</v>
      </c>
      <c r="K1788" s="20" t="str">
        <f>UPPER(Table4[[#This Row],[SMOKER 1]])</f>
        <v>NO</v>
      </c>
      <c r="L1788" s="26" t="str">
        <f>UPPER(Table4[[#This Row],[Heart Issues]])</f>
        <v>NO</v>
      </c>
      <c r="M1788" s="26" t="str">
        <f>IF(Table4[[#This Row],[BMI]]&lt;18.5,"underweight",IF(Table4[[#This Row],[BMI]]&lt; 24.9,"normal weight",IF(Table4[[#This Row],[BMI]]&lt;29.9,"over weight","obesity")))</f>
        <v>underweight</v>
      </c>
      <c r="N1788" s="26" t="str">
        <f>IF(Table4[[#This Row],[HBA1C]]&lt;5.7,"normal",IF(Table4[[#This Row],[HBA1C]]&lt; 6.4,"prediabetes","diabetes"))</f>
        <v>prediabetes</v>
      </c>
    </row>
    <row r="1789" spans="1:14" x14ac:dyDescent="0.25">
      <c r="A1789" t="s">
        <v>582</v>
      </c>
      <c r="B1789">
        <v>29.41</v>
      </c>
      <c r="C1789">
        <v>6.29</v>
      </c>
      <c r="D1789" t="s">
        <v>2380</v>
      </c>
      <c r="E1789" t="s">
        <v>2378</v>
      </c>
      <c r="F1789" t="s">
        <v>2378</v>
      </c>
      <c r="G1789" s="9">
        <v>1</v>
      </c>
      <c r="H1789" t="s">
        <v>2378</v>
      </c>
      <c r="I1789" s="20" t="str">
        <f>IF(Table4[[#This Row],[smoker]]="?","NO",Table4[[#This Row],[smoker]])</f>
        <v>No</v>
      </c>
      <c r="J1789" s="26">
        <v>1</v>
      </c>
      <c r="K1789" s="20" t="str">
        <f>UPPER(Table4[[#This Row],[SMOKER 1]])</f>
        <v>NO</v>
      </c>
      <c r="L1789" s="26" t="str">
        <f>UPPER(Table4[[#This Row],[Heart Issues]])</f>
        <v>YES</v>
      </c>
      <c r="M1789" s="26" t="str">
        <f>IF(Table4[[#This Row],[BMI]]&lt;18.5,"underweight",IF(Table4[[#This Row],[BMI]]&lt; 24.9,"normal weight",IF(Table4[[#This Row],[BMI]]&lt;29.9,"over weight","obesity")))</f>
        <v>over weight</v>
      </c>
      <c r="N1789" s="26" t="str">
        <f>IF(Table4[[#This Row],[HBA1C]]&lt;5.7,"normal",IF(Table4[[#This Row],[HBA1C]]&lt; 6.4,"prediabetes","diabetes"))</f>
        <v>prediabetes</v>
      </c>
    </row>
    <row r="1790" spans="1:14" x14ac:dyDescent="0.25">
      <c r="A1790" t="s">
        <v>581</v>
      </c>
      <c r="B1790">
        <v>17.91</v>
      </c>
      <c r="C1790">
        <v>5.65</v>
      </c>
      <c r="D1790" t="s">
        <v>2378</v>
      </c>
      <c r="E1790" t="s">
        <v>2378</v>
      </c>
      <c r="F1790" t="s">
        <v>2378</v>
      </c>
      <c r="G1790" s="9">
        <v>1</v>
      </c>
      <c r="H1790" t="s">
        <v>2378</v>
      </c>
      <c r="I1790" s="20" t="str">
        <f>IF(Table4[[#This Row],[smoker]]="?","NO",Table4[[#This Row],[smoker]])</f>
        <v>No</v>
      </c>
      <c r="J1790" s="26">
        <v>1</v>
      </c>
      <c r="K1790" s="20" t="str">
        <f>UPPER(Table4[[#This Row],[SMOKER 1]])</f>
        <v>NO</v>
      </c>
      <c r="L1790" s="26" t="str">
        <f>UPPER(Table4[[#This Row],[Heart Issues]])</f>
        <v>NO</v>
      </c>
      <c r="M1790" s="26" t="str">
        <f>IF(Table4[[#This Row],[BMI]]&lt;18.5,"underweight",IF(Table4[[#This Row],[BMI]]&lt; 24.9,"normal weight",IF(Table4[[#This Row],[BMI]]&lt;29.9,"over weight","obesity")))</f>
        <v>underweight</v>
      </c>
      <c r="N1790" s="26" t="str">
        <f>IF(Table4[[#This Row],[HBA1C]]&lt;5.7,"normal",IF(Table4[[#This Row],[HBA1C]]&lt; 6.4,"prediabetes","diabetes"))</f>
        <v>normal</v>
      </c>
    </row>
    <row r="1791" spans="1:14" x14ac:dyDescent="0.25">
      <c r="A1791" t="s">
        <v>580</v>
      </c>
      <c r="B1791">
        <v>31.57</v>
      </c>
      <c r="C1791">
        <v>6.15</v>
      </c>
      <c r="D1791" t="s">
        <v>2378</v>
      </c>
      <c r="E1791" t="s">
        <v>2378</v>
      </c>
      <c r="F1791" t="s">
        <v>2378</v>
      </c>
      <c r="G1791" s="9">
        <v>1</v>
      </c>
      <c r="H1791" t="s">
        <v>2378</v>
      </c>
      <c r="I1791" s="20" t="str">
        <f>IF(Table4[[#This Row],[smoker]]="?","NO",Table4[[#This Row],[smoker]])</f>
        <v>No</v>
      </c>
      <c r="J1791" s="26">
        <v>1</v>
      </c>
      <c r="K1791" s="20" t="str">
        <f>UPPER(Table4[[#This Row],[SMOKER 1]])</f>
        <v>NO</v>
      </c>
      <c r="L1791" s="26" t="str">
        <f>UPPER(Table4[[#This Row],[Heart Issues]])</f>
        <v>NO</v>
      </c>
      <c r="M1791" s="26" t="str">
        <f>IF(Table4[[#This Row],[BMI]]&lt;18.5,"underweight",IF(Table4[[#This Row],[BMI]]&lt; 24.9,"normal weight",IF(Table4[[#This Row],[BMI]]&lt;29.9,"over weight","obesity")))</f>
        <v>obesity</v>
      </c>
      <c r="N1791" s="26" t="str">
        <f>IF(Table4[[#This Row],[HBA1C]]&lt;5.7,"normal",IF(Table4[[#This Row],[HBA1C]]&lt; 6.4,"prediabetes","diabetes"))</f>
        <v>prediabetes</v>
      </c>
    </row>
    <row r="1792" spans="1:14" x14ac:dyDescent="0.25">
      <c r="A1792" t="s">
        <v>579</v>
      </c>
      <c r="B1792">
        <v>33.18</v>
      </c>
      <c r="C1792">
        <v>5.22</v>
      </c>
      <c r="D1792" t="s">
        <v>2378</v>
      </c>
      <c r="E1792" t="s">
        <v>2380</v>
      </c>
      <c r="F1792" t="s">
        <v>2378</v>
      </c>
      <c r="G1792" s="9">
        <v>1</v>
      </c>
      <c r="H1792" t="s">
        <v>2378</v>
      </c>
      <c r="I1792" s="20" t="str">
        <f>IF(Table4[[#This Row],[smoker]]="?","NO",Table4[[#This Row],[smoker]])</f>
        <v>No</v>
      </c>
      <c r="J1792" s="26">
        <v>1</v>
      </c>
      <c r="K1792" s="20" t="str">
        <f>UPPER(Table4[[#This Row],[SMOKER 1]])</f>
        <v>NO</v>
      </c>
      <c r="L1792" s="26" t="str">
        <f>UPPER(Table4[[#This Row],[Heart Issues]])</f>
        <v>NO</v>
      </c>
      <c r="M1792" s="26" t="str">
        <f>IF(Table4[[#This Row],[BMI]]&lt;18.5,"underweight",IF(Table4[[#This Row],[BMI]]&lt; 24.9,"normal weight",IF(Table4[[#This Row],[BMI]]&lt;29.9,"over weight","obesity")))</f>
        <v>obesity</v>
      </c>
      <c r="N1792" s="26" t="str">
        <f>IF(Table4[[#This Row],[HBA1C]]&lt;5.7,"normal",IF(Table4[[#This Row],[HBA1C]]&lt; 6.4,"prediabetes","diabetes"))</f>
        <v>normal</v>
      </c>
    </row>
    <row r="1793" spans="1:14" x14ac:dyDescent="0.25">
      <c r="A1793" t="s">
        <v>578</v>
      </c>
      <c r="B1793">
        <v>37</v>
      </c>
      <c r="C1793">
        <v>11.66</v>
      </c>
      <c r="D1793" t="s">
        <v>2378</v>
      </c>
      <c r="E1793" t="s">
        <v>2378</v>
      </c>
      <c r="F1793" t="s">
        <v>2378</v>
      </c>
      <c r="G1793" s="9" t="s">
        <v>2379</v>
      </c>
      <c r="H1793" t="s">
        <v>2378</v>
      </c>
      <c r="I1793" s="20" t="str">
        <f>IF(Table4[[#This Row],[smoker]]="?","NO",Table4[[#This Row],[smoker]])</f>
        <v>No</v>
      </c>
      <c r="J1793" s="26">
        <v>0</v>
      </c>
      <c r="K1793" s="20" t="str">
        <f>UPPER(Table4[[#This Row],[SMOKER 1]])</f>
        <v>NO</v>
      </c>
      <c r="L1793" s="26" t="str">
        <f>UPPER(Table4[[#This Row],[Heart Issues]])</f>
        <v>NO</v>
      </c>
      <c r="M1793" s="26" t="str">
        <f>IF(Table4[[#This Row],[BMI]]&lt;18.5,"underweight",IF(Table4[[#This Row],[BMI]]&lt; 24.9,"normal weight",IF(Table4[[#This Row],[BMI]]&lt;29.9,"over weight","obesity")))</f>
        <v>obesity</v>
      </c>
      <c r="N1793" s="26" t="str">
        <f>IF(Table4[[#This Row],[HBA1C]]&lt;5.7,"normal",IF(Table4[[#This Row],[HBA1C]]&lt; 6.4,"prediabetes","diabetes"))</f>
        <v>diabetes</v>
      </c>
    </row>
    <row r="1794" spans="1:14" x14ac:dyDescent="0.25">
      <c r="A1794" t="s">
        <v>577</v>
      </c>
      <c r="B1794">
        <v>18.905000000000001</v>
      </c>
      <c r="C1794">
        <v>4.91</v>
      </c>
      <c r="D1794" t="s">
        <v>2380</v>
      </c>
      <c r="E1794" t="s">
        <v>2378</v>
      </c>
      <c r="F1794" t="s">
        <v>2378</v>
      </c>
      <c r="G1794" s="9">
        <v>1</v>
      </c>
      <c r="H1794" t="s">
        <v>2378</v>
      </c>
      <c r="I1794" s="20" t="str">
        <f>IF(Table4[[#This Row],[smoker]]="?","NO",Table4[[#This Row],[smoker]])</f>
        <v>No</v>
      </c>
      <c r="J1794" s="26">
        <v>1</v>
      </c>
      <c r="K1794" s="20" t="str">
        <f>UPPER(Table4[[#This Row],[SMOKER 1]])</f>
        <v>NO</v>
      </c>
      <c r="L1794" s="26" t="str">
        <f>UPPER(Table4[[#This Row],[Heart Issues]])</f>
        <v>YES</v>
      </c>
      <c r="M1794" s="26" t="str">
        <f>IF(Table4[[#This Row],[BMI]]&lt;18.5,"underweight",IF(Table4[[#This Row],[BMI]]&lt; 24.9,"normal weight",IF(Table4[[#This Row],[BMI]]&lt;29.9,"over weight","obesity")))</f>
        <v>normal weight</v>
      </c>
      <c r="N1794" s="26" t="str">
        <f>IF(Table4[[#This Row],[HBA1C]]&lt;5.7,"normal",IF(Table4[[#This Row],[HBA1C]]&lt; 6.4,"prediabetes","diabetes"))</f>
        <v>normal</v>
      </c>
    </row>
    <row r="1795" spans="1:14" x14ac:dyDescent="0.25">
      <c r="A1795" t="s">
        <v>576</v>
      </c>
      <c r="B1795">
        <v>20.03</v>
      </c>
      <c r="C1795">
        <v>9.25</v>
      </c>
      <c r="D1795" t="s">
        <v>2380</v>
      </c>
      <c r="E1795" t="s">
        <v>2378</v>
      </c>
      <c r="F1795" t="s">
        <v>2378</v>
      </c>
      <c r="G1795" s="9" t="s">
        <v>2379</v>
      </c>
      <c r="H1795" t="s">
        <v>2378</v>
      </c>
      <c r="I1795" s="20" t="str">
        <f>IF(Table4[[#This Row],[smoker]]="?","NO",Table4[[#This Row],[smoker]])</f>
        <v>No</v>
      </c>
      <c r="J1795" s="26">
        <v>0</v>
      </c>
      <c r="K1795" s="20" t="str">
        <f>UPPER(Table4[[#This Row],[SMOKER 1]])</f>
        <v>NO</v>
      </c>
      <c r="L1795" s="26" t="str">
        <f>UPPER(Table4[[#This Row],[Heart Issues]])</f>
        <v>YES</v>
      </c>
      <c r="M1795" s="26" t="str">
        <f>IF(Table4[[#This Row],[BMI]]&lt;18.5,"underweight",IF(Table4[[#This Row],[BMI]]&lt; 24.9,"normal weight",IF(Table4[[#This Row],[BMI]]&lt;29.9,"over weight","obesity")))</f>
        <v>normal weight</v>
      </c>
      <c r="N1795" s="26" t="str">
        <f>IF(Table4[[#This Row],[HBA1C]]&lt;5.7,"normal",IF(Table4[[#This Row],[HBA1C]]&lt; 6.4,"prediabetes","diabetes"))</f>
        <v>diabetes</v>
      </c>
    </row>
    <row r="1796" spans="1:14" x14ac:dyDescent="0.25">
      <c r="A1796" t="s">
        <v>575</v>
      </c>
      <c r="B1796">
        <v>16.7</v>
      </c>
      <c r="C1796">
        <v>11.48</v>
      </c>
      <c r="D1796" t="s">
        <v>2378</v>
      </c>
      <c r="E1796" t="s">
        <v>2378</v>
      </c>
      <c r="F1796" t="s">
        <v>2378</v>
      </c>
      <c r="G1796" s="9" t="s">
        <v>2379</v>
      </c>
      <c r="H1796" t="s">
        <v>2378</v>
      </c>
      <c r="I1796" s="20" t="str">
        <f>IF(Table4[[#This Row],[smoker]]="?","NO",Table4[[#This Row],[smoker]])</f>
        <v>No</v>
      </c>
      <c r="J1796" s="26">
        <v>0</v>
      </c>
      <c r="K1796" s="20" t="str">
        <f>UPPER(Table4[[#This Row],[SMOKER 1]])</f>
        <v>NO</v>
      </c>
      <c r="L1796" s="26" t="str">
        <f>UPPER(Table4[[#This Row],[Heart Issues]])</f>
        <v>NO</v>
      </c>
      <c r="M1796" s="26" t="str">
        <f>IF(Table4[[#This Row],[BMI]]&lt;18.5,"underweight",IF(Table4[[#This Row],[BMI]]&lt; 24.9,"normal weight",IF(Table4[[#This Row],[BMI]]&lt;29.9,"over weight","obesity")))</f>
        <v>underweight</v>
      </c>
      <c r="N1796" s="26" t="str">
        <f>IF(Table4[[#This Row],[HBA1C]]&lt;5.7,"normal",IF(Table4[[#This Row],[HBA1C]]&lt; 6.4,"prediabetes","diabetes"))</f>
        <v>diabetes</v>
      </c>
    </row>
    <row r="1797" spans="1:14" x14ac:dyDescent="0.25">
      <c r="A1797" t="s">
        <v>574</v>
      </c>
      <c r="B1797">
        <v>39.82</v>
      </c>
      <c r="C1797">
        <v>6.06</v>
      </c>
      <c r="D1797" t="s">
        <v>2378</v>
      </c>
      <c r="E1797" t="s">
        <v>2378</v>
      </c>
      <c r="F1797" t="s">
        <v>2378</v>
      </c>
      <c r="G1797" s="9" t="s">
        <v>2379</v>
      </c>
      <c r="H1797" t="s">
        <v>2378</v>
      </c>
      <c r="I1797" s="20" t="str">
        <f>IF(Table4[[#This Row],[smoker]]="?","NO",Table4[[#This Row],[smoker]])</f>
        <v>No</v>
      </c>
      <c r="J1797" s="26">
        <v>0</v>
      </c>
      <c r="K1797" s="20" t="str">
        <f>UPPER(Table4[[#This Row],[SMOKER 1]])</f>
        <v>NO</v>
      </c>
      <c r="L1797" s="26" t="str">
        <f>UPPER(Table4[[#This Row],[Heart Issues]])</f>
        <v>NO</v>
      </c>
      <c r="M1797" s="26" t="str">
        <f>IF(Table4[[#This Row],[BMI]]&lt;18.5,"underweight",IF(Table4[[#This Row],[BMI]]&lt; 24.9,"normal weight",IF(Table4[[#This Row],[BMI]]&lt;29.9,"over weight","obesity")))</f>
        <v>obesity</v>
      </c>
      <c r="N1797" s="26" t="str">
        <f>IF(Table4[[#This Row],[HBA1C]]&lt;5.7,"normal",IF(Table4[[#This Row],[HBA1C]]&lt; 6.4,"prediabetes","diabetes"))</f>
        <v>prediabetes</v>
      </c>
    </row>
    <row r="1798" spans="1:14" x14ac:dyDescent="0.25">
      <c r="A1798" t="s">
        <v>573</v>
      </c>
      <c r="B1798">
        <v>22.04</v>
      </c>
      <c r="C1798">
        <v>5.86</v>
      </c>
      <c r="D1798" t="s">
        <v>2378</v>
      </c>
      <c r="E1798" t="s">
        <v>2378</v>
      </c>
      <c r="F1798" t="s">
        <v>2378</v>
      </c>
      <c r="G1798" s="9">
        <v>1</v>
      </c>
      <c r="H1798" t="s">
        <v>2378</v>
      </c>
      <c r="I1798" s="20" t="str">
        <f>IF(Table4[[#This Row],[smoker]]="?","NO",Table4[[#This Row],[smoker]])</f>
        <v>No</v>
      </c>
      <c r="J1798" s="26">
        <v>1</v>
      </c>
      <c r="K1798" s="20" t="str">
        <f>UPPER(Table4[[#This Row],[SMOKER 1]])</f>
        <v>NO</v>
      </c>
      <c r="L1798" s="26" t="str">
        <f>UPPER(Table4[[#This Row],[Heart Issues]])</f>
        <v>NO</v>
      </c>
      <c r="M1798" s="26" t="str">
        <f>IF(Table4[[#This Row],[BMI]]&lt;18.5,"underweight",IF(Table4[[#This Row],[BMI]]&lt; 24.9,"normal weight",IF(Table4[[#This Row],[BMI]]&lt;29.9,"over weight","obesity")))</f>
        <v>normal weight</v>
      </c>
      <c r="N1798" s="26" t="str">
        <f>IF(Table4[[#This Row],[HBA1C]]&lt;5.7,"normal",IF(Table4[[#This Row],[HBA1C]]&lt; 6.4,"prediabetes","diabetes"))</f>
        <v>prediabetes</v>
      </c>
    </row>
    <row r="1799" spans="1:14" x14ac:dyDescent="0.25">
      <c r="A1799" t="s">
        <v>572</v>
      </c>
      <c r="B1799">
        <v>28.27</v>
      </c>
      <c r="C1799">
        <v>5.33</v>
      </c>
      <c r="D1799" t="s">
        <v>2378</v>
      </c>
      <c r="E1799" t="s">
        <v>2378</v>
      </c>
      <c r="F1799" t="s">
        <v>2378</v>
      </c>
      <c r="G1799" s="9" t="s">
        <v>2379</v>
      </c>
      <c r="H1799" t="s">
        <v>2378</v>
      </c>
      <c r="I1799" s="20" t="str">
        <f>IF(Table4[[#This Row],[smoker]]="?","NO",Table4[[#This Row],[smoker]])</f>
        <v>No</v>
      </c>
      <c r="J1799" s="26">
        <v>0</v>
      </c>
      <c r="K1799" s="20" t="str">
        <f>UPPER(Table4[[#This Row],[SMOKER 1]])</f>
        <v>NO</v>
      </c>
      <c r="L1799" s="26" t="str">
        <f>UPPER(Table4[[#This Row],[Heart Issues]])</f>
        <v>NO</v>
      </c>
      <c r="M1799" s="26" t="str">
        <f>IF(Table4[[#This Row],[BMI]]&lt;18.5,"underweight",IF(Table4[[#This Row],[BMI]]&lt; 24.9,"normal weight",IF(Table4[[#This Row],[BMI]]&lt;29.9,"over weight","obesity")))</f>
        <v>over weight</v>
      </c>
      <c r="N1799" s="26" t="str">
        <f>IF(Table4[[#This Row],[HBA1C]]&lt;5.7,"normal",IF(Table4[[#This Row],[HBA1C]]&lt; 6.4,"prediabetes","diabetes"))</f>
        <v>normal</v>
      </c>
    </row>
    <row r="1800" spans="1:14" x14ac:dyDescent="0.25">
      <c r="A1800" t="s">
        <v>571</v>
      </c>
      <c r="B1800">
        <v>18.5</v>
      </c>
      <c r="C1800">
        <v>5.33</v>
      </c>
      <c r="D1800" t="s">
        <v>2378</v>
      </c>
      <c r="E1800" t="s">
        <v>2378</v>
      </c>
      <c r="F1800" t="s">
        <v>2378</v>
      </c>
      <c r="G1800" s="9" t="s">
        <v>2379</v>
      </c>
      <c r="H1800" t="s">
        <v>2378</v>
      </c>
      <c r="I1800" s="20" t="str">
        <f>IF(Table4[[#This Row],[smoker]]="?","NO",Table4[[#This Row],[smoker]])</f>
        <v>No</v>
      </c>
      <c r="J1800" s="26">
        <v>0</v>
      </c>
      <c r="K1800" s="20" t="str">
        <f>UPPER(Table4[[#This Row],[SMOKER 1]])</f>
        <v>NO</v>
      </c>
      <c r="L1800" s="26" t="str">
        <f>UPPER(Table4[[#This Row],[Heart Issues]])</f>
        <v>NO</v>
      </c>
      <c r="M1800" s="26" t="str">
        <f>IF(Table4[[#This Row],[BMI]]&lt;18.5,"underweight",IF(Table4[[#This Row],[BMI]]&lt; 24.9,"normal weight",IF(Table4[[#This Row],[BMI]]&lt;29.9,"over weight","obesity")))</f>
        <v>normal weight</v>
      </c>
      <c r="N1800" s="26" t="str">
        <f>IF(Table4[[#This Row],[HBA1C]]&lt;5.7,"normal",IF(Table4[[#This Row],[HBA1C]]&lt; 6.4,"prediabetes","diabetes"))</f>
        <v>normal</v>
      </c>
    </row>
    <row r="1801" spans="1:14" x14ac:dyDescent="0.25">
      <c r="A1801" t="s">
        <v>570</v>
      </c>
      <c r="B1801">
        <v>38.6</v>
      </c>
      <c r="C1801">
        <v>6.02</v>
      </c>
      <c r="D1801" t="s">
        <v>2378</v>
      </c>
      <c r="E1801" t="s">
        <v>2378</v>
      </c>
      <c r="F1801" t="s">
        <v>2378</v>
      </c>
      <c r="G1801" s="9">
        <v>1</v>
      </c>
      <c r="H1801" t="s">
        <v>2378</v>
      </c>
      <c r="I1801" s="20" t="str">
        <f>IF(Table4[[#This Row],[smoker]]="?","NO",Table4[[#This Row],[smoker]])</f>
        <v>No</v>
      </c>
      <c r="J1801" s="26">
        <v>1</v>
      </c>
      <c r="K1801" s="20" t="str">
        <f>UPPER(Table4[[#This Row],[SMOKER 1]])</f>
        <v>NO</v>
      </c>
      <c r="L1801" s="26" t="str">
        <f>UPPER(Table4[[#This Row],[Heart Issues]])</f>
        <v>NO</v>
      </c>
      <c r="M1801" s="26" t="str">
        <f>IF(Table4[[#This Row],[BMI]]&lt;18.5,"underweight",IF(Table4[[#This Row],[BMI]]&lt; 24.9,"normal weight",IF(Table4[[#This Row],[BMI]]&lt;29.9,"over weight","obesity")))</f>
        <v>obesity</v>
      </c>
      <c r="N1801" s="26" t="str">
        <f>IF(Table4[[#This Row],[HBA1C]]&lt;5.7,"normal",IF(Table4[[#This Row],[HBA1C]]&lt; 6.4,"prediabetes","diabetes"))</f>
        <v>prediabetes</v>
      </c>
    </row>
    <row r="1802" spans="1:14" x14ac:dyDescent="0.25">
      <c r="A1802" t="s">
        <v>569</v>
      </c>
      <c r="B1802">
        <v>43.12</v>
      </c>
      <c r="C1802">
        <v>6.25</v>
      </c>
      <c r="D1802" t="s">
        <v>2378</v>
      </c>
      <c r="E1802" t="s">
        <v>2378</v>
      </c>
      <c r="F1802" t="s">
        <v>2378</v>
      </c>
      <c r="G1802" s="9">
        <v>1</v>
      </c>
      <c r="H1802" t="s">
        <v>2378</v>
      </c>
      <c r="I1802" s="20" t="str">
        <f>IF(Table4[[#This Row],[smoker]]="?","NO",Table4[[#This Row],[smoker]])</f>
        <v>No</v>
      </c>
      <c r="J1802" s="26">
        <v>1</v>
      </c>
      <c r="K1802" s="20" t="str">
        <f>UPPER(Table4[[#This Row],[SMOKER 1]])</f>
        <v>NO</v>
      </c>
      <c r="L1802" s="26" t="str">
        <f>UPPER(Table4[[#This Row],[Heart Issues]])</f>
        <v>NO</v>
      </c>
      <c r="M1802" s="26" t="str">
        <f>IF(Table4[[#This Row],[BMI]]&lt;18.5,"underweight",IF(Table4[[#This Row],[BMI]]&lt; 24.9,"normal weight",IF(Table4[[#This Row],[BMI]]&lt;29.9,"over weight","obesity")))</f>
        <v>obesity</v>
      </c>
      <c r="N1802" s="26" t="str">
        <f>IF(Table4[[#This Row],[HBA1C]]&lt;5.7,"normal",IF(Table4[[#This Row],[HBA1C]]&lt; 6.4,"prediabetes","diabetes"))</f>
        <v>prediabetes</v>
      </c>
    </row>
    <row r="1803" spans="1:14" x14ac:dyDescent="0.25">
      <c r="A1803" t="s">
        <v>568</v>
      </c>
      <c r="B1803">
        <v>30.5</v>
      </c>
      <c r="C1803">
        <v>4.8099999999999996</v>
      </c>
      <c r="D1803" t="s">
        <v>2378</v>
      </c>
      <c r="E1803" t="s">
        <v>2378</v>
      </c>
      <c r="F1803" t="s">
        <v>2378</v>
      </c>
      <c r="G1803" s="9">
        <v>1</v>
      </c>
      <c r="H1803" t="s">
        <v>2378</v>
      </c>
      <c r="I1803" s="20" t="str">
        <f>IF(Table4[[#This Row],[smoker]]="?","NO",Table4[[#This Row],[smoker]])</f>
        <v>No</v>
      </c>
      <c r="J1803" s="26">
        <v>1</v>
      </c>
      <c r="K1803" s="20" t="str">
        <f>UPPER(Table4[[#This Row],[SMOKER 1]])</f>
        <v>NO</v>
      </c>
      <c r="L1803" s="26" t="str">
        <f>UPPER(Table4[[#This Row],[Heart Issues]])</f>
        <v>NO</v>
      </c>
      <c r="M1803" s="26" t="str">
        <f>IF(Table4[[#This Row],[BMI]]&lt;18.5,"underweight",IF(Table4[[#This Row],[BMI]]&lt; 24.9,"normal weight",IF(Table4[[#This Row],[BMI]]&lt;29.9,"over weight","obesity")))</f>
        <v>obesity</v>
      </c>
      <c r="N1803" s="26" t="str">
        <f>IF(Table4[[#This Row],[HBA1C]]&lt;5.7,"normal",IF(Table4[[#This Row],[HBA1C]]&lt; 6.4,"prediabetes","diabetes"))</f>
        <v>normal</v>
      </c>
    </row>
    <row r="1804" spans="1:14" x14ac:dyDescent="0.25">
      <c r="A1804" t="s">
        <v>567</v>
      </c>
      <c r="B1804">
        <v>27.61</v>
      </c>
      <c r="C1804">
        <v>4.5999999999999996</v>
      </c>
      <c r="D1804" t="s">
        <v>2378</v>
      </c>
      <c r="E1804" t="s">
        <v>2378</v>
      </c>
      <c r="F1804" t="s">
        <v>2378</v>
      </c>
      <c r="G1804" s="9">
        <v>1</v>
      </c>
      <c r="H1804" t="s">
        <v>2378</v>
      </c>
      <c r="I1804" s="20" t="str">
        <f>IF(Table4[[#This Row],[smoker]]="?","NO",Table4[[#This Row],[smoker]])</f>
        <v>No</v>
      </c>
      <c r="J1804" s="26">
        <v>1</v>
      </c>
      <c r="K1804" s="20" t="str">
        <f>UPPER(Table4[[#This Row],[SMOKER 1]])</f>
        <v>NO</v>
      </c>
      <c r="L1804" s="26" t="str">
        <f>UPPER(Table4[[#This Row],[Heart Issues]])</f>
        <v>NO</v>
      </c>
      <c r="M1804" s="26" t="str">
        <f>IF(Table4[[#This Row],[BMI]]&lt;18.5,"underweight",IF(Table4[[#This Row],[BMI]]&lt; 24.9,"normal weight",IF(Table4[[#This Row],[BMI]]&lt;29.9,"over weight","obesity")))</f>
        <v>over weight</v>
      </c>
      <c r="N1804" s="26" t="str">
        <f>IF(Table4[[#This Row],[HBA1C]]&lt;5.7,"normal",IF(Table4[[#This Row],[HBA1C]]&lt; 6.4,"prediabetes","diabetes"))</f>
        <v>normal</v>
      </c>
    </row>
    <row r="1805" spans="1:14" x14ac:dyDescent="0.25">
      <c r="A1805" t="s">
        <v>566</v>
      </c>
      <c r="B1805">
        <v>27.1</v>
      </c>
      <c r="C1805">
        <v>5.08</v>
      </c>
      <c r="D1805" t="s">
        <v>2378</v>
      </c>
      <c r="E1805" t="s">
        <v>2378</v>
      </c>
      <c r="F1805" t="s">
        <v>2378</v>
      </c>
      <c r="G1805" s="9">
        <v>1</v>
      </c>
      <c r="H1805" t="s">
        <v>2378</v>
      </c>
      <c r="I1805" s="20" t="str">
        <f>IF(Table4[[#This Row],[smoker]]="?","NO",Table4[[#This Row],[smoker]])</f>
        <v>No</v>
      </c>
      <c r="J1805" s="26">
        <v>1</v>
      </c>
      <c r="K1805" s="20" t="str">
        <f>UPPER(Table4[[#This Row],[SMOKER 1]])</f>
        <v>NO</v>
      </c>
      <c r="L1805" s="26" t="str">
        <f>UPPER(Table4[[#This Row],[Heart Issues]])</f>
        <v>NO</v>
      </c>
      <c r="M1805" s="26" t="str">
        <f>IF(Table4[[#This Row],[BMI]]&lt;18.5,"underweight",IF(Table4[[#This Row],[BMI]]&lt; 24.9,"normal weight",IF(Table4[[#This Row],[BMI]]&lt;29.9,"over weight","obesity")))</f>
        <v>over weight</v>
      </c>
      <c r="N1805" s="26" t="str">
        <f>IF(Table4[[#This Row],[HBA1C]]&lt;5.7,"normal",IF(Table4[[#This Row],[HBA1C]]&lt; 6.4,"prediabetes","diabetes"))</f>
        <v>normal</v>
      </c>
    </row>
    <row r="1806" spans="1:14" x14ac:dyDescent="0.25">
      <c r="A1806" t="s">
        <v>565</v>
      </c>
      <c r="B1806">
        <v>35.93</v>
      </c>
      <c r="C1806">
        <v>5.43</v>
      </c>
      <c r="D1806" t="s">
        <v>2378</v>
      </c>
      <c r="E1806" t="s">
        <v>2380</v>
      </c>
      <c r="F1806" t="s">
        <v>2378</v>
      </c>
      <c r="G1806" s="9">
        <v>1</v>
      </c>
      <c r="H1806" t="s">
        <v>2378</v>
      </c>
      <c r="I1806" s="20" t="str">
        <f>IF(Table4[[#This Row],[smoker]]="?","NO",Table4[[#This Row],[smoker]])</f>
        <v>No</v>
      </c>
      <c r="J1806" s="26">
        <v>1</v>
      </c>
      <c r="K1806" s="20" t="str">
        <f>UPPER(Table4[[#This Row],[SMOKER 1]])</f>
        <v>NO</v>
      </c>
      <c r="L1806" s="26" t="str">
        <f>UPPER(Table4[[#This Row],[Heart Issues]])</f>
        <v>NO</v>
      </c>
      <c r="M1806" s="26" t="str">
        <f>IF(Table4[[#This Row],[BMI]]&lt;18.5,"underweight",IF(Table4[[#This Row],[BMI]]&lt; 24.9,"normal weight",IF(Table4[[#This Row],[BMI]]&lt;29.9,"over weight","obesity")))</f>
        <v>obesity</v>
      </c>
      <c r="N1806" s="26" t="str">
        <f>IF(Table4[[#This Row],[HBA1C]]&lt;5.7,"normal",IF(Table4[[#This Row],[HBA1C]]&lt; 6.4,"prediabetes","diabetes"))</f>
        <v>normal</v>
      </c>
    </row>
    <row r="1807" spans="1:14" x14ac:dyDescent="0.25">
      <c r="A1807" t="s">
        <v>564</v>
      </c>
      <c r="B1807">
        <v>32.68</v>
      </c>
      <c r="C1807">
        <v>5.44</v>
      </c>
      <c r="D1807" t="s">
        <v>2378</v>
      </c>
      <c r="E1807" t="s">
        <v>2378</v>
      </c>
      <c r="F1807" t="s">
        <v>2378</v>
      </c>
      <c r="G1807" s="9" t="s">
        <v>2379</v>
      </c>
      <c r="H1807" t="s">
        <v>2378</v>
      </c>
      <c r="I1807" s="20" t="str">
        <f>IF(Table4[[#This Row],[smoker]]="?","NO",Table4[[#This Row],[smoker]])</f>
        <v>No</v>
      </c>
      <c r="J1807" s="26">
        <v>0</v>
      </c>
      <c r="K1807" s="20" t="str">
        <f>UPPER(Table4[[#This Row],[SMOKER 1]])</f>
        <v>NO</v>
      </c>
      <c r="L1807" s="26" t="str">
        <f>UPPER(Table4[[#This Row],[Heart Issues]])</f>
        <v>NO</v>
      </c>
      <c r="M1807" s="26" t="str">
        <f>IF(Table4[[#This Row],[BMI]]&lt;18.5,"underweight",IF(Table4[[#This Row],[BMI]]&lt; 24.9,"normal weight",IF(Table4[[#This Row],[BMI]]&lt;29.9,"over weight","obesity")))</f>
        <v>obesity</v>
      </c>
      <c r="N1807" s="26" t="str">
        <f>IF(Table4[[#This Row],[HBA1C]]&lt;5.7,"normal",IF(Table4[[#This Row],[HBA1C]]&lt; 6.4,"prediabetes","diabetes"))</f>
        <v>normal</v>
      </c>
    </row>
    <row r="1808" spans="1:14" x14ac:dyDescent="0.25">
      <c r="A1808" t="s">
        <v>563</v>
      </c>
      <c r="B1808">
        <v>20.74</v>
      </c>
      <c r="C1808">
        <v>11.69</v>
      </c>
      <c r="D1808" t="s">
        <v>2380</v>
      </c>
      <c r="E1808" t="s">
        <v>2378</v>
      </c>
      <c r="F1808" t="s">
        <v>2378</v>
      </c>
      <c r="G1808" s="9">
        <v>1</v>
      </c>
      <c r="H1808" t="s">
        <v>2378</v>
      </c>
      <c r="I1808" s="20" t="str">
        <f>IF(Table4[[#This Row],[smoker]]="?","NO",Table4[[#This Row],[smoker]])</f>
        <v>No</v>
      </c>
      <c r="J1808" s="26">
        <v>1</v>
      </c>
      <c r="K1808" s="20" t="str">
        <f>UPPER(Table4[[#This Row],[SMOKER 1]])</f>
        <v>NO</v>
      </c>
      <c r="L1808" s="26" t="str">
        <f>UPPER(Table4[[#This Row],[Heart Issues]])</f>
        <v>YES</v>
      </c>
      <c r="M1808" s="26" t="str">
        <f>IF(Table4[[#This Row],[BMI]]&lt;18.5,"underweight",IF(Table4[[#This Row],[BMI]]&lt; 24.9,"normal weight",IF(Table4[[#This Row],[BMI]]&lt;29.9,"over weight","obesity")))</f>
        <v>normal weight</v>
      </c>
      <c r="N1808" s="26" t="str">
        <f>IF(Table4[[#This Row],[HBA1C]]&lt;5.7,"normal",IF(Table4[[#This Row],[HBA1C]]&lt; 6.4,"prediabetes","diabetes"))</f>
        <v>diabetes</v>
      </c>
    </row>
    <row r="1809" spans="1:14" x14ac:dyDescent="0.25">
      <c r="A1809" t="s">
        <v>562</v>
      </c>
      <c r="B1809">
        <v>15.57</v>
      </c>
      <c r="C1809">
        <v>6.07</v>
      </c>
      <c r="D1809" t="s">
        <v>2378</v>
      </c>
      <c r="E1809" t="s">
        <v>2378</v>
      </c>
      <c r="F1809" t="s">
        <v>2378</v>
      </c>
      <c r="G1809" s="9" t="s">
        <v>2379</v>
      </c>
      <c r="H1809" t="s">
        <v>2378</v>
      </c>
      <c r="I1809" s="20" t="str">
        <f>IF(Table4[[#This Row],[smoker]]="?","NO",Table4[[#This Row],[smoker]])</f>
        <v>No</v>
      </c>
      <c r="J1809" s="26">
        <v>0</v>
      </c>
      <c r="K1809" s="20" t="str">
        <f>UPPER(Table4[[#This Row],[SMOKER 1]])</f>
        <v>NO</v>
      </c>
      <c r="L1809" s="26" t="str">
        <f>UPPER(Table4[[#This Row],[Heart Issues]])</f>
        <v>NO</v>
      </c>
      <c r="M1809" s="26" t="str">
        <f>IF(Table4[[#This Row],[BMI]]&lt;18.5,"underweight",IF(Table4[[#This Row],[BMI]]&lt; 24.9,"normal weight",IF(Table4[[#This Row],[BMI]]&lt;29.9,"over weight","obesity")))</f>
        <v>underweight</v>
      </c>
      <c r="N1809" s="26" t="str">
        <f>IF(Table4[[#This Row],[HBA1C]]&lt;5.7,"normal",IF(Table4[[#This Row],[HBA1C]]&lt; 6.4,"prediabetes","diabetes"))</f>
        <v>prediabetes</v>
      </c>
    </row>
    <row r="1810" spans="1:14" x14ac:dyDescent="0.25">
      <c r="A1810" t="s">
        <v>561</v>
      </c>
      <c r="B1810">
        <v>23.844999999999999</v>
      </c>
      <c r="C1810">
        <v>4.3600000000000003</v>
      </c>
      <c r="D1810" t="s">
        <v>2378</v>
      </c>
      <c r="E1810" t="s">
        <v>2378</v>
      </c>
      <c r="F1810" t="s">
        <v>2378</v>
      </c>
      <c r="G1810" s="9" t="s">
        <v>2379</v>
      </c>
      <c r="H1810" t="s">
        <v>2378</v>
      </c>
      <c r="I1810" s="20" t="str">
        <f>IF(Table4[[#This Row],[smoker]]="?","NO",Table4[[#This Row],[smoker]])</f>
        <v>No</v>
      </c>
      <c r="J1810" s="26">
        <v>0</v>
      </c>
      <c r="K1810" s="20" t="str">
        <f>UPPER(Table4[[#This Row],[SMOKER 1]])</f>
        <v>NO</v>
      </c>
      <c r="L1810" s="26" t="str">
        <f>UPPER(Table4[[#This Row],[Heart Issues]])</f>
        <v>NO</v>
      </c>
      <c r="M1810" s="26" t="str">
        <f>IF(Table4[[#This Row],[BMI]]&lt;18.5,"underweight",IF(Table4[[#This Row],[BMI]]&lt; 24.9,"normal weight",IF(Table4[[#This Row],[BMI]]&lt;29.9,"over weight","obesity")))</f>
        <v>normal weight</v>
      </c>
      <c r="N1810" s="26" t="str">
        <f>IF(Table4[[#This Row],[HBA1C]]&lt;5.7,"normal",IF(Table4[[#This Row],[HBA1C]]&lt; 6.4,"prediabetes","diabetes"))</f>
        <v>normal</v>
      </c>
    </row>
    <row r="1811" spans="1:14" x14ac:dyDescent="0.25">
      <c r="A1811" t="s">
        <v>560</v>
      </c>
      <c r="B1811">
        <v>22.895</v>
      </c>
      <c r="C1811">
        <v>5.24</v>
      </c>
      <c r="D1811" t="s">
        <v>2378</v>
      </c>
      <c r="E1811" t="s">
        <v>2378</v>
      </c>
      <c r="F1811" t="s">
        <v>2378</v>
      </c>
      <c r="G1811" s="9">
        <v>1</v>
      </c>
      <c r="H1811" t="s">
        <v>2378</v>
      </c>
      <c r="I1811" s="20" t="str">
        <f>IF(Table4[[#This Row],[smoker]]="?","NO",Table4[[#This Row],[smoker]])</f>
        <v>No</v>
      </c>
      <c r="J1811" s="26">
        <v>1</v>
      </c>
      <c r="K1811" s="20" t="str">
        <f>UPPER(Table4[[#This Row],[SMOKER 1]])</f>
        <v>NO</v>
      </c>
      <c r="L1811" s="26" t="str">
        <f>UPPER(Table4[[#This Row],[Heart Issues]])</f>
        <v>NO</v>
      </c>
      <c r="M1811" s="26" t="str">
        <f>IF(Table4[[#This Row],[BMI]]&lt;18.5,"underweight",IF(Table4[[#This Row],[BMI]]&lt; 24.9,"normal weight",IF(Table4[[#This Row],[BMI]]&lt;29.9,"over weight","obesity")))</f>
        <v>normal weight</v>
      </c>
      <c r="N1811" s="26" t="str">
        <f>IF(Table4[[#This Row],[HBA1C]]&lt;5.7,"normal",IF(Table4[[#This Row],[HBA1C]]&lt; 6.4,"prediabetes","diabetes"))</f>
        <v>normal</v>
      </c>
    </row>
    <row r="1812" spans="1:14" x14ac:dyDescent="0.25">
      <c r="A1812" t="s">
        <v>559</v>
      </c>
      <c r="B1812">
        <v>21.945</v>
      </c>
      <c r="C1812">
        <v>5.37</v>
      </c>
      <c r="D1812" t="s">
        <v>2378</v>
      </c>
      <c r="E1812" t="s">
        <v>2378</v>
      </c>
      <c r="F1812" t="s">
        <v>2378</v>
      </c>
      <c r="G1812" s="9">
        <v>1</v>
      </c>
      <c r="H1812" t="s">
        <v>2378</v>
      </c>
      <c r="I1812" s="20" t="str">
        <f>IF(Table4[[#This Row],[smoker]]="?","NO",Table4[[#This Row],[smoker]])</f>
        <v>No</v>
      </c>
      <c r="J1812" s="26">
        <v>1</v>
      </c>
      <c r="K1812" s="20" t="str">
        <f>UPPER(Table4[[#This Row],[SMOKER 1]])</f>
        <v>NO</v>
      </c>
      <c r="L1812" s="26" t="str">
        <f>UPPER(Table4[[#This Row],[Heart Issues]])</f>
        <v>NO</v>
      </c>
      <c r="M1812" s="26" t="str">
        <f>IF(Table4[[#This Row],[BMI]]&lt;18.5,"underweight",IF(Table4[[#This Row],[BMI]]&lt; 24.9,"normal weight",IF(Table4[[#This Row],[BMI]]&lt;29.9,"over weight","obesity")))</f>
        <v>normal weight</v>
      </c>
      <c r="N1812" s="26" t="str">
        <f>IF(Table4[[#This Row],[HBA1C]]&lt;5.7,"normal",IF(Table4[[#This Row],[HBA1C]]&lt; 6.4,"prediabetes","diabetes"))</f>
        <v>normal</v>
      </c>
    </row>
    <row r="1813" spans="1:14" x14ac:dyDescent="0.25">
      <c r="A1813" t="s">
        <v>558</v>
      </c>
      <c r="B1813">
        <v>19.47</v>
      </c>
      <c r="C1813">
        <v>6.6</v>
      </c>
      <c r="D1813" t="s">
        <v>2380</v>
      </c>
      <c r="E1813" t="s">
        <v>2378</v>
      </c>
      <c r="F1813" t="s">
        <v>2378</v>
      </c>
      <c r="G1813" s="9" t="s">
        <v>2379</v>
      </c>
      <c r="H1813" t="s">
        <v>2378</v>
      </c>
      <c r="I1813" s="20" t="str">
        <f>IF(Table4[[#This Row],[smoker]]="?","NO",Table4[[#This Row],[smoker]])</f>
        <v>No</v>
      </c>
      <c r="J1813" s="26">
        <v>0</v>
      </c>
      <c r="K1813" s="20" t="str">
        <f>UPPER(Table4[[#This Row],[SMOKER 1]])</f>
        <v>NO</v>
      </c>
      <c r="L1813" s="26" t="str">
        <f>UPPER(Table4[[#This Row],[Heart Issues]])</f>
        <v>YES</v>
      </c>
      <c r="M1813" s="26" t="str">
        <f>IF(Table4[[#This Row],[BMI]]&lt;18.5,"underweight",IF(Table4[[#This Row],[BMI]]&lt; 24.9,"normal weight",IF(Table4[[#This Row],[BMI]]&lt;29.9,"over weight","obesity")))</f>
        <v>normal weight</v>
      </c>
      <c r="N1813" s="26" t="str">
        <f>IF(Table4[[#This Row],[HBA1C]]&lt;5.7,"normal",IF(Table4[[#This Row],[HBA1C]]&lt; 6.4,"prediabetes","diabetes"))</f>
        <v>diabetes</v>
      </c>
    </row>
    <row r="1814" spans="1:14" x14ac:dyDescent="0.25">
      <c r="A1814" t="s">
        <v>557</v>
      </c>
      <c r="B1814">
        <v>15.61</v>
      </c>
      <c r="C1814">
        <v>5.77</v>
      </c>
      <c r="D1814" t="s">
        <v>2378</v>
      </c>
      <c r="E1814" t="s">
        <v>2378</v>
      </c>
      <c r="F1814" t="s">
        <v>2378</v>
      </c>
      <c r="G1814" s="9" t="s">
        <v>2379</v>
      </c>
      <c r="H1814" t="s">
        <v>2378</v>
      </c>
      <c r="I1814" s="20" t="str">
        <f>IF(Table4[[#This Row],[smoker]]="?","NO",Table4[[#This Row],[smoker]])</f>
        <v>No</v>
      </c>
      <c r="J1814" s="26">
        <v>0</v>
      </c>
      <c r="K1814" s="20" t="str">
        <f>UPPER(Table4[[#This Row],[SMOKER 1]])</f>
        <v>NO</v>
      </c>
      <c r="L1814" s="26" t="str">
        <f>UPPER(Table4[[#This Row],[Heart Issues]])</f>
        <v>NO</v>
      </c>
      <c r="M1814" s="26" t="str">
        <f>IF(Table4[[#This Row],[BMI]]&lt;18.5,"underweight",IF(Table4[[#This Row],[BMI]]&lt; 24.9,"normal weight",IF(Table4[[#This Row],[BMI]]&lt;29.9,"over weight","obesity")))</f>
        <v>underweight</v>
      </c>
      <c r="N1814" s="26" t="str">
        <f>IF(Table4[[#This Row],[HBA1C]]&lt;5.7,"normal",IF(Table4[[#This Row],[HBA1C]]&lt; 6.4,"prediabetes","diabetes"))</f>
        <v>prediabetes</v>
      </c>
    </row>
    <row r="1815" spans="1:14" x14ac:dyDescent="0.25">
      <c r="A1815" t="s">
        <v>556</v>
      </c>
      <c r="B1815">
        <v>28.6</v>
      </c>
      <c r="C1815">
        <v>6.08</v>
      </c>
      <c r="D1815" t="s">
        <v>2378</v>
      </c>
      <c r="E1815" t="s">
        <v>2378</v>
      </c>
      <c r="F1815" t="s">
        <v>2381</v>
      </c>
      <c r="G1815" s="9">
        <v>1</v>
      </c>
      <c r="H1815" t="s">
        <v>2378</v>
      </c>
      <c r="I1815" s="20" t="str">
        <f>IF(Table4[[#This Row],[smoker]]="?","NO",Table4[[#This Row],[smoker]])</f>
        <v>No</v>
      </c>
      <c r="J1815" s="26">
        <v>1</v>
      </c>
      <c r="K1815" s="20" t="str">
        <f>UPPER(Table4[[#This Row],[SMOKER 1]])</f>
        <v>NO</v>
      </c>
      <c r="L1815" s="26" t="str">
        <f>UPPER(Table4[[#This Row],[Heart Issues]])</f>
        <v>NO</v>
      </c>
      <c r="M1815" s="26" t="str">
        <f>IF(Table4[[#This Row],[BMI]]&lt;18.5,"underweight",IF(Table4[[#This Row],[BMI]]&lt; 24.9,"normal weight",IF(Table4[[#This Row],[BMI]]&lt;29.9,"over weight","obesity")))</f>
        <v>over weight</v>
      </c>
      <c r="N1815" s="26" t="str">
        <f>IF(Table4[[#This Row],[HBA1C]]&lt;5.7,"normal",IF(Table4[[#This Row],[HBA1C]]&lt; 6.4,"prediabetes","diabetes"))</f>
        <v>prediabetes</v>
      </c>
    </row>
    <row r="1816" spans="1:14" x14ac:dyDescent="0.25">
      <c r="A1816" t="s">
        <v>555</v>
      </c>
      <c r="B1816">
        <v>46.53</v>
      </c>
      <c r="C1816">
        <v>4.16</v>
      </c>
      <c r="D1816" t="s">
        <v>2378</v>
      </c>
      <c r="E1816" t="s">
        <v>2378</v>
      </c>
      <c r="F1816" t="s">
        <v>2378</v>
      </c>
      <c r="G1816" s="9" t="s">
        <v>2379</v>
      </c>
      <c r="H1816" t="s">
        <v>2378</v>
      </c>
      <c r="I1816" s="20" t="str">
        <f>IF(Table4[[#This Row],[smoker]]="?","NO",Table4[[#This Row],[smoker]])</f>
        <v>No</v>
      </c>
      <c r="J1816" s="26">
        <v>0</v>
      </c>
      <c r="K1816" s="20" t="str">
        <f>UPPER(Table4[[#This Row],[SMOKER 1]])</f>
        <v>NO</v>
      </c>
      <c r="L1816" s="26" t="str">
        <f>UPPER(Table4[[#This Row],[Heart Issues]])</f>
        <v>NO</v>
      </c>
      <c r="M1816" s="26" t="str">
        <f>IF(Table4[[#This Row],[BMI]]&lt;18.5,"underweight",IF(Table4[[#This Row],[BMI]]&lt; 24.9,"normal weight",IF(Table4[[#This Row],[BMI]]&lt;29.9,"over weight","obesity")))</f>
        <v>obesity</v>
      </c>
      <c r="N1816" s="26" t="str">
        <f>IF(Table4[[#This Row],[HBA1C]]&lt;5.7,"normal",IF(Table4[[#This Row],[HBA1C]]&lt; 6.4,"prediabetes","diabetes"))</f>
        <v>normal</v>
      </c>
    </row>
    <row r="1817" spans="1:14" x14ac:dyDescent="0.25">
      <c r="A1817" t="s">
        <v>554</v>
      </c>
      <c r="B1817">
        <v>34.99</v>
      </c>
      <c r="C1817">
        <v>5.0999999999999996</v>
      </c>
      <c r="D1817" t="s">
        <v>2378</v>
      </c>
      <c r="E1817" t="s">
        <v>2378</v>
      </c>
      <c r="F1817" t="s">
        <v>2381</v>
      </c>
      <c r="G1817" s="9">
        <v>1</v>
      </c>
      <c r="H1817" t="s">
        <v>2378</v>
      </c>
      <c r="I1817" s="20" t="str">
        <f>IF(Table4[[#This Row],[smoker]]="?","NO",Table4[[#This Row],[smoker]])</f>
        <v>No</v>
      </c>
      <c r="J1817" s="26">
        <v>1</v>
      </c>
      <c r="K1817" s="20" t="str">
        <f>UPPER(Table4[[#This Row],[SMOKER 1]])</f>
        <v>NO</v>
      </c>
      <c r="L1817" s="26" t="str">
        <f>UPPER(Table4[[#This Row],[Heart Issues]])</f>
        <v>NO</v>
      </c>
      <c r="M1817" s="26" t="str">
        <f>IF(Table4[[#This Row],[BMI]]&lt;18.5,"underweight",IF(Table4[[#This Row],[BMI]]&lt; 24.9,"normal weight",IF(Table4[[#This Row],[BMI]]&lt;29.9,"over weight","obesity")))</f>
        <v>obesity</v>
      </c>
      <c r="N1817" s="26" t="str">
        <f>IF(Table4[[#This Row],[HBA1C]]&lt;5.7,"normal",IF(Table4[[#This Row],[HBA1C]]&lt; 6.4,"prediabetes","diabetes"))</f>
        <v>normal</v>
      </c>
    </row>
    <row r="1818" spans="1:14" x14ac:dyDescent="0.25">
      <c r="A1818" t="s">
        <v>553</v>
      </c>
      <c r="B1818">
        <v>17.05</v>
      </c>
      <c r="C1818">
        <v>5.3</v>
      </c>
      <c r="D1818" t="s">
        <v>2378</v>
      </c>
      <c r="E1818" t="s">
        <v>2378</v>
      </c>
      <c r="F1818" t="s">
        <v>2381</v>
      </c>
      <c r="G1818" s="9">
        <v>1</v>
      </c>
      <c r="H1818" t="s">
        <v>2378</v>
      </c>
      <c r="I1818" s="20" t="str">
        <f>IF(Table4[[#This Row],[smoker]]="?","NO",Table4[[#This Row],[smoker]])</f>
        <v>No</v>
      </c>
      <c r="J1818" s="26">
        <v>1</v>
      </c>
      <c r="K1818" s="20" t="str">
        <f>UPPER(Table4[[#This Row],[SMOKER 1]])</f>
        <v>NO</v>
      </c>
      <c r="L1818" s="26" t="str">
        <f>UPPER(Table4[[#This Row],[Heart Issues]])</f>
        <v>NO</v>
      </c>
      <c r="M1818" s="26" t="str">
        <f>IF(Table4[[#This Row],[BMI]]&lt;18.5,"underweight",IF(Table4[[#This Row],[BMI]]&lt; 24.9,"normal weight",IF(Table4[[#This Row],[BMI]]&lt;29.9,"over weight","obesity")))</f>
        <v>underweight</v>
      </c>
      <c r="N1818" s="26" t="str">
        <f>IF(Table4[[#This Row],[HBA1C]]&lt;5.7,"normal",IF(Table4[[#This Row],[HBA1C]]&lt; 6.4,"prediabetes","diabetes"))</f>
        <v>normal</v>
      </c>
    </row>
    <row r="1819" spans="1:14" x14ac:dyDescent="0.25">
      <c r="A1819" t="s">
        <v>552</v>
      </c>
      <c r="B1819">
        <v>37.18</v>
      </c>
      <c r="C1819">
        <v>4.9000000000000004</v>
      </c>
      <c r="D1819" t="s">
        <v>2378</v>
      </c>
      <c r="E1819" t="s">
        <v>2378</v>
      </c>
      <c r="F1819" t="s">
        <v>2378</v>
      </c>
      <c r="G1819" s="9" t="s">
        <v>2379</v>
      </c>
      <c r="H1819" t="s">
        <v>2378</v>
      </c>
      <c r="I1819" s="20" t="str">
        <f>IF(Table4[[#This Row],[smoker]]="?","NO",Table4[[#This Row],[smoker]])</f>
        <v>No</v>
      </c>
      <c r="J1819" s="26">
        <v>0</v>
      </c>
      <c r="K1819" s="20" t="str">
        <f>UPPER(Table4[[#This Row],[SMOKER 1]])</f>
        <v>NO</v>
      </c>
      <c r="L1819" s="26" t="str">
        <f>UPPER(Table4[[#This Row],[Heart Issues]])</f>
        <v>NO</v>
      </c>
      <c r="M1819" s="26" t="str">
        <f>IF(Table4[[#This Row],[BMI]]&lt;18.5,"underweight",IF(Table4[[#This Row],[BMI]]&lt; 24.9,"normal weight",IF(Table4[[#This Row],[BMI]]&lt;29.9,"over weight","obesity")))</f>
        <v>obesity</v>
      </c>
      <c r="N1819" s="26" t="str">
        <f>IF(Table4[[#This Row],[HBA1C]]&lt;5.7,"normal",IF(Table4[[#This Row],[HBA1C]]&lt; 6.4,"prediabetes","diabetes"))</f>
        <v>normal</v>
      </c>
    </row>
    <row r="1820" spans="1:14" x14ac:dyDescent="0.25">
      <c r="A1820" t="s">
        <v>551</v>
      </c>
      <c r="B1820">
        <v>35.200000000000003</v>
      </c>
      <c r="C1820">
        <v>5.55</v>
      </c>
      <c r="D1820" t="s">
        <v>2378</v>
      </c>
      <c r="E1820" t="s">
        <v>2378</v>
      </c>
      <c r="F1820" t="s">
        <v>2378</v>
      </c>
      <c r="G1820" s="9" t="s">
        <v>2379</v>
      </c>
      <c r="H1820" t="s">
        <v>2378</v>
      </c>
      <c r="I1820" s="20" t="str">
        <f>IF(Table4[[#This Row],[smoker]]="?","NO",Table4[[#This Row],[smoker]])</f>
        <v>No</v>
      </c>
      <c r="J1820" s="26">
        <v>0</v>
      </c>
      <c r="K1820" s="20" t="str">
        <f>UPPER(Table4[[#This Row],[SMOKER 1]])</f>
        <v>NO</v>
      </c>
      <c r="L1820" s="26" t="str">
        <f>UPPER(Table4[[#This Row],[Heart Issues]])</f>
        <v>NO</v>
      </c>
      <c r="M1820" s="26" t="str">
        <f>IF(Table4[[#This Row],[BMI]]&lt;18.5,"underweight",IF(Table4[[#This Row],[BMI]]&lt; 24.9,"normal weight",IF(Table4[[#This Row],[BMI]]&lt;29.9,"over weight","obesity")))</f>
        <v>obesity</v>
      </c>
      <c r="N1820" s="26" t="str">
        <f>IF(Table4[[#This Row],[HBA1C]]&lt;5.7,"normal",IF(Table4[[#This Row],[HBA1C]]&lt; 6.4,"prediabetes","diabetes"))</f>
        <v>normal</v>
      </c>
    </row>
    <row r="1821" spans="1:14" x14ac:dyDescent="0.25">
      <c r="A1821" t="s">
        <v>550</v>
      </c>
      <c r="B1821">
        <v>37.335000000000001</v>
      </c>
      <c r="C1821">
        <v>4.95</v>
      </c>
      <c r="D1821" t="s">
        <v>2378</v>
      </c>
      <c r="E1821" t="s">
        <v>2378</v>
      </c>
      <c r="F1821" t="s">
        <v>2378</v>
      </c>
      <c r="G1821" s="9" t="s">
        <v>2379</v>
      </c>
      <c r="H1821" t="s">
        <v>2378</v>
      </c>
      <c r="I1821" s="20" t="str">
        <f>IF(Table4[[#This Row],[smoker]]="?","NO",Table4[[#This Row],[smoker]])</f>
        <v>No</v>
      </c>
      <c r="J1821" s="26">
        <v>0</v>
      </c>
      <c r="K1821" s="20" t="str">
        <f>UPPER(Table4[[#This Row],[SMOKER 1]])</f>
        <v>NO</v>
      </c>
      <c r="L1821" s="26" t="str">
        <f>UPPER(Table4[[#This Row],[Heart Issues]])</f>
        <v>NO</v>
      </c>
      <c r="M1821" s="26" t="str">
        <f>IF(Table4[[#This Row],[BMI]]&lt;18.5,"underweight",IF(Table4[[#This Row],[BMI]]&lt; 24.9,"normal weight",IF(Table4[[#This Row],[BMI]]&lt;29.9,"over weight","obesity")))</f>
        <v>obesity</v>
      </c>
      <c r="N1821" s="26" t="str">
        <f>IF(Table4[[#This Row],[HBA1C]]&lt;5.7,"normal",IF(Table4[[#This Row],[HBA1C]]&lt; 6.4,"prediabetes","diabetes"))</f>
        <v>normal</v>
      </c>
    </row>
    <row r="1822" spans="1:14" x14ac:dyDescent="0.25">
      <c r="A1822" t="s">
        <v>549</v>
      </c>
      <c r="B1822">
        <v>27.265000000000001</v>
      </c>
      <c r="C1822">
        <v>6.46</v>
      </c>
      <c r="D1822" t="s">
        <v>2380</v>
      </c>
      <c r="E1822" t="s">
        <v>2378</v>
      </c>
      <c r="F1822" t="s">
        <v>2378</v>
      </c>
      <c r="G1822" s="9" t="s">
        <v>2379</v>
      </c>
      <c r="H1822" t="s">
        <v>2378</v>
      </c>
      <c r="I1822" s="20" t="str">
        <f>IF(Table4[[#This Row],[smoker]]="?","NO",Table4[[#This Row],[smoker]])</f>
        <v>No</v>
      </c>
      <c r="J1822" s="26">
        <v>0</v>
      </c>
      <c r="K1822" s="20" t="str">
        <f>UPPER(Table4[[#This Row],[SMOKER 1]])</f>
        <v>NO</v>
      </c>
      <c r="L1822" s="26" t="str">
        <f>UPPER(Table4[[#This Row],[Heart Issues]])</f>
        <v>YES</v>
      </c>
      <c r="M1822" s="26" t="str">
        <f>IF(Table4[[#This Row],[BMI]]&lt;18.5,"underweight",IF(Table4[[#This Row],[BMI]]&lt; 24.9,"normal weight",IF(Table4[[#This Row],[BMI]]&lt;29.9,"over weight","obesity")))</f>
        <v>over weight</v>
      </c>
      <c r="N1822" s="26" t="str">
        <f>IF(Table4[[#This Row],[HBA1C]]&lt;5.7,"normal",IF(Table4[[#This Row],[HBA1C]]&lt; 6.4,"prediabetes","diabetes"))</f>
        <v>diabetes</v>
      </c>
    </row>
    <row r="1823" spans="1:14" x14ac:dyDescent="0.25">
      <c r="A1823" t="s">
        <v>548</v>
      </c>
      <c r="B1823">
        <v>30.8</v>
      </c>
      <c r="C1823">
        <v>4.9000000000000004</v>
      </c>
      <c r="D1823" t="s">
        <v>2380</v>
      </c>
      <c r="E1823" t="s">
        <v>2378</v>
      </c>
      <c r="F1823" t="s">
        <v>2378</v>
      </c>
      <c r="G1823" s="9" t="s">
        <v>2379</v>
      </c>
      <c r="H1823" t="s">
        <v>2378</v>
      </c>
      <c r="I1823" s="20" t="str">
        <f>IF(Table4[[#This Row],[smoker]]="?","NO",Table4[[#This Row],[smoker]])</f>
        <v>No</v>
      </c>
      <c r="J1823" s="26">
        <v>0</v>
      </c>
      <c r="K1823" s="20" t="str">
        <f>UPPER(Table4[[#This Row],[SMOKER 1]])</f>
        <v>NO</v>
      </c>
      <c r="L1823" s="26" t="str">
        <f>UPPER(Table4[[#This Row],[Heart Issues]])</f>
        <v>YES</v>
      </c>
      <c r="M1823" s="26" t="str">
        <f>IF(Table4[[#This Row],[BMI]]&lt;18.5,"underweight",IF(Table4[[#This Row],[BMI]]&lt; 24.9,"normal weight",IF(Table4[[#This Row],[BMI]]&lt;29.9,"over weight","obesity")))</f>
        <v>obesity</v>
      </c>
      <c r="N1823" s="26" t="str">
        <f>IF(Table4[[#This Row],[HBA1C]]&lt;5.7,"normal",IF(Table4[[#This Row],[HBA1C]]&lt; 6.4,"prediabetes","diabetes"))</f>
        <v>normal</v>
      </c>
    </row>
    <row r="1824" spans="1:14" x14ac:dyDescent="0.25">
      <c r="A1824" t="s">
        <v>547</v>
      </c>
      <c r="B1824">
        <v>30.21</v>
      </c>
      <c r="C1824">
        <v>5.21</v>
      </c>
      <c r="D1824" t="s">
        <v>2378</v>
      </c>
      <c r="E1824" t="s">
        <v>2378</v>
      </c>
      <c r="F1824" t="s">
        <v>2378</v>
      </c>
      <c r="G1824" s="9">
        <v>1</v>
      </c>
      <c r="H1824" t="s">
        <v>2378</v>
      </c>
      <c r="I1824" s="20" t="str">
        <f>IF(Table4[[#This Row],[smoker]]="?","NO",Table4[[#This Row],[smoker]])</f>
        <v>No</v>
      </c>
      <c r="J1824" s="26">
        <v>1</v>
      </c>
      <c r="K1824" s="20" t="str">
        <f>UPPER(Table4[[#This Row],[SMOKER 1]])</f>
        <v>NO</v>
      </c>
      <c r="L1824" s="26" t="str">
        <f>UPPER(Table4[[#This Row],[Heart Issues]])</f>
        <v>NO</v>
      </c>
      <c r="M1824" s="26" t="str">
        <f>IF(Table4[[#This Row],[BMI]]&lt;18.5,"underweight",IF(Table4[[#This Row],[BMI]]&lt; 24.9,"normal weight",IF(Table4[[#This Row],[BMI]]&lt;29.9,"over weight","obesity")))</f>
        <v>obesity</v>
      </c>
      <c r="N1824" s="26" t="str">
        <f>IF(Table4[[#This Row],[HBA1C]]&lt;5.7,"normal",IF(Table4[[#This Row],[HBA1C]]&lt; 6.4,"prediabetes","diabetes"))</f>
        <v>normal</v>
      </c>
    </row>
    <row r="1825" spans="1:14" x14ac:dyDescent="0.25">
      <c r="A1825" t="s">
        <v>546</v>
      </c>
      <c r="B1825">
        <v>35.340000000000003</v>
      </c>
      <c r="C1825">
        <v>4.13</v>
      </c>
      <c r="D1825" t="s">
        <v>2378</v>
      </c>
      <c r="E1825" t="s">
        <v>2380</v>
      </c>
      <c r="F1825" t="s">
        <v>2378</v>
      </c>
      <c r="G1825" s="9">
        <v>1</v>
      </c>
      <c r="H1825" t="s">
        <v>2378</v>
      </c>
      <c r="I1825" s="20" t="str">
        <f>IF(Table4[[#This Row],[smoker]]="?","NO",Table4[[#This Row],[smoker]])</f>
        <v>No</v>
      </c>
      <c r="J1825" s="26">
        <v>1</v>
      </c>
      <c r="K1825" s="20" t="str">
        <f>UPPER(Table4[[#This Row],[SMOKER 1]])</f>
        <v>NO</v>
      </c>
      <c r="L1825" s="26" t="str">
        <f>UPPER(Table4[[#This Row],[Heart Issues]])</f>
        <v>NO</v>
      </c>
      <c r="M1825" s="26" t="str">
        <f>IF(Table4[[#This Row],[BMI]]&lt;18.5,"underweight",IF(Table4[[#This Row],[BMI]]&lt; 24.9,"normal weight",IF(Table4[[#This Row],[BMI]]&lt;29.9,"over weight","obesity")))</f>
        <v>obesity</v>
      </c>
      <c r="N1825" s="26" t="str">
        <f>IF(Table4[[#This Row],[HBA1C]]&lt;5.7,"normal",IF(Table4[[#This Row],[HBA1C]]&lt; 6.4,"prediabetes","diabetes"))</f>
        <v>normal</v>
      </c>
    </row>
    <row r="1826" spans="1:14" x14ac:dyDescent="0.25">
      <c r="A1826" t="s">
        <v>545</v>
      </c>
      <c r="B1826">
        <v>26.695</v>
      </c>
      <c r="C1826">
        <v>5.28</v>
      </c>
      <c r="D1826" t="s">
        <v>2378</v>
      </c>
      <c r="E1826" t="s">
        <v>2378</v>
      </c>
      <c r="F1826" t="s">
        <v>2378</v>
      </c>
      <c r="G1826" s="9" t="s">
        <v>2379</v>
      </c>
      <c r="H1826" t="s">
        <v>2378</v>
      </c>
      <c r="I1826" s="20" t="str">
        <f>IF(Table4[[#This Row],[smoker]]="?","NO",Table4[[#This Row],[smoker]])</f>
        <v>No</v>
      </c>
      <c r="J1826" s="26">
        <v>0</v>
      </c>
      <c r="K1826" s="20" t="str">
        <f>UPPER(Table4[[#This Row],[SMOKER 1]])</f>
        <v>NO</v>
      </c>
      <c r="L1826" s="26" t="str">
        <f>UPPER(Table4[[#This Row],[Heart Issues]])</f>
        <v>NO</v>
      </c>
      <c r="M1826" s="26" t="str">
        <f>IF(Table4[[#This Row],[BMI]]&lt;18.5,"underweight",IF(Table4[[#This Row],[BMI]]&lt; 24.9,"normal weight",IF(Table4[[#This Row],[BMI]]&lt;29.9,"over weight","obesity")))</f>
        <v>over weight</v>
      </c>
      <c r="N1826" s="26" t="str">
        <f>IF(Table4[[#This Row],[HBA1C]]&lt;5.7,"normal",IF(Table4[[#This Row],[HBA1C]]&lt; 6.4,"prediabetes","diabetes"))</f>
        <v>normal</v>
      </c>
    </row>
    <row r="1827" spans="1:14" x14ac:dyDescent="0.25">
      <c r="A1827" t="s">
        <v>544</v>
      </c>
      <c r="B1827">
        <v>29.355</v>
      </c>
      <c r="C1827">
        <v>4.68</v>
      </c>
      <c r="D1827" t="s">
        <v>2380</v>
      </c>
      <c r="E1827" t="s">
        <v>2378</v>
      </c>
      <c r="F1827" t="s">
        <v>2378</v>
      </c>
      <c r="G1827" s="9" t="s">
        <v>2379</v>
      </c>
      <c r="H1827" t="s">
        <v>2378</v>
      </c>
      <c r="I1827" s="20" t="str">
        <f>IF(Table4[[#This Row],[smoker]]="?","NO",Table4[[#This Row],[smoker]])</f>
        <v>No</v>
      </c>
      <c r="J1827" s="26">
        <v>0</v>
      </c>
      <c r="K1827" s="20" t="str">
        <f>UPPER(Table4[[#This Row],[SMOKER 1]])</f>
        <v>NO</v>
      </c>
      <c r="L1827" s="26" t="str">
        <f>UPPER(Table4[[#This Row],[Heart Issues]])</f>
        <v>YES</v>
      </c>
      <c r="M1827" s="26" t="str">
        <f>IF(Table4[[#This Row],[BMI]]&lt;18.5,"underweight",IF(Table4[[#This Row],[BMI]]&lt; 24.9,"normal weight",IF(Table4[[#This Row],[BMI]]&lt;29.9,"over weight","obesity")))</f>
        <v>over weight</v>
      </c>
      <c r="N1827" s="26" t="str">
        <f>IF(Table4[[#This Row],[HBA1C]]&lt;5.7,"normal",IF(Table4[[#This Row],[HBA1C]]&lt; 6.4,"prediabetes","diabetes"))</f>
        <v>normal</v>
      </c>
    </row>
    <row r="1828" spans="1:14" x14ac:dyDescent="0.25">
      <c r="A1828" t="s">
        <v>543</v>
      </c>
      <c r="B1828">
        <v>29.59</v>
      </c>
      <c r="C1828">
        <v>4.0599999999999996</v>
      </c>
      <c r="D1828" t="s">
        <v>2378</v>
      </c>
      <c r="E1828" t="s">
        <v>2378</v>
      </c>
      <c r="F1828" t="s">
        <v>2378</v>
      </c>
      <c r="G1828" s="9" t="s">
        <v>2379</v>
      </c>
      <c r="H1828" t="s">
        <v>2378</v>
      </c>
      <c r="I1828" s="20" t="str">
        <f>IF(Table4[[#This Row],[smoker]]="?","NO",Table4[[#This Row],[smoker]])</f>
        <v>No</v>
      </c>
      <c r="J1828" s="26">
        <v>0</v>
      </c>
      <c r="K1828" s="20" t="str">
        <f>UPPER(Table4[[#This Row],[SMOKER 1]])</f>
        <v>NO</v>
      </c>
      <c r="L1828" s="26" t="str">
        <f>UPPER(Table4[[#This Row],[Heart Issues]])</f>
        <v>NO</v>
      </c>
      <c r="M1828" s="26" t="str">
        <f>IF(Table4[[#This Row],[BMI]]&lt;18.5,"underweight",IF(Table4[[#This Row],[BMI]]&lt; 24.9,"normal weight",IF(Table4[[#This Row],[BMI]]&lt;29.9,"over weight","obesity")))</f>
        <v>over weight</v>
      </c>
      <c r="N1828" s="26" t="str">
        <f>IF(Table4[[#This Row],[HBA1C]]&lt;5.7,"normal",IF(Table4[[#This Row],[HBA1C]]&lt; 6.4,"prediabetes","diabetes"))</f>
        <v>normal</v>
      </c>
    </row>
    <row r="1829" spans="1:14" x14ac:dyDescent="0.25">
      <c r="A1829" t="s">
        <v>542</v>
      </c>
      <c r="B1829">
        <v>31.35</v>
      </c>
      <c r="C1829">
        <v>4.2</v>
      </c>
      <c r="D1829" t="s">
        <v>2378</v>
      </c>
      <c r="E1829" t="s">
        <v>2380</v>
      </c>
      <c r="F1829" t="s">
        <v>2378</v>
      </c>
      <c r="G1829" s="9">
        <v>1</v>
      </c>
      <c r="H1829" t="s">
        <v>2378</v>
      </c>
      <c r="I1829" s="20" t="str">
        <f>IF(Table4[[#This Row],[smoker]]="?","NO",Table4[[#This Row],[smoker]])</f>
        <v>No</v>
      </c>
      <c r="J1829" s="26">
        <v>1</v>
      </c>
      <c r="K1829" s="20" t="str">
        <f>UPPER(Table4[[#This Row],[SMOKER 1]])</f>
        <v>NO</v>
      </c>
      <c r="L1829" s="26" t="str">
        <f>UPPER(Table4[[#This Row],[Heart Issues]])</f>
        <v>NO</v>
      </c>
      <c r="M1829" s="26" t="str">
        <f>IF(Table4[[#This Row],[BMI]]&lt;18.5,"underweight",IF(Table4[[#This Row],[BMI]]&lt; 24.9,"normal weight",IF(Table4[[#This Row],[BMI]]&lt;29.9,"over weight","obesity")))</f>
        <v>obesity</v>
      </c>
      <c r="N1829" s="26" t="str">
        <f>IF(Table4[[#This Row],[HBA1C]]&lt;5.7,"normal",IF(Table4[[#This Row],[HBA1C]]&lt; 6.4,"prediabetes","diabetes"))</f>
        <v>normal</v>
      </c>
    </row>
    <row r="1830" spans="1:14" x14ac:dyDescent="0.25">
      <c r="A1830" t="s">
        <v>541</v>
      </c>
      <c r="B1830">
        <v>20.52</v>
      </c>
      <c r="C1830">
        <v>4.83</v>
      </c>
      <c r="D1830" t="s">
        <v>2378</v>
      </c>
      <c r="E1830" t="s">
        <v>2378</v>
      </c>
      <c r="F1830" t="s">
        <v>2378</v>
      </c>
      <c r="G1830" s="9" t="s">
        <v>2379</v>
      </c>
      <c r="H1830" t="s">
        <v>2378</v>
      </c>
      <c r="I1830" s="20" t="str">
        <f>IF(Table4[[#This Row],[smoker]]="?","NO",Table4[[#This Row],[smoker]])</f>
        <v>No</v>
      </c>
      <c r="J1830" s="26">
        <v>0</v>
      </c>
      <c r="K1830" s="20" t="str">
        <f>UPPER(Table4[[#This Row],[SMOKER 1]])</f>
        <v>NO</v>
      </c>
      <c r="L1830" s="26" t="str">
        <f>UPPER(Table4[[#This Row],[Heart Issues]])</f>
        <v>NO</v>
      </c>
      <c r="M1830" s="26" t="str">
        <f>IF(Table4[[#This Row],[BMI]]&lt;18.5,"underweight",IF(Table4[[#This Row],[BMI]]&lt; 24.9,"normal weight",IF(Table4[[#This Row],[BMI]]&lt;29.9,"over weight","obesity")))</f>
        <v>normal weight</v>
      </c>
      <c r="N1830" s="26" t="str">
        <f>IF(Table4[[#This Row],[HBA1C]]&lt;5.7,"normal",IF(Table4[[#This Row],[HBA1C]]&lt; 6.4,"prediabetes","diabetes"))</f>
        <v>normal</v>
      </c>
    </row>
    <row r="1831" spans="1:14" x14ac:dyDescent="0.25">
      <c r="A1831" t="s">
        <v>540</v>
      </c>
      <c r="B1831">
        <v>42.9</v>
      </c>
      <c r="C1831">
        <v>4.87</v>
      </c>
      <c r="D1831" t="s">
        <v>2380</v>
      </c>
      <c r="E1831" t="s">
        <v>2378</v>
      </c>
      <c r="F1831" t="s">
        <v>2378</v>
      </c>
      <c r="G1831" s="9">
        <v>1</v>
      </c>
      <c r="H1831" t="s">
        <v>2378</v>
      </c>
      <c r="I1831" s="20" t="str">
        <f>IF(Table4[[#This Row],[smoker]]="?","NO",Table4[[#This Row],[smoker]])</f>
        <v>No</v>
      </c>
      <c r="J1831" s="26">
        <v>1</v>
      </c>
      <c r="K1831" s="20" t="str">
        <f>UPPER(Table4[[#This Row],[SMOKER 1]])</f>
        <v>NO</v>
      </c>
      <c r="L1831" s="26" t="str">
        <f>UPPER(Table4[[#This Row],[Heart Issues]])</f>
        <v>YES</v>
      </c>
      <c r="M1831" s="26" t="str">
        <f>IF(Table4[[#This Row],[BMI]]&lt;18.5,"underweight",IF(Table4[[#This Row],[BMI]]&lt; 24.9,"normal weight",IF(Table4[[#This Row],[BMI]]&lt;29.9,"over weight","obesity")))</f>
        <v>obesity</v>
      </c>
      <c r="N1831" s="26" t="str">
        <f>IF(Table4[[#This Row],[HBA1C]]&lt;5.7,"normal",IF(Table4[[#This Row],[HBA1C]]&lt; 6.4,"prediabetes","diabetes"))</f>
        <v>normal</v>
      </c>
    </row>
    <row r="1832" spans="1:14" x14ac:dyDescent="0.25">
      <c r="A1832" t="s">
        <v>539</v>
      </c>
      <c r="B1832">
        <v>24.6</v>
      </c>
      <c r="C1832">
        <v>5.86</v>
      </c>
      <c r="D1832" t="s">
        <v>2378</v>
      </c>
      <c r="E1832" t="s">
        <v>2378</v>
      </c>
      <c r="F1832" t="s">
        <v>2381</v>
      </c>
      <c r="G1832" s="9">
        <v>1</v>
      </c>
      <c r="H1832" t="s">
        <v>2378</v>
      </c>
      <c r="I1832" s="20" t="str">
        <f>IF(Table4[[#This Row],[smoker]]="?","NO",Table4[[#This Row],[smoker]])</f>
        <v>No</v>
      </c>
      <c r="J1832" s="26">
        <v>1</v>
      </c>
      <c r="K1832" s="20" t="str">
        <f>UPPER(Table4[[#This Row],[SMOKER 1]])</f>
        <v>NO</v>
      </c>
      <c r="L1832" s="26" t="str">
        <f>UPPER(Table4[[#This Row],[Heart Issues]])</f>
        <v>NO</v>
      </c>
      <c r="M1832" s="26" t="str">
        <f>IF(Table4[[#This Row],[BMI]]&lt;18.5,"underweight",IF(Table4[[#This Row],[BMI]]&lt; 24.9,"normal weight",IF(Table4[[#This Row],[BMI]]&lt;29.9,"over weight","obesity")))</f>
        <v>normal weight</v>
      </c>
      <c r="N1832" s="26" t="str">
        <f>IF(Table4[[#This Row],[HBA1C]]&lt;5.7,"normal",IF(Table4[[#This Row],[HBA1C]]&lt; 6.4,"prediabetes","diabetes"))</f>
        <v>prediabetes</v>
      </c>
    </row>
    <row r="1833" spans="1:14" x14ac:dyDescent="0.25">
      <c r="A1833" t="s">
        <v>538</v>
      </c>
      <c r="B1833">
        <v>28.405000000000001</v>
      </c>
      <c r="C1833">
        <v>4.12</v>
      </c>
      <c r="D1833" t="s">
        <v>2378</v>
      </c>
      <c r="E1833" t="s">
        <v>2378</v>
      </c>
      <c r="F1833" t="s">
        <v>2378</v>
      </c>
      <c r="G1833" s="9">
        <v>1</v>
      </c>
      <c r="H1833" t="s">
        <v>2378</v>
      </c>
      <c r="I1833" s="20" t="str">
        <f>IF(Table4[[#This Row],[smoker]]="?","NO",Table4[[#This Row],[smoker]])</f>
        <v>No</v>
      </c>
      <c r="J1833" s="26">
        <v>1</v>
      </c>
      <c r="K1833" s="20" t="str">
        <f>UPPER(Table4[[#This Row],[SMOKER 1]])</f>
        <v>NO</v>
      </c>
      <c r="L1833" s="26" t="str">
        <f>UPPER(Table4[[#This Row],[Heart Issues]])</f>
        <v>NO</v>
      </c>
      <c r="M1833" s="26" t="str">
        <f>IF(Table4[[#This Row],[BMI]]&lt;18.5,"underweight",IF(Table4[[#This Row],[BMI]]&lt; 24.9,"normal weight",IF(Table4[[#This Row],[BMI]]&lt;29.9,"over weight","obesity")))</f>
        <v>over weight</v>
      </c>
      <c r="N1833" s="26" t="str">
        <f>IF(Table4[[#This Row],[HBA1C]]&lt;5.7,"normal",IF(Table4[[#This Row],[HBA1C]]&lt; 6.4,"prediabetes","diabetes"))</f>
        <v>normal</v>
      </c>
    </row>
    <row r="1834" spans="1:14" x14ac:dyDescent="0.25">
      <c r="A1834" t="s">
        <v>537</v>
      </c>
      <c r="B1834">
        <v>34.674999999999997</v>
      </c>
      <c r="C1834">
        <v>5.71</v>
      </c>
      <c r="D1834" t="s">
        <v>2380</v>
      </c>
      <c r="E1834" t="s">
        <v>2378</v>
      </c>
      <c r="F1834" t="s">
        <v>2378</v>
      </c>
      <c r="G1834" s="9">
        <v>1</v>
      </c>
      <c r="H1834" t="s">
        <v>2378</v>
      </c>
      <c r="I1834" s="20" t="str">
        <f>IF(Table4[[#This Row],[smoker]]="?","NO",Table4[[#This Row],[smoker]])</f>
        <v>No</v>
      </c>
      <c r="J1834" s="26">
        <v>1</v>
      </c>
      <c r="K1834" s="20" t="str">
        <f>UPPER(Table4[[#This Row],[SMOKER 1]])</f>
        <v>NO</v>
      </c>
      <c r="L1834" s="26" t="str">
        <f>UPPER(Table4[[#This Row],[Heart Issues]])</f>
        <v>YES</v>
      </c>
      <c r="M1834" s="26" t="str">
        <f>IF(Table4[[#This Row],[BMI]]&lt;18.5,"underweight",IF(Table4[[#This Row],[BMI]]&lt; 24.9,"normal weight",IF(Table4[[#This Row],[BMI]]&lt;29.9,"over weight","obesity")))</f>
        <v>obesity</v>
      </c>
      <c r="N1834" s="26" t="str">
        <f>IF(Table4[[#This Row],[HBA1C]]&lt;5.7,"normal",IF(Table4[[#This Row],[HBA1C]]&lt; 6.4,"prediabetes","diabetes"))</f>
        <v>prediabetes</v>
      </c>
    </row>
    <row r="1835" spans="1:14" x14ac:dyDescent="0.25">
      <c r="A1835" t="s">
        <v>536</v>
      </c>
      <c r="B1835">
        <v>18.850000000000001</v>
      </c>
      <c r="C1835">
        <v>6.03</v>
      </c>
      <c r="D1835" t="s">
        <v>2378</v>
      </c>
      <c r="E1835" t="s">
        <v>2378</v>
      </c>
      <c r="F1835" t="s">
        <v>2378</v>
      </c>
      <c r="G1835" s="9">
        <v>1</v>
      </c>
      <c r="H1835" t="s">
        <v>2378</v>
      </c>
      <c r="I1835" s="20" t="str">
        <f>IF(Table4[[#This Row],[smoker]]="?","NO",Table4[[#This Row],[smoker]])</f>
        <v>No</v>
      </c>
      <c r="J1835" s="26">
        <v>1</v>
      </c>
      <c r="K1835" s="20" t="str">
        <f>UPPER(Table4[[#This Row],[SMOKER 1]])</f>
        <v>NO</v>
      </c>
      <c r="L1835" s="26" t="str">
        <f>UPPER(Table4[[#This Row],[Heart Issues]])</f>
        <v>NO</v>
      </c>
      <c r="M1835" s="26" t="str">
        <f>IF(Table4[[#This Row],[BMI]]&lt;18.5,"underweight",IF(Table4[[#This Row],[BMI]]&lt; 24.9,"normal weight",IF(Table4[[#This Row],[BMI]]&lt;29.9,"over weight","obesity")))</f>
        <v>normal weight</v>
      </c>
      <c r="N1835" s="26" t="str">
        <f>IF(Table4[[#This Row],[HBA1C]]&lt;5.7,"normal",IF(Table4[[#This Row],[HBA1C]]&lt; 6.4,"prediabetes","diabetes"))</f>
        <v>prediabetes</v>
      </c>
    </row>
    <row r="1836" spans="1:14" x14ac:dyDescent="0.25">
      <c r="A1836" t="s">
        <v>534</v>
      </c>
      <c r="B1836">
        <v>34.130000000000003</v>
      </c>
      <c r="C1836">
        <v>5.65</v>
      </c>
      <c r="D1836" t="s">
        <v>2378</v>
      </c>
      <c r="E1836" t="s">
        <v>2378</v>
      </c>
      <c r="F1836" t="s">
        <v>2381</v>
      </c>
      <c r="G1836" s="9">
        <v>1</v>
      </c>
      <c r="H1836" t="s">
        <v>2378</v>
      </c>
      <c r="I1836" s="20" t="str">
        <f>IF(Table4[[#This Row],[smoker]]="?","NO",Table4[[#This Row],[smoker]])</f>
        <v>No</v>
      </c>
      <c r="J1836" s="26">
        <v>1</v>
      </c>
      <c r="K1836" s="20" t="str">
        <f>UPPER(Table4[[#This Row],[SMOKER 1]])</f>
        <v>NO</v>
      </c>
      <c r="L1836" s="26" t="str">
        <f>UPPER(Table4[[#This Row],[Heart Issues]])</f>
        <v>NO</v>
      </c>
      <c r="M1836" s="26" t="str">
        <f>IF(Table4[[#This Row],[BMI]]&lt;18.5,"underweight",IF(Table4[[#This Row],[BMI]]&lt; 24.9,"normal weight",IF(Table4[[#This Row],[BMI]]&lt;29.9,"over weight","obesity")))</f>
        <v>obesity</v>
      </c>
      <c r="N1836" s="26" t="str">
        <f>IF(Table4[[#This Row],[HBA1C]]&lt;5.7,"normal",IF(Table4[[#This Row],[HBA1C]]&lt; 6.4,"prediabetes","diabetes"))</f>
        <v>normal</v>
      </c>
    </row>
    <row r="1837" spans="1:14" x14ac:dyDescent="0.25">
      <c r="A1837" t="s">
        <v>533</v>
      </c>
      <c r="B1837">
        <v>17.34</v>
      </c>
      <c r="C1837">
        <v>5.05</v>
      </c>
      <c r="D1837" t="s">
        <v>2378</v>
      </c>
      <c r="E1837" t="s">
        <v>2378</v>
      </c>
      <c r="F1837" t="s">
        <v>2378</v>
      </c>
      <c r="G1837" s="9" t="s">
        <v>2379</v>
      </c>
      <c r="H1837" t="s">
        <v>2378</v>
      </c>
      <c r="I1837" s="20" t="str">
        <f>IF(Table4[[#This Row],[smoker]]="?","NO",Table4[[#This Row],[smoker]])</f>
        <v>No</v>
      </c>
      <c r="J1837" s="26">
        <v>0</v>
      </c>
      <c r="K1837" s="20" t="str">
        <f>UPPER(Table4[[#This Row],[SMOKER 1]])</f>
        <v>NO</v>
      </c>
      <c r="L1837" s="26" t="str">
        <f>UPPER(Table4[[#This Row],[Heart Issues]])</f>
        <v>NO</v>
      </c>
      <c r="M1837" s="26" t="str">
        <f>IF(Table4[[#This Row],[BMI]]&lt;18.5,"underweight",IF(Table4[[#This Row],[BMI]]&lt; 24.9,"normal weight",IF(Table4[[#This Row],[BMI]]&lt;29.9,"over weight","obesity")))</f>
        <v>underweight</v>
      </c>
      <c r="N1837" s="26" t="str">
        <f>IF(Table4[[#This Row],[HBA1C]]&lt;5.7,"normal",IF(Table4[[#This Row],[HBA1C]]&lt; 6.4,"prediabetes","diabetes"))</f>
        <v>normal</v>
      </c>
    </row>
    <row r="1838" spans="1:14" x14ac:dyDescent="0.25">
      <c r="A1838" t="s">
        <v>532</v>
      </c>
      <c r="B1838">
        <v>17.440000000000001</v>
      </c>
      <c r="C1838">
        <v>6.26</v>
      </c>
      <c r="D1838" t="s">
        <v>2378</v>
      </c>
      <c r="E1838" t="s">
        <v>2378</v>
      </c>
      <c r="F1838" t="s">
        <v>2378</v>
      </c>
      <c r="G1838" s="9" t="s">
        <v>2379</v>
      </c>
      <c r="H1838" t="s">
        <v>2378</v>
      </c>
      <c r="I1838" s="20" t="str">
        <f>IF(Table4[[#This Row],[smoker]]="?","NO",Table4[[#This Row],[smoker]])</f>
        <v>No</v>
      </c>
      <c r="J1838" s="26">
        <v>0</v>
      </c>
      <c r="K1838" s="20" t="str">
        <f>UPPER(Table4[[#This Row],[SMOKER 1]])</f>
        <v>NO</v>
      </c>
      <c r="L1838" s="26" t="str">
        <f>UPPER(Table4[[#This Row],[Heart Issues]])</f>
        <v>NO</v>
      </c>
      <c r="M1838" s="26" t="str">
        <f>IF(Table4[[#This Row],[BMI]]&lt;18.5,"underweight",IF(Table4[[#This Row],[BMI]]&lt; 24.9,"normal weight",IF(Table4[[#This Row],[BMI]]&lt;29.9,"over weight","obesity")))</f>
        <v>underweight</v>
      </c>
      <c r="N1838" s="26" t="str">
        <f>IF(Table4[[#This Row],[HBA1C]]&lt;5.7,"normal",IF(Table4[[#This Row],[HBA1C]]&lt; 6.4,"prediabetes","diabetes"))</f>
        <v>prediabetes</v>
      </c>
    </row>
    <row r="1839" spans="1:14" x14ac:dyDescent="0.25">
      <c r="A1839" t="s">
        <v>531</v>
      </c>
      <c r="B1839">
        <v>33.659999999999997</v>
      </c>
      <c r="C1839">
        <v>4.08</v>
      </c>
      <c r="D1839" t="s">
        <v>2380</v>
      </c>
      <c r="E1839" t="s">
        <v>2378</v>
      </c>
      <c r="F1839" t="s">
        <v>2381</v>
      </c>
      <c r="G1839" s="9">
        <v>1</v>
      </c>
      <c r="H1839" t="s">
        <v>2378</v>
      </c>
      <c r="I1839" s="20" t="str">
        <f>IF(Table4[[#This Row],[smoker]]="?","NO",Table4[[#This Row],[smoker]])</f>
        <v>No</v>
      </c>
      <c r="J1839" s="26">
        <v>1</v>
      </c>
      <c r="K1839" s="20" t="str">
        <f>UPPER(Table4[[#This Row],[SMOKER 1]])</f>
        <v>NO</v>
      </c>
      <c r="L1839" s="26" t="str">
        <f>UPPER(Table4[[#This Row],[Heart Issues]])</f>
        <v>YES</v>
      </c>
      <c r="M1839" s="26" t="str">
        <f>IF(Table4[[#This Row],[BMI]]&lt;18.5,"underweight",IF(Table4[[#This Row],[BMI]]&lt; 24.9,"normal weight",IF(Table4[[#This Row],[BMI]]&lt;29.9,"over weight","obesity")))</f>
        <v>obesity</v>
      </c>
      <c r="N1839" s="26" t="str">
        <f>IF(Table4[[#This Row],[HBA1C]]&lt;5.7,"normal",IF(Table4[[#This Row],[HBA1C]]&lt; 6.4,"prediabetes","diabetes"))</f>
        <v>normal</v>
      </c>
    </row>
    <row r="1840" spans="1:14" x14ac:dyDescent="0.25">
      <c r="A1840" t="s">
        <v>530</v>
      </c>
      <c r="B1840">
        <v>21.375</v>
      </c>
      <c r="C1840">
        <v>6.19</v>
      </c>
      <c r="D1840" t="s">
        <v>2380</v>
      </c>
      <c r="E1840" t="s">
        <v>2378</v>
      </c>
      <c r="F1840" t="s">
        <v>2378</v>
      </c>
      <c r="G1840" s="9">
        <v>1</v>
      </c>
      <c r="H1840" t="s">
        <v>2378</v>
      </c>
      <c r="I1840" s="20" t="str">
        <f>IF(Table4[[#This Row],[smoker]]="?","NO",Table4[[#This Row],[smoker]])</f>
        <v>No</v>
      </c>
      <c r="J1840" s="26">
        <v>1</v>
      </c>
      <c r="K1840" s="20" t="str">
        <f>UPPER(Table4[[#This Row],[SMOKER 1]])</f>
        <v>NO</v>
      </c>
      <c r="L1840" s="26" t="str">
        <f>UPPER(Table4[[#This Row],[Heart Issues]])</f>
        <v>YES</v>
      </c>
      <c r="M1840" s="26" t="str">
        <f>IF(Table4[[#This Row],[BMI]]&lt;18.5,"underweight",IF(Table4[[#This Row],[BMI]]&lt; 24.9,"normal weight",IF(Table4[[#This Row],[BMI]]&lt;29.9,"over weight","obesity")))</f>
        <v>normal weight</v>
      </c>
      <c r="N1840" s="26" t="str">
        <f>IF(Table4[[#This Row],[HBA1C]]&lt;5.7,"normal",IF(Table4[[#This Row],[HBA1C]]&lt; 6.4,"prediabetes","diabetes"))</f>
        <v>prediabetes</v>
      </c>
    </row>
    <row r="1841" spans="1:14" x14ac:dyDescent="0.25">
      <c r="A1841" t="s">
        <v>529</v>
      </c>
      <c r="B1841">
        <v>27.14</v>
      </c>
      <c r="C1841">
        <v>6.01</v>
      </c>
      <c r="D1841" t="s">
        <v>2378</v>
      </c>
      <c r="E1841" t="s">
        <v>2378</v>
      </c>
      <c r="F1841" t="s">
        <v>2378</v>
      </c>
      <c r="G1841" s="9">
        <v>1</v>
      </c>
      <c r="H1841" t="s">
        <v>2378</v>
      </c>
      <c r="I1841" s="20" t="str">
        <f>IF(Table4[[#This Row],[smoker]]="?","NO",Table4[[#This Row],[smoker]])</f>
        <v>No</v>
      </c>
      <c r="J1841" s="26">
        <v>1</v>
      </c>
      <c r="K1841" s="20" t="str">
        <f>UPPER(Table4[[#This Row],[SMOKER 1]])</f>
        <v>NO</v>
      </c>
      <c r="L1841" s="26" t="str">
        <f>UPPER(Table4[[#This Row],[Heart Issues]])</f>
        <v>NO</v>
      </c>
      <c r="M1841" s="26" t="str">
        <f>IF(Table4[[#This Row],[BMI]]&lt;18.5,"underweight",IF(Table4[[#This Row],[BMI]]&lt; 24.9,"normal weight",IF(Table4[[#This Row],[BMI]]&lt;29.9,"over weight","obesity")))</f>
        <v>over weight</v>
      </c>
      <c r="N1841" s="26" t="str">
        <f>IF(Table4[[#This Row],[HBA1C]]&lt;5.7,"normal",IF(Table4[[#This Row],[HBA1C]]&lt; 6.4,"prediabetes","diabetes"))</f>
        <v>prediabetes</v>
      </c>
    </row>
    <row r="1842" spans="1:14" x14ac:dyDescent="0.25">
      <c r="A1842" t="s">
        <v>528</v>
      </c>
      <c r="B1842">
        <v>35.78</v>
      </c>
      <c r="C1842">
        <v>6.07</v>
      </c>
      <c r="D1842" t="s">
        <v>2378</v>
      </c>
      <c r="E1842" t="s">
        <v>2380</v>
      </c>
      <c r="F1842" t="s">
        <v>2378</v>
      </c>
      <c r="G1842" s="9">
        <v>1</v>
      </c>
      <c r="H1842" t="s">
        <v>2378</v>
      </c>
      <c r="I1842" s="20" t="str">
        <f>IF(Table4[[#This Row],[smoker]]="?","NO",Table4[[#This Row],[smoker]])</f>
        <v>No</v>
      </c>
      <c r="J1842" s="26">
        <v>1</v>
      </c>
      <c r="K1842" s="20" t="str">
        <f>UPPER(Table4[[#This Row],[SMOKER 1]])</f>
        <v>NO</v>
      </c>
      <c r="L1842" s="26" t="str">
        <f>UPPER(Table4[[#This Row],[Heart Issues]])</f>
        <v>NO</v>
      </c>
      <c r="M1842" s="26" t="str">
        <f>IF(Table4[[#This Row],[BMI]]&lt;18.5,"underweight",IF(Table4[[#This Row],[BMI]]&lt; 24.9,"normal weight",IF(Table4[[#This Row],[BMI]]&lt;29.9,"over weight","obesity")))</f>
        <v>obesity</v>
      </c>
      <c r="N1842" s="26" t="str">
        <f>IF(Table4[[#This Row],[HBA1C]]&lt;5.7,"normal",IF(Table4[[#This Row],[HBA1C]]&lt; 6.4,"prediabetes","diabetes"))</f>
        <v>prediabetes</v>
      </c>
    </row>
    <row r="1843" spans="1:14" x14ac:dyDescent="0.25">
      <c r="A1843" t="s">
        <v>527</v>
      </c>
      <c r="B1843">
        <v>34.96</v>
      </c>
      <c r="C1843">
        <v>5.63</v>
      </c>
      <c r="D1843" t="s">
        <v>2378</v>
      </c>
      <c r="E1843" t="s">
        <v>2378</v>
      </c>
      <c r="F1843" t="s">
        <v>2378</v>
      </c>
      <c r="G1843" s="9" t="s">
        <v>2379</v>
      </c>
      <c r="H1843" t="s">
        <v>2378</v>
      </c>
      <c r="I1843" s="20" t="str">
        <f>IF(Table4[[#This Row],[smoker]]="?","NO",Table4[[#This Row],[smoker]])</f>
        <v>No</v>
      </c>
      <c r="J1843" s="26">
        <v>0</v>
      </c>
      <c r="K1843" s="20" t="str">
        <f>UPPER(Table4[[#This Row],[SMOKER 1]])</f>
        <v>NO</v>
      </c>
      <c r="L1843" s="26" t="str">
        <f>UPPER(Table4[[#This Row],[Heart Issues]])</f>
        <v>NO</v>
      </c>
      <c r="M1843" s="26" t="str">
        <f>IF(Table4[[#This Row],[BMI]]&lt;18.5,"underweight",IF(Table4[[#This Row],[BMI]]&lt; 24.9,"normal weight",IF(Table4[[#This Row],[BMI]]&lt;29.9,"over weight","obesity")))</f>
        <v>obesity</v>
      </c>
      <c r="N1843" s="26" t="str">
        <f>IF(Table4[[#This Row],[HBA1C]]&lt;5.7,"normal",IF(Table4[[#This Row],[HBA1C]]&lt; 6.4,"prediabetes","diabetes"))</f>
        <v>normal</v>
      </c>
    </row>
    <row r="1844" spans="1:14" x14ac:dyDescent="0.25">
      <c r="A1844" t="s">
        <v>526</v>
      </c>
      <c r="B1844">
        <v>38.39</v>
      </c>
      <c r="C1844">
        <v>6.05</v>
      </c>
      <c r="D1844" t="s">
        <v>2378</v>
      </c>
      <c r="E1844" t="s">
        <v>2378</v>
      </c>
      <c r="F1844" t="s">
        <v>2378</v>
      </c>
      <c r="G1844" s="9" t="s">
        <v>2379</v>
      </c>
      <c r="H1844" t="s">
        <v>2378</v>
      </c>
      <c r="I1844" s="20" t="str">
        <f>IF(Table4[[#This Row],[smoker]]="?","NO",Table4[[#This Row],[smoker]])</f>
        <v>No</v>
      </c>
      <c r="J1844" s="26">
        <v>0</v>
      </c>
      <c r="K1844" s="20" t="str">
        <f>UPPER(Table4[[#This Row],[SMOKER 1]])</f>
        <v>NO</v>
      </c>
      <c r="L1844" s="26" t="str">
        <f>UPPER(Table4[[#This Row],[Heart Issues]])</f>
        <v>NO</v>
      </c>
      <c r="M1844" s="26" t="str">
        <f>IF(Table4[[#This Row],[BMI]]&lt;18.5,"underweight",IF(Table4[[#This Row],[BMI]]&lt; 24.9,"normal weight",IF(Table4[[#This Row],[BMI]]&lt;29.9,"over weight","obesity")))</f>
        <v>obesity</v>
      </c>
      <c r="N1844" s="26" t="str">
        <f>IF(Table4[[#This Row],[HBA1C]]&lt;5.7,"normal",IF(Table4[[#This Row],[HBA1C]]&lt; 6.4,"prediabetes","diabetes"))</f>
        <v>prediabetes</v>
      </c>
    </row>
    <row r="1845" spans="1:14" x14ac:dyDescent="0.25">
      <c r="A1845" t="s">
        <v>525</v>
      </c>
      <c r="B1845">
        <v>33.82</v>
      </c>
      <c r="C1845">
        <v>4.6500000000000004</v>
      </c>
      <c r="D1845" t="s">
        <v>2378</v>
      </c>
      <c r="E1845" t="s">
        <v>2378</v>
      </c>
      <c r="F1845" t="s">
        <v>2378</v>
      </c>
      <c r="G1845" s="9" t="s">
        <v>2379</v>
      </c>
      <c r="H1845" t="s">
        <v>2378</v>
      </c>
      <c r="I1845" s="20" t="str">
        <f>IF(Table4[[#This Row],[smoker]]="?","NO",Table4[[#This Row],[smoker]])</f>
        <v>No</v>
      </c>
      <c r="J1845" s="26">
        <v>0</v>
      </c>
      <c r="K1845" s="20" t="str">
        <f>UPPER(Table4[[#This Row],[SMOKER 1]])</f>
        <v>NO</v>
      </c>
      <c r="L1845" s="26" t="str">
        <f>UPPER(Table4[[#This Row],[Heart Issues]])</f>
        <v>NO</v>
      </c>
      <c r="M1845" s="26" t="str">
        <f>IF(Table4[[#This Row],[BMI]]&lt;18.5,"underweight",IF(Table4[[#This Row],[BMI]]&lt; 24.9,"normal weight",IF(Table4[[#This Row],[BMI]]&lt;29.9,"over weight","obesity")))</f>
        <v>obesity</v>
      </c>
      <c r="N1845" s="26" t="str">
        <f>IF(Table4[[#This Row],[HBA1C]]&lt;5.7,"normal",IF(Table4[[#This Row],[HBA1C]]&lt; 6.4,"prediabetes","diabetes"))</f>
        <v>normal</v>
      </c>
    </row>
    <row r="1846" spans="1:14" x14ac:dyDescent="0.25">
      <c r="A1846" t="s">
        <v>524</v>
      </c>
      <c r="B1846">
        <v>27.835000000000001</v>
      </c>
      <c r="C1846">
        <v>5.37</v>
      </c>
      <c r="D1846" t="s">
        <v>2378</v>
      </c>
      <c r="E1846" t="s">
        <v>2378</v>
      </c>
      <c r="F1846" t="s">
        <v>2378</v>
      </c>
      <c r="G1846" s="9" t="s">
        <v>2379</v>
      </c>
      <c r="H1846" t="s">
        <v>2378</v>
      </c>
      <c r="I1846" s="20" t="str">
        <f>IF(Table4[[#This Row],[smoker]]="?","NO",Table4[[#This Row],[smoker]])</f>
        <v>No</v>
      </c>
      <c r="J1846" s="26">
        <v>0</v>
      </c>
      <c r="K1846" s="20" t="str">
        <f>UPPER(Table4[[#This Row],[SMOKER 1]])</f>
        <v>NO</v>
      </c>
      <c r="L1846" s="26" t="str">
        <f>UPPER(Table4[[#This Row],[Heart Issues]])</f>
        <v>NO</v>
      </c>
      <c r="M1846" s="26" t="str">
        <f>IF(Table4[[#This Row],[BMI]]&lt;18.5,"underweight",IF(Table4[[#This Row],[BMI]]&lt; 24.9,"normal weight",IF(Table4[[#This Row],[BMI]]&lt;29.9,"over weight","obesity")))</f>
        <v>over weight</v>
      </c>
      <c r="N1846" s="26" t="str">
        <f>IF(Table4[[#This Row],[HBA1C]]&lt;5.7,"normal",IF(Table4[[#This Row],[HBA1C]]&lt; 6.4,"prediabetes","diabetes"))</f>
        <v>normal</v>
      </c>
    </row>
    <row r="1847" spans="1:14" x14ac:dyDescent="0.25">
      <c r="A1847" t="s">
        <v>523</v>
      </c>
      <c r="B1847">
        <v>33</v>
      </c>
      <c r="C1847">
        <v>5.39</v>
      </c>
      <c r="D1847" t="s">
        <v>2378</v>
      </c>
      <c r="E1847" t="s">
        <v>2378</v>
      </c>
      <c r="F1847" t="s">
        <v>2378</v>
      </c>
      <c r="G1847" s="9" t="s">
        <v>2379</v>
      </c>
      <c r="H1847" t="s">
        <v>2378</v>
      </c>
      <c r="I1847" s="20" t="str">
        <f>IF(Table4[[#This Row],[smoker]]="?","NO",Table4[[#This Row],[smoker]])</f>
        <v>No</v>
      </c>
      <c r="J1847" s="26">
        <v>0</v>
      </c>
      <c r="K1847" s="20" t="str">
        <f>UPPER(Table4[[#This Row],[SMOKER 1]])</f>
        <v>NO</v>
      </c>
      <c r="L1847" s="26" t="str">
        <f>UPPER(Table4[[#This Row],[Heart Issues]])</f>
        <v>NO</v>
      </c>
      <c r="M1847" s="26" t="str">
        <f>IF(Table4[[#This Row],[BMI]]&lt;18.5,"underweight",IF(Table4[[#This Row],[BMI]]&lt; 24.9,"normal weight",IF(Table4[[#This Row],[BMI]]&lt;29.9,"over weight","obesity")))</f>
        <v>obesity</v>
      </c>
      <c r="N1847" s="26" t="str">
        <f>IF(Table4[[#This Row],[HBA1C]]&lt;5.7,"normal",IF(Table4[[#This Row],[HBA1C]]&lt; 6.4,"prediabetes","diabetes"))</f>
        <v>normal</v>
      </c>
    </row>
    <row r="1848" spans="1:14" x14ac:dyDescent="0.25">
      <c r="A1848" t="s">
        <v>522</v>
      </c>
      <c r="B1848">
        <v>26.885000000000002</v>
      </c>
      <c r="C1848">
        <v>5.86</v>
      </c>
      <c r="D1848" t="s">
        <v>2378</v>
      </c>
      <c r="E1848" t="s">
        <v>2378</v>
      </c>
      <c r="F1848" t="s">
        <v>2378</v>
      </c>
      <c r="G1848" s="9" t="s">
        <v>2379</v>
      </c>
      <c r="H1848" t="s">
        <v>2378</v>
      </c>
      <c r="I1848" s="20" t="str">
        <f>IF(Table4[[#This Row],[smoker]]="?","NO",Table4[[#This Row],[smoker]])</f>
        <v>No</v>
      </c>
      <c r="J1848" s="26">
        <v>0</v>
      </c>
      <c r="K1848" s="20" t="str">
        <f>UPPER(Table4[[#This Row],[SMOKER 1]])</f>
        <v>NO</v>
      </c>
      <c r="L1848" s="26" t="str">
        <f>UPPER(Table4[[#This Row],[Heart Issues]])</f>
        <v>NO</v>
      </c>
      <c r="M1848" s="26" t="str">
        <f>IF(Table4[[#This Row],[BMI]]&lt;18.5,"underweight",IF(Table4[[#This Row],[BMI]]&lt; 24.9,"normal weight",IF(Table4[[#This Row],[BMI]]&lt;29.9,"over weight","obesity")))</f>
        <v>over weight</v>
      </c>
      <c r="N1848" s="26" t="str">
        <f>IF(Table4[[#This Row],[HBA1C]]&lt;5.7,"normal",IF(Table4[[#This Row],[HBA1C]]&lt; 6.4,"prediabetes","diabetes"))</f>
        <v>prediabetes</v>
      </c>
    </row>
    <row r="1849" spans="1:14" x14ac:dyDescent="0.25">
      <c r="A1849" t="s">
        <v>521</v>
      </c>
      <c r="B1849">
        <v>29.26</v>
      </c>
      <c r="C1849">
        <v>4.4400000000000004</v>
      </c>
      <c r="D1849" t="s">
        <v>2378</v>
      </c>
      <c r="E1849" t="s">
        <v>2378</v>
      </c>
      <c r="F1849" t="s">
        <v>2378</v>
      </c>
      <c r="G1849" s="9" t="s">
        <v>2379</v>
      </c>
      <c r="H1849" t="s">
        <v>2378</v>
      </c>
      <c r="I1849" s="20" t="str">
        <f>IF(Table4[[#This Row],[smoker]]="?","NO",Table4[[#This Row],[smoker]])</f>
        <v>No</v>
      </c>
      <c r="J1849" s="26">
        <v>0</v>
      </c>
      <c r="K1849" s="20" t="str">
        <f>UPPER(Table4[[#This Row],[SMOKER 1]])</f>
        <v>NO</v>
      </c>
      <c r="L1849" s="26" t="str">
        <f>UPPER(Table4[[#This Row],[Heart Issues]])</f>
        <v>NO</v>
      </c>
      <c r="M1849" s="26" t="str">
        <f>IF(Table4[[#This Row],[BMI]]&lt;18.5,"underweight",IF(Table4[[#This Row],[BMI]]&lt; 24.9,"normal weight",IF(Table4[[#This Row],[BMI]]&lt;29.9,"over weight","obesity")))</f>
        <v>over weight</v>
      </c>
      <c r="N1849" s="26" t="str">
        <f>IF(Table4[[#This Row],[HBA1C]]&lt;5.7,"normal",IF(Table4[[#This Row],[HBA1C]]&lt; 6.4,"prediabetes","diabetes"))</f>
        <v>normal</v>
      </c>
    </row>
    <row r="1850" spans="1:14" x14ac:dyDescent="0.25">
      <c r="A1850" t="s">
        <v>520</v>
      </c>
      <c r="B1850">
        <v>26.98</v>
      </c>
      <c r="C1850">
        <v>4.41</v>
      </c>
      <c r="D1850" t="s">
        <v>2378</v>
      </c>
      <c r="E1850" t="s">
        <v>2378</v>
      </c>
      <c r="F1850" t="s">
        <v>2378</v>
      </c>
      <c r="G1850" s="9" t="s">
        <v>2379</v>
      </c>
      <c r="H1850" t="s">
        <v>2378</v>
      </c>
      <c r="I1850" s="20" t="str">
        <f>IF(Table4[[#This Row],[smoker]]="?","NO",Table4[[#This Row],[smoker]])</f>
        <v>No</v>
      </c>
      <c r="J1850" s="26">
        <v>0</v>
      </c>
      <c r="K1850" s="20" t="str">
        <f>UPPER(Table4[[#This Row],[SMOKER 1]])</f>
        <v>NO</v>
      </c>
      <c r="L1850" s="26" t="str">
        <f>UPPER(Table4[[#This Row],[Heart Issues]])</f>
        <v>NO</v>
      </c>
      <c r="M1850" s="26" t="str">
        <f>IF(Table4[[#This Row],[BMI]]&lt;18.5,"underweight",IF(Table4[[#This Row],[BMI]]&lt; 24.9,"normal weight",IF(Table4[[#This Row],[BMI]]&lt;29.9,"over weight","obesity")))</f>
        <v>over weight</v>
      </c>
      <c r="N1850" s="26" t="str">
        <f>IF(Table4[[#This Row],[HBA1C]]&lt;5.7,"normal",IF(Table4[[#This Row],[HBA1C]]&lt; 6.4,"prediabetes","diabetes"))</f>
        <v>normal</v>
      </c>
    </row>
    <row r="1851" spans="1:14" x14ac:dyDescent="0.25">
      <c r="A1851" t="s">
        <v>519</v>
      </c>
      <c r="B1851">
        <v>32.11</v>
      </c>
      <c r="C1851">
        <v>5.19</v>
      </c>
      <c r="D1851" t="s">
        <v>2378</v>
      </c>
      <c r="E1851" t="s">
        <v>2378</v>
      </c>
      <c r="F1851" t="s">
        <v>2381</v>
      </c>
      <c r="G1851" s="9">
        <v>1</v>
      </c>
      <c r="H1851" t="s">
        <v>2378</v>
      </c>
      <c r="I1851" s="20" t="str">
        <f>IF(Table4[[#This Row],[smoker]]="?","NO",Table4[[#This Row],[smoker]])</f>
        <v>No</v>
      </c>
      <c r="J1851" s="26">
        <v>1</v>
      </c>
      <c r="K1851" s="20" t="str">
        <f>UPPER(Table4[[#This Row],[SMOKER 1]])</f>
        <v>NO</v>
      </c>
      <c r="L1851" s="26" t="str">
        <f>UPPER(Table4[[#This Row],[Heart Issues]])</f>
        <v>NO</v>
      </c>
      <c r="M1851" s="26" t="str">
        <f>IF(Table4[[#This Row],[BMI]]&lt;18.5,"underweight",IF(Table4[[#This Row],[BMI]]&lt; 24.9,"normal weight",IF(Table4[[#This Row],[BMI]]&lt;29.9,"over weight","obesity")))</f>
        <v>obesity</v>
      </c>
      <c r="N1851" s="26" t="str">
        <f>IF(Table4[[#This Row],[HBA1C]]&lt;5.7,"normal",IF(Table4[[#This Row],[HBA1C]]&lt; 6.4,"prediabetes","diabetes"))</f>
        <v>normal</v>
      </c>
    </row>
    <row r="1852" spans="1:14" x14ac:dyDescent="0.25">
      <c r="A1852" t="s">
        <v>518</v>
      </c>
      <c r="B1852">
        <v>31.73</v>
      </c>
      <c r="C1852">
        <v>5.16</v>
      </c>
      <c r="D1852" t="s">
        <v>2378</v>
      </c>
      <c r="E1852" t="s">
        <v>2378</v>
      </c>
      <c r="F1852" t="s">
        <v>2381</v>
      </c>
      <c r="G1852" s="9">
        <v>1</v>
      </c>
      <c r="H1852" t="s">
        <v>2378</v>
      </c>
      <c r="I1852" s="20" t="str">
        <f>IF(Table4[[#This Row],[smoker]]="?","NO",Table4[[#This Row],[smoker]])</f>
        <v>No</v>
      </c>
      <c r="J1852" s="26">
        <v>1</v>
      </c>
      <c r="K1852" s="20" t="str">
        <f>UPPER(Table4[[#This Row],[SMOKER 1]])</f>
        <v>NO</v>
      </c>
      <c r="L1852" s="26" t="str">
        <f>UPPER(Table4[[#This Row],[Heart Issues]])</f>
        <v>NO</v>
      </c>
      <c r="M1852" s="26" t="str">
        <f>IF(Table4[[#This Row],[BMI]]&lt;18.5,"underweight",IF(Table4[[#This Row],[BMI]]&lt; 24.9,"normal weight",IF(Table4[[#This Row],[BMI]]&lt;29.9,"over weight","obesity")))</f>
        <v>obesity</v>
      </c>
      <c r="N1852" s="26" t="str">
        <f>IF(Table4[[#This Row],[HBA1C]]&lt;5.7,"normal",IF(Table4[[#This Row],[HBA1C]]&lt; 6.4,"prediabetes","diabetes"))</f>
        <v>normal</v>
      </c>
    </row>
    <row r="1853" spans="1:14" x14ac:dyDescent="0.25">
      <c r="A1853" t="s">
        <v>517</v>
      </c>
      <c r="B1853">
        <v>22.515000000000001</v>
      </c>
      <c r="C1853">
        <v>4.24</v>
      </c>
      <c r="D1853" t="s">
        <v>2378</v>
      </c>
      <c r="E1853" t="s">
        <v>2378</v>
      </c>
      <c r="F1853" t="s">
        <v>2378</v>
      </c>
      <c r="G1853" s="9" t="s">
        <v>2379</v>
      </c>
      <c r="H1853" t="s">
        <v>2378</v>
      </c>
      <c r="I1853" s="20" t="str">
        <f>IF(Table4[[#This Row],[smoker]]="?","NO",Table4[[#This Row],[smoker]])</f>
        <v>No</v>
      </c>
      <c r="J1853" s="26">
        <v>0</v>
      </c>
      <c r="K1853" s="20" t="str">
        <f>UPPER(Table4[[#This Row],[SMOKER 1]])</f>
        <v>NO</v>
      </c>
      <c r="L1853" s="26" t="str">
        <f>UPPER(Table4[[#This Row],[Heart Issues]])</f>
        <v>NO</v>
      </c>
      <c r="M1853" s="26" t="str">
        <f>IF(Table4[[#This Row],[BMI]]&lt;18.5,"underweight",IF(Table4[[#This Row],[BMI]]&lt; 24.9,"normal weight",IF(Table4[[#This Row],[BMI]]&lt;29.9,"over weight","obesity")))</f>
        <v>normal weight</v>
      </c>
      <c r="N1853" s="26" t="str">
        <f>IF(Table4[[#This Row],[HBA1C]]&lt;5.7,"normal",IF(Table4[[#This Row],[HBA1C]]&lt; 6.4,"prediabetes","diabetes"))</f>
        <v>normal</v>
      </c>
    </row>
    <row r="1854" spans="1:14" x14ac:dyDescent="0.25">
      <c r="A1854" t="s">
        <v>515</v>
      </c>
      <c r="B1854">
        <v>25.9</v>
      </c>
      <c r="C1854">
        <v>5.45</v>
      </c>
      <c r="D1854" t="s">
        <v>2378</v>
      </c>
      <c r="E1854" t="s">
        <v>2378</v>
      </c>
      <c r="F1854" t="s">
        <v>2378</v>
      </c>
      <c r="G1854" s="9">
        <v>1</v>
      </c>
      <c r="H1854" t="s">
        <v>2378</v>
      </c>
      <c r="I1854" s="20" t="str">
        <f>IF(Table4[[#This Row],[smoker]]="?","NO",Table4[[#This Row],[smoker]])</f>
        <v>No</v>
      </c>
      <c r="J1854" s="26">
        <v>1</v>
      </c>
      <c r="K1854" s="20" t="str">
        <f>UPPER(Table4[[#This Row],[SMOKER 1]])</f>
        <v>NO</v>
      </c>
      <c r="L1854" s="26" t="str">
        <f>UPPER(Table4[[#This Row],[Heart Issues]])</f>
        <v>NO</v>
      </c>
      <c r="M1854" s="26" t="str">
        <f>IF(Table4[[#This Row],[BMI]]&lt;18.5,"underweight",IF(Table4[[#This Row],[BMI]]&lt; 24.9,"normal weight",IF(Table4[[#This Row],[BMI]]&lt;29.9,"over weight","obesity")))</f>
        <v>over weight</v>
      </c>
      <c r="N1854" s="26" t="str">
        <f>IF(Table4[[#This Row],[HBA1C]]&lt;5.7,"normal",IF(Table4[[#This Row],[HBA1C]]&lt; 6.4,"prediabetes","diabetes"))</f>
        <v>normal</v>
      </c>
    </row>
    <row r="1855" spans="1:14" x14ac:dyDescent="0.25">
      <c r="A1855" t="s">
        <v>514</v>
      </c>
      <c r="B1855">
        <v>27.72</v>
      </c>
      <c r="C1855">
        <v>5.03</v>
      </c>
      <c r="D1855" t="s">
        <v>2380</v>
      </c>
      <c r="E1855" t="s">
        <v>2378</v>
      </c>
      <c r="F1855" t="s">
        <v>2378</v>
      </c>
      <c r="G1855" s="9">
        <v>1</v>
      </c>
      <c r="H1855" t="s">
        <v>2378</v>
      </c>
      <c r="I1855" s="20" t="str">
        <f>IF(Table4[[#This Row],[smoker]]="?","NO",Table4[[#This Row],[smoker]])</f>
        <v>No</v>
      </c>
      <c r="J1855" s="26">
        <v>1</v>
      </c>
      <c r="K1855" s="20" t="str">
        <f>UPPER(Table4[[#This Row],[SMOKER 1]])</f>
        <v>NO</v>
      </c>
      <c r="L1855" s="26" t="str">
        <f>UPPER(Table4[[#This Row],[Heart Issues]])</f>
        <v>YES</v>
      </c>
      <c r="M1855" s="26" t="str">
        <f>IF(Table4[[#This Row],[BMI]]&lt;18.5,"underweight",IF(Table4[[#This Row],[BMI]]&lt; 24.9,"normal weight",IF(Table4[[#This Row],[BMI]]&lt;29.9,"over weight","obesity")))</f>
        <v>over weight</v>
      </c>
      <c r="N1855" s="26" t="str">
        <f>IF(Table4[[#This Row],[HBA1C]]&lt;5.7,"normal",IF(Table4[[#This Row],[HBA1C]]&lt; 6.4,"prediabetes","diabetes"))</f>
        <v>normal</v>
      </c>
    </row>
    <row r="1856" spans="1:14" x14ac:dyDescent="0.25">
      <c r="A1856" t="s">
        <v>513</v>
      </c>
      <c r="B1856">
        <v>31.5</v>
      </c>
      <c r="C1856">
        <v>9.6199999999999992</v>
      </c>
      <c r="D1856" t="s">
        <v>2380</v>
      </c>
      <c r="E1856" t="s">
        <v>2378</v>
      </c>
      <c r="F1856" t="s">
        <v>2378</v>
      </c>
      <c r="G1856" s="9">
        <v>1</v>
      </c>
      <c r="H1856" t="s">
        <v>2378</v>
      </c>
      <c r="I1856" s="20" t="str">
        <f>IF(Table4[[#This Row],[smoker]]="?","NO",Table4[[#This Row],[smoker]])</f>
        <v>No</v>
      </c>
      <c r="J1856" s="26">
        <v>1</v>
      </c>
      <c r="K1856" s="20" t="str">
        <f>UPPER(Table4[[#This Row],[SMOKER 1]])</f>
        <v>NO</v>
      </c>
      <c r="L1856" s="26" t="str">
        <f>UPPER(Table4[[#This Row],[Heart Issues]])</f>
        <v>YES</v>
      </c>
      <c r="M1856" s="26" t="str">
        <f>IF(Table4[[#This Row],[BMI]]&lt;18.5,"underweight",IF(Table4[[#This Row],[BMI]]&lt; 24.9,"normal weight",IF(Table4[[#This Row],[BMI]]&lt;29.9,"over weight","obesity")))</f>
        <v>obesity</v>
      </c>
      <c r="N1856" s="26" t="str">
        <f>IF(Table4[[#This Row],[HBA1C]]&lt;5.7,"normal",IF(Table4[[#This Row],[HBA1C]]&lt; 6.4,"prediabetes","diabetes"))</f>
        <v>diabetes</v>
      </c>
    </row>
    <row r="1857" spans="1:14" x14ac:dyDescent="0.25">
      <c r="A1857" t="s">
        <v>512</v>
      </c>
      <c r="B1857">
        <v>29.7</v>
      </c>
      <c r="C1857">
        <v>6.77</v>
      </c>
      <c r="D1857" t="s">
        <v>2380</v>
      </c>
      <c r="E1857" t="s">
        <v>2378</v>
      </c>
      <c r="F1857" t="s">
        <v>2378</v>
      </c>
      <c r="G1857" s="9">
        <v>1</v>
      </c>
      <c r="H1857" t="s">
        <v>2378</v>
      </c>
      <c r="I1857" s="20" t="str">
        <f>IF(Table4[[#This Row],[smoker]]="?","NO",Table4[[#This Row],[smoker]])</f>
        <v>No</v>
      </c>
      <c r="J1857" s="26">
        <v>1</v>
      </c>
      <c r="K1857" s="20" t="str">
        <f>UPPER(Table4[[#This Row],[SMOKER 1]])</f>
        <v>NO</v>
      </c>
      <c r="L1857" s="26" t="str">
        <f>UPPER(Table4[[#This Row],[Heart Issues]])</f>
        <v>YES</v>
      </c>
      <c r="M1857" s="26" t="str">
        <f>IF(Table4[[#This Row],[BMI]]&lt;18.5,"underweight",IF(Table4[[#This Row],[BMI]]&lt; 24.9,"normal weight",IF(Table4[[#This Row],[BMI]]&lt;29.9,"over weight","obesity")))</f>
        <v>over weight</v>
      </c>
      <c r="N1857" s="26" t="str">
        <f>IF(Table4[[#This Row],[HBA1C]]&lt;5.7,"normal",IF(Table4[[#This Row],[HBA1C]]&lt; 6.4,"prediabetes","diabetes"))</f>
        <v>diabetes</v>
      </c>
    </row>
    <row r="1858" spans="1:14" x14ac:dyDescent="0.25">
      <c r="A1858" t="s">
        <v>511</v>
      </c>
      <c r="B1858">
        <v>21.26</v>
      </c>
      <c r="C1858">
        <v>5.36</v>
      </c>
      <c r="D1858" t="s">
        <v>2380</v>
      </c>
      <c r="E1858" t="s">
        <v>2378</v>
      </c>
      <c r="F1858" t="s">
        <v>2378</v>
      </c>
      <c r="G1858" s="9">
        <v>1</v>
      </c>
      <c r="H1858" t="s">
        <v>2378</v>
      </c>
      <c r="I1858" s="20" t="str">
        <f>IF(Table4[[#This Row],[smoker]]="?","NO",Table4[[#This Row],[smoker]])</f>
        <v>No</v>
      </c>
      <c r="J1858" s="26">
        <v>1</v>
      </c>
      <c r="K1858" s="20" t="str">
        <f>UPPER(Table4[[#This Row],[SMOKER 1]])</f>
        <v>NO</v>
      </c>
      <c r="L1858" s="26" t="str">
        <f>UPPER(Table4[[#This Row],[Heart Issues]])</f>
        <v>YES</v>
      </c>
      <c r="M1858" s="26" t="str">
        <f>IF(Table4[[#This Row],[BMI]]&lt;18.5,"underweight",IF(Table4[[#This Row],[BMI]]&lt; 24.9,"normal weight",IF(Table4[[#This Row],[BMI]]&lt;29.9,"over weight","obesity")))</f>
        <v>normal weight</v>
      </c>
      <c r="N1858" s="26" t="str">
        <f>IF(Table4[[#This Row],[HBA1C]]&lt;5.7,"normal",IF(Table4[[#This Row],[HBA1C]]&lt; 6.4,"prediabetes","diabetes"))</f>
        <v>normal</v>
      </c>
    </row>
    <row r="1859" spans="1:14" x14ac:dyDescent="0.25">
      <c r="A1859" t="s">
        <v>510</v>
      </c>
      <c r="B1859">
        <v>17.09</v>
      </c>
      <c r="C1859">
        <v>5.69</v>
      </c>
      <c r="D1859" t="s">
        <v>2378</v>
      </c>
      <c r="E1859" t="s">
        <v>2378</v>
      </c>
      <c r="F1859" t="s">
        <v>2378</v>
      </c>
      <c r="G1859" s="9" t="s">
        <v>2379</v>
      </c>
      <c r="H1859" t="s">
        <v>2378</v>
      </c>
      <c r="I1859" s="20" t="str">
        <f>IF(Table4[[#This Row],[smoker]]="?","NO",Table4[[#This Row],[smoker]])</f>
        <v>No</v>
      </c>
      <c r="J1859" s="26">
        <v>0</v>
      </c>
      <c r="K1859" s="20" t="str">
        <f>UPPER(Table4[[#This Row],[SMOKER 1]])</f>
        <v>NO</v>
      </c>
      <c r="L1859" s="26" t="str">
        <f>UPPER(Table4[[#This Row],[Heart Issues]])</f>
        <v>NO</v>
      </c>
      <c r="M1859" s="26" t="str">
        <f>IF(Table4[[#This Row],[BMI]]&lt;18.5,"underweight",IF(Table4[[#This Row],[BMI]]&lt; 24.9,"normal weight",IF(Table4[[#This Row],[BMI]]&lt;29.9,"over weight","obesity")))</f>
        <v>underweight</v>
      </c>
      <c r="N1859" s="26" t="str">
        <f>IF(Table4[[#This Row],[HBA1C]]&lt;5.7,"normal",IF(Table4[[#This Row],[HBA1C]]&lt; 6.4,"prediabetes","diabetes"))</f>
        <v>normal</v>
      </c>
    </row>
    <row r="1860" spans="1:14" x14ac:dyDescent="0.25">
      <c r="A1860" t="s">
        <v>509</v>
      </c>
      <c r="B1860">
        <v>24.3</v>
      </c>
      <c r="C1860">
        <v>4.9000000000000004</v>
      </c>
      <c r="D1860" t="s">
        <v>2380</v>
      </c>
      <c r="E1860" t="s">
        <v>2378</v>
      </c>
      <c r="F1860" t="s">
        <v>2381</v>
      </c>
      <c r="G1860" s="9">
        <v>1</v>
      </c>
      <c r="H1860" t="s">
        <v>2378</v>
      </c>
      <c r="I1860" s="20" t="str">
        <f>IF(Table4[[#This Row],[smoker]]="?","NO",Table4[[#This Row],[smoker]])</f>
        <v>No</v>
      </c>
      <c r="J1860" s="26">
        <v>1</v>
      </c>
      <c r="K1860" s="20" t="str">
        <f>UPPER(Table4[[#This Row],[SMOKER 1]])</f>
        <v>NO</v>
      </c>
      <c r="L1860" s="26" t="str">
        <f>UPPER(Table4[[#This Row],[Heart Issues]])</f>
        <v>YES</v>
      </c>
      <c r="M1860" s="26" t="str">
        <f>IF(Table4[[#This Row],[BMI]]&lt;18.5,"underweight",IF(Table4[[#This Row],[BMI]]&lt; 24.9,"normal weight",IF(Table4[[#This Row],[BMI]]&lt;29.9,"over weight","obesity")))</f>
        <v>normal weight</v>
      </c>
      <c r="N1860" s="26" t="str">
        <f>IF(Table4[[#This Row],[HBA1C]]&lt;5.7,"normal",IF(Table4[[#This Row],[HBA1C]]&lt; 6.4,"prediabetes","diabetes"))</f>
        <v>normal</v>
      </c>
    </row>
    <row r="1861" spans="1:14" x14ac:dyDescent="0.25">
      <c r="A1861" t="s">
        <v>508</v>
      </c>
      <c r="B1861">
        <v>29.734999999999999</v>
      </c>
      <c r="C1861">
        <v>5.78</v>
      </c>
      <c r="D1861" t="s">
        <v>2378</v>
      </c>
      <c r="E1861" t="s">
        <v>2378</v>
      </c>
      <c r="F1861" t="s">
        <v>2378</v>
      </c>
      <c r="G1861" s="9" t="s">
        <v>2379</v>
      </c>
      <c r="H1861" t="s">
        <v>2378</v>
      </c>
      <c r="I1861" s="20" t="str">
        <f>IF(Table4[[#This Row],[smoker]]="?","NO",Table4[[#This Row],[smoker]])</f>
        <v>No</v>
      </c>
      <c r="J1861" s="26">
        <v>0</v>
      </c>
      <c r="K1861" s="20" t="str">
        <f>UPPER(Table4[[#This Row],[SMOKER 1]])</f>
        <v>NO</v>
      </c>
      <c r="L1861" s="26" t="str">
        <f>UPPER(Table4[[#This Row],[Heart Issues]])</f>
        <v>NO</v>
      </c>
      <c r="M1861" s="26" t="str">
        <f>IF(Table4[[#This Row],[BMI]]&lt;18.5,"underweight",IF(Table4[[#This Row],[BMI]]&lt; 24.9,"normal weight",IF(Table4[[#This Row],[BMI]]&lt;29.9,"over weight","obesity")))</f>
        <v>over weight</v>
      </c>
      <c r="N1861" s="26" t="str">
        <f>IF(Table4[[#This Row],[HBA1C]]&lt;5.7,"normal",IF(Table4[[#This Row],[HBA1C]]&lt; 6.4,"prediabetes","diabetes"))</f>
        <v>prediabetes</v>
      </c>
    </row>
    <row r="1862" spans="1:14" x14ac:dyDescent="0.25">
      <c r="A1862" t="s">
        <v>507</v>
      </c>
      <c r="B1862">
        <v>29.26</v>
      </c>
      <c r="C1862">
        <v>4.7</v>
      </c>
      <c r="D1862" t="s">
        <v>2378</v>
      </c>
      <c r="E1862" t="s">
        <v>2378</v>
      </c>
      <c r="F1862" t="s">
        <v>2378</v>
      </c>
      <c r="G1862" s="9" t="s">
        <v>2379</v>
      </c>
      <c r="H1862" t="s">
        <v>2378</v>
      </c>
      <c r="I1862" s="20" t="str">
        <f>IF(Table4[[#This Row],[smoker]]="?","NO",Table4[[#This Row],[smoker]])</f>
        <v>No</v>
      </c>
      <c r="J1862" s="26">
        <v>0</v>
      </c>
      <c r="K1862" s="20" t="str">
        <f>UPPER(Table4[[#This Row],[SMOKER 1]])</f>
        <v>NO</v>
      </c>
      <c r="L1862" s="26" t="str">
        <f>UPPER(Table4[[#This Row],[Heart Issues]])</f>
        <v>NO</v>
      </c>
      <c r="M1862" s="26" t="str">
        <f>IF(Table4[[#This Row],[BMI]]&lt;18.5,"underweight",IF(Table4[[#This Row],[BMI]]&lt; 24.9,"normal weight",IF(Table4[[#This Row],[BMI]]&lt;29.9,"over weight","obesity")))</f>
        <v>over weight</v>
      </c>
      <c r="N1862" s="26" t="str">
        <f>IF(Table4[[#This Row],[HBA1C]]&lt;5.7,"normal",IF(Table4[[#This Row],[HBA1C]]&lt; 6.4,"prediabetes","diabetes"))</f>
        <v>normal</v>
      </c>
    </row>
    <row r="1863" spans="1:14" x14ac:dyDescent="0.25">
      <c r="A1863" t="s">
        <v>506</v>
      </c>
      <c r="B1863">
        <v>33</v>
      </c>
      <c r="C1863">
        <v>6.28</v>
      </c>
      <c r="D1863" t="s">
        <v>2378</v>
      </c>
      <c r="E1863" t="s">
        <v>2378</v>
      </c>
      <c r="F1863" t="s">
        <v>2378</v>
      </c>
      <c r="G1863" s="9" t="s">
        <v>2379</v>
      </c>
      <c r="H1863" t="s">
        <v>2378</v>
      </c>
      <c r="I1863" s="20" t="str">
        <f>IF(Table4[[#This Row],[smoker]]="?","NO",Table4[[#This Row],[smoker]])</f>
        <v>No</v>
      </c>
      <c r="J1863" s="26">
        <v>0</v>
      </c>
      <c r="K1863" s="20" t="str">
        <f>UPPER(Table4[[#This Row],[SMOKER 1]])</f>
        <v>NO</v>
      </c>
      <c r="L1863" s="26" t="str">
        <f>UPPER(Table4[[#This Row],[Heart Issues]])</f>
        <v>NO</v>
      </c>
      <c r="M1863" s="26" t="str">
        <f>IF(Table4[[#This Row],[BMI]]&lt;18.5,"underweight",IF(Table4[[#This Row],[BMI]]&lt; 24.9,"normal weight",IF(Table4[[#This Row],[BMI]]&lt;29.9,"over weight","obesity")))</f>
        <v>obesity</v>
      </c>
      <c r="N1863" s="26" t="str">
        <f>IF(Table4[[#This Row],[HBA1C]]&lt;5.7,"normal",IF(Table4[[#This Row],[HBA1C]]&lt; 6.4,"prediabetes","diabetes"))</f>
        <v>prediabetes</v>
      </c>
    </row>
    <row r="1864" spans="1:14" x14ac:dyDescent="0.25">
      <c r="A1864" t="s">
        <v>505</v>
      </c>
      <c r="B1864">
        <v>31.065000000000001</v>
      </c>
      <c r="C1864">
        <v>4.2300000000000004</v>
      </c>
      <c r="D1864" t="s">
        <v>2378</v>
      </c>
      <c r="E1864" t="s">
        <v>2378</v>
      </c>
      <c r="F1864" t="s">
        <v>2378</v>
      </c>
      <c r="G1864" s="9" t="s">
        <v>2379</v>
      </c>
      <c r="H1864" t="s">
        <v>2378</v>
      </c>
      <c r="I1864" s="20" t="str">
        <f>IF(Table4[[#This Row],[smoker]]="?","NO",Table4[[#This Row],[smoker]])</f>
        <v>No</v>
      </c>
      <c r="J1864" s="26">
        <v>0</v>
      </c>
      <c r="K1864" s="20" t="str">
        <f>UPPER(Table4[[#This Row],[SMOKER 1]])</f>
        <v>NO</v>
      </c>
      <c r="L1864" s="26" t="str">
        <f>UPPER(Table4[[#This Row],[Heart Issues]])</f>
        <v>NO</v>
      </c>
      <c r="M1864" s="26" t="str">
        <f>IF(Table4[[#This Row],[BMI]]&lt;18.5,"underweight",IF(Table4[[#This Row],[BMI]]&lt; 24.9,"normal weight",IF(Table4[[#This Row],[BMI]]&lt;29.9,"over weight","obesity")))</f>
        <v>obesity</v>
      </c>
      <c r="N1864" s="26" t="str">
        <f>IF(Table4[[#This Row],[HBA1C]]&lt;5.7,"normal",IF(Table4[[#This Row],[HBA1C]]&lt; 6.4,"prediabetes","diabetes"))</f>
        <v>normal</v>
      </c>
    </row>
    <row r="1865" spans="1:14" x14ac:dyDescent="0.25">
      <c r="A1865" t="s">
        <v>504</v>
      </c>
      <c r="B1865">
        <v>26.51</v>
      </c>
      <c r="C1865">
        <v>6.17</v>
      </c>
      <c r="D1865" t="s">
        <v>2378</v>
      </c>
      <c r="E1865" t="s">
        <v>2378</v>
      </c>
      <c r="F1865" t="s">
        <v>2378</v>
      </c>
      <c r="G1865" s="9" t="s">
        <v>2379</v>
      </c>
      <c r="H1865" t="s">
        <v>2378</v>
      </c>
      <c r="I1865" s="20" t="str">
        <f>IF(Table4[[#This Row],[smoker]]="?","NO",Table4[[#This Row],[smoker]])</f>
        <v>No</v>
      </c>
      <c r="J1865" s="26">
        <v>0</v>
      </c>
      <c r="K1865" s="20" t="str">
        <f>UPPER(Table4[[#This Row],[SMOKER 1]])</f>
        <v>NO</v>
      </c>
      <c r="L1865" s="26" t="str">
        <f>UPPER(Table4[[#This Row],[Heart Issues]])</f>
        <v>NO</v>
      </c>
      <c r="M1865" s="26" t="str">
        <f>IF(Table4[[#This Row],[BMI]]&lt;18.5,"underweight",IF(Table4[[#This Row],[BMI]]&lt; 24.9,"normal weight",IF(Table4[[#This Row],[BMI]]&lt;29.9,"over weight","obesity")))</f>
        <v>over weight</v>
      </c>
      <c r="N1865" s="26" t="str">
        <f>IF(Table4[[#This Row],[HBA1C]]&lt;5.7,"normal",IF(Table4[[#This Row],[HBA1C]]&lt; 6.4,"prediabetes","diabetes"))</f>
        <v>prediabetes</v>
      </c>
    </row>
    <row r="1866" spans="1:14" x14ac:dyDescent="0.25">
      <c r="A1866" t="s">
        <v>503</v>
      </c>
      <c r="B1866">
        <v>28.88</v>
      </c>
      <c r="C1866">
        <v>4.96</v>
      </c>
      <c r="D1866" t="s">
        <v>2378</v>
      </c>
      <c r="E1866" t="s">
        <v>2378</v>
      </c>
      <c r="F1866" t="s">
        <v>2378</v>
      </c>
      <c r="G1866" s="9" t="s">
        <v>2379</v>
      </c>
      <c r="H1866" t="s">
        <v>2378</v>
      </c>
      <c r="I1866" s="20" t="str">
        <f>IF(Table4[[#This Row],[smoker]]="?","NO",Table4[[#This Row],[smoker]])</f>
        <v>No</v>
      </c>
      <c r="J1866" s="26">
        <v>0</v>
      </c>
      <c r="K1866" s="20" t="str">
        <f>UPPER(Table4[[#This Row],[SMOKER 1]])</f>
        <v>NO</v>
      </c>
      <c r="L1866" s="26" t="str">
        <f>UPPER(Table4[[#This Row],[Heart Issues]])</f>
        <v>NO</v>
      </c>
      <c r="M1866" s="26" t="str">
        <f>IF(Table4[[#This Row],[BMI]]&lt;18.5,"underweight",IF(Table4[[#This Row],[BMI]]&lt; 24.9,"normal weight",IF(Table4[[#This Row],[BMI]]&lt;29.9,"over weight","obesity")))</f>
        <v>over weight</v>
      </c>
      <c r="N1866" s="26" t="str">
        <f>IF(Table4[[#This Row],[HBA1C]]&lt;5.7,"normal",IF(Table4[[#This Row],[HBA1C]]&lt; 6.4,"prediabetes","diabetes"))</f>
        <v>normal</v>
      </c>
    </row>
    <row r="1867" spans="1:14" x14ac:dyDescent="0.25">
      <c r="A1867" t="s">
        <v>502</v>
      </c>
      <c r="B1867">
        <v>35.814999999999998</v>
      </c>
      <c r="C1867">
        <v>5.1100000000000003</v>
      </c>
      <c r="D1867" t="s">
        <v>2380</v>
      </c>
      <c r="E1867" t="s">
        <v>2378</v>
      </c>
      <c r="F1867" t="s">
        <v>2378</v>
      </c>
      <c r="G1867" s="9">
        <v>1</v>
      </c>
      <c r="H1867" t="s">
        <v>2378</v>
      </c>
      <c r="I1867" s="20" t="str">
        <f>IF(Table4[[#This Row],[smoker]]="?","NO",Table4[[#This Row],[smoker]])</f>
        <v>No</v>
      </c>
      <c r="J1867" s="26">
        <v>1</v>
      </c>
      <c r="K1867" s="20" t="str">
        <f>UPPER(Table4[[#This Row],[SMOKER 1]])</f>
        <v>NO</v>
      </c>
      <c r="L1867" s="26" t="str">
        <f>UPPER(Table4[[#This Row],[Heart Issues]])</f>
        <v>YES</v>
      </c>
      <c r="M1867" s="26" t="str">
        <f>IF(Table4[[#This Row],[BMI]]&lt;18.5,"underweight",IF(Table4[[#This Row],[BMI]]&lt; 24.9,"normal weight",IF(Table4[[#This Row],[BMI]]&lt;29.9,"over weight","obesity")))</f>
        <v>obesity</v>
      </c>
      <c r="N1867" s="26" t="str">
        <f>IF(Table4[[#This Row],[HBA1C]]&lt;5.7,"normal",IF(Table4[[#This Row],[HBA1C]]&lt; 6.4,"prediabetes","diabetes"))</f>
        <v>normal</v>
      </c>
    </row>
    <row r="1868" spans="1:14" x14ac:dyDescent="0.25">
      <c r="A1868" t="s">
        <v>501</v>
      </c>
      <c r="B1868">
        <v>21.28</v>
      </c>
      <c r="C1868">
        <v>4.05</v>
      </c>
      <c r="D1868" t="s">
        <v>2378</v>
      </c>
      <c r="E1868" t="s">
        <v>2380</v>
      </c>
      <c r="F1868" t="s">
        <v>2378</v>
      </c>
      <c r="G1868" s="9">
        <v>1</v>
      </c>
      <c r="H1868" t="s">
        <v>2378</v>
      </c>
      <c r="I1868" s="20" t="str">
        <f>IF(Table4[[#This Row],[smoker]]="?","NO",Table4[[#This Row],[smoker]])</f>
        <v>No</v>
      </c>
      <c r="J1868" s="26">
        <v>1</v>
      </c>
      <c r="K1868" s="20" t="str">
        <f>UPPER(Table4[[#This Row],[SMOKER 1]])</f>
        <v>NO</v>
      </c>
      <c r="L1868" s="26" t="str">
        <f>UPPER(Table4[[#This Row],[Heart Issues]])</f>
        <v>NO</v>
      </c>
      <c r="M1868" s="26" t="str">
        <f>IF(Table4[[#This Row],[BMI]]&lt;18.5,"underweight",IF(Table4[[#This Row],[BMI]]&lt; 24.9,"normal weight",IF(Table4[[#This Row],[BMI]]&lt;29.9,"over weight","obesity")))</f>
        <v>normal weight</v>
      </c>
      <c r="N1868" s="26" t="str">
        <f>IF(Table4[[#This Row],[HBA1C]]&lt;5.7,"normal",IF(Table4[[#This Row],[HBA1C]]&lt; 6.4,"prediabetes","diabetes"))</f>
        <v>normal</v>
      </c>
    </row>
    <row r="1869" spans="1:14" x14ac:dyDescent="0.25">
      <c r="A1869" t="s">
        <v>500</v>
      </c>
      <c r="B1869">
        <v>33.81</v>
      </c>
      <c r="C1869">
        <v>6.49</v>
      </c>
      <c r="D1869" t="s">
        <v>2378</v>
      </c>
      <c r="E1869" t="s">
        <v>2378</v>
      </c>
      <c r="F1869" t="s">
        <v>2381</v>
      </c>
      <c r="G1869" s="9">
        <v>1</v>
      </c>
      <c r="H1869" t="s">
        <v>2378</v>
      </c>
      <c r="I1869" s="20" t="str">
        <f>IF(Table4[[#This Row],[smoker]]="?","NO",Table4[[#This Row],[smoker]])</f>
        <v>No</v>
      </c>
      <c r="J1869" s="26">
        <v>1</v>
      </c>
      <c r="K1869" s="20" t="str">
        <f>UPPER(Table4[[#This Row],[SMOKER 1]])</f>
        <v>NO</v>
      </c>
      <c r="L1869" s="26" t="str">
        <f>UPPER(Table4[[#This Row],[Heart Issues]])</f>
        <v>NO</v>
      </c>
      <c r="M1869" s="26" t="str">
        <f>IF(Table4[[#This Row],[BMI]]&lt;18.5,"underweight",IF(Table4[[#This Row],[BMI]]&lt; 24.9,"normal weight",IF(Table4[[#This Row],[BMI]]&lt;29.9,"over weight","obesity")))</f>
        <v>obesity</v>
      </c>
      <c r="N1869" s="26" t="str">
        <f>IF(Table4[[#This Row],[HBA1C]]&lt;5.7,"normal",IF(Table4[[#This Row],[HBA1C]]&lt; 6.4,"prediabetes","diabetes"))</f>
        <v>diabetes</v>
      </c>
    </row>
    <row r="1870" spans="1:14" x14ac:dyDescent="0.25">
      <c r="A1870" t="s">
        <v>499</v>
      </c>
      <c r="B1870">
        <v>44.22</v>
      </c>
      <c r="C1870">
        <v>4.1900000000000004</v>
      </c>
      <c r="D1870" t="s">
        <v>2378</v>
      </c>
      <c r="E1870" t="s">
        <v>2378</v>
      </c>
      <c r="F1870" t="s">
        <v>2378</v>
      </c>
      <c r="G1870" s="9">
        <v>1</v>
      </c>
      <c r="H1870" t="s">
        <v>2378</v>
      </c>
      <c r="I1870" s="20" t="str">
        <f>IF(Table4[[#This Row],[smoker]]="?","NO",Table4[[#This Row],[smoker]])</f>
        <v>No</v>
      </c>
      <c r="J1870" s="26">
        <v>1</v>
      </c>
      <c r="K1870" s="20" t="str">
        <f>UPPER(Table4[[#This Row],[SMOKER 1]])</f>
        <v>NO</v>
      </c>
      <c r="L1870" s="26" t="str">
        <f>UPPER(Table4[[#This Row],[Heart Issues]])</f>
        <v>NO</v>
      </c>
      <c r="M1870" s="26" t="str">
        <f>IF(Table4[[#This Row],[BMI]]&lt;18.5,"underweight",IF(Table4[[#This Row],[BMI]]&lt; 24.9,"normal weight",IF(Table4[[#This Row],[BMI]]&lt;29.9,"over weight","obesity")))</f>
        <v>obesity</v>
      </c>
      <c r="N1870" s="26" t="str">
        <f>IF(Table4[[#This Row],[HBA1C]]&lt;5.7,"normal",IF(Table4[[#This Row],[HBA1C]]&lt; 6.4,"prediabetes","diabetes"))</f>
        <v>normal</v>
      </c>
    </row>
    <row r="1871" spans="1:14" x14ac:dyDescent="0.25">
      <c r="A1871" t="s">
        <v>498</v>
      </c>
      <c r="B1871">
        <v>15.46</v>
      </c>
      <c r="C1871">
        <v>4.99</v>
      </c>
      <c r="D1871" t="s">
        <v>2380</v>
      </c>
      <c r="E1871" t="s">
        <v>2378</v>
      </c>
      <c r="F1871" t="s">
        <v>2381</v>
      </c>
      <c r="G1871" s="9">
        <v>1</v>
      </c>
      <c r="H1871" t="s">
        <v>2378</v>
      </c>
      <c r="I1871" s="20" t="str">
        <f>IF(Table4[[#This Row],[smoker]]="?","NO",Table4[[#This Row],[smoker]])</f>
        <v>No</v>
      </c>
      <c r="J1871" s="26">
        <v>1</v>
      </c>
      <c r="K1871" s="20" t="str">
        <f>UPPER(Table4[[#This Row],[SMOKER 1]])</f>
        <v>NO</v>
      </c>
      <c r="L1871" s="26" t="str">
        <f>UPPER(Table4[[#This Row],[Heart Issues]])</f>
        <v>YES</v>
      </c>
      <c r="M1871" s="26" t="str">
        <f>IF(Table4[[#This Row],[BMI]]&lt;18.5,"underweight",IF(Table4[[#This Row],[BMI]]&lt; 24.9,"normal weight",IF(Table4[[#This Row],[BMI]]&lt;29.9,"over weight","obesity")))</f>
        <v>underweight</v>
      </c>
      <c r="N1871" s="26" t="str">
        <f>IF(Table4[[#This Row],[HBA1C]]&lt;5.7,"normal",IF(Table4[[#This Row],[HBA1C]]&lt; 6.4,"prediabetes","diabetes"))</f>
        <v>normal</v>
      </c>
    </row>
    <row r="1872" spans="1:14" x14ac:dyDescent="0.25">
      <c r="A1872" t="s">
        <v>497</v>
      </c>
      <c r="B1872">
        <v>30.3</v>
      </c>
      <c r="C1872">
        <v>4.7699999999999996</v>
      </c>
      <c r="D1872" t="s">
        <v>2380</v>
      </c>
      <c r="E1872" t="s">
        <v>2378</v>
      </c>
      <c r="F1872" t="s">
        <v>2378</v>
      </c>
      <c r="G1872" s="9">
        <v>1</v>
      </c>
      <c r="H1872" t="s">
        <v>2378</v>
      </c>
      <c r="I1872" s="20" t="str">
        <f>IF(Table4[[#This Row],[smoker]]="?","NO",Table4[[#This Row],[smoker]])</f>
        <v>No</v>
      </c>
      <c r="J1872" s="26">
        <v>1</v>
      </c>
      <c r="K1872" s="20" t="str">
        <f>UPPER(Table4[[#This Row],[SMOKER 1]])</f>
        <v>NO</v>
      </c>
      <c r="L1872" s="26" t="str">
        <f>UPPER(Table4[[#This Row],[Heart Issues]])</f>
        <v>YES</v>
      </c>
      <c r="M1872" s="26" t="str">
        <f>IF(Table4[[#This Row],[BMI]]&lt;18.5,"underweight",IF(Table4[[#This Row],[BMI]]&lt; 24.9,"normal weight",IF(Table4[[#This Row],[BMI]]&lt;29.9,"over weight","obesity")))</f>
        <v>obesity</v>
      </c>
      <c r="N1872" s="26" t="str">
        <f>IF(Table4[[#This Row],[HBA1C]]&lt;5.7,"normal",IF(Table4[[#This Row],[HBA1C]]&lt; 6.4,"prediabetes","diabetes"))</f>
        <v>normal</v>
      </c>
    </row>
    <row r="1873" spans="1:14" x14ac:dyDescent="0.25">
      <c r="A1873" t="s">
        <v>496</v>
      </c>
      <c r="B1873">
        <v>16.670000000000002</v>
      </c>
      <c r="C1873">
        <v>5.46</v>
      </c>
      <c r="D1873" t="s">
        <v>2378</v>
      </c>
      <c r="E1873" t="s">
        <v>2378</v>
      </c>
      <c r="F1873" t="s">
        <v>2378</v>
      </c>
      <c r="G1873" s="9" t="s">
        <v>2379</v>
      </c>
      <c r="H1873" t="s">
        <v>2378</v>
      </c>
      <c r="I1873" s="20" t="str">
        <f>IF(Table4[[#This Row],[smoker]]="?","NO",Table4[[#This Row],[smoker]])</f>
        <v>No</v>
      </c>
      <c r="J1873" s="26">
        <v>0</v>
      </c>
      <c r="K1873" s="20" t="str">
        <f>UPPER(Table4[[#This Row],[SMOKER 1]])</f>
        <v>NO</v>
      </c>
      <c r="L1873" s="26" t="str">
        <f>UPPER(Table4[[#This Row],[Heart Issues]])</f>
        <v>NO</v>
      </c>
      <c r="M1873" s="26" t="str">
        <f>IF(Table4[[#This Row],[BMI]]&lt;18.5,"underweight",IF(Table4[[#This Row],[BMI]]&lt; 24.9,"normal weight",IF(Table4[[#This Row],[BMI]]&lt;29.9,"over weight","obesity")))</f>
        <v>underweight</v>
      </c>
      <c r="N1873" s="26" t="str">
        <f>IF(Table4[[#This Row],[HBA1C]]&lt;5.7,"normal",IF(Table4[[#This Row],[HBA1C]]&lt; 6.4,"prediabetes","diabetes"))</f>
        <v>normal</v>
      </c>
    </row>
    <row r="1874" spans="1:14" x14ac:dyDescent="0.25">
      <c r="A1874" t="s">
        <v>495</v>
      </c>
      <c r="B1874">
        <v>28.594999999999999</v>
      </c>
      <c r="C1874">
        <v>5.43</v>
      </c>
      <c r="D1874" t="s">
        <v>2378</v>
      </c>
      <c r="E1874" t="s">
        <v>2378</v>
      </c>
      <c r="F1874" t="s">
        <v>2378</v>
      </c>
      <c r="G1874" s="9" t="s">
        <v>2379</v>
      </c>
      <c r="H1874" t="s">
        <v>2378</v>
      </c>
      <c r="I1874" s="20" t="str">
        <f>IF(Table4[[#This Row],[smoker]]="?","NO",Table4[[#This Row],[smoker]])</f>
        <v>No</v>
      </c>
      <c r="J1874" s="26">
        <v>0</v>
      </c>
      <c r="K1874" s="20" t="str">
        <f>UPPER(Table4[[#This Row],[SMOKER 1]])</f>
        <v>NO</v>
      </c>
      <c r="L1874" s="26" t="str">
        <f>UPPER(Table4[[#This Row],[Heart Issues]])</f>
        <v>NO</v>
      </c>
      <c r="M1874" s="26" t="str">
        <f>IF(Table4[[#This Row],[BMI]]&lt;18.5,"underweight",IF(Table4[[#This Row],[BMI]]&lt; 24.9,"normal weight",IF(Table4[[#This Row],[BMI]]&lt;29.9,"over weight","obesity")))</f>
        <v>over weight</v>
      </c>
      <c r="N1874" s="26" t="str">
        <f>IF(Table4[[#This Row],[HBA1C]]&lt;5.7,"normal",IF(Table4[[#This Row],[HBA1C]]&lt; 6.4,"prediabetes","diabetes"))</f>
        <v>normal</v>
      </c>
    </row>
    <row r="1875" spans="1:14" x14ac:dyDescent="0.25">
      <c r="A1875" t="s">
        <v>494</v>
      </c>
      <c r="B1875">
        <v>25.934999999999999</v>
      </c>
      <c r="C1875">
        <v>4.29</v>
      </c>
      <c r="D1875" t="s">
        <v>2378</v>
      </c>
      <c r="E1875" t="s">
        <v>2378</v>
      </c>
      <c r="F1875" t="s">
        <v>2378</v>
      </c>
      <c r="G1875" s="9" t="s">
        <v>2379</v>
      </c>
      <c r="H1875" t="s">
        <v>2378</v>
      </c>
      <c r="I1875" s="20" t="str">
        <f>IF(Table4[[#This Row],[smoker]]="?","NO",Table4[[#This Row],[smoker]])</f>
        <v>No</v>
      </c>
      <c r="J1875" s="26">
        <v>0</v>
      </c>
      <c r="K1875" s="20" t="str">
        <f>UPPER(Table4[[#This Row],[SMOKER 1]])</f>
        <v>NO</v>
      </c>
      <c r="L1875" s="26" t="str">
        <f>UPPER(Table4[[#This Row],[Heart Issues]])</f>
        <v>NO</v>
      </c>
      <c r="M1875" s="26" t="str">
        <f>IF(Table4[[#This Row],[BMI]]&lt;18.5,"underweight",IF(Table4[[#This Row],[BMI]]&lt; 24.9,"normal weight",IF(Table4[[#This Row],[BMI]]&lt;29.9,"over weight","obesity")))</f>
        <v>over weight</v>
      </c>
      <c r="N1875" s="26" t="str">
        <f>IF(Table4[[#This Row],[HBA1C]]&lt;5.7,"normal",IF(Table4[[#This Row],[HBA1C]]&lt; 6.4,"prediabetes","diabetes"))</f>
        <v>normal</v>
      </c>
    </row>
    <row r="1876" spans="1:14" x14ac:dyDescent="0.25">
      <c r="A1876" t="s">
        <v>493</v>
      </c>
      <c r="B1876">
        <v>27.645</v>
      </c>
      <c r="C1876">
        <v>5.25</v>
      </c>
      <c r="D1876" t="s">
        <v>2378</v>
      </c>
      <c r="E1876" t="s">
        <v>2378</v>
      </c>
      <c r="F1876" t="s">
        <v>2378</v>
      </c>
      <c r="G1876" s="9">
        <v>1</v>
      </c>
      <c r="H1876" t="s">
        <v>2378</v>
      </c>
      <c r="I1876" s="20" t="str">
        <f>IF(Table4[[#This Row],[smoker]]="?","NO",Table4[[#This Row],[smoker]])</f>
        <v>No</v>
      </c>
      <c r="J1876" s="26">
        <v>1</v>
      </c>
      <c r="K1876" s="20" t="str">
        <f>UPPER(Table4[[#This Row],[SMOKER 1]])</f>
        <v>NO</v>
      </c>
      <c r="L1876" s="26" t="str">
        <f>UPPER(Table4[[#This Row],[Heart Issues]])</f>
        <v>NO</v>
      </c>
      <c r="M1876" s="26" t="str">
        <f>IF(Table4[[#This Row],[BMI]]&lt;18.5,"underweight",IF(Table4[[#This Row],[BMI]]&lt; 24.9,"normal weight",IF(Table4[[#This Row],[BMI]]&lt;29.9,"over weight","obesity")))</f>
        <v>over weight</v>
      </c>
      <c r="N1876" s="26" t="str">
        <f>IF(Table4[[#This Row],[HBA1C]]&lt;5.7,"normal",IF(Table4[[#This Row],[HBA1C]]&lt; 6.4,"prediabetes","diabetes"))</f>
        <v>normal</v>
      </c>
    </row>
    <row r="1877" spans="1:14" x14ac:dyDescent="0.25">
      <c r="A1877" t="s">
        <v>492</v>
      </c>
      <c r="B1877">
        <v>30.1</v>
      </c>
      <c r="C1877">
        <v>4.04</v>
      </c>
      <c r="D1877" t="s">
        <v>2378</v>
      </c>
      <c r="E1877" t="s">
        <v>2378</v>
      </c>
      <c r="F1877" t="s">
        <v>2378</v>
      </c>
      <c r="G1877" s="9">
        <v>1</v>
      </c>
      <c r="H1877" t="s">
        <v>2378</v>
      </c>
      <c r="I1877" s="20" t="str">
        <f>IF(Table4[[#This Row],[smoker]]="?","NO",Table4[[#This Row],[smoker]])</f>
        <v>No</v>
      </c>
      <c r="J1877" s="26">
        <v>1</v>
      </c>
      <c r="K1877" s="20" t="str">
        <f>UPPER(Table4[[#This Row],[SMOKER 1]])</f>
        <v>NO</v>
      </c>
      <c r="L1877" s="26" t="str">
        <f>UPPER(Table4[[#This Row],[Heart Issues]])</f>
        <v>NO</v>
      </c>
      <c r="M1877" s="26" t="str">
        <f>IF(Table4[[#This Row],[BMI]]&lt;18.5,"underweight",IF(Table4[[#This Row],[BMI]]&lt; 24.9,"normal weight",IF(Table4[[#This Row],[BMI]]&lt;29.9,"over weight","obesity")))</f>
        <v>obesity</v>
      </c>
      <c r="N1877" s="26" t="str">
        <f>IF(Table4[[#This Row],[HBA1C]]&lt;5.7,"normal",IF(Table4[[#This Row],[HBA1C]]&lt; 6.4,"prediabetes","diabetes"))</f>
        <v>normal</v>
      </c>
    </row>
    <row r="1878" spans="1:14" x14ac:dyDescent="0.25">
      <c r="A1878" t="s">
        <v>491</v>
      </c>
      <c r="B1878">
        <v>26.79</v>
      </c>
      <c r="C1878">
        <v>5</v>
      </c>
      <c r="D1878" t="s">
        <v>2380</v>
      </c>
      <c r="E1878" t="s">
        <v>2378</v>
      </c>
      <c r="F1878" t="s">
        <v>2381</v>
      </c>
      <c r="G1878" s="9">
        <v>1</v>
      </c>
      <c r="H1878" t="s">
        <v>2378</v>
      </c>
      <c r="I1878" s="20" t="str">
        <f>IF(Table4[[#This Row],[smoker]]="?","NO",Table4[[#This Row],[smoker]])</f>
        <v>No</v>
      </c>
      <c r="J1878" s="26">
        <v>1</v>
      </c>
      <c r="K1878" s="20" t="str">
        <f>UPPER(Table4[[#This Row],[SMOKER 1]])</f>
        <v>NO</v>
      </c>
      <c r="L1878" s="26" t="str">
        <f>UPPER(Table4[[#This Row],[Heart Issues]])</f>
        <v>YES</v>
      </c>
      <c r="M1878" s="26" t="str">
        <f>IF(Table4[[#This Row],[BMI]]&lt;18.5,"underweight",IF(Table4[[#This Row],[BMI]]&lt; 24.9,"normal weight",IF(Table4[[#This Row],[BMI]]&lt;29.9,"over weight","obesity")))</f>
        <v>over weight</v>
      </c>
      <c r="N1878" s="26" t="str">
        <f>IF(Table4[[#This Row],[HBA1C]]&lt;5.7,"normal",IF(Table4[[#This Row],[HBA1C]]&lt; 6.4,"prediabetes","diabetes"))</f>
        <v>normal</v>
      </c>
    </row>
    <row r="1879" spans="1:14" x14ac:dyDescent="0.25">
      <c r="A1879" t="s">
        <v>490</v>
      </c>
      <c r="B1879">
        <v>27.1</v>
      </c>
      <c r="C1879">
        <v>4.01</v>
      </c>
      <c r="D1879" t="s">
        <v>2380</v>
      </c>
      <c r="E1879" t="s">
        <v>2378</v>
      </c>
      <c r="F1879" t="s">
        <v>2378</v>
      </c>
      <c r="G1879" s="9">
        <v>1</v>
      </c>
      <c r="H1879" t="s">
        <v>2378</v>
      </c>
      <c r="I1879" s="20" t="str">
        <f>IF(Table4[[#This Row],[smoker]]="?","NO",Table4[[#This Row],[smoker]])</f>
        <v>No</v>
      </c>
      <c r="J1879" s="26">
        <v>1</v>
      </c>
      <c r="K1879" s="20" t="str">
        <f>UPPER(Table4[[#This Row],[SMOKER 1]])</f>
        <v>NO</v>
      </c>
      <c r="L1879" s="26" t="str">
        <f>UPPER(Table4[[#This Row],[Heart Issues]])</f>
        <v>YES</v>
      </c>
      <c r="M1879" s="26" t="str">
        <f>IF(Table4[[#This Row],[BMI]]&lt;18.5,"underweight",IF(Table4[[#This Row],[BMI]]&lt; 24.9,"normal weight",IF(Table4[[#This Row],[BMI]]&lt;29.9,"over weight","obesity")))</f>
        <v>over weight</v>
      </c>
      <c r="N1879" s="26" t="str">
        <f>IF(Table4[[#This Row],[HBA1C]]&lt;5.7,"normal",IF(Table4[[#This Row],[HBA1C]]&lt; 6.4,"prediabetes","diabetes"))</f>
        <v>normal</v>
      </c>
    </row>
    <row r="1880" spans="1:14" x14ac:dyDescent="0.25">
      <c r="A1880" t="s">
        <v>489</v>
      </c>
      <c r="B1880">
        <v>24.31</v>
      </c>
      <c r="C1880">
        <v>5.4</v>
      </c>
      <c r="D1880" t="s">
        <v>2378</v>
      </c>
      <c r="E1880" t="s">
        <v>2378</v>
      </c>
      <c r="F1880" t="s">
        <v>2378</v>
      </c>
      <c r="G1880" s="9" t="s">
        <v>2379</v>
      </c>
      <c r="H1880" t="s">
        <v>2378</v>
      </c>
      <c r="I1880" s="20" t="str">
        <f>IF(Table4[[#This Row],[smoker]]="?","NO",Table4[[#This Row],[smoker]])</f>
        <v>No</v>
      </c>
      <c r="J1880" s="26">
        <v>0</v>
      </c>
      <c r="K1880" s="20" t="str">
        <f>UPPER(Table4[[#This Row],[SMOKER 1]])</f>
        <v>NO</v>
      </c>
      <c r="L1880" s="26" t="str">
        <f>UPPER(Table4[[#This Row],[Heart Issues]])</f>
        <v>NO</v>
      </c>
      <c r="M1880" s="26" t="str">
        <f>IF(Table4[[#This Row],[BMI]]&lt;18.5,"underweight",IF(Table4[[#This Row],[BMI]]&lt; 24.9,"normal weight",IF(Table4[[#This Row],[BMI]]&lt;29.9,"over weight","obesity")))</f>
        <v>normal weight</v>
      </c>
      <c r="N1880" s="26" t="str">
        <f>IF(Table4[[#This Row],[HBA1C]]&lt;5.7,"normal",IF(Table4[[#This Row],[HBA1C]]&lt; 6.4,"prediabetes","diabetes"))</f>
        <v>normal</v>
      </c>
    </row>
    <row r="1881" spans="1:14" x14ac:dyDescent="0.25">
      <c r="A1881" t="s">
        <v>488</v>
      </c>
      <c r="B1881">
        <v>15.53</v>
      </c>
      <c r="C1881">
        <v>5.81</v>
      </c>
      <c r="D1881" t="s">
        <v>2378</v>
      </c>
      <c r="E1881" t="s">
        <v>2378</v>
      </c>
      <c r="F1881" t="s">
        <v>2378</v>
      </c>
      <c r="G1881" s="9">
        <v>1</v>
      </c>
      <c r="H1881" t="s">
        <v>2378</v>
      </c>
      <c r="I1881" s="20" t="str">
        <f>IF(Table4[[#This Row],[smoker]]="?","NO",Table4[[#This Row],[smoker]])</f>
        <v>No</v>
      </c>
      <c r="J1881" s="26">
        <v>1</v>
      </c>
      <c r="K1881" s="20" t="str">
        <f>UPPER(Table4[[#This Row],[SMOKER 1]])</f>
        <v>NO</v>
      </c>
      <c r="L1881" s="26" t="str">
        <f>UPPER(Table4[[#This Row],[Heart Issues]])</f>
        <v>NO</v>
      </c>
      <c r="M1881" s="26" t="str">
        <f>IF(Table4[[#This Row],[BMI]]&lt;18.5,"underweight",IF(Table4[[#This Row],[BMI]]&lt; 24.9,"normal weight",IF(Table4[[#This Row],[BMI]]&lt;29.9,"over weight","obesity")))</f>
        <v>underweight</v>
      </c>
      <c r="N1881" s="26" t="str">
        <f>IF(Table4[[#This Row],[HBA1C]]&lt;5.7,"normal",IF(Table4[[#This Row],[HBA1C]]&lt; 6.4,"prediabetes","diabetes"))</f>
        <v>prediabetes</v>
      </c>
    </row>
    <row r="1882" spans="1:14" x14ac:dyDescent="0.25">
      <c r="A1882" t="s">
        <v>487</v>
      </c>
      <c r="B1882">
        <v>30.7</v>
      </c>
      <c r="C1882">
        <v>5.82</v>
      </c>
      <c r="D1882" t="s">
        <v>2378</v>
      </c>
      <c r="E1882" t="s">
        <v>2378</v>
      </c>
      <c r="F1882" t="s">
        <v>2378</v>
      </c>
      <c r="G1882" s="9">
        <v>1</v>
      </c>
      <c r="H1882" t="s">
        <v>2378</v>
      </c>
      <c r="I1882" s="20" t="str">
        <f>IF(Table4[[#This Row],[smoker]]="?","NO",Table4[[#This Row],[smoker]])</f>
        <v>No</v>
      </c>
      <c r="J1882" s="26">
        <v>1</v>
      </c>
      <c r="K1882" s="20" t="str">
        <f>UPPER(Table4[[#This Row],[SMOKER 1]])</f>
        <v>NO</v>
      </c>
      <c r="L1882" s="26" t="str">
        <f>UPPER(Table4[[#This Row],[Heart Issues]])</f>
        <v>NO</v>
      </c>
      <c r="M1882" s="26" t="str">
        <f>IF(Table4[[#This Row],[BMI]]&lt;18.5,"underweight",IF(Table4[[#This Row],[BMI]]&lt; 24.9,"normal weight",IF(Table4[[#This Row],[BMI]]&lt;29.9,"over weight","obesity")))</f>
        <v>obesity</v>
      </c>
      <c r="N1882" s="26" t="str">
        <f>IF(Table4[[#This Row],[HBA1C]]&lt;5.7,"normal",IF(Table4[[#This Row],[HBA1C]]&lt; 6.4,"prediabetes","diabetes"))</f>
        <v>prediabetes</v>
      </c>
    </row>
    <row r="1883" spans="1:14" x14ac:dyDescent="0.25">
      <c r="A1883" t="s">
        <v>486</v>
      </c>
      <c r="B1883">
        <v>33.33</v>
      </c>
      <c r="C1883">
        <v>4.82</v>
      </c>
      <c r="D1883" t="s">
        <v>2378</v>
      </c>
      <c r="E1883" t="s">
        <v>2378</v>
      </c>
      <c r="F1883" t="s">
        <v>2378</v>
      </c>
      <c r="G1883" s="9">
        <v>1</v>
      </c>
      <c r="H1883" t="s">
        <v>2378</v>
      </c>
      <c r="I1883" s="20" t="str">
        <f>IF(Table4[[#This Row],[smoker]]="?","NO",Table4[[#This Row],[smoker]])</f>
        <v>No</v>
      </c>
      <c r="J1883" s="26">
        <v>1</v>
      </c>
      <c r="K1883" s="20" t="str">
        <f>UPPER(Table4[[#This Row],[SMOKER 1]])</f>
        <v>NO</v>
      </c>
      <c r="L1883" s="26" t="str">
        <f>UPPER(Table4[[#This Row],[Heart Issues]])</f>
        <v>NO</v>
      </c>
      <c r="M1883" s="26" t="str">
        <f>IF(Table4[[#This Row],[BMI]]&lt;18.5,"underweight",IF(Table4[[#This Row],[BMI]]&lt; 24.9,"normal weight",IF(Table4[[#This Row],[BMI]]&lt;29.9,"over weight","obesity")))</f>
        <v>obesity</v>
      </c>
      <c r="N1883" s="26" t="str">
        <f>IF(Table4[[#This Row],[HBA1C]]&lt;5.7,"normal",IF(Table4[[#This Row],[HBA1C]]&lt; 6.4,"prediabetes","diabetes"))</f>
        <v>normal</v>
      </c>
    </row>
    <row r="1884" spans="1:14" x14ac:dyDescent="0.25">
      <c r="A1884" t="s">
        <v>485</v>
      </c>
      <c r="B1884">
        <v>32.4</v>
      </c>
      <c r="C1884">
        <v>5.08</v>
      </c>
      <c r="D1884" t="s">
        <v>2378</v>
      </c>
      <c r="E1884" t="s">
        <v>2378</v>
      </c>
      <c r="F1884" t="s">
        <v>2378</v>
      </c>
      <c r="G1884" s="9">
        <v>1</v>
      </c>
      <c r="H1884" t="s">
        <v>2378</v>
      </c>
      <c r="I1884" s="20" t="str">
        <f>IF(Table4[[#This Row],[smoker]]="?","NO",Table4[[#This Row],[smoker]])</f>
        <v>No</v>
      </c>
      <c r="J1884" s="26">
        <v>1</v>
      </c>
      <c r="K1884" s="20" t="str">
        <f>UPPER(Table4[[#This Row],[SMOKER 1]])</f>
        <v>NO</v>
      </c>
      <c r="L1884" s="26" t="str">
        <f>UPPER(Table4[[#This Row],[Heart Issues]])</f>
        <v>NO</v>
      </c>
      <c r="M1884" s="26" t="str">
        <f>IF(Table4[[#This Row],[BMI]]&lt;18.5,"underweight",IF(Table4[[#This Row],[BMI]]&lt; 24.9,"normal weight",IF(Table4[[#This Row],[BMI]]&lt;29.9,"over weight","obesity")))</f>
        <v>obesity</v>
      </c>
      <c r="N1884" s="26" t="str">
        <f>IF(Table4[[#This Row],[HBA1C]]&lt;5.7,"normal",IF(Table4[[#This Row],[HBA1C]]&lt; 6.4,"prediabetes","diabetes"))</f>
        <v>normal</v>
      </c>
    </row>
    <row r="1885" spans="1:14" x14ac:dyDescent="0.25">
      <c r="A1885" t="s">
        <v>484</v>
      </c>
      <c r="B1885">
        <v>27.93</v>
      </c>
      <c r="C1885">
        <v>5.59</v>
      </c>
      <c r="D1885" t="s">
        <v>2378</v>
      </c>
      <c r="E1885" t="s">
        <v>2378</v>
      </c>
      <c r="F1885" t="s">
        <v>2378</v>
      </c>
      <c r="G1885" s="9">
        <v>1</v>
      </c>
      <c r="H1885" t="s">
        <v>2378</v>
      </c>
      <c r="I1885" s="20" t="str">
        <f>IF(Table4[[#This Row],[smoker]]="?","NO",Table4[[#This Row],[smoker]])</f>
        <v>No</v>
      </c>
      <c r="J1885" s="26">
        <v>1</v>
      </c>
      <c r="K1885" s="20" t="str">
        <f>UPPER(Table4[[#This Row],[SMOKER 1]])</f>
        <v>NO</v>
      </c>
      <c r="L1885" s="26" t="str">
        <f>UPPER(Table4[[#This Row],[Heart Issues]])</f>
        <v>NO</v>
      </c>
      <c r="M1885" s="26" t="str">
        <f>IF(Table4[[#This Row],[BMI]]&lt;18.5,"underweight",IF(Table4[[#This Row],[BMI]]&lt; 24.9,"normal weight",IF(Table4[[#This Row],[BMI]]&lt;29.9,"over weight","obesity")))</f>
        <v>over weight</v>
      </c>
      <c r="N1885" s="26" t="str">
        <f>IF(Table4[[#This Row],[HBA1C]]&lt;5.7,"normal",IF(Table4[[#This Row],[HBA1C]]&lt; 6.4,"prediabetes","diabetes"))</f>
        <v>normal</v>
      </c>
    </row>
    <row r="1886" spans="1:14" x14ac:dyDescent="0.25">
      <c r="A1886" t="s">
        <v>483</v>
      </c>
      <c r="B1886">
        <v>21.754999999999999</v>
      </c>
      <c r="C1886">
        <v>5.12</v>
      </c>
      <c r="D1886" t="s">
        <v>2378</v>
      </c>
      <c r="E1886" t="s">
        <v>2378</v>
      </c>
      <c r="F1886" t="s">
        <v>2378</v>
      </c>
      <c r="G1886" s="9" t="s">
        <v>2379</v>
      </c>
      <c r="H1886" t="s">
        <v>2378</v>
      </c>
      <c r="I1886" s="20" t="str">
        <f>IF(Table4[[#This Row],[smoker]]="?","NO",Table4[[#This Row],[smoker]])</f>
        <v>No</v>
      </c>
      <c r="J1886" s="26">
        <v>0</v>
      </c>
      <c r="K1886" s="20" t="str">
        <f>UPPER(Table4[[#This Row],[SMOKER 1]])</f>
        <v>NO</v>
      </c>
      <c r="L1886" s="26" t="str">
        <f>UPPER(Table4[[#This Row],[Heart Issues]])</f>
        <v>NO</v>
      </c>
      <c r="M1886" s="26" t="str">
        <f>IF(Table4[[#This Row],[BMI]]&lt;18.5,"underweight",IF(Table4[[#This Row],[BMI]]&lt; 24.9,"normal weight",IF(Table4[[#This Row],[BMI]]&lt;29.9,"over weight","obesity")))</f>
        <v>normal weight</v>
      </c>
      <c r="N1886" s="26" t="str">
        <f>IF(Table4[[#This Row],[HBA1C]]&lt;5.7,"normal",IF(Table4[[#This Row],[HBA1C]]&lt; 6.4,"prediabetes","diabetes"))</f>
        <v>normal</v>
      </c>
    </row>
    <row r="1887" spans="1:14" x14ac:dyDescent="0.25">
      <c r="A1887" t="s">
        <v>482</v>
      </c>
      <c r="B1887">
        <v>25.934999999999999</v>
      </c>
      <c r="C1887">
        <v>4.95</v>
      </c>
      <c r="D1887" t="s">
        <v>2378</v>
      </c>
      <c r="E1887" t="s">
        <v>2378</v>
      </c>
      <c r="F1887" t="s">
        <v>2378</v>
      </c>
      <c r="G1887" s="9" t="s">
        <v>2379</v>
      </c>
      <c r="H1887" t="s">
        <v>2378</v>
      </c>
      <c r="I1887" s="20" t="str">
        <f>IF(Table4[[#This Row],[smoker]]="?","NO",Table4[[#This Row],[smoker]])</f>
        <v>No</v>
      </c>
      <c r="J1887" s="26">
        <v>0</v>
      </c>
      <c r="K1887" s="20" t="str">
        <f>UPPER(Table4[[#This Row],[SMOKER 1]])</f>
        <v>NO</v>
      </c>
      <c r="L1887" s="26" t="str">
        <f>UPPER(Table4[[#This Row],[Heart Issues]])</f>
        <v>NO</v>
      </c>
      <c r="M1887" s="26" t="str">
        <f>IF(Table4[[#This Row],[BMI]]&lt;18.5,"underweight",IF(Table4[[#This Row],[BMI]]&lt; 24.9,"normal weight",IF(Table4[[#This Row],[BMI]]&lt;29.9,"over weight","obesity")))</f>
        <v>over weight</v>
      </c>
      <c r="N1887" s="26" t="str">
        <f>IF(Table4[[#This Row],[HBA1C]]&lt;5.7,"normal",IF(Table4[[#This Row],[HBA1C]]&lt; 6.4,"prediabetes","diabetes"))</f>
        <v>normal</v>
      </c>
    </row>
    <row r="1888" spans="1:14" x14ac:dyDescent="0.25">
      <c r="A1888" t="s">
        <v>481</v>
      </c>
      <c r="B1888">
        <v>31.5</v>
      </c>
      <c r="C1888">
        <v>6.16</v>
      </c>
      <c r="D1888" t="s">
        <v>2378</v>
      </c>
      <c r="E1888" t="s">
        <v>2378</v>
      </c>
      <c r="F1888" t="s">
        <v>2378</v>
      </c>
      <c r="G1888" s="9" t="s">
        <v>2379</v>
      </c>
      <c r="H1888" t="s">
        <v>2378</v>
      </c>
      <c r="I1888" s="20" t="str">
        <f>IF(Table4[[#This Row],[smoker]]="?","NO",Table4[[#This Row],[smoker]])</f>
        <v>No</v>
      </c>
      <c r="J1888" s="26">
        <v>0</v>
      </c>
      <c r="K1888" s="20" t="str">
        <f>UPPER(Table4[[#This Row],[SMOKER 1]])</f>
        <v>NO</v>
      </c>
      <c r="L1888" s="26" t="str">
        <f>UPPER(Table4[[#This Row],[Heart Issues]])</f>
        <v>NO</v>
      </c>
      <c r="M1888" s="26" t="str">
        <f>IF(Table4[[#This Row],[BMI]]&lt;18.5,"underweight",IF(Table4[[#This Row],[BMI]]&lt; 24.9,"normal weight",IF(Table4[[#This Row],[BMI]]&lt;29.9,"over weight","obesity")))</f>
        <v>obesity</v>
      </c>
      <c r="N1888" s="26" t="str">
        <f>IF(Table4[[#This Row],[HBA1C]]&lt;5.7,"normal",IF(Table4[[#This Row],[HBA1C]]&lt; 6.4,"prediabetes","diabetes"))</f>
        <v>prediabetes</v>
      </c>
    </row>
    <row r="1889" spans="1:14" x14ac:dyDescent="0.25">
      <c r="A1889" t="s">
        <v>480</v>
      </c>
      <c r="B1889">
        <v>30.03</v>
      </c>
      <c r="C1889">
        <v>6.41</v>
      </c>
      <c r="D1889" t="s">
        <v>2378</v>
      </c>
      <c r="E1889" t="s">
        <v>2378</v>
      </c>
      <c r="F1889" t="s">
        <v>2378</v>
      </c>
      <c r="G1889" s="9" t="s">
        <v>2379</v>
      </c>
      <c r="H1889" t="s">
        <v>2378</v>
      </c>
      <c r="I1889" s="20" t="str">
        <f>IF(Table4[[#This Row],[smoker]]="?","NO",Table4[[#This Row],[smoker]])</f>
        <v>No</v>
      </c>
      <c r="J1889" s="26">
        <v>0</v>
      </c>
      <c r="K1889" s="20" t="str">
        <f>UPPER(Table4[[#This Row],[SMOKER 1]])</f>
        <v>NO</v>
      </c>
      <c r="L1889" s="26" t="str">
        <f>UPPER(Table4[[#This Row],[Heart Issues]])</f>
        <v>NO</v>
      </c>
      <c r="M1889" s="26" t="str">
        <f>IF(Table4[[#This Row],[BMI]]&lt;18.5,"underweight",IF(Table4[[#This Row],[BMI]]&lt; 24.9,"normal weight",IF(Table4[[#This Row],[BMI]]&lt;29.9,"over weight","obesity")))</f>
        <v>obesity</v>
      </c>
      <c r="N1889" s="26" t="str">
        <f>IF(Table4[[#This Row],[HBA1C]]&lt;5.7,"normal",IF(Table4[[#This Row],[HBA1C]]&lt; 6.4,"prediabetes","diabetes"))</f>
        <v>diabetes</v>
      </c>
    </row>
    <row r="1890" spans="1:14" x14ac:dyDescent="0.25">
      <c r="A1890" t="s">
        <v>479</v>
      </c>
      <c r="B1890">
        <v>33.479999999999997</v>
      </c>
      <c r="C1890">
        <v>8.94</v>
      </c>
      <c r="D1890" t="s">
        <v>2378</v>
      </c>
      <c r="E1890" t="s">
        <v>2378</v>
      </c>
      <c r="F1890" t="s">
        <v>2378</v>
      </c>
      <c r="G1890" s="9" t="s">
        <v>2379</v>
      </c>
      <c r="H1890" t="s">
        <v>2378</v>
      </c>
      <c r="I1890" s="20" t="str">
        <f>IF(Table4[[#This Row],[smoker]]="?","NO",Table4[[#This Row],[smoker]])</f>
        <v>No</v>
      </c>
      <c r="J1890" s="26">
        <v>0</v>
      </c>
      <c r="K1890" s="20" t="str">
        <f>UPPER(Table4[[#This Row],[SMOKER 1]])</f>
        <v>NO</v>
      </c>
      <c r="L1890" s="26" t="str">
        <f>UPPER(Table4[[#This Row],[Heart Issues]])</f>
        <v>NO</v>
      </c>
      <c r="M1890" s="26" t="str">
        <f>IF(Table4[[#This Row],[BMI]]&lt;18.5,"underweight",IF(Table4[[#This Row],[BMI]]&lt; 24.9,"normal weight",IF(Table4[[#This Row],[BMI]]&lt;29.9,"over weight","obesity")))</f>
        <v>obesity</v>
      </c>
      <c r="N1890" s="26" t="str">
        <f>IF(Table4[[#This Row],[HBA1C]]&lt;5.7,"normal",IF(Table4[[#This Row],[HBA1C]]&lt; 6.4,"prediabetes","diabetes"))</f>
        <v>diabetes</v>
      </c>
    </row>
    <row r="1891" spans="1:14" x14ac:dyDescent="0.25">
      <c r="A1891" t="s">
        <v>478</v>
      </c>
      <c r="B1891">
        <v>16.510000000000002</v>
      </c>
      <c r="C1891">
        <v>4.42</v>
      </c>
      <c r="D1891" t="s">
        <v>2380</v>
      </c>
      <c r="E1891" t="s">
        <v>2378</v>
      </c>
      <c r="F1891" t="s">
        <v>2381</v>
      </c>
      <c r="G1891" s="9">
        <v>1</v>
      </c>
      <c r="H1891" t="s">
        <v>2378</v>
      </c>
      <c r="I1891" s="20" t="str">
        <f>IF(Table4[[#This Row],[smoker]]="?","NO",Table4[[#This Row],[smoker]])</f>
        <v>No</v>
      </c>
      <c r="J1891" s="26">
        <v>1</v>
      </c>
      <c r="K1891" s="20" t="str">
        <f>UPPER(Table4[[#This Row],[SMOKER 1]])</f>
        <v>NO</v>
      </c>
      <c r="L1891" s="26" t="str">
        <f>UPPER(Table4[[#This Row],[Heart Issues]])</f>
        <v>YES</v>
      </c>
      <c r="M1891" s="26" t="str">
        <f>IF(Table4[[#This Row],[BMI]]&lt;18.5,"underweight",IF(Table4[[#This Row],[BMI]]&lt; 24.9,"normal weight",IF(Table4[[#This Row],[BMI]]&lt;29.9,"over weight","obesity")))</f>
        <v>underweight</v>
      </c>
      <c r="N1891" s="26" t="str">
        <f>IF(Table4[[#This Row],[HBA1C]]&lt;5.7,"normal",IF(Table4[[#This Row],[HBA1C]]&lt; 6.4,"prediabetes","diabetes"))</f>
        <v>normal</v>
      </c>
    </row>
    <row r="1892" spans="1:14" x14ac:dyDescent="0.25">
      <c r="A1892" t="s">
        <v>477</v>
      </c>
      <c r="B1892">
        <v>33.155000000000001</v>
      </c>
      <c r="C1892">
        <v>5.3</v>
      </c>
      <c r="D1892" t="s">
        <v>2380</v>
      </c>
      <c r="E1892" t="s">
        <v>2378</v>
      </c>
      <c r="F1892" t="s">
        <v>2378</v>
      </c>
      <c r="G1892" s="9">
        <v>1</v>
      </c>
      <c r="H1892" t="s">
        <v>2378</v>
      </c>
      <c r="I1892" s="20" t="str">
        <f>IF(Table4[[#This Row],[smoker]]="?","NO",Table4[[#This Row],[smoker]])</f>
        <v>No</v>
      </c>
      <c r="J1892" s="26">
        <v>1</v>
      </c>
      <c r="K1892" s="20" t="str">
        <f>UPPER(Table4[[#This Row],[SMOKER 1]])</f>
        <v>NO</v>
      </c>
      <c r="L1892" s="26" t="str">
        <f>UPPER(Table4[[#This Row],[Heart Issues]])</f>
        <v>YES</v>
      </c>
      <c r="M1892" s="26" t="str">
        <f>IF(Table4[[#This Row],[BMI]]&lt;18.5,"underweight",IF(Table4[[#This Row],[BMI]]&lt; 24.9,"normal weight",IF(Table4[[#This Row],[BMI]]&lt;29.9,"over weight","obesity")))</f>
        <v>obesity</v>
      </c>
      <c r="N1892" s="26" t="str">
        <f>IF(Table4[[#This Row],[HBA1C]]&lt;5.7,"normal",IF(Table4[[#This Row],[HBA1C]]&lt; 6.4,"prediabetes","diabetes"))</f>
        <v>normal</v>
      </c>
    </row>
    <row r="1893" spans="1:14" x14ac:dyDescent="0.25">
      <c r="A1893" t="s">
        <v>476</v>
      </c>
      <c r="B1893">
        <v>37.29</v>
      </c>
      <c r="C1893">
        <v>4.6399999999999997</v>
      </c>
      <c r="D1893" t="s">
        <v>2378</v>
      </c>
      <c r="E1893" t="s">
        <v>2378</v>
      </c>
      <c r="F1893" t="s">
        <v>2381</v>
      </c>
      <c r="G1893" s="9">
        <v>1</v>
      </c>
      <c r="H1893" t="s">
        <v>2378</v>
      </c>
      <c r="I1893" s="20" t="str">
        <f>IF(Table4[[#This Row],[smoker]]="?","NO",Table4[[#This Row],[smoker]])</f>
        <v>No</v>
      </c>
      <c r="J1893" s="26">
        <v>1</v>
      </c>
      <c r="K1893" s="20" t="str">
        <f>UPPER(Table4[[#This Row],[SMOKER 1]])</f>
        <v>NO</v>
      </c>
      <c r="L1893" s="26" t="str">
        <f>UPPER(Table4[[#This Row],[Heart Issues]])</f>
        <v>NO</v>
      </c>
      <c r="M1893" s="26" t="str">
        <f>IF(Table4[[#This Row],[BMI]]&lt;18.5,"underweight",IF(Table4[[#This Row],[BMI]]&lt; 24.9,"normal weight",IF(Table4[[#This Row],[BMI]]&lt;29.9,"over weight","obesity")))</f>
        <v>obesity</v>
      </c>
      <c r="N1893" s="26" t="str">
        <f>IF(Table4[[#This Row],[HBA1C]]&lt;5.7,"normal",IF(Table4[[#This Row],[HBA1C]]&lt; 6.4,"prediabetes","diabetes"))</f>
        <v>normal</v>
      </c>
    </row>
    <row r="1894" spans="1:14" x14ac:dyDescent="0.25">
      <c r="A1894" t="s">
        <v>475</v>
      </c>
      <c r="B1894">
        <v>20.23</v>
      </c>
      <c r="C1894">
        <v>6.16</v>
      </c>
      <c r="D1894" t="s">
        <v>2380</v>
      </c>
      <c r="E1894" t="s">
        <v>2378</v>
      </c>
      <c r="F1894" t="s">
        <v>2378</v>
      </c>
      <c r="G1894" s="9">
        <v>1</v>
      </c>
      <c r="H1894" t="s">
        <v>2378</v>
      </c>
      <c r="I1894" s="20" t="str">
        <f>IF(Table4[[#This Row],[smoker]]="?","NO",Table4[[#This Row],[smoker]])</f>
        <v>No</v>
      </c>
      <c r="J1894" s="26">
        <v>1</v>
      </c>
      <c r="K1894" s="20" t="str">
        <f>UPPER(Table4[[#This Row],[SMOKER 1]])</f>
        <v>NO</v>
      </c>
      <c r="L1894" s="26" t="str">
        <f>UPPER(Table4[[#This Row],[Heart Issues]])</f>
        <v>YES</v>
      </c>
      <c r="M1894" s="26" t="str">
        <f>IF(Table4[[#This Row],[BMI]]&lt;18.5,"underweight",IF(Table4[[#This Row],[BMI]]&lt; 24.9,"normal weight",IF(Table4[[#This Row],[BMI]]&lt;29.9,"over weight","obesity")))</f>
        <v>normal weight</v>
      </c>
      <c r="N1894" s="26" t="str">
        <f>IF(Table4[[#This Row],[HBA1C]]&lt;5.7,"normal",IF(Table4[[#This Row],[HBA1C]]&lt; 6.4,"prediabetes","diabetes"))</f>
        <v>prediabetes</v>
      </c>
    </row>
    <row r="1895" spans="1:14" x14ac:dyDescent="0.25">
      <c r="A1895" t="s">
        <v>474</v>
      </c>
      <c r="B1895">
        <v>28.975000000000001</v>
      </c>
      <c r="C1895">
        <v>4.12</v>
      </c>
      <c r="D1895" t="s">
        <v>2378</v>
      </c>
      <c r="E1895" t="s">
        <v>2378</v>
      </c>
      <c r="F1895" t="s">
        <v>2381</v>
      </c>
      <c r="G1895" s="9">
        <v>1</v>
      </c>
      <c r="H1895" t="s">
        <v>2378</v>
      </c>
      <c r="I1895" s="20" t="str">
        <f>IF(Table4[[#This Row],[smoker]]="?","NO",Table4[[#This Row],[smoker]])</f>
        <v>No</v>
      </c>
      <c r="J1895" s="26">
        <v>1</v>
      </c>
      <c r="K1895" s="20" t="str">
        <f>UPPER(Table4[[#This Row],[SMOKER 1]])</f>
        <v>NO</v>
      </c>
      <c r="L1895" s="26" t="str">
        <f>UPPER(Table4[[#This Row],[Heart Issues]])</f>
        <v>NO</v>
      </c>
      <c r="M1895" s="26" t="str">
        <f>IF(Table4[[#This Row],[BMI]]&lt;18.5,"underweight",IF(Table4[[#This Row],[BMI]]&lt; 24.9,"normal weight",IF(Table4[[#This Row],[BMI]]&lt;29.9,"over weight","obesity")))</f>
        <v>over weight</v>
      </c>
      <c r="N1895" s="26" t="str">
        <f>IF(Table4[[#This Row],[HBA1C]]&lt;5.7,"normal",IF(Table4[[#This Row],[HBA1C]]&lt; 6.4,"prediabetes","diabetes"))</f>
        <v>normal</v>
      </c>
    </row>
    <row r="1896" spans="1:14" x14ac:dyDescent="0.25">
      <c r="A1896" t="s">
        <v>473</v>
      </c>
      <c r="B1896">
        <v>16.420000000000002</v>
      </c>
      <c r="C1896">
        <v>5.77</v>
      </c>
      <c r="D1896" t="s">
        <v>2380</v>
      </c>
      <c r="E1896" t="s">
        <v>2378</v>
      </c>
      <c r="F1896" t="s">
        <v>2381</v>
      </c>
      <c r="G1896" s="9">
        <v>1</v>
      </c>
      <c r="H1896" t="s">
        <v>2378</v>
      </c>
      <c r="I1896" s="20" t="str">
        <f>IF(Table4[[#This Row],[smoker]]="?","NO",Table4[[#This Row],[smoker]])</f>
        <v>No</v>
      </c>
      <c r="J1896" s="26">
        <v>1</v>
      </c>
      <c r="K1896" s="20" t="str">
        <f>UPPER(Table4[[#This Row],[SMOKER 1]])</f>
        <v>NO</v>
      </c>
      <c r="L1896" s="26" t="str">
        <f>UPPER(Table4[[#This Row],[Heart Issues]])</f>
        <v>YES</v>
      </c>
      <c r="M1896" s="26" t="str">
        <f>IF(Table4[[#This Row],[BMI]]&lt;18.5,"underweight",IF(Table4[[#This Row],[BMI]]&lt; 24.9,"normal weight",IF(Table4[[#This Row],[BMI]]&lt;29.9,"over weight","obesity")))</f>
        <v>underweight</v>
      </c>
      <c r="N1896" s="26" t="str">
        <f>IF(Table4[[#This Row],[HBA1C]]&lt;5.7,"normal",IF(Table4[[#This Row],[HBA1C]]&lt; 6.4,"prediabetes","diabetes"))</f>
        <v>prediabetes</v>
      </c>
    </row>
    <row r="1897" spans="1:14" x14ac:dyDescent="0.25">
      <c r="A1897" t="s">
        <v>472</v>
      </c>
      <c r="B1897">
        <v>17.559999999999999</v>
      </c>
      <c r="C1897">
        <v>6.2</v>
      </c>
      <c r="D1897" t="s">
        <v>2378</v>
      </c>
      <c r="E1897" t="s">
        <v>2378</v>
      </c>
      <c r="F1897" t="s">
        <v>2378</v>
      </c>
      <c r="G1897" s="9">
        <v>1</v>
      </c>
      <c r="H1897" t="s">
        <v>2378</v>
      </c>
      <c r="I1897" s="20" t="str">
        <f>IF(Table4[[#This Row],[smoker]]="?","NO",Table4[[#This Row],[smoker]])</f>
        <v>No</v>
      </c>
      <c r="J1897" s="26">
        <v>1</v>
      </c>
      <c r="K1897" s="20" t="str">
        <f>UPPER(Table4[[#This Row],[SMOKER 1]])</f>
        <v>NO</v>
      </c>
      <c r="L1897" s="26" t="str">
        <f>UPPER(Table4[[#This Row],[Heart Issues]])</f>
        <v>NO</v>
      </c>
      <c r="M1897" s="26" t="str">
        <f>IF(Table4[[#This Row],[BMI]]&lt;18.5,"underweight",IF(Table4[[#This Row],[BMI]]&lt; 24.9,"normal weight",IF(Table4[[#This Row],[BMI]]&lt;29.9,"over weight","obesity")))</f>
        <v>underweight</v>
      </c>
      <c r="N1897" s="26" t="str">
        <f>IF(Table4[[#This Row],[HBA1C]]&lt;5.7,"normal",IF(Table4[[#This Row],[HBA1C]]&lt; 6.4,"prediabetes","diabetes"))</f>
        <v>prediabetes</v>
      </c>
    </row>
    <row r="1898" spans="1:14" x14ac:dyDescent="0.25">
      <c r="A1898" t="s">
        <v>471</v>
      </c>
      <c r="B1898">
        <v>24.13</v>
      </c>
      <c r="C1898">
        <v>4.3899999999999997</v>
      </c>
      <c r="D1898" t="s">
        <v>2378</v>
      </c>
      <c r="E1898" t="s">
        <v>2378</v>
      </c>
      <c r="F1898" t="s">
        <v>2378</v>
      </c>
      <c r="G1898" s="9">
        <v>1</v>
      </c>
      <c r="H1898" t="s">
        <v>2378</v>
      </c>
      <c r="I1898" s="20" t="str">
        <f>IF(Table4[[#This Row],[smoker]]="?","NO",Table4[[#This Row],[smoker]])</f>
        <v>No</v>
      </c>
      <c r="J1898" s="26">
        <v>1</v>
      </c>
      <c r="K1898" s="20" t="str">
        <f>UPPER(Table4[[#This Row],[SMOKER 1]])</f>
        <v>NO</v>
      </c>
      <c r="L1898" s="26" t="str">
        <f>UPPER(Table4[[#This Row],[Heart Issues]])</f>
        <v>NO</v>
      </c>
      <c r="M1898" s="26" t="str">
        <f>IF(Table4[[#This Row],[BMI]]&lt;18.5,"underweight",IF(Table4[[#This Row],[BMI]]&lt; 24.9,"normal weight",IF(Table4[[#This Row],[BMI]]&lt;29.9,"over weight","obesity")))</f>
        <v>normal weight</v>
      </c>
      <c r="N1898" s="26" t="str">
        <f>IF(Table4[[#This Row],[HBA1C]]&lt;5.7,"normal",IF(Table4[[#This Row],[HBA1C]]&lt; 6.4,"prediabetes","diabetes"))</f>
        <v>normal</v>
      </c>
    </row>
    <row r="1899" spans="1:14" x14ac:dyDescent="0.25">
      <c r="A1899" t="s">
        <v>470</v>
      </c>
      <c r="B1899">
        <v>19.95</v>
      </c>
      <c r="C1899">
        <v>5.13</v>
      </c>
      <c r="D1899" t="s">
        <v>2378</v>
      </c>
      <c r="E1899" t="s">
        <v>2380</v>
      </c>
      <c r="F1899" t="s">
        <v>2378</v>
      </c>
      <c r="G1899" s="9">
        <v>2</v>
      </c>
      <c r="H1899" t="s">
        <v>2378</v>
      </c>
      <c r="I1899" s="20" t="str">
        <f>IF(Table4[[#This Row],[smoker]]="?","NO",Table4[[#This Row],[smoker]])</f>
        <v>No</v>
      </c>
      <c r="J1899" s="26">
        <v>2</v>
      </c>
      <c r="K1899" s="20" t="str">
        <f>UPPER(Table4[[#This Row],[SMOKER 1]])</f>
        <v>NO</v>
      </c>
      <c r="L1899" s="26" t="str">
        <f>UPPER(Table4[[#This Row],[Heart Issues]])</f>
        <v>NO</v>
      </c>
      <c r="M1899" s="26" t="str">
        <f>IF(Table4[[#This Row],[BMI]]&lt;18.5,"underweight",IF(Table4[[#This Row],[BMI]]&lt; 24.9,"normal weight",IF(Table4[[#This Row],[BMI]]&lt;29.9,"over weight","obesity")))</f>
        <v>normal weight</v>
      </c>
      <c r="N1899" s="26" t="str">
        <f>IF(Table4[[#This Row],[HBA1C]]&lt;5.7,"normal",IF(Table4[[#This Row],[HBA1C]]&lt; 6.4,"prediabetes","diabetes"))</f>
        <v>normal</v>
      </c>
    </row>
    <row r="1900" spans="1:14" x14ac:dyDescent="0.25">
      <c r="A1900" t="s">
        <v>469</v>
      </c>
      <c r="B1900">
        <v>21.24</v>
      </c>
      <c r="C1900">
        <v>4.49</v>
      </c>
      <c r="D1900" t="s">
        <v>2378</v>
      </c>
      <c r="E1900" t="s">
        <v>2378</v>
      </c>
      <c r="F1900" t="s">
        <v>2378</v>
      </c>
      <c r="G1900" s="9" t="s">
        <v>2379</v>
      </c>
      <c r="H1900" t="s">
        <v>2378</v>
      </c>
      <c r="I1900" s="20" t="str">
        <f>IF(Table4[[#This Row],[smoker]]="?","NO",Table4[[#This Row],[smoker]])</f>
        <v>No</v>
      </c>
      <c r="J1900" s="26">
        <v>0</v>
      </c>
      <c r="K1900" s="20" t="str">
        <f>UPPER(Table4[[#This Row],[SMOKER 1]])</f>
        <v>NO</v>
      </c>
      <c r="L1900" s="26" t="str">
        <f>UPPER(Table4[[#This Row],[Heart Issues]])</f>
        <v>NO</v>
      </c>
      <c r="M1900" s="26" t="str">
        <f>IF(Table4[[#This Row],[BMI]]&lt;18.5,"underweight",IF(Table4[[#This Row],[BMI]]&lt; 24.9,"normal weight",IF(Table4[[#This Row],[BMI]]&lt;29.9,"over weight","obesity")))</f>
        <v>normal weight</v>
      </c>
      <c r="N1900" s="26" t="str">
        <f>IF(Table4[[#This Row],[HBA1C]]&lt;5.7,"normal",IF(Table4[[#This Row],[HBA1C]]&lt; 6.4,"prediabetes","diabetes"))</f>
        <v>normal</v>
      </c>
    </row>
    <row r="1901" spans="1:14" x14ac:dyDescent="0.25">
      <c r="A1901" t="s">
        <v>468</v>
      </c>
      <c r="B1901">
        <v>44.22</v>
      </c>
      <c r="C1901">
        <v>6.35</v>
      </c>
      <c r="D1901" t="s">
        <v>2378</v>
      </c>
      <c r="E1901" t="s">
        <v>2378</v>
      </c>
      <c r="F1901" t="s">
        <v>2378</v>
      </c>
      <c r="G1901" s="9" t="s">
        <v>2379</v>
      </c>
      <c r="H1901" t="s">
        <v>2378</v>
      </c>
      <c r="I1901" s="20" t="str">
        <f>IF(Table4[[#This Row],[smoker]]="?","NO",Table4[[#This Row],[smoker]])</f>
        <v>No</v>
      </c>
      <c r="J1901" s="26">
        <v>0</v>
      </c>
      <c r="K1901" s="20" t="str">
        <f>UPPER(Table4[[#This Row],[SMOKER 1]])</f>
        <v>NO</v>
      </c>
      <c r="L1901" s="26" t="str">
        <f>UPPER(Table4[[#This Row],[Heart Issues]])</f>
        <v>NO</v>
      </c>
      <c r="M1901" s="26" t="str">
        <f>IF(Table4[[#This Row],[BMI]]&lt;18.5,"underweight",IF(Table4[[#This Row],[BMI]]&lt; 24.9,"normal weight",IF(Table4[[#This Row],[BMI]]&lt;29.9,"over weight","obesity")))</f>
        <v>obesity</v>
      </c>
      <c r="N1901" s="26" t="str">
        <f>IF(Table4[[#This Row],[HBA1C]]&lt;5.7,"normal",IF(Table4[[#This Row],[HBA1C]]&lt; 6.4,"prediabetes","diabetes"))</f>
        <v>prediabetes</v>
      </c>
    </row>
    <row r="1902" spans="1:14" x14ac:dyDescent="0.25">
      <c r="A1902" t="s">
        <v>467</v>
      </c>
      <c r="B1902">
        <v>41.1</v>
      </c>
      <c r="C1902">
        <v>5.79</v>
      </c>
      <c r="D1902" t="s">
        <v>2378</v>
      </c>
      <c r="E1902" t="s">
        <v>2378</v>
      </c>
      <c r="F1902" t="s">
        <v>2378</v>
      </c>
      <c r="G1902" s="9" t="s">
        <v>2379</v>
      </c>
      <c r="H1902" t="s">
        <v>2378</v>
      </c>
      <c r="I1902" s="20" t="str">
        <f>IF(Table4[[#This Row],[smoker]]="?","NO",Table4[[#This Row],[smoker]])</f>
        <v>No</v>
      </c>
      <c r="J1902" s="26">
        <v>0</v>
      </c>
      <c r="K1902" s="20" t="str">
        <f>UPPER(Table4[[#This Row],[SMOKER 1]])</f>
        <v>NO</v>
      </c>
      <c r="L1902" s="26" t="str">
        <f>UPPER(Table4[[#This Row],[Heart Issues]])</f>
        <v>NO</v>
      </c>
      <c r="M1902" s="26" t="str">
        <f>IF(Table4[[#This Row],[BMI]]&lt;18.5,"underweight",IF(Table4[[#This Row],[BMI]]&lt; 24.9,"normal weight",IF(Table4[[#This Row],[BMI]]&lt;29.9,"over weight","obesity")))</f>
        <v>obesity</v>
      </c>
      <c r="N1902" s="26" t="str">
        <f>IF(Table4[[#This Row],[HBA1C]]&lt;5.7,"normal",IF(Table4[[#This Row],[HBA1C]]&lt; 6.4,"prediabetes","diabetes"))</f>
        <v>prediabetes</v>
      </c>
    </row>
    <row r="1903" spans="1:14" x14ac:dyDescent="0.25">
      <c r="A1903" t="s">
        <v>466</v>
      </c>
      <c r="B1903">
        <v>34.200000000000003</v>
      </c>
      <c r="C1903">
        <v>4.78</v>
      </c>
      <c r="D1903" t="s">
        <v>2380</v>
      </c>
      <c r="E1903" t="s">
        <v>2378</v>
      </c>
      <c r="F1903" t="s">
        <v>2378</v>
      </c>
      <c r="G1903" s="9" t="s">
        <v>2379</v>
      </c>
      <c r="H1903" t="s">
        <v>2378</v>
      </c>
      <c r="I1903" s="20" t="str">
        <f>IF(Table4[[#This Row],[smoker]]="?","NO",Table4[[#This Row],[smoker]])</f>
        <v>No</v>
      </c>
      <c r="J1903" s="26">
        <v>0</v>
      </c>
      <c r="K1903" s="20" t="str">
        <f>UPPER(Table4[[#This Row],[SMOKER 1]])</f>
        <v>NO</v>
      </c>
      <c r="L1903" s="26" t="str">
        <f>UPPER(Table4[[#This Row],[Heart Issues]])</f>
        <v>YES</v>
      </c>
      <c r="M1903" s="26" t="str">
        <f>IF(Table4[[#This Row],[BMI]]&lt;18.5,"underweight",IF(Table4[[#This Row],[BMI]]&lt; 24.9,"normal weight",IF(Table4[[#This Row],[BMI]]&lt;29.9,"over weight","obesity")))</f>
        <v>obesity</v>
      </c>
      <c r="N1903" s="26" t="str">
        <f>IF(Table4[[#This Row],[HBA1C]]&lt;5.7,"normal",IF(Table4[[#This Row],[HBA1C]]&lt; 6.4,"prediabetes","diabetes"))</f>
        <v>normal</v>
      </c>
    </row>
    <row r="1904" spans="1:14" x14ac:dyDescent="0.25">
      <c r="A1904" t="s">
        <v>465</v>
      </c>
      <c r="B1904">
        <v>29.92</v>
      </c>
      <c r="C1904">
        <v>6.02</v>
      </c>
      <c r="D1904" t="s">
        <v>2380</v>
      </c>
      <c r="E1904" t="s">
        <v>2378</v>
      </c>
      <c r="F1904" t="s">
        <v>2378</v>
      </c>
      <c r="G1904" s="9" t="s">
        <v>2379</v>
      </c>
      <c r="H1904" t="s">
        <v>2378</v>
      </c>
      <c r="I1904" s="20" t="str">
        <f>IF(Table4[[#This Row],[smoker]]="?","NO",Table4[[#This Row],[smoker]])</f>
        <v>No</v>
      </c>
      <c r="J1904" s="26">
        <v>0</v>
      </c>
      <c r="K1904" s="20" t="str">
        <f>UPPER(Table4[[#This Row],[SMOKER 1]])</f>
        <v>NO</v>
      </c>
      <c r="L1904" s="26" t="str">
        <f>UPPER(Table4[[#This Row],[Heart Issues]])</f>
        <v>YES</v>
      </c>
      <c r="M1904" s="26" t="str">
        <f>IF(Table4[[#This Row],[BMI]]&lt;18.5,"underweight",IF(Table4[[#This Row],[BMI]]&lt; 24.9,"normal weight",IF(Table4[[#This Row],[BMI]]&lt;29.9,"over weight","obesity")))</f>
        <v>obesity</v>
      </c>
      <c r="N1904" s="26" t="str">
        <f>IF(Table4[[#This Row],[HBA1C]]&lt;5.7,"normal",IF(Table4[[#This Row],[HBA1C]]&lt; 6.4,"prediabetes","diabetes"))</f>
        <v>prediabetes</v>
      </c>
    </row>
    <row r="1905" spans="1:14" x14ac:dyDescent="0.25">
      <c r="A1905" t="s">
        <v>464</v>
      </c>
      <c r="B1905">
        <v>28.93</v>
      </c>
      <c r="C1905">
        <v>4.4400000000000004</v>
      </c>
      <c r="D1905" t="s">
        <v>2378</v>
      </c>
      <c r="E1905" t="s">
        <v>2378</v>
      </c>
      <c r="F1905" t="s">
        <v>2378</v>
      </c>
      <c r="G1905" s="9" t="s">
        <v>2379</v>
      </c>
      <c r="H1905" t="s">
        <v>2378</v>
      </c>
      <c r="I1905" s="20" t="str">
        <f>IF(Table4[[#This Row],[smoker]]="?","NO",Table4[[#This Row],[smoker]])</f>
        <v>No</v>
      </c>
      <c r="J1905" s="26">
        <v>0</v>
      </c>
      <c r="K1905" s="20" t="str">
        <f>UPPER(Table4[[#This Row],[SMOKER 1]])</f>
        <v>NO</v>
      </c>
      <c r="L1905" s="26" t="str">
        <f>UPPER(Table4[[#This Row],[Heart Issues]])</f>
        <v>NO</v>
      </c>
      <c r="M1905" s="26" t="str">
        <f>IF(Table4[[#This Row],[BMI]]&lt;18.5,"underweight",IF(Table4[[#This Row],[BMI]]&lt; 24.9,"normal weight",IF(Table4[[#This Row],[BMI]]&lt;29.9,"over weight","obesity")))</f>
        <v>over weight</v>
      </c>
      <c r="N1905" s="26" t="str">
        <f>IF(Table4[[#This Row],[HBA1C]]&lt;5.7,"normal",IF(Table4[[#This Row],[HBA1C]]&lt; 6.4,"prediabetes","diabetes"))</f>
        <v>normal</v>
      </c>
    </row>
    <row r="1906" spans="1:14" x14ac:dyDescent="0.25">
      <c r="A1906" t="s">
        <v>463</v>
      </c>
      <c r="B1906">
        <v>31.254999999999999</v>
      </c>
      <c r="C1906">
        <v>5.84</v>
      </c>
      <c r="D1906" t="s">
        <v>2380</v>
      </c>
      <c r="E1906" t="s">
        <v>2378</v>
      </c>
      <c r="F1906" t="s">
        <v>2378</v>
      </c>
      <c r="G1906" s="9">
        <v>1</v>
      </c>
      <c r="H1906" t="s">
        <v>2378</v>
      </c>
      <c r="I1906" s="20" t="str">
        <f>IF(Table4[[#This Row],[smoker]]="?","NO",Table4[[#This Row],[smoker]])</f>
        <v>No</v>
      </c>
      <c r="J1906" s="26">
        <v>1</v>
      </c>
      <c r="K1906" s="20" t="str">
        <f>UPPER(Table4[[#This Row],[SMOKER 1]])</f>
        <v>NO</v>
      </c>
      <c r="L1906" s="26" t="str">
        <f>UPPER(Table4[[#This Row],[Heart Issues]])</f>
        <v>YES</v>
      </c>
      <c r="M1906" s="26" t="str">
        <f>IF(Table4[[#This Row],[BMI]]&lt;18.5,"underweight",IF(Table4[[#This Row],[BMI]]&lt; 24.9,"normal weight",IF(Table4[[#This Row],[BMI]]&lt;29.9,"over weight","obesity")))</f>
        <v>obesity</v>
      </c>
      <c r="N1906" s="26" t="str">
        <f>IF(Table4[[#This Row],[HBA1C]]&lt;5.7,"normal",IF(Table4[[#This Row],[HBA1C]]&lt; 6.4,"prediabetes","diabetes"))</f>
        <v>prediabetes</v>
      </c>
    </row>
    <row r="1907" spans="1:14" x14ac:dyDescent="0.25">
      <c r="A1907" t="s">
        <v>462</v>
      </c>
      <c r="B1907">
        <v>29.83</v>
      </c>
      <c r="C1907">
        <v>5.39</v>
      </c>
      <c r="D1907" t="s">
        <v>2378</v>
      </c>
      <c r="E1907" t="s">
        <v>2378</v>
      </c>
      <c r="F1907" t="s">
        <v>2378</v>
      </c>
      <c r="G1907" s="9" t="s">
        <v>2379</v>
      </c>
      <c r="H1907" t="s">
        <v>2378</v>
      </c>
      <c r="I1907" s="20" t="str">
        <f>IF(Table4[[#This Row],[smoker]]="?","NO",Table4[[#This Row],[smoker]])</f>
        <v>No</v>
      </c>
      <c r="J1907" s="26">
        <v>0</v>
      </c>
      <c r="K1907" s="20" t="str">
        <f>UPPER(Table4[[#This Row],[SMOKER 1]])</f>
        <v>NO</v>
      </c>
      <c r="L1907" s="26" t="str">
        <f>UPPER(Table4[[#This Row],[Heart Issues]])</f>
        <v>NO</v>
      </c>
      <c r="M1907" s="26" t="str">
        <f>IF(Table4[[#This Row],[BMI]]&lt;18.5,"underweight",IF(Table4[[#This Row],[BMI]]&lt; 24.9,"normal weight",IF(Table4[[#This Row],[BMI]]&lt;29.9,"over weight","obesity")))</f>
        <v>over weight</v>
      </c>
      <c r="N1907" s="26" t="str">
        <f>IF(Table4[[#This Row],[HBA1C]]&lt;5.7,"normal",IF(Table4[[#This Row],[HBA1C]]&lt; 6.4,"prediabetes","diabetes"))</f>
        <v>normal</v>
      </c>
    </row>
    <row r="1908" spans="1:14" x14ac:dyDescent="0.25">
      <c r="A1908" t="s">
        <v>461</v>
      </c>
      <c r="B1908">
        <v>29.59</v>
      </c>
      <c r="C1908">
        <v>6.16</v>
      </c>
      <c r="D1908" t="s">
        <v>2378</v>
      </c>
      <c r="E1908" t="s">
        <v>2378</v>
      </c>
      <c r="F1908" t="s">
        <v>2381</v>
      </c>
      <c r="G1908" s="9">
        <v>1</v>
      </c>
      <c r="H1908" t="s">
        <v>2378</v>
      </c>
      <c r="I1908" s="20" t="str">
        <f>IF(Table4[[#This Row],[smoker]]="?","NO",Table4[[#This Row],[smoker]])</f>
        <v>No</v>
      </c>
      <c r="J1908" s="26">
        <v>1</v>
      </c>
      <c r="K1908" s="20" t="str">
        <f>UPPER(Table4[[#This Row],[SMOKER 1]])</f>
        <v>NO</v>
      </c>
      <c r="L1908" s="26" t="str">
        <f>UPPER(Table4[[#This Row],[Heart Issues]])</f>
        <v>NO</v>
      </c>
      <c r="M1908" s="26" t="str">
        <f>IF(Table4[[#This Row],[BMI]]&lt;18.5,"underweight",IF(Table4[[#This Row],[BMI]]&lt; 24.9,"normal weight",IF(Table4[[#This Row],[BMI]]&lt;29.9,"over weight","obesity")))</f>
        <v>over weight</v>
      </c>
      <c r="N1908" s="26" t="str">
        <f>IF(Table4[[#This Row],[HBA1C]]&lt;5.7,"normal",IF(Table4[[#This Row],[HBA1C]]&lt; 6.4,"prediabetes","diabetes"))</f>
        <v>prediabetes</v>
      </c>
    </row>
    <row r="1909" spans="1:14" x14ac:dyDescent="0.25">
      <c r="A1909" t="s">
        <v>460</v>
      </c>
      <c r="B1909">
        <v>31.16</v>
      </c>
      <c r="C1909">
        <v>4.49</v>
      </c>
      <c r="D1909" t="s">
        <v>2378</v>
      </c>
      <c r="E1909" t="s">
        <v>2378</v>
      </c>
      <c r="F1909" t="s">
        <v>2381</v>
      </c>
      <c r="G1909" s="9">
        <v>1</v>
      </c>
      <c r="H1909" t="s">
        <v>2378</v>
      </c>
      <c r="I1909" s="20" t="str">
        <f>IF(Table4[[#This Row],[smoker]]="?","NO",Table4[[#This Row],[smoker]])</f>
        <v>No</v>
      </c>
      <c r="J1909" s="26">
        <v>1</v>
      </c>
      <c r="K1909" s="20" t="str">
        <f>UPPER(Table4[[#This Row],[SMOKER 1]])</f>
        <v>NO</v>
      </c>
      <c r="L1909" s="26" t="str">
        <f>UPPER(Table4[[#This Row],[Heart Issues]])</f>
        <v>NO</v>
      </c>
      <c r="M1909" s="26" t="str">
        <f>IF(Table4[[#This Row],[BMI]]&lt;18.5,"underweight",IF(Table4[[#This Row],[BMI]]&lt; 24.9,"normal weight",IF(Table4[[#This Row],[BMI]]&lt;29.9,"over weight","obesity")))</f>
        <v>obesity</v>
      </c>
      <c r="N1909" s="26" t="str">
        <f>IF(Table4[[#This Row],[HBA1C]]&lt;5.7,"normal",IF(Table4[[#This Row],[HBA1C]]&lt; 6.4,"prediabetes","diabetes"))</f>
        <v>normal</v>
      </c>
    </row>
    <row r="1910" spans="1:14" x14ac:dyDescent="0.25">
      <c r="A1910" t="s">
        <v>459</v>
      </c>
      <c r="B1910">
        <v>34.21</v>
      </c>
      <c r="C1910">
        <v>4.4800000000000004</v>
      </c>
      <c r="D1910" t="s">
        <v>2380</v>
      </c>
      <c r="E1910" t="s">
        <v>2378</v>
      </c>
      <c r="F1910" t="s">
        <v>2378</v>
      </c>
      <c r="G1910" s="9">
        <v>1</v>
      </c>
      <c r="H1910" t="s">
        <v>2378</v>
      </c>
      <c r="I1910" s="20" t="str">
        <f>IF(Table4[[#This Row],[smoker]]="?","NO",Table4[[#This Row],[smoker]])</f>
        <v>No</v>
      </c>
      <c r="J1910" s="26">
        <v>1</v>
      </c>
      <c r="K1910" s="20" t="str">
        <f>UPPER(Table4[[#This Row],[SMOKER 1]])</f>
        <v>NO</v>
      </c>
      <c r="L1910" s="26" t="str">
        <f>UPPER(Table4[[#This Row],[Heart Issues]])</f>
        <v>YES</v>
      </c>
      <c r="M1910" s="26" t="str">
        <f>IF(Table4[[#This Row],[BMI]]&lt;18.5,"underweight",IF(Table4[[#This Row],[BMI]]&lt; 24.9,"normal weight",IF(Table4[[#This Row],[BMI]]&lt;29.9,"over weight","obesity")))</f>
        <v>obesity</v>
      </c>
      <c r="N1910" s="26" t="str">
        <f>IF(Table4[[#This Row],[HBA1C]]&lt;5.7,"normal",IF(Table4[[#This Row],[HBA1C]]&lt; 6.4,"prediabetes","diabetes"))</f>
        <v>normal</v>
      </c>
    </row>
    <row r="1911" spans="1:14" x14ac:dyDescent="0.25">
      <c r="A1911" t="s">
        <v>458</v>
      </c>
      <c r="B1911">
        <v>34.86</v>
      </c>
      <c r="C1911">
        <v>10.97</v>
      </c>
      <c r="D1911" t="s">
        <v>2378</v>
      </c>
      <c r="E1911" t="s">
        <v>2378</v>
      </c>
      <c r="F1911" t="s">
        <v>2378</v>
      </c>
      <c r="G1911" s="9" t="s">
        <v>2379</v>
      </c>
      <c r="H1911" t="s">
        <v>2378</v>
      </c>
      <c r="I1911" s="20" t="str">
        <f>IF(Table4[[#This Row],[smoker]]="?","NO",Table4[[#This Row],[smoker]])</f>
        <v>No</v>
      </c>
      <c r="J1911" s="26">
        <v>0</v>
      </c>
      <c r="K1911" s="20" t="str">
        <f>UPPER(Table4[[#This Row],[SMOKER 1]])</f>
        <v>NO</v>
      </c>
      <c r="L1911" s="26" t="str">
        <f>UPPER(Table4[[#This Row],[Heart Issues]])</f>
        <v>NO</v>
      </c>
      <c r="M1911" s="26" t="str">
        <f>IF(Table4[[#This Row],[BMI]]&lt;18.5,"underweight",IF(Table4[[#This Row],[BMI]]&lt; 24.9,"normal weight",IF(Table4[[#This Row],[BMI]]&lt;29.9,"over weight","obesity")))</f>
        <v>obesity</v>
      </c>
      <c r="N1911" s="26" t="str">
        <f>IF(Table4[[#This Row],[HBA1C]]&lt;5.7,"normal",IF(Table4[[#This Row],[HBA1C]]&lt; 6.4,"prediabetes","diabetes"))</f>
        <v>diabetes</v>
      </c>
    </row>
    <row r="1912" spans="1:14" x14ac:dyDescent="0.25">
      <c r="A1912" t="s">
        <v>457</v>
      </c>
      <c r="B1912">
        <v>34.58</v>
      </c>
      <c r="C1912">
        <v>5.14</v>
      </c>
      <c r="D1912" t="s">
        <v>2378</v>
      </c>
      <c r="E1912" t="s">
        <v>2380</v>
      </c>
      <c r="F1912" t="s">
        <v>2378</v>
      </c>
      <c r="G1912" s="9">
        <v>2</v>
      </c>
      <c r="H1912" t="s">
        <v>2378</v>
      </c>
      <c r="I1912" s="20" t="str">
        <f>IF(Table4[[#This Row],[smoker]]="?","NO",Table4[[#This Row],[smoker]])</f>
        <v>No</v>
      </c>
      <c r="J1912" s="26">
        <v>2</v>
      </c>
      <c r="K1912" s="20" t="str">
        <f>UPPER(Table4[[#This Row],[SMOKER 1]])</f>
        <v>NO</v>
      </c>
      <c r="L1912" s="26" t="str">
        <f>UPPER(Table4[[#This Row],[Heart Issues]])</f>
        <v>NO</v>
      </c>
      <c r="M1912" s="26" t="str">
        <f>IF(Table4[[#This Row],[BMI]]&lt;18.5,"underweight",IF(Table4[[#This Row],[BMI]]&lt; 24.9,"normal weight",IF(Table4[[#This Row],[BMI]]&lt;29.9,"over weight","obesity")))</f>
        <v>obesity</v>
      </c>
      <c r="N1912" s="26" t="str">
        <f>IF(Table4[[#This Row],[HBA1C]]&lt;5.7,"normal",IF(Table4[[#This Row],[HBA1C]]&lt; 6.4,"prediabetes","diabetes"))</f>
        <v>normal</v>
      </c>
    </row>
    <row r="1913" spans="1:14" x14ac:dyDescent="0.25">
      <c r="A1913" t="s">
        <v>456</v>
      </c>
      <c r="B1913">
        <v>17.940000000000001</v>
      </c>
      <c r="C1913">
        <v>5.17</v>
      </c>
      <c r="D1913" t="s">
        <v>2380</v>
      </c>
      <c r="E1913" t="s">
        <v>2378</v>
      </c>
      <c r="F1913" t="s">
        <v>2378</v>
      </c>
      <c r="G1913" s="9" t="s">
        <v>2379</v>
      </c>
      <c r="H1913" t="s">
        <v>2378</v>
      </c>
      <c r="I1913" s="20" t="str">
        <f>IF(Table4[[#This Row],[smoker]]="?","NO",Table4[[#This Row],[smoker]])</f>
        <v>No</v>
      </c>
      <c r="J1913" s="26">
        <v>0</v>
      </c>
      <c r="K1913" s="20" t="str">
        <f>UPPER(Table4[[#This Row],[SMOKER 1]])</f>
        <v>NO</v>
      </c>
      <c r="L1913" s="26" t="str">
        <f>UPPER(Table4[[#This Row],[Heart Issues]])</f>
        <v>YES</v>
      </c>
      <c r="M1913" s="26" t="str">
        <f>IF(Table4[[#This Row],[BMI]]&lt;18.5,"underweight",IF(Table4[[#This Row],[BMI]]&lt; 24.9,"normal weight",IF(Table4[[#This Row],[BMI]]&lt;29.9,"over weight","obesity")))</f>
        <v>underweight</v>
      </c>
      <c r="N1913" s="26" t="str">
        <f>IF(Table4[[#This Row],[HBA1C]]&lt;5.7,"normal",IF(Table4[[#This Row],[HBA1C]]&lt; 6.4,"prediabetes","diabetes"))</f>
        <v>normal</v>
      </c>
    </row>
    <row r="1914" spans="1:14" x14ac:dyDescent="0.25">
      <c r="A1914" t="s">
        <v>455</v>
      </c>
      <c r="B1914">
        <v>26.8</v>
      </c>
      <c r="C1914">
        <v>6.18</v>
      </c>
      <c r="D1914" t="s">
        <v>2380</v>
      </c>
      <c r="E1914" t="s">
        <v>2378</v>
      </c>
      <c r="F1914" t="s">
        <v>2381</v>
      </c>
      <c r="G1914" s="9">
        <v>1</v>
      </c>
      <c r="H1914" t="s">
        <v>2378</v>
      </c>
      <c r="I1914" s="20" t="str">
        <f>IF(Table4[[#This Row],[smoker]]="?","NO",Table4[[#This Row],[smoker]])</f>
        <v>No</v>
      </c>
      <c r="J1914" s="26">
        <v>1</v>
      </c>
      <c r="K1914" s="20" t="str">
        <f>UPPER(Table4[[#This Row],[SMOKER 1]])</f>
        <v>NO</v>
      </c>
      <c r="L1914" s="26" t="str">
        <f>UPPER(Table4[[#This Row],[Heart Issues]])</f>
        <v>YES</v>
      </c>
      <c r="M1914" s="26" t="str">
        <f>IF(Table4[[#This Row],[BMI]]&lt;18.5,"underweight",IF(Table4[[#This Row],[BMI]]&lt; 24.9,"normal weight",IF(Table4[[#This Row],[BMI]]&lt;29.9,"over weight","obesity")))</f>
        <v>over weight</v>
      </c>
      <c r="N1914" s="26" t="str">
        <f>IF(Table4[[#This Row],[HBA1C]]&lt;5.7,"normal",IF(Table4[[#This Row],[HBA1C]]&lt; 6.4,"prediabetes","diabetes"))</f>
        <v>prediabetes</v>
      </c>
    </row>
    <row r="1915" spans="1:14" x14ac:dyDescent="0.25">
      <c r="A1915" t="s">
        <v>454</v>
      </c>
      <c r="B1915">
        <v>17.690000000000001</v>
      </c>
      <c r="C1915">
        <v>9.07</v>
      </c>
      <c r="D1915" t="s">
        <v>2380</v>
      </c>
      <c r="E1915" t="s">
        <v>2378</v>
      </c>
      <c r="F1915" t="s">
        <v>2378</v>
      </c>
      <c r="G1915" s="9" t="s">
        <v>2379</v>
      </c>
      <c r="H1915" t="s">
        <v>2378</v>
      </c>
      <c r="I1915" s="20" t="str">
        <f>IF(Table4[[#This Row],[smoker]]="?","NO",Table4[[#This Row],[smoker]])</f>
        <v>No</v>
      </c>
      <c r="J1915" s="26">
        <v>0</v>
      </c>
      <c r="K1915" s="20" t="str">
        <f>UPPER(Table4[[#This Row],[SMOKER 1]])</f>
        <v>NO</v>
      </c>
      <c r="L1915" s="26" t="str">
        <f>UPPER(Table4[[#This Row],[Heart Issues]])</f>
        <v>YES</v>
      </c>
      <c r="M1915" s="26" t="str">
        <f>IF(Table4[[#This Row],[BMI]]&lt;18.5,"underweight",IF(Table4[[#This Row],[BMI]]&lt; 24.9,"normal weight",IF(Table4[[#This Row],[BMI]]&lt;29.9,"over weight","obesity")))</f>
        <v>underweight</v>
      </c>
      <c r="N1915" s="26" t="str">
        <f>IF(Table4[[#This Row],[HBA1C]]&lt;5.7,"normal",IF(Table4[[#This Row],[HBA1C]]&lt; 6.4,"prediabetes","diabetes"))</f>
        <v>diabetes</v>
      </c>
    </row>
    <row r="1916" spans="1:14" x14ac:dyDescent="0.25">
      <c r="A1916" t="s">
        <v>453</v>
      </c>
      <c r="B1916">
        <v>25.77</v>
      </c>
      <c r="C1916">
        <v>4.43</v>
      </c>
      <c r="D1916" t="s">
        <v>2378</v>
      </c>
      <c r="E1916" t="s">
        <v>2378</v>
      </c>
      <c r="F1916" t="s">
        <v>2381</v>
      </c>
      <c r="G1916" s="9">
        <v>1</v>
      </c>
      <c r="H1916" t="s">
        <v>2378</v>
      </c>
      <c r="I1916" s="20" t="str">
        <f>IF(Table4[[#This Row],[smoker]]="?","NO",Table4[[#This Row],[smoker]])</f>
        <v>No</v>
      </c>
      <c r="J1916" s="26">
        <v>1</v>
      </c>
      <c r="K1916" s="20" t="str">
        <f>UPPER(Table4[[#This Row],[SMOKER 1]])</f>
        <v>NO</v>
      </c>
      <c r="L1916" s="26" t="str">
        <f>UPPER(Table4[[#This Row],[Heart Issues]])</f>
        <v>NO</v>
      </c>
      <c r="M1916" s="26" t="str">
        <f>IF(Table4[[#This Row],[BMI]]&lt;18.5,"underweight",IF(Table4[[#This Row],[BMI]]&lt; 24.9,"normal weight",IF(Table4[[#This Row],[BMI]]&lt;29.9,"over weight","obesity")))</f>
        <v>over weight</v>
      </c>
      <c r="N1916" s="26" t="str">
        <f>IF(Table4[[#This Row],[HBA1C]]&lt;5.7,"normal",IF(Table4[[#This Row],[HBA1C]]&lt; 6.4,"prediabetes","diabetes"))</f>
        <v>normal</v>
      </c>
    </row>
    <row r="1917" spans="1:14" x14ac:dyDescent="0.25">
      <c r="A1917" t="s">
        <v>452</v>
      </c>
      <c r="B1917">
        <v>34.46</v>
      </c>
      <c r="C1917">
        <v>4.17</v>
      </c>
      <c r="D1917" t="s">
        <v>2378</v>
      </c>
      <c r="E1917" t="s">
        <v>2380</v>
      </c>
      <c r="F1917" t="s">
        <v>2378</v>
      </c>
      <c r="G1917" s="9">
        <v>1</v>
      </c>
      <c r="H1917" t="s">
        <v>2378</v>
      </c>
      <c r="I1917" s="20" t="str">
        <f>IF(Table4[[#This Row],[smoker]]="?","NO",Table4[[#This Row],[smoker]])</f>
        <v>No</v>
      </c>
      <c r="J1917" s="26">
        <v>1</v>
      </c>
      <c r="K1917" s="20" t="str">
        <f>UPPER(Table4[[#This Row],[SMOKER 1]])</f>
        <v>NO</v>
      </c>
      <c r="L1917" s="26" t="str">
        <f>UPPER(Table4[[#This Row],[Heart Issues]])</f>
        <v>NO</v>
      </c>
      <c r="M1917" s="26" t="str">
        <f>IF(Table4[[#This Row],[BMI]]&lt;18.5,"underweight",IF(Table4[[#This Row],[BMI]]&lt; 24.9,"normal weight",IF(Table4[[#This Row],[BMI]]&lt;29.9,"over weight","obesity")))</f>
        <v>obesity</v>
      </c>
      <c r="N1917" s="26" t="str">
        <f>IF(Table4[[#This Row],[HBA1C]]&lt;5.7,"normal",IF(Table4[[#This Row],[HBA1C]]&lt; 6.4,"prediabetes","diabetes"))</f>
        <v>normal</v>
      </c>
    </row>
    <row r="1918" spans="1:14" x14ac:dyDescent="0.25">
      <c r="A1918" t="s">
        <v>451</v>
      </c>
      <c r="B1918">
        <v>30.875</v>
      </c>
      <c r="C1918">
        <v>4.95</v>
      </c>
      <c r="D1918" t="s">
        <v>2380</v>
      </c>
      <c r="E1918" t="s">
        <v>2378</v>
      </c>
      <c r="F1918" t="s">
        <v>2378</v>
      </c>
      <c r="G1918" s="9" t="s">
        <v>2379</v>
      </c>
      <c r="H1918" t="s">
        <v>2378</v>
      </c>
      <c r="I1918" s="20" t="str">
        <f>IF(Table4[[#This Row],[smoker]]="?","NO",Table4[[#This Row],[smoker]])</f>
        <v>No</v>
      </c>
      <c r="J1918" s="26">
        <v>0</v>
      </c>
      <c r="K1918" s="20" t="str">
        <f>UPPER(Table4[[#This Row],[SMOKER 1]])</f>
        <v>NO</v>
      </c>
      <c r="L1918" s="26" t="str">
        <f>UPPER(Table4[[#This Row],[Heart Issues]])</f>
        <v>YES</v>
      </c>
      <c r="M1918" s="26" t="str">
        <f>IF(Table4[[#This Row],[BMI]]&lt;18.5,"underweight",IF(Table4[[#This Row],[BMI]]&lt; 24.9,"normal weight",IF(Table4[[#This Row],[BMI]]&lt;29.9,"over weight","obesity")))</f>
        <v>obesity</v>
      </c>
      <c r="N1918" s="26" t="str">
        <f>IF(Table4[[#This Row],[HBA1C]]&lt;5.7,"normal",IF(Table4[[#This Row],[HBA1C]]&lt; 6.4,"prediabetes","diabetes"))</f>
        <v>normal</v>
      </c>
    </row>
    <row r="1919" spans="1:14" x14ac:dyDescent="0.25">
      <c r="A1919" t="s">
        <v>450</v>
      </c>
      <c r="B1919">
        <v>39.49</v>
      </c>
      <c r="C1919">
        <v>5.13</v>
      </c>
      <c r="D1919" t="s">
        <v>2378</v>
      </c>
      <c r="E1919" t="s">
        <v>2378</v>
      </c>
      <c r="F1919" t="s">
        <v>2378</v>
      </c>
      <c r="G1919" s="9" t="s">
        <v>2379</v>
      </c>
      <c r="H1919" t="s">
        <v>2378</v>
      </c>
      <c r="I1919" s="20" t="str">
        <f>IF(Table4[[#This Row],[smoker]]="?","NO",Table4[[#This Row],[smoker]])</f>
        <v>No</v>
      </c>
      <c r="J1919" s="26">
        <v>0</v>
      </c>
      <c r="K1919" s="20" t="str">
        <f>UPPER(Table4[[#This Row],[SMOKER 1]])</f>
        <v>NO</v>
      </c>
      <c r="L1919" s="26" t="str">
        <f>UPPER(Table4[[#This Row],[Heart Issues]])</f>
        <v>NO</v>
      </c>
      <c r="M1919" s="26" t="str">
        <f>IF(Table4[[#This Row],[BMI]]&lt;18.5,"underweight",IF(Table4[[#This Row],[BMI]]&lt; 24.9,"normal weight",IF(Table4[[#This Row],[BMI]]&lt;29.9,"over weight","obesity")))</f>
        <v>obesity</v>
      </c>
      <c r="N1919" s="26" t="str">
        <f>IF(Table4[[#This Row],[HBA1C]]&lt;5.7,"normal",IF(Table4[[#This Row],[HBA1C]]&lt; 6.4,"prediabetes","diabetes"))</f>
        <v>normal</v>
      </c>
    </row>
    <row r="1920" spans="1:14" x14ac:dyDescent="0.25">
      <c r="A1920" t="s">
        <v>449</v>
      </c>
      <c r="B1920">
        <v>28.88</v>
      </c>
      <c r="C1920">
        <v>4.0999999999999996</v>
      </c>
      <c r="D1920" t="s">
        <v>2378</v>
      </c>
      <c r="E1920" t="s">
        <v>2378</v>
      </c>
      <c r="F1920" t="s">
        <v>2378</v>
      </c>
      <c r="G1920" s="9" t="s">
        <v>2379</v>
      </c>
      <c r="H1920" t="s">
        <v>2378</v>
      </c>
      <c r="I1920" s="20" t="str">
        <f>IF(Table4[[#This Row],[smoker]]="?","NO",Table4[[#This Row],[smoker]])</f>
        <v>No</v>
      </c>
      <c r="J1920" s="26">
        <v>0</v>
      </c>
      <c r="K1920" s="20" t="str">
        <f>UPPER(Table4[[#This Row],[SMOKER 1]])</f>
        <v>NO</v>
      </c>
      <c r="L1920" s="26" t="str">
        <f>UPPER(Table4[[#This Row],[Heart Issues]])</f>
        <v>NO</v>
      </c>
      <c r="M1920" s="26" t="str">
        <f>IF(Table4[[#This Row],[BMI]]&lt;18.5,"underweight",IF(Table4[[#This Row],[BMI]]&lt; 24.9,"normal weight",IF(Table4[[#This Row],[BMI]]&lt;29.9,"over weight","obesity")))</f>
        <v>over weight</v>
      </c>
      <c r="N1920" s="26" t="str">
        <f>IF(Table4[[#This Row],[HBA1C]]&lt;5.7,"normal",IF(Table4[[#This Row],[HBA1C]]&lt; 6.4,"prediabetes","diabetes"))</f>
        <v>normal</v>
      </c>
    </row>
    <row r="1921" spans="1:14" x14ac:dyDescent="0.25">
      <c r="A1921" t="s">
        <v>448</v>
      </c>
      <c r="B1921">
        <v>20.234999999999999</v>
      </c>
      <c r="C1921">
        <v>5.01</v>
      </c>
      <c r="D1921" t="s">
        <v>2380</v>
      </c>
      <c r="E1921" t="s">
        <v>2378</v>
      </c>
      <c r="F1921" t="s">
        <v>2378</v>
      </c>
      <c r="G1921" s="9" t="s">
        <v>2379</v>
      </c>
      <c r="H1921" t="s">
        <v>2378</v>
      </c>
      <c r="I1921" s="20" t="str">
        <f>IF(Table4[[#This Row],[smoker]]="?","NO",Table4[[#This Row],[smoker]])</f>
        <v>No</v>
      </c>
      <c r="J1921" s="26">
        <v>0</v>
      </c>
      <c r="K1921" s="20" t="str">
        <f>UPPER(Table4[[#This Row],[SMOKER 1]])</f>
        <v>NO</v>
      </c>
      <c r="L1921" s="26" t="str">
        <f>UPPER(Table4[[#This Row],[Heart Issues]])</f>
        <v>YES</v>
      </c>
      <c r="M1921" s="26" t="str">
        <f>IF(Table4[[#This Row],[BMI]]&lt;18.5,"underweight",IF(Table4[[#This Row],[BMI]]&lt; 24.9,"normal weight",IF(Table4[[#This Row],[BMI]]&lt;29.9,"over weight","obesity")))</f>
        <v>normal weight</v>
      </c>
      <c r="N1921" s="26" t="str">
        <f>IF(Table4[[#This Row],[HBA1C]]&lt;5.7,"normal",IF(Table4[[#This Row],[HBA1C]]&lt; 6.4,"prediabetes","diabetes"))</f>
        <v>normal</v>
      </c>
    </row>
    <row r="1922" spans="1:14" x14ac:dyDescent="0.25">
      <c r="A1922" t="s">
        <v>447</v>
      </c>
      <c r="B1922">
        <v>30.67</v>
      </c>
      <c r="C1922">
        <v>5.09</v>
      </c>
      <c r="D1922" t="s">
        <v>2380</v>
      </c>
      <c r="E1922" t="s">
        <v>2378</v>
      </c>
      <c r="F1922" t="s">
        <v>2378</v>
      </c>
      <c r="G1922" s="9" t="s">
        <v>2379</v>
      </c>
      <c r="H1922" t="s">
        <v>2378</v>
      </c>
      <c r="I1922" s="20" t="str">
        <f>IF(Table4[[#This Row],[smoker]]="?","NO",Table4[[#This Row],[smoker]])</f>
        <v>No</v>
      </c>
      <c r="J1922" s="26">
        <v>0</v>
      </c>
      <c r="K1922" s="20" t="str">
        <f>UPPER(Table4[[#This Row],[SMOKER 1]])</f>
        <v>NO</v>
      </c>
      <c r="L1922" s="26" t="str">
        <f>UPPER(Table4[[#This Row],[Heart Issues]])</f>
        <v>YES</v>
      </c>
      <c r="M1922" s="26" t="str">
        <f>IF(Table4[[#This Row],[BMI]]&lt;18.5,"underweight",IF(Table4[[#This Row],[BMI]]&lt; 24.9,"normal weight",IF(Table4[[#This Row],[BMI]]&lt;29.9,"over weight","obesity")))</f>
        <v>obesity</v>
      </c>
      <c r="N1922" s="26" t="str">
        <f>IF(Table4[[#This Row],[HBA1C]]&lt;5.7,"normal",IF(Table4[[#This Row],[HBA1C]]&lt; 6.4,"prediabetes","diabetes"))</f>
        <v>normal</v>
      </c>
    </row>
    <row r="1923" spans="1:14" x14ac:dyDescent="0.25">
      <c r="A1923" t="s">
        <v>446</v>
      </c>
      <c r="B1923">
        <v>30.875</v>
      </c>
      <c r="C1923">
        <v>6.49</v>
      </c>
      <c r="D1923" t="s">
        <v>2378</v>
      </c>
      <c r="E1923" t="s">
        <v>2378</v>
      </c>
      <c r="F1923" t="s">
        <v>2378</v>
      </c>
      <c r="G1923" s="9" t="s">
        <v>2379</v>
      </c>
      <c r="H1923" t="s">
        <v>2378</v>
      </c>
      <c r="I1923" s="20" t="str">
        <f>IF(Table4[[#This Row],[smoker]]="?","NO",Table4[[#This Row],[smoker]])</f>
        <v>No</v>
      </c>
      <c r="J1923" s="26">
        <v>0</v>
      </c>
      <c r="K1923" s="20" t="str">
        <f>UPPER(Table4[[#This Row],[SMOKER 1]])</f>
        <v>NO</v>
      </c>
      <c r="L1923" s="26" t="str">
        <f>UPPER(Table4[[#This Row],[Heart Issues]])</f>
        <v>NO</v>
      </c>
      <c r="M1923" s="26" t="str">
        <f>IF(Table4[[#This Row],[BMI]]&lt;18.5,"underweight",IF(Table4[[#This Row],[BMI]]&lt; 24.9,"normal weight",IF(Table4[[#This Row],[BMI]]&lt;29.9,"over weight","obesity")))</f>
        <v>obesity</v>
      </c>
      <c r="N1923" s="26" t="str">
        <f>IF(Table4[[#This Row],[HBA1C]]&lt;5.7,"normal",IF(Table4[[#This Row],[HBA1C]]&lt; 6.4,"prediabetes","diabetes"))</f>
        <v>diabetes</v>
      </c>
    </row>
    <row r="1924" spans="1:14" x14ac:dyDescent="0.25">
      <c r="A1924" t="s">
        <v>445</v>
      </c>
      <c r="B1924">
        <v>23.8</v>
      </c>
      <c r="C1924">
        <v>4.08</v>
      </c>
      <c r="D1924" t="s">
        <v>2378</v>
      </c>
      <c r="E1924" t="s">
        <v>2378</v>
      </c>
      <c r="F1924" t="s">
        <v>2378</v>
      </c>
      <c r="G1924" s="9" t="s">
        <v>2379</v>
      </c>
      <c r="H1924" t="s">
        <v>2378</v>
      </c>
      <c r="I1924" s="20" t="str">
        <f>IF(Table4[[#This Row],[smoker]]="?","NO",Table4[[#This Row],[smoker]])</f>
        <v>No</v>
      </c>
      <c r="J1924" s="26">
        <v>0</v>
      </c>
      <c r="K1924" s="20" t="str">
        <f>UPPER(Table4[[#This Row],[SMOKER 1]])</f>
        <v>NO</v>
      </c>
      <c r="L1924" s="26" t="str">
        <f>UPPER(Table4[[#This Row],[Heart Issues]])</f>
        <v>NO</v>
      </c>
      <c r="M1924" s="26" t="str">
        <f>IF(Table4[[#This Row],[BMI]]&lt;18.5,"underweight",IF(Table4[[#This Row],[BMI]]&lt; 24.9,"normal weight",IF(Table4[[#This Row],[BMI]]&lt;29.9,"over weight","obesity")))</f>
        <v>normal weight</v>
      </c>
      <c r="N1924" s="26" t="str">
        <f>IF(Table4[[#This Row],[HBA1C]]&lt;5.7,"normal",IF(Table4[[#This Row],[HBA1C]]&lt; 6.4,"prediabetes","diabetes"))</f>
        <v>normal</v>
      </c>
    </row>
    <row r="1925" spans="1:14" x14ac:dyDescent="0.25">
      <c r="A1925" t="s">
        <v>444</v>
      </c>
      <c r="B1925">
        <v>15.37</v>
      </c>
      <c r="C1925">
        <v>8.6300000000000008</v>
      </c>
      <c r="D1925" t="s">
        <v>2380</v>
      </c>
      <c r="E1925" t="s">
        <v>2378</v>
      </c>
      <c r="F1925" t="s">
        <v>2378</v>
      </c>
      <c r="G1925" s="9" t="s">
        <v>2379</v>
      </c>
      <c r="H1925" t="s">
        <v>2378</v>
      </c>
      <c r="I1925" s="20" t="str">
        <f>IF(Table4[[#This Row],[smoker]]="?","NO",Table4[[#This Row],[smoker]])</f>
        <v>No</v>
      </c>
      <c r="J1925" s="26">
        <v>0</v>
      </c>
      <c r="K1925" s="20" t="str">
        <f>UPPER(Table4[[#This Row],[SMOKER 1]])</f>
        <v>NO</v>
      </c>
      <c r="L1925" s="26" t="str">
        <f>UPPER(Table4[[#This Row],[Heart Issues]])</f>
        <v>YES</v>
      </c>
      <c r="M1925" s="26" t="str">
        <f>IF(Table4[[#This Row],[BMI]]&lt;18.5,"underweight",IF(Table4[[#This Row],[BMI]]&lt; 24.9,"normal weight",IF(Table4[[#This Row],[BMI]]&lt;29.9,"over weight","obesity")))</f>
        <v>underweight</v>
      </c>
      <c r="N1925" s="26" t="str">
        <f>IF(Table4[[#This Row],[HBA1C]]&lt;5.7,"normal",IF(Table4[[#This Row],[HBA1C]]&lt; 6.4,"prediabetes","diabetes"))</f>
        <v>diabetes</v>
      </c>
    </row>
    <row r="1926" spans="1:14" x14ac:dyDescent="0.25">
      <c r="A1926" t="s">
        <v>443</v>
      </c>
      <c r="B1926">
        <v>30.4</v>
      </c>
      <c r="C1926">
        <v>5.28</v>
      </c>
      <c r="D1926" t="s">
        <v>2378</v>
      </c>
      <c r="E1926" t="s">
        <v>2378</v>
      </c>
      <c r="F1926" t="s">
        <v>2378</v>
      </c>
      <c r="G1926" s="9" t="s">
        <v>2379</v>
      </c>
      <c r="H1926" t="s">
        <v>2378</v>
      </c>
      <c r="I1926" s="20" t="str">
        <f>IF(Table4[[#This Row],[smoker]]="?","NO",Table4[[#This Row],[smoker]])</f>
        <v>No</v>
      </c>
      <c r="J1926" s="26">
        <v>0</v>
      </c>
      <c r="K1926" s="20" t="str">
        <f>UPPER(Table4[[#This Row],[SMOKER 1]])</f>
        <v>NO</v>
      </c>
      <c r="L1926" s="26" t="str">
        <f>UPPER(Table4[[#This Row],[Heart Issues]])</f>
        <v>NO</v>
      </c>
      <c r="M1926" s="26" t="str">
        <f>IF(Table4[[#This Row],[BMI]]&lt;18.5,"underweight",IF(Table4[[#This Row],[BMI]]&lt; 24.9,"normal weight",IF(Table4[[#This Row],[BMI]]&lt;29.9,"over weight","obesity")))</f>
        <v>obesity</v>
      </c>
      <c r="N1926" s="26" t="str">
        <f>IF(Table4[[#This Row],[HBA1C]]&lt;5.7,"normal",IF(Table4[[#This Row],[HBA1C]]&lt; 6.4,"prediabetes","diabetes"))</f>
        <v>normal</v>
      </c>
    </row>
    <row r="1927" spans="1:14" x14ac:dyDescent="0.25">
      <c r="A1927" t="s">
        <v>442</v>
      </c>
      <c r="B1927">
        <v>19.48</v>
      </c>
      <c r="C1927">
        <v>5.63</v>
      </c>
      <c r="D1927" t="s">
        <v>2380</v>
      </c>
      <c r="E1927" t="s">
        <v>2378</v>
      </c>
      <c r="F1927" t="s">
        <v>2378</v>
      </c>
      <c r="G1927" s="9">
        <v>1</v>
      </c>
      <c r="H1927" t="s">
        <v>2378</v>
      </c>
      <c r="I1927" s="20" t="str">
        <f>IF(Table4[[#This Row],[smoker]]="?","NO",Table4[[#This Row],[smoker]])</f>
        <v>No</v>
      </c>
      <c r="J1927" s="26">
        <v>1</v>
      </c>
      <c r="K1927" s="20" t="str">
        <f>UPPER(Table4[[#This Row],[SMOKER 1]])</f>
        <v>NO</v>
      </c>
      <c r="L1927" s="26" t="str">
        <f>UPPER(Table4[[#This Row],[Heart Issues]])</f>
        <v>YES</v>
      </c>
      <c r="M1927" s="26" t="str">
        <f>IF(Table4[[#This Row],[BMI]]&lt;18.5,"underweight",IF(Table4[[#This Row],[BMI]]&lt; 24.9,"normal weight",IF(Table4[[#This Row],[BMI]]&lt;29.9,"over weight","obesity")))</f>
        <v>normal weight</v>
      </c>
      <c r="N1927" s="26" t="str">
        <f>IF(Table4[[#This Row],[HBA1C]]&lt;5.7,"normal",IF(Table4[[#This Row],[HBA1C]]&lt; 6.4,"prediabetes","diabetes"))</f>
        <v>normal</v>
      </c>
    </row>
    <row r="1928" spans="1:14" x14ac:dyDescent="0.25">
      <c r="A1928" t="s">
        <v>441</v>
      </c>
      <c r="B1928">
        <v>16.96</v>
      </c>
      <c r="C1928">
        <v>11.47</v>
      </c>
      <c r="D1928" t="s">
        <v>2380</v>
      </c>
      <c r="E1928" t="s">
        <v>2378</v>
      </c>
      <c r="F1928" t="s">
        <v>2378</v>
      </c>
      <c r="G1928" s="9" t="s">
        <v>2379</v>
      </c>
      <c r="H1928" t="s">
        <v>2378</v>
      </c>
      <c r="I1928" s="20" t="str">
        <f>IF(Table4[[#This Row],[smoker]]="?","NO",Table4[[#This Row],[smoker]])</f>
        <v>No</v>
      </c>
      <c r="J1928" s="26">
        <v>0</v>
      </c>
      <c r="K1928" s="20" t="str">
        <f>UPPER(Table4[[#This Row],[SMOKER 1]])</f>
        <v>NO</v>
      </c>
      <c r="L1928" s="26" t="str">
        <f>UPPER(Table4[[#This Row],[Heart Issues]])</f>
        <v>YES</v>
      </c>
      <c r="M1928" s="26" t="str">
        <f>IF(Table4[[#This Row],[BMI]]&lt;18.5,"underweight",IF(Table4[[#This Row],[BMI]]&lt; 24.9,"normal weight",IF(Table4[[#This Row],[BMI]]&lt;29.9,"over weight","obesity")))</f>
        <v>underweight</v>
      </c>
      <c r="N1928" s="26" t="str">
        <f>IF(Table4[[#This Row],[HBA1C]]&lt;5.7,"normal",IF(Table4[[#This Row],[HBA1C]]&lt; 6.4,"prediabetes","diabetes"))</f>
        <v>diabetes</v>
      </c>
    </row>
    <row r="1929" spans="1:14" x14ac:dyDescent="0.25">
      <c r="A1929" t="s">
        <v>440</v>
      </c>
      <c r="B1929">
        <v>19.05</v>
      </c>
      <c r="C1929">
        <v>4.92</v>
      </c>
      <c r="D1929" t="s">
        <v>2378</v>
      </c>
      <c r="E1929" t="s">
        <v>2378</v>
      </c>
      <c r="F1929" t="s">
        <v>2378</v>
      </c>
      <c r="G1929" s="9">
        <v>1</v>
      </c>
      <c r="H1929" t="s">
        <v>2378</v>
      </c>
      <c r="I1929" s="20" t="str">
        <f>IF(Table4[[#This Row],[smoker]]="?","NO",Table4[[#This Row],[smoker]])</f>
        <v>No</v>
      </c>
      <c r="J1929" s="26">
        <v>1</v>
      </c>
      <c r="K1929" s="20" t="str">
        <f>UPPER(Table4[[#This Row],[SMOKER 1]])</f>
        <v>NO</v>
      </c>
      <c r="L1929" s="26" t="str">
        <f>UPPER(Table4[[#This Row],[Heart Issues]])</f>
        <v>NO</v>
      </c>
      <c r="M1929" s="26" t="str">
        <f>IF(Table4[[#This Row],[BMI]]&lt;18.5,"underweight",IF(Table4[[#This Row],[BMI]]&lt; 24.9,"normal weight",IF(Table4[[#This Row],[BMI]]&lt;29.9,"over weight","obesity")))</f>
        <v>normal weight</v>
      </c>
      <c r="N1929" s="26" t="str">
        <f>IF(Table4[[#This Row],[HBA1C]]&lt;5.7,"normal",IF(Table4[[#This Row],[HBA1C]]&lt; 6.4,"prediabetes","diabetes"))</f>
        <v>normal</v>
      </c>
    </row>
    <row r="1930" spans="1:14" x14ac:dyDescent="0.25">
      <c r="A1930" t="s">
        <v>439</v>
      </c>
      <c r="B1930">
        <v>37.619999999999997</v>
      </c>
      <c r="C1930">
        <v>4.18</v>
      </c>
      <c r="D1930" t="s">
        <v>2378</v>
      </c>
      <c r="E1930" t="s">
        <v>2378</v>
      </c>
      <c r="F1930" t="s">
        <v>2378</v>
      </c>
      <c r="G1930" s="9" t="s">
        <v>2379</v>
      </c>
      <c r="H1930" t="s">
        <v>2378</v>
      </c>
      <c r="I1930" s="20" t="str">
        <f>IF(Table4[[#This Row],[smoker]]="?","NO",Table4[[#This Row],[smoker]])</f>
        <v>No</v>
      </c>
      <c r="J1930" s="26">
        <v>0</v>
      </c>
      <c r="K1930" s="20" t="str">
        <f>UPPER(Table4[[#This Row],[SMOKER 1]])</f>
        <v>NO</v>
      </c>
      <c r="L1930" s="26" t="str">
        <f>UPPER(Table4[[#This Row],[Heart Issues]])</f>
        <v>NO</v>
      </c>
      <c r="M1930" s="26" t="str">
        <f>IF(Table4[[#This Row],[BMI]]&lt;18.5,"underweight",IF(Table4[[#This Row],[BMI]]&lt; 24.9,"normal weight",IF(Table4[[#This Row],[BMI]]&lt;29.9,"over weight","obesity")))</f>
        <v>obesity</v>
      </c>
      <c r="N1930" s="26" t="str">
        <f>IF(Table4[[#This Row],[HBA1C]]&lt;5.7,"normal",IF(Table4[[#This Row],[HBA1C]]&lt; 6.4,"prediabetes","diabetes"))</f>
        <v>normal</v>
      </c>
    </row>
    <row r="1931" spans="1:14" x14ac:dyDescent="0.25">
      <c r="A1931" t="s">
        <v>438</v>
      </c>
      <c r="B1931">
        <v>29.1</v>
      </c>
      <c r="C1931">
        <v>4.67</v>
      </c>
      <c r="D1931" t="s">
        <v>2378</v>
      </c>
      <c r="E1931" t="s">
        <v>2378</v>
      </c>
      <c r="F1931" t="s">
        <v>2378</v>
      </c>
      <c r="G1931" s="9" t="s">
        <v>2379</v>
      </c>
      <c r="H1931" t="s">
        <v>2378</v>
      </c>
      <c r="I1931" s="20" t="str">
        <f>IF(Table4[[#This Row],[smoker]]="?","NO",Table4[[#This Row],[smoker]])</f>
        <v>No</v>
      </c>
      <c r="J1931" s="26">
        <v>0</v>
      </c>
      <c r="K1931" s="20" t="str">
        <f>UPPER(Table4[[#This Row],[SMOKER 1]])</f>
        <v>NO</v>
      </c>
      <c r="L1931" s="26" t="str">
        <f>UPPER(Table4[[#This Row],[Heart Issues]])</f>
        <v>NO</v>
      </c>
      <c r="M1931" s="26" t="str">
        <f>IF(Table4[[#This Row],[BMI]]&lt;18.5,"underweight",IF(Table4[[#This Row],[BMI]]&lt; 24.9,"normal weight",IF(Table4[[#This Row],[BMI]]&lt;29.9,"over weight","obesity")))</f>
        <v>over weight</v>
      </c>
      <c r="N1931" s="26" t="str">
        <f>IF(Table4[[#This Row],[HBA1C]]&lt;5.7,"normal",IF(Table4[[#This Row],[HBA1C]]&lt; 6.4,"prediabetes","diabetes"))</f>
        <v>normal</v>
      </c>
    </row>
    <row r="1932" spans="1:14" x14ac:dyDescent="0.25">
      <c r="A1932" t="s">
        <v>437</v>
      </c>
      <c r="B1932">
        <v>26.62</v>
      </c>
      <c r="C1932">
        <v>6.24</v>
      </c>
      <c r="D1932" t="s">
        <v>2378</v>
      </c>
      <c r="E1932" t="s">
        <v>2378</v>
      </c>
      <c r="F1932" t="s">
        <v>2378</v>
      </c>
      <c r="G1932" s="9" t="s">
        <v>2379</v>
      </c>
      <c r="H1932" t="s">
        <v>2378</v>
      </c>
      <c r="I1932" s="20" t="str">
        <f>IF(Table4[[#This Row],[smoker]]="?","NO",Table4[[#This Row],[smoker]])</f>
        <v>No</v>
      </c>
      <c r="J1932" s="26">
        <v>0</v>
      </c>
      <c r="K1932" s="20" t="str">
        <f>UPPER(Table4[[#This Row],[SMOKER 1]])</f>
        <v>NO</v>
      </c>
      <c r="L1932" s="26" t="str">
        <f>UPPER(Table4[[#This Row],[Heart Issues]])</f>
        <v>NO</v>
      </c>
      <c r="M1932" s="26" t="str">
        <f>IF(Table4[[#This Row],[BMI]]&lt;18.5,"underweight",IF(Table4[[#This Row],[BMI]]&lt; 24.9,"normal weight",IF(Table4[[#This Row],[BMI]]&lt;29.9,"over weight","obesity")))</f>
        <v>over weight</v>
      </c>
      <c r="N1932" s="26" t="str">
        <f>IF(Table4[[#This Row],[HBA1C]]&lt;5.7,"normal",IF(Table4[[#This Row],[HBA1C]]&lt; 6.4,"prediabetes","diabetes"))</f>
        <v>prediabetes</v>
      </c>
    </row>
    <row r="1933" spans="1:14" x14ac:dyDescent="0.25">
      <c r="A1933" t="s">
        <v>436</v>
      </c>
      <c r="B1933">
        <v>25.74</v>
      </c>
      <c r="C1933">
        <v>5.99</v>
      </c>
      <c r="D1933" t="s">
        <v>2378</v>
      </c>
      <c r="E1933" t="s">
        <v>2378</v>
      </c>
      <c r="F1933" t="s">
        <v>2378</v>
      </c>
      <c r="G1933" s="9" t="s">
        <v>2379</v>
      </c>
      <c r="H1933" t="s">
        <v>2378</v>
      </c>
      <c r="I1933" s="20" t="str">
        <f>IF(Table4[[#This Row],[smoker]]="?","NO",Table4[[#This Row],[smoker]])</f>
        <v>No</v>
      </c>
      <c r="J1933" s="26">
        <v>0</v>
      </c>
      <c r="K1933" s="20" t="str">
        <f>UPPER(Table4[[#This Row],[SMOKER 1]])</f>
        <v>NO</v>
      </c>
      <c r="L1933" s="26" t="str">
        <f>UPPER(Table4[[#This Row],[Heart Issues]])</f>
        <v>NO</v>
      </c>
      <c r="M1933" s="26" t="str">
        <f>IF(Table4[[#This Row],[BMI]]&lt;18.5,"underweight",IF(Table4[[#This Row],[BMI]]&lt; 24.9,"normal weight",IF(Table4[[#This Row],[BMI]]&lt;29.9,"over weight","obesity")))</f>
        <v>over weight</v>
      </c>
      <c r="N1933" s="26" t="str">
        <f>IF(Table4[[#This Row],[HBA1C]]&lt;5.7,"normal",IF(Table4[[#This Row],[HBA1C]]&lt; 6.4,"prediabetes","diabetes"))</f>
        <v>prediabetes</v>
      </c>
    </row>
    <row r="1934" spans="1:14" x14ac:dyDescent="0.25">
      <c r="A1934" t="s">
        <v>435</v>
      </c>
      <c r="B1934">
        <v>18.22</v>
      </c>
      <c r="C1934">
        <v>10.27</v>
      </c>
      <c r="D1934" t="s">
        <v>2380</v>
      </c>
      <c r="E1934" t="s">
        <v>2378</v>
      </c>
      <c r="F1934" t="s">
        <v>2378</v>
      </c>
      <c r="G1934" s="9">
        <v>1</v>
      </c>
      <c r="H1934" t="s">
        <v>2378</v>
      </c>
      <c r="I1934" s="20" t="str">
        <f>IF(Table4[[#This Row],[smoker]]="?","NO",Table4[[#This Row],[smoker]])</f>
        <v>No</v>
      </c>
      <c r="J1934" s="26">
        <v>1</v>
      </c>
      <c r="K1934" s="20" t="str">
        <f>UPPER(Table4[[#This Row],[SMOKER 1]])</f>
        <v>NO</v>
      </c>
      <c r="L1934" s="26" t="str">
        <f>UPPER(Table4[[#This Row],[Heart Issues]])</f>
        <v>YES</v>
      </c>
      <c r="M1934" s="26" t="str">
        <f>IF(Table4[[#This Row],[BMI]]&lt;18.5,"underweight",IF(Table4[[#This Row],[BMI]]&lt; 24.9,"normal weight",IF(Table4[[#This Row],[BMI]]&lt;29.9,"over weight","obesity")))</f>
        <v>underweight</v>
      </c>
      <c r="N1934" s="26" t="str">
        <f>IF(Table4[[#This Row],[HBA1C]]&lt;5.7,"normal",IF(Table4[[#This Row],[HBA1C]]&lt; 6.4,"prediabetes","diabetes"))</f>
        <v>diabetes</v>
      </c>
    </row>
    <row r="1935" spans="1:14" x14ac:dyDescent="0.25">
      <c r="A1935" t="s">
        <v>434</v>
      </c>
      <c r="B1935">
        <v>26.03</v>
      </c>
      <c r="C1935">
        <v>5.97</v>
      </c>
      <c r="D1935" t="s">
        <v>2378</v>
      </c>
      <c r="E1935" t="s">
        <v>2378</v>
      </c>
      <c r="F1935" t="s">
        <v>2381</v>
      </c>
      <c r="G1935" s="9">
        <v>1</v>
      </c>
      <c r="H1935" t="s">
        <v>2378</v>
      </c>
      <c r="I1935" s="20" t="str">
        <f>IF(Table4[[#This Row],[smoker]]="?","NO",Table4[[#This Row],[smoker]])</f>
        <v>No</v>
      </c>
      <c r="J1935" s="26">
        <v>1</v>
      </c>
      <c r="K1935" s="20" t="str">
        <f>UPPER(Table4[[#This Row],[SMOKER 1]])</f>
        <v>NO</v>
      </c>
      <c r="L1935" s="26" t="str">
        <f>UPPER(Table4[[#This Row],[Heart Issues]])</f>
        <v>NO</v>
      </c>
      <c r="M1935" s="26" t="str">
        <f>IF(Table4[[#This Row],[BMI]]&lt;18.5,"underweight",IF(Table4[[#This Row],[BMI]]&lt; 24.9,"normal weight",IF(Table4[[#This Row],[BMI]]&lt;29.9,"over weight","obesity")))</f>
        <v>over weight</v>
      </c>
      <c r="N1935" s="26" t="str">
        <f>IF(Table4[[#This Row],[HBA1C]]&lt;5.7,"normal",IF(Table4[[#This Row],[HBA1C]]&lt; 6.4,"prediabetes","diabetes"))</f>
        <v>prediabetes</v>
      </c>
    </row>
    <row r="1936" spans="1:14" x14ac:dyDescent="0.25">
      <c r="A1936" t="s">
        <v>433</v>
      </c>
      <c r="B1936">
        <v>17.29</v>
      </c>
      <c r="C1936">
        <v>4.9800000000000004</v>
      </c>
      <c r="D1936" t="s">
        <v>2378</v>
      </c>
      <c r="E1936" t="s">
        <v>2378</v>
      </c>
      <c r="F1936" t="s">
        <v>2378</v>
      </c>
      <c r="G1936" s="9" t="s">
        <v>2379</v>
      </c>
      <c r="H1936" t="s">
        <v>2378</v>
      </c>
      <c r="I1936" s="20" t="str">
        <f>IF(Table4[[#This Row],[smoker]]="?","NO",Table4[[#This Row],[smoker]])</f>
        <v>No</v>
      </c>
      <c r="J1936" s="26">
        <v>0</v>
      </c>
      <c r="K1936" s="20" t="str">
        <f>UPPER(Table4[[#This Row],[SMOKER 1]])</f>
        <v>NO</v>
      </c>
      <c r="L1936" s="26" t="str">
        <f>UPPER(Table4[[#This Row],[Heart Issues]])</f>
        <v>NO</v>
      </c>
      <c r="M1936" s="26" t="str">
        <f>IF(Table4[[#This Row],[BMI]]&lt;18.5,"underweight",IF(Table4[[#This Row],[BMI]]&lt; 24.9,"normal weight",IF(Table4[[#This Row],[BMI]]&lt;29.9,"over weight","obesity")))</f>
        <v>underweight</v>
      </c>
      <c r="N1936" s="26" t="str">
        <f>IF(Table4[[#This Row],[HBA1C]]&lt;5.7,"normal",IF(Table4[[#This Row],[HBA1C]]&lt; 6.4,"prediabetes","diabetes"))</f>
        <v>normal</v>
      </c>
    </row>
    <row r="1937" spans="1:14" x14ac:dyDescent="0.25">
      <c r="A1937" t="s">
        <v>432</v>
      </c>
      <c r="B1937">
        <v>18.170000000000002</v>
      </c>
      <c r="C1937">
        <v>6.91</v>
      </c>
      <c r="D1937" t="s">
        <v>2380</v>
      </c>
      <c r="E1937" t="s">
        <v>2378</v>
      </c>
      <c r="F1937" t="s">
        <v>2378</v>
      </c>
      <c r="G1937" s="9">
        <v>1</v>
      </c>
      <c r="H1937" t="s">
        <v>2378</v>
      </c>
      <c r="I1937" s="20" t="str">
        <f>IF(Table4[[#This Row],[smoker]]="?","NO",Table4[[#This Row],[smoker]])</f>
        <v>No</v>
      </c>
      <c r="J1937" s="26">
        <v>1</v>
      </c>
      <c r="K1937" s="20" t="str">
        <f>UPPER(Table4[[#This Row],[SMOKER 1]])</f>
        <v>NO</v>
      </c>
      <c r="L1937" s="26" t="str">
        <f>UPPER(Table4[[#This Row],[Heart Issues]])</f>
        <v>YES</v>
      </c>
      <c r="M1937" s="26" t="str">
        <f>IF(Table4[[#This Row],[BMI]]&lt;18.5,"underweight",IF(Table4[[#This Row],[BMI]]&lt; 24.9,"normal weight",IF(Table4[[#This Row],[BMI]]&lt;29.9,"over weight","obesity")))</f>
        <v>underweight</v>
      </c>
      <c r="N1937" s="26" t="str">
        <f>IF(Table4[[#This Row],[HBA1C]]&lt;5.7,"normal",IF(Table4[[#This Row],[HBA1C]]&lt; 6.4,"prediabetes","diabetes"))</f>
        <v>diabetes</v>
      </c>
    </row>
    <row r="1938" spans="1:14" x14ac:dyDescent="0.25">
      <c r="A1938" t="s">
        <v>431</v>
      </c>
      <c r="B1938">
        <v>32.54</v>
      </c>
      <c r="C1938">
        <v>6.38</v>
      </c>
      <c r="D1938" t="s">
        <v>2378</v>
      </c>
      <c r="E1938" t="s">
        <v>2380</v>
      </c>
      <c r="F1938" t="s">
        <v>2378</v>
      </c>
      <c r="G1938" s="9">
        <v>1</v>
      </c>
      <c r="H1938" t="s">
        <v>2378</v>
      </c>
      <c r="I1938" s="20" t="str">
        <f>IF(Table4[[#This Row],[smoker]]="?","NO",Table4[[#This Row],[smoker]])</f>
        <v>No</v>
      </c>
      <c r="J1938" s="26">
        <v>1</v>
      </c>
      <c r="K1938" s="20" t="str">
        <f>UPPER(Table4[[#This Row],[SMOKER 1]])</f>
        <v>NO</v>
      </c>
      <c r="L1938" s="26" t="str">
        <f>UPPER(Table4[[#This Row],[Heart Issues]])</f>
        <v>NO</v>
      </c>
      <c r="M1938" s="26" t="str">
        <f>IF(Table4[[#This Row],[BMI]]&lt;18.5,"underweight",IF(Table4[[#This Row],[BMI]]&lt; 24.9,"normal weight",IF(Table4[[#This Row],[BMI]]&lt;29.9,"over weight","obesity")))</f>
        <v>obesity</v>
      </c>
      <c r="N1938" s="26" t="str">
        <f>IF(Table4[[#This Row],[HBA1C]]&lt;5.7,"normal",IF(Table4[[#This Row],[HBA1C]]&lt; 6.4,"prediabetes","diabetes"))</f>
        <v>prediabetes</v>
      </c>
    </row>
    <row r="1939" spans="1:14" x14ac:dyDescent="0.25">
      <c r="A1939" t="s">
        <v>430</v>
      </c>
      <c r="B1939">
        <v>30.25</v>
      </c>
      <c r="C1939">
        <v>4.7699999999999996</v>
      </c>
      <c r="D1939" t="s">
        <v>2378</v>
      </c>
      <c r="E1939" t="s">
        <v>2378</v>
      </c>
      <c r="F1939" t="s">
        <v>2378</v>
      </c>
      <c r="G1939" s="9" t="s">
        <v>2379</v>
      </c>
      <c r="H1939" t="s">
        <v>2378</v>
      </c>
      <c r="I1939" s="20" t="str">
        <f>IF(Table4[[#This Row],[smoker]]="?","NO",Table4[[#This Row],[smoker]])</f>
        <v>No</v>
      </c>
      <c r="J1939" s="26">
        <v>0</v>
      </c>
      <c r="K1939" s="20" t="str">
        <f>UPPER(Table4[[#This Row],[SMOKER 1]])</f>
        <v>NO</v>
      </c>
      <c r="L1939" s="26" t="str">
        <f>UPPER(Table4[[#This Row],[Heart Issues]])</f>
        <v>NO</v>
      </c>
      <c r="M1939" s="26" t="str">
        <f>IF(Table4[[#This Row],[BMI]]&lt;18.5,"underweight",IF(Table4[[#This Row],[BMI]]&lt; 24.9,"normal weight",IF(Table4[[#This Row],[BMI]]&lt;29.9,"over weight","obesity")))</f>
        <v>obesity</v>
      </c>
      <c r="N1939" s="26" t="str">
        <f>IF(Table4[[#This Row],[HBA1C]]&lt;5.7,"normal",IF(Table4[[#This Row],[HBA1C]]&lt; 6.4,"prediabetes","diabetes"))</f>
        <v>normal</v>
      </c>
    </row>
    <row r="1940" spans="1:14" x14ac:dyDescent="0.25">
      <c r="A1940" t="s">
        <v>429</v>
      </c>
      <c r="B1940">
        <v>19.59</v>
      </c>
      <c r="C1940">
        <v>6.04</v>
      </c>
      <c r="D1940" t="s">
        <v>2380</v>
      </c>
      <c r="E1940" t="s">
        <v>2378</v>
      </c>
      <c r="F1940" t="s">
        <v>2378</v>
      </c>
      <c r="G1940" s="9">
        <v>1</v>
      </c>
      <c r="H1940" t="s">
        <v>2378</v>
      </c>
      <c r="I1940" s="20" t="str">
        <f>IF(Table4[[#This Row],[smoker]]="?","NO",Table4[[#This Row],[smoker]])</f>
        <v>No</v>
      </c>
      <c r="J1940" s="26">
        <v>1</v>
      </c>
      <c r="K1940" s="20" t="str">
        <f>UPPER(Table4[[#This Row],[SMOKER 1]])</f>
        <v>NO</v>
      </c>
      <c r="L1940" s="26" t="str">
        <f>UPPER(Table4[[#This Row],[Heart Issues]])</f>
        <v>YES</v>
      </c>
      <c r="M1940" s="26" t="str">
        <f>IF(Table4[[#This Row],[BMI]]&lt;18.5,"underweight",IF(Table4[[#This Row],[BMI]]&lt; 24.9,"normal weight",IF(Table4[[#This Row],[BMI]]&lt;29.9,"over weight","obesity")))</f>
        <v>normal weight</v>
      </c>
      <c r="N1940" s="26" t="str">
        <f>IF(Table4[[#This Row],[HBA1C]]&lt;5.7,"normal",IF(Table4[[#This Row],[HBA1C]]&lt; 6.4,"prediabetes","diabetes"))</f>
        <v>prediabetes</v>
      </c>
    </row>
    <row r="1941" spans="1:14" x14ac:dyDescent="0.25">
      <c r="A1941" t="s">
        <v>428</v>
      </c>
      <c r="B1941">
        <v>45.9</v>
      </c>
      <c r="C1941">
        <v>4.3</v>
      </c>
      <c r="D1941" t="s">
        <v>2380</v>
      </c>
      <c r="E1941" t="s">
        <v>2378</v>
      </c>
      <c r="F1941" t="s">
        <v>2378</v>
      </c>
      <c r="G1941" s="9">
        <v>1</v>
      </c>
      <c r="H1941" t="s">
        <v>2378</v>
      </c>
      <c r="I1941" s="20" t="str">
        <f>IF(Table4[[#This Row],[smoker]]="?","NO",Table4[[#This Row],[smoker]])</f>
        <v>No</v>
      </c>
      <c r="J1941" s="26">
        <v>1</v>
      </c>
      <c r="K1941" s="20" t="str">
        <f>UPPER(Table4[[#This Row],[SMOKER 1]])</f>
        <v>NO</v>
      </c>
      <c r="L1941" s="26" t="str">
        <f>UPPER(Table4[[#This Row],[Heart Issues]])</f>
        <v>YES</v>
      </c>
      <c r="M1941" s="26" t="str">
        <f>IF(Table4[[#This Row],[BMI]]&lt;18.5,"underweight",IF(Table4[[#This Row],[BMI]]&lt; 24.9,"normal weight",IF(Table4[[#This Row],[BMI]]&lt;29.9,"over weight","obesity")))</f>
        <v>obesity</v>
      </c>
      <c r="N1941" s="26" t="str">
        <f>IF(Table4[[#This Row],[HBA1C]]&lt;5.7,"normal",IF(Table4[[#This Row],[HBA1C]]&lt; 6.4,"prediabetes","diabetes"))</f>
        <v>normal</v>
      </c>
    </row>
    <row r="1942" spans="1:14" x14ac:dyDescent="0.25">
      <c r="A1942" t="s">
        <v>427</v>
      </c>
      <c r="B1942">
        <v>17.059999999999999</v>
      </c>
      <c r="C1942">
        <v>8.75</v>
      </c>
      <c r="D1942" t="s">
        <v>2380</v>
      </c>
      <c r="E1942" t="s">
        <v>2378</v>
      </c>
      <c r="F1942" t="s">
        <v>2378</v>
      </c>
      <c r="G1942" s="9" t="s">
        <v>2379</v>
      </c>
      <c r="H1942" t="s">
        <v>2378</v>
      </c>
      <c r="I1942" s="20" t="str">
        <f>IF(Table4[[#This Row],[smoker]]="?","NO",Table4[[#This Row],[smoker]])</f>
        <v>No</v>
      </c>
      <c r="J1942" s="26">
        <v>0</v>
      </c>
      <c r="K1942" s="20" t="str">
        <f>UPPER(Table4[[#This Row],[SMOKER 1]])</f>
        <v>NO</v>
      </c>
      <c r="L1942" s="26" t="str">
        <f>UPPER(Table4[[#This Row],[Heart Issues]])</f>
        <v>YES</v>
      </c>
      <c r="M1942" s="26" t="str">
        <f>IF(Table4[[#This Row],[BMI]]&lt;18.5,"underweight",IF(Table4[[#This Row],[BMI]]&lt; 24.9,"normal weight",IF(Table4[[#This Row],[BMI]]&lt;29.9,"over weight","obesity")))</f>
        <v>underweight</v>
      </c>
      <c r="N1942" s="26" t="str">
        <f>IF(Table4[[#This Row],[HBA1C]]&lt;5.7,"normal",IF(Table4[[#This Row],[HBA1C]]&lt; 6.4,"prediabetes","diabetes"))</f>
        <v>diabetes</v>
      </c>
    </row>
    <row r="1943" spans="1:14" x14ac:dyDescent="0.25">
      <c r="A1943" t="s">
        <v>426</v>
      </c>
      <c r="B1943">
        <v>32.07</v>
      </c>
      <c r="C1943">
        <v>5.25</v>
      </c>
      <c r="D1943" t="s">
        <v>2378</v>
      </c>
      <c r="E1943" t="s">
        <v>2378</v>
      </c>
      <c r="F1943" t="s">
        <v>2381</v>
      </c>
      <c r="G1943" s="9">
        <v>1</v>
      </c>
      <c r="H1943" t="s">
        <v>2378</v>
      </c>
      <c r="I1943" s="20" t="str">
        <f>IF(Table4[[#This Row],[smoker]]="?","NO",Table4[[#This Row],[smoker]])</f>
        <v>No</v>
      </c>
      <c r="J1943" s="26">
        <v>1</v>
      </c>
      <c r="K1943" s="20" t="str">
        <f>UPPER(Table4[[#This Row],[SMOKER 1]])</f>
        <v>NO</v>
      </c>
      <c r="L1943" s="26" t="str">
        <f>UPPER(Table4[[#This Row],[Heart Issues]])</f>
        <v>NO</v>
      </c>
      <c r="M1943" s="26" t="str">
        <f>IF(Table4[[#This Row],[BMI]]&lt;18.5,"underweight",IF(Table4[[#This Row],[BMI]]&lt; 24.9,"normal weight",IF(Table4[[#This Row],[BMI]]&lt;29.9,"over weight","obesity")))</f>
        <v>obesity</v>
      </c>
      <c r="N1943" s="26" t="str">
        <f>IF(Table4[[#This Row],[HBA1C]]&lt;5.7,"normal",IF(Table4[[#This Row],[HBA1C]]&lt; 6.4,"prediabetes","diabetes"))</f>
        <v>normal</v>
      </c>
    </row>
    <row r="1944" spans="1:14" x14ac:dyDescent="0.25">
      <c r="A1944" t="s">
        <v>425</v>
      </c>
      <c r="B1944">
        <v>16.5</v>
      </c>
      <c r="C1944">
        <v>5.03</v>
      </c>
      <c r="D1944" t="s">
        <v>2378</v>
      </c>
      <c r="E1944" t="s">
        <v>2378</v>
      </c>
      <c r="F1944" t="s">
        <v>2378</v>
      </c>
      <c r="G1944" s="9">
        <v>1</v>
      </c>
      <c r="H1944" t="s">
        <v>2378</v>
      </c>
      <c r="I1944" s="20" t="str">
        <f>IF(Table4[[#This Row],[smoker]]="?","NO",Table4[[#This Row],[smoker]])</f>
        <v>No</v>
      </c>
      <c r="J1944" s="26">
        <v>1</v>
      </c>
      <c r="K1944" s="20" t="str">
        <f>UPPER(Table4[[#This Row],[SMOKER 1]])</f>
        <v>NO</v>
      </c>
      <c r="L1944" s="26" t="str">
        <f>UPPER(Table4[[#This Row],[Heart Issues]])</f>
        <v>NO</v>
      </c>
      <c r="M1944" s="26" t="str">
        <f>IF(Table4[[#This Row],[BMI]]&lt;18.5,"underweight",IF(Table4[[#This Row],[BMI]]&lt; 24.9,"normal weight",IF(Table4[[#This Row],[BMI]]&lt;29.9,"over weight","obesity")))</f>
        <v>underweight</v>
      </c>
      <c r="N1944" s="26" t="str">
        <f>IF(Table4[[#This Row],[HBA1C]]&lt;5.7,"normal",IF(Table4[[#This Row],[HBA1C]]&lt; 6.4,"prediabetes","diabetes"))</f>
        <v>normal</v>
      </c>
    </row>
    <row r="1945" spans="1:14" x14ac:dyDescent="0.25">
      <c r="A1945" t="s">
        <v>424</v>
      </c>
      <c r="B1945">
        <v>31.4</v>
      </c>
      <c r="C1945">
        <v>5.88</v>
      </c>
      <c r="D1945" t="s">
        <v>2378</v>
      </c>
      <c r="E1945" t="s">
        <v>2378</v>
      </c>
      <c r="F1945" t="s">
        <v>2378</v>
      </c>
      <c r="G1945" s="9">
        <v>1</v>
      </c>
      <c r="H1945" t="s">
        <v>2378</v>
      </c>
      <c r="I1945" s="20" t="str">
        <f>IF(Table4[[#This Row],[smoker]]="?","NO",Table4[[#This Row],[smoker]])</f>
        <v>No</v>
      </c>
      <c r="J1945" s="26">
        <v>1</v>
      </c>
      <c r="K1945" s="20" t="str">
        <f>UPPER(Table4[[#This Row],[SMOKER 1]])</f>
        <v>NO</v>
      </c>
      <c r="L1945" s="26" t="str">
        <f>UPPER(Table4[[#This Row],[Heart Issues]])</f>
        <v>NO</v>
      </c>
      <c r="M1945" s="26" t="str">
        <f>IF(Table4[[#This Row],[BMI]]&lt;18.5,"underweight",IF(Table4[[#This Row],[BMI]]&lt; 24.9,"normal weight",IF(Table4[[#This Row],[BMI]]&lt;29.9,"over weight","obesity")))</f>
        <v>obesity</v>
      </c>
      <c r="N1945" s="26" t="str">
        <f>IF(Table4[[#This Row],[HBA1C]]&lt;5.7,"normal",IF(Table4[[#This Row],[HBA1C]]&lt; 6.4,"prediabetes","diabetes"))</f>
        <v>prediabetes</v>
      </c>
    </row>
    <row r="1946" spans="1:14" x14ac:dyDescent="0.25">
      <c r="A1946" t="s">
        <v>423</v>
      </c>
      <c r="B1946">
        <v>20.36</v>
      </c>
      <c r="C1946">
        <v>4.49</v>
      </c>
      <c r="D1946" t="s">
        <v>2378</v>
      </c>
      <c r="E1946" t="s">
        <v>2378</v>
      </c>
      <c r="F1946" t="s">
        <v>2378</v>
      </c>
      <c r="G1946" s="9" t="s">
        <v>2379</v>
      </c>
      <c r="H1946" t="s">
        <v>2378</v>
      </c>
      <c r="I1946" s="20" t="str">
        <f>IF(Table4[[#This Row],[smoker]]="?","NO",Table4[[#This Row],[smoker]])</f>
        <v>No</v>
      </c>
      <c r="J1946" s="26">
        <v>0</v>
      </c>
      <c r="K1946" s="20" t="str">
        <f>UPPER(Table4[[#This Row],[SMOKER 1]])</f>
        <v>NO</v>
      </c>
      <c r="L1946" s="26" t="str">
        <f>UPPER(Table4[[#This Row],[Heart Issues]])</f>
        <v>NO</v>
      </c>
      <c r="M1946" s="26" t="str">
        <f>IF(Table4[[#This Row],[BMI]]&lt;18.5,"underweight",IF(Table4[[#This Row],[BMI]]&lt; 24.9,"normal weight",IF(Table4[[#This Row],[BMI]]&lt;29.9,"over weight","obesity")))</f>
        <v>normal weight</v>
      </c>
      <c r="N1946" s="26" t="str">
        <f>IF(Table4[[#This Row],[HBA1C]]&lt;5.7,"normal",IF(Table4[[#This Row],[HBA1C]]&lt; 6.4,"prediabetes","diabetes"))</f>
        <v>normal</v>
      </c>
    </row>
    <row r="1947" spans="1:14" x14ac:dyDescent="0.25">
      <c r="A1947" t="s">
        <v>422</v>
      </c>
      <c r="B1947">
        <v>25.46</v>
      </c>
      <c r="C1947">
        <v>4.1399999999999997</v>
      </c>
      <c r="D1947" t="s">
        <v>2378</v>
      </c>
      <c r="E1947" t="s">
        <v>2378</v>
      </c>
      <c r="F1947" t="s">
        <v>2378</v>
      </c>
      <c r="G1947" s="9">
        <v>1</v>
      </c>
      <c r="H1947" t="s">
        <v>2378</v>
      </c>
      <c r="I1947" s="20" t="str">
        <f>IF(Table4[[#This Row],[smoker]]="?","NO",Table4[[#This Row],[smoker]])</f>
        <v>No</v>
      </c>
      <c r="J1947" s="26">
        <v>1</v>
      </c>
      <c r="K1947" s="20" t="str">
        <f>UPPER(Table4[[#This Row],[SMOKER 1]])</f>
        <v>NO</v>
      </c>
      <c r="L1947" s="26" t="str">
        <f>UPPER(Table4[[#This Row],[Heart Issues]])</f>
        <v>NO</v>
      </c>
      <c r="M1947" s="26" t="str">
        <f>IF(Table4[[#This Row],[BMI]]&lt;18.5,"underweight",IF(Table4[[#This Row],[BMI]]&lt; 24.9,"normal weight",IF(Table4[[#This Row],[BMI]]&lt;29.9,"over weight","obesity")))</f>
        <v>over weight</v>
      </c>
      <c r="N1947" s="26" t="str">
        <f>IF(Table4[[#This Row],[HBA1C]]&lt;5.7,"normal",IF(Table4[[#This Row],[HBA1C]]&lt; 6.4,"prediabetes","diabetes"))</f>
        <v>normal</v>
      </c>
    </row>
    <row r="1948" spans="1:14" x14ac:dyDescent="0.25">
      <c r="A1948" t="s">
        <v>421</v>
      </c>
      <c r="B1948">
        <v>17.09</v>
      </c>
      <c r="C1948">
        <v>5.8</v>
      </c>
      <c r="D1948" t="s">
        <v>2380</v>
      </c>
      <c r="E1948" t="s">
        <v>2378</v>
      </c>
      <c r="F1948" t="s">
        <v>2378</v>
      </c>
      <c r="G1948" s="9" t="s">
        <v>2379</v>
      </c>
      <c r="H1948" t="s">
        <v>2378</v>
      </c>
      <c r="I1948" s="20" t="str">
        <f>IF(Table4[[#This Row],[smoker]]="?","NO",Table4[[#This Row],[smoker]])</f>
        <v>No</v>
      </c>
      <c r="J1948" s="26">
        <v>0</v>
      </c>
      <c r="K1948" s="20" t="str">
        <f>UPPER(Table4[[#This Row],[SMOKER 1]])</f>
        <v>NO</v>
      </c>
      <c r="L1948" s="26" t="str">
        <f>UPPER(Table4[[#This Row],[Heart Issues]])</f>
        <v>YES</v>
      </c>
      <c r="M1948" s="26" t="str">
        <f>IF(Table4[[#This Row],[BMI]]&lt;18.5,"underweight",IF(Table4[[#This Row],[BMI]]&lt; 24.9,"normal weight",IF(Table4[[#This Row],[BMI]]&lt;29.9,"over weight","obesity")))</f>
        <v>underweight</v>
      </c>
      <c r="N1948" s="26" t="str">
        <f>IF(Table4[[#This Row],[HBA1C]]&lt;5.7,"normal",IF(Table4[[#This Row],[HBA1C]]&lt; 6.4,"prediabetes","diabetes"))</f>
        <v>prediabetes</v>
      </c>
    </row>
    <row r="1949" spans="1:14" x14ac:dyDescent="0.25">
      <c r="A1949" t="s">
        <v>420</v>
      </c>
      <c r="B1949">
        <v>20.83</v>
      </c>
      <c r="C1949">
        <v>5.12</v>
      </c>
      <c r="D1949" t="s">
        <v>2378</v>
      </c>
      <c r="E1949" t="s">
        <v>2378</v>
      </c>
      <c r="F1949" t="s">
        <v>2378</v>
      </c>
      <c r="G1949" s="9" t="s">
        <v>2379</v>
      </c>
      <c r="H1949" t="s">
        <v>2378</v>
      </c>
      <c r="I1949" s="20" t="str">
        <f>IF(Table4[[#This Row],[smoker]]="?","NO",Table4[[#This Row],[smoker]])</f>
        <v>No</v>
      </c>
      <c r="J1949" s="26">
        <v>0</v>
      </c>
      <c r="K1949" s="20" t="str">
        <f>UPPER(Table4[[#This Row],[SMOKER 1]])</f>
        <v>NO</v>
      </c>
      <c r="L1949" s="26" t="str">
        <f>UPPER(Table4[[#This Row],[Heart Issues]])</f>
        <v>NO</v>
      </c>
      <c r="M1949" s="26" t="str">
        <f>IF(Table4[[#This Row],[BMI]]&lt;18.5,"underweight",IF(Table4[[#This Row],[BMI]]&lt; 24.9,"normal weight",IF(Table4[[#This Row],[BMI]]&lt;29.9,"over weight","obesity")))</f>
        <v>normal weight</v>
      </c>
      <c r="N1949" s="26" t="str">
        <f>IF(Table4[[#This Row],[HBA1C]]&lt;5.7,"normal",IF(Table4[[#This Row],[HBA1C]]&lt; 6.4,"prediabetes","diabetes"))</f>
        <v>normal</v>
      </c>
    </row>
    <row r="1950" spans="1:14" x14ac:dyDescent="0.25">
      <c r="A1950" t="s">
        <v>419</v>
      </c>
      <c r="B1950">
        <v>18.920000000000002</v>
      </c>
      <c r="C1950">
        <v>5.98</v>
      </c>
      <c r="D1950" t="s">
        <v>2380</v>
      </c>
      <c r="E1950" t="s">
        <v>2378</v>
      </c>
      <c r="F1950" t="s">
        <v>2378</v>
      </c>
      <c r="G1950" s="9">
        <v>1</v>
      </c>
      <c r="H1950" t="s">
        <v>2378</v>
      </c>
      <c r="I1950" s="20" t="str">
        <f>IF(Table4[[#This Row],[smoker]]="?","NO",Table4[[#This Row],[smoker]])</f>
        <v>No</v>
      </c>
      <c r="J1950" s="26">
        <v>1</v>
      </c>
      <c r="K1950" s="20" t="str">
        <f>UPPER(Table4[[#This Row],[SMOKER 1]])</f>
        <v>NO</v>
      </c>
      <c r="L1950" s="26" t="str">
        <f>UPPER(Table4[[#This Row],[Heart Issues]])</f>
        <v>YES</v>
      </c>
      <c r="M1950" s="26" t="str">
        <f>IF(Table4[[#This Row],[BMI]]&lt;18.5,"underweight",IF(Table4[[#This Row],[BMI]]&lt; 24.9,"normal weight",IF(Table4[[#This Row],[BMI]]&lt;29.9,"over weight","obesity")))</f>
        <v>normal weight</v>
      </c>
      <c r="N1950" s="26" t="str">
        <f>IF(Table4[[#This Row],[HBA1C]]&lt;5.7,"normal",IF(Table4[[#This Row],[HBA1C]]&lt; 6.4,"prediabetes","diabetes"))</f>
        <v>prediabetes</v>
      </c>
    </row>
    <row r="1951" spans="1:14" x14ac:dyDescent="0.25">
      <c r="A1951" t="s">
        <v>418</v>
      </c>
      <c r="B1951">
        <v>37.1</v>
      </c>
      <c r="C1951">
        <v>5.46</v>
      </c>
      <c r="D1951" t="s">
        <v>2378</v>
      </c>
      <c r="E1951" t="s">
        <v>2378</v>
      </c>
      <c r="F1951" t="s">
        <v>2378</v>
      </c>
      <c r="G1951" s="9" t="s">
        <v>2379</v>
      </c>
      <c r="H1951" t="s">
        <v>2378</v>
      </c>
      <c r="I1951" s="20" t="str">
        <f>IF(Table4[[#This Row],[smoker]]="?","NO",Table4[[#This Row],[smoker]])</f>
        <v>No</v>
      </c>
      <c r="J1951" s="26">
        <v>0</v>
      </c>
      <c r="K1951" s="20" t="str">
        <f>UPPER(Table4[[#This Row],[SMOKER 1]])</f>
        <v>NO</v>
      </c>
      <c r="L1951" s="26" t="str">
        <f>UPPER(Table4[[#This Row],[Heart Issues]])</f>
        <v>NO</v>
      </c>
      <c r="M1951" s="26" t="str">
        <f>IF(Table4[[#This Row],[BMI]]&lt;18.5,"underweight",IF(Table4[[#This Row],[BMI]]&lt; 24.9,"normal weight",IF(Table4[[#This Row],[BMI]]&lt;29.9,"over weight","obesity")))</f>
        <v>obesity</v>
      </c>
      <c r="N1951" s="26" t="str">
        <f>IF(Table4[[#This Row],[HBA1C]]&lt;5.7,"normal",IF(Table4[[#This Row],[HBA1C]]&lt; 6.4,"prediabetes","diabetes"))</f>
        <v>normal</v>
      </c>
    </row>
    <row r="1952" spans="1:14" x14ac:dyDescent="0.25">
      <c r="A1952" t="s">
        <v>417</v>
      </c>
      <c r="B1952">
        <v>22.515000000000001</v>
      </c>
      <c r="C1952">
        <v>4.91</v>
      </c>
      <c r="D1952" t="s">
        <v>2380</v>
      </c>
      <c r="E1952" t="s">
        <v>2378</v>
      </c>
      <c r="F1952" t="s">
        <v>2381</v>
      </c>
      <c r="G1952" s="9">
        <v>1</v>
      </c>
      <c r="H1952" t="s">
        <v>2378</v>
      </c>
      <c r="I1952" s="20" t="str">
        <f>IF(Table4[[#This Row],[smoker]]="?","NO",Table4[[#This Row],[smoker]])</f>
        <v>No</v>
      </c>
      <c r="J1952" s="26">
        <v>1</v>
      </c>
      <c r="K1952" s="20" t="str">
        <f>UPPER(Table4[[#This Row],[SMOKER 1]])</f>
        <v>NO</v>
      </c>
      <c r="L1952" s="26" t="str">
        <f>UPPER(Table4[[#This Row],[Heart Issues]])</f>
        <v>YES</v>
      </c>
      <c r="M1952" s="26" t="str">
        <f>IF(Table4[[#This Row],[BMI]]&lt;18.5,"underweight",IF(Table4[[#This Row],[BMI]]&lt; 24.9,"normal weight",IF(Table4[[#This Row],[BMI]]&lt;29.9,"over weight","obesity")))</f>
        <v>normal weight</v>
      </c>
      <c r="N1952" s="26" t="str">
        <f>IF(Table4[[#This Row],[HBA1C]]&lt;5.7,"normal",IF(Table4[[#This Row],[HBA1C]]&lt; 6.4,"prediabetes","diabetes"))</f>
        <v>normal</v>
      </c>
    </row>
    <row r="1953" spans="1:14" x14ac:dyDescent="0.25">
      <c r="A1953" t="s">
        <v>416</v>
      </c>
      <c r="B1953">
        <v>32.700000000000003</v>
      </c>
      <c r="C1953">
        <v>4.66</v>
      </c>
      <c r="D1953" t="s">
        <v>2378</v>
      </c>
      <c r="E1953" t="s">
        <v>2378</v>
      </c>
      <c r="F1953" t="s">
        <v>2378</v>
      </c>
      <c r="G1953" s="9" t="s">
        <v>2379</v>
      </c>
      <c r="H1953" t="s">
        <v>2378</v>
      </c>
      <c r="I1953" s="20" t="str">
        <f>IF(Table4[[#This Row],[smoker]]="?","NO",Table4[[#This Row],[smoker]])</f>
        <v>No</v>
      </c>
      <c r="J1953" s="26">
        <v>0</v>
      </c>
      <c r="K1953" s="20" t="str">
        <f>UPPER(Table4[[#This Row],[SMOKER 1]])</f>
        <v>NO</v>
      </c>
      <c r="L1953" s="26" t="str">
        <f>UPPER(Table4[[#This Row],[Heart Issues]])</f>
        <v>NO</v>
      </c>
      <c r="M1953" s="26" t="str">
        <f>IF(Table4[[#This Row],[BMI]]&lt;18.5,"underweight",IF(Table4[[#This Row],[BMI]]&lt; 24.9,"normal weight",IF(Table4[[#This Row],[BMI]]&lt;29.9,"over weight","obesity")))</f>
        <v>obesity</v>
      </c>
      <c r="N1953" s="26" t="str">
        <f>IF(Table4[[#This Row],[HBA1C]]&lt;5.7,"normal",IF(Table4[[#This Row],[HBA1C]]&lt; 6.4,"prediabetes","diabetes"))</f>
        <v>normal</v>
      </c>
    </row>
    <row r="1954" spans="1:14" x14ac:dyDescent="0.25">
      <c r="A1954" t="s">
        <v>415</v>
      </c>
      <c r="B1954">
        <v>17.75</v>
      </c>
      <c r="C1954">
        <v>6.8</v>
      </c>
      <c r="D1954" t="s">
        <v>2380</v>
      </c>
      <c r="E1954" t="s">
        <v>2378</v>
      </c>
      <c r="F1954" t="s">
        <v>2378</v>
      </c>
      <c r="G1954" s="9">
        <v>1</v>
      </c>
      <c r="H1954" t="s">
        <v>2378</v>
      </c>
      <c r="I1954" s="20" t="str">
        <f>IF(Table4[[#This Row],[smoker]]="?","NO",Table4[[#This Row],[smoker]])</f>
        <v>No</v>
      </c>
      <c r="J1954" s="26">
        <v>1</v>
      </c>
      <c r="K1954" s="20" t="str">
        <f>UPPER(Table4[[#This Row],[SMOKER 1]])</f>
        <v>NO</v>
      </c>
      <c r="L1954" s="26" t="str">
        <f>UPPER(Table4[[#This Row],[Heart Issues]])</f>
        <v>YES</v>
      </c>
      <c r="M1954" s="26" t="str">
        <f>IF(Table4[[#This Row],[BMI]]&lt;18.5,"underweight",IF(Table4[[#This Row],[BMI]]&lt; 24.9,"normal weight",IF(Table4[[#This Row],[BMI]]&lt;29.9,"over weight","obesity")))</f>
        <v>underweight</v>
      </c>
      <c r="N1954" s="26" t="str">
        <f>IF(Table4[[#This Row],[HBA1C]]&lt;5.7,"normal",IF(Table4[[#This Row],[HBA1C]]&lt; 6.4,"prediabetes","diabetes"))</f>
        <v>diabetes</v>
      </c>
    </row>
    <row r="1955" spans="1:14" x14ac:dyDescent="0.25">
      <c r="A1955" t="s">
        <v>414</v>
      </c>
      <c r="B1955">
        <v>33.630000000000003</v>
      </c>
      <c r="C1955">
        <v>4.47</v>
      </c>
      <c r="D1955" t="s">
        <v>2380</v>
      </c>
      <c r="E1955" t="s">
        <v>2378</v>
      </c>
      <c r="F1955" t="s">
        <v>2378</v>
      </c>
      <c r="G1955" s="9" t="s">
        <v>2379</v>
      </c>
      <c r="H1955" t="s">
        <v>2378</v>
      </c>
      <c r="I1955" s="20" t="str">
        <f>IF(Table4[[#This Row],[smoker]]="?","NO",Table4[[#This Row],[smoker]])</f>
        <v>No</v>
      </c>
      <c r="J1955" s="26">
        <v>0</v>
      </c>
      <c r="K1955" s="20" t="str">
        <f>UPPER(Table4[[#This Row],[SMOKER 1]])</f>
        <v>NO</v>
      </c>
      <c r="L1955" s="26" t="str">
        <f>UPPER(Table4[[#This Row],[Heart Issues]])</f>
        <v>YES</v>
      </c>
      <c r="M1955" s="26" t="str">
        <f>IF(Table4[[#This Row],[BMI]]&lt;18.5,"underweight",IF(Table4[[#This Row],[BMI]]&lt; 24.9,"normal weight",IF(Table4[[#This Row],[BMI]]&lt;29.9,"over weight","obesity")))</f>
        <v>obesity</v>
      </c>
      <c r="N1955" s="26" t="str">
        <f>IF(Table4[[#This Row],[HBA1C]]&lt;5.7,"normal",IF(Table4[[#This Row],[HBA1C]]&lt; 6.4,"prediabetes","diabetes"))</f>
        <v>normal</v>
      </c>
    </row>
    <row r="1956" spans="1:14" x14ac:dyDescent="0.25">
      <c r="A1956" t="s">
        <v>413</v>
      </c>
      <c r="B1956">
        <v>34.799999999999997</v>
      </c>
      <c r="C1956">
        <v>4.08</v>
      </c>
      <c r="D1956" t="s">
        <v>2380</v>
      </c>
      <c r="E1956" t="s">
        <v>2378</v>
      </c>
      <c r="F1956" t="s">
        <v>2378</v>
      </c>
      <c r="G1956" s="9">
        <v>1</v>
      </c>
      <c r="H1956" t="s">
        <v>2378</v>
      </c>
      <c r="I1956" s="20" t="str">
        <f>IF(Table4[[#This Row],[smoker]]="?","NO",Table4[[#This Row],[smoker]])</f>
        <v>No</v>
      </c>
      <c r="J1956" s="26">
        <v>1</v>
      </c>
      <c r="K1956" s="20" t="str">
        <f>UPPER(Table4[[#This Row],[SMOKER 1]])</f>
        <v>NO</v>
      </c>
      <c r="L1956" s="26" t="str">
        <f>UPPER(Table4[[#This Row],[Heart Issues]])</f>
        <v>YES</v>
      </c>
      <c r="M1956" s="26" t="str">
        <f>IF(Table4[[#This Row],[BMI]]&lt;18.5,"underweight",IF(Table4[[#This Row],[BMI]]&lt; 24.9,"normal weight",IF(Table4[[#This Row],[BMI]]&lt;29.9,"over weight","obesity")))</f>
        <v>obesity</v>
      </c>
      <c r="N1956" s="26" t="str">
        <f>IF(Table4[[#This Row],[HBA1C]]&lt;5.7,"normal",IF(Table4[[#This Row],[HBA1C]]&lt; 6.4,"prediabetes","diabetes"))</f>
        <v>normal</v>
      </c>
    </row>
    <row r="1957" spans="1:14" x14ac:dyDescent="0.25">
      <c r="A1957" t="s">
        <v>412</v>
      </c>
      <c r="B1957">
        <v>16.809999999999999</v>
      </c>
      <c r="C1957">
        <v>5.51</v>
      </c>
      <c r="D1957" t="s">
        <v>2380</v>
      </c>
      <c r="E1957" t="s">
        <v>2378</v>
      </c>
      <c r="F1957" t="s">
        <v>2378</v>
      </c>
      <c r="G1957" s="9">
        <v>1</v>
      </c>
      <c r="H1957" t="s">
        <v>2378</v>
      </c>
      <c r="I1957" s="20" t="str">
        <f>IF(Table4[[#This Row],[smoker]]="?","NO",Table4[[#This Row],[smoker]])</f>
        <v>No</v>
      </c>
      <c r="J1957" s="26">
        <v>1</v>
      </c>
      <c r="K1957" s="20" t="str">
        <f>UPPER(Table4[[#This Row],[SMOKER 1]])</f>
        <v>NO</v>
      </c>
      <c r="L1957" s="26" t="str">
        <f>UPPER(Table4[[#This Row],[Heart Issues]])</f>
        <v>YES</v>
      </c>
      <c r="M1957" s="26" t="str">
        <f>IF(Table4[[#This Row],[BMI]]&lt;18.5,"underweight",IF(Table4[[#This Row],[BMI]]&lt; 24.9,"normal weight",IF(Table4[[#This Row],[BMI]]&lt;29.9,"over weight","obesity")))</f>
        <v>underweight</v>
      </c>
      <c r="N1957" s="26" t="str">
        <f>IF(Table4[[#This Row],[HBA1C]]&lt;5.7,"normal",IF(Table4[[#This Row],[HBA1C]]&lt; 6.4,"prediabetes","diabetes"))</f>
        <v>normal</v>
      </c>
    </row>
    <row r="1958" spans="1:14" x14ac:dyDescent="0.25">
      <c r="A1958" t="s">
        <v>411</v>
      </c>
      <c r="B1958">
        <v>16.690000000000001</v>
      </c>
      <c r="C1958">
        <v>8.4</v>
      </c>
      <c r="D1958" t="s">
        <v>2380</v>
      </c>
      <c r="E1958" t="s">
        <v>2378</v>
      </c>
      <c r="F1958" t="s">
        <v>2378</v>
      </c>
      <c r="G1958" s="9" t="s">
        <v>2379</v>
      </c>
      <c r="H1958" t="s">
        <v>2378</v>
      </c>
      <c r="I1958" s="20" t="str">
        <f>IF(Table4[[#This Row],[smoker]]="?","NO",Table4[[#This Row],[smoker]])</f>
        <v>No</v>
      </c>
      <c r="J1958" s="26">
        <v>0</v>
      </c>
      <c r="K1958" s="20" t="str">
        <f>UPPER(Table4[[#This Row],[SMOKER 1]])</f>
        <v>NO</v>
      </c>
      <c r="L1958" s="26" t="str">
        <f>UPPER(Table4[[#This Row],[Heart Issues]])</f>
        <v>YES</v>
      </c>
      <c r="M1958" s="26" t="str">
        <f>IF(Table4[[#This Row],[BMI]]&lt;18.5,"underweight",IF(Table4[[#This Row],[BMI]]&lt; 24.9,"normal weight",IF(Table4[[#This Row],[BMI]]&lt;29.9,"over weight","obesity")))</f>
        <v>underweight</v>
      </c>
      <c r="N1958" s="26" t="str">
        <f>IF(Table4[[#This Row],[HBA1C]]&lt;5.7,"normal",IF(Table4[[#This Row],[HBA1C]]&lt; 6.4,"prediabetes","diabetes"))</f>
        <v>diabetes</v>
      </c>
    </row>
    <row r="1959" spans="1:14" x14ac:dyDescent="0.25">
      <c r="A1959" t="s">
        <v>410</v>
      </c>
      <c r="B1959">
        <v>23.21</v>
      </c>
      <c r="C1959">
        <v>5.14</v>
      </c>
      <c r="D1959" t="s">
        <v>2380</v>
      </c>
      <c r="E1959" t="s">
        <v>2378</v>
      </c>
      <c r="F1959" t="s">
        <v>2378</v>
      </c>
      <c r="G1959" s="9">
        <v>1</v>
      </c>
      <c r="H1959" t="s">
        <v>2378</v>
      </c>
      <c r="I1959" s="20" t="str">
        <f>IF(Table4[[#This Row],[smoker]]="?","NO",Table4[[#This Row],[smoker]])</f>
        <v>No</v>
      </c>
      <c r="J1959" s="26">
        <v>1</v>
      </c>
      <c r="K1959" s="20" t="str">
        <f>UPPER(Table4[[#This Row],[SMOKER 1]])</f>
        <v>NO</v>
      </c>
      <c r="L1959" s="26" t="str">
        <f>UPPER(Table4[[#This Row],[Heart Issues]])</f>
        <v>YES</v>
      </c>
      <c r="M1959" s="26" t="str">
        <f>IF(Table4[[#This Row],[BMI]]&lt;18.5,"underweight",IF(Table4[[#This Row],[BMI]]&lt; 24.9,"normal weight",IF(Table4[[#This Row],[BMI]]&lt;29.9,"over weight","obesity")))</f>
        <v>normal weight</v>
      </c>
      <c r="N1959" s="26" t="str">
        <f>IF(Table4[[#This Row],[HBA1C]]&lt;5.7,"normal",IF(Table4[[#This Row],[HBA1C]]&lt; 6.4,"prediabetes","diabetes"))</f>
        <v>normal</v>
      </c>
    </row>
    <row r="1960" spans="1:14" x14ac:dyDescent="0.25">
      <c r="A1960" t="s">
        <v>409</v>
      </c>
      <c r="B1960">
        <v>25.175000000000001</v>
      </c>
      <c r="C1960">
        <v>5.21</v>
      </c>
      <c r="D1960" t="s">
        <v>2380</v>
      </c>
      <c r="E1960" t="s">
        <v>2378</v>
      </c>
      <c r="F1960" t="s">
        <v>2378</v>
      </c>
      <c r="G1960" s="9">
        <v>1</v>
      </c>
      <c r="H1960" t="s">
        <v>2378</v>
      </c>
      <c r="I1960" s="20" t="str">
        <f>IF(Table4[[#This Row],[smoker]]="?","NO",Table4[[#This Row],[smoker]])</f>
        <v>No</v>
      </c>
      <c r="J1960" s="26">
        <v>1</v>
      </c>
      <c r="K1960" s="20" t="str">
        <f>UPPER(Table4[[#This Row],[SMOKER 1]])</f>
        <v>NO</v>
      </c>
      <c r="L1960" s="26" t="str">
        <f>UPPER(Table4[[#This Row],[Heart Issues]])</f>
        <v>YES</v>
      </c>
      <c r="M1960" s="26" t="str">
        <f>IF(Table4[[#This Row],[BMI]]&lt;18.5,"underweight",IF(Table4[[#This Row],[BMI]]&lt; 24.9,"normal weight",IF(Table4[[#This Row],[BMI]]&lt;29.9,"over weight","obesity")))</f>
        <v>over weight</v>
      </c>
      <c r="N1960" s="26" t="str">
        <f>IF(Table4[[#This Row],[HBA1C]]&lt;5.7,"normal",IF(Table4[[#This Row],[HBA1C]]&lt; 6.4,"prediabetes","diabetes"))</f>
        <v>normal</v>
      </c>
    </row>
    <row r="1961" spans="1:14" x14ac:dyDescent="0.25">
      <c r="A1961" t="s">
        <v>408</v>
      </c>
      <c r="B1961">
        <v>34.770000000000003</v>
      </c>
      <c r="C1961">
        <v>6.23</v>
      </c>
      <c r="D1961" t="s">
        <v>2378</v>
      </c>
      <c r="E1961" t="s">
        <v>2378</v>
      </c>
      <c r="F1961" t="s">
        <v>2378</v>
      </c>
      <c r="G1961" s="9" t="s">
        <v>2379</v>
      </c>
      <c r="H1961" t="s">
        <v>2378</v>
      </c>
      <c r="I1961" s="20" t="str">
        <f>IF(Table4[[#This Row],[smoker]]="?","NO",Table4[[#This Row],[smoker]])</f>
        <v>No</v>
      </c>
      <c r="J1961" s="26">
        <v>0</v>
      </c>
      <c r="K1961" s="20" t="str">
        <f>UPPER(Table4[[#This Row],[SMOKER 1]])</f>
        <v>NO</v>
      </c>
      <c r="L1961" s="26" t="str">
        <f>UPPER(Table4[[#This Row],[Heart Issues]])</f>
        <v>NO</v>
      </c>
      <c r="M1961" s="26" t="str">
        <f>IF(Table4[[#This Row],[BMI]]&lt;18.5,"underweight",IF(Table4[[#This Row],[BMI]]&lt; 24.9,"normal weight",IF(Table4[[#This Row],[BMI]]&lt;29.9,"over weight","obesity")))</f>
        <v>obesity</v>
      </c>
      <c r="N1961" s="26" t="str">
        <f>IF(Table4[[#This Row],[HBA1C]]&lt;5.7,"normal",IF(Table4[[#This Row],[HBA1C]]&lt; 6.4,"prediabetes","diabetes"))</f>
        <v>prediabetes</v>
      </c>
    </row>
    <row r="1962" spans="1:14" x14ac:dyDescent="0.25">
      <c r="A1962" t="s">
        <v>407</v>
      </c>
      <c r="B1962">
        <v>27.7</v>
      </c>
      <c r="C1962">
        <v>5.6</v>
      </c>
      <c r="D1962" t="s">
        <v>2378</v>
      </c>
      <c r="E1962" t="s">
        <v>2378</v>
      </c>
      <c r="F1962" t="s">
        <v>2378</v>
      </c>
      <c r="G1962" s="9">
        <v>1</v>
      </c>
      <c r="H1962" t="s">
        <v>2378</v>
      </c>
      <c r="I1962" s="20" t="str">
        <f>IF(Table4[[#This Row],[smoker]]="?","NO",Table4[[#This Row],[smoker]])</f>
        <v>No</v>
      </c>
      <c r="J1962" s="26">
        <v>1</v>
      </c>
      <c r="K1962" s="20" t="str">
        <f>UPPER(Table4[[#This Row],[SMOKER 1]])</f>
        <v>NO</v>
      </c>
      <c r="L1962" s="26" t="str">
        <f>UPPER(Table4[[#This Row],[Heart Issues]])</f>
        <v>NO</v>
      </c>
      <c r="M1962" s="26" t="str">
        <f>IF(Table4[[#This Row],[BMI]]&lt;18.5,"underweight",IF(Table4[[#This Row],[BMI]]&lt; 24.9,"normal weight",IF(Table4[[#This Row],[BMI]]&lt;29.9,"over weight","obesity")))</f>
        <v>over weight</v>
      </c>
      <c r="N1962" s="26" t="str">
        <f>IF(Table4[[#This Row],[HBA1C]]&lt;5.7,"normal",IF(Table4[[#This Row],[HBA1C]]&lt; 6.4,"prediabetes","diabetes"))</f>
        <v>normal</v>
      </c>
    </row>
    <row r="1963" spans="1:14" x14ac:dyDescent="0.25">
      <c r="A1963" t="s">
        <v>406</v>
      </c>
      <c r="B1963">
        <v>19.12</v>
      </c>
      <c r="C1963">
        <v>4.72</v>
      </c>
      <c r="D1963" t="s">
        <v>2380</v>
      </c>
      <c r="E1963" t="s">
        <v>2378</v>
      </c>
      <c r="F1963" t="s">
        <v>2378</v>
      </c>
      <c r="G1963" s="9">
        <v>1</v>
      </c>
      <c r="H1963" t="s">
        <v>2378</v>
      </c>
      <c r="I1963" s="20" t="str">
        <f>IF(Table4[[#This Row],[smoker]]="?","NO",Table4[[#This Row],[smoker]])</f>
        <v>No</v>
      </c>
      <c r="J1963" s="26">
        <v>1</v>
      </c>
      <c r="K1963" s="20" t="str">
        <f>UPPER(Table4[[#This Row],[SMOKER 1]])</f>
        <v>NO</v>
      </c>
      <c r="L1963" s="26" t="str">
        <f>UPPER(Table4[[#This Row],[Heart Issues]])</f>
        <v>YES</v>
      </c>
      <c r="M1963" s="26" t="str">
        <f>IF(Table4[[#This Row],[BMI]]&lt;18.5,"underweight",IF(Table4[[#This Row],[BMI]]&lt; 24.9,"normal weight",IF(Table4[[#This Row],[BMI]]&lt;29.9,"over weight","obesity")))</f>
        <v>normal weight</v>
      </c>
      <c r="N1963" s="26" t="str">
        <f>IF(Table4[[#This Row],[HBA1C]]&lt;5.7,"normal",IF(Table4[[#This Row],[HBA1C]]&lt; 6.4,"prediabetes","diabetes"))</f>
        <v>normal</v>
      </c>
    </row>
    <row r="1964" spans="1:14" x14ac:dyDescent="0.25">
      <c r="A1964" t="s">
        <v>405</v>
      </c>
      <c r="B1964">
        <v>32.67</v>
      </c>
      <c r="C1964">
        <v>4.67</v>
      </c>
      <c r="D1964" t="s">
        <v>2378</v>
      </c>
      <c r="E1964" t="s">
        <v>2378</v>
      </c>
      <c r="F1964" t="s">
        <v>2381</v>
      </c>
      <c r="G1964" s="9">
        <v>1</v>
      </c>
      <c r="H1964" t="s">
        <v>2378</v>
      </c>
      <c r="I1964" s="20" t="str">
        <f>IF(Table4[[#This Row],[smoker]]="?","NO",Table4[[#This Row],[smoker]])</f>
        <v>No</v>
      </c>
      <c r="J1964" s="26">
        <v>1</v>
      </c>
      <c r="K1964" s="20" t="str">
        <f>UPPER(Table4[[#This Row],[SMOKER 1]])</f>
        <v>NO</v>
      </c>
      <c r="L1964" s="26" t="str">
        <f>UPPER(Table4[[#This Row],[Heart Issues]])</f>
        <v>NO</v>
      </c>
      <c r="M1964" s="26" t="str">
        <f>IF(Table4[[#This Row],[BMI]]&lt;18.5,"underweight",IF(Table4[[#This Row],[BMI]]&lt; 24.9,"normal weight",IF(Table4[[#This Row],[BMI]]&lt;29.9,"over weight","obesity")))</f>
        <v>obesity</v>
      </c>
      <c r="N1964" s="26" t="str">
        <f>IF(Table4[[#This Row],[HBA1C]]&lt;5.7,"normal",IF(Table4[[#This Row],[HBA1C]]&lt; 6.4,"prediabetes","diabetes"))</f>
        <v>normal</v>
      </c>
    </row>
    <row r="1965" spans="1:14" x14ac:dyDescent="0.25">
      <c r="A1965" t="s">
        <v>404</v>
      </c>
      <c r="B1965">
        <v>28.5</v>
      </c>
      <c r="C1965">
        <v>6.11</v>
      </c>
      <c r="D1965" t="s">
        <v>2378</v>
      </c>
      <c r="E1965" t="s">
        <v>2378</v>
      </c>
      <c r="F1965" t="s">
        <v>2378</v>
      </c>
      <c r="G1965" s="9">
        <v>1</v>
      </c>
      <c r="H1965" t="s">
        <v>2378</v>
      </c>
      <c r="I1965" s="20" t="str">
        <f>IF(Table4[[#This Row],[smoker]]="?","NO",Table4[[#This Row],[smoker]])</f>
        <v>No</v>
      </c>
      <c r="J1965" s="26">
        <v>1</v>
      </c>
      <c r="K1965" s="20" t="str">
        <f>UPPER(Table4[[#This Row],[SMOKER 1]])</f>
        <v>NO</v>
      </c>
      <c r="L1965" s="26" t="str">
        <f>UPPER(Table4[[#This Row],[Heart Issues]])</f>
        <v>NO</v>
      </c>
      <c r="M1965" s="26" t="str">
        <f>IF(Table4[[#This Row],[BMI]]&lt;18.5,"underweight",IF(Table4[[#This Row],[BMI]]&lt; 24.9,"normal weight",IF(Table4[[#This Row],[BMI]]&lt;29.9,"over weight","obesity")))</f>
        <v>over weight</v>
      </c>
      <c r="N1965" s="26" t="str">
        <f>IF(Table4[[#This Row],[HBA1C]]&lt;5.7,"normal",IF(Table4[[#This Row],[HBA1C]]&lt; 6.4,"prediabetes","diabetes"))</f>
        <v>prediabetes</v>
      </c>
    </row>
    <row r="1966" spans="1:14" x14ac:dyDescent="0.25">
      <c r="A1966" t="s">
        <v>403</v>
      </c>
      <c r="B1966">
        <v>39.270000000000003</v>
      </c>
      <c r="C1966">
        <v>6.25</v>
      </c>
      <c r="D1966" t="s">
        <v>2378</v>
      </c>
      <c r="E1966" t="s">
        <v>2378</v>
      </c>
      <c r="F1966" t="s">
        <v>2378</v>
      </c>
      <c r="G1966" s="9" t="s">
        <v>2379</v>
      </c>
      <c r="H1966" t="s">
        <v>2378</v>
      </c>
      <c r="I1966" s="20" t="str">
        <f>IF(Table4[[#This Row],[smoker]]="?","NO",Table4[[#This Row],[smoker]])</f>
        <v>No</v>
      </c>
      <c r="J1966" s="26">
        <v>0</v>
      </c>
      <c r="K1966" s="20" t="str">
        <f>UPPER(Table4[[#This Row],[SMOKER 1]])</f>
        <v>NO</v>
      </c>
      <c r="L1966" s="26" t="str">
        <f>UPPER(Table4[[#This Row],[Heart Issues]])</f>
        <v>NO</v>
      </c>
      <c r="M1966" s="26" t="str">
        <f>IF(Table4[[#This Row],[BMI]]&lt;18.5,"underweight",IF(Table4[[#This Row],[BMI]]&lt; 24.9,"normal weight",IF(Table4[[#This Row],[BMI]]&lt;29.9,"over weight","obesity")))</f>
        <v>obesity</v>
      </c>
      <c r="N1966" s="26" t="str">
        <f>IF(Table4[[#This Row],[HBA1C]]&lt;5.7,"normal",IF(Table4[[#This Row],[HBA1C]]&lt; 6.4,"prediabetes","diabetes"))</f>
        <v>prediabetes</v>
      </c>
    </row>
    <row r="1967" spans="1:14" x14ac:dyDescent="0.25">
      <c r="A1967" t="s">
        <v>402</v>
      </c>
      <c r="B1967">
        <v>32.49</v>
      </c>
      <c r="C1967">
        <v>4</v>
      </c>
      <c r="D1967" t="s">
        <v>2380</v>
      </c>
      <c r="E1967" t="s">
        <v>2378</v>
      </c>
      <c r="F1967" t="s">
        <v>2378</v>
      </c>
      <c r="G1967" s="9" t="s">
        <v>2379</v>
      </c>
      <c r="H1967" t="s">
        <v>2378</v>
      </c>
      <c r="I1967" s="20" t="str">
        <f>IF(Table4[[#This Row],[smoker]]="?","NO",Table4[[#This Row],[smoker]])</f>
        <v>No</v>
      </c>
      <c r="J1967" s="26">
        <v>0</v>
      </c>
      <c r="K1967" s="20" t="str">
        <f>UPPER(Table4[[#This Row],[SMOKER 1]])</f>
        <v>NO</v>
      </c>
      <c r="L1967" s="26" t="str">
        <f>UPPER(Table4[[#This Row],[Heart Issues]])</f>
        <v>YES</v>
      </c>
      <c r="M1967" s="26" t="str">
        <f>IF(Table4[[#This Row],[BMI]]&lt;18.5,"underweight",IF(Table4[[#This Row],[BMI]]&lt; 24.9,"normal weight",IF(Table4[[#This Row],[BMI]]&lt;29.9,"over weight","obesity")))</f>
        <v>obesity</v>
      </c>
      <c r="N1967" s="26" t="str">
        <f>IF(Table4[[#This Row],[HBA1C]]&lt;5.7,"normal",IF(Table4[[#This Row],[HBA1C]]&lt; 6.4,"prediabetes","diabetes"))</f>
        <v>normal</v>
      </c>
    </row>
    <row r="1968" spans="1:14" x14ac:dyDescent="0.25">
      <c r="A1968" t="s">
        <v>401</v>
      </c>
      <c r="B1968">
        <v>23.7</v>
      </c>
      <c r="C1968">
        <v>5.55</v>
      </c>
      <c r="D1968" t="s">
        <v>2380</v>
      </c>
      <c r="E1968" t="s">
        <v>2378</v>
      </c>
      <c r="F1968" t="s">
        <v>2378</v>
      </c>
      <c r="G1968" s="9" t="s">
        <v>2379</v>
      </c>
      <c r="H1968" t="s">
        <v>2378</v>
      </c>
      <c r="I1968" s="20" t="str">
        <f>IF(Table4[[#This Row],[smoker]]="?","NO",Table4[[#This Row],[smoker]])</f>
        <v>No</v>
      </c>
      <c r="J1968" s="26">
        <v>0</v>
      </c>
      <c r="K1968" s="20" t="str">
        <f>UPPER(Table4[[#This Row],[SMOKER 1]])</f>
        <v>NO</v>
      </c>
      <c r="L1968" s="26" t="str">
        <f>UPPER(Table4[[#This Row],[Heart Issues]])</f>
        <v>YES</v>
      </c>
      <c r="M1968" s="26" t="str">
        <f>IF(Table4[[#This Row],[BMI]]&lt;18.5,"underweight",IF(Table4[[#This Row],[BMI]]&lt; 24.9,"normal weight",IF(Table4[[#This Row],[BMI]]&lt;29.9,"over weight","obesity")))</f>
        <v>normal weight</v>
      </c>
      <c r="N1968" s="26" t="str">
        <f>IF(Table4[[#This Row],[HBA1C]]&lt;5.7,"normal",IF(Table4[[#This Row],[HBA1C]]&lt; 6.4,"prediabetes","diabetes"))</f>
        <v>normal</v>
      </c>
    </row>
    <row r="1969" spans="1:14" x14ac:dyDescent="0.25">
      <c r="A1969" t="s">
        <v>400</v>
      </c>
      <c r="B1969">
        <v>30.4</v>
      </c>
      <c r="C1969">
        <v>5.95</v>
      </c>
      <c r="D1969" t="s">
        <v>2378</v>
      </c>
      <c r="E1969" t="s">
        <v>2380</v>
      </c>
      <c r="F1969" t="s">
        <v>2378</v>
      </c>
      <c r="G1969" s="9">
        <v>1</v>
      </c>
      <c r="H1969" t="s">
        <v>2378</v>
      </c>
      <c r="I1969" s="20" t="str">
        <f>IF(Table4[[#This Row],[smoker]]="?","NO",Table4[[#This Row],[smoker]])</f>
        <v>No</v>
      </c>
      <c r="J1969" s="26">
        <v>1</v>
      </c>
      <c r="K1969" s="20" t="str">
        <f>UPPER(Table4[[#This Row],[SMOKER 1]])</f>
        <v>NO</v>
      </c>
      <c r="L1969" s="26" t="str">
        <f>UPPER(Table4[[#This Row],[Heart Issues]])</f>
        <v>NO</v>
      </c>
      <c r="M1969" s="26" t="str">
        <f>IF(Table4[[#This Row],[BMI]]&lt;18.5,"underweight",IF(Table4[[#This Row],[BMI]]&lt; 24.9,"normal weight",IF(Table4[[#This Row],[BMI]]&lt;29.9,"over weight","obesity")))</f>
        <v>obesity</v>
      </c>
      <c r="N1969" s="26" t="str">
        <f>IF(Table4[[#This Row],[HBA1C]]&lt;5.7,"normal",IF(Table4[[#This Row],[HBA1C]]&lt; 6.4,"prediabetes","diabetes"))</f>
        <v>prediabetes</v>
      </c>
    </row>
    <row r="1970" spans="1:14" x14ac:dyDescent="0.25">
      <c r="A1970" t="s">
        <v>399</v>
      </c>
      <c r="B1970">
        <v>38.94</v>
      </c>
      <c r="C1970">
        <v>4.3600000000000003</v>
      </c>
      <c r="D1970" t="s">
        <v>2378</v>
      </c>
      <c r="E1970" t="s">
        <v>2378</v>
      </c>
      <c r="F1970" t="s">
        <v>2381</v>
      </c>
      <c r="G1970" s="9">
        <v>1</v>
      </c>
      <c r="H1970" t="s">
        <v>2378</v>
      </c>
      <c r="I1970" s="20" t="str">
        <f>IF(Table4[[#This Row],[smoker]]="?","NO",Table4[[#This Row],[smoker]])</f>
        <v>No</v>
      </c>
      <c r="J1970" s="26">
        <v>1</v>
      </c>
      <c r="K1970" s="20" t="str">
        <f>UPPER(Table4[[#This Row],[SMOKER 1]])</f>
        <v>NO</v>
      </c>
      <c r="L1970" s="26" t="str">
        <f>UPPER(Table4[[#This Row],[Heart Issues]])</f>
        <v>NO</v>
      </c>
      <c r="M1970" s="26" t="str">
        <f>IF(Table4[[#This Row],[BMI]]&lt;18.5,"underweight",IF(Table4[[#This Row],[BMI]]&lt; 24.9,"normal weight",IF(Table4[[#This Row],[BMI]]&lt;29.9,"over weight","obesity")))</f>
        <v>obesity</v>
      </c>
      <c r="N1970" s="26" t="str">
        <f>IF(Table4[[#This Row],[HBA1C]]&lt;5.7,"normal",IF(Table4[[#This Row],[HBA1C]]&lt; 6.4,"prediabetes","diabetes"))</f>
        <v>normal</v>
      </c>
    </row>
    <row r="1971" spans="1:14" x14ac:dyDescent="0.25">
      <c r="A1971" t="s">
        <v>398</v>
      </c>
      <c r="B1971">
        <v>31.02</v>
      </c>
      <c r="C1971">
        <v>4.84</v>
      </c>
      <c r="D1971" t="s">
        <v>2378</v>
      </c>
      <c r="E1971" t="s">
        <v>2378</v>
      </c>
      <c r="F1971" t="s">
        <v>2381</v>
      </c>
      <c r="G1971" s="9">
        <v>1</v>
      </c>
      <c r="H1971" t="s">
        <v>2378</v>
      </c>
      <c r="I1971" s="20" t="str">
        <f>IF(Table4[[#This Row],[smoker]]="?","NO",Table4[[#This Row],[smoker]])</f>
        <v>No</v>
      </c>
      <c r="J1971" s="26">
        <v>1</v>
      </c>
      <c r="K1971" s="20" t="str">
        <f>UPPER(Table4[[#This Row],[SMOKER 1]])</f>
        <v>NO</v>
      </c>
      <c r="L1971" s="26" t="str">
        <f>UPPER(Table4[[#This Row],[Heart Issues]])</f>
        <v>NO</v>
      </c>
      <c r="M1971" s="26" t="str">
        <f>IF(Table4[[#This Row],[BMI]]&lt;18.5,"underweight",IF(Table4[[#This Row],[BMI]]&lt; 24.9,"normal weight",IF(Table4[[#This Row],[BMI]]&lt;29.9,"over weight","obesity")))</f>
        <v>obesity</v>
      </c>
      <c r="N1971" s="26" t="str">
        <f>IF(Table4[[#This Row],[HBA1C]]&lt;5.7,"normal",IF(Table4[[#This Row],[HBA1C]]&lt; 6.4,"prediabetes","diabetes"))</f>
        <v>normal</v>
      </c>
    </row>
    <row r="1972" spans="1:14" x14ac:dyDescent="0.25">
      <c r="A1972" t="s">
        <v>397</v>
      </c>
      <c r="B1972">
        <v>17.5</v>
      </c>
      <c r="C1972">
        <v>4.5599999999999996</v>
      </c>
      <c r="D1972" t="s">
        <v>2378</v>
      </c>
      <c r="E1972" t="s">
        <v>2378</v>
      </c>
      <c r="F1972" t="s">
        <v>2378</v>
      </c>
      <c r="G1972" s="9">
        <v>1</v>
      </c>
      <c r="H1972" t="s">
        <v>2378</v>
      </c>
      <c r="I1972" s="20" t="str">
        <f>IF(Table4[[#This Row],[smoker]]="?","NO",Table4[[#This Row],[smoker]])</f>
        <v>No</v>
      </c>
      <c r="J1972" s="26">
        <v>1</v>
      </c>
      <c r="K1972" s="20" t="str">
        <f>UPPER(Table4[[#This Row],[SMOKER 1]])</f>
        <v>NO</v>
      </c>
      <c r="L1972" s="26" t="str">
        <f>UPPER(Table4[[#This Row],[Heart Issues]])</f>
        <v>NO</v>
      </c>
      <c r="M1972" s="26" t="str">
        <f>IF(Table4[[#This Row],[BMI]]&lt;18.5,"underweight",IF(Table4[[#This Row],[BMI]]&lt; 24.9,"normal weight",IF(Table4[[#This Row],[BMI]]&lt;29.9,"over weight","obesity")))</f>
        <v>underweight</v>
      </c>
      <c r="N1972" s="26" t="str">
        <f>IF(Table4[[#This Row],[HBA1C]]&lt;5.7,"normal",IF(Table4[[#This Row],[HBA1C]]&lt; 6.4,"prediabetes","diabetes"))</f>
        <v>normal</v>
      </c>
    </row>
    <row r="1973" spans="1:14" x14ac:dyDescent="0.25">
      <c r="A1973" t="s">
        <v>396</v>
      </c>
      <c r="B1973">
        <v>34.799999999999997</v>
      </c>
      <c r="C1973">
        <v>4.42</v>
      </c>
      <c r="D1973" t="s">
        <v>2380</v>
      </c>
      <c r="E1973" t="s">
        <v>2380</v>
      </c>
      <c r="F1973" t="s">
        <v>2378</v>
      </c>
      <c r="G1973" s="9">
        <v>2</v>
      </c>
      <c r="H1973" t="s">
        <v>2378</v>
      </c>
      <c r="I1973" s="20" t="str">
        <f>IF(Table4[[#This Row],[smoker]]="?","NO",Table4[[#This Row],[smoker]])</f>
        <v>No</v>
      </c>
      <c r="J1973" s="26">
        <v>2</v>
      </c>
      <c r="K1973" s="20" t="str">
        <f>UPPER(Table4[[#This Row],[SMOKER 1]])</f>
        <v>NO</v>
      </c>
      <c r="L1973" s="26" t="str">
        <f>UPPER(Table4[[#This Row],[Heart Issues]])</f>
        <v>YES</v>
      </c>
      <c r="M1973" s="26" t="str">
        <f>IF(Table4[[#This Row],[BMI]]&lt;18.5,"underweight",IF(Table4[[#This Row],[BMI]]&lt; 24.9,"normal weight",IF(Table4[[#This Row],[BMI]]&lt;29.9,"over weight","obesity")))</f>
        <v>obesity</v>
      </c>
      <c r="N1973" s="26" t="str">
        <f>IF(Table4[[#This Row],[HBA1C]]&lt;5.7,"normal",IF(Table4[[#This Row],[HBA1C]]&lt; 6.4,"prediabetes","diabetes"))</f>
        <v>normal</v>
      </c>
    </row>
    <row r="1974" spans="1:14" x14ac:dyDescent="0.25">
      <c r="A1974" t="s">
        <v>395</v>
      </c>
      <c r="B1974">
        <v>17.3</v>
      </c>
      <c r="C1974">
        <v>7.66</v>
      </c>
      <c r="D1974" t="s">
        <v>2380</v>
      </c>
      <c r="E1974" t="s">
        <v>2378</v>
      </c>
      <c r="F1974" t="s">
        <v>2378</v>
      </c>
      <c r="G1974" s="9">
        <v>1</v>
      </c>
      <c r="H1974" t="s">
        <v>2378</v>
      </c>
      <c r="I1974" s="20" t="str">
        <f>IF(Table4[[#This Row],[smoker]]="?","NO",Table4[[#This Row],[smoker]])</f>
        <v>No</v>
      </c>
      <c r="J1974" s="26">
        <v>1</v>
      </c>
      <c r="K1974" s="20" t="str">
        <f>UPPER(Table4[[#This Row],[SMOKER 1]])</f>
        <v>NO</v>
      </c>
      <c r="L1974" s="26" t="str">
        <f>UPPER(Table4[[#This Row],[Heart Issues]])</f>
        <v>YES</v>
      </c>
      <c r="M1974" s="26" t="str">
        <f>IF(Table4[[#This Row],[BMI]]&lt;18.5,"underweight",IF(Table4[[#This Row],[BMI]]&lt; 24.9,"normal weight",IF(Table4[[#This Row],[BMI]]&lt;29.9,"over weight","obesity")))</f>
        <v>underweight</v>
      </c>
      <c r="N1974" s="26" t="str">
        <f>IF(Table4[[#This Row],[HBA1C]]&lt;5.7,"normal",IF(Table4[[#This Row],[HBA1C]]&lt; 6.4,"prediabetes","diabetes"))</f>
        <v>diabetes</v>
      </c>
    </row>
    <row r="1975" spans="1:14" x14ac:dyDescent="0.25">
      <c r="A1975" t="s">
        <v>394</v>
      </c>
      <c r="B1975">
        <v>32.25</v>
      </c>
      <c r="C1975">
        <v>5.2</v>
      </c>
      <c r="D1975" t="s">
        <v>2380</v>
      </c>
      <c r="E1975" t="s">
        <v>2378</v>
      </c>
      <c r="F1975" t="s">
        <v>2378</v>
      </c>
      <c r="G1975" s="9" t="s">
        <v>2379</v>
      </c>
      <c r="H1975" t="s">
        <v>2378</v>
      </c>
      <c r="I1975" s="20" t="str">
        <f>IF(Table4[[#This Row],[smoker]]="?","NO",Table4[[#This Row],[smoker]])</f>
        <v>No</v>
      </c>
      <c r="J1975" s="26">
        <v>0</v>
      </c>
      <c r="K1975" s="20" t="str">
        <f>UPPER(Table4[[#This Row],[SMOKER 1]])</f>
        <v>NO</v>
      </c>
      <c r="L1975" s="26" t="str">
        <f>UPPER(Table4[[#This Row],[Heart Issues]])</f>
        <v>YES</v>
      </c>
      <c r="M1975" s="26" t="str">
        <f>IF(Table4[[#This Row],[BMI]]&lt;18.5,"underweight",IF(Table4[[#This Row],[BMI]]&lt; 24.9,"normal weight",IF(Table4[[#This Row],[BMI]]&lt;29.9,"over weight","obesity")))</f>
        <v>obesity</v>
      </c>
      <c r="N1975" s="26" t="str">
        <f>IF(Table4[[#This Row],[HBA1C]]&lt;5.7,"normal",IF(Table4[[#This Row],[HBA1C]]&lt; 6.4,"prediabetes","diabetes"))</f>
        <v>normal</v>
      </c>
    </row>
    <row r="1976" spans="1:14" x14ac:dyDescent="0.25">
      <c r="A1976" t="s">
        <v>393</v>
      </c>
      <c r="B1976">
        <v>42.4</v>
      </c>
      <c r="C1976">
        <v>5.53</v>
      </c>
      <c r="D1976" t="s">
        <v>2380</v>
      </c>
      <c r="E1976" t="s">
        <v>2378</v>
      </c>
      <c r="F1976" t="s">
        <v>2378</v>
      </c>
      <c r="G1976" s="9" t="s">
        <v>2379</v>
      </c>
      <c r="H1976" t="s">
        <v>2378</v>
      </c>
      <c r="I1976" s="20" t="str">
        <f>IF(Table4[[#This Row],[smoker]]="?","NO",Table4[[#This Row],[smoker]])</f>
        <v>No</v>
      </c>
      <c r="J1976" s="26">
        <v>0</v>
      </c>
      <c r="K1976" s="20" t="str">
        <f>UPPER(Table4[[#This Row],[SMOKER 1]])</f>
        <v>NO</v>
      </c>
      <c r="L1976" s="26" t="str">
        <f>UPPER(Table4[[#This Row],[Heart Issues]])</f>
        <v>YES</v>
      </c>
      <c r="M1976" s="26" t="str">
        <f>IF(Table4[[#This Row],[BMI]]&lt;18.5,"underweight",IF(Table4[[#This Row],[BMI]]&lt; 24.9,"normal weight",IF(Table4[[#This Row],[BMI]]&lt;29.9,"over weight","obesity")))</f>
        <v>obesity</v>
      </c>
      <c r="N1976" s="26" t="str">
        <f>IF(Table4[[#This Row],[HBA1C]]&lt;5.7,"normal",IF(Table4[[#This Row],[HBA1C]]&lt; 6.4,"prediabetes","diabetes"))</f>
        <v>normal</v>
      </c>
    </row>
    <row r="1977" spans="1:14" x14ac:dyDescent="0.25">
      <c r="A1977" t="s">
        <v>392</v>
      </c>
      <c r="B1977">
        <v>38.664999999999999</v>
      </c>
      <c r="C1977">
        <v>4.8600000000000003</v>
      </c>
      <c r="D1977" t="s">
        <v>2378</v>
      </c>
      <c r="E1977" t="s">
        <v>2380</v>
      </c>
      <c r="F1977" t="s">
        <v>2378</v>
      </c>
      <c r="G1977" s="9">
        <v>1</v>
      </c>
      <c r="H1977" t="s">
        <v>2378</v>
      </c>
      <c r="I1977" s="20" t="str">
        <f>IF(Table4[[#This Row],[smoker]]="?","NO",Table4[[#This Row],[smoker]])</f>
        <v>No</v>
      </c>
      <c r="J1977" s="26">
        <v>1</v>
      </c>
      <c r="K1977" s="20" t="str">
        <f>UPPER(Table4[[#This Row],[SMOKER 1]])</f>
        <v>NO</v>
      </c>
      <c r="L1977" s="26" t="str">
        <f>UPPER(Table4[[#This Row],[Heart Issues]])</f>
        <v>NO</v>
      </c>
      <c r="M1977" s="26" t="str">
        <f>IF(Table4[[#This Row],[BMI]]&lt;18.5,"underweight",IF(Table4[[#This Row],[BMI]]&lt; 24.9,"normal weight",IF(Table4[[#This Row],[BMI]]&lt;29.9,"over weight","obesity")))</f>
        <v>obesity</v>
      </c>
      <c r="N1977" s="26" t="str">
        <f>IF(Table4[[#This Row],[HBA1C]]&lt;5.7,"normal",IF(Table4[[#This Row],[HBA1C]]&lt; 6.4,"prediabetes","diabetes"))</f>
        <v>normal</v>
      </c>
    </row>
    <row r="1978" spans="1:14" x14ac:dyDescent="0.25">
      <c r="A1978" t="s">
        <v>391</v>
      </c>
      <c r="B1978">
        <v>29.92</v>
      </c>
      <c r="C1978">
        <v>5.49</v>
      </c>
      <c r="D1978" t="s">
        <v>2380</v>
      </c>
      <c r="E1978" t="s">
        <v>2378</v>
      </c>
      <c r="F1978" t="s">
        <v>2378</v>
      </c>
      <c r="G1978" s="9" t="s">
        <v>2379</v>
      </c>
      <c r="H1978" t="s">
        <v>2378</v>
      </c>
      <c r="I1978" s="20" t="str">
        <f>IF(Table4[[#This Row],[smoker]]="?","NO",Table4[[#This Row],[smoker]])</f>
        <v>No</v>
      </c>
      <c r="J1978" s="26">
        <v>0</v>
      </c>
      <c r="K1978" s="20" t="str">
        <f>UPPER(Table4[[#This Row],[SMOKER 1]])</f>
        <v>NO</v>
      </c>
      <c r="L1978" s="26" t="str">
        <f>UPPER(Table4[[#This Row],[Heart Issues]])</f>
        <v>YES</v>
      </c>
      <c r="M1978" s="26" t="str">
        <f>IF(Table4[[#This Row],[BMI]]&lt;18.5,"underweight",IF(Table4[[#This Row],[BMI]]&lt; 24.9,"normal weight",IF(Table4[[#This Row],[BMI]]&lt;29.9,"over weight","obesity")))</f>
        <v>obesity</v>
      </c>
      <c r="N1978" s="26" t="str">
        <f>IF(Table4[[#This Row],[HBA1C]]&lt;5.7,"normal",IF(Table4[[#This Row],[HBA1C]]&lt; 6.4,"prediabetes","diabetes"))</f>
        <v>normal</v>
      </c>
    </row>
    <row r="1979" spans="1:14" x14ac:dyDescent="0.25">
      <c r="A1979" t="s">
        <v>390</v>
      </c>
      <c r="B1979">
        <v>29.48</v>
      </c>
      <c r="C1979">
        <v>4.09</v>
      </c>
      <c r="D1979" t="s">
        <v>2380</v>
      </c>
      <c r="E1979" t="s">
        <v>2378</v>
      </c>
      <c r="F1979" t="s">
        <v>2378</v>
      </c>
      <c r="G1979" s="9" t="s">
        <v>2379</v>
      </c>
      <c r="H1979" t="s">
        <v>2378</v>
      </c>
      <c r="I1979" s="20" t="str">
        <f>IF(Table4[[#This Row],[smoker]]="?","NO",Table4[[#This Row],[smoker]])</f>
        <v>No</v>
      </c>
      <c r="J1979" s="26">
        <v>0</v>
      </c>
      <c r="K1979" s="20" t="str">
        <f>UPPER(Table4[[#This Row],[SMOKER 1]])</f>
        <v>NO</v>
      </c>
      <c r="L1979" s="26" t="str">
        <f>UPPER(Table4[[#This Row],[Heart Issues]])</f>
        <v>YES</v>
      </c>
      <c r="M1979" s="26" t="str">
        <f>IF(Table4[[#This Row],[BMI]]&lt;18.5,"underweight",IF(Table4[[#This Row],[BMI]]&lt; 24.9,"normal weight",IF(Table4[[#This Row],[BMI]]&lt;29.9,"over weight","obesity")))</f>
        <v>over weight</v>
      </c>
      <c r="N1979" s="26" t="str">
        <f>IF(Table4[[#This Row],[HBA1C]]&lt;5.7,"normal",IF(Table4[[#This Row],[HBA1C]]&lt; 6.4,"prediabetes","diabetes"))</f>
        <v>normal</v>
      </c>
    </row>
    <row r="1980" spans="1:14" x14ac:dyDescent="0.25">
      <c r="A1980" t="s">
        <v>389</v>
      </c>
      <c r="B1980">
        <v>28.785</v>
      </c>
      <c r="C1980">
        <v>4.3099999999999996</v>
      </c>
      <c r="D1980" t="s">
        <v>2380</v>
      </c>
      <c r="E1980" t="s">
        <v>2378</v>
      </c>
      <c r="F1980" t="s">
        <v>2378</v>
      </c>
      <c r="G1980" s="9" t="s">
        <v>2379</v>
      </c>
      <c r="H1980" t="s">
        <v>2378</v>
      </c>
      <c r="I1980" s="20" t="str">
        <f>IF(Table4[[#This Row],[smoker]]="?","NO",Table4[[#This Row],[smoker]])</f>
        <v>No</v>
      </c>
      <c r="J1980" s="26">
        <v>0</v>
      </c>
      <c r="K1980" s="20" t="str">
        <f>UPPER(Table4[[#This Row],[SMOKER 1]])</f>
        <v>NO</v>
      </c>
      <c r="L1980" s="26" t="str">
        <f>UPPER(Table4[[#This Row],[Heart Issues]])</f>
        <v>YES</v>
      </c>
      <c r="M1980" s="26" t="str">
        <f>IF(Table4[[#This Row],[BMI]]&lt;18.5,"underweight",IF(Table4[[#This Row],[BMI]]&lt; 24.9,"normal weight",IF(Table4[[#This Row],[BMI]]&lt;29.9,"over weight","obesity")))</f>
        <v>over weight</v>
      </c>
      <c r="N1980" s="26" t="str">
        <f>IF(Table4[[#This Row],[HBA1C]]&lt;5.7,"normal",IF(Table4[[#This Row],[HBA1C]]&lt; 6.4,"prediabetes","diabetes"))</f>
        <v>normal</v>
      </c>
    </row>
    <row r="1981" spans="1:14" x14ac:dyDescent="0.25">
      <c r="A1981" t="s">
        <v>388</v>
      </c>
      <c r="B1981">
        <v>19.8</v>
      </c>
      <c r="C1981">
        <v>4</v>
      </c>
      <c r="D1981" t="s">
        <v>2380</v>
      </c>
      <c r="E1981" t="s">
        <v>2378</v>
      </c>
      <c r="F1981" t="s">
        <v>2378</v>
      </c>
      <c r="G1981" s="9" t="s">
        <v>2379</v>
      </c>
      <c r="H1981" t="s">
        <v>2378</v>
      </c>
      <c r="I1981" s="20" t="str">
        <f>IF(Table4[[#This Row],[smoker]]="?","NO",Table4[[#This Row],[smoker]])</f>
        <v>No</v>
      </c>
      <c r="J1981" s="26">
        <v>0</v>
      </c>
      <c r="K1981" s="20" t="str">
        <f>UPPER(Table4[[#This Row],[SMOKER 1]])</f>
        <v>NO</v>
      </c>
      <c r="L1981" s="26" t="str">
        <f>UPPER(Table4[[#This Row],[Heart Issues]])</f>
        <v>YES</v>
      </c>
      <c r="M1981" s="26" t="str">
        <f>IF(Table4[[#This Row],[BMI]]&lt;18.5,"underweight",IF(Table4[[#This Row],[BMI]]&lt; 24.9,"normal weight",IF(Table4[[#This Row],[BMI]]&lt;29.9,"over weight","obesity")))</f>
        <v>normal weight</v>
      </c>
      <c r="N1981" s="26" t="str">
        <f>IF(Table4[[#This Row],[HBA1C]]&lt;5.7,"normal",IF(Table4[[#This Row],[HBA1C]]&lt; 6.4,"prediabetes","diabetes"))</f>
        <v>normal</v>
      </c>
    </row>
    <row r="1982" spans="1:14" x14ac:dyDescent="0.25">
      <c r="A1982" t="s">
        <v>387</v>
      </c>
      <c r="B1982">
        <v>35.53</v>
      </c>
      <c r="C1982">
        <v>4.68</v>
      </c>
      <c r="D1982" t="s">
        <v>2378</v>
      </c>
      <c r="E1982" t="s">
        <v>2378</v>
      </c>
      <c r="F1982" t="s">
        <v>2381</v>
      </c>
      <c r="G1982" s="9">
        <v>1</v>
      </c>
      <c r="H1982" t="s">
        <v>2378</v>
      </c>
      <c r="I1982" s="20" t="str">
        <f>IF(Table4[[#This Row],[smoker]]="?","NO",Table4[[#This Row],[smoker]])</f>
        <v>No</v>
      </c>
      <c r="J1982" s="26">
        <v>1</v>
      </c>
      <c r="K1982" s="20" t="str">
        <f>UPPER(Table4[[#This Row],[SMOKER 1]])</f>
        <v>NO</v>
      </c>
      <c r="L1982" s="26" t="str">
        <f>UPPER(Table4[[#This Row],[Heart Issues]])</f>
        <v>NO</v>
      </c>
      <c r="M1982" s="26" t="str">
        <f>IF(Table4[[#This Row],[BMI]]&lt;18.5,"underweight",IF(Table4[[#This Row],[BMI]]&lt; 24.9,"normal weight",IF(Table4[[#This Row],[BMI]]&lt;29.9,"over weight","obesity")))</f>
        <v>obesity</v>
      </c>
      <c r="N1982" s="26" t="str">
        <f>IF(Table4[[#This Row],[HBA1C]]&lt;5.7,"normal",IF(Table4[[#This Row],[HBA1C]]&lt; 6.4,"prediabetes","diabetes"))</f>
        <v>normal</v>
      </c>
    </row>
    <row r="1983" spans="1:14" x14ac:dyDescent="0.25">
      <c r="A1983" t="s">
        <v>386</v>
      </c>
      <c r="B1983">
        <v>21.47</v>
      </c>
      <c r="C1983">
        <v>4.0199999999999996</v>
      </c>
      <c r="D1983" t="s">
        <v>2380</v>
      </c>
      <c r="E1983" t="s">
        <v>2378</v>
      </c>
      <c r="F1983" t="s">
        <v>2378</v>
      </c>
      <c r="G1983" s="9">
        <v>1</v>
      </c>
      <c r="H1983" t="s">
        <v>2378</v>
      </c>
      <c r="I1983" s="20" t="str">
        <f>IF(Table4[[#This Row],[smoker]]="?","NO",Table4[[#This Row],[smoker]])</f>
        <v>No</v>
      </c>
      <c r="J1983" s="26">
        <v>1</v>
      </c>
      <c r="K1983" s="20" t="str">
        <f>UPPER(Table4[[#This Row],[SMOKER 1]])</f>
        <v>NO</v>
      </c>
      <c r="L1983" s="26" t="str">
        <f>UPPER(Table4[[#This Row],[Heart Issues]])</f>
        <v>YES</v>
      </c>
      <c r="M1983" s="26" t="str">
        <f>IF(Table4[[#This Row],[BMI]]&lt;18.5,"underweight",IF(Table4[[#This Row],[BMI]]&lt; 24.9,"normal weight",IF(Table4[[#This Row],[BMI]]&lt;29.9,"over weight","obesity")))</f>
        <v>normal weight</v>
      </c>
      <c r="N1983" s="26" t="str">
        <f>IF(Table4[[#This Row],[HBA1C]]&lt;5.7,"normal",IF(Table4[[#This Row],[HBA1C]]&lt; 6.4,"prediabetes","diabetes"))</f>
        <v>normal</v>
      </c>
    </row>
    <row r="1984" spans="1:14" x14ac:dyDescent="0.25">
      <c r="A1984" t="s">
        <v>385</v>
      </c>
      <c r="B1984">
        <v>25.9</v>
      </c>
      <c r="C1984">
        <v>5.12</v>
      </c>
      <c r="D1984" t="s">
        <v>2378</v>
      </c>
      <c r="E1984" t="s">
        <v>2378</v>
      </c>
      <c r="F1984" t="s">
        <v>2381</v>
      </c>
      <c r="G1984" s="9">
        <v>1</v>
      </c>
      <c r="H1984" t="s">
        <v>2378</v>
      </c>
      <c r="I1984" s="20" t="str">
        <f>IF(Table4[[#This Row],[smoker]]="?","NO",Table4[[#This Row],[smoker]])</f>
        <v>No</v>
      </c>
      <c r="J1984" s="26">
        <v>1</v>
      </c>
      <c r="K1984" s="20" t="str">
        <f>UPPER(Table4[[#This Row],[SMOKER 1]])</f>
        <v>NO</v>
      </c>
      <c r="L1984" s="26" t="str">
        <f>UPPER(Table4[[#This Row],[Heart Issues]])</f>
        <v>NO</v>
      </c>
      <c r="M1984" s="26" t="str">
        <f>IF(Table4[[#This Row],[BMI]]&lt;18.5,"underweight",IF(Table4[[#This Row],[BMI]]&lt; 24.9,"normal weight",IF(Table4[[#This Row],[BMI]]&lt;29.9,"over weight","obesity")))</f>
        <v>over weight</v>
      </c>
      <c r="N1984" s="26" t="str">
        <f>IF(Table4[[#This Row],[HBA1C]]&lt;5.7,"normal",IF(Table4[[#This Row],[HBA1C]]&lt; 6.4,"prediabetes","diabetes"))</f>
        <v>normal</v>
      </c>
    </row>
    <row r="1985" spans="1:14" x14ac:dyDescent="0.25">
      <c r="A1985" t="s">
        <v>384</v>
      </c>
      <c r="B1985">
        <v>20.81</v>
      </c>
      <c r="C1985">
        <v>5.52</v>
      </c>
      <c r="D1985" t="s">
        <v>2378</v>
      </c>
      <c r="E1985" t="s">
        <v>2378</v>
      </c>
      <c r="F1985" t="s">
        <v>2378</v>
      </c>
      <c r="G1985" s="9" t="s">
        <v>2379</v>
      </c>
      <c r="H1985" t="s">
        <v>2378</v>
      </c>
      <c r="I1985" s="20" t="str">
        <f>IF(Table4[[#This Row],[smoker]]="?","NO",Table4[[#This Row],[smoker]])</f>
        <v>No</v>
      </c>
      <c r="J1985" s="26">
        <v>0</v>
      </c>
      <c r="K1985" s="20" t="str">
        <f>UPPER(Table4[[#This Row],[SMOKER 1]])</f>
        <v>NO</v>
      </c>
      <c r="L1985" s="26" t="str">
        <f>UPPER(Table4[[#This Row],[Heart Issues]])</f>
        <v>NO</v>
      </c>
      <c r="M1985" s="26" t="str">
        <f>IF(Table4[[#This Row],[BMI]]&lt;18.5,"underweight",IF(Table4[[#This Row],[BMI]]&lt; 24.9,"normal weight",IF(Table4[[#This Row],[BMI]]&lt;29.9,"over weight","obesity")))</f>
        <v>normal weight</v>
      </c>
      <c r="N1985" s="26" t="str">
        <f>IF(Table4[[#This Row],[HBA1C]]&lt;5.7,"normal",IF(Table4[[#This Row],[HBA1C]]&lt; 6.4,"prediabetes","diabetes"))</f>
        <v>normal</v>
      </c>
    </row>
    <row r="1986" spans="1:14" x14ac:dyDescent="0.25">
      <c r="A1986" t="s">
        <v>383</v>
      </c>
      <c r="B1986">
        <v>25.84</v>
      </c>
      <c r="C1986">
        <v>5.81</v>
      </c>
      <c r="D1986" t="s">
        <v>2380</v>
      </c>
      <c r="E1986" t="s">
        <v>2378</v>
      </c>
      <c r="F1986" t="s">
        <v>2381</v>
      </c>
      <c r="G1986" s="9">
        <v>1</v>
      </c>
      <c r="H1986" t="s">
        <v>2378</v>
      </c>
      <c r="I1986" s="20" t="str">
        <f>IF(Table4[[#This Row],[smoker]]="?","NO",Table4[[#This Row],[smoker]])</f>
        <v>No</v>
      </c>
      <c r="J1986" s="26">
        <v>1</v>
      </c>
      <c r="K1986" s="20" t="str">
        <f>UPPER(Table4[[#This Row],[SMOKER 1]])</f>
        <v>NO</v>
      </c>
      <c r="L1986" s="26" t="str">
        <f>UPPER(Table4[[#This Row],[Heart Issues]])</f>
        <v>YES</v>
      </c>
      <c r="M1986" s="26" t="str">
        <f>IF(Table4[[#This Row],[BMI]]&lt;18.5,"underweight",IF(Table4[[#This Row],[BMI]]&lt; 24.9,"normal weight",IF(Table4[[#This Row],[BMI]]&lt;29.9,"over weight","obesity")))</f>
        <v>over weight</v>
      </c>
      <c r="N1986" s="26" t="str">
        <f>IF(Table4[[#This Row],[HBA1C]]&lt;5.7,"normal",IF(Table4[[#This Row],[HBA1C]]&lt; 6.4,"prediabetes","diabetes"))</f>
        <v>prediabetes</v>
      </c>
    </row>
    <row r="1987" spans="1:14" x14ac:dyDescent="0.25">
      <c r="A1987" t="s">
        <v>382</v>
      </c>
      <c r="B1987">
        <v>30.95</v>
      </c>
      <c r="C1987">
        <v>5.16</v>
      </c>
      <c r="D1987" t="s">
        <v>2378</v>
      </c>
      <c r="E1987" t="s">
        <v>2378</v>
      </c>
      <c r="F1987" t="s">
        <v>2381</v>
      </c>
      <c r="G1987" s="9">
        <v>1</v>
      </c>
      <c r="H1987" t="s">
        <v>2378</v>
      </c>
      <c r="I1987" s="20" t="str">
        <f>IF(Table4[[#This Row],[smoker]]="?","NO",Table4[[#This Row],[smoker]])</f>
        <v>No</v>
      </c>
      <c r="J1987" s="26">
        <v>1</v>
      </c>
      <c r="K1987" s="20" t="str">
        <f>UPPER(Table4[[#This Row],[SMOKER 1]])</f>
        <v>NO</v>
      </c>
      <c r="L1987" s="26" t="str">
        <f>UPPER(Table4[[#This Row],[Heart Issues]])</f>
        <v>NO</v>
      </c>
      <c r="M1987" s="26" t="str">
        <f>IF(Table4[[#This Row],[BMI]]&lt;18.5,"underweight",IF(Table4[[#This Row],[BMI]]&lt; 24.9,"normal weight",IF(Table4[[#This Row],[BMI]]&lt;29.9,"over weight","obesity")))</f>
        <v>obesity</v>
      </c>
      <c r="N1987" s="26" t="str">
        <f>IF(Table4[[#This Row],[HBA1C]]&lt;5.7,"normal",IF(Table4[[#This Row],[HBA1C]]&lt; 6.4,"prediabetes","diabetes"))</f>
        <v>normal</v>
      </c>
    </row>
    <row r="1988" spans="1:14" x14ac:dyDescent="0.25">
      <c r="A1988" t="s">
        <v>381</v>
      </c>
      <c r="B1988">
        <v>30.54</v>
      </c>
      <c r="C1988">
        <v>5</v>
      </c>
      <c r="D1988" t="s">
        <v>2378</v>
      </c>
      <c r="E1988" t="s">
        <v>2378</v>
      </c>
      <c r="F1988" t="s">
        <v>2381</v>
      </c>
      <c r="G1988" s="9">
        <v>1</v>
      </c>
      <c r="H1988" t="s">
        <v>2378</v>
      </c>
      <c r="I1988" s="20" t="str">
        <f>IF(Table4[[#This Row],[smoker]]="?","NO",Table4[[#This Row],[smoker]])</f>
        <v>No</v>
      </c>
      <c r="J1988" s="26">
        <v>1</v>
      </c>
      <c r="K1988" s="20" t="str">
        <f>UPPER(Table4[[#This Row],[SMOKER 1]])</f>
        <v>NO</v>
      </c>
      <c r="L1988" s="26" t="str">
        <f>UPPER(Table4[[#This Row],[Heart Issues]])</f>
        <v>NO</v>
      </c>
      <c r="M1988" s="26" t="str">
        <f>IF(Table4[[#This Row],[BMI]]&lt;18.5,"underweight",IF(Table4[[#This Row],[BMI]]&lt; 24.9,"normal weight",IF(Table4[[#This Row],[BMI]]&lt;29.9,"over weight","obesity")))</f>
        <v>obesity</v>
      </c>
      <c r="N1988" s="26" t="str">
        <f>IF(Table4[[#This Row],[HBA1C]]&lt;5.7,"normal",IF(Table4[[#This Row],[HBA1C]]&lt; 6.4,"prediabetes","diabetes"))</f>
        <v>normal</v>
      </c>
    </row>
    <row r="1989" spans="1:14" x14ac:dyDescent="0.25">
      <c r="A1989" t="s">
        <v>380</v>
      </c>
      <c r="B1989">
        <v>33.914999999999999</v>
      </c>
      <c r="C1989">
        <v>5.84</v>
      </c>
      <c r="D1989" t="s">
        <v>2380</v>
      </c>
      <c r="E1989" t="s">
        <v>2378</v>
      </c>
      <c r="F1989" t="s">
        <v>2378</v>
      </c>
      <c r="G1989" s="9" t="s">
        <v>2379</v>
      </c>
      <c r="H1989" t="s">
        <v>2378</v>
      </c>
      <c r="I1989" s="20" t="str">
        <f>IF(Table4[[#This Row],[smoker]]="?","NO",Table4[[#This Row],[smoker]])</f>
        <v>No</v>
      </c>
      <c r="J1989" s="26">
        <v>0</v>
      </c>
      <c r="K1989" s="20" t="str">
        <f>UPPER(Table4[[#This Row],[SMOKER 1]])</f>
        <v>NO</v>
      </c>
      <c r="L1989" s="26" t="str">
        <f>UPPER(Table4[[#This Row],[Heart Issues]])</f>
        <v>YES</v>
      </c>
      <c r="M1989" s="26" t="str">
        <f>IF(Table4[[#This Row],[BMI]]&lt;18.5,"underweight",IF(Table4[[#This Row],[BMI]]&lt; 24.9,"normal weight",IF(Table4[[#This Row],[BMI]]&lt;29.9,"over weight","obesity")))</f>
        <v>obesity</v>
      </c>
      <c r="N1989" s="26" t="str">
        <f>IF(Table4[[#This Row],[HBA1C]]&lt;5.7,"normal",IF(Table4[[#This Row],[HBA1C]]&lt; 6.4,"prediabetes","diabetes"))</f>
        <v>prediabetes</v>
      </c>
    </row>
    <row r="1990" spans="1:14" x14ac:dyDescent="0.25">
      <c r="A1990" t="s">
        <v>379</v>
      </c>
      <c r="B1990">
        <v>33.31</v>
      </c>
      <c r="C1990">
        <v>4.1900000000000004</v>
      </c>
      <c r="D1990" t="s">
        <v>2378</v>
      </c>
      <c r="E1990" t="s">
        <v>2378</v>
      </c>
      <c r="F1990" t="s">
        <v>2381</v>
      </c>
      <c r="G1990" s="9">
        <v>1</v>
      </c>
      <c r="H1990" t="s">
        <v>2378</v>
      </c>
      <c r="I1990" s="20" t="str">
        <f>IF(Table4[[#This Row],[smoker]]="?","NO",Table4[[#This Row],[smoker]])</f>
        <v>No</v>
      </c>
      <c r="J1990" s="26">
        <v>1</v>
      </c>
      <c r="K1990" s="20" t="str">
        <f>UPPER(Table4[[#This Row],[SMOKER 1]])</f>
        <v>NO</v>
      </c>
      <c r="L1990" s="26" t="str">
        <f>UPPER(Table4[[#This Row],[Heart Issues]])</f>
        <v>NO</v>
      </c>
      <c r="M1990" s="26" t="str">
        <f>IF(Table4[[#This Row],[BMI]]&lt;18.5,"underweight",IF(Table4[[#This Row],[BMI]]&lt; 24.9,"normal weight",IF(Table4[[#This Row],[BMI]]&lt;29.9,"over weight","obesity")))</f>
        <v>obesity</v>
      </c>
      <c r="N1990" s="26" t="str">
        <f>IF(Table4[[#This Row],[HBA1C]]&lt;5.7,"normal",IF(Table4[[#This Row],[HBA1C]]&lt; 6.4,"prediabetes","diabetes"))</f>
        <v>normal</v>
      </c>
    </row>
    <row r="1991" spans="1:14" x14ac:dyDescent="0.25">
      <c r="A1991" t="s">
        <v>378</v>
      </c>
      <c r="B1991">
        <v>25.745000000000001</v>
      </c>
      <c r="C1991">
        <v>4.62</v>
      </c>
      <c r="D1991" t="s">
        <v>2380</v>
      </c>
      <c r="E1991" t="s">
        <v>2378</v>
      </c>
      <c r="F1991" t="s">
        <v>2378</v>
      </c>
      <c r="G1991" s="9" t="s">
        <v>2379</v>
      </c>
      <c r="H1991" t="s">
        <v>2378</v>
      </c>
      <c r="I1991" s="20" t="str">
        <f>IF(Table4[[#This Row],[smoker]]="?","NO",Table4[[#This Row],[smoker]])</f>
        <v>No</v>
      </c>
      <c r="J1991" s="26">
        <v>0</v>
      </c>
      <c r="K1991" s="20" t="str">
        <f>UPPER(Table4[[#This Row],[SMOKER 1]])</f>
        <v>NO</v>
      </c>
      <c r="L1991" s="26" t="str">
        <f>UPPER(Table4[[#This Row],[Heart Issues]])</f>
        <v>YES</v>
      </c>
      <c r="M1991" s="26" t="str">
        <f>IF(Table4[[#This Row],[BMI]]&lt;18.5,"underweight",IF(Table4[[#This Row],[BMI]]&lt; 24.9,"normal weight",IF(Table4[[#This Row],[BMI]]&lt;29.9,"over weight","obesity")))</f>
        <v>over weight</v>
      </c>
      <c r="N1991" s="26" t="str">
        <f>IF(Table4[[#This Row],[HBA1C]]&lt;5.7,"normal",IF(Table4[[#This Row],[HBA1C]]&lt; 6.4,"prediabetes","diabetes"))</f>
        <v>normal</v>
      </c>
    </row>
    <row r="1992" spans="1:14" x14ac:dyDescent="0.25">
      <c r="A1992" t="s">
        <v>377</v>
      </c>
      <c r="B1992">
        <v>37.1</v>
      </c>
      <c r="C1992">
        <v>6.24</v>
      </c>
      <c r="D1992" t="s">
        <v>2378</v>
      </c>
      <c r="E1992" t="s">
        <v>2378</v>
      </c>
      <c r="F1992" t="s">
        <v>2378</v>
      </c>
      <c r="G1992" s="9" t="s">
        <v>2379</v>
      </c>
      <c r="H1992" t="s">
        <v>2378</v>
      </c>
      <c r="I1992" s="20" t="str">
        <f>IF(Table4[[#This Row],[smoker]]="?","NO",Table4[[#This Row],[smoker]])</f>
        <v>No</v>
      </c>
      <c r="J1992" s="26">
        <v>0</v>
      </c>
      <c r="K1992" s="20" t="str">
        <f>UPPER(Table4[[#This Row],[SMOKER 1]])</f>
        <v>NO</v>
      </c>
      <c r="L1992" s="26" t="str">
        <f>UPPER(Table4[[#This Row],[Heart Issues]])</f>
        <v>NO</v>
      </c>
      <c r="M1992" s="26" t="str">
        <f>IF(Table4[[#This Row],[BMI]]&lt;18.5,"underweight",IF(Table4[[#This Row],[BMI]]&lt; 24.9,"normal weight",IF(Table4[[#This Row],[BMI]]&lt;29.9,"over weight","obesity")))</f>
        <v>obesity</v>
      </c>
      <c r="N1992" s="26" t="str">
        <f>IF(Table4[[#This Row],[HBA1C]]&lt;5.7,"normal",IF(Table4[[#This Row],[HBA1C]]&lt; 6.4,"prediabetes","diabetes"))</f>
        <v>prediabetes</v>
      </c>
    </row>
    <row r="1993" spans="1:14" x14ac:dyDescent="0.25">
      <c r="A1993" t="s">
        <v>376</v>
      </c>
      <c r="B1993">
        <v>35.435000000000002</v>
      </c>
      <c r="C1993">
        <v>5.81</v>
      </c>
      <c r="D1993" t="s">
        <v>2378</v>
      </c>
      <c r="E1993" t="s">
        <v>2378</v>
      </c>
      <c r="F1993" t="s">
        <v>2378</v>
      </c>
      <c r="G1993" s="9" t="s">
        <v>2379</v>
      </c>
      <c r="H1993" t="s">
        <v>2378</v>
      </c>
      <c r="I1993" s="20" t="str">
        <f>IF(Table4[[#This Row],[smoker]]="?","NO",Table4[[#This Row],[smoker]])</f>
        <v>No</v>
      </c>
      <c r="J1993" s="26">
        <v>0</v>
      </c>
      <c r="K1993" s="20" t="str">
        <f>UPPER(Table4[[#This Row],[SMOKER 1]])</f>
        <v>NO</v>
      </c>
      <c r="L1993" s="26" t="str">
        <f>UPPER(Table4[[#This Row],[Heart Issues]])</f>
        <v>NO</v>
      </c>
      <c r="M1993" s="26" t="str">
        <f>IF(Table4[[#This Row],[BMI]]&lt;18.5,"underweight",IF(Table4[[#This Row],[BMI]]&lt; 24.9,"normal weight",IF(Table4[[#This Row],[BMI]]&lt;29.9,"over weight","obesity")))</f>
        <v>obesity</v>
      </c>
      <c r="N1993" s="26" t="str">
        <f>IF(Table4[[#This Row],[HBA1C]]&lt;5.7,"normal",IF(Table4[[#This Row],[HBA1C]]&lt; 6.4,"prediabetes","diabetes"))</f>
        <v>prediabetes</v>
      </c>
    </row>
    <row r="1994" spans="1:14" x14ac:dyDescent="0.25">
      <c r="A1994" t="s">
        <v>375</v>
      </c>
      <c r="B1994">
        <v>20.399999999999999</v>
      </c>
      <c r="C1994">
        <v>4.83</v>
      </c>
      <c r="D1994" t="s">
        <v>2378</v>
      </c>
      <c r="E1994" t="s">
        <v>2378</v>
      </c>
      <c r="F1994" t="s">
        <v>2378</v>
      </c>
      <c r="G1994" s="9" t="s">
        <v>2379</v>
      </c>
      <c r="H1994" t="s">
        <v>2378</v>
      </c>
      <c r="I1994" s="20" t="str">
        <f>IF(Table4[[#This Row],[smoker]]="?","NO",Table4[[#This Row],[smoker]])</f>
        <v>No</v>
      </c>
      <c r="J1994" s="26">
        <v>0</v>
      </c>
      <c r="K1994" s="20" t="str">
        <f>UPPER(Table4[[#This Row],[SMOKER 1]])</f>
        <v>NO</v>
      </c>
      <c r="L1994" s="26" t="str">
        <f>UPPER(Table4[[#This Row],[Heart Issues]])</f>
        <v>NO</v>
      </c>
      <c r="M1994" s="26" t="str">
        <f>IF(Table4[[#This Row],[BMI]]&lt;18.5,"underweight",IF(Table4[[#This Row],[BMI]]&lt; 24.9,"normal weight",IF(Table4[[#This Row],[BMI]]&lt;29.9,"over weight","obesity")))</f>
        <v>normal weight</v>
      </c>
      <c r="N1994" s="26" t="str">
        <f>IF(Table4[[#This Row],[HBA1C]]&lt;5.7,"normal",IF(Table4[[#This Row],[HBA1C]]&lt; 6.4,"prediabetes","diabetes"))</f>
        <v>normal</v>
      </c>
    </row>
    <row r="1995" spans="1:14" x14ac:dyDescent="0.25">
      <c r="A1995" t="s">
        <v>374</v>
      </c>
      <c r="B1995">
        <v>42.13</v>
      </c>
      <c r="C1995">
        <v>5.72</v>
      </c>
      <c r="D1995" t="s">
        <v>2380</v>
      </c>
      <c r="E1995" t="s">
        <v>2378</v>
      </c>
      <c r="F1995" t="s">
        <v>2381</v>
      </c>
      <c r="G1995" s="9">
        <v>1</v>
      </c>
      <c r="H1995" t="s">
        <v>2378</v>
      </c>
      <c r="I1995" s="20" t="str">
        <f>IF(Table4[[#This Row],[smoker]]="?","NO",Table4[[#This Row],[smoker]])</f>
        <v>No</v>
      </c>
      <c r="J1995" s="26">
        <v>1</v>
      </c>
      <c r="K1995" s="20" t="str">
        <f>UPPER(Table4[[#This Row],[SMOKER 1]])</f>
        <v>NO</v>
      </c>
      <c r="L1995" s="26" t="str">
        <f>UPPER(Table4[[#This Row],[Heart Issues]])</f>
        <v>YES</v>
      </c>
      <c r="M1995" s="26" t="str">
        <f>IF(Table4[[#This Row],[BMI]]&lt;18.5,"underweight",IF(Table4[[#This Row],[BMI]]&lt; 24.9,"normal weight",IF(Table4[[#This Row],[BMI]]&lt;29.9,"over weight","obesity")))</f>
        <v>obesity</v>
      </c>
      <c r="N1995" s="26" t="str">
        <f>IF(Table4[[#This Row],[HBA1C]]&lt;5.7,"normal",IF(Table4[[#This Row],[HBA1C]]&lt; 6.4,"prediabetes","diabetes"))</f>
        <v>prediabetes</v>
      </c>
    </row>
    <row r="1996" spans="1:14" x14ac:dyDescent="0.25">
      <c r="A1996" t="s">
        <v>373</v>
      </c>
      <c r="B1996">
        <v>33.99</v>
      </c>
      <c r="C1996">
        <v>4.83</v>
      </c>
      <c r="D1996" t="s">
        <v>2380</v>
      </c>
      <c r="E1996" t="s">
        <v>2378</v>
      </c>
      <c r="F1996" t="s">
        <v>2381</v>
      </c>
      <c r="G1996" s="9">
        <v>1</v>
      </c>
      <c r="H1996" t="s">
        <v>2378</v>
      </c>
      <c r="I1996" s="20" t="str">
        <f>IF(Table4[[#This Row],[smoker]]="?","NO",Table4[[#This Row],[smoker]])</f>
        <v>No</v>
      </c>
      <c r="J1996" s="26">
        <v>1</v>
      </c>
      <c r="K1996" s="20" t="str">
        <f>UPPER(Table4[[#This Row],[SMOKER 1]])</f>
        <v>NO</v>
      </c>
      <c r="L1996" s="26" t="str">
        <f>UPPER(Table4[[#This Row],[Heart Issues]])</f>
        <v>YES</v>
      </c>
      <c r="M1996" s="26" t="str">
        <f>IF(Table4[[#This Row],[BMI]]&lt;18.5,"underweight",IF(Table4[[#This Row],[BMI]]&lt; 24.9,"normal weight",IF(Table4[[#This Row],[BMI]]&lt;29.9,"over weight","obesity")))</f>
        <v>obesity</v>
      </c>
      <c r="N1996" s="26" t="str">
        <f>IF(Table4[[#This Row],[HBA1C]]&lt;5.7,"normal",IF(Table4[[#This Row],[HBA1C]]&lt; 6.4,"prediabetes","diabetes"))</f>
        <v>normal</v>
      </c>
    </row>
    <row r="1997" spans="1:14" x14ac:dyDescent="0.25">
      <c r="A1997" t="s">
        <v>372</v>
      </c>
      <c r="B1997">
        <v>28.594999999999999</v>
      </c>
      <c r="C1997">
        <v>4.1399999999999997</v>
      </c>
      <c r="D1997" t="s">
        <v>2380</v>
      </c>
      <c r="E1997" t="s">
        <v>2378</v>
      </c>
      <c r="F1997" t="s">
        <v>2381</v>
      </c>
      <c r="G1997" s="9">
        <v>1</v>
      </c>
      <c r="H1997" t="s">
        <v>2378</v>
      </c>
      <c r="I1997" s="20" t="str">
        <f>IF(Table4[[#This Row],[smoker]]="?","NO",Table4[[#This Row],[smoker]])</f>
        <v>No</v>
      </c>
      <c r="J1997" s="26">
        <v>1</v>
      </c>
      <c r="K1997" s="20" t="str">
        <f>UPPER(Table4[[#This Row],[SMOKER 1]])</f>
        <v>NO</v>
      </c>
      <c r="L1997" s="26" t="str">
        <f>UPPER(Table4[[#This Row],[Heart Issues]])</f>
        <v>YES</v>
      </c>
      <c r="M1997" s="26" t="str">
        <f>IF(Table4[[#This Row],[BMI]]&lt;18.5,"underweight",IF(Table4[[#This Row],[BMI]]&lt; 24.9,"normal weight",IF(Table4[[#This Row],[BMI]]&lt;29.9,"over weight","obesity")))</f>
        <v>over weight</v>
      </c>
      <c r="N1997" s="26" t="str">
        <f>IF(Table4[[#This Row],[HBA1C]]&lt;5.7,"normal",IF(Table4[[#This Row],[HBA1C]]&lt; 6.4,"prediabetes","diabetes"))</f>
        <v>normal</v>
      </c>
    </row>
    <row r="1998" spans="1:14" x14ac:dyDescent="0.25">
      <c r="A1998" t="s">
        <v>371</v>
      </c>
      <c r="B1998">
        <v>20.8</v>
      </c>
      <c r="C1998">
        <v>4.07</v>
      </c>
      <c r="D1998" t="s">
        <v>2380</v>
      </c>
      <c r="E1998" t="s">
        <v>2378</v>
      </c>
      <c r="F1998" t="s">
        <v>2381</v>
      </c>
      <c r="G1998" s="9">
        <v>1</v>
      </c>
      <c r="H1998" t="s">
        <v>2378</v>
      </c>
      <c r="I1998" s="20" t="str">
        <f>IF(Table4[[#This Row],[smoker]]="?","NO",Table4[[#This Row],[smoker]])</f>
        <v>No</v>
      </c>
      <c r="J1998" s="26">
        <v>1</v>
      </c>
      <c r="K1998" s="20" t="str">
        <f>UPPER(Table4[[#This Row],[SMOKER 1]])</f>
        <v>NO</v>
      </c>
      <c r="L1998" s="26" t="str">
        <f>UPPER(Table4[[#This Row],[Heart Issues]])</f>
        <v>YES</v>
      </c>
      <c r="M1998" s="26" t="str">
        <f>IF(Table4[[#This Row],[BMI]]&lt;18.5,"underweight",IF(Table4[[#This Row],[BMI]]&lt; 24.9,"normal weight",IF(Table4[[#This Row],[BMI]]&lt;29.9,"over weight","obesity")))</f>
        <v>normal weight</v>
      </c>
      <c r="N1998" s="26" t="str">
        <f>IF(Table4[[#This Row],[HBA1C]]&lt;5.7,"normal",IF(Table4[[#This Row],[HBA1C]]&lt; 6.4,"prediabetes","diabetes"))</f>
        <v>normal</v>
      </c>
    </row>
    <row r="1999" spans="1:14" x14ac:dyDescent="0.25">
      <c r="A1999" t="s">
        <v>370</v>
      </c>
      <c r="B1999">
        <v>23.465</v>
      </c>
      <c r="C1999">
        <v>6.26</v>
      </c>
      <c r="D1999" t="s">
        <v>2380</v>
      </c>
      <c r="E1999" t="s">
        <v>2378</v>
      </c>
      <c r="F1999" t="s">
        <v>2381</v>
      </c>
      <c r="G1999" s="9">
        <v>1</v>
      </c>
      <c r="H1999" t="s">
        <v>2378</v>
      </c>
      <c r="I1999" s="20" t="str">
        <f>IF(Table4[[#This Row],[smoker]]="?","NO",Table4[[#This Row],[smoker]])</f>
        <v>No</v>
      </c>
      <c r="J1999" s="26">
        <v>1</v>
      </c>
      <c r="K1999" s="20" t="str">
        <f>UPPER(Table4[[#This Row],[SMOKER 1]])</f>
        <v>NO</v>
      </c>
      <c r="L1999" s="26" t="str">
        <f>UPPER(Table4[[#This Row],[Heart Issues]])</f>
        <v>YES</v>
      </c>
      <c r="M1999" s="26" t="str">
        <f>IF(Table4[[#This Row],[BMI]]&lt;18.5,"underweight",IF(Table4[[#This Row],[BMI]]&lt; 24.9,"normal weight",IF(Table4[[#This Row],[BMI]]&lt;29.9,"over weight","obesity")))</f>
        <v>normal weight</v>
      </c>
      <c r="N1999" s="26" t="str">
        <f>IF(Table4[[#This Row],[HBA1C]]&lt;5.7,"normal",IF(Table4[[#This Row],[HBA1C]]&lt; 6.4,"prediabetes","diabetes"))</f>
        <v>prediabetes</v>
      </c>
    </row>
    <row r="2000" spans="1:14" x14ac:dyDescent="0.25">
      <c r="A2000" t="s">
        <v>369</v>
      </c>
      <c r="B2000">
        <v>40.185000000000002</v>
      </c>
      <c r="C2000">
        <v>5.88</v>
      </c>
      <c r="D2000" t="s">
        <v>2380</v>
      </c>
      <c r="E2000" t="s">
        <v>2378</v>
      </c>
      <c r="F2000" t="s">
        <v>2378</v>
      </c>
      <c r="G2000" s="9" t="s">
        <v>2379</v>
      </c>
      <c r="H2000" t="s">
        <v>2378</v>
      </c>
      <c r="I2000" s="20" t="str">
        <f>IF(Table4[[#This Row],[smoker]]="?","NO",Table4[[#This Row],[smoker]])</f>
        <v>No</v>
      </c>
      <c r="J2000" s="26">
        <v>0</v>
      </c>
      <c r="K2000" s="20" t="str">
        <f>UPPER(Table4[[#This Row],[SMOKER 1]])</f>
        <v>NO</v>
      </c>
      <c r="L2000" s="26" t="str">
        <f>UPPER(Table4[[#This Row],[Heart Issues]])</f>
        <v>YES</v>
      </c>
      <c r="M2000" s="26" t="str">
        <f>IF(Table4[[#This Row],[BMI]]&lt;18.5,"underweight",IF(Table4[[#This Row],[BMI]]&lt; 24.9,"normal weight",IF(Table4[[#This Row],[BMI]]&lt;29.9,"over weight","obesity")))</f>
        <v>obesity</v>
      </c>
      <c r="N2000" s="26" t="str">
        <f>IF(Table4[[#This Row],[HBA1C]]&lt;5.7,"normal",IF(Table4[[#This Row],[HBA1C]]&lt; 6.4,"prediabetes","diabetes"))</f>
        <v>prediabetes</v>
      </c>
    </row>
    <row r="2001" spans="1:14" x14ac:dyDescent="0.25">
      <c r="A2001" t="s">
        <v>368</v>
      </c>
      <c r="B2001">
        <v>21.89</v>
      </c>
      <c r="C2001">
        <v>5.72</v>
      </c>
      <c r="D2001" t="s">
        <v>2380</v>
      </c>
      <c r="E2001" t="s">
        <v>2378</v>
      </c>
      <c r="F2001" t="s">
        <v>2378</v>
      </c>
      <c r="G2001" s="9" t="s">
        <v>2379</v>
      </c>
      <c r="H2001" t="s">
        <v>2378</v>
      </c>
      <c r="I2001" s="20" t="str">
        <f>IF(Table4[[#This Row],[smoker]]="?","NO",Table4[[#This Row],[smoker]])</f>
        <v>No</v>
      </c>
      <c r="J2001" s="26">
        <v>0</v>
      </c>
      <c r="K2001" s="20" t="str">
        <f>UPPER(Table4[[#This Row],[SMOKER 1]])</f>
        <v>NO</v>
      </c>
      <c r="L2001" s="26" t="str">
        <f>UPPER(Table4[[#This Row],[Heart Issues]])</f>
        <v>YES</v>
      </c>
      <c r="M2001" s="26" t="str">
        <f>IF(Table4[[#This Row],[BMI]]&lt;18.5,"underweight",IF(Table4[[#This Row],[BMI]]&lt; 24.9,"normal weight",IF(Table4[[#This Row],[BMI]]&lt;29.9,"over weight","obesity")))</f>
        <v>normal weight</v>
      </c>
      <c r="N2001" s="26" t="str">
        <f>IF(Table4[[#This Row],[HBA1C]]&lt;5.7,"normal",IF(Table4[[#This Row],[HBA1C]]&lt; 6.4,"prediabetes","diabetes"))</f>
        <v>prediabetes</v>
      </c>
    </row>
    <row r="2002" spans="1:14" x14ac:dyDescent="0.25">
      <c r="A2002" t="s">
        <v>367</v>
      </c>
      <c r="B2002">
        <v>29.34</v>
      </c>
      <c r="C2002">
        <v>6.09</v>
      </c>
      <c r="D2002" t="s">
        <v>2380</v>
      </c>
      <c r="E2002" t="s">
        <v>2380</v>
      </c>
      <c r="F2002" t="s">
        <v>2378</v>
      </c>
      <c r="G2002" s="9">
        <v>2</v>
      </c>
      <c r="H2002" t="s">
        <v>2378</v>
      </c>
      <c r="I2002" s="20" t="str">
        <f>IF(Table4[[#This Row],[smoker]]="?","NO",Table4[[#This Row],[smoker]])</f>
        <v>No</v>
      </c>
      <c r="J2002" s="26">
        <v>2</v>
      </c>
      <c r="K2002" s="20" t="str">
        <f>UPPER(Table4[[#This Row],[SMOKER 1]])</f>
        <v>NO</v>
      </c>
      <c r="L2002" s="26" t="str">
        <f>UPPER(Table4[[#This Row],[Heart Issues]])</f>
        <v>YES</v>
      </c>
      <c r="M2002" s="26" t="str">
        <f>IF(Table4[[#This Row],[BMI]]&lt;18.5,"underweight",IF(Table4[[#This Row],[BMI]]&lt; 24.9,"normal weight",IF(Table4[[#This Row],[BMI]]&lt;29.9,"over weight","obesity")))</f>
        <v>over weight</v>
      </c>
      <c r="N2002" s="26" t="str">
        <f>IF(Table4[[#This Row],[HBA1C]]&lt;5.7,"normal",IF(Table4[[#This Row],[HBA1C]]&lt; 6.4,"prediabetes","diabetes"))</f>
        <v>prediabetes</v>
      </c>
    </row>
    <row r="2003" spans="1:14" x14ac:dyDescent="0.25">
      <c r="A2003" t="s">
        <v>366</v>
      </c>
      <c r="B2003">
        <v>22.61</v>
      </c>
      <c r="C2003">
        <v>4.25</v>
      </c>
      <c r="D2003" t="s">
        <v>2380</v>
      </c>
      <c r="E2003" t="s">
        <v>2378</v>
      </c>
      <c r="F2003" t="s">
        <v>2378</v>
      </c>
      <c r="G2003" s="9" t="s">
        <v>2379</v>
      </c>
      <c r="H2003" t="s">
        <v>2378</v>
      </c>
      <c r="I2003" s="20" t="str">
        <f>IF(Table4[[#This Row],[smoker]]="?","NO",Table4[[#This Row],[smoker]])</f>
        <v>No</v>
      </c>
      <c r="J2003" s="26">
        <v>0</v>
      </c>
      <c r="K2003" s="20" t="str">
        <f>UPPER(Table4[[#This Row],[SMOKER 1]])</f>
        <v>NO</v>
      </c>
      <c r="L2003" s="26" t="str">
        <f>UPPER(Table4[[#This Row],[Heart Issues]])</f>
        <v>YES</v>
      </c>
      <c r="M2003" s="26" t="str">
        <f>IF(Table4[[#This Row],[BMI]]&lt;18.5,"underweight",IF(Table4[[#This Row],[BMI]]&lt; 24.9,"normal weight",IF(Table4[[#This Row],[BMI]]&lt;29.9,"over weight","obesity")))</f>
        <v>normal weight</v>
      </c>
      <c r="N2003" s="26" t="str">
        <f>IF(Table4[[#This Row],[HBA1C]]&lt;5.7,"normal",IF(Table4[[#This Row],[HBA1C]]&lt; 6.4,"prediabetes","diabetes"))</f>
        <v>normal</v>
      </c>
    </row>
    <row r="2004" spans="1:14" x14ac:dyDescent="0.25">
      <c r="A2004" t="s">
        <v>365</v>
      </c>
      <c r="B2004">
        <v>22.23</v>
      </c>
      <c r="C2004">
        <v>6.09</v>
      </c>
      <c r="D2004" t="s">
        <v>2380</v>
      </c>
      <c r="E2004" t="s">
        <v>2378</v>
      </c>
      <c r="F2004" t="s">
        <v>2378</v>
      </c>
      <c r="G2004" s="9" t="s">
        <v>2379</v>
      </c>
      <c r="H2004" t="s">
        <v>2378</v>
      </c>
      <c r="I2004" s="20" t="str">
        <f>IF(Table4[[#This Row],[smoker]]="?","NO",Table4[[#This Row],[smoker]])</f>
        <v>No</v>
      </c>
      <c r="J2004" s="26">
        <v>0</v>
      </c>
      <c r="K2004" s="20" t="str">
        <f>UPPER(Table4[[#This Row],[SMOKER 1]])</f>
        <v>NO</v>
      </c>
      <c r="L2004" s="26" t="str">
        <f>UPPER(Table4[[#This Row],[Heart Issues]])</f>
        <v>YES</v>
      </c>
      <c r="M2004" s="26" t="str">
        <f>IF(Table4[[#This Row],[BMI]]&lt;18.5,"underweight",IF(Table4[[#This Row],[BMI]]&lt; 24.9,"normal weight",IF(Table4[[#This Row],[BMI]]&lt;29.9,"over weight","obesity")))</f>
        <v>normal weight</v>
      </c>
      <c r="N2004" s="26" t="str">
        <f>IF(Table4[[#This Row],[HBA1C]]&lt;5.7,"normal",IF(Table4[[#This Row],[HBA1C]]&lt; 6.4,"prediabetes","diabetes"))</f>
        <v>prediabetes</v>
      </c>
    </row>
    <row r="2005" spans="1:14" x14ac:dyDescent="0.25">
      <c r="A2005" t="s">
        <v>364</v>
      </c>
      <c r="B2005">
        <v>33.4</v>
      </c>
      <c r="C2005">
        <v>5.51</v>
      </c>
      <c r="D2005" t="s">
        <v>2378</v>
      </c>
      <c r="E2005" t="s">
        <v>2378</v>
      </c>
      <c r="F2005" t="s">
        <v>2378</v>
      </c>
      <c r="G2005" s="9" t="s">
        <v>2379</v>
      </c>
      <c r="H2005" t="s">
        <v>2378</v>
      </c>
      <c r="I2005" s="20" t="str">
        <f>IF(Table4[[#This Row],[smoker]]="?","NO",Table4[[#This Row],[smoker]])</f>
        <v>No</v>
      </c>
      <c r="J2005" s="26">
        <v>0</v>
      </c>
      <c r="K2005" s="20" t="str">
        <f>UPPER(Table4[[#This Row],[SMOKER 1]])</f>
        <v>NO</v>
      </c>
      <c r="L2005" s="26" t="str">
        <f>UPPER(Table4[[#This Row],[Heart Issues]])</f>
        <v>NO</v>
      </c>
      <c r="M2005" s="26" t="str">
        <f>IF(Table4[[#This Row],[BMI]]&lt;18.5,"underweight",IF(Table4[[#This Row],[BMI]]&lt; 24.9,"normal weight",IF(Table4[[#This Row],[BMI]]&lt;29.9,"over weight","obesity")))</f>
        <v>obesity</v>
      </c>
      <c r="N2005" s="26" t="str">
        <f>IF(Table4[[#This Row],[HBA1C]]&lt;5.7,"normal",IF(Table4[[#This Row],[HBA1C]]&lt; 6.4,"prediabetes","diabetes"))</f>
        <v>normal</v>
      </c>
    </row>
    <row r="2006" spans="1:14" x14ac:dyDescent="0.25">
      <c r="A2006" t="s">
        <v>363</v>
      </c>
      <c r="B2006">
        <v>33.11</v>
      </c>
      <c r="C2006">
        <v>5.63</v>
      </c>
      <c r="D2006" t="s">
        <v>2378</v>
      </c>
      <c r="E2006" t="s">
        <v>2378</v>
      </c>
      <c r="F2006" t="s">
        <v>2378</v>
      </c>
      <c r="G2006" s="9" t="s">
        <v>2379</v>
      </c>
      <c r="H2006" t="s">
        <v>2378</v>
      </c>
      <c r="I2006" s="20" t="str">
        <f>IF(Table4[[#This Row],[smoker]]="?","NO",Table4[[#This Row],[smoker]])</f>
        <v>No</v>
      </c>
      <c r="J2006" s="26">
        <v>0</v>
      </c>
      <c r="K2006" s="20" t="str">
        <f>UPPER(Table4[[#This Row],[SMOKER 1]])</f>
        <v>NO</v>
      </c>
      <c r="L2006" s="26" t="str">
        <f>UPPER(Table4[[#This Row],[Heart Issues]])</f>
        <v>NO</v>
      </c>
      <c r="M2006" s="26" t="str">
        <f>IF(Table4[[#This Row],[BMI]]&lt;18.5,"underweight",IF(Table4[[#This Row],[BMI]]&lt; 24.9,"normal weight",IF(Table4[[#This Row],[BMI]]&lt;29.9,"over weight","obesity")))</f>
        <v>obesity</v>
      </c>
      <c r="N2006" s="26" t="str">
        <f>IF(Table4[[#This Row],[HBA1C]]&lt;5.7,"normal",IF(Table4[[#This Row],[HBA1C]]&lt; 6.4,"prediabetes","diabetes"))</f>
        <v>normal</v>
      </c>
    </row>
    <row r="2007" spans="1:14" x14ac:dyDescent="0.25">
      <c r="A2007" t="s">
        <v>362</v>
      </c>
      <c r="B2007">
        <v>16.815000000000001</v>
      </c>
      <c r="C2007">
        <v>5.29</v>
      </c>
      <c r="D2007" t="s">
        <v>2380</v>
      </c>
      <c r="E2007" t="s">
        <v>2378</v>
      </c>
      <c r="F2007" t="s">
        <v>2378</v>
      </c>
      <c r="G2007" s="9" t="s">
        <v>2379</v>
      </c>
      <c r="H2007" t="s">
        <v>2378</v>
      </c>
      <c r="I2007" s="20" t="str">
        <f>IF(Table4[[#This Row],[smoker]]="?","NO",Table4[[#This Row],[smoker]])</f>
        <v>No</v>
      </c>
      <c r="J2007" s="26">
        <v>0</v>
      </c>
      <c r="K2007" s="20" t="str">
        <f>UPPER(Table4[[#This Row],[SMOKER 1]])</f>
        <v>NO</v>
      </c>
      <c r="L2007" s="26" t="str">
        <f>UPPER(Table4[[#This Row],[Heart Issues]])</f>
        <v>YES</v>
      </c>
      <c r="M2007" s="26" t="str">
        <f>IF(Table4[[#This Row],[BMI]]&lt;18.5,"underweight",IF(Table4[[#This Row],[BMI]]&lt; 24.9,"normal weight",IF(Table4[[#This Row],[BMI]]&lt;29.9,"over weight","obesity")))</f>
        <v>underweight</v>
      </c>
      <c r="N2007" s="26" t="str">
        <f>IF(Table4[[#This Row],[HBA1C]]&lt;5.7,"normal",IF(Table4[[#This Row],[HBA1C]]&lt; 6.4,"prediabetes","diabetes"))</f>
        <v>normal</v>
      </c>
    </row>
    <row r="2008" spans="1:14" x14ac:dyDescent="0.25">
      <c r="A2008" t="s">
        <v>361</v>
      </c>
      <c r="B2008">
        <v>25.61</v>
      </c>
      <c r="C2008">
        <v>4</v>
      </c>
      <c r="D2008" t="s">
        <v>2378</v>
      </c>
      <c r="E2008" t="s">
        <v>2378</v>
      </c>
      <c r="F2008" t="s">
        <v>2381</v>
      </c>
      <c r="G2008" s="9">
        <v>1</v>
      </c>
      <c r="H2008" t="s">
        <v>2378</v>
      </c>
      <c r="I2008" s="20" t="str">
        <f>IF(Table4[[#This Row],[smoker]]="?","NO",Table4[[#This Row],[smoker]])</f>
        <v>No</v>
      </c>
      <c r="J2008" s="26">
        <v>1</v>
      </c>
      <c r="K2008" s="20" t="str">
        <f>UPPER(Table4[[#This Row],[SMOKER 1]])</f>
        <v>NO</v>
      </c>
      <c r="L2008" s="26" t="str">
        <f>UPPER(Table4[[#This Row],[Heart Issues]])</f>
        <v>NO</v>
      </c>
      <c r="M2008" s="26" t="str">
        <f>IF(Table4[[#This Row],[BMI]]&lt;18.5,"underweight",IF(Table4[[#This Row],[BMI]]&lt; 24.9,"normal weight",IF(Table4[[#This Row],[BMI]]&lt;29.9,"over weight","obesity")))</f>
        <v>over weight</v>
      </c>
      <c r="N2008" s="26" t="str">
        <f>IF(Table4[[#This Row],[HBA1C]]&lt;5.7,"normal",IF(Table4[[#This Row],[HBA1C]]&lt; 6.4,"prediabetes","diabetes"))</f>
        <v>normal</v>
      </c>
    </row>
    <row r="2009" spans="1:14" x14ac:dyDescent="0.25">
      <c r="A2009" t="s">
        <v>360</v>
      </c>
      <c r="B2009">
        <v>25.8</v>
      </c>
      <c r="C2009">
        <v>5.49</v>
      </c>
      <c r="D2009" t="s">
        <v>2378</v>
      </c>
      <c r="E2009" t="s">
        <v>2378</v>
      </c>
      <c r="F2009" t="s">
        <v>2378</v>
      </c>
      <c r="G2009" s="9" t="s">
        <v>2379</v>
      </c>
      <c r="H2009" t="s">
        <v>2378</v>
      </c>
      <c r="I2009" s="20" t="str">
        <f>IF(Table4[[#This Row],[smoker]]="?","NO",Table4[[#This Row],[smoker]])</f>
        <v>No</v>
      </c>
      <c r="J2009" s="26">
        <v>0</v>
      </c>
      <c r="K2009" s="20" t="str">
        <f>UPPER(Table4[[#This Row],[SMOKER 1]])</f>
        <v>NO</v>
      </c>
      <c r="L2009" s="26" t="str">
        <f>UPPER(Table4[[#This Row],[Heart Issues]])</f>
        <v>NO</v>
      </c>
      <c r="M2009" s="26" t="str">
        <f>IF(Table4[[#This Row],[BMI]]&lt;18.5,"underweight",IF(Table4[[#This Row],[BMI]]&lt; 24.9,"normal weight",IF(Table4[[#This Row],[BMI]]&lt;29.9,"over weight","obesity")))</f>
        <v>over weight</v>
      </c>
      <c r="N2009" s="26" t="str">
        <f>IF(Table4[[#This Row],[HBA1C]]&lt;5.7,"normal",IF(Table4[[#This Row],[HBA1C]]&lt; 6.4,"prediabetes","diabetes"))</f>
        <v>normal</v>
      </c>
    </row>
    <row r="2010" spans="1:14" x14ac:dyDescent="0.25">
      <c r="A2010" t="s">
        <v>359</v>
      </c>
      <c r="B2010">
        <v>27.39</v>
      </c>
      <c r="C2010">
        <v>5.34</v>
      </c>
      <c r="D2010" t="s">
        <v>2378</v>
      </c>
      <c r="E2010" t="s">
        <v>2378</v>
      </c>
      <c r="F2010" t="s">
        <v>2378</v>
      </c>
      <c r="G2010" s="9" t="s">
        <v>2379</v>
      </c>
      <c r="H2010" t="s">
        <v>2378</v>
      </c>
      <c r="I2010" s="20" t="str">
        <f>IF(Table4[[#This Row],[smoker]]="?","NO",Table4[[#This Row],[smoker]])</f>
        <v>No</v>
      </c>
      <c r="J2010" s="26">
        <v>0</v>
      </c>
      <c r="K2010" s="20" t="str">
        <f>UPPER(Table4[[#This Row],[SMOKER 1]])</f>
        <v>NO</v>
      </c>
      <c r="L2010" s="26" t="str">
        <f>UPPER(Table4[[#This Row],[Heart Issues]])</f>
        <v>NO</v>
      </c>
      <c r="M2010" s="26" t="str">
        <f>IF(Table4[[#This Row],[BMI]]&lt;18.5,"underweight",IF(Table4[[#This Row],[BMI]]&lt; 24.9,"normal weight",IF(Table4[[#This Row],[BMI]]&lt;29.9,"over weight","obesity")))</f>
        <v>over weight</v>
      </c>
      <c r="N2010" s="26" t="str">
        <f>IF(Table4[[#This Row],[HBA1C]]&lt;5.7,"normal",IF(Table4[[#This Row],[HBA1C]]&lt; 6.4,"prediabetes","diabetes"))</f>
        <v>normal</v>
      </c>
    </row>
    <row r="2011" spans="1:14" x14ac:dyDescent="0.25">
      <c r="A2011" t="s">
        <v>358</v>
      </c>
      <c r="B2011">
        <v>17.03</v>
      </c>
      <c r="C2011">
        <v>4.12</v>
      </c>
      <c r="D2011" t="s">
        <v>2378</v>
      </c>
      <c r="E2011" t="s">
        <v>2378</v>
      </c>
      <c r="F2011" t="s">
        <v>2378</v>
      </c>
      <c r="G2011" s="9">
        <v>1</v>
      </c>
      <c r="H2011" t="s">
        <v>2378</v>
      </c>
      <c r="I2011" s="20" t="str">
        <f>IF(Table4[[#This Row],[smoker]]="?","NO",Table4[[#This Row],[smoker]])</f>
        <v>No</v>
      </c>
      <c r="J2011" s="26">
        <v>1</v>
      </c>
      <c r="K2011" s="20" t="str">
        <f>UPPER(Table4[[#This Row],[SMOKER 1]])</f>
        <v>NO</v>
      </c>
      <c r="L2011" s="26" t="str">
        <f>UPPER(Table4[[#This Row],[Heart Issues]])</f>
        <v>NO</v>
      </c>
      <c r="M2011" s="26" t="str">
        <f>IF(Table4[[#This Row],[BMI]]&lt;18.5,"underweight",IF(Table4[[#This Row],[BMI]]&lt; 24.9,"normal weight",IF(Table4[[#This Row],[BMI]]&lt;29.9,"over weight","obesity")))</f>
        <v>underweight</v>
      </c>
      <c r="N2011" s="26" t="str">
        <f>IF(Table4[[#This Row],[HBA1C]]&lt;5.7,"normal",IF(Table4[[#This Row],[HBA1C]]&lt; 6.4,"prediabetes","diabetes"))</f>
        <v>normal</v>
      </c>
    </row>
    <row r="2012" spans="1:14" x14ac:dyDescent="0.25">
      <c r="A2012" t="s">
        <v>357</v>
      </c>
      <c r="B2012">
        <v>23.75</v>
      </c>
      <c r="C2012">
        <v>5.49</v>
      </c>
      <c r="D2012" t="s">
        <v>2380</v>
      </c>
      <c r="E2012" t="s">
        <v>2378</v>
      </c>
      <c r="F2012" t="s">
        <v>2378</v>
      </c>
      <c r="G2012" s="9" t="s">
        <v>2379</v>
      </c>
      <c r="H2012" t="s">
        <v>2378</v>
      </c>
      <c r="I2012" s="20" t="str">
        <f>IF(Table4[[#This Row],[smoker]]="?","NO",Table4[[#This Row],[smoker]])</f>
        <v>No</v>
      </c>
      <c r="J2012" s="26">
        <v>0</v>
      </c>
      <c r="K2012" s="20" t="str">
        <f>UPPER(Table4[[#This Row],[SMOKER 1]])</f>
        <v>NO</v>
      </c>
      <c r="L2012" s="26" t="str">
        <f>UPPER(Table4[[#This Row],[Heart Issues]])</f>
        <v>YES</v>
      </c>
      <c r="M2012" s="26" t="str">
        <f>IF(Table4[[#This Row],[BMI]]&lt;18.5,"underweight",IF(Table4[[#This Row],[BMI]]&lt; 24.9,"normal weight",IF(Table4[[#This Row],[BMI]]&lt;29.9,"over weight","obesity")))</f>
        <v>normal weight</v>
      </c>
      <c r="N2012" s="26" t="str">
        <f>IF(Table4[[#This Row],[HBA1C]]&lt;5.7,"normal",IF(Table4[[#This Row],[HBA1C]]&lt; 6.4,"prediabetes","diabetes"))</f>
        <v>normal</v>
      </c>
    </row>
    <row r="2013" spans="1:14" x14ac:dyDescent="0.25">
      <c r="A2013" t="s">
        <v>355</v>
      </c>
      <c r="B2013">
        <v>26.03</v>
      </c>
      <c r="C2013">
        <v>5.1100000000000003</v>
      </c>
      <c r="D2013" t="s">
        <v>2380</v>
      </c>
      <c r="E2013" t="s">
        <v>2378</v>
      </c>
      <c r="F2013" t="s">
        <v>2378</v>
      </c>
      <c r="G2013" s="9">
        <v>1</v>
      </c>
      <c r="H2013" t="s">
        <v>2378</v>
      </c>
      <c r="I2013" s="20" t="str">
        <f>IF(Table4[[#This Row],[smoker]]="?","NO",Table4[[#This Row],[smoker]])</f>
        <v>No</v>
      </c>
      <c r="J2013" s="26">
        <v>1</v>
      </c>
      <c r="K2013" s="20" t="str">
        <f>UPPER(Table4[[#This Row],[SMOKER 1]])</f>
        <v>NO</v>
      </c>
      <c r="L2013" s="26" t="str">
        <f>UPPER(Table4[[#This Row],[Heart Issues]])</f>
        <v>YES</v>
      </c>
      <c r="M2013" s="26" t="str">
        <f>IF(Table4[[#This Row],[BMI]]&lt;18.5,"underweight",IF(Table4[[#This Row],[BMI]]&lt; 24.9,"normal weight",IF(Table4[[#This Row],[BMI]]&lt;29.9,"over weight","obesity")))</f>
        <v>over weight</v>
      </c>
      <c r="N2013" s="26" t="str">
        <f>IF(Table4[[#This Row],[HBA1C]]&lt;5.7,"normal",IF(Table4[[#This Row],[HBA1C]]&lt; 6.4,"prediabetes","diabetes"))</f>
        <v>normal</v>
      </c>
    </row>
    <row r="2014" spans="1:14" x14ac:dyDescent="0.25">
      <c r="A2014" t="s">
        <v>354</v>
      </c>
      <c r="B2014">
        <v>16.079999999999998</v>
      </c>
      <c r="C2014">
        <v>5.94</v>
      </c>
      <c r="D2014" t="s">
        <v>2378</v>
      </c>
      <c r="E2014" t="s">
        <v>2378</v>
      </c>
      <c r="F2014" t="s">
        <v>2378</v>
      </c>
      <c r="G2014" s="9" t="s">
        <v>2379</v>
      </c>
      <c r="H2014" t="s">
        <v>2378</v>
      </c>
      <c r="I2014" s="20" t="str">
        <f>IF(Table4[[#This Row],[smoker]]="?","NO",Table4[[#This Row],[smoker]])</f>
        <v>No</v>
      </c>
      <c r="J2014" s="26">
        <v>0</v>
      </c>
      <c r="K2014" s="20" t="str">
        <f>UPPER(Table4[[#This Row],[SMOKER 1]])</f>
        <v>NO</v>
      </c>
      <c r="L2014" s="26" t="str">
        <f>UPPER(Table4[[#This Row],[Heart Issues]])</f>
        <v>NO</v>
      </c>
      <c r="M2014" s="26" t="str">
        <f>IF(Table4[[#This Row],[BMI]]&lt;18.5,"underweight",IF(Table4[[#This Row],[BMI]]&lt; 24.9,"normal weight",IF(Table4[[#This Row],[BMI]]&lt;29.9,"over weight","obesity")))</f>
        <v>underweight</v>
      </c>
      <c r="N2014" s="26" t="str">
        <f>IF(Table4[[#This Row],[HBA1C]]&lt;5.7,"normal",IF(Table4[[#This Row],[HBA1C]]&lt; 6.4,"prediabetes","diabetes"))</f>
        <v>prediabetes</v>
      </c>
    </row>
    <row r="2015" spans="1:14" x14ac:dyDescent="0.25">
      <c r="A2015" t="s">
        <v>353</v>
      </c>
      <c r="B2015">
        <v>30.875</v>
      </c>
      <c r="C2015">
        <v>5.54</v>
      </c>
      <c r="D2015" t="s">
        <v>2378</v>
      </c>
      <c r="E2015" t="s">
        <v>2378</v>
      </c>
      <c r="F2015" t="s">
        <v>2378</v>
      </c>
      <c r="G2015" s="9" t="s">
        <v>2379</v>
      </c>
      <c r="H2015" t="s">
        <v>2378</v>
      </c>
      <c r="I2015" s="20" t="str">
        <f>IF(Table4[[#This Row],[smoker]]="?","NO",Table4[[#This Row],[smoker]])</f>
        <v>No</v>
      </c>
      <c r="J2015" s="26">
        <v>0</v>
      </c>
      <c r="K2015" s="20" t="str">
        <f>UPPER(Table4[[#This Row],[SMOKER 1]])</f>
        <v>NO</v>
      </c>
      <c r="L2015" s="26" t="str">
        <f>UPPER(Table4[[#This Row],[Heart Issues]])</f>
        <v>NO</v>
      </c>
      <c r="M2015" s="26" t="str">
        <f>IF(Table4[[#This Row],[BMI]]&lt;18.5,"underweight",IF(Table4[[#This Row],[BMI]]&lt; 24.9,"normal weight",IF(Table4[[#This Row],[BMI]]&lt;29.9,"over weight","obesity")))</f>
        <v>obesity</v>
      </c>
      <c r="N2015" s="26" t="str">
        <f>IF(Table4[[#This Row],[HBA1C]]&lt;5.7,"normal",IF(Table4[[#This Row],[HBA1C]]&lt; 6.4,"prediabetes","diabetes"))</f>
        <v>normal</v>
      </c>
    </row>
    <row r="2016" spans="1:14" x14ac:dyDescent="0.25">
      <c r="A2016" t="s">
        <v>352</v>
      </c>
      <c r="B2016">
        <v>31.79</v>
      </c>
      <c r="C2016">
        <v>7.09</v>
      </c>
      <c r="D2016" t="s">
        <v>2378</v>
      </c>
      <c r="E2016" t="s">
        <v>2378</v>
      </c>
      <c r="F2016" t="s">
        <v>2378</v>
      </c>
      <c r="G2016" s="9" t="s">
        <v>2379</v>
      </c>
      <c r="H2016" t="s">
        <v>2378</v>
      </c>
      <c r="I2016" s="20" t="str">
        <f>IF(Table4[[#This Row],[smoker]]="?","NO",Table4[[#This Row],[smoker]])</f>
        <v>No</v>
      </c>
      <c r="J2016" s="26">
        <v>0</v>
      </c>
      <c r="K2016" s="20" t="str">
        <f>UPPER(Table4[[#This Row],[SMOKER 1]])</f>
        <v>NO</v>
      </c>
      <c r="L2016" s="26" t="str">
        <f>UPPER(Table4[[#This Row],[Heart Issues]])</f>
        <v>NO</v>
      </c>
      <c r="M2016" s="26" t="str">
        <f>IF(Table4[[#This Row],[BMI]]&lt;18.5,"underweight",IF(Table4[[#This Row],[BMI]]&lt; 24.9,"normal weight",IF(Table4[[#This Row],[BMI]]&lt;29.9,"over weight","obesity")))</f>
        <v>obesity</v>
      </c>
      <c r="N2016" s="26" t="str">
        <f>IF(Table4[[#This Row],[HBA1C]]&lt;5.7,"normal",IF(Table4[[#This Row],[HBA1C]]&lt; 6.4,"prediabetes","diabetes"))</f>
        <v>diabetes</v>
      </c>
    </row>
    <row r="2017" spans="1:14" x14ac:dyDescent="0.25">
      <c r="A2017" t="s">
        <v>351</v>
      </c>
      <c r="B2017">
        <v>28.48</v>
      </c>
      <c r="C2017">
        <v>6.22</v>
      </c>
      <c r="D2017" t="s">
        <v>2380</v>
      </c>
      <c r="E2017" t="s">
        <v>2378</v>
      </c>
      <c r="F2017" t="s">
        <v>2381</v>
      </c>
      <c r="G2017" s="9">
        <v>1</v>
      </c>
      <c r="H2017" t="s">
        <v>2378</v>
      </c>
      <c r="I2017" s="20" t="str">
        <f>IF(Table4[[#This Row],[smoker]]="?","NO",Table4[[#This Row],[smoker]])</f>
        <v>No</v>
      </c>
      <c r="J2017" s="26">
        <v>1</v>
      </c>
      <c r="K2017" s="20" t="str">
        <f>UPPER(Table4[[#This Row],[SMOKER 1]])</f>
        <v>NO</v>
      </c>
      <c r="L2017" s="26" t="str">
        <f>UPPER(Table4[[#This Row],[Heart Issues]])</f>
        <v>YES</v>
      </c>
      <c r="M2017" s="26" t="str">
        <f>IF(Table4[[#This Row],[BMI]]&lt;18.5,"underweight",IF(Table4[[#This Row],[BMI]]&lt; 24.9,"normal weight",IF(Table4[[#This Row],[BMI]]&lt;29.9,"over weight","obesity")))</f>
        <v>over weight</v>
      </c>
      <c r="N2017" s="26" t="str">
        <f>IF(Table4[[#This Row],[HBA1C]]&lt;5.7,"normal",IF(Table4[[#This Row],[HBA1C]]&lt; 6.4,"prediabetes","diabetes"))</f>
        <v>prediabetes</v>
      </c>
    </row>
    <row r="2018" spans="1:14" x14ac:dyDescent="0.25">
      <c r="A2018" t="s">
        <v>350</v>
      </c>
      <c r="B2018">
        <v>26.6</v>
      </c>
      <c r="C2018">
        <v>4.33</v>
      </c>
      <c r="D2018" t="s">
        <v>2378</v>
      </c>
      <c r="E2018" t="s">
        <v>2378</v>
      </c>
      <c r="F2018" t="s">
        <v>2378</v>
      </c>
      <c r="G2018" s="9">
        <v>1</v>
      </c>
      <c r="H2018" t="s">
        <v>2378</v>
      </c>
      <c r="I2018" s="20" t="str">
        <f>IF(Table4[[#This Row],[smoker]]="?","NO",Table4[[#This Row],[smoker]])</f>
        <v>No</v>
      </c>
      <c r="J2018" s="26">
        <v>1</v>
      </c>
      <c r="K2018" s="20" t="str">
        <f>UPPER(Table4[[#This Row],[SMOKER 1]])</f>
        <v>NO</v>
      </c>
      <c r="L2018" s="26" t="str">
        <f>UPPER(Table4[[#This Row],[Heart Issues]])</f>
        <v>NO</v>
      </c>
      <c r="M2018" s="26" t="str">
        <f>IF(Table4[[#This Row],[BMI]]&lt;18.5,"underweight",IF(Table4[[#This Row],[BMI]]&lt; 24.9,"normal weight",IF(Table4[[#This Row],[BMI]]&lt;29.9,"over weight","obesity")))</f>
        <v>over weight</v>
      </c>
      <c r="N2018" s="26" t="str">
        <f>IF(Table4[[#This Row],[HBA1C]]&lt;5.7,"normal",IF(Table4[[#This Row],[HBA1C]]&lt; 6.4,"prediabetes","diabetes"))</f>
        <v>normal</v>
      </c>
    </row>
    <row r="2019" spans="1:14" x14ac:dyDescent="0.25">
      <c r="A2019" t="s">
        <v>349</v>
      </c>
      <c r="B2019">
        <v>25.27</v>
      </c>
      <c r="C2019">
        <v>5.83</v>
      </c>
      <c r="D2019" t="s">
        <v>2378</v>
      </c>
      <c r="E2019" t="s">
        <v>2378</v>
      </c>
      <c r="F2019" t="s">
        <v>2378</v>
      </c>
      <c r="G2019" s="9">
        <v>1</v>
      </c>
      <c r="H2019" t="s">
        <v>2378</v>
      </c>
      <c r="I2019" s="20" t="str">
        <f>IF(Table4[[#This Row],[smoker]]="?","NO",Table4[[#This Row],[smoker]])</f>
        <v>No</v>
      </c>
      <c r="J2019" s="26">
        <v>1</v>
      </c>
      <c r="K2019" s="20" t="str">
        <f>UPPER(Table4[[#This Row],[SMOKER 1]])</f>
        <v>NO</v>
      </c>
      <c r="L2019" s="26" t="str">
        <f>UPPER(Table4[[#This Row],[Heart Issues]])</f>
        <v>NO</v>
      </c>
      <c r="M2019" s="26" t="str">
        <f>IF(Table4[[#This Row],[BMI]]&lt;18.5,"underweight",IF(Table4[[#This Row],[BMI]]&lt; 24.9,"normal weight",IF(Table4[[#This Row],[BMI]]&lt;29.9,"over weight","obesity")))</f>
        <v>over weight</v>
      </c>
      <c r="N2019" s="26" t="str">
        <f>IF(Table4[[#This Row],[HBA1C]]&lt;5.7,"normal",IF(Table4[[#This Row],[HBA1C]]&lt; 6.4,"prediabetes","diabetes"))</f>
        <v>prediabetes</v>
      </c>
    </row>
    <row r="2020" spans="1:14" x14ac:dyDescent="0.25">
      <c r="A2020" t="s">
        <v>348</v>
      </c>
      <c r="B2020">
        <v>34.484999999999999</v>
      </c>
      <c r="C2020">
        <v>4.7</v>
      </c>
      <c r="D2020" t="s">
        <v>2380</v>
      </c>
      <c r="E2020" t="s">
        <v>2378</v>
      </c>
      <c r="F2020" t="s">
        <v>2381</v>
      </c>
      <c r="G2020" s="9">
        <v>1</v>
      </c>
      <c r="H2020" t="s">
        <v>2378</v>
      </c>
      <c r="I2020" s="20" t="str">
        <f>IF(Table4[[#This Row],[smoker]]="?","NO",Table4[[#This Row],[smoker]])</f>
        <v>No</v>
      </c>
      <c r="J2020" s="26">
        <v>1</v>
      </c>
      <c r="K2020" s="20" t="str">
        <f>UPPER(Table4[[#This Row],[SMOKER 1]])</f>
        <v>NO</v>
      </c>
      <c r="L2020" s="26" t="str">
        <f>UPPER(Table4[[#This Row],[Heart Issues]])</f>
        <v>YES</v>
      </c>
      <c r="M2020" s="26" t="str">
        <f>IF(Table4[[#This Row],[BMI]]&lt;18.5,"underweight",IF(Table4[[#This Row],[BMI]]&lt; 24.9,"normal weight",IF(Table4[[#This Row],[BMI]]&lt;29.9,"over weight","obesity")))</f>
        <v>obesity</v>
      </c>
      <c r="N2020" s="26" t="str">
        <f>IF(Table4[[#This Row],[HBA1C]]&lt;5.7,"normal",IF(Table4[[#This Row],[HBA1C]]&lt; 6.4,"prediabetes","diabetes"))</f>
        <v>normal</v>
      </c>
    </row>
    <row r="2021" spans="1:14" x14ac:dyDescent="0.25">
      <c r="A2021" t="s">
        <v>347</v>
      </c>
      <c r="B2021">
        <v>15.57</v>
      </c>
      <c r="C2021">
        <v>4.07</v>
      </c>
      <c r="D2021" t="s">
        <v>2380</v>
      </c>
      <c r="E2021" t="s">
        <v>2378</v>
      </c>
      <c r="F2021" t="s">
        <v>2378</v>
      </c>
      <c r="G2021" s="9">
        <v>1</v>
      </c>
      <c r="H2021" t="s">
        <v>2378</v>
      </c>
      <c r="I2021" s="20" t="str">
        <f>IF(Table4[[#This Row],[smoker]]="?","NO",Table4[[#This Row],[smoker]])</f>
        <v>No</v>
      </c>
      <c r="J2021" s="26">
        <v>1</v>
      </c>
      <c r="K2021" s="20" t="str">
        <f>UPPER(Table4[[#This Row],[SMOKER 1]])</f>
        <v>NO</v>
      </c>
      <c r="L2021" s="26" t="str">
        <f>UPPER(Table4[[#This Row],[Heart Issues]])</f>
        <v>YES</v>
      </c>
      <c r="M2021" s="26" t="str">
        <f>IF(Table4[[#This Row],[BMI]]&lt;18.5,"underweight",IF(Table4[[#This Row],[BMI]]&lt; 24.9,"normal weight",IF(Table4[[#This Row],[BMI]]&lt;29.9,"over weight","obesity")))</f>
        <v>underweight</v>
      </c>
      <c r="N2021" s="26" t="str">
        <f>IF(Table4[[#This Row],[HBA1C]]&lt;5.7,"normal",IF(Table4[[#This Row],[HBA1C]]&lt; 6.4,"prediabetes","diabetes"))</f>
        <v>normal</v>
      </c>
    </row>
    <row r="2022" spans="1:14" x14ac:dyDescent="0.25">
      <c r="A2022" t="s">
        <v>346</v>
      </c>
      <c r="B2022">
        <v>30.36</v>
      </c>
      <c r="C2022">
        <v>9.39</v>
      </c>
      <c r="D2022" t="s">
        <v>2378</v>
      </c>
      <c r="E2022" t="s">
        <v>2378</v>
      </c>
      <c r="F2022" t="s">
        <v>2378</v>
      </c>
      <c r="G2022" s="9" t="s">
        <v>2379</v>
      </c>
      <c r="H2022" t="s">
        <v>2378</v>
      </c>
      <c r="I2022" s="20" t="str">
        <f>IF(Table4[[#This Row],[smoker]]="?","NO",Table4[[#This Row],[smoker]])</f>
        <v>No</v>
      </c>
      <c r="J2022" s="26">
        <v>0</v>
      </c>
      <c r="K2022" s="20" t="str">
        <f>UPPER(Table4[[#This Row],[SMOKER 1]])</f>
        <v>NO</v>
      </c>
      <c r="L2022" s="26" t="str">
        <f>UPPER(Table4[[#This Row],[Heart Issues]])</f>
        <v>NO</v>
      </c>
      <c r="M2022" s="26" t="str">
        <f>IF(Table4[[#This Row],[BMI]]&lt;18.5,"underweight",IF(Table4[[#This Row],[BMI]]&lt; 24.9,"normal weight",IF(Table4[[#This Row],[BMI]]&lt;29.9,"over weight","obesity")))</f>
        <v>obesity</v>
      </c>
      <c r="N2022" s="26" t="str">
        <f>IF(Table4[[#This Row],[HBA1C]]&lt;5.7,"normal",IF(Table4[[#This Row],[HBA1C]]&lt; 6.4,"prediabetes","diabetes"))</f>
        <v>diabetes</v>
      </c>
    </row>
    <row r="2023" spans="1:14" x14ac:dyDescent="0.25">
      <c r="A2023" t="s">
        <v>345</v>
      </c>
      <c r="B2023">
        <v>19.37</v>
      </c>
      <c r="C2023">
        <v>4.18</v>
      </c>
      <c r="D2023" t="s">
        <v>2378</v>
      </c>
      <c r="E2023" t="s">
        <v>2378</v>
      </c>
      <c r="F2023" t="s">
        <v>2378</v>
      </c>
      <c r="G2023" s="9" t="s">
        <v>2379</v>
      </c>
      <c r="H2023" t="s">
        <v>2378</v>
      </c>
      <c r="I2023" s="20" t="str">
        <f>IF(Table4[[#This Row],[smoker]]="?","NO",Table4[[#This Row],[smoker]])</f>
        <v>No</v>
      </c>
      <c r="J2023" s="26">
        <v>0</v>
      </c>
      <c r="K2023" s="20" t="str">
        <f>UPPER(Table4[[#This Row],[SMOKER 1]])</f>
        <v>NO</v>
      </c>
      <c r="L2023" s="26" t="str">
        <f>UPPER(Table4[[#This Row],[Heart Issues]])</f>
        <v>NO</v>
      </c>
      <c r="M2023" s="26" t="str">
        <f>IF(Table4[[#This Row],[BMI]]&lt;18.5,"underweight",IF(Table4[[#This Row],[BMI]]&lt; 24.9,"normal weight",IF(Table4[[#This Row],[BMI]]&lt;29.9,"over weight","obesity")))</f>
        <v>normal weight</v>
      </c>
      <c r="N2023" s="26" t="str">
        <f>IF(Table4[[#This Row],[HBA1C]]&lt;5.7,"normal",IF(Table4[[#This Row],[HBA1C]]&lt; 6.4,"prediabetes","diabetes"))</f>
        <v>normal</v>
      </c>
    </row>
    <row r="2024" spans="1:14" x14ac:dyDescent="0.25">
      <c r="A2024" t="s">
        <v>344</v>
      </c>
      <c r="B2024">
        <v>16.71</v>
      </c>
      <c r="C2024">
        <v>4.18</v>
      </c>
      <c r="D2024" t="s">
        <v>2378</v>
      </c>
      <c r="E2024" t="s">
        <v>2378</v>
      </c>
      <c r="F2024" t="s">
        <v>2378</v>
      </c>
      <c r="G2024" s="9">
        <v>1</v>
      </c>
      <c r="H2024" t="s">
        <v>2378</v>
      </c>
      <c r="I2024" s="20" t="str">
        <f>IF(Table4[[#This Row],[smoker]]="?","NO",Table4[[#This Row],[smoker]])</f>
        <v>No</v>
      </c>
      <c r="J2024" s="26">
        <v>1</v>
      </c>
      <c r="K2024" s="20" t="str">
        <f>UPPER(Table4[[#This Row],[SMOKER 1]])</f>
        <v>NO</v>
      </c>
      <c r="L2024" s="26" t="str">
        <f>UPPER(Table4[[#This Row],[Heart Issues]])</f>
        <v>NO</v>
      </c>
      <c r="M2024" s="26" t="str">
        <f>IF(Table4[[#This Row],[BMI]]&lt;18.5,"underweight",IF(Table4[[#This Row],[BMI]]&lt; 24.9,"normal weight",IF(Table4[[#This Row],[BMI]]&lt;29.9,"over weight","obesity")))</f>
        <v>underweight</v>
      </c>
      <c r="N2024" s="26" t="str">
        <f>IF(Table4[[#This Row],[HBA1C]]&lt;5.7,"normal",IF(Table4[[#This Row],[HBA1C]]&lt; 6.4,"prediabetes","diabetes"))</f>
        <v>normal</v>
      </c>
    </row>
    <row r="2025" spans="1:14" x14ac:dyDescent="0.25">
      <c r="A2025" t="s">
        <v>343</v>
      </c>
      <c r="B2025">
        <v>24.1</v>
      </c>
      <c r="C2025">
        <v>4.4000000000000004</v>
      </c>
      <c r="D2025" t="s">
        <v>2380</v>
      </c>
      <c r="E2025" t="s">
        <v>2378</v>
      </c>
      <c r="F2025" t="s">
        <v>2378</v>
      </c>
      <c r="G2025" s="9">
        <v>1</v>
      </c>
      <c r="H2025" t="s">
        <v>2378</v>
      </c>
      <c r="I2025" s="20" t="str">
        <f>IF(Table4[[#This Row],[smoker]]="?","NO",Table4[[#This Row],[smoker]])</f>
        <v>No</v>
      </c>
      <c r="J2025" s="26">
        <v>1</v>
      </c>
      <c r="K2025" s="20" t="str">
        <f>UPPER(Table4[[#This Row],[SMOKER 1]])</f>
        <v>NO</v>
      </c>
      <c r="L2025" s="26" t="str">
        <f>UPPER(Table4[[#This Row],[Heart Issues]])</f>
        <v>YES</v>
      </c>
      <c r="M2025" s="26" t="str">
        <f>IF(Table4[[#This Row],[BMI]]&lt;18.5,"underweight",IF(Table4[[#This Row],[BMI]]&lt; 24.9,"normal weight",IF(Table4[[#This Row],[BMI]]&lt;29.9,"over weight","obesity")))</f>
        <v>normal weight</v>
      </c>
      <c r="N2025" s="26" t="str">
        <f>IF(Table4[[#This Row],[HBA1C]]&lt;5.7,"normal",IF(Table4[[#This Row],[HBA1C]]&lt; 6.4,"prediabetes","diabetes"))</f>
        <v>normal</v>
      </c>
    </row>
    <row r="2026" spans="1:14" x14ac:dyDescent="0.25">
      <c r="A2026" t="s">
        <v>342</v>
      </c>
      <c r="B2026">
        <v>29.77</v>
      </c>
      <c r="C2026">
        <v>9.9</v>
      </c>
      <c r="D2026" t="s">
        <v>2378</v>
      </c>
      <c r="E2026" t="s">
        <v>2378</v>
      </c>
      <c r="F2026" t="s">
        <v>2378</v>
      </c>
      <c r="G2026" s="9" t="s">
        <v>2379</v>
      </c>
      <c r="H2026" t="s">
        <v>2378</v>
      </c>
      <c r="I2026" s="20" t="str">
        <f>IF(Table4[[#This Row],[smoker]]="?","NO",Table4[[#This Row],[smoker]])</f>
        <v>No</v>
      </c>
      <c r="J2026" s="26">
        <v>0</v>
      </c>
      <c r="K2026" s="20" t="str">
        <f>UPPER(Table4[[#This Row],[SMOKER 1]])</f>
        <v>NO</v>
      </c>
      <c r="L2026" s="26" t="str">
        <f>UPPER(Table4[[#This Row],[Heart Issues]])</f>
        <v>NO</v>
      </c>
      <c r="M2026" s="26" t="str">
        <f>IF(Table4[[#This Row],[BMI]]&lt;18.5,"underweight",IF(Table4[[#This Row],[BMI]]&lt; 24.9,"normal weight",IF(Table4[[#This Row],[BMI]]&lt;29.9,"over weight","obesity")))</f>
        <v>over weight</v>
      </c>
      <c r="N2026" s="26" t="str">
        <f>IF(Table4[[#This Row],[HBA1C]]&lt;5.7,"normal",IF(Table4[[#This Row],[HBA1C]]&lt; 6.4,"prediabetes","diabetes"))</f>
        <v>diabetes</v>
      </c>
    </row>
    <row r="2027" spans="1:14" x14ac:dyDescent="0.25">
      <c r="A2027" t="s">
        <v>341</v>
      </c>
      <c r="B2027">
        <v>46.53</v>
      </c>
      <c r="C2027">
        <v>4.84</v>
      </c>
      <c r="D2027" t="s">
        <v>2380</v>
      </c>
      <c r="E2027" t="s">
        <v>2378</v>
      </c>
      <c r="F2027" t="s">
        <v>2378</v>
      </c>
      <c r="G2027" s="9" t="s">
        <v>2379</v>
      </c>
      <c r="H2027" t="s">
        <v>2378</v>
      </c>
      <c r="I2027" s="20" t="str">
        <f>IF(Table4[[#This Row],[smoker]]="?","NO",Table4[[#This Row],[smoker]])</f>
        <v>No</v>
      </c>
      <c r="J2027" s="26">
        <v>0</v>
      </c>
      <c r="K2027" s="20" t="str">
        <f>UPPER(Table4[[#This Row],[SMOKER 1]])</f>
        <v>NO</v>
      </c>
      <c r="L2027" s="26" t="str">
        <f>UPPER(Table4[[#This Row],[Heart Issues]])</f>
        <v>YES</v>
      </c>
      <c r="M2027" s="26" t="str">
        <f>IF(Table4[[#This Row],[BMI]]&lt;18.5,"underweight",IF(Table4[[#This Row],[BMI]]&lt; 24.9,"normal weight",IF(Table4[[#This Row],[BMI]]&lt;29.9,"over weight","obesity")))</f>
        <v>obesity</v>
      </c>
      <c r="N2027" s="26" t="str">
        <f>IF(Table4[[#This Row],[HBA1C]]&lt;5.7,"normal",IF(Table4[[#This Row],[HBA1C]]&lt; 6.4,"prediabetes","diabetes"))</f>
        <v>normal</v>
      </c>
    </row>
    <row r="2028" spans="1:14" x14ac:dyDescent="0.25">
      <c r="A2028" t="s">
        <v>340</v>
      </c>
      <c r="B2028">
        <v>23.4</v>
      </c>
      <c r="C2028">
        <v>5.53</v>
      </c>
      <c r="D2028" t="s">
        <v>2378</v>
      </c>
      <c r="E2028" t="s">
        <v>2378</v>
      </c>
      <c r="F2028" t="s">
        <v>2381</v>
      </c>
      <c r="G2028" s="9">
        <v>1</v>
      </c>
      <c r="H2028" t="s">
        <v>2378</v>
      </c>
      <c r="I2028" s="20" t="str">
        <f>IF(Table4[[#This Row],[smoker]]="?","NO",Table4[[#This Row],[smoker]])</f>
        <v>No</v>
      </c>
      <c r="J2028" s="26">
        <v>1</v>
      </c>
      <c r="K2028" s="20" t="str">
        <f>UPPER(Table4[[#This Row],[SMOKER 1]])</f>
        <v>NO</v>
      </c>
      <c r="L2028" s="26" t="str">
        <f>UPPER(Table4[[#This Row],[Heart Issues]])</f>
        <v>NO</v>
      </c>
      <c r="M2028" s="26" t="str">
        <f>IF(Table4[[#This Row],[BMI]]&lt;18.5,"underweight",IF(Table4[[#This Row],[BMI]]&lt; 24.9,"normal weight",IF(Table4[[#This Row],[BMI]]&lt;29.9,"over weight","obesity")))</f>
        <v>normal weight</v>
      </c>
      <c r="N2028" s="26" t="str">
        <f>IF(Table4[[#This Row],[HBA1C]]&lt;5.7,"normal",IF(Table4[[#This Row],[HBA1C]]&lt; 6.4,"prediabetes","diabetes"))</f>
        <v>normal</v>
      </c>
    </row>
    <row r="2029" spans="1:14" x14ac:dyDescent="0.25">
      <c r="A2029" t="s">
        <v>339</v>
      </c>
      <c r="B2029">
        <v>30</v>
      </c>
      <c r="C2029">
        <v>4.33</v>
      </c>
      <c r="D2029" t="s">
        <v>2380</v>
      </c>
      <c r="E2029" t="s">
        <v>2378</v>
      </c>
      <c r="F2029" t="s">
        <v>2378</v>
      </c>
      <c r="G2029" s="9" t="s">
        <v>2379</v>
      </c>
      <c r="H2029" t="s">
        <v>2378</v>
      </c>
      <c r="I2029" s="20" t="str">
        <f>IF(Table4[[#This Row],[smoker]]="?","NO",Table4[[#This Row],[smoker]])</f>
        <v>No</v>
      </c>
      <c r="J2029" s="26">
        <v>0</v>
      </c>
      <c r="K2029" s="20" t="str">
        <f>UPPER(Table4[[#This Row],[SMOKER 1]])</f>
        <v>NO</v>
      </c>
      <c r="L2029" s="26" t="str">
        <f>UPPER(Table4[[#This Row],[Heart Issues]])</f>
        <v>YES</v>
      </c>
      <c r="M2029" s="26" t="str">
        <f>IF(Table4[[#This Row],[BMI]]&lt;18.5,"underweight",IF(Table4[[#This Row],[BMI]]&lt; 24.9,"normal weight",IF(Table4[[#This Row],[BMI]]&lt;29.9,"over weight","obesity")))</f>
        <v>obesity</v>
      </c>
      <c r="N2029" s="26" t="str">
        <f>IF(Table4[[#This Row],[HBA1C]]&lt;5.7,"normal",IF(Table4[[#This Row],[HBA1C]]&lt; 6.4,"prediabetes","diabetes"))</f>
        <v>normal</v>
      </c>
    </row>
    <row r="2030" spans="1:14" x14ac:dyDescent="0.25">
      <c r="A2030" t="s">
        <v>338</v>
      </c>
      <c r="B2030">
        <v>29.15</v>
      </c>
      <c r="C2030">
        <v>4.91</v>
      </c>
      <c r="D2030" t="s">
        <v>2380</v>
      </c>
      <c r="E2030" t="s">
        <v>2378</v>
      </c>
      <c r="F2030" t="s">
        <v>2378</v>
      </c>
      <c r="G2030" s="9" t="s">
        <v>2379</v>
      </c>
      <c r="H2030" t="s">
        <v>2378</v>
      </c>
      <c r="I2030" s="20" t="str">
        <f>IF(Table4[[#This Row],[smoker]]="?","NO",Table4[[#This Row],[smoker]])</f>
        <v>No</v>
      </c>
      <c r="J2030" s="26">
        <v>0</v>
      </c>
      <c r="K2030" s="20" t="str">
        <f>UPPER(Table4[[#This Row],[SMOKER 1]])</f>
        <v>NO</v>
      </c>
      <c r="L2030" s="26" t="str">
        <f>UPPER(Table4[[#This Row],[Heart Issues]])</f>
        <v>YES</v>
      </c>
      <c r="M2030" s="26" t="str">
        <f>IF(Table4[[#This Row],[BMI]]&lt;18.5,"underweight",IF(Table4[[#This Row],[BMI]]&lt; 24.9,"normal weight",IF(Table4[[#This Row],[BMI]]&lt;29.9,"over weight","obesity")))</f>
        <v>over weight</v>
      </c>
      <c r="N2030" s="26" t="str">
        <f>IF(Table4[[#This Row],[HBA1C]]&lt;5.7,"normal",IF(Table4[[#This Row],[HBA1C]]&lt; 6.4,"prediabetes","diabetes"))</f>
        <v>normal</v>
      </c>
    </row>
    <row r="2031" spans="1:14" x14ac:dyDescent="0.25">
      <c r="A2031" t="s">
        <v>337</v>
      </c>
      <c r="B2031">
        <v>34.865000000000002</v>
      </c>
      <c r="C2031">
        <v>4.8</v>
      </c>
      <c r="D2031" t="s">
        <v>2378</v>
      </c>
      <c r="E2031" t="s">
        <v>2378</v>
      </c>
      <c r="F2031" t="s">
        <v>2378</v>
      </c>
      <c r="G2031" s="9" t="s">
        <v>2379</v>
      </c>
      <c r="H2031" t="s">
        <v>2378</v>
      </c>
      <c r="I2031" s="20" t="str">
        <f>IF(Table4[[#This Row],[smoker]]="?","NO",Table4[[#This Row],[smoker]])</f>
        <v>No</v>
      </c>
      <c r="J2031" s="26">
        <v>0</v>
      </c>
      <c r="K2031" s="20" t="str">
        <f>UPPER(Table4[[#This Row],[SMOKER 1]])</f>
        <v>NO</v>
      </c>
      <c r="L2031" s="26" t="str">
        <f>UPPER(Table4[[#This Row],[Heart Issues]])</f>
        <v>NO</v>
      </c>
      <c r="M2031" s="26" t="str">
        <f>IF(Table4[[#This Row],[BMI]]&lt;18.5,"underweight",IF(Table4[[#This Row],[BMI]]&lt; 24.9,"normal weight",IF(Table4[[#This Row],[BMI]]&lt;29.9,"over weight","obesity")))</f>
        <v>obesity</v>
      </c>
      <c r="N2031" s="26" t="str">
        <f>IF(Table4[[#This Row],[HBA1C]]&lt;5.7,"normal",IF(Table4[[#This Row],[HBA1C]]&lt; 6.4,"prediabetes","diabetes"))</f>
        <v>normal</v>
      </c>
    </row>
    <row r="2032" spans="1:14" x14ac:dyDescent="0.25">
      <c r="A2032" t="s">
        <v>336</v>
      </c>
      <c r="B2032">
        <v>28.12</v>
      </c>
      <c r="C2032">
        <v>5.55</v>
      </c>
      <c r="D2032" t="s">
        <v>2380</v>
      </c>
      <c r="E2032" t="s">
        <v>2380</v>
      </c>
      <c r="F2032" t="s">
        <v>2378</v>
      </c>
      <c r="G2032" s="9">
        <v>2</v>
      </c>
      <c r="H2032" t="s">
        <v>2378</v>
      </c>
      <c r="I2032" s="20" t="str">
        <f>IF(Table4[[#This Row],[smoker]]="?","NO",Table4[[#This Row],[smoker]])</f>
        <v>No</v>
      </c>
      <c r="J2032" s="26">
        <v>2</v>
      </c>
      <c r="K2032" s="20" t="str">
        <f>UPPER(Table4[[#This Row],[SMOKER 1]])</f>
        <v>NO</v>
      </c>
      <c r="L2032" s="26" t="str">
        <f>UPPER(Table4[[#This Row],[Heart Issues]])</f>
        <v>YES</v>
      </c>
      <c r="M2032" s="26" t="str">
        <f>IF(Table4[[#This Row],[BMI]]&lt;18.5,"underweight",IF(Table4[[#This Row],[BMI]]&lt; 24.9,"normal weight",IF(Table4[[#This Row],[BMI]]&lt;29.9,"over weight","obesity")))</f>
        <v>over weight</v>
      </c>
      <c r="N2032" s="26" t="str">
        <f>IF(Table4[[#This Row],[HBA1C]]&lt;5.7,"normal",IF(Table4[[#This Row],[HBA1C]]&lt; 6.4,"prediabetes","diabetes"))</f>
        <v>normal</v>
      </c>
    </row>
    <row r="2033" spans="1:14" x14ac:dyDescent="0.25">
      <c r="A2033" t="s">
        <v>335</v>
      </c>
      <c r="B2033">
        <v>29.45</v>
      </c>
      <c r="C2033">
        <v>5.24</v>
      </c>
      <c r="D2033" t="s">
        <v>2380</v>
      </c>
      <c r="E2033" t="s">
        <v>2378</v>
      </c>
      <c r="F2033" t="s">
        <v>2378</v>
      </c>
      <c r="G2033" s="9" t="s">
        <v>2379</v>
      </c>
      <c r="H2033" t="s">
        <v>2378</v>
      </c>
      <c r="I2033" s="20" t="str">
        <f>IF(Table4[[#This Row],[smoker]]="?","NO",Table4[[#This Row],[smoker]])</f>
        <v>No</v>
      </c>
      <c r="J2033" s="26">
        <v>0</v>
      </c>
      <c r="K2033" s="20" t="str">
        <f>UPPER(Table4[[#This Row],[SMOKER 1]])</f>
        <v>NO</v>
      </c>
      <c r="L2033" s="26" t="str">
        <f>UPPER(Table4[[#This Row],[Heart Issues]])</f>
        <v>YES</v>
      </c>
      <c r="M2033" s="26" t="str">
        <f>IF(Table4[[#This Row],[BMI]]&lt;18.5,"underweight",IF(Table4[[#This Row],[BMI]]&lt; 24.9,"normal weight",IF(Table4[[#This Row],[BMI]]&lt;29.9,"over weight","obesity")))</f>
        <v>over weight</v>
      </c>
      <c r="N2033" s="26" t="str">
        <f>IF(Table4[[#This Row],[HBA1C]]&lt;5.7,"normal",IF(Table4[[#This Row],[HBA1C]]&lt; 6.4,"prediabetes","diabetes"))</f>
        <v>normal</v>
      </c>
    </row>
    <row r="2034" spans="1:14" x14ac:dyDescent="0.25">
      <c r="A2034" t="s">
        <v>334</v>
      </c>
      <c r="B2034">
        <v>27.94</v>
      </c>
      <c r="C2034">
        <v>6.08</v>
      </c>
      <c r="D2034" t="s">
        <v>2378</v>
      </c>
      <c r="E2034" t="s">
        <v>2378</v>
      </c>
      <c r="F2034" t="s">
        <v>2381</v>
      </c>
      <c r="G2034" s="9">
        <v>1</v>
      </c>
      <c r="H2034" t="s">
        <v>2378</v>
      </c>
      <c r="I2034" s="20" t="str">
        <f>IF(Table4[[#This Row],[smoker]]="?","NO",Table4[[#This Row],[smoker]])</f>
        <v>No</v>
      </c>
      <c r="J2034" s="26">
        <v>1</v>
      </c>
      <c r="K2034" s="20" t="str">
        <f>UPPER(Table4[[#This Row],[SMOKER 1]])</f>
        <v>NO</v>
      </c>
      <c r="L2034" s="26" t="str">
        <f>UPPER(Table4[[#This Row],[Heart Issues]])</f>
        <v>NO</v>
      </c>
      <c r="M2034" s="26" t="str">
        <f>IF(Table4[[#This Row],[BMI]]&lt;18.5,"underweight",IF(Table4[[#This Row],[BMI]]&lt; 24.9,"normal weight",IF(Table4[[#This Row],[BMI]]&lt;29.9,"over weight","obesity")))</f>
        <v>over weight</v>
      </c>
      <c r="N2034" s="26" t="str">
        <f>IF(Table4[[#This Row],[HBA1C]]&lt;5.7,"normal",IF(Table4[[#This Row],[HBA1C]]&lt; 6.4,"prediabetes","diabetes"))</f>
        <v>prediabetes</v>
      </c>
    </row>
    <row r="2035" spans="1:14" x14ac:dyDescent="0.25">
      <c r="A2035" t="s">
        <v>333</v>
      </c>
      <c r="B2035">
        <v>27.2</v>
      </c>
      <c r="C2035">
        <v>5.83</v>
      </c>
      <c r="D2035" t="s">
        <v>2378</v>
      </c>
      <c r="E2035" t="s">
        <v>2378</v>
      </c>
      <c r="F2035" t="s">
        <v>2381</v>
      </c>
      <c r="G2035" s="9">
        <v>1</v>
      </c>
      <c r="H2035" t="s">
        <v>2378</v>
      </c>
      <c r="I2035" s="20" t="str">
        <f>IF(Table4[[#This Row],[smoker]]="?","NO",Table4[[#This Row],[smoker]])</f>
        <v>No</v>
      </c>
      <c r="J2035" s="26">
        <v>1</v>
      </c>
      <c r="K2035" s="20" t="str">
        <f>UPPER(Table4[[#This Row],[SMOKER 1]])</f>
        <v>NO</v>
      </c>
      <c r="L2035" s="26" t="str">
        <f>UPPER(Table4[[#This Row],[Heart Issues]])</f>
        <v>NO</v>
      </c>
      <c r="M2035" s="26" t="str">
        <f>IF(Table4[[#This Row],[BMI]]&lt;18.5,"underweight",IF(Table4[[#This Row],[BMI]]&lt; 24.9,"normal weight",IF(Table4[[#This Row],[BMI]]&lt;29.9,"over weight","obesity")))</f>
        <v>over weight</v>
      </c>
      <c r="N2035" s="26" t="str">
        <f>IF(Table4[[#This Row],[HBA1C]]&lt;5.7,"normal",IF(Table4[[#This Row],[HBA1C]]&lt; 6.4,"prediabetes","diabetes"))</f>
        <v>prediabetes</v>
      </c>
    </row>
    <row r="2036" spans="1:14" x14ac:dyDescent="0.25">
      <c r="A2036" t="s">
        <v>332</v>
      </c>
      <c r="B2036">
        <v>33.344999999999999</v>
      </c>
      <c r="C2036">
        <v>4.29</v>
      </c>
      <c r="D2036" t="s">
        <v>2378</v>
      </c>
      <c r="E2036" t="s">
        <v>2378</v>
      </c>
      <c r="F2036" t="s">
        <v>2378</v>
      </c>
      <c r="G2036" s="9">
        <v>1</v>
      </c>
      <c r="H2036" t="s">
        <v>2378</v>
      </c>
      <c r="I2036" s="20" t="str">
        <f>IF(Table4[[#This Row],[smoker]]="?","NO",Table4[[#This Row],[smoker]])</f>
        <v>No</v>
      </c>
      <c r="J2036" s="26">
        <v>1</v>
      </c>
      <c r="K2036" s="20" t="str">
        <f>UPPER(Table4[[#This Row],[SMOKER 1]])</f>
        <v>NO</v>
      </c>
      <c r="L2036" s="26" t="str">
        <f>UPPER(Table4[[#This Row],[Heart Issues]])</f>
        <v>NO</v>
      </c>
      <c r="M2036" s="26" t="str">
        <f>IF(Table4[[#This Row],[BMI]]&lt;18.5,"underweight",IF(Table4[[#This Row],[BMI]]&lt; 24.9,"normal weight",IF(Table4[[#This Row],[BMI]]&lt;29.9,"over weight","obesity")))</f>
        <v>obesity</v>
      </c>
      <c r="N2036" s="26" t="str">
        <f>IF(Table4[[#This Row],[HBA1C]]&lt;5.7,"normal",IF(Table4[[#This Row],[HBA1C]]&lt; 6.4,"prediabetes","diabetes"))</f>
        <v>normal</v>
      </c>
    </row>
    <row r="2037" spans="1:14" x14ac:dyDescent="0.25">
      <c r="A2037" t="s">
        <v>331</v>
      </c>
      <c r="B2037">
        <v>29.925000000000001</v>
      </c>
      <c r="C2037">
        <v>5.3</v>
      </c>
      <c r="D2037" t="s">
        <v>2378</v>
      </c>
      <c r="E2037" t="s">
        <v>2378</v>
      </c>
      <c r="F2037" t="s">
        <v>2378</v>
      </c>
      <c r="G2037" s="9">
        <v>1</v>
      </c>
      <c r="H2037" t="s">
        <v>2378</v>
      </c>
      <c r="I2037" s="20" t="str">
        <f>IF(Table4[[#This Row],[smoker]]="?","NO",Table4[[#This Row],[smoker]])</f>
        <v>No</v>
      </c>
      <c r="J2037" s="26">
        <v>1</v>
      </c>
      <c r="K2037" s="20" t="str">
        <f>UPPER(Table4[[#This Row],[SMOKER 1]])</f>
        <v>NO</v>
      </c>
      <c r="L2037" s="26" t="str">
        <f>UPPER(Table4[[#This Row],[Heart Issues]])</f>
        <v>NO</v>
      </c>
      <c r="M2037" s="26" t="str">
        <f>IF(Table4[[#This Row],[BMI]]&lt;18.5,"underweight",IF(Table4[[#This Row],[BMI]]&lt; 24.9,"normal weight",IF(Table4[[#This Row],[BMI]]&lt;29.9,"over weight","obesity")))</f>
        <v>obesity</v>
      </c>
      <c r="N2037" s="26" t="str">
        <f>IF(Table4[[#This Row],[HBA1C]]&lt;5.7,"normal",IF(Table4[[#This Row],[HBA1C]]&lt; 6.4,"prediabetes","diabetes"))</f>
        <v>normal</v>
      </c>
    </row>
    <row r="2038" spans="1:14" x14ac:dyDescent="0.25">
      <c r="A2038" t="s">
        <v>330</v>
      </c>
      <c r="B2038">
        <v>24.225000000000001</v>
      </c>
      <c r="C2038">
        <v>4.42</v>
      </c>
      <c r="D2038" t="s">
        <v>2378</v>
      </c>
      <c r="E2038" t="s">
        <v>2378</v>
      </c>
      <c r="F2038" t="s">
        <v>2378</v>
      </c>
      <c r="G2038" s="9">
        <v>1</v>
      </c>
      <c r="H2038" t="s">
        <v>2378</v>
      </c>
      <c r="I2038" s="20" t="str">
        <f>IF(Table4[[#This Row],[smoker]]="?","NO",Table4[[#This Row],[smoker]])</f>
        <v>No</v>
      </c>
      <c r="J2038" s="26">
        <v>1</v>
      </c>
      <c r="K2038" s="20" t="str">
        <f>UPPER(Table4[[#This Row],[SMOKER 1]])</f>
        <v>NO</v>
      </c>
      <c r="L2038" s="26" t="str">
        <f>UPPER(Table4[[#This Row],[Heart Issues]])</f>
        <v>NO</v>
      </c>
      <c r="M2038" s="26" t="str">
        <f>IF(Table4[[#This Row],[BMI]]&lt;18.5,"underweight",IF(Table4[[#This Row],[BMI]]&lt; 24.9,"normal weight",IF(Table4[[#This Row],[BMI]]&lt;29.9,"over weight","obesity")))</f>
        <v>normal weight</v>
      </c>
      <c r="N2038" s="26" t="str">
        <f>IF(Table4[[#This Row],[HBA1C]]&lt;5.7,"normal",IF(Table4[[#This Row],[HBA1C]]&lt; 6.4,"prediabetes","diabetes"))</f>
        <v>normal</v>
      </c>
    </row>
    <row r="2039" spans="1:14" x14ac:dyDescent="0.25">
      <c r="A2039" t="s">
        <v>329</v>
      </c>
      <c r="B2039">
        <v>29.68</v>
      </c>
      <c r="C2039">
        <v>5.68</v>
      </c>
      <c r="D2039" t="s">
        <v>2378</v>
      </c>
      <c r="E2039" t="s">
        <v>2380</v>
      </c>
      <c r="F2039" t="s">
        <v>2378</v>
      </c>
      <c r="G2039" s="9">
        <v>1</v>
      </c>
      <c r="H2039" t="s">
        <v>2378</v>
      </c>
      <c r="I2039" s="20" t="str">
        <f>IF(Table4[[#This Row],[smoker]]="?","NO",Table4[[#This Row],[smoker]])</f>
        <v>No</v>
      </c>
      <c r="J2039" s="26">
        <v>1</v>
      </c>
      <c r="K2039" s="20" t="str">
        <f>UPPER(Table4[[#This Row],[SMOKER 1]])</f>
        <v>NO</v>
      </c>
      <c r="L2039" s="26" t="str">
        <f>UPPER(Table4[[#This Row],[Heart Issues]])</f>
        <v>NO</v>
      </c>
      <c r="M2039" s="26" t="str">
        <f>IF(Table4[[#This Row],[BMI]]&lt;18.5,"underweight",IF(Table4[[#This Row],[BMI]]&lt; 24.9,"normal weight",IF(Table4[[#This Row],[BMI]]&lt;29.9,"over weight","obesity")))</f>
        <v>over weight</v>
      </c>
      <c r="N2039" s="26" t="str">
        <f>IF(Table4[[#This Row],[HBA1C]]&lt;5.7,"normal",IF(Table4[[#This Row],[HBA1C]]&lt; 6.4,"prediabetes","diabetes"))</f>
        <v>normal</v>
      </c>
    </row>
    <row r="2040" spans="1:14" x14ac:dyDescent="0.25">
      <c r="A2040" t="s">
        <v>328</v>
      </c>
      <c r="B2040">
        <v>20.614999999999998</v>
      </c>
      <c r="C2040">
        <v>6.05</v>
      </c>
      <c r="D2040" t="s">
        <v>2378</v>
      </c>
      <c r="E2040" t="s">
        <v>2378</v>
      </c>
      <c r="F2040" t="s">
        <v>2381</v>
      </c>
      <c r="G2040" s="9">
        <v>1</v>
      </c>
      <c r="H2040" t="s">
        <v>2378</v>
      </c>
      <c r="I2040" s="20" t="str">
        <f>IF(Table4[[#This Row],[smoker]]="?","NO",Table4[[#This Row],[smoker]])</f>
        <v>No</v>
      </c>
      <c r="J2040" s="26">
        <v>1</v>
      </c>
      <c r="K2040" s="20" t="str">
        <f>UPPER(Table4[[#This Row],[SMOKER 1]])</f>
        <v>NO</v>
      </c>
      <c r="L2040" s="26" t="str">
        <f>UPPER(Table4[[#This Row],[Heart Issues]])</f>
        <v>NO</v>
      </c>
      <c r="M2040" s="26" t="str">
        <f>IF(Table4[[#This Row],[BMI]]&lt;18.5,"underweight",IF(Table4[[#This Row],[BMI]]&lt; 24.9,"normal weight",IF(Table4[[#This Row],[BMI]]&lt;29.9,"over weight","obesity")))</f>
        <v>normal weight</v>
      </c>
      <c r="N2040" s="26" t="str">
        <f>IF(Table4[[#This Row],[HBA1C]]&lt;5.7,"normal",IF(Table4[[#This Row],[HBA1C]]&lt; 6.4,"prediabetes","diabetes"))</f>
        <v>prediabetes</v>
      </c>
    </row>
    <row r="2041" spans="1:14" x14ac:dyDescent="0.25">
      <c r="A2041" t="s">
        <v>327</v>
      </c>
      <c r="B2041">
        <v>32.119999999999997</v>
      </c>
      <c r="C2041">
        <v>5.33</v>
      </c>
      <c r="D2041" t="s">
        <v>2378</v>
      </c>
      <c r="E2041" t="s">
        <v>2380</v>
      </c>
      <c r="F2041" t="s">
        <v>2378</v>
      </c>
      <c r="G2041" s="9">
        <v>1</v>
      </c>
      <c r="H2041" t="s">
        <v>2378</v>
      </c>
      <c r="I2041" s="20" t="str">
        <f>IF(Table4[[#This Row],[smoker]]="?","NO",Table4[[#This Row],[smoker]])</f>
        <v>No</v>
      </c>
      <c r="J2041" s="26">
        <v>1</v>
      </c>
      <c r="K2041" s="20" t="str">
        <f>UPPER(Table4[[#This Row],[SMOKER 1]])</f>
        <v>NO</v>
      </c>
      <c r="L2041" s="26" t="str">
        <f>UPPER(Table4[[#This Row],[Heart Issues]])</f>
        <v>NO</v>
      </c>
      <c r="M2041" s="26" t="str">
        <f>IF(Table4[[#This Row],[BMI]]&lt;18.5,"underweight",IF(Table4[[#This Row],[BMI]]&lt; 24.9,"normal weight",IF(Table4[[#This Row],[BMI]]&lt;29.9,"over weight","obesity")))</f>
        <v>obesity</v>
      </c>
      <c r="N2041" s="26" t="str">
        <f>IF(Table4[[#This Row],[HBA1C]]&lt;5.7,"normal",IF(Table4[[#This Row],[HBA1C]]&lt; 6.4,"prediabetes","diabetes"))</f>
        <v>normal</v>
      </c>
    </row>
    <row r="2042" spans="1:14" x14ac:dyDescent="0.25">
      <c r="A2042" t="s">
        <v>326</v>
      </c>
      <c r="B2042">
        <v>27.36</v>
      </c>
      <c r="C2042">
        <v>6.22</v>
      </c>
      <c r="D2042" t="s">
        <v>2378</v>
      </c>
      <c r="E2042" t="s">
        <v>2378</v>
      </c>
      <c r="F2042" t="s">
        <v>2378</v>
      </c>
      <c r="G2042" s="9" t="s">
        <v>2379</v>
      </c>
      <c r="H2042" t="s">
        <v>2378</v>
      </c>
      <c r="I2042" s="20" t="str">
        <f>IF(Table4[[#This Row],[smoker]]="?","NO",Table4[[#This Row],[smoker]])</f>
        <v>No</v>
      </c>
      <c r="J2042" s="26">
        <v>0</v>
      </c>
      <c r="K2042" s="20" t="str">
        <f>UPPER(Table4[[#This Row],[SMOKER 1]])</f>
        <v>NO</v>
      </c>
      <c r="L2042" s="26" t="str">
        <f>UPPER(Table4[[#This Row],[Heart Issues]])</f>
        <v>NO</v>
      </c>
      <c r="M2042" s="26" t="str">
        <f>IF(Table4[[#This Row],[BMI]]&lt;18.5,"underweight",IF(Table4[[#This Row],[BMI]]&lt; 24.9,"normal weight",IF(Table4[[#This Row],[BMI]]&lt;29.9,"over weight","obesity")))</f>
        <v>over weight</v>
      </c>
      <c r="N2042" s="26" t="str">
        <f>IF(Table4[[#This Row],[HBA1C]]&lt;5.7,"normal",IF(Table4[[#This Row],[HBA1C]]&lt; 6.4,"prediabetes","diabetes"))</f>
        <v>prediabetes</v>
      </c>
    </row>
    <row r="2043" spans="1:14" x14ac:dyDescent="0.25">
      <c r="A2043" t="s">
        <v>325</v>
      </c>
      <c r="B2043">
        <v>17.385000000000002</v>
      </c>
      <c r="C2043">
        <v>5.84</v>
      </c>
      <c r="D2043" t="s">
        <v>2378</v>
      </c>
      <c r="E2043" t="s">
        <v>2378</v>
      </c>
      <c r="F2043" t="s">
        <v>2378</v>
      </c>
      <c r="G2043" s="9" t="s">
        <v>2379</v>
      </c>
      <c r="H2043" t="s">
        <v>2378</v>
      </c>
      <c r="I2043" s="20" t="str">
        <f>IF(Table4[[#This Row],[smoker]]="?","NO",Table4[[#This Row],[smoker]])</f>
        <v>No</v>
      </c>
      <c r="J2043" s="26">
        <v>0</v>
      </c>
      <c r="K2043" s="20" t="str">
        <f>UPPER(Table4[[#This Row],[SMOKER 1]])</f>
        <v>NO</v>
      </c>
      <c r="L2043" s="26" t="str">
        <f>UPPER(Table4[[#This Row],[Heart Issues]])</f>
        <v>NO</v>
      </c>
      <c r="M2043" s="26" t="str">
        <f>IF(Table4[[#This Row],[BMI]]&lt;18.5,"underweight",IF(Table4[[#This Row],[BMI]]&lt; 24.9,"normal weight",IF(Table4[[#This Row],[BMI]]&lt;29.9,"over weight","obesity")))</f>
        <v>underweight</v>
      </c>
      <c r="N2043" s="26" t="str">
        <f>IF(Table4[[#This Row],[HBA1C]]&lt;5.7,"normal",IF(Table4[[#This Row],[HBA1C]]&lt; 6.4,"prediabetes","diabetes"))</f>
        <v>prediabetes</v>
      </c>
    </row>
    <row r="2044" spans="1:14" x14ac:dyDescent="0.25">
      <c r="A2044" t="s">
        <v>324</v>
      </c>
      <c r="B2044">
        <v>30.13</v>
      </c>
      <c r="C2044">
        <v>5.71</v>
      </c>
      <c r="D2044" t="s">
        <v>2378</v>
      </c>
      <c r="E2044" t="s">
        <v>2380</v>
      </c>
      <c r="F2044" t="s">
        <v>2378</v>
      </c>
      <c r="G2044" s="9">
        <v>1</v>
      </c>
      <c r="H2044" t="s">
        <v>2378</v>
      </c>
      <c r="I2044" s="20" t="str">
        <f>IF(Table4[[#This Row],[smoker]]="?","NO",Table4[[#This Row],[smoker]])</f>
        <v>No</v>
      </c>
      <c r="J2044" s="26">
        <v>1</v>
      </c>
      <c r="K2044" s="20" t="str">
        <f>UPPER(Table4[[#This Row],[SMOKER 1]])</f>
        <v>NO</v>
      </c>
      <c r="L2044" s="26" t="str">
        <f>UPPER(Table4[[#This Row],[Heart Issues]])</f>
        <v>NO</v>
      </c>
      <c r="M2044" s="26" t="str">
        <f>IF(Table4[[#This Row],[BMI]]&lt;18.5,"underweight",IF(Table4[[#This Row],[BMI]]&lt; 24.9,"normal weight",IF(Table4[[#This Row],[BMI]]&lt;29.9,"over weight","obesity")))</f>
        <v>obesity</v>
      </c>
      <c r="N2044" s="26" t="str">
        <f>IF(Table4[[#This Row],[HBA1C]]&lt;5.7,"normal",IF(Table4[[#This Row],[HBA1C]]&lt; 6.4,"prediabetes","diabetes"))</f>
        <v>prediabetes</v>
      </c>
    </row>
    <row r="2045" spans="1:14" x14ac:dyDescent="0.25">
      <c r="A2045" t="s">
        <v>323</v>
      </c>
      <c r="B2045">
        <v>25.44</v>
      </c>
      <c r="C2045">
        <v>6.04</v>
      </c>
      <c r="D2045" t="s">
        <v>2380</v>
      </c>
      <c r="E2045" t="s">
        <v>2378</v>
      </c>
      <c r="F2045" t="s">
        <v>2381</v>
      </c>
      <c r="G2045" s="9">
        <v>1</v>
      </c>
      <c r="H2045" t="s">
        <v>2378</v>
      </c>
      <c r="I2045" s="20" t="str">
        <f>IF(Table4[[#This Row],[smoker]]="?","NO",Table4[[#This Row],[smoker]])</f>
        <v>No</v>
      </c>
      <c r="J2045" s="26">
        <v>1</v>
      </c>
      <c r="K2045" s="20" t="str">
        <f>UPPER(Table4[[#This Row],[SMOKER 1]])</f>
        <v>NO</v>
      </c>
      <c r="L2045" s="26" t="str">
        <f>UPPER(Table4[[#This Row],[Heart Issues]])</f>
        <v>YES</v>
      </c>
      <c r="M2045" s="26" t="str">
        <f>IF(Table4[[#This Row],[BMI]]&lt;18.5,"underweight",IF(Table4[[#This Row],[BMI]]&lt; 24.9,"normal weight",IF(Table4[[#This Row],[BMI]]&lt;29.9,"over weight","obesity")))</f>
        <v>over weight</v>
      </c>
      <c r="N2045" s="26" t="str">
        <f>IF(Table4[[#This Row],[HBA1C]]&lt;5.7,"normal",IF(Table4[[#This Row],[HBA1C]]&lt; 6.4,"prediabetes","diabetes"))</f>
        <v>prediabetes</v>
      </c>
    </row>
    <row r="2046" spans="1:14" x14ac:dyDescent="0.25">
      <c r="A2046" t="s">
        <v>322</v>
      </c>
      <c r="B2046">
        <v>39.805</v>
      </c>
      <c r="C2046">
        <v>4.38</v>
      </c>
      <c r="D2046" t="s">
        <v>2378</v>
      </c>
      <c r="E2046" t="s">
        <v>2380</v>
      </c>
      <c r="F2046" t="s">
        <v>2378</v>
      </c>
      <c r="G2046" s="9">
        <v>1</v>
      </c>
      <c r="H2046" t="s">
        <v>2378</v>
      </c>
      <c r="I2046" s="20" t="str">
        <f>IF(Table4[[#This Row],[smoker]]="?","NO",Table4[[#This Row],[smoker]])</f>
        <v>No</v>
      </c>
      <c r="J2046" s="26">
        <v>1</v>
      </c>
      <c r="K2046" s="20" t="str">
        <f>UPPER(Table4[[#This Row],[SMOKER 1]])</f>
        <v>NO</v>
      </c>
      <c r="L2046" s="26" t="str">
        <f>UPPER(Table4[[#This Row],[Heart Issues]])</f>
        <v>NO</v>
      </c>
      <c r="M2046" s="26" t="str">
        <f>IF(Table4[[#This Row],[BMI]]&lt;18.5,"underweight",IF(Table4[[#This Row],[BMI]]&lt; 24.9,"normal weight",IF(Table4[[#This Row],[BMI]]&lt;29.9,"over weight","obesity")))</f>
        <v>obesity</v>
      </c>
      <c r="N2046" s="26" t="str">
        <f>IF(Table4[[#This Row],[HBA1C]]&lt;5.7,"normal",IF(Table4[[#This Row],[HBA1C]]&lt; 6.4,"prediabetes","diabetes"))</f>
        <v>normal</v>
      </c>
    </row>
    <row r="2047" spans="1:14" x14ac:dyDescent="0.25">
      <c r="A2047" t="s">
        <v>321</v>
      </c>
      <c r="B2047">
        <v>30.4</v>
      </c>
      <c r="C2047">
        <v>5.56</v>
      </c>
      <c r="D2047" t="s">
        <v>2380</v>
      </c>
      <c r="E2047" t="s">
        <v>2380</v>
      </c>
      <c r="F2047" t="s">
        <v>2378</v>
      </c>
      <c r="G2047" s="9">
        <v>1</v>
      </c>
      <c r="H2047" t="s">
        <v>2378</v>
      </c>
      <c r="I2047" s="20" t="str">
        <f>IF(Table4[[#This Row],[smoker]]="?","NO",Table4[[#This Row],[smoker]])</f>
        <v>No</v>
      </c>
      <c r="J2047" s="26">
        <v>1</v>
      </c>
      <c r="K2047" s="20" t="str">
        <f>UPPER(Table4[[#This Row],[SMOKER 1]])</f>
        <v>NO</v>
      </c>
      <c r="L2047" s="26" t="str">
        <f>UPPER(Table4[[#This Row],[Heart Issues]])</f>
        <v>YES</v>
      </c>
      <c r="M2047" s="26" t="str">
        <f>IF(Table4[[#This Row],[BMI]]&lt;18.5,"underweight",IF(Table4[[#This Row],[BMI]]&lt; 24.9,"normal weight",IF(Table4[[#This Row],[BMI]]&lt;29.9,"over weight","obesity")))</f>
        <v>obesity</v>
      </c>
      <c r="N2047" s="26" t="str">
        <f>IF(Table4[[#This Row],[HBA1C]]&lt;5.7,"normal",IF(Table4[[#This Row],[HBA1C]]&lt; 6.4,"prediabetes","diabetes"))</f>
        <v>normal</v>
      </c>
    </row>
    <row r="2048" spans="1:14" x14ac:dyDescent="0.25">
      <c r="A2048" t="s">
        <v>320</v>
      </c>
      <c r="B2048">
        <v>23.18</v>
      </c>
      <c r="C2048">
        <v>4.24</v>
      </c>
      <c r="D2048" t="s">
        <v>2378</v>
      </c>
      <c r="E2048" t="s">
        <v>2380</v>
      </c>
      <c r="F2048" t="s">
        <v>2378</v>
      </c>
      <c r="G2048" s="9">
        <v>1</v>
      </c>
      <c r="H2048" t="s">
        <v>2378</v>
      </c>
      <c r="I2048" s="20" t="str">
        <f>IF(Table4[[#This Row],[smoker]]="?","NO",Table4[[#This Row],[smoker]])</f>
        <v>No</v>
      </c>
      <c r="J2048" s="26">
        <v>1</v>
      </c>
      <c r="K2048" s="20" t="str">
        <f>UPPER(Table4[[#This Row],[SMOKER 1]])</f>
        <v>NO</v>
      </c>
      <c r="L2048" s="26" t="str">
        <f>UPPER(Table4[[#This Row],[Heart Issues]])</f>
        <v>NO</v>
      </c>
      <c r="M2048" s="26" t="str">
        <f>IF(Table4[[#This Row],[BMI]]&lt;18.5,"underweight",IF(Table4[[#This Row],[BMI]]&lt; 24.9,"normal weight",IF(Table4[[#This Row],[BMI]]&lt;29.9,"over weight","obesity")))</f>
        <v>normal weight</v>
      </c>
      <c r="N2048" s="26" t="str">
        <f>IF(Table4[[#This Row],[HBA1C]]&lt;5.7,"normal",IF(Table4[[#This Row],[HBA1C]]&lt; 6.4,"prediabetes","diabetes"))</f>
        <v>normal</v>
      </c>
    </row>
    <row r="2049" spans="1:14" x14ac:dyDescent="0.25">
      <c r="A2049" t="s">
        <v>319</v>
      </c>
      <c r="B2049">
        <v>39.615000000000002</v>
      </c>
      <c r="C2049">
        <v>6.32</v>
      </c>
      <c r="D2049" t="s">
        <v>2378</v>
      </c>
      <c r="E2049" t="s">
        <v>2378</v>
      </c>
      <c r="F2049" t="s">
        <v>2381</v>
      </c>
      <c r="G2049" s="9">
        <v>1</v>
      </c>
      <c r="H2049" t="s">
        <v>2378</v>
      </c>
      <c r="I2049" s="20" t="str">
        <f>IF(Table4[[#This Row],[smoker]]="?","NO",Table4[[#This Row],[smoker]])</f>
        <v>No</v>
      </c>
      <c r="J2049" s="26">
        <v>1</v>
      </c>
      <c r="K2049" s="20" t="str">
        <f>UPPER(Table4[[#This Row],[SMOKER 1]])</f>
        <v>NO</v>
      </c>
      <c r="L2049" s="26" t="str">
        <f>UPPER(Table4[[#This Row],[Heart Issues]])</f>
        <v>NO</v>
      </c>
      <c r="M2049" s="26" t="str">
        <f>IF(Table4[[#This Row],[BMI]]&lt;18.5,"underweight",IF(Table4[[#This Row],[BMI]]&lt; 24.9,"normal weight",IF(Table4[[#This Row],[BMI]]&lt;29.9,"over weight","obesity")))</f>
        <v>obesity</v>
      </c>
      <c r="N2049" s="26" t="str">
        <f>IF(Table4[[#This Row],[HBA1C]]&lt;5.7,"normal",IF(Table4[[#This Row],[HBA1C]]&lt; 6.4,"prediabetes","diabetes"))</f>
        <v>prediabetes</v>
      </c>
    </row>
    <row r="2050" spans="1:14" x14ac:dyDescent="0.25">
      <c r="A2050" t="s">
        <v>318</v>
      </c>
      <c r="B2050">
        <v>30.59</v>
      </c>
      <c r="C2050">
        <v>6.3</v>
      </c>
      <c r="D2050" t="s">
        <v>2380</v>
      </c>
      <c r="E2050" t="s">
        <v>2378</v>
      </c>
      <c r="F2050" t="s">
        <v>2381</v>
      </c>
      <c r="G2050" s="9">
        <v>1</v>
      </c>
      <c r="H2050" t="s">
        <v>2378</v>
      </c>
      <c r="I2050" s="20" t="str">
        <f>IF(Table4[[#This Row],[smoker]]="?","NO",Table4[[#This Row],[smoker]])</f>
        <v>No</v>
      </c>
      <c r="J2050" s="26">
        <v>1</v>
      </c>
      <c r="K2050" s="20" t="str">
        <f>UPPER(Table4[[#This Row],[SMOKER 1]])</f>
        <v>NO</v>
      </c>
      <c r="L2050" s="26" t="str">
        <f>UPPER(Table4[[#This Row],[Heart Issues]])</f>
        <v>YES</v>
      </c>
      <c r="M2050" s="26" t="str">
        <f>IF(Table4[[#This Row],[BMI]]&lt;18.5,"underweight",IF(Table4[[#This Row],[BMI]]&lt; 24.9,"normal weight",IF(Table4[[#This Row],[BMI]]&lt;29.9,"over weight","obesity")))</f>
        <v>obesity</v>
      </c>
      <c r="N2050" s="26" t="str">
        <f>IF(Table4[[#This Row],[HBA1C]]&lt;5.7,"normal",IF(Table4[[#This Row],[HBA1C]]&lt; 6.4,"prediabetes","diabetes"))</f>
        <v>prediabetes</v>
      </c>
    </row>
    <row r="2051" spans="1:14" x14ac:dyDescent="0.25">
      <c r="A2051" t="s">
        <v>317</v>
      </c>
      <c r="B2051">
        <v>16.72</v>
      </c>
      <c r="C2051">
        <v>4.38</v>
      </c>
      <c r="D2051" t="s">
        <v>2380</v>
      </c>
      <c r="E2051" t="s">
        <v>2378</v>
      </c>
      <c r="F2051" t="s">
        <v>2378</v>
      </c>
      <c r="G2051" s="9">
        <v>1</v>
      </c>
      <c r="H2051" t="s">
        <v>2378</v>
      </c>
      <c r="I2051" s="20" t="str">
        <f>IF(Table4[[#This Row],[smoker]]="?","NO",Table4[[#This Row],[smoker]])</f>
        <v>No</v>
      </c>
      <c r="J2051" s="26">
        <v>1</v>
      </c>
      <c r="K2051" s="20" t="str">
        <f>UPPER(Table4[[#This Row],[SMOKER 1]])</f>
        <v>NO</v>
      </c>
      <c r="L2051" s="26" t="str">
        <f>UPPER(Table4[[#This Row],[Heart Issues]])</f>
        <v>YES</v>
      </c>
      <c r="M2051" s="26" t="str">
        <f>IF(Table4[[#This Row],[BMI]]&lt;18.5,"underweight",IF(Table4[[#This Row],[BMI]]&lt; 24.9,"normal weight",IF(Table4[[#This Row],[BMI]]&lt;29.9,"over weight","obesity")))</f>
        <v>underweight</v>
      </c>
      <c r="N2051" s="26" t="str">
        <f>IF(Table4[[#This Row],[HBA1C]]&lt;5.7,"normal",IF(Table4[[#This Row],[HBA1C]]&lt; 6.4,"prediabetes","diabetes"))</f>
        <v>normal</v>
      </c>
    </row>
    <row r="2052" spans="1:14" x14ac:dyDescent="0.25">
      <c r="A2052" t="s">
        <v>316</v>
      </c>
      <c r="B2052">
        <v>26.22</v>
      </c>
      <c r="C2052">
        <v>4.6500000000000004</v>
      </c>
      <c r="D2052" t="s">
        <v>2380</v>
      </c>
      <c r="E2052" t="s">
        <v>2378</v>
      </c>
      <c r="F2052" t="s">
        <v>2381</v>
      </c>
      <c r="G2052" s="9">
        <v>1</v>
      </c>
      <c r="H2052" t="s">
        <v>2378</v>
      </c>
      <c r="I2052" s="20" t="str">
        <f>IF(Table4[[#This Row],[smoker]]="?","NO",Table4[[#This Row],[smoker]])</f>
        <v>No</v>
      </c>
      <c r="J2052" s="26">
        <v>1</v>
      </c>
      <c r="K2052" s="20" t="str">
        <f>UPPER(Table4[[#This Row],[SMOKER 1]])</f>
        <v>NO</v>
      </c>
      <c r="L2052" s="26" t="str">
        <f>UPPER(Table4[[#This Row],[Heart Issues]])</f>
        <v>YES</v>
      </c>
      <c r="M2052" s="26" t="str">
        <f>IF(Table4[[#This Row],[BMI]]&lt;18.5,"underweight",IF(Table4[[#This Row],[BMI]]&lt; 24.9,"normal weight",IF(Table4[[#This Row],[BMI]]&lt;29.9,"over weight","obesity")))</f>
        <v>over weight</v>
      </c>
      <c r="N2052" s="26" t="str">
        <f>IF(Table4[[#This Row],[HBA1C]]&lt;5.7,"normal",IF(Table4[[#This Row],[HBA1C]]&lt; 6.4,"prediabetes","diabetes"))</f>
        <v>normal</v>
      </c>
    </row>
    <row r="2053" spans="1:14" x14ac:dyDescent="0.25">
      <c r="A2053" t="s">
        <v>315</v>
      </c>
      <c r="B2053">
        <v>31.824999999999999</v>
      </c>
      <c r="C2053">
        <v>4.7</v>
      </c>
      <c r="D2053" t="s">
        <v>2378</v>
      </c>
      <c r="E2053" t="s">
        <v>2378</v>
      </c>
      <c r="F2053" t="s">
        <v>2381</v>
      </c>
      <c r="G2053" s="9">
        <v>1</v>
      </c>
      <c r="H2053" t="s">
        <v>2378</v>
      </c>
      <c r="I2053" s="20" t="str">
        <f>IF(Table4[[#This Row],[smoker]]="?","NO",Table4[[#This Row],[smoker]])</f>
        <v>No</v>
      </c>
      <c r="J2053" s="26">
        <v>1</v>
      </c>
      <c r="K2053" s="20" t="str">
        <f>UPPER(Table4[[#This Row],[SMOKER 1]])</f>
        <v>NO</v>
      </c>
      <c r="L2053" s="26" t="str">
        <f>UPPER(Table4[[#This Row],[Heart Issues]])</f>
        <v>NO</v>
      </c>
      <c r="M2053" s="26" t="str">
        <f>IF(Table4[[#This Row],[BMI]]&lt;18.5,"underweight",IF(Table4[[#This Row],[BMI]]&lt; 24.9,"normal weight",IF(Table4[[#This Row],[BMI]]&lt;29.9,"over weight","obesity")))</f>
        <v>obesity</v>
      </c>
      <c r="N2053" s="26" t="str">
        <f>IF(Table4[[#This Row],[HBA1C]]&lt;5.7,"normal",IF(Table4[[#This Row],[HBA1C]]&lt; 6.4,"prediabetes","diabetes"))</f>
        <v>normal</v>
      </c>
    </row>
    <row r="2054" spans="1:14" x14ac:dyDescent="0.25">
      <c r="A2054" t="s">
        <v>314</v>
      </c>
      <c r="B2054">
        <v>25.745000000000001</v>
      </c>
      <c r="C2054">
        <v>4.34</v>
      </c>
      <c r="D2054" t="s">
        <v>2378</v>
      </c>
      <c r="E2054" t="s">
        <v>2378</v>
      </c>
      <c r="F2054" t="s">
        <v>2381</v>
      </c>
      <c r="G2054" s="9">
        <v>1</v>
      </c>
      <c r="H2054" t="s">
        <v>2378</v>
      </c>
      <c r="I2054" s="20" t="str">
        <f>IF(Table4[[#This Row],[smoker]]="?","NO",Table4[[#This Row],[smoker]])</f>
        <v>No</v>
      </c>
      <c r="J2054" s="26">
        <v>1</v>
      </c>
      <c r="K2054" s="20" t="str">
        <f>UPPER(Table4[[#This Row],[SMOKER 1]])</f>
        <v>NO</v>
      </c>
      <c r="L2054" s="26" t="str">
        <f>UPPER(Table4[[#This Row],[Heart Issues]])</f>
        <v>NO</v>
      </c>
      <c r="M2054" s="26" t="str">
        <f>IF(Table4[[#This Row],[BMI]]&lt;18.5,"underweight",IF(Table4[[#This Row],[BMI]]&lt; 24.9,"normal weight",IF(Table4[[#This Row],[BMI]]&lt;29.9,"over weight","obesity")))</f>
        <v>over weight</v>
      </c>
      <c r="N2054" s="26" t="str">
        <f>IF(Table4[[#This Row],[HBA1C]]&lt;5.7,"normal",IF(Table4[[#This Row],[HBA1C]]&lt; 6.4,"prediabetes","diabetes"))</f>
        <v>normal</v>
      </c>
    </row>
    <row r="2055" spans="1:14" x14ac:dyDescent="0.25">
      <c r="A2055" t="s">
        <v>313</v>
      </c>
      <c r="B2055">
        <v>24.605</v>
      </c>
      <c r="C2055">
        <v>5.62</v>
      </c>
      <c r="D2055" t="s">
        <v>2378</v>
      </c>
      <c r="E2055" t="s">
        <v>2378</v>
      </c>
      <c r="F2055" t="s">
        <v>2381</v>
      </c>
      <c r="G2055" s="9">
        <v>1</v>
      </c>
      <c r="H2055" t="s">
        <v>2378</v>
      </c>
      <c r="I2055" s="20" t="str">
        <f>IF(Table4[[#This Row],[smoker]]="?","NO",Table4[[#This Row],[smoker]])</f>
        <v>No</v>
      </c>
      <c r="J2055" s="26">
        <v>1</v>
      </c>
      <c r="K2055" s="20" t="str">
        <f>UPPER(Table4[[#This Row],[SMOKER 1]])</f>
        <v>NO</v>
      </c>
      <c r="L2055" s="26" t="str">
        <f>UPPER(Table4[[#This Row],[Heart Issues]])</f>
        <v>NO</v>
      </c>
      <c r="M2055" s="26" t="str">
        <f>IF(Table4[[#This Row],[BMI]]&lt;18.5,"underweight",IF(Table4[[#This Row],[BMI]]&lt; 24.9,"normal weight",IF(Table4[[#This Row],[BMI]]&lt;29.9,"over weight","obesity")))</f>
        <v>normal weight</v>
      </c>
      <c r="N2055" s="26" t="str">
        <f>IF(Table4[[#This Row],[HBA1C]]&lt;5.7,"normal",IF(Table4[[#This Row],[HBA1C]]&lt; 6.4,"prediabetes","diabetes"))</f>
        <v>normal</v>
      </c>
    </row>
    <row r="2056" spans="1:14" x14ac:dyDescent="0.25">
      <c r="A2056" t="s">
        <v>312</v>
      </c>
      <c r="B2056">
        <v>24.51</v>
      </c>
      <c r="C2056">
        <v>4.24</v>
      </c>
      <c r="D2056" t="s">
        <v>2378</v>
      </c>
      <c r="E2056" t="s">
        <v>2378</v>
      </c>
      <c r="F2056" t="s">
        <v>2381</v>
      </c>
      <c r="G2056" s="9">
        <v>1</v>
      </c>
      <c r="H2056" t="s">
        <v>2378</v>
      </c>
      <c r="I2056" s="20" t="str">
        <f>IF(Table4[[#This Row],[smoker]]="?","NO",Table4[[#This Row],[smoker]])</f>
        <v>No</v>
      </c>
      <c r="J2056" s="26">
        <v>1</v>
      </c>
      <c r="K2056" s="20" t="str">
        <f>UPPER(Table4[[#This Row],[SMOKER 1]])</f>
        <v>NO</v>
      </c>
      <c r="L2056" s="26" t="str">
        <f>UPPER(Table4[[#This Row],[Heart Issues]])</f>
        <v>NO</v>
      </c>
      <c r="M2056" s="26" t="str">
        <f>IF(Table4[[#This Row],[BMI]]&lt;18.5,"underweight",IF(Table4[[#This Row],[BMI]]&lt; 24.9,"normal weight",IF(Table4[[#This Row],[BMI]]&lt;29.9,"over weight","obesity")))</f>
        <v>normal weight</v>
      </c>
      <c r="N2056" s="26" t="str">
        <f>IF(Table4[[#This Row],[HBA1C]]&lt;5.7,"normal",IF(Table4[[#This Row],[HBA1C]]&lt; 6.4,"prediabetes","diabetes"))</f>
        <v>normal</v>
      </c>
    </row>
    <row r="2057" spans="1:14" x14ac:dyDescent="0.25">
      <c r="A2057" t="s">
        <v>311</v>
      </c>
      <c r="B2057">
        <v>31.065000000000001</v>
      </c>
      <c r="C2057">
        <v>4.57</v>
      </c>
      <c r="D2057" t="s">
        <v>2380</v>
      </c>
      <c r="E2057" t="s">
        <v>2378</v>
      </c>
      <c r="F2057" t="s">
        <v>2378</v>
      </c>
      <c r="G2057" s="9" t="s">
        <v>2379</v>
      </c>
      <c r="H2057" t="s">
        <v>2378</v>
      </c>
      <c r="I2057" s="20" t="str">
        <f>IF(Table4[[#This Row],[smoker]]="?","NO",Table4[[#This Row],[smoker]])</f>
        <v>No</v>
      </c>
      <c r="J2057" s="26">
        <v>0</v>
      </c>
      <c r="K2057" s="20" t="str">
        <f>UPPER(Table4[[#This Row],[SMOKER 1]])</f>
        <v>NO</v>
      </c>
      <c r="L2057" s="26" t="str">
        <f>UPPER(Table4[[#This Row],[Heart Issues]])</f>
        <v>YES</v>
      </c>
      <c r="M2057" s="26" t="str">
        <f>IF(Table4[[#This Row],[BMI]]&lt;18.5,"underweight",IF(Table4[[#This Row],[BMI]]&lt; 24.9,"normal weight",IF(Table4[[#This Row],[BMI]]&lt;29.9,"over weight","obesity")))</f>
        <v>obesity</v>
      </c>
      <c r="N2057" s="26" t="str">
        <f>IF(Table4[[#This Row],[HBA1C]]&lt;5.7,"normal",IF(Table4[[#This Row],[HBA1C]]&lt; 6.4,"prediabetes","diabetes"))</f>
        <v>normal</v>
      </c>
    </row>
    <row r="2058" spans="1:14" x14ac:dyDescent="0.25">
      <c r="A2058" t="s">
        <v>310</v>
      </c>
      <c r="B2058">
        <v>28.12</v>
      </c>
      <c r="C2058">
        <v>5.05</v>
      </c>
      <c r="D2058" t="s">
        <v>2378</v>
      </c>
      <c r="E2058" t="s">
        <v>2378</v>
      </c>
      <c r="F2058" t="s">
        <v>2378</v>
      </c>
      <c r="G2058" s="9" t="s">
        <v>2379</v>
      </c>
      <c r="H2058" t="s">
        <v>2378</v>
      </c>
      <c r="I2058" s="20" t="str">
        <f>IF(Table4[[#This Row],[smoker]]="?","NO",Table4[[#This Row],[smoker]])</f>
        <v>No</v>
      </c>
      <c r="J2058" s="26">
        <v>0</v>
      </c>
      <c r="K2058" s="20" t="str">
        <f>UPPER(Table4[[#This Row],[SMOKER 1]])</f>
        <v>NO</v>
      </c>
      <c r="L2058" s="26" t="str">
        <f>UPPER(Table4[[#This Row],[Heart Issues]])</f>
        <v>NO</v>
      </c>
      <c r="M2058" s="26" t="str">
        <f>IF(Table4[[#This Row],[BMI]]&lt;18.5,"underweight",IF(Table4[[#This Row],[BMI]]&lt; 24.9,"normal weight",IF(Table4[[#This Row],[BMI]]&lt;29.9,"over weight","obesity")))</f>
        <v>over weight</v>
      </c>
      <c r="N2058" s="26" t="str">
        <f>IF(Table4[[#This Row],[HBA1C]]&lt;5.7,"normal",IF(Table4[[#This Row],[HBA1C]]&lt; 6.4,"prediabetes","diabetes"))</f>
        <v>normal</v>
      </c>
    </row>
    <row r="2059" spans="1:14" x14ac:dyDescent="0.25">
      <c r="A2059" t="s">
        <v>309</v>
      </c>
      <c r="B2059">
        <v>38.06</v>
      </c>
      <c r="C2059">
        <v>6.16</v>
      </c>
      <c r="D2059" t="s">
        <v>2378</v>
      </c>
      <c r="E2059" t="s">
        <v>2378</v>
      </c>
      <c r="F2059" t="s">
        <v>2378</v>
      </c>
      <c r="G2059" s="9" t="s">
        <v>2379</v>
      </c>
      <c r="H2059" t="s">
        <v>2378</v>
      </c>
      <c r="I2059" s="20" t="str">
        <f>IF(Table4[[#This Row],[smoker]]="?","NO",Table4[[#This Row],[smoker]])</f>
        <v>No</v>
      </c>
      <c r="J2059" s="26">
        <v>0</v>
      </c>
      <c r="K2059" s="20" t="str">
        <f>UPPER(Table4[[#This Row],[SMOKER 1]])</f>
        <v>NO</v>
      </c>
      <c r="L2059" s="26" t="str">
        <f>UPPER(Table4[[#This Row],[Heart Issues]])</f>
        <v>NO</v>
      </c>
      <c r="M2059" s="26" t="str">
        <f>IF(Table4[[#This Row],[BMI]]&lt;18.5,"underweight",IF(Table4[[#This Row],[BMI]]&lt; 24.9,"normal weight",IF(Table4[[#This Row],[BMI]]&lt;29.9,"over weight","obesity")))</f>
        <v>obesity</v>
      </c>
      <c r="N2059" s="26" t="str">
        <f>IF(Table4[[#This Row],[HBA1C]]&lt;5.7,"normal",IF(Table4[[#This Row],[HBA1C]]&lt; 6.4,"prediabetes","diabetes"))</f>
        <v>prediabetes</v>
      </c>
    </row>
    <row r="2060" spans="1:14" x14ac:dyDescent="0.25">
      <c r="A2060" t="s">
        <v>308</v>
      </c>
      <c r="B2060">
        <v>24.96</v>
      </c>
      <c r="C2060">
        <v>4.57</v>
      </c>
      <c r="D2060" t="s">
        <v>2378</v>
      </c>
      <c r="E2060" t="s">
        <v>2378</v>
      </c>
      <c r="F2060" t="s">
        <v>2378</v>
      </c>
      <c r="G2060" s="9" t="s">
        <v>2379</v>
      </c>
      <c r="H2060" t="s">
        <v>2378</v>
      </c>
      <c r="I2060" s="20" t="str">
        <f>IF(Table4[[#This Row],[smoker]]="?","NO",Table4[[#This Row],[smoker]])</f>
        <v>No</v>
      </c>
      <c r="J2060" s="26">
        <v>0</v>
      </c>
      <c r="K2060" s="20" t="str">
        <f>UPPER(Table4[[#This Row],[SMOKER 1]])</f>
        <v>NO</v>
      </c>
      <c r="L2060" s="26" t="str">
        <f>UPPER(Table4[[#This Row],[Heart Issues]])</f>
        <v>NO</v>
      </c>
      <c r="M2060" s="26" t="str">
        <f>IF(Table4[[#This Row],[BMI]]&lt;18.5,"underweight",IF(Table4[[#This Row],[BMI]]&lt; 24.9,"normal weight",IF(Table4[[#This Row],[BMI]]&lt;29.9,"over weight","obesity")))</f>
        <v>over weight</v>
      </c>
      <c r="N2060" s="26" t="str">
        <f>IF(Table4[[#This Row],[HBA1C]]&lt;5.7,"normal",IF(Table4[[#This Row],[HBA1C]]&lt; 6.4,"prediabetes","diabetes"))</f>
        <v>normal</v>
      </c>
    </row>
    <row r="2061" spans="1:14" x14ac:dyDescent="0.25">
      <c r="A2061" t="s">
        <v>307</v>
      </c>
      <c r="B2061">
        <v>17.670000000000002</v>
      </c>
      <c r="C2061">
        <v>5.53</v>
      </c>
      <c r="D2061" t="s">
        <v>2380</v>
      </c>
      <c r="E2061" t="s">
        <v>2378</v>
      </c>
      <c r="F2061" t="s">
        <v>2378</v>
      </c>
      <c r="G2061" s="9" t="s">
        <v>2379</v>
      </c>
      <c r="H2061" t="s">
        <v>2378</v>
      </c>
      <c r="I2061" s="20" t="str">
        <f>IF(Table4[[#This Row],[smoker]]="?","NO",Table4[[#This Row],[smoker]])</f>
        <v>No</v>
      </c>
      <c r="J2061" s="26">
        <v>0</v>
      </c>
      <c r="K2061" s="20" t="str">
        <f>UPPER(Table4[[#This Row],[SMOKER 1]])</f>
        <v>NO</v>
      </c>
      <c r="L2061" s="26" t="str">
        <f>UPPER(Table4[[#This Row],[Heart Issues]])</f>
        <v>YES</v>
      </c>
      <c r="M2061" s="26" t="str">
        <f>IF(Table4[[#This Row],[BMI]]&lt;18.5,"underweight",IF(Table4[[#This Row],[BMI]]&lt; 24.9,"normal weight",IF(Table4[[#This Row],[BMI]]&lt;29.9,"over weight","obesity")))</f>
        <v>underweight</v>
      </c>
      <c r="N2061" s="26" t="str">
        <f>IF(Table4[[#This Row],[HBA1C]]&lt;5.7,"normal",IF(Table4[[#This Row],[HBA1C]]&lt; 6.4,"prediabetes","diabetes"))</f>
        <v>normal</v>
      </c>
    </row>
    <row r="2062" spans="1:14" x14ac:dyDescent="0.25">
      <c r="A2062" t="s">
        <v>306</v>
      </c>
      <c r="B2062">
        <v>31.35</v>
      </c>
      <c r="C2062">
        <v>5.84</v>
      </c>
      <c r="D2062" t="s">
        <v>2378</v>
      </c>
      <c r="E2062" t="s">
        <v>2380</v>
      </c>
      <c r="F2062" t="s">
        <v>2378</v>
      </c>
      <c r="G2062" s="9">
        <v>1</v>
      </c>
      <c r="H2062" t="s">
        <v>2378</v>
      </c>
      <c r="I2062" s="20" t="str">
        <f>IF(Table4[[#This Row],[smoker]]="?","NO",Table4[[#This Row],[smoker]])</f>
        <v>No</v>
      </c>
      <c r="J2062" s="26">
        <v>1</v>
      </c>
      <c r="K2062" s="20" t="str">
        <f>UPPER(Table4[[#This Row],[SMOKER 1]])</f>
        <v>NO</v>
      </c>
      <c r="L2062" s="26" t="str">
        <f>UPPER(Table4[[#This Row],[Heart Issues]])</f>
        <v>NO</v>
      </c>
      <c r="M2062" s="26" t="str">
        <f>IF(Table4[[#This Row],[BMI]]&lt;18.5,"underweight",IF(Table4[[#This Row],[BMI]]&lt; 24.9,"normal weight",IF(Table4[[#This Row],[BMI]]&lt;29.9,"over weight","obesity")))</f>
        <v>obesity</v>
      </c>
      <c r="N2062" s="26" t="str">
        <f>IF(Table4[[#This Row],[HBA1C]]&lt;5.7,"normal",IF(Table4[[#This Row],[HBA1C]]&lt; 6.4,"prediabetes","diabetes"))</f>
        <v>prediabetes</v>
      </c>
    </row>
    <row r="2063" spans="1:14" x14ac:dyDescent="0.25">
      <c r="A2063" t="s">
        <v>305</v>
      </c>
      <c r="B2063">
        <v>28.31</v>
      </c>
      <c r="C2063">
        <v>6.41</v>
      </c>
      <c r="D2063" t="s">
        <v>2378</v>
      </c>
      <c r="E2063" t="s">
        <v>2380</v>
      </c>
      <c r="F2063" t="s">
        <v>2378</v>
      </c>
      <c r="G2063" s="9">
        <v>1</v>
      </c>
      <c r="H2063" t="s">
        <v>2378</v>
      </c>
      <c r="I2063" s="20" t="str">
        <f>IF(Table4[[#This Row],[smoker]]="?","NO",Table4[[#This Row],[smoker]])</f>
        <v>No</v>
      </c>
      <c r="J2063" s="26">
        <v>1</v>
      </c>
      <c r="K2063" s="20" t="str">
        <f>UPPER(Table4[[#This Row],[SMOKER 1]])</f>
        <v>NO</v>
      </c>
      <c r="L2063" s="26" t="str">
        <f>UPPER(Table4[[#This Row],[Heart Issues]])</f>
        <v>NO</v>
      </c>
      <c r="M2063" s="26" t="str">
        <f>IF(Table4[[#This Row],[BMI]]&lt;18.5,"underweight",IF(Table4[[#This Row],[BMI]]&lt; 24.9,"normal weight",IF(Table4[[#This Row],[BMI]]&lt;29.9,"over weight","obesity")))</f>
        <v>over weight</v>
      </c>
      <c r="N2063" s="26" t="str">
        <f>IF(Table4[[#This Row],[HBA1C]]&lt;5.7,"normal",IF(Table4[[#This Row],[HBA1C]]&lt; 6.4,"prediabetes","diabetes"))</f>
        <v>diabetes</v>
      </c>
    </row>
    <row r="2064" spans="1:14" x14ac:dyDescent="0.25">
      <c r="A2064" t="s">
        <v>304</v>
      </c>
      <c r="B2064">
        <v>30.3</v>
      </c>
      <c r="C2064">
        <v>4.7300000000000004</v>
      </c>
      <c r="D2064" t="s">
        <v>2380</v>
      </c>
      <c r="E2064" t="s">
        <v>2378</v>
      </c>
      <c r="F2064" t="s">
        <v>2381</v>
      </c>
      <c r="G2064" s="9">
        <v>1</v>
      </c>
      <c r="H2064" t="s">
        <v>2378</v>
      </c>
      <c r="I2064" s="20" t="str">
        <f>IF(Table4[[#This Row],[smoker]]="?","NO",Table4[[#This Row],[smoker]])</f>
        <v>No</v>
      </c>
      <c r="J2064" s="26">
        <v>1</v>
      </c>
      <c r="K2064" s="20" t="str">
        <f>UPPER(Table4[[#This Row],[SMOKER 1]])</f>
        <v>NO</v>
      </c>
      <c r="L2064" s="26" t="str">
        <f>UPPER(Table4[[#This Row],[Heart Issues]])</f>
        <v>YES</v>
      </c>
      <c r="M2064" s="26" t="str">
        <f>IF(Table4[[#This Row],[BMI]]&lt;18.5,"underweight",IF(Table4[[#This Row],[BMI]]&lt; 24.9,"normal weight",IF(Table4[[#This Row],[BMI]]&lt;29.9,"over weight","obesity")))</f>
        <v>obesity</v>
      </c>
      <c r="N2064" s="26" t="str">
        <f>IF(Table4[[#This Row],[HBA1C]]&lt;5.7,"normal",IF(Table4[[#This Row],[HBA1C]]&lt; 6.4,"prediabetes","diabetes"))</f>
        <v>normal</v>
      </c>
    </row>
    <row r="2065" spans="1:14" x14ac:dyDescent="0.25">
      <c r="A2065" t="s">
        <v>303</v>
      </c>
      <c r="B2065">
        <v>26.4</v>
      </c>
      <c r="C2065">
        <v>6.22</v>
      </c>
      <c r="D2065" t="s">
        <v>2380</v>
      </c>
      <c r="E2065" t="s">
        <v>2378</v>
      </c>
      <c r="F2065" t="s">
        <v>2378</v>
      </c>
      <c r="G2065" s="9" t="s">
        <v>2379</v>
      </c>
      <c r="H2065" t="s">
        <v>2378</v>
      </c>
      <c r="I2065" s="20" t="str">
        <f>IF(Table4[[#This Row],[smoker]]="?","NO",Table4[[#This Row],[smoker]])</f>
        <v>No</v>
      </c>
      <c r="J2065" s="26">
        <v>0</v>
      </c>
      <c r="K2065" s="20" t="str">
        <f>UPPER(Table4[[#This Row],[SMOKER 1]])</f>
        <v>NO</v>
      </c>
      <c r="L2065" s="26" t="str">
        <f>UPPER(Table4[[#This Row],[Heart Issues]])</f>
        <v>YES</v>
      </c>
      <c r="M2065" s="26" t="str">
        <f>IF(Table4[[#This Row],[BMI]]&lt;18.5,"underweight",IF(Table4[[#This Row],[BMI]]&lt; 24.9,"normal weight",IF(Table4[[#This Row],[BMI]]&lt;29.9,"over weight","obesity")))</f>
        <v>over weight</v>
      </c>
      <c r="N2065" s="26" t="str">
        <f>IF(Table4[[#This Row],[HBA1C]]&lt;5.7,"normal",IF(Table4[[#This Row],[HBA1C]]&lt; 6.4,"prediabetes","diabetes"))</f>
        <v>prediabetes</v>
      </c>
    </row>
    <row r="2066" spans="1:14" x14ac:dyDescent="0.25">
      <c r="A2066" t="s">
        <v>302</v>
      </c>
      <c r="B2066">
        <v>22.135000000000002</v>
      </c>
      <c r="C2066">
        <v>4.46</v>
      </c>
      <c r="D2066" t="s">
        <v>2380</v>
      </c>
      <c r="E2066" t="s">
        <v>2378</v>
      </c>
      <c r="F2066" t="s">
        <v>2378</v>
      </c>
      <c r="G2066" s="9" t="s">
        <v>2379</v>
      </c>
      <c r="H2066" t="s">
        <v>2378</v>
      </c>
      <c r="I2066" s="20" t="str">
        <f>IF(Table4[[#This Row],[smoker]]="?","NO",Table4[[#This Row],[smoker]])</f>
        <v>No</v>
      </c>
      <c r="J2066" s="26">
        <v>0</v>
      </c>
      <c r="K2066" s="20" t="str">
        <f>UPPER(Table4[[#This Row],[SMOKER 1]])</f>
        <v>NO</v>
      </c>
      <c r="L2066" s="26" t="str">
        <f>UPPER(Table4[[#This Row],[Heart Issues]])</f>
        <v>YES</v>
      </c>
      <c r="M2066" s="26" t="str">
        <f>IF(Table4[[#This Row],[BMI]]&lt;18.5,"underweight",IF(Table4[[#This Row],[BMI]]&lt; 24.9,"normal weight",IF(Table4[[#This Row],[BMI]]&lt;29.9,"over weight","obesity")))</f>
        <v>normal weight</v>
      </c>
      <c r="N2066" s="26" t="str">
        <f>IF(Table4[[#This Row],[HBA1C]]&lt;5.7,"normal",IF(Table4[[#This Row],[HBA1C]]&lt; 6.4,"prediabetes","diabetes"))</f>
        <v>normal</v>
      </c>
    </row>
    <row r="2067" spans="1:14" x14ac:dyDescent="0.25">
      <c r="A2067" t="s">
        <v>301</v>
      </c>
      <c r="B2067">
        <v>17.399999999999999</v>
      </c>
      <c r="C2067">
        <v>4.5</v>
      </c>
      <c r="D2067" t="s">
        <v>2380</v>
      </c>
      <c r="E2067" t="s">
        <v>2378</v>
      </c>
      <c r="F2067" t="s">
        <v>2378</v>
      </c>
      <c r="G2067" s="9" t="s">
        <v>2379</v>
      </c>
      <c r="H2067" t="s">
        <v>2378</v>
      </c>
      <c r="I2067" s="20" t="str">
        <f>IF(Table4[[#This Row],[smoker]]="?","NO",Table4[[#This Row],[smoker]])</f>
        <v>No</v>
      </c>
      <c r="J2067" s="26">
        <v>0</v>
      </c>
      <c r="K2067" s="20" t="str">
        <f>UPPER(Table4[[#This Row],[SMOKER 1]])</f>
        <v>NO</v>
      </c>
      <c r="L2067" s="26" t="str">
        <f>UPPER(Table4[[#This Row],[Heart Issues]])</f>
        <v>YES</v>
      </c>
      <c r="M2067" s="26" t="str">
        <f>IF(Table4[[#This Row],[BMI]]&lt;18.5,"underweight",IF(Table4[[#This Row],[BMI]]&lt; 24.9,"normal weight",IF(Table4[[#This Row],[BMI]]&lt;29.9,"over weight","obesity")))</f>
        <v>underweight</v>
      </c>
      <c r="N2067" s="26" t="str">
        <f>IF(Table4[[#This Row],[HBA1C]]&lt;5.7,"normal",IF(Table4[[#This Row],[HBA1C]]&lt; 6.4,"prediabetes","diabetes"))</f>
        <v>normal</v>
      </c>
    </row>
    <row r="2068" spans="1:14" x14ac:dyDescent="0.25">
      <c r="A2068" t="s">
        <v>299</v>
      </c>
      <c r="B2068">
        <v>28.06</v>
      </c>
      <c r="C2068">
        <v>8.93</v>
      </c>
      <c r="D2068" t="s">
        <v>2378</v>
      </c>
      <c r="E2068" t="s">
        <v>2378</v>
      </c>
      <c r="F2068" t="s">
        <v>2378</v>
      </c>
      <c r="G2068" s="9" t="s">
        <v>2379</v>
      </c>
      <c r="H2068" t="s">
        <v>2378</v>
      </c>
      <c r="I2068" s="20" t="str">
        <f>IF(Table4[[#This Row],[smoker]]="?","NO",Table4[[#This Row],[smoker]])</f>
        <v>No</v>
      </c>
      <c r="J2068" s="26">
        <v>0</v>
      </c>
      <c r="K2068" s="20" t="str">
        <f>UPPER(Table4[[#This Row],[SMOKER 1]])</f>
        <v>NO</v>
      </c>
      <c r="L2068" s="26" t="str">
        <f>UPPER(Table4[[#This Row],[Heart Issues]])</f>
        <v>NO</v>
      </c>
      <c r="M2068" s="26" t="str">
        <f>IF(Table4[[#This Row],[BMI]]&lt;18.5,"underweight",IF(Table4[[#This Row],[BMI]]&lt; 24.9,"normal weight",IF(Table4[[#This Row],[BMI]]&lt;29.9,"over weight","obesity")))</f>
        <v>over weight</v>
      </c>
      <c r="N2068" s="26" t="str">
        <f>IF(Table4[[#This Row],[HBA1C]]&lt;5.7,"normal",IF(Table4[[#This Row],[HBA1C]]&lt; 6.4,"prediabetes","diabetes"))</f>
        <v>diabetes</v>
      </c>
    </row>
    <row r="2069" spans="1:14" x14ac:dyDescent="0.25">
      <c r="A2069" t="s">
        <v>298</v>
      </c>
      <c r="B2069">
        <v>31.13</v>
      </c>
      <c r="C2069">
        <v>11.02</v>
      </c>
      <c r="D2069" t="s">
        <v>2378</v>
      </c>
      <c r="E2069" t="s">
        <v>2378</v>
      </c>
      <c r="F2069" t="s">
        <v>2378</v>
      </c>
      <c r="G2069" s="9" t="s">
        <v>2379</v>
      </c>
      <c r="H2069" t="s">
        <v>2378</v>
      </c>
      <c r="I2069" s="20" t="str">
        <f>IF(Table4[[#This Row],[smoker]]="?","NO",Table4[[#This Row],[smoker]])</f>
        <v>No</v>
      </c>
      <c r="J2069" s="26">
        <v>0</v>
      </c>
      <c r="K2069" s="20" t="str">
        <f>UPPER(Table4[[#This Row],[SMOKER 1]])</f>
        <v>NO</v>
      </c>
      <c r="L2069" s="26" t="str">
        <f>UPPER(Table4[[#This Row],[Heart Issues]])</f>
        <v>NO</v>
      </c>
      <c r="M2069" s="26" t="str">
        <f>IF(Table4[[#This Row],[BMI]]&lt;18.5,"underweight",IF(Table4[[#This Row],[BMI]]&lt; 24.9,"normal weight",IF(Table4[[#This Row],[BMI]]&lt;29.9,"over weight","obesity")))</f>
        <v>obesity</v>
      </c>
      <c r="N2069" s="26" t="str">
        <f>IF(Table4[[#This Row],[HBA1C]]&lt;5.7,"normal",IF(Table4[[#This Row],[HBA1C]]&lt; 6.4,"prediabetes","diabetes"))</f>
        <v>diabetes</v>
      </c>
    </row>
    <row r="2070" spans="1:14" x14ac:dyDescent="0.25">
      <c r="A2070" t="s">
        <v>297</v>
      </c>
      <c r="B2070">
        <v>18.46</v>
      </c>
      <c r="C2070">
        <v>5.25</v>
      </c>
      <c r="D2070" t="s">
        <v>2378</v>
      </c>
      <c r="E2070" t="s">
        <v>2378</v>
      </c>
      <c r="F2070" t="s">
        <v>2378</v>
      </c>
      <c r="G2070" s="9" t="s">
        <v>2379</v>
      </c>
      <c r="H2070" t="s">
        <v>2378</v>
      </c>
      <c r="I2070" s="20" t="str">
        <f>IF(Table4[[#This Row],[smoker]]="?","NO",Table4[[#This Row],[smoker]])</f>
        <v>No</v>
      </c>
      <c r="J2070" s="26">
        <v>0</v>
      </c>
      <c r="K2070" s="20" t="str">
        <f>UPPER(Table4[[#This Row],[SMOKER 1]])</f>
        <v>NO</v>
      </c>
      <c r="L2070" s="26" t="str">
        <f>UPPER(Table4[[#This Row],[Heart Issues]])</f>
        <v>NO</v>
      </c>
      <c r="M2070" s="26" t="str">
        <f>IF(Table4[[#This Row],[BMI]]&lt;18.5,"underweight",IF(Table4[[#This Row],[BMI]]&lt; 24.9,"normal weight",IF(Table4[[#This Row],[BMI]]&lt;29.9,"over weight","obesity")))</f>
        <v>underweight</v>
      </c>
      <c r="N2070" s="26" t="str">
        <f>IF(Table4[[#This Row],[HBA1C]]&lt;5.7,"normal",IF(Table4[[#This Row],[HBA1C]]&lt; 6.4,"prediabetes","diabetes"))</f>
        <v>normal</v>
      </c>
    </row>
    <row r="2071" spans="1:14" x14ac:dyDescent="0.25">
      <c r="A2071" t="s">
        <v>296</v>
      </c>
      <c r="B2071">
        <v>17.3</v>
      </c>
      <c r="C2071">
        <v>4.75</v>
      </c>
      <c r="D2071" t="s">
        <v>2378</v>
      </c>
      <c r="E2071" t="s">
        <v>2378</v>
      </c>
      <c r="F2071" t="s">
        <v>2378</v>
      </c>
      <c r="G2071" s="9" t="s">
        <v>2379</v>
      </c>
      <c r="H2071" t="s">
        <v>2378</v>
      </c>
      <c r="I2071" s="20" t="str">
        <f>IF(Table4[[#This Row],[smoker]]="?","NO",Table4[[#This Row],[smoker]])</f>
        <v>No</v>
      </c>
      <c r="J2071" s="26">
        <v>0</v>
      </c>
      <c r="K2071" s="20" t="str">
        <f>UPPER(Table4[[#This Row],[SMOKER 1]])</f>
        <v>NO</v>
      </c>
      <c r="L2071" s="26" t="str">
        <f>UPPER(Table4[[#This Row],[Heart Issues]])</f>
        <v>NO</v>
      </c>
      <c r="M2071" s="26" t="str">
        <f>IF(Table4[[#This Row],[BMI]]&lt;18.5,"underweight",IF(Table4[[#This Row],[BMI]]&lt; 24.9,"normal weight",IF(Table4[[#This Row],[BMI]]&lt;29.9,"over weight","obesity")))</f>
        <v>underweight</v>
      </c>
      <c r="N2071" s="26" t="str">
        <f>IF(Table4[[#This Row],[HBA1C]]&lt;5.7,"normal",IF(Table4[[#This Row],[HBA1C]]&lt; 6.4,"prediabetes","diabetes"))</f>
        <v>normal</v>
      </c>
    </row>
    <row r="2072" spans="1:14" x14ac:dyDescent="0.25">
      <c r="A2072" t="s">
        <v>295</v>
      </c>
      <c r="B2072">
        <v>35.625</v>
      </c>
      <c r="C2072">
        <v>4.68</v>
      </c>
      <c r="D2072" t="s">
        <v>2380</v>
      </c>
      <c r="E2072" t="s">
        <v>2378</v>
      </c>
      <c r="F2072" t="s">
        <v>2381</v>
      </c>
      <c r="G2072" s="9">
        <v>1</v>
      </c>
      <c r="H2072" t="s">
        <v>2378</v>
      </c>
      <c r="I2072" s="20" t="str">
        <f>IF(Table4[[#This Row],[smoker]]="?","NO",Table4[[#This Row],[smoker]])</f>
        <v>No</v>
      </c>
      <c r="J2072" s="26">
        <v>1</v>
      </c>
      <c r="K2072" s="20" t="str">
        <f>UPPER(Table4[[#This Row],[SMOKER 1]])</f>
        <v>NO</v>
      </c>
      <c r="L2072" s="26" t="str">
        <f>UPPER(Table4[[#This Row],[Heart Issues]])</f>
        <v>YES</v>
      </c>
      <c r="M2072" s="26" t="str">
        <f>IF(Table4[[#This Row],[BMI]]&lt;18.5,"underweight",IF(Table4[[#This Row],[BMI]]&lt; 24.9,"normal weight",IF(Table4[[#This Row],[BMI]]&lt;29.9,"over weight","obesity")))</f>
        <v>obesity</v>
      </c>
      <c r="N2072" s="26" t="str">
        <f>IF(Table4[[#This Row],[HBA1C]]&lt;5.7,"normal",IF(Table4[[#This Row],[HBA1C]]&lt; 6.4,"prediabetes","diabetes"))</f>
        <v>normal</v>
      </c>
    </row>
    <row r="2073" spans="1:14" x14ac:dyDescent="0.25">
      <c r="A2073" t="s">
        <v>294</v>
      </c>
      <c r="B2073">
        <v>20.234999999999999</v>
      </c>
      <c r="C2073">
        <v>6.17</v>
      </c>
      <c r="D2073" t="s">
        <v>2380</v>
      </c>
      <c r="E2073" t="s">
        <v>2380</v>
      </c>
      <c r="F2073" t="s">
        <v>2378</v>
      </c>
      <c r="G2073" s="9">
        <v>2</v>
      </c>
      <c r="H2073" t="s">
        <v>2378</v>
      </c>
      <c r="I2073" s="20" t="str">
        <f>IF(Table4[[#This Row],[smoker]]="?","NO",Table4[[#This Row],[smoker]])</f>
        <v>No</v>
      </c>
      <c r="J2073" s="26">
        <v>2</v>
      </c>
      <c r="K2073" s="20" t="str">
        <f>UPPER(Table4[[#This Row],[SMOKER 1]])</f>
        <v>NO</v>
      </c>
      <c r="L2073" s="26" t="str">
        <f>UPPER(Table4[[#This Row],[Heart Issues]])</f>
        <v>YES</v>
      </c>
      <c r="M2073" s="26" t="str">
        <f>IF(Table4[[#This Row],[BMI]]&lt;18.5,"underweight",IF(Table4[[#This Row],[BMI]]&lt; 24.9,"normal weight",IF(Table4[[#This Row],[BMI]]&lt;29.9,"over weight","obesity")))</f>
        <v>normal weight</v>
      </c>
      <c r="N2073" s="26" t="str">
        <f>IF(Table4[[#This Row],[HBA1C]]&lt;5.7,"normal",IF(Table4[[#This Row],[HBA1C]]&lt; 6.4,"prediabetes","diabetes"))</f>
        <v>prediabetes</v>
      </c>
    </row>
    <row r="2074" spans="1:14" x14ac:dyDescent="0.25">
      <c r="A2074" t="s">
        <v>293</v>
      </c>
      <c r="B2074">
        <v>27.55</v>
      </c>
      <c r="C2074">
        <v>4.5599999999999996</v>
      </c>
      <c r="D2074" t="s">
        <v>2380</v>
      </c>
      <c r="E2074" t="s">
        <v>2378</v>
      </c>
      <c r="F2074" t="s">
        <v>2381</v>
      </c>
      <c r="G2074" s="9">
        <v>1</v>
      </c>
      <c r="H2074" t="s">
        <v>2378</v>
      </c>
      <c r="I2074" s="20" t="str">
        <f>IF(Table4[[#This Row],[smoker]]="?","NO",Table4[[#This Row],[smoker]])</f>
        <v>No</v>
      </c>
      <c r="J2074" s="26">
        <v>1</v>
      </c>
      <c r="K2074" s="20" t="str">
        <f>UPPER(Table4[[#This Row],[SMOKER 1]])</f>
        <v>NO</v>
      </c>
      <c r="L2074" s="26" t="str">
        <f>UPPER(Table4[[#This Row],[Heart Issues]])</f>
        <v>YES</v>
      </c>
      <c r="M2074" s="26" t="str">
        <f>IF(Table4[[#This Row],[BMI]]&lt;18.5,"underweight",IF(Table4[[#This Row],[BMI]]&lt; 24.9,"normal weight",IF(Table4[[#This Row],[BMI]]&lt;29.9,"over weight","obesity")))</f>
        <v>over weight</v>
      </c>
      <c r="N2074" s="26" t="str">
        <f>IF(Table4[[#This Row],[HBA1C]]&lt;5.7,"normal",IF(Table4[[#This Row],[HBA1C]]&lt; 6.4,"prediabetes","diabetes"))</f>
        <v>normal</v>
      </c>
    </row>
    <row r="2075" spans="1:14" x14ac:dyDescent="0.25">
      <c r="A2075" t="s">
        <v>292</v>
      </c>
      <c r="B2075">
        <v>17.97</v>
      </c>
      <c r="C2075">
        <v>6.3</v>
      </c>
      <c r="D2075" t="s">
        <v>2378</v>
      </c>
      <c r="E2075" t="s">
        <v>2378</v>
      </c>
      <c r="F2075" t="s">
        <v>2378</v>
      </c>
      <c r="G2075" s="9" t="s">
        <v>2379</v>
      </c>
      <c r="H2075" t="s">
        <v>2378</v>
      </c>
      <c r="I2075" s="20" t="str">
        <f>IF(Table4[[#This Row],[smoker]]="?","NO",Table4[[#This Row],[smoker]])</f>
        <v>No</v>
      </c>
      <c r="J2075" s="26">
        <v>0</v>
      </c>
      <c r="K2075" s="20" t="str">
        <f>UPPER(Table4[[#This Row],[SMOKER 1]])</f>
        <v>NO</v>
      </c>
      <c r="L2075" s="26" t="str">
        <f>UPPER(Table4[[#This Row],[Heart Issues]])</f>
        <v>NO</v>
      </c>
      <c r="M2075" s="26" t="str">
        <f>IF(Table4[[#This Row],[BMI]]&lt;18.5,"underweight",IF(Table4[[#This Row],[BMI]]&lt; 24.9,"normal weight",IF(Table4[[#This Row],[BMI]]&lt;29.9,"over weight","obesity")))</f>
        <v>underweight</v>
      </c>
      <c r="N2075" s="26" t="str">
        <f>IF(Table4[[#This Row],[HBA1C]]&lt;5.7,"normal",IF(Table4[[#This Row],[HBA1C]]&lt; 6.4,"prediabetes","diabetes"))</f>
        <v>prediabetes</v>
      </c>
    </row>
    <row r="2076" spans="1:14" x14ac:dyDescent="0.25">
      <c r="A2076" t="s">
        <v>291</v>
      </c>
      <c r="B2076">
        <v>29.98</v>
      </c>
      <c r="C2076">
        <v>6.03</v>
      </c>
      <c r="D2076" t="s">
        <v>2378</v>
      </c>
      <c r="E2076" t="s">
        <v>2380</v>
      </c>
      <c r="F2076" t="s">
        <v>2378</v>
      </c>
      <c r="G2076" s="9">
        <v>1</v>
      </c>
      <c r="H2076" t="s">
        <v>2378</v>
      </c>
      <c r="I2076" s="20" t="str">
        <f>IF(Table4[[#This Row],[smoker]]="?","NO",Table4[[#This Row],[smoker]])</f>
        <v>No</v>
      </c>
      <c r="J2076" s="26">
        <v>1</v>
      </c>
      <c r="K2076" s="20" t="str">
        <f>UPPER(Table4[[#This Row],[SMOKER 1]])</f>
        <v>NO</v>
      </c>
      <c r="L2076" s="26" t="str">
        <f>UPPER(Table4[[#This Row],[Heart Issues]])</f>
        <v>NO</v>
      </c>
      <c r="M2076" s="26" t="str">
        <f>IF(Table4[[#This Row],[BMI]]&lt;18.5,"underweight",IF(Table4[[#This Row],[BMI]]&lt; 24.9,"normal weight",IF(Table4[[#This Row],[BMI]]&lt;29.9,"over weight","obesity")))</f>
        <v>obesity</v>
      </c>
      <c r="N2076" s="26" t="str">
        <f>IF(Table4[[#This Row],[HBA1C]]&lt;5.7,"normal",IF(Table4[[#This Row],[HBA1C]]&lt; 6.4,"prediabetes","diabetes"))</f>
        <v>prediabetes</v>
      </c>
    </row>
    <row r="2077" spans="1:14" x14ac:dyDescent="0.25">
      <c r="A2077" t="s">
        <v>290</v>
      </c>
      <c r="B2077">
        <v>33.659999999999997</v>
      </c>
      <c r="C2077">
        <v>4.2</v>
      </c>
      <c r="D2077" t="s">
        <v>2380</v>
      </c>
      <c r="E2077" t="s">
        <v>2378</v>
      </c>
      <c r="F2077" t="s">
        <v>2378</v>
      </c>
      <c r="G2077" s="9">
        <v>1</v>
      </c>
      <c r="H2077" t="s">
        <v>2378</v>
      </c>
      <c r="I2077" s="20" t="str">
        <f>IF(Table4[[#This Row],[smoker]]="?","NO",Table4[[#This Row],[smoker]])</f>
        <v>No</v>
      </c>
      <c r="J2077" s="26">
        <v>1</v>
      </c>
      <c r="K2077" s="20" t="str">
        <f>UPPER(Table4[[#This Row],[SMOKER 1]])</f>
        <v>NO</v>
      </c>
      <c r="L2077" s="26" t="str">
        <f>UPPER(Table4[[#This Row],[Heart Issues]])</f>
        <v>YES</v>
      </c>
      <c r="M2077" s="26" t="str">
        <f>IF(Table4[[#This Row],[BMI]]&lt;18.5,"underweight",IF(Table4[[#This Row],[BMI]]&lt; 24.9,"normal weight",IF(Table4[[#This Row],[BMI]]&lt;29.9,"over weight","obesity")))</f>
        <v>obesity</v>
      </c>
      <c r="N2077" s="26" t="str">
        <f>IF(Table4[[#This Row],[HBA1C]]&lt;5.7,"normal",IF(Table4[[#This Row],[HBA1C]]&lt; 6.4,"prediabetes","diabetes"))</f>
        <v>normal</v>
      </c>
    </row>
    <row r="2078" spans="1:14" x14ac:dyDescent="0.25">
      <c r="A2078" t="s">
        <v>289</v>
      </c>
      <c r="B2078">
        <v>32.67</v>
      </c>
      <c r="C2078">
        <v>5.61</v>
      </c>
      <c r="D2078" t="s">
        <v>2380</v>
      </c>
      <c r="E2078" t="s">
        <v>2378</v>
      </c>
      <c r="F2078" t="s">
        <v>2378</v>
      </c>
      <c r="G2078" s="9">
        <v>1</v>
      </c>
      <c r="H2078" t="s">
        <v>2378</v>
      </c>
      <c r="I2078" s="20" t="str">
        <f>IF(Table4[[#This Row],[smoker]]="?","NO",Table4[[#This Row],[smoker]])</f>
        <v>No</v>
      </c>
      <c r="J2078" s="26">
        <v>1</v>
      </c>
      <c r="K2078" s="20" t="str">
        <f>UPPER(Table4[[#This Row],[SMOKER 1]])</f>
        <v>NO</v>
      </c>
      <c r="L2078" s="26" t="str">
        <f>UPPER(Table4[[#This Row],[Heart Issues]])</f>
        <v>YES</v>
      </c>
      <c r="M2078" s="26" t="str">
        <f>IF(Table4[[#This Row],[BMI]]&lt;18.5,"underweight",IF(Table4[[#This Row],[BMI]]&lt; 24.9,"normal weight",IF(Table4[[#This Row],[BMI]]&lt;29.9,"over weight","obesity")))</f>
        <v>obesity</v>
      </c>
      <c r="N2078" s="26" t="str">
        <f>IF(Table4[[#This Row],[HBA1C]]&lt;5.7,"normal",IF(Table4[[#This Row],[HBA1C]]&lt; 6.4,"prediabetes","diabetes"))</f>
        <v>normal</v>
      </c>
    </row>
    <row r="2079" spans="1:14" x14ac:dyDescent="0.25">
      <c r="A2079" t="s">
        <v>288</v>
      </c>
      <c r="B2079">
        <v>30.5</v>
      </c>
      <c r="C2079">
        <v>5.88</v>
      </c>
      <c r="D2079" t="s">
        <v>2380</v>
      </c>
      <c r="E2079" t="s">
        <v>2378</v>
      </c>
      <c r="F2079" t="s">
        <v>2378</v>
      </c>
      <c r="G2079" s="9">
        <v>1</v>
      </c>
      <c r="H2079" t="s">
        <v>2378</v>
      </c>
      <c r="I2079" s="20" t="str">
        <f>IF(Table4[[#This Row],[smoker]]="?","NO",Table4[[#This Row],[smoker]])</f>
        <v>No</v>
      </c>
      <c r="J2079" s="26">
        <v>1</v>
      </c>
      <c r="K2079" s="20" t="str">
        <f>UPPER(Table4[[#This Row],[SMOKER 1]])</f>
        <v>NO</v>
      </c>
      <c r="L2079" s="26" t="str">
        <f>UPPER(Table4[[#This Row],[Heart Issues]])</f>
        <v>YES</v>
      </c>
      <c r="M2079" s="26" t="str">
        <f>IF(Table4[[#This Row],[BMI]]&lt;18.5,"underweight",IF(Table4[[#This Row],[BMI]]&lt; 24.9,"normal weight",IF(Table4[[#This Row],[BMI]]&lt;29.9,"over weight","obesity")))</f>
        <v>obesity</v>
      </c>
      <c r="N2079" s="26" t="str">
        <f>IF(Table4[[#This Row],[HBA1C]]&lt;5.7,"normal",IF(Table4[[#This Row],[HBA1C]]&lt; 6.4,"prediabetes","diabetes"))</f>
        <v>prediabetes</v>
      </c>
    </row>
    <row r="2080" spans="1:14" x14ac:dyDescent="0.25">
      <c r="A2080" t="s">
        <v>287</v>
      </c>
      <c r="B2080">
        <v>23.1</v>
      </c>
      <c r="C2080">
        <v>5.92</v>
      </c>
      <c r="D2080" t="s">
        <v>2380</v>
      </c>
      <c r="E2080" t="s">
        <v>2378</v>
      </c>
      <c r="F2080" t="s">
        <v>2378</v>
      </c>
      <c r="G2080" s="9">
        <v>1</v>
      </c>
      <c r="H2080" t="s">
        <v>2378</v>
      </c>
      <c r="I2080" s="20" t="str">
        <f>IF(Table4[[#This Row],[smoker]]="?","NO",Table4[[#This Row],[smoker]])</f>
        <v>No</v>
      </c>
      <c r="J2080" s="26">
        <v>1</v>
      </c>
      <c r="K2080" s="20" t="str">
        <f>UPPER(Table4[[#This Row],[SMOKER 1]])</f>
        <v>NO</v>
      </c>
      <c r="L2080" s="26" t="str">
        <f>UPPER(Table4[[#This Row],[Heart Issues]])</f>
        <v>YES</v>
      </c>
      <c r="M2080" s="26" t="str">
        <f>IF(Table4[[#This Row],[BMI]]&lt;18.5,"underweight",IF(Table4[[#This Row],[BMI]]&lt; 24.9,"normal weight",IF(Table4[[#This Row],[BMI]]&lt;29.9,"over weight","obesity")))</f>
        <v>normal weight</v>
      </c>
      <c r="N2080" s="26" t="str">
        <f>IF(Table4[[#This Row],[HBA1C]]&lt;5.7,"normal",IF(Table4[[#This Row],[HBA1C]]&lt; 6.4,"prediabetes","diabetes"))</f>
        <v>prediabetes</v>
      </c>
    </row>
    <row r="2081" spans="1:14" x14ac:dyDescent="0.25">
      <c r="A2081" t="s">
        <v>286</v>
      </c>
      <c r="B2081">
        <v>39.49</v>
      </c>
      <c r="C2081">
        <v>4.8099999999999996</v>
      </c>
      <c r="D2081" t="s">
        <v>2378</v>
      </c>
      <c r="E2081" t="s">
        <v>2378</v>
      </c>
      <c r="F2081" t="s">
        <v>2378</v>
      </c>
      <c r="G2081" s="9">
        <v>1</v>
      </c>
      <c r="H2081" t="s">
        <v>2378</v>
      </c>
      <c r="I2081" s="20" t="str">
        <f>IF(Table4[[#This Row],[smoker]]="?","NO",Table4[[#This Row],[smoker]])</f>
        <v>No</v>
      </c>
      <c r="J2081" s="26">
        <v>1</v>
      </c>
      <c r="K2081" s="20" t="str">
        <f>UPPER(Table4[[#This Row],[SMOKER 1]])</f>
        <v>NO</v>
      </c>
      <c r="L2081" s="26" t="str">
        <f>UPPER(Table4[[#This Row],[Heart Issues]])</f>
        <v>NO</v>
      </c>
      <c r="M2081" s="26" t="str">
        <f>IF(Table4[[#This Row],[BMI]]&lt;18.5,"underweight",IF(Table4[[#This Row],[BMI]]&lt; 24.9,"normal weight",IF(Table4[[#This Row],[BMI]]&lt;29.9,"over weight","obesity")))</f>
        <v>obesity</v>
      </c>
      <c r="N2081" s="26" t="str">
        <f>IF(Table4[[#This Row],[HBA1C]]&lt;5.7,"normal",IF(Table4[[#This Row],[HBA1C]]&lt; 6.4,"prediabetes","diabetes"))</f>
        <v>normal</v>
      </c>
    </row>
    <row r="2082" spans="1:14" x14ac:dyDescent="0.25">
      <c r="A2082" t="s">
        <v>285</v>
      </c>
      <c r="B2082">
        <v>33.99</v>
      </c>
      <c r="C2082">
        <v>4.55</v>
      </c>
      <c r="D2082" t="s">
        <v>2378</v>
      </c>
      <c r="E2082" t="s">
        <v>2378</v>
      </c>
      <c r="F2082" t="s">
        <v>2378</v>
      </c>
      <c r="G2082" s="9">
        <v>1</v>
      </c>
      <c r="H2082" t="s">
        <v>2378</v>
      </c>
      <c r="I2082" s="20" t="str">
        <f>IF(Table4[[#This Row],[smoker]]="?","NO",Table4[[#This Row],[smoker]])</f>
        <v>No</v>
      </c>
      <c r="J2082" s="26">
        <v>1</v>
      </c>
      <c r="K2082" s="20" t="str">
        <f>UPPER(Table4[[#This Row],[SMOKER 1]])</f>
        <v>NO</v>
      </c>
      <c r="L2082" s="26" t="str">
        <f>UPPER(Table4[[#This Row],[Heart Issues]])</f>
        <v>NO</v>
      </c>
      <c r="M2082" s="26" t="str">
        <f>IF(Table4[[#This Row],[BMI]]&lt;18.5,"underweight",IF(Table4[[#This Row],[BMI]]&lt; 24.9,"normal weight",IF(Table4[[#This Row],[BMI]]&lt;29.9,"over weight","obesity")))</f>
        <v>obesity</v>
      </c>
      <c r="N2082" s="26" t="str">
        <f>IF(Table4[[#This Row],[HBA1C]]&lt;5.7,"normal",IF(Table4[[#This Row],[HBA1C]]&lt; 6.4,"prediabetes","diabetes"))</f>
        <v>normal</v>
      </c>
    </row>
    <row r="2083" spans="1:14" x14ac:dyDescent="0.25">
      <c r="A2083" t="s">
        <v>284</v>
      </c>
      <c r="B2083">
        <v>27.72</v>
      </c>
      <c r="C2083">
        <v>6.43</v>
      </c>
      <c r="D2083" t="s">
        <v>2378</v>
      </c>
      <c r="E2083" t="s">
        <v>2378</v>
      </c>
      <c r="F2083" t="s">
        <v>2378</v>
      </c>
      <c r="G2083" s="9">
        <v>1</v>
      </c>
      <c r="H2083" t="s">
        <v>2378</v>
      </c>
      <c r="I2083" s="20" t="str">
        <f>IF(Table4[[#This Row],[smoker]]="?","NO",Table4[[#This Row],[smoker]])</f>
        <v>No</v>
      </c>
      <c r="J2083" s="26">
        <v>1</v>
      </c>
      <c r="K2083" s="20" t="str">
        <f>UPPER(Table4[[#This Row],[SMOKER 1]])</f>
        <v>NO</v>
      </c>
      <c r="L2083" s="26" t="str">
        <f>UPPER(Table4[[#This Row],[Heart Issues]])</f>
        <v>NO</v>
      </c>
      <c r="M2083" s="26" t="str">
        <f>IF(Table4[[#This Row],[BMI]]&lt;18.5,"underweight",IF(Table4[[#This Row],[BMI]]&lt; 24.9,"normal weight",IF(Table4[[#This Row],[BMI]]&lt;29.9,"over weight","obesity")))</f>
        <v>over weight</v>
      </c>
      <c r="N2083" s="26" t="str">
        <f>IF(Table4[[#This Row],[HBA1C]]&lt;5.7,"normal",IF(Table4[[#This Row],[HBA1C]]&lt; 6.4,"prediabetes","diabetes"))</f>
        <v>diabetes</v>
      </c>
    </row>
    <row r="2084" spans="1:14" x14ac:dyDescent="0.25">
      <c r="A2084" t="s">
        <v>283</v>
      </c>
      <c r="B2084">
        <v>30.59</v>
      </c>
      <c r="C2084">
        <v>11.62</v>
      </c>
      <c r="D2084" t="s">
        <v>2378</v>
      </c>
      <c r="E2084" t="s">
        <v>2378</v>
      </c>
      <c r="F2084" t="s">
        <v>2378</v>
      </c>
      <c r="G2084" s="9" t="s">
        <v>2379</v>
      </c>
      <c r="H2084" t="s">
        <v>2378</v>
      </c>
      <c r="I2084" s="20" t="str">
        <f>IF(Table4[[#This Row],[smoker]]="?","NO",Table4[[#This Row],[smoker]])</f>
        <v>No</v>
      </c>
      <c r="J2084" s="26">
        <v>0</v>
      </c>
      <c r="K2084" s="20" t="str">
        <f>UPPER(Table4[[#This Row],[SMOKER 1]])</f>
        <v>NO</v>
      </c>
      <c r="L2084" s="26" t="str">
        <f>UPPER(Table4[[#This Row],[Heart Issues]])</f>
        <v>NO</v>
      </c>
      <c r="M2084" s="26" t="str">
        <f>IF(Table4[[#This Row],[BMI]]&lt;18.5,"underweight",IF(Table4[[#This Row],[BMI]]&lt; 24.9,"normal weight",IF(Table4[[#This Row],[BMI]]&lt;29.9,"over weight","obesity")))</f>
        <v>obesity</v>
      </c>
      <c r="N2084" s="26" t="str">
        <f>IF(Table4[[#This Row],[HBA1C]]&lt;5.7,"normal",IF(Table4[[#This Row],[HBA1C]]&lt; 6.4,"prediabetes","diabetes"))</f>
        <v>diabetes</v>
      </c>
    </row>
    <row r="2085" spans="1:14" x14ac:dyDescent="0.25">
      <c r="A2085" t="s">
        <v>282</v>
      </c>
      <c r="B2085">
        <v>22.6</v>
      </c>
      <c r="C2085">
        <v>6.04</v>
      </c>
      <c r="D2085" t="s">
        <v>2378</v>
      </c>
      <c r="E2085" t="s">
        <v>2378</v>
      </c>
      <c r="F2085" t="s">
        <v>2378</v>
      </c>
      <c r="G2085" s="9">
        <v>1</v>
      </c>
      <c r="H2085" t="s">
        <v>2378</v>
      </c>
      <c r="I2085" s="20" t="str">
        <f>IF(Table4[[#This Row],[smoker]]="?","NO",Table4[[#This Row],[smoker]])</f>
        <v>No</v>
      </c>
      <c r="J2085" s="26">
        <v>1</v>
      </c>
      <c r="K2085" s="20" t="str">
        <f>UPPER(Table4[[#This Row],[SMOKER 1]])</f>
        <v>NO</v>
      </c>
      <c r="L2085" s="26" t="str">
        <f>UPPER(Table4[[#This Row],[Heart Issues]])</f>
        <v>NO</v>
      </c>
      <c r="M2085" s="26" t="str">
        <f>IF(Table4[[#This Row],[BMI]]&lt;18.5,"underweight",IF(Table4[[#This Row],[BMI]]&lt; 24.9,"normal weight",IF(Table4[[#This Row],[BMI]]&lt;29.9,"over weight","obesity")))</f>
        <v>normal weight</v>
      </c>
      <c r="N2085" s="26" t="str">
        <f>IF(Table4[[#This Row],[HBA1C]]&lt;5.7,"normal",IF(Table4[[#This Row],[HBA1C]]&lt; 6.4,"prediabetes","diabetes"))</f>
        <v>prediabetes</v>
      </c>
    </row>
    <row r="2086" spans="1:14" x14ac:dyDescent="0.25">
      <c r="A2086" t="s">
        <v>281</v>
      </c>
      <c r="B2086">
        <v>28.785</v>
      </c>
      <c r="C2086">
        <v>8.82</v>
      </c>
      <c r="D2086" t="s">
        <v>2378</v>
      </c>
      <c r="E2086" t="s">
        <v>2378</v>
      </c>
      <c r="F2086" t="s">
        <v>2378</v>
      </c>
      <c r="G2086" s="9" t="s">
        <v>2379</v>
      </c>
      <c r="H2086" t="s">
        <v>2378</v>
      </c>
      <c r="I2086" s="20" t="str">
        <f>IF(Table4[[#This Row],[smoker]]="?","NO",Table4[[#This Row],[smoker]])</f>
        <v>No</v>
      </c>
      <c r="J2086" s="26">
        <v>0</v>
      </c>
      <c r="K2086" s="20" t="str">
        <f>UPPER(Table4[[#This Row],[SMOKER 1]])</f>
        <v>NO</v>
      </c>
      <c r="L2086" s="26" t="str">
        <f>UPPER(Table4[[#This Row],[Heart Issues]])</f>
        <v>NO</v>
      </c>
      <c r="M2086" s="26" t="str">
        <f>IF(Table4[[#This Row],[BMI]]&lt;18.5,"underweight",IF(Table4[[#This Row],[BMI]]&lt; 24.9,"normal weight",IF(Table4[[#This Row],[BMI]]&lt;29.9,"over weight","obesity")))</f>
        <v>over weight</v>
      </c>
      <c r="N2086" s="26" t="str">
        <f>IF(Table4[[#This Row],[HBA1C]]&lt;5.7,"normal",IF(Table4[[#This Row],[HBA1C]]&lt; 6.4,"prediabetes","diabetes"))</f>
        <v>diabetes</v>
      </c>
    </row>
    <row r="2087" spans="1:14" x14ac:dyDescent="0.25">
      <c r="A2087" t="s">
        <v>280</v>
      </c>
      <c r="B2087">
        <v>50.38</v>
      </c>
      <c r="C2087">
        <v>5.8</v>
      </c>
      <c r="D2087" t="s">
        <v>2378</v>
      </c>
      <c r="E2087" t="s">
        <v>2378</v>
      </c>
      <c r="F2087" t="s">
        <v>2378</v>
      </c>
      <c r="G2087" s="9" t="s">
        <v>2379</v>
      </c>
      <c r="H2087" t="s">
        <v>2378</v>
      </c>
      <c r="I2087" s="20" t="str">
        <f>IF(Table4[[#This Row],[smoker]]="?","NO",Table4[[#This Row],[smoker]])</f>
        <v>No</v>
      </c>
      <c r="J2087" s="26">
        <v>0</v>
      </c>
      <c r="K2087" s="20" t="str">
        <f>UPPER(Table4[[#This Row],[SMOKER 1]])</f>
        <v>NO</v>
      </c>
      <c r="L2087" s="26" t="str">
        <f>UPPER(Table4[[#This Row],[Heart Issues]])</f>
        <v>NO</v>
      </c>
      <c r="M2087" s="26" t="str">
        <f>IF(Table4[[#This Row],[BMI]]&lt;18.5,"underweight",IF(Table4[[#This Row],[BMI]]&lt; 24.9,"normal weight",IF(Table4[[#This Row],[BMI]]&lt;29.9,"over weight","obesity")))</f>
        <v>obesity</v>
      </c>
      <c r="N2087" s="26" t="str">
        <f>IF(Table4[[#This Row],[HBA1C]]&lt;5.7,"normal",IF(Table4[[#This Row],[HBA1C]]&lt; 6.4,"prediabetes","diabetes"))</f>
        <v>prediabetes</v>
      </c>
    </row>
    <row r="2088" spans="1:14" x14ac:dyDescent="0.25">
      <c r="A2088" t="s">
        <v>279</v>
      </c>
      <c r="B2088">
        <v>35.200000000000003</v>
      </c>
      <c r="C2088">
        <v>4.28</v>
      </c>
      <c r="D2088" t="s">
        <v>2378</v>
      </c>
      <c r="E2088" t="s">
        <v>2378</v>
      </c>
      <c r="F2088" t="s">
        <v>2378</v>
      </c>
      <c r="G2088" s="9" t="s">
        <v>2379</v>
      </c>
      <c r="H2088" t="s">
        <v>2378</v>
      </c>
      <c r="I2088" s="20" t="str">
        <f>IF(Table4[[#This Row],[smoker]]="?","NO",Table4[[#This Row],[smoker]])</f>
        <v>No</v>
      </c>
      <c r="J2088" s="26">
        <v>0</v>
      </c>
      <c r="K2088" s="20" t="str">
        <f>UPPER(Table4[[#This Row],[SMOKER 1]])</f>
        <v>NO</v>
      </c>
      <c r="L2088" s="26" t="str">
        <f>UPPER(Table4[[#This Row],[Heart Issues]])</f>
        <v>NO</v>
      </c>
      <c r="M2088" s="26" t="str">
        <f>IF(Table4[[#This Row],[BMI]]&lt;18.5,"underweight",IF(Table4[[#This Row],[BMI]]&lt; 24.9,"normal weight",IF(Table4[[#This Row],[BMI]]&lt;29.9,"over weight","obesity")))</f>
        <v>obesity</v>
      </c>
      <c r="N2088" s="26" t="str">
        <f>IF(Table4[[#This Row],[HBA1C]]&lt;5.7,"normal",IF(Table4[[#This Row],[HBA1C]]&lt; 6.4,"prediabetes","diabetes"))</f>
        <v>normal</v>
      </c>
    </row>
    <row r="2089" spans="1:14" x14ac:dyDescent="0.25">
      <c r="A2089" t="s">
        <v>278</v>
      </c>
      <c r="B2089">
        <v>35.72</v>
      </c>
      <c r="C2089">
        <v>5.5</v>
      </c>
      <c r="D2089" t="s">
        <v>2380</v>
      </c>
      <c r="E2089" t="s">
        <v>2378</v>
      </c>
      <c r="F2089" t="s">
        <v>2378</v>
      </c>
      <c r="G2089" s="9" t="s">
        <v>2379</v>
      </c>
      <c r="H2089" t="s">
        <v>2378</v>
      </c>
      <c r="I2089" s="20" t="str">
        <f>IF(Table4[[#This Row],[smoker]]="?","NO",Table4[[#This Row],[smoker]])</f>
        <v>No</v>
      </c>
      <c r="J2089" s="26">
        <v>0</v>
      </c>
      <c r="K2089" s="20" t="str">
        <f>UPPER(Table4[[#This Row],[SMOKER 1]])</f>
        <v>NO</v>
      </c>
      <c r="L2089" s="26" t="str">
        <f>UPPER(Table4[[#This Row],[Heart Issues]])</f>
        <v>YES</v>
      </c>
      <c r="M2089" s="26" t="str">
        <f>IF(Table4[[#This Row],[BMI]]&lt;18.5,"underweight",IF(Table4[[#This Row],[BMI]]&lt; 24.9,"normal weight",IF(Table4[[#This Row],[BMI]]&lt;29.9,"over weight","obesity")))</f>
        <v>obesity</v>
      </c>
      <c r="N2089" s="26" t="str">
        <f>IF(Table4[[#This Row],[HBA1C]]&lt;5.7,"normal",IF(Table4[[#This Row],[HBA1C]]&lt; 6.4,"prediabetes","diabetes"))</f>
        <v>normal</v>
      </c>
    </row>
    <row r="2090" spans="1:14" x14ac:dyDescent="0.25">
      <c r="A2090" t="s">
        <v>277</v>
      </c>
      <c r="B2090">
        <v>24.51</v>
      </c>
      <c r="C2090">
        <v>4.6900000000000004</v>
      </c>
      <c r="D2090" t="s">
        <v>2378</v>
      </c>
      <c r="E2090" t="s">
        <v>2378</v>
      </c>
      <c r="F2090" t="s">
        <v>2378</v>
      </c>
      <c r="G2090" s="9" t="s">
        <v>2379</v>
      </c>
      <c r="H2090" t="s">
        <v>2378</v>
      </c>
      <c r="I2090" s="20" t="str">
        <f>IF(Table4[[#This Row],[smoker]]="?","NO",Table4[[#This Row],[smoker]])</f>
        <v>No</v>
      </c>
      <c r="J2090" s="26">
        <v>0</v>
      </c>
      <c r="K2090" s="20" t="str">
        <f>UPPER(Table4[[#This Row],[SMOKER 1]])</f>
        <v>NO</v>
      </c>
      <c r="L2090" s="26" t="str">
        <f>UPPER(Table4[[#This Row],[Heart Issues]])</f>
        <v>NO</v>
      </c>
      <c r="M2090" s="26" t="str">
        <f>IF(Table4[[#This Row],[BMI]]&lt;18.5,"underweight",IF(Table4[[#This Row],[BMI]]&lt; 24.9,"normal weight",IF(Table4[[#This Row],[BMI]]&lt;29.9,"over weight","obesity")))</f>
        <v>normal weight</v>
      </c>
      <c r="N2090" s="26" t="str">
        <f>IF(Table4[[#This Row],[HBA1C]]&lt;5.7,"normal",IF(Table4[[#This Row],[HBA1C]]&lt; 6.4,"prediabetes","diabetes"))</f>
        <v>normal</v>
      </c>
    </row>
    <row r="2091" spans="1:14" x14ac:dyDescent="0.25">
      <c r="A2091" t="s">
        <v>275</v>
      </c>
      <c r="B2091">
        <v>23.844999999999999</v>
      </c>
      <c r="C2091">
        <v>4.43</v>
      </c>
      <c r="D2091" t="s">
        <v>2378</v>
      </c>
      <c r="E2091" t="s">
        <v>2378</v>
      </c>
      <c r="F2091" t="s">
        <v>2378</v>
      </c>
      <c r="G2091" s="9" t="s">
        <v>2379</v>
      </c>
      <c r="H2091" t="s">
        <v>2378</v>
      </c>
      <c r="I2091" s="20" t="str">
        <f>IF(Table4[[#This Row],[smoker]]="?","NO",Table4[[#This Row],[smoker]])</f>
        <v>No</v>
      </c>
      <c r="J2091" s="26">
        <v>0</v>
      </c>
      <c r="K2091" s="20" t="str">
        <f>UPPER(Table4[[#This Row],[SMOKER 1]])</f>
        <v>NO</v>
      </c>
      <c r="L2091" s="26" t="str">
        <f>UPPER(Table4[[#This Row],[Heart Issues]])</f>
        <v>NO</v>
      </c>
      <c r="M2091" s="26" t="str">
        <f>IF(Table4[[#This Row],[BMI]]&lt;18.5,"underweight",IF(Table4[[#This Row],[BMI]]&lt; 24.9,"normal weight",IF(Table4[[#This Row],[BMI]]&lt;29.9,"over weight","obesity")))</f>
        <v>normal weight</v>
      </c>
      <c r="N2091" s="26" t="str">
        <f>IF(Table4[[#This Row],[HBA1C]]&lt;5.7,"normal",IF(Table4[[#This Row],[HBA1C]]&lt; 6.4,"prediabetes","diabetes"))</f>
        <v>normal</v>
      </c>
    </row>
    <row r="2092" spans="1:14" x14ac:dyDescent="0.25">
      <c r="A2092" t="s">
        <v>274</v>
      </c>
      <c r="B2092">
        <v>15.68</v>
      </c>
      <c r="C2092">
        <v>6.16</v>
      </c>
      <c r="D2092" t="s">
        <v>2380</v>
      </c>
      <c r="E2092" t="s">
        <v>2378</v>
      </c>
      <c r="F2092" t="s">
        <v>2378</v>
      </c>
      <c r="G2092" s="9">
        <v>1</v>
      </c>
      <c r="H2092" t="s">
        <v>2378</v>
      </c>
      <c r="I2092" s="20" t="str">
        <f>IF(Table4[[#This Row],[smoker]]="?","NO",Table4[[#This Row],[smoker]])</f>
        <v>No</v>
      </c>
      <c r="J2092" s="26">
        <v>1</v>
      </c>
      <c r="K2092" s="20" t="str">
        <f>UPPER(Table4[[#This Row],[SMOKER 1]])</f>
        <v>NO</v>
      </c>
      <c r="L2092" s="26" t="str">
        <f>UPPER(Table4[[#This Row],[Heart Issues]])</f>
        <v>YES</v>
      </c>
      <c r="M2092" s="26" t="str">
        <f>IF(Table4[[#This Row],[BMI]]&lt;18.5,"underweight",IF(Table4[[#This Row],[BMI]]&lt; 24.9,"normal weight",IF(Table4[[#This Row],[BMI]]&lt;29.9,"over weight","obesity")))</f>
        <v>underweight</v>
      </c>
      <c r="N2092" s="26" t="str">
        <f>IF(Table4[[#This Row],[HBA1C]]&lt;5.7,"normal",IF(Table4[[#This Row],[HBA1C]]&lt; 6.4,"prediabetes","diabetes"))</f>
        <v>prediabetes</v>
      </c>
    </row>
    <row r="2093" spans="1:14" x14ac:dyDescent="0.25">
      <c r="A2093" t="s">
        <v>273</v>
      </c>
      <c r="B2093">
        <v>32.395000000000003</v>
      </c>
      <c r="C2093">
        <v>6.66</v>
      </c>
      <c r="D2093" t="s">
        <v>2378</v>
      </c>
      <c r="E2093" t="s">
        <v>2378</v>
      </c>
      <c r="F2093" t="s">
        <v>2378</v>
      </c>
      <c r="G2093" s="9" t="s">
        <v>2379</v>
      </c>
      <c r="H2093" t="s">
        <v>2378</v>
      </c>
      <c r="I2093" s="20" t="str">
        <f>IF(Table4[[#This Row],[smoker]]="?","NO",Table4[[#This Row],[smoker]])</f>
        <v>No</v>
      </c>
      <c r="J2093" s="26">
        <v>0</v>
      </c>
      <c r="K2093" s="20" t="str">
        <f>UPPER(Table4[[#This Row],[SMOKER 1]])</f>
        <v>NO</v>
      </c>
      <c r="L2093" s="26" t="str">
        <f>UPPER(Table4[[#This Row],[Heart Issues]])</f>
        <v>NO</v>
      </c>
      <c r="M2093" s="26" t="str">
        <f>IF(Table4[[#This Row],[BMI]]&lt;18.5,"underweight",IF(Table4[[#This Row],[BMI]]&lt; 24.9,"normal weight",IF(Table4[[#This Row],[BMI]]&lt;29.9,"over weight","obesity")))</f>
        <v>obesity</v>
      </c>
      <c r="N2093" s="26" t="str">
        <f>IF(Table4[[#This Row],[HBA1C]]&lt;5.7,"normal",IF(Table4[[#This Row],[HBA1C]]&lt; 6.4,"prediabetes","diabetes"))</f>
        <v>diabetes</v>
      </c>
    </row>
    <row r="2094" spans="1:14" x14ac:dyDescent="0.25">
      <c r="A2094" t="s">
        <v>272</v>
      </c>
      <c r="B2094">
        <v>23.655000000000001</v>
      </c>
      <c r="C2094">
        <v>5.92</v>
      </c>
      <c r="D2094" t="s">
        <v>2378</v>
      </c>
      <c r="E2094" t="s">
        <v>2378</v>
      </c>
      <c r="F2094" t="s">
        <v>2378</v>
      </c>
      <c r="G2094" s="9">
        <v>1</v>
      </c>
      <c r="H2094" t="s">
        <v>2378</v>
      </c>
      <c r="I2094" s="20" t="str">
        <f>IF(Table4[[#This Row],[smoker]]="?","NO",Table4[[#This Row],[smoker]])</f>
        <v>No</v>
      </c>
      <c r="J2094" s="26">
        <v>1</v>
      </c>
      <c r="K2094" s="20" t="str">
        <f>UPPER(Table4[[#This Row],[SMOKER 1]])</f>
        <v>NO</v>
      </c>
      <c r="L2094" s="26" t="str">
        <f>UPPER(Table4[[#This Row],[Heart Issues]])</f>
        <v>NO</v>
      </c>
      <c r="M2094" s="26" t="str">
        <f>IF(Table4[[#This Row],[BMI]]&lt;18.5,"underweight",IF(Table4[[#This Row],[BMI]]&lt; 24.9,"normal weight",IF(Table4[[#This Row],[BMI]]&lt;29.9,"over weight","obesity")))</f>
        <v>normal weight</v>
      </c>
      <c r="N2094" s="26" t="str">
        <f>IF(Table4[[#This Row],[HBA1C]]&lt;5.7,"normal",IF(Table4[[#This Row],[HBA1C]]&lt; 6.4,"prediabetes","diabetes"))</f>
        <v>prediabetes</v>
      </c>
    </row>
    <row r="2095" spans="1:14" x14ac:dyDescent="0.25">
      <c r="A2095" t="s">
        <v>271</v>
      </c>
      <c r="B2095">
        <v>28.4</v>
      </c>
      <c r="C2095">
        <v>5.97</v>
      </c>
      <c r="D2095" t="s">
        <v>2378</v>
      </c>
      <c r="E2095" t="s">
        <v>2378</v>
      </c>
      <c r="F2095" t="s">
        <v>2381</v>
      </c>
      <c r="G2095" s="9">
        <v>1</v>
      </c>
      <c r="H2095" t="s">
        <v>2378</v>
      </c>
      <c r="I2095" s="20" t="str">
        <f>IF(Table4[[#This Row],[smoker]]="?","NO",Table4[[#This Row],[smoker]])</f>
        <v>No</v>
      </c>
      <c r="J2095" s="26">
        <v>1</v>
      </c>
      <c r="K2095" s="20" t="str">
        <f>UPPER(Table4[[#This Row],[SMOKER 1]])</f>
        <v>NO</v>
      </c>
      <c r="L2095" s="26" t="str">
        <f>UPPER(Table4[[#This Row],[Heart Issues]])</f>
        <v>NO</v>
      </c>
      <c r="M2095" s="26" t="str">
        <f>IF(Table4[[#This Row],[BMI]]&lt;18.5,"underweight",IF(Table4[[#This Row],[BMI]]&lt; 24.9,"normal weight",IF(Table4[[#This Row],[BMI]]&lt;29.9,"over weight","obesity")))</f>
        <v>over weight</v>
      </c>
      <c r="N2095" s="26" t="str">
        <f>IF(Table4[[#This Row],[HBA1C]]&lt;5.7,"normal",IF(Table4[[#This Row],[HBA1C]]&lt; 6.4,"prediabetes","diabetes"))</f>
        <v>prediabetes</v>
      </c>
    </row>
    <row r="2096" spans="1:14" x14ac:dyDescent="0.25">
      <c r="A2096" t="s">
        <v>270</v>
      </c>
      <c r="B2096">
        <v>35.42</v>
      </c>
      <c r="C2096">
        <v>4.6399999999999997</v>
      </c>
      <c r="D2096" t="s">
        <v>2380</v>
      </c>
      <c r="E2096" t="s">
        <v>2378</v>
      </c>
      <c r="F2096" t="s">
        <v>2378</v>
      </c>
      <c r="G2096" s="9" t="s">
        <v>2379</v>
      </c>
      <c r="H2096" t="s">
        <v>2378</v>
      </c>
      <c r="I2096" s="20" t="str">
        <f>IF(Table4[[#This Row],[smoker]]="?","NO",Table4[[#This Row],[smoker]])</f>
        <v>No</v>
      </c>
      <c r="J2096" s="26">
        <v>0</v>
      </c>
      <c r="K2096" s="20" t="str">
        <f>UPPER(Table4[[#This Row],[SMOKER 1]])</f>
        <v>NO</v>
      </c>
      <c r="L2096" s="26" t="str">
        <f>UPPER(Table4[[#This Row],[Heart Issues]])</f>
        <v>YES</v>
      </c>
      <c r="M2096" s="26" t="str">
        <f>IF(Table4[[#This Row],[BMI]]&lt;18.5,"underweight",IF(Table4[[#This Row],[BMI]]&lt; 24.9,"normal weight",IF(Table4[[#This Row],[BMI]]&lt;29.9,"over weight","obesity")))</f>
        <v>obesity</v>
      </c>
      <c r="N2096" s="26" t="str">
        <f>IF(Table4[[#This Row],[HBA1C]]&lt;5.7,"normal",IF(Table4[[#This Row],[HBA1C]]&lt; 6.4,"prediabetes","diabetes"))</f>
        <v>normal</v>
      </c>
    </row>
    <row r="2097" spans="1:14" x14ac:dyDescent="0.25">
      <c r="A2097" t="s">
        <v>269</v>
      </c>
      <c r="B2097">
        <v>26.18</v>
      </c>
      <c r="C2097">
        <v>6.12</v>
      </c>
      <c r="D2097" t="s">
        <v>2378</v>
      </c>
      <c r="E2097" t="s">
        <v>2380</v>
      </c>
      <c r="F2097" t="s">
        <v>2378</v>
      </c>
      <c r="G2097" s="9">
        <v>1</v>
      </c>
      <c r="H2097" t="s">
        <v>2378</v>
      </c>
      <c r="I2097" s="20" t="str">
        <f>IF(Table4[[#This Row],[smoker]]="?","NO",Table4[[#This Row],[smoker]])</f>
        <v>No</v>
      </c>
      <c r="J2097" s="26">
        <v>1</v>
      </c>
      <c r="K2097" s="20" t="str">
        <f>UPPER(Table4[[#This Row],[SMOKER 1]])</f>
        <v>NO</v>
      </c>
      <c r="L2097" s="26" t="str">
        <f>UPPER(Table4[[#This Row],[Heart Issues]])</f>
        <v>NO</v>
      </c>
      <c r="M2097" s="26" t="str">
        <f>IF(Table4[[#This Row],[BMI]]&lt;18.5,"underweight",IF(Table4[[#This Row],[BMI]]&lt; 24.9,"normal weight",IF(Table4[[#This Row],[BMI]]&lt;29.9,"over weight","obesity")))</f>
        <v>over weight</v>
      </c>
      <c r="N2097" s="26" t="str">
        <f>IF(Table4[[#This Row],[HBA1C]]&lt;5.7,"normal",IF(Table4[[#This Row],[HBA1C]]&lt; 6.4,"prediabetes","diabetes"))</f>
        <v>prediabetes</v>
      </c>
    </row>
    <row r="2098" spans="1:14" x14ac:dyDescent="0.25">
      <c r="A2098" t="s">
        <v>268</v>
      </c>
      <c r="B2098">
        <v>20.8</v>
      </c>
      <c r="C2098">
        <v>4.87</v>
      </c>
      <c r="D2098" t="s">
        <v>2380</v>
      </c>
      <c r="E2098" t="s">
        <v>2378</v>
      </c>
      <c r="F2098" t="s">
        <v>2378</v>
      </c>
      <c r="G2098" s="9" t="s">
        <v>2379</v>
      </c>
      <c r="H2098" t="s">
        <v>2378</v>
      </c>
      <c r="I2098" s="20" t="str">
        <f>IF(Table4[[#This Row],[smoker]]="?","NO",Table4[[#This Row],[smoker]])</f>
        <v>No</v>
      </c>
      <c r="J2098" s="26">
        <v>0</v>
      </c>
      <c r="K2098" s="20" t="str">
        <f>UPPER(Table4[[#This Row],[SMOKER 1]])</f>
        <v>NO</v>
      </c>
      <c r="L2098" s="26" t="str">
        <f>UPPER(Table4[[#This Row],[Heart Issues]])</f>
        <v>YES</v>
      </c>
      <c r="M2098" s="26" t="str">
        <f>IF(Table4[[#This Row],[BMI]]&lt;18.5,"underweight",IF(Table4[[#This Row],[BMI]]&lt; 24.9,"normal weight",IF(Table4[[#This Row],[BMI]]&lt;29.9,"over weight","obesity")))</f>
        <v>normal weight</v>
      </c>
      <c r="N2098" s="26" t="str">
        <f>IF(Table4[[#This Row],[HBA1C]]&lt;5.7,"normal",IF(Table4[[#This Row],[HBA1C]]&lt; 6.4,"prediabetes","diabetes"))</f>
        <v>normal</v>
      </c>
    </row>
    <row r="2099" spans="1:14" x14ac:dyDescent="0.25">
      <c r="A2099" t="s">
        <v>267</v>
      </c>
      <c r="B2099">
        <v>15.82</v>
      </c>
      <c r="C2099">
        <v>4.5999999999999996</v>
      </c>
      <c r="D2099" t="s">
        <v>2378</v>
      </c>
      <c r="E2099" t="s">
        <v>2378</v>
      </c>
      <c r="F2099" t="s">
        <v>2378</v>
      </c>
      <c r="G2099" s="9" t="s">
        <v>2379</v>
      </c>
      <c r="H2099" t="s">
        <v>2378</v>
      </c>
      <c r="I2099" s="20" t="str">
        <f>IF(Table4[[#This Row],[smoker]]="?","NO",Table4[[#This Row],[smoker]])</f>
        <v>No</v>
      </c>
      <c r="J2099" s="26">
        <v>0</v>
      </c>
      <c r="K2099" s="20" t="str">
        <f>UPPER(Table4[[#This Row],[SMOKER 1]])</f>
        <v>NO</v>
      </c>
      <c r="L2099" s="26" t="str">
        <f>UPPER(Table4[[#This Row],[Heart Issues]])</f>
        <v>NO</v>
      </c>
      <c r="M2099" s="26" t="str">
        <f>IF(Table4[[#This Row],[BMI]]&lt;18.5,"underweight",IF(Table4[[#This Row],[BMI]]&lt; 24.9,"normal weight",IF(Table4[[#This Row],[BMI]]&lt;29.9,"over weight","obesity")))</f>
        <v>underweight</v>
      </c>
      <c r="N2099" s="26" t="str">
        <f>IF(Table4[[#This Row],[HBA1C]]&lt;5.7,"normal",IF(Table4[[#This Row],[HBA1C]]&lt; 6.4,"prediabetes","diabetes"))</f>
        <v>normal</v>
      </c>
    </row>
    <row r="2100" spans="1:14" x14ac:dyDescent="0.25">
      <c r="A2100" t="s">
        <v>266</v>
      </c>
      <c r="B2100">
        <v>17.670000000000002</v>
      </c>
      <c r="C2100">
        <v>4.78</v>
      </c>
      <c r="D2100" t="s">
        <v>2378</v>
      </c>
      <c r="E2100" t="s">
        <v>2378</v>
      </c>
      <c r="F2100" t="s">
        <v>2378</v>
      </c>
      <c r="G2100" s="9" t="s">
        <v>2379</v>
      </c>
      <c r="H2100" t="s">
        <v>2378</v>
      </c>
      <c r="I2100" s="20" t="str">
        <f>IF(Table4[[#This Row],[smoker]]="?","NO",Table4[[#This Row],[smoker]])</f>
        <v>No</v>
      </c>
      <c r="J2100" s="26">
        <v>0</v>
      </c>
      <c r="K2100" s="20" t="str">
        <f>UPPER(Table4[[#This Row],[SMOKER 1]])</f>
        <v>NO</v>
      </c>
      <c r="L2100" s="26" t="str">
        <f>UPPER(Table4[[#This Row],[Heart Issues]])</f>
        <v>NO</v>
      </c>
      <c r="M2100" s="26" t="str">
        <f>IF(Table4[[#This Row],[BMI]]&lt;18.5,"underweight",IF(Table4[[#This Row],[BMI]]&lt; 24.9,"normal weight",IF(Table4[[#This Row],[BMI]]&lt;29.9,"over weight","obesity")))</f>
        <v>underweight</v>
      </c>
      <c r="N2100" s="26" t="str">
        <f>IF(Table4[[#This Row],[HBA1C]]&lt;5.7,"normal",IF(Table4[[#This Row],[HBA1C]]&lt; 6.4,"prediabetes","diabetes"))</f>
        <v>normal</v>
      </c>
    </row>
    <row r="2101" spans="1:14" x14ac:dyDescent="0.25">
      <c r="A2101" t="s">
        <v>265</v>
      </c>
      <c r="B2101">
        <v>31.92</v>
      </c>
      <c r="C2101">
        <v>11.05</v>
      </c>
      <c r="D2101" t="s">
        <v>2378</v>
      </c>
      <c r="E2101" t="s">
        <v>2378</v>
      </c>
      <c r="F2101" t="s">
        <v>2378</v>
      </c>
      <c r="G2101" s="9" t="s">
        <v>2379</v>
      </c>
      <c r="H2101" t="s">
        <v>2378</v>
      </c>
      <c r="I2101" s="20" t="str">
        <f>IF(Table4[[#This Row],[smoker]]="?","NO",Table4[[#This Row],[smoker]])</f>
        <v>No</v>
      </c>
      <c r="J2101" s="26">
        <v>0</v>
      </c>
      <c r="K2101" s="20" t="str">
        <f>UPPER(Table4[[#This Row],[SMOKER 1]])</f>
        <v>NO</v>
      </c>
      <c r="L2101" s="26" t="str">
        <f>UPPER(Table4[[#This Row],[Heart Issues]])</f>
        <v>NO</v>
      </c>
      <c r="M2101" s="26" t="str">
        <f>IF(Table4[[#This Row],[BMI]]&lt;18.5,"underweight",IF(Table4[[#This Row],[BMI]]&lt; 24.9,"normal weight",IF(Table4[[#This Row],[BMI]]&lt;29.9,"over weight","obesity")))</f>
        <v>obesity</v>
      </c>
      <c r="N2101" s="26" t="str">
        <f>IF(Table4[[#This Row],[HBA1C]]&lt;5.7,"normal",IF(Table4[[#This Row],[HBA1C]]&lt; 6.4,"prediabetes","diabetes"))</f>
        <v>diabetes</v>
      </c>
    </row>
    <row r="2102" spans="1:14" x14ac:dyDescent="0.25">
      <c r="A2102" t="s">
        <v>264</v>
      </c>
      <c r="B2102">
        <v>28.975000000000001</v>
      </c>
      <c r="C2102">
        <v>7.62</v>
      </c>
      <c r="D2102" t="s">
        <v>2378</v>
      </c>
      <c r="E2102" t="s">
        <v>2378</v>
      </c>
      <c r="F2102" t="s">
        <v>2378</v>
      </c>
      <c r="G2102" s="9" t="s">
        <v>2379</v>
      </c>
      <c r="H2102" t="s">
        <v>2378</v>
      </c>
      <c r="I2102" s="20" t="str">
        <f>IF(Table4[[#This Row],[smoker]]="?","NO",Table4[[#This Row],[smoker]])</f>
        <v>No</v>
      </c>
      <c r="J2102" s="26">
        <v>0</v>
      </c>
      <c r="K2102" s="20" t="str">
        <f>UPPER(Table4[[#This Row],[SMOKER 1]])</f>
        <v>NO</v>
      </c>
      <c r="L2102" s="26" t="str">
        <f>UPPER(Table4[[#This Row],[Heart Issues]])</f>
        <v>NO</v>
      </c>
      <c r="M2102" s="26" t="str">
        <f>IF(Table4[[#This Row],[BMI]]&lt;18.5,"underweight",IF(Table4[[#This Row],[BMI]]&lt; 24.9,"normal weight",IF(Table4[[#This Row],[BMI]]&lt;29.9,"over weight","obesity")))</f>
        <v>over weight</v>
      </c>
      <c r="N2102" s="26" t="str">
        <f>IF(Table4[[#This Row],[HBA1C]]&lt;5.7,"normal",IF(Table4[[#This Row],[HBA1C]]&lt; 6.4,"prediabetes","diabetes"))</f>
        <v>diabetes</v>
      </c>
    </row>
    <row r="2103" spans="1:14" x14ac:dyDescent="0.25">
      <c r="A2103" t="s">
        <v>263</v>
      </c>
      <c r="B2103">
        <v>31.73</v>
      </c>
      <c r="C2103">
        <v>4.78</v>
      </c>
      <c r="D2103" t="s">
        <v>2380</v>
      </c>
      <c r="E2103" t="s">
        <v>2380</v>
      </c>
      <c r="F2103" t="s">
        <v>2378</v>
      </c>
      <c r="G2103" s="9">
        <v>2</v>
      </c>
      <c r="H2103" t="s">
        <v>2378</v>
      </c>
      <c r="I2103" s="20" t="str">
        <f>IF(Table4[[#This Row],[smoker]]="?","NO",Table4[[#This Row],[smoker]])</f>
        <v>No</v>
      </c>
      <c r="J2103" s="26">
        <v>2</v>
      </c>
      <c r="K2103" s="20" t="str">
        <f>UPPER(Table4[[#This Row],[SMOKER 1]])</f>
        <v>NO</v>
      </c>
      <c r="L2103" s="26" t="str">
        <f>UPPER(Table4[[#This Row],[Heart Issues]])</f>
        <v>YES</v>
      </c>
      <c r="M2103" s="26" t="str">
        <f>IF(Table4[[#This Row],[BMI]]&lt;18.5,"underweight",IF(Table4[[#This Row],[BMI]]&lt; 24.9,"normal weight",IF(Table4[[#This Row],[BMI]]&lt;29.9,"over weight","obesity")))</f>
        <v>obesity</v>
      </c>
      <c r="N2103" s="26" t="str">
        <f>IF(Table4[[#This Row],[HBA1C]]&lt;5.7,"normal",IF(Table4[[#This Row],[HBA1C]]&lt; 6.4,"prediabetes","diabetes"))</f>
        <v>normal</v>
      </c>
    </row>
    <row r="2104" spans="1:14" x14ac:dyDescent="0.25">
      <c r="A2104" t="s">
        <v>262</v>
      </c>
      <c r="B2104">
        <v>28.88</v>
      </c>
      <c r="C2104">
        <v>6.09</v>
      </c>
      <c r="D2104" t="s">
        <v>2380</v>
      </c>
      <c r="E2104" t="s">
        <v>2380</v>
      </c>
      <c r="F2104" t="s">
        <v>2378</v>
      </c>
      <c r="G2104" s="9">
        <v>2</v>
      </c>
      <c r="H2104" t="s">
        <v>2378</v>
      </c>
      <c r="I2104" s="20" t="str">
        <f>IF(Table4[[#This Row],[smoker]]="?","NO",Table4[[#This Row],[smoker]])</f>
        <v>No</v>
      </c>
      <c r="J2104" s="26">
        <v>2</v>
      </c>
      <c r="K2104" s="20" t="str">
        <f>UPPER(Table4[[#This Row],[SMOKER 1]])</f>
        <v>NO</v>
      </c>
      <c r="L2104" s="26" t="str">
        <f>UPPER(Table4[[#This Row],[Heart Issues]])</f>
        <v>YES</v>
      </c>
      <c r="M2104" s="26" t="str">
        <f>IF(Table4[[#This Row],[BMI]]&lt;18.5,"underweight",IF(Table4[[#This Row],[BMI]]&lt; 24.9,"normal weight",IF(Table4[[#This Row],[BMI]]&lt;29.9,"over weight","obesity")))</f>
        <v>over weight</v>
      </c>
      <c r="N2104" s="26" t="str">
        <f>IF(Table4[[#This Row],[HBA1C]]&lt;5.7,"normal",IF(Table4[[#This Row],[HBA1C]]&lt; 6.4,"prediabetes","diabetes"))</f>
        <v>prediabetes</v>
      </c>
    </row>
    <row r="2105" spans="1:14" x14ac:dyDescent="0.25">
      <c r="A2105" t="s">
        <v>261</v>
      </c>
      <c r="B2105">
        <v>25.555</v>
      </c>
      <c r="C2105">
        <v>5.1100000000000003</v>
      </c>
      <c r="D2105" t="s">
        <v>2378</v>
      </c>
      <c r="E2105" t="s">
        <v>2378</v>
      </c>
      <c r="F2105" t="s">
        <v>2381</v>
      </c>
      <c r="G2105" s="9">
        <v>1</v>
      </c>
      <c r="H2105" t="s">
        <v>2378</v>
      </c>
      <c r="I2105" s="20" t="str">
        <f>IF(Table4[[#This Row],[smoker]]="?","NO",Table4[[#This Row],[smoker]])</f>
        <v>No</v>
      </c>
      <c r="J2105" s="26">
        <v>1</v>
      </c>
      <c r="K2105" s="20" t="str">
        <f>UPPER(Table4[[#This Row],[SMOKER 1]])</f>
        <v>NO</v>
      </c>
      <c r="L2105" s="26" t="str">
        <f>UPPER(Table4[[#This Row],[Heart Issues]])</f>
        <v>NO</v>
      </c>
      <c r="M2105" s="26" t="str">
        <f>IF(Table4[[#This Row],[BMI]]&lt;18.5,"underweight",IF(Table4[[#This Row],[BMI]]&lt; 24.9,"normal weight",IF(Table4[[#This Row],[BMI]]&lt;29.9,"over weight","obesity")))</f>
        <v>over weight</v>
      </c>
      <c r="N2105" s="26" t="str">
        <f>IF(Table4[[#This Row],[HBA1C]]&lt;5.7,"normal",IF(Table4[[#This Row],[HBA1C]]&lt; 6.4,"prediabetes","diabetes"))</f>
        <v>normal</v>
      </c>
    </row>
    <row r="2106" spans="1:14" x14ac:dyDescent="0.25">
      <c r="A2106" t="s">
        <v>260</v>
      </c>
      <c r="B2106">
        <v>37.29</v>
      </c>
      <c r="C2106">
        <v>4.46</v>
      </c>
      <c r="D2106" t="s">
        <v>2378</v>
      </c>
      <c r="E2106" t="s">
        <v>2380</v>
      </c>
      <c r="F2106" t="s">
        <v>2378</v>
      </c>
      <c r="G2106" s="9">
        <v>1</v>
      </c>
      <c r="H2106" t="s">
        <v>2378</v>
      </c>
      <c r="I2106" s="20" t="str">
        <f>IF(Table4[[#This Row],[smoker]]="?","NO",Table4[[#This Row],[smoker]])</f>
        <v>No</v>
      </c>
      <c r="J2106" s="26">
        <v>1</v>
      </c>
      <c r="K2106" s="20" t="str">
        <f>UPPER(Table4[[#This Row],[SMOKER 1]])</f>
        <v>NO</v>
      </c>
      <c r="L2106" s="26" t="str">
        <f>UPPER(Table4[[#This Row],[Heart Issues]])</f>
        <v>NO</v>
      </c>
      <c r="M2106" s="26" t="str">
        <f>IF(Table4[[#This Row],[BMI]]&lt;18.5,"underweight",IF(Table4[[#This Row],[BMI]]&lt; 24.9,"normal weight",IF(Table4[[#This Row],[BMI]]&lt;29.9,"over weight","obesity")))</f>
        <v>obesity</v>
      </c>
      <c r="N2106" s="26" t="str">
        <f>IF(Table4[[#This Row],[HBA1C]]&lt;5.7,"normal",IF(Table4[[#This Row],[HBA1C]]&lt; 6.4,"prediabetes","diabetes"))</f>
        <v>normal</v>
      </c>
    </row>
    <row r="2107" spans="1:14" x14ac:dyDescent="0.25">
      <c r="A2107" t="s">
        <v>259</v>
      </c>
      <c r="B2107">
        <v>40.28</v>
      </c>
      <c r="C2107">
        <v>6.11</v>
      </c>
      <c r="D2107" t="s">
        <v>2378</v>
      </c>
      <c r="E2107" t="s">
        <v>2380</v>
      </c>
      <c r="F2107" t="s">
        <v>2378</v>
      </c>
      <c r="G2107" s="9">
        <v>1</v>
      </c>
      <c r="H2107" t="s">
        <v>2378</v>
      </c>
      <c r="I2107" s="20" t="str">
        <f>IF(Table4[[#This Row],[smoker]]="?","NO",Table4[[#This Row],[smoker]])</f>
        <v>No</v>
      </c>
      <c r="J2107" s="26">
        <v>1</v>
      </c>
      <c r="K2107" s="20" t="str">
        <f>UPPER(Table4[[#This Row],[SMOKER 1]])</f>
        <v>NO</v>
      </c>
      <c r="L2107" s="26" t="str">
        <f>UPPER(Table4[[#This Row],[Heart Issues]])</f>
        <v>NO</v>
      </c>
      <c r="M2107" s="26" t="str">
        <f>IF(Table4[[#This Row],[BMI]]&lt;18.5,"underweight",IF(Table4[[#This Row],[BMI]]&lt; 24.9,"normal weight",IF(Table4[[#This Row],[BMI]]&lt;29.9,"over weight","obesity")))</f>
        <v>obesity</v>
      </c>
      <c r="N2107" s="26" t="str">
        <f>IF(Table4[[#This Row],[HBA1C]]&lt;5.7,"normal",IF(Table4[[#This Row],[HBA1C]]&lt; 6.4,"prediabetes","diabetes"))</f>
        <v>prediabetes</v>
      </c>
    </row>
    <row r="2108" spans="1:14" x14ac:dyDescent="0.25">
      <c r="A2108" t="s">
        <v>258</v>
      </c>
      <c r="B2108">
        <v>40.185000000000002</v>
      </c>
      <c r="C2108">
        <v>4.66</v>
      </c>
      <c r="D2108" t="s">
        <v>2378</v>
      </c>
      <c r="E2108" t="s">
        <v>2380</v>
      </c>
      <c r="F2108" t="s">
        <v>2378</v>
      </c>
      <c r="G2108" s="9">
        <v>1</v>
      </c>
      <c r="H2108" t="s">
        <v>2378</v>
      </c>
      <c r="I2108" s="20" t="str">
        <f>IF(Table4[[#This Row],[smoker]]="?","NO",Table4[[#This Row],[smoker]])</f>
        <v>No</v>
      </c>
      <c r="J2108" s="26">
        <v>1</v>
      </c>
      <c r="K2108" s="20" t="str">
        <f>UPPER(Table4[[#This Row],[SMOKER 1]])</f>
        <v>NO</v>
      </c>
      <c r="L2108" s="26" t="str">
        <f>UPPER(Table4[[#This Row],[Heart Issues]])</f>
        <v>NO</v>
      </c>
      <c r="M2108" s="26" t="str">
        <f>IF(Table4[[#This Row],[BMI]]&lt;18.5,"underweight",IF(Table4[[#This Row],[BMI]]&lt; 24.9,"normal weight",IF(Table4[[#This Row],[BMI]]&lt;29.9,"over weight","obesity")))</f>
        <v>obesity</v>
      </c>
      <c r="N2108" s="26" t="str">
        <f>IF(Table4[[#This Row],[HBA1C]]&lt;5.7,"normal",IF(Table4[[#This Row],[HBA1C]]&lt; 6.4,"prediabetes","diabetes"))</f>
        <v>normal</v>
      </c>
    </row>
    <row r="2109" spans="1:14" x14ac:dyDescent="0.25">
      <c r="A2109" t="s">
        <v>257</v>
      </c>
      <c r="B2109">
        <v>23.57</v>
      </c>
      <c r="C2109">
        <v>6.14</v>
      </c>
      <c r="D2109" t="s">
        <v>2378</v>
      </c>
      <c r="E2109" t="s">
        <v>2378</v>
      </c>
      <c r="F2109" t="s">
        <v>2378</v>
      </c>
      <c r="G2109" s="9" t="s">
        <v>2379</v>
      </c>
      <c r="H2109" t="s">
        <v>2378</v>
      </c>
      <c r="I2109" s="20" t="str">
        <f>IF(Table4[[#This Row],[smoker]]="?","NO",Table4[[#This Row],[smoker]])</f>
        <v>No</v>
      </c>
      <c r="J2109" s="26">
        <v>0</v>
      </c>
      <c r="K2109" s="20" t="str">
        <f>UPPER(Table4[[#This Row],[SMOKER 1]])</f>
        <v>NO</v>
      </c>
      <c r="L2109" s="26" t="str">
        <f>UPPER(Table4[[#This Row],[Heart Issues]])</f>
        <v>NO</v>
      </c>
      <c r="M2109" s="26" t="str">
        <f>IF(Table4[[#This Row],[BMI]]&lt;18.5,"underweight",IF(Table4[[#This Row],[BMI]]&lt; 24.9,"normal weight",IF(Table4[[#This Row],[BMI]]&lt;29.9,"over weight","obesity")))</f>
        <v>normal weight</v>
      </c>
      <c r="N2109" s="26" t="str">
        <f>IF(Table4[[#This Row],[HBA1C]]&lt;5.7,"normal",IF(Table4[[#This Row],[HBA1C]]&lt; 6.4,"prediabetes","diabetes"))</f>
        <v>prediabetes</v>
      </c>
    </row>
    <row r="2110" spans="1:14" x14ac:dyDescent="0.25">
      <c r="A2110" t="s">
        <v>256</v>
      </c>
      <c r="B2110">
        <v>35.625</v>
      </c>
      <c r="C2110">
        <v>6.21</v>
      </c>
      <c r="D2110" t="s">
        <v>2378</v>
      </c>
      <c r="E2110" t="s">
        <v>2380</v>
      </c>
      <c r="F2110" t="s">
        <v>2378</v>
      </c>
      <c r="G2110" s="9">
        <v>1</v>
      </c>
      <c r="H2110" t="s">
        <v>2378</v>
      </c>
      <c r="I2110" s="20" t="str">
        <f>IF(Table4[[#This Row],[smoker]]="?","NO",Table4[[#This Row],[smoker]])</f>
        <v>No</v>
      </c>
      <c r="J2110" s="26">
        <v>1</v>
      </c>
      <c r="K2110" s="20" t="str">
        <f>UPPER(Table4[[#This Row],[SMOKER 1]])</f>
        <v>NO</v>
      </c>
      <c r="L2110" s="26" t="str">
        <f>UPPER(Table4[[#This Row],[Heart Issues]])</f>
        <v>NO</v>
      </c>
      <c r="M2110" s="26" t="str">
        <f>IF(Table4[[#This Row],[BMI]]&lt;18.5,"underweight",IF(Table4[[#This Row],[BMI]]&lt; 24.9,"normal weight",IF(Table4[[#This Row],[BMI]]&lt;29.9,"over weight","obesity")))</f>
        <v>obesity</v>
      </c>
      <c r="N2110" s="26" t="str">
        <f>IF(Table4[[#This Row],[HBA1C]]&lt;5.7,"normal",IF(Table4[[#This Row],[HBA1C]]&lt; 6.4,"prediabetes","diabetes"))</f>
        <v>prediabetes</v>
      </c>
    </row>
    <row r="2111" spans="1:14" x14ac:dyDescent="0.25">
      <c r="A2111" t="s">
        <v>255</v>
      </c>
      <c r="B2111">
        <v>33.155000000000001</v>
      </c>
      <c r="C2111">
        <v>4.5999999999999996</v>
      </c>
      <c r="D2111" t="s">
        <v>2378</v>
      </c>
      <c r="E2111" t="s">
        <v>2380</v>
      </c>
      <c r="F2111" t="s">
        <v>2378</v>
      </c>
      <c r="G2111" s="9">
        <v>1</v>
      </c>
      <c r="H2111" t="s">
        <v>2378</v>
      </c>
      <c r="I2111" s="20" t="str">
        <f>IF(Table4[[#This Row],[smoker]]="?","NO",Table4[[#This Row],[smoker]])</f>
        <v>No</v>
      </c>
      <c r="J2111" s="26">
        <v>1</v>
      </c>
      <c r="K2111" s="20" t="str">
        <f>UPPER(Table4[[#This Row],[SMOKER 1]])</f>
        <v>NO</v>
      </c>
      <c r="L2111" s="26" t="str">
        <f>UPPER(Table4[[#This Row],[Heart Issues]])</f>
        <v>NO</v>
      </c>
      <c r="M2111" s="26" t="str">
        <f>IF(Table4[[#This Row],[BMI]]&lt;18.5,"underweight",IF(Table4[[#This Row],[BMI]]&lt; 24.9,"normal weight",IF(Table4[[#This Row],[BMI]]&lt;29.9,"over weight","obesity")))</f>
        <v>obesity</v>
      </c>
      <c r="N2111" s="26" t="str">
        <f>IF(Table4[[#This Row],[HBA1C]]&lt;5.7,"normal",IF(Table4[[#This Row],[HBA1C]]&lt; 6.4,"prediabetes","diabetes"))</f>
        <v>normal</v>
      </c>
    </row>
    <row r="2112" spans="1:14" x14ac:dyDescent="0.25">
      <c r="A2112" t="s">
        <v>254</v>
      </c>
      <c r="B2112">
        <v>31.92</v>
      </c>
      <c r="C2112">
        <v>5.04</v>
      </c>
      <c r="D2112" t="s">
        <v>2378</v>
      </c>
      <c r="E2112" t="s">
        <v>2380</v>
      </c>
      <c r="F2112" t="s">
        <v>2378</v>
      </c>
      <c r="G2112" s="9">
        <v>1</v>
      </c>
      <c r="H2112" t="s">
        <v>2378</v>
      </c>
      <c r="I2112" s="20" t="str">
        <f>IF(Table4[[#This Row],[smoker]]="?","NO",Table4[[#This Row],[smoker]])</f>
        <v>No</v>
      </c>
      <c r="J2112" s="26">
        <v>1</v>
      </c>
      <c r="K2112" s="20" t="str">
        <f>UPPER(Table4[[#This Row],[SMOKER 1]])</f>
        <v>NO</v>
      </c>
      <c r="L2112" s="26" t="str">
        <f>UPPER(Table4[[#This Row],[Heart Issues]])</f>
        <v>NO</v>
      </c>
      <c r="M2112" s="26" t="str">
        <f>IF(Table4[[#This Row],[BMI]]&lt;18.5,"underweight",IF(Table4[[#This Row],[BMI]]&lt; 24.9,"normal weight",IF(Table4[[#This Row],[BMI]]&lt;29.9,"over weight","obesity")))</f>
        <v>obesity</v>
      </c>
      <c r="N2112" s="26" t="str">
        <f>IF(Table4[[#This Row],[HBA1C]]&lt;5.7,"normal",IF(Table4[[#This Row],[HBA1C]]&lt; 6.4,"prediabetes","diabetes"))</f>
        <v>normal</v>
      </c>
    </row>
    <row r="2113" spans="1:14" x14ac:dyDescent="0.25">
      <c r="A2113" t="s">
        <v>253</v>
      </c>
      <c r="B2113">
        <v>30.305</v>
      </c>
      <c r="C2113">
        <v>5.08</v>
      </c>
      <c r="D2113" t="s">
        <v>2378</v>
      </c>
      <c r="E2113" t="s">
        <v>2380</v>
      </c>
      <c r="F2113" t="s">
        <v>2378</v>
      </c>
      <c r="G2113" s="9">
        <v>1</v>
      </c>
      <c r="H2113" t="s">
        <v>2378</v>
      </c>
      <c r="I2113" s="20" t="str">
        <f>IF(Table4[[#This Row],[smoker]]="?","NO",Table4[[#This Row],[smoker]])</f>
        <v>No</v>
      </c>
      <c r="J2113" s="26">
        <v>1</v>
      </c>
      <c r="K2113" s="20" t="str">
        <f>UPPER(Table4[[#This Row],[SMOKER 1]])</f>
        <v>NO</v>
      </c>
      <c r="L2113" s="26" t="str">
        <f>UPPER(Table4[[#This Row],[Heart Issues]])</f>
        <v>NO</v>
      </c>
      <c r="M2113" s="26" t="str">
        <f>IF(Table4[[#This Row],[BMI]]&lt;18.5,"underweight",IF(Table4[[#This Row],[BMI]]&lt; 24.9,"normal weight",IF(Table4[[#This Row],[BMI]]&lt;29.9,"over weight","obesity")))</f>
        <v>obesity</v>
      </c>
      <c r="N2113" s="26" t="str">
        <f>IF(Table4[[#This Row],[HBA1C]]&lt;5.7,"normal",IF(Table4[[#This Row],[HBA1C]]&lt; 6.4,"prediabetes","diabetes"))</f>
        <v>normal</v>
      </c>
    </row>
    <row r="2114" spans="1:14" x14ac:dyDescent="0.25">
      <c r="A2114" t="s">
        <v>252</v>
      </c>
      <c r="B2114">
        <v>30.114999999999998</v>
      </c>
      <c r="C2114">
        <v>4.38</v>
      </c>
      <c r="D2114" t="s">
        <v>2378</v>
      </c>
      <c r="E2114" t="s">
        <v>2380</v>
      </c>
      <c r="F2114" t="s">
        <v>2378</v>
      </c>
      <c r="G2114" s="9">
        <v>1</v>
      </c>
      <c r="H2114" t="s">
        <v>2378</v>
      </c>
      <c r="I2114" s="20" t="str">
        <f>IF(Table4[[#This Row],[smoker]]="?","NO",Table4[[#This Row],[smoker]])</f>
        <v>No</v>
      </c>
      <c r="J2114" s="26">
        <v>1</v>
      </c>
      <c r="K2114" s="20" t="str">
        <f>UPPER(Table4[[#This Row],[SMOKER 1]])</f>
        <v>NO</v>
      </c>
      <c r="L2114" s="26" t="str">
        <f>UPPER(Table4[[#This Row],[Heart Issues]])</f>
        <v>NO</v>
      </c>
      <c r="M2114" s="26" t="str">
        <f>IF(Table4[[#This Row],[BMI]]&lt;18.5,"underweight",IF(Table4[[#This Row],[BMI]]&lt; 24.9,"normal weight",IF(Table4[[#This Row],[BMI]]&lt;29.9,"over weight","obesity")))</f>
        <v>obesity</v>
      </c>
      <c r="N2114" s="26" t="str">
        <f>IF(Table4[[#This Row],[HBA1C]]&lt;5.7,"normal",IF(Table4[[#This Row],[HBA1C]]&lt; 6.4,"prediabetes","diabetes"))</f>
        <v>normal</v>
      </c>
    </row>
    <row r="2115" spans="1:14" x14ac:dyDescent="0.25">
      <c r="A2115" t="s">
        <v>251</v>
      </c>
      <c r="B2115">
        <v>24.09</v>
      </c>
      <c r="C2115">
        <v>4.79</v>
      </c>
      <c r="D2115" t="s">
        <v>2378</v>
      </c>
      <c r="E2115" t="s">
        <v>2380</v>
      </c>
      <c r="F2115" t="s">
        <v>2378</v>
      </c>
      <c r="G2115" s="9">
        <v>1</v>
      </c>
      <c r="H2115" t="s">
        <v>2378</v>
      </c>
      <c r="I2115" s="20" t="str">
        <f>IF(Table4[[#This Row],[smoker]]="?","NO",Table4[[#This Row],[smoker]])</f>
        <v>No</v>
      </c>
      <c r="J2115" s="26">
        <v>1</v>
      </c>
      <c r="K2115" s="20" t="str">
        <f>UPPER(Table4[[#This Row],[SMOKER 1]])</f>
        <v>NO</v>
      </c>
      <c r="L2115" s="26" t="str">
        <f>UPPER(Table4[[#This Row],[Heart Issues]])</f>
        <v>NO</v>
      </c>
      <c r="M2115" s="26" t="str">
        <f>IF(Table4[[#This Row],[BMI]]&lt;18.5,"underweight",IF(Table4[[#This Row],[BMI]]&lt; 24.9,"normal weight",IF(Table4[[#This Row],[BMI]]&lt;29.9,"over weight","obesity")))</f>
        <v>normal weight</v>
      </c>
      <c r="N2115" s="26" t="str">
        <f>IF(Table4[[#This Row],[HBA1C]]&lt;5.7,"normal",IF(Table4[[#This Row],[HBA1C]]&lt; 6.4,"prediabetes","diabetes"))</f>
        <v>normal</v>
      </c>
    </row>
    <row r="2116" spans="1:14" x14ac:dyDescent="0.25">
      <c r="A2116" t="s">
        <v>250</v>
      </c>
      <c r="B2116">
        <v>28.215</v>
      </c>
      <c r="C2116">
        <v>4.21</v>
      </c>
      <c r="D2116" t="s">
        <v>2378</v>
      </c>
      <c r="E2116" t="s">
        <v>2380</v>
      </c>
      <c r="F2116" t="s">
        <v>2378</v>
      </c>
      <c r="G2116" s="9">
        <v>1</v>
      </c>
      <c r="H2116" t="s">
        <v>2378</v>
      </c>
      <c r="I2116" s="20" t="str">
        <f>IF(Table4[[#This Row],[smoker]]="?","NO",Table4[[#This Row],[smoker]])</f>
        <v>No</v>
      </c>
      <c r="J2116" s="26">
        <v>1</v>
      </c>
      <c r="K2116" s="20" t="str">
        <f>UPPER(Table4[[#This Row],[SMOKER 1]])</f>
        <v>NO</v>
      </c>
      <c r="L2116" s="26" t="str">
        <f>UPPER(Table4[[#This Row],[Heart Issues]])</f>
        <v>NO</v>
      </c>
      <c r="M2116" s="26" t="str">
        <f>IF(Table4[[#This Row],[BMI]]&lt;18.5,"underweight",IF(Table4[[#This Row],[BMI]]&lt; 24.9,"normal weight",IF(Table4[[#This Row],[BMI]]&lt;29.9,"over weight","obesity")))</f>
        <v>over weight</v>
      </c>
      <c r="N2116" s="26" t="str">
        <f>IF(Table4[[#This Row],[HBA1C]]&lt;5.7,"normal",IF(Table4[[#This Row],[HBA1C]]&lt; 6.4,"prediabetes","diabetes"))</f>
        <v>normal</v>
      </c>
    </row>
    <row r="2117" spans="1:14" x14ac:dyDescent="0.25">
      <c r="A2117" t="s">
        <v>248</v>
      </c>
      <c r="B2117">
        <v>26.315000000000001</v>
      </c>
      <c r="C2117">
        <v>5.47</v>
      </c>
      <c r="D2117" t="s">
        <v>2378</v>
      </c>
      <c r="E2117" t="s">
        <v>2380</v>
      </c>
      <c r="F2117" t="s">
        <v>2378</v>
      </c>
      <c r="G2117" s="9">
        <v>1</v>
      </c>
      <c r="H2117" t="s">
        <v>2378</v>
      </c>
      <c r="I2117" s="20" t="str">
        <f>IF(Table4[[#This Row],[smoker]]="?","NO",Table4[[#This Row],[smoker]])</f>
        <v>No</v>
      </c>
      <c r="J2117" s="26">
        <v>1</v>
      </c>
      <c r="K2117" s="20" t="str">
        <f>UPPER(Table4[[#This Row],[SMOKER 1]])</f>
        <v>NO</v>
      </c>
      <c r="L2117" s="26" t="str">
        <f>UPPER(Table4[[#This Row],[Heart Issues]])</f>
        <v>NO</v>
      </c>
      <c r="M2117" s="26" t="str">
        <f>IF(Table4[[#This Row],[BMI]]&lt;18.5,"underweight",IF(Table4[[#This Row],[BMI]]&lt; 24.9,"normal weight",IF(Table4[[#This Row],[BMI]]&lt;29.9,"over weight","obesity")))</f>
        <v>over weight</v>
      </c>
      <c r="N2117" s="26" t="str">
        <f>IF(Table4[[#This Row],[HBA1C]]&lt;5.7,"normal",IF(Table4[[#This Row],[HBA1C]]&lt; 6.4,"prediabetes","diabetes"))</f>
        <v>normal</v>
      </c>
    </row>
    <row r="2118" spans="1:14" x14ac:dyDescent="0.25">
      <c r="A2118" t="s">
        <v>246</v>
      </c>
      <c r="B2118">
        <v>25.08</v>
      </c>
      <c r="C2118">
        <v>5.09</v>
      </c>
      <c r="D2118" t="s">
        <v>2378</v>
      </c>
      <c r="E2118" t="s">
        <v>2380</v>
      </c>
      <c r="F2118" t="s">
        <v>2378</v>
      </c>
      <c r="G2118" s="9">
        <v>1</v>
      </c>
      <c r="H2118" t="s">
        <v>2378</v>
      </c>
      <c r="I2118" s="20" t="str">
        <f>IF(Table4[[#This Row],[smoker]]="?","NO",Table4[[#This Row],[smoker]])</f>
        <v>No</v>
      </c>
      <c r="J2118" s="26">
        <v>1</v>
      </c>
      <c r="K2118" s="20" t="str">
        <f>UPPER(Table4[[#This Row],[SMOKER 1]])</f>
        <v>NO</v>
      </c>
      <c r="L2118" s="26" t="str">
        <f>UPPER(Table4[[#This Row],[Heart Issues]])</f>
        <v>NO</v>
      </c>
      <c r="M2118" s="26" t="str">
        <f>IF(Table4[[#This Row],[BMI]]&lt;18.5,"underweight",IF(Table4[[#This Row],[BMI]]&lt; 24.9,"normal weight",IF(Table4[[#This Row],[BMI]]&lt;29.9,"over weight","obesity")))</f>
        <v>over weight</v>
      </c>
      <c r="N2118" s="26" t="str">
        <f>IF(Table4[[#This Row],[HBA1C]]&lt;5.7,"normal",IF(Table4[[#This Row],[HBA1C]]&lt; 6.4,"prediabetes","diabetes"))</f>
        <v>normal</v>
      </c>
    </row>
    <row r="2119" spans="1:14" x14ac:dyDescent="0.25">
      <c r="A2119" t="s">
        <v>245</v>
      </c>
      <c r="B2119">
        <v>15.41</v>
      </c>
      <c r="C2119">
        <v>5.08</v>
      </c>
      <c r="D2119" t="s">
        <v>2378</v>
      </c>
      <c r="E2119" t="s">
        <v>2378</v>
      </c>
      <c r="F2119" t="s">
        <v>2378</v>
      </c>
      <c r="G2119" s="9" t="s">
        <v>2379</v>
      </c>
      <c r="H2119" t="s">
        <v>2378</v>
      </c>
      <c r="I2119" s="20" t="str">
        <f>IF(Table4[[#This Row],[smoker]]="?","NO",Table4[[#This Row],[smoker]])</f>
        <v>No</v>
      </c>
      <c r="J2119" s="26">
        <v>0</v>
      </c>
      <c r="K2119" s="20" t="str">
        <f>UPPER(Table4[[#This Row],[SMOKER 1]])</f>
        <v>NO</v>
      </c>
      <c r="L2119" s="26" t="str">
        <f>UPPER(Table4[[#This Row],[Heart Issues]])</f>
        <v>NO</v>
      </c>
      <c r="M2119" s="26" t="str">
        <f>IF(Table4[[#This Row],[BMI]]&lt;18.5,"underweight",IF(Table4[[#This Row],[BMI]]&lt; 24.9,"normal weight",IF(Table4[[#This Row],[BMI]]&lt;29.9,"over weight","obesity")))</f>
        <v>underweight</v>
      </c>
      <c r="N2119" s="26" t="str">
        <f>IF(Table4[[#This Row],[HBA1C]]&lt;5.7,"normal",IF(Table4[[#This Row],[HBA1C]]&lt; 6.4,"prediabetes","diabetes"))</f>
        <v>normal</v>
      </c>
    </row>
    <row r="2120" spans="1:14" x14ac:dyDescent="0.25">
      <c r="A2120" t="s">
        <v>244</v>
      </c>
      <c r="B2120">
        <v>23.83</v>
      </c>
      <c r="C2120">
        <v>5.68</v>
      </c>
      <c r="D2120" t="s">
        <v>2378</v>
      </c>
      <c r="E2120" t="s">
        <v>2378</v>
      </c>
      <c r="F2120" t="s">
        <v>2378</v>
      </c>
      <c r="G2120" s="9" t="s">
        <v>2379</v>
      </c>
      <c r="H2120" t="s">
        <v>2378</v>
      </c>
      <c r="I2120" s="20" t="str">
        <f>IF(Table4[[#This Row],[smoker]]="?","NO",Table4[[#This Row],[smoker]])</f>
        <v>No</v>
      </c>
      <c r="J2120" s="26">
        <v>0</v>
      </c>
      <c r="K2120" s="20" t="str">
        <f>UPPER(Table4[[#This Row],[SMOKER 1]])</f>
        <v>NO</v>
      </c>
      <c r="L2120" s="26" t="str">
        <f>UPPER(Table4[[#This Row],[Heart Issues]])</f>
        <v>NO</v>
      </c>
      <c r="M2120" s="26" t="str">
        <f>IF(Table4[[#This Row],[BMI]]&lt;18.5,"underweight",IF(Table4[[#This Row],[BMI]]&lt; 24.9,"normal weight",IF(Table4[[#This Row],[BMI]]&lt;29.9,"over weight","obesity")))</f>
        <v>normal weight</v>
      </c>
      <c r="N2120" s="26" t="str">
        <f>IF(Table4[[#This Row],[HBA1C]]&lt;5.7,"normal",IF(Table4[[#This Row],[HBA1C]]&lt; 6.4,"prediabetes","diabetes"))</f>
        <v>normal</v>
      </c>
    </row>
    <row r="2121" spans="1:14" x14ac:dyDescent="0.25">
      <c r="A2121" t="s">
        <v>243</v>
      </c>
      <c r="B2121">
        <v>36</v>
      </c>
      <c r="C2121">
        <v>4.66</v>
      </c>
      <c r="D2121" t="s">
        <v>2378</v>
      </c>
      <c r="E2121" t="s">
        <v>2380</v>
      </c>
      <c r="F2121" t="s">
        <v>2378</v>
      </c>
      <c r="G2121" s="9">
        <v>1</v>
      </c>
      <c r="H2121" t="s">
        <v>2378</v>
      </c>
      <c r="I2121" s="20" t="str">
        <f>IF(Table4[[#This Row],[smoker]]="?","NO",Table4[[#This Row],[smoker]])</f>
        <v>No</v>
      </c>
      <c r="J2121" s="26">
        <v>1</v>
      </c>
      <c r="K2121" s="20" t="str">
        <f>UPPER(Table4[[#This Row],[SMOKER 1]])</f>
        <v>NO</v>
      </c>
      <c r="L2121" s="26" t="str">
        <f>UPPER(Table4[[#This Row],[Heart Issues]])</f>
        <v>NO</v>
      </c>
      <c r="M2121" s="26" t="str">
        <f>IF(Table4[[#This Row],[BMI]]&lt;18.5,"underweight",IF(Table4[[#This Row],[BMI]]&lt; 24.9,"normal weight",IF(Table4[[#This Row],[BMI]]&lt;29.9,"over weight","obesity")))</f>
        <v>obesity</v>
      </c>
      <c r="N2121" s="26" t="str">
        <f>IF(Table4[[#This Row],[HBA1C]]&lt;5.7,"normal",IF(Table4[[#This Row],[HBA1C]]&lt; 6.4,"prediabetes","diabetes"))</f>
        <v>normal</v>
      </c>
    </row>
    <row r="2122" spans="1:14" x14ac:dyDescent="0.25">
      <c r="A2122" t="s">
        <v>242</v>
      </c>
      <c r="B2122">
        <v>28.82</v>
      </c>
      <c r="C2122">
        <v>5.59</v>
      </c>
      <c r="D2122" t="s">
        <v>2378</v>
      </c>
      <c r="E2122" t="s">
        <v>2380</v>
      </c>
      <c r="F2122" t="s">
        <v>2378</v>
      </c>
      <c r="G2122" s="9">
        <v>1</v>
      </c>
      <c r="H2122" t="s">
        <v>2378</v>
      </c>
      <c r="I2122" s="20" t="str">
        <f>IF(Table4[[#This Row],[smoker]]="?","NO",Table4[[#This Row],[smoker]])</f>
        <v>No</v>
      </c>
      <c r="J2122" s="26">
        <v>1</v>
      </c>
      <c r="K2122" s="20" t="str">
        <f>UPPER(Table4[[#This Row],[SMOKER 1]])</f>
        <v>NO</v>
      </c>
      <c r="L2122" s="26" t="str">
        <f>UPPER(Table4[[#This Row],[Heart Issues]])</f>
        <v>NO</v>
      </c>
      <c r="M2122" s="26" t="str">
        <f>IF(Table4[[#This Row],[BMI]]&lt;18.5,"underweight",IF(Table4[[#This Row],[BMI]]&lt; 24.9,"normal weight",IF(Table4[[#This Row],[BMI]]&lt;29.9,"over weight","obesity")))</f>
        <v>over weight</v>
      </c>
      <c r="N2122" s="26" t="str">
        <f>IF(Table4[[#This Row],[HBA1C]]&lt;5.7,"normal",IF(Table4[[#This Row],[HBA1C]]&lt; 6.4,"prediabetes","diabetes"))</f>
        <v>normal</v>
      </c>
    </row>
    <row r="2123" spans="1:14" x14ac:dyDescent="0.25">
      <c r="A2123" t="s">
        <v>241</v>
      </c>
      <c r="B2123">
        <v>28.05</v>
      </c>
      <c r="C2123">
        <v>6.2</v>
      </c>
      <c r="D2123" t="s">
        <v>2378</v>
      </c>
      <c r="E2123" t="s">
        <v>2380</v>
      </c>
      <c r="F2123" t="s">
        <v>2378</v>
      </c>
      <c r="G2123" s="9">
        <v>1</v>
      </c>
      <c r="H2123" t="s">
        <v>2378</v>
      </c>
      <c r="I2123" s="20" t="str">
        <f>IF(Table4[[#This Row],[smoker]]="?","NO",Table4[[#This Row],[smoker]])</f>
        <v>No</v>
      </c>
      <c r="J2123" s="26">
        <v>1</v>
      </c>
      <c r="K2123" s="20" t="str">
        <f>UPPER(Table4[[#This Row],[SMOKER 1]])</f>
        <v>NO</v>
      </c>
      <c r="L2123" s="26" t="str">
        <f>UPPER(Table4[[#This Row],[Heart Issues]])</f>
        <v>NO</v>
      </c>
      <c r="M2123" s="26" t="str">
        <f>IF(Table4[[#This Row],[BMI]]&lt;18.5,"underweight",IF(Table4[[#This Row],[BMI]]&lt; 24.9,"normal weight",IF(Table4[[#This Row],[BMI]]&lt;29.9,"over weight","obesity")))</f>
        <v>over weight</v>
      </c>
      <c r="N2123" s="26" t="str">
        <f>IF(Table4[[#This Row],[HBA1C]]&lt;5.7,"normal",IF(Table4[[#This Row],[HBA1C]]&lt; 6.4,"prediabetes","diabetes"))</f>
        <v>prediabetes</v>
      </c>
    </row>
    <row r="2124" spans="1:14" x14ac:dyDescent="0.25">
      <c r="A2124" t="s">
        <v>240</v>
      </c>
      <c r="B2124">
        <v>27.1</v>
      </c>
      <c r="C2124">
        <v>4.45</v>
      </c>
      <c r="D2124" t="s">
        <v>2378</v>
      </c>
      <c r="E2124" t="s">
        <v>2380</v>
      </c>
      <c r="F2124" t="s">
        <v>2378</v>
      </c>
      <c r="G2124" s="9">
        <v>1</v>
      </c>
      <c r="H2124" t="s">
        <v>2378</v>
      </c>
      <c r="I2124" s="20" t="str">
        <f>IF(Table4[[#This Row],[smoker]]="?","NO",Table4[[#This Row],[smoker]])</f>
        <v>No</v>
      </c>
      <c r="J2124" s="26">
        <v>1</v>
      </c>
      <c r="K2124" s="20" t="str">
        <f>UPPER(Table4[[#This Row],[SMOKER 1]])</f>
        <v>NO</v>
      </c>
      <c r="L2124" s="26" t="str">
        <f>UPPER(Table4[[#This Row],[Heart Issues]])</f>
        <v>NO</v>
      </c>
      <c r="M2124" s="26" t="str">
        <f>IF(Table4[[#This Row],[BMI]]&lt;18.5,"underweight",IF(Table4[[#This Row],[BMI]]&lt; 24.9,"normal weight",IF(Table4[[#This Row],[BMI]]&lt;29.9,"over weight","obesity")))</f>
        <v>over weight</v>
      </c>
      <c r="N2124" s="26" t="str">
        <f>IF(Table4[[#This Row],[HBA1C]]&lt;5.7,"normal",IF(Table4[[#This Row],[HBA1C]]&lt; 6.4,"prediabetes","diabetes"))</f>
        <v>normal</v>
      </c>
    </row>
    <row r="2125" spans="1:14" x14ac:dyDescent="0.25">
      <c r="A2125" t="s">
        <v>239</v>
      </c>
      <c r="B2125">
        <v>24.3</v>
      </c>
      <c r="C2125">
        <v>6.1</v>
      </c>
      <c r="D2125" t="s">
        <v>2380</v>
      </c>
      <c r="E2125" t="s">
        <v>2380</v>
      </c>
      <c r="F2125" t="s">
        <v>2378</v>
      </c>
      <c r="G2125" s="9">
        <v>1</v>
      </c>
      <c r="H2125" t="s">
        <v>2378</v>
      </c>
      <c r="I2125" s="20" t="str">
        <f>IF(Table4[[#This Row],[smoker]]="?","NO",Table4[[#This Row],[smoker]])</f>
        <v>No</v>
      </c>
      <c r="J2125" s="26">
        <v>1</v>
      </c>
      <c r="K2125" s="20" t="str">
        <f>UPPER(Table4[[#This Row],[SMOKER 1]])</f>
        <v>NO</v>
      </c>
      <c r="L2125" s="26" t="str">
        <f>UPPER(Table4[[#This Row],[Heart Issues]])</f>
        <v>YES</v>
      </c>
      <c r="M2125" s="26" t="str">
        <f>IF(Table4[[#This Row],[BMI]]&lt;18.5,"underweight",IF(Table4[[#This Row],[BMI]]&lt; 24.9,"normal weight",IF(Table4[[#This Row],[BMI]]&lt;29.9,"over weight","obesity")))</f>
        <v>normal weight</v>
      </c>
      <c r="N2125" s="26" t="str">
        <f>IF(Table4[[#This Row],[HBA1C]]&lt;5.7,"normal",IF(Table4[[#This Row],[HBA1C]]&lt; 6.4,"prediabetes","diabetes"))</f>
        <v>prediabetes</v>
      </c>
    </row>
    <row r="2126" spans="1:14" x14ac:dyDescent="0.25">
      <c r="A2126" t="s">
        <v>238</v>
      </c>
      <c r="B2126">
        <v>30.72</v>
      </c>
      <c r="C2126">
        <v>6.06</v>
      </c>
      <c r="D2126" t="s">
        <v>2378</v>
      </c>
      <c r="E2126" t="s">
        <v>2380</v>
      </c>
      <c r="F2126" t="s">
        <v>2378</v>
      </c>
      <c r="G2126" s="9">
        <v>1</v>
      </c>
      <c r="H2126" t="s">
        <v>2378</v>
      </c>
      <c r="I2126" s="20" t="str">
        <f>IF(Table4[[#This Row],[smoker]]="?","NO",Table4[[#This Row],[smoker]])</f>
        <v>No</v>
      </c>
      <c r="J2126" s="26">
        <v>1</v>
      </c>
      <c r="K2126" s="20" t="str">
        <f>UPPER(Table4[[#This Row],[SMOKER 1]])</f>
        <v>NO</v>
      </c>
      <c r="L2126" s="26" t="str">
        <f>UPPER(Table4[[#This Row],[Heart Issues]])</f>
        <v>NO</v>
      </c>
      <c r="M2126" s="26" t="str">
        <f>IF(Table4[[#This Row],[BMI]]&lt;18.5,"underweight",IF(Table4[[#This Row],[BMI]]&lt; 24.9,"normal weight",IF(Table4[[#This Row],[BMI]]&lt;29.9,"over weight","obesity")))</f>
        <v>obesity</v>
      </c>
      <c r="N2126" s="26" t="str">
        <f>IF(Table4[[#This Row],[HBA1C]]&lt;5.7,"normal",IF(Table4[[#This Row],[HBA1C]]&lt; 6.4,"prediabetes","diabetes"))</f>
        <v>prediabetes</v>
      </c>
    </row>
    <row r="2127" spans="1:14" x14ac:dyDescent="0.25">
      <c r="A2127" t="s">
        <v>237</v>
      </c>
      <c r="B2127">
        <v>37.43</v>
      </c>
      <c r="C2127">
        <v>4.5599999999999996</v>
      </c>
      <c r="D2127" t="s">
        <v>2378</v>
      </c>
      <c r="E2127" t="s">
        <v>2378</v>
      </c>
      <c r="F2127" t="s">
        <v>2381</v>
      </c>
      <c r="G2127" s="9">
        <v>1</v>
      </c>
      <c r="H2127" t="s">
        <v>2378</v>
      </c>
      <c r="I2127" s="20" t="str">
        <f>IF(Table4[[#This Row],[smoker]]="?","NO",Table4[[#This Row],[smoker]])</f>
        <v>No</v>
      </c>
      <c r="J2127" s="26">
        <v>1</v>
      </c>
      <c r="K2127" s="20" t="str">
        <f>UPPER(Table4[[#This Row],[SMOKER 1]])</f>
        <v>NO</v>
      </c>
      <c r="L2127" s="26" t="str">
        <f>UPPER(Table4[[#This Row],[Heart Issues]])</f>
        <v>NO</v>
      </c>
      <c r="M2127" s="26" t="str">
        <f>IF(Table4[[#This Row],[BMI]]&lt;18.5,"underweight",IF(Table4[[#This Row],[BMI]]&lt; 24.9,"normal weight",IF(Table4[[#This Row],[BMI]]&lt;29.9,"over weight","obesity")))</f>
        <v>obesity</v>
      </c>
      <c r="N2127" s="26" t="str">
        <f>IF(Table4[[#This Row],[HBA1C]]&lt;5.7,"normal",IF(Table4[[#This Row],[HBA1C]]&lt; 6.4,"prediabetes","diabetes"))</f>
        <v>normal</v>
      </c>
    </row>
    <row r="2128" spans="1:14" x14ac:dyDescent="0.25">
      <c r="A2128" t="s">
        <v>236</v>
      </c>
      <c r="B2128">
        <v>25.74</v>
      </c>
      <c r="C2128">
        <v>6.41</v>
      </c>
      <c r="D2128" t="s">
        <v>2380</v>
      </c>
      <c r="E2128" t="s">
        <v>2378</v>
      </c>
      <c r="F2128" t="s">
        <v>2381</v>
      </c>
      <c r="G2128" s="9">
        <v>1</v>
      </c>
      <c r="H2128" t="s">
        <v>2378</v>
      </c>
      <c r="I2128" s="20" t="str">
        <f>IF(Table4[[#This Row],[smoker]]="?","NO",Table4[[#This Row],[smoker]])</f>
        <v>No</v>
      </c>
      <c r="J2128" s="26">
        <v>1</v>
      </c>
      <c r="K2128" s="20" t="str">
        <f>UPPER(Table4[[#This Row],[SMOKER 1]])</f>
        <v>NO</v>
      </c>
      <c r="L2128" s="26" t="str">
        <f>UPPER(Table4[[#This Row],[Heart Issues]])</f>
        <v>YES</v>
      </c>
      <c r="M2128" s="26" t="str">
        <f>IF(Table4[[#This Row],[BMI]]&lt;18.5,"underweight",IF(Table4[[#This Row],[BMI]]&lt; 24.9,"normal weight",IF(Table4[[#This Row],[BMI]]&lt;29.9,"over weight","obesity")))</f>
        <v>over weight</v>
      </c>
      <c r="N2128" s="26" t="str">
        <f>IF(Table4[[#This Row],[HBA1C]]&lt;5.7,"normal",IF(Table4[[#This Row],[HBA1C]]&lt; 6.4,"prediabetes","diabetes"))</f>
        <v>diabetes</v>
      </c>
    </row>
    <row r="2129" spans="1:14" x14ac:dyDescent="0.25">
      <c r="A2129" t="s">
        <v>235</v>
      </c>
      <c r="B2129">
        <v>36.575000000000003</v>
      </c>
      <c r="C2129">
        <v>5.57</v>
      </c>
      <c r="D2129" t="s">
        <v>2378</v>
      </c>
      <c r="E2129" t="s">
        <v>2378</v>
      </c>
      <c r="F2129" t="s">
        <v>2381</v>
      </c>
      <c r="G2129" s="9">
        <v>1</v>
      </c>
      <c r="H2129" t="s">
        <v>2378</v>
      </c>
      <c r="I2129" s="20" t="str">
        <f>IF(Table4[[#This Row],[smoker]]="?","NO",Table4[[#This Row],[smoker]])</f>
        <v>No</v>
      </c>
      <c r="J2129" s="26">
        <v>1</v>
      </c>
      <c r="K2129" s="20" t="str">
        <f>UPPER(Table4[[#This Row],[SMOKER 1]])</f>
        <v>NO</v>
      </c>
      <c r="L2129" s="26" t="str">
        <f>UPPER(Table4[[#This Row],[Heart Issues]])</f>
        <v>NO</v>
      </c>
      <c r="M2129" s="26" t="str">
        <f>IF(Table4[[#This Row],[BMI]]&lt;18.5,"underweight",IF(Table4[[#This Row],[BMI]]&lt; 24.9,"normal weight",IF(Table4[[#This Row],[BMI]]&lt;29.9,"over weight","obesity")))</f>
        <v>obesity</v>
      </c>
      <c r="N2129" s="26" t="str">
        <f>IF(Table4[[#This Row],[HBA1C]]&lt;5.7,"normal",IF(Table4[[#This Row],[HBA1C]]&lt; 6.4,"prediabetes","diabetes"))</f>
        <v>normal</v>
      </c>
    </row>
    <row r="2130" spans="1:14" x14ac:dyDescent="0.25">
      <c r="A2130" t="s">
        <v>234</v>
      </c>
      <c r="B2130">
        <v>35.15</v>
      </c>
      <c r="C2130">
        <v>5.47</v>
      </c>
      <c r="D2130" t="s">
        <v>2378</v>
      </c>
      <c r="E2130" t="s">
        <v>2378</v>
      </c>
      <c r="F2130" t="s">
        <v>2381</v>
      </c>
      <c r="G2130" s="9">
        <v>1</v>
      </c>
      <c r="H2130" t="s">
        <v>2378</v>
      </c>
      <c r="I2130" s="20" t="str">
        <f>IF(Table4[[#This Row],[smoker]]="?","NO",Table4[[#This Row],[smoker]])</f>
        <v>No</v>
      </c>
      <c r="J2130" s="26">
        <v>1</v>
      </c>
      <c r="K2130" s="20" t="str">
        <f>UPPER(Table4[[#This Row],[SMOKER 1]])</f>
        <v>NO</v>
      </c>
      <c r="L2130" s="26" t="str">
        <f>UPPER(Table4[[#This Row],[Heart Issues]])</f>
        <v>NO</v>
      </c>
      <c r="M2130" s="26" t="str">
        <f>IF(Table4[[#This Row],[BMI]]&lt;18.5,"underweight",IF(Table4[[#This Row],[BMI]]&lt; 24.9,"normal weight",IF(Table4[[#This Row],[BMI]]&lt;29.9,"over weight","obesity")))</f>
        <v>obesity</v>
      </c>
      <c r="N2130" s="26" t="str">
        <f>IF(Table4[[#This Row],[HBA1C]]&lt;5.7,"normal",IF(Table4[[#This Row],[HBA1C]]&lt; 6.4,"prediabetes","diabetes"))</f>
        <v>normal</v>
      </c>
    </row>
    <row r="2131" spans="1:14" x14ac:dyDescent="0.25">
      <c r="A2131" t="s">
        <v>233</v>
      </c>
      <c r="B2131">
        <v>32.11</v>
      </c>
      <c r="C2131">
        <v>4.43</v>
      </c>
      <c r="D2131" t="s">
        <v>2378</v>
      </c>
      <c r="E2131" t="s">
        <v>2378</v>
      </c>
      <c r="F2131" t="s">
        <v>2381</v>
      </c>
      <c r="G2131" s="9">
        <v>1</v>
      </c>
      <c r="H2131" t="s">
        <v>2378</v>
      </c>
      <c r="I2131" s="20" t="str">
        <f>IF(Table4[[#This Row],[smoker]]="?","NO",Table4[[#This Row],[smoker]])</f>
        <v>No</v>
      </c>
      <c r="J2131" s="26">
        <v>1</v>
      </c>
      <c r="K2131" s="20" t="str">
        <f>UPPER(Table4[[#This Row],[SMOKER 1]])</f>
        <v>NO</v>
      </c>
      <c r="L2131" s="26" t="str">
        <f>UPPER(Table4[[#This Row],[Heart Issues]])</f>
        <v>NO</v>
      </c>
      <c r="M2131" s="26" t="str">
        <f>IF(Table4[[#This Row],[BMI]]&lt;18.5,"underweight",IF(Table4[[#This Row],[BMI]]&lt; 24.9,"normal weight",IF(Table4[[#This Row],[BMI]]&lt;29.9,"over weight","obesity")))</f>
        <v>obesity</v>
      </c>
      <c r="N2131" s="26" t="str">
        <f>IF(Table4[[#This Row],[HBA1C]]&lt;5.7,"normal",IF(Table4[[#This Row],[HBA1C]]&lt; 6.4,"prediabetes","diabetes"))</f>
        <v>normal</v>
      </c>
    </row>
    <row r="2132" spans="1:14" x14ac:dyDescent="0.25">
      <c r="A2132" t="s">
        <v>232</v>
      </c>
      <c r="B2132">
        <v>30.495000000000001</v>
      </c>
      <c r="C2132">
        <v>4.95</v>
      </c>
      <c r="D2132" t="s">
        <v>2378</v>
      </c>
      <c r="E2132" t="s">
        <v>2378</v>
      </c>
      <c r="F2132" t="s">
        <v>2381</v>
      </c>
      <c r="G2132" s="9">
        <v>1</v>
      </c>
      <c r="H2132" t="s">
        <v>2378</v>
      </c>
      <c r="I2132" s="20" t="str">
        <f>IF(Table4[[#This Row],[smoker]]="?","NO",Table4[[#This Row],[smoker]])</f>
        <v>No</v>
      </c>
      <c r="J2132" s="26">
        <v>1</v>
      </c>
      <c r="K2132" s="20" t="str">
        <f>UPPER(Table4[[#This Row],[SMOKER 1]])</f>
        <v>NO</v>
      </c>
      <c r="L2132" s="26" t="str">
        <f>UPPER(Table4[[#This Row],[Heart Issues]])</f>
        <v>NO</v>
      </c>
      <c r="M2132" s="26" t="str">
        <f>IF(Table4[[#This Row],[BMI]]&lt;18.5,"underweight",IF(Table4[[#This Row],[BMI]]&lt; 24.9,"normal weight",IF(Table4[[#This Row],[BMI]]&lt;29.9,"over weight","obesity")))</f>
        <v>obesity</v>
      </c>
      <c r="N2132" s="26" t="str">
        <f>IF(Table4[[#This Row],[HBA1C]]&lt;5.7,"normal",IF(Table4[[#This Row],[HBA1C]]&lt; 6.4,"prediabetes","diabetes"))</f>
        <v>normal</v>
      </c>
    </row>
    <row r="2133" spans="1:14" x14ac:dyDescent="0.25">
      <c r="A2133" t="s">
        <v>231</v>
      </c>
      <c r="B2133">
        <v>29.24</v>
      </c>
      <c r="C2133">
        <v>4.04</v>
      </c>
      <c r="D2133" t="s">
        <v>2378</v>
      </c>
      <c r="E2133" t="s">
        <v>2380</v>
      </c>
      <c r="F2133" t="s">
        <v>2378</v>
      </c>
      <c r="G2133" s="9">
        <v>1</v>
      </c>
      <c r="H2133" t="s">
        <v>2378</v>
      </c>
      <c r="I2133" s="20" t="str">
        <f>IF(Table4[[#This Row],[smoker]]="?","NO",Table4[[#This Row],[smoker]])</f>
        <v>No</v>
      </c>
      <c r="J2133" s="26">
        <v>1</v>
      </c>
      <c r="K2133" s="20" t="str">
        <f>UPPER(Table4[[#This Row],[SMOKER 1]])</f>
        <v>NO</v>
      </c>
      <c r="L2133" s="26" t="str">
        <f>UPPER(Table4[[#This Row],[Heart Issues]])</f>
        <v>NO</v>
      </c>
      <c r="M2133" s="26" t="str">
        <f>IF(Table4[[#This Row],[BMI]]&lt;18.5,"underweight",IF(Table4[[#This Row],[BMI]]&lt; 24.9,"normal weight",IF(Table4[[#This Row],[BMI]]&lt;29.9,"over weight","obesity")))</f>
        <v>over weight</v>
      </c>
      <c r="N2133" s="26" t="str">
        <f>IF(Table4[[#This Row],[HBA1C]]&lt;5.7,"normal",IF(Table4[[#This Row],[HBA1C]]&lt; 6.4,"prediabetes","diabetes"))</f>
        <v>normal</v>
      </c>
    </row>
    <row r="2134" spans="1:14" x14ac:dyDescent="0.25">
      <c r="A2134" t="s">
        <v>230</v>
      </c>
      <c r="B2134">
        <v>22.515000000000001</v>
      </c>
      <c r="C2134">
        <v>5.93</v>
      </c>
      <c r="D2134" t="s">
        <v>2378</v>
      </c>
      <c r="E2134" t="s">
        <v>2378</v>
      </c>
      <c r="F2134" t="s">
        <v>2381</v>
      </c>
      <c r="G2134" s="9">
        <v>1</v>
      </c>
      <c r="H2134" t="s">
        <v>2378</v>
      </c>
      <c r="I2134" s="20" t="str">
        <f>IF(Table4[[#This Row],[smoker]]="?","NO",Table4[[#This Row],[smoker]])</f>
        <v>No</v>
      </c>
      <c r="J2134" s="26">
        <v>1</v>
      </c>
      <c r="K2134" s="20" t="str">
        <f>UPPER(Table4[[#This Row],[SMOKER 1]])</f>
        <v>NO</v>
      </c>
      <c r="L2134" s="26" t="str">
        <f>UPPER(Table4[[#This Row],[Heart Issues]])</f>
        <v>NO</v>
      </c>
      <c r="M2134" s="26" t="str">
        <f>IF(Table4[[#This Row],[BMI]]&lt;18.5,"underweight",IF(Table4[[#This Row],[BMI]]&lt; 24.9,"normal weight",IF(Table4[[#This Row],[BMI]]&lt;29.9,"over weight","obesity")))</f>
        <v>normal weight</v>
      </c>
      <c r="N2134" s="26" t="str">
        <f>IF(Table4[[#This Row],[HBA1C]]&lt;5.7,"normal",IF(Table4[[#This Row],[HBA1C]]&lt; 6.4,"prediabetes","diabetes"))</f>
        <v>prediabetes</v>
      </c>
    </row>
    <row r="2135" spans="1:14" x14ac:dyDescent="0.25">
      <c r="A2135" t="s">
        <v>229</v>
      </c>
      <c r="B2135">
        <v>15.65</v>
      </c>
      <c r="C2135">
        <v>4.2300000000000004</v>
      </c>
      <c r="D2135" t="s">
        <v>2378</v>
      </c>
      <c r="E2135" t="s">
        <v>2378</v>
      </c>
      <c r="F2135" t="s">
        <v>2378</v>
      </c>
      <c r="G2135" s="9" t="s">
        <v>2379</v>
      </c>
      <c r="H2135" t="s">
        <v>2378</v>
      </c>
      <c r="I2135" s="20" t="str">
        <f>IF(Table4[[#This Row],[smoker]]="?","NO",Table4[[#This Row],[smoker]])</f>
        <v>No</v>
      </c>
      <c r="J2135" s="26">
        <v>0</v>
      </c>
      <c r="K2135" s="20" t="str">
        <f>UPPER(Table4[[#This Row],[SMOKER 1]])</f>
        <v>NO</v>
      </c>
      <c r="L2135" s="26" t="str">
        <f>UPPER(Table4[[#This Row],[Heart Issues]])</f>
        <v>NO</v>
      </c>
      <c r="M2135" s="26" t="str">
        <f>IF(Table4[[#This Row],[BMI]]&lt;18.5,"underweight",IF(Table4[[#This Row],[BMI]]&lt; 24.9,"normal weight",IF(Table4[[#This Row],[BMI]]&lt;29.9,"over weight","obesity")))</f>
        <v>underweight</v>
      </c>
      <c r="N2135" s="26" t="str">
        <f>IF(Table4[[#This Row],[HBA1C]]&lt;5.7,"normal",IF(Table4[[#This Row],[HBA1C]]&lt; 6.4,"prediabetes","diabetes"))</f>
        <v>normal</v>
      </c>
    </row>
    <row r="2136" spans="1:14" x14ac:dyDescent="0.25">
      <c r="A2136" t="s">
        <v>228</v>
      </c>
      <c r="B2136">
        <v>27.36</v>
      </c>
      <c r="C2136">
        <v>5.59</v>
      </c>
      <c r="D2136" t="s">
        <v>2380</v>
      </c>
      <c r="E2136" t="s">
        <v>2378</v>
      </c>
      <c r="F2136" t="s">
        <v>2378</v>
      </c>
      <c r="G2136" s="9" t="s">
        <v>2379</v>
      </c>
      <c r="H2136" t="s">
        <v>2378</v>
      </c>
      <c r="I2136" s="20" t="str">
        <f>IF(Table4[[#This Row],[smoker]]="?","NO",Table4[[#This Row],[smoker]])</f>
        <v>No</v>
      </c>
      <c r="J2136" s="26">
        <v>0</v>
      </c>
      <c r="K2136" s="20" t="str">
        <f>UPPER(Table4[[#This Row],[SMOKER 1]])</f>
        <v>NO</v>
      </c>
      <c r="L2136" s="26" t="str">
        <f>UPPER(Table4[[#This Row],[Heart Issues]])</f>
        <v>YES</v>
      </c>
      <c r="M2136" s="26" t="str">
        <f>IF(Table4[[#This Row],[BMI]]&lt;18.5,"underweight",IF(Table4[[#This Row],[BMI]]&lt; 24.9,"normal weight",IF(Table4[[#This Row],[BMI]]&lt;29.9,"over weight","obesity")))</f>
        <v>over weight</v>
      </c>
      <c r="N2136" s="26" t="str">
        <f>IF(Table4[[#This Row],[HBA1C]]&lt;5.7,"normal",IF(Table4[[#This Row],[HBA1C]]&lt; 6.4,"prediabetes","diabetes"))</f>
        <v>normal</v>
      </c>
    </row>
    <row r="2137" spans="1:14" x14ac:dyDescent="0.25">
      <c r="A2137" t="s">
        <v>227</v>
      </c>
      <c r="B2137">
        <v>22.3</v>
      </c>
      <c r="C2137">
        <v>4.8899999999999997</v>
      </c>
      <c r="D2137" t="s">
        <v>2380</v>
      </c>
      <c r="E2137" t="s">
        <v>2378</v>
      </c>
      <c r="F2137" t="s">
        <v>2378</v>
      </c>
      <c r="G2137" s="9" t="s">
        <v>2379</v>
      </c>
      <c r="H2137" t="s">
        <v>2378</v>
      </c>
      <c r="I2137" s="20" t="str">
        <f>IF(Table4[[#This Row],[smoker]]="?","NO",Table4[[#This Row],[smoker]])</f>
        <v>No</v>
      </c>
      <c r="J2137" s="26">
        <v>0</v>
      </c>
      <c r="K2137" s="20" t="str">
        <f>UPPER(Table4[[#This Row],[SMOKER 1]])</f>
        <v>NO</v>
      </c>
      <c r="L2137" s="26" t="str">
        <f>UPPER(Table4[[#This Row],[Heart Issues]])</f>
        <v>YES</v>
      </c>
      <c r="M2137" s="26" t="str">
        <f>IF(Table4[[#This Row],[BMI]]&lt;18.5,"underweight",IF(Table4[[#This Row],[BMI]]&lt; 24.9,"normal weight",IF(Table4[[#This Row],[BMI]]&lt;29.9,"over weight","obesity")))</f>
        <v>normal weight</v>
      </c>
      <c r="N2137" s="26" t="str">
        <f>IF(Table4[[#This Row],[HBA1C]]&lt;5.7,"normal",IF(Table4[[#This Row],[HBA1C]]&lt; 6.4,"prediabetes","diabetes"))</f>
        <v>normal</v>
      </c>
    </row>
    <row r="2138" spans="1:14" x14ac:dyDescent="0.25">
      <c r="A2138" t="s">
        <v>226</v>
      </c>
      <c r="B2138">
        <v>26.03</v>
      </c>
      <c r="C2138">
        <v>5.81</v>
      </c>
      <c r="D2138" t="s">
        <v>2380</v>
      </c>
      <c r="E2138" t="s">
        <v>2378</v>
      </c>
      <c r="F2138" t="s">
        <v>2378</v>
      </c>
      <c r="G2138" s="9" t="s">
        <v>2379</v>
      </c>
      <c r="H2138" t="s">
        <v>2378</v>
      </c>
      <c r="I2138" s="20" t="str">
        <f>IF(Table4[[#This Row],[smoker]]="?","NO",Table4[[#This Row],[smoker]])</f>
        <v>No</v>
      </c>
      <c r="J2138" s="26">
        <v>0</v>
      </c>
      <c r="K2138" s="20" t="str">
        <f>UPPER(Table4[[#This Row],[SMOKER 1]])</f>
        <v>NO</v>
      </c>
      <c r="L2138" s="26" t="str">
        <f>UPPER(Table4[[#This Row],[Heart Issues]])</f>
        <v>YES</v>
      </c>
      <c r="M2138" s="26" t="str">
        <f>IF(Table4[[#This Row],[BMI]]&lt;18.5,"underweight",IF(Table4[[#This Row],[BMI]]&lt; 24.9,"normal weight",IF(Table4[[#This Row],[BMI]]&lt;29.9,"over weight","obesity")))</f>
        <v>over weight</v>
      </c>
      <c r="N2138" s="26" t="str">
        <f>IF(Table4[[#This Row],[HBA1C]]&lt;5.7,"normal",IF(Table4[[#This Row],[HBA1C]]&lt; 6.4,"prediabetes","diabetes"))</f>
        <v>prediabetes</v>
      </c>
    </row>
    <row r="2139" spans="1:14" x14ac:dyDescent="0.25">
      <c r="A2139" t="s">
        <v>225</v>
      </c>
      <c r="B2139">
        <v>27.74</v>
      </c>
      <c r="C2139">
        <v>4.29</v>
      </c>
      <c r="D2139" t="s">
        <v>2378</v>
      </c>
      <c r="E2139" t="s">
        <v>2380</v>
      </c>
      <c r="F2139" t="s">
        <v>2378</v>
      </c>
      <c r="G2139" s="9">
        <v>1</v>
      </c>
      <c r="H2139" t="s">
        <v>2378</v>
      </c>
      <c r="I2139" s="20" t="str">
        <f>IF(Table4[[#This Row],[smoker]]="?","NO",Table4[[#This Row],[smoker]])</f>
        <v>No</v>
      </c>
      <c r="J2139" s="26">
        <v>1</v>
      </c>
      <c r="K2139" s="20" t="str">
        <f>UPPER(Table4[[#This Row],[SMOKER 1]])</f>
        <v>NO</v>
      </c>
      <c r="L2139" s="26" t="str">
        <f>UPPER(Table4[[#This Row],[Heart Issues]])</f>
        <v>NO</v>
      </c>
      <c r="M2139" s="26" t="str">
        <f>IF(Table4[[#This Row],[BMI]]&lt;18.5,"underweight",IF(Table4[[#This Row],[BMI]]&lt; 24.9,"normal weight",IF(Table4[[#This Row],[BMI]]&lt;29.9,"over weight","obesity")))</f>
        <v>over weight</v>
      </c>
      <c r="N2139" s="26" t="str">
        <f>IF(Table4[[#This Row],[HBA1C]]&lt;5.7,"normal",IF(Table4[[#This Row],[HBA1C]]&lt; 6.4,"prediabetes","diabetes"))</f>
        <v>normal</v>
      </c>
    </row>
    <row r="2140" spans="1:14" x14ac:dyDescent="0.25">
      <c r="A2140" t="s">
        <v>224</v>
      </c>
      <c r="B2140">
        <v>32.11</v>
      </c>
      <c r="C2140">
        <v>4.03</v>
      </c>
      <c r="D2140" t="s">
        <v>2380</v>
      </c>
      <c r="E2140" t="s">
        <v>2380</v>
      </c>
      <c r="F2140" t="s">
        <v>2378</v>
      </c>
      <c r="G2140" s="9">
        <v>2</v>
      </c>
      <c r="H2140" t="s">
        <v>2378</v>
      </c>
      <c r="I2140" s="20" t="str">
        <f>IF(Table4[[#This Row],[smoker]]="?","NO",Table4[[#This Row],[smoker]])</f>
        <v>No</v>
      </c>
      <c r="J2140" s="26">
        <v>2</v>
      </c>
      <c r="K2140" s="20" t="str">
        <f>UPPER(Table4[[#This Row],[SMOKER 1]])</f>
        <v>NO</v>
      </c>
      <c r="L2140" s="26" t="str">
        <f>UPPER(Table4[[#This Row],[Heart Issues]])</f>
        <v>YES</v>
      </c>
      <c r="M2140" s="26" t="str">
        <f>IF(Table4[[#This Row],[BMI]]&lt;18.5,"underweight",IF(Table4[[#This Row],[BMI]]&lt; 24.9,"normal weight",IF(Table4[[#This Row],[BMI]]&lt;29.9,"over weight","obesity")))</f>
        <v>obesity</v>
      </c>
      <c r="N2140" s="26" t="str">
        <f>IF(Table4[[#This Row],[HBA1C]]&lt;5.7,"normal",IF(Table4[[#This Row],[HBA1C]]&lt; 6.4,"prediabetes","diabetes"))</f>
        <v>normal</v>
      </c>
    </row>
    <row r="2141" spans="1:14" x14ac:dyDescent="0.25">
      <c r="A2141" t="s">
        <v>223</v>
      </c>
      <c r="B2141">
        <v>25.175000000000001</v>
      </c>
      <c r="C2141">
        <v>6.29</v>
      </c>
      <c r="D2141" t="s">
        <v>2380</v>
      </c>
      <c r="E2141" t="s">
        <v>2380</v>
      </c>
      <c r="F2141" t="s">
        <v>2378</v>
      </c>
      <c r="G2141" s="9">
        <v>2</v>
      </c>
      <c r="H2141" t="s">
        <v>2378</v>
      </c>
      <c r="I2141" s="20" t="str">
        <f>IF(Table4[[#This Row],[smoker]]="?","NO",Table4[[#This Row],[smoker]])</f>
        <v>No</v>
      </c>
      <c r="J2141" s="26">
        <v>2</v>
      </c>
      <c r="K2141" s="20" t="str">
        <f>UPPER(Table4[[#This Row],[SMOKER 1]])</f>
        <v>NO</v>
      </c>
      <c r="L2141" s="26" t="str">
        <f>UPPER(Table4[[#This Row],[Heart Issues]])</f>
        <v>YES</v>
      </c>
      <c r="M2141" s="26" t="str">
        <f>IF(Table4[[#This Row],[BMI]]&lt;18.5,"underweight",IF(Table4[[#This Row],[BMI]]&lt; 24.9,"normal weight",IF(Table4[[#This Row],[BMI]]&lt;29.9,"over weight","obesity")))</f>
        <v>over weight</v>
      </c>
      <c r="N2141" s="26" t="str">
        <f>IF(Table4[[#This Row],[HBA1C]]&lt;5.7,"normal",IF(Table4[[#This Row],[HBA1C]]&lt; 6.4,"prediabetes","diabetes"))</f>
        <v>prediabetes</v>
      </c>
    </row>
    <row r="2142" spans="1:14" x14ac:dyDescent="0.25">
      <c r="A2142" t="s">
        <v>222</v>
      </c>
      <c r="B2142">
        <v>39.49</v>
      </c>
      <c r="C2142">
        <v>4.4800000000000004</v>
      </c>
      <c r="D2142" t="s">
        <v>2380</v>
      </c>
      <c r="E2142" t="s">
        <v>2378</v>
      </c>
      <c r="F2142" t="s">
        <v>2378</v>
      </c>
      <c r="G2142" s="9" t="s">
        <v>2379</v>
      </c>
      <c r="H2142" t="s">
        <v>2378</v>
      </c>
      <c r="I2142" s="20" t="str">
        <f>IF(Table4[[#This Row],[smoker]]="?","NO",Table4[[#This Row],[smoker]])</f>
        <v>No</v>
      </c>
      <c r="J2142" s="26">
        <v>0</v>
      </c>
      <c r="K2142" s="20" t="str">
        <f>UPPER(Table4[[#This Row],[SMOKER 1]])</f>
        <v>NO</v>
      </c>
      <c r="L2142" s="26" t="str">
        <f>UPPER(Table4[[#This Row],[Heart Issues]])</f>
        <v>YES</v>
      </c>
      <c r="M2142" s="26" t="str">
        <f>IF(Table4[[#This Row],[BMI]]&lt;18.5,"underweight",IF(Table4[[#This Row],[BMI]]&lt; 24.9,"normal weight",IF(Table4[[#This Row],[BMI]]&lt;29.9,"over weight","obesity")))</f>
        <v>obesity</v>
      </c>
      <c r="N2142" s="26" t="str">
        <f>IF(Table4[[#This Row],[HBA1C]]&lt;5.7,"normal",IF(Table4[[#This Row],[HBA1C]]&lt; 6.4,"prediabetes","diabetes"))</f>
        <v>normal</v>
      </c>
    </row>
    <row r="2143" spans="1:14" x14ac:dyDescent="0.25">
      <c r="A2143" t="s">
        <v>221</v>
      </c>
      <c r="B2143">
        <v>34.869999999999997</v>
      </c>
      <c r="C2143">
        <v>5.51</v>
      </c>
      <c r="D2143" t="s">
        <v>2380</v>
      </c>
      <c r="E2143" t="s">
        <v>2378</v>
      </c>
      <c r="F2143" t="s">
        <v>2378</v>
      </c>
      <c r="G2143" s="9" t="s">
        <v>2379</v>
      </c>
      <c r="H2143" t="s">
        <v>2378</v>
      </c>
      <c r="I2143" s="20" t="str">
        <f>IF(Table4[[#This Row],[smoker]]="?","NO",Table4[[#This Row],[smoker]])</f>
        <v>No</v>
      </c>
      <c r="J2143" s="26">
        <v>0</v>
      </c>
      <c r="K2143" s="20" t="str">
        <f>UPPER(Table4[[#This Row],[SMOKER 1]])</f>
        <v>NO</v>
      </c>
      <c r="L2143" s="26" t="str">
        <f>UPPER(Table4[[#This Row],[Heart Issues]])</f>
        <v>YES</v>
      </c>
      <c r="M2143" s="26" t="str">
        <f>IF(Table4[[#This Row],[BMI]]&lt;18.5,"underweight",IF(Table4[[#This Row],[BMI]]&lt; 24.9,"normal weight",IF(Table4[[#This Row],[BMI]]&lt;29.9,"over weight","obesity")))</f>
        <v>obesity</v>
      </c>
      <c r="N2143" s="26" t="str">
        <f>IF(Table4[[#This Row],[HBA1C]]&lt;5.7,"normal",IF(Table4[[#This Row],[HBA1C]]&lt; 6.4,"prediabetes","diabetes"))</f>
        <v>normal</v>
      </c>
    </row>
    <row r="2144" spans="1:14" x14ac:dyDescent="0.25">
      <c r="A2144" t="s">
        <v>220</v>
      </c>
      <c r="B2144">
        <v>34.6</v>
      </c>
      <c r="C2144">
        <v>4.5</v>
      </c>
      <c r="D2144" t="s">
        <v>2380</v>
      </c>
      <c r="E2144" t="s">
        <v>2378</v>
      </c>
      <c r="F2144" t="s">
        <v>2378</v>
      </c>
      <c r="G2144" s="9" t="s">
        <v>2379</v>
      </c>
      <c r="H2144" t="s">
        <v>2378</v>
      </c>
      <c r="I2144" s="20" t="str">
        <f>IF(Table4[[#This Row],[smoker]]="?","NO",Table4[[#This Row],[smoker]])</f>
        <v>No</v>
      </c>
      <c r="J2144" s="26">
        <v>0</v>
      </c>
      <c r="K2144" s="20" t="str">
        <f>UPPER(Table4[[#This Row],[SMOKER 1]])</f>
        <v>NO</v>
      </c>
      <c r="L2144" s="26" t="str">
        <f>UPPER(Table4[[#This Row],[Heart Issues]])</f>
        <v>YES</v>
      </c>
      <c r="M2144" s="26" t="str">
        <f>IF(Table4[[#This Row],[BMI]]&lt;18.5,"underweight",IF(Table4[[#This Row],[BMI]]&lt; 24.9,"normal weight",IF(Table4[[#This Row],[BMI]]&lt;29.9,"over weight","obesity")))</f>
        <v>obesity</v>
      </c>
      <c r="N2144" s="26" t="str">
        <f>IF(Table4[[#This Row],[HBA1C]]&lt;5.7,"normal",IF(Table4[[#This Row],[HBA1C]]&lt; 6.4,"prediabetes","diabetes"))</f>
        <v>normal</v>
      </c>
    </row>
    <row r="2145" spans="1:14" x14ac:dyDescent="0.25">
      <c r="A2145" t="s">
        <v>219</v>
      </c>
      <c r="B2145">
        <v>25.8</v>
      </c>
      <c r="C2145">
        <v>6.29</v>
      </c>
      <c r="D2145" t="s">
        <v>2380</v>
      </c>
      <c r="E2145" t="s">
        <v>2378</v>
      </c>
      <c r="F2145" t="s">
        <v>2378</v>
      </c>
      <c r="G2145" s="9" t="s">
        <v>2379</v>
      </c>
      <c r="H2145" t="s">
        <v>2378</v>
      </c>
      <c r="I2145" s="20" t="str">
        <f>IF(Table4[[#This Row],[smoker]]="?","NO",Table4[[#This Row],[smoker]])</f>
        <v>No</v>
      </c>
      <c r="J2145" s="26">
        <v>0</v>
      </c>
      <c r="K2145" s="20" t="str">
        <f>UPPER(Table4[[#This Row],[SMOKER 1]])</f>
        <v>NO</v>
      </c>
      <c r="L2145" s="26" t="str">
        <f>UPPER(Table4[[#This Row],[Heart Issues]])</f>
        <v>YES</v>
      </c>
      <c r="M2145" s="26" t="str">
        <f>IF(Table4[[#This Row],[BMI]]&lt;18.5,"underweight",IF(Table4[[#This Row],[BMI]]&lt; 24.9,"normal weight",IF(Table4[[#This Row],[BMI]]&lt;29.9,"over weight","obesity")))</f>
        <v>over weight</v>
      </c>
      <c r="N2145" s="26" t="str">
        <f>IF(Table4[[#This Row],[HBA1C]]&lt;5.7,"normal",IF(Table4[[#This Row],[HBA1C]]&lt; 6.4,"prediabetes","diabetes"))</f>
        <v>prediabetes</v>
      </c>
    </row>
    <row r="2146" spans="1:14" x14ac:dyDescent="0.25">
      <c r="A2146" t="s">
        <v>218</v>
      </c>
      <c r="B2146">
        <v>35.86</v>
      </c>
      <c r="C2146">
        <v>4.33</v>
      </c>
      <c r="D2146" t="s">
        <v>2378</v>
      </c>
      <c r="E2146" t="s">
        <v>2378</v>
      </c>
      <c r="F2146" t="s">
        <v>2378</v>
      </c>
      <c r="G2146" s="9">
        <v>1</v>
      </c>
      <c r="H2146" t="s">
        <v>2378</v>
      </c>
      <c r="I2146" s="20" t="str">
        <f>IF(Table4[[#This Row],[smoker]]="?","NO",Table4[[#This Row],[smoker]])</f>
        <v>No</v>
      </c>
      <c r="J2146" s="26">
        <v>1</v>
      </c>
      <c r="K2146" s="20" t="str">
        <f>UPPER(Table4[[#This Row],[SMOKER 1]])</f>
        <v>NO</v>
      </c>
      <c r="L2146" s="26" t="str">
        <f>UPPER(Table4[[#This Row],[Heart Issues]])</f>
        <v>NO</v>
      </c>
      <c r="M2146" s="26" t="str">
        <f>IF(Table4[[#This Row],[BMI]]&lt;18.5,"underweight",IF(Table4[[#This Row],[BMI]]&lt; 24.9,"normal weight",IF(Table4[[#This Row],[BMI]]&lt;29.9,"over weight","obesity")))</f>
        <v>obesity</v>
      </c>
      <c r="N2146" s="26" t="str">
        <f>IF(Table4[[#This Row],[HBA1C]]&lt;5.7,"normal",IF(Table4[[#This Row],[HBA1C]]&lt; 6.4,"prediabetes","diabetes"))</f>
        <v>normal</v>
      </c>
    </row>
    <row r="2147" spans="1:14" x14ac:dyDescent="0.25">
      <c r="A2147" t="s">
        <v>217</v>
      </c>
      <c r="B2147">
        <v>40.47</v>
      </c>
      <c r="C2147">
        <v>11.15</v>
      </c>
      <c r="D2147" t="s">
        <v>2378</v>
      </c>
      <c r="E2147" t="s">
        <v>2378</v>
      </c>
      <c r="F2147" t="s">
        <v>2378</v>
      </c>
      <c r="G2147" s="9" t="s">
        <v>2379</v>
      </c>
      <c r="H2147" t="s">
        <v>2378</v>
      </c>
      <c r="I2147" s="20" t="str">
        <f>IF(Table4[[#This Row],[smoker]]="?","NO",Table4[[#This Row],[smoker]])</f>
        <v>No</v>
      </c>
      <c r="J2147" s="26">
        <v>0</v>
      </c>
      <c r="K2147" s="20" t="str">
        <f>UPPER(Table4[[#This Row],[SMOKER 1]])</f>
        <v>NO</v>
      </c>
      <c r="L2147" s="26" t="str">
        <f>UPPER(Table4[[#This Row],[Heart Issues]])</f>
        <v>NO</v>
      </c>
      <c r="M2147" s="26" t="str">
        <f>IF(Table4[[#This Row],[BMI]]&lt;18.5,"underweight",IF(Table4[[#This Row],[BMI]]&lt; 24.9,"normal weight",IF(Table4[[#This Row],[BMI]]&lt;29.9,"over weight","obesity")))</f>
        <v>obesity</v>
      </c>
      <c r="N2147" s="26" t="str">
        <f>IF(Table4[[#This Row],[HBA1C]]&lt;5.7,"normal",IF(Table4[[#This Row],[HBA1C]]&lt; 6.4,"prediabetes","diabetes"))</f>
        <v>diabetes</v>
      </c>
    </row>
    <row r="2148" spans="1:14" x14ac:dyDescent="0.25">
      <c r="A2148" t="s">
        <v>216</v>
      </c>
      <c r="B2148">
        <v>32.01</v>
      </c>
      <c r="C2148">
        <v>6.45</v>
      </c>
      <c r="D2148" t="s">
        <v>2378</v>
      </c>
      <c r="E2148" t="s">
        <v>2378</v>
      </c>
      <c r="F2148" t="s">
        <v>2378</v>
      </c>
      <c r="G2148" s="9">
        <v>1</v>
      </c>
      <c r="H2148" t="s">
        <v>2378</v>
      </c>
      <c r="I2148" s="20" t="str">
        <f>IF(Table4[[#This Row],[smoker]]="?","NO",Table4[[#This Row],[smoker]])</f>
        <v>No</v>
      </c>
      <c r="J2148" s="26">
        <v>1</v>
      </c>
      <c r="K2148" s="20" t="str">
        <f>UPPER(Table4[[#This Row],[SMOKER 1]])</f>
        <v>NO</v>
      </c>
      <c r="L2148" s="26" t="str">
        <f>UPPER(Table4[[#This Row],[Heart Issues]])</f>
        <v>NO</v>
      </c>
      <c r="M2148" s="26" t="str">
        <f>IF(Table4[[#This Row],[BMI]]&lt;18.5,"underweight",IF(Table4[[#This Row],[BMI]]&lt; 24.9,"normal weight",IF(Table4[[#This Row],[BMI]]&lt;29.9,"over weight","obesity")))</f>
        <v>obesity</v>
      </c>
      <c r="N2148" s="26" t="str">
        <f>IF(Table4[[#This Row],[HBA1C]]&lt;5.7,"normal",IF(Table4[[#This Row],[HBA1C]]&lt; 6.4,"prediabetes","diabetes"))</f>
        <v>diabetes</v>
      </c>
    </row>
    <row r="2149" spans="1:14" x14ac:dyDescent="0.25">
      <c r="A2149" t="s">
        <v>215</v>
      </c>
      <c r="B2149">
        <v>33</v>
      </c>
      <c r="C2149">
        <v>9.27</v>
      </c>
      <c r="D2149" t="s">
        <v>2378</v>
      </c>
      <c r="E2149" t="s">
        <v>2378</v>
      </c>
      <c r="F2149" t="s">
        <v>2378</v>
      </c>
      <c r="G2149" s="9" t="s">
        <v>2379</v>
      </c>
      <c r="H2149" t="s">
        <v>2378</v>
      </c>
      <c r="I2149" s="20" t="str">
        <f>IF(Table4[[#This Row],[smoker]]="?","NO",Table4[[#This Row],[smoker]])</f>
        <v>No</v>
      </c>
      <c r="J2149" s="26">
        <v>0</v>
      </c>
      <c r="K2149" s="20" t="str">
        <f>UPPER(Table4[[#This Row],[SMOKER 1]])</f>
        <v>NO</v>
      </c>
      <c r="L2149" s="26" t="str">
        <f>UPPER(Table4[[#This Row],[Heart Issues]])</f>
        <v>NO</v>
      </c>
      <c r="M2149" s="26" t="str">
        <f>IF(Table4[[#This Row],[BMI]]&lt;18.5,"underweight",IF(Table4[[#This Row],[BMI]]&lt; 24.9,"normal weight",IF(Table4[[#This Row],[BMI]]&lt;29.9,"over weight","obesity")))</f>
        <v>obesity</v>
      </c>
      <c r="N2149" s="26" t="str">
        <f>IF(Table4[[#This Row],[HBA1C]]&lt;5.7,"normal",IF(Table4[[#This Row],[HBA1C]]&lt; 6.4,"prediabetes","diabetes"))</f>
        <v>diabetes</v>
      </c>
    </row>
    <row r="2150" spans="1:14" x14ac:dyDescent="0.25">
      <c r="A2150" t="s">
        <v>214</v>
      </c>
      <c r="B2150">
        <v>29.3</v>
      </c>
      <c r="C2150">
        <v>6.15</v>
      </c>
      <c r="D2150" t="s">
        <v>2378</v>
      </c>
      <c r="E2150" t="s">
        <v>2378</v>
      </c>
      <c r="F2150" t="s">
        <v>2378</v>
      </c>
      <c r="G2150" s="9">
        <v>1</v>
      </c>
      <c r="H2150" t="s">
        <v>2378</v>
      </c>
      <c r="I2150" s="20" t="str">
        <f>IF(Table4[[#This Row],[smoker]]="?","NO",Table4[[#This Row],[smoker]])</f>
        <v>No</v>
      </c>
      <c r="J2150" s="26">
        <v>1</v>
      </c>
      <c r="K2150" s="20" t="str">
        <f>UPPER(Table4[[#This Row],[SMOKER 1]])</f>
        <v>NO</v>
      </c>
      <c r="L2150" s="26" t="str">
        <f>UPPER(Table4[[#This Row],[Heart Issues]])</f>
        <v>NO</v>
      </c>
      <c r="M2150" s="26" t="str">
        <f>IF(Table4[[#This Row],[BMI]]&lt;18.5,"underweight",IF(Table4[[#This Row],[BMI]]&lt; 24.9,"normal weight",IF(Table4[[#This Row],[BMI]]&lt;29.9,"over weight","obesity")))</f>
        <v>over weight</v>
      </c>
      <c r="N2150" s="26" t="str">
        <f>IF(Table4[[#This Row],[HBA1C]]&lt;5.7,"normal",IF(Table4[[#This Row],[HBA1C]]&lt; 6.4,"prediabetes","diabetes"))</f>
        <v>prediabetes</v>
      </c>
    </row>
    <row r="2151" spans="1:14" x14ac:dyDescent="0.25">
      <c r="A2151" t="s">
        <v>213</v>
      </c>
      <c r="B2151">
        <v>25.8</v>
      </c>
      <c r="C2151">
        <v>4.13</v>
      </c>
      <c r="D2151" t="s">
        <v>2378</v>
      </c>
      <c r="E2151" t="s">
        <v>2378</v>
      </c>
      <c r="F2151" t="s">
        <v>2378</v>
      </c>
      <c r="G2151" s="9">
        <v>1</v>
      </c>
      <c r="H2151" t="s">
        <v>2378</v>
      </c>
      <c r="I2151" s="20" t="str">
        <f>IF(Table4[[#This Row],[smoker]]="?","NO",Table4[[#This Row],[smoker]])</f>
        <v>No</v>
      </c>
      <c r="J2151" s="26">
        <v>1</v>
      </c>
      <c r="K2151" s="20" t="str">
        <f>UPPER(Table4[[#This Row],[SMOKER 1]])</f>
        <v>NO</v>
      </c>
      <c r="L2151" s="26" t="str">
        <f>UPPER(Table4[[#This Row],[Heart Issues]])</f>
        <v>NO</v>
      </c>
      <c r="M2151" s="26" t="str">
        <f>IF(Table4[[#This Row],[BMI]]&lt;18.5,"underweight",IF(Table4[[#This Row],[BMI]]&lt; 24.9,"normal weight",IF(Table4[[#This Row],[BMI]]&lt;29.9,"over weight","obesity")))</f>
        <v>over weight</v>
      </c>
      <c r="N2151" s="26" t="str">
        <f>IF(Table4[[#This Row],[HBA1C]]&lt;5.7,"normal",IF(Table4[[#This Row],[HBA1C]]&lt; 6.4,"prediabetes","diabetes"))</f>
        <v>normal</v>
      </c>
    </row>
    <row r="2152" spans="1:14" x14ac:dyDescent="0.25">
      <c r="A2152" t="s">
        <v>212</v>
      </c>
      <c r="B2152">
        <v>23.4</v>
      </c>
      <c r="C2152">
        <v>4.24</v>
      </c>
      <c r="D2152" t="s">
        <v>2378</v>
      </c>
      <c r="E2152" t="s">
        <v>2378</v>
      </c>
      <c r="F2152" t="s">
        <v>2378</v>
      </c>
      <c r="G2152" s="9">
        <v>1</v>
      </c>
      <c r="H2152" t="s">
        <v>2378</v>
      </c>
      <c r="I2152" s="20" t="str">
        <f>IF(Table4[[#This Row],[smoker]]="?","NO",Table4[[#This Row],[smoker]])</f>
        <v>No</v>
      </c>
      <c r="J2152" s="26">
        <v>1</v>
      </c>
      <c r="K2152" s="20" t="str">
        <f>UPPER(Table4[[#This Row],[SMOKER 1]])</f>
        <v>NO</v>
      </c>
      <c r="L2152" s="26" t="str">
        <f>UPPER(Table4[[#This Row],[Heart Issues]])</f>
        <v>NO</v>
      </c>
      <c r="M2152" s="26" t="str">
        <f>IF(Table4[[#This Row],[BMI]]&lt;18.5,"underweight",IF(Table4[[#This Row],[BMI]]&lt; 24.9,"normal weight",IF(Table4[[#This Row],[BMI]]&lt;29.9,"over weight","obesity")))</f>
        <v>normal weight</v>
      </c>
      <c r="N2152" s="26" t="str">
        <f>IF(Table4[[#This Row],[HBA1C]]&lt;5.7,"normal",IF(Table4[[#This Row],[HBA1C]]&lt; 6.4,"prediabetes","diabetes"))</f>
        <v>normal</v>
      </c>
    </row>
    <row r="2153" spans="1:14" x14ac:dyDescent="0.25">
      <c r="A2153" t="s">
        <v>211</v>
      </c>
      <c r="B2153">
        <v>27.93</v>
      </c>
      <c r="C2153">
        <v>9.8800000000000008</v>
      </c>
      <c r="D2153" t="s">
        <v>2378</v>
      </c>
      <c r="E2153" t="s">
        <v>2378</v>
      </c>
      <c r="F2153" t="s">
        <v>2378</v>
      </c>
      <c r="G2153" s="9" t="s">
        <v>2379</v>
      </c>
      <c r="H2153" t="s">
        <v>2378</v>
      </c>
      <c r="I2153" s="20" t="str">
        <f>IF(Table4[[#This Row],[smoker]]="?","NO",Table4[[#This Row],[smoker]])</f>
        <v>No</v>
      </c>
      <c r="J2153" s="26">
        <v>0</v>
      </c>
      <c r="K2153" s="20" t="str">
        <f>UPPER(Table4[[#This Row],[SMOKER 1]])</f>
        <v>NO</v>
      </c>
      <c r="L2153" s="26" t="str">
        <f>UPPER(Table4[[#This Row],[Heart Issues]])</f>
        <v>NO</v>
      </c>
      <c r="M2153" s="26" t="str">
        <f>IF(Table4[[#This Row],[BMI]]&lt;18.5,"underweight",IF(Table4[[#This Row],[BMI]]&lt; 24.9,"normal weight",IF(Table4[[#This Row],[BMI]]&lt;29.9,"over weight","obesity")))</f>
        <v>over weight</v>
      </c>
      <c r="N2153" s="26" t="str">
        <f>IF(Table4[[#This Row],[HBA1C]]&lt;5.7,"normal",IF(Table4[[#This Row],[HBA1C]]&lt; 6.4,"prediabetes","diabetes"))</f>
        <v>diabetes</v>
      </c>
    </row>
    <row r="2154" spans="1:14" x14ac:dyDescent="0.25">
      <c r="A2154" t="s">
        <v>210</v>
      </c>
      <c r="B2154">
        <v>22</v>
      </c>
      <c r="C2154">
        <v>9.5</v>
      </c>
      <c r="D2154" t="s">
        <v>2378</v>
      </c>
      <c r="E2154" t="s">
        <v>2378</v>
      </c>
      <c r="F2154" t="s">
        <v>2378</v>
      </c>
      <c r="G2154" s="9" t="s">
        <v>2379</v>
      </c>
      <c r="H2154" t="s">
        <v>2378</v>
      </c>
      <c r="I2154" s="20" t="str">
        <f>IF(Table4[[#This Row],[smoker]]="?","NO",Table4[[#This Row],[smoker]])</f>
        <v>No</v>
      </c>
      <c r="J2154" s="26">
        <v>0</v>
      </c>
      <c r="K2154" s="20" t="str">
        <f>UPPER(Table4[[#This Row],[SMOKER 1]])</f>
        <v>NO</v>
      </c>
      <c r="L2154" s="26" t="str">
        <f>UPPER(Table4[[#This Row],[Heart Issues]])</f>
        <v>NO</v>
      </c>
      <c r="M2154" s="26" t="str">
        <f>IF(Table4[[#This Row],[BMI]]&lt;18.5,"underweight",IF(Table4[[#This Row],[BMI]]&lt; 24.9,"normal weight",IF(Table4[[#This Row],[BMI]]&lt;29.9,"over weight","obesity")))</f>
        <v>normal weight</v>
      </c>
      <c r="N2154" s="26" t="str">
        <f>IF(Table4[[#This Row],[HBA1C]]&lt;5.7,"normal",IF(Table4[[#This Row],[HBA1C]]&lt; 6.4,"prediabetes","diabetes"))</f>
        <v>diabetes</v>
      </c>
    </row>
    <row r="2155" spans="1:14" x14ac:dyDescent="0.25">
      <c r="A2155" t="s">
        <v>209</v>
      </c>
      <c r="B2155">
        <v>36.86</v>
      </c>
      <c r="C2155">
        <v>4.97</v>
      </c>
      <c r="D2155" t="s">
        <v>2380</v>
      </c>
      <c r="E2155" t="s">
        <v>2378</v>
      </c>
      <c r="F2155" t="s">
        <v>2378</v>
      </c>
      <c r="G2155" s="9" t="s">
        <v>2379</v>
      </c>
      <c r="H2155" t="s">
        <v>2378</v>
      </c>
      <c r="I2155" s="20" t="str">
        <f>IF(Table4[[#This Row],[smoker]]="?","NO",Table4[[#This Row],[smoker]])</f>
        <v>No</v>
      </c>
      <c r="J2155" s="26">
        <v>0</v>
      </c>
      <c r="K2155" s="20" t="str">
        <f>UPPER(Table4[[#This Row],[SMOKER 1]])</f>
        <v>NO</v>
      </c>
      <c r="L2155" s="26" t="str">
        <f>UPPER(Table4[[#This Row],[Heart Issues]])</f>
        <v>YES</v>
      </c>
      <c r="M2155" s="26" t="str">
        <f>IF(Table4[[#This Row],[BMI]]&lt;18.5,"underweight",IF(Table4[[#This Row],[BMI]]&lt; 24.9,"normal weight",IF(Table4[[#This Row],[BMI]]&lt;29.9,"over weight","obesity")))</f>
        <v>obesity</v>
      </c>
      <c r="N2155" s="26" t="str">
        <f>IF(Table4[[#This Row],[HBA1C]]&lt;5.7,"normal",IF(Table4[[#This Row],[HBA1C]]&lt; 6.4,"prediabetes","diabetes"))</f>
        <v>normal</v>
      </c>
    </row>
    <row r="2156" spans="1:14" x14ac:dyDescent="0.25">
      <c r="A2156" t="s">
        <v>208</v>
      </c>
      <c r="B2156">
        <v>31.254999999999999</v>
      </c>
      <c r="C2156">
        <v>5.49</v>
      </c>
      <c r="D2156" t="s">
        <v>2380</v>
      </c>
      <c r="E2156" t="s">
        <v>2378</v>
      </c>
      <c r="F2156" t="s">
        <v>2378</v>
      </c>
      <c r="G2156" s="9" t="s">
        <v>2379</v>
      </c>
      <c r="H2156" t="s">
        <v>2378</v>
      </c>
      <c r="I2156" s="20" t="str">
        <f>IF(Table4[[#This Row],[smoker]]="?","NO",Table4[[#This Row],[smoker]])</f>
        <v>No</v>
      </c>
      <c r="J2156" s="26">
        <v>0</v>
      </c>
      <c r="K2156" s="20" t="str">
        <f>UPPER(Table4[[#This Row],[SMOKER 1]])</f>
        <v>NO</v>
      </c>
      <c r="L2156" s="26" t="str">
        <f>UPPER(Table4[[#This Row],[Heart Issues]])</f>
        <v>YES</v>
      </c>
      <c r="M2156" s="26" t="str">
        <f>IF(Table4[[#This Row],[BMI]]&lt;18.5,"underweight",IF(Table4[[#This Row],[BMI]]&lt; 24.9,"normal weight",IF(Table4[[#This Row],[BMI]]&lt;29.9,"over weight","obesity")))</f>
        <v>obesity</v>
      </c>
      <c r="N2156" s="26" t="str">
        <f>IF(Table4[[#This Row],[HBA1C]]&lt;5.7,"normal",IF(Table4[[#This Row],[HBA1C]]&lt; 6.4,"prediabetes","diabetes"))</f>
        <v>normal</v>
      </c>
    </row>
    <row r="2157" spans="1:14" x14ac:dyDescent="0.25">
      <c r="A2157" t="s">
        <v>207</v>
      </c>
      <c r="B2157">
        <v>23.06</v>
      </c>
      <c r="C2157">
        <v>4.47</v>
      </c>
      <c r="D2157" t="s">
        <v>2378</v>
      </c>
      <c r="E2157" t="s">
        <v>2378</v>
      </c>
      <c r="F2157" t="s">
        <v>2378</v>
      </c>
      <c r="G2157" s="9" t="s">
        <v>2379</v>
      </c>
      <c r="H2157" t="s">
        <v>2378</v>
      </c>
      <c r="I2157" s="20" t="str">
        <f>IF(Table4[[#This Row],[smoker]]="?","NO",Table4[[#This Row],[smoker]])</f>
        <v>No</v>
      </c>
      <c r="J2157" s="26">
        <v>0</v>
      </c>
      <c r="K2157" s="20" t="str">
        <f>UPPER(Table4[[#This Row],[SMOKER 1]])</f>
        <v>NO</v>
      </c>
      <c r="L2157" s="26" t="str">
        <f>UPPER(Table4[[#This Row],[Heart Issues]])</f>
        <v>NO</v>
      </c>
      <c r="M2157" s="26" t="str">
        <f>IF(Table4[[#This Row],[BMI]]&lt;18.5,"underweight",IF(Table4[[#This Row],[BMI]]&lt; 24.9,"normal weight",IF(Table4[[#This Row],[BMI]]&lt;29.9,"over weight","obesity")))</f>
        <v>normal weight</v>
      </c>
      <c r="N2157" s="26" t="str">
        <f>IF(Table4[[#This Row],[HBA1C]]&lt;5.7,"normal",IF(Table4[[#This Row],[HBA1C]]&lt; 6.4,"prediabetes","diabetes"))</f>
        <v>normal</v>
      </c>
    </row>
    <row r="2158" spans="1:14" x14ac:dyDescent="0.25">
      <c r="A2158" t="s">
        <v>206</v>
      </c>
      <c r="B2158">
        <v>28.975000000000001</v>
      </c>
      <c r="C2158">
        <v>4.34</v>
      </c>
      <c r="D2158" t="s">
        <v>2380</v>
      </c>
      <c r="E2158" t="s">
        <v>2378</v>
      </c>
      <c r="F2158" t="s">
        <v>2378</v>
      </c>
      <c r="G2158" s="9" t="s">
        <v>2379</v>
      </c>
      <c r="H2158" t="s">
        <v>2378</v>
      </c>
      <c r="I2158" s="20" t="str">
        <f>IF(Table4[[#This Row],[smoker]]="?","NO",Table4[[#This Row],[smoker]])</f>
        <v>No</v>
      </c>
      <c r="J2158" s="26">
        <v>0</v>
      </c>
      <c r="K2158" s="20" t="str">
        <f>UPPER(Table4[[#This Row],[SMOKER 1]])</f>
        <v>NO</v>
      </c>
      <c r="L2158" s="26" t="str">
        <f>UPPER(Table4[[#This Row],[Heart Issues]])</f>
        <v>YES</v>
      </c>
      <c r="M2158" s="26" t="str">
        <f>IF(Table4[[#This Row],[BMI]]&lt;18.5,"underweight",IF(Table4[[#This Row],[BMI]]&lt; 24.9,"normal weight",IF(Table4[[#This Row],[BMI]]&lt;29.9,"over weight","obesity")))</f>
        <v>over weight</v>
      </c>
      <c r="N2158" s="26" t="str">
        <f>IF(Table4[[#This Row],[HBA1C]]&lt;5.7,"normal",IF(Table4[[#This Row],[HBA1C]]&lt; 6.4,"prediabetes","diabetes"))</f>
        <v>normal</v>
      </c>
    </row>
    <row r="2159" spans="1:14" x14ac:dyDescent="0.25">
      <c r="A2159" t="s">
        <v>205</v>
      </c>
      <c r="B2159">
        <v>33.299999999999997</v>
      </c>
      <c r="C2159">
        <v>9.49</v>
      </c>
      <c r="D2159" t="s">
        <v>2378</v>
      </c>
      <c r="E2159" t="s">
        <v>2378</v>
      </c>
      <c r="F2159" t="s">
        <v>2378</v>
      </c>
      <c r="G2159" s="9" t="s">
        <v>2379</v>
      </c>
      <c r="H2159" t="s">
        <v>2378</v>
      </c>
      <c r="I2159" s="20" t="str">
        <f>IF(Table4[[#This Row],[smoker]]="?","NO",Table4[[#This Row],[smoker]])</f>
        <v>No</v>
      </c>
      <c r="J2159" s="26">
        <v>0</v>
      </c>
      <c r="K2159" s="20" t="str">
        <f>UPPER(Table4[[#This Row],[SMOKER 1]])</f>
        <v>NO</v>
      </c>
      <c r="L2159" s="26" t="str">
        <f>UPPER(Table4[[#This Row],[Heart Issues]])</f>
        <v>NO</v>
      </c>
      <c r="M2159" s="26" t="str">
        <f>IF(Table4[[#This Row],[BMI]]&lt;18.5,"underweight",IF(Table4[[#This Row],[BMI]]&lt; 24.9,"normal weight",IF(Table4[[#This Row],[BMI]]&lt;29.9,"over weight","obesity")))</f>
        <v>obesity</v>
      </c>
      <c r="N2159" s="26" t="str">
        <f>IF(Table4[[#This Row],[HBA1C]]&lt;5.7,"normal",IF(Table4[[#This Row],[HBA1C]]&lt; 6.4,"prediabetes","diabetes"))</f>
        <v>diabetes</v>
      </c>
    </row>
    <row r="2160" spans="1:14" x14ac:dyDescent="0.25">
      <c r="A2160" t="s">
        <v>204</v>
      </c>
      <c r="B2160">
        <v>33</v>
      </c>
      <c r="C2160">
        <v>10.16</v>
      </c>
      <c r="D2160" t="s">
        <v>2378</v>
      </c>
      <c r="E2160" t="s">
        <v>2378</v>
      </c>
      <c r="F2160" t="s">
        <v>2378</v>
      </c>
      <c r="G2160" s="9" t="s">
        <v>2379</v>
      </c>
      <c r="H2160" t="s">
        <v>2378</v>
      </c>
      <c r="I2160" s="20" t="str">
        <f>IF(Table4[[#This Row],[smoker]]="?","NO",Table4[[#This Row],[smoker]])</f>
        <v>No</v>
      </c>
      <c r="J2160" s="26">
        <v>0</v>
      </c>
      <c r="K2160" s="20" t="str">
        <f>UPPER(Table4[[#This Row],[SMOKER 1]])</f>
        <v>NO</v>
      </c>
      <c r="L2160" s="26" t="str">
        <f>UPPER(Table4[[#This Row],[Heart Issues]])</f>
        <v>NO</v>
      </c>
      <c r="M2160" s="26" t="str">
        <f>IF(Table4[[#This Row],[BMI]]&lt;18.5,"underweight",IF(Table4[[#This Row],[BMI]]&lt; 24.9,"normal weight",IF(Table4[[#This Row],[BMI]]&lt;29.9,"over weight","obesity")))</f>
        <v>obesity</v>
      </c>
      <c r="N2160" s="26" t="str">
        <f>IF(Table4[[#This Row],[HBA1C]]&lt;5.7,"normal",IF(Table4[[#This Row],[HBA1C]]&lt; 6.4,"prediabetes","diabetes"))</f>
        <v>diabetes</v>
      </c>
    </row>
    <row r="2161" spans="1:14" x14ac:dyDescent="0.25">
      <c r="A2161" t="s">
        <v>203</v>
      </c>
      <c r="B2161">
        <v>31.46</v>
      </c>
      <c r="C2161">
        <v>11.19</v>
      </c>
      <c r="D2161" t="s">
        <v>2378</v>
      </c>
      <c r="E2161" t="s">
        <v>2378</v>
      </c>
      <c r="F2161" t="s">
        <v>2378</v>
      </c>
      <c r="G2161" s="9" t="s">
        <v>2379</v>
      </c>
      <c r="H2161" t="s">
        <v>2378</v>
      </c>
      <c r="I2161" s="20" t="str">
        <f>IF(Table4[[#This Row],[smoker]]="?","NO",Table4[[#This Row],[smoker]])</f>
        <v>No</v>
      </c>
      <c r="J2161" s="26">
        <v>0</v>
      </c>
      <c r="K2161" s="20" t="str">
        <f>UPPER(Table4[[#This Row],[SMOKER 1]])</f>
        <v>NO</v>
      </c>
      <c r="L2161" s="26" t="str">
        <f>UPPER(Table4[[#This Row],[Heart Issues]])</f>
        <v>NO</v>
      </c>
      <c r="M2161" s="26" t="str">
        <f>IF(Table4[[#This Row],[BMI]]&lt;18.5,"underweight",IF(Table4[[#This Row],[BMI]]&lt; 24.9,"normal weight",IF(Table4[[#This Row],[BMI]]&lt;29.9,"over weight","obesity")))</f>
        <v>obesity</v>
      </c>
      <c r="N2161" s="26" t="str">
        <f>IF(Table4[[#This Row],[HBA1C]]&lt;5.7,"normal",IF(Table4[[#This Row],[HBA1C]]&lt; 6.4,"prediabetes","diabetes"))</f>
        <v>diabetes</v>
      </c>
    </row>
    <row r="2162" spans="1:14" x14ac:dyDescent="0.25">
      <c r="A2162" t="s">
        <v>202</v>
      </c>
      <c r="B2162">
        <v>29.6</v>
      </c>
      <c r="C2162">
        <v>11.03</v>
      </c>
      <c r="D2162" t="s">
        <v>2378</v>
      </c>
      <c r="E2162" t="s">
        <v>2378</v>
      </c>
      <c r="F2162" t="s">
        <v>2378</v>
      </c>
      <c r="G2162" s="9" t="s">
        <v>2379</v>
      </c>
      <c r="H2162" t="s">
        <v>2378</v>
      </c>
      <c r="I2162" s="20" t="str">
        <f>IF(Table4[[#This Row],[smoker]]="?","NO",Table4[[#This Row],[smoker]])</f>
        <v>No</v>
      </c>
      <c r="J2162" s="26">
        <v>0</v>
      </c>
      <c r="K2162" s="20" t="str">
        <f>UPPER(Table4[[#This Row],[SMOKER 1]])</f>
        <v>NO</v>
      </c>
      <c r="L2162" s="26" t="str">
        <f>UPPER(Table4[[#This Row],[Heart Issues]])</f>
        <v>NO</v>
      </c>
      <c r="M2162" s="26" t="str">
        <f>IF(Table4[[#This Row],[BMI]]&lt;18.5,"underweight",IF(Table4[[#This Row],[BMI]]&lt; 24.9,"normal weight",IF(Table4[[#This Row],[BMI]]&lt;29.9,"over weight","obesity")))</f>
        <v>over weight</v>
      </c>
      <c r="N2162" s="26" t="str">
        <f>IF(Table4[[#This Row],[HBA1C]]&lt;5.7,"normal",IF(Table4[[#This Row],[HBA1C]]&lt; 6.4,"prediabetes","diabetes"))</f>
        <v>diabetes</v>
      </c>
    </row>
    <row r="2163" spans="1:14" x14ac:dyDescent="0.25">
      <c r="A2163" t="s">
        <v>201</v>
      </c>
      <c r="B2163">
        <v>22.05</v>
      </c>
      <c r="C2163">
        <v>4.43</v>
      </c>
      <c r="D2163" t="s">
        <v>2380</v>
      </c>
      <c r="E2163" t="s">
        <v>2378</v>
      </c>
      <c r="F2163" t="s">
        <v>2378</v>
      </c>
      <c r="G2163" s="9" t="s">
        <v>2379</v>
      </c>
      <c r="H2163" t="s">
        <v>2378</v>
      </c>
      <c r="I2163" s="20" t="str">
        <f>IF(Table4[[#This Row],[smoker]]="?","NO",Table4[[#This Row],[smoker]])</f>
        <v>No</v>
      </c>
      <c r="J2163" s="26">
        <v>0</v>
      </c>
      <c r="K2163" s="20" t="str">
        <f>UPPER(Table4[[#This Row],[SMOKER 1]])</f>
        <v>NO</v>
      </c>
      <c r="L2163" s="26" t="str">
        <f>UPPER(Table4[[#This Row],[Heart Issues]])</f>
        <v>YES</v>
      </c>
      <c r="M2163" s="26" t="str">
        <f>IF(Table4[[#This Row],[BMI]]&lt;18.5,"underweight",IF(Table4[[#This Row],[BMI]]&lt; 24.9,"normal weight",IF(Table4[[#This Row],[BMI]]&lt;29.9,"over weight","obesity")))</f>
        <v>normal weight</v>
      </c>
      <c r="N2163" s="26" t="str">
        <f>IF(Table4[[#This Row],[HBA1C]]&lt;5.7,"normal",IF(Table4[[#This Row],[HBA1C]]&lt; 6.4,"prediabetes","diabetes"))</f>
        <v>normal</v>
      </c>
    </row>
    <row r="2164" spans="1:14" x14ac:dyDescent="0.25">
      <c r="A2164" t="s">
        <v>199</v>
      </c>
      <c r="B2164">
        <v>27.06</v>
      </c>
      <c r="C2164">
        <v>6.14</v>
      </c>
      <c r="D2164" t="s">
        <v>2378</v>
      </c>
      <c r="E2164" t="s">
        <v>2380</v>
      </c>
      <c r="F2164" t="s">
        <v>2378</v>
      </c>
      <c r="G2164" s="9">
        <v>1</v>
      </c>
      <c r="H2164" t="s">
        <v>2378</v>
      </c>
      <c r="I2164" s="20" t="str">
        <f>IF(Table4[[#This Row],[smoker]]="?","NO",Table4[[#This Row],[smoker]])</f>
        <v>No</v>
      </c>
      <c r="J2164" s="26">
        <v>1</v>
      </c>
      <c r="K2164" s="20" t="str">
        <f>UPPER(Table4[[#This Row],[SMOKER 1]])</f>
        <v>NO</v>
      </c>
      <c r="L2164" s="26" t="str">
        <f>UPPER(Table4[[#This Row],[Heart Issues]])</f>
        <v>NO</v>
      </c>
      <c r="M2164" s="26" t="str">
        <f>IF(Table4[[#This Row],[BMI]]&lt;18.5,"underweight",IF(Table4[[#This Row],[BMI]]&lt; 24.9,"normal weight",IF(Table4[[#This Row],[BMI]]&lt;29.9,"over weight","obesity")))</f>
        <v>over weight</v>
      </c>
      <c r="N2164" s="26" t="str">
        <f>IF(Table4[[#This Row],[HBA1C]]&lt;5.7,"normal",IF(Table4[[#This Row],[HBA1C]]&lt; 6.4,"prediabetes","diabetes"))</f>
        <v>prediabetes</v>
      </c>
    </row>
    <row r="2165" spans="1:14" x14ac:dyDescent="0.25">
      <c r="A2165" t="s">
        <v>198</v>
      </c>
      <c r="B2165">
        <v>20.49</v>
      </c>
      <c r="C2165">
        <v>4.87</v>
      </c>
      <c r="D2165" t="s">
        <v>2378</v>
      </c>
      <c r="E2165" t="s">
        <v>2378</v>
      </c>
      <c r="F2165" t="s">
        <v>2378</v>
      </c>
      <c r="G2165" s="9" t="s">
        <v>2379</v>
      </c>
      <c r="H2165" t="s">
        <v>2378</v>
      </c>
      <c r="I2165" s="20" t="str">
        <f>IF(Table4[[#This Row],[smoker]]="?","NO",Table4[[#This Row],[smoker]])</f>
        <v>No</v>
      </c>
      <c r="J2165" s="26">
        <v>0</v>
      </c>
      <c r="K2165" s="20" t="str">
        <f>UPPER(Table4[[#This Row],[SMOKER 1]])</f>
        <v>NO</v>
      </c>
      <c r="L2165" s="26" t="str">
        <f>UPPER(Table4[[#This Row],[Heart Issues]])</f>
        <v>NO</v>
      </c>
      <c r="M2165" s="26" t="str">
        <f>IF(Table4[[#This Row],[BMI]]&lt;18.5,"underweight",IF(Table4[[#This Row],[BMI]]&lt; 24.9,"normal weight",IF(Table4[[#This Row],[BMI]]&lt;29.9,"over weight","obesity")))</f>
        <v>normal weight</v>
      </c>
      <c r="N2165" s="26" t="str">
        <f>IF(Table4[[#This Row],[HBA1C]]&lt;5.7,"normal",IF(Table4[[#This Row],[HBA1C]]&lt; 6.4,"prediabetes","diabetes"))</f>
        <v>normal</v>
      </c>
    </row>
    <row r="2166" spans="1:14" x14ac:dyDescent="0.25">
      <c r="A2166" t="s">
        <v>197</v>
      </c>
      <c r="B2166">
        <v>28.4</v>
      </c>
      <c r="C2166">
        <v>4.3</v>
      </c>
      <c r="D2166" t="s">
        <v>2378</v>
      </c>
      <c r="E2166" t="s">
        <v>2378</v>
      </c>
      <c r="F2166" t="s">
        <v>2381</v>
      </c>
      <c r="G2166" s="9">
        <v>1</v>
      </c>
      <c r="H2166" t="s">
        <v>2378</v>
      </c>
      <c r="I2166" s="20" t="str">
        <f>IF(Table4[[#This Row],[smoker]]="?","NO",Table4[[#This Row],[smoker]])</f>
        <v>No</v>
      </c>
      <c r="J2166" s="26">
        <v>1</v>
      </c>
      <c r="K2166" s="20" t="str">
        <f>UPPER(Table4[[#This Row],[SMOKER 1]])</f>
        <v>NO</v>
      </c>
      <c r="L2166" s="26" t="str">
        <f>UPPER(Table4[[#This Row],[Heart Issues]])</f>
        <v>NO</v>
      </c>
      <c r="M2166" s="26" t="str">
        <f>IF(Table4[[#This Row],[BMI]]&lt;18.5,"underweight",IF(Table4[[#This Row],[BMI]]&lt; 24.9,"normal weight",IF(Table4[[#This Row],[BMI]]&lt;29.9,"over weight","obesity")))</f>
        <v>over weight</v>
      </c>
      <c r="N2166" s="26" t="str">
        <f>IF(Table4[[#This Row],[HBA1C]]&lt;5.7,"normal",IF(Table4[[#This Row],[HBA1C]]&lt; 6.4,"prediabetes","diabetes"))</f>
        <v>normal</v>
      </c>
    </row>
    <row r="2167" spans="1:14" x14ac:dyDescent="0.25">
      <c r="A2167" t="s">
        <v>196</v>
      </c>
      <c r="B2167">
        <v>41.91</v>
      </c>
      <c r="C2167">
        <v>6.19</v>
      </c>
      <c r="D2167" t="s">
        <v>2378</v>
      </c>
      <c r="E2167" t="s">
        <v>2378</v>
      </c>
      <c r="F2167" t="s">
        <v>2378</v>
      </c>
      <c r="G2167" s="9" t="s">
        <v>2379</v>
      </c>
      <c r="H2167" t="s">
        <v>2378</v>
      </c>
      <c r="I2167" s="20" t="str">
        <f>IF(Table4[[#This Row],[smoker]]="?","NO",Table4[[#This Row],[smoker]])</f>
        <v>No</v>
      </c>
      <c r="J2167" s="26">
        <v>0</v>
      </c>
      <c r="K2167" s="20" t="str">
        <f>UPPER(Table4[[#This Row],[SMOKER 1]])</f>
        <v>NO</v>
      </c>
      <c r="L2167" s="26" t="str">
        <f>UPPER(Table4[[#This Row],[Heart Issues]])</f>
        <v>NO</v>
      </c>
      <c r="M2167" s="26" t="str">
        <f>IF(Table4[[#This Row],[BMI]]&lt;18.5,"underweight",IF(Table4[[#This Row],[BMI]]&lt; 24.9,"normal weight",IF(Table4[[#This Row],[BMI]]&lt;29.9,"over weight","obesity")))</f>
        <v>obesity</v>
      </c>
      <c r="N2167" s="26" t="str">
        <f>IF(Table4[[#This Row],[HBA1C]]&lt;5.7,"normal",IF(Table4[[#This Row],[HBA1C]]&lt; 6.4,"prediabetes","diabetes"))</f>
        <v>prediabetes</v>
      </c>
    </row>
    <row r="2168" spans="1:14" x14ac:dyDescent="0.25">
      <c r="A2168" t="s">
        <v>195</v>
      </c>
      <c r="B2168">
        <v>24.6</v>
      </c>
      <c r="C2168">
        <v>6.19</v>
      </c>
      <c r="D2168" t="s">
        <v>2378</v>
      </c>
      <c r="E2168" t="s">
        <v>2378</v>
      </c>
      <c r="F2168" t="s">
        <v>2381</v>
      </c>
      <c r="G2168" s="9">
        <v>1</v>
      </c>
      <c r="H2168" t="s">
        <v>2378</v>
      </c>
      <c r="I2168" s="20" t="str">
        <f>IF(Table4[[#This Row],[smoker]]="?","NO",Table4[[#This Row],[smoker]])</f>
        <v>No</v>
      </c>
      <c r="J2168" s="26">
        <v>1</v>
      </c>
      <c r="K2168" s="20" t="str">
        <f>UPPER(Table4[[#This Row],[SMOKER 1]])</f>
        <v>NO</v>
      </c>
      <c r="L2168" s="26" t="str">
        <f>UPPER(Table4[[#This Row],[Heart Issues]])</f>
        <v>NO</v>
      </c>
      <c r="M2168" s="26" t="str">
        <f>IF(Table4[[#This Row],[BMI]]&lt;18.5,"underweight",IF(Table4[[#This Row],[BMI]]&lt; 24.9,"normal weight",IF(Table4[[#This Row],[BMI]]&lt;29.9,"over weight","obesity")))</f>
        <v>normal weight</v>
      </c>
      <c r="N2168" s="26" t="str">
        <f>IF(Table4[[#This Row],[HBA1C]]&lt;5.7,"normal",IF(Table4[[#This Row],[HBA1C]]&lt; 6.4,"prediabetes","diabetes"))</f>
        <v>prediabetes</v>
      </c>
    </row>
    <row r="2169" spans="1:14" x14ac:dyDescent="0.25">
      <c r="A2169" t="s">
        <v>194</v>
      </c>
      <c r="B2169">
        <v>20.9</v>
      </c>
      <c r="C2169">
        <v>5.12</v>
      </c>
      <c r="D2169" t="s">
        <v>2378</v>
      </c>
      <c r="E2169" t="s">
        <v>2378</v>
      </c>
      <c r="F2169" t="s">
        <v>2381</v>
      </c>
      <c r="G2169" s="9">
        <v>1</v>
      </c>
      <c r="H2169" t="s">
        <v>2378</v>
      </c>
      <c r="I2169" s="20" t="str">
        <f>IF(Table4[[#This Row],[smoker]]="?","NO",Table4[[#This Row],[smoker]])</f>
        <v>No</v>
      </c>
      <c r="J2169" s="26">
        <v>1</v>
      </c>
      <c r="K2169" s="20" t="str">
        <f>UPPER(Table4[[#This Row],[SMOKER 1]])</f>
        <v>NO</v>
      </c>
      <c r="L2169" s="26" t="str">
        <f>UPPER(Table4[[#This Row],[Heart Issues]])</f>
        <v>NO</v>
      </c>
      <c r="M2169" s="26" t="str">
        <f>IF(Table4[[#This Row],[BMI]]&lt;18.5,"underweight",IF(Table4[[#This Row],[BMI]]&lt; 24.9,"normal weight",IF(Table4[[#This Row],[BMI]]&lt;29.9,"over weight","obesity")))</f>
        <v>normal weight</v>
      </c>
      <c r="N2169" s="26" t="str">
        <f>IF(Table4[[#This Row],[HBA1C]]&lt;5.7,"normal",IF(Table4[[#This Row],[HBA1C]]&lt; 6.4,"prediabetes","diabetes"))</f>
        <v>normal</v>
      </c>
    </row>
    <row r="2170" spans="1:14" x14ac:dyDescent="0.25">
      <c r="A2170" t="s">
        <v>193</v>
      </c>
      <c r="B2170">
        <v>34.4</v>
      </c>
      <c r="C2170">
        <v>4.04</v>
      </c>
      <c r="D2170" t="s">
        <v>2378</v>
      </c>
      <c r="E2170" t="s">
        <v>2378</v>
      </c>
      <c r="F2170" t="s">
        <v>2378</v>
      </c>
      <c r="G2170" s="9" t="s">
        <v>2379</v>
      </c>
      <c r="H2170" t="s">
        <v>2378</v>
      </c>
      <c r="I2170" s="20" t="str">
        <f>IF(Table4[[#This Row],[smoker]]="?","NO",Table4[[#This Row],[smoker]])</f>
        <v>No</v>
      </c>
      <c r="J2170" s="26">
        <v>0</v>
      </c>
      <c r="K2170" s="20" t="str">
        <f>UPPER(Table4[[#This Row],[SMOKER 1]])</f>
        <v>NO</v>
      </c>
      <c r="L2170" s="26" t="str">
        <f>UPPER(Table4[[#This Row],[Heart Issues]])</f>
        <v>NO</v>
      </c>
      <c r="M2170" s="26" t="str">
        <f>IF(Table4[[#This Row],[BMI]]&lt;18.5,"underweight",IF(Table4[[#This Row],[BMI]]&lt; 24.9,"normal weight",IF(Table4[[#This Row],[BMI]]&lt;29.9,"over weight","obesity")))</f>
        <v>obesity</v>
      </c>
      <c r="N2170" s="26" t="str">
        <f>IF(Table4[[#This Row],[HBA1C]]&lt;5.7,"normal",IF(Table4[[#This Row],[HBA1C]]&lt; 6.4,"prediabetes","diabetes"))</f>
        <v>normal</v>
      </c>
    </row>
    <row r="2171" spans="1:14" x14ac:dyDescent="0.25">
      <c r="A2171" t="s">
        <v>192</v>
      </c>
      <c r="B2171">
        <v>32.56</v>
      </c>
      <c r="C2171">
        <v>5.36</v>
      </c>
      <c r="D2171" t="s">
        <v>2378</v>
      </c>
      <c r="E2171" t="s">
        <v>2378</v>
      </c>
      <c r="F2171" t="s">
        <v>2378</v>
      </c>
      <c r="G2171" s="9" t="s">
        <v>2379</v>
      </c>
      <c r="H2171" t="s">
        <v>2378</v>
      </c>
      <c r="I2171" s="20" t="str">
        <f>IF(Table4[[#This Row],[smoker]]="?","NO",Table4[[#This Row],[smoker]])</f>
        <v>No</v>
      </c>
      <c r="J2171" s="26">
        <v>0</v>
      </c>
      <c r="K2171" s="20" t="str">
        <f>UPPER(Table4[[#This Row],[SMOKER 1]])</f>
        <v>NO</v>
      </c>
      <c r="L2171" s="26" t="str">
        <f>UPPER(Table4[[#This Row],[Heart Issues]])</f>
        <v>NO</v>
      </c>
      <c r="M2171" s="26" t="str">
        <f>IF(Table4[[#This Row],[BMI]]&lt;18.5,"underweight",IF(Table4[[#This Row],[BMI]]&lt; 24.9,"normal weight",IF(Table4[[#This Row],[BMI]]&lt;29.9,"over weight","obesity")))</f>
        <v>obesity</v>
      </c>
      <c r="N2171" s="26" t="str">
        <f>IF(Table4[[#This Row],[HBA1C]]&lt;5.7,"normal",IF(Table4[[#This Row],[HBA1C]]&lt; 6.4,"prediabetes","diabetes"))</f>
        <v>normal</v>
      </c>
    </row>
    <row r="2172" spans="1:14" x14ac:dyDescent="0.25">
      <c r="A2172" t="s">
        <v>191</v>
      </c>
      <c r="B2172">
        <v>27.98</v>
      </c>
      <c r="C2172">
        <v>4.38</v>
      </c>
      <c r="D2172" t="s">
        <v>2378</v>
      </c>
      <c r="E2172" t="s">
        <v>2380</v>
      </c>
      <c r="F2172" t="s">
        <v>2378</v>
      </c>
      <c r="G2172" s="9">
        <v>1</v>
      </c>
      <c r="H2172" t="s">
        <v>2378</v>
      </c>
      <c r="I2172" s="20" t="str">
        <f>IF(Table4[[#This Row],[smoker]]="?","NO",Table4[[#This Row],[smoker]])</f>
        <v>No</v>
      </c>
      <c r="J2172" s="26">
        <v>1</v>
      </c>
      <c r="K2172" s="20" t="str">
        <f>UPPER(Table4[[#This Row],[SMOKER 1]])</f>
        <v>NO</v>
      </c>
      <c r="L2172" s="26" t="str">
        <f>UPPER(Table4[[#This Row],[Heart Issues]])</f>
        <v>NO</v>
      </c>
      <c r="M2172" s="26" t="str">
        <f>IF(Table4[[#This Row],[BMI]]&lt;18.5,"underweight",IF(Table4[[#This Row],[BMI]]&lt; 24.9,"normal weight",IF(Table4[[#This Row],[BMI]]&lt;29.9,"over weight","obesity")))</f>
        <v>over weight</v>
      </c>
      <c r="N2172" s="26" t="str">
        <f>IF(Table4[[#This Row],[HBA1C]]&lt;5.7,"normal",IF(Table4[[#This Row],[HBA1C]]&lt; 6.4,"prediabetes","diabetes"))</f>
        <v>normal</v>
      </c>
    </row>
    <row r="2173" spans="1:14" x14ac:dyDescent="0.25">
      <c r="A2173" t="s">
        <v>190</v>
      </c>
      <c r="B2173">
        <v>26.51</v>
      </c>
      <c r="C2173">
        <v>4.58</v>
      </c>
      <c r="D2173" t="s">
        <v>2378</v>
      </c>
      <c r="E2173" t="s">
        <v>2378</v>
      </c>
      <c r="F2173" t="s">
        <v>2378</v>
      </c>
      <c r="G2173" s="9" t="s">
        <v>2379</v>
      </c>
      <c r="H2173" t="s">
        <v>2378</v>
      </c>
      <c r="I2173" s="20" t="str">
        <f>IF(Table4[[#This Row],[smoker]]="?","NO",Table4[[#This Row],[smoker]])</f>
        <v>No</v>
      </c>
      <c r="J2173" s="26">
        <v>0</v>
      </c>
      <c r="K2173" s="20" t="str">
        <f>UPPER(Table4[[#This Row],[SMOKER 1]])</f>
        <v>NO</v>
      </c>
      <c r="L2173" s="26" t="str">
        <f>UPPER(Table4[[#This Row],[Heart Issues]])</f>
        <v>NO</v>
      </c>
      <c r="M2173" s="26" t="str">
        <f>IF(Table4[[#This Row],[BMI]]&lt;18.5,"underweight",IF(Table4[[#This Row],[BMI]]&lt; 24.9,"normal weight",IF(Table4[[#This Row],[BMI]]&lt;29.9,"over weight","obesity")))</f>
        <v>over weight</v>
      </c>
      <c r="N2173" s="26" t="str">
        <f>IF(Table4[[#This Row],[HBA1C]]&lt;5.7,"normal",IF(Table4[[#This Row],[HBA1C]]&lt; 6.4,"prediabetes","diabetes"))</f>
        <v>normal</v>
      </c>
    </row>
    <row r="2174" spans="1:14" x14ac:dyDescent="0.25">
      <c r="A2174" t="s">
        <v>189</v>
      </c>
      <c r="B2174">
        <v>29.734999999999999</v>
      </c>
      <c r="C2174">
        <v>11.92</v>
      </c>
      <c r="D2174" t="s">
        <v>2378</v>
      </c>
      <c r="E2174" t="s">
        <v>2378</v>
      </c>
      <c r="F2174" t="s">
        <v>2378</v>
      </c>
      <c r="G2174" s="9" t="s">
        <v>2379</v>
      </c>
      <c r="H2174" t="s">
        <v>2378</v>
      </c>
      <c r="I2174" s="20" t="str">
        <f>IF(Table4[[#This Row],[smoker]]="?","NO",Table4[[#This Row],[smoker]])</f>
        <v>No</v>
      </c>
      <c r="J2174" s="26">
        <v>0</v>
      </c>
      <c r="K2174" s="20" t="str">
        <f>UPPER(Table4[[#This Row],[SMOKER 1]])</f>
        <v>NO</v>
      </c>
      <c r="L2174" s="26" t="str">
        <f>UPPER(Table4[[#This Row],[Heart Issues]])</f>
        <v>NO</v>
      </c>
      <c r="M2174" s="26" t="str">
        <f>IF(Table4[[#This Row],[BMI]]&lt;18.5,"underweight",IF(Table4[[#This Row],[BMI]]&lt; 24.9,"normal weight",IF(Table4[[#This Row],[BMI]]&lt;29.9,"over weight","obesity")))</f>
        <v>over weight</v>
      </c>
      <c r="N2174" s="26" t="str">
        <f>IF(Table4[[#This Row],[HBA1C]]&lt;5.7,"normal",IF(Table4[[#This Row],[HBA1C]]&lt; 6.4,"prediabetes","diabetes"))</f>
        <v>diabetes</v>
      </c>
    </row>
    <row r="2175" spans="1:14" x14ac:dyDescent="0.25">
      <c r="A2175" t="s">
        <v>188</v>
      </c>
      <c r="B2175">
        <v>40.5</v>
      </c>
      <c r="C2175">
        <v>5.4</v>
      </c>
      <c r="D2175" t="s">
        <v>2378</v>
      </c>
      <c r="E2175" t="s">
        <v>2378</v>
      </c>
      <c r="F2175" t="s">
        <v>2381</v>
      </c>
      <c r="G2175" s="9">
        <v>1</v>
      </c>
      <c r="H2175" t="s">
        <v>2378</v>
      </c>
      <c r="I2175" s="20" t="str">
        <f>IF(Table4[[#This Row],[smoker]]="?","NO",Table4[[#This Row],[smoker]])</f>
        <v>No</v>
      </c>
      <c r="J2175" s="26">
        <v>1</v>
      </c>
      <c r="K2175" s="20" t="str">
        <f>UPPER(Table4[[#This Row],[SMOKER 1]])</f>
        <v>NO</v>
      </c>
      <c r="L2175" s="26" t="str">
        <f>UPPER(Table4[[#This Row],[Heart Issues]])</f>
        <v>NO</v>
      </c>
      <c r="M2175" s="26" t="str">
        <f>IF(Table4[[#This Row],[BMI]]&lt;18.5,"underweight",IF(Table4[[#This Row],[BMI]]&lt; 24.9,"normal weight",IF(Table4[[#This Row],[BMI]]&lt;29.9,"over weight","obesity")))</f>
        <v>obesity</v>
      </c>
      <c r="N2175" s="26" t="str">
        <f>IF(Table4[[#This Row],[HBA1C]]&lt;5.7,"normal",IF(Table4[[#This Row],[HBA1C]]&lt; 6.4,"prediabetes","diabetes"))</f>
        <v>normal</v>
      </c>
    </row>
    <row r="2176" spans="1:14" x14ac:dyDescent="0.25">
      <c r="A2176" t="s">
        <v>187</v>
      </c>
      <c r="B2176">
        <v>25.64</v>
      </c>
      <c r="C2176">
        <v>4.76</v>
      </c>
      <c r="D2176" t="s">
        <v>2378</v>
      </c>
      <c r="E2176" t="s">
        <v>2378</v>
      </c>
      <c r="F2176" t="s">
        <v>2378</v>
      </c>
      <c r="G2176" s="9">
        <v>1</v>
      </c>
      <c r="H2176" t="s">
        <v>2378</v>
      </c>
      <c r="I2176" s="20" t="str">
        <f>IF(Table4[[#This Row],[smoker]]="?","NO",Table4[[#This Row],[smoker]])</f>
        <v>No</v>
      </c>
      <c r="J2176" s="26">
        <v>1</v>
      </c>
      <c r="K2176" s="20" t="str">
        <f>UPPER(Table4[[#This Row],[SMOKER 1]])</f>
        <v>NO</v>
      </c>
      <c r="L2176" s="26" t="str">
        <f>UPPER(Table4[[#This Row],[Heart Issues]])</f>
        <v>NO</v>
      </c>
      <c r="M2176" s="26" t="str">
        <f>IF(Table4[[#This Row],[BMI]]&lt;18.5,"underweight",IF(Table4[[#This Row],[BMI]]&lt; 24.9,"normal weight",IF(Table4[[#This Row],[BMI]]&lt;29.9,"over weight","obesity")))</f>
        <v>over weight</v>
      </c>
      <c r="N2176" s="26" t="str">
        <f>IF(Table4[[#This Row],[HBA1C]]&lt;5.7,"normal",IF(Table4[[#This Row],[HBA1C]]&lt; 6.4,"prediabetes","diabetes"))</f>
        <v>normal</v>
      </c>
    </row>
    <row r="2177" spans="1:14" x14ac:dyDescent="0.25">
      <c r="A2177" t="s">
        <v>186</v>
      </c>
      <c r="B2177">
        <v>32.9</v>
      </c>
      <c r="C2177">
        <v>4.78</v>
      </c>
      <c r="D2177" t="s">
        <v>2378</v>
      </c>
      <c r="E2177" t="s">
        <v>2378</v>
      </c>
      <c r="F2177" t="s">
        <v>2381</v>
      </c>
      <c r="G2177" s="9">
        <v>1</v>
      </c>
      <c r="H2177" t="s">
        <v>2378</v>
      </c>
      <c r="I2177" s="20" t="str">
        <f>IF(Table4[[#This Row],[smoker]]="?","NO",Table4[[#This Row],[smoker]])</f>
        <v>No</v>
      </c>
      <c r="J2177" s="26">
        <v>1</v>
      </c>
      <c r="K2177" s="20" t="str">
        <f>UPPER(Table4[[#This Row],[SMOKER 1]])</f>
        <v>NO</v>
      </c>
      <c r="L2177" s="26" t="str">
        <f>UPPER(Table4[[#This Row],[Heart Issues]])</f>
        <v>NO</v>
      </c>
      <c r="M2177" s="26" t="str">
        <f>IF(Table4[[#This Row],[BMI]]&lt;18.5,"underweight",IF(Table4[[#This Row],[BMI]]&lt; 24.9,"normal weight",IF(Table4[[#This Row],[BMI]]&lt;29.9,"over weight","obesity")))</f>
        <v>obesity</v>
      </c>
      <c r="N2177" s="26" t="str">
        <f>IF(Table4[[#This Row],[HBA1C]]&lt;5.7,"normal",IF(Table4[[#This Row],[HBA1C]]&lt; 6.4,"prediabetes","diabetes"))</f>
        <v>normal</v>
      </c>
    </row>
    <row r="2178" spans="1:14" x14ac:dyDescent="0.25">
      <c r="A2178" t="s">
        <v>185</v>
      </c>
      <c r="B2178">
        <v>29.8</v>
      </c>
      <c r="C2178">
        <v>4.26</v>
      </c>
      <c r="D2178" t="s">
        <v>2378</v>
      </c>
      <c r="E2178" t="s">
        <v>2378</v>
      </c>
      <c r="F2178" t="s">
        <v>2381</v>
      </c>
      <c r="G2178" s="9">
        <v>1</v>
      </c>
      <c r="H2178" t="s">
        <v>2378</v>
      </c>
      <c r="I2178" s="20" t="str">
        <f>IF(Table4[[#This Row],[smoker]]="?","NO",Table4[[#This Row],[smoker]])</f>
        <v>No</v>
      </c>
      <c r="J2178" s="26">
        <v>1</v>
      </c>
      <c r="K2178" s="20" t="str">
        <f>UPPER(Table4[[#This Row],[SMOKER 1]])</f>
        <v>NO</v>
      </c>
      <c r="L2178" s="26" t="str">
        <f>UPPER(Table4[[#This Row],[Heart Issues]])</f>
        <v>NO</v>
      </c>
      <c r="M2178" s="26" t="str">
        <f>IF(Table4[[#This Row],[BMI]]&lt;18.5,"underweight",IF(Table4[[#This Row],[BMI]]&lt; 24.9,"normal weight",IF(Table4[[#This Row],[BMI]]&lt;29.9,"over weight","obesity")))</f>
        <v>over weight</v>
      </c>
      <c r="N2178" s="26" t="str">
        <f>IF(Table4[[#This Row],[HBA1C]]&lt;5.7,"normal",IF(Table4[[#This Row],[HBA1C]]&lt; 6.4,"prediabetes","diabetes"))</f>
        <v>normal</v>
      </c>
    </row>
    <row r="2179" spans="1:14" x14ac:dyDescent="0.25">
      <c r="A2179" t="s">
        <v>184</v>
      </c>
      <c r="B2179">
        <v>28.9</v>
      </c>
      <c r="C2179">
        <v>5.85</v>
      </c>
      <c r="D2179" t="s">
        <v>2378</v>
      </c>
      <c r="E2179" t="s">
        <v>2378</v>
      </c>
      <c r="F2179" t="s">
        <v>2381</v>
      </c>
      <c r="G2179" s="9">
        <v>1</v>
      </c>
      <c r="H2179" t="s">
        <v>2378</v>
      </c>
      <c r="I2179" s="20" t="str">
        <f>IF(Table4[[#This Row],[smoker]]="?","NO",Table4[[#This Row],[smoker]])</f>
        <v>No</v>
      </c>
      <c r="J2179" s="26">
        <v>1</v>
      </c>
      <c r="K2179" s="20" t="str">
        <f>UPPER(Table4[[#This Row],[SMOKER 1]])</f>
        <v>NO</v>
      </c>
      <c r="L2179" s="26" t="str">
        <f>UPPER(Table4[[#This Row],[Heart Issues]])</f>
        <v>NO</v>
      </c>
      <c r="M2179" s="26" t="str">
        <f>IF(Table4[[#This Row],[BMI]]&lt;18.5,"underweight",IF(Table4[[#This Row],[BMI]]&lt; 24.9,"normal weight",IF(Table4[[#This Row],[BMI]]&lt;29.9,"over weight","obesity")))</f>
        <v>over weight</v>
      </c>
      <c r="N2179" s="26" t="str">
        <f>IF(Table4[[#This Row],[HBA1C]]&lt;5.7,"normal",IF(Table4[[#This Row],[HBA1C]]&lt; 6.4,"prediabetes","diabetes"))</f>
        <v>prediabetes</v>
      </c>
    </row>
    <row r="2180" spans="1:14" x14ac:dyDescent="0.25">
      <c r="A2180" t="s">
        <v>183</v>
      </c>
      <c r="B2180">
        <v>24.7</v>
      </c>
      <c r="C2180">
        <v>5.32</v>
      </c>
      <c r="D2180" t="s">
        <v>2378</v>
      </c>
      <c r="E2180" t="s">
        <v>2378</v>
      </c>
      <c r="F2180" t="s">
        <v>2381</v>
      </c>
      <c r="G2180" s="9">
        <v>1</v>
      </c>
      <c r="H2180" t="s">
        <v>2378</v>
      </c>
      <c r="I2180" s="20" t="str">
        <f>IF(Table4[[#This Row],[smoker]]="?","NO",Table4[[#This Row],[smoker]])</f>
        <v>No</v>
      </c>
      <c r="J2180" s="26">
        <v>1</v>
      </c>
      <c r="K2180" s="20" t="str">
        <f>UPPER(Table4[[#This Row],[SMOKER 1]])</f>
        <v>NO</v>
      </c>
      <c r="L2180" s="26" t="str">
        <f>UPPER(Table4[[#This Row],[Heart Issues]])</f>
        <v>NO</v>
      </c>
      <c r="M2180" s="26" t="str">
        <f>IF(Table4[[#This Row],[BMI]]&lt;18.5,"underweight",IF(Table4[[#This Row],[BMI]]&lt; 24.9,"normal weight",IF(Table4[[#This Row],[BMI]]&lt;29.9,"over weight","obesity")))</f>
        <v>normal weight</v>
      </c>
      <c r="N2180" s="26" t="str">
        <f>IF(Table4[[#This Row],[HBA1C]]&lt;5.7,"normal",IF(Table4[[#This Row],[HBA1C]]&lt; 6.4,"prediabetes","diabetes"))</f>
        <v>normal</v>
      </c>
    </row>
    <row r="2181" spans="1:14" x14ac:dyDescent="0.25">
      <c r="A2181" t="s">
        <v>182</v>
      </c>
      <c r="B2181">
        <v>20.6</v>
      </c>
      <c r="C2181">
        <v>5.14</v>
      </c>
      <c r="D2181" t="s">
        <v>2378</v>
      </c>
      <c r="E2181" t="s">
        <v>2378</v>
      </c>
      <c r="F2181" t="s">
        <v>2381</v>
      </c>
      <c r="G2181" s="9">
        <v>1</v>
      </c>
      <c r="H2181" t="s">
        <v>2378</v>
      </c>
      <c r="I2181" s="20" t="str">
        <f>IF(Table4[[#This Row],[smoker]]="?","NO",Table4[[#This Row],[smoker]])</f>
        <v>No</v>
      </c>
      <c r="J2181" s="26">
        <v>1</v>
      </c>
      <c r="K2181" s="20" t="str">
        <f>UPPER(Table4[[#This Row],[SMOKER 1]])</f>
        <v>NO</v>
      </c>
      <c r="L2181" s="26" t="str">
        <f>UPPER(Table4[[#This Row],[Heart Issues]])</f>
        <v>NO</v>
      </c>
      <c r="M2181" s="26" t="str">
        <f>IF(Table4[[#This Row],[BMI]]&lt;18.5,"underweight",IF(Table4[[#This Row],[BMI]]&lt; 24.9,"normal weight",IF(Table4[[#This Row],[BMI]]&lt;29.9,"over weight","obesity")))</f>
        <v>normal weight</v>
      </c>
      <c r="N2181" s="26" t="str">
        <f>IF(Table4[[#This Row],[HBA1C]]&lt;5.7,"normal",IF(Table4[[#This Row],[HBA1C]]&lt; 6.4,"prediabetes","diabetes"))</f>
        <v>normal</v>
      </c>
    </row>
    <row r="2182" spans="1:14" x14ac:dyDescent="0.25">
      <c r="A2182" t="s">
        <v>181</v>
      </c>
      <c r="B2182">
        <v>18.600000000000001</v>
      </c>
      <c r="C2182">
        <v>5</v>
      </c>
      <c r="D2182" t="s">
        <v>2378</v>
      </c>
      <c r="E2182" t="s">
        <v>2378</v>
      </c>
      <c r="F2182" t="s">
        <v>2381</v>
      </c>
      <c r="G2182" s="9">
        <v>1</v>
      </c>
      <c r="H2182" t="s">
        <v>2378</v>
      </c>
      <c r="I2182" s="20" t="str">
        <f>IF(Table4[[#This Row],[smoker]]="?","NO",Table4[[#This Row],[smoker]])</f>
        <v>No</v>
      </c>
      <c r="J2182" s="26">
        <v>1</v>
      </c>
      <c r="K2182" s="20" t="str">
        <f>UPPER(Table4[[#This Row],[SMOKER 1]])</f>
        <v>NO</v>
      </c>
      <c r="L2182" s="26" t="str">
        <f>UPPER(Table4[[#This Row],[Heart Issues]])</f>
        <v>NO</v>
      </c>
      <c r="M2182" s="26" t="str">
        <f>IF(Table4[[#This Row],[BMI]]&lt;18.5,"underweight",IF(Table4[[#This Row],[BMI]]&lt; 24.9,"normal weight",IF(Table4[[#This Row],[BMI]]&lt;29.9,"over weight","obesity")))</f>
        <v>normal weight</v>
      </c>
      <c r="N2182" s="26" t="str">
        <f>IF(Table4[[#This Row],[HBA1C]]&lt;5.7,"normal",IF(Table4[[#This Row],[HBA1C]]&lt; 6.4,"prediabetes","diabetes"))</f>
        <v>normal</v>
      </c>
    </row>
    <row r="2183" spans="1:14" x14ac:dyDescent="0.25">
      <c r="A2183" t="s">
        <v>180</v>
      </c>
      <c r="B2183">
        <v>17.8</v>
      </c>
      <c r="C2183">
        <v>4.55</v>
      </c>
      <c r="D2183" t="s">
        <v>2378</v>
      </c>
      <c r="E2183" t="s">
        <v>2378</v>
      </c>
      <c r="F2183" t="s">
        <v>2381</v>
      </c>
      <c r="G2183" s="9">
        <v>1</v>
      </c>
      <c r="H2183" t="s">
        <v>2378</v>
      </c>
      <c r="I2183" s="20" t="str">
        <f>IF(Table4[[#This Row],[smoker]]="?","NO",Table4[[#This Row],[smoker]])</f>
        <v>No</v>
      </c>
      <c r="J2183" s="26">
        <v>1</v>
      </c>
      <c r="K2183" s="20" t="str">
        <f>UPPER(Table4[[#This Row],[SMOKER 1]])</f>
        <v>NO</v>
      </c>
      <c r="L2183" s="26" t="str">
        <f>UPPER(Table4[[#This Row],[Heart Issues]])</f>
        <v>NO</v>
      </c>
      <c r="M2183" s="26" t="str">
        <f>IF(Table4[[#This Row],[BMI]]&lt;18.5,"underweight",IF(Table4[[#This Row],[BMI]]&lt; 24.9,"normal weight",IF(Table4[[#This Row],[BMI]]&lt;29.9,"over weight","obesity")))</f>
        <v>underweight</v>
      </c>
      <c r="N2183" s="26" t="str">
        <f>IF(Table4[[#This Row],[HBA1C]]&lt;5.7,"normal",IF(Table4[[#This Row],[HBA1C]]&lt; 6.4,"prediabetes","diabetes"))</f>
        <v>normal</v>
      </c>
    </row>
    <row r="2184" spans="1:14" x14ac:dyDescent="0.25">
      <c r="A2184" t="s">
        <v>179</v>
      </c>
      <c r="B2184">
        <v>35.200000000000003</v>
      </c>
      <c r="C2184">
        <v>5.97</v>
      </c>
      <c r="D2184" t="s">
        <v>2378</v>
      </c>
      <c r="E2184" t="s">
        <v>2380</v>
      </c>
      <c r="F2184" t="s">
        <v>2378</v>
      </c>
      <c r="G2184" s="9">
        <v>1</v>
      </c>
      <c r="H2184" t="s">
        <v>2378</v>
      </c>
      <c r="I2184" s="20" t="str">
        <f>IF(Table4[[#This Row],[smoker]]="?","NO",Table4[[#This Row],[smoker]])</f>
        <v>No</v>
      </c>
      <c r="J2184" s="26">
        <v>1</v>
      </c>
      <c r="K2184" s="20" t="str">
        <f>UPPER(Table4[[#This Row],[SMOKER 1]])</f>
        <v>NO</v>
      </c>
      <c r="L2184" s="26" t="str">
        <f>UPPER(Table4[[#This Row],[Heart Issues]])</f>
        <v>NO</v>
      </c>
      <c r="M2184" s="26" t="str">
        <f>IF(Table4[[#This Row],[BMI]]&lt;18.5,"underweight",IF(Table4[[#This Row],[BMI]]&lt; 24.9,"normal weight",IF(Table4[[#This Row],[BMI]]&lt;29.9,"over weight","obesity")))</f>
        <v>obesity</v>
      </c>
      <c r="N2184" s="26" t="str">
        <f>IF(Table4[[#This Row],[HBA1C]]&lt;5.7,"normal",IF(Table4[[#This Row],[HBA1C]]&lt; 6.4,"prediabetes","diabetes"))</f>
        <v>prediabetes</v>
      </c>
    </row>
    <row r="2185" spans="1:14" x14ac:dyDescent="0.25">
      <c r="A2185" t="s">
        <v>178</v>
      </c>
      <c r="B2185">
        <v>33.770000000000003</v>
      </c>
      <c r="C2185">
        <v>4.0199999999999996</v>
      </c>
      <c r="D2185" t="s">
        <v>2378</v>
      </c>
      <c r="E2185" t="s">
        <v>2380</v>
      </c>
      <c r="F2185" t="s">
        <v>2378</v>
      </c>
      <c r="G2185" s="9">
        <v>1</v>
      </c>
      <c r="H2185" t="s">
        <v>2378</v>
      </c>
      <c r="I2185" s="20" t="str">
        <f>IF(Table4[[#This Row],[smoker]]="?","NO",Table4[[#This Row],[smoker]])</f>
        <v>No</v>
      </c>
      <c r="J2185" s="26">
        <v>1</v>
      </c>
      <c r="K2185" s="20" t="str">
        <f>UPPER(Table4[[#This Row],[SMOKER 1]])</f>
        <v>NO</v>
      </c>
      <c r="L2185" s="26" t="str">
        <f>UPPER(Table4[[#This Row],[Heart Issues]])</f>
        <v>NO</v>
      </c>
      <c r="M2185" s="26" t="str">
        <f>IF(Table4[[#This Row],[BMI]]&lt;18.5,"underweight",IF(Table4[[#This Row],[BMI]]&lt; 24.9,"normal weight",IF(Table4[[#This Row],[BMI]]&lt;29.9,"over weight","obesity")))</f>
        <v>obesity</v>
      </c>
      <c r="N2185" s="26" t="str">
        <f>IF(Table4[[#This Row],[HBA1C]]&lt;5.7,"normal",IF(Table4[[#This Row],[HBA1C]]&lt; 6.4,"prediabetes","diabetes"))</f>
        <v>normal</v>
      </c>
    </row>
    <row r="2186" spans="1:14" x14ac:dyDescent="0.25">
      <c r="A2186" t="s">
        <v>177</v>
      </c>
      <c r="B2186">
        <v>30.03</v>
      </c>
      <c r="C2186">
        <v>4.04</v>
      </c>
      <c r="D2186" t="s">
        <v>2378</v>
      </c>
      <c r="E2186" t="s">
        <v>2380</v>
      </c>
      <c r="F2186" t="s">
        <v>2378</v>
      </c>
      <c r="G2186" s="9">
        <v>1</v>
      </c>
      <c r="H2186" t="s">
        <v>2378</v>
      </c>
      <c r="I2186" s="20" t="str">
        <f>IF(Table4[[#This Row],[smoker]]="?","NO",Table4[[#This Row],[smoker]])</f>
        <v>No</v>
      </c>
      <c r="J2186" s="26">
        <v>1</v>
      </c>
      <c r="K2186" s="20" t="str">
        <f>UPPER(Table4[[#This Row],[SMOKER 1]])</f>
        <v>NO</v>
      </c>
      <c r="L2186" s="26" t="str">
        <f>UPPER(Table4[[#This Row],[Heart Issues]])</f>
        <v>NO</v>
      </c>
      <c r="M2186" s="26" t="str">
        <f>IF(Table4[[#This Row],[BMI]]&lt;18.5,"underweight",IF(Table4[[#This Row],[BMI]]&lt; 24.9,"normal weight",IF(Table4[[#This Row],[BMI]]&lt;29.9,"over weight","obesity")))</f>
        <v>obesity</v>
      </c>
      <c r="N2186" s="26" t="str">
        <f>IF(Table4[[#This Row],[HBA1C]]&lt;5.7,"normal",IF(Table4[[#This Row],[HBA1C]]&lt; 6.4,"prediabetes","diabetes"))</f>
        <v>normal</v>
      </c>
    </row>
    <row r="2187" spans="1:14" x14ac:dyDescent="0.25">
      <c r="A2187" t="s">
        <v>176</v>
      </c>
      <c r="B2187">
        <v>29.37</v>
      </c>
      <c r="C2187">
        <v>5.54</v>
      </c>
      <c r="D2187" t="s">
        <v>2378</v>
      </c>
      <c r="E2187" t="s">
        <v>2380</v>
      </c>
      <c r="F2187" t="s">
        <v>2378</v>
      </c>
      <c r="G2187" s="9">
        <v>1</v>
      </c>
      <c r="H2187" t="s">
        <v>2378</v>
      </c>
      <c r="I2187" s="20" t="str">
        <f>IF(Table4[[#This Row],[smoker]]="?","NO",Table4[[#This Row],[smoker]])</f>
        <v>No</v>
      </c>
      <c r="J2187" s="26">
        <v>1</v>
      </c>
      <c r="K2187" s="20" t="str">
        <f>UPPER(Table4[[#This Row],[SMOKER 1]])</f>
        <v>NO</v>
      </c>
      <c r="L2187" s="26" t="str">
        <f>UPPER(Table4[[#This Row],[Heart Issues]])</f>
        <v>NO</v>
      </c>
      <c r="M2187" s="26" t="str">
        <f>IF(Table4[[#This Row],[BMI]]&lt;18.5,"underweight",IF(Table4[[#This Row],[BMI]]&lt; 24.9,"normal weight",IF(Table4[[#This Row],[BMI]]&lt;29.9,"over weight","obesity")))</f>
        <v>over weight</v>
      </c>
      <c r="N2187" s="26" t="str">
        <f>IF(Table4[[#This Row],[HBA1C]]&lt;5.7,"normal",IF(Table4[[#This Row],[HBA1C]]&lt; 6.4,"prediabetes","diabetes"))</f>
        <v>normal</v>
      </c>
    </row>
    <row r="2188" spans="1:14" x14ac:dyDescent="0.25">
      <c r="A2188" t="s">
        <v>175</v>
      </c>
      <c r="B2188">
        <v>28.5</v>
      </c>
      <c r="C2188">
        <v>4.03</v>
      </c>
      <c r="D2188" t="s">
        <v>2378</v>
      </c>
      <c r="E2188" t="s">
        <v>2380</v>
      </c>
      <c r="F2188" t="s">
        <v>2378</v>
      </c>
      <c r="G2188" s="9">
        <v>1</v>
      </c>
      <c r="H2188" t="s">
        <v>2378</v>
      </c>
      <c r="I2188" s="20" t="str">
        <f>IF(Table4[[#This Row],[smoker]]="?","NO",Table4[[#This Row],[smoker]])</f>
        <v>No</v>
      </c>
      <c r="J2188" s="26">
        <v>1</v>
      </c>
      <c r="K2188" s="20" t="str">
        <f>UPPER(Table4[[#This Row],[SMOKER 1]])</f>
        <v>NO</v>
      </c>
      <c r="L2188" s="26" t="str">
        <f>UPPER(Table4[[#This Row],[Heart Issues]])</f>
        <v>NO</v>
      </c>
      <c r="M2188" s="26" t="str">
        <f>IF(Table4[[#This Row],[BMI]]&lt;18.5,"underweight",IF(Table4[[#This Row],[BMI]]&lt; 24.9,"normal weight",IF(Table4[[#This Row],[BMI]]&lt;29.9,"over weight","obesity")))</f>
        <v>over weight</v>
      </c>
      <c r="N2188" s="26" t="str">
        <f>IF(Table4[[#This Row],[HBA1C]]&lt;5.7,"normal",IF(Table4[[#This Row],[HBA1C]]&lt; 6.4,"prediabetes","diabetes"))</f>
        <v>normal</v>
      </c>
    </row>
    <row r="2189" spans="1:14" x14ac:dyDescent="0.25">
      <c r="A2189" t="s">
        <v>174</v>
      </c>
      <c r="B2189">
        <v>23.32</v>
      </c>
      <c r="C2189">
        <v>5.62</v>
      </c>
      <c r="D2189" t="s">
        <v>2378</v>
      </c>
      <c r="E2189" t="s">
        <v>2380</v>
      </c>
      <c r="F2189" t="s">
        <v>2378</v>
      </c>
      <c r="G2189" s="9">
        <v>1</v>
      </c>
      <c r="H2189" t="s">
        <v>2378</v>
      </c>
      <c r="I2189" s="20" t="str">
        <f>IF(Table4[[#This Row],[smoker]]="?","NO",Table4[[#This Row],[smoker]])</f>
        <v>No</v>
      </c>
      <c r="J2189" s="26">
        <v>1</v>
      </c>
      <c r="K2189" s="20" t="str">
        <f>UPPER(Table4[[#This Row],[SMOKER 1]])</f>
        <v>NO</v>
      </c>
      <c r="L2189" s="26" t="str">
        <f>UPPER(Table4[[#This Row],[Heart Issues]])</f>
        <v>NO</v>
      </c>
      <c r="M2189" s="26" t="str">
        <f>IF(Table4[[#This Row],[BMI]]&lt;18.5,"underweight",IF(Table4[[#This Row],[BMI]]&lt; 24.9,"normal weight",IF(Table4[[#This Row],[BMI]]&lt;29.9,"over weight","obesity")))</f>
        <v>normal weight</v>
      </c>
      <c r="N2189" s="26" t="str">
        <f>IF(Table4[[#This Row],[HBA1C]]&lt;5.7,"normal",IF(Table4[[#This Row],[HBA1C]]&lt; 6.4,"prediabetes","diabetes"))</f>
        <v>normal</v>
      </c>
    </row>
    <row r="2190" spans="1:14" x14ac:dyDescent="0.25">
      <c r="A2190" t="s">
        <v>173</v>
      </c>
      <c r="B2190">
        <v>26.125</v>
      </c>
      <c r="C2190">
        <v>5.27</v>
      </c>
      <c r="D2190" t="s">
        <v>2378</v>
      </c>
      <c r="E2190" t="s">
        <v>2380</v>
      </c>
      <c r="F2190" t="s">
        <v>2378</v>
      </c>
      <c r="G2190" s="9">
        <v>1</v>
      </c>
      <c r="H2190" t="s">
        <v>2378</v>
      </c>
      <c r="I2190" s="20" t="str">
        <f>IF(Table4[[#This Row],[smoker]]="?","NO",Table4[[#This Row],[smoker]])</f>
        <v>No</v>
      </c>
      <c r="J2190" s="26">
        <v>1</v>
      </c>
      <c r="K2190" s="20" t="str">
        <f>UPPER(Table4[[#This Row],[SMOKER 1]])</f>
        <v>NO</v>
      </c>
      <c r="L2190" s="26" t="str">
        <f>UPPER(Table4[[#This Row],[Heart Issues]])</f>
        <v>NO</v>
      </c>
      <c r="M2190" s="26" t="str">
        <f>IF(Table4[[#This Row],[BMI]]&lt;18.5,"underweight",IF(Table4[[#This Row],[BMI]]&lt; 24.9,"normal weight",IF(Table4[[#This Row],[BMI]]&lt;29.9,"over weight","obesity")))</f>
        <v>over weight</v>
      </c>
      <c r="N2190" s="26" t="str">
        <f>IF(Table4[[#This Row],[HBA1C]]&lt;5.7,"normal",IF(Table4[[#This Row],[HBA1C]]&lt; 6.4,"prediabetes","diabetes"))</f>
        <v>normal</v>
      </c>
    </row>
    <row r="2191" spans="1:14" x14ac:dyDescent="0.25">
      <c r="A2191" t="s">
        <v>172</v>
      </c>
      <c r="B2191">
        <v>25.46</v>
      </c>
      <c r="C2191">
        <v>5.18</v>
      </c>
      <c r="D2191" t="s">
        <v>2378</v>
      </c>
      <c r="E2191" t="s">
        <v>2380</v>
      </c>
      <c r="F2191" t="s">
        <v>2378</v>
      </c>
      <c r="G2191" s="9">
        <v>1</v>
      </c>
      <c r="H2191" t="s">
        <v>2378</v>
      </c>
      <c r="I2191" s="20" t="str">
        <f>IF(Table4[[#This Row],[smoker]]="?","NO",Table4[[#This Row],[smoker]])</f>
        <v>No</v>
      </c>
      <c r="J2191" s="26">
        <v>1</v>
      </c>
      <c r="K2191" s="20" t="str">
        <f>UPPER(Table4[[#This Row],[SMOKER 1]])</f>
        <v>NO</v>
      </c>
      <c r="L2191" s="26" t="str">
        <f>UPPER(Table4[[#This Row],[Heart Issues]])</f>
        <v>NO</v>
      </c>
      <c r="M2191" s="26" t="str">
        <f>IF(Table4[[#This Row],[BMI]]&lt;18.5,"underweight",IF(Table4[[#This Row],[BMI]]&lt; 24.9,"normal weight",IF(Table4[[#This Row],[BMI]]&lt;29.9,"over weight","obesity")))</f>
        <v>over weight</v>
      </c>
      <c r="N2191" s="26" t="str">
        <f>IF(Table4[[#This Row],[HBA1C]]&lt;5.7,"normal",IF(Table4[[#This Row],[HBA1C]]&lt; 6.4,"prediabetes","diabetes"))</f>
        <v>normal</v>
      </c>
    </row>
    <row r="2192" spans="1:14" x14ac:dyDescent="0.25">
      <c r="A2192" t="s">
        <v>171</v>
      </c>
      <c r="B2192">
        <v>23.75</v>
      </c>
      <c r="C2192">
        <v>5.27</v>
      </c>
      <c r="D2192" t="s">
        <v>2378</v>
      </c>
      <c r="E2192" t="s">
        <v>2380</v>
      </c>
      <c r="F2192" t="s">
        <v>2378</v>
      </c>
      <c r="G2192" s="9">
        <v>1</v>
      </c>
      <c r="H2192" t="s">
        <v>2378</v>
      </c>
      <c r="I2192" s="20" t="str">
        <f>IF(Table4[[#This Row],[smoker]]="?","NO",Table4[[#This Row],[smoker]])</f>
        <v>No</v>
      </c>
      <c r="J2192" s="26">
        <v>1</v>
      </c>
      <c r="K2192" s="20" t="str">
        <f>UPPER(Table4[[#This Row],[SMOKER 1]])</f>
        <v>NO</v>
      </c>
      <c r="L2192" s="26" t="str">
        <f>UPPER(Table4[[#This Row],[Heart Issues]])</f>
        <v>NO</v>
      </c>
      <c r="M2192" s="26" t="str">
        <f>IF(Table4[[#This Row],[BMI]]&lt;18.5,"underweight",IF(Table4[[#This Row],[BMI]]&lt; 24.9,"normal weight",IF(Table4[[#This Row],[BMI]]&lt;29.9,"over weight","obesity")))</f>
        <v>normal weight</v>
      </c>
      <c r="N2192" s="26" t="str">
        <f>IF(Table4[[#This Row],[HBA1C]]&lt;5.7,"normal",IF(Table4[[#This Row],[HBA1C]]&lt; 6.4,"prediabetes","diabetes"))</f>
        <v>normal</v>
      </c>
    </row>
    <row r="2193" spans="1:14" x14ac:dyDescent="0.25">
      <c r="A2193" t="s">
        <v>169</v>
      </c>
      <c r="B2193">
        <v>23.085000000000001</v>
      </c>
      <c r="C2193">
        <v>5.62</v>
      </c>
      <c r="D2193" t="s">
        <v>2378</v>
      </c>
      <c r="E2193" t="s">
        <v>2380</v>
      </c>
      <c r="F2193" t="s">
        <v>2378</v>
      </c>
      <c r="G2193" s="9">
        <v>1</v>
      </c>
      <c r="H2193" t="s">
        <v>2378</v>
      </c>
      <c r="I2193" s="20" t="str">
        <f>IF(Table4[[#This Row],[smoker]]="?","NO",Table4[[#This Row],[smoker]])</f>
        <v>No</v>
      </c>
      <c r="J2193" s="26">
        <v>1</v>
      </c>
      <c r="K2193" s="20" t="str">
        <f>UPPER(Table4[[#This Row],[SMOKER 1]])</f>
        <v>NO</v>
      </c>
      <c r="L2193" s="26" t="str">
        <f>UPPER(Table4[[#This Row],[Heart Issues]])</f>
        <v>NO</v>
      </c>
      <c r="M2193" s="26" t="str">
        <f>IF(Table4[[#This Row],[BMI]]&lt;18.5,"underweight",IF(Table4[[#This Row],[BMI]]&lt; 24.9,"normal weight",IF(Table4[[#This Row],[BMI]]&lt;29.9,"over weight","obesity")))</f>
        <v>normal weight</v>
      </c>
      <c r="N2193" s="26" t="str">
        <f>IF(Table4[[#This Row],[HBA1C]]&lt;5.7,"normal",IF(Table4[[#This Row],[HBA1C]]&lt; 6.4,"prediabetes","diabetes"))</f>
        <v>normal</v>
      </c>
    </row>
    <row r="2194" spans="1:14" x14ac:dyDescent="0.25">
      <c r="A2194" t="s">
        <v>167</v>
      </c>
      <c r="B2194">
        <v>22.99</v>
      </c>
      <c r="C2194">
        <v>5.0599999999999996</v>
      </c>
      <c r="D2194" t="s">
        <v>2378</v>
      </c>
      <c r="E2194" t="s">
        <v>2380</v>
      </c>
      <c r="F2194" t="s">
        <v>2378</v>
      </c>
      <c r="G2194" s="9">
        <v>1</v>
      </c>
      <c r="H2194" t="s">
        <v>2378</v>
      </c>
      <c r="I2194" s="20" t="str">
        <f>IF(Table4[[#This Row],[smoker]]="?","NO",Table4[[#This Row],[smoker]])</f>
        <v>No</v>
      </c>
      <c r="J2194" s="26">
        <v>1</v>
      </c>
      <c r="K2194" s="20" t="str">
        <f>UPPER(Table4[[#This Row],[SMOKER 1]])</f>
        <v>NO</v>
      </c>
      <c r="L2194" s="26" t="str">
        <f>UPPER(Table4[[#This Row],[Heart Issues]])</f>
        <v>NO</v>
      </c>
      <c r="M2194" s="26" t="str">
        <f>IF(Table4[[#This Row],[BMI]]&lt;18.5,"underweight",IF(Table4[[#This Row],[BMI]]&lt; 24.9,"normal weight",IF(Table4[[#This Row],[BMI]]&lt;29.9,"over weight","obesity")))</f>
        <v>normal weight</v>
      </c>
      <c r="N2194" s="26" t="str">
        <f>IF(Table4[[#This Row],[HBA1C]]&lt;5.7,"normal",IF(Table4[[#This Row],[HBA1C]]&lt; 6.4,"prediabetes","diabetes"))</f>
        <v>normal</v>
      </c>
    </row>
    <row r="2195" spans="1:14" x14ac:dyDescent="0.25">
      <c r="A2195" t="s">
        <v>165</v>
      </c>
      <c r="B2195">
        <v>21.47</v>
      </c>
      <c r="C2195">
        <v>4.6900000000000004</v>
      </c>
      <c r="D2195" t="s">
        <v>2378</v>
      </c>
      <c r="E2195" t="s">
        <v>2380</v>
      </c>
      <c r="F2195" t="s">
        <v>2378</v>
      </c>
      <c r="G2195" s="9">
        <v>1</v>
      </c>
      <c r="H2195" t="s">
        <v>2378</v>
      </c>
      <c r="I2195" s="20" t="str">
        <f>IF(Table4[[#This Row],[smoker]]="?","NO",Table4[[#This Row],[smoker]])</f>
        <v>No</v>
      </c>
      <c r="J2195" s="26">
        <v>1</v>
      </c>
      <c r="K2195" s="20" t="str">
        <f>UPPER(Table4[[#This Row],[SMOKER 1]])</f>
        <v>NO</v>
      </c>
      <c r="L2195" s="26" t="str">
        <f>UPPER(Table4[[#This Row],[Heart Issues]])</f>
        <v>NO</v>
      </c>
      <c r="M2195" s="26" t="str">
        <f>IF(Table4[[#This Row],[BMI]]&lt;18.5,"underweight",IF(Table4[[#This Row],[BMI]]&lt; 24.9,"normal weight",IF(Table4[[#This Row],[BMI]]&lt;29.9,"over weight","obesity")))</f>
        <v>normal weight</v>
      </c>
      <c r="N2195" s="26" t="str">
        <f>IF(Table4[[#This Row],[HBA1C]]&lt;5.7,"normal",IF(Table4[[#This Row],[HBA1C]]&lt; 6.4,"prediabetes","diabetes"))</f>
        <v>normal</v>
      </c>
    </row>
    <row r="2196" spans="1:14" x14ac:dyDescent="0.25">
      <c r="A2196" t="s">
        <v>163</v>
      </c>
      <c r="B2196">
        <v>15.96</v>
      </c>
      <c r="C2196">
        <v>5.44</v>
      </c>
      <c r="D2196" t="s">
        <v>2378</v>
      </c>
      <c r="E2196" t="s">
        <v>2380</v>
      </c>
      <c r="F2196" t="s">
        <v>2378</v>
      </c>
      <c r="G2196" s="9">
        <v>1</v>
      </c>
      <c r="H2196" t="s">
        <v>2378</v>
      </c>
      <c r="I2196" s="20" t="str">
        <f>IF(Table4[[#This Row],[smoker]]="?","NO",Table4[[#This Row],[smoker]])</f>
        <v>No</v>
      </c>
      <c r="J2196" s="26">
        <v>1</v>
      </c>
      <c r="K2196" s="20" t="str">
        <f>UPPER(Table4[[#This Row],[SMOKER 1]])</f>
        <v>NO</v>
      </c>
      <c r="L2196" s="26" t="str">
        <f>UPPER(Table4[[#This Row],[Heart Issues]])</f>
        <v>NO</v>
      </c>
      <c r="M2196" s="26" t="str">
        <f>IF(Table4[[#This Row],[BMI]]&lt;18.5,"underweight",IF(Table4[[#This Row],[BMI]]&lt; 24.9,"normal weight",IF(Table4[[#This Row],[BMI]]&lt;29.9,"over weight","obesity")))</f>
        <v>underweight</v>
      </c>
      <c r="N2196" s="26" t="str">
        <f>IF(Table4[[#This Row],[HBA1C]]&lt;5.7,"normal",IF(Table4[[#This Row],[HBA1C]]&lt; 6.4,"prediabetes","diabetes"))</f>
        <v>normal</v>
      </c>
    </row>
    <row r="2197" spans="1:14" x14ac:dyDescent="0.25">
      <c r="A2197" t="s">
        <v>162</v>
      </c>
      <c r="B2197">
        <v>39.5</v>
      </c>
      <c r="C2197">
        <v>5.05</v>
      </c>
      <c r="D2197" t="s">
        <v>2378</v>
      </c>
      <c r="E2197" t="s">
        <v>2380</v>
      </c>
      <c r="F2197" t="s">
        <v>2378</v>
      </c>
      <c r="G2197" s="9">
        <v>1</v>
      </c>
      <c r="H2197" t="s">
        <v>2378</v>
      </c>
      <c r="I2197" s="20" t="str">
        <f>IF(Table4[[#This Row],[smoker]]="?","NO",Table4[[#This Row],[smoker]])</f>
        <v>No</v>
      </c>
      <c r="J2197" s="26">
        <v>1</v>
      </c>
      <c r="K2197" s="20" t="str">
        <f>UPPER(Table4[[#This Row],[SMOKER 1]])</f>
        <v>NO</v>
      </c>
      <c r="L2197" s="26" t="str">
        <f>UPPER(Table4[[#This Row],[Heart Issues]])</f>
        <v>NO</v>
      </c>
      <c r="M2197" s="26" t="str">
        <f>IF(Table4[[#This Row],[BMI]]&lt;18.5,"underweight",IF(Table4[[#This Row],[BMI]]&lt; 24.9,"normal weight",IF(Table4[[#This Row],[BMI]]&lt;29.9,"over weight","obesity")))</f>
        <v>obesity</v>
      </c>
      <c r="N2197" s="26" t="str">
        <f>IF(Table4[[#This Row],[HBA1C]]&lt;5.7,"normal",IF(Table4[[#This Row],[HBA1C]]&lt; 6.4,"prediabetes","diabetes"))</f>
        <v>normal</v>
      </c>
    </row>
    <row r="2198" spans="1:14" x14ac:dyDescent="0.25">
      <c r="A2198" t="s">
        <v>161</v>
      </c>
      <c r="B2198">
        <v>33.770000000000003</v>
      </c>
      <c r="C2198">
        <v>6</v>
      </c>
      <c r="D2198" t="s">
        <v>2378</v>
      </c>
      <c r="E2198" t="s">
        <v>2380</v>
      </c>
      <c r="F2198" t="s">
        <v>2378</v>
      </c>
      <c r="G2198" s="9">
        <v>1</v>
      </c>
      <c r="H2198" t="s">
        <v>2378</v>
      </c>
      <c r="I2198" s="20" t="str">
        <f>IF(Table4[[#This Row],[smoker]]="?","NO",Table4[[#This Row],[smoker]])</f>
        <v>No</v>
      </c>
      <c r="J2198" s="26">
        <v>1</v>
      </c>
      <c r="K2198" s="20" t="str">
        <f>UPPER(Table4[[#This Row],[SMOKER 1]])</f>
        <v>NO</v>
      </c>
      <c r="L2198" s="26" t="str">
        <f>UPPER(Table4[[#This Row],[Heart Issues]])</f>
        <v>NO</v>
      </c>
      <c r="M2198" s="26" t="str">
        <f>IF(Table4[[#This Row],[BMI]]&lt;18.5,"underweight",IF(Table4[[#This Row],[BMI]]&lt; 24.9,"normal weight",IF(Table4[[#This Row],[BMI]]&lt;29.9,"over weight","obesity")))</f>
        <v>obesity</v>
      </c>
      <c r="N2198" s="26" t="str">
        <f>IF(Table4[[#This Row],[HBA1C]]&lt;5.7,"normal",IF(Table4[[#This Row],[HBA1C]]&lt; 6.4,"prediabetes","diabetes"))</f>
        <v>prediabetes</v>
      </c>
    </row>
    <row r="2199" spans="1:14" x14ac:dyDescent="0.25">
      <c r="A2199" t="s">
        <v>160</v>
      </c>
      <c r="B2199">
        <v>26.84</v>
      </c>
      <c r="C2199">
        <v>5.99</v>
      </c>
      <c r="D2199" t="s">
        <v>2380</v>
      </c>
      <c r="E2199" t="s">
        <v>2380</v>
      </c>
      <c r="F2199" t="s">
        <v>2378</v>
      </c>
      <c r="G2199" s="9">
        <v>1</v>
      </c>
      <c r="H2199" t="s">
        <v>2378</v>
      </c>
      <c r="I2199" s="20" t="str">
        <f>IF(Table4[[#This Row],[smoker]]="?","NO",Table4[[#This Row],[smoker]])</f>
        <v>No</v>
      </c>
      <c r="J2199" s="26">
        <v>1</v>
      </c>
      <c r="K2199" s="20" t="str">
        <f>UPPER(Table4[[#This Row],[SMOKER 1]])</f>
        <v>NO</v>
      </c>
      <c r="L2199" s="26" t="str">
        <f>UPPER(Table4[[#This Row],[Heart Issues]])</f>
        <v>YES</v>
      </c>
      <c r="M2199" s="26" t="str">
        <f>IF(Table4[[#This Row],[BMI]]&lt;18.5,"underweight",IF(Table4[[#This Row],[BMI]]&lt; 24.9,"normal weight",IF(Table4[[#This Row],[BMI]]&lt;29.9,"over weight","obesity")))</f>
        <v>over weight</v>
      </c>
      <c r="N2199" s="26" t="str">
        <f>IF(Table4[[#This Row],[HBA1C]]&lt;5.7,"normal",IF(Table4[[#This Row],[HBA1C]]&lt; 6.4,"prediabetes","diabetes"))</f>
        <v>prediabetes</v>
      </c>
    </row>
    <row r="2200" spans="1:14" x14ac:dyDescent="0.25">
      <c r="A2200" t="s">
        <v>159</v>
      </c>
      <c r="B2200">
        <v>35.53</v>
      </c>
      <c r="C2200">
        <v>4.3600000000000003</v>
      </c>
      <c r="D2200" t="s">
        <v>2378</v>
      </c>
      <c r="E2200" t="s">
        <v>2378</v>
      </c>
      <c r="F2200" t="s">
        <v>2381</v>
      </c>
      <c r="G2200" s="9">
        <v>1</v>
      </c>
      <c r="H2200" t="s">
        <v>2378</v>
      </c>
      <c r="I2200" s="20" t="str">
        <f>IF(Table4[[#This Row],[smoker]]="?","NO",Table4[[#This Row],[smoker]])</f>
        <v>No</v>
      </c>
      <c r="J2200" s="26">
        <v>1</v>
      </c>
      <c r="K2200" s="20" t="str">
        <f>UPPER(Table4[[#This Row],[SMOKER 1]])</f>
        <v>NO</v>
      </c>
      <c r="L2200" s="26" t="str">
        <f>UPPER(Table4[[#This Row],[Heart Issues]])</f>
        <v>NO</v>
      </c>
      <c r="M2200" s="26" t="str">
        <f>IF(Table4[[#This Row],[BMI]]&lt;18.5,"underweight",IF(Table4[[#This Row],[BMI]]&lt; 24.9,"normal weight",IF(Table4[[#This Row],[BMI]]&lt;29.9,"over weight","obesity")))</f>
        <v>obesity</v>
      </c>
      <c r="N2200" s="26" t="str">
        <f>IF(Table4[[#This Row],[HBA1C]]&lt;5.7,"normal",IF(Table4[[#This Row],[HBA1C]]&lt; 6.4,"prediabetes","diabetes"))</f>
        <v>normal</v>
      </c>
    </row>
    <row r="2201" spans="1:14" x14ac:dyDescent="0.25">
      <c r="A2201" t="s">
        <v>158</v>
      </c>
      <c r="B2201">
        <v>30.59</v>
      </c>
      <c r="C2201">
        <v>4.41</v>
      </c>
      <c r="D2201" t="s">
        <v>2378</v>
      </c>
      <c r="E2201" t="s">
        <v>2378</v>
      </c>
      <c r="F2201" t="s">
        <v>2381</v>
      </c>
      <c r="G2201" s="9">
        <v>1</v>
      </c>
      <c r="H2201" t="s">
        <v>2378</v>
      </c>
      <c r="I2201" s="20" t="str">
        <f>IF(Table4[[#This Row],[smoker]]="?","NO",Table4[[#This Row],[smoker]])</f>
        <v>No</v>
      </c>
      <c r="J2201" s="26">
        <v>1</v>
      </c>
      <c r="K2201" s="20" t="str">
        <f>UPPER(Table4[[#This Row],[SMOKER 1]])</f>
        <v>NO</v>
      </c>
      <c r="L2201" s="26" t="str">
        <f>UPPER(Table4[[#This Row],[Heart Issues]])</f>
        <v>NO</v>
      </c>
      <c r="M2201" s="26" t="str">
        <f>IF(Table4[[#This Row],[BMI]]&lt;18.5,"underweight",IF(Table4[[#This Row],[BMI]]&lt; 24.9,"normal weight",IF(Table4[[#This Row],[BMI]]&lt;29.9,"over weight","obesity")))</f>
        <v>obesity</v>
      </c>
      <c r="N2201" s="26" t="str">
        <f>IF(Table4[[#This Row],[HBA1C]]&lt;5.7,"normal",IF(Table4[[#This Row],[HBA1C]]&lt; 6.4,"prediabetes","diabetes"))</f>
        <v>normal</v>
      </c>
    </row>
    <row r="2202" spans="1:14" x14ac:dyDescent="0.25">
      <c r="A2202" t="s">
        <v>157</v>
      </c>
      <c r="B2202">
        <v>30.59</v>
      </c>
      <c r="C2202">
        <v>4.17</v>
      </c>
      <c r="D2202" t="s">
        <v>2378</v>
      </c>
      <c r="E2202" t="s">
        <v>2378</v>
      </c>
      <c r="F2202" t="s">
        <v>2381</v>
      </c>
      <c r="G2202" s="9">
        <v>1</v>
      </c>
      <c r="H2202" t="s">
        <v>2378</v>
      </c>
      <c r="I2202" s="20" t="str">
        <f>IF(Table4[[#This Row],[smoker]]="?","NO",Table4[[#This Row],[smoker]])</f>
        <v>No</v>
      </c>
      <c r="J2202" s="26">
        <v>1</v>
      </c>
      <c r="K2202" s="20" t="str">
        <f>UPPER(Table4[[#This Row],[SMOKER 1]])</f>
        <v>NO</v>
      </c>
      <c r="L2202" s="26" t="str">
        <f>UPPER(Table4[[#This Row],[Heart Issues]])</f>
        <v>NO</v>
      </c>
      <c r="M2202" s="26" t="str">
        <f>IF(Table4[[#This Row],[BMI]]&lt;18.5,"underweight",IF(Table4[[#This Row],[BMI]]&lt; 24.9,"normal weight",IF(Table4[[#This Row],[BMI]]&lt;29.9,"over weight","obesity")))</f>
        <v>obesity</v>
      </c>
      <c r="N2202" s="26" t="str">
        <f>IF(Table4[[#This Row],[HBA1C]]&lt;5.7,"normal",IF(Table4[[#This Row],[HBA1C]]&lt; 6.4,"prediabetes","diabetes"))</f>
        <v>normal</v>
      </c>
    </row>
    <row r="2203" spans="1:14" x14ac:dyDescent="0.25">
      <c r="A2203" t="s">
        <v>156</v>
      </c>
      <c r="B2203">
        <v>27.835000000000001</v>
      </c>
      <c r="C2203">
        <v>4.4400000000000004</v>
      </c>
      <c r="D2203" t="s">
        <v>2378</v>
      </c>
      <c r="E2203" t="s">
        <v>2378</v>
      </c>
      <c r="F2203" t="s">
        <v>2381</v>
      </c>
      <c r="G2203" s="9">
        <v>1</v>
      </c>
      <c r="H2203" t="s">
        <v>2378</v>
      </c>
      <c r="I2203" s="20" t="str">
        <f>IF(Table4[[#This Row],[smoker]]="?","NO",Table4[[#This Row],[smoker]])</f>
        <v>No</v>
      </c>
      <c r="J2203" s="26">
        <v>1</v>
      </c>
      <c r="K2203" s="20" t="str">
        <f>UPPER(Table4[[#This Row],[SMOKER 1]])</f>
        <v>NO</v>
      </c>
      <c r="L2203" s="26" t="str">
        <f>UPPER(Table4[[#This Row],[Heart Issues]])</f>
        <v>NO</v>
      </c>
      <c r="M2203" s="26" t="str">
        <f>IF(Table4[[#This Row],[BMI]]&lt;18.5,"underweight",IF(Table4[[#This Row],[BMI]]&lt; 24.9,"normal weight",IF(Table4[[#This Row],[BMI]]&lt;29.9,"over weight","obesity")))</f>
        <v>over weight</v>
      </c>
      <c r="N2203" s="26" t="str">
        <f>IF(Table4[[#This Row],[HBA1C]]&lt;5.7,"normal",IF(Table4[[#This Row],[HBA1C]]&lt; 6.4,"prediabetes","diabetes"))</f>
        <v>normal</v>
      </c>
    </row>
    <row r="2204" spans="1:14" x14ac:dyDescent="0.25">
      <c r="A2204" t="s">
        <v>155</v>
      </c>
      <c r="B2204">
        <v>40.26</v>
      </c>
      <c r="C2204">
        <v>5.52</v>
      </c>
      <c r="D2204" t="s">
        <v>2378</v>
      </c>
      <c r="E2204" t="s">
        <v>2380</v>
      </c>
      <c r="F2204" t="s">
        <v>2378</v>
      </c>
      <c r="G2204" s="9">
        <v>1</v>
      </c>
      <c r="H2204" t="s">
        <v>2378</v>
      </c>
      <c r="I2204" s="20" t="str">
        <f>IF(Table4[[#This Row],[smoker]]="?","NO",Table4[[#This Row],[smoker]])</f>
        <v>No</v>
      </c>
      <c r="J2204" s="26">
        <v>1</v>
      </c>
      <c r="K2204" s="20" t="str">
        <f>UPPER(Table4[[#This Row],[SMOKER 1]])</f>
        <v>NO</v>
      </c>
      <c r="L2204" s="26" t="str">
        <f>UPPER(Table4[[#This Row],[Heart Issues]])</f>
        <v>NO</v>
      </c>
      <c r="M2204" s="26" t="str">
        <f>IF(Table4[[#This Row],[BMI]]&lt;18.5,"underweight",IF(Table4[[#This Row],[BMI]]&lt; 24.9,"normal weight",IF(Table4[[#This Row],[BMI]]&lt;29.9,"over weight","obesity")))</f>
        <v>obesity</v>
      </c>
      <c r="N2204" s="26" t="str">
        <f>IF(Table4[[#This Row],[HBA1C]]&lt;5.7,"normal",IF(Table4[[#This Row],[HBA1C]]&lt; 6.4,"prediabetes","diabetes"))</f>
        <v>normal</v>
      </c>
    </row>
    <row r="2205" spans="1:14" x14ac:dyDescent="0.25">
      <c r="A2205" t="s">
        <v>154</v>
      </c>
      <c r="B2205">
        <v>39.82</v>
      </c>
      <c r="C2205">
        <v>6.01</v>
      </c>
      <c r="D2205" t="s">
        <v>2378</v>
      </c>
      <c r="E2205" t="s">
        <v>2380</v>
      </c>
      <c r="F2205" t="s">
        <v>2378</v>
      </c>
      <c r="G2205" s="9">
        <v>1</v>
      </c>
      <c r="H2205" t="s">
        <v>2378</v>
      </c>
      <c r="I2205" s="20" t="str">
        <f>IF(Table4[[#This Row],[smoker]]="?","NO",Table4[[#This Row],[smoker]])</f>
        <v>No</v>
      </c>
      <c r="J2205" s="26">
        <v>1</v>
      </c>
      <c r="K2205" s="20" t="str">
        <f>UPPER(Table4[[#This Row],[SMOKER 1]])</f>
        <v>NO</v>
      </c>
      <c r="L2205" s="26" t="str">
        <f>UPPER(Table4[[#This Row],[Heart Issues]])</f>
        <v>NO</v>
      </c>
      <c r="M2205" s="26" t="str">
        <f>IF(Table4[[#This Row],[BMI]]&lt;18.5,"underweight",IF(Table4[[#This Row],[BMI]]&lt; 24.9,"normal weight",IF(Table4[[#This Row],[BMI]]&lt;29.9,"over weight","obesity")))</f>
        <v>obesity</v>
      </c>
      <c r="N2205" s="26" t="str">
        <f>IF(Table4[[#This Row],[HBA1C]]&lt;5.7,"normal",IF(Table4[[#This Row],[HBA1C]]&lt; 6.4,"prediabetes","diabetes"))</f>
        <v>prediabetes</v>
      </c>
    </row>
    <row r="2206" spans="1:14" x14ac:dyDescent="0.25">
      <c r="A2206" t="s">
        <v>153</v>
      </c>
      <c r="B2206">
        <v>39.159999999999997</v>
      </c>
      <c r="C2206">
        <v>5.81</v>
      </c>
      <c r="D2206" t="s">
        <v>2378</v>
      </c>
      <c r="E2206" t="s">
        <v>2380</v>
      </c>
      <c r="F2206" t="s">
        <v>2378</v>
      </c>
      <c r="G2206" s="9">
        <v>1</v>
      </c>
      <c r="H2206" t="s">
        <v>2378</v>
      </c>
      <c r="I2206" s="20" t="str">
        <f>IF(Table4[[#This Row],[smoker]]="?","NO",Table4[[#This Row],[smoker]])</f>
        <v>No</v>
      </c>
      <c r="J2206" s="26">
        <v>1</v>
      </c>
      <c r="K2206" s="20" t="str">
        <f>UPPER(Table4[[#This Row],[SMOKER 1]])</f>
        <v>NO</v>
      </c>
      <c r="L2206" s="26" t="str">
        <f>UPPER(Table4[[#This Row],[Heart Issues]])</f>
        <v>NO</v>
      </c>
      <c r="M2206" s="26" t="str">
        <f>IF(Table4[[#This Row],[BMI]]&lt;18.5,"underweight",IF(Table4[[#This Row],[BMI]]&lt; 24.9,"normal weight",IF(Table4[[#This Row],[BMI]]&lt;29.9,"over weight","obesity")))</f>
        <v>obesity</v>
      </c>
      <c r="N2206" s="26" t="str">
        <f>IF(Table4[[#This Row],[HBA1C]]&lt;5.7,"normal",IF(Table4[[#This Row],[HBA1C]]&lt; 6.4,"prediabetes","diabetes"))</f>
        <v>prediabetes</v>
      </c>
    </row>
    <row r="2207" spans="1:14" x14ac:dyDescent="0.25">
      <c r="A2207" t="s">
        <v>152</v>
      </c>
      <c r="B2207">
        <v>25.555</v>
      </c>
      <c r="C2207">
        <v>4.37</v>
      </c>
      <c r="D2207" t="s">
        <v>2378</v>
      </c>
      <c r="E2207" t="s">
        <v>2378</v>
      </c>
      <c r="F2207" t="s">
        <v>2381</v>
      </c>
      <c r="G2207" s="9">
        <v>1</v>
      </c>
      <c r="H2207" t="s">
        <v>2378</v>
      </c>
      <c r="I2207" s="20" t="str">
        <f>IF(Table4[[#This Row],[smoker]]="?","NO",Table4[[#This Row],[smoker]])</f>
        <v>No</v>
      </c>
      <c r="J2207" s="26">
        <v>1</v>
      </c>
      <c r="K2207" s="20" t="str">
        <f>UPPER(Table4[[#This Row],[SMOKER 1]])</f>
        <v>NO</v>
      </c>
      <c r="L2207" s="26" t="str">
        <f>UPPER(Table4[[#This Row],[Heart Issues]])</f>
        <v>NO</v>
      </c>
      <c r="M2207" s="26" t="str">
        <f>IF(Table4[[#This Row],[BMI]]&lt;18.5,"underweight",IF(Table4[[#This Row],[BMI]]&lt; 24.9,"normal weight",IF(Table4[[#This Row],[BMI]]&lt;29.9,"over weight","obesity")))</f>
        <v>over weight</v>
      </c>
      <c r="N2207" s="26" t="str">
        <f>IF(Table4[[#This Row],[HBA1C]]&lt;5.7,"normal",IF(Table4[[#This Row],[HBA1C]]&lt; 6.4,"prediabetes","diabetes"))</f>
        <v>normal</v>
      </c>
    </row>
    <row r="2208" spans="1:14" x14ac:dyDescent="0.25">
      <c r="A2208" t="s">
        <v>151</v>
      </c>
      <c r="B2208">
        <v>25.175000000000001</v>
      </c>
      <c r="C2208">
        <v>5.74</v>
      </c>
      <c r="D2208" t="s">
        <v>2378</v>
      </c>
      <c r="E2208" t="s">
        <v>2378</v>
      </c>
      <c r="F2208" t="s">
        <v>2381</v>
      </c>
      <c r="G2208" s="9">
        <v>1</v>
      </c>
      <c r="H2208" t="s">
        <v>2378</v>
      </c>
      <c r="I2208" s="20" t="str">
        <f>IF(Table4[[#This Row],[smoker]]="?","NO",Table4[[#This Row],[smoker]])</f>
        <v>No</v>
      </c>
      <c r="J2208" s="26">
        <v>1</v>
      </c>
      <c r="K2208" s="20" t="str">
        <f>UPPER(Table4[[#This Row],[SMOKER 1]])</f>
        <v>NO</v>
      </c>
      <c r="L2208" s="26" t="str">
        <f>UPPER(Table4[[#This Row],[Heart Issues]])</f>
        <v>NO</v>
      </c>
      <c r="M2208" s="26" t="str">
        <f>IF(Table4[[#This Row],[BMI]]&lt;18.5,"underweight",IF(Table4[[#This Row],[BMI]]&lt; 24.9,"normal weight",IF(Table4[[#This Row],[BMI]]&lt;29.9,"over weight","obesity")))</f>
        <v>over weight</v>
      </c>
      <c r="N2208" s="26" t="str">
        <f>IF(Table4[[#This Row],[HBA1C]]&lt;5.7,"normal",IF(Table4[[#This Row],[HBA1C]]&lt; 6.4,"prediabetes","diabetes"))</f>
        <v>prediabetes</v>
      </c>
    </row>
    <row r="2209" spans="1:14" x14ac:dyDescent="0.25">
      <c r="A2209" t="s">
        <v>150</v>
      </c>
      <c r="B2209">
        <v>38.28</v>
      </c>
      <c r="C2209">
        <v>5.39</v>
      </c>
      <c r="D2209" t="s">
        <v>2378</v>
      </c>
      <c r="E2209" t="s">
        <v>2380</v>
      </c>
      <c r="F2209" t="s">
        <v>2378</v>
      </c>
      <c r="G2209" s="9">
        <v>1</v>
      </c>
      <c r="H2209" t="s">
        <v>2378</v>
      </c>
      <c r="I2209" s="20" t="str">
        <f>IF(Table4[[#This Row],[smoker]]="?","NO",Table4[[#This Row],[smoker]])</f>
        <v>No</v>
      </c>
      <c r="J2209" s="26">
        <v>1</v>
      </c>
      <c r="K2209" s="20" t="str">
        <f>UPPER(Table4[[#This Row],[SMOKER 1]])</f>
        <v>NO</v>
      </c>
      <c r="L2209" s="26" t="str">
        <f>UPPER(Table4[[#This Row],[Heart Issues]])</f>
        <v>NO</v>
      </c>
      <c r="M2209" s="26" t="str">
        <f>IF(Table4[[#This Row],[BMI]]&lt;18.5,"underweight",IF(Table4[[#This Row],[BMI]]&lt; 24.9,"normal weight",IF(Table4[[#This Row],[BMI]]&lt;29.9,"over weight","obesity")))</f>
        <v>obesity</v>
      </c>
      <c r="N2209" s="26" t="str">
        <f>IF(Table4[[#This Row],[HBA1C]]&lt;5.7,"normal",IF(Table4[[#This Row],[HBA1C]]&lt; 6.4,"prediabetes","diabetes"))</f>
        <v>normal</v>
      </c>
    </row>
    <row r="2210" spans="1:14" x14ac:dyDescent="0.25">
      <c r="A2210" t="s">
        <v>149</v>
      </c>
      <c r="B2210">
        <v>38.17</v>
      </c>
      <c r="C2210">
        <v>4.07</v>
      </c>
      <c r="D2210" t="s">
        <v>2378</v>
      </c>
      <c r="E2210" t="s">
        <v>2380</v>
      </c>
      <c r="F2210" t="s">
        <v>2378</v>
      </c>
      <c r="G2210" s="9">
        <v>1</v>
      </c>
      <c r="H2210" t="s">
        <v>2378</v>
      </c>
      <c r="I2210" s="20" t="str">
        <f>IF(Table4[[#This Row],[smoker]]="?","NO",Table4[[#This Row],[smoker]])</f>
        <v>No</v>
      </c>
      <c r="J2210" s="26">
        <v>1</v>
      </c>
      <c r="K2210" s="20" t="str">
        <f>UPPER(Table4[[#This Row],[SMOKER 1]])</f>
        <v>NO</v>
      </c>
      <c r="L2210" s="26" t="str">
        <f>UPPER(Table4[[#This Row],[Heart Issues]])</f>
        <v>NO</v>
      </c>
      <c r="M2210" s="26" t="str">
        <f>IF(Table4[[#This Row],[BMI]]&lt;18.5,"underweight",IF(Table4[[#This Row],[BMI]]&lt; 24.9,"normal weight",IF(Table4[[#This Row],[BMI]]&lt;29.9,"over weight","obesity")))</f>
        <v>obesity</v>
      </c>
      <c r="N2210" s="26" t="str">
        <f>IF(Table4[[#This Row],[HBA1C]]&lt;5.7,"normal",IF(Table4[[#This Row],[HBA1C]]&lt; 6.4,"prediabetes","diabetes"))</f>
        <v>normal</v>
      </c>
    </row>
    <row r="2211" spans="1:14" x14ac:dyDescent="0.25">
      <c r="A2211" t="s">
        <v>148</v>
      </c>
      <c r="B2211">
        <v>36.85</v>
      </c>
      <c r="C2211">
        <v>5.49</v>
      </c>
      <c r="D2211" t="s">
        <v>2378</v>
      </c>
      <c r="E2211" t="s">
        <v>2380</v>
      </c>
      <c r="F2211" t="s">
        <v>2378</v>
      </c>
      <c r="G2211" s="9">
        <v>1</v>
      </c>
      <c r="H2211" t="s">
        <v>2378</v>
      </c>
      <c r="I2211" s="20" t="str">
        <f>IF(Table4[[#This Row],[smoker]]="?","NO",Table4[[#This Row],[smoker]])</f>
        <v>No</v>
      </c>
      <c r="J2211" s="26">
        <v>1</v>
      </c>
      <c r="K2211" s="20" t="str">
        <f>UPPER(Table4[[#This Row],[SMOKER 1]])</f>
        <v>NO</v>
      </c>
      <c r="L2211" s="26" t="str">
        <f>UPPER(Table4[[#This Row],[Heart Issues]])</f>
        <v>NO</v>
      </c>
      <c r="M2211" s="26" t="str">
        <f>IF(Table4[[#This Row],[BMI]]&lt;18.5,"underweight",IF(Table4[[#This Row],[BMI]]&lt; 24.9,"normal weight",IF(Table4[[#This Row],[BMI]]&lt;29.9,"over weight","obesity")))</f>
        <v>obesity</v>
      </c>
      <c r="N2211" s="26" t="str">
        <f>IF(Table4[[#This Row],[HBA1C]]&lt;5.7,"normal",IF(Table4[[#This Row],[HBA1C]]&lt; 6.4,"prediabetes","diabetes"))</f>
        <v>normal</v>
      </c>
    </row>
    <row r="2212" spans="1:14" x14ac:dyDescent="0.25">
      <c r="A2212" t="s">
        <v>147</v>
      </c>
      <c r="B2212">
        <v>22.61</v>
      </c>
      <c r="C2212">
        <v>5.68</v>
      </c>
      <c r="D2212" t="s">
        <v>2378</v>
      </c>
      <c r="E2212" t="s">
        <v>2378</v>
      </c>
      <c r="F2212" t="s">
        <v>2381</v>
      </c>
      <c r="G2212" s="9">
        <v>1</v>
      </c>
      <c r="H2212" t="s">
        <v>2378</v>
      </c>
      <c r="I2212" s="20" t="str">
        <f>IF(Table4[[#This Row],[smoker]]="?","NO",Table4[[#This Row],[smoker]])</f>
        <v>No</v>
      </c>
      <c r="J2212" s="26">
        <v>1</v>
      </c>
      <c r="K2212" s="20" t="str">
        <f>UPPER(Table4[[#This Row],[SMOKER 1]])</f>
        <v>NO</v>
      </c>
      <c r="L2212" s="26" t="str">
        <f>UPPER(Table4[[#This Row],[Heart Issues]])</f>
        <v>NO</v>
      </c>
      <c r="M2212" s="26" t="str">
        <f>IF(Table4[[#This Row],[BMI]]&lt;18.5,"underweight",IF(Table4[[#This Row],[BMI]]&lt; 24.9,"normal weight",IF(Table4[[#This Row],[BMI]]&lt;29.9,"over weight","obesity")))</f>
        <v>normal weight</v>
      </c>
      <c r="N2212" s="26" t="str">
        <f>IF(Table4[[#This Row],[HBA1C]]&lt;5.7,"normal",IF(Table4[[#This Row],[HBA1C]]&lt; 6.4,"prediabetes","diabetes"))</f>
        <v>normal</v>
      </c>
    </row>
    <row r="2213" spans="1:14" x14ac:dyDescent="0.25">
      <c r="A2213" t="s">
        <v>146</v>
      </c>
      <c r="B2213">
        <v>21.754999999999999</v>
      </c>
      <c r="C2213">
        <v>6.09</v>
      </c>
      <c r="D2213" t="s">
        <v>2378</v>
      </c>
      <c r="E2213" t="s">
        <v>2378</v>
      </c>
      <c r="F2213" t="s">
        <v>2381</v>
      </c>
      <c r="G2213" s="9">
        <v>1</v>
      </c>
      <c r="H2213" t="s">
        <v>2378</v>
      </c>
      <c r="I2213" s="20" t="str">
        <f>IF(Table4[[#This Row],[smoker]]="?","NO",Table4[[#This Row],[smoker]])</f>
        <v>No</v>
      </c>
      <c r="J2213" s="26">
        <v>1</v>
      </c>
      <c r="K2213" s="20" t="str">
        <f>UPPER(Table4[[#This Row],[SMOKER 1]])</f>
        <v>NO</v>
      </c>
      <c r="L2213" s="26" t="str">
        <f>UPPER(Table4[[#This Row],[Heart Issues]])</f>
        <v>NO</v>
      </c>
      <c r="M2213" s="26" t="str">
        <f>IF(Table4[[#This Row],[BMI]]&lt;18.5,"underweight",IF(Table4[[#This Row],[BMI]]&lt; 24.9,"normal weight",IF(Table4[[#This Row],[BMI]]&lt;29.9,"over weight","obesity")))</f>
        <v>normal weight</v>
      </c>
      <c r="N2213" s="26" t="str">
        <f>IF(Table4[[#This Row],[HBA1C]]&lt;5.7,"normal",IF(Table4[[#This Row],[HBA1C]]&lt; 6.4,"prediabetes","diabetes"))</f>
        <v>prediabetes</v>
      </c>
    </row>
    <row r="2214" spans="1:14" x14ac:dyDescent="0.25">
      <c r="A2214" t="s">
        <v>145</v>
      </c>
      <c r="B2214">
        <v>20.425000000000001</v>
      </c>
      <c r="C2214">
        <v>5.53</v>
      </c>
      <c r="D2214" t="s">
        <v>2378</v>
      </c>
      <c r="E2214" t="s">
        <v>2378</v>
      </c>
      <c r="F2214" t="s">
        <v>2381</v>
      </c>
      <c r="G2214" s="9">
        <v>1</v>
      </c>
      <c r="H2214" t="s">
        <v>2378</v>
      </c>
      <c r="I2214" s="20" t="str">
        <f>IF(Table4[[#This Row],[smoker]]="?","NO",Table4[[#This Row],[smoker]])</f>
        <v>No</v>
      </c>
      <c r="J2214" s="26">
        <v>1</v>
      </c>
      <c r="K2214" s="20" t="str">
        <f>UPPER(Table4[[#This Row],[SMOKER 1]])</f>
        <v>NO</v>
      </c>
      <c r="L2214" s="26" t="str">
        <f>UPPER(Table4[[#This Row],[Heart Issues]])</f>
        <v>NO</v>
      </c>
      <c r="M2214" s="26" t="str">
        <f>IF(Table4[[#This Row],[BMI]]&lt;18.5,"underweight",IF(Table4[[#This Row],[BMI]]&lt; 24.9,"normal weight",IF(Table4[[#This Row],[BMI]]&lt;29.9,"over weight","obesity")))</f>
        <v>normal weight</v>
      </c>
      <c r="N2214" s="26" t="str">
        <f>IF(Table4[[#This Row],[HBA1C]]&lt;5.7,"normal",IF(Table4[[#This Row],[HBA1C]]&lt; 6.4,"prediabetes","diabetes"))</f>
        <v>normal</v>
      </c>
    </row>
    <row r="2215" spans="1:14" x14ac:dyDescent="0.25">
      <c r="A2215" t="s">
        <v>144</v>
      </c>
      <c r="B2215">
        <v>31.35</v>
      </c>
      <c r="C2215">
        <v>4.28</v>
      </c>
      <c r="D2215" t="s">
        <v>2378</v>
      </c>
      <c r="E2215" t="s">
        <v>2380</v>
      </c>
      <c r="F2215" t="s">
        <v>2378</v>
      </c>
      <c r="G2215" s="9">
        <v>1</v>
      </c>
      <c r="H2215" t="s">
        <v>2378</v>
      </c>
      <c r="I2215" s="20" t="str">
        <f>IF(Table4[[#This Row],[smoker]]="?","NO",Table4[[#This Row],[smoker]])</f>
        <v>No</v>
      </c>
      <c r="J2215" s="26">
        <v>1</v>
      </c>
      <c r="K2215" s="20" t="str">
        <f>UPPER(Table4[[#This Row],[SMOKER 1]])</f>
        <v>NO</v>
      </c>
      <c r="L2215" s="26" t="str">
        <f>UPPER(Table4[[#This Row],[Heart Issues]])</f>
        <v>NO</v>
      </c>
      <c r="M2215" s="26" t="str">
        <f>IF(Table4[[#This Row],[BMI]]&lt;18.5,"underweight",IF(Table4[[#This Row],[BMI]]&lt; 24.9,"normal weight",IF(Table4[[#This Row],[BMI]]&lt;29.9,"over weight","obesity")))</f>
        <v>obesity</v>
      </c>
      <c r="N2215" s="26" t="str">
        <f>IF(Table4[[#This Row],[HBA1C]]&lt;5.7,"normal",IF(Table4[[#This Row],[HBA1C]]&lt; 6.4,"prediabetes","diabetes"))</f>
        <v>normal</v>
      </c>
    </row>
    <row r="2216" spans="1:14" x14ac:dyDescent="0.25">
      <c r="A2216" t="s">
        <v>143</v>
      </c>
      <c r="B2216">
        <v>31.13</v>
      </c>
      <c r="C2216">
        <v>6.01</v>
      </c>
      <c r="D2216" t="s">
        <v>2378</v>
      </c>
      <c r="E2216" t="s">
        <v>2380</v>
      </c>
      <c r="F2216" t="s">
        <v>2378</v>
      </c>
      <c r="G2216" s="9">
        <v>1</v>
      </c>
      <c r="H2216" t="s">
        <v>2378</v>
      </c>
      <c r="I2216" s="20" t="str">
        <f>IF(Table4[[#This Row],[smoker]]="?","NO",Table4[[#This Row],[smoker]])</f>
        <v>No</v>
      </c>
      <c r="J2216" s="26">
        <v>1</v>
      </c>
      <c r="K2216" s="20" t="str">
        <f>UPPER(Table4[[#This Row],[SMOKER 1]])</f>
        <v>NO</v>
      </c>
      <c r="L2216" s="26" t="str">
        <f>UPPER(Table4[[#This Row],[Heart Issues]])</f>
        <v>NO</v>
      </c>
      <c r="M2216" s="26" t="str">
        <f>IF(Table4[[#This Row],[BMI]]&lt;18.5,"underweight",IF(Table4[[#This Row],[BMI]]&lt; 24.9,"normal weight",IF(Table4[[#This Row],[BMI]]&lt;29.9,"over weight","obesity")))</f>
        <v>obesity</v>
      </c>
      <c r="N2216" s="26" t="str">
        <f>IF(Table4[[#This Row],[HBA1C]]&lt;5.7,"normal",IF(Table4[[#This Row],[HBA1C]]&lt; 6.4,"prediabetes","diabetes"))</f>
        <v>prediabetes</v>
      </c>
    </row>
    <row r="2217" spans="1:14" x14ac:dyDescent="0.25">
      <c r="A2217" t="s">
        <v>142</v>
      </c>
      <c r="B2217">
        <v>17.48</v>
      </c>
      <c r="C2217">
        <v>4.59</v>
      </c>
      <c r="D2217" t="s">
        <v>2378</v>
      </c>
      <c r="E2217" t="s">
        <v>2378</v>
      </c>
      <c r="F2217" t="s">
        <v>2381</v>
      </c>
      <c r="G2217" s="9">
        <v>1</v>
      </c>
      <c r="H2217" t="s">
        <v>2378</v>
      </c>
      <c r="I2217" s="20" t="str">
        <f>IF(Table4[[#This Row],[smoker]]="?","NO",Table4[[#This Row],[smoker]])</f>
        <v>No</v>
      </c>
      <c r="J2217" s="26">
        <v>1</v>
      </c>
      <c r="K2217" s="20" t="str">
        <f>UPPER(Table4[[#This Row],[SMOKER 1]])</f>
        <v>NO</v>
      </c>
      <c r="L2217" s="26" t="str">
        <f>UPPER(Table4[[#This Row],[Heart Issues]])</f>
        <v>NO</v>
      </c>
      <c r="M2217" s="26" t="str">
        <f>IF(Table4[[#This Row],[BMI]]&lt;18.5,"underweight",IF(Table4[[#This Row],[BMI]]&lt; 24.9,"normal weight",IF(Table4[[#This Row],[BMI]]&lt;29.9,"over weight","obesity")))</f>
        <v>underweight</v>
      </c>
      <c r="N2217" s="26" t="str">
        <f>IF(Table4[[#This Row],[HBA1C]]&lt;5.7,"normal",IF(Table4[[#This Row],[HBA1C]]&lt; 6.4,"prediabetes","diabetes"))</f>
        <v>normal</v>
      </c>
    </row>
    <row r="2218" spans="1:14" x14ac:dyDescent="0.25">
      <c r="A2218" t="s">
        <v>141</v>
      </c>
      <c r="B2218">
        <v>22.57</v>
      </c>
      <c r="C2218">
        <v>5.8</v>
      </c>
      <c r="D2218" t="s">
        <v>2380</v>
      </c>
      <c r="E2218" t="s">
        <v>2378</v>
      </c>
      <c r="F2218" t="s">
        <v>2378</v>
      </c>
      <c r="G2218" s="9">
        <v>1</v>
      </c>
      <c r="H2218" t="s">
        <v>2378</v>
      </c>
      <c r="I2218" s="20" t="str">
        <f>IF(Table4[[#This Row],[smoker]]="?","NO",Table4[[#This Row],[smoker]])</f>
        <v>No</v>
      </c>
      <c r="J2218" s="26">
        <v>1</v>
      </c>
      <c r="K2218" s="20" t="str">
        <f>UPPER(Table4[[#This Row],[SMOKER 1]])</f>
        <v>NO</v>
      </c>
      <c r="L2218" s="26" t="str">
        <f>UPPER(Table4[[#This Row],[Heart Issues]])</f>
        <v>YES</v>
      </c>
      <c r="M2218" s="26" t="str">
        <f>IF(Table4[[#This Row],[BMI]]&lt;18.5,"underweight",IF(Table4[[#This Row],[BMI]]&lt; 24.9,"normal weight",IF(Table4[[#This Row],[BMI]]&lt;29.9,"over weight","obesity")))</f>
        <v>normal weight</v>
      </c>
      <c r="N2218" s="26" t="str">
        <f>IF(Table4[[#This Row],[HBA1C]]&lt;5.7,"normal",IF(Table4[[#This Row],[HBA1C]]&lt; 6.4,"prediabetes","diabetes"))</f>
        <v>prediabetes</v>
      </c>
    </row>
    <row r="2219" spans="1:14" x14ac:dyDescent="0.25">
      <c r="A2219" t="s">
        <v>140</v>
      </c>
      <c r="B2219">
        <v>26.73</v>
      </c>
      <c r="C2219">
        <v>5.08</v>
      </c>
      <c r="D2219" t="s">
        <v>2378</v>
      </c>
      <c r="E2219" t="s">
        <v>2380</v>
      </c>
      <c r="F2219" t="s">
        <v>2378</v>
      </c>
      <c r="G2219" s="9">
        <v>1</v>
      </c>
      <c r="H2219" t="s">
        <v>2378</v>
      </c>
      <c r="I2219" s="20" t="str">
        <f>IF(Table4[[#This Row],[smoker]]="?","NO",Table4[[#This Row],[smoker]])</f>
        <v>No</v>
      </c>
      <c r="J2219" s="26">
        <v>1</v>
      </c>
      <c r="K2219" s="20" t="str">
        <f>UPPER(Table4[[#This Row],[SMOKER 1]])</f>
        <v>NO</v>
      </c>
      <c r="L2219" s="26" t="str">
        <f>UPPER(Table4[[#This Row],[Heart Issues]])</f>
        <v>NO</v>
      </c>
      <c r="M2219" s="26" t="str">
        <f>IF(Table4[[#This Row],[BMI]]&lt;18.5,"underweight",IF(Table4[[#This Row],[BMI]]&lt; 24.9,"normal weight",IF(Table4[[#This Row],[BMI]]&lt;29.9,"over weight","obesity")))</f>
        <v>over weight</v>
      </c>
      <c r="N2219" s="26" t="str">
        <f>IF(Table4[[#This Row],[HBA1C]]&lt;5.7,"normal",IF(Table4[[#This Row],[HBA1C]]&lt; 6.4,"prediabetes","diabetes"))</f>
        <v>normal</v>
      </c>
    </row>
    <row r="2220" spans="1:14" x14ac:dyDescent="0.25">
      <c r="A2220" t="s">
        <v>139</v>
      </c>
      <c r="B2220">
        <v>20.79</v>
      </c>
      <c r="C2220">
        <v>5.84</v>
      </c>
      <c r="D2220" t="s">
        <v>2378</v>
      </c>
      <c r="E2220" t="s">
        <v>2380</v>
      </c>
      <c r="F2220" t="s">
        <v>2378</v>
      </c>
      <c r="G2220" s="9">
        <v>1</v>
      </c>
      <c r="H2220" t="s">
        <v>2378</v>
      </c>
      <c r="I2220" s="20" t="str">
        <f>IF(Table4[[#This Row],[smoker]]="?","NO",Table4[[#This Row],[smoker]])</f>
        <v>No</v>
      </c>
      <c r="J2220" s="26">
        <v>1</v>
      </c>
      <c r="K2220" s="20" t="str">
        <f>UPPER(Table4[[#This Row],[SMOKER 1]])</f>
        <v>NO</v>
      </c>
      <c r="L2220" s="26" t="str">
        <f>UPPER(Table4[[#This Row],[Heart Issues]])</f>
        <v>NO</v>
      </c>
      <c r="M2220" s="26" t="str">
        <f>IF(Table4[[#This Row],[BMI]]&lt;18.5,"underweight",IF(Table4[[#This Row],[BMI]]&lt; 24.9,"normal weight",IF(Table4[[#This Row],[BMI]]&lt;29.9,"over weight","obesity")))</f>
        <v>normal weight</v>
      </c>
      <c r="N2220" s="26" t="str">
        <f>IF(Table4[[#This Row],[HBA1C]]&lt;5.7,"normal",IF(Table4[[#This Row],[HBA1C]]&lt; 6.4,"prediabetes","diabetes"))</f>
        <v>prediabetes</v>
      </c>
    </row>
    <row r="2221" spans="1:14" x14ac:dyDescent="0.25">
      <c r="A2221" t="s">
        <v>138</v>
      </c>
      <c r="B2221">
        <v>20.149999999999999</v>
      </c>
      <c r="C2221">
        <v>4.1500000000000004</v>
      </c>
      <c r="D2221" t="s">
        <v>2378</v>
      </c>
      <c r="E2221" t="s">
        <v>2378</v>
      </c>
      <c r="F2221" t="s">
        <v>2378</v>
      </c>
      <c r="G2221" s="9">
        <v>1</v>
      </c>
      <c r="H2221" t="s">
        <v>2378</v>
      </c>
      <c r="I2221" s="20" t="str">
        <f>IF(Table4[[#This Row],[smoker]]="?","NO",Table4[[#This Row],[smoker]])</f>
        <v>No</v>
      </c>
      <c r="J2221" s="26">
        <v>1</v>
      </c>
      <c r="K2221" s="20" t="str">
        <f>UPPER(Table4[[#This Row],[SMOKER 1]])</f>
        <v>NO</v>
      </c>
      <c r="L2221" s="26" t="str">
        <f>UPPER(Table4[[#This Row],[Heart Issues]])</f>
        <v>NO</v>
      </c>
      <c r="M2221" s="26" t="str">
        <f>IF(Table4[[#This Row],[BMI]]&lt;18.5,"underweight",IF(Table4[[#This Row],[BMI]]&lt; 24.9,"normal weight",IF(Table4[[#This Row],[BMI]]&lt;29.9,"over weight","obesity")))</f>
        <v>normal weight</v>
      </c>
      <c r="N2221" s="26" t="str">
        <f>IF(Table4[[#This Row],[HBA1C]]&lt;5.7,"normal",IF(Table4[[#This Row],[HBA1C]]&lt; 6.4,"prediabetes","diabetes"))</f>
        <v>normal</v>
      </c>
    </row>
    <row r="2222" spans="1:14" x14ac:dyDescent="0.25">
      <c r="A2222" t="s">
        <v>137</v>
      </c>
      <c r="B2222">
        <v>36.85</v>
      </c>
      <c r="C2222">
        <v>4.3600000000000003</v>
      </c>
      <c r="D2222" t="s">
        <v>2380</v>
      </c>
      <c r="E2222" t="s">
        <v>2378</v>
      </c>
      <c r="F2222" t="s">
        <v>2378</v>
      </c>
      <c r="G2222" s="9" t="s">
        <v>2379</v>
      </c>
      <c r="H2222" t="s">
        <v>2378</v>
      </c>
      <c r="I2222" s="20" t="str">
        <f>IF(Table4[[#This Row],[smoker]]="?","NO",Table4[[#This Row],[smoker]])</f>
        <v>No</v>
      </c>
      <c r="J2222" s="26">
        <v>0</v>
      </c>
      <c r="K2222" s="20" t="str">
        <f>UPPER(Table4[[#This Row],[SMOKER 1]])</f>
        <v>NO</v>
      </c>
      <c r="L2222" s="26" t="str">
        <f>UPPER(Table4[[#This Row],[Heart Issues]])</f>
        <v>YES</v>
      </c>
      <c r="M2222" s="26" t="str">
        <f>IF(Table4[[#This Row],[BMI]]&lt;18.5,"underweight",IF(Table4[[#This Row],[BMI]]&lt; 24.9,"normal weight",IF(Table4[[#This Row],[BMI]]&lt;29.9,"over weight","obesity")))</f>
        <v>obesity</v>
      </c>
      <c r="N2222" s="26" t="str">
        <f>IF(Table4[[#This Row],[HBA1C]]&lt;5.7,"normal",IF(Table4[[#This Row],[HBA1C]]&lt; 6.4,"prediabetes","diabetes"))</f>
        <v>normal</v>
      </c>
    </row>
    <row r="2223" spans="1:14" x14ac:dyDescent="0.25">
      <c r="A2223" t="s">
        <v>136</v>
      </c>
      <c r="B2223">
        <v>35.53</v>
      </c>
      <c r="C2223">
        <v>4.55</v>
      </c>
      <c r="D2223" t="s">
        <v>2380</v>
      </c>
      <c r="E2223" t="s">
        <v>2378</v>
      </c>
      <c r="F2223" t="s">
        <v>2378</v>
      </c>
      <c r="G2223" s="9" t="s">
        <v>2379</v>
      </c>
      <c r="H2223" t="s">
        <v>2378</v>
      </c>
      <c r="I2223" s="20" t="str">
        <f>IF(Table4[[#This Row],[smoker]]="?","NO",Table4[[#This Row],[smoker]])</f>
        <v>No</v>
      </c>
      <c r="J2223" s="26">
        <v>0</v>
      </c>
      <c r="K2223" s="20" t="str">
        <f>UPPER(Table4[[#This Row],[SMOKER 1]])</f>
        <v>NO</v>
      </c>
      <c r="L2223" s="26" t="str">
        <f>UPPER(Table4[[#This Row],[Heart Issues]])</f>
        <v>YES</v>
      </c>
      <c r="M2223" s="26" t="str">
        <f>IF(Table4[[#This Row],[BMI]]&lt;18.5,"underweight",IF(Table4[[#This Row],[BMI]]&lt; 24.9,"normal weight",IF(Table4[[#This Row],[BMI]]&lt;29.9,"over weight","obesity")))</f>
        <v>obesity</v>
      </c>
      <c r="N2223" s="26" t="str">
        <f>IF(Table4[[#This Row],[HBA1C]]&lt;5.7,"normal",IF(Table4[[#This Row],[HBA1C]]&lt; 6.4,"prediabetes","diabetes"))</f>
        <v>normal</v>
      </c>
    </row>
    <row r="2224" spans="1:14" x14ac:dyDescent="0.25">
      <c r="A2224" t="s">
        <v>135</v>
      </c>
      <c r="B2224">
        <v>31.1</v>
      </c>
      <c r="C2224">
        <v>4.37</v>
      </c>
      <c r="D2224" t="s">
        <v>2380</v>
      </c>
      <c r="E2224" t="s">
        <v>2378</v>
      </c>
      <c r="F2224" t="s">
        <v>2378</v>
      </c>
      <c r="G2224" s="9" t="s">
        <v>2379</v>
      </c>
      <c r="H2224" t="s">
        <v>2378</v>
      </c>
      <c r="I2224" s="20" t="str">
        <f>IF(Table4[[#This Row],[smoker]]="?","NO",Table4[[#This Row],[smoker]])</f>
        <v>No</v>
      </c>
      <c r="J2224" s="26">
        <v>0</v>
      </c>
      <c r="K2224" s="20" t="str">
        <f>UPPER(Table4[[#This Row],[SMOKER 1]])</f>
        <v>NO</v>
      </c>
      <c r="L2224" s="26" t="str">
        <f>UPPER(Table4[[#This Row],[Heart Issues]])</f>
        <v>YES</v>
      </c>
      <c r="M2224" s="26" t="str">
        <f>IF(Table4[[#This Row],[BMI]]&lt;18.5,"underweight",IF(Table4[[#This Row],[BMI]]&lt; 24.9,"normal weight",IF(Table4[[#This Row],[BMI]]&lt;29.9,"over weight","obesity")))</f>
        <v>obesity</v>
      </c>
      <c r="N2224" s="26" t="str">
        <f>IF(Table4[[#This Row],[HBA1C]]&lt;5.7,"normal",IF(Table4[[#This Row],[HBA1C]]&lt; 6.4,"prediabetes","diabetes"))</f>
        <v>normal</v>
      </c>
    </row>
    <row r="2225" spans="1:14" x14ac:dyDescent="0.25">
      <c r="A2225" t="s">
        <v>134</v>
      </c>
      <c r="B2225">
        <v>23.21</v>
      </c>
      <c r="C2225">
        <v>5.24</v>
      </c>
      <c r="D2225" t="s">
        <v>2380</v>
      </c>
      <c r="E2225" t="s">
        <v>2378</v>
      </c>
      <c r="F2225" t="s">
        <v>2378</v>
      </c>
      <c r="G2225" s="9" t="s">
        <v>2379</v>
      </c>
      <c r="H2225" t="s">
        <v>2378</v>
      </c>
      <c r="I2225" s="20" t="str">
        <f>IF(Table4[[#This Row],[smoker]]="?","NO",Table4[[#This Row],[smoker]])</f>
        <v>No</v>
      </c>
      <c r="J2225" s="26">
        <v>0</v>
      </c>
      <c r="K2225" s="20" t="str">
        <f>UPPER(Table4[[#This Row],[SMOKER 1]])</f>
        <v>NO</v>
      </c>
      <c r="L2225" s="26" t="str">
        <f>UPPER(Table4[[#This Row],[Heart Issues]])</f>
        <v>YES</v>
      </c>
      <c r="M2225" s="26" t="str">
        <f>IF(Table4[[#This Row],[BMI]]&lt;18.5,"underweight",IF(Table4[[#This Row],[BMI]]&lt; 24.9,"normal weight",IF(Table4[[#This Row],[BMI]]&lt;29.9,"over weight","obesity")))</f>
        <v>normal weight</v>
      </c>
      <c r="N2225" s="26" t="str">
        <f>IF(Table4[[#This Row],[HBA1C]]&lt;5.7,"normal",IF(Table4[[#This Row],[HBA1C]]&lt; 6.4,"prediabetes","diabetes"))</f>
        <v>normal</v>
      </c>
    </row>
    <row r="2226" spans="1:14" x14ac:dyDescent="0.25">
      <c r="A2226" t="s">
        <v>133</v>
      </c>
      <c r="B2226">
        <v>18.36</v>
      </c>
      <c r="C2226">
        <v>5.96</v>
      </c>
      <c r="D2226" t="s">
        <v>2378</v>
      </c>
      <c r="E2226" t="s">
        <v>2378</v>
      </c>
      <c r="F2226" t="s">
        <v>2378</v>
      </c>
      <c r="G2226" s="9">
        <v>1</v>
      </c>
      <c r="H2226" t="s">
        <v>2378</v>
      </c>
      <c r="I2226" s="20" t="str">
        <f>IF(Table4[[#This Row],[smoker]]="?","NO",Table4[[#This Row],[smoker]])</f>
        <v>No</v>
      </c>
      <c r="J2226" s="26">
        <v>1</v>
      </c>
      <c r="K2226" s="20" t="str">
        <f>UPPER(Table4[[#This Row],[SMOKER 1]])</f>
        <v>NO</v>
      </c>
      <c r="L2226" s="26" t="str">
        <f>UPPER(Table4[[#This Row],[Heart Issues]])</f>
        <v>NO</v>
      </c>
      <c r="M2226" s="26" t="str">
        <f>IF(Table4[[#This Row],[BMI]]&lt;18.5,"underweight",IF(Table4[[#This Row],[BMI]]&lt; 24.9,"normal weight",IF(Table4[[#This Row],[BMI]]&lt;29.9,"over weight","obesity")))</f>
        <v>underweight</v>
      </c>
      <c r="N2226" s="26" t="str">
        <f>IF(Table4[[#This Row],[HBA1C]]&lt;5.7,"normal",IF(Table4[[#This Row],[HBA1C]]&lt; 6.4,"prediabetes","diabetes"))</f>
        <v>prediabetes</v>
      </c>
    </row>
    <row r="2227" spans="1:14" x14ac:dyDescent="0.25">
      <c r="A2227" t="s">
        <v>132</v>
      </c>
      <c r="B2227">
        <v>15.92</v>
      </c>
      <c r="C2227">
        <v>4.76</v>
      </c>
      <c r="D2227" t="s">
        <v>2380</v>
      </c>
      <c r="E2227" t="s">
        <v>2378</v>
      </c>
      <c r="F2227" t="s">
        <v>2378</v>
      </c>
      <c r="G2227" s="9">
        <v>1</v>
      </c>
      <c r="H2227" t="s">
        <v>2378</v>
      </c>
      <c r="I2227" s="20" t="str">
        <f>IF(Table4[[#This Row],[smoker]]="?","NO",Table4[[#This Row],[smoker]])</f>
        <v>No</v>
      </c>
      <c r="J2227" s="26">
        <v>1</v>
      </c>
      <c r="K2227" s="20" t="str">
        <f>UPPER(Table4[[#This Row],[SMOKER 1]])</f>
        <v>NO</v>
      </c>
      <c r="L2227" s="26" t="str">
        <f>UPPER(Table4[[#This Row],[Heart Issues]])</f>
        <v>YES</v>
      </c>
      <c r="M2227" s="26" t="str">
        <f>IF(Table4[[#This Row],[BMI]]&lt;18.5,"underweight",IF(Table4[[#This Row],[BMI]]&lt; 24.9,"normal weight",IF(Table4[[#This Row],[BMI]]&lt;29.9,"over weight","obesity")))</f>
        <v>underweight</v>
      </c>
      <c r="N2227" s="26" t="str">
        <f>IF(Table4[[#This Row],[HBA1C]]&lt;5.7,"normal",IF(Table4[[#This Row],[HBA1C]]&lt; 6.4,"prediabetes","diabetes"))</f>
        <v>normal</v>
      </c>
    </row>
    <row r="2228" spans="1:14" x14ac:dyDescent="0.25">
      <c r="A2228" t="s">
        <v>131</v>
      </c>
      <c r="B2228">
        <v>15.17</v>
      </c>
      <c r="C2228">
        <v>4.3</v>
      </c>
      <c r="D2228" t="s">
        <v>2380</v>
      </c>
      <c r="E2228" t="s">
        <v>2378</v>
      </c>
      <c r="F2228" t="s">
        <v>2381</v>
      </c>
      <c r="G2228" s="9">
        <v>1</v>
      </c>
      <c r="H2228" t="s">
        <v>2378</v>
      </c>
      <c r="I2228" s="20" t="str">
        <f>IF(Table4[[#This Row],[smoker]]="?","NO",Table4[[#This Row],[smoker]])</f>
        <v>No</v>
      </c>
      <c r="J2228" s="26">
        <v>1</v>
      </c>
      <c r="K2228" s="20" t="str">
        <f>UPPER(Table4[[#This Row],[SMOKER 1]])</f>
        <v>NO</v>
      </c>
      <c r="L2228" s="26" t="str">
        <f>UPPER(Table4[[#This Row],[Heart Issues]])</f>
        <v>YES</v>
      </c>
      <c r="M2228" s="26" t="str">
        <f>IF(Table4[[#This Row],[BMI]]&lt;18.5,"underweight",IF(Table4[[#This Row],[BMI]]&lt; 24.9,"normal weight",IF(Table4[[#This Row],[BMI]]&lt;29.9,"over weight","obesity")))</f>
        <v>underweight</v>
      </c>
      <c r="N2228" s="26" t="str">
        <f>IF(Table4[[#This Row],[HBA1C]]&lt;5.7,"normal",IF(Table4[[#This Row],[HBA1C]]&lt; 6.4,"prediabetes","diabetes"))</f>
        <v>normal</v>
      </c>
    </row>
    <row r="2229" spans="1:14" x14ac:dyDescent="0.25">
      <c r="A2229" t="s">
        <v>130</v>
      </c>
      <c r="B2229">
        <v>16.63</v>
      </c>
      <c r="C2229">
        <v>4.5</v>
      </c>
      <c r="D2229" t="s">
        <v>2378</v>
      </c>
      <c r="E2229" t="s">
        <v>2378</v>
      </c>
      <c r="F2229" t="s">
        <v>2378</v>
      </c>
      <c r="G2229" s="9">
        <v>1</v>
      </c>
      <c r="H2229" t="s">
        <v>2378</v>
      </c>
      <c r="I2229" s="20" t="str">
        <f>IF(Table4[[#This Row],[smoker]]="?","NO",Table4[[#This Row],[smoker]])</f>
        <v>No</v>
      </c>
      <c r="J2229" s="26">
        <v>1</v>
      </c>
      <c r="K2229" s="20" t="str">
        <f>UPPER(Table4[[#This Row],[SMOKER 1]])</f>
        <v>NO</v>
      </c>
      <c r="L2229" s="26" t="str">
        <f>UPPER(Table4[[#This Row],[Heart Issues]])</f>
        <v>NO</v>
      </c>
      <c r="M2229" s="26" t="str">
        <f>IF(Table4[[#This Row],[BMI]]&lt;18.5,"underweight",IF(Table4[[#This Row],[BMI]]&lt; 24.9,"normal weight",IF(Table4[[#This Row],[BMI]]&lt;29.9,"over weight","obesity")))</f>
        <v>underweight</v>
      </c>
      <c r="N2229" s="26" t="str">
        <f>IF(Table4[[#This Row],[HBA1C]]&lt;5.7,"normal",IF(Table4[[#This Row],[HBA1C]]&lt; 6.4,"prediabetes","diabetes"))</f>
        <v>normal</v>
      </c>
    </row>
    <row r="2230" spans="1:14" x14ac:dyDescent="0.25">
      <c r="A2230" t="s">
        <v>129</v>
      </c>
      <c r="B2230">
        <v>19.39</v>
      </c>
      <c r="C2230">
        <v>5.59</v>
      </c>
      <c r="D2230" t="s">
        <v>2378</v>
      </c>
      <c r="E2230" t="s">
        <v>2378</v>
      </c>
      <c r="F2230" t="s">
        <v>2381</v>
      </c>
      <c r="G2230" s="9">
        <v>1</v>
      </c>
      <c r="H2230" t="s">
        <v>2378</v>
      </c>
      <c r="I2230" s="20" t="str">
        <f>IF(Table4[[#This Row],[smoker]]="?","NO",Table4[[#This Row],[smoker]])</f>
        <v>No</v>
      </c>
      <c r="J2230" s="26">
        <v>1</v>
      </c>
      <c r="K2230" s="20" t="str">
        <f>UPPER(Table4[[#This Row],[SMOKER 1]])</f>
        <v>NO</v>
      </c>
      <c r="L2230" s="26" t="str">
        <f>UPPER(Table4[[#This Row],[Heart Issues]])</f>
        <v>NO</v>
      </c>
      <c r="M2230" s="26" t="str">
        <f>IF(Table4[[#This Row],[BMI]]&lt;18.5,"underweight",IF(Table4[[#This Row],[BMI]]&lt; 24.9,"normal weight",IF(Table4[[#This Row],[BMI]]&lt;29.9,"over weight","obesity")))</f>
        <v>normal weight</v>
      </c>
      <c r="N2230" s="26" t="str">
        <f>IF(Table4[[#This Row],[HBA1C]]&lt;5.7,"normal",IF(Table4[[#This Row],[HBA1C]]&lt; 6.4,"prediabetes","diabetes"))</f>
        <v>normal</v>
      </c>
    </row>
    <row r="2231" spans="1:14" x14ac:dyDescent="0.25">
      <c r="A2231" t="s">
        <v>128</v>
      </c>
      <c r="B2231">
        <v>17.34</v>
      </c>
      <c r="C2231">
        <v>6.29</v>
      </c>
      <c r="D2231" t="s">
        <v>2380</v>
      </c>
      <c r="E2231" t="s">
        <v>2378</v>
      </c>
      <c r="F2231" t="s">
        <v>2381</v>
      </c>
      <c r="G2231" s="9">
        <v>1</v>
      </c>
      <c r="H2231" t="s">
        <v>2378</v>
      </c>
      <c r="I2231" s="20" t="str">
        <f>IF(Table4[[#This Row],[smoker]]="?","NO",Table4[[#This Row],[smoker]])</f>
        <v>No</v>
      </c>
      <c r="J2231" s="26">
        <v>1</v>
      </c>
      <c r="K2231" s="20" t="str">
        <f>UPPER(Table4[[#This Row],[SMOKER 1]])</f>
        <v>NO</v>
      </c>
      <c r="L2231" s="26" t="str">
        <f>UPPER(Table4[[#This Row],[Heart Issues]])</f>
        <v>YES</v>
      </c>
      <c r="M2231" s="26" t="str">
        <f>IF(Table4[[#This Row],[BMI]]&lt;18.5,"underweight",IF(Table4[[#This Row],[BMI]]&lt; 24.9,"normal weight",IF(Table4[[#This Row],[BMI]]&lt;29.9,"over weight","obesity")))</f>
        <v>underweight</v>
      </c>
      <c r="N2231" s="26" t="str">
        <f>IF(Table4[[#This Row],[HBA1C]]&lt;5.7,"normal",IF(Table4[[#This Row],[HBA1C]]&lt; 6.4,"prediabetes","diabetes"))</f>
        <v>prediabetes</v>
      </c>
    </row>
    <row r="2232" spans="1:14" x14ac:dyDescent="0.25">
      <c r="A2232" t="s">
        <v>127</v>
      </c>
      <c r="B2232">
        <v>17.940000000000001</v>
      </c>
      <c r="C2232">
        <v>4.1900000000000004</v>
      </c>
      <c r="D2232" t="s">
        <v>2378</v>
      </c>
      <c r="E2232" t="s">
        <v>2380</v>
      </c>
      <c r="F2232" t="s">
        <v>2378</v>
      </c>
      <c r="G2232" s="9">
        <v>1</v>
      </c>
      <c r="H2232" t="s">
        <v>2378</v>
      </c>
      <c r="I2232" s="20" t="str">
        <f>IF(Table4[[#This Row],[smoker]]="?","NO",Table4[[#This Row],[smoker]])</f>
        <v>No</v>
      </c>
      <c r="J2232" s="26">
        <v>1</v>
      </c>
      <c r="K2232" s="20" t="str">
        <f>UPPER(Table4[[#This Row],[SMOKER 1]])</f>
        <v>NO</v>
      </c>
      <c r="L2232" s="26" t="str">
        <f>UPPER(Table4[[#This Row],[Heart Issues]])</f>
        <v>NO</v>
      </c>
      <c r="M2232" s="26" t="str">
        <f>IF(Table4[[#This Row],[BMI]]&lt;18.5,"underweight",IF(Table4[[#This Row],[BMI]]&lt; 24.9,"normal weight",IF(Table4[[#This Row],[BMI]]&lt;29.9,"over weight","obesity")))</f>
        <v>underweight</v>
      </c>
      <c r="N2232" s="26" t="str">
        <f>IF(Table4[[#This Row],[HBA1C]]&lt;5.7,"normal",IF(Table4[[#This Row],[HBA1C]]&lt; 6.4,"prediabetes","diabetes"))</f>
        <v>normal</v>
      </c>
    </row>
    <row r="2233" spans="1:14" x14ac:dyDescent="0.25">
      <c r="A2233" t="s">
        <v>126</v>
      </c>
      <c r="B2233">
        <v>16.670000000000002</v>
      </c>
      <c r="C2233">
        <v>4.7</v>
      </c>
      <c r="D2233" t="s">
        <v>2380</v>
      </c>
      <c r="E2233" t="s">
        <v>2378</v>
      </c>
      <c r="F2233" t="s">
        <v>2381</v>
      </c>
      <c r="G2233" s="9">
        <v>1</v>
      </c>
      <c r="H2233" t="s">
        <v>2378</v>
      </c>
      <c r="I2233" s="20" t="str">
        <f>IF(Table4[[#This Row],[smoker]]="?","NO",Table4[[#This Row],[smoker]])</f>
        <v>No</v>
      </c>
      <c r="J2233" s="26">
        <v>1</v>
      </c>
      <c r="K2233" s="20" t="str">
        <f>UPPER(Table4[[#This Row],[SMOKER 1]])</f>
        <v>NO</v>
      </c>
      <c r="L2233" s="26" t="str">
        <f>UPPER(Table4[[#This Row],[Heart Issues]])</f>
        <v>YES</v>
      </c>
      <c r="M2233" s="26" t="str">
        <f>IF(Table4[[#This Row],[BMI]]&lt;18.5,"underweight",IF(Table4[[#This Row],[BMI]]&lt; 24.9,"normal weight",IF(Table4[[#This Row],[BMI]]&lt;29.9,"over weight","obesity")))</f>
        <v>underweight</v>
      </c>
      <c r="N2233" s="26" t="str">
        <f>IF(Table4[[#This Row],[HBA1C]]&lt;5.7,"normal",IF(Table4[[#This Row],[HBA1C]]&lt; 6.4,"prediabetes","diabetes"))</f>
        <v>normal</v>
      </c>
    </row>
    <row r="2234" spans="1:14" x14ac:dyDescent="0.25">
      <c r="A2234" t="s">
        <v>125</v>
      </c>
      <c r="B2234">
        <v>20.58</v>
      </c>
      <c r="C2234">
        <v>5.64</v>
      </c>
      <c r="D2234" t="s">
        <v>2380</v>
      </c>
      <c r="E2234" t="s">
        <v>2378</v>
      </c>
      <c r="F2234" t="s">
        <v>2378</v>
      </c>
      <c r="G2234" s="9" t="s">
        <v>2379</v>
      </c>
      <c r="H2234" t="s">
        <v>2378</v>
      </c>
      <c r="I2234" s="20" t="str">
        <f>IF(Table4[[#This Row],[smoker]]="?","NO",Table4[[#This Row],[smoker]])</f>
        <v>No</v>
      </c>
      <c r="J2234" s="26">
        <v>0</v>
      </c>
      <c r="K2234" s="20" t="str">
        <f>UPPER(Table4[[#This Row],[SMOKER 1]])</f>
        <v>NO</v>
      </c>
      <c r="L2234" s="26" t="str">
        <f>UPPER(Table4[[#This Row],[Heart Issues]])</f>
        <v>YES</v>
      </c>
      <c r="M2234" s="26" t="str">
        <f>IF(Table4[[#This Row],[BMI]]&lt;18.5,"underweight",IF(Table4[[#This Row],[BMI]]&lt; 24.9,"normal weight",IF(Table4[[#This Row],[BMI]]&lt;29.9,"over weight","obesity")))</f>
        <v>normal weight</v>
      </c>
      <c r="N2234" s="26" t="str">
        <f>IF(Table4[[#This Row],[HBA1C]]&lt;5.7,"normal",IF(Table4[[#This Row],[HBA1C]]&lt; 6.4,"prediabetes","diabetes"))</f>
        <v>normal</v>
      </c>
    </row>
    <row r="2235" spans="1:14" x14ac:dyDescent="0.25">
      <c r="A2235" t="s">
        <v>124</v>
      </c>
      <c r="B2235">
        <v>16.5</v>
      </c>
      <c r="C2235">
        <v>4.1100000000000003</v>
      </c>
      <c r="D2235" t="s">
        <v>2380</v>
      </c>
      <c r="E2235" t="s">
        <v>2378</v>
      </c>
      <c r="F2235" t="s">
        <v>2378</v>
      </c>
      <c r="G2235" s="9" t="s">
        <v>2379</v>
      </c>
      <c r="H2235" t="s">
        <v>2378</v>
      </c>
      <c r="I2235" s="20" t="str">
        <f>IF(Table4[[#This Row],[smoker]]="?","NO",Table4[[#This Row],[smoker]])</f>
        <v>No</v>
      </c>
      <c r="J2235" s="26">
        <v>0</v>
      </c>
      <c r="K2235" s="20" t="str">
        <f>UPPER(Table4[[#This Row],[SMOKER 1]])</f>
        <v>NO</v>
      </c>
      <c r="L2235" s="26" t="str">
        <f>UPPER(Table4[[#This Row],[Heart Issues]])</f>
        <v>YES</v>
      </c>
      <c r="M2235" s="26" t="str">
        <f>IF(Table4[[#This Row],[BMI]]&lt;18.5,"underweight",IF(Table4[[#This Row],[BMI]]&lt; 24.9,"normal weight",IF(Table4[[#This Row],[BMI]]&lt;29.9,"over weight","obesity")))</f>
        <v>underweight</v>
      </c>
      <c r="N2235" s="26" t="str">
        <f>IF(Table4[[#This Row],[HBA1C]]&lt;5.7,"normal",IF(Table4[[#This Row],[HBA1C]]&lt; 6.4,"prediabetes","diabetes"))</f>
        <v>normal</v>
      </c>
    </row>
    <row r="2236" spans="1:14" x14ac:dyDescent="0.25">
      <c r="A2236" t="s">
        <v>123</v>
      </c>
      <c r="B2236">
        <v>15.41</v>
      </c>
      <c r="C2236">
        <v>5.43</v>
      </c>
      <c r="D2236" t="s">
        <v>2380</v>
      </c>
      <c r="E2236" t="s">
        <v>2378</v>
      </c>
      <c r="F2236" t="s">
        <v>2381</v>
      </c>
      <c r="G2236" s="9">
        <v>1</v>
      </c>
      <c r="H2236" t="s">
        <v>2378</v>
      </c>
      <c r="I2236" s="20" t="str">
        <f>IF(Table4[[#This Row],[smoker]]="?","NO",Table4[[#This Row],[smoker]])</f>
        <v>No</v>
      </c>
      <c r="J2236" s="26">
        <v>1</v>
      </c>
      <c r="K2236" s="20" t="str">
        <f>UPPER(Table4[[#This Row],[SMOKER 1]])</f>
        <v>NO</v>
      </c>
      <c r="L2236" s="26" t="str">
        <f>UPPER(Table4[[#This Row],[Heart Issues]])</f>
        <v>YES</v>
      </c>
      <c r="M2236" s="26" t="str">
        <f>IF(Table4[[#This Row],[BMI]]&lt;18.5,"underweight",IF(Table4[[#This Row],[BMI]]&lt; 24.9,"normal weight",IF(Table4[[#This Row],[BMI]]&lt;29.9,"over weight","obesity")))</f>
        <v>underweight</v>
      </c>
      <c r="N2236" s="26" t="str">
        <f>IF(Table4[[#This Row],[HBA1C]]&lt;5.7,"normal",IF(Table4[[#This Row],[HBA1C]]&lt; 6.4,"prediabetes","diabetes"))</f>
        <v>normal</v>
      </c>
    </row>
    <row r="2237" spans="1:14" x14ac:dyDescent="0.25">
      <c r="A2237" t="s">
        <v>122</v>
      </c>
      <c r="B2237">
        <v>24.59</v>
      </c>
      <c r="C2237">
        <v>4.38</v>
      </c>
      <c r="D2237" t="s">
        <v>2378</v>
      </c>
      <c r="E2237" t="s">
        <v>2378</v>
      </c>
      <c r="F2237" t="s">
        <v>2378</v>
      </c>
      <c r="G2237" s="9">
        <v>1</v>
      </c>
      <c r="H2237" t="s">
        <v>2378</v>
      </c>
      <c r="I2237" s="20" t="str">
        <f>IF(Table4[[#This Row],[smoker]]="?","NO",Table4[[#This Row],[smoker]])</f>
        <v>No</v>
      </c>
      <c r="J2237" s="26">
        <v>1</v>
      </c>
      <c r="K2237" s="20" t="str">
        <f>UPPER(Table4[[#This Row],[SMOKER 1]])</f>
        <v>NO</v>
      </c>
      <c r="L2237" s="26" t="str">
        <f>UPPER(Table4[[#This Row],[Heart Issues]])</f>
        <v>NO</v>
      </c>
      <c r="M2237" s="26" t="str">
        <f>IF(Table4[[#This Row],[BMI]]&lt;18.5,"underweight",IF(Table4[[#This Row],[BMI]]&lt; 24.9,"normal weight",IF(Table4[[#This Row],[BMI]]&lt;29.9,"over weight","obesity")))</f>
        <v>normal weight</v>
      </c>
      <c r="N2237" s="26" t="str">
        <f>IF(Table4[[#This Row],[HBA1C]]&lt;5.7,"normal",IF(Table4[[#This Row],[HBA1C]]&lt; 6.4,"prediabetes","diabetes"))</f>
        <v>normal</v>
      </c>
    </row>
    <row r="2238" spans="1:14" x14ac:dyDescent="0.25">
      <c r="A2238" t="s">
        <v>121</v>
      </c>
      <c r="B2238">
        <v>33.33</v>
      </c>
      <c r="C2238">
        <v>9.7899999999999991</v>
      </c>
      <c r="D2238" t="s">
        <v>2378</v>
      </c>
      <c r="E2238" t="s">
        <v>2378</v>
      </c>
      <c r="F2238" t="s">
        <v>2378</v>
      </c>
      <c r="G2238" s="9" t="s">
        <v>2379</v>
      </c>
      <c r="H2238" t="s">
        <v>2378</v>
      </c>
      <c r="I2238" s="20" t="str">
        <f>IF(Table4[[#This Row],[smoker]]="?","NO",Table4[[#This Row],[smoker]])</f>
        <v>No</v>
      </c>
      <c r="J2238" s="26">
        <v>0</v>
      </c>
      <c r="K2238" s="20" t="str">
        <f>UPPER(Table4[[#This Row],[SMOKER 1]])</f>
        <v>NO</v>
      </c>
      <c r="L2238" s="26" t="str">
        <f>UPPER(Table4[[#This Row],[Heart Issues]])</f>
        <v>NO</v>
      </c>
      <c r="M2238" s="26" t="str">
        <f>IF(Table4[[#This Row],[BMI]]&lt;18.5,"underweight",IF(Table4[[#This Row],[BMI]]&lt; 24.9,"normal weight",IF(Table4[[#This Row],[BMI]]&lt;29.9,"over weight","obesity")))</f>
        <v>obesity</v>
      </c>
      <c r="N2238" s="26" t="str">
        <f>IF(Table4[[#This Row],[HBA1C]]&lt;5.7,"normal",IF(Table4[[#This Row],[HBA1C]]&lt; 6.4,"prediabetes","diabetes"))</f>
        <v>diabetes</v>
      </c>
    </row>
    <row r="2239" spans="1:14" x14ac:dyDescent="0.25">
      <c r="A2239" t="s">
        <v>120</v>
      </c>
      <c r="B2239">
        <v>18.5</v>
      </c>
      <c r="C2239">
        <v>11.84</v>
      </c>
      <c r="D2239" t="s">
        <v>2378</v>
      </c>
      <c r="E2239" t="s">
        <v>2378</v>
      </c>
      <c r="F2239" t="s">
        <v>2378</v>
      </c>
      <c r="G2239" s="9" t="s">
        <v>2379</v>
      </c>
      <c r="H2239" t="s">
        <v>2378</v>
      </c>
      <c r="I2239" s="20" t="str">
        <f>IF(Table4[[#This Row],[smoker]]="?","NO",Table4[[#This Row],[smoker]])</f>
        <v>No</v>
      </c>
      <c r="J2239" s="26">
        <v>0</v>
      </c>
      <c r="K2239" s="20" t="str">
        <f>UPPER(Table4[[#This Row],[SMOKER 1]])</f>
        <v>NO</v>
      </c>
      <c r="L2239" s="26" t="str">
        <f>UPPER(Table4[[#This Row],[Heart Issues]])</f>
        <v>NO</v>
      </c>
      <c r="M2239" s="26" t="str">
        <f>IF(Table4[[#This Row],[BMI]]&lt;18.5,"underweight",IF(Table4[[#This Row],[BMI]]&lt; 24.9,"normal weight",IF(Table4[[#This Row],[BMI]]&lt;29.9,"over weight","obesity")))</f>
        <v>normal weight</v>
      </c>
      <c r="N2239" s="26" t="str">
        <f>IF(Table4[[#This Row],[HBA1C]]&lt;5.7,"normal",IF(Table4[[#This Row],[HBA1C]]&lt; 6.4,"prediabetes","diabetes"))</f>
        <v>diabetes</v>
      </c>
    </row>
    <row r="2240" spans="1:14" x14ac:dyDescent="0.25">
      <c r="A2240" t="s">
        <v>119</v>
      </c>
      <c r="B2240">
        <v>18.579999999999998</v>
      </c>
      <c r="C2240">
        <v>6.22</v>
      </c>
      <c r="D2240" t="s">
        <v>2378</v>
      </c>
      <c r="E2240" t="s">
        <v>2378</v>
      </c>
      <c r="F2240" t="s">
        <v>2378</v>
      </c>
      <c r="G2240" s="9" t="s">
        <v>2379</v>
      </c>
      <c r="H2240" t="s">
        <v>2378</v>
      </c>
      <c r="I2240" s="20" t="str">
        <f>IF(Table4[[#This Row],[smoker]]="?","NO",Table4[[#This Row],[smoker]])</f>
        <v>No</v>
      </c>
      <c r="J2240" s="26">
        <v>0</v>
      </c>
      <c r="K2240" s="20" t="str">
        <f>UPPER(Table4[[#This Row],[SMOKER 1]])</f>
        <v>NO</v>
      </c>
      <c r="L2240" s="26" t="str">
        <f>UPPER(Table4[[#This Row],[Heart Issues]])</f>
        <v>NO</v>
      </c>
      <c r="M2240" s="26" t="str">
        <f>IF(Table4[[#This Row],[BMI]]&lt;18.5,"underweight",IF(Table4[[#This Row],[BMI]]&lt; 24.9,"normal weight",IF(Table4[[#This Row],[BMI]]&lt;29.9,"over weight","obesity")))</f>
        <v>normal weight</v>
      </c>
      <c r="N2240" s="26" t="str">
        <f>IF(Table4[[#This Row],[HBA1C]]&lt;5.7,"normal",IF(Table4[[#This Row],[HBA1C]]&lt; 6.4,"prediabetes","diabetes"))</f>
        <v>prediabetes</v>
      </c>
    </row>
    <row r="2241" spans="1:14" x14ac:dyDescent="0.25">
      <c r="A2241" t="s">
        <v>118</v>
      </c>
      <c r="B2241">
        <v>16.64</v>
      </c>
      <c r="C2241">
        <v>10.01</v>
      </c>
      <c r="D2241" t="s">
        <v>2378</v>
      </c>
      <c r="E2241" t="s">
        <v>2378</v>
      </c>
      <c r="F2241" t="s">
        <v>2378</v>
      </c>
      <c r="G2241" s="9" t="s">
        <v>2379</v>
      </c>
      <c r="H2241" t="s">
        <v>2378</v>
      </c>
      <c r="I2241" s="20" t="str">
        <f>IF(Table4[[#This Row],[smoker]]="?","NO",Table4[[#This Row],[smoker]])</f>
        <v>No</v>
      </c>
      <c r="J2241" s="26">
        <v>0</v>
      </c>
      <c r="K2241" s="20" t="str">
        <f>UPPER(Table4[[#This Row],[SMOKER 1]])</f>
        <v>NO</v>
      </c>
      <c r="L2241" s="26" t="str">
        <f>UPPER(Table4[[#This Row],[Heart Issues]])</f>
        <v>NO</v>
      </c>
      <c r="M2241" s="26" t="str">
        <f>IF(Table4[[#This Row],[BMI]]&lt;18.5,"underweight",IF(Table4[[#This Row],[BMI]]&lt; 24.9,"normal weight",IF(Table4[[#This Row],[BMI]]&lt;29.9,"over weight","obesity")))</f>
        <v>underweight</v>
      </c>
      <c r="N2241" s="26" t="str">
        <f>IF(Table4[[#This Row],[HBA1C]]&lt;5.7,"normal",IF(Table4[[#This Row],[HBA1C]]&lt; 6.4,"prediabetes","diabetes"))</f>
        <v>diabetes</v>
      </c>
    </row>
    <row r="2242" spans="1:14" x14ac:dyDescent="0.25">
      <c r="A2242" t="s">
        <v>117</v>
      </c>
      <c r="B2242">
        <v>19.329999999999998</v>
      </c>
      <c r="C2242">
        <v>4.32</v>
      </c>
      <c r="D2242" t="s">
        <v>2378</v>
      </c>
      <c r="E2242" t="s">
        <v>2378</v>
      </c>
      <c r="F2242" t="s">
        <v>2378</v>
      </c>
      <c r="G2242" s="9">
        <v>1</v>
      </c>
      <c r="H2242" t="s">
        <v>2378</v>
      </c>
      <c r="I2242" s="20" t="str">
        <f>IF(Table4[[#This Row],[smoker]]="?","NO",Table4[[#This Row],[smoker]])</f>
        <v>No</v>
      </c>
      <c r="J2242" s="26">
        <v>1</v>
      </c>
      <c r="K2242" s="20" t="str">
        <f>UPPER(Table4[[#This Row],[SMOKER 1]])</f>
        <v>NO</v>
      </c>
      <c r="L2242" s="26" t="str">
        <f>UPPER(Table4[[#This Row],[Heart Issues]])</f>
        <v>NO</v>
      </c>
      <c r="M2242" s="26" t="str">
        <f>IF(Table4[[#This Row],[BMI]]&lt;18.5,"underweight",IF(Table4[[#This Row],[BMI]]&lt; 24.9,"normal weight",IF(Table4[[#This Row],[BMI]]&lt;29.9,"over weight","obesity")))</f>
        <v>normal weight</v>
      </c>
      <c r="N2242" s="26" t="str">
        <f>IF(Table4[[#This Row],[HBA1C]]&lt;5.7,"normal",IF(Table4[[#This Row],[HBA1C]]&lt; 6.4,"prediabetes","diabetes"))</f>
        <v>normal</v>
      </c>
    </row>
    <row r="2243" spans="1:14" x14ac:dyDescent="0.25">
      <c r="A2243" t="s">
        <v>116</v>
      </c>
      <c r="B2243">
        <v>21.26</v>
      </c>
      <c r="C2243">
        <v>5.65</v>
      </c>
      <c r="D2243" t="s">
        <v>2380</v>
      </c>
      <c r="E2243" t="s">
        <v>2378</v>
      </c>
      <c r="F2243" t="s">
        <v>2381</v>
      </c>
      <c r="G2243" s="9">
        <v>1</v>
      </c>
      <c r="H2243" t="s">
        <v>2378</v>
      </c>
      <c r="I2243" s="20" t="str">
        <f>IF(Table4[[#This Row],[smoker]]="?","NO",Table4[[#This Row],[smoker]])</f>
        <v>No</v>
      </c>
      <c r="J2243" s="26">
        <v>1</v>
      </c>
      <c r="K2243" s="20" t="str">
        <f>UPPER(Table4[[#This Row],[SMOKER 1]])</f>
        <v>NO</v>
      </c>
      <c r="L2243" s="26" t="str">
        <f>UPPER(Table4[[#This Row],[Heart Issues]])</f>
        <v>YES</v>
      </c>
      <c r="M2243" s="26" t="str">
        <f>IF(Table4[[#This Row],[BMI]]&lt;18.5,"underweight",IF(Table4[[#This Row],[BMI]]&lt; 24.9,"normal weight",IF(Table4[[#This Row],[BMI]]&lt;29.9,"over weight","obesity")))</f>
        <v>normal weight</v>
      </c>
      <c r="N2243" s="26" t="str">
        <f>IF(Table4[[#This Row],[HBA1C]]&lt;5.7,"normal",IF(Table4[[#This Row],[HBA1C]]&lt; 6.4,"prediabetes","diabetes"))</f>
        <v>normal</v>
      </c>
    </row>
    <row r="2244" spans="1:14" x14ac:dyDescent="0.25">
      <c r="A2244" t="s">
        <v>115</v>
      </c>
      <c r="B2244">
        <v>15.6</v>
      </c>
      <c r="C2244">
        <v>4.12</v>
      </c>
      <c r="D2244" t="s">
        <v>2380</v>
      </c>
      <c r="E2244" t="s">
        <v>2378</v>
      </c>
      <c r="F2244" t="s">
        <v>2378</v>
      </c>
      <c r="G2244" s="9">
        <v>1</v>
      </c>
      <c r="H2244" t="s">
        <v>2378</v>
      </c>
      <c r="I2244" s="20" t="str">
        <f>IF(Table4[[#This Row],[smoker]]="?","NO",Table4[[#This Row],[smoker]])</f>
        <v>No</v>
      </c>
      <c r="J2244" s="26">
        <v>1</v>
      </c>
      <c r="K2244" s="20" t="str">
        <f>UPPER(Table4[[#This Row],[SMOKER 1]])</f>
        <v>NO</v>
      </c>
      <c r="L2244" s="26" t="str">
        <f>UPPER(Table4[[#This Row],[Heart Issues]])</f>
        <v>YES</v>
      </c>
      <c r="M2244" s="26" t="str">
        <f>IF(Table4[[#This Row],[BMI]]&lt;18.5,"underweight",IF(Table4[[#This Row],[BMI]]&lt; 24.9,"normal weight",IF(Table4[[#This Row],[BMI]]&lt;29.9,"over weight","obesity")))</f>
        <v>underweight</v>
      </c>
      <c r="N2244" s="26" t="str">
        <f>IF(Table4[[#This Row],[HBA1C]]&lt;5.7,"normal",IF(Table4[[#This Row],[HBA1C]]&lt; 6.4,"prediabetes","diabetes"))</f>
        <v>normal</v>
      </c>
    </row>
    <row r="2245" spans="1:14" x14ac:dyDescent="0.25">
      <c r="A2245" t="s">
        <v>114</v>
      </c>
      <c r="B2245">
        <v>24.39</v>
      </c>
      <c r="C2245">
        <v>6.24</v>
      </c>
      <c r="D2245" t="s">
        <v>2378</v>
      </c>
      <c r="E2245" t="s">
        <v>2378</v>
      </c>
      <c r="F2245" t="s">
        <v>2378</v>
      </c>
      <c r="G2245" s="9">
        <v>1</v>
      </c>
      <c r="H2245" t="s">
        <v>2378</v>
      </c>
      <c r="I2245" s="20" t="str">
        <f>IF(Table4[[#This Row],[smoker]]="?","NO",Table4[[#This Row],[smoker]])</f>
        <v>No</v>
      </c>
      <c r="J2245" s="26">
        <v>1</v>
      </c>
      <c r="K2245" s="20" t="str">
        <f>UPPER(Table4[[#This Row],[SMOKER 1]])</f>
        <v>NO</v>
      </c>
      <c r="L2245" s="26" t="str">
        <f>UPPER(Table4[[#This Row],[Heart Issues]])</f>
        <v>NO</v>
      </c>
      <c r="M2245" s="26" t="str">
        <f>IF(Table4[[#This Row],[BMI]]&lt;18.5,"underweight",IF(Table4[[#This Row],[BMI]]&lt; 24.9,"normal weight",IF(Table4[[#This Row],[BMI]]&lt;29.9,"over weight","obesity")))</f>
        <v>normal weight</v>
      </c>
      <c r="N2245" s="26" t="str">
        <f>IF(Table4[[#This Row],[HBA1C]]&lt;5.7,"normal",IF(Table4[[#This Row],[HBA1C]]&lt; 6.4,"prediabetes","diabetes"))</f>
        <v>prediabetes</v>
      </c>
    </row>
    <row r="2246" spans="1:14" x14ac:dyDescent="0.25">
      <c r="A2246" t="s">
        <v>113</v>
      </c>
      <c r="B2246">
        <v>24.75</v>
      </c>
      <c r="C2246">
        <v>4.83</v>
      </c>
      <c r="D2246" t="s">
        <v>2378</v>
      </c>
      <c r="E2246" t="s">
        <v>2378</v>
      </c>
      <c r="F2246" t="s">
        <v>2378</v>
      </c>
      <c r="G2246" s="9" t="s">
        <v>2379</v>
      </c>
      <c r="H2246" t="s">
        <v>2378</v>
      </c>
      <c r="I2246" s="20" t="str">
        <f>IF(Table4[[#This Row],[smoker]]="?","NO",Table4[[#This Row],[smoker]])</f>
        <v>No</v>
      </c>
      <c r="J2246" s="26">
        <v>0</v>
      </c>
      <c r="K2246" s="20" t="str">
        <f>UPPER(Table4[[#This Row],[SMOKER 1]])</f>
        <v>NO</v>
      </c>
      <c r="L2246" s="26" t="str">
        <f>UPPER(Table4[[#This Row],[Heart Issues]])</f>
        <v>NO</v>
      </c>
      <c r="M2246" s="26" t="str">
        <f>IF(Table4[[#This Row],[BMI]]&lt;18.5,"underweight",IF(Table4[[#This Row],[BMI]]&lt; 24.9,"normal weight",IF(Table4[[#This Row],[BMI]]&lt;29.9,"over weight","obesity")))</f>
        <v>normal weight</v>
      </c>
      <c r="N2246" s="26" t="str">
        <f>IF(Table4[[#This Row],[HBA1C]]&lt;5.7,"normal",IF(Table4[[#This Row],[HBA1C]]&lt; 6.4,"prediabetes","diabetes"))</f>
        <v>normal</v>
      </c>
    </row>
    <row r="2247" spans="1:14" x14ac:dyDescent="0.25">
      <c r="A2247" t="s">
        <v>112</v>
      </c>
      <c r="B2247">
        <v>20.88</v>
      </c>
      <c r="C2247">
        <v>7.4</v>
      </c>
      <c r="D2247" t="s">
        <v>2378</v>
      </c>
      <c r="E2247" t="s">
        <v>2378</v>
      </c>
      <c r="F2247" t="s">
        <v>2378</v>
      </c>
      <c r="G2247" s="9" t="s">
        <v>2379</v>
      </c>
      <c r="H2247" t="s">
        <v>2378</v>
      </c>
      <c r="I2247" s="20" t="str">
        <f>IF(Table4[[#This Row],[smoker]]="?","NO",Table4[[#This Row],[smoker]])</f>
        <v>No</v>
      </c>
      <c r="J2247" s="26">
        <v>0</v>
      </c>
      <c r="K2247" s="20" t="str">
        <f>UPPER(Table4[[#This Row],[SMOKER 1]])</f>
        <v>NO</v>
      </c>
      <c r="L2247" s="26" t="str">
        <f>UPPER(Table4[[#This Row],[Heart Issues]])</f>
        <v>NO</v>
      </c>
      <c r="M2247" s="26" t="str">
        <f>IF(Table4[[#This Row],[BMI]]&lt;18.5,"underweight",IF(Table4[[#This Row],[BMI]]&lt; 24.9,"normal weight",IF(Table4[[#This Row],[BMI]]&lt;29.9,"over weight","obesity")))</f>
        <v>normal weight</v>
      </c>
      <c r="N2247" s="26" t="str">
        <f>IF(Table4[[#This Row],[HBA1C]]&lt;5.7,"normal",IF(Table4[[#This Row],[HBA1C]]&lt; 6.4,"prediabetes","diabetes"))</f>
        <v>diabetes</v>
      </c>
    </row>
    <row r="2248" spans="1:14" x14ac:dyDescent="0.25">
      <c r="A2248" t="s">
        <v>111</v>
      </c>
      <c r="B2248">
        <v>20.43</v>
      </c>
      <c r="C2248">
        <v>4.54</v>
      </c>
      <c r="D2248" t="s">
        <v>2378</v>
      </c>
      <c r="E2248" t="s">
        <v>2378</v>
      </c>
      <c r="F2248" t="s">
        <v>2378</v>
      </c>
      <c r="G2248" s="9" t="s">
        <v>2379</v>
      </c>
      <c r="H2248" t="s">
        <v>2378</v>
      </c>
      <c r="I2248" s="20" t="str">
        <f>IF(Table4[[#This Row],[smoker]]="?","NO",Table4[[#This Row],[smoker]])</f>
        <v>No</v>
      </c>
      <c r="J2248" s="26">
        <v>0</v>
      </c>
      <c r="K2248" s="20" t="str">
        <f>UPPER(Table4[[#This Row],[SMOKER 1]])</f>
        <v>NO</v>
      </c>
      <c r="L2248" s="26" t="str">
        <f>UPPER(Table4[[#This Row],[Heart Issues]])</f>
        <v>NO</v>
      </c>
      <c r="M2248" s="26" t="str">
        <f>IF(Table4[[#This Row],[BMI]]&lt;18.5,"underweight",IF(Table4[[#This Row],[BMI]]&lt; 24.9,"normal weight",IF(Table4[[#This Row],[BMI]]&lt;29.9,"over weight","obesity")))</f>
        <v>normal weight</v>
      </c>
      <c r="N2248" s="26" t="str">
        <f>IF(Table4[[#This Row],[HBA1C]]&lt;5.7,"normal",IF(Table4[[#This Row],[HBA1C]]&lt; 6.4,"prediabetes","diabetes"))</f>
        <v>normal</v>
      </c>
    </row>
    <row r="2249" spans="1:14" x14ac:dyDescent="0.25">
      <c r="A2249" t="s">
        <v>110</v>
      </c>
      <c r="B2249">
        <v>15.18</v>
      </c>
      <c r="C2249">
        <v>11.11</v>
      </c>
      <c r="D2249" t="s">
        <v>2378</v>
      </c>
      <c r="E2249" t="s">
        <v>2378</v>
      </c>
      <c r="F2249" t="s">
        <v>2378</v>
      </c>
      <c r="G2249" s="9" t="s">
        <v>2379</v>
      </c>
      <c r="H2249" t="s">
        <v>2378</v>
      </c>
      <c r="I2249" s="20" t="str">
        <f>IF(Table4[[#This Row],[smoker]]="?","NO",Table4[[#This Row],[smoker]])</f>
        <v>No</v>
      </c>
      <c r="J2249" s="26">
        <v>0</v>
      </c>
      <c r="K2249" s="20" t="str">
        <f>UPPER(Table4[[#This Row],[SMOKER 1]])</f>
        <v>NO</v>
      </c>
      <c r="L2249" s="26" t="str">
        <f>UPPER(Table4[[#This Row],[Heart Issues]])</f>
        <v>NO</v>
      </c>
      <c r="M2249" s="26" t="str">
        <f>IF(Table4[[#This Row],[BMI]]&lt;18.5,"underweight",IF(Table4[[#This Row],[BMI]]&lt; 24.9,"normal weight",IF(Table4[[#This Row],[BMI]]&lt;29.9,"over weight","obesity")))</f>
        <v>underweight</v>
      </c>
      <c r="N2249" s="26" t="str">
        <f>IF(Table4[[#This Row],[HBA1C]]&lt;5.7,"normal",IF(Table4[[#This Row],[HBA1C]]&lt; 6.4,"prediabetes","diabetes"))</f>
        <v>diabetes</v>
      </c>
    </row>
    <row r="2250" spans="1:14" x14ac:dyDescent="0.25">
      <c r="A2250" t="s">
        <v>109</v>
      </c>
      <c r="B2250">
        <v>15.12</v>
      </c>
      <c r="C2250">
        <v>4.03</v>
      </c>
      <c r="D2250" t="s">
        <v>2380</v>
      </c>
      <c r="E2250" t="s">
        <v>2378</v>
      </c>
      <c r="F2250" t="s">
        <v>2378</v>
      </c>
      <c r="G2250" s="9" t="s">
        <v>2379</v>
      </c>
      <c r="H2250" t="s">
        <v>2378</v>
      </c>
      <c r="I2250" s="20" t="str">
        <f>IF(Table4[[#This Row],[smoker]]="?","NO",Table4[[#This Row],[smoker]])</f>
        <v>No</v>
      </c>
      <c r="J2250" s="26">
        <v>0</v>
      </c>
      <c r="K2250" s="20" t="str">
        <f>UPPER(Table4[[#This Row],[SMOKER 1]])</f>
        <v>NO</v>
      </c>
      <c r="L2250" s="26" t="str">
        <f>UPPER(Table4[[#This Row],[Heart Issues]])</f>
        <v>YES</v>
      </c>
      <c r="M2250" s="26" t="str">
        <f>IF(Table4[[#This Row],[BMI]]&lt;18.5,"underweight",IF(Table4[[#This Row],[BMI]]&lt; 24.9,"normal weight",IF(Table4[[#This Row],[BMI]]&lt;29.9,"over weight","obesity")))</f>
        <v>underweight</v>
      </c>
      <c r="N2250" s="26" t="str">
        <f>IF(Table4[[#This Row],[HBA1C]]&lt;5.7,"normal",IF(Table4[[#This Row],[HBA1C]]&lt; 6.4,"prediabetes","diabetes"))</f>
        <v>normal</v>
      </c>
    </row>
    <row r="2251" spans="1:14" x14ac:dyDescent="0.25">
      <c r="A2251" t="s">
        <v>108</v>
      </c>
      <c r="B2251">
        <v>23.88</v>
      </c>
      <c r="C2251">
        <v>4.51</v>
      </c>
      <c r="D2251" t="s">
        <v>2378</v>
      </c>
      <c r="E2251" t="s">
        <v>2378</v>
      </c>
      <c r="F2251" t="s">
        <v>2378</v>
      </c>
      <c r="G2251" s="9">
        <v>1</v>
      </c>
      <c r="H2251" t="s">
        <v>2378</v>
      </c>
      <c r="I2251" s="20" t="str">
        <f>IF(Table4[[#This Row],[smoker]]="?","NO",Table4[[#This Row],[smoker]])</f>
        <v>No</v>
      </c>
      <c r="J2251" s="26">
        <v>1</v>
      </c>
      <c r="K2251" s="20" t="str">
        <f>UPPER(Table4[[#This Row],[SMOKER 1]])</f>
        <v>NO</v>
      </c>
      <c r="L2251" s="26" t="str">
        <f>UPPER(Table4[[#This Row],[Heart Issues]])</f>
        <v>NO</v>
      </c>
      <c r="M2251" s="26" t="str">
        <f>IF(Table4[[#This Row],[BMI]]&lt;18.5,"underweight",IF(Table4[[#This Row],[BMI]]&lt; 24.9,"normal weight",IF(Table4[[#This Row],[BMI]]&lt;29.9,"over weight","obesity")))</f>
        <v>normal weight</v>
      </c>
      <c r="N2251" s="26" t="str">
        <f>IF(Table4[[#This Row],[HBA1C]]&lt;5.7,"normal",IF(Table4[[#This Row],[HBA1C]]&lt; 6.4,"prediabetes","diabetes"))</f>
        <v>normal</v>
      </c>
    </row>
    <row r="2252" spans="1:14" x14ac:dyDescent="0.25">
      <c r="A2252" t="s">
        <v>107</v>
      </c>
      <c r="B2252">
        <v>16.13</v>
      </c>
      <c r="C2252">
        <v>5.56</v>
      </c>
      <c r="D2252" t="s">
        <v>2378</v>
      </c>
      <c r="E2252" t="s">
        <v>2380</v>
      </c>
      <c r="F2252" t="s">
        <v>2378</v>
      </c>
      <c r="G2252" s="9">
        <v>1</v>
      </c>
      <c r="H2252" t="s">
        <v>2378</v>
      </c>
      <c r="I2252" s="20" t="str">
        <f>IF(Table4[[#This Row],[smoker]]="?","NO",Table4[[#This Row],[smoker]])</f>
        <v>No</v>
      </c>
      <c r="J2252" s="26">
        <v>1</v>
      </c>
      <c r="K2252" s="20" t="str">
        <f>UPPER(Table4[[#This Row],[SMOKER 1]])</f>
        <v>NO</v>
      </c>
      <c r="L2252" s="26" t="str">
        <f>UPPER(Table4[[#This Row],[Heart Issues]])</f>
        <v>NO</v>
      </c>
      <c r="M2252" s="26" t="str">
        <f>IF(Table4[[#This Row],[BMI]]&lt;18.5,"underweight",IF(Table4[[#This Row],[BMI]]&lt; 24.9,"normal weight",IF(Table4[[#This Row],[BMI]]&lt;29.9,"over weight","obesity")))</f>
        <v>underweight</v>
      </c>
      <c r="N2252" s="26" t="str">
        <f>IF(Table4[[#This Row],[HBA1C]]&lt;5.7,"normal",IF(Table4[[#This Row],[HBA1C]]&lt; 6.4,"prediabetes","diabetes"))</f>
        <v>normal</v>
      </c>
    </row>
    <row r="2253" spans="1:14" x14ac:dyDescent="0.25">
      <c r="A2253" t="s">
        <v>106</v>
      </c>
      <c r="B2253">
        <v>24.09</v>
      </c>
      <c r="C2253">
        <v>4.0999999999999996</v>
      </c>
      <c r="D2253" t="s">
        <v>2378</v>
      </c>
      <c r="E2253" t="s">
        <v>2380</v>
      </c>
      <c r="F2253" t="s">
        <v>2378</v>
      </c>
      <c r="G2253" s="9">
        <v>1</v>
      </c>
      <c r="H2253" t="s">
        <v>2378</v>
      </c>
      <c r="I2253" s="20" t="str">
        <f>IF(Table4[[#This Row],[smoker]]="?","NO",Table4[[#This Row],[smoker]])</f>
        <v>No</v>
      </c>
      <c r="J2253" s="26">
        <v>1</v>
      </c>
      <c r="K2253" s="20" t="str">
        <f>UPPER(Table4[[#This Row],[SMOKER 1]])</f>
        <v>NO</v>
      </c>
      <c r="L2253" s="26" t="str">
        <f>UPPER(Table4[[#This Row],[Heart Issues]])</f>
        <v>NO</v>
      </c>
      <c r="M2253" s="26" t="str">
        <f>IF(Table4[[#This Row],[BMI]]&lt;18.5,"underweight",IF(Table4[[#This Row],[BMI]]&lt; 24.9,"normal weight",IF(Table4[[#This Row],[BMI]]&lt;29.9,"over weight","obesity")))</f>
        <v>normal weight</v>
      </c>
      <c r="N2253" s="26" t="str">
        <f>IF(Table4[[#This Row],[HBA1C]]&lt;5.7,"normal",IF(Table4[[#This Row],[HBA1C]]&lt; 6.4,"prediabetes","diabetes"))</f>
        <v>normal</v>
      </c>
    </row>
    <row r="2254" spans="1:14" x14ac:dyDescent="0.25">
      <c r="A2254" t="s">
        <v>105</v>
      </c>
      <c r="B2254">
        <v>19.43</v>
      </c>
      <c r="C2254">
        <v>5.85</v>
      </c>
      <c r="D2254" t="s">
        <v>2378</v>
      </c>
      <c r="E2254" t="s">
        <v>2380</v>
      </c>
      <c r="F2254" t="s">
        <v>2378</v>
      </c>
      <c r="G2254" s="9">
        <v>1</v>
      </c>
      <c r="H2254" t="s">
        <v>2378</v>
      </c>
      <c r="I2254" s="20" t="str">
        <f>IF(Table4[[#This Row],[smoker]]="?","NO",Table4[[#This Row],[smoker]])</f>
        <v>No</v>
      </c>
      <c r="J2254" s="26">
        <v>1</v>
      </c>
      <c r="K2254" s="20" t="str">
        <f>UPPER(Table4[[#This Row],[SMOKER 1]])</f>
        <v>NO</v>
      </c>
      <c r="L2254" s="26" t="str">
        <f>UPPER(Table4[[#This Row],[Heart Issues]])</f>
        <v>NO</v>
      </c>
      <c r="M2254" s="26" t="str">
        <f>IF(Table4[[#This Row],[BMI]]&lt;18.5,"underweight",IF(Table4[[#This Row],[BMI]]&lt; 24.9,"normal weight",IF(Table4[[#This Row],[BMI]]&lt;29.9,"over weight","obesity")))</f>
        <v>normal weight</v>
      </c>
      <c r="N2254" s="26" t="str">
        <f>IF(Table4[[#This Row],[HBA1C]]&lt;5.7,"normal",IF(Table4[[#This Row],[HBA1C]]&lt; 6.4,"prediabetes","diabetes"))</f>
        <v>prediabetes</v>
      </c>
    </row>
    <row r="2255" spans="1:14" x14ac:dyDescent="0.25">
      <c r="A2255" t="s">
        <v>104</v>
      </c>
      <c r="B2255">
        <v>15.22</v>
      </c>
      <c r="C2255">
        <v>4.92</v>
      </c>
      <c r="D2255" t="s">
        <v>2380</v>
      </c>
      <c r="E2255" t="s">
        <v>2378</v>
      </c>
      <c r="F2255" t="s">
        <v>2381</v>
      </c>
      <c r="G2255" s="9">
        <v>1</v>
      </c>
      <c r="H2255" t="s">
        <v>2378</v>
      </c>
      <c r="I2255" s="20" t="str">
        <f>IF(Table4[[#This Row],[smoker]]="?","NO",Table4[[#This Row],[smoker]])</f>
        <v>No</v>
      </c>
      <c r="J2255" s="26">
        <v>1</v>
      </c>
      <c r="K2255" s="20" t="str">
        <f>UPPER(Table4[[#This Row],[SMOKER 1]])</f>
        <v>NO</v>
      </c>
      <c r="L2255" s="26" t="str">
        <f>UPPER(Table4[[#This Row],[Heart Issues]])</f>
        <v>YES</v>
      </c>
      <c r="M2255" s="26" t="str">
        <f>IF(Table4[[#This Row],[BMI]]&lt;18.5,"underweight",IF(Table4[[#This Row],[BMI]]&lt; 24.9,"normal weight",IF(Table4[[#This Row],[BMI]]&lt;29.9,"over weight","obesity")))</f>
        <v>underweight</v>
      </c>
      <c r="N2255" s="26" t="str">
        <f>IF(Table4[[#This Row],[HBA1C]]&lt;5.7,"normal",IF(Table4[[#This Row],[HBA1C]]&lt; 6.4,"prediabetes","diabetes"))</f>
        <v>normal</v>
      </c>
    </row>
    <row r="2256" spans="1:14" x14ac:dyDescent="0.25">
      <c r="A2256" t="s">
        <v>103</v>
      </c>
      <c r="B2256">
        <v>20.72</v>
      </c>
      <c r="C2256">
        <v>9.4600000000000009</v>
      </c>
      <c r="D2256" t="s">
        <v>2378</v>
      </c>
      <c r="E2256" t="s">
        <v>2378</v>
      </c>
      <c r="F2256" t="s">
        <v>2378</v>
      </c>
      <c r="G2256" s="9" t="s">
        <v>2379</v>
      </c>
      <c r="H2256" t="s">
        <v>2378</v>
      </c>
      <c r="I2256" s="20" t="str">
        <f>IF(Table4[[#This Row],[smoker]]="?","NO",Table4[[#This Row],[smoker]])</f>
        <v>No</v>
      </c>
      <c r="J2256" s="26">
        <v>0</v>
      </c>
      <c r="K2256" s="20" t="str">
        <f>UPPER(Table4[[#This Row],[SMOKER 1]])</f>
        <v>NO</v>
      </c>
      <c r="L2256" s="26" t="str">
        <f>UPPER(Table4[[#This Row],[Heart Issues]])</f>
        <v>NO</v>
      </c>
      <c r="M2256" s="26" t="str">
        <f>IF(Table4[[#This Row],[BMI]]&lt;18.5,"underweight",IF(Table4[[#This Row],[BMI]]&lt; 24.9,"normal weight",IF(Table4[[#This Row],[BMI]]&lt;29.9,"over weight","obesity")))</f>
        <v>normal weight</v>
      </c>
      <c r="N2256" s="26" t="str">
        <f>IF(Table4[[#This Row],[HBA1C]]&lt;5.7,"normal",IF(Table4[[#This Row],[HBA1C]]&lt; 6.4,"prediabetes","diabetes"))</f>
        <v>diabetes</v>
      </c>
    </row>
    <row r="2257" spans="1:14" x14ac:dyDescent="0.25">
      <c r="A2257" t="s">
        <v>102</v>
      </c>
      <c r="B2257">
        <v>35.4</v>
      </c>
      <c r="C2257">
        <v>5.94</v>
      </c>
      <c r="D2257" t="s">
        <v>2378</v>
      </c>
      <c r="E2257" t="s">
        <v>2378</v>
      </c>
      <c r="F2257" t="s">
        <v>2381</v>
      </c>
      <c r="G2257" s="9">
        <v>1</v>
      </c>
      <c r="H2257" t="s">
        <v>2378</v>
      </c>
      <c r="I2257" s="20" t="str">
        <f>IF(Table4[[#This Row],[smoker]]="?","NO",Table4[[#This Row],[smoker]])</f>
        <v>No</v>
      </c>
      <c r="J2257" s="26">
        <v>1</v>
      </c>
      <c r="K2257" s="20" t="str">
        <f>UPPER(Table4[[#This Row],[SMOKER 1]])</f>
        <v>NO</v>
      </c>
      <c r="L2257" s="26" t="str">
        <f>UPPER(Table4[[#This Row],[Heart Issues]])</f>
        <v>NO</v>
      </c>
      <c r="M2257" s="26" t="str">
        <f>IF(Table4[[#This Row],[BMI]]&lt;18.5,"underweight",IF(Table4[[#This Row],[BMI]]&lt; 24.9,"normal weight",IF(Table4[[#This Row],[BMI]]&lt;29.9,"over weight","obesity")))</f>
        <v>obesity</v>
      </c>
      <c r="N2257" s="26" t="str">
        <f>IF(Table4[[#This Row],[HBA1C]]&lt;5.7,"normal",IF(Table4[[#This Row],[HBA1C]]&lt; 6.4,"prediabetes","diabetes"))</f>
        <v>prediabetes</v>
      </c>
    </row>
    <row r="2258" spans="1:14" x14ac:dyDescent="0.25">
      <c r="A2258" t="s">
        <v>101</v>
      </c>
      <c r="B2258">
        <v>34.4</v>
      </c>
      <c r="C2258">
        <v>5.7</v>
      </c>
      <c r="D2258" t="s">
        <v>2378</v>
      </c>
      <c r="E2258" t="s">
        <v>2378</v>
      </c>
      <c r="F2258" t="s">
        <v>2381</v>
      </c>
      <c r="G2258" s="9">
        <v>1</v>
      </c>
      <c r="H2258" t="s">
        <v>2378</v>
      </c>
      <c r="I2258" s="20" t="str">
        <f>IF(Table4[[#This Row],[smoker]]="?","NO",Table4[[#This Row],[smoker]])</f>
        <v>No</v>
      </c>
      <c r="J2258" s="26">
        <v>1</v>
      </c>
      <c r="K2258" s="20" t="str">
        <f>UPPER(Table4[[#This Row],[SMOKER 1]])</f>
        <v>NO</v>
      </c>
      <c r="L2258" s="26" t="str">
        <f>UPPER(Table4[[#This Row],[Heart Issues]])</f>
        <v>NO</v>
      </c>
      <c r="M2258" s="26" t="str">
        <f>IF(Table4[[#This Row],[BMI]]&lt;18.5,"underweight",IF(Table4[[#This Row],[BMI]]&lt; 24.9,"normal weight",IF(Table4[[#This Row],[BMI]]&lt;29.9,"over weight","obesity")))</f>
        <v>obesity</v>
      </c>
      <c r="N2258" s="26" t="str">
        <f>IF(Table4[[#This Row],[HBA1C]]&lt;5.7,"normal",IF(Table4[[#This Row],[HBA1C]]&lt; 6.4,"prediabetes","diabetes"))</f>
        <v>prediabetes</v>
      </c>
    </row>
    <row r="2259" spans="1:14" x14ac:dyDescent="0.25">
      <c r="A2259" t="s">
        <v>100</v>
      </c>
      <c r="B2259">
        <v>34.1</v>
      </c>
      <c r="C2259">
        <v>4.13</v>
      </c>
      <c r="D2259" t="s">
        <v>2378</v>
      </c>
      <c r="E2259" t="s">
        <v>2378</v>
      </c>
      <c r="F2259" t="s">
        <v>2381</v>
      </c>
      <c r="G2259" s="9">
        <v>1</v>
      </c>
      <c r="H2259" t="s">
        <v>2378</v>
      </c>
      <c r="I2259" s="20" t="str">
        <f>IF(Table4[[#This Row],[smoker]]="?","NO",Table4[[#This Row],[smoker]])</f>
        <v>No</v>
      </c>
      <c r="J2259" s="26">
        <v>1</v>
      </c>
      <c r="K2259" s="20" t="str">
        <f>UPPER(Table4[[#This Row],[SMOKER 1]])</f>
        <v>NO</v>
      </c>
      <c r="L2259" s="26" t="str">
        <f>UPPER(Table4[[#This Row],[Heart Issues]])</f>
        <v>NO</v>
      </c>
      <c r="M2259" s="26" t="str">
        <f>IF(Table4[[#This Row],[BMI]]&lt;18.5,"underweight",IF(Table4[[#This Row],[BMI]]&lt; 24.9,"normal weight",IF(Table4[[#This Row],[BMI]]&lt;29.9,"over weight","obesity")))</f>
        <v>obesity</v>
      </c>
      <c r="N2259" s="26" t="str">
        <f>IF(Table4[[#This Row],[HBA1C]]&lt;5.7,"normal",IF(Table4[[#This Row],[HBA1C]]&lt; 6.4,"prediabetes","diabetes"))</f>
        <v>normal</v>
      </c>
    </row>
    <row r="2260" spans="1:14" x14ac:dyDescent="0.25">
      <c r="A2260" t="s">
        <v>99</v>
      </c>
      <c r="B2260">
        <v>30.4</v>
      </c>
      <c r="C2260">
        <v>4.7699999999999996</v>
      </c>
      <c r="D2260" t="s">
        <v>2378</v>
      </c>
      <c r="E2260" t="s">
        <v>2378</v>
      </c>
      <c r="F2260" t="s">
        <v>2381</v>
      </c>
      <c r="G2260" s="9">
        <v>1</v>
      </c>
      <c r="H2260" t="s">
        <v>2378</v>
      </c>
      <c r="I2260" s="20" t="str">
        <f>IF(Table4[[#This Row],[smoker]]="?","NO",Table4[[#This Row],[smoker]])</f>
        <v>No</v>
      </c>
      <c r="J2260" s="26">
        <v>1</v>
      </c>
      <c r="K2260" s="20" t="str">
        <f>UPPER(Table4[[#This Row],[SMOKER 1]])</f>
        <v>NO</v>
      </c>
      <c r="L2260" s="26" t="str">
        <f>UPPER(Table4[[#This Row],[Heart Issues]])</f>
        <v>NO</v>
      </c>
      <c r="M2260" s="26" t="str">
        <f>IF(Table4[[#This Row],[BMI]]&lt;18.5,"underweight",IF(Table4[[#This Row],[BMI]]&lt; 24.9,"normal weight",IF(Table4[[#This Row],[BMI]]&lt;29.9,"over weight","obesity")))</f>
        <v>obesity</v>
      </c>
      <c r="N2260" s="26" t="str">
        <f>IF(Table4[[#This Row],[HBA1C]]&lt;5.7,"normal",IF(Table4[[#This Row],[HBA1C]]&lt; 6.4,"prediabetes","diabetes"))</f>
        <v>normal</v>
      </c>
    </row>
    <row r="2261" spans="1:14" x14ac:dyDescent="0.25">
      <c r="A2261" t="s">
        <v>98</v>
      </c>
      <c r="B2261">
        <v>28.7</v>
      </c>
      <c r="C2261">
        <v>4.99</v>
      </c>
      <c r="D2261" t="s">
        <v>2378</v>
      </c>
      <c r="E2261" t="s">
        <v>2378</v>
      </c>
      <c r="F2261" t="s">
        <v>2381</v>
      </c>
      <c r="G2261" s="9">
        <v>1</v>
      </c>
      <c r="H2261" t="s">
        <v>2378</v>
      </c>
      <c r="I2261" s="20" t="str">
        <f>IF(Table4[[#This Row],[smoker]]="?","NO",Table4[[#This Row],[smoker]])</f>
        <v>No</v>
      </c>
      <c r="J2261" s="26">
        <v>1</v>
      </c>
      <c r="K2261" s="20" t="str">
        <f>UPPER(Table4[[#This Row],[SMOKER 1]])</f>
        <v>NO</v>
      </c>
      <c r="L2261" s="26" t="str">
        <f>UPPER(Table4[[#This Row],[Heart Issues]])</f>
        <v>NO</v>
      </c>
      <c r="M2261" s="26" t="str">
        <f>IF(Table4[[#This Row],[BMI]]&lt;18.5,"underweight",IF(Table4[[#This Row],[BMI]]&lt; 24.9,"normal weight",IF(Table4[[#This Row],[BMI]]&lt;29.9,"over weight","obesity")))</f>
        <v>over weight</v>
      </c>
      <c r="N2261" s="26" t="str">
        <f>IF(Table4[[#This Row],[HBA1C]]&lt;5.7,"normal",IF(Table4[[#This Row],[HBA1C]]&lt; 6.4,"prediabetes","diabetes"))</f>
        <v>normal</v>
      </c>
    </row>
    <row r="2262" spans="1:14" x14ac:dyDescent="0.25">
      <c r="A2262" t="s">
        <v>97</v>
      </c>
      <c r="B2262">
        <v>17.440000000000001</v>
      </c>
      <c r="C2262">
        <v>4.42</v>
      </c>
      <c r="D2262" t="s">
        <v>2380</v>
      </c>
      <c r="E2262" t="s">
        <v>2378</v>
      </c>
      <c r="F2262" t="s">
        <v>2381</v>
      </c>
      <c r="G2262" s="9">
        <v>1</v>
      </c>
      <c r="H2262" t="s">
        <v>2378</v>
      </c>
      <c r="I2262" s="20" t="str">
        <f>IF(Table4[[#This Row],[smoker]]="?","NO",Table4[[#This Row],[smoker]])</f>
        <v>No</v>
      </c>
      <c r="J2262" s="26">
        <v>1</v>
      </c>
      <c r="K2262" s="20" t="str">
        <f>UPPER(Table4[[#This Row],[SMOKER 1]])</f>
        <v>NO</v>
      </c>
      <c r="L2262" s="26" t="str">
        <f>UPPER(Table4[[#This Row],[Heart Issues]])</f>
        <v>YES</v>
      </c>
      <c r="M2262" s="26" t="str">
        <f>IF(Table4[[#This Row],[BMI]]&lt;18.5,"underweight",IF(Table4[[#This Row],[BMI]]&lt; 24.9,"normal weight",IF(Table4[[#This Row],[BMI]]&lt;29.9,"over weight","obesity")))</f>
        <v>underweight</v>
      </c>
      <c r="N2262" s="26" t="str">
        <f>IF(Table4[[#This Row],[HBA1C]]&lt;5.7,"normal",IF(Table4[[#This Row],[HBA1C]]&lt; 6.4,"prediabetes","diabetes"))</f>
        <v>normal</v>
      </c>
    </row>
    <row r="2263" spans="1:14" x14ac:dyDescent="0.25">
      <c r="A2263" t="s">
        <v>96</v>
      </c>
      <c r="B2263">
        <v>27.6</v>
      </c>
      <c r="C2263">
        <v>4.01</v>
      </c>
      <c r="D2263" t="s">
        <v>2378</v>
      </c>
      <c r="E2263" t="s">
        <v>2378</v>
      </c>
      <c r="F2263" t="s">
        <v>2381</v>
      </c>
      <c r="G2263" s="9">
        <v>1</v>
      </c>
      <c r="H2263" t="s">
        <v>2378</v>
      </c>
      <c r="I2263" s="20" t="str">
        <f>IF(Table4[[#This Row],[smoker]]="?","NO",Table4[[#This Row],[smoker]])</f>
        <v>No</v>
      </c>
      <c r="J2263" s="26">
        <v>1</v>
      </c>
      <c r="K2263" s="20" t="str">
        <f>UPPER(Table4[[#This Row],[SMOKER 1]])</f>
        <v>NO</v>
      </c>
      <c r="L2263" s="26" t="str">
        <f>UPPER(Table4[[#This Row],[Heart Issues]])</f>
        <v>NO</v>
      </c>
      <c r="M2263" s="26" t="str">
        <f>IF(Table4[[#This Row],[BMI]]&lt;18.5,"underweight",IF(Table4[[#This Row],[BMI]]&lt; 24.9,"normal weight",IF(Table4[[#This Row],[BMI]]&lt;29.9,"over weight","obesity")))</f>
        <v>over weight</v>
      </c>
      <c r="N2263" s="26" t="str">
        <f>IF(Table4[[#This Row],[HBA1C]]&lt;5.7,"normal",IF(Table4[[#This Row],[HBA1C]]&lt; 6.4,"prediabetes","diabetes"))</f>
        <v>normal</v>
      </c>
    </row>
    <row r="2264" spans="1:14" x14ac:dyDescent="0.25">
      <c r="A2264" t="s">
        <v>95</v>
      </c>
      <c r="B2264">
        <v>20.7</v>
      </c>
      <c r="C2264">
        <v>4.49</v>
      </c>
      <c r="D2264" t="s">
        <v>2378</v>
      </c>
      <c r="E2264" t="s">
        <v>2378</v>
      </c>
      <c r="F2264" t="s">
        <v>2381</v>
      </c>
      <c r="G2264" s="9">
        <v>1</v>
      </c>
      <c r="H2264" t="s">
        <v>2378</v>
      </c>
      <c r="I2264" s="20" t="str">
        <f>IF(Table4[[#This Row],[smoker]]="?","NO",Table4[[#This Row],[smoker]])</f>
        <v>No</v>
      </c>
      <c r="J2264" s="26">
        <v>1</v>
      </c>
      <c r="K2264" s="20" t="str">
        <f>UPPER(Table4[[#This Row],[SMOKER 1]])</f>
        <v>NO</v>
      </c>
      <c r="L2264" s="26" t="str">
        <f>UPPER(Table4[[#This Row],[Heart Issues]])</f>
        <v>NO</v>
      </c>
      <c r="M2264" s="26" t="str">
        <f>IF(Table4[[#This Row],[BMI]]&lt;18.5,"underweight",IF(Table4[[#This Row],[BMI]]&lt; 24.9,"normal weight",IF(Table4[[#This Row],[BMI]]&lt;29.9,"over weight","obesity")))</f>
        <v>normal weight</v>
      </c>
      <c r="N2264" s="26" t="str">
        <f>IF(Table4[[#This Row],[HBA1C]]&lt;5.7,"normal",IF(Table4[[#This Row],[HBA1C]]&lt; 6.4,"prediabetes","diabetes"))</f>
        <v>normal</v>
      </c>
    </row>
    <row r="2265" spans="1:14" x14ac:dyDescent="0.25">
      <c r="A2265" t="s">
        <v>94</v>
      </c>
      <c r="B2265">
        <v>20.3</v>
      </c>
      <c r="C2265">
        <v>6.37</v>
      </c>
      <c r="D2265" t="s">
        <v>2378</v>
      </c>
      <c r="E2265" t="s">
        <v>2378</v>
      </c>
      <c r="F2265" t="s">
        <v>2381</v>
      </c>
      <c r="G2265" s="9">
        <v>1</v>
      </c>
      <c r="H2265" t="s">
        <v>2378</v>
      </c>
      <c r="I2265" s="20" t="str">
        <f>IF(Table4[[#This Row],[smoker]]="?","NO",Table4[[#This Row],[smoker]])</f>
        <v>No</v>
      </c>
      <c r="J2265" s="26">
        <v>1</v>
      </c>
      <c r="K2265" s="20" t="str">
        <f>UPPER(Table4[[#This Row],[SMOKER 1]])</f>
        <v>NO</v>
      </c>
      <c r="L2265" s="26" t="str">
        <f>UPPER(Table4[[#This Row],[Heart Issues]])</f>
        <v>NO</v>
      </c>
      <c r="M2265" s="26" t="str">
        <f>IF(Table4[[#This Row],[BMI]]&lt;18.5,"underweight",IF(Table4[[#This Row],[BMI]]&lt; 24.9,"normal weight",IF(Table4[[#This Row],[BMI]]&lt;29.9,"over weight","obesity")))</f>
        <v>normal weight</v>
      </c>
      <c r="N2265" s="26" t="str">
        <f>IF(Table4[[#This Row],[HBA1C]]&lt;5.7,"normal",IF(Table4[[#This Row],[HBA1C]]&lt; 6.4,"prediabetes","diabetes"))</f>
        <v>prediabetes</v>
      </c>
    </row>
    <row r="2266" spans="1:14" x14ac:dyDescent="0.25">
      <c r="A2266" t="s">
        <v>93</v>
      </c>
      <c r="B2266">
        <v>19.8</v>
      </c>
      <c r="C2266">
        <v>5.12</v>
      </c>
      <c r="D2266" t="s">
        <v>2378</v>
      </c>
      <c r="E2266" t="s">
        <v>2378</v>
      </c>
      <c r="F2266" t="s">
        <v>2381</v>
      </c>
      <c r="G2266" s="9">
        <v>1</v>
      </c>
      <c r="H2266" t="s">
        <v>2378</v>
      </c>
      <c r="I2266" s="20" t="str">
        <f>IF(Table4[[#This Row],[smoker]]="?","NO",Table4[[#This Row],[smoker]])</f>
        <v>No</v>
      </c>
      <c r="J2266" s="26">
        <v>1</v>
      </c>
      <c r="K2266" s="20" t="str">
        <f>UPPER(Table4[[#This Row],[SMOKER 1]])</f>
        <v>NO</v>
      </c>
      <c r="L2266" s="26" t="str">
        <f>UPPER(Table4[[#This Row],[Heart Issues]])</f>
        <v>NO</v>
      </c>
      <c r="M2266" s="26" t="str">
        <f>IF(Table4[[#This Row],[BMI]]&lt;18.5,"underweight",IF(Table4[[#This Row],[BMI]]&lt; 24.9,"normal weight",IF(Table4[[#This Row],[BMI]]&lt;29.9,"over weight","obesity")))</f>
        <v>normal weight</v>
      </c>
      <c r="N2266" s="26" t="str">
        <f>IF(Table4[[#This Row],[HBA1C]]&lt;5.7,"normal",IF(Table4[[#This Row],[HBA1C]]&lt; 6.4,"prediabetes","diabetes"))</f>
        <v>normal</v>
      </c>
    </row>
    <row r="2267" spans="1:14" x14ac:dyDescent="0.25">
      <c r="A2267" t="s">
        <v>92</v>
      </c>
      <c r="B2267">
        <v>21.87</v>
      </c>
      <c r="C2267">
        <v>8.59</v>
      </c>
      <c r="D2267" t="s">
        <v>2378</v>
      </c>
      <c r="E2267" t="s">
        <v>2378</v>
      </c>
      <c r="F2267" t="s">
        <v>2378</v>
      </c>
      <c r="G2267" s="9" t="s">
        <v>2379</v>
      </c>
      <c r="H2267" t="s">
        <v>2378</v>
      </c>
      <c r="I2267" s="20" t="str">
        <f>IF(Table4[[#This Row],[smoker]]="?","NO",Table4[[#This Row],[smoker]])</f>
        <v>No</v>
      </c>
      <c r="J2267" s="26">
        <v>0</v>
      </c>
      <c r="K2267" s="20" t="str">
        <f>UPPER(Table4[[#This Row],[SMOKER 1]])</f>
        <v>NO</v>
      </c>
      <c r="L2267" s="26" t="str">
        <f>UPPER(Table4[[#This Row],[Heart Issues]])</f>
        <v>NO</v>
      </c>
      <c r="M2267" s="26" t="str">
        <f>IF(Table4[[#This Row],[BMI]]&lt;18.5,"underweight",IF(Table4[[#This Row],[BMI]]&lt; 24.9,"normal weight",IF(Table4[[#This Row],[BMI]]&lt;29.9,"over weight","obesity")))</f>
        <v>normal weight</v>
      </c>
      <c r="N2267" s="26" t="str">
        <f>IF(Table4[[#This Row],[HBA1C]]&lt;5.7,"normal",IF(Table4[[#This Row],[HBA1C]]&lt; 6.4,"prediabetes","diabetes"))</f>
        <v>diabetes</v>
      </c>
    </row>
    <row r="2268" spans="1:14" x14ac:dyDescent="0.25">
      <c r="A2268" t="s">
        <v>91</v>
      </c>
      <c r="B2268">
        <v>16.600000000000001</v>
      </c>
      <c r="C2268">
        <v>5.87</v>
      </c>
      <c r="D2268" t="s">
        <v>2378</v>
      </c>
      <c r="E2268" t="s">
        <v>2378</v>
      </c>
      <c r="F2268" t="s">
        <v>2378</v>
      </c>
      <c r="G2268" s="9">
        <v>1</v>
      </c>
      <c r="H2268" t="s">
        <v>2378</v>
      </c>
      <c r="I2268" s="20" t="str">
        <f>IF(Table4[[#This Row],[smoker]]="?","NO",Table4[[#This Row],[smoker]])</f>
        <v>No</v>
      </c>
      <c r="J2268" s="26">
        <v>1</v>
      </c>
      <c r="K2268" s="20" t="str">
        <f>UPPER(Table4[[#This Row],[SMOKER 1]])</f>
        <v>NO</v>
      </c>
      <c r="L2268" s="26" t="str">
        <f>UPPER(Table4[[#This Row],[Heart Issues]])</f>
        <v>NO</v>
      </c>
      <c r="M2268" s="26" t="str">
        <f>IF(Table4[[#This Row],[BMI]]&lt;18.5,"underweight",IF(Table4[[#This Row],[BMI]]&lt; 24.9,"normal weight",IF(Table4[[#This Row],[BMI]]&lt;29.9,"over weight","obesity")))</f>
        <v>underweight</v>
      </c>
      <c r="N2268" s="26" t="str">
        <f>IF(Table4[[#This Row],[HBA1C]]&lt;5.7,"normal",IF(Table4[[#This Row],[HBA1C]]&lt; 6.4,"prediabetes","diabetes"))</f>
        <v>prediabetes</v>
      </c>
    </row>
    <row r="2269" spans="1:14" x14ac:dyDescent="0.25">
      <c r="A2269" t="s">
        <v>90</v>
      </c>
      <c r="B2269">
        <v>21.98</v>
      </c>
      <c r="C2269">
        <v>7.03</v>
      </c>
      <c r="D2269" t="s">
        <v>2378</v>
      </c>
      <c r="E2269" t="s">
        <v>2378</v>
      </c>
      <c r="F2269" t="s">
        <v>2378</v>
      </c>
      <c r="G2269" s="9" t="s">
        <v>2379</v>
      </c>
      <c r="H2269" t="s">
        <v>2378</v>
      </c>
      <c r="I2269" s="20" t="str">
        <f>IF(Table4[[#This Row],[smoker]]="?","NO",Table4[[#This Row],[smoker]])</f>
        <v>No</v>
      </c>
      <c r="J2269" s="26">
        <v>0</v>
      </c>
      <c r="K2269" s="20" t="str">
        <f>UPPER(Table4[[#This Row],[SMOKER 1]])</f>
        <v>NO</v>
      </c>
      <c r="L2269" s="26" t="str">
        <f>UPPER(Table4[[#This Row],[Heart Issues]])</f>
        <v>NO</v>
      </c>
      <c r="M2269" s="26" t="str">
        <f>IF(Table4[[#This Row],[BMI]]&lt;18.5,"underweight",IF(Table4[[#This Row],[BMI]]&lt; 24.9,"normal weight",IF(Table4[[#This Row],[BMI]]&lt;29.9,"over weight","obesity")))</f>
        <v>normal weight</v>
      </c>
      <c r="N2269" s="26" t="str">
        <f>IF(Table4[[#This Row],[HBA1C]]&lt;5.7,"normal",IF(Table4[[#This Row],[HBA1C]]&lt; 6.4,"prediabetes","diabetes"))</f>
        <v>diabetes</v>
      </c>
    </row>
    <row r="2270" spans="1:14" x14ac:dyDescent="0.25">
      <c r="A2270" t="s">
        <v>89</v>
      </c>
      <c r="B2270">
        <v>19.7</v>
      </c>
      <c r="C2270">
        <v>5.51</v>
      </c>
      <c r="D2270" t="s">
        <v>2378</v>
      </c>
      <c r="E2270" t="s">
        <v>2378</v>
      </c>
      <c r="F2270" t="s">
        <v>2378</v>
      </c>
      <c r="G2270" s="9">
        <v>1</v>
      </c>
      <c r="H2270" t="s">
        <v>2378</v>
      </c>
      <c r="I2270" s="20" t="str">
        <f>IF(Table4[[#This Row],[smoker]]="?","NO",Table4[[#This Row],[smoker]])</f>
        <v>No</v>
      </c>
      <c r="J2270" s="26">
        <v>1</v>
      </c>
      <c r="K2270" s="20" t="str">
        <f>UPPER(Table4[[#This Row],[SMOKER 1]])</f>
        <v>NO</v>
      </c>
      <c r="L2270" s="26" t="str">
        <f>UPPER(Table4[[#This Row],[Heart Issues]])</f>
        <v>NO</v>
      </c>
      <c r="M2270" s="26" t="str">
        <f>IF(Table4[[#This Row],[BMI]]&lt;18.5,"underweight",IF(Table4[[#This Row],[BMI]]&lt; 24.9,"normal weight",IF(Table4[[#This Row],[BMI]]&lt;29.9,"over weight","obesity")))</f>
        <v>normal weight</v>
      </c>
      <c r="N2270" s="26" t="str">
        <f>IF(Table4[[#This Row],[HBA1C]]&lt;5.7,"normal",IF(Table4[[#This Row],[HBA1C]]&lt; 6.4,"prediabetes","diabetes"))</f>
        <v>normal</v>
      </c>
    </row>
    <row r="2271" spans="1:14" x14ac:dyDescent="0.25">
      <c r="A2271" t="s">
        <v>88</v>
      </c>
      <c r="B2271">
        <v>19.21</v>
      </c>
      <c r="C2271">
        <v>4.76</v>
      </c>
      <c r="D2271" t="s">
        <v>2378</v>
      </c>
      <c r="E2271" t="s">
        <v>2380</v>
      </c>
      <c r="F2271" t="s">
        <v>2378</v>
      </c>
      <c r="G2271" s="9">
        <v>1</v>
      </c>
      <c r="H2271" t="s">
        <v>2378</v>
      </c>
      <c r="I2271" s="20" t="str">
        <f>IF(Table4[[#This Row],[smoker]]="?","NO",Table4[[#This Row],[smoker]])</f>
        <v>No</v>
      </c>
      <c r="J2271" s="26">
        <v>1</v>
      </c>
      <c r="K2271" s="20" t="str">
        <f>UPPER(Table4[[#This Row],[SMOKER 1]])</f>
        <v>NO</v>
      </c>
      <c r="L2271" s="26" t="str">
        <f>UPPER(Table4[[#This Row],[Heart Issues]])</f>
        <v>NO</v>
      </c>
      <c r="M2271" s="26" t="str">
        <f>IF(Table4[[#This Row],[BMI]]&lt;18.5,"underweight",IF(Table4[[#This Row],[BMI]]&lt; 24.9,"normal weight",IF(Table4[[#This Row],[BMI]]&lt;29.9,"over weight","obesity")))</f>
        <v>normal weight</v>
      </c>
      <c r="N2271" s="26" t="str">
        <f>IF(Table4[[#This Row],[HBA1C]]&lt;5.7,"normal",IF(Table4[[#This Row],[HBA1C]]&lt; 6.4,"prediabetes","diabetes"))</f>
        <v>normal</v>
      </c>
    </row>
    <row r="2272" spans="1:14" x14ac:dyDescent="0.25">
      <c r="A2272" t="s">
        <v>87</v>
      </c>
      <c r="B2272">
        <v>19.3</v>
      </c>
      <c r="C2272">
        <v>4.7</v>
      </c>
      <c r="D2272" t="s">
        <v>2378</v>
      </c>
      <c r="E2272" t="s">
        <v>2380</v>
      </c>
      <c r="F2272" t="s">
        <v>2378</v>
      </c>
      <c r="G2272" s="9">
        <v>1</v>
      </c>
      <c r="H2272" t="s">
        <v>2378</v>
      </c>
      <c r="I2272" s="20" t="str">
        <f>IF(Table4[[#This Row],[smoker]]="?","NO",Table4[[#This Row],[smoker]])</f>
        <v>No</v>
      </c>
      <c r="J2272" s="26">
        <v>1</v>
      </c>
      <c r="K2272" s="20" t="str">
        <f>UPPER(Table4[[#This Row],[SMOKER 1]])</f>
        <v>NO</v>
      </c>
      <c r="L2272" s="26" t="str">
        <f>UPPER(Table4[[#This Row],[Heart Issues]])</f>
        <v>NO</v>
      </c>
      <c r="M2272" s="26" t="str">
        <f>IF(Table4[[#This Row],[BMI]]&lt;18.5,"underweight",IF(Table4[[#This Row],[BMI]]&lt; 24.9,"normal weight",IF(Table4[[#This Row],[BMI]]&lt;29.9,"over weight","obesity")))</f>
        <v>normal weight</v>
      </c>
      <c r="N2272" s="26" t="str">
        <f>IF(Table4[[#This Row],[HBA1C]]&lt;5.7,"normal",IF(Table4[[#This Row],[HBA1C]]&lt; 6.4,"prediabetes","diabetes"))</f>
        <v>normal</v>
      </c>
    </row>
    <row r="2273" spans="1:14" x14ac:dyDescent="0.25">
      <c r="A2273" t="s">
        <v>86</v>
      </c>
      <c r="B2273">
        <v>16.22</v>
      </c>
      <c r="C2273">
        <v>6.21</v>
      </c>
      <c r="D2273" t="s">
        <v>2380</v>
      </c>
      <c r="E2273" t="s">
        <v>2378</v>
      </c>
      <c r="F2273" t="s">
        <v>2378</v>
      </c>
      <c r="G2273" s="9" t="s">
        <v>2379</v>
      </c>
      <c r="H2273" t="s">
        <v>2378</v>
      </c>
      <c r="I2273" s="20" t="str">
        <f>IF(Table4[[#This Row],[smoker]]="?","NO",Table4[[#This Row],[smoker]])</f>
        <v>No</v>
      </c>
      <c r="J2273" s="26">
        <v>0</v>
      </c>
      <c r="K2273" s="20" t="str">
        <f>UPPER(Table4[[#This Row],[SMOKER 1]])</f>
        <v>NO</v>
      </c>
      <c r="L2273" s="26" t="str">
        <f>UPPER(Table4[[#This Row],[Heart Issues]])</f>
        <v>YES</v>
      </c>
      <c r="M2273" s="26" t="str">
        <f>IF(Table4[[#This Row],[BMI]]&lt;18.5,"underweight",IF(Table4[[#This Row],[BMI]]&lt; 24.9,"normal weight",IF(Table4[[#This Row],[BMI]]&lt;29.9,"over weight","obesity")))</f>
        <v>underweight</v>
      </c>
      <c r="N2273" s="26" t="str">
        <f>IF(Table4[[#This Row],[HBA1C]]&lt;5.7,"normal",IF(Table4[[#This Row],[HBA1C]]&lt; 6.4,"prediabetes","diabetes"))</f>
        <v>prediabetes</v>
      </c>
    </row>
    <row r="2274" spans="1:14" x14ac:dyDescent="0.25">
      <c r="A2274" t="s">
        <v>85</v>
      </c>
      <c r="B2274">
        <v>17.12</v>
      </c>
      <c r="C2274">
        <v>4.5199999999999996</v>
      </c>
      <c r="D2274" t="s">
        <v>2378</v>
      </c>
      <c r="E2274" t="s">
        <v>2380</v>
      </c>
      <c r="F2274" t="s">
        <v>2378</v>
      </c>
      <c r="G2274" s="9">
        <v>1</v>
      </c>
      <c r="H2274" t="s">
        <v>2378</v>
      </c>
      <c r="I2274" s="20" t="str">
        <f>IF(Table4[[#This Row],[smoker]]="?","NO",Table4[[#This Row],[smoker]])</f>
        <v>No</v>
      </c>
      <c r="J2274" s="26">
        <v>1</v>
      </c>
      <c r="K2274" s="20" t="str">
        <f>UPPER(Table4[[#This Row],[SMOKER 1]])</f>
        <v>NO</v>
      </c>
      <c r="L2274" s="26" t="str">
        <f>UPPER(Table4[[#This Row],[Heart Issues]])</f>
        <v>NO</v>
      </c>
      <c r="M2274" s="26" t="str">
        <f>IF(Table4[[#This Row],[BMI]]&lt;18.5,"underweight",IF(Table4[[#This Row],[BMI]]&lt; 24.9,"normal weight",IF(Table4[[#This Row],[BMI]]&lt;29.9,"over weight","obesity")))</f>
        <v>underweight</v>
      </c>
      <c r="N2274" s="26" t="str">
        <f>IF(Table4[[#This Row],[HBA1C]]&lt;5.7,"normal",IF(Table4[[#This Row],[HBA1C]]&lt; 6.4,"prediabetes","diabetes"))</f>
        <v>normal</v>
      </c>
    </row>
    <row r="2275" spans="1:14" x14ac:dyDescent="0.25">
      <c r="A2275" t="s">
        <v>84</v>
      </c>
      <c r="B2275">
        <v>19.07</v>
      </c>
      <c r="C2275">
        <v>5.45</v>
      </c>
      <c r="D2275" t="s">
        <v>2378</v>
      </c>
      <c r="E2275" t="s">
        <v>2378</v>
      </c>
      <c r="F2275" t="s">
        <v>2378</v>
      </c>
      <c r="G2275" s="9">
        <v>1</v>
      </c>
      <c r="H2275" t="s">
        <v>2378</v>
      </c>
      <c r="I2275" s="20" t="str">
        <f>IF(Table4[[#This Row],[smoker]]="?","NO",Table4[[#This Row],[smoker]])</f>
        <v>No</v>
      </c>
      <c r="J2275" s="26">
        <v>1</v>
      </c>
      <c r="K2275" s="20" t="str">
        <f>UPPER(Table4[[#This Row],[SMOKER 1]])</f>
        <v>NO</v>
      </c>
      <c r="L2275" s="26" t="str">
        <f>UPPER(Table4[[#This Row],[Heart Issues]])</f>
        <v>NO</v>
      </c>
      <c r="M2275" s="26" t="str">
        <f>IF(Table4[[#This Row],[BMI]]&lt;18.5,"underweight",IF(Table4[[#This Row],[BMI]]&lt; 24.9,"normal weight",IF(Table4[[#This Row],[BMI]]&lt;29.9,"over weight","obesity")))</f>
        <v>normal weight</v>
      </c>
      <c r="N2275" s="26" t="str">
        <f>IF(Table4[[#This Row],[HBA1C]]&lt;5.7,"normal",IF(Table4[[#This Row],[HBA1C]]&lt; 6.4,"prediabetes","diabetes"))</f>
        <v>normal</v>
      </c>
    </row>
    <row r="2276" spans="1:14" x14ac:dyDescent="0.25">
      <c r="A2276" t="s">
        <v>83</v>
      </c>
      <c r="B2276">
        <v>15.56</v>
      </c>
      <c r="C2276">
        <v>4.42</v>
      </c>
      <c r="D2276" t="s">
        <v>2378</v>
      </c>
      <c r="E2276" t="s">
        <v>2378</v>
      </c>
      <c r="F2276" t="s">
        <v>2378</v>
      </c>
      <c r="G2276" s="9" t="s">
        <v>2379</v>
      </c>
      <c r="H2276" t="s">
        <v>2378</v>
      </c>
      <c r="I2276" s="20" t="str">
        <f>IF(Table4[[#This Row],[smoker]]="?","NO",Table4[[#This Row],[smoker]])</f>
        <v>No</v>
      </c>
      <c r="J2276" s="26">
        <v>0</v>
      </c>
      <c r="K2276" s="20" t="str">
        <f>UPPER(Table4[[#This Row],[SMOKER 1]])</f>
        <v>NO</v>
      </c>
      <c r="L2276" s="26" t="str">
        <f>UPPER(Table4[[#This Row],[Heart Issues]])</f>
        <v>NO</v>
      </c>
      <c r="M2276" s="26" t="str">
        <f>IF(Table4[[#This Row],[BMI]]&lt;18.5,"underweight",IF(Table4[[#This Row],[BMI]]&lt; 24.9,"normal weight",IF(Table4[[#This Row],[BMI]]&lt;29.9,"over weight","obesity")))</f>
        <v>underweight</v>
      </c>
      <c r="N2276" s="26" t="str">
        <f>IF(Table4[[#This Row],[HBA1C]]&lt;5.7,"normal",IF(Table4[[#This Row],[HBA1C]]&lt; 6.4,"prediabetes","diabetes"))</f>
        <v>normal</v>
      </c>
    </row>
    <row r="2277" spans="1:14" x14ac:dyDescent="0.25">
      <c r="A2277" t="s">
        <v>82</v>
      </c>
      <c r="B2277">
        <v>22.76</v>
      </c>
      <c r="C2277">
        <v>9.44</v>
      </c>
      <c r="D2277" t="s">
        <v>2378</v>
      </c>
      <c r="E2277" t="s">
        <v>2378</v>
      </c>
      <c r="F2277" t="s">
        <v>2378</v>
      </c>
      <c r="G2277" s="9" t="s">
        <v>2379</v>
      </c>
      <c r="H2277" t="s">
        <v>2378</v>
      </c>
      <c r="I2277" s="20" t="str">
        <f>IF(Table4[[#This Row],[smoker]]="?","NO",Table4[[#This Row],[smoker]])</f>
        <v>No</v>
      </c>
      <c r="J2277" s="26">
        <v>0</v>
      </c>
      <c r="K2277" s="20" t="str">
        <f>UPPER(Table4[[#This Row],[SMOKER 1]])</f>
        <v>NO</v>
      </c>
      <c r="L2277" s="26" t="str">
        <f>UPPER(Table4[[#This Row],[Heart Issues]])</f>
        <v>NO</v>
      </c>
      <c r="M2277" s="26" t="str">
        <f>IF(Table4[[#This Row],[BMI]]&lt;18.5,"underweight",IF(Table4[[#This Row],[BMI]]&lt; 24.9,"normal weight",IF(Table4[[#This Row],[BMI]]&lt;29.9,"over weight","obesity")))</f>
        <v>normal weight</v>
      </c>
      <c r="N2277" s="26" t="str">
        <f>IF(Table4[[#This Row],[HBA1C]]&lt;5.7,"normal",IF(Table4[[#This Row],[HBA1C]]&lt; 6.4,"prediabetes","diabetes"))</f>
        <v>diabetes</v>
      </c>
    </row>
    <row r="2278" spans="1:14" x14ac:dyDescent="0.25">
      <c r="A2278" t="s">
        <v>81</v>
      </c>
      <c r="B2278">
        <v>22.79</v>
      </c>
      <c r="C2278">
        <v>6.15</v>
      </c>
      <c r="D2278" t="s">
        <v>2380</v>
      </c>
      <c r="E2278" t="s">
        <v>2378</v>
      </c>
      <c r="F2278" t="s">
        <v>2381</v>
      </c>
      <c r="G2278" s="9">
        <v>1</v>
      </c>
      <c r="H2278" t="s">
        <v>2378</v>
      </c>
      <c r="I2278" s="20" t="str">
        <f>IF(Table4[[#This Row],[smoker]]="?","NO",Table4[[#This Row],[smoker]])</f>
        <v>No</v>
      </c>
      <c r="J2278" s="26">
        <v>1</v>
      </c>
      <c r="K2278" s="20" t="str">
        <f>UPPER(Table4[[#This Row],[SMOKER 1]])</f>
        <v>NO</v>
      </c>
      <c r="L2278" s="26" t="str">
        <f>UPPER(Table4[[#This Row],[Heart Issues]])</f>
        <v>YES</v>
      </c>
      <c r="M2278" s="26" t="str">
        <f>IF(Table4[[#This Row],[BMI]]&lt;18.5,"underweight",IF(Table4[[#This Row],[BMI]]&lt; 24.9,"normal weight",IF(Table4[[#This Row],[BMI]]&lt;29.9,"over weight","obesity")))</f>
        <v>normal weight</v>
      </c>
      <c r="N2278" s="26" t="str">
        <f>IF(Table4[[#This Row],[HBA1C]]&lt;5.7,"normal",IF(Table4[[#This Row],[HBA1C]]&lt; 6.4,"prediabetes","diabetes"))</f>
        <v>prediabetes</v>
      </c>
    </row>
    <row r="2279" spans="1:14" x14ac:dyDescent="0.25">
      <c r="A2279" t="s">
        <v>80</v>
      </c>
      <c r="B2279">
        <v>17.41</v>
      </c>
      <c r="C2279">
        <v>5.13</v>
      </c>
      <c r="D2279" t="s">
        <v>2380</v>
      </c>
      <c r="E2279" t="s">
        <v>2378</v>
      </c>
      <c r="F2279" t="s">
        <v>2378</v>
      </c>
      <c r="G2279" s="9" t="s">
        <v>2379</v>
      </c>
      <c r="H2279" t="s">
        <v>2378</v>
      </c>
      <c r="I2279" s="20" t="str">
        <f>IF(Table4[[#This Row],[smoker]]="?","NO",Table4[[#This Row],[smoker]])</f>
        <v>No</v>
      </c>
      <c r="J2279" s="26">
        <v>0</v>
      </c>
      <c r="K2279" s="20" t="str">
        <f>UPPER(Table4[[#This Row],[SMOKER 1]])</f>
        <v>NO</v>
      </c>
      <c r="L2279" s="26" t="str">
        <f>UPPER(Table4[[#This Row],[Heart Issues]])</f>
        <v>YES</v>
      </c>
      <c r="M2279" s="26" t="str">
        <f>IF(Table4[[#This Row],[BMI]]&lt;18.5,"underweight",IF(Table4[[#This Row],[BMI]]&lt; 24.9,"normal weight",IF(Table4[[#This Row],[BMI]]&lt;29.9,"over weight","obesity")))</f>
        <v>underweight</v>
      </c>
      <c r="N2279" s="26" t="str">
        <f>IF(Table4[[#This Row],[HBA1C]]&lt;5.7,"normal",IF(Table4[[#This Row],[HBA1C]]&lt; 6.4,"prediabetes","diabetes"))</f>
        <v>normal</v>
      </c>
    </row>
    <row r="2280" spans="1:14" x14ac:dyDescent="0.25">
      <c r="A2280" t="s">
        <v>79</v>
      </c>
      <c r="B2280">
        <v>19.32</v>
      </c>
      <c r="C2280">
        <v>4.96</v>
      </c>
      <c r="D2280" t="s">
        <v>2380</v>
      </c>
      <c r="E2280" t="s">
        <v>2378</v>
      </c>
      <c r="F2280" t="s">
        <v>2378</v>
      </c>
      <c r="G2280" s="9" t="s">
        <v>2379</v>
      </c>
      <c r="H2280" t="s">
        <v>2378</v>
      </c>
      <c r="I2280" s="20" t="str">
        <f>IF(Table4[[#This Row],[smoker]]="?","NO",Table4[[#This Row],[smoker]])</f>
        <v>No</v>
      </c>
      <c r="J2280" s="26">
        <v>0</v>
      </c>
      <c r="K2280" s="20" t="str">
        <f>UPPER(Table4[[#This Row],[SMOKER 1]])</f>
        <v>NO</v>
      </c>
      <c r="L2280" s="26" t="str">
        <f>UPPER(Table4[[#This Row],[Heart Issues]])</f>
        <v>YES</v>
      </c>
      <c r="M2280" s="26" t="str">
        <f>IF(Table4[[#This Row],[BMI]]&lt;18.5,"underweight",IF(Table4[[#This Row],[BMI]]&lt; 24.9,"normal weight",IF(Table4[[#This Row],[BMI]]&lt;29.9,"over weight","obesity")))</f>
        <v>normal weight</v>
      </c>
      <c r="N2280" s="26" t="str">
        <f>IF(Table4[[#This Row],[HBA1C]]&lt;5.7,"normal",IF(Table4[[#This Row],[HBA1C]]&lt; 6.4,"prediabetes","diabetes"))</f>
        <v>normal</v>
      </c>
    </row>
    <row r="2281" spans="1:14" x14ac:dyDescent="0.25">
      <c r="A2281" t="s">
        <v>78</v>
      </c>
      <c r="B2281">
        <v>18.25</v>
      </c>
      <c r="C2281">
        <v>10.95</v>
      </c>
      <c r="D2281" t="s">
        <v>2378</v>
      </c>
      <c r="E2281" t="s">
        <v>2378</v>
      </c>
      <c r="F2281" t="s">
        <v>2378</v>
      </c>
      <c r="G2281" s="9" t="s">
        <v>2379</v>
      </c>
      <c r="H2281" t="s">
        <v>2378</v>
      </c>
      <c r="I2281" s="20" t="str">
        <f>IF(Table4[[#This Row],[smoker]]="?","NO",Table4[[#This Row],[smoker]])</f>
        <v>No</v>
      </c>
      <c r="J2281" s="26">
        <v>0</v>
      </c>
      <c r="K2281" s="20" t="str">
        <f>UPPER(Table4[[#This Row],[SMOKER 1]])</f>
        <v>NO</v>
      </c>
      <c r="L2281" s="26" t="str">
        <f>UPPER(Table4[[#This Row],[Heart Issues]])</f>
        <v>NO</v>
      </c>
      <c r="M2281" s="26" t="str">
        <f>IF(Table4[[#This Row],[BMI]]&lt;18.5,"underweight",IF(Table4[[#This Row],[BMI]]&lt; 24.9,"normal weight",IF(Table4[[#This Row],[BMI]]&lt;29.9,"over weight","obesity")))</f>
        <v>underweight</v>
      </c>
      <c r="N2281" s="26" t="str">
        <f>IF(Table4[[#This Row],[HBA1C]]&lt;5.7,"normal",IF(Table4[[#This Row],[HBA1C]]&lt; 6.4,"prediabetes","diabetes"))</f>
        <v>diabetes</v>
      </c>
    </row>
    <row r="2282" spans="1:14" x14ac:dyDescent="0.25">
      <c r="A2282" t="s">
        <v>77</v>
      </c>
      <c r="B2282">
        <v>53.13</v>
      </c>
      <c r="C2282">
        <v>4.4400000000000004</v>
      </c>
      <c r="D2282" t="s">
        <v>2378</v>
      </c>
      <c r="E2282" t="s">
        <v>2380</v>
      </c>
      <c r="F2282" t="s">
        <v>2378</v>
      </c>
      <c r="G2282" s="9">
        <v>1</v>
      </c>
      <c r="H2282" t="s">
        <v>2378</v>
      </c>
      <c r="I2282" s="20" t="str">
        <f>IF(Table4[[#This Row],[smoker]]="?","NO",Table4[[#This Row],[smoker]])</f>
        <v>No</v>
      </c>
      <c r="J2282" s="26">
        <v>1</v>
      </c>
      <c r="K2282" s="20" t="str">
        <f>UPPER(Table4[[#This Row],[SMOKER 1]])</f>
        <v>NO</v>
      </c>
      <c r="L2282" s="26" t="str">
        <f>UPPER(Table4[[#This Row],[Heart Issues]])</f>
        <v>NO</v>
      </c>
      <c r="M2282" s="26" t="str">
        <f>IF(Table4[[#This Row],[BMI]]&lt;18.5,"underweight",IF(Table4[[#This Row],[BMI]]&lt; 24.9,"normal weight",IF(Table4[[#This Row],[BMI]]&lt;29.9,"over weight","obesity")))</f>
        <v>obesity</v>
      </c>
      <c r="N2282" s="26" t="str">
        <f>IF(Table4[[#This Row],[HBA1C]]&lt;5.7,"normal",IF(Table4[[#This Row],[HBA1C]]&lt; 6.4,"prediabetes","diabetes"))</f>
        <v>normal</v>
      </c>
    </row>
    <row r="2283" spans="1:14" x14ac:dyDescent="0.25">
      <c r="A2283" t="s">
        <v>76</v>
      </c>
      <c r="B2283">
        <v>20.46</v>
      </c>
      <c r="C2283">
        <v>4.0199999999999996</v>
      </c>
      <c r="D2283" t="s">
        <v>2378</v>
      </c>
      <c r="E2283" t="s">
        <v>2378</v>
      </c>
      <c r="F2283" t="s">
        <v>2378</v>
      </c>
      <c r="G2283" s="9" t="s">
        <v>2379</v>
      </c>
      <c r="H2283" t="s">
        <v>2378</v>
      </c>
      <c r="I2283" s="20" t="str">
        <f>IF(Table4[[#This Row],[smoker]]="?","NO",Table4[[#This Row],[smoker]])</f>
        <v>No</v>
      </c>
      <c r="J2283" s="26">
        <v>0</v>
      </c>
      <c r="K2283" s="20" t="str">
        <f>UPPER(Table4[[#This Row],[SMOKER 1]])</f>
        <v>NO</v>
      </c>
      <c r="L2283" s="26" t="str">
        <f>UPPER(Table4[[#This Row],[Heart Issues]])</f>
        <v>NO</v>
      </c>
      <c r="M2283" s="26" t="str">
        <f>IF(Table4[[#This Row],[BMI]]&lt;18.5,"underweight",IF(Table4[[#This Row],[BMI]]&lt; 24.9,"normal weight",IF(Table4[[#This Row],[BMI]]&lt;29.9,"over weight","obesity")))</f>
        <v>normal weight</v>
      </c>
      <c r="N2283" s="26" t="str">
        <f>IF(Table4[[#This Row],[HBA1C]]&lt;5.7,"normal",IF(Table4[[#This Row],[HBA1C]]&lt; 6.4,"prediabetes","diabetes"))</f>
        <v>normal</v>
      </c>
    </row>
    <row r="2284" spans="1:14" x14ac:dyDescent="0.25">
      <c r="A2284" t="s">
        <v>75</v>
      </c>
      <c r="B2284">
        <v>43.01</v>
      </c>
      <c r="C2284">
        <v>5.44</v>
      </c>
      <c r="D2284" t="s">
        <v>2378</v>
      </c>
      <c r="E2284" t="s">
        <v>2380</v>
      </c>
      <c r="F2284" t="s">
        <v>2378</v>
      </c>
      <c r="G2284" s="9">
        <v>1</v>
      </c>
      <c r="H2284" t="s">
        <v>2378</v>
      </c>
      <c r="I2284" s="20" t="str">
        <f>IF(Table4[[#This Row],[smoker]]="?","NO",Table4[[#This Row],[smoker]])</f>
        <v>No</v>
      </c>
      <c r="J2284" s="26">
        <v>1</v>
      </c>
      <c r="K2284" s="20" t="str">
        <f>UPPER(Table4[[#This Row],[SMOKER 1]])</f>
        <v>NO</v>
      </c>
      <c r="L2284" s="26" t="str">
        <f>UPPER(Table4[[#This Row],[Heart Issues]])</f>
        <v>NO</v>
      </c>
      <c r="M2284" s="26" t="str">
        <f>IF(Table4[[#This Row],[BMI]]&lt;18.5,"underweight",IF(Table4[[#This Row],[BMI]]&lt; 24.9,"normal weight",IF(Table4[[#This Row],[BMI]]&lt;29.9,"over weight","obesity")))</f>
        <v>obesity</v>
      </c>
      <c r="N2284" s="26" t="str">
        <f>IF(Table4[[#This Row],[HBA1C]]&lt;5.7,"normal",IF(Table4[[#This Row],[HBA1C]]&lt; 6.4,"prediabetes","diabetes"))</f>
        <v>normal</v>
      </c>
    </row>
    <row r="2285" spans="1:14" x14ac:dyDescent="0.25">
      <c r="A2285" t="s">
        <v>74</v>
      </c>
      <c r="B2285">
        <v>15.01</v>
      </c>
      <c r="C2285">
        <v>4.1500000000000004</v>
      </c>
      <c r="D2285" t="s">
        <v>2378</v>
      </c>
      <c r="E2285" t="s">
        <v>2378</v>
      </c>
      <c r="F2285" t="s">
        <v>2381</v>
      </c>
      <c r="G2285" s="9">
        <v>1</v>
      </c>
      <c r="H2285" t="s">
        <v>2378</v>
      </c>
      <c r="I2285" s="20" t="str">
        <f>IF(Table4[[#This Row],[smoker]]="?","NO",Table4[[#This Row],[smoker]])</f>
        <v>No</v>
      </c>
      <c r="J2285" s="26">
        <v>1</v>
      </c>
      <c r="K2285" s="20" t="str">
        <f>UPPER(Table4[[#This Row],[SMOKER 1]])</f>
        <v>NO</v>
      </c>
      <c r="L2285" s="26" t="str">
        <f>UPPER(Table4[[#This Row],[Heart Issues]])</f>
        <v>NO</v>
      </c>
      <c r="M2285" s="26" t="str">
        <f>IF(Table4[[#This Row],[BMI]]&lt;18.5,"underweight",IF(Table4[[#This Row],[BMI]]&lt; 24.9,"normal weight",IF(Table4[[#This Row],[BMI]]&lt;29.9,"over weight","obesity")))</f>
        <v>underweight</v>
      </c>
      <c r="N2285" s="26" t="str">
        <f>IF(Table4[[#This Row],[HBA1C]]&lt;5.7,"normal",IF(Table4[[#This Row],[HBA1C]]&lt; 6.4,"prediabetes","diabetes"))</f>
        <v>normal</v>
      </c>
    </row>
    <row r="2286" spans="1:14" x14ac:dyDescent="0.25">
      <c r="A2286" t="s">
        <v>73</v>
      </c>
      <c r="B2286">
        <v>41.14</v>
      </c>
      <c r="C2286">
        <v>6.02</v>
      </c>
      <c r="D2286" t="s">
        <v>2378</v>
      </c>
      <c r="E2286" t="s">
        <v>2380</v>
      </c>
      <c r="F2286" t="s">
        <v>2378</v>
      </c>
      <c r="G2286" s="9">
        <v>1</v>
      </c>
      <c r="H2286" t="s">
        <v>2378</v>
      </c>
      <c r="I2286" s="20" t="str">
        <f>IF(Table4[[#This Row],[smoker]]="?","NO",Table4[[#This Row],[smoker]])</f>
        <v>No</v>
      </c>
      <c r="J2286" s="26">
        <v>1</v>
      </c>
      <c r="K2286" s="20" t="str">
        <f>UPPER(Table4[[#This Row],[SMOKER 1]])</f>
        <v>NO</v>
      </c>
      <c r="L2286" s="26" t="str">
        <f>UPPER(Table4[[#This Row],[Heart Issues]])</f>
        <v>NO</v>
      </c>
      <c r="M2286" s="26" t="str">
        <f>IF(Table4[[#This Row],[BMI]]&lt;18.5,"underweight",IF(Table4[[#This Row],[BMI]]&lt; 24.9,"normal weight",IF(Table4[[#This Row],[BMI]]&lt;29.9,"over weight","obesity")))</f>
        <v>obesity</v>
      </c>
      <c r="N2286" s="26" t="str">
        <f>IF(Table4[[#This Row],[HBA1C]]&lt;5.7,"normal",IF(Table4[[#This Row],[HBA1C]]&lt; 6.4,"prediabetes","diabetes"))</f>
        <v>prediabetes</v>
      </c>
    </row>
    <row r="2287" spans="1:14" x14ac:dyDescent="0.25">
      <c r="A2287" t="s">
        <v>72</v>
      </c>
      <c r="B2287">
        <v>16.55</v>
      </c>
      <c r="C2287">
        <v>7.73</v>
      </c>
      <c r="D2287" t="s">
        <v>2378</v>
      </c>
      <c r="E2287" t="s">
        <v>2378</v>
      </c>
      <c r="F2287" t="s">
        <v>2378</v>
      </c>
      <c r="G2287" s="9" t="s">
        <v>2379</v>
      </c>
      <c r="H2287" t="s">
        <v>2378</v>
      </c>
      <c r="I2287" s="20" t="str">
        <f>IF(Table4[[#This Row],[smoker]]="?","NO",Table4[[#This Row],[smoker]])</f>
        <v>No</v>
      </c>
      <c r="J2287" s="26">
        <v>0</v>
      </c>
      <c r="K2287" s="20" t="str">
        <f>UPPER(Table4[[#This Row],[SMOKER 1]])</f>
        <v>NO</v>
      </c>
      <c r="L2287" s="26" t="str">
        <f>UPPER(Table4[[#This Row],[Heart Issues]])</f>
        <v>NO</v>
      </c>
      <c r="M2287" s="26" t="str">
        <f>IF(Table4[[#This Row],[BMI]]&lt;18.5,"underweight",IF(Table4[[#This Row],[BMI]]&lt; 24.9,"normal weight",IF(Table4[[#This Row],[BMI]]&lt;29.9,"over weight","obesity")))</f>
        <v>underweight</v>
      </c>
      <c r="N2287" s="26" t="str">
        <f>IF(Table4[[#This Row],[HBA1C]]&lt;5.7,"normal",IF(Table4[[#This Row],[HBA1C]]&lt; 6.4,"prediabetes","diabetes"))</f>
        <v>diabetes</v>
      </c>
    </row>
    <row r="2288" spans="1:14" x14ac:dyDescent="0.25">
      <c r="A2288" t="s">
        <v>71</v>
      </c>
      <c r="B2288">
        <v>37.29</v>
      </c>
      <c r="C2288">
        <v>5.03</v>
      </c>
      <c r="D2288" t="s">
        <v>2378</v>
      </c>
      <c r="E2288" t="s">
        <v>2380</v>
      </c>
      <c r="F2288" t="s">
        <v>2378</v>
      </c>
      <c r="G2288" s="9">
        <v>1</v>
      </c>
      <c r="H2288" t="s">
        <v>2378</v>
      </c>
      <c r="I2288" s="20" t="str">
        <f>IF(Table4[[#This Row],[smoker]]="?","NO",Table4[[#This Row],[smoker]])</f>
        <v>No</v>
      </c>
      <c r="J2288" s="26">
        <v>1</v>
      </c>
      <c r="K2288" s="20" t="str">
        <f>UPPER(Table4[[#This Row],[SMOKER 1]])</f>
        <v>NO</v>
      </c>
      <c r="L2288" s="26" t="str">
        <f>UPPER(Table4[[#This Row],[Heart Issues]])</f>
        <v>NO</v>
      </c>
      <c r="M2288" s="26" t="str">
        <f>IF(Table4[[#This Row],[BMI]]&lt;18.5,"underweight",IF(Table4[[#This Row],[BMI]]&lt; 24.9,"normal weight",IF(Table4[[#This Row],[BMI]]&lt;29.9,"over weight","obesity")))</f>
        <v>obesity</v>
      </c>
      <c r="N2288" s="26" t="str">
        <f>IF(Table4[[#This Row],[HBA1C]]&lt;5.7,"normal",IF(Table4[[#This Row],[HBA1C]]&lt; 6.4,"prediabetes","diabetes"))</f>
        <v>normal</v>
      </c>
    </row>
    <row r="2289" spans="1:14" x14ac:dyDescent="0.25">
      <c r="A2289" t="s">
        <v>70</v>
      </c>
      <c r="B2289">
        <v>16.739999999999998</v>
      </c>
      <c r="C2289">
        <v>4.08</v>
      </c>
      <c r="D2289" t="s">
        <v>2380</v>
      </c>
      <c r="E2289" t="s">
        <v>2378</v>
      </c>
      <c r="F2289" t="s">
        <v>2378</v>
      </c>
      <c r="G2289" s="9" t="s">
        <v>2379</v>
      </c>
      <c r="H2289" t="s">
        <v>2378</v>
      </c>
      <c r="I2289" s="20" t="str">
        <f>IF(Table4[[#This Row],[smoker]]="?","NO",Table4[[#This Row],[smoker]])</f>
        <v>No</v>
      </c>
      <c r="J2289" s="26">
        <v>0</v>
      </c>
      <c r="K2289" s="20" t="str">
        <f>UPPER(Table4[[#This Row],[SMOKER 1]])</f>
        <v>NO</v>
      </c>
      <c r="L2289" s="26" t="str">
        <f>UPPER(Table4[[#This Row],[Heart Issues]])</f>
        <v>YES</v>
      </c>
      <c r="M2289" s="26" t="str">
        <f>IF(Table4[[#This Row],[BMI]]&lt;18.5,"underweight",IF(Table4[[#This Row],[BMI]]&lt; 24.9,"normal weight",IF(Table4[[#This Row],[BMI]]&lt;29.9,"over weight","obesity")))</f>
        <v>underweight</v>
      </c>
      <c r="N2289" s="26" t="str">
        <f>IF(Table4[[#This Row],[HBA1C]]&lt;5.7,"normal",IF(Table4[[#This Row],[HBA1C]]&lt; 6.4,"prediabetes","diabetes"))</f>
        <v>normal</v>
      </c>
    </row>
    <row r="2290" spans="1:14" x14ac:dyDescent="0.25">
      <c r="A2290" t="s">
        <v>69</v>
      </c>
      <c r="B2290">
        <v>34.43</v>
      </c>
      <c r="C2290">
        <v>4.2699999999999996</v>
      </c>
      <c r="D2290" t="s">
        <v>2378</v>
      </c>
      <c r="E2290" t="s">
        <v>2380</v>
      </c>
      <c r="F2290" t="s">
        <v>2378</v>
      </c>
      <c r="G2290" s="9">
        <v>1</v>
      </c>
      <c r="H2290" t="s">
        <v>2378</v>
      </c>
      <c r="I2290" s="20" t="str">
        <f>IF(Table4[[#This Row],[smoker]]="?","NO",Table4[[#This Row],[smoker]])</f>
        <v>No</v>
      </c>
      <c r="J2290" s="26">
        <v>1</v>
      </c>
      <c r="K2290" s="20" t="str">
        <f>UPPER(Table4[[#This Row],[SMOKER 1]])</f>
        <v>NO</v>
      </c>
      <c r="L2290" s="26" t="str">
        <f>UPPER(Table4[[#This Row],[Heart Issues]])</f>
        <v>NO</v>
      </c>
      <c r="M2290" s="26" t="str">
        <f>IF(Table4[[#This Row],[BMI]]&lt;18.5,"underweight",IF(Table4[[#This Row],[BMI]]&lt; 24.9,"normal weight",IF(Table4[[#This Row],[BMI]]&lt;29.9,"over weight","obesity")))</f>
        <v>obesity</v>
      </c>
      <c r="N2290" s="26" t="str">
        <f>IF(Table4[[#This Row],[HBA1C]]&lt;5.7,"normal",IF(Table4[[#This Row],[HBA1C]]&lt; 6.4,"prediabetes","diabetes"))</f>
        <v>normal</v>
      </c>
    </row>
    <row r="2291" spans="1:14" x14ac:dyDescent="0.25">
      <c r="A2291" t="s">
        <v>68</v>
      </c>
      <c r="B2291">
        <v>34.1</v>
      </c>
      <c r="C2291">
        <v>4.07</v>
      </c>
      <c r="D2291" t="s">
        <v>2378</v>
      </c>
      <c r="E2291" t="s">
        <v>2380</v>
      </c>
      <c r="F2291" t="s">
        <v>2378</v>
      </c>
      <c r="G2291" s="9">
        <v>1</v>
      </c>
      <c r="H2291" t="s">
        <v>2378</v>
      </c>
      <c r="I2291" s="20" t="str">
        <f>IF(Table4[[#This Row],[smoker]]="?","NO",Table4[[#This Row],[smoker]])</f>
        <v>No</v>
      </c>
      <c r="J2291" s="26">
        <v>1</v>
      </c>
      <c r="K2291" s="20" t="str">
        <f>UPPER(Table4[[#This Row],[SMOKER 1]])</f>
        <v>NO</v>
      </c>
      <c r="L2291" s="26" t="str">
        <f>UPPER(Table4[[#This Row],[Heart Issues]])</f>
        <v>NO</v>
      </c>
      <c r="M2291" s="26" t="str">
        <f>IF(Table4[[#This Row],[BMI]]&lt;18.5,"underweight",IF(Table4[[#This Row],[BMI]]&lt; 24.9,"normal weight",IF(Table4[[#This Row],[BMI]]&lt;29.9,"over weight","obesity")))</f>
        <v>obesity</v>
      </c>
      <c r="N2291" s="26" t="str">
        <f>IF(Table4[[#This Row],[HBA1C]]&lt;5.7,"normal",IF(Table4[[#This Row],[HBA1C]]&lt; 6.4,"prediabetes","diabetes"))</f>
        <v>normal</v>
      </c>
    </row>
    <row r="2292" spans="1:14" x14ac:dyDescent="0.25">
      <c r="A2292" t="s">
        <v>67</v>
      </c>
      <c r="B2292">
        <v>19.3</v>
      </c>
      <c r="C2292">
        <v>10.36</v>
      </c>
      <c r="D2292" t="s">
        <v>2378</v>
      </c>
      <c r="E2292" t="s">
        <v>2378</v>
      </c>
      <c r="F2292" t="s">
        <v>2378</v>
      </c>
      <c r="G2292" s="9" t="s">
        <v>2379</v>
      </c>
      <c r="H2292" t="s">
        <v>2378</v>
      </c>
      <c r="I2292" s="20" t="str">
        <f>IF(Table4[[#This Row],[smoker]]="?","NO",Table4[[#This Row],[smoker]])</f>
        <v>No</v>
      </c>
      <c r="J2292" s="26">
        <v>0</v>
      </c>
      <c r="K2292" s="20" t="str">
        <f>UPPER(Table4[[#This Row],[SMOKER 1]])</f>
        <v>NO</v>
      </c>
      <c r="L2292" s="26" t="str">
        <f>UPPER(Table4[[#This Row],[Heart Issues]])</f>
        <v>NO</v>
      </c>
      <c r="M2292" s="26" t="str">
        <f>IF(Table4[[#This Row],[BMI]]&lt;18.5,"underweight",IF(Table4[[#This Row],[BMI]]&lt; 24.9,"normal weight",IF(Table4[[#This Row],[BMI]]&lt;29.9,"over weight","obesity")))</f>
        <v>normal weight</v>
      </c>
      <c r="N2292" s="26" t="str">
        <f>IF(Table4[[#This Row],[HBA1C]]&lt;5.7,"normal",IF(Table4[[#This Row],[HBA1C]]&lt; 6.4,"prediabetes","diabetes"))</f>
        <v>diabetes</v>
      </c>
    </row>
    <row r="2293" spans="1:14" x14ac:dyDescent="0.25">
      <c r="A2293" t="s">
        <v>66</v>
      </c>
      <c r="B2293">
        <v>33.659999999999997</v>
      </c>
      <c r="C2293">
        <v>5.71</v>
      </c>
      <c r="D2293" t="s">
        <v>2378</v>
      </c>
      <c r="E2293" t="s">
        <v>2380</v>
      </c>
      <c r="F2293" t="s">
        <v>2378</v>
      </c>
      <c r="G2293" s="9">
        <v>1</v>
      </c>
      <c r="H2293" t="s">
        <v>2378</v>
      </c>
      <c r="I2293" s="20" t="str">
        <f>IF(Table4[[#This Row],[smoker]]="?","NO",Table4[[#This Row],[smoker]])</f>
        <v>No</v>
      </c>
      <c r="J2293" s="26">
        <v>1</v>
      </c>
      <c r="K2293" s="20" t="str">
        <f>UPPER(Table4[[#This Row],[SMOKER 1]])</f>
        <v>NO</v>
      </c>
      <c r="L2293" s="26" t="str">
        <f>UPPER(Table4[[#This Row],[Heart Issues]])</f>
        <v>NO</v>
      </c>
      <c r="M2293" s="26" t="str">
        <f>IF(Table4[[#This Row],[BMI]]&lt;18.5,"underweight",IF(Table4[[#This Row],[BMI]]&lt; 24.9,"normal weight",IF(Table4[[#This Row],[BMI]]&lt;29.9,"over weight","obesity")))</f>
        <v>obesity</v>
      </c>
      <c r="N2293" s="26" t="str">
        <f>IF(Table4[[#This Row],[HBA1C]]&lt;5.7,"normal",IF(Table4[[#This Row],[HBA1C]]&lt; 6.4,"prediabetes","diabetes"))</f>
        <v>prediabetes</v>
      </c>
    </row>
    <row r="2294" spans="1:14" x14ac:dyDescent="0.25">
      <c r="A2294" t="s">
        <v>65</v>
      </c>
      <c r="B2294">
        <v>33.33</v>
      </c>
      <c r="C2294">
        <v>6.08</v>
      </c>
      <c r="D2294" t="s">
        <v>2378</v>
      </c>
      <c r="E2294" t="s">
        <v>2380</v>
      </c>
      <c r="F2294" t="s">
        <v>2378</v>
      </c>
      <c r="G2294" s="9">
        <v>1</v>
      </c>
      <c r="H2294" t="s">
        <v>2378</v>
      </c>
      <c r="I2294" s="20" t="str">
        <f>IF(Table4[[#This Row],[smoker]]="?","NO",Table4[[#This Row],[smoker]])</f>
        <v>No</v>
      </c>
      <c r="J2294" s="26">
        <v>1</v>
      </c>
      <c r="K2294" s="20" t="str">
        <f>UPPER(Table4[[#This Row],[SMOKER 1]])</f>
        <v>NO</v>
      </c>
      <c r="L2294" s="26" t="str">
        <f>UPPER(Table4[[#This Row],[Heart Issues]])</f>
        <v>NO</v>
      </c>
      <c r="M2294" s="26" t="str">
        <f>IF(Table4[[#This Row],[BMI]]&lt;18.5,"underweight",IF(Table4[[#This Row],[BMI]]&lt; 24.9,"normal weight",IF(Table4[[#This Row],[BMI]]&lt;29.9,"over weight","obesity")))</f>
        <v>obesity</v>
      </c>
      <c r="N2294" s="26" t="str">
        <f>IF(Table4[[#This Row],[HBA1C]]&lt;5.7,"normal",IF(Table4[[#This Row],[HBA1C]]&lt; 6.4,"prediabetes","diabetes"))</f>
        <v>prediabetes</v>
      </c>
    </row>
    <row r="2295" spans="1:14" x14ac:dyDescent="0.25">
      <c r="A2295" t="s">
        <v>64</v>
      </c>
      <c r="B2295">
        <v>21.84</v>
      </c>
      <c r="C2295">
        <v>5.71</v>
      </c>
      <c r="D2295" t="s">
        <v>2378</v>
      </c>
      <c r="E2295" t="s">
        <v>2380</v>
      </c>
      <c r="F2295" t="s">
        <v>2378</v>
      </c>
      <c r="G2295" s="9">
        <v>1</v>
      </c>
      <c r="H2295" t="s">
        <v>2378</v>
      </c>
      <c r="I2295" s="20" t="str">
        <f>IF(Table4[[#This Row],[smoker]]="?","NO",Table4[[#This Row],[smoker]])</f>
        <v>No</v>
      </c>
      <c r="J2295" s="26">
        <v>1</v>
      </c>
      <c r="K2295" s="20" t="str">
        <f>UPPER(Table4[[#This Row],[SMOKER 1]])</f>
        <v>NO</v>
      </c>
      <c r="L2295" s="26" t="str">
        <f>UPPER(Table4[[#This Row],[Heart Issues]])</f>
        <v>NO</v>
      </c>
      <c r="M2295" s="26" t="str">
        <f>IF(Table4[[#This Row],[BMI]]&lt;18.5,"underweight",IF(Table4[[#This Row],[BMI]]&lt; 24.9,"normal weight",IF(Table4[[#This Row],[BMI]]&lt;29.9,"over weight","obesity")))</f>
        <v>normal weight</v>
      </c>
      <c r="N2295" s="26" t="str">
        <f>IF(Table4[[#This Row],[HBA1C]]&lt;5.7,"normal",IF(Table4[[#This Row],[HBA1C]]&lt; 6.4,"prediabetes","diabetes"))</f>
        <v>prediabetes</v>
      </c>
    </row>
    <row r="2296" spans="1:14" x14ac:dyDescent="0.25">
      <c r="A2296" t="s">
        <v>63</v>
      </c>
      <c r="B2296">
        <v>16.87</v>
      </c>
      <c r="C2296">
        <v>9.1300000000000008</v>
      </c>
      <c r="D2296" t="s">
        <v>2378</v>
      </c>
      <c r="E2296" t="s">
        <v>2378</v>
      </c>
      <c r="F2296" t="s">
        <v>2378</v>
      </c>
      <c r="G2296" s="9" t="s">
        <v>2379</v>
      </c>
      <c r="H2296" t="s">
        <v>2378</v>
      </c>
      <c r="I2296" s="20" t="str">
        <f>IF(Table4[[#This Row],[smoker]]="?","NO",Table4[[#This Row],[smoker]])</f>
        <v>No</v>
      </c>
      <c r="J2296" s="26">
        <v>0</v>
      </c>
      <c r="K2296" s="20" t="str">
        <f>UPPER(Table4[[#This Row],[SMOKER 1]])</f>
        <v>NO</v>
      </c>
      <c r="L2296" s="26" t="str">
        <f>UPPER(Table4[[#This Row],[Heart Issues]])</f>
        <v>NO</v>
      </c>
      <c r="M2296" s="26" t="str">
        <f>IF(Table4[[#This Row],[BMI]]&lt;18.5,"underweight",IF(Table4[[#This Row],[BMI]]&lt; 24.9,"normal weight",IF(Table4[[#This Row],[BMI]]&lt;29.9,"over weight","obesity")))</f>
        <v>underweight</v>
      </c>
      <c r="N2296" s="26" t="str">
        <f>IF(Table4[[#This Row],[HBA1C]]&lt;5.7,"normal",IF(Table4[[#This Row],[HBA1C]]&lt; 6.4,"prediabetes","diabetes"))</f>
        <v>diabetes</v>
      </c>
    </row>
    <row r="2297" spans="1:14" x14ac:dyDescent="0.25">
      <c r="A2297" t="s">
        <v>62</v>
      </c>
      <c r="B2297">
        <v>30.14</v>
      </c>
      <c r="C2297">
        <v>5.49</v>
      </c>
      <c r="D2297" t="s">
        <v>2378</v>
      </c>
      <c r="E2297" t="s">
        <v>2380</v>
      </c>
      <c r="F2297" t="s">
        <v>2378</v>
      </c>
      <c r="G2297" s="9">
        <v>1</v>
      </c>
      <c r="H2297" t="s">
        <v>2378</v>
      </c>
      <c r="I2297" s="20" t="str">
        <f>IF(Table4[[#This Row],[smoker]]="?","NO",Table4[[#This Row],[smoker]])</f>
        <v>No</v>
      </c>
      <c r="J2297" s="26">
        <v>1</v>
      </c>
      <c r="K2297" s="20" t="str">
        <f>UPPER(Table4[[#This Row],[SMOKER 1]])</f>
        <v>NO</v>
      </c>
      <c r="L2297" s="26" t="str">
        <f>UPPER(Table4[[#This Row],[Heart Issues]])</f>
        <v>NO</v>
      </c>
      <c r="M2297" s="26" t="str">
        <f>IF(Table4[[#This Row],[BMI]]&lt;18.5,"underweight",IF(Table4[[#This Row],[BMI]]&lt; 24.9,"normal weight",IF(Table4[[#This Row],[BMI]]&lt;29.9,"over weight","obesity")))</f>
        <v>obesity</v>
      </c>
      <c r="N2297" s="26" t="str">
        <f>IF(Table4[[#This Row],[HBA1C]]&lt;5.7,"normal",IF(Table4[[#This Row],[HBA1C]]&lt; 6.4,"prediabetes","diabetes"))</f>
        <v>normal</v>
      </c>
    </row>
    <row r="2298" spans="1:14" x14ac:dyDescent="0.25">
      <c r="A2298" t="s">
        <v>61</v>
      </c>
      <c r="B2298">
        <v>23.21</v>
      </c>
      <c r="C2298">
        <v>4.37</v>
      </c>
      <c r="D2298" t="s">
        <v>2378</v>
      </c>
      <c r="E2298" t="s">
        <v>2380</v>
      </c>
      <c r="F2298" t="s">
        <v>2378</v>
      </c>
      <c r="G2298" s="9">
        <v>1</v>
      </c>
      <c r="H2298" t="s">
        <v>2378</v>
      </c>
      <c r="I2298" s="20" t="str">
        <f>IF(Table4[[#This Row],[smoker]]="?","NO",Table4[[#This Row],[smoker]])</f>
        <v>No</v>
      </c>
      <c r="J2298" s="26">
        <v>1</v>
      </c>
      <c r="K2298" s="20" t="str">
        <f>UPPER(Table4[[#This Row],[SMOKER 1]])</f>
        <v>NO</v>
      </c>
      <c r="L2298" s="26" t="str">
        <f>UPPER(Table4[[#This Row],[Heart Issues]])</f>
        <v>NO</v>
      </c>
      <c r="M2298" s="26" t="str">
        <f>IF(Table4[[#This Row],[BMI]]&lt;18.5,"underweight",IF(Table4[[#This Row],[BMI]]&lt; 24.9,"normal weight",IF(Table4[[#This Row],[BMI]]&lt;29.9,"over weight","obesity")))</f>
        <v>normal weight</v>
      </c>
      <c r="N2298" s="26" t="str">
        <f>IF(Table4[[#This Row],[HBA1C]]&lt;5.7,"normal",IF(Table4[[#This Row],[HBA1C]]&lt; 6.4,"prediabetes","diabetes"))</f>
        <v>normal</v>
      </c>
    </row>
    <row r="2299" spans="1:14" x14ac:dyDescent="0.25">
      <c r="A2299" t="s">
        <v>60</v>
      </c>
      <c r="B2299">
        <v>17.170000000000002</v>
      </c>
      <c r="C2299">
        <v>8.4600000000000009</v>
      </c>
      <c r="D2299" t="s">
        <v>2378</v>
      </c>
      <c r="E2299" t="s">
        <v>2378</v>
      </c>
      <c r="F2299" t="s">
        <v>2378</v>
      </c>
      <c r="G2299" s="9" t="s">
        <v>2379</v>
      </c>
      <c r="H2299" t="s">
        <v>2378</v>
      </c>
      <c r="I2299" s="20" t="str">
        <f>IF(Table4[[#This Row],[smoker]]="?","NO",Table4[[#This Row],[smoker]])</f>
        <v>No</v>
      </c>
      <c r="J2299" s="26">
        <v>0</v>
      </c>
      <c r="K2299" s="20" t="str">
        <f>UPPER(Table4[[#This Row],[SMOKER 1]])</f>
        <v>NO</v>
      </c>
      <c r="L2299" s="26" t="str">
        <f>UPPER(Table4[[#This Row],[Heart Issues]])</f>
        <v>NO</v>
      </c>
      <c r="M2299" s="26" t="str">
        <f>IF(Table4[[#This Row],[BMI]]&lt;18.5,"underweight",IF(Table4[[#This Row],[BMI]]&lt; 24.9,"normal weight",IF(Table4[[#This Row],[BMI]]&lt;29.9,"over weight","obesity")))</f>
        <v>underweight</v>
      </c>
      <c r="N2299" s="26" t="str">
        <f>IF(Table4[[#This Row],[HBA1C]]&lt;5.7,"normal",IF(Table4[[#This Row],[HBA1C]]&lt; 6.4,"prediabetes","diabetes"))</f>
        <v>diabetes</v>
      </c>
    </row>
    <row r="2300" spans="1:14" x14ac:dyDescent="0.25">
      <c r="A2300" t="s">
        <v>59</v>
      </c>
      <c r="B2300">
        <v>15.61</v>
      </c>
      <c r="C2300">
        <v>5.28</v>
      </c>
      <c r="D2300" t="s">
        <v>2378</v>
      </c>
      <c r="E2300" t="s">
        <v>2378</v>
      </c>
      <c r="F2300" t="s">
        <v>2378</v>
      </c>
      <c r="G2300" s="9">
        <v>1</v>
      </c>
      <c r="H2300" t="s">
        <v>2378</v>
      </c>
      <c r="I2300" s="20" t="str">
        <f>IF(Table4[[#This Row],[smoker]]="?","NO",Table4[[#This Row],[smoker]])</f>
        <v>No</v>
      </c>
      <c r="J2300" s="26">
        <v>1</v>
      </c>
      <c r="K2300" s="20" t="str">
        <f>UPPER(Table4[[#This Row],[SMOKER 1]])</f>
        <v>NO</v>
      </c>
      <c r="L2300" s="26" t="str">
        <f>UPPER(Table4[[#This Row],[Heart Issues]])</f>
        <v>NO</v>
      </c>
      <c r="M2300" s="26" t="str">
        <f>IF(Table4[[#This Row],[BMI]]&lt;18.5,"underweight",IF(Table4[[#This Row],[BMI]]&lt; 24.9,"normal weight",IF(Table4[[#This Row],[BMI]]&lt;29.9,"over weight","obesity")))</f>
        <v>underweight</v>
      </c>
      <c r="N2300" s="26" t="str">
        <f>IF(Table4[[#This Row],[HBA1C]]&lt;5.7,"normal",IF(Table4[[#This Row],[HBA1C]]&lt; 6.4,"prediabetes","diabetes"))</f>
        <v>normal</v>
      </c>
    </row>
    <row r="2301" spans="1:14" x14ac:dyDescent="0.25">
      <c r="A2301" t="s">
        <v>58</v>
      </c>
      <c r="B2301">
        <v>17.98</v>
      </c>
      <c r="C2301">
        <v>5.33</v>
      </c>
      <c r="D2301" t="s">
        <v>2380</v>
      </c>
      <c r="E2301" t="s">
        <v>2378</v>
      </c>
      <c r="F2301" t="s">
        <v>2381</v>
      </c>
      <c r="G2301" s="9">
        <v>1</v>
      </c>
      <c r="H2301" t="s">
        <v>2378</v>
      </c>
      <c r="I2301" s="20" t="str">
        <f>IF(Table4[[#This Row],[smoker]]="?","NO",Table4[[#This Row],[smoker]])</f>
        <v>No</v>
      </c>
      <c r="J2301" s="26">
        <v>1</v>
      </c>
      <c r="K2301" s="20" t="str">
        <f>UPPER(Table4[[#This Row],[SMOKER 1]])</f>
        <v>NO</v>
      </c>
      <c r="L2301" s="26" t="str">
        <f>UPPER(Table4[[#This Row],[Heart Issues]])</f>
        <v>YES</v>
      </c>
      <c r="M2301" s="26" t="str">
        <f>IF(Table4[[#This Row],[BMI]]&lt;18.5,"underweight",IF(Table4[[#This Row],[BMI]]&lt; 24.9,"normal weight",IF(Table4[[#This Row],[BMI]]&lt;29.9,"over weight","obesity")))</f>
        <v>underweight</v>
      </c>
      <c r="N2301" s="26" t="str">
        <f>IF(Table4[[#This Row],[HBA1C]]&lt;5.7,"normal",IF(Table4[[#This Row],[HBA1C]]&lt; 6.4,"prediabetes","diabetes"))</f>
        <v>normal</v>
      </c>
    </row>
    <row r="2302" spans="1:14" x14ac:dyDescent="0.25">
      <c r="A2302" t="s">
        <v>57</v>
      </c>
      <c r="B2302">
        <v>21.64</v>
      </c>
      <c r="C2302">
        <v>5.5</v>
      </c>
      <c r="D2302" t="s">
        <v>2378</v>
      </c>
      <c r="E2302" t="s">
        <v>2380</v>
      </c>
      <c r="F2302" t="s">
        <v>2378</v>
      </c>
      <c r="G2302" s="9">
        <v>1</v>
      </c>
      <c r="H2302" t="s">
        <v>2378</v>
      </c>
      <c r="I2302" s="20" t="str">
        <f>IF(Table4[[#This Row],[smoker]]="?","NO",Table4[[#This Row],[smoker]])</f>
        <v>No</v>
      </c>
      <c r="J2302" s="26">
        <v>1</v>
      </c>
      <c r="K2302" s="20" t="str">
        <f>UPPER(Table4[[#This Row],[SMOKER 1]])</f>
        <v>NO</v>
      </c>
      <c r="L2302" s="26" t="str">
        <f>UPPER(Table4[[#This Row],[Heart Issues]])</f>
        <v>NO</v>
      </c>
      <c r="M2302" s="26" t="str">
        <f>IF(Table4[[#This Row],[BMI]]&lt;18.5,"underweight",IF(Table4[[#This Row],[BMI]]&lt; 24.9,"normal weight",IF(Table4[[#This Row],[BMI]]&lt;29.9,"over weight","obesity")))</f>
        <v>normal weight</v>
      </c>
      <c r="N2302" s="26" t="str">
        <f>IF(Table4[[#This Row],[HBA1C]]&lt;5.7,"normal",IF(Table4[[#This Row],[HBA1C]]&lt; 6.4,"prediabetes","diabetes"))</f>
        <v>normal</v>
      </c>
    </row>
    <row r="2303" spans="1:14" x14ac:dyDescent="0.25">
      <c r="A2303" t="s">
        <v>56</v>
      </c>
      <c r="B2303">
        <v>16.399999999999999</v>
      </c>
      <c r="C2303">
        <v>5.4</v>
      </c>
      <c r="D2303" t="s">
        <v>2378</v>
      </c>
      <c r="E2303" t="s">
        <v>2378</v>
      </c>
      <c r="F2303" t="s">
        <v>2381</v>
      </c>
      <c r="G2303" s="9">
        <v>1</v>
      </c>
      <c r="H2303" t="s">
        <v>2378</v>
      </c>
      <c r="I2303" s="20" t="str">
        <f>IF(Table4[[#This Row],[smoker]]="?","NO",Table4[[#This Row],[smoker]])</f>
        <v>No</v>
      </c>
      <c r="J2303" s="26">
        <v>1</v>
      </c>
      <c r="K2303" s="20" t="str">
        <f>UPPER(Table4[[#This Row],[SMOKER 1]])</f>
        <v>NO</v>
      </c>
      <c r="L2303" s="26" t="str">
        <f>UPPER(Table4[[#This Row],[Heart Issues]])</f>
        <v>NO</v>
      </c>
      <c r="M2303" s="26" t="str">
        <f>IF(Table4[[#This Row],[BMI]]&lt;18.5,"underweight",IF(Table4[[#This Row],[BMI]]&lt; 24.9,"normal weight",IF(Table4[[#This Row],[BMI]]&lt;29.9,"over weight","obesity")))</f>
        <v>underweight</v>
      </c>
      <c r="N2303" s="26" t="str">
        <f>IF(Table4[[#This Row],[HBA1C]]&lt;5.7,"normal",IF(Table4[[#This Row],[HBA1C]]&lt; 6.4,"prediabetes","diabetes"))</f>
        <v>normal</v>
      </c>
    </row>
    <row r="2304" spans="1:14" x14ac:dyDescent="0.25">
      <c r="A2304" t="s">
        <v>55</v>
      </c>
      <c r="B2304">
        <v>15.77</v>
      </c>
      <c r="C2304">
        <v>6.05</v>
      </c>
      <c r="D2304" t="s">
        <v>2380</v>
      </c>
      <c r="E2304" t="s">
        <v>2378</v>
      </c>
      <c r="F2304" t="s">
        <v>2378</v>
      </c>
      <c r="G2304" s="9">
        <v>1</v>
      </c>
      <c r="H2304" t="s">
        <v>2378</v>
      </c>
      <c r="I2304" s="20" t="str">
        <f>IF(Table4[[#This Row],[smoker]]="?","NO",Table4[[#This Row],[smoker]])</f>
        <v>No</v>
      </c>
      <c r="J2304" s="26">
        <v>1</v>
      </c>
      <c r="K2304" s="20" t="str">
        <f>UPPER(Table4[[#This Row],[SMOKER 1]])</f>
        <v>NO</v>
      </c>
      <c r="L2304" s="26" t="str">
        <f>UPPER(Table4[[#This Row],[Heart Issues]])</f>
        <v>YES</v>
      </c>
      <c r="M2304" s="26" t="str">
        <f>IF(Table4[[#This Row],[BMI]]&lt;18.5,"underweight",IF(Table4[[#This Row],[BMI]]&lt; 24.9,"normal weight",IF(Table4[[#This Row],[BMI]]&lt;29.9,"over weight","obesity")))</f>
        <v>underweight</v>
      </c>
      <c r="N2304" s="26" t="str">
        <f>IF(Table4[[#This Row],[HBA1C]]&lt;5.7,"normal",IF(Table4[[#This Row],[HBA1C]]&lt; 6.4,"prediabetes","diabetes"))</f>
        <v>prediabetes</v>
      </c>
    </row>
    <row r="2305" spans="1:14" x14ac:dyDescent="0.25">
      <c r="A2305" t="s">
        <v>54</v>
      </c>
      <c r="B2305">
        <v>18.27</v>
      </c>
      <c r="C2305">
        <v>11.46</v>
      </c>
      <c r="D2305" t="s">
        <v>2378</v>
      </c>
      <c r="E2305" t="s">
        <v>2378</v>
      </c>
      <c r="F2305" t="s">
        <v>2378</v>
      </c>
      <c r="G2305" s="9" t="s">
        <v>2379</v>
      </c>
      <c r="H2305" t="s">
        <v>2378</v>
      </c>
      <c r="I2305" s="20" t="str">
        <f>IF(Table4[[#This Row],[smoker]]="?","NO",Table4[[#This Row],[smoker]])</f>
        <v>No</v>
      </c>
      <c r="J2305" s="26">
        <v>0</v>
      </c>
      <c r="K2305" s="20" t="str">
        <f>UPPER(Table4[[#This Row],[SMOKER 1]])</f>
        <v>NO</v>
      </c>
      <c r="L2305" s="26" t="str">
        <f>UPPER(Table4[[#This Row],[Heart Issues]])</f>
        <v>NO</v>
      </c>
      <c r="M2305" s="26" t="str">
        <f>IF(Table4[[#This Row],[BMI]]&lt;18.5,"underweight",IF(Table4[[#This Row],[BMI]]&lt; 24.9,"normal weight",IF(Table4[[#This Row],[BMI]]&lt;29.9,"over weight","obesity")))</f>
        <v>underweight</v>
      </c>
      <c r="N2305" s="26" t="str">
        <f>IF(Table4[[#This Row],[HBA1C]]&lt;5.7,"normal",IF(Table4[[#This Row],[HBA1C]]&lt; 6.4,"prediabetes","diabetes"))</f>
        <v>diabetes</v>
      </c>
    </row>
    <row r="2306" spans="1:14" x14ac:dyDescent="0.25">
      <c r="A2306" t="s">
        <v>53</v>
      </c>
      <c r="B2306">
        <v>16.489999999999998</v>
      </c>
      <c r="C2306">
        <v>8.48</v>
      </c>
      <c r="D2306" t="s">
        <v>2378</v>
      </c>
      <c r="E2306" t="s">
        <v>2378</v>
      </c>
      <c r="F2306" t="s">
        <v>2378</v>
      </c>
      <c r="G2306" s="9" t="s">
        <v>2379</v>
      </c>
      <c r="H2306" t="s">
        <v>2378</v>
      </c>
      <c r="I2306" s="20" t="str">
        <f>IF(Table4[[#This Row],[smoker]]="?","NO",Table4[[#This Row],[smoker]])</f>
        <v>No</v>
      </c>
      <c r="J2306" s="26">
        <v>0</v>
      </c>
      <c r="K2306" s="20" t="str">
        <f>UPPER(Table4[[#This Row],[SMOKER 1]])</f>
        <v>NO</v>
      </c>
      <c r="L2306" s="26" t="str">
        <f>UPPER(Table4[[#This Row],[Heart Issues]])</f>
        <v>NO</v>
      </c>
      <c r="M2306" s="26" t="str">
        <f>IF(Table4[[#This Row],[BMI]]&lt;18.5,"underweight",IF(Table4[[#This Row],[BMI]]&lt; 24.9,"normal weight",IF(Table4[[#This Row],[BMI]]&lt;29.9,"over weight","obesity")))</f>
        <v>underweight</v>
      </c>
      <c r="N2306" s="26" t="str">
        <f>IF(Table4[[#This Row],[HBA1C]]&lt;5.7,"normal",IF(Table4[[#This Row],[HBA1C]]&lt; 6.4,"prediabetes","diabetes"))</f>
        <v>diabetes</v>
      </c>
    </row>
    <row r="2307" spans="1:14" x14ac:dyDescent="0.25">
      <c r="A2307" t="s">
        <v>52</v>
      </c>
      <c r="B2307">
        <v>16.14</v>
      </c>
      <c r="C2307">
        <v>4.8600000000000003</v>
      </c>
      <c r="D2307" t="s">
        <v>2378</v>
      </c>
      <c r="E2307" t="s">
        <v>2378</v>
      </c>
      <c r="F2307" t="s">
        <v>2378</v>
      </c>
      <c r="G2307" s="9" t="s">
        <v>2379</v>
      </c>
      <c r="H2307" t="s">
        <v>2378</v>
      </c>
      <c r="I2307" s="20" t="str">
        <f>IF(Table4[[#This Row],[smoker]]="?","NO",Table4[[#This Row],[smoker]])</f>
        <v>No</v>
      </c>
      <c r="J2307" s="26">
        <v>0</v>
      </c>
      <c r="K2307" s="20" t="str">
        <f>UPPER(Table4[[#This Row],[SMOKER 1]])</f>
        <v>NO</v>
      </c>
      <c r="L2307" s="26" t="str">
        <f>UPPER(Table4[[#This Row],[Heart Issues]])</f>
        <v>NO</v>
      </c>
      <c r="M2307" s="26" t="str">
        <f>IF(Table4[[#This Row],[BMI]]&lt;18.5,"underweight",IF(Table4[[#This Row],[BMI]]&lt; 24.9,"normal weight",IF(Table4[[#This Row],[BMI]]&lt;29.9,"over weight","obesity")))</f>
        <v>underweight</v>
      </c>
      <c r="N2307" s="26" t="str">
        <f>IF(Table4[[#This Row],[HBA1C]]&lt;5.7,"normal",IF(Table4[[#This Row],[HBA1C]]&lt; 6.4,"prediabetes","diabetes"))</f>
        <v>normal</v>
      </c>
    </row>
    <row r="2308" spans="1:14" x14ac:dyDescent="0.25">
      <c r="A2308" t="s">
        <v>51</v>
      </c>
      <c r="B2308">
        <v>20.85</v>
      </c>
      <c r="C2308">
        <v>4.45</v>
      </c>
      <c r="D2308" t="s">
        <v>2380</v>
      </c>
      <c r="E2308" t="s">
        <v>2378</v>
      </c>
      <c r="F2308" t="s">
        <v>2378</v>
      </c>
      <c r="G2308" s="9">
        <v>1</v>
      </c>
      <c r="H2308" t="s">
        <v>2378</v>
      </c>
      <c r="I2308" s="20" t="str">
        <f>IF(Table4[[#This Row],[smoker]]="?","NO",Table4[[#This Row],[smoker]])</f>
        <v>No</v>
      </c>
      <c r="J2308" s="26">
        <v>1</v>
      </c>
      <c r="K2308" s="20" t="str">
        <f>UPPER(Table4[[#This Row],[SMOKER 1]])</f>
        <v>NO</v>
      </c>
      <c r="L2308" s="26" t="str">
        <f>UPPER(Table4[[#This Row],[Heart Issues]])</f>
        <v>YES</v>
      </c>
      <c r="M2308" s="26" t="str">
        <f>IF(Table4[[#This Row],[BMI]]&lt;18.5,"underweight",IF(Table4[[#This Row],[BMI]]&lt; 24.9,"normal weight",IF(Table4[[#This Row],[BMI]]&lt;29.9,"over weight","obesity")))</f>
        <v>normal weight</v>
      </c>
      <c r="N2308" s="26" t="str">
        <f>IF(Table4[[#This Row],[HBA1C]]&lt;5.7,"normal",IF(Table4[[#This Row],[HBA1C]]&lt; 6.4,"prediabetes","diabetes"))</f>
        <v>normal</v>
      </c>
    </row>
    <row r="2309" spans="1:14" x14ac:dyDescent="0.25">
      <c r="A2309" t="s">
        <v>50</v>
      </c>
      <c r="B2309">
        <v>15.88</v>
      </c>
      <c r="C2309">
        <v>4.3600000000000003</v>
      </c>
      <c r="D2309" t="s">
        <v>2378</v>
      </c>
      <c r="E2309" t="s">
        <v>2378</v>
      </c>
      <c r="F2309" t="s">
        <v>2378</v>
      </c>
      <c r="G2309" s="9" t="s">
        <v>2379</v>
      </c>
      <c r="H2309" t="s">
        <v>2378</v>
      </c>
      <c r="I2309" s="20" t="str">
        <f>IF(Table4[[#This Row],[smoker]]="?","NO",Table4[[#This Row],[smoker]])</f>
        <v>No</v>
      </c>
      <c r="J2309" s="26">
        <v>0</v>
      </c>
      <c r="K2309" s="20" t="str">
        <f>UPPER(Table4[[#This Row],[SMOKER 1]])</f>
        <v>NO</v>
      </c>
      <c r="L2309" s="26" t="str">
        <f>UPPER(Table4[[#This Row],[Heart Issues]])</f>
        <v>NO</v>
      </c>
      <c r="M2309" s="26" t="str">
        <f>IF(Table4[[#This Row],[BMI]]&lt;18.5,"underweight",IF(Table4[[#This Row],[BMI]]&lt; 24.9,"normal weight",IF(Table4[[#This Row],[BMI]]&lt;29.9,"over weight","obesity")))</f>
        <v>underweight</v>
      </c>
      <c r="N2309" s="26" t="str">
        <f>IF(Table4[[#This Row],[HBA1C]]&lt;5.7,"normal",IF(Table4[[#This Row],[HBA1C]]&lt; 6.4,"prediabetes","diabetes"))</f>
        <v>normal</v>
      </c>
    </row>
    <row r="2310" spans="1:14" x14ac:dyDescent="0.25">
      <c r="A2310" t="s">
        <v>49</v>
      </c>
      <c r="B2310">
        <v>20.66</v>
      </c>
      <c r="C2310">
        <v>5.8</v>
      </c>
      <c r="D2310" t="s">
        <v>2378</v>
      </c>
      <c r="E2310" t="s">
        <v>2380</v>
      </c>
      <c r="F2310" t="s">
        <v>2378</v>
      </c>
      <c r="G2310" s="9">
        <v>1</v>
      </c>
      <c r="H2310" t="s">
        <v>2378</v>
      </c>
      <c r="I2310" s="20" t="str">
        <f>IF(Table4[[#This Row],[smoker]]="?","NO",Table4[[#This Row],[smoker]])</f>
        <v>No</v>
      </c>
      <c r="J2310" s="26">
        <v>1</v>
      </c>
      <c r="K2310" s="20" t="str">
        <f>UPPER(Table4[[#This Row],[SMOKER 1]])</f>
        <v>NO</v>
      </c>
      <c r="L2310" s="26" t="str">
        <f>UPPER(Table4[[#This Row],[Heart Issues]])</f>
        <v>NO</v>
      </c>
      <c r="M2310" s="26" t="str">
        <f>IF(Table4[[#This Row],[BMI]]&lt;18.5,"underweight",IF(Table4[[#This Row],[BMI]]&lt; 24.9,"normal weight",IF(Table4[[#This Row],[BMI]]&lt;29.9,"over weight","obesity")))</f>
        <v>normal weight</v>
      </c>
      <c r="N2310" s="26" t="str">
        <f>IF(Table4[[#This Row],[HBA1C]]&lt;5.7,"normal",IF(Table4[[#This Row],[HBA1C]]&lt; 6.4,"prediabetes","diabetes"))</f>
        <v>prediabetes</v>
      </c>
    </row>
    <row r="2311" spans="1:14" x14ac:dyDescent="0.25">
      <c r="A2311" t="s">
        <v>48</v>
      </c>
      <c r="B2311">
        <v>20.399999999999999</v>
      </c>
      <c r="C2311">
        <v>5.27</v>
      </c>
      <c r="D2311" t="s">
        <v>2378</v>
      </c>
      <c r="E2311" t="s">
        <v>2378</v>
      </c>
      <c r="F2311" t="s">
        <v>2378</v>
      </c>
      <c r="G2311" s="9" t="s">
        <v>2379</v>
      </c>
      <c r="H2311" t="s">
        <v>2378</v>
      </c>
      <c r="I2311" s="20" t="str">
        <f>IF(Table4[[#This Row],[smoker]]="?","NO",Table4[[#This Row],[smoker]])</f>
        <v>No</v>
      </c>
      <c r="J2311" s="26">
        <v>0</v>
      </c>
      <c r="K2311" s="20" t="str">
        <f>UPPER(Table4[[#This Row],[SMOKER 1]])</f>
        <v>NO</v>
      </c>
      <c r="L2311" s="26" t="str">
        <f>UPPER(Table4[[#This Row],[Heart Issues]])</f>
        <v>NO</v>
      </c>
      <c r="M2311" s="26" t="str">
        <f>IF(Table4[[#This Row],[BMI]]&lt;18.5,"underweight",IF(Table4[[#This Row],[BMI]]&lt; 24.9,"normal weight",IF(Table4[[#This Row],[BMI]]&lt;29.9,"over weight","obesity")))</f>
        <v>normal weight</v>
      </c>
      <c r="N2311" s="26" t="str">
        <f>IF(Table4[[#This Row],[HBA1C]]&lt;5.7,"normal",IF(Table4[[#This Row],[HBA1C]]&lt; 6.4,"prediabetes","diabetes"))</f>
        <v>normal</v>
      </c>
    </row>
    <row r="2312" spans="1:14" x14ac:dyDescent="0.25">
      <c r="A2312" t="s">
        <v>47</v>
      </c>
      <c r="B2312">
        <v>25.19</v>
      </c>
      <c r="C2312">
        <v>5.64</v>
      </c>
      <c r="D2312" t="s">
        <v>2380</v>
      </c>
      <c r="E2312" t="s">
        <v>2378</v>
      </c>
      <c r="F2312" t="s">
        <v>2378</v>
      </c>
      <c r="G2312" s="9" t="s">
        <v>2379</v>
      </c>
      <c r="H2312" t="s">
        <v>2378</v>
      </c>
      <c r="I2312" s="20" t="str">
        <f>IF(Table4[[#This Row],[smoker]]="?","NO",Table4[[#This Row],[smoker]])</f>
        <v>No</v>
      </c>
      <c r="J2312" s="26">
        <v>0</v>
      </c>
      <c r="K2312" s="20" t="str">
        <f>UPPER(Table4[[#This Row],[SMOKER 1]])</f>
        <v>NO</v>
      </c>
      <c r="L2312" s="26" t="str">
        <f>UPPER(Table4[[#This Row],[Heart Issues]])</f>
        <v>YES</v>
      </c>
      <c r="M2312" s="26" t="str">
        <f>IF(Table4[[#This Row],[BMI]]&lt;18.5,"underweight",IF(Table4[[#This Row],[BMI]]&lt; 24.9,"normal weight",IF(Table4[[#This Row],[BMI]]&lt;29.9,"over weight","obesity")))</f>
        <v>over weight</v>
      </c>
      <c r="N2312" s="26" t="str">
        <f>IF(Table4[[#This Row],[HBA1C]]&lt;5.7,"normal",IF(Table4[[#This Row],[HBA1C]]&lt; 6.4,"prediabetes","diabetes"))</f>
        <v>normal</v>
      </c>
    </row>
    <row r="2313" spans="1:14" x14ac:dyDescent="0.25">
      <c r="A2313" t="s">
        <v>46</v>
      </c>
      <c r="B2313">
        <v>20.54</v>
      </c>
      <c r="C2313">
        <v>4.2</v>
      </c>
      <c r="D2313" t="s">
        <v>2380</v>
      </c>
      <c r="E2313" t="s">
        <v>2378</v>
      </c>
      <c r="F2313" t="s">
        <v>2378</v>
      </c>
      <c r="G2313" s="9">
        <v>1</v>
      </c>
      <c r="H2313" t="s">
        <v>2378</v>
      </c>
      <c r="I2313" s="20" t="str">
        <f>IF(Table4[[#This Row],[smoker]]="?","NO",Table4[[#This Row],[smoker]])</f>
        <v>No</v>
      </c>
      <c r="J2313" s="26">
        <v>1</v>
      </c>
      <c r="K2313" s="20" t="str">
        <f>UPPER(Table4[[#This Row],[SMOKER 1]])</f>
        <v>NO</v>
      </c>
      <c r="L2313" s="26" t="str">
        <f>UPPER(Table4[[#This Row],[Heart Issues]])</f>
        <v>YES</v>
      </c>
      <c r="M2313" s="26" t="str">
        <f>IF(Table4[[#This Row],[BMI]]&lt;18.5,"underweight",IF(Table4[[#This Row],[BMI]]&lt; 24.9,"normal weight",IF(Table4[[#This Row],[BMI]]&lt;29.9,"over weight","obesity")))</f>
        <v>normal weight</v>
      </c>
      <c r="N2313" s="26" t="str">
        <f>IF(Table4[[#This Row],[HBA1C]]&lt;5.7,"normal",IF(Table4[[#This Row],[HBA1C]]&lt; 6.4,"prediabetes","diabetes"))</f>
        <v>normal</v>
      </c>
    </row>
    <row r="2314" spans="1:14" x14ac:dyDescent="0.25">
      <c r="A2314" t="s">
        <v>45</v>
      </c>
      <c r="B2314">
        <v>20.13</v>
      </c>
      <c r="C2314">
        <v>5.42</v>
      </c>
      <c r="D2314" t="s">
        <v>2378</v>
      </c>
      <c r="E2314" t="s">
        <v>2378</v>
      </c>
      <c r="F2314" t="s">
        <v>2378</v>
      </c>
      <c r="G2314" s="9" t="s">
        <v>2379</v>
      </c>
      <c r="H2314" t="s">
        <v>2378</v>
      </c>
      <c r="I2314" s="20" t="str">
        <f>IF(Table4[[#This Row],[smoker]]="?","NO",Table4[[#This Row],[smoker]])</f>
        <v>No</v>
      </c>
      <c r="J2314" s="26">
        <v>0</v>
      </c>
      <c r="K2314" s="20" t="str">
        <f>UPPER(Table4[[#This Row],[SMOKER 1]])</f>
        <v>NO</v>
      </c>
      <c r="L2314" s="26" t="str">
        <f>UPPER(Table4[[#This Row],[Heart Issues]])</f>
        <v>NO</v>
      </c>
      <c r="M2314" s="26" t="str">
        <f>IF(Table4[[#This Row],[BMI]]&lt;18.5,"underweight",IF(Table4[[#This Row],[BMI]]&lt; 24.9,"normal weight",IF(Table4[[#This Row],[BMI]]&lt;29.9,"over weight","obesity")))</f>
        <v>normal weight</v>
      </c>
      <c r="N2314" s="26" t="str">
        <f>IF(Table4[[#This Row],[HBA1C]]&lt;5.7,"normal",IF(Table4[[#This Row],[HBA1C]]&lt; 6.4,"prediabetes","diabetes"))</f>
        <v>normal</v>
      </c>
    </row>
    <row r="2315" spans="1:14" x14ac:dyDescent="0.25">
      <c r="A2315" t="s">
        <v>44</v>
      </c>
      <c r="B2315">
        <v>18.93</v>
      </c>
      <c r="C2315">
        <v>6.11</v>
      </c>
      <c r="D2315" t="s">
        <v>2378</v>
      </c>
      <c r="E2315" t="s">
        <v>2378</v>
      </c>
      <c r="F2315" t="s">
        <v>2381</v>
      </c>
      <c r="G2315" s="9">
        <v>1</v>
      </c>
      <c r="H2315" t="s">
        <v>2378</v>
      </c>
      <c r="I2315" s="20" t="str">
        <f>IF(Table4[[#This Row],[smoker]]="?","NO",Table4[[#This Row],[smoker]])</f>
        <v>No</v>
      </c>
      <c r="J2315" s="26">
        <v>1</v>
      </c>
      <c r="K2315" s="20" t="str">
        <f>UPPER(Table4[[#This Row],[SMOKER 1]])</f>
        <v>NO</v>
      </c>
      <c r="L2315" s="26" t="str">
        <f>UPPER(Table4[[#This Row],[Heart Issues]])</f>
        <v>NO</v>
      </c>
      <c r="M2315" s="26" t="str">
        <f>IF(Table4[[#This Row],[BMI]]&lt;18.5,"underweight",IF(Table4[[#This Row],[BMI]]&lt; 24.9,"normal weight",IF(Table4[[#This Row],[BMI]]&lt;29.9,"over weight","obesity")))</f>
        <v>normal weight</v>
      </c>
      <c r="N2315" s="26" t="str">
        <f>IF(Table4[[#This Row],[HBA1C]]&lt;5.7,"normal",IF(Table4[[#This Row],[HBA1C]]&lt; 6.4,"prediabetes","diabetes"))</f>
        <v>prediabetes</v>
      </c>
    </row>
    <row r="2316" spans="1:14" x14ac:dyDescent="0.25">
      <c r="A2316" t="s">
        <v>43</v>
      </c>
      <c r="B2316">
        <v>24.14</v>
      </c>
      <c r="C2316">
        <v>5.29</v>
      </c>
      <c r="D2316" t="s">
        <v>2378</v>
      </c>
      <c r="E2316" t="s">
        <v>2380</v>
      </c>
      <c r="F2316" t="s">
        <v>2378</v>
      </c>
      <c r="G2316" s="9">
        <v>1</v>
      </c>
      <c r="H2316" t="s">
        <v>2378</v>
      </c>
      <c r="I2316" s="20" t="str">
        <f>IF(Table4[[#This Row],[smoker]]="?","NO",Table4[[#This Row],[smoker]])</f>
        <v>No</v>
      </c>
      <c r="J2316" s="26">
        <v>1</v>
      </c>
      <c r="K2316" s="20" t="str">
        <f>UPPER(Table4[[#This Row],[SMOKER 1]])</f>
        <v>NO</v>
      </c>
      <c r="L2316" s="26" t="str">
        <f>UPPER(Table4[[#This Row],[Heart Issues]])</f>
        <v>NO</v>
      </c>
      <c r="M2316" s="26" t="str">
        <f>IF(Table4[[#This Row],[BMI]]&lt;18.5,"underweight",IF(Table4[[#This Row],[BMI]]&lt; 24.9,"normal weight",IF(Table4[[#This Row],[BMI]]&lt;29.9,"over weight","obesity")))</f>
        <v>normal weight</v>
      </c>
      <c r="N2316" s="26" t="str">
        <f>IF(Table4[[#This Row],[HBA1C]]&lt;5.7,"normal",IF(Table4[[#This Row],[HBA1C]]&lt; 6.4,"prediabetes","diabetes"))</f>
        <v>normal</v>
      </c>
    </row>
    <row r="2317" spans="1:14" x14ac:dyDescent="0.25">
      <c r="A2317" t="s">
        <v>41</v>
      </c>
      <c r="B2317">
        <v>25.03</v>
      </c>
      <c r="C2317">
        <v>5.91</v>
      </c>
      <c r="D2317" t="s">
        <v>2378</v>
      </c>
      <c r="E2317" t="s">
        <v>2380</v>
      </c>
      <c r="F2317" t="s">
        <v>2378</v>
      </c>
      <c r="G2317" s="9">
        <v>1</v>
      </c>
      <c r="H2317" t="s">
        <v>2378</v>
      </c>
      <c r="I2317" s="20" t="str">
        <f>IF(Table4[[#This Row],[smoker]]="?","NO",Table4[[#This Row],[smoker]])</f>
        <v>No</v>
      </c>
      <c r="J2317" s="26">
        <v>1</v>
      </c>
      <c r="K2317" s="20" t="str">
        <f>UPPER(Table4[[#This Row],[SMOKER 1]])</f>
        <v>NO</v>
      </c>
      <c r="L2317" s="26" t="str">
        <f>UPPER(Table4[[#This Row],[Heart Issues]])</f>
        <v>NO</v>
      </c>
      <c r="M2317" s="26" t="str">
        <f>IF(Table4[[#This Row],[BMI]]&lt;18.5,"underweight",IF(Table4[[#This Row],[BMI]]&lt; 24.9,"normal weight",IF(Table4[[#This Row],[BMI]]&lt;29.9,"over weight","obesity")))</f>
        <v>over weight</v>
      </c>
      <c r="N2317" s="26" t="str">
        <f>IF(Table4[[#This Row],[HBA1C]]&lt;5.7,"normal",IF(Table4[[#This Row],[HBA1C]]&lt; 6.4,"prediabetes","diabetes"))</f>
        <v>prediabetes</v>
      </c>
    </row>
    <row r="2318" spans="1:14" x14ac:dyDescent="0.25">
      <c r="A2318" t="s">
        <v>40</v>
      </c>
      <c r="B2318">
        <v>20.47</v>
      </c>
      <c r="C2318">
        <v>5.81</v>
      </c>
      <c r="D2318" t="s">
        <v>2380</v>
      </c>
      <c r="E2318" t="s">
        <v>2378</v>
      </c>
      <c r="F2318" t="s">
        <v>2378</v>
      </c>
      <c r="G2318" s="9">
        <v>1</v>
      </c>
      <c r="H2318" t="s">
        <v>2378</v>
      </c>
      <c r="I2318" s="20" t="str">
        <f>IF(Table4[[#This Row],[smoker]]="?","NO",Table4[[#This Row],[smoker]])</f>
        <v>No</v>
      </c>
      <c r="J2318" s="26">
        <v>1</v>
      </c>
      <c r="K2318" s="20" t="str">
        <f>UPPER(Table4[[#This Row],[SMOKER 1]])</f>
        <v>NO</v>
      </c>
      <c r="L2318" s="26" t="str">
        <f>UPPER(Table4[[#This Row],[Heart Issues]])</f>
        <v>YES</v>
      </c>
      <c r="M2318" s="26" t="str">
        <f>IF(Table4[[#This Row],[BMI]]&lt;18.5,"underweight",IF(Table4[[#This Row],[BMI]]&lt; 24.9,"normal weight",IF(Table4[[#This Row],[BMI]]&lt;29.9,"over weight","obesity")))</f>
        <v>normal weight</v>
      </c>
      <c r="N2318" s="26" t="str">
        <f>IF(Table4[[#This Row],[HBA1C]]&lt;5.7,"normal",IF(Table4[[#This Row],[HBA1C]]&lt; 6.4,"prediabetes","diabetes"))</f>
        <v>prediabetes</v>
      </c>
    </row>
    <row r="2319" spans="1:14" x14ac:dyDescent="0.25">
      <c r="A2319" t="s">
        <v>39</v>
      </c>
      <c r="B2319">
        <v>18.82</v>
      </c>
      <c r="C2319">
        <v>5.51</v>
      </c>
      <c r="D2319" t="s">
        <v>2380</v>
      </c>
      <c r="E2319" t="s">
        <v>2378</v>
      </c>
      <c r="F2319" t="s">
        <v>2378</v>
      </c>
      <c r="G2319" s="9" t="s">
        <v>2379</v>
      </c>
      <c r="H2319" t="s">
        <v>2378</v>
      </c>
      <c r="I2319" s="20" t="str">
        <f>IF(Table4[[#This Row],[smoker]]="?","NO",Table4[[#This Row],[smoker]])</f>
        <v>No</v>
      </c>
      <c r="J2319" s="26">
        <v>0</v>
      </c>
      <c r="K2319" s="20" t="str">
        <f>UPPER(Table4[[#This Row],[SMOKER 1]])</f>
        <v>NO</v>
      </c>
      <c r="L2319" s="26" t="str">
        <f>UPPER(Table4[[#This Row],[Heart Issues]])</f>
        <v>YES</v>
      </c>
      <c r="M2319" s="26" t="str">
        <f>IF(Table4[[#This Row],[BMI]]&lt;18.5,"underweight",IF(Table4[[#This Row],[BMI]]&lt; 24.9,"normal weight",IF(Table4[[#This Row],[BMI]]&lt;29.9,"over weight","obesity")))</f>
        <v>normal weight</v>
      </c>
      <c r="N2319" s="26" t="str">
        <f>IF(Table4[[#This Row],[HBA1C]]&lt;5.7,"normal",IF(Table4[[#This Row],[HBA1C]]&lt; 6.4,"prediabetes","diabetes"))</f>
        <v>normal</v>
      </c>
    </row>
    <row r="2320" spans="1:14" x14ac:dyDescent="0.25">
      <c r="A2320" t="s">
        <v>38</v>
      </c>
      <c r="B2320">
        <v>17.079999999999998</v>
      </c>
      <c r="C2320">
        <v>5.73</v>
      </c>
      <c r="D2320" t="s">
        <v>2378</v>
      </c>
      <c r="E2320" t="s">
        <v>2378</v>
      </c>
      <c r="F2320" t="s">
        <v>2381</v>
      </c>
      <c r="G2320" s="9">
        <v>1</v>
      </c>
      <c r="H2320" t="s">
        <v>2378</v>
      </c>
      <c r="I2320" s="20" t="str">
        <f>IF(Table4[[#This Row],[smoker]]="?","NO",Table4[[#This Row],[smoker]])</f>
        <v>No</v>
      </c>
      <c r="J2320" s="26">
        <v>1</v>
      </c>
      <c r="K2320" s="20" t="str">
        <f>UPPER(Table4[[#This Row],[SMOKER 1]])</f>
        <v>NO</v>
      </c>
      <c r="L2320" s="26" t="str">
        <f>UPPER(Table4[[#This Row],[Heart Issues]])</f>
        <v>NO</v>
      </c>
      <c r="M2320" s="26" t="str">
        <f>IF(Table4[[#This Row],[BMI]]&lt;18.5,"underweight",IF(Table4[[#This Row],[BMI]]&lt; 24.9,"normal weight",IF(Table4[[#This Row],[BMI]]&lt;29.9,"over weight","obesity")))</f>
        <v>underweight</v>
      </c>
      <c r="N2320" s="26" t="str">
        <f>IF(Table4[[#This Row],[HBA1C]]&lt;5.7,"normal",IF(Table4[[#This Row],[HBA1C]]&lt; 6.4,"prediabetes","diabetes"))</f>
        <v>prediabetes</v>
      </c>
    </row>
    <row r="2321" spans="1:14" x14ac:dyDescent="0.25">
      <c r="A2321" t="s">
        <v>36</v>
      </c>
      <c r="B2321">
        <v>19.21</v>
      </c>
      <c r="C2321">
        <v>5.53</v>
      </c>
      <c r="D2321" t="s">
        <v>2380</v>
      </c>
      <c r="E2321" t="s">
        <v>2378</v>
      </c>
      <c r="F2321" t="s">
        <v>2378</v>
      </c>
      <c r="G2321" s="9" t="s">
        <v>2379</v>
      </c>
      <c r="H2321" t="s">
        <v>2378</v>
      </c>
      <c r="I2321" s="20" t="str">
        <f>IF(Table4[[#This Row],[smoker]]="?","NO",Table4[[#This Row],[smoker]])</f>
        <v>No</v>
      </c>
      <c r="J2321" s="26">
        <v>0</v>
      </c>
      <c r="K2321" s="20" t="str">
        <f>UPPER(Table4[[#This Row],[SMOKER 1]])</f>
        <v>NO</v>
      </c>
      <c r="L2321" s="26" t="str">
        <f>UPPER(Table4[[#This Row],[Heart Issues]])</f>
        <v>YES</v>
      </c>
      <c r="M2321" s="26" t="str">
        <f>IF(Table4[[#This Row],[BMI]]&lt;18.5,"underweight",IF(Table4[[#This Row],[BMI]]&lt; 24.9,"normal weight",IF(Table4[[#This Row],[BMI]]&lt;29.9,"over weight","obesity")))</f>
        <v>normal weight</v>
      </c>
      <c r="N2321" s="26" t="str">
        <f>IF(Table4[[#This Row],[HBA1C]]&lt;5.7,"normal",IF(Table4[[#This Row],[HBA1C]]&lt; 6.4,"prediabetes","diabetes"))</f>
        <v>normal</v>
      </c>
    </row>
    <row r="2322" spans="1:14" x14ac:dyDescent="0.25">
      <c r="A2322" t="s">
        <v>34</v>
      </c>
      <c r="B2322">
        <v>17.86</v>
      </c>
      <c r="C2322">
        <v>5.43</v>
      </c>
      <c r="D2322" t="s">
        <v>2378</v>
      </c>
      <c r="E2322" t="s">
        <v>2378</v>
      </c>
      <c r="F2322" t="s">
        <v>2381</v>
      </c>
      <c r="G2322" s="9">
        <v>1</v>
      </c>
      <c r="H2322" t="s">
        <v>2378</v>
      </c>
      <c r="I2322" s="20" t="str">
        <f>IF(Table4[[#This Row],[smoker]]="?","NO",Table4[[#This Row],[smoker]])</f>
        <v>No</v>
      </c>
      <c r="J2322" s="26">
        <v>1</v>
      </c>
      <c r="K2322" s="20" t="str">
        <f>UPPER(Table4[[#This Row],[SMOKER 1]])</f>
        <v>NO</v>
      </c>
      <c r="L2322" s="26" t="str">
        <f>UPPER(Table4[[#This Row],[Heart Issues]])</f>
        <v>NO</v>
      </c>
      <c r="M2322" s="26" t="str">
        <f>IF(Table4[[#This Row],[BMI]]&lt;18.5,"underweight",IF(Table4[[#This Row],[BMI]]&lt; 24.9,"normal weight",IF(Table4[[#This Row],[BMI]]&lt;29.9,"over weight","obesity")))</f>
        <v>underweight</v>
      </c>
      <c r="N2322" s="26" t="str">
        <f>IF(Table4[[#This Row],[HBA1C]]&lt;5.7,"normal",IF(Table4[[#This Row],[HBA1C]]&lt; 6.4,"prediabetes","diabetes"))</f>
        <v>normal</v>
      </c>
    </row>
    <row r="2323" spans="1:14" x14ac:dyDescent="0.25">
      <c r="A2323" t="s">
        <v>33</v>
      </c>
      <c r="B2323">
        <v>21.38</v>
      </c>
      <c r="C2323">
        <v>8.01</v>
      </c>
      <c r="D2323" t="s">
        <v>2378</v>
      </c>
      <c r="E2323" t="s">
        <v>2378</v>
      </c>
      <c r="F2323" t="s">
        <v>2378</v>
      </c>
      <c r="G2323" s="9" t="s">
        <v>2379</v>
      </c>
      <c r="H2323" t="s">
        <v>2378</v>
      </c>
      <c r="I2323" s="20" t="str">
        <f>IF(Table4[[#This Row],[smoker]]="?","NO",Table4[[#This Row],[smoker]])</f>
        <v>No</v>
      </c>
      <c r="J2323" s="26">
        <v>0</v>
      </c>
      <c r="K2323" s="20" t="str">
        <f>UPPER(Table4[[#This Row],[SMOKER 1]])</f>
        <v>NO</v>
      </c>
      <c r="L2323" s="26" t="str">
        <f>UPPER(Table4[[#This Row],[Heart Issues]])</f>
        <v>NO</v>
      </c>
      <c r="M2323" s="26" t="str">
        <f>IF(Table4[[#This Row],[BMI]]&lt;18.5,"underweight",IF(Table4[[#This Row],[BMI]]&lt; 24.9,"normal weight",IF(Table4[[#This Row],[BMI]]&lt;29.9,"over weight","obesity")))</f>
        <v>normal weight</v>
      </c>
      <c r="N2323" s="26" t="str">
        <f>IF(Table4[[#This Row],[HBA1C]]&lt;5.7,"normal",IF(Table4[[#This Row],[HBA1C]]&lt; 6.4,"prediabetes","diabetes"))</f>
        <v>diabetes</v>
      </c>
    </row>
    <row r="2324" spans="1:14" x14ac:dyDescent="0.25">
      <c r="A2324" t="s">
        <v>32</v>
      </c>
      <c r="B2324">
        <v>23.35</v>
      </c>
      <c r="C2324">
        <v>5.94</v>
      </c>
      <c r="D2324" t="s">
        <v>2378</v>
      </c>
      <c r="E2324" t="s">
        <v>2378</v>
      </c>
      <c r="F2324" t="s">
        <v>2378</v>
      </c>
      <c r="G2324" s="9" t="s">
        <v>2379</v>
      </c>
      <c r="H2324" t="s">
        <v>2378</v>
      </c>
      <c r="I2324" s="20" t="str">
        <f>IF(Table4[[#This Row],[smoker]]="?","NO",Table4[[#This Row],[smoker]])</f>
        <v>No</v>
      </c>
      <c r="J2324" s="26">
        <v>0</v>
      </c>
      <c r="K2324" s="20" t="str">
        <f>UPPER(Table4[[#This Row],[SMOKER 1]])</f>
        <v>NO</v>
      </c>
      <c r="L2324" s="26" t="str">
        <f>UPPER(Table4[[#This Row],[Heart Issues]])</f>
        <v>NO</v>
      </c>
      <c r="M2324" s="26" t="str">
        <f>IF(Table4[[#This Row],[BMI]]&lt;18.5,"underweight",IF(Table4[[#This Row],[BMI]]&lt; 24.9,"normal weight",IF(Table4[[#This Row],[BMI]]&lt;29.9,"over weight","obesity")))</f>
        <v>normal weight</v>
      </c>
      <c r="N2324" s="26" t="str">
        <f>IF(Table4[[#This Row],[HBA1C]]&lt;5.7,"normal",IF(Table4[[#This Row],[HBA1C]]&lt; 6.4,"prediabetes","diabetes"))</f>
        <v>prediabetes</v>
      </c>
    </row>
    <row r="2325" spans="1:14" x14ac:dyDescent="0.25">
      <c r="A2325" t="s">
        <v>29</v>
      </c>
      <c r="B2325">
        <v>22.24</v>
      </c>
      <c r="C2325">
        <v>5.04</v>
      </c>
      <c r="D2325" t="s">
        <v>2378</v>
      </c>
      <c r="E2325" t="s">
        <v>2378</v>
      </c>
      <c r="F2325" t="s">
        <v>2378</v>
      </c>
      <c r="G2325" s="9" t="s">
        <v>2379</v>
      </c>
      <c r="H2325" t="s">
        <v>2378</v>
      </c>
      <c r="I2325" s="20" t="str">
        <f>IF(Table4[[#This Row],[smoker]]="?","NO",Table4[[#This Row],[smoker]])</f>
        <v>No</v>
      </c>
      <c r="J2325" s="26">
        <v>0</v>
      </c>
      <c r="K2325" s="20" t="str">
        <f>UPPER(Table4[[#This Row],[SMOKER 1]])</f>
        <v>NO</v>
      </c>
      <c r="L2325" s="26" t="str">
        <f>UPPER(Table4[[#This Row],[Heart Issues]])</f>
        <v>NO</v>
      </c>
      <c r="M2325" s="26" t="str">
        <f>IF(Table4[[#This Row],[BMI]]&lt;18.5,"underweight",IF(Table4[[#This Row],[BMI]]&lt; 24.9,"normal weight",IF(Table4[[#This Row],[BMI]]&lt;29.9,"over weight","obesity")))</f>
        <v>normal weight</v>
      </c>
      <c r="N2325" s="26" t="str">
        <f>IF(Table4[[#This Row],[HBA1C]]&lt;5.7,"normal",IF(Table4[[#This Row],[HBA1C]]&lt; 6.4,"prediabetes","diabetes"))</f>
        <v>normal</v>
      </c>
    </row>
    <row r="2326" spans="1:14" x14ac:dyDescent="0.25">
      <c r="A2326" t="s">
        <v>28</v>
      </c>
      <c r="B2326">
        <v>24.76</v>
      </c>
      <c r="C2326">
        <v>4.54</v>
      </c>
      <c r="D2326" t="s">
        <v>2380</v>
      </c>
      <c r="E2326" t="s">
        <v>2378</v>
      </c>
      <c r="F2326" t="s">
        <v>2378</v>
      </c>
      <c r="G2326" s="9" t="s">
        <v>2379</v>
      </c>
      <c r="H2326" t="s">
        <v>2378</v>
      </c>
      <c r="I2326" s="20" t="str">
        <f>IF(Table4[[#This Row],[smoker]]="?","NO",Table4[[#This Row],[smoker]])</f>
        <v>No</v>
      </c>
      <c r="J2326" s="26">
        <v>0</v>
      </c>
      <c r="K2326" s="20" t="str">
        <f>UPPER(Table4[[#This Row],[SMOKER 1]])</f>
        <v>NO</v>
      </c>
      <c r="L2326" s="26" t="str">
        <f>UPPER(Table4[[#This Row],[Heart Issues]])</f>
        <v>YES</v>
      </c>
      <c r="M2326" s="26" t="str">
        <f>IF(Table4[[#This Row],[BMI]]&lt;18.5,"underweight",IF(Table4[[#This Row],[BMI]]&lt; 24.9,"normal weight",IF(Table4[[#This Row],[BMI]]&lt;29.9,"over weight","obesity")))</f>
        <v>normal weight</v>
      </c>
      <c r="N2326" s="26" t="str">
        <f>IF(Table4[[#This Row],[HBA1C]]&lt;5.7,"normal",IF(Table4[[#This Row],[HBA1C]]&lt; 6.4,"prediabetes","diabetes"))</f>
        <v>normal</v>
      </c>
    </row>
    <row r="2327" spans="1:14" x14ac:dyDescent="0.25">
      <c r="A2327" t="s">
        <v>27</v>
      </c>
      <c r="B2327">
        <v>20.100000000000001</v>
      </c>
      <c r="C2327">
        <v>5.6</v>
      </c>
      <c r="D2327" t="s">
        <v>2380</v>
      </c>
      <c r="E2327" t="s">
        <v>2378</v>
      </c>
      <c r="F2327" t="s">
        <v>2381</v>
      </c>
      <c r="G2327" s="9">
        <v>1</v>
      </c>
      <c r="H2327" t="s">
        <v>2378</v>
      </c>
      <c r="I2327" s="20" t="str">
        <f>IF(Table4[[#This Row],[smoker]]="?","NO",Table4[[#This Row],[smoker]])</f>
        <v>No</v>
      </c>
      <c r="J2327" s="26">
        <v>1</v>
      </c>
      <c r="K2327" s="20" t="str">
        <f>UPPER(Table4[[#This Row],[SMOKER 1]])</f>
        <v>NO</v>
      </c>
      <c r="L2327" s="26" t="str">
        <f>UPPER(Table4[[#This Row],[Heart Issues]])</f>
        <v>YES</v>
      </c>
      <c r="M2327" s="26" t="str">
        <f>IF(Table4[[#This Row],[BMI]]&lt;18.5,"underweight",IF(Table4[[#This Row],[BMI]]&lt; 24.9,"normal weight",IF(Table4[[#This Row],[BMI]]&lt;29.9,"over weight","obesity")))</f>
        <v>normal weight</v>
      </c>
      <c r="N2327" s="26" t="str">
        <f>IF(Table4[[#This Row],[HBA1C]]&lt;5.7,"normal",IF(Table4[[#This Row],[HBA1C]]&lt; 6.4,"prediabetes","diabetes"))</f>
        <v>normal</v>
      </c>
    </row>
    <row r="2328" spans="1:14" x14ac:dyDescent="0.25">
      <c r="A2328" t="s">
        <v>26</v>
      </c>
      <c r="B2328">
        <v>21.77</v>
      </c>
      <c r="C2328">
        <v>10.67</v>
      </c>
      <c r="D2328" t="s">
        <v>2378</v>
      </c>
      <c r="E2328" t="s">
        <v>2378</v>
      </c>
      <c r="F2328" t="s">
        <v>2378</v>
      </c>
      <c r="G2328" s="9" t="s">
        <v>2379</v>
      </c>
      <c r="H2328" t="s">
        <v>2378</v>
      </c>
      <c r="I2328" s="20" t="str">
        <f>IF(Table4[[#This Row],[smoker]]="?","NO",Table4[[#This Row],[smoker]])</f>
        <v>No</v>
      </c>
      <c r="J2328" s="26">
        <v>0</v>
      </c>
      <c r="K2328" s="20" t="str">
        <f>UPPER(Table4[[#This Row],[SMOKER 1]])</f>
        <v>NO</v>
      </c>
      <c r="L2328" s="26" t="str">
        <f>UPPER(Table4[[#This Row],[Heart Issues]])</f>
        <v>NO</v>
      </c>
      <c r="M2328" s="26" t="str">
        <f>IF(Table4[[#This Row],[BMI]]&lt;18.5,"underweight",IF(Table4[[#This Row],[BMI]]&lt; 24.9,"normal weight",IF(Table4[[#This Row],[BMI]]&lt;29.9,"over weight","obesity")))</f>
        <v>normal weight</v>
      </c>
      <c r="N2328" s="26" t="str">
        <f>IF(Table4[[#This Row],[HBA1C]]&lt;5.7,"normal",IF(Table4[[#This Row],[HBA1C]]&lt; 6.4,"prediabetes","diabetes"))</f>
        <v>diabetes</v>
      </c>
    </row>
    <row r="2329" spans="1:14" x14ac:dyDescent="0.25">
      <c r="A2329" t="s">
        <v>25</v>
      </c>
      <c r="B2329">
        <v>17.82</v>
      </c>
      <c r="C2329">
        <v>5.26</v>
      </c>
      <c r="D2329" t="s">
        <v>2380</v>
      </c>
      <c r="E2329" t="s">
        <v>2378</v>
      </c>
      <c r="F2329" t="s">
        <v>2378</v>
      </c>
      <c r="G2329" s="9">
        <v>1</v>
      </c>
      <c r="H2329" t="s">
        <v>2378</v>
      </c>
      <c r="I2329" s="20" t="str">
        <f>IF(Table4[[#This Row],[smoker]]="?","NO",Table4[[#This Row],[smoker]])</f>
        <v>No</v>
      </c>
      <c r="J2329" s="26">
        <v>1</v>
      </c>
      <c r="K2329" s="20" t="str">
        <f>UPPER(Table4[[#This Row],[SMOKER 1]])</f>
        <v>NO</v>
      </c>
      <c r="L2329" s="26" t="str">
        <f>UPPER(Table4[[#This Row],[Heart Issues]])</f>
        <v>YES</v>
      </c>
      <c r="M2329" s="26" t="str">
        <f>IF(Table4[[#This Row],[BMI]]&lt;18.5,"underweight",IF(Table4[[#This Row],[BMI]]&lt; 24.9,"normal weight",IF(Table4[[#This Row],[BMI]]&lt;29.9,"over weight","obesity")))</f>
        <v>underweight</v>
      </c>
      <c r="N2329" s="26" t="str">
        <f>IF(Table4[[#This Row],[HBA1C]]&lt;5.7,"normal",IF(Table4[[#This Row],[HBA1C]]&lt; 6.4,"prediabetes","diabetes"))</f>
        <v>normal</v>
      </c>
    </row>
    <row r="2330" spans="1:14" x14ac:dyDescent="0.25">
      <c r="A2330" t="s">
        <v>24</v>
      </c>
      <c r="B2330">
        <v>17.07</v>
      </c>
      <c r="C2330">
        <v>5.22</v>
      </c>
      <c r="D2330" t="s">
        <v>2378</v>
      </c>
      <c r="E2330" t="s">
        <v>2378</v>
      </c>
      <c r="F2330" t="s">
        <v>2381</v>
      </c>
      <c r="G2330" s="9">
        <v>1</v>
      </c>
      <c r="H2330" t="s">
        <v>2378</v>
      </c>
      <c r="I2330" s="20" t="str">
        <f>IF(Table4[[#This Row],[smoker]]="?","NO",Table4[[#This Row],[smoker]])</f>
        <v>No</v>
      </c>
      <c r="J2330" s="26">
        <v>1</v>
      </c>
      <c r="K2330" s="20" t="str">
        <f>UPPER(Table4[[#This Row],[SMOKER 1]])</f>
        <v>NO</v>
      </c>
      <c r="L2330" s="26" t="str">
        <f>UPPER(Table4[[#This Row],[Heart Issues]])</f>
        <v>NO</v>
      </c>
      <c r="M2330" s="26" t="str">
        <f>IF(Table4[[#This Row],[BMI]]&lt;18.5,"underweight",IF(Table4[[#This Row],[BMI]]&lt; 24.9,"normal weight",IF(Table4[[#This Row],[BMI]]&lt;29.9,"over weight","obesity")))</f>
        <v>underweight</v>
      </c>
      <c r="N2330" s="26" t="str">
        <f>IF(Table4[[#This Row],[HBA1C]]&lt;5.7,"normal",IF(Table4[[#This Row],[HBA1C]]&lt; 6.4,"prediabetes","diabetes"))</f>
        <v>normal</v>
      </c>
    </row>
    <row r="2331" spans="1:14" x14ac:dyDescent="0.25">
      <c r="A2331" t="s">
        <v>22</v>
      </c>
      <c r="B2331">
        <v>22.24</v>
      </c>
      <c r="C2331">
        <v>4.29</v>
      </c>
      <c r="D2331" t="s">
        <v>2380</v>
      </c>
      <c r="E2331" t="s">
        <v>2378</v>
      </c>
      <c r="F2331" t="s">
        <v>2378</v>
      </c>
      <c r="G2331" s="9" t="s">
        <v>2379</v>
      </c>
      <c r="H2331" t="s">
        <v>2378</v>
      </c>
      <c r="I2331" s="20" t="str">
        <f>IF(Table4[[#This Row],[smoker]]="?","NO",Table4[[#This Row],[smoker]])</f>
        <v>No</v>
      </c>
      <c r="J2331" s="26">
        <v>0</v>
      </c>
      <c r="K2331" s="20" t="str">
        <f>UPPER(Table4[[#This Row],[SMOKER 1]])</f>
        <v>NO</v>
      </c>
      <c r="L2331" s="26" t="str">
        <f>UPPER(Table4[[#This Row],[Heart Issues]])</f>
        <v>YES</v>
      </c>
      <c r="M2331" s="26" t="str">
        <f>IF(Table4[[#This Row],[BMI]]&lt;18.5,"underweight",IF(Table4[[#This Row],[BMI]]&lt; 24.9,"normal weight",IF(Table4[[#This Row],[BMI]]&lt;29.9,"over weight","obesity")))</f>
        <v>normal weight</v>
      </c>
      <c r="N2331" s="26" t="str">
        <f>IF(Table4[[#This Row],[HBA1C]]&lt;5.7,"normal",IF(Table4[[#This Row],[HBA1C]]&lt; 6.4,"prediabetes","diabetes"))</f>
        <v>normal</v>
      </c>
    </row>
    <row r="2332" spans="1:14" x14ac:dyDescent="0.25">
      <c r="A2332" t="s">
        <v>21</v>
      </c>
      <c r="B2332">
        <v>22.34</v>
      </c>
      <c r="C2332">
        <v>5.57</v>
      </c>
      <c r="D2332" t="s">
        <v>2378</v>
      </c>
      <c r="E2332" t="s">
        <v>2378</v>
      </c>
      <c r="F2332" t="s">
        <v>2378</v>
      </c>
      <c r="G2332" s="9">
        <v>1</v>
      </c>
      <c r="H2332" t="s">
        <v>2378</v>
      </c>
      <c r="I2332" s="20" t="str">
        <f>IF(Table4[[#This Row],[smoker]]="?","NO",Table4[[#This Row],[smoker]])</f>
        <v>No</v>
      </c>
      <c r="J2332" s="26">
        <v>1</v>
      </c>
      <c r="K2332" s="20" t="str">
        <f>UPPER(Table4[[#This Row],[SMOKER 1]])</f>
        <v>NO</v>
      </c>
      <c r="L2332" s="26" t="str">
        <f>UPPER(Table4[[#This Row],[Heart Issues]])</f>
        <v>NO</v>
      </c>
      <c r="M2332" s="26" t="str">
        <f>IF(Table4[[#This Row],[BMI]]&lt;18.5,"underweight",IF(Table4[[#This Row],[BMI]]&lt; 24.9,"normal weight",IF(Table4[[#This Row],[BMI]]&lt;29.9,"over weight","obesity")))</f>
        <v>normal weight</v>
      </c>
      <c r="N2332" s="26" t="str">
        <f>IF(Table4[[#This Row],[HBA1C]]&lt;5.7,"normal",IF(Table4[[#This Row],[HBA1C]]&lt; 6.4,"prediabetes","diabetes"))</f>
        <v>normal</v>
      </c>
    </row>
    <row r="2333" spans="1:14" x14ac:dyDescent="0.25">
      <c r="A2333" t="s">
        <v>19</v>
      </c>
      <c r="B2333">
        <v>17.7</v>
      </c>
      <c r="C2333">
        <v>6.28</v>
      </c>
      <c r="D2333" t="s">
        <v>2378</v>
      </c>
      <c r="E2333" t="s">
        <v>2378</v>
      </c>
      <c r="F2333" t="s">
        <v>2378</v>
      </c>
      <c r="G2333" s="9">
        <v>1</v>
      </c>
      <c r="H2333" t="s">
        <v>2378</v>
      </c>
      <c r="I2333" s="20" t="str">
        <f>IF(Table4[[#This Row],[smoker]]="?","NO",Table4[[#This Row],[smoker]])</f>
        <v>No</v>
      </c>
      <c r="J2333" s="26">
        <v>1</v>
      </c>
      <c r="K2333" s="20" t="str">
        <f>UPPER(Table4[[#This Row],[SMOKER 1]])</f>
        <v>NO</v>
      </c>
      <c r="L2333" s="26" t="str">
        <f>UPPER(Table4[[#This Row],[Heart Issues]])</f>
        <v>NO</v>
      </c>
      <c r="M2333" s="26" t="str">
        <f>IF(Table4[[#This Row],[BMI]]&lt;18.5,"underweight",IF(Table4[[#This Row],[BMI]]&lt; 24.9,"normal weight",IF(Table4[[#This Row],[BMI]]&lt;29.9,"over weight","obesity")))</f>
        <v>underweight</v>
      </c>
      <c r="N2333" s="26" t="str">
        <f>IF(Table4[[#This Row],[HBA1C]]&lt;5.7,"normal",IF(Table4[[#This Row],[HBA1C]]&lt; 6.4,"prediabetes","diabetes"))</f>
        <v>prediabetes</v>
      </c>
    </row>
    <row r="2334" spans="1:14" x14ac:dyDescent="0.25">
      <c r="A2334" t="s">
        <v>17</v>
      </c>
      <c r="B2334">
        <v>16.47</v>
      </c>
      <c r="C2334">
        <v>6.35</v>
      </c>
      <c r="D2334" t="s">
        <v>2378</v>
      </c>
      <c r="E2334" t="s">
        <v>2378</v>
      </c>
      <c r="F2334" t="s">
        <v>2381</v>
      </c>
      <c r="G2334" s="9">
        <v>1</v>
      </c>
      <c r="H2334" t="s">
        <v>2378</v>
      </c>
      <c r="I2334" s="20" t="str">
        <f>IF(Table4[[#This Row],[smoker]]="?","NO",Table4[[#This Row],[smoker]])</f>
        <v>No</v>
      </c>
      <c r="J2334" s="26">
        <v>1</v>
      </c>
      <c r="K2334" s="20" t="str">
        <f>UPPER(Table4[[#This Row],[SMOKER 1]])</f>
        <v>NO</v>
      </c>
      <c r="L2334" s="26" t="str">
        <f>UPPER(Table4[[#This Row],[Heart Issues]])</f>
        <v>NO</v>
      </c>
      <c r="M2334" s="26" t="str">
        <f>IF(Table4[[#This Row],[BMI]]&lt;18.5,"underweight",IF(Table4[[#This Row],[BMI]]&lt; 24.9,"normal weight",IF(Table4[[#This Row],[BMI]]&lt;29.9,"over weight","obesity")))</f>
        <v>underweight</v>
      </c>
      <c r="N2334" s="26" t="str">
        <f>IF(Table4[[#This Row],[HBA1C]]&lt;5.7,"normal",IF(Table4[[#This Row],[HBA1C]]&lt; 6.4,"prediabetes","diabetes"))</f>
        <v>prediabetes</v>
      </c>
    </row>
    <row r="2335" spans="1:14" x14ac:dyDescent="0.25">
      <c r="A2335" t="s">
        <v>14</v>
      </c>
      <c r="B2335">
        <v>17.600000000000001</v>
      </c>
      <c r="C2335">
        <v>4.3899999999999997</v>
      </c>
      <c r="D2335" t="s">
        <v>2378</v>
      </c>
      <c r="E2335" t="s">
        <v>2378</v>
      </c>
      <c r="F2335" t="s">
        <v>2378</v>
      </c>
      <c r="G2335" s="9">
        <v>1</v>
      </c>
      <c r="H2335" t="s">
        <v>2378</v>
      </c>
      <c r="I2335" s="20" t="str">
        <f>IF(Table4[[#This Row],[smoker]]="?","NO",Table4[[#This Row],[smoker]])</f>
        <v>No</v>
      </c>
      <c r="J2335" s="26">
        <v>1</v>
      </c>
      <c r="K2335" s="20" t="str">
        <f>UPPER(Table4[[#This Row],[SMOKER 1]])</f>
        <v>NO</v>
      </c>
      <c r="L2335" s="26" t="str">
        <f>UPPER(Table4[[#This Row],[Heart Issues]])</f>
        <v>NO</v>
      </c>
      <c r="M2335" s="26" t="str">
        <f>IF(Table4[[#This Row],[BMI]]&lt;18.5,"underweight",IF(Table4[[#This Row],[BMI]]&lt; 24.9,"normal weight",IF(Table4[[#This Row],[BMI]]&lt;29.9,"over weight","obesity")))</f>
        <v>underweight</v>
      </c>
      <c r="N2335" s="26" t="str">
        <f>IF(Table4[[#This Row],[HBA1C]]&lt;5.7,"normal",IF(Table4[[#This Row],[HBA1C]]&lt; 6.4,"prediabetes","diabetes"))</f>
        <v>normal</v>
      </c>
    </row>
    <row r="2336" spans="1:14" x14ac:dyDescent="0.25">
      <c r="A2336" t="s">
        <v>9</v>
      </c>
      <c r="B2336">
        <v>17.579999999999998</v>
      </c>
      <c r="C2336">
        <v>4.51</v>
      </c>
      <c r="D2336" t="s">
        <v>2378</v>
      </c>
      <c r="E2336" t="s">
        <v>2378</v>
      </c>
      <c r="F2336" t="s">
        <v>2378</v>
      </c>
      <c r="G2336" s="9">
        <v>1</v>
      </c>
      <c r="H2336" t="s">
        <v>2378</v>
      </c>
      <c r="I2336" s="20" t="str">
        <f>IF(Table4[[#This Row],[smoker]]="?","NO",Table4[[#This Row],[smoker]])</f>
        <v>No</v>
      </c>
      <c r="J2336" s="26">
        <v>1</v>
      </c>
      <c r="K2336" s="20" t="str">
        <f>UPPER(Table4[[#This Row],[SMOKER 1]])</f>
        <v>NO</v>
      </c>
      <c r="L2336" s="26" t="str">
        <f>UPPER(Table4[[#This Row],[Heart Issues]])</f>
        <v>NO</v>
      </c>
      <c r="M2336" s="26" t="str">
        <f>IF(Table4[[#This Row],[BMI]]&lt;18.5,"underweight",IF(Table4[[#This Row],[BMI]]&lt; 24.9,"normal weight",IF(Table4[[#This Row],[BMI]]&lt;29.9,"over weight","obesity")))</f>
        <v>underweight</v>
      </c>
      <c r="N2336" s="26" t="str">
        <f>IF(Table4[[#This Row],[HBA1C]]&lt;5.7,"normal",IF(Table4[[#This Row],[HBA1C]]&lt; 6.4,"prediabetes","diabetes"))</f>
        <v>normal</v>
      </c>
    </row>
  </sheetData>
  <mergeCells count="2">
    <mergeCell ref="P19:Q19"/>
    <mergeCell ref="P5:Q5"/>
  </mergeCells>
  <phoneticPr fontId="10" type="noConversion"/>
  <pageMargins left="0.7" right="0.7" top="0.75" bottom="0.75" header="0.3" footer="0.3"/>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344"/>
  <sheetViews>
    <sheetView zoomScale="90" zoomScaleNormal="90" workbookViewId="0">
      <selection activeCell="K4" sqref="K4"/>
    </sheetView>
  </sheetViews>
  <sheetFormatPr defaultRowHeight="15" x14ac:dyDescent="0.25"/>
  <cols>
    <col min="1" max="1" width="14.7109375" customWidth="1"/>
    <col min="2" max="2" width="10.28515625" bestFit="1" customWidth="1"/>
    <col min="3" max="3" width="12.5703125" bestFit="1" customWidth="1"/>
    <col min="4" max="4" width="10.42578125" bestFit="1" customWidth="1"/>
    <col min="5" max="5" width="13.85546875" bestFit="1" customWidth="1"/>
    <col min="6" max="6" width="13.42578125" bestFit="1" customWidth="1"/>
    <col min="7" max="7" width="17.7109375" bestFit="1" customWidth="1"/>
    <col min="8" max="8" width="13.28515625" bestFit="1" customWidth="1"/>
    <col min="9" max="9" width="13.28515625" customWidth="1"/>
    <col min="10" max="10" width="13.5703125" customWidth="1"/>
    <col min="11" max="11" width="13.42578125" style="11" customWidth="1"/>
    <col min="12" max="13" width="17.85546875" style="11" customWidth="1"/>
    <col min="14" max="14" width="17.85546875" style="15" customWidth="1"/>
    <col min="15" max="15" width="13.5703125" bestFit="1" customWidth="1"/>
    <col min="16" max="16" width="13.5703125" customWidth="1"/>
    <col min="17" max="17" width="13.5703125" style="40" customWidth="1"/>
    <col min="19" max="19" width="16.28515625" bestFit="1" customWidth="1"/>
    <col min="20" max="20" width="20.140625" bestFit="1" customWidth="1"/>
    <col min="21" max="21" width="9.5703125" customWidth="1"/>
    <col min="22" max="22" width="16.140625" customWidth="1"/>
    <col min="23" max="23" width="8.5703125" customWidth="1"/>
    <col min="24" max="24" width="16.28515625" bestFit="1" customWidth="1"/>
    <col min="26" max="28" width="20.140625" bestFit="1" customWidth="1"/>
    <col min="29" max="29" width="9.140625" customWidth="1"/>
    <col min="30" max="30" width="13.28515625" bestFit="1" customWidth="1"/>
    <col min="31" max="31" width="20.140625" bestFit="1" customWidth="1"/>
  </cols>
  <sheetData>
    <row r="1" spans="1:20" s="2" customFormat="1" ht="18.95" customHeight="1" x14ac:dyDescent="0.25">
      <c r="A1" s="6" t="s">
        <v>0</v>
      </c>
      <c r="B1" s="6" t="s">
        <v>1</v>
      </c>
      <c r="C1" s="6" t="s">
        <v>2</v>
      </c>
      <c r="D1" s="6" t="s">
        <v>3</v>
      </c>
      <c r="E1" s="6" t="s">
        <v>4</v>
      </c>
      <c r="F1" s="6" t="s">
        <v>5</v>
      </c>
      <c r="G1" s="6" t="s">
        <v>6</v>
      </c>
      <c r="H1" s="6" t="s">
        <v>7</v>
      </c>
      <c r="I1" s="10" t="s">
        <v>8</v>
      </c>
      <c r="J1" s="54" t="s">
        <v>7064</v>
      </c>
      <c r="K1" s="54" t="s">
        <v>7065</v>
      </c>
      <c r="L1" s="56" t="s">
        <v>7071</v>
      </c>
      <c r="M1" s="54" t="s">
        <v>7072</v>
      </c>
      <c r="N1" s="54" t="s">
        <v>7074</v>
      </c>
      <c r="O1" s="55" t="s">
        <v>10736</v>
      </c>
      <c r="P1" s="54" t="s">
        <v>10737</v>
      </c>
      <c r="Q1" s="57" t="s">
        <v>10738</v>
      </c>
    </row>
    <row r="2" spans="1:20" x14ac:dyDescent="0.25">
      <c r="A2" t="s">
        <v>9</v>
      </c>
      <c r="B2">
        <v>1992</v>
      </c>
      <c r="C2" t="s">
        <v>10</v>
      </c>
      <c r="D2">
        <v>9</v>
      </c>
      <c r="E2">
        <v>0</v>
      </c>
      <c r="F2">
        <v>563.84</v>
      </c>
      <c r="G2" t="s">
        <v>11</v>
      </c>
      <c r="H2" t="s">
        <v>12</v>
      </c>
      <c r="I2" t="s">
        <v>13</v>
      </c>
      <c r="J2" s="17" t="str">
        <f>IF(Table3[[#This Row],[month]]="?","sep",Table3[[#This Row],[month]])</f>
        <v>Jul</v>
      </c>
      <c r="K2" s="17">
        <f>IF(Table3[[#This Row],[year]]="?","1983",Table3[[#This Row],[year]])</f>
        <v>1992</v>
      </c>
      <c r="L2" s="17" t="str">
        <f>IF(Table3[[#This Row],[Hospital tier]]="?","tier - 2",Table3[[#This Row],[Hospital tier]])</f>
        <v>tier - 2</v>
      </c>
      <c r="M2" s="17" t="str">
        <f>IF(Table3[[#This Row],[City tier]]="?","tier - 2",Table3[[#This Row],[City tier]])</f>
        <v>tier - 3</v>
      </c>
      <c r="N2" s="17" t="str">
        <f>IF(Table3[[#This Row],[State ID]]="?","unknown",Table3[[#This Row],[State ID]])</f>
        <v>R1013</v>
      </c>
      <c r="O2" s="38" t="str">
        <f>CONCATENATE(Table3[[#This Row],[date]],"-",Table3[[#This Row],[month2]],"-",Table3[[#This Row],[year2]])</f>
        <v>9-Jul-1992</v>
      </c>
      <c r="P2" s="17">
        <f>DATEDIF(Table3[[#This Row],[date of birth]],DATE(2023,6,8),"y")</f>
        <v>30</v>
      </c>
      <c r="Q2" s="39">
        <v>563.84</v>
      </c>
    </row>
    <row r="3" spans="1:20" x14ac:dyDescent="0.25">
      <c r="A3" t="s">
        <v>4718</v>
      </c>
      <c r="B3">
        <v>1992</v>
      </c>
      <c r="C3" t="s">
        <v>15</v>
      </c>
      <c r="D3">
        <v>30</v>
      </c>
      <c r="E3">
        <v>0</v>
      </c>
      <c r="F3">
        <v>570.62</v>
      </c>
      <c r="G3" t="s">
        <v>11</v>
      </c>
      <c r="H3" t="s">
        <v>16</v>
      </c>
      <c r="I3" t="s">
        <v>13</v>
      </c>
      <c r="J3" s="16" t="str">
        <f>IF(Table3[[#This Row],[month]]="?","sep",Table3[[#This Row],[month]])</f>
        <v>Nov</v>
      </c>
      <c r="K3" s="16">
        <f>IF(Table3[[#This Row],[year]]="?","1983",Table3[[#This Row],[year]])</f>
        <v>1992</v>
      </c>
      <c r="L3" s="16" t="str">
        <f>IF(Table3[[#This Row],[Hospital tier]]="?","tier - 2",Table3[[#This Row],[Hospital tier]])</f>
        <v>tier - 2</v>
      </c>
      <c r="M3" s="16" t="str">
        <f>IF(Table3[[#This Row],[City tier]]="?","tier - 2",Table3[[#This Row],[City tier]])</f>
        <v>tier - 1</v>
      </c>
      <c r="N3" s="16" t="str">
        <f>IF(Table3[[#This Row],[State ID]]="?","unknown",Table3[[#This Row],[State ID]])</f>
        <v>R1013</v>
      </c>
      <c r="O3" s="38" t="str">
        <f>CONCATENATE(Table3[[#This Row],[date]],"-",Table3[[#This Row],[month2]],"-",Table3[[#This Row],[year2]])</f>
        <v>30-Nov-1992</v>
      </c>
      <c r="P3" s="17">
        <f>DATEDIF(Table3[[#This Row],[date of birth]],DATE(2023,6,8),"y")</f>
        <v>30</v>
      </c>
      <c r="Q3" s="39">
        <v>570.62</v>
      </c>
    </row>
    <row r="4" spans="1:20" ht="15.75" x14ac:dyDescent="0.25">
      <c r="A4" t="s">
        <v>4719</v>
      </c>
      <c r="B4">
        <v>1993</v>
      </c>
      <c r="C4" t="s">
        <v>18</v>
      </c>
      <c r="D4">
        <v>30</v>
      </c>
      <c r="E4">
        <v>0</v>
      </c>
      <c r="F4">
        <v>600</v>
      </c>
      <c r="G4" t="s">
        <v>11</v>
      </c>
      <c r="H4" t="s">
        <v>16</v>
      </c>
      <c r="I4" t="s">
        <v>13</v>
      </c>
      <c r="J4" s="16" t="str">
        <f>IF(Table3[[#This Row],[month]]="?","sep",Table3[[#This Row],[month]])</f>
        <v>Jun</v>
      </c>
      <c r="K4" s="16">
        <f>IF(Table3[[#This Row],[year]]="?","1983",Table3[[#This Row],[year]])</f>
        <v>1993</v>
      </c>
      <c r="L4" s="16" t="str">
        <f>IF(Table3[[#This Row],[Hospital tier]]="?","tier - 2",Table3[[#This Row],[Hospital tier]])</f>
        <v>tier - 2</v>
      </c>
      <c r="M4" s="16" t="str">
        <f>IF(Table3[[#This Row],[City tier]]="?","tier - 2",Table3[[#This Row],[City tier]])</f>
        <v>tier - 1</v>
      </c>
      <c r="N4" s="16" t="str">
        <f>IF(Table3[[#This Row],[State ID]]="?","unknown",Table3[[#This Row],[State ID]])</f>
        <v>R1013</v>
      </c>
      <c r="O4" s="38" t="str">
        <f>CONCATENATE(Table3[[#This Row],[date]],"-",Table3[[#This Row],[month2]],"-",Table3[[#This Row],[year2]])</f>
        <v>30-Jun-1993</v>
      </c>
      <c r="P4" s="17">
        <f>DATEDIF(Table3[[#This Row],[date of birth]],DATE(2023,6,8),"y")</f>
        <v>29</v>
      </c>
      <c r="Q4" s="39">
        <v>600</v>
      </c>
      <c r="S4" s="53" t="s">
        <v>10727</v>
      </c>
      <c r="T4" s="20">
        <f>AVERAGE(Table3[year])</f>
        <v>1982.841520717642</v>
      </c>
    </row>
    <row r="5" spans="1:20" x14ac:dyDescent="0.25">
      <c r="A5" t="s">
        <v>4720</v>
      </c>
      <c r="B5">
        <v>1992</v>
      </c>
      <c r="C5" t="s">
        <v>20</v>
      </c>
      <c r="D5">
        <v>13</v>
      </c>
      <c r="E5">
        <v>0</v>
      </c>
      <c r="F5">
        <v>604.54</v>
      </c>
      <c r="G5" t="s">
        <v>12</v>
      </c>
      <c r="H5" t="s">
        <v>12</v>
      </c>
      <c r="I5" t="s">
        <v>13</v>
      </c>
      <c r="J5" s="16" t="str">
        <f>IF(Table3[[#This Row],[month]]="?","sep",Table3[[#This Row],[month]])</f>
        <v>Sep</v>
      </c>
      <c r="K5" s="16">
        <f>IF(Table3[[#This Row],[year]]="?","1983",Table3[[#This Row],[year]])</f>
        <v>1992</v>
      </c>
      <c r="L5" s="16" t="str">
        <f>IF(Table3[[#This Row],[Hospital tier]]="?","tier - 2",Table3[[#This Row],[Hospital tier]])</f>
        <v>tier - 3</v>
      </c>
      <c r="M5" s="16" t="str">
        <f>IF(Table3[[#This Row],[City tier]]="?","tier - 2",Table3[[#This Row],[City tier]])</f>
        <v>tier - 3</v>
      </c>
      <c r="N5" s="16" t="str">
        <f>IF(Table3[[#This Row],[State ID]]="?","unknown",Table3[[#This Row],[State ID]])</f>
        <v>R1013</v>
      </c>
      <c r="O5" s="38" t="str">
        <f>CONCATENATE(Table3[[#This Row],[date]],"-",Table3[[#This Row],[month2]],"-",Table3[[#This Row],[year2]])</f>
        <v>13-Sep-1992</v>
      </c>
      <c r="P5" s="17">
        <f>DATEDIF(Table3[[#This Row],[date of birth]],DATE(2023,6,8),"y")</f>
        <v>30</v>
      </c>
      <c r="Q5" s="39">
        <v>604.54</v>
      </c>
    </row>
    <row r="6" spans="1:20" x14ac:dyDescent="0.25">
      <c r="A6" t="s">
        <v>4721</v>
      </c>
      <c r="B6">
        <v>1998</v>
      </c>
      <c r="C6" t="s">
        <v>10</v>
      </c>
      <c r="D6">
        <v>27</v>
      </c>
      <c r="E6">
        <v>0</v>
      </c>
      <c r="F6">
        <v>637.26</v>
      </c>
      <c r="G6" t="s">
        <v>12</v>
      </c>
      <c r="H6" t="s">
        <v>12</v>
      </c>
      <c r="I6" t="s">
        <v>13</v>
      </c>
      <c r="J6" s="16" t="str">
        <f>IF(Table3[[#This Row],[month]]="?","sep",Table3[[#This Row],[month]])</f>
        <v>Jul</v>
      </c>
      <c r="K6" s="16">
        <f>IF(Table3[[#This Row],[year]]="?","1983",Table3[[#This Row],[year]])</f>
        <v>1998</v>
      </c>
      <c r="L6" s="16" t="str">
        <f>IF(Table3[[#This Row],[Hospital tier]]="?","tier - 2",Table3[[#This Row],[Hospital tier]])</f>
        <v>tier - 3</v>
      </c>
      <c r="M6" s="16" t="str">
        <f>IF(Table3[[#This Row],[City tier]]="?","tier - 2",Table3[[#This Row],[City tier]])</f>
        <v>tier - 3</v>
      </c>
      <c r="N6" s="16" t="str">
        <f>IF(Table3[[#This Row],[State ID]]="?","unknown",Table3[[#This Row],[State ID]])</f>
        <v>R1013</v>
      </c>
      <c r="O6" s="38" t="str">
        <f>CONCATENATE(Table3[[#This Row],[date]],"-",Table3[[#This Row],[month2]],"-",Table3[[#This Row],[year2]])</f>
        <v>27-Jul-1998</v>
      </c>
      <c r="P6" s="17">
        <f>DATEDIF(Table3[[#This Row],[date of birth]],DATE(2023,6,8),"y")</f>
        <v>24</v>
      </c>
      <c r="Q6" s="39">
        <v>637.26</v>
      </c>
    </row>
    <row r="7" spans="1:20" x14ac:dyDescent="0.25">
      <c r="A7" t="s">
        <v>4722</v>
      </c>
      <c r="B7">
        <v>2001</v>
      </c>
      <c r="C7" t="s">
        <v>15</v>
      </c>
      <c r="D7">
        <v>20</v>
      </c>
      <c r="E7">
        <v>0</v>
      </c>
      <c r="F7">
        <v>646.14</v>
      </c>
      <c r="G7" t="s">
        <v>12</v>
      </c>
      <c r="H7" t="s">
        <v>12</v>
      </c>
      <c r="I7" t="s">
        <v>23</v>
      </c>
      <c r="J7" s="16" t="str">
        <f>IF(Table3[[#This Row],[month]]="?","sep",Table3[[#This Row],[month]])</f>
        <v>Nov</v>
      </c>
      <c r="K7" s="16">
        <f>IF(Table3[[#This Row],[year]]="?","1983",Table3[[#This Row],[year]])</f>
        <v>2001</v>
      </c>
      <c r="L7" s="16" t="str">
        <f>IF(Table3[[#This Row],[Hospital tier]]="?","tier - 2",Table3[[#This Row],[Hospital tier]])</f>
        <v>tier - 3</v>
      </c>
      <c r="M7" s="16" t="str">
        <f>IF(Table3[[#This Row],[City tier]]="?","tier - 2",Table3[[#This Row],[City tier]])</f>
        <v>tier - 3</v>
      </c>
      <c r="N7" s="16" t="str">
        <f>IF(Table3[[#This Row],[State ID]]="?","unknown",Table3[[#This Row],[State ID]])</f>
        <v>R1012</v>
      </c>
      <c r="O7" s="38" t="str">
        <f>CONCATENATE(Table3[[#This Row],[date]],"-",Table3[[#This Row],[month2]],"-",Table3[[#This Row],[year2]])</f>
        <v>20-Nov-2001</v>
      </c>
      <c r="P7" s="17">
        <f>DATEDIF(Table3[[#This Row],[date of birth]],DATE(2023,6,8),"y")</f>
        <v>21</v>
      </c>
      <c r="Q7" s="39">
        <v>646.14</v>
      </c>
      <c r="S7" s="23" t="s">
        <v>7063</v>
      </c>
      <c r="T7" s="20">
        <f>COUNTIF(A2:A2336,"?")</f>
        <v>0</v>
      </c>
    </row>
    <row r="8" spans="1:20" x14ac:dyDescent="0.25">
      <c r="A8" t="s">
        <v>4723</v>
      </c>
      <c r="B8">
        <v>1993</v>
      </c>
      <c r="C8" t="s">
        <v>18</v>
      </c>
      <c r="D8">
        <v>1</v>
      </c>
      <c r="E8">
        <v>0</v>
      </c>
      <c r="F8">
        <v>650</v>
      </c>
      <c r="G8" t="s">
        <v>12</v>
      </c>
      <c r="H8" t="s">
        <v>12</v>
      </c>
      <c r="I8" t="s">
        <v>13</v>
      </c>
      <c r="J8" s="16" t="str">
        <f>IF(Table3[[#This Row],[month]]="?","sep",Table3[[#This Row],[month]])</f>
        <v>Jun</v>
      </c>
      <c r="K8" s="16">
        <f>IF(Table3[[#This Row],[year]]="?","1983",Table3[[#This Row],[year]])</f>
        <v>1993</v>
      </c>
      <c r="L8" s="16" t="str">
        <f>IF(Table3[[#This Row],[Hospital tier]]="?","tier - 2",Table3[[#This Row],[Hospital tier]])</f>
        <v>tier - 3</v>
      </c>
      <c r="M8" s="16" t="str">
        <f>IF(Table3[[#This Row],[City tier]]="?","tier - 2",Table3[[#This Row],[City tier]])</f>
        <v>tier - 3</v>
      </c>
      <c r="N8" s="16" t="str">
        <f>IF(Table3[[#This Row],[State ID]]="?","unknown",Table3[[#This Row],[State ID]])</f>
        <v>R1013</v>
      </c>
      <c r="O8" s="38" t="str">
        <f>CONCATENATE(Table3[[#This Row],[date]],"-",Table3[[#This Row],[month2]],"-",Table3[[#This Row],[year2]])</f>
        <v>1-Jun-1993</v>
      </c>
      <c r="P8" s="17">
        <f>DATEDIF(Table3[[#This Row],[date of birth]],DATE(2023,6,8),"y")</f>
        <v>30</v>
      </c>
      <c r="Q8" s="39">
        <v>650</v>
      </c>
      <c r="S8" s="23" t="s">
        <v>7062</v>
      </c>
      <c r="T8" s="20">
        <f>COUNTIF(B2:B2344,"?")</f>
        <v>2</v>
      </c>
    </row>
    <row r="9" spans="1:20" ht="15.75" x14ac:dyDescent="0.25">
      <c r="A9" t="s">
        <v>4724</v>
      </c>
      <c r="B9">
        <v>1995</v>
      </c>
      <c r="C9" t="s">
        <v>10</v>
      </c>
      <c r="D9">
        <v>4</v>
      </c>
      <c r="E9">
        <v>0</v>
      </c>
      <c r="F9">
        <v>650</v>
      </c>
      <c r="G9" t="s">
        <v>12</v>
      </c>
      <c r="H9" t="s">
        <v>12</v>
      </c>
      <c r="I9" t="s">
        <v>13</v>
      </c>
      <c r="J9" s="16" t="str">
        <f>IF(Table3[[#This Row],[month]]="?","sep",Table3[[#This Row],[month]])</f>
        <v>Jul</v>
      </c>
      <c r="K9" s="16">
        <f>IF(Table3[[#This Row],[year]]="?","1983",Table3[[#This Row],[year]])</f>
        <v>1995</v>
      </c>
      <c r="L9" s="16" t="str">
        <f>IF(Table3[[#This Row],[Hospital tier]]="?","tier - 2",Table3[[#This Row],[Hospital tier]])</f>
        <v>tier - 3</v>
      </c>
      <c r="M9" s="16" t="str">
        <f>IF(Table3[[#This Row],[City tier]]="?","tier - 2",Table3[[#This Row],[City tier]])</f>
        <v>tier - 3</v>
      </c>
      <c r="N9" s="16" t="str">
        <f>IF(Table3[[#This Row],[State ID]]="?","unknown",Table3[[#This Row],[State ID]])</f>
        <v>R1013</v>
      </c>
      <c r="O9" s="38" t="str">
        <f>CONCATENATE(Table3[[#This Row],[date]],"-",Table3[[#This Row],[month2]],"-",Table3[[#This Row],[year2]])</f>
        <v>4-Jul-1995</v>
      </c>
      <c r="P9" s="17">
        <f>DATEDIF(Table3[[#This Row],[date of birth]],DATE(2023,6,8),"y")</f>
        <v>27</v>
      </c>
      <c r="Q9" s="39">
        <v>650</v>
      </c>
      <c r="S9" s="24" t="s">
        <v>2</v>
      </c>
      <c r="T9" s="20">
        <f>COUNTIF(C2:C2344,"?")</f>
        <v>3</v>
      </c>
    </row>
    <row r="10" spans="1:20" ht="15.75" x14ac:dyDescent="0.25">
      <c r="A10" t="s">
        <v>4725</v>
      </c>
      <c r="B10">
        <v>2002</v>
      </c>
      <c r="C10" t="s">
        <v>15</v>
      </c>
      <c r="D10">
        <v>29</v>
      </c>
      <c r="E10">
        <v>0</v>
      </c>
      <c r="F10">
        <v>668</v>
      </c>
      <c r="G10" t="s">
        <v>12</v>
      </c>
      <c r="H10" t="s">
        <v>11</v>
      </c>
      <c r="I10" t="s">
        <v>23</v>
      </c>
      <c r="J10" s="16" t="str">
        <f>IF(Table3[[#This Row],[month]]="?","sep",Table3[[#This Row],[month]])</f>
        <v>Nov</v>
      </c>
      <c r="K10" s="16">
        <f>IF(Table3[[#This Row],[year]]="?","1983",Table3[[#This Row],[year]])</f>
        <v>2002</v>
      </c>
      <c r="L10" s="16" t="str">
        <f>IF(Table3[[#This Row],[Hospital tier]]="?","tier - 2",Table3[[#This Row],[Hospital tier]])</f>
        <v>tier - 3</v>
      </c>
      <c r="M10" s="16" t="str">
        <f>IF(Table3[[#This Row],[City tier]]="?","tier - 2",Table3[[#This Row],[City tier]])</f>
        <v>tier - 2</v>
      </c>
      <c r="N10" s="16" t="str">
        <f>IF(Table3[[#This Row],[State ID]]="?","unknown",Table3[[#This Row],[State ID]])</f>
        <v>R1012</v>
      </c>
      <c r="O10" s="38" t="str">
        <f>CONCATENATE(Table3[[#This Row],[date]],"-",Table3[[#This Row],[month2]],"-",Table3[[#This Row],[year2]])</f>
        <v>29-Nov-2002</v>
      </c>
      <c r="P10" s="17">
        <f>DATEDIF(Table3[[#This Row],[date of birth]],DATE(2023,6,8),"y")</f>
        <v>20</v>
      </c>
      <c r="Q10" s="39">
        <v>668</v>
      </c>
      <c r="S10" s="24" t="s">
        <v>3</v>
      </c>
      <c r="T10" s="20">
        <f>COUNTIF(D2:D2344,"?")</f>
        <v>0</v>
      </c>
    </row>
    <row r="11" spans="1:20" ht="15.75" x14ac:dyDescent="0.25">
      <c r="A11" t="s">
        <v>4726</v>
      </c>
      <c r="B11">
        <v>1997</v>
      </c>
      <c r="C11" t="s">
        <v>15</v>
      </c>
      <c r="D11">
        <v>9</v>
      </c>
      <c r="E11">
        <v>0</v>
      </c>
      <c r="F11">
        <v>670</v>
      </c>
      <c r="G11" t="s">
        <v>12</v>
      </c>
      <c r="H11" t="s">
        <v>12</v>
      </c>
      <c r="I11" t="s">
        <v>13</v>
      </c>
      <c r="J11" s="16" t="str">
        <f>IF(Table3[[#This Row],[month]]="?","sep",Table3[[#This Row],[month]])</f>
        <v>Nov</v>
      </c>
      <c r="K11" s="16">
        <f>IF(Table3[[#This Row],[year]]="?","1983",Table3[[#This Row],[year]])</f>
        <v>1997</v>
      </c>
      <c r="L11" s="16" t="str">
        <f>IF(Table3[[#This Row],[Hospital tier]]="?","tier - 2",Table3[[#This Row],[Hospital tier]])</f>
        <v>tier - 3</v>
      </c>
      <c r="M11" s="16" t="str">
        <f>IF(Table3[[#This Row],[City tier]]="?","tier - 2",Table3[[#This Row],[City tier]])</f>
        <v>tier - 3</v>
      </c>
      <c r="N11" s="16" t="str">
        <f>IF(Table3[[#This Row],[State ID]]="?","unknown",Table3[[#This Row],[State ID]])</f>
        <v>R1013</v>
      </c>
      <c r="O11" s="38" t="str">
        <f>CONCATENATE(Table3[[#This Row],[date]],"-",Table3[[#This Row],[month2]],"-",Table3[[#This Row],[year2]])</f>
        <v>9-Nov-1997</v>
      </c>
      <c r="P11" s="17">
        <f>DATEDIF(Table3[[#This Row],[date of birth]],DATE(2023,6,8),"y")</f>
        <v>25</v>
      </c>
      <c r="Q11" s="39">
        <v>670</v>
      </c>
      <c r="S11" s="24" t="s">
        <v>4</v>
      </c>
      <c r="T11" s="20">
        <f>COUNTIF(E2:E2344,"?")</f>
        <v>0</v>
      </c>
    </row>
    <row r="12" spans="1:20" ht="15.75" x14ac:dyDescent="0.25">
      <c r="A12" t="s">
        <v>4727</v>
      </c>
      <c r="B12">
        <v>2001</v>
      </c>
      <c r="C12" t="s">
        <v>20</v>
      </c>
      <c r="D12">
        <v>12</v>
      </c>
      <c r="E12">
        <v>0</v>
      </c>
      <c r="F12">
        <v>687.54</v>
      </c>
      <c r="G12" t="s">
        <v>12</v>
      </c>
      <c r="H12" t="s">
        <v>11</v>
      </c>
      <c r="I12" t="s">
        <v>13</v>
      </c>
      <c r="J12" s="16" t="str">
        <f>IF(Table3[[#This Row],[month]]="?","sep",Table3[[#This Row],[month]])</f>
        <v>Sep</v>
      </c>
      <c r="K12" s="16">
        <f>IF(Table3[[#This Row],[year]]="?","1983",Table3[[#This Row],[year]])</f>
        <v>2001</v>
      </c>
      <c r="L12" s="16" t="str">
        <f>IF(Table3[[#This Row],[Hospital tier]]="?","tier - 2",Table3[[#This Row],[Hospital tier]])</f>
        <v>tier - 3</v>
      </c>
      <c r="M12" s="16" t="str">
        <f>IF(Table3[[#This Row],[City tier]]="?","tier - 2",Table3[[#This Row],[City tier]])</f>
        <v>tier - 2</v>
      </c>
      <c r="N12" s="16" t="str">
        <f>IF(Table3[[#This Row],[State ID]]="?","unknown",Table3[[#This Row],[State ID]])</f>
        <v>R1013</v>
      </c>
      <c r="O12" s="38" t="str">
        <f>CONCATENATE(Table3[[#This Row],[date]],"-",Table3[[#This Row],[month2]],"-",Table3[[#This Row],[year2]])</f>
        <v>12-Sep-2001</v>
      </c>
      <c r="P12" s="17">
        <f>DATEDIF(Table3[[#This Row],[date of birth]],DATE(2023,6,8),"y")</f>
        <v>21</v>
      </c>
      <c r="Q12" s="39">
        <v>687.54</v>
      </c>
      <c r="S12" s="24" t="s">
        <v>5</v>
      </c>
      <c r="T12" s="20">
        <f>COUNTIF(F2:F2344,"?")</f>
        <v>0</v>
      </c>
    </row>
    <row r="13" spans="1:20" ht="15.75" x14ac:dyDescent="0.25">
      <c r="A13" t="s">
        <v>4728</v>
      </c>
      <c r="B13">
        <v>1999</v>
      </c>
      <c r="C13" t="s">
        <v>30</v>
      </c>
      <c r="D13">
        <v>26</v>
      </c>
      <c r="E13">
        <v>0</v>
      </c>
      <c r="F13">
        <v>700</v>
      </c>
      <c r="G13" t="s">
        <v>31</v>
      </c>
      <c r="H13" t="s">
        <v>12</v>
      </c>
      <c r="I13" t="s">
        <v>13</v>
      </c>
      <c r="J13" s="16" t="str">
        <f>IF(Table3[[#This Row],[month]]="?","sep",Table3[[#This Row],[month]])</f>
        <v>Dec</v>
      </c>
      <c r="K13" s="16">
        <f>IF(Table3[[#This Row],[year]]="?","1983",Table3[[#This Row],[year]])</f>
        <v>1999</v>
      </c>
      <c r="L13" s="16" t="str">
        <f>IF(Table3[[#This Row],[Hospital tier]]="?","tier - 2",Table3[[#This Row],[Hospital tier]])</f>
        <v>tier - 2</v>
      </c>
      <c r="M13" s="16" t="str">
        <f>IF(Table3[[#This Row],[City tier]]="?","tier - 2",Table3[[#This Row],[City tier]])</f>
        <v>tier - 3</v>
      </c>
      <c r="N13" s="16" t="str">
        <f>IF(Table3[[#This Row],[State ID]]="?","unknown",Table3[[#This Row],[State ID]])</f>
        <v>R1013</v>
      </c>
      <c r="O13" s="38" t="str">
        <f>CONCATENATE(Table3[[#This Row],[date]],"-",Table3[[#This Row],[month2]],"-",Table3[[#This Row],[year2]])</f>
        <v>26-Dec-1999</v>
      </c>
      <c r="P13" s="17">
        <f>DATEDIF(Table3[[#This Row],[date of birth]],DATE(2023,6,8),"y")</f>
        <v>23</v>
      </c>
      <c r="Q13" s="39">
        <v>700</v>
      </c>
      <c r="S13" s="24" t="s">
        <v>6</v>
      </c>
      <c r="T13" s="20">
        <f>COUNTIF(G2:G2344,"?")</f>
        <v>1</v>
      </c>
    </row>
    <row r="14" spans="1:20" ht="15.75" x14ac:dyDescent="0.25">
      <c r="A14" t="s">
        <v>4729</v>
      </c>
      <c r="B14">
        <v>1999</v>
      </c>
      <c r="C14" t="s">
        <v>30</v>
      </c>
      <c r="D14">
        <v>14</v>
      </c>
      <c r="E14">
        <v>0</v>
      </c>
      <c r="F14">
        <v>722.99</v>
      </c>
      <c r="G14" t="s">
        <v>12</v>
      </c>
      <c r="H14" t="s">
        <v>16</v>
      </c>
      <c r="I14" t="s">
        <v>13</v>
      </c>
      <c r="J14" s="16" t="str">
        <f>IF(Table3[[#This Row],[month]]="?","sep",Table3[[#This Row],[month]])</f>
        <v>Dec</v>
      </c>
      <c r="K14" s="16">
        <f>IF(Table3[[#This Row],[year]]="?","1983",Table3[[#This Row],[year]])</f>
        <v>1999</v>
      </c>
      <c r="L14" s="16" t="str">
        <f>IF(Table3[[#This Row],[Hospital tier]]="?","tier - 2",Table3[[#This Row],[Hospital tier]])</f>
        <v>tier - 3</v>
      </c>
      <c r="M14" s="16" t="str">
        <f>IF(Table3[[#This Row],[City tier]]="?","tier - 2",Table3[[#This Row],[City tier]])</f>
        <v>tier - 1</v>
      </c>
      <c r="N14" s="16" t="str">
        <f>IF(Table3[[#This Row],[State ID]]="?","unknown",Table3[[#This Row],[State ID]])</f>
        <v>R1013</v>
      </c>
      <c r="O14" s="38" t="str">
        <f>CONCATENATE(Table3[[#This Row],[date]],"-",Table3[[#This Row],[month2]],"-",Table3[[#This Row],[year2]])</f>
        <v>14-Dec-1999</v>
      </c>
      <c r="P14" s="17">
        <f>DATEDIF(Table3[[#This Row],[date of birth]],DATE(2023,6,8),"y")</f>
        <v>23</v>
      </c>
      <c r="Q14" s="39">
        <v>722.99</v>
      </c>
      <c r="S14" s="24" t="s">
        <v>7</v>
      </c>
      <c r="T14" s="20">
        <f>COUNTIF(H2:H2344,"?")</f>
        <v>1</v>
      </c>
    </row>
    <row r="15" spans="1:20" ht="15.75" x14ac:dyDescent="0.25">
      <c r="A15" t="s">
        <v>4730</v>
      </c>
      <c r="B15">
        <v>2002</v>
      </c>
      <c r="C15" t="s">
        <v>31</v>
      </c>
      <c r="D15">
        <v>19</v>
      </c>
      <c r="E15">
        <v>0</v>
      </c>
      <c r="F15">
        <v>750</v>
      </c>
      <c r="G15" t="s">
        <v>12</v>
      </c>
      <c r="H15" t="s">
        <v>16</v>
      </c>
      <c r="I15" t="s">
        <v>23</v>
      </c>
      <c r="J15" s="16" t="str">
        <f>IF(Table3[[#This Row],[month]]="?","sep",Table3[[#This Row],[month]])</f>
        <v>sep</v>
      </c>
      <c r="K15" s="16">
        <f>IF(Table3[[#This Row],[year]]="?","1983",Table3[[#This Row],[year]])</f>
        <v>2002</v>
      </c>
      <c r="L15" s="16" t="str">
        <f>IF(Table3[[#This Row],[Hospital tier]]="?","tier - 2",Table3[[#This Row],[Hospital tier]])</f>
        <v>tier - 3</v>
      </c>
      <c r="M15" s="16" t="str">
        <f>IF(Table3[[#This Row],[City tier]]="?","tier - 2",Table3[[#This Row],[City tier]])</f>
        <v>tier - 1</v>
      </c>
      <c r="N15" s="16" t="str">
        <f>IF(Table3[[#This Row],[State ID]]="?","unknown",Table3[[#This Row],[State ID]])</f>
        <v>R1012</v>
      </c>
      <c r="O15" s="38" t="str">
        <f>CONCATENATE(Table3[[#This Row],[date]],"-",Table3[[#This Row],[month2]],"-",Table3[[#This Row],[year2]])</f>
        <v>19-sep-2002</v>
      </c>
      <c r="P15" s="17">
        <f>DATEDIF(Table3[[#This Row],[date of birth]],DATE(2023,6,8),"y")</f>
        <v>20</v>
      </c>
      <c r="Q15" s="39">
        <v>750</v>
      </c>
      <c r="S15" s="24" t="s">
        <v>8</v>
      </c>
      <c r="T15" s="20">
        <f>COUNTIF(I2:I2344,"?")</f>
        <v>2</v>
      </c>
    </row>
    <row r="16" spans="1:20" x14ac:dyDescent="0.25">
      <c r="A16" t="s">
        <v>4731</v>
      </c>
      <c r="B16">
        <v>1993</v>
      </c>
      <c r="C16" t="s">
        <v>35</v>
      </c>
      <c r="D16">
        <v>9</v>
      </c>
      <c r="E16">
        <v>0</v>
      </c>
      <c r="F16">
        <v>760</v>
      </c>
      <c r="G16" t="s">
        <v>12</v>
      </c>
      <c r="H16" t="s">
        <v>16</v>
      </c>
      <c r="I16" t="s">
        <v>13</v>
      </c>
      <c r="J16" s="16" t="str">
        <f>IF(Table3[[#This Row],[month]]="?","sep",Table3[[#This Row],[month]])</f>
        <v>Aug</v>
      </c>
      <c r="K16" s="16">
        <f>IF(Table3[[#This Row],[year]]="?","1983",Table3[[#This Row],[year]])</f>
        <v>1993</v>
      </c>
      <c r="L16" s="16" t="str">
        <f>IF(Table3[[#This Row],[Hospital tier]]="?","tier - 2",Table3[[#This Row],[Hospital tier]])</f>
        <v>tier - 3</v>
      </c>
      <c r="M16" s="16" t="str">
        <f>IF(Table3[[#This Row],[City tier]]="?","tier - 2",Table3[[#This Row],[City tier]])</f>
        <v>tier - 1</v>
      </c>
      <c r="N16" s="16" t="str">
        <f>IF(Table3[[#This Row],[State ID]]="?","unknown",Table3[[#This Row],[State ID]])</f>
        <v>R1013</v>
      </c>
      <c r="O16" s="38" t="str">
        <f>CONCATENATE(Table3[[#This Row],[date]],"-",Table3[[#This Row],[month2]],"-",Table3[[#This Row],[year2]])</f>
        <v>9-Aug-1993</v>
      </c>
      <c r="P16" s="17">
        <f>DATEDIF(Table3[[#This Row],[date of birth]],DATE(2023,6,8),"y")</f>
        <v>29</v>
      </c>
      <c r="Q16" s="39">
        <v>760</v>
      </c>
    </row>
    <row r="17" spans="1:20" x14ac:dyDescent="0.25">
      <c r="A17" t="s">
        <v>4732</v>
      </c>
      <c r="B17">
        <v>1996</v>
      </c>
      <c r="C17" t="s">
        <v>37</v>
      </c>
      <c r="D17">
        <v>22</v>
      </c>
      <c r="E17">
        <v>0</v>
      </c>
      <c r="F17">
        <v>760</v>
      </c>
      <c r="G17" t="s">
        <v>12</v>
      </c>
      <c r="H17" t="s">
        <v>12</v>
      </c>
      <c r="I17" t="s">
        <v>13</v>
      </c>
      <c r="J17" s="16" t="str">
        <f>IF(Table3[[#This Row],[month]]="?","sep",Table3[[#This Row],[month]])</f>
        <v>Oct</v>
      </c>
      <c r="K17" s="16">
        <f>IF(Table3[[#This Row],[year]]="?","1983",Table3[[#This Row],[year]])</f>
        <v>1996</v>
      </c>
      <c r="L17" s="16" t="str">
        <f>IF(Table3[[#This Row],[Hospital tier]]="?","tier - 2",Table3[[#This Row],[Hospital tier]])</f>
        <v>tier - 3</v>
      </c>
      <c r="M17" s="16" t="str">
        <f>IF(Table3[[#This Row],[City tier]]="?","tier - 2",Table3[[#This Row],[City tier]])</f>
        <v>tier - 3</v>
      </c>
      <c r="N17" s="16" t="str">
        <f>IF(Table3[[#This Row],[State ID]]="?","unknown",Table3[[#This Row],[State ID]])</f>
        <v>R1013</v>
      </c>
      <c r="O17" s="38" t="str">
        <f>CONCATENATE(Table3[[#This Row],[date]],"-",Table3[[#This Row],[month2]],"-",Table3[[#This Row],[year2]])</f>
        <v>22-Oct-1996</v>
      </c>
      <c r="P17" s="17">
        <f>DATEDIF(Table3[[#This Row],[date of birth]],DATE(2023,6,8),"y")</f>
        <v>26</v>
      </c>
      <c r="Q17" s="39">
        <v>760</v>
      </c>
    </row>
    <row r="18" spans="1:20" ht="18.75" x14ac:dyDescent="0.4">
      <c r="A18" t="s">
        <v>4733</v>
      </c>
      <c r="B18">
        <v>1993</v>
      </c>
      <c r="C18" t="s">
        <v>18</v>
      </c>
      <c r="D18">
        <v>28</v>
      </c>
      <c r="E18">
        <v>0</v>
      </c>
      <c r="F18">
        <v>770</v>
      </c>
      <c r="G18" t="s">
        <v>12</v>
      </c>
      <c r="H18" t="s">
        <v>12</v>
      </c>
      <c r="I18" t="s">
        <v>13</v>
      </c>
      <c r="J18" s="16" t="str">
        <f>IF(Table3[[#This Row],[month]]="?","sep",Table3[[#This Row],[month]])</f>
        <v>Jun</v>
      </c>
      <c r="K18" s="16">
        <f>IF(Table3[[#This Row],[year]]="?","1983",Table3[[#This Row],[year]])</f>
        <v>1993</v>
      </c>
      <c r="L18" s="16" t="str">
        <f>IF(Table3[[#This Row],[Hospital tier]]="?","tier - 2",Table3[[#This Row],[Hospital tier]])</f>
        <v>tier - 3</v>
      </c>
      <c r="M18" s="16" t="str">
        <f>IF(Table3[[#This Row],[City tier]]="?","tier - 2",Table3[[#This Row],[City tier]])</f>
        <v>tier - 3</v>
      </c>
      <c r="N18" s="16" t="str">
        <f>IF(Table3[[#This Row],[State ID]]="?","unknown",Table3[[#This Row],[State ID]])</f>
        <v>R1013</v>
      </c>
      <c r="O18" s="38" t="str">
        <f>CONCATENATE(Table3[[#This Row],[date]],"-",Table3[[#This Row],[month2]],"-",Table3[[#This Row],[year2]])</f>
        <v>28-Jun-1993</v>
      </c>
      <c r="P18" s="17">
        <f>DATEDIF(Table3[[#This Row],[date of birth]],DATE(2023,6,8),"y")</f>
        <v>29</v>
      </c>
      <c r="Q18" s="39">
        <v>770</v>
      </c>
      <c r="S18" s="58" t="s">
        <v>10728</v>
      </c>
      <c r="T18" s="59"/>
    </row>
    <row r="19" spans="1:20" x14ac:dyDescent="0.25">
      <c r="A19" t="s">
        <v>4734</v>
      </c>
      <c r="B19">
        <v>1996</v>
      </c>
      <c r="C19" t="s">
        <v>31</v>
      </c>
      <c r="D19">
        <v>18</v>
      </c>
      <c r="E19">
        <v>0</v>
      </c>
      <c r="F19">
        <v>770.38</v>
      </c>
      <c r="G19" t="s">
        <v>12</v>
      </c>
      <c r="H19" t="s">
        <v>31</v>
      </c>
      <c r="I19" t="s">
        <v>23</v>
      </c>
      <c r="J19" s="16" t="str">
        <f>IF(Table3[[#This Row],[month]]="?","sep",Table3[[#This Row],[month]])</f>
        <v>sep</v>
      </c>
      <c r="K19" s="16">
        <f>IF(Table3[[#This Row],[year]]="?","1983",Table3[[#This Row],[year]])</f>
        <v>1996</v>
      </c>
      <c r="L19" s="16" t="str">
        <f>IF(Table3[[#This Row],[Hospital tier]]="?","tier - 2",Table3[[#This Row],[Hospital tier]])</f>
        <v>tier - 3</v>
      </c>
      <c r="M19" s="16" t="str">
        <f>IF(Table3[[#This Row],[City tier]]="?","tier - 2",Table3[[#This Row],[City tier]])</f>
        <v>tier - 2</v>
      </c>
      <c r="N19" s="16" t="str">
        <f>IF(Table3[[#This Row],[State ID]]="?","unknown",Table3[[#This Row],[State ID]])</f>
        <v>R1012</v>
      </c>
      <c r="O19" s="38" t="str">
        <f>CONCATENATE(Table3[[#This Row],[date]],"-",Table3[[#This Row],[month2]],"-",Table3[[#This Row],[year2]])</f>
        <v>18-sep-1996</v>
      </c>
      <c r="P19" s="17">
        <f>DATEDIF(Table3[[#This Row],[date of birth]],DATE(2023,6,8),"y")</f>
        <v>26</v>
      </c>
      <c r="Q19" s="39">
        <v>770.38</v>
      </c>
      <c r="S19" s="20" t="s">
        <v>7066</v>
      </c>
      <c r="T19" s="20" t="s">
        <v>7070</v>
      </c>
    </row>
    <row r="20" spans="1:20" x14ac:dyDescent="0.25">
      <c r="A20" t="s">
        <v>4735</v>
      </c>
      <c r="B20">
        <v>1995</v>
      </c>
      <c r="C20" t="s">
        <v>30</v>
      </c>
      <c r="D20">
        <v>7</v>
      </c>
      <c r="E20">
        <v>0</v>
      </c>
      <c r="F20">
        <v>773.54</v>
      </c>
      <c r="G20" t="s">
        <v>12</v>
      </c>
      <c r="H20" t="s">
        <v>11</v>
      </c>
      <c r="I20" t="s">
        <v>13</v>
      </c>
      <c r="J20" s="16" t="str">
        <f>IF(Table3[[#This Row],[month]]="?","sep",Table3[[#This Row],[month]])</f>
        <v>Dec</v>
      </c>
      <c r="K20" s="16">
        <f>IF(Table3[[#This Row],[year]]="?","1983",Table3[[#This Row],[year]])</f>
        <v>1995</v>
      </c>
      <c r="L20" s="16" t="str">
        <f>IF(Table3[[#This Row],[Hospital tier]]="?","tier - 2",Table3[[#This Row],[Hospital tier]])</f>
        <v>tier - 3</v>
      </c>
      <c r="M20" s="16" t="str">
        <f>IF(Table3[[#This Row],[City tier]]="?","tier - 2",Table3[[#This Row],[City tier]])</f>
        <v>tier - 2</v>
      </c>
      <c r="N20" s="16" t="str">
        <f>IF(Table3[[#This Row],[State ID]]="?","unknown",Table3[[#This Row],[State ID]])</f>
        <v>R1013</v>
      </c>
      <c r="O20" s="38" t="str">
        <f>CONCATENATE(Table3[[#This Row],[date]],"-",Table3[[#This Row],[month2]],"-",Table3[[#This Row],[year2]])</f>
        <v>7-Dec-1995</v>
      </c>
      <c r="P20" s="17">
        <f>DATEDIF(Table3[[#This Row],[date of birth]],DATE(2023,6,8),"y")</f>
        <v>27</v>
      </c>
      <c r="Q20" s="39">
        <v>773.54</v>
      </c>
      <c r="S20" s="21" t="s">
        <v>31</v>
      </c>
      <c r="T20" s="22">
        <v>1</v>
      </c>
    </row>
    <row r="21" spans="1:20" x14ac:dyDescent="0.25">
      <c r="A21" t="s">
        <v>4736</v>
      </c>
      <c r="B21">
        <v>2004</v>
      </c>
      <c r="C21" t="s">
        <v>37</v>
      </c>
      <c r="D21">
        <v>7</v>
      </c>
      <c r="E21">
        <v>0</v>
      </c>
      <c r="F21">
        <v>830.52</v>
      </c>
      <c r="G21" t="s">
        <v>12</v>
      </c>
      <c r="H21" t="s">
        <v>11</v>
      </c>
      <c r="I21" t="s">
        <v>42</v>
      </c>
      <c r="J21" s="16" t="str">
        <f>IF(Table3[[#This Row],[month]]="?","sep",Table3[[#This Row],[month]])</f>
        <v>Oct</v>
      </c>
      <c r="K21" s="16">
        <f>IF(Table3[[#This Row],[year]]="?","1983",Table3[[#This Row],[year]])</f>
        <v>2004</v>
      </c>
      <c r="L21" s="16" t="str">
        <f>IF(Table3[[#This Row],[Hospital tier]]="?","tier - 2",Table3[[#This Row],[Hospital tier]])</f>
        <v>tier - 3</v>
      </c>
      <c r="M21" s="16" t="str">
        <f>IF(Table3[[#This Row],[City tier]]="?","tier - 2",Table3[[#This Row],[City tier]])</f>
        <v>tier - 2</v>
      </c>
      <c r="N21" s="16" t="str">
        <f>IF(Table3[[#This Row],[State ID]]="?","unknown",Table3[[#This Row],[State ID]])</f>
        <v>R1011</v>
      </c>
      <c r="O21" s="38" t="str">
        <f>CONCATENATE(Table3[[#This Row],[date]],"-",Table3[[#This Row],[month2]],"-",Table3[[#This Row],[year2]])</f>
        <v>7-Oct-2004</v>
      </c>
      <c r="P21" s="17">
        <f>DATEDIF(Table3[[#This Row],[date of birth]],DATE(2023,6,8),"y")</f>
        <v>18</v>
      </c>
      <c r="Q21" s="39">
        <v>830.52</v>
      </c>
      <c r="S21" s="21" t="s">
        <v>16</v>
      </c>
      <c r="T21" s="22">
        <v>309</v>
      </c>
    </row>
    <row r="22" spans="1:20" x14ac:dyDescent="0.25">
      <c r="A22" t="s">
        <v>4737</v>
      </c>
      <c r="B22">
        <v>2000</v>
      </c>
      <c r="C22" t="s">
        <v>15</v>
      </c>
      <c r="D22">
        <v>18</v>
      </c>
      <c r="E22">
        <v>0</v>
      </c>
      <c r="F22">
        <v>865.41</v>
      </c>
      <c r="G22" t="s">
        <v>12</v>
      </c>
      <c r="H22" t="s">
        <v>16</v>
      </c>
      <c r="I22" t="s">
        <v>13</v>
      </c>
      <c r="J22" s="16" t="str">
        <f>IF(Table3[[#This Row],[month]]="?","sep",Table3[[#This Row],[month]])</f>
        <v>Nov</v>
      </c>
      <c r="K22" s="16">
        <f>IF(Table3[[#This Row],[year]]="?","1983",Table3[[#This Row],[year]])</f>
        <v>2000</v>
      </c>
      <c r="L22" s="16" t="str">
        <f>IF(Table3[[#This Row],[Hospital tier]]="?","tier - 2",Table3[[#This Row],[Hospital tier]])</f>
        <v>tier - 3</v>
      </c>
      <c r="M22" s="16" t="str">
        <f>IF(Table3[[#This Row],[City tier]]="?","tier - 2",Table3[[#This Row],[City tier]])</f>
        <v>tier - 1</v>
      </c>
      <c r="N22" s="16" t="str">
        <f>IF(Table3[[#This Row],[State ID]]="?","unknown",Table3[[#This Row],[State ID]])</f>
        <v>R1013</v>
      </c>
      <c r="O22" s="38" t="str">
        <f>CONCATENATE(Table3[[#This Row],[date]],"-",Table3[[#This Row],[month2]],"-",Table3[[#This Row],[year2]])</f>
        <v>18-Nov-2000</v>
      </c>
      <c r="P22" s="17">
        <f>DATEDIF(Table3[[#This Row],[date of birth]],DATE(2023,6,8),"y")</f>
        <v>22</v>
      </c>
      <c r="Q22" s="39">
        <v>865.41</v>
      </c>
      <c r="S22" s="21" t="s">
        <v>11</v>
      </c>
      <c r="T22" s="22">
        <v>1339</v>
      </c>
    </row>
    <row r="23" spans="1:20" x14ac:dyDescent="0.25">
      <c r="A23" t="s">
        <v>4738</v>
      </c>
      <c r="B23">
        <v>1993</v>
      </c>
      <c r="C23" t="s">
        <v>15</v>
      </c>
      <c r="D23">
        <v>27</v>
      </c>
      <c r="E23">
        <v>0</v>
      </c>
      <c r="F23">
        <v>896.21</v>
      </c>
      <c r="G23" t="s">
        <v>12</v>
      </c>
      <c r="H23" t="s">
        <v>16</v>
      </c>
      <c r="I23" t="s">
        <v>13</v>
      </c>
      <c r="J23" s="16" t="str">
        <f>IF(Table3[[#This Row],[month]]="?","sep",Table3[[#This Row],[month]])</f>
        <v>Nov</v>
      </c>
      <c r="K23" s="16">
        <f>IF(Table3[[#This Row],[year]]="?","1983",Table3[[#This Row],[year]])</f>
        <v>1993</v>
      </c>
      <c r="L23" s="16" t="str">
        <f>IF(Table3[[#This Row],[Hospital tier]]="?","tier - 2",Table3[[#This Row],[Hospital tier]])</f>
        <v>tier - 3</v>
      </c>
      <c r="M23" s="16" t="str">
        <f>IF(Table3[[#This Row],[City tier]]="?","tier - 2",Table3[[#This Row],[City tier]])</f>
        <v>tier - 1</v>
      </c>
      <c r="N23" s="16" t="str">
        <f>IF(Table3[[#This Row],[State ID]]="?","unknown",Table3[[#This Row],[State ID]])</f>
        <v>R1013</v>
      </c>
      <c r="O23" s="38" t="str">
        <f>CONCATENATE(Table3[[#This Row],[date]],"-",Table3[[#This Row],[month2]],"-",Table3[[#This Row],[year2]])</f>
        <v>27-Nov-1993</v>
      </c>
      <c r="P23" s="17">
        <f>DATEDIF(Table3[[#This Row],[date of birth]],DATE(2023,6,8),"y")</f>
        <v>29</v>
      </c>
      <c r="Q23" s="39">
        <v>896.21</v>
      </c>
      <c r="S23" s="21" t="s">
        <v>12</v>
      </c>
      <c r="T23" s="22">
        <v>694</v>
      </c>
    </row>
    <row r="24" spans="1:20" x14ac:dyDescent="0.25">
      <c r="A24" t="s">
        <v>4739</v>
      </c>
      <c r="B24">
        <v>1994</v>
      </c>
      <c r="C24" t="s">
        <v>37</v>
      </c>
      <c r="D24">
        <v>30</v>
      </c>
      <c r="E24">
        <v>0</v>
      </c>
      <c r="F24">
        <v>915.07</v>
      </c>
      <c r="G24" t="s">
        <v>12</v>
      </c>
      <c r="H24" t="s">
        <v>16</v>
      </c>
      <c r="I24" t="s">
        <v>13</v>
      </c>
      <c r="J24" s="16" t="str">
        <f>IF(Table3[[#This Row],[month]]="?","sep",Table3[[#This Row],[month]])</f>
        <v>Oct</v>
      </c>
      <c r="K24" s="16">
        <f>IF(Table3[[#This Row],[year]]="?","1983",Table3[[#This Row],[year]])</f>
        <v>1994</v>
      </c>
      <c r="L24" s="16" t="str">
        <f>IF(Table3[[#This Row],[Hospital tier]]="?","tier - 2",Table3[[#This Row],[Hospital tier]])</f>
        <v>tier - 3</v>
      </c>
      <c r="M24" s="16" t="str">
        <f>IF(Table3[[#This Row],[City tier]]="?","tier - 2",Table3[[#This Row],[City tier]])</f>
        <v>tier - 1</v>
      </c>
      <c r="N24" s="16" t="str">
        <f>IF(Table3[[#This Row],[State ID]]="?","unknown",Table3[[#This Row],[State ID]])</f>
        <v>R1013</v>
      </c>
      <c r="O24" s="38" t="str">
        <f>CONCATENATE(Table3[[#This Row],[date]],"-",Table3[[#This Row],[month2]],"-",Table3[[#This Row],[year2]])</f>
        <v>30-Oct-1994</v>
      </c>
      <c r="P24" s="17">
        <f>DATEDIF(Table3[[#This Row],[date of birth]],DATE(2023,6,8),"y")</f>
        <v>28</v>
      </c>
      <c r="Q24" s="39">
        <v>915.07</v>
      </c>
      <c r="S24" s="21" t="s">
        <v>7067</v>
      </c>
      <c r="T24" s="22">
        <v>2343</v>
      </c>
    </row>
    <row r="25" spans="1:20" x14ac:dyDescent="0.25">
      <c r="A25" t="s">
        <v>4740</v>
      </c>
      <c r="B25">
        <v>1995</v>
      </c>
      <c r="C25" t="s">
        <v>37</v>
      </c>
      <c r="D25">
        <v>28</v>
      </c>
      <c r="E25">
        <v>0</v>
      </c>
      <c r="F25">
        <v>928.59</v>
      </c>
      <c r="G25" t="s">
        <v>12</v>
      </c>
      <c r="H25" t="s">
        <v>16</v>
      </c>
      <c r="I25" t="s">
        <v>13</v>
      </c>
      <c r="J25" s="16" t="str">
        <f>IF(Table3[[#This Row],[month]]="?","sep",Table3[[#This Row],[month]])</f>
        <v>Oct</v>
      </c>
      <c r="K25" s="16">
        <f>IF(Table3[[#This Row],[year]]="?","1983",Table3[[#This Row],[year]])</f>
        <v>1995</v>
      </c>
      <c r="L25" s="16" t="str">
        <f>IF(Table3[[#This Row],[Hospital tier]]="?","tier - 2",Table3[[#This Row],[Hospital tier]])</f>
        <v>tier - 3</v>
      </c>
      <c r="M25" s="16" t="str">
        <f>IF(Table3[[#This Row],[City tier]]="?","tier - 2",Table3[[#This Row],[City tier]])</f>
        <v>tier - 1</v>
      </c>
      <c r="N25" s="16" t="str">
        <f>IF(Table3[[#This Row],[State ID]]="?","unknown",Table3[[#This Row],[State ID]])</f>
        <v>R1013</v>
      </c>
      <c r="O25" s="38" t="str">
        <f>CONCATENATE(Table3[[#This Row],[date]],"-",Table3[[#This Row],[month2]],"-",Table3[[#This Row],[year2]])</f>
        <v>28-Oct-1995</v>
      </c>
      <c r="P25" s="17">
        <f>DATEDIF(Table3[[#This Row],[date of birth]],DATE(2023,6,8),"y")</f>
        <v>27</v>
      </c>
      <c r="Q25" s="39">
        <v>928.59</v>
      </c>
    </row>
    <row r="26" spans="1:20" x14ac:dyDescent="0.25">
      <c r="A26" t="s">
        <v>4741</v>
      </c>
      <c r="B26">
        <v>2001</v>
      </c>
      <c r="C26" t="s">
        <v>35</v>
      </c>
      <c r="D26">
        <v>19</v>
      </c>
      <c r="E26">
        <v>0</v>
      </c>
      <c r="F26">
        <v>964.71</v>
      </c>
      <c r="G26" t="s">
        <v>12</v>
      </c>
      <c r="H26" t="s">
        <v>11</v>
      </c>
      <c r="I26" t="s">
        <v>13</v>
      </c>
      <c r="J26" s="16" t="str">
        <f>IF(Table3[[#This Row],[month]]="?","sep",Table3[[#This Row],[month]])</f>
        <v>Aug</v>
      </c>
      <c r="K26" s="16">
        <f>IF(Table3[[#This Row],[year]]="?","1983",Table3[[#This Row],[year]])</f>
        <v>2001</v>
      </c>
      <c r="L26" s="16" t="str">
        <f>IF(Table3[[#This Row],[Hospital tier]]="?","tier - 2",Table3[[#This Row],[Hospital tier]])</f>
        <v>tier - 3</v>
      </c>
      <c r="M26" s="16" t="str">
        <f>IF(Table3[[#This Row],[City tier]]="?","tier - 2",Table3[[#This Row],[City tier]])</f>
        <v>tier - 2</v>
      </c>
      <c r="N26" s="16" t="str">
        <f>IF(Table3[[#This Row],[State ID]]="?","unknown",Table3[[#This Row],[State ID]])</f>
        <v>R1013</v>
      </c>
      <c r="O26" s="38" t="str">
        <f>CONCATENATE(Table3[[#This Row],[date]],"-",Table3[[#This Row],[month2]],"-",Table3[[#This Row],[year2]])</f>
        <v>19-Aug-2001</v>
      </c>
      <c r="P26" s="17">
        <f>DATEDIF(Table3[[#This Row],[date of birth]],DATE(2023,6,8),"y")</f>
        <v>21</v>
      </c>
      <c r="Q26" s="39">
        <v>964.71</v>
      </c>
    </row>
    <row r="27" spans="1:20" ht="18.75" x14ac:dyDescent="0.4">
      <c r="A27" t="s">
        <v>4742</v>
      </c>
      <c r="B27">
        <v>1994</v>
      </c>
      <c r="C27" t="s">
        <v>15</v>
      </c>
      <c r="D27">
        <v>22</v>
      </c>
      <c r="E27">
        <v>0</v>
      </c>
      <c r="F27">
        <v>1006.65</v>
      </c>
      <c r="G27" t="s">
        <v>12</v>
      </c>
      <c r="H27" t="s">
        <v>11</v>
      </c>
      <c r="I27" t="s">
        <v>13</v>
      </c>
      <c r="J27" s="16" t="str">
        <f>IF(Table3[[#This Row],[month]]="?","sep",Table3[[#This Row],[month]])</f>
        <v>Nov</v>
      </c>
      <c r="K27" s="16">
        <f>IF(Table3[[#This Row],[year]]="?","1983",Table3[[#This Row],[year]])</f>
        <v>1994</v>
      </c>
      <c r="L27" s="16" t="str">
        <f>IF(Table3[[#This Row],[Hospital tier]]="?","tier - 2",Table3[[#This Row],[Hospital tier]])</f>
        <v>tier - 3</v>
      </c>
      <c r="M27" s="16" t="str">
        <f>IF(Table3[[#This Row],[City tier]]="?","tier - 2",Table3[[#This Row],[City tier]])</f>
        <v>tier - 2</v>
      </c>
      <c r="N27" s="16" t="str">
        <f>IF(Table3[[#This Row],[State ID]]="?","unknown",Table3[[#This Row],[State ID]])</f>
        <v>R1013</v>
      </c>
      <c r="O27" s="38" t="str">
        <f>CONCATENATE(Table3[[#This Row],[date]],"-",Table3[[#This Row],[month2]],"-",Table3[[#This Row],[year2]])</f>
        <v>22-Nov-1994</v>
      </c>
      <c r="P27" s="17">
        <f>DATEDIF(Table3[[#This Row],[date of birth]],DATE(2023,6,8),"y")</f>
        <v>28</v>
      </c>
      <c r="Q27" s="39">
        <v>1006.65</v>
      </c>
      <c r="S27" s="60" t="s">
        <v>10729</v>
      </c>
      <c r="T27" s="61"/>
    </row>
    <row r="28" spans="1:20" x14ac:dyDescent="0.25">
      <c r="A28" t="s">
        <v>4743</v>
      </c>
      <c r="B28">
        <v>2000</v>
      </c>
      <c r="C28" t="s">
        <v>37</v>
      </c>
      <c r="D28">
        <v>9</v>
      </c>
      <c r="E28">
        <v>0</v>
      </c>
      <c r="F28">
        <v>1012</v>
      </c>
      <c r="G28" t="s">
        <v>12</v>
      </c>
      <c r="H28" t="s">
        <v>11</v>
      </c>
      <c r="I28" t="s">
        <v>13</v>
      </c>
      <c r="J28" s="16" t="str">
        <f>IF(Table3[[#This Row],[month]]="?","sep",Table3[[#This Row],[month]])</f>
        <v>Oct</v>
      </c>
      <c r="K28" s="16">
        <f>IF(Table3[[#This Row],[year]]="?","1983",Table3[[#This Row],[year]])</f>
        <v>2000</v>
      </c>
      <c r="L28" s="16" t="str">
        <f>IF(Table3[[#This Row],[Hospital tier]]="?","tier - 2",Table3[[#This Row],[Hospital tier]])</f>
        <v>tier - 3</v>
      </c>
      <c r="M28" s="16" t="str">
        <f>IF(Table3[[#This Row],[City tier]]="?","tier - 2",Table3[[#This Row],[City tier]])</f>
        <v>tier - 2</v>
      </c>
      <c r="N28" s="16" t="str">
        <f>IF(Table3[[#This Row],[State ID]]="?","unknown",Table3[[#This Row],[State ID]])</f>
        <v>R1013</v>
      </c>
      <c r="O28" s="38" t="str">
        <f>CONCATENATE(Table3[[#This Row],[date]],"-",Table3[[#This Row],[month2]],"-",Table3[[#This Row],[year2]])</f>
        <v>9-Oct-2000</v>
      </c>
      <c r="P28" s="17">
        <f>DATEDIF(Table3[[#This Row],[date of birth]],DATE(2023,6,8),"y")</f>
        <v>22</v>
      </c>
      <c r="Q28" s="39">
        <v>1012</v>
      </c>
      <c r="S28" s="20" t="s">
        <v>7066</v>
      </c>
      <c r="T28" s="20" t="s">
        <v>7073</v>
      </c>
    </row>
    <row r="29" spans="1:20" x14ac:dyDescent="0.25">
      <c r="A29" t="s">
        <v>4744</v>
      </c>
      <c r="B29">
        <v>1999</v>
      </c>
      <c r="C29" t="s">
        <v>35</v>
      </c>
      <c r="D29">
        <v>5</v>
      </c>
      <c r="E29">
        <v>0</v>
      </c>
      <c r="F29">
        <v>1019</v>
      </c>
      <c r="G29" t="s">
        <v>12</v>
      </c>
      <c r="H29" t="s">
        <v>11</v>
      </c>
      <c r="I29" t="s">
        <v>13</v>
      </c>
      <c r="J29" s="16" t="str">
        <f>IF(Table3[[#This Row],[month]]="?","sep",Table3[[#This Row],[month]])</f>
        <v>Aug</v>
      </c>
      <c r="K29" s="16">
        <f>IF(Table3[[#This Row],[year]]="?","1983",Table3[[#This Row],[year]])</f>
        <v>1999</v>
      </c>
      <c r="L29" s="16" t="str">
        <f>IF(Table3[[#This Row],[Hospital tier]]="?","tier - 2",Table3[[#This Row],[Hospital tier]])</f>
        <v>tier - 3</v>
      </c>
      <c r="M29" s="16" t="str">
        <f>IF(Table3[[#This Row],[City tier]]="?","tier - 2",Table3[[#This Row],[City tier]])</f>
        <v>tier - 2</v>
      </c>
      <c r="N29" s="16" t="str">
        <f>IF(Table3[[#This Row],[State ID]]="?","unknown",Table3[[#This Row],[State ID]])</f>
        <v>R1013</v>
      </c>
      <c r="O29" s="38" t="str">
        <f>CONCATENATE(Table3[[#This Row],[date]],"-",Table3[[#This Row],[month2]],"-",Table3[[#This Row],[year2]])</f>
        <v>5-Aug-1999</v>
      </c>
      <c r="P29" s="17">
        <f>DATEDIF(Table3[[#This Row],[date of birth]],DATE(2023,6,8),"y")</f>
        <v>23</v>
      </c>
      <c r="Q29" s="39">
        <v>1019</v>
      </c>
      <c r="S29" s="21" t="s">
        <v>31</v>
      </c>
      <c r="T29" s="22">
        <v>1</v>
      </c>
    </row>
    <row r="30" spans="1:20" x14ac:dyDescent="0.25">
      <c r="A30" t="s">
        <v>4745</v>
      </c>
      <c r="B30">
        <v>1995</v>
      </c>
      <c r="C30" t="s">
        <v>37</v>
      </c>
      <c r="D30">
        <v>5</v>
      </c>
      <c r="E30">
        <v>0</v>
      </c>
      <c r="F30">
        <v>1033.74</v>
      </c>
      <c r="G30" t="s">
        <v>12</v>
      </c>
      <c r="H30" t="s">
        <v>16</v>
      </c>
      <c r="I30" t="s">
        <v>13</v>
      </c>
      <c r="J30" s="16" t="str">
        <f>IF(Table3[[#This Row],[month]]="?","sep",Table3[[#This Row],[month]])</f>
        <v>Oct</v>
      </c>
      <c r="K30" s="16">
        <f>IF(Table3[[#This Row],[year]]="?","1983",Table3[[#This Row],[year]])</f>
        <v>1995</v>
      </c>
      <c r="L30" s="16" t="str">
        <f>IF(Table3[[#This Row],[Hospital tier]]="?","tier - 2",Table3[[#This Row],[Hospital tier]])</f>
        <v>tier - 3</v>
      </c>
      <c r="M30" s="16" t="str">
        <f>IF(Table3[[#This Row],[City tier]]="?","tier - 2",Table3[[#This Row],[City tier]])</f>
        <v>tier - 1</v>
      </c>
      <c r="N30" s="16" t="str">
        <f>IF(Table3[[#This Row],[State ID]]="?","unknown",Table3[[#This Row],[State ID]])</f>
        <v>R1013</v>
      </c>
      <c r="O30" s="38" t="str">
        <f>CONCATENATE(Table3[[#This Row],[date]],"-",Table3[[#This Row],[month2]],"-",Table3[[#This Row],[year2]])</f>
        <v>5-Oct-1995</v>
      </c>
      <c r="P30" s="17">
        <f>DATEDIF(Table3[[#This Row],[date of birth]],DATE(2023,6,8),"y")</f>
        <v>27</v>
      </c>
      <c r="Q30" s="39">
        <v>1033.74</v>
      </c>
      <c r="S30" s="21" t="s">
        <v>16</v>
      </c>
      <c r="T30" s="22">
        <v>734</v>
      </c>
    </row>
    <row r="31" spans="1:20" x14ac:dyDescent="0.25">
      <c r="A31" t="s">
        <v>4746</v>
      </c>
      <c r="B31">
        <v>1994</v>
      </c>
      <c r="C31" t="s">
        <v>15</v>
      </c>
      <c r="D31">
        <v>17</v>
      </c>
      <c r="E31">
        <v>0</v>
      </c>
      <c r="F31">
        <v>1044</v>
      </c>
      <c r="G31" t="s">
        <v>12</v>
      </c>
      <c r="H31" t="s">
        <v>11</v>
      </c>
      <c r="I31" t="s">
        <v>13</v>
      </c>
      <c r="J31" s="16" t="str">
        <f>IF(Table3[[#This Row],[month]]="?","sep",Table3[[#This Row],[month]])</f>
        <v>Nov</v>
      </c>
      <c r="K31" s="16">
        <f>IF(Table3[[#This Row],[year]]="?","1983",Table3[[#This Row],[year]])</f>
        <v>1994</v>
      </c>
      <c r="L31" s="16" t="str">
        <f>IF(Table3[[#This Row],[Hospital tier]]="?","tier - 2",Table3[[#This Row],[Hospital tier]])</f>
        <v>tier - 3</v>
      </c>
      <c r="M31" s="16" t="str">
        <f>IF(Table3[[#This Row],[City tier]]="?","tier - 2",Table3[[#This Row],[City tier]])</f>
        <v>tier - 2</v>
      </c>
      <c r="N31" s="16" t="str">
        <f>IF(Table3[[#This Row],[State ID]]="?","unknown",Table3[[#This Row],[State ID]])</f>
        <v>R1013</v>
      </c>
      <c r="O31" s="38" t="str">
        <f>CONCATENATE(Table3[[#This Row],[date]],"-",Table3[[#This Row],[month2]],"-",Table3[[#This Row],[year2]])</f>
        <v>17-Nov-1994</v>
      </c>
      <c r="P31" s="17">
        <f>DATEDIF(Table3[[#This Row],[date of birth]],DATE(2023,6,8),"y")</f>
        <v>28</v>
      </c>
      <c r="Q31" s="39">
        <v>1044</v>
      </c>
      <c r="S31" s="21" t="s">
        <v>11</v>
      </c>
      <c r="T31" s="22">
        <v>812</v>
      </c>
    </row>
    <row r="32" spans="1:20" x14ac:dyDescent="0.25">
      <c r="A32" t="s">
        <v>4747</v>
      </c>
      <c r="B32">
        <v>2002</v>
      </c>
      <c r="C32" t="s">
        <v>10</v>
      </c>
      <c r="D32">
        <v>20</v>
      </c>
      <c r="E32">
        <v>0</v>
      </c>
      <c r="F32">
        <v>1047</v>
      </c>
      <c r="G32" t="s">
        <v>12</v>
      </c>
      <c r="H32" t="s">
        <v>16</v>
      </c>
      <c r="I32" t="s">
        <v>13</v>
      </c>
      <c r="J32" s="16" t="str">
        <f>IF(Table3[[#This Row],[month]]="?","sep",Table3[[#This Row],[month]])</f>
        <v>Jul</v>
      </c>
      <c r="K32" s="16">
        <f>IF(Table3[[#This Row],[year]]="?","1983",Table3[[#This Row],[year]])</f>
        <v>2002</v>
      </c>
      <c r="L32" s="16" t="str">
        <f>IF(Table3[[#This Row],[Hospital tier]]="?","tier - 2",Table3[[#This Row],[Hospital tier]])</f>
        <v>tier - 3</v>
      </c>
      <c r="M32" s="16" t="str">
        <f>IF(Table3[[#This Row],[City tier]]="?","tier - 2",Table3[[#This Row],[City tier]])</f>
        <v>tier - 1</v>
      </c>
      <c r="N32" s="16" t="str">
        <f>IF(Table3[[#This Row],[State ID]]="?","unknown",Table3[[#This Row],[State ID]])</f>
        <v>R1013</v>
      </c>
      <c r="O32" s="38" t="str">
        <f>CONCATENATE(Table3[[#This Row],[date]],"-",Table3[[#This Row],[month2]],"-",Table3[[#This Row],[year2]])</f>
        <v>20-Jul-2002</v>
      </c>
      <c r="P32" s="17">
        <f>DATEDIF(Table3[[#This Row],[date of birth]],DATE(2023,6,8),"y")</f>
        <v>20</v>
      </c>
      <c r="Q32" s="39">
        <v>1047</v>
      </c>
      <c r="S32" s="21" t="s">
        <v>12</v>
      </c>
      <c r="T32" s="22">
        <v>796</v>
      </c>
    </row>
    <row r="33" spans="1:20" x14ac:dyDescent="0.25">
      <c r="A33" t="s">
        <v>4748</v>
      </c>
      <c r="B33">
        <v>2002</v>
      </c>
      <c r="C33" t="s">
        <v>10</v>
      </c>
      <c r="D33">
        <v>1</v>
      </c>
      <c r="E33">
        <v>0</v>
      </c>
      <c r="F33">
        <v>1049</v>
      </c>
      <c r="G33" t="s">
        <v>12</v>
      </c>
      <c r="H33" t="s">
        <v>11</v>
      </c>
      <c r="I33" t="s">
        <v>23</v>
      </c>
      <c r="J33" s="16" t="str">
        <f>IF(Table3[[#This Row],[month]]="?","sep",Table3[[#This Row],[month]])</f>
        <v>Jul</v>
      </c>
      <c r="K33" s="16">
        <f>IF(Table3[[#This Row],[year]]="?","1983",Table3[[#This Row],[year]])</f>
        <v>2002</v>
      </c>
      <c r="L33" s="16" t="str">
        <f>IF(Table3[[#This Row],[Hospital tier]]="?","tier - 2",Table3[[#This Row],[Hospital tier]])</f>
        <v>tier - 3</v>
      </c>
      <c r="M33" s="16" t="str">
        <f>IF(Table3[[#This Row],[City tier]]="?","tier - 2",Table3[[#This Row],[City tier]])</f>
        <v>tier - 2</v>
      </c>
      <c r="N33" s="16" t="str">
        <f>IF(Table3[[#This Row],[State ID]]="?","unknown",Table3[[#This Row],[State ID]])</f>
        <v>R1012</v>
      </c>
      <c r="O33" s="38" t="str">
        <f>CONCATENATE(Table3[[#This Row],[date]],"-",Table3[[#This Row],[month2]],"-",Table3[[#This Row],[year2]])</f>
        <v>1-Jul-2002</v>
      </c>
      <c r="P33" s="17">
        <f>DATEDIF(Table3[[#This Row],[date of birth]],DATE(2023,6,8),"y")</f>
        <v>20</v>
      </c>
      <c r="Q33" s="39">
        <v>1049</v>
      </c>
      <c r="S33" s="21" t="s">
        <v>7067</v>
      </c>
      <c r="T33" s="22">
        <v>2343</v>
      </c>
    </row>
    <row r="34" spans="1:20" x14ac:dyDescent="0.25">
      <c r="A34" t="s">
        <v>4749</v>
      </c>
      <c r="B34">
        <v>1995</v>
      </c>
      <c r="C34" t="s">
        <v>18</v>
      </c>
      <c r="D34">
        <v>1</v>
      </c>
      <c r="E34">
        <v>0</v>
      </c>
      <c r="F34">
        <v>1056</v>
      </c>
      <c r="G34" t="s">
        <v>12</v>
      </c>
      <c r="H34" t="s">
        <v>11</v>
      </c>
      <c r="I34" t="s">
        <v>13</v>
      </c>
      <c r="J34" s="16" t="str">
        <f>IF(Table3[[#This Row],[month]]="?","sep",Table3[[#This Row],[month]])</f>
        <v>Jun</v>
      </c>
      <c r="K34" s="16">
        <f>IF(Table3[[#This Row],[year]]="?","1983",Table3[[#This Row],[year]])</f>
        <v>1995</v>
      </c>
      <c r="L34" s="16" t="str">
        <f>IF(Table3[[#This Row],[Hospital tier]]="?","tier - 2",Table3[[#This Row],[Hospital tier]])</f>
        <v>tier - 3</v>
      </c>
      <c r="M34" s="16" t="str">
        <f>IF(Table3[[#This Row],[City tier]]="?","tier - 2",Table3[[#This Row],[City tier]])</f>
        <v>tier - 2</v>
      </c>
      <c r="N34" s="16" t="str">
        <f>IF(Table3[[#This Row],[State ID]]="?","unknown",Table3[[#This Row],[State ID]])</f>
        <v>R1013</v>
      </c>
      <c r="O34" s="38" t="str">
        <f>CONCATENATE(Table3[[#This Row],[date]],"-",Table3[[#This Row],[month2]],"-",Table3[[#This Row],[year2]])</f>
        <v>1-Jun-1995</v>
      </c>
      <c r="P34" s="17">
        <f>DATEDIF(Table3[[#This Row],[date of birth]],DATE(2023,6,8),"y")</f>
        <v>28</v>
      </c>
      <c r="Q34" s="39">
        <v>1056</v>
      </c>
    </row>
    <row r="35" spans="1:20" x14ac:dyDescent="0.25">
      <c r="A35" t="s">
        <v>4750</v>
      </c>
      <c r="B35">
        <v>1993</v>
      </c>
      <c r="C35" t="s">
        <v>20</v>
      </c>
      <c r="D35">
        <v>28</v>
      </c>
      <c r="E35">
        <v>0</v>
      </c>
      <c r="F35">
        <v>1068</v>
      </c>
      <c r="G35" t="s">
        <v>12</v>
      </c>
      <c r="H35" t="s">
        <v>16</v>
      </c>
      <c r="I35" t="s">
        <v>13</v>
      </c>
      <c r="J35" s="16" t="str">
        <f>IF(Table3[[#This Row],[month]]="?","sep",Table3[[#This Row],[month]])</f>
        <v>Sep</v>
      </c>
      <c r="K35" s="16">
        <f>IF(Table3[[#This Row],[year]]="?","1983",Table3[[#This Row],[year]])</f>
        <v>1993</v>
      </c>
      <c r="L35" s="16" t="str">
        <f>IF(Table3[[#This Row],[Hospital tier]]="?","tier - 2",Table3[[#This Row],[Hospital tier]])</f>
        <v>tier - 3</v>
      </c>
      <c r="M35" s="16" t="str">
        <f>IF(Table3[[#This Row],[City tier]]="?","tier - 2",Table3[[#This Row],[City tier]])</f>
        <v>tier - 1</v>
      </c>
      <c r="N35" s="16" t="str">
        <f>IF(Table3[[#This Row],[State ID]]="?","unknown",Table3[[#This Row],[State ID]])</f>
        <v>R1013</v>
      </c>
      <c r="O35" s="38" t="str">
        <f>CONCATENATE(Table3[[#This Row],[date]],"-",Table3[[#This Row],[month2]],"-",Table3[[#This Row],[year2]])</f>
        <v>28-Sep-1993</v>
      </c>
      <c r="P35" s="17">
        <f>DATEDIF(Table3[[#This Row],[date of birth]],DATE(2023,6,8),"y")</f>
        <v>29</v>
      </c>
      <c r="Q35" s="39">
        <v>1068</v>
      </c>
    </row>
    <row r="36" spans="1:20" x14ac:dyDescent="0.25">
      <c r="A36" t="s">
        <v>4751</v>
      </c>
      <c r="B36">
        <v>2004</v>
      </c>
      <c r="C36" t="s">
        <v>35</v>
      </c>
      <c r="D36">
        <v>24</v>
      </c>
      <c r="E36">
        <v>0</v>
      </c>
      <c r="F36">
        <v>1070</v>
      </c>
      <c r="G36" t="s">
        <v>12</v>
      </c>
      <c r="H36" t="s">
        <v>12</v>
      </c>
      <c r="I36" t="s">
        <v>13</v>
      </c>
      <c r="J36" s="16" t="str">
        <f>IF(Table3[[#This Row],[month]]="?","sep",Table3[[#This Row],[month]])</f>
        <v>Aug</v>
      </c>
      <c r="K36" s="16">
        <f>IF(Table3[[#This Row],[year]]="?","1983",Table3[[#This Row],[year]])</f>
        <v>2004</v>
      </c>
      <c r="L36" s="16" t="str">
        <f>IF(Table3[[#This Row],[Hospital tier]]="?","tier - 2",Table3[[#This Row],[Hospital tier]])</f>
        <v>tier - 3</v>
      </c>
      <c r="M36" s="16" t="str">
        <f>IF(Table3[[#This Row],[City tier]]="?","tier - 2",Table3[[#This Row],[City tier]])</f>
        <v>tier - 3</v>
      </c>
      <c r="N36" s="16" t="str">
        <f>IF(Table3[[#This Row],[State ID]]="?","unknown",Table3[[#This Row],[State ID]])</f>
        <v>R1013</v>
      </c>
      <c r="O36" s="38" t="str">
        <f>CONCATENATE(Table3[[#This Row],[date]],"-",Table3[[#This Row],[month2]],"-",Table3[[#This Row],[year2]])</f>
        <v>24-Aug-2004</v>
      </c>
      <c r="P36" s="17">
        <f>DATEDIF(Table3[[#This Row],[date of birth]],DATE(2023,6,8),"y")</f>
        <v>18</v>
      </c>
      <c r="Q36" s="39">
        <v>1070</v>
      </c>
    </row>
    <row r="37" spans="1:20" x14ac:dyDescent="0.25">
      <c r="A37" t="s">
        <v>4752</v>
      </c>
      <c r="B37">
        <v>1997</v>
      </c>
      <c r="C37" t="s">
        <v>35</v>
      </c>
      <c r="D37">
        <v>13</v>
      </c>
      <c r="E37">
        <v>0</v>
      </c>
      <c r="F37">
        <v>1071</v>
      </c>
      <c r="G37" t="s">
        <v>12</v>
      </c>
      <c r="H37" t="s">
        <v>12</v>
      </c>
      <c r="I37" t="s">
        <v>13</v>
      </c>
      <c r="J37" s="16" t="str">
        <f>IF(Table3[[#This Row],[month]]="?","sep",Table3[[#This Row],[month]])</f>
        <v>Aug</v>
      </c>
      <c r="K37" s="16">
        <f>IF(Table3[[#This Row],[year]]="?","1983",Table3[[#This Row],[year]])</f>
        <v>1997</v>
      </c>
      <c r="L37" s="16" t="str">
        <f>IF(Table3[[#This Row],[Hospital tier]]="?","tier - 2",Table3[[#This Row],[Hospital tier]])</f>
        <v>tier - 3</v>
      </c>
      <c r="M37" s="16" t="str">
        <f>IF(Table3[[#This Row],[City tier]]="?","tier - 2",Table3[[#This Row],[City tier]])</f>
        <v>tier - 3</v>
      </c>
      <c r="N37" s="16" t="str">
        <f>IF(Table3[[#This Row],[State ID]]="?","unknown",Table3[[#This Row],[State ID]])</f>
        <v>R1013</v>
      </c>
      <c r="O37" s="38" t="str">
        <f>CONCATENATE(Table3[[#This Row],[date]],"-",Table3[[#This Row],[month2]],"-",Table3[[#This Row],[year2]])</f>
        <v>13-Aug-1997</v>
      </c>
      <c r="P37" s="17">
        <f>DATEDIF(Table3[[#This Row],[date of birth]],DATE(2023,6,8),"y")</f>
        <v>25</v>
      </c>
      <c r="Q37" s="39">
        <v>1071</v>
      </c>
    </row>
    <row r="38" spans="1:20" x14ac:dyDescent="0.25">
      <c r="A38" t="s">
        <v>4753</v>
      </c>
      <c r="B38">
        <v>1998</v>
      </c>
      <c r="C38" t="s">
        <v>30</v>
      </c>
      <c r="D38">
        <v>26</v>
      </c>
      <c r="E38">
        <v>0</v>
      </c>
      <c r="F38">
        <v>1082</v>
      </c>
      <c r="G38" t="s">
        <v>12</v>
      </c>
      <c r="H38" t="s">
        <v>11</v>
      </c>
      <c r="I38" t="s">
        <v>13</v>
      </c>
      <c r="J38" s="16" t="str">
        <f>IF(Table3[[#This Row],[month]]="?","sep",Table3[[#This Row],[month]])</f>
        <v>Dec</v>
      </c>
      <c r="K38" s="16">
        <f>IF(Table3[[#This Row],[year]]="?","1983",Table3[[#This Row],[year]])</f>
        <v>1998</v>
      </c>
      <c r="L38" s="16" t="str">
        <f>IF(Table3[[#This Row],[Hospital tier]]="?","tier - 2",Table3[[#This Row],[Hospital tier]])</f>
        <v>tier - 3</v>
      </c>
      <c r="M38" s="16" t="str">
        <f>IF(Table3[[#This Row],[City tier]]="?","tier - 2",Table3[[#This Row],[City tier]])</f>
        <v>tier - 2</v>
      </c>
      <c r="N38" s="16" t="str">
        <f>IF(Table3[[#This Row],[State ID]]="?","unknown",Table3[[#This Row],[State ID]])</f>
        <v>R1013</v>
      </c>
      <c r="O38" s="38" t="str">
        <f>CONCATENATE(Table3[[#This Row],[date]],"-",Table3[[#This Row],[month2]],"-",Table3[[#This Row],[year2]])</f>
        <v>26-Dec-1998</v>
      </c>
      <c r="P38" s="17">
        <f>DATEDIF(Table3[[#This Row],[date of birth]],DATE(2023,6,8),"y")</f>
        <v>24</v>
      </c>
      <c r="Q38" s="39">
        <v>1082</v>
      </c>
    </row>
    <row r="39" spans="1:20" x14ac:dyDescent="0.25">
      <c r="A39" t="s">
        <v>4754</v>
      </c>
      <c r="B39">
        <v>2002</v>
      </c>
      <c r="C39" t="s">
        <v>35</v>
      </c>
      <c r="D39">
        <v>13</v>
      </c>
      <c r="E39">
        <v>0</v>
      </c>
      <c r="F39">
        <v>1086</v>
      </c>
      <c r="G39" t="s">
        <v>12</v>
      </c>
      <c r="H39" t="s">
        <v>12</v>
      </c>
      <c r="I39" t="s">
        <v>13</v>
      </c>
      <c r="J39" s="16" t="str">
        <f>IF(Table3[[#This Row],[month]]="?","sep",Table3[[#This Row],[month]])</f>
        <v>Aug</v>
      </c>
      <c r="K39" s="16">
        <f>IF(Table3[[#This Row],[year]]="?","1983",Table3[[#This Row],[year]])</f>
        <v>2002</v>
      </c>
      <c r="L39" s="16" t="str">
        <f>IF(Table3[[#This Row],[Hospital tier]]="?","tier - 2",Table3[[#This Row],[Hospital tier]])</f>
        <v>tier - 3</v>
      </c>
      <c r="M39" s="16" t="str">
        <f>IF(Table3[[#This Row],[City tier]]="?","tier - 2",Table3[[#This Row],[City tier]])</f>
        <v>tier - 3</v>
      </c>
      <c r="N39" s="16" t="str">
        <f>IF(Table3[[#This Row],[State ID]]="?","unknown",Table3[[#This Row],[State ID]])</f>
        <v>R1013</v>
      </c>
      <c r="O39" s="38" t="str">
        <f>CONCATENATE(Table3[[#This Row],[date]],"-",Table3[[#This Row],[month2]],"-",Table3[[#This Row],[year2]])</f>
        <v>13-Aug-2002</v>
      </c>
      <c r="P39" s="17">
        <f>DATEDIF(Table3[[#This Row],[date of birth]],DATE(2023,6,8),"y")</f>
        <v>20</v>
      </c>
      <c r="Q39" s="39">
        <v>1086</v>
      </c>
    </row>
    <row r="40" spans="1:20" x14ac:dyDescent="0.25">
      <c r="A40" t="s">
        <v>4755</v>
      </c>
      <c r="B40">
        <v>2004</v>
      </c>
      <c r="C40" t="s">
        <v>15</v>
      </c>
      <c r="D40">
        <v>12</v>
      </c>
      <c r="E40">
        <v>0</v>
      </c>
      <c r="F40">
        <v>1121.8699999999999</v>
      </c>
      <c r="G40" t="s">
        <v>12</v>
      </c>
      <c r="H40" t="s">
        <v>16</v>
      </c>
      <c r="I40" t="s">
        <v>13</v>
      </c>
      <c r="J40" s="16" t="str">
        <f>IF(Table3[[#This Row],[month]]="?","sep",Table3[[#This Row],[month]])</f>
        <v>Nov</v>
      </c>
      <c r="K40" s="16">
        <f>IF(Table3[[#This Row],[year]]="?","1983",Table3[[#This Row],[year]])</f>
        <v>2004</v>
      </c>
      <c r="L40" s="16" t="str">
        <f>IF(Table3[[#This Row],[Hospital tier]]="?","tier - 2",Table3[[#This Row],[Hospital tier]])</f>
        <v>tier - 3</v>
      </c>
      <c r="M40" s="16" t="str">
        <f>IF(Table3[[#This Row],[City tier]]="?","tier - 2",Table3[[#This Row],[City tier]])</f>
        <v>tier - 1</v>
      </c>
      <c r="N40" s="16" t="str">
        <f>IF(Table3[[#This Row],[State ID]]="?","unknown",Table3[[#This Row],[State ID]])</f>
        <v>R1013</v>
      </c>
      <c r="O40" s="38" t="str">
        <f>CONCATENATE(Table3[[#This Row],[date]],"-",Table3[[#This Row],[month2]],"-",Table3[[#This Row],[year2]])</f>
        <v>12-Nov-2004</v>
      </c>
      <c r="P40" s="17">
        <f>DATEDIF(Table3[[#This Row],[date of birth]],DATE(2023,6,8),"y")</f>
        <v>18</v>
      </c>
      <c r="Q40" s="39">
        <v>1121.8699999999999</v>
      </c>
    </row>
    <row r="41" spans="1:20" x14ac:dyDescent="0.25">
      <c r="A41" t="s">
        <v>4756</v>
      </c>
      <c r="B41">
        <v>2004</v>
      </c>
      <c r="C41" t="s">
        <v>18</v>
      </c>
      <c r="D41">
        <v>14</v>
      </c>
      <c r="E41">
        <v>0</v>
      </c>
      <c r="F41">
        <v>1131.51</v>
      </c>
      <c r="G41" t="s">
        <v>12</v>
      </c>
      <c r="H41" t="s">
        <v>16</v>
      </c>
      <c r="I41" t="s">
        <v>13</v>
      </c>
      <c r="J41" s="16" t="str">
        <f>IF(Table3[[#This Row],[month]]="?","sep",Table3[[#This Row],[month]])</f>
        <v>Jun</v>
      </c>
      <c r="K41" s="16">
        <f>IF(Table3[[#This Row],[year]]="?","1983",Table3[[#This Row],[year]])</f>
        <v>2004</v>
      </c>
      <c r="L41" s="16" t="str">
        <f>IF(Table3[[#This Row],[Hospital tier]]="?","tier - 2",Table3[[#This Row],[Hospital tier]])</f>
        <v>tier - 3</v>
      </c>
      <c r="M41" s="16" t="str">
        <f>IF(Table3[[#This Row],[City tier]]="?","tier - 2",Table3[[#This Row],[City tier]])</f>
        <v>tier - 1</v>
      </c>
      <c r="N41" s="16" t="str">
        <f>IF(Table3[[#This Row],[State ID]]="?","unknown",Table3[[#This Row],[State ID]])</f>
        <v>R1013</v>
      </c>
      <c r="O41" s="38" t="str">
        <f>CONCATENATE(Table3[[#This Row],[date]],"-",Table3[[#This Row],[month2]],"-",Table3[[#This Row],[year2]])</f>
        <v>14-Jun-2004</v>
      </c>
      <c r="P41" s="17">
        <f>DATEDIF(Table3[[#This Row],[date of birth]],DATE(2023,6,8),"y")</f>
        <v>18</v>
      </c>
      <c r="Q41" s="39">
        <v>1131.51</v>
      </c>
    </row>
    <row r="42" spans="1:20" x14ac:dyDescent="0.25">
      <c r="A42" t="s">
        <v>4757</v>
      </c>
      <c r="B42">
        <v>2002</v>
      </c>
      <c r="C42" t="s">
        <v>10</v>
      </c>
      <c r="D42">
        <v>19</v>
      </c>
      <c r="E42">
        <v>0</v>
      </c>
      <c r="F42">
        <v>1132</v>
      </c>
      <c r="G42" t="s">
        <v>12</v>
      </c>
      <c r="H42" t="s">
        <v>16</v>
      </c>
      <c r="I42" t="s">
        <v>13</v>
      </c>
      <c r="J42" s="16" t="str">
        <f>IF(Table3[[#This Row],[month]]="?","sep",Table3[[#This Row],[month]])</f>
        <v>Jul</v>
      </c>
      <c r="K42" s="16">
        <f>IF(Table3[[#This Row],[year]]="?","1983",Table3[[#This Row],[year]])</f>
        <v>2002</v>
      </c>
      <c r="L42" s="16" t="str">
        <f>IF(Table3[[#This Row],[Hospital tier]]="?","tier - 2",Table3[[#This Row],[Hospital tier]])</f>
        <v>tier - 3</v>
      </c>
      <c r="M42" s="16" t="str">
        <f>IF(Table3[[#This Row],[City tier]]="?","tier - 2",Table3[[#This Row],[City tier]])</f>
        <v>tier - 1</v>
      </c>
      <c r="N42" s="16" t="str">
        <f>IF(Table3[[#This Row],[State ID]]="?","unknown",Table3[[#This Row],[State ID]])</f>
        <v>R1013</v>
      </c>
      <c r="O42" s="38" t="str">
        <f>CONCATENATE(Table3[[#This Row],[date]],"-",Table3[[#This Row],[month2]],"-",Table3[[#This Row],[year2]])</f>
        <v>19-Jul-2002</v>
      </c>
      <c r="P42" s="17">
        <f>DATEDIF(Table3[[#This Row],[date of birth]],DATE(2023,6,8),"y")</f>
        <v>20</v>
      </c>
      <c r="Q42" s="39">
        <v>1132</v>
      </c>
    </row>
    <row r="43" spans="1:20" x14ac:dyDescent="0.25">
      <c r="A43" t="s">
        <v>4758</v>
      </c>
      <c r="B43">
        <v>2004</v>
      </c>
      <c r="C43" t="s">
        <v>37</v>
      </c>
      <c r="D43">
        <v>6</v>
      </c>
      <c r="E43">
        <v>0</v>
      </c>
      <c r="F43">
        <v>1135</v>
      </c>
      <c r="G43" t="s">
        <v>12</v>
      </c>
      <c r="H43" t="s">
        <v>12</v>
      </c>
      <c r="I43" t="s">
        <v>13</v>
      </c>
      <c r="J43" s="16" t="str">
        <f>IF(Table3[[#This Row],[month]]="?","sep",Table3[[#This Row],[month]])</f>
        <v>Oct</v>
      </c>
      <c r="K43" s="16">
        <f>IF(Table3[[#This Row],[year]]="?","1983",Table3[[#This Row],[year]])</f>
        <v>2004</v>
      </c>
      <c r="L43" s="16" t="str">
        <f>IF(Table3[[#This Row],[Hospital tier]]="?","tier - 2",Table3[[#This Row],[Hospital tier]])</f>
        <v>tier - 3</v>
      </c>
      <c r="M43" s="16" t="str">
        <f>IF(Table3[[#This Row],[City tier]]="?","tier - 2",Table3[[#This Row],[City tier]])</f>
        <v>tier - 3</v>
      </c>
      <c r="N43" s="16" t="str">
        <f>IF(Table3[[#This Row],[State ID]]="?","unknown",Table3[[#This Row],[State ID]])</f>
        <v>R1013</v>
      </c>
      <c r="O43" s="38" t="str">
        <f>CONCATENATE(Table3[[#This Row],[date]],"-",Table3[[#This Row],[month2]],"-",Table3[[#This Row],[year2]])</f>
        <v>6-Oct-2004</v>
      </c>
      <c r="P43" s="17">
        <f>DATEDIF(Table3[[#This Row],[date of birth]],DATE(2023,6,8),"y")</f>
        <v>18</v>
      </c>
      <c r="Q43" s="39">
        <v>1135</v>
      </c>
    </row>
    <row r="44" spans="1:20" x14ac:dyDescent="0.25">
      <c r="A44" t="s">
        <v>4759</v>
      </c>
      <c r="B44">
        <v>2004</v>
      </c>
      <c r="C44" t="s">
        <v>18</v>
      </c>
      <c r="D44">
        <v>11</v>
      </c>
      <c r="E44">
        <v>0</v>
      </c>
      <c r="F44">
        <v>1135.94</v>
      </c>
      <c r="G44" t="s">
        <v>12</v>
      </c>
      <c r="H44" t="s">
        <v>12</v>
      </c>
      <c r="I44" t="s">
        <v>13</v>
      </c>
      <c r="J44" s="16" t="str">
        <f>IF(Table3[[#This Row],[month]]="?","sep",Table3[[#This Row],[month]])</f>
        <v>Jun</v>
      </c>
      <c r="K44" s="16">
        <f>IF(Table3[[#This Row],[year]]="?","1983",Table3[[#This Row],[year]])</f>
        <v>2004</v>
      </c>
      <c r="L44" s="16" t="str">
        <f>IF(Table3[[#This Row],[Hospital tier]]="?","tier - 2",Table3[[#This Row],[Hospital tier]])</f>
        <v>tier - 3</v>
      </c>
      <c r="M44" s="16" t="str">
        <f>IF(Table3[[#This Row],[City tier]]="?","tier - 2",Table3[[#This Row],[City tier]])</f>
        <v>tier - 3</v>
      </c>
      <c r="N44" s="16" t="str">
        <f>IF(Table3[[#This Row],[State ID]]="?","unknown",Table3[[#This Row],[State ID]])</f>
        <v>R1013</v>
      </c>
      <c r="O44" s="38" t="str">
        <f>CONCATENATE(Table3[[#This Row],[date]],"-",Table3[[#This Row],[month2]],"-",Table3[[#This Row],[year2]])</f>
        <v>11-Jun-2004</v>
      </c>
      <c r="P44" s="17">
        <f>DATEDIF(Table3[[#This Row],[date of birth]],DATE(2023,6,8),"y")</f>
        <v>18</v>
      </c>
      <c r="Q44" s="39">
        <v>1135.94</v>
      </c>
    </row>
    <row r="45" spans="1:20" x14ac:dyDescent="0.25">
      <c r="A45" t="s">
        <v>4760</v>
      </c>
      <c r="B45">
        <v>2004</v>
      </c>
      <c r="C45" t="s">
        <v>15</v>
      </c>
      <c r="D45">
        <v>28</v>
      </c>
      <c r="E45">
        <v>0</v>
      </c>
      <c r="F45">
        <v>1136.4000000000001</v>
      </c>
      <c r="G45" t="s">
        <v>12</v>
      </c>
      <c r="H45" t="s">
        <v>12</v>
      </c>
      <c r="I45" t="s">
        <v>13</v>
      </c>
      <c r="J45" s="16" t="str">
        <f>IF(Table3[[#This Row],[month]]="?","sep",Table3[[#This Row],[month]])</f>
        <v>Nov</v>
      </c>
      <c r="K45" s="16">
        <f>IF(Table3[[#This Row],[year]]="?","1983",Table3[[#This Row],[year]])</f>
        <v>2004</v>
      </c>
      <c r="L45" s="16" t="str">
        <f>IF(Table3[[#This Row],[Hospital tier]]="?","tier - 2",Table3[[#This Row],[Hospital tier]])</f>
        <v>tier - 3</v>
      </c>
      <c r="M45" s="16" t="str">
        <f>IF(Table3[[#This Row],[City tier]]="?","tier - 2",Table3[[#This Row],[City tier]])</f>
        <v>tier - 3</v>
      </c>
      <c r="N45" s="16" t="str">
        <f>IF(Table3[[#This Row],[State ID]]="?","unknown",Table3[[#This Row],[State ID]])</f>
        <v>R1013</v>
      </c>
      <c r="O45" s="38" t="str">
        <f>CONCATENATE(Table3[[#This Row],[date]],"-",Table3[[#This Row],[month2]],"-",Table3[[#This Row],[year2]])</f>
        <v>28-Nov-2004</v>
      </c>
      <c r="P45" s="17">
        <f>DATEDIF(Table3[[#This Row],[date of birth]],DATE(2023,6,8),"y")</f>
        <v>18</v>
      </c>
      <c r="Q45" s="39">
        <v>1136.4000000000001</v>
      </c>
    </row>
    <row r="46" spans="1:20" x14ac:dyDescent="0.25">
      <c r="A46" t="s">
        <v>4761</v>
      </c>
      <c r="B46">
        <v>2002</v>
      </c>
      <c r="C46" t="s">
        <v>35</v>
      </c>
      <c r="D46">
        <v>11</v>
      </c>
      <c r="E46">
        <v>0</v>
      </c>
      <c r="F46">
        <v>1137</v>
      </c>
      <c r="G46" t="s">
        <v>12</v>
      </c>
      <c r="H46" t="s">
        <v>16</v>
      </c>
      <c r="I46" t="s">
        <v>13</v>
      </c>
      <c r="J46" s="16" t="str">
        <f>IF(Table3[[#This Row],[month]]="?","sep",Table3[[#This Row],[month]])</f>
        <v>Aug</v>
      </c>
      <c r="K46" s="16">
        <f>IF(Table3[[#This Row],[year]]="?","1983",Table3[[#This Row],[year]])</f>
        <v>2002</v>
      </c>
      <c r="L46" s="16" t="str">
        <f>IF(Table3[[#This Row],[Hospital tier]]="?","tier - 2",Table3[[#This Row],[Hospital tier]])</f>
        <v>tier - 3</v>
      </c>
      <c r="M46" s="16" t="str">
        <f>IF(Table3[[#This Row],[City tier]]="?","tier - 2",Table3[[#This Row],[City tier]])</f>
        <v>tier - 1</v>
      </c>
      <c r="N46" s="16" t="str">
        <f>IF(Table3[[#This Row],[State ID]]="?","unknown",Table3[[#This Row],[State ID]])</f>
        <v>R1013</v>
      </c>
      <c r="O46" s="38" t="str">
        <f>CONCATENATE(Table3[[#This Row],[date]],"-",Table3[[#This Row],[month2]],"-",Table3[[#This Row],[year2]])</f>
        <v>11-Aug-2002</v>
      </c>
      <c r="P46" s="17">
        <f>DATEDIF(Table3[[#This Row],[date of birth]],DATE(2023,6,8),"y")</f>
        <v>20</v>
      </c>
      <c r="Q46" s="39">
        <v>1137</v>
      </c>
    </row>
    <row r="47" spans="1:20" x14ac:dyDescent="0.25">
      <c r="A47" t="s">
        <v>4762</v>
      </c>
      <c r="B47">
        <v>2004</v>
      </c>
      <c r="C47" t="s">
        <v>15</v>
      </c>
      <c r="D47">
        <v>6</v>
      </c>
      <c r="E47">
        <v>0</v>
      </c>
      <c r="F47">
        <v>1137.01</v>
      </c>
      <c r="G47" t="s">
        <v>12</v>
      </c>
      <c r="H47" t="s">
        <v>16</v>
      </c>
      <c r="I47" t="s">
        <v>13</v>
      </c>
      <c r="J47" s="16" t="str">
        <f>IF(Table3[[#This Row],[month]]="?","sep",Table3[[#This Row],[month]])</f>
        <v>Nov</v>
      </c>
      <c r="K47" s="16">
        <f>IF(Table3[[#This Row],[year]]="?","1983",Table3[[#This Row],[year]])</f>
        <v>2004</v>
      </c>
      <c r="L47" s="16" t="str">
        <f>IF(Table3[[#This Row],[Hospital tier]]="?","tier - 2",Table3[[#This Row],[Hospital tier]])</f>
        <v>tier - 3</v>
      </c>
      <c r="M47" s="16" t="str">
        <f>IF(Table3[[#This Row],[City tier]]="?","tier - 2",Table3[[#This Row],[City tier]])</f>
        <v>tier - 1</v>
      </c>
      <c r="N47" s="16" t="str">
        <f>IF(Table3[[#This Row],[State ID]]="?","unknown",Table3[[#This Row],[State ID]])</f>
        <v>R1013</v>
      </c>
      <c r="O47" s="38" t="str">
        <f>CONCATENATE(Table3[[#This Row],[date]],"-",Table3[[#This Row],[month2]],"-",Table3[[#This Row],[year2]])</f>
        <v>6-Nov-2004</v>
      </c>
      <c r="P47" s="17">
        <f>DATEDIF(Table3[[#This Row],[date of birth]],DATE(2023,6,8),"y")</f>
        <v>18</v>
      </c>
      <c r="Q47" s="39">
        <v>1137.01</v>
      </c>
    </row>
    <row r="48" spans="1:20" x14ac:dyDescent="0.25">
      <c r="A48" t="s">
        <v>4763</v>
      </c>
      <c r="B48">
        <v>2004</v>
      </c>
      <c r="C48" t="s">
        <v>37</v>
      </c>
      <c r="D48">
        <v>15</v>
      </c>
      <c r="E48">
        <v>0</v>
      </c>
      <c r="F48">
        <v>1137.01</v>
      </c>
      <c r="G48" t="s">
        <v>12</v>
      </c>
      <c r="H48" t="s">
        <v>16</v>
      </c>
      <c r="I48" t="s">
        <v>13</v>
      </c>
      <c r="J48" s="16" t="str">
        <f>IF(Table3[[#This Row],[month]]="?","sep",Table3[[#This Row],[month]])</f>
        <v>Oct</v>
      </c>
      <c r="K48" s="16">
        <f>IF(Table3[[#This Row],[year]]="?","1983",Table3[[#This Row],[year]])</f>
        <v>2004</v>
      </c>
      <c r="L48" s="16" t="str">
        <f>IF(Table3[[#This Row],[Hospital tier]]="?","tier - 2",Table3[[#This Row],[Hospital tier]])</f>
        <v>tier - 3</v>
      </c>
      <c r="M48" s="16" t="str">
        <f>IF(Table3[[#This Row],[City tier]]="?","tier - 2",Table3[[#This Row],[City tier]])</f>
        <v>tier - 1</v>
      </c>
      <c r="N48" s="16" t="str">
        <f>IF(Table3[[#This Row],[State ID]]="?","unknown",Table3[[#This Row],[State ID]])</f>
        <v>R1013</v>
      </c>
      <c r="O48" s="38" t="str">
        <f>CONCATENATE(Table3[[#This Row],[date]],"-",Table3[[#This Row],[month2]],"-",Table3[[#This Row],[year2]])</f>
        <v>15-Oct-2004</v>
      </c>
      <c r="P48" s="17">
        <f>DATEDIF(Table3[[#This Row],[date of birth]],DATE(2023,6,8),"y")</f>
        <v>18</v>
      </c>
      <c r="Q48" s="39">
        <v>1137.01</v>
      </c>
    </row>
    <row r="49" spans="1:17" x14ac:dyDescent="0.25">
      <c r="A49" t="s">
        <v>4764</v>
      </c>
      <c r="B49">
        <v>2004</v>
      </c>
      <c r="C49" t="s">
        <v>15</v>
      </c>
      <c r="D49">
        <v>27</v>
      </c>
      <c r="E49">
        <v>0</v>
      </c>
      <c r="F49">
        <v>1137.47</v>
      </c>
      <c r="G49" t="s">
        <v>12</v>
      </c>
      <c r="H49" t="s">
        <v>11</v>
      </c>
      <c r="I49" t="s">
        <v>13</v>
      </c>
      <c r="J49" s="16" t="str">
        <f>IF(Table3[[#This Row],[month]]="?","sep",Table3[[#This Row],[month]])</f>
        <v>Nov</v>
      </c>
      <c r="K49" s="16">
        <f>IF(Table3[[#This Row],[year]]="?","1983",Table3[[#This Row],[year]])</f>
        <v>2004</v>
      </c>
      <c r="L49" s="16" t="str">
        <f>IF(Table3[[#This Row],[Hospital tier]]="?","tier - 2",Table3[[#This Row],[Hospital tier]])</f>
        <v>tier - 3</v>
      </c>
      <c r="M49" s="16" t="str">
        <f>IF(Table3[[#This Row],[City tier]]="?","tier - 2",Table3[[#This Row],[City tier]])</f>
        <v>tier - 2</v>
      </c>
      <c r="N49" s="16" t="str">
        <f>IF(Table3[[#This Row],[State ID]]="?","unknown",Table3[[#This Row],[State ID]])</f>
        <v>R1013</v>
      </c>
      <c r="O49" s="38" t="str">
        <f>CONCATENATE(Table3[[#This Row],[date]],"-",Table3[[#This Row],[month2]],"-",Table3[[#This Row],[year2]])</f>
        <v>27-Nov-2004</v>
      </c>
      <c r="P49" s="17">
        <f>DATEDIF(Table3[[#This Row],[date of birth]],DATE(2023,6,8),"y")</f>
        <v>18</v>
      </c>
      <c r="Q49" s="39">
        <v>1137.47</v>
      </c>
    </row>
    <row r="50" spans="1:17" x14ac:dyDescent="0.25">
      <c r="A50" t="s">
        <v>4765</v>
      </c>
      <c r="B50">
        <v>2001</v>
      </c>
      <c r="C50" t="s">
        <v>37</v>
      </c>
      <c r="D50">
        <v>25</v>
      </c>
      <c r="E50">
        <v>0</v>
      </c>
      <c r="F50">
        <v>1141</v>
      </c>
      <c r="G50" t="s">
        <v>12</v>
      </c>
      <c r="H50" t="s">
        <v>16</v>
      </c>
      <c r="I50" t="s">
        <v>13</v>
      </c>
      <c r="J50" s="16" t="str">
        <f>IF(Table3[[#This Row],[month]]="?","sep",Table3[[#This Row],[month]])</f>
        <v>Oct</v>
      </c>
      <c r="K50" s="16">
        <f>IF(Table3[[#This Row],[year]]="?","1983",Table3[[#This Row],[year]])</f>
        <v>2001</v>
      </c>
      <c r="L50" s="16" t="str">
        <f>IF(Table3[[#This Row],[Hospital tier]]="?","tier - 2",Table3[[#This Row],[Hospital tier]])</f>
        <v>tier - 3</v>
      </c>
      <c r="M50" s="16" t="str">
        <f>IF(Table3[[#This Row],[City tier]]="?","tier - 2",Table3[[#This Row],[City tier]])</f>
        <v>tier - 1</v>
      </c>
      <c r="N50" s="16" t="str">
        <f>IF(Table3[[#This Row],[State ID]]="?","unknown",Table3[[#This Row],[State ID]])</f>
        <v>R1013</v>
      </c>
      <c r="O50" s="38" t="str">
        <f>CONCATENATE(Table3[[#This Row],[date]],"-",Table3[[#This Row],[month2]],"-",Table3[[#This Row],[year2]])</f>
        <v>25-Oct-2001</v>
      </c>
      <c r="P50" s="17">
        <f>DATEDIF(Table3[[#This Row],[date of birth]],DATE(2023,6,8),"y")</f>
        <v>21</v>
      </c>
      <c r="Q50" s="39">
        <v>1141</v>
      </c>
    </row>
    <row r="51" spans="1:17" x14ac:dyDescent="0.25">
      <c r="A51" t="s">
        <v>4766</v>
      </c>
      <c r="B51">
        <v>2004</v>
      </c>
      <c r="C51" t="s">
        <v>20</v>
      </c>
      <c r="D51">
        <v>12</v>
      </c>
      <c r="E51">
        <v>0</v>
      </c>
      <c r="F51">
        <v>1141.45</v>
      </c>
      <c r="G51" t="s">
        <v>12</v>
      </c>
      <c r="H51" t="s">
        <v>12</v>
      </c>
      <c r="I51" t="s">
        <v>13</v>
      </c>
      <c r="J51" s="16" t="str">
        <f>IF(Table3[[#This Row],[month]]="?","sep",Table3[[#This Row],[month]])</f>
        <v>Sep</v>
      </c>
      <c r="K51" s="16">
        <f>IF(Table3[[#This Row],[year]]="?","1983",Table3[[#This Row],[year]])</f>
        <v>2004</v>
      </c>
      <c r="L51" s="16" t="str">
        <f>IF(Table3[[#This Row],[Hospital tier]]="?","tier - 2",Table3[[#This Row],[Hospital tier]])</f>
        <v>tier - 3</v>
      </c>
      <c r="M51" s="16" t="str">
        <f>IF(Table3[[#This Row],[City tier]]="?","tier - 2",Table3[[#This Row],[City tier]])</f>
        <v>tier - 3</v>
      </c>
      <c r="N51" s="16" t="str">
        <f>IF(Table3[[#This Row],[State ID]]="?","unknown",Table3[[#This Row],[State ID]])</f>
        <v>R1013</v>
      </c>
      <c r="O51" s="38" t="str">
        <f>CONCATENATE(Table3[[#This Row],[date]],"-",Table3[[#This Row],[month2]],"-",Table3[[#This Row],[year2]])</f>
        <v>12-Sep-2004</v>
      </c>
      <c r="P51" s="17">
        <f>DATEDIF(Table3[[#This Row],[date of birth]],DATE(2023,6,8),"y")</f>
        <v>18</v>
      </c>
      <c r="Q51" s="39">
        <v>1141.45</v>
      </c>
    </row>
    <row r="52" spans="1:17" x14ac:dyDescent="0.25">
      <c r="A52" t="s">
        <v>4767</v>
      </c>
      <c r="B52">
        <v>2002</v>
      </c>
      <c r="C52" t="s">
        <v>37</v>
      </c>
      <c r="D52">
        <v>1</v>
      </c>
      <c r="E52">
        <v>0</v>
      </c>
      <c r="F52">
        <v>1142</v>
      </c>
      <c r="G52" t="s">
        <v>12</v>
      </c>
      <c r="H52" t="s">
        <v>11</v>
      </c>
      <c r="I52" t="s">
        <v>42</v>
      </c>
      <c r="J52" s="16" t="str">
        <f>IF(Table3[[#This Row],[month]]="?","sep",Table3[[#This Row],[month]])</f>
        <v>Oct</v>
      </c>
      <c r="K52" s="16">
        <f>IF(Table3[[#This Row],[year]]="?","1983",Table3[[#This Row],[year]])</f>
        <v>2002</v>
      </c>
      <c r="L52" s="16" t="str">
        <f>IF(Table3[[#This Row],[Hospital tier]]="?","tier - 2",Table3[[#This Row],[Hospital tier]])</f>
        <v>tier - 3</v>
      </c>
      <c r="M52" s="16" t="str">
        <f>IF(Table3[[#This Row],[City tier]]="?","tier - 2",Table3[[#This Row],[City tier]])</f>
        <v>tier - 2</v>
      </c>
      <c r="N52" s="16" t="str">
        <f>IF(Table3[[#This Row],[State ID]]="?","unknown",Table3[[#This Row],[State ID]])</f>
        <v>R1011</v>
      </c>
      <c r="O52" s="38" t="str">
        <f>CONCATENATE(Table3[[#This Row],[date]],"-",Table3[[#This Row],[month2]],"-",Table3[[#This Row],[year2]])</f>
        <v>1-Oct-2002</v>
      </c>
      <c r="P52" s="17">
        <f>DATEDIF(Table3[[#This Row],[date of birth]],DATE(2023,6,8),"y")</f>
        <v>20</v>
      </c>
      <c r="Q52" s="39">
        <v>1142</v>
      </c>
    </row>
    <row r="53" spans="1:17" x14ac:dyDescent="0.25">
      <c r="A53" t="s">
        <v>4768</v>
      </c>
      <c r="B53">
        <v>2004</v>
      </c>
      <c r="C53" t="s">
        <v>18</v>
      </c>
      <c r="D53">
        <v>10</v>
      </c>
      <c r="E53">
        <v>0</v>
      </c>
      <c r="F53">
        <v>1146.8</v>
      </c>
      <c r="G53" t="s">
        <v>11</v>
      </c>
      <c r="H53" t="s">
        <v>11</v>
      </c>
      <c r="I53" t="s">
        <v>13</v>
      </c>
      <c r="J53" s="16" t="str">
        <f>IF(Table3[[#This Row],[month]]="?","sep",Table3[[#This Row],[month]])</f>
        <v>Jun</v>
      </c>
      <c r="K53" s="16">
        <f>IF(Table3[[#This Row],[year]]="?","1983",Table3[[#This Row],[year]])</f>
        <v>2004</v>
      </c>
      <c r="L53" s="16" t="str">
        <f>IF(Table3[[#This Row],[Hospital tier]]="?","tier - 2",Table3[[#This Row],[Hospital tier]])</f>
        <v>tier - 2</v>
      </c>
      <c r="M53" s="16" t="str">
        <f>IF(Table3[[#This Row],[City tier]]="?","tier - 2",Table3[[#This Row],[City tier]])</f>
        <v>tier - 2</v>
      </c>
      <c r="N53" s="16" t="str">
        <f>IF(Table3[[#This Row],[State ID]]="?","unknown",Table3[[#This Row],[State ID]])</f>
        <v>R1013</v>
      </c>
      <c r="O53" s="38" t="str">
        <f>CONCATENATE(Table3[[#This Row],[date]],"-",Table3[[#This Row],[month2]],"-",Table3[[#This Row],[year2]])</f>
        <v>10-Jun-2004</v>
      </c>
      <c r="P53" s="17">
        <f>DATEDIF(Table3[[#This Row],[date of birth]],DATE(2023,6,8),"y")</f>
        <v>18</v>
      </c>
      <c r="Q53" s="39">
        <v>1146.8</v>
      </c>
    </row>
    <row r="54" spans="1:17" x14ac:dyDescent="0.25">
      <c r="A54" t="s">
        <v>4769</v>
      </c>
      <c r="B54">
        <v>2003</v>
      </c>
      <c r="C54" t="s">
        <v>18</v>
      </c>
      <c r="D54">
        <v>12</v>
      </c>
      <c r="E54">
        <v>0</v>
      </c>
      <c r="F54">
        <v>1149</v>
      </c>
      <c r="G54" t="s">
        <v>11</v>
      </c>
      <c r="H54" t="s">
        <v>16</v>
      </c>
      <c r="I54" t="s">
        <v>23</v>
      </c>
      <c r="J54" s="16" t="str">
        <f>IF(Table3[[#This Row],[month]]="?","sep",Table3[[#This Row],[month]])</f>
        <v>Jun</v>
      </c>
      <c r="K54" s="16">
        <f>IF(Table3[[#This Row],[year]]="?","1983",Table3[[#This Row],[year]])</f>
        <v>2003</v>
      </c>
      <c r="L54" s="16" t="str">
        <f>IF(Table3[[#This Row],[Hospital tier]]="?","tier - 2",Table3[[#This Row],[Hospital tier]])</f>
        <v>tier - 2</v>
      </c>
      <c r="M54" s="16" t="str">
        <f>IF(Table3[[#This Row],[City tier]]="?","tier - 2",Table3[[#This Row],[City tier]])</f>
        <v>tier - 1</v>
      </c>
      <c r="N54" s="16" t="str">
        <f>IF(Table3[[#This Row],[State ID]]="?","unknown",Table3[[#This Row],[State ID]])</f>
        <v>R1012</v>
      </c>
      <c r="O54" s="38" t="str">
        <f>CONCATENATE(Table3[[#This Row],[date]],"-",Table3[[#This Row],[month2]],"-",Table3[[#This Row],[year2]])</f>
        <v>12-Jun-2003</v>
      </c>
      <c r="P54" s="17">
        <f>DATEDIF(Table3[[#This Row],[date of birth]],DATE(2023,6,8),"y")</f>
        <v>19</v>
      </c>
      <c r="Q54" s="39">
        <v>1149</v>
      </c>
    </row>
    <row r="55" spans="1:17" x14ac:dyDescent="0.25">
      <c r="A55" t="s">
        <v>4770</v>
      </c>
      <c r="B55">
        <v>2004</v>
      </c>
      <c r="C55" t="s">
        <v>10</v>
      </c>
      <c r="D55">
        <v>18</v>
      </c>
      <c r="E55">
        <v>0</v>
      </c>
      <c r="F55">
        <v>1149.4000000000001</v>
      </c>
      <c r="G55" t="s">
        <v>11</v>
      </c>
      <c r="H55" t="s">
        <v>11</v>
      </c>
      <c r="I55" t="s">
        <v>13</v>
      </c>
      <c r="J55" s="16" t="str">
        <f>IF(Table3[[#This Row],[month]]="?","sep",Table3[[#This Row],[month]])</f>
        <v>Jul</v>
      </c>
      <c r="K55" s="16">
        <f>IF(Table3[[#This Row],[year]]="?","1983",Table3[[#This Row],[year]])</f>
        <v>2004</v>
      </c>
      <c r="L55" s="16" t="str">
        <f>IF(Table3[[#This Row],[Hospital tier]]="?","tier - 2",Table3[[#This Row],[Hospital tier]])</f>
        <v>tier - 2</v>
      </c>
      <c r="M55" s="16" t="str">
        <f>IF(Table3[[#This Row],[City tier]]="?","tier - 2",Table3[[#This Row],[City tier]])</f>
        <v>tier - 2</v>
      </c>
      <c r="N55" s="16" t="str">
        <f>IF(Table3[[#This Row],[State ID]]="?","unknown",Table3[[#This Row],[State ID]])</f>
        <v>R1013</v>
      </c>
      <c r="O55" s="38" t="str">
        <f>CONCATENATE(Table3[[#This Row],[date]],"-",Table3[[#This Row],[month2]],"-",Table3[[#This Row],[year2]])</f>
        <v>18-Jul-2004</v>
      </c>
      <c r="P55" s="17">
        <f>DATEDIF(Table3[[#This Row],[date of birth]],DATE(2023,6,8),"y")</f>
        <v>18</v>
      </c>
      <c r="Q55" s="39">
        <v>1149.4000000000001</v>
      </c>
    </row>
    <row r="56" spans="1:17" x14ac:dyDescent="0.25">
      <c r="A56" t="s">
        <v>4771</v>
      </c>
      <c r="B56">
        <v>1994</v>
      </c>
      <c r="C56" t="s">
        <v>10</v>
      </c>
      <c r="D56">
        <v>26</v>
      </c>
      <c r="E56">
        <v>0</v>
      </c>
      <c r="F56">
        <v>1158.32</v>
      </c>
      <c r="G56" t="s">
        <v>11</v>
      </c>
      <c r="H56" t="s">
        <v>16</v>
      </c>
      <c r="I56" t="s">
        <v>13</v>
      </c>
      <c r="J56" s="16" t="str">
        <f>IF(Table3[[#This Row],[month]]="?","sep",Table3[[#This Row],[month]])</f>
        <v>Jul</v>
      </c>
      <c r="K56" s="16">
        <f>IF(Table3[[#This Row],[year]]="?","1983",Table3[[#This Row],[year]])</f>
        <v>1994</v>
      </c>
      <c r="L56" s="16" t="str">
        <f>IF(Table3[[#This Row],[Hospital tier]]="?","tier - 2",Table3[[#This Row],[Hospital tier]])</f>
        <v>tier - 2</v>
      </c>
      <c r="M56" s="16" t="str">
        <f>IF(Table3[[#This Row],[City tier]]="?","tier - 2",Table3[[#This Row],[City tier]])</f>
        <v>tier - 1</v>
      </c>
      <c r="N56" s="16" t="str">
        <f>IF(Table3[[#This Row],[State ID]]="?","unknown",Table3[[#This Row],[State ID]])</f>
        <v>R1013</v>
      </c>
      <c r="O56" s="38" t="str">
        <f>CONCATENATE(Table3[[#This Row],[date]],"-",Table3[[#This Row],[month2]],"-",Table3[[#This Row],[year2]])</f>
        <v>26-Jul-1994</v>
      </c>
      <c r="P56" s="17">
        <f>DATEDIF(Table3[[#This Row],[date of birth]],DATE(2023,6,8),"y")</f>
        <v>28</v>
      </c>
      <c r="Q56" s="39">
        <v>1158.32</v>
      </c>
    </row>
    <row r="57" spans="1:17" x14ac:dyDescent="0.25">
      <c r="A57" t="s">
        <v>4772</v>
      </c>
      <c r="B57">
        <v>2004</v>
      </c>
      <c r="C57" t="s">
        <v>15</v>
      </c>
      <c r="D57">
        <v>11</v>
      </c>
      <c r="E57">
        <v>0</v>
      </c>
      <c r="F57">
        <v>1163.46</v>
      </c>
      <c r="G57" t="s">
        <v>11</v>
      </c>
      <c r="H57" t="s">
        <v>12</v>
      </c>
      <c r="I57" t="s">
        <v>13</v>
      </c>
      <c r="J57" s="16" t="str">
        <f>IF(Table3[[#This Row],[month]]="?","sep",Table3[[#This Row],[month]])</f>
        <v>Nov</v>
      </c>
      <c r="K57" s="16">
        <f>IF(Table3[[#This Row],[year]]="?","1983",Table3[[#This Row],[year]])</f>
        <v>2004</v>
      </c>
      <c r="L57" s="16" t="str">
        <f>IF(Table3[[#This Row],[Hospital tier]]="?","tier - 2",Table3[[#This Row],[Hospital tier]])</f>
        <v>tier - 2</v>
      </c>
      <c r="M57" s="16" t="str">
        <f>IF(Table3[[#This Row],[City tier]]="?","tier - 2",Table3[[#This Row],[City tier]])</f>
        <v>tier - 3</v>
      </c>
      <c r="N57" s="16" t="str">
        <f>IF(Table3[[#This Row],[State ID]]="?","unknown",Table3[[#This Row],[State ID]])</f>
        <v>R1013</v>
      </c>
      <c r="O57" s="38" t="str">
        <f>CONCATENATE(Table3[[#This Row],[date]],"-",Table3[[#This Row],[month2]],"-",Table3[[#This Row],[year2]])</f>
        <v>11-Nov-2004</v>
      </c>
      <c r="P57" s="17">
        <f>DATEDIF(Table3[[#This Row],[date of birth]],DATE(2023,6,8),"y")</f>
        <v>18</v>
      </c>
      <c r="Q57" s="39">
        <v>1163.46</v>
      </c>
    </row>
    <row r="58" spans="1:17" x14ac:dyDescent="0.25">
      <c r="A58" t="s">
        <v>4773</v>
      </c>
      <c r="B58">
        <v>2002</v>
      </c>
      <c r="C58" t="s">
        <v>18</v>
      </c>
      <c r="D58">
        <v>11</v>
      </c>
      <c r="E58">
        <v>0</v>
      </c>
      <c r="F58">
        <v>1165</v>
      </c>
      <c r="G58" t="s">
        <v>11</v>
      </c>
      <c r="H58" t="s">
        <v>12</v>
      </c>
      <c r="I58" t="s">
        <v>23</v>
      </c>
      <c r="J58" s="16" t="str">
        <f>IF(Table3[[#This Row],[month]]="?","sep",Table3[[#This Row],[month]])</f>
        <v>Jun</v>
      </c>
      <c r="K58" s="16">
        <f>IF(Table3[[#This Row],[year]]="?","1983",Table3[[#This Row],[year]])</f>
        <v>2002</v>
      </c>
      <c r="L58" s="16" t="str">
        <f>IF(Table3[[#This Row],[Hospital tier]]="?","tier - 2",Table3[[#This Row],[Hospital tier]])</f>
        <v>tier - 2</v>
      </c>
      <c r="M58" s="16" t="str">
        <f>IF(Table3[[#This Row],[City tier]]="?","tier - 2",Table3[[#This Row],[City tier]])</f>
        <v>tier - 3</v>
      </c>
      <c r="N58" s="16" t="str">
        <f>IF(Table3[[#This Row],[State ID]]="?","unknown",Table3[[#This Row],[State ID]])</f>
        <v>R1012</v>
      </c>
      <c r="O58" s="38" t="str">
        <f>CONCATENATE(Table3[[#This Row],[date]],"-",Table3[[#This Row],[month2]],"-",Table3[[#This Row],[year2]])</f>
        <v>11-Jun-2002</v>
      </c>
      <c r="P58" s="17">
        <f>DATEDIF(Table3[[#This Row],[date of birth]],DATE(2023,6,8),"y")</f>
        <v>20</v>
      </c>
      <c r="Q58" s="39">
        <v>1165</v>
      </c>
    </row>
    <row r="59" spans="1:17" x14ac:dyDescent="0.25">
      <c r="A59" t="s">
        <v>4774</v>
      </c>
      <c r="B59">
        <v>2001</v>
      </c>
      <c r="C59" t="s">
        <v>15</v>
      </c>
      <c r="D59">
        <v>12</v>
      </c>
      <c r="E59">
        <v>0</v>
      </c>
      <c r="F59">
        <v>1167</v>
      </c>
      <c r="G59" t="s">
        <v>11</v>
      </c>
      <c r="H59" t="s">
        <v>16</v>
      </c>
      <c r="I59" t="s">
        <v>13</v>
      </c>
      <c r="J59" s="16" t="str">
        <f>IF(Table3[[#This Row],[month]]="?","sep",Table3[[#This Row],[month]])</f>
        <v>Nov</v>
      </c>
      <c r="K59" s="16">
        <f>IF(Table3[[#This Row],[year]]="?","1983",Table3[[#This Row],[year]])</f>
        <v>2001</v>
      </c>
      <c r="L59" s="16" t="str">
        <f>IF(Table3[[#This Row],[Hospital tier]]="?","tier - 2",Table3[[#This Row],[Hospital tier]])</f>
        <v>tier - 2</v>
      </c>
      <c r="M59" s="16" t="str">
        <f>IF(Table3[[#This Row],[City tier]]="?","tier - 2",Table3[[#This Row],[City tier]])</f>
        <v>tier - 1</v>
      </c>
      <c r="N59" s="16" t="str">
        <f>IF(Table3[[#This Row],[State ID]]="?","unknown",Table3[[#This Row],[State ID]])</f>
        <v>R1013</v>
      </c>
      <c r="O59" s="38" t="str">
        <f>CONCATENATE(Table3[[#This Row],[date]],"-",Table3[[#This Row],[month2]],"-",Table3[[#This Row],[year2]])</f>
        <v>12-Nov-2001</v>
      </c>
      <c r="P59" s="17">
        <f>DATEDIF(Table3[[#This Row],[date of birth]],DATE(2023,6,8),"y")</f>
        <v>21</v>
      </c>
      <c r="Q59" s="39">
        <v>1167</v>
      </c>
    </row>
    <row r="60" spans="1:17" x14ac:dyDescent="0.25">
      <c r="A60" t="s">
        <v>4775</v>
      </c>
      <c r="B60">
        <v>1996</v>
      </c>
      <c r="C60" t="s">
        <v>35</v>
      </c>
      <c r="D60">
        <v>11</v>
      </c>
      <c r="E60">
        <v>0</v>
      </c>
      <c r="F60">
        <v>1178</v>
      </c>
      <c r="G60" t="s">
        <v>11</v>
      </c>
      <c r="H60" t="s">
        <v>12</v>
      </c>
      <c r="I60" t="s">
        <v>13</v>
      </c>
      <c r="J60" s="16" t="str">
        <f>IF(Table3[[#This Row],[month]]="?","sep",Table3[[#This Row],[month]])</f>
        <v>Aug</v>
      </c>
      <c r="K60" s="16">
        <f>IF(Table3[[#This Row],[year]]="?","1983",Table3[[#This Row],[year]])</f>
        <v>1996</v>
      </c>
      <c r="L60" s="16" t="str">
        <f>IF(Table3[[#This Row],[Hospital tier]]="?","tier - 2",Table3[[#This Row],[Hospital tier]])</f>
        <v>tier - 2</v>
      </c>
      <c r="M60" s="16" t="str">
        <f>IF(Table3[[#This Row],[City tier]]="?","tier - 2",Table3[[#This Row],[City tier]])</f>
        <v>tier - 3</v>
      </c>
      <c r="N60" s="16" t="str">
        <f>IF(Table3[[#This Row],[State ID]]="?","unknown",Table3[[#This Row],[State ID]])</f>
        <v>R1013</v>
      </c>
      <c r="O60" s="38" t="str">
        <f>CONCATENATE(Table3[[#This Row],[date]],"-",Table3[[#This Row],[month2]],"-",Table3[[#This Row],[year2]])</f>
        <v>11-Aug-1996</v>
      </c>
      <c r="P60" s="17">
        <f>DATEDIF(Table3[[#This Row],[date of birth]],DATE(2023,6,8),"y")</f>
        <v>26</v>
      </c>
      <c r="Q60" s="39">
        <v>1178</v>
      </c>
    </row>
    <row r="61" spans="1:17" x14ac:dyDescent="0.25">
      <c r="A61" t="s">
        <v>4776</v>
      </c>
      <c r="B61">
        <v>1997</v>
      </c>
      <c r="C61" t="s">
        <v>18</v>
      </c>
      <c r="D61">
        <v>28</v>
      </c>
      <c r="E61">
        <v>0</v>
      </c>
      <c r="F61">
        <v>1178.07</v>
      </c>
      <c r="G61" t="s">
        <v>11</v>
      </c>
      <c r="H61" t="s">
        <v>11</v>
      </c>
      <c r="I61" t="s">
        <v>13</v>
      </c>
      <c r="J61" s="16" t="str">
        <f>IF(Table3[[#This Row],[month]]="?","sep",Table3[[#This Row],[month]])</f>
        <v>Jun</v>
      </c>
      <c r="K61" s="16">
        <f>IF(Table3[[#This Row],[year]]="?","1983",Table3[[#This Row],[year]])</f>
        <v>1997</v>
      </c>
      <c r="L61" s="16" t="str">
        <f>IF(Table3[[#This Row],[Hospital tier]]="?","tier - 2",Table3[[#This Row],[Hospital tier]])</f>
        <v>tier - 2</v>
      </c>
      <c r="M61" s="16" t="str">
        <f>IF(Table3[[#This Row],[City tier]]="?","tier - 2",Table3[[#This Row],[City tier]])</f>
        <v>tier - 2</v>
      </c>
      <c r="N61" s="16" t="str">
        <f>IF(Table3[[#This Row],[State ID]]="?","unknown",Table3[[#This Row],[State ID]])</f>
        <v>R1013</v>
      </c>
      <c r="O61" s="38" t="str">
        <f>CONCATENATE(Table3[[#This Row],[date]],"-",Table3[[#This Row],[month2]],"-",Table3[[#This Row],[year2]])</f>
        <v>28-Jun-1997</v>
      </c>
      <c r="P61" s="17">
        <f>DATEDIF(Table3[[#This Row],[date of birth]],DATE(2023,6,8),"y")</f>
        <v>25</v>
      </c>
      <c r="Q61" s="39">
        <v>1178.07</v>
      </c>
    </row>
    <row r="62" spans="1:17" x14ac:dyDescent="0.25">
      <c r="A62" t="s">
        <v>4777</v>
      </c>
      <c r="B62">
        <v>2002</v>
      </c>
      <c r="C62" t="s">
        <v>35</v>
      </c>
      <c r="D62">
        <v>26</v>
      </c>
      <c r="E62">
        <v>0</v>
      </c>
      <c r="F62">
        <v>1191</v>
      </c>
      <c r="G62" t="s">
        <v>11</v>
      </c>
      <c r="H62" t="s">
        <v>16</v>
      </c>
      <c r="I62" t="s">
        <v>13</v>
      </c>
      <c r="J62" s="16" t="str">
        <f>IF(Table3[[#This Row],[month]]="?","sep",Table3[[#This Row],[month]])</f>
        <v>Aug</v>
      </c>
      <c r="K62" s="16">
        <f>IF(Table3[[#This Row],[year]]="?","1983",Table3[[#This Row],[year]])</f>
        <v>2002</v>
      </c>
      <c r="L62" s="16" t="str">
        <f>IF(Table3[[#This Row],[Hospital tier]]="?","tier - 2",Table3[[#This Row],[Hospital tier]])</f>
        <v>tier - 2</v>
      </c>
      <c r="M62" s="16" t="str">
        <f>IF(Table3[[#This Row],[City tier]]="?","tier - 2",Table3[[#This Row],[City tier]])</f>
        <v>tier - 1</v>
      </c>
      <c r="N62" s="16" t="str">
        <f>IF(Table3[[#This Row],[State ID]]="?","unknown",Table3[[#This Row],[State ID]])</f>
        <v>R1013</v>
      </c>
      <c r="O62" s="38" t="str">
        <f>CONCATENATE(Table3[[#This Row],[date]],"-",Table3[[#This Row],[month2]],"-",Table3[[#This Row],[year2]])</f>
        <v>26-Aug-2002</v>
      </c>
      <c r="P62" s="17">
        <f>DATEDIF(Table3[[#This Row],[date of birth]],DATE(2023,6,8),"y")</f>
        <v>20</v>
      </c>
      <c r="Q62" s="39">
        <v>1191</v>
      </c>
    </row>
    <row r="63" spans="1:17" x14ac:dyDescent="0.25">
      <c r="A63" t="s">
        <v>4778</v>
      </c>
      <c r="B63">
        <v>1999</v>
      </c>
      <c r="C63" t="s">
        <v>18</v>
      </c>
      <c r="D63">
        <v>28</v>
      </c>
      <c r="E63">
        <v>0</v>
      </c>
      <c r="F63">
        <v>1200</v>
      </c>
      <c r="G63" t="s">
        <v>11</v>
      </c>
      <c r="H63" t="s">
        <v>12</v>
      </c>
      <c r="I63" t="s">
        <v>23</v>
      </c>
      <c r="J63" s="16" t="str">
        <f>IF(Table3[[#This Row],[month]]="?","sep",Table3[[#This Row],[month]])</f>
        <v>Jun</v>
      </c>
      <c r="K63" s="16">
        <f>IF(Table3[[#This Row],[year]]="?","1983",Table3[[#This Row],[year]])</f>
        <v>1999</v>
      </c>
      <c r="L63" s="16" t="str">
        <f>IF(Table3[[#This Row],[Hospital tier]]="?","tier - 2",Table3[[#This Row],[Hospital tier]])</f>
        <v>tier - 2</v>
      </c>
      <c r="M63" s="16" t="str">
        <f>IF(Table3[[#This Row],[City tier]]="?","tier - 2",Table3[[#This Row],[City tier]])</f>
        <v>tier - 3</v>
      </c>
      <c r="N63" s="16" t="str">
        <f>IF(Table3[[#This Row],[State ID]]="?","unknown",Table3[[#This Row],[State ID]])</f>
        <v>R1012</v>
      </c>
      <c r="O63" s="38" t="str">
        <f>CONCATENATE(Table3[[#This Row],[date]],"-",Table3[[#This Row],[month2]],"-",Table3[[#This Row],[year2]])</f>
        <v>28-Jun-1999</v>
      </c>
      <c r="P63" s="17">
        <f>DATEDIF(Table3[[#This Row],[date of birth]],DATE(2023,6,8),"y")</f>
        <v>23</v>
      </c>
      <c r="Q63" s="39">
        <v>1200</v>
      </c>
    </row>
    <row r="64" spans="1:17" x14ac:dyDescent="0.25">
      <c r="A64" t="s">
        <v>4779</v>
      </c>
      <c r="B64">
        <v>1992</v>
      </c>
      <c r="C64" t="s">
        <v>37</v>
      </c>
      <c r="D64">
        <v>6</v>
      </c>
      <c r="E64">
        <v>0</v>
      </c>
      <c r="F64">
        <v>1200.55</v>
      </c>
      <c r="G64" t="s">
        <v>11</v>
      </c>
      <c r="H64" t="s">
        <v>12</v>
      </c>
      <c r="I64" t="s">
        <v>13</v>
      </c>
      <c r="J64" s="16" t="str">
        <f>IF(Table3[[#This Row],[month]]="?","sep",Table3[[#This Row],[month]])</f>
        <v>Oct</v>
      </c>
      <c r="K64" s="16">
        <f>IF(Table3[[#This Row],[year]]="?","1983",Table3[[#This Row],[year]])</f>
        <v>1992</v>
      </c>
      <c r="L64" s="16" t="str">
        <f>IF(Table3[[#This Row],[Hospital tier]]="?","tier - 2",Table3[[#This Row],[Hospital tier]])</f>
        <v>tier - 2</v>
      </c>
      <c r="M64" s="16" t="str">
        <f>IF(Table3[[#This Row],[City tier]]="?","tier - 2",Table3[[#This Row],[City tier]])</f>
        <v>tier - 3</v>
      </c>
      <c r="N64" s="16" t="str">
        <f>IF(Table3[[#This Row],[State ID]]="?","unknown",Table3[[#This Row],[State ID]])</f>
        <v>R1013</v>
      </c>
      <c r="O64" s="38" t="str">
        <f>CONCATENATE(Table3[[#This Row],[date]],"-",Table3[[#This Row],[month2]],"-",Table3[[#This Row],[year2]])</f>
        <v>6-Oct-1992</v>
      </c>
      <c r="P64" s="17">
        <f>DATEDIF(Table3[[#This Row],[date of birth]],DATE(2023,6,8),"y")</f>
        <v>30</v>
      </c>
      <c r="Q64" s="39">
        <v>1200.55</v>
      </c>
    </row>
    <row r="65" spans="1:17" x14ac:dyDescent="0.25">
      <c r="A65" t="s">
        <v>4780</v>
      </c>
      <c r="B65">
        <v>2004</v>
      </c>
      <c r="C65" t="s">
        <v>18</v>
      </c>
      <c r="D65">
        <v>2</v>
      </c>
      <c r="E65">
        <v>0</v>
      </c>
      <c r="F65">
        <v>1210</v>
      </c>
      <c r="G65" t="s">
        <v>11</v>
      </c>
      <c r="H65" t="s">
        <v>16</v>
      </c>
      <c r="I65" t="s">
        <v>13</v>
      </c>
      <c r="J65" s="16" t="str">
        <f>IF(Table3[[#This Row],[month]]="?","sep",Table3[[#This Row],[month]])</f>
        <v>Jun</v>
      </c>
      <c r="K65" s="16">
        <f>IF(Table3[[#This Row],[year]]="?","1983",Table3[[#This Row],[year]])</f>
        <v>2004</v>
      </c>
      <c r="L65" s="16" t="str">
        <f>IF(Table3[[#This Row],[Hospital tier]]="?","tier - 2",Table3[[#This Row],[Hospital tier]])</f>
        <v>tier - 2</v>
      </c>
      <c r="M65" s="16" t="str">
        <f>IF(Table3[[#This Row],[City tier]]="?","tier - 2",Table3[[#This Row],[City tier]])</f>
        <v>tier - 1</v>
      </c>
      <c r="N65" s="16" t="str">
        <f>IF(Table3[[#This Row],[State ID]]="?","unknown",Table3[[#This Row],[State ID]])</f>
        <v>R1013</v>
      </c>
      <c r="O65" s="38" t="str">
        <f>CONCATENATE(Table3[[#This Row],[date]],"-",Table3[[#This Row],[month2]],"-",Table3[[#This Row],[year2]])</f>
        <v>2-Jun-2004</v>
      </c>
      <c r="P65" s="17">
        <f>DATEDIF(Table3[[#This Row],[date of birth]],DATE(2023,6,8),"y")</f>
        <v>19</v>
      </c>
      <c r="Q65" s="39">
        <v>1210</v>
      </c>
    </row>
    <row r="66" spans="1:17" x14ac:dyDescent="0.25">
      <c r="A66" t="s">
        <v>4781</v>
      </c>
      <c r="B66">
        <v>1996</v>
      </c>
      <c r="C66" t="s">
        <v>15</v>
      </c>
      <c r="D66">
        <v>4</v>
      </c>
      <c r="E66">
        <v>0</v>
      </c>
      <c r="F66">
        <v>1220</v>
      </c>
      <c r="G66" t="s">
        <v>11</v>
      </c>
      <c r="H66" t="s">
        <v>12</v>
      </c>
      <c r="I66" t="s">
        <v>23</v>
      </c>
      <c r="J66" s="16" t="str">
        <f>IF(Table3[[#This Row],[month]]="?","sep",Table3[[#This Row],[month]])</f>
        <v>Nov</v>
      </c>
      <c r="K66" s="16">
        <f>IF(Table3[[#This Row],[year]]="?","1983",Table3[[#This Row],[year]])</f>
        <v>1996</v>
      </c>
      <c r="L66" s="16" t="str">
        <f>IF(Table3[[#This Row],[Hospital tier]]="?","tier - 2",Table3[[#This Row],[Hospital tier]])</f>
        <v>tier - 2</v>
      </c>
      <c r="M66" s="16" t="str">
        <f>IF(Table3[[#This Row],[City tier]]="?","tier - 2",Table3[[#This Row],[City tier]])</f>
        <v>tier - 3</v>
      </c>
      <c r="N66" s="16" t="str">
        <f>IF(Table3[[#This Row],[State ID]]="?","unknown",Table3[[#This Row],[State ID]])</f>
        <v>R1012</v>
      </c>
      <c r="O66" s="38" t="str">
        <f>CONCATENATE(Table3[[#This Row],[date]],"-",Table3[[#This Row],[month2]],"-",Table3[[#This Row],[year2]])</f>
        <v>4-Nov-1996</v>
      </c>
      <c r="P66" s="17">
        <f>DATEDIF(Table3[[#This Row],[date of birth]],DATE(2023,6,8),"y")</f>
        <v>26</v>
      </c>
      <c r="Q66" s="39">
        <v>1220</v>
      </c>
    </row>
    <row r="67" spans="1:17" x14ac:dyDescent="0.25">
      <c r="A67" t="s">
        <v>4782</v>
      </c>
      <c r="B67">
        <v>2004</v>
      </c>
      <c r="C67" t="s">
        <v>10</v>
      </c>
      <c r="D67">
        <v>9</v>
      </c>
      <c r="E67">
        <v>0</v>
      </c>
      <c r="F67">
        <v>1224</v>
      </c>
      <c r="G67" t="s">
        <v>11</v>
      </c>
      <c r="H67" t="s">
        <v>16</v>
      </c>
      <c r="I67" t="s">
        <v>13</v>
      </c>
      <c r="J67" s="16" t="str">
        <f>IF(Table3[[#This Row],[month]]="?","sep",Table3[[#This Row],[month]])</f>
        <v>Jul</v>
      </c>
      <c r="K67" s="16">
        <f>IF(Table3[[#This Row],[year]]="?","1983",Table3[[#This Row],[year]])</f>
        <v>2004</v>
      </c>
      <c r="L67" s="16" t="str">
        <f>IF(Table3[[#This Row],[Hospital tier]]="?","tier - 2",Table3[[#This Row],[Hospital tier]])</f>
        <v>tier - 2</v>
      </c>
      <c r="M67" s="16" t="str">
        <f>IF(Table3[[#This Row],[City tier]]="?","tier - 2",Table3[[#This Row],[City tier]])</f>
        <v>tier - 1</v>
      </c>
      <c r="N67" s="16" t="str">
        <f>IF(Table3[[#This Row],[State ID]]="?","unknown",Table3[[#This Row],[State ID]])</f>
        <v>R1013</v>
      </c>
      <c r="O67" s="38" t="str">
        <f>CONCATENATE(Table3[[#This Row],[date]],"-",Table3[[#This Row],[month2]],"-",Table3[[#This Row],[year2]])</f>
        <v>9-Jul-2004</v>
      </c>
      <c r="P67" s="17">
        <f>DATEDIF(Table3[[#This Row],[date of birth]],DATE(2023,6,8),"y")</f>
        <v>18</v>
      </c>
      <c r="Q67" s="39">
        <v>1224</v>
      </c>
    </row>
    <row r="68" spans="1:17" x14ac:dyDescent="0.25">
      <c r="A68" t="s">
        <v>4783</v>
      </c>
      <c r="B68">
        <v>2004</v>
      </c>
      <c r="C68" t="s">
        <v>37</v>
      </c>
      <c r="D68">
        <v>16</v>
      </c>
      <c r="E68">
        <v>0</v>
      </c>
      <c r="F68">
        <v>1228</v>
      </c>
      <c r="G68" t="s">
        <v>11</v>
      </c>
      <c r="H68" t="s">
        <v>16</v>
      </c>
      <c r="I68" t="s">
        <v>23</v>
      </c>
      <c r="J68" s="16" t="str">
        <f>IF(Table3[[#This Row],[month]]="?","sep",Table3[[#This Row],[month]])</f>
        <v>Oct</v>
      </c>
      <c r="K68" s="16">
        <f>IF(Table3[[#This Row],[year]]="?","1983",Table3[[#This Row],[year]])</f>
        <v>2004</v>
      </c>
      <c r="L68" s="16" t="str">
        <f>IF(Table3[[#This Row],[Hospital tier]]="?","tier - 2",Table3[[#This Row],[Hospital tier]])</f>
        <v>tier - 2</v>
      </c>
      <c r="M68" s="16" t="str">
        <f>IF(Table3[[#This Row],[City tier]]="?","tier - 2",Table3[[#This Row],[City tier]])</f>
        <v>tier - 1</v>
      </c>
      <c r="N68" s="16" t="str">
        <f>IF(Table3[[#This Row],[State ID]]="?","unknown",Table3[[#This Row],[State ID]])</f>
        <v>R1012</v>
      </c>
      <c r="O68" s="38" t="str">
        <f>CONCATENATE(Table3[[#This Row],[date]],"-",Table3[[#This Row],[month2]],"-",Table3[[#This Row],[year2]])</f>
        <v>16-Oct-2004</v>
      </c>
      <c r="P68" s="17">
        <f>DATEDIF(Table3[[#This Row],[date of birth]],DATE(2023,6,8),"y")</f>
        <v>18</v>
      </c>
      <c r="Q68" s="39">
        <v>1228</v>
      </c>
    </row>
    <row r="69" spans="1:17" x14ac:dyDescent="0.25">
      <c r="A69" t="s">
        <v>4784</v>
      </c>
      <c r="B69">
        <v>1998</v>
      </c>
      <c r="C69" t="s">
        <v>10</v>
      </c>
      <c r="D69">
        <v>13</v>
      </c>
      <c r="E69">
        <v>0</v>
      </c>
      <c r="F69">
        <v>1234</v>
      </c>
      <c r="G69" t="s">
        <v>11</v>
      </c>
      <c r="H69" t="s">
        <v>16</v>
      </c>
      <c r="I69" t="s">
        <v>13</v>
      </c>
      <c r="J69" s="16" t="str">
        <f>IF(Table3[[#This Row],[month]]="?","sep",Table3[[#This Row],[month]])</f>
        <v>Jul</v>
      </c>
      <c r="K69" s="16">
        <f>IF(Table3[[#This Row],[year]]="?","1983",Table3[[#This Row],[year]])</f>
        <v>1998</v>
      </c>
      <c r="L69" s="16" t="str">
        <f>IF(Table3[[#This Row],[Hospital tier]]="?","tier - 2",Table3[[#This Row],[Hospital tier]])</f>
        <v>tier - 2</v>
      </c>
      <c r="M69" s="16" t="str">
        <f>IF(Table3[[#This Row],[City tier]]="?","tier - 2",Table3[[#This Row],[City tier]])</f>
        <v>tier - 1</v>
      </c>
      <c r="N69" s="16" t="str">
        <f>IF(Table3[[#This Row],[State ID]]="?","unknown",Table3[[#This Row],[State ID]])</f>
        <v>R1013</v>
      </c>
      <c r="O69" s="38" t="str">
        <f>CONCATENATE(Table3[[#This Row],[date]],"-",Table3[[#This Row],[month2]],"-",Table3[[#This Row],[year2]])</f>
        <v>13-Jul-1998</v>
      </c>
      <c r="P69" s="17">
        <f>DATEDIF(Table3[[#This Row],[date of birth]],DATE(2023,6,8),"y")</f>
        <v>24</v>
      </c>
      <c r="Q69" s="39">
        <v>1234</v>
      </c>
    </row>
    <row r="70" spans="1:17" x14ac:dyDescent="0.25">
      <c r="A70" t="s">
        <v>4785</v>
      </c>
      <c r="B70">
        <v>2002</v>
      </c>
      <c r="C70" t="s">
        <v>30</v>
      </c>
      <c r="D70">
        <v>12</v>
      </c>
      <c r="E70">
        <v>0</v>
      </c>
      <c r="F70">
        <v>1237</v>
      </c>
      <c r="G70" t="s">
        <v>11</v>
      </c>
      <c r="H70" t="s">
        <v>11</v>
      </c>
      <c r="I70" t="s">
        <v>13</v>
      </c>
      <c r="J70" s="16" t="str">
        <f>IF(Table3[[#This Row],[month]]="?","sep",Table3[[#This Row],[month]])</f>
        <v>Dec</v>
      </c>
      <c r="K70" s="16">
        <f>IF(Table3[[#This Row],[year]]="?","1983",Table3[[#This Row],[year]])</f>
        <v>2002</v>
      </c>
      <c r="L70" s="16" t="str">
        <f>IF(Table3[[#This Row],[Hospital tier]]="?","tier - 2",Table3[[#This Row],[Hospital tier]])</f>
        <v>tier - 2</v>
      </c>
      <c r="M70" s="16" t="str">
        <f>IF(Table3[[#This Row],[City tier]]="?","tier - 2",Table3[[#This Row],[City tier]])</f>
        <v>tier - 2</v>
      </c>
      <c r="N70" s="16" t="str">
        <f>IF(Table3[[#This Row],[State ID]]="?","unknown",Table3[[#This Row],[State ID]])</f>
        <v>R1013</v>
      </c>
      <c r="O70" s="38" t="str">
        <f>CONCATENATE(Table3[[#This Row],[date]],"-",Table3[[#This Row],[month2]],"-",Table3[[#This Row],[year2]])</f>
        <v>12-Dec-2002</v>
      </c>
      <c r="P70" s="17">
        <f>DATEDIF(Table3[[#This Row],[date of birth]],DATE(2023,6,8),"y")</f>
        <v>20</v>
      </c>
      <c r="Q70" s="39">
        <v>1237</v>
      </c>
    </row>
    <row r="71" spans="1:17" x14ac:dyDescent="0.25">
      <c r="A71" t="s">
        <v>4786</v>
      </c>
      <c r="B71">
        <v>1998</v>
      </c>
      <c r="C71" t="s">
        <v>37</v>
      </c>
      <c r="D71">
        <v>11</v>
      </c>
      <c r="E71">
        <v>0</v>
      </c>
      <c r="F71">
        <v>1240</v>
      </c>
      <c r="G71" t="s">
        <v>11</v>
      </c>
      <c r="H71" t="s">
        <v>16</v>
      </c>
      <c r="I71" t="s">
        <v>23</v>
      </c>
      <c r="J71" s="16" t="str">
        <f>IF(Table3[[#This Row],[month]]="?","sep",Table3[[#This Row],[month]])</f>
        <v>Oct</v>
      </c>
      <c r="K71" s="16">
        <f>IF(Table3[[#This Row],[year]]="?","1983",Table3[[#This Row],[year]])</f>
        <v>1998</v>
      </c>
      <c r="L71" s="16" t="str">
        <f>IF(Table3[[#This Row],[Hospital tier]]="?","tier - 2",Table3[[#This Row],[Hospital tier]])</f>
        <v>tier - 2</v>
      </c>
      <c r="M71" s="16" t="str">
        <f>IF(Table3[[#This Row],[City tier]]="?","tier - 2",Table3[[#This Row],[City tier]])</f>
        <v>tier - 1</v>
      </c>
      <c r="N71" s="16" t="str">
        <f>IF(Table3[[#This Row],[State ID]]="?","unknown",Table3[[#This Row],[State ID]])</f>
        <v>R1012</v>
      </c>
      <c r="O71" s="38" t="str">
        <f>CONCATENATE(Table3[[#This Row],[date]],"-",Table3[[#This Row],[month2]],"-",Table3[[#This Row],[year2]])</f>
        <v>11-Oct-1998</v>
      </c>
      <c r="P71" s="17">
        <f>DATEDIF(Table3[[#This Row],[date of birth]],DATE(2023,6,8),"y")</f>
        <v>24</v>
      </c>
      <c r="Q71" s="39">
        <v>1240</v>
      </c>
    </row>
    <row r="72" spans="1:17" x14ac:dyDescent="0.25">
      <c r="A72" t="s">
        <v>4787</v>
      </c>
      <c r="B72">
        <v>2002</v>
      </c>
      <c r="C72" t="s">
        <v>10</v>
      </c>
      <c r="D72">
        <v>1</v>
      </c>
      <c r="E72">
        <v>0</v>
      </c>
      <c r="F72">
        <v>1241</v>
      </c>
      <c r="G72" t="s">
        <v>11</v>
      </c>
      <c r="H72" t="s">
        <v>11</v>
      </c>
      <c r="I72" t="s">
        <v>13</v>
      </c>
      <c r="J72" s="16" t="str">
        <f>IF(Table3[[#This Row],[month]]="?","sep",Table3[[#This Row],[month]])</f>
        <v>Jul</v>
      </c>
      <c r="K72" s="16">
        <f>IF(Table3[[#This Row],[year]]="?","1983",Table3[[#This Row],[year]])</f>
        <v>2002</v>
      </c>
      <c r="L72" s="16" t="str">
        <f>IF(Table3[[#This Row],[Hospital tier]]="?","tier - 2",Table3[[#This Row],[Hospital tier]])</f>
        <v>tier - 2</v>
      </c>
      <c r="M72" s="16" t="str">
        <f>IF(Table3[[#This Row],[City tier]]="?","tier - 2",Table3[[#This Row],[City tier]])</f>
        <v>tier - 2</v>
      </c>
      <c r="N72" s="16" t="str">
        <f>IF(Table3[[#This Row],[State ID]]="?","unknown",Table3[[#This Row],[State ID]])</f>
        <v>R1013</v>
      </c>
      <c r="O72" s="38" t="str">
        <f>CONCATENATE(Table3[[#This Row],[date]],"-",Table3[[#This Row],[month2]],"-",Table3[[#This Row],[year2]])</f>
        <v>1-Jul-2002</v>
      </c>
      <c r="P72" s="17">
        <f>DATEDIF(Table3[[#This Row],[date of birth]],DATE(2023,6,8),"y")</f>
        <v>20</v>
      </c>
      <c r="Q72" s="39">
        <v>1241</v>
      </c>
    </row>
    <row r="73" spans="1:17" x14ac:dyDescent="0.25">
      <c r="A73" t="s">
        <v>4788</v>
      </c>
      <c r="B73">
        <v>2003</v>
      </c>
      <c r="C73" t="s">
        <v>35</v>
      </c>
      <c r="D73">
        <v>2</v>
      </c>
      <c r="E73">
        <v>0</v>
      </c>
      <c r="F73">
        <v>1241.57</v>
      </c>
      <c r="G73" t="s">
        <v>11</v>
      </c>
      <c r="H73" t="s">
        <v>11</v>
      </c>
      <c r="I73" t="s">
        <v>42</v>
      </c>
      <c r="J73" s="16" t="str">
        <f>IF(Table3[[#This Row],[month]]="?","sep",Table3[[#This Row],[month]])</f>
        <v>Aug</v>
      </c>
      <c r="K73" s="16">
        <f>IF(Table3[[#This Row],[year]]="?","1983",Table3[[#This Row],[year]])</f>
        <v>2003</v>
      </c>
      <c r="L73" s="16" t="str">
        <f>IF(Table3[[#This Row],[Hospital tier]]="?","tier - 2",Table3[[#This Row],[Hospital tier]])</f>
        <v>tier - 2</v>
      </c>
      <c r="M73" s="16" t="str">
        <f>IF(Table3[[#This Row],[City tier]]="?","tier - 2",Table3[[#This Row],[City tier]])</f>
        <v>tier - 2</v>
      </c>
      <c r="N73" s="16" t="str">
        <f>IF(Table3[[#This Row],[State ID]]="?","unknown",Table3[[#This Row],[State ID]])</f>
        <v>R1011</v>
      </c>
      <c r="O73" s="38" t="str">
        <f>CONCATENATE(Table3[[#This Row],[date]],"-",Table3[[#This Row],[month2]],"-",Table3[[#This Row],[year2]])</f>
        <v>2-Aug-2003</v>
      </c>
      <c r="P73" s="17">
        <f>DATEDIF(Table3[[#This Row],[date of birth]],DATE(2023,6,8),"y")</f>
        <v>19</v>
      </c>
      <c r="Q73" s="39">
        <v>1241.57</v>
      </c>
    </row>
    <row r="74" spans="1:17" x14ac:dyDescent="0.25">
      <c r="A74" t="s">
        <v>4789</v>
      </c>
      <c r="B74">
        <v>2003</v>
      </c>
      <c r="C74" t="s">
        <v>20</v>
      </c>
      <c r="D74">
        <v>15</v>
      </c>
      <c r="E74">
        <v>0</v>
      </c>
      <c r="F74">
        <v>1242.26</v>
      </c>
      <c r="G74" t="s">
        <v>11</v>
      </c>
      <c r="H74" t="s">
        <v>16</v>
      </c>
      <c r="I74" t="s">
        <v>42</v>
      </c>
      <c r="J74" s="16" t="str">
        <f>IF(Table3[[#This Row],[month]]="?","sep",Table3[[#This Row],[month]])</f>
        <v>Sep</v>
      </c>
      <c r="K74" s="16">
        <f>IF(Table3[[#This Row],[year]]="?","1983",Table3[[#This Row],[year]])</f>
        <v>2003</v>
      </c>
      <c r="L74" s="16" t="str">
        <f>IF(Table3[[#This Row],[Hospital tier]]="?","tier - 2",Table3[[#This Row],[Hospital tier]])</f>
        <v>tier - 2</v>
      </c>
      <c r="M74" s="16" t="str">
        <f>IF(Table3[[#This Row],[City tier]]="?","tier - 2",Table3[[#This Row],[City tier]])</f>
        <v>tier - 1</v>
      </c>
      <c r="N74" s="16" t="str">
        <f>IF(Table3[[#This Row],[State ID]]="?","unknown",Table3[[#This Row],[State ID]])</f>
        <v>R1011</v>
      </c>
      <c r="O74" s="38" t="str">
        <f>CONCATENATE(Table3[[#This Row],[date]],"-",Table3[[#This Row],[month2]],"-",Table3[[#This Row],[year2]])</f>
        <v>15-Sep-2003</v>
      </c>
      <c r="P74" s="17">
        <f>DATEDIF(Table3[[#This Row],[date of birth]],DATE(2023,6,8),"y")</f>
        <v>19</v>
      </c>
      <c r="Q74" s="39">
        <v>1242.26</v>
      </c>
    </row>
    <row r="75" spans="1:17" x14ac:dyDescent="0.25">
      <c r="A75" t="s">
        <v>4790</v>
      </c>
      <c r="B75">
        <v>2003</v>
      </c>
      <c r="C75" t="s">
        <v>20</v>
      </c>
      <c r="D75">
        <v>8</v>
      </c>
      <c r="E75">
        <v>0</v>
      </c>
      <c r="F75">
        <v>1242.82</v>
      </c>
      <c r="G75" t="s">
        <v>11</v>
      </c>
      <c r="H75" t="s">
        <v>16</v>
      </c>
      <c r="I75" t="s">
        <v>42</v>
      </c>
      <c r="J75" s="16" t="str">
        <f>IF(Table3[[#This Row],[month]]="?","sep",Table3[[#This Row],[month]])</f>
        <v>Sep</v>
      </c>
      <c r="K75" s="16">
        <f>IF(Table3[[#This Row],[year]]="?","1983",Table3[[#This Row],[year]])</f>
        <v>2003</v>
      </c>
      <c r="L75" s="16" t="str">
        <f>IF(Table3[[#This Row],[Hospital tier]]="?","tier - 2",Table3[[#This Row],[Hospital tier]])</f>
        <v>tier - 2</v>
      </c>
      <c r="M75" s="16" t="str">
        <f>IF(Table3[[#This Row],[City tier]]="?","tier - 2",Table3[[#This Row],[City tier]])</f>
        <v>tier - 1</v>
      </c>
      <c r="N75" s="16" t="str">
        <f>IF(Table3[[#This Row],[State ID]]="?","unknown",Table3[[#This Row],[State ID]])</f>
        <v>R1011</v>
      </c>
      <c r="O75" s="38" t="str">
        <f>CONCATENATE(Table3[[#This Row],[date]],"-",Table3[[#This Row],[month2]],"-",Table3[[#This Row],[year2]])</f>
        <v>8-Sep-2003</v>
      </c>
      <c r="P75" s="17">
        <f>DATEDIF(Table3[[#This Row],[date of birth]],DATE(2023,6,8),"y")</f>
        <v>19</v>
      </c>
      <c r="Q75" s="39">
        <v>1242.82</v>
      </c>
    </row>
    <row r="76" spans="1:17" x14ac:dyDescent="0.25">
      <c r="A76" t="s">
        <v>4791</v>
      </c>
      <c r="B76">
        <v>2003</v>
      </c>
      <c r="C76" t="s">
        <v>20</v>
      </c>
      <c r="D76">
        <v>15</v>
      </c>
      <c r="E76">
        <v>0</v>
      </c>
      <c r="F76">
        <v>1252.4100000000001</v>
      </c>
      <c r="G76" t="s">
        <v>11</v>
      </c>
      <c r="H76" t="s">
        <v>12</v>
      </c>
      <c r="I76" t="s">
        <v>42</v>
      </c>
      <c r="J76" s="16" t="str">
        <f>IF(Table3[[#This Row],[month]]="?","sep",Table3[[#This Row],[month]])</f>
        <v>Sep</v>
      </c>
      <c r="K76" s="16">
        <f>IF(Table3[[#This Row],[year]]="?","1983",Table3[[#This Row],[year]])</f>
        <v>2003</v>
      </c>
      <c r="L76" s="16" t="str">
        <f>IF(Table3[[#This Row],[Hospital tier]]="?","tier - 2",Table3[[#This Row],[Hospital tier]])</f>
        <v>tier - 2</v>
      </c>
      <c r="M76" s="16" t="str">
        <f>IF(Table3[[#This Row],[City tier]]="?","tier - 2",Table3[[#This Row],[City tier]])</f>
        <v>tier - 3</v>
      </c>
      <c r="N76" s="16" t="str">
        <f>IF(Table3[[#This Row],[State ID]]="?","unknown",Table3[[#This Row],[State ID]])</f>
        <v>R1011</v>
      </c>
      <c r="O76" s="38" t="str">
        <f>CONCATENATE(Table3[[#This Row],[date]],"-",Table3[[#This Row],[month2]],"-",Table3[[#This Row],[year2]])</f>
        <v>15-Sep-2003</v>
      </c>
      <c r="P76" s="17">
        <f>DATEDIF(Table3[[#This Row],[date of birth]],DATE(2023,6,8),"y")</f>
        <v>19</v>
      </c>
      <c r="Q76" s="39">
        <v>1252.4100000000001</v>
      </c>
    </row>
    <row r="77" spans="1:17" x14ac:dyDescent="0.25">
      <c r="A77" t="s">
        <v>4792</v>
      </c>
      <c r="B77">
        <v>1997</v>
      </c>
      <c r="C77" t="s">
        <v>15</v>
      </c>
      <c r="D77">
        <v>4</v>
      </c>
      <c r="E77">
        <v>0</v>
      </c>
      <c r="F77">
        <v>1253</v>
      </c>
      <c r="G77" t="s">
        <v>11</v>
      </c>
      <c r="H77" t="s">
        <v>11</v>
      </c>
      <c r="I77" t="s">
        <v>13</v>
      </c>
      <c r="J77" s="16" t="str">
        <f>IF(Table3[[#This Row],[month]]="?","sep",Table3[[#This Row],[month]])</f>
        <v>Nov</v>
      </c>
      <c r="K77" s="16">
        <f>IF(Table3[[#This Row],[year]]="?","1983",Table3[[#This Row],[year]])</f>
        <v>1997</v>
      </c>
      <c r="L77" s="16" t="str">
        <f>IF(Table3[[#This Row],[Hospital tier]]="?","tier - 2",Table3[[#This Row],[Hospital tier]])</f>
        <v>tier - 2</v>
      </c>
      <c r="M77" s="16" t="str">
        <f>IF(Table3[[#This Row],[City tier]]="?","tier - 2",Table3[[#This Row],[City tier]])</f>
        <v>tier - 2</v>
      </c>
      <c r="N77" s="16" t="str">
        <f>IF(Table3[[#This Row],[State ID]]="?","unknown",Table3[[#This Row],[State ID]])</f>
        <v>R1013</v>
      </c>
      <c r="O77" s="38" t="str">
        <f>CONCATENATE(Table3[[#This Row],[date]],"-",Table3[[#This Row],[month2]],"-",Table3[[#This Row],[year2]])</f>
        <v>4-Nov-1997</v>
      </c>
      <c r="P77" s="17">
        <f>DATEDIF(Table3[[#This Row],[date of birth]],DATE(2023,6,8),"y")</f>
        <v>25</v>
      </c>
      <c r="Q77" s="39">
        <v>1253</v>
      </c>
    </row>
    <row r="78" spans="1:17" x14ac:dyDescent="0.25">
      <c r="A78" t="s">
        <v>4793</v>
      </c>
      <c r="B78">
        <v>2003</v>
      </c>
      <c r="C78" t="s">
        <v>30</v>
      </c>
      <c r="D78">
        <v>10</v>
      </c>
      <c r="E78">
        <v>0</v>
      </c>
      <c r="F78">
        <v>1253.94</v>
      </c>
      <c r="G78" t="s">
        <v>11</v>
      </c>
      <c r="H78" t="s">
        <v>11</v>
      </c>
      <c r="I78" t="s">
        <v>42</v>
      </c>
      <c r="J78" s="16" t="str">
        <f>IF(Table3[[#This Row],[month]]="?","sep",Table3[[#This Row],[month]])</f>
        <v>Dec</v>
      </c>
      <c r="K78" s="16">
        <f>IF(Table3[[#This Row],[year]]="?","1983",Table3[[#This Row],[year]])</f>
        <v>2003</v>
      </c>
      <c r="L78" s="16" t="str">
        <f>IF(Table3[[#This Row],[Hospital tier]]="?","tier - 2",Table3[[#This Row],[Hospital tier]])</f>
        <v>tier - 2</v>
      </c>
      <c r="M78" s="16" t="str">
        <f>IF(Table3[[#This Row],[City tier]]="?","tier - 2",Table3[[#This Row],[City tier]])</f>
        <v>tier - 2</v>
      </c>
      <c r="N78" s="16" t="str">
        <f>IF(Table3[[#This Row],[State ID]]="?","unknown",Table3[[#This Row],[State ID]])</f>
        <v>R1011</v>
      </c>
      <c r="O78" s="38" t="str">
        <f>CONCATENATE(Table3[[#This Row],[date]],"-",Table3[[#This Row],[month2]],"-",Table3[[#This Row],[year2]])</f>
        <v>10-Dec-2003</v>
      </c>
      <c r="P78" s="17">
        <f>DATEDIF(Table3[[#This Row],[date of birth]],DATE(2023,6,8),"y")</f>
        <v>19</v>
      </c>
      <c r="Q78" s="39">
        <v>1253.94</v>
      </c>
    </row>
    <row r="79" spans="1:17" x14ac:dyDescent="0.25">
      <c r="A79" t="s">
        <v>4794</v>
      </c>
      <c r="B79">
        <v>2003</v>
      </c>
      <c r="C79" t="s">
        <v>37</v>
      </c>
      <c r="D79">
        <v>13</v>
      </c>
      <c r="E79">
        <v>0</v>
      </c>
      <c r="F79">
        <v>1256.3</v>
      </c>
      <c r="G79" t="s">
        <v>11</v>
      </c>
      <c r="H79" t="s">
        <v>12</v>
      </c>
      <c r="I79" t="s">
        <v>42</v>
      </c>
      <c r="J79" s="16" t="str">
        <f>IF(Table3[[#This Row],[month]]="?","sep",Table3[[#This Row],[month]])</f>
        <v>Oct</v>
      </c>
      <c r="K79" s="16">
        <f>IF(Table3[[#This Row],[year]]="?","1983",Table3[[#This Row],[year]])</f>
        <v>2003</v>
      </c>
      <c r="L79" s="16" t="str">
        <f>IF(Table3[[#This Row],[Hospital tier]]="?","tier - 2",Table3[[#This Row],[Hospital tier]])</f>
        <v>tier - 2</v>
      </c>
      <c r="M79" s="16" t="str">
        <f>IF(Table3[[#This Row],[City tier]]="?","tier - 2",Table3[[#This Row],[City tier]])</f>
        <v>tier - 3</v>
      </c>
      <c r="N79" s="16" t="str">
        <f>IF(Table3[[#This Row],[State ID]]="?","unknown",Table3[[#This Row],[State ID]])</f>
        <v>R1011</v>
      </c>
      <c r="O79" s="38" t="str">
        <f>CONCATENATE(Table3[[#This Row],[date]],"-",Table3[[#This Row],[month2]],"-",Table3[[#This Row],[year2]])</f>
        <v>13-Oct-2003</v>
      </c>
      <c r="P79" s="17">
        <f>DATEDIF(Table3[[#This Row],[date of birth]],DATE(2023,6,8),"y")</f>
        <v>19</v>
      </c>
      <c r="Q79" s="39">
        <v>1256.3</v>
      </c>
    </row>
    <row r="80" spans="1:17" x14ac:dyDescent="0.25">
      <c r="A80" t="s">
        <v>4795</v>
      </c>
      <c r="B80">
        <v>2003</v>
      </c>
      <c r="C80" t="s">
        <v>37</v>
      </c>
      <c r="D80">
        <v>30</v>
      </c>
      <c r="E80">
        <v>0</v>
      </c>
      <c r="F80">
        <v>1261.44</v>
      </c>
      <c r="G80" t="s">
        <v>11</v>
      </c>
      <c r="H80" t="s">
        <v>12</v>
      </c>
      <c r="I80" t="s">
        <v>42</v>
      </c>
      <c r="J80" s="16" t="str">
        <f>IF(Table3[[#This Row],[month]]="?","sep",Table3[[#This Row],[month]])</f>
        <v>Oct</v>
      </c>
      <c r="K80" s="16">
        <f>IF(Table3[[#This Row],[year]]="?","1983",Table3[[#This Row],[year]])</f>
        <v>2003</v>
      </c>
      <c r="L80" s="16" t="str">
        <f>IF(Table3[[#This Row],[Hospital tier]]="?","tier - 2",Table3[[#This Row],[Hospital tier]])</f>
        <v>tier - 2</v>
      </c>
      <c r="M80" s="16" t="str">
        <f>IF(Table3[[#This Row],[City tier]]="?","tier - 2",Table3[[#This Row],[City tier]])</f>
        <v>tier - 3</v>
      </c>
      <c r="N80" s="16" t="str">
        <f>IF(Table3[[#This Row],[State ID]]="?","unknown",Table3[[#This Row],[State ID]])</f>
        <v>R1011</v>
      </c>
      <c r="O80" s="38" t="str">
        <f>CONCATENATE(Table3[[#This Row],[date]],"-",Table3[[#This Row],[month2]],"-",Table3[[#This Row],[year2]])</f>
        <v>30-Oct-2003</v>
      </c>
      <c r="P80" s="17">
        <f>DATEDIF(Table3[[#This Row],[date of birth]],DATE(2023,6,8),"y")</f>
        <v>19</v>
      </c>
      <c r="Q80" s="39">
        <v>1261.44</v>
      </c>
    </row>
    <row r="81" spans="1:17" x14ac:dyDescent="0.25">
      <c r="A81" t="s">
        <v>4796</v>
      </c>
      <c r="B81">
        <v>2003</v>
      </c>
      <c r="C81" t="s">
        <v>35</v>
      </c>
      <c r="D81">
        <v>15</v>
      </c>
      <c r="E81">
        <v>0</v>
      </c>
      <c r="F81">
        <v>1261.8599999999999</v>
      </c>
      <c r="G81" t="s">
        <v>11</v>
      </c>
      <c r="H81" t="s">
        <v>12</v>
      </c>
      <c r="I81" t="s">
        <v>42</v>
      </c>
      <c r="J81" s="16" t="str">
        <f>IF(Table3[[#This Row],[month]]="?","sep",Table3[[#This Row],[month]])</f>
        <v>Aug</v>
      </c>
      <c r="K81" s="16">
        <f>IF(Table3[[#This Row],[year]]="?","1983",Table3[[#This Row],[year]])</f>
        <v>2003</v>
      </c>
      <c r="L81" s="16" t="str">
        <f>IF(Table3[[#This Row],[Hospital tier]]="?","tier - 2",Table3[[#This Row],[Hospital tier]])</f>
        <v>tier - 2</v>
      </c>
      <c r="M81" s="16" t="str">
        <f>IF(Table3[[#This Row],[City tier]]="?","tier - 2",Table3[[#This Row],[City tier]])</f>
        <v>tier - 3</v>
      </c>
      <c r="N81" s="16" t="str">
        <f>IF(Table3[[#This Row],[State ID]]="?","unknown",Table3[[#This Row],[State ID]])</f>
        <v>R1011</v>
      </c>
      <c r="O81" s="38" t="str">
        <f>CONCATENATE(Table3[[#This Row],[date]],"-",Table3[[#This Row],[month2]],"-",Table3[[#This Row],[year2]])</f>
        <v>15-Aug-2003</v>
      </c>
      <c r="P81" s="17">
        <f>DATEDIF(Table3[[#This Row],[date of birth]],DATE(2023,6,8),"y")</f>
        <v>19</v>
      </c>
      <c r="Q81" s="39">
        <v>1261.8599999999999</v>
      </c>
    </row>
    <row r="82" spans="1:17" x14ac:dyDescent="0.25">
      <c r="A82" t="s">
        <v>4797</v>
      </c>
      <c r="B82">
        <v>2003</v>
      </c>
      <c r="C82" t="s">
        <v>15</v>
      </c>
      <c r="D82">
        <v>21</v>
      </c>
      <c r="E82">
        <v>0</v>
      </c>
      <c r="F82">
        <v>1263.25</v>
      </c>
      <c r="G82" t="s">
        <v>11</v>
      </c>
      <c r="H82" t="s">
        <v>12</v>
      </c>
      <c r="I82" t="s">
        <v>42</v>
      </c>
      <c r="J82" s="16" t="str">
        <f>IF(Table3[[#This Row],[month]]="?","sep",Table3[[#This Row],[month]])</f>
        <v>Nov</v>
      </c>
      <c r="K82" s="16">
        <f>IF(Table3[[#This Row],[year]]="?","1983",Table3[[#This Row],[year]])</f>
        <v>2003</v>
      </c>
      <c r="L82" s="16" t="str">
        <f>IF(Table3[[#This Row],[Hospital tier]]="?","tier - 2",Table3[[#This Row],[Hospital tier]])</f>
        <v>tier - 2</v>
      </c>
      <c r="M82" s="16" t="str">
        <f>IF(Table3[[#This Row],[City tier]]="?","tier - 2",Table3[[#This Row],[City tier]])</f>
        <v>tier - 3</v>
      </c>
      <c r="N82" s="16" t="str">
        <f>IF(Table3[[#This Row],[State ID]]="?","unknown",Table3[[#This Row],[State ID]])</f>
        <v>R1011</v>
      </c>
      <c r="O82" s="38" t="str">
        <f>CONCATENATE(Table3[[#This Row],[date]],"-",Table3[[#This Row],[month2]],"-",Table3[[#This Row],[year2]])</f>
        <v>21-Nov-2003</v>
      </c>
      <c r="P82" s="17">
        <f>DATEDIF(Table3[[#This Row],[date of birth]],DATE(2023,6,8),"y")</f>
        <v>19</v>
      </c>
      <c r="Q82" s="39">
        <v>1263.25</v>
      </c>
    </row>
    <row r="83" spans="1:17" x14ac:dyDescent="0.25">
      <c r="A83" t="s">
        <v>4798</v>
      </c>
      <c r="B83">
        <v>2002</v>
      </c>
      <c r="C83" t="s">
        <v>30</v>
      </c>
      <c r="D83">
        <v>4</v>
      </c>
      <c r="E83">
        <v>0</v>
      </c>
      <c r="F83">
        <v>1267</v>
      </c>
      <c r="G83" t="s">
        <v>11</v>
      </c>
      <c r="H83" t="s">
        <v>16</v>
      </c>
      <c r="I83" t="s">
        <v>13</v>
      </c>
      <c r="J83" s="16" t="str">
        <f>IF(Table3[[#This Row],[month]]="?","sep",Table3[[#This Row],[month]])</f>
        <v>Dec</v>
      </c>
      <c r="K83" s="16">
        <f>IF(Table3[[#This Row],[year]]="?","1983",Table3[[#This Row],[year]])</f>
        <v>2002</v>
      </c>
      <c r="L83" s="16" t="str">
        <f>IF(Table3[[#This Row],[Hospital tier]]="?","tier - 2",Table3[[#This Row],[Hospital tier]])</f>
        <v>tier - 2</v>
      </c>
      <c r="M83" s="16" t="str">
        <f>IF(Table3[[#This Row],[City tier]]="?","tier - 2",Table3[[#This Row],[City tier]])</f>
        <v>tier - 1</v>
      </c>
      <c r="N83" s="16" t="str">
        <f>IF(Table3[[#This Row],[State ID]]="?","unknown",Table3[[#This Row],[State ID]])</f>
        <v>R1013</v>
      </c>
      <c r="O83" s="38" t="str">
        <f>CONCATENATE(Table3[[#This Row],[date]],"-",Table3[[#This Row],[month2]],"-",Table3[[#This Row],[year2]])</f>
        <v>4-Dec-2002</v>
      </c>
      <c r="P83" s="17">
        <f>DATEDIF(Table3[[#This Row],[date of birth]],DATE(2023,6,8),"y")</f>
        <v>20</v>
      </c>
      <c r="Q83" s="39">
        <v>1267</v>
      </c>
    </row>
    <row r="84" spans="1:17" x14ac:dyDescent="0.25">
      <c r="A84" t="s">
        <v>4799</v>
      </c>
      <c r="B84">
        <v>1997</v>
      </c>
      <c r="C84" t="s">
        <v>37</v>
      </c>
      <c r="D84">
        <v>26</v>
      </c>
      <c r="E84">
        <v>0</v>
      </c>
      <c r="F84">
        <v>1276</v>
      </c>
      <c r="G84" t="s">
        <v>11</v>
      </c>
      <c r="H84" t="s">
        <v>11</v>
      </c>
      <c r="I84" t="s">
        <v>23</v>
      </c>
      <c r="J84" s="16" t="str">
        <f>IF(Table3[[#This Row],[month]]="?","sep",Table3[[#This Row],[month]])</f>
        <v>Oct</v>
      </c>
      <c r="K84" s="16">
        <f>IF(Table3[[#This Row],[year]]="?","1983",Table3[[#This Row],[year]])</f>
        <v>1997</v>
      </c>
      <c r="L84" s="16" t="str">
        <f>IF(Table3[[#This Row],[Hospital tier]]="?","tier - 2",Table3[[#This Row],[Hospital tier]])</f>
        <v>tier - 2</v>
      </c>
      <c r="M84" s="16" t="str">
        <f>IF(Table3[[#This Row],[City tier]]="?","tier - 2",Table3[[#This Row],[City tier]])</f>
        <v>tier - 2</v>
      </c>
      <c r="N84" s="16" t="str">
        <f>IF(Table3[[#This Row],[State ID]]="?","unknown",Table3[[#This Row],[State ID]])</f>
        <v>R1012</v>
      </c>
      <c r="O84" s="38" t="str">
        <f>CONCATENATE(Table3[[#This Row],[date]],"-",Table3[[#This Row],[month2]],"-",Table3[[#This Row],[year2]])</f>
        <v>26-Oct-1997</v>
      </c>
      <c r="P84" s="17">
        <f>DATEDIF(Table3[[#This Row],[date of birth]],DATE(2023,6,8),"y")</f>
        <v>25</v>
      </c>
      <c r="Q84" s="39">
        <v>1276</v>
      </c>
    </row>
    <row r="85" spans="1:17" x14ac:dyDescent="0.25">
      <c r="A85" t="s">
        <v>4800</v>
      </c>
      <c r="B85">
        <v>2004</v>
      </c>
      <c r="C85" t="s">
        <v>20</v>
      </c>
      <c r="D85">
        <v>30</v>
      </c>
      <c r="E85">
        <v>0</v>
      </c>
      <c r="F85">
        <v>1283</v>
      </c>
      <c r="G85" t="s">
        <v>11</v>
      </c>
      <c r="H85" t="s">
        <v>16</v>
      </c>
      <c r="I85" t="s">
        <v>13</v>
      </c>
      <c r="J85" s="16" t="str">
        <f>IF(Table3[[#This Row],[month]]="?","sep",Table3[[#This Row],[month]])</f>
        <v>Sep</v>
      </c>
      <c r="K85" s="16">
        <f>IF(Table3[[#This Row],[year]]="?","1983",Table3[[#This Row],[year]])</f>
        <v>2004</v>
      </c>
      <c r="L85" s="16" t="str">
        <f>IF(Table3[[#This Row],[Hospital tier]]="?","tier - 2",Table3[[#This Row],[Hospital tier]])</f>
        <v>tier - 2</v>
      </c>
      <c r="M85" s="16" t="str">
        <f>IF(Table3[[#This Row],[City tier]]="?","tier - 2",Table3[[#This Row],[City tier]])</f>
        <v>tier - 1</v>
      </c>
      <c r="N85" s="16" t="str">
        <f>IF(Table3[[#This Row],[State ID]]="?","unknown",Table3[[#This Row],[State ID]])</f>
        <v>R1013</v>
      </c>
      <c r="O85" s="38" t="str">
        <f>CONCATENATE(Table3[[#This Row],[date]],"-",Table3[[#This Row],[month2]],"-",Table3[[#This Row],[year2]])</f>
        <v>30-Sep-2004</v>
      </c>
      <c r="P85" s="17">
        <f>DATEDIF(Table3[[#This Row],[date of birth]],DATE(2023,6,8),"y")</f>
        <v>18</v>
      </c>
      <c r="Q85" s="39">
        <v>1283</v>
      </c>
    </row>
    <row r="86" spans="1:17" x14ac:dyDescent="0.25">
      <c r="A86" t="s">
        <v>4801</v>
      </c>
      <c r="B86">
        <v>2004</v>
      </c>
      <c r="C86" t="s">
        <v>10</v>
      </c>
      <c r="D86">
        <v>28</v>
      </c>
      <c r="E86">
        <v>0</v>
      </c>
      <c r="F86">
        <v>1285</v>
      </c>
      <c r="G86" t="s">
        <v>11</v>
      </c>
      <c r="H86" t="s">
        <v>12</v>
      </c>
      <c r="I86" t="s">
        <v>13</v>
      </c>
      <c r="J86" s="16" t="str">
        <f>IF(Table3[[#This Row],[month]]="?","sep",Table3[[#This Row],[month]])</f>
        <v>Jul</v>
      </c>
      <c r="K86" s="16">
        <f>IF(Table3[[#This Row],[year]]="?","1983",Table3[[#This Row],[year]])</f>
        <v>2004</v>
      </c>
      <c r="L86" s="16" t="str">
        <f>IF(Table3[[#This Row],[Hospital tier]]="?","tier - 2",Table3[[#This Row],[Hospital tier]])</f>
        <v>tier - 2</v>
      </c>
      <c r="M86" s="16" t="str">
        <f>IF(Table3[[#This Row],[City tier]]="?","tier - 2",Table3[[#This Row],[City tier]])</f>
        <v>tier - 3</v>
      </c>
      <c r="N86" s="16" t="str">
        <f>IF(Table3[[#This Row],[State ID]]="?","unknown",Table3[[#This Row],[State ID]])</f>
        <v>R1013</v>
      </c>
      <c r="O86" s="38" t="str">
        <f>CONCATENATE(Table3[[#This Row],[date]],"-",Table3[[#This Row],[month2]],"-",Table3[[#This Row],[year2]])</f>
        <v>28-Jul-2004</v>
      </c>
      <c r="P86" s="17">
        <f>DATEDIF(Table3[[#This Row],[date of birth]],DATE(2023,6,8),"y")</f>
        <v>18</v>
      </c>
      <c r="Q86" s="39">
        <v>1285</v>
      </c>
    </row>
    <row r="87" spans="1:17" x14ac:dyDescent="0.25">
      <c r="A87" t="s">
        <v>4802</v>
      </c>
      <c r="B87">
        <v>2000</v>
      </c>
      <c r="C87" t="s">
        <v>18</v>
      </c>
      <c r="D87">
        <v>26</v>
      </c>
      <c r="E87">
        <v>0</v>
      </c>
      <c r="F87">
        <v>1286</v>
      </c>
      <c r="G87" t="s">
        <v>11</v>
      </c>
      <c r="H87" t="s">
        <v>11</v>
      </c>
      <c r="I87" t="s">
        <v>13</v>
      </c>
      <c r="J87" s="16" t="str">
        <f>IF(Table3[[#This Row],[month]]="?","sep",Table3[[#This Row],[month]])</f>
        <v>Jun</v>
      </c>
      <c r="K87" s="16">
        <f>IF(Table3[[#This Row],[year]]="?","1983",Table3[[#This Row],[year]])</f>
        <v>2000</v>
      </c>
      <c r="L87" s="16" t="str">
        <f>IF(Table3[[#This Row],[Hospital tier]]="?","tier - 2",Table3[[#This Row],[Hospital tier]])</f>
        <v>tier - 2</v>
      </c>
      <c r="M87" s="16" t="str">
        <f>IF(Table3[[#This Row],[City tier]]="?","tier - 2",Table3[[#This Row],[City tier]])</f>
        <v>tier - 2</v>
      </c>
      <c r="N87" s="16" t="str">
        <f>IF(Table3[[#This Row],[State ID]]="?","unknown",Table3[[#This Row],[State ID]])</f>
        <v>R1013</v>
      </c>
      <c r="O87" s="38" t="str">
        <f>CONCATENATE(Table3[[#This Row],[date]],"-",Table3[[#This Row],[month2]],"-",Table3[[#This Row],[year2]])</f>
        <v>26-Jun-2000</v>
      </c>
      <c r="P87" s="17">
        <f>DATEDIF(Table3[[#This Row],[date of birth]],DATE(2023,6,8),"y")</f>
        <v>22</v>
      </c>
      <c r="Q87" s="39">
        <v>1286</v>
      </c>
    </row>
    <row r="88" spans="1:17" x14ac:dyDescent="0.25">
      <c r="A88" t="s">
        <v>4803</v>
      </c>
      <c r="B88">
        <v>1998</v>
      </c>
      <c r="C88" t="s">
        <v>18</v>
      </c>
      <c r="D88">
        <v>4</v>
      </c>
      <c r="E88">
        <v>0</v>
      </c>
      <c r="F88">
        <v>1290.93</v>
      </c>
      <c r="G88" t="s">
        <v>11</v>
      </c>
      <c r="H88" t="s">
        <v>11</v>
      </c>
      <c r="I88" t="s">
        <v>13</v>
      </c>
      <c r="J88" s="16" t="str">
        <f>IF(Table3[[#This Row],[month]]="?","sep",Table3[[#This Row],[month]])</f>
        <v>Jun</v>
      </c>
      <c r="K88" s="16">
        <f>IF(Table3[[#This Row],[year]]="?","1983",Table3[[#This Row],[year]])</f>
        <v>1998</v>
      </c>
      <c r="L88" s="16" t="str">
        <f>IF(Table3[[#This Row],[Hospital tier]]="?","tier - 2",Table3[[#This Row],[Hospital tier]])</f>
        <v>tier - 2</v>
      </c>
      <c r="M88" s="16" t="str">
        <f>IF(Table3[[#This Row],[City tier]]="?","tier - 2",Table3[[#This Row],[City tier]])</f>
        <v>tier - 2</v>
      </c>
      <c r="N88" s="16" t="str">
        <f>IF(Table3[[#This Row],[State ID]]="?","unknown",Table3[[#This Row],[State ID]])</f>
        <v>R1013</v>
      </c>
      <c r="O88" s="38" t="str">
        <f>CONCATENATE(Table3[[#This Row],[date]],"-",Table3[[#This Row],[month2]],"-",Table3[[#This Row],[year2]])</f>
        <v>4-Jun-1998</v>
      </c>
      <c r="P88" s="17">
        <f>DATEDIF(Table3[[#This Row],[date of birth]],DATE(2023,6,8),"y")</f>
        <v>25</v>
      </c>
      <c r="Q88" s="39">
        <v>1290.93</v>
      </c>
    </row>
    <row r="89" spans="1:17" x14ac:dyDescent="0.25">
      <c r="A89" t="s">
        <v>4804</v>
      </c>
      <c r="B89">
        <v>2001</v>
      </c>
      <c r="C89" t="s">
        <v>15</v>
      </c>
      <c r="D89">
        <v>29</v>
      </c>
      <c r="E89">
        <v>0</v>
      </c>
      <c r="F89">
        <v>1293</v>
      </c>
      <c r="G89" t="s">
        <v>11</v>
      </c>
      <c r="H89" t="s">
        <v>12</v>
      </c>
      <c r="I89" t="s">
        <v>23</v>
      </c>
      <c r="J89" s="16" t="str">
        <f>IF(Table3[[#This Row],[month]]="?","sep",Table3[[#This Row],[month]])</f>
        <v>Nov</v>
      </c>
      <c r="K89" s="16">
        <f>IF(Table3[[#This Row],[year]]="?","1983",Table3[[#This Row],[year]])</f>
        <v>2001</v>
      </c>
      <c r="L89" s="16" t="str">
        <f>IF(Table3[[#This Row],[Hospital tier]]="?","tier - 2",Table3[[#This Row],[Hospital tier]])</f>
        <v>tier - 2</v>
      </c>
      <c r="M89" s="16" t="str">
        <f>IF(Table3[[#This Row],[City tier]]="?","tier - 2",Table3[[#This Row],[City tier]])</f>
        <v>tier - 3</v>
      </c>
      <c r="N89" s="16" t="str">
        <f>IF(Table3[[#This Row],[State ID]]="?","unknown",Table3[[#This Row],[State ID]])</f>
        <v>R1012</v>
      </c>
      <c r="O89" s="38" t="str">
        <f>CONCATENATE(Table3[[#This Row],[date]],"-",Table3[[#This Row],[month2]],"-",Table3[[#This Row],[year2]])</f>
        <v>29-Nov-2001</v>
      </c>
      <c r="P89" s="17">
        <f>DATEDIF(Table3[[#This Row],[date of birth]],DATE(2023,6,8),"y")</f>
        <v>21</v>
      </c>
      <c r="Q89" s="39">
        <v>1293</v>
      </c>
    </row>
    <row r="90" spans="1:17" x14ac:dyDescent="0.25">
      <c r="A90" t="s">
        <v>4805</v>
      </c>
      <c r="B90">
        <v>2002</v>
      </c>
      <c r="C90" t="s">
        <v>30</v>
      </c>
      <c r="D90">
        <v>10</v>
      </c>
      <c r="E90">
        <v>0</v>
      </c>
      <c r="F90">
        <v>1304</v>
      </c>
      <c r="G90" t="s">
        <v>11</v>
      </c>
      <c r="H90" t="s">
        <v>11</v>
      </c>
      <c r="I90" t="s">
        <v>23</v>
      </c>
      <c r="J90" s="16" t="str">
        <f>IF(Table3[[#This Row],[month]]="?","sep",Table3[[#This Row],[month]])</f>
        <v>Dec</v>
      </c>
      <c r="K90" s="16">
        <f>IF(Table3[[#This Row],[year]]="?","1983",Table3[[#This Row],[year]])</f>
        <v>2002</v>
      </c>
      <c r="L90" s="16" t="str">
        <f>IF(Table3[[#This Row],[Hospital tier]]="?","tier - 2",Table3[[#This Row],[Hospital tier]])</f>
        <v>tier - 2</v>
      </c>
      <c r="M90" s="16" t="str">
        <f>IF(Table3[[#This Row],[City tier]]="?","tier - 2",Table3[[#This Row],[City tier]])</f>
        <v>tier - 2</v>
      </c>
      <c r="N90" s="16" t="str">
        <f>IF(Table3[[#This Row],[State ID]]="?","unknown",Table3[[#This Row],[State ID]])</f>
        <v>R1012</v>
      </c>
      <c r="O90" s="38" t="str">
        <f>CONCATENATE(Table3[[#This Row],[date]],"-",Table3[[#This Row],[month2]],"-",Table3[[#This Row],[year2]])</f>
        <v>10-Dec-2002</v>
      </c>
      <c r="P90" s="17">
        <f>DATEDIF(Table3[[#This Row],[date of birth]],DATE(2023,6,8),"y")</f>
        <v>20</v>
      </c>
      <c r="Q90" s="39">
        <v>1304</v>
      </c>
    </row>
    <row r="91" spans="1:17" x14ac:dyDescent="0.25">
      <c r="A91" t="s">
        <v>4806</v>
      </c>
      <c r="B91">
        <v>1999</v>
      </c>
      <c r="C91" t="s">
        <v>30</v>
      </c>
      <c r="D91">
        <v>2</v>
      </c>
      <c r="E91">
        <v>0</v>
      </c>
      <c r="F91">
        <v>1304</v>
      </c>
      <c r="G91" t="s">
        <v>11</v>
      </c>
      <c r="H91" t="s">
        <v>11</v>
      </c>
      <c r="I91" t="s">
        <v>13</v>
      </c>
      <c r="J91" s="16" t="str">
        <f>IF(Table3[[#This Row],[month]]="?","sep",Table3[[#This Row],[month]])</f>
        <v>Dec</v>
      </c>
      <c r="K91" s="16">
        <f>IF(Table3[[#This Row],[year]]="?","1983",Table3[[#This Row],[year]])</f>
        <v>1999</v>
      </c>
      <c r="L91" s="16" t="str">
        <f>IF(Table3[[#This Row],[Hospital tier]]="?","tier - 2",Table3[[#This Row],[Hospital tier]])</f>
        <v>tier - 2</v>
      </c>
      <c r="M91" s="16" t="str">
        <f>IF(Table3[[#This Row],[City tier]]="?","tier - 2",Table3[[#This Row],[City tier]])</f>
        <v>tier - 2</v>
      </c>
      <c r="N91" s="16" t="str">
        <f>IF(Table3[[#This Row],[State ID]]="?","unknown",Table3[[#This Row],[State ID]])</f>
        <v>R1013</v>
      </c>
      <c r="O91" s="38" t="str">
        <f>CONCATENATE(Table3[[#This Row],[date]],"-",Table3[[#This Row],[month2]],"-",Table3[[#This Row],[year2]])</f>
        <v>2-Dec-1999</v>
      </c>
      <c r="P91" s="17">
        <f>DATEDIF(Table3[[#This Row],[date of birth]],DATE(2023,6,8),"y")</f>
        <v>23</v>
      </c>
      <c r="Q91" s="39">
        <v>1304</v>
      </c>
    </row>
    <row r="92" spans="1:17" x14ac:dyDescent="0.25">
      <c r="A92" t="s">
        <v>4807</v>
      </c>
      <c r="B92">
        <v>2002</v>
      </c>
      <c r="C92" t="s">
        <v>37</v>
      </c>
      <c r="D92">
        <v>13</v>
      </c>
      <c r="E92">
        <v>0</v>
      </c>
      <c r="F92">
        <v>1315</v>
      </c>
      <c r="G92" t="s">
        <v>11</v>
      </c>
      <c r="H92" t="s">
        <v>11</v>
      </c>
      <c r="I92" t="s">
        <v>13</v>
      </c>
      <c r="J92" s="16" t="str">
        <f>IF(Table3[[#This Row],[month]]="?","sep",Table3[[#This Row],[month]])</f>
        <v>Oct</v>
      </c>
      <c r="K92" s="16">
        <f>IF(Table3[[#This Row],[year]]="?","1983",Table3[[#This Row],[year]])</f>
        <v>2002</v>
      </c>
      <c r="L92" s="16" t="str">
        <f>IF(Table3[[#This Row],[Hospital tier]]="?","tier - 2",Table3[[#This Row],[Hospital tier]])</f>
        <v>tier - 2</v>
      </c>
      <c r="M92" s="16" t="str">
        <f>IF(Table3[[#This Row],[City tier]]="?","tier - 2",Table3[[#This Row],[City tier]])</f>
        <v>tier - 2</v>
      </c>
      <c r="N92" s="16" t="str">
        <f>IF(Table3[[#This Row],[State ID]]="?","unknown",Table3[[#This Row],[State ID]])</f>
        <v>R1013</v>
      </c>
      <c r="O92" s="38" t="str">
        <f>CONCATENATE(Table3[[#This Row],[date]],"-",Table3[[#This Row],[month2]],"-",Table3[[#This Row],[year2]])</f>
        <v>13-Oct-2002</v>
      </c>
      <c r="P92" s="17">
        <f>DATEDIF(Table3[[#This Row],[date of birth]],DATE(2023,6,8),"y")</f>
        <v>20</v>
      </c>
      <c r="Q92" s="39">
        <v>1315</v>
      </c>
    </row>
    <row r="93" spans="1:17" x14ac:dyDescent="0.25">
      <c r="A93" t="s">
        <v>4808</v>
      </c>
      <c r="B93">
        <v>1999</v>
      </c>
      <c r="C93" t="s">
        <v>37</v>
      </c>
      <c r="D93">
        <v>14</v>
      </c>
      <c r="E93">
        <v>0</v>
      </c>
      <c r="F93">
        <v>1329.17</v>
      </c>
      <c r="G93" t="s">
        <v>11</v>
      </c>
      <c r="H93" t="s">
        <v>12</v>
      </c>
      <c r="I93" t="s">
        <v>13</v>
      </c>
      <c r="J93" s="16" t="str">
        <f>IF(Table3[[#This Row],[month]]="?","sep",Table3[[#This Row],[month]])</f>
        <v>Oct</v>
      </c>
      <c r="K93" s="16">
        <f>IF(Table3[[#This Row],[year]]="?","1983",Table3[[#This Row],[year]])</f>
        <v>1999</v>
      </c>
      <c r="L93" s="16" t="str">
        <f>IF(Table3[[#This Row],[Hospital tier]]="?","tier - 2",Table3[[#This Row],[Hospital tier]])</f>
        <v>tier - 2</v>
      </c>
      <c r="M93" s="16" t="str">
        <f>IF(Table3[[#This Row],[City tier]]="?","tier - 2",Table3[[#This Row],[City tier]])</f>
        <v>tier - 3</v>
      </c>
      <c r="N93" s="16" t="str">
        <f>IF(Table3[[#This Row],[State ID]]="?","unknown",Table3[[#This Row],[State ID]])</f>
        <v>R1013</v>
      </c>
      <c r="O93" s="38" t="str">
        <f>CONCATENATE(Table3[[#This Row],[date]],"-",Table3[[#This Row],[month2]],"-",Table3[[#This Row],[year2]])</f>
        <v>14-Oct-1999</v>
      </c>
      <c r="P93" s="17">
        <f>DATEDIF(Table3[[#This Row],[date of birth]],DATE(2023,6,8),"y")</f>
        <v>23</v>
      </c>
      <c r="Q93" s="39">
        <v>1329.17</v>
      </c>
    </row>
    <row r="94" spans="1:17" x14ac:dyDescent="0.25">
      <c r="A94" t="s">
        <v>4809</v>
      </c>
      <c r="B94">
        <v>1998</v>
      </c>
      <c r="C94" t="s">
        <v>10</v>
      </c>
      <c r="D94">
        <v>12</v>
      </c>
      <c r="E94">
        <v>0</v>
      </c>
      <c r="F94">
        <v>1332.61</v>
      </c>
      <c r="G94" t="s">
        <v>11</v>
      </c>
      <c r="H94" t="s">
        <v>12</v>
      </c>
      <c r="I94" t="s">
        <v>13</v>
      </c>
      <c r="J94" s="16" t="str">
        <f>IF(Table3[[#This Row],[month]]="?","sep",Table3[[#This Row],[month]])</f>
        <v>Jul</v>
      </c>
      <c r="K94" s="16">
        <f>IF(Table3[[#This Row],[year]]="?","1983",Table3[[#This Row],[year]])</f>
        <v>1998</v>
      </c>
      <c r="L94" s="16" t="str">
        <f>IF(Table3[[#This Row],[Hospital tier]]="?","tier - 2",Table3[[#This Row],[Hospital tier]])</f>
        <v>tier - 2</v>
      </c>
      <c r="M94" s="16" t="str">
        <f>IF(Table3[[#This Row],[City tier]]="?","tier - 2",Table3[[#This Row],[City tier]])</f>
        <v>tier - 3</v>
      </c>
      <c r="N94" s="16" t="str">
        <f>IF(Table3[[#This Row],[State ID]]="?","unknown",Table3[[#This Row],[State ID]])</f>
        <v>R1013</v>
      </c>
      <c r="O94" s="38" t="str">
        <f>CONCATENATE(Table3[[#This Row],[date]],"-",Table3[[#This Row],[month2]],"-",Table3[[#This Row],[year2]])</f>
        <v>12-Jul-1998</v>
      </c>
      <c r="P94" s="17">
        <f>DATEDIF(Table3[[#This Row],[date of birth]],DATE(2023,6,8),"y")</f>
        <v>24</v>
      </c>
      <c r="Q94" s="39">
        <v>1332.61</v>
      </c>
    </row>
    <row r="95" spans="1:17" x14ac:dyDescent="0.25">
      <c r="A95" t="s">
        <v>4810</v>
      </c>
      <c r="B95">
        <v>1995</v>
      </c>
      <c r="C95" t="s">
        <v>10</v>
      </c>
      <c r="D95">
        <v>30</v>
      </c>
      <c r="E95">
        <v>0</v>
      </c>
      <c r="F95">
        <v>1338</v>
      </c>
      <c r="G95" t="s">
        <v>11</v>
      </c>
      <c r="H95" t="s">
        <v>12</v>
      </c>
      <c r="I95" t="s">
        <v>23</v>
      </c>
      <c r="J95" s="16" t="str">
        <f>IF(Table3[[#This Row],[month]]="?","sep",Table3[[#This Row],[month]])</f>
        <v>Jul</v>
      </c>
      <c r="K95" s="16">
        <f>IF(Table3[[#This Row],[year]]="?","1983",Table3[[#This Row],[year]])</f>
        <v>1995</v>
      </c>
      <c r="L95" s="16" t="str">
        <f>IF(Table3[[#This Row],[Hospital tier]]="?","tier - 2",Table3[[#This Row],[Hospital tier]])</f>
        <v>tier - 2</v>
      </c>
      <c r="M95" s="16" t="str">
        <f>IF(Table3[[#This Row],[City tier]]="?","tier - 2",Table3[[#This Row],[City tier]])</f>
        <v>tier - 3</v>
      </c>
      <c r="N95" s="16" t="str">
        <f>IF(Table3[[#This Row],[State ID]]="?","unknown",Table3[[#This Row],[State ID]])</f>
        <v>R1012</v>
      </c>
      <c r="O95" s="38" t="str">
        <f>CONCATENATE(Table3[[#This Row],[date]],"-",Table3[[#This Row],[month2]],"-",Table3[[#This Row],[year2]])</f>
        <v>30-Jul-1995</v>
      </c>
      <c r="P95" s="17">
        <f>DATEDIF(Table3[[#This Row],[date of birth]],DATE(2023,6,8),"y")</f>
        <v>27</v>
      </c>
      <c r="Q95" s="39">
        <v>1338</v>
      </c>
    </row>
    <row r="96" spans="1:17" x14ac:dyDescent="0.25">
      <c r="A96" t="s">
        <v>4811</v>
      </c>
      <c r="B96">
        <v>1997</v>
      </c>
      <c r="C96" t="s">
        <v>15</v>
      </c>
      <c r="D96">
        <v>7</v>
      </c>
      <c r="E96">
        <v>0</v>
      </c>
      <c r="F96">
        <v>1341.16</v>
      </c>
      <c r="G96" t="s">
        <v>11</v>
      </c>
      <c r="H96" t="s">
        <v>11</v>
      </c>
      <c r="I96" t="s">
        <v>23</v>
      </c>
      <c r="J96" s="16" t="str">
        <f>IF(Table3[[#This Row],[month]]="?","sep",Table3[[#This Row],[month]])</f>
        <v>Nov</v>
      </c>
      <c r="K96" s="16">
        <f>IF(Table3[[#This Row],[year]]="?","1983",Table3[[#This Row],[year]])</f>
        <v>1997</v>
      </c>
      <c r="L96" s="16" t="str">
        <f>IF(Table3[[#This Row],[Hospital tier]]="?","tier - 2",Table3[[#This Row],[Hospital tier]])</f>
        <v>tier - 2</v>
      </c>
      <c r="M96" s="16" t="str">
        <f>IF(Table3[[#This Row],[City tier]]="?","tier - 2",Table3[[#This Row],[City tier]])</f>
        <v>tier - 2</v>
      </c>
      <c r="N96" s="16" t="str">
        <f>IF(Table3[[#This Row],[State ID]]="?","unknown",Table3[[#This Row],[State ID]])</f>
        <v>R1012</v>
      </c>
      <c r="O96" s="38" t="str">
        <f>CONCATENATE(Table3[[#This Row],[date]],"-",Table3[[#This Row],[month2]],"-",Table3[[#This Row],[year2]])</f>
        <v>7-Nov-1997</v>
      </c>
      <c r="P96" s="17">
        <f>DATEDIF(Table3[[#This Row],[date of birth]],DATE(2023,6,8),"y")</f>
        <v>25</v>
      </c>
      <c r="Q96" s="39">
        <v>1341.16</v>
      </c>
    </row>
    <row r="97" spans="1:17" x14ac:dyDescent="0.25">
      <c r="A97" t="s">
        <v>4812</v>
      </c>
      <c r="B97">
        <v>1998</v>
      </c>
      <c r="C97" t="s">
        <v>30</v>
      </c>
      <c r="D97">
        <v>3</v>
      </c>
      <c r="E97">
        <v>0</v>
      </c>
      <c r="F97">
        <v>1359</v>
      </c>
      <c r="G97" t="s">
        <v>11</v>
      </c>
      <c r="H97" t="s">
        <v>16</v>
      </c>
      <c r="I97" t="s">
        <v>13</v>
      </c>
      <c r="J97" s="16" t="str">
        <f>IF(Table3[[#This Row],[month]]="?","sep",Table3[[#This Row],[month]])</f>
        <v>Dec</v>
      </c>
      <c r="K97" s="16">
        <f>IF(Table3[[#This Row],[year]]="?","1983",Table3[[#This Row],[year]])</f>
        <v>1998</v>
      </c>
      <c r="L97" s="16" t="str">
        <f>IF(Table3[[#This Row],[Hospital tier]]="?","tier - 2",Table3[[#This Row],[Hospital tier]])</f>
        <v>tier - 2</v>
      </c>
      <c r="M97" s="16" t="str">
        <f>IF(Table3[[#This Row],[City tier]]="?","tier - 2",Table3[[#This Row],[City tier]])</f>
        <v>tier - 1</v>
      </c>
      <c r="N97" s="16" t="str">
        <f>IF(Table3[[#This Row],[State ID]]="?","unknown",Table3[[#This Row],[State ID]])</f>
        <v>R1013</v>
      </c>
      <c r="O97" s="38" t="str">
        <f>CONCATENATE(Table3[[#This Row],[date]],"-",Table3[[#This Row],[month2]],"-",Table3[[#This Row],[year2]])</f>
        <v>3-Dec-1998</v>
      </c>
      <c r="P97" s="17">
        <f>DATEDIF(Table3[[#This Row],[date of birth]],DATE(2023,6,8),"y")</f>
        <v>24</v>
      </c>
      <c r="Q97" s="39">
        <v>1359</v>
      </c>
    </row>
    <row r="98" spans="1:17" x14ac:dyDescent="0.25">
      <c r="A98" t="s">
        <v>4813</v>
      </c>
      <c r="B98">
        <v>2002</v>
      </c>
      <c r="C98" t="s">
        <v>35</v>
      </c>
      <c r="D98">
        <v>15</v>
      </c>
      <c r="E98">
        <v>0</v>
      </c>
      <c r="F98">
        <v>1382</v>
      </c>
      <c r="G98" t="s">
        <v>11</v>
      </c>
      <c r="H98" t="s">
        <v>16</v>
      </c>
      <c r="I98" t="s">
        <v>13</v>
      </c>
      <c r="J98" s="16" t="str">
        <f>IF(Table3[[#This Row],[month]]="?","sep",Table3[[#This Row],[month]])</f>
        <v>Aug</v>
      </c>
      <c r="K98" s="16">
        <f>IF(Table3[[#This Row],[year]]="?","1983",Table3[[#This Row],[year]])</f>
        <v>2002</v>
      </c>
      <c r="L98" s="16" t="str">
        <f>IF(Table3[[#This Row],[Hospital tier]]="?","tier - 2",Table3[[#This Row],[Hospital tier]])</f>
        <v>tier - 2</v>
      </c>
      <c r="M98" s="16" t="str">
        <f>IF(Table3[[#This Row],[City tier]]="?","tier - 2",Table3[[#This Row],[City tier]])</f>
        <v>tier - 1</v>
      </c>
      <c r="N98" s="16" t="str">
        <f>IF(Table3[[#This Row],[State ID]]="?","unknown",Table3[[#This Row],[State ID]])</f>
        <v>R1013</v>
      </c>
      <c r="O98" s="38" t="str">
        <f>CONCATENATE(Table3[[#This Row],[date]],"-",Table3[[#This Row],[month2]],"-",Table3[[#This Row],[year2]])</f>
        <v>15-Aug-2002</v>
      </c>
      <c r="P98" s="17">
        <f>DATEDIF(Table3[[#This Row],[date of birth]],DATE(2023,6,8),"y")</f>
        <v>20</v>
      </c>
      <c r="Q98" s="39">
        <v>1382</v>
      </c>
    </row>
    <row r="99" spans="1:17" x14ac:dyDescent="0.25">
      <c r="A99" t="s">
        <v>4814</v>
      </c>
      <c r="B99">
        <v>1999</v>
      </c>
      <c r="C99" t="s">
        <v>10</v>
      </c>
      <c r="D99">
        <v>6</v>
      </c>
      <c r="E99">
        <v>0</v>
      </c>
      <c r="F99">
        <v>1389</v>
      </c>
      <c r="G99" t="s">
        <v>11</v>
      </c>
      <c r="H99" t="s">
        <v>11</v>
      </c>
      <c r="I99" t="s">
        <v>13</v>
      </c>
      <c r="J99" s="16" t="str">
        <f>IF(Table3[[#This Row],[month]]="?","sep",Table3[[#This Row],[month]])</f>
        <v>Jul</v>
      </c>
      <c r="K99" s="16">
        <f>IF(Table3[[#This Row],[year]]="?","1983",Table3[[#This Row],[year]])</f>
        <v>1999</v>
      </c>
      <c r="L99" s="16" t="str">
        <f>IF(Table3[[#This Row],[Hospital tier]]="?","tier - 2",Table3[[#This Row],[Hospital tier]])</f>
        <v>tier - 2</v>
      </c>
      <c r="M99" s="16" t="str">
        <f>IF(Table3[[#This Row],[City tier]]="?","tier - 2",Table3[[#This Row],[City tier]])</f>
        <v>tier - 2</v>
      </c>
      <c r="N99" s="16" t="str">
        <f>IF(Table3[[#This Row],[State ID]]="?","unknown",Table3[[#This Row],[State ID]])</f>
        <v>R1013</v>
      </c>
      <c r="O99" s="38" t="str">
        <f>CONCATENATE(Table3[[#This Row],[date]],"-",Table3[[#This Row],[month2]],"-",Table3[[#This Row],[year2]])</f>
        <v>6-Jul-1999</v>
      </c>
      <c r="P99" s="17">
        <f>DATEDIF(Table3[[#This Row],[date of birth]],DATE(2023,6,8),"y")</f>
        <v>23</v>
      </c>
      <c r="Q99" s="39">
        <v>1389</v>
      </c>
    </row>
    <row r="100" spans="1:17" x14ac:dyDescent="0.25">
      <c r="A100" t="s">
        <v>4815</v>
      </c>
      <c r="B100">
        <v>2002</v>
      </c>
      <c r="C100" t="s">
        <v>15</v>
      </c>
      <c r="D100">
        <v>14</v>
      </c>
      <c r="E100">
        <v>0</v>
      </c>
      <c r="F100">
        <v>1390</v>
      </c>
      <c r="G100" t="s">
        <v>11</v>
      </c>
      <c r="H100" t="s">
        <v>11</v>
      </c>
      <c r="I100" t="s">
        <v>13</v>
      </c>
      <c r="J100" s="16" t="str">
        <f>IF(Table3[[#This Row],[month]]="?","sep",Table3[[#This Row],[month]])</f>
        <v>Nov</v>
      </c>
      <c r="K100" s="16">
        <f>IF(Table3[[#This Row],[year]]="?","1983",Table3[[#This Row],[year]])</f>
        <v>2002</v>
      </c>
      <c r="L100" s="16" t="str">
        <f>IF(Table3[[#This Row],[Hospital tier]]="?","tier - 2",Table3[[#This Row],[Hospital tier]])</f>
        <v>tier - 2</v>
      </c>
      <c r="M100" s="16" t="str">
        <f>IF(Table3[[#This Row],[City tier]]="?","tier - 2",Table3[[#This Row],[City tier]])</f>
        <v>tier - 2</v>
      </c>
      <c r="N100" s="16" t="str">
        <f>IF(Table3[[#This Row],[State ID]]="?","unknown",Table3[[#This Row],[State ID]])</f>
        <v>R1013</v>
      </c>
      <c r="O100" s="38" t="str">
        <f>CONCATENATE(Table3[[#This Row],[date]],"-",Table3[[#This Row],[month2]],"-",Table3[[#This Row],[year2]])</f>
        <v>14-Nov-2002</v>
      </c>
      <c r="P100" s="17">
        <f>DATEDIF(Table3[[#This Row],[date of birth]],DATE(2023,6,8),"y")</f>
        <v>20</v>
      </c>
      <c r="Q100" s="39">
        <v>1390</v>
      </c>
    </row>
    <row r="101" spans="1:17" x14ac:dyDescent="0.25">
      <c r="A101" t="s">
        <v>4816</v>
      </c>
      <c r="B101">
        <v>2002</v>
      </c>
      <c r="C101" t="s">
        <v>30</v>
      </c>
      <c r="D101">
        <v>22</v>
      </c>
      <c r="E101">
        <v>0</v>
      </c>
      <c r="F101">
        <v>1391.53</v>
      </c>
      <c r="G101" t="s">
        <v>11</v>
      </c>
      <c r="H101" t="s">
        <v>16</v>
      </c>
      <c r="I101" t="s">
        <v>13</v>
      </c>
      <c r="J101" s="16" t="str">
        <f>IF(Table3[[#This Row],[month]]="?","sep",Table3[[#This Row],[month]])</f>
        <v>Dec</v>
      </c>
      <c r="K101" s="16">
        <f>IF(Table3[[#This Row],[year]]="?","1983",Table3[[#This Row],[year]])</f>
        <v>2002</v>
      </c>
      <c r="L101" s="16" t="str">
        <f>IF(Table3[[#This Row],[Hospital tier]]="?","tier - 2",Table3[[#This Row],[Hospital tier]])</f>
        <v>tier - 2</v>
      </c>
      <c r="M101" s="16" t="str">
        <f>IF(Table3[[#This Row],[City tier]]="?","tier - 2",Table3[[#This Row],[City tier]])</f>
        <v>tier - 1</v>
      </c>
      <c r="N101" s="16" t="str">
        <f>IF(Table3[[#This Row],[State ID]]="?","unknown",Table3[[#This Row],[State ID]])</f>
        <v>R1013</v>
      </c>
      <c r="O101" s="38" t="str">
        <f>CONCATENATE(Table3[[#This Row],[date]],"-",Table3[[#This Row],[month2]],"-",Table3[[#This Row],[year2]])</f>
        <v>22-Dec-2002</v>
      </c>
      <c r="P101" s="17">
        <f>DATEDIF(Table3[[#This Row],[date of birth]],DATE(2023,6,8),"y")</f>
        <v>20</v>
      </c>
      <c r="Q101" s="39">
        <v>1391.53</v>
      </c>
    </row>
    <row r="102" spans="1:17" x14ac:dyDescent="0.25">
      <c r="A102" t="s">
        <v>4817</v>
      </c>
      <c r="B102">
        <v>1998</v>
      </c>
      <c r="C102" t="s">
        <v>20</v>
      </c>
      <c r="D102">
        <v>5</v>
      </c>
      <c r="E102">
        <v>0</v>
      </c>
      <c r="F102">
        <v>1400.44</v>
      </c>
      <c r="G102" t="s">
        <v>11</v>
      </c>
      <c r="H102" t="s">
        <v>11</v>
      </c>
      <c r="I102" t="s">
        <v>13</v>
      </c>
      <c r="J102" s="16" t="str">
        <f>IF(Table3[[#This Row],[month]]="?","sep",Table3[[#This Row],[month]])</f>
        <v>Sep</v>
      </c>
      <c r="K102" s="16">
        <f>IF(Table3[[#This Row],[year]]="?","1983",Table3[[#This Row],[year]])</f>
        <v>1998</v>
      </c>
      <c r="L102" s="16" t="str">
        <f>IF(Table3[[#This Row],[Hospital tier]]="?","tier - 2",Table3[[#This Row],[Hospital tier]])</f>
        <v>tier - 2</v>
      </c>
      <c r="M102" s="16" t="str">
        <f>IF(Table3[[#This Row],[City tier]]="?","tier - 2",Table3[[#This Row],[City tier]])</f>
        <v>tier - 2</v>
      </c>
      <c r="N102" s="16" t="str">
        <f>IF(Table3[[#This Row],[State ID]]="?","unknown",Table3[[#This Row],[State ID]])</f>
        <v>R1013</v>
      </c>
      <c r="O102" s="38" t="str">
        <f>CONCATENATE(Table3[[#This Row],[date]],"-",Table3[[#This Row],[month2]],"-",Table3[[#This Row],[year2]])</f>
        <v>5-Sep-1998</v>
      </c>
      <c r="P102" s="17">
        <f>DATEDIF(Table3[[#This Row],[date of birth]],DATE(2023,6,8),"y")</f>
        <v>24</v>
      </c>
      <c r="Q102" s="39">
        <v>1400.44</v>
      </c>
    </row>
    <row r="103" spans="1:17" x14ac:dyDescent="0.25">
      <c r="A103" t="s">
        <v>4818</v>
      </c>
      <c r="B103">
        <v>1997</v>
      </c>
      <c r="C103" t="s">
        <v>37</v>
      </c>
      <c r="D103">
        <v>27</v>
      </c>
      <c r="E103">
        <v>0</v>
      </c>
      <c r="F103">
        <v>1402</v>
      </c>
      <c r="G103" t="s">
        <v>11</v>
      </c>
      <c r="H103" t="s">
        <v>12</v>
      </c>
      <c r="I103" t="s">
        <v>42</v>
      </c>
      <c r="J103" s="16" t="str">
        <f>IF(Table3[[#This Row],[month]]="?","sep",Table3[[#This Row],[month]])</f>
        <v>Oct</v>
      </c>
      <c r="K103" s="16">
        <f>IF(Table3[[#This Row],[year]]="?","1983",Table3[[#This Row],[year]])</f>
        <v>1997</v>
      </c>
      <c r="L103" s="16" t="str">
        <f>IF(Table3[[#This Row],[Hospital tier]]="?","tier - 2",Table3[[#This Row],[Hospital tier]])</f>
        <v>tier - 2</v>
      </c>
      <c r="M103" s="16" t="str">
        <f>IF(Table3[[#This Row],[City tier]]="?","tier - 2",Table3[[#This Row],[City tier]])</f>
        <v>tier - 3</v>
      </c>
      <c r="N103" s="16" t="str">
        <f>IF(Table3[[#This Row],[State ID]]="?","unknown",Table3[[#This Row],[State ID]])</f>
        <v>R1011</v>
      </c>
      <c r="O103" s="38" t="str">
        <f>CONCATENATE(Table3[[#This Row],[date]],"-",Table3[[#This Row],[month2]],"-",Table3[[#This Row],[year2]])</f>
        <v>27-Oct-1997</v>
      </c>
      <c r="P103" s="17">
        <f>DATEDIF(Table3[[#This Row],[date of birth]],DATE(2023,6,8),"y")</f>
        <v>25</v>
      </c>
      <c r="Q103" s="39">
        <v>1402</v>
      </c>
    </row>
    <row r="104" spans="1:17" x14ac:dyDescent="0.25">
      <c r="A104" t="s">
        <v>4819</v>
      </c>
      <c r="B104">
        <v>1996</v>
      </c>
      <c r="C104" t="s">
        <v>18</v>
      </c>
      <c r="D104">
        <v>23</v>
      </c>
      <c r="E104">
        <v>0</v>
      </c>
      <c r="F104">
        <v>1417</v>
      </c>
      <c r="G104" t="s">
        <v>11</v>
      </c>
      <c r="H104" t="s">
        <v>12</v>
      </c>
      <c r="I104" t="s">
        <v>13</v>
      </c>
      <c r="J104" s="16" t="str">
        <f>IF(Table3[[#This Row],[month]]="?","sep",Table3[[#This Row],[month]])</f>
        <v>Jun</v>
      </c>
      <c r="K104" s="16">
        <f>IF(Table3[[#This Row],[year]]="?","1983",Table3[[#This Row],[year]])</f>
        <v>1996</v>
      </c>
      <c r="L104" s="16" t="str">
        <f>IF(Table3[[#This Row],[Hospital tier]]="?","tier - 2",Table3[[#This Row],[Hospital tier]])</f>
        <v>tier - 2</v>
      </c>
      <c r="M104" s="16" t="str">
        <f>IF(Table3[[#This Row],[City tier]]="?","tier - 2",Table3[[#This Row],[City tier]])</f>
        <v>tier - 3</v>
      </c>
      <c r="N104" s="16" t="str">
        <f>IF(Table3[[#This Row],[State ID]]="?","unknown",Table3[[#This Row],[State ID]])</f>
        <v>R1013</v>
      </c>
      <c r="O104" s="38" t="str">
        <f>CONCATENATE(Table3[[#This Row],[date]],"-",Table3[[#This Row],[month2]],"-",Table3[[#This Row],[year2]])</f>
        <v>23-Jun-1996</v>
      </c>
      <c r="P104" s="17">
        <f>DATEDIF(Table3[[#This Row],[date of birth]],DATE(2023,6,8),"y")</f>
        <v>26</v>
      </c>
      <c r="Q104" s="39">
        <v>1417</v>
      </c>
    </row>
    <row r="105" spans="1:17" x14ac:dyDescent="0.25">
      <c r="A105" t="s">
        <v>4820</v>
      </c>
      <c r="B105">
        <v>2001</v>
      </c>
      <c r="C105" t="s">
        <v>35</v>
      </c>
      <c r="D105">
        <v>23</v>
      </c>
      <c r="E105">
        <v>0</v>
      </c>
      <c r="F105">
        <v>1421</v>
      </c>
      <c r="G105" t="s">
        <v>11</v>
      </c>
      <c r="H105" t="s">
        <v>11</v>
      </c>
      <c r="I105" t="s">
        <v>13</v>
      </c>
      <c r="J105" s="16" t="str">
        <f>IF(Table3[[#This Row],[month]]="?","sep",Table3[[#This Row],[month]])</f>
        <v>Aug</v>
      </c>
      <c r="K105" s="16">
        <f>IF(Table3[[#This Row],[year]]="?","1983",Table3[[#This Row],[year]])</f>
        <v>2001</v>
      </c>
      <c r="L105" s="16" t="str">
        <f>IF(Table3[[#This Row],[Hospital tier]]="?","tier - 2",Table3[[#This Row],[Hospital tier]])</f>
        <v>tier - 2</v>
      </c>
      <c r="M105" s="16" t="str">
        <f>IF(Table3[[#This Row],[City tier]]="?","tier - 2",Table3[[#This Row],[City tier]])</f>
        <v>tier - 2</v>
      </c>
      <c r="N105" s="16" t="str">
        <f>IF(Table3[[#This Row],[State ID]]="?","unknown",Table3[[#This Row],[State ID]])</f>
        <v>R1013</v>
      </c>
      <c r="O105" s="38" t="str">
        <f>CONCATENATE(Table3[[#This Row],[date]],"-",Table3[[#This Row],[month2]],"-",Table3[[#This Row],[year2]])</f>
        <v>23-Aug-2001</v>
      </c>
      <c r="P105" s="17">
        <f>DATEDIF(Table3[[#This Row],[date of birth]],DATE(2023,6,8),"y")</f>
        <v>21</v>
      </c>
      <c r="Q105" s="39">
        <v>1421</v>
      </c>
    </row>
    <row r="106" spans="1:17" x14ac:dyDescent="0.25">
      <c r="A106" t="s">
        <v>4821</v>
      </c>
      <c r="B106">
        <v>1997</v>
      </c>
      <c r="C106" t="s">
        <v>30</v>
      </c>
      <c r="D106">
        <v>5</v>
      </c>
      <c r="E106">
        <v>0</v>
      </c>
      <c r="F106">
        <v>1422</v>
      </c>
      <c r="G106" t="s">
        <v>11</v>
      </c>
      <c r="H106" t="s">
        <v>11</v>
      </c>
      <c r="I106" t="s">
        <v>13</v>
      </c>
      <c r="J106" s="16" t="str">
        <f>IF(Table3[[#This Row],[month]]="?","sep",Table3[[#This Row],[month]])</f>
        <v>Dec</v>
      </c>
      <c r="K106" s="16">
        <f>IF(Table3[[#This Row],[year]]="?","1983",Table3[[#This Row],[year]])</f>
        <v>1997</v>
      </c>
      <c r="L106" s="16" t="str">
        <f>IF(Table3[[#This Row],[Hospital tier]]="?","tier - 2",Table3[[#This Row],[Hospital tier]])</f>
        <v>tier - 2</v>
      </c>
      <c r="M106" s="16" t="str">
        <f>IF(Table3[[#This Row],[City tier]]="?","tier - 2",Table3[[#This Row],[City tier]])</f>
        <v>tier - 2</v>
      </c>
      <c r="N106" s="16" t="str">
        <f>IF(Table3[[#This Row],[State ID]]="?","unknown",Table3[[#This Row],[State ID]])</f>
        <v>R1013</v>
      </c>
      <c r="O106" s="38" t="str">
        <f>CONCATENATE(Table3[[#This Row],[date]],"-",Table3[[#This Row],[month2]],"-",Table3[[#This Row],[year2]])</f>
        <v>5-Dec-1997</v>
      </c>
      <c r="P106" s="17">
        <f>DATEDIF(Table3[[#This Row],[date of birth]],DATE(2023,6,8),"y")</f>
        <v>25</v>
      </c>
      <c r="Q106" s="39">
        <v>1422</v>
      </c>
    </row>
    <row r="107" spans="1:17" x14ac:dyDescent="0.25">
      <c r="A107" t="s">
        <v>4822</v>
      </c>
      <c r="B107">
        <v>2000</v>
      </c>
      <c r="C107" t="s">
        <v>20</v>
      </c>
      <c r="D107">
        <v>1</v>
      </c>
      <c r="E107">
        <v>0</v>
      </c>
      <c r="F107">
        <v>1438</v>
      </c>
      <c r="G107" t="s">
        <v>11</v>
      </c>
      <c r="H107" t="s">
        <v>11</v>
      </c>
      <c r="I107" t="s">
        <v>13</v>
      </c>
      <c r="J107" s="16" t="str">
        <f>IF(Table3[[#This Row],[month]]="?","sep",Table3[[#This Row],[month]])</f>
        <v>Sep</v>
      </c>
      <c r="K107" s="16">
        <f>IF(Table3[[#This Row],[year]]="?","1983",Table3[[#This Row],[year]])</f>
        <v>2000</v>
      </c>
      <c r="L107" s="16" t="str">
        <f>IF(Table3[[#This Row],[Hospital tier]]="?","tier - 2",Table3[[#This Row],[Hospital tier]])</f>
        <v>tier - 2</v>
      </c>
      <c r="M107" s="16" t="str">
        <f>IF(Table3[[#This Row],[City tier]]="?","tier - 2",Table3[[#This Row],[City tier]])</f>
        <v>tier - 2</v>
      </c>
      <c r="N107" s="16" t="str">
        <f>IF(Table3[[#This Row],[State ID]]="?","unknown",Table3[[#This Row],[State ID]])</f>
        <v>R1013</v>
      </c>
      <c r="O107" s="38" t="str">
        <f>CONCATENATE(Table3[[#This Row],[date]],"-",Table3[[#This Row],[month2]],"-",Table3[[#This Row],[year2]])</f>
        <v>1-Sep-2000</v>
      </c>
      <c r="P107" s="17">
        <f>DATEDIF(Table3[[#This Row],[date of birth]],DATE(2023,6,8),"y")</f>
        <v>22</v>
      </c>
      <c r="Q107" s="39">
        <v>1438</v>
      </c>
    </row>
    <row r="108" spans="1:17" x14ac:dyDescent="0.25">
      <c r="A108" t="s">
        <v>4823</v>
      </c>
      <c r="B108">
        <v>1997</v>
      </c>
      <c r="C108" t="s">
        <v>18</v>
      </c>
      <c r="D108">
        <v>19</v>
      </c>
      <c r="E108">
        <v>0</v>
      </c>
      <c r="F108">
        <v>1445</v>
      </c>
      <c r="G108" t="s">
        <v>11</v>
      </c>
      <c r="H108" t="s">
        <v>16</v>
      </c>
      <c r="I108" t="s">
        <v>13</v>
      </c>
      <c r="J108" s="16" t="str">
        <f>IF(Table3[[#This Row],[month]]="?","sep",Table3[[#This Row],[month]])</f>
        <v>Jun</v>
      </c>
      <c r="K108" s="16">
        <f>IF(Table3[[#This Row],[year]]="?","1983",Table3[[#This Row],[year]])</f>
        <v>1997</v>
      </c>
      <c r="L108" s="16" t="str">
        <f>IF(Table3[[#This Row],[Hospital tier]]="?","tier - 2",Table3[[#This Row],[Hospital tier]])</f>
        <v>tier - 2</v>
      </c>
      <c r="M108" s="16" t="str">
        <f>IF(Table3[[#This Row],[City tier]]="?","tier - 2",Table3[[#This Row],[City tier]])</f>
        <v>tier - 1</v>
      </c>
      <c r="N108" s="16" t="str">
        <f>IF(Table3[[#This Row],[State ID]]="?","unknown",Table3[[#This Row],[State ID]])</f>
        <v>R1013</v>
      </c>
      <c r="O108" s="38" t="str">
        <f>CONCATENATE(Table3[[#This Row],[date]],"-",Table3[[#This Row],[month2]],"-",Table3[[#This Row],[year2]])</f>
        <v>19-Jun-1997</v>
      </c>
      <c r="P108" s="17">
        <f>DATEDIF(Table3[[#This Row],[date of birth]],DATE(2023,6,8),"y")</f>
        <v>25</v>
      </c>
      <c r="Q108" s="39">
        <v>1445</v>
      </c>
    </row>
    <row r="109" spans="1:17" x14ac:dyDescent="0.25">
      <c r="A109" t="s">
        <v>4824</v>
      </c>
      <c r="B109">
        <v>2003</v>
      </c>
      <c r="C109" t="s">
        <v>18</v>
      </c>
      <c r="D109">
        <v>20</v>
      </c>
      <c r="E109">
        <v>0</v>
      </c>
      <c r="F109">
        <v>1467</v>
      </c>
      <c r="G109" t="s">
        <v>11</v>
      </c>
      <c r="H109" t="s">
        <v>11</v>
      </c>
      <c r="I109" t="s">
        <v>13</v>
      </c>
      <c r="J109" s="16" t="str">
        <f>IF(Table3[[#This Row],[month]]="?","sep",Table3[[#This Row],[month]])</f>
        <v>Jun</v>
      </c>
      <c r="K109" s="16">
        <f>IF(Table3[[#This Row],[year]]="?","1983",Table3[[#This Row],[year]])</f>
        <v>2003</v>
      </c>
      <c r="L109" s="16" t="str">
        <f>IF(Table3[[#This Row],[Hospital tier]]="?","tier - 2",Table3[[#This Row],[Hospital tier]])</f>
        <v>tier - 2</v>
      </c>
      <c r="M109" s="16" t="str">
        <f>IF(Table3[[#This Row],[City tier]]="?","tier - 2",Table3[[#This Row],[City tier]])</f>
        <v>tier - 2</v>
      </c>
      <c r="N109" s="16" t="str">
        <f>IF(Table3[[#This Row],[State ID]]="?","unknown",Table3[[#This Row],[State ID]])</f>
        <v>R1013</v>
      </c>
      <c r="O109" s="38" t="str">
        <f>CONCATENATE(Table3[[#This Row],[date]],"-",Table3[[#This Row],[month2]],"-",Table3[[#This Row],[year2]])</f>
        <v>20-Jun-2003</v>
      </c>
      <c r="P109" s="17">
        <f>DATEDIF(Table3[[#This Row],[date of birth]],DATE(2023,6,8),"y")</f>
        <v>19</v>
      </c>
      <c r="Q109" s="39">
        <v>1467</v>
      </c>
    </row>
    <row r="110" spans="1:17" x14ac:dyDescent="0.25">
      <c r="A110" t="s">
        <v>4825</v>
      </c>
      <c r="B110">
        <v>1998</v>
      </c>
      <c r="C110" t="s">
        <v>30</v>
      </c>
      <c r="D110">
        <v>7</v>
      </c>
      <c r="E110">
        <v>0</v>
      </c>
      <c r="F110">
        <v>1477</v>
      </c>
      <c r="G110" t="s">
        <v>11</v>
      </c>
      <c r="H110" t="s">
        <v>16</v>
      </c>
      <c r="I110" t="s">
        <v>13</v>
      </c>
      <c r="J110" s="16" t="str">
        <f>IF(Table3[[#This Row],[month]]="?","sep",Table3[[#This Row],[month]])</f>
        <v>Dec</v>
      </c>
      <c r="K110" s="16">
        <f>IF(Table3[[#This Row],[year]]="?","1983",Table3[[#This Row],[year]])</f>
        <v>1998</v>
      </c>
      <c r="L110" s="16" t="str">
        <f>IF(Table3[[#This Row],[Hospital tier]]="?","tier - 2",Table3[[#This Row],[Hospital tier]])</f>
        <v>tier - 2</v>
      </c>
      <c r="M110" s="16" t="str">
        <f>IF(Table3[[#This Row],[City tier]]="?","tier - 2",Table3[[#This Row],[City tier]])</f>
        <v>tier - 1</v>
      </c>
      <c r="N110" s="16" t="str">
        <f>IF(Table3[[#This Row],[State ID]]="?","unknown",Table3[[#This Row],[State ID]])</f>
        <v>R1013</v>
      </c>
      <c r="O110" s="38" t="str">
        <f>CONCATENATE(Table3[[#This Row],[date]],"-",Table3[[#This Row],[month2]],"-",Table3[[#This Row],[year2]])</f>
        <v>7-Dec-1998</v>
      </c>
      <c r="P110" s="17">
        <f>DATEDIF(Table3[[#This Row],[date of birth]],DATE(2023,6,8),"y")</f>
        <v>24</v>
      </c>
      <c r="Q110" s="39">
        <v>1477</v>
      </c>
    </row>
    <row r="111" spans="1:17" x14ac:dyDescent="0.25">
      <c r="A111" t="s">
        <v>4826</v>
      </c>
      <c r="B111">
        <v>1997</v>
      </c>
      <c r="C111" t="s">
        <v>18</v>
      </c>
      <c r="D111">
        <v>9</v>
      </c>
      <c r="E111">
        <v>0</v>
      </c>
      <c r="F111">
        <v>1481</v>
      </c>
      <c r="G111" t="s">
        <v>11</v>
      </c>
      <c r="H111" t="s">
        <v>16</v>
      </c>
      <c r="I111" t="s">
        <v>23</v>
      </c>
      <c r="J111" s="16" t="str">
        <f>IF(Table3[[#This Row],[month]]="?","sep",Table3[[#This Row],[month]])</f>
        <v>Jun</v>
      </c>
      <c r="K111" s="16">
        <f>IF(Table3[[#This Row],[year]]="?","1983",Table3[[#This Row],[year]])</f>
        <v>1997</v>
      </c>
      <c r="L111" s="16" t="str">
        <f>IF(Table3[[#This Row],[Hospital tier]]="?","tier - 2",Table3[[#This Row],[Hospital tier]])</f>
        <v>tier - 2</v>
      </c>
      <c r="M111" s="16" t="str">
        <f>IF(Table3[[#This Row],[City tier]]="?","tier - 2",Table3[[#This Row],[City tier]])</f>
        <v>tier - 1</v>
      </c>
      <c r="N111" s="16" t="str">
        <f>IF(Table3[[#This Row],[State ID]]="?","unknown",Table3[[#This Row],[State ID]])</f>
        <v>R1012</v>
      </c>
      <c r="O111" s="38" t="str">
        <f>CONCATENATE(Table3[[#This Row],[date]],"-",Table3[[#This Row],[month2]],"-",Table3[[#This Row],[year2]])</f>
        <v>9-Jun-1997</v>
      </c>
      <c r="P111" s="17">
        <f>DATEDIF(Table3[[#This Row],[date of birth]],DATE(2023,6,8),"y")</f>
        <v>25</v>
      </c>
      <c r="Q111" s="39">
        <v>1481</v>
      </c>
    </row>
    <row r="112" spans="1:17" x14ac:dyDescent="0.25">
      <c r="A112" t="s">
        <v>4827</v>
      </c>
      <c r="B112">
        <v>1995</v>
      </c>
      <c r="C112" t="s">
        <v>37</v>
      </c>
      <c r="D112">
        <v>7</v>
      </c>
      <c r="E112">
        <v>0</v>
      </c>
      <c r="F112">
        <v>1493</v>
      </c>
      <c r="G112" t="s">
        <v>11</v>
      </c>
      <c r="H112" t="s">
        <v>12</v>
      </c>
      <c r="I112" t="s">
        <v>13</v>
      </c>
      <c r="J112" s="16" t="str">
        <f>IF(Table3[[#This Row],[month]]="?","sep",Table3[[#This Row],[month]])</f>
        <v>Oct</v>
      </c>
      <c r="K112" s="16">
        <f>IF(Table3[[#This Row],[year]]="?","1983",Table3[[#This Row],[year]])</f>
        <v>1995</v>
      </c>
      <c r="L112" s="16" t="str">
        <f>IF(Table3[[#This Row],[Hospital tier]]="?","tier - 2",Table3[[#This Row],[Hospital tier]])</f>
        <v>tier - 2</v>
      </c>
      <c r="M112" s="16" t="str">
        <f>IF(Table3[[#This Row],[City tier]]="?","tier - 2",Table3[[#This Row],[City tier]])</f>
        <v>tier - 3</v>
      </c>
      <c r="N112" s="16" t="str">
        <f>IF(Table3[[#This Row],[State ID]]="?","unknown",Table3[[#This Row],[State ID]])</f>
        <v>R1013</v>
      </c>
      <c r="O112" s="38" t="str">
        <f>CONCATENATE(Table3[[#This Row],[date]],"-",Table3[[#This Row],[month2]],"-",Table3[[#This Row],[year2]])</f>
        <v>7-Oct-1995</v>
      </c>
      <c r="P112" s="17">
        <f>DATEDIF(Table3[[#This Row],[date of birth]],DATE(2023,6,8),"y")</f>
        <v>27</v>
      </c>
      <c r="Q112" s="39">
        <v>1493</v>
      </c>
    </row>
    <row r="113" spans="1:17" x14ac:dyDescent="0.25">
      <c r="A113" t="s">
        <v>4828</v>
      </c>
      <c r="B113">
        <v>1998</v>
      </c>
      <c r="C113" t="s">
        <v>18</v>
      </c>
      <c r="D113">
        <v>19</v>
      </c>
      <c r="E113">
        <v>0</v>
      </c>
      <c r="F113">
        <v>1497</v>
      </c>
      <c r="G113" t="s">
        <v>11</v>
      </c>
      <c r="H113" t="s">
        <v>11</v>
      </c>
      <c r="I113" t="s">
        <v>13</v>
      </c>
      <c r="J113" s="16" t="str">
        <f>IF(Table3[[#This Row],[month]]="?","sep",Table3[[#This Row],[month]])</f>
        <v>Jun</v>
      </c>
      <c r="K113" s="16">
        <f>IF(Table3[[#This Row],[year]]="?","1983",Table3[[#This Row],[year]])</f>
        <v>1998</v>
      </c>
      <c r="L113" s="16" t="str">
        <f>IF(Table3[[#This Row],[Hospital tier]]="?","tier - 2",Table3[[#This Row],[Hospital tier]])</f>
        <v>tier - 2</v>
      </c>
      <c r="M113" s="16" t="str">
        <f>IF(Table3[[#This Row],[City tier]]="?","tier - 2",Table3[[#This Row],[City tier]])</f>
        <v>tier - 2</v>
      </c>
      <c r="N113" s="16" t="str">
        <f>IF(Table3[[#This Row],[State ID]]="?","unknown",Table3[[#This Row],[State ID]])</f>
        <v>R1013</v>
      </c>
      <c r="O113" s="38" t="str">
        <f>CONCATENATE(Table3[[#This Row],[date]],"-",Table3[[#This Row],[month2]],"-",Table3[[#This Row],[year2]])</f>
        <v>19-Jun-1998</v>
      </c>
      <c r="P113" s="17">
        <f>DATEDIF(Table3[[#This Row],[date of birth]],DATE(2023,6,8),"y")</f>
        <v>24</v>
      </c>
      <c r="Q113" s="39">
        <v>1497</v>
      </c>
    </row>
    <row r="114" spans="1:17" x14ac:dyDescent="0.25">
      <c r="A114" t="s">
        <v>4829</v>
      </c>
      <c r="B114">
        <v>2001</v>
      </c>
      <c r="C114" t="s">
        <v>35</v>
      </c>
      <c r="D114">
        <v>25</v>
      </c>
      <c r="E114">
        <v>0</v>
      </c>
      <c r="F114">
        <v>1515.34</v>
      </c>
      <c r="G114" t="s">
        <v>11</v>
      </c>
      <c r="H114" t="s">
        <v>12</v>
      </c>
      <c r="I114" t="s">
        <v>13</v>
      </c>
      <c r="J114" s="16" t="str">
        <f>IF(Table3[[#This Row],[month]]="?","sep",Table3[[#This Row],[month]])</f>
        <v>Aug</v>
      </c>
      <c r="K114" s="16">
        <f>IF(Table3[[#This Row],[year]]="?","1983",Table3[[#This Row],[year]])</f>
        <v>2001</v>
      </c>
      <c r="L114" s="16" t="str">
        <f>IF(Table3[[#This Row],[Hospital tier]]="?","tier - 2",Table3[[#This Row],[Hospital tier]])</f>
        <v>tier - 2</v>
      </c>
      <c r="M114" s="16" t="str">
        <f>IF(Table3[[#This Row],[City tier]]="?","tier - 2",Table3[[#This Row],[City tier]])</f>
        <v>tier - 3</v>
      </c>
      <c r="N114" s="16" t="str">
        <f>IF(Table3[[#This Row],[State ID]]="?","unknown",Table3[[#This Row],[State ID]])</f>
        <v>R1013</v>
      </c>
      <c r="O114" s="38" t="str">
        <f>CONCATENATE(Table3[[#This Row],[date]],"-",Table3[[#This Row],[month2]],"-",Table3[[#This Row],[year2]])</f>
        <v>25-Aug-2001</v>
      </c>
      <c r="P114" s="17">
        <f>DATEDIF(Table3[[#This Row],[date of birth]],DATE(2023,6,8),"y")</f>
        <v>21</v>
      </c>
      <c r="Q114" s="39">
        <v>1515.34</v>
      </c>
    </row>
    <row r="115" spans="1:17" x14ac:dyDescent="0.25">
      <c r="A115" t="s">
        <v>4830</v>
      </c>
      <c r="B115">
        <v>2001</v>
      </c>
      <c r="C115" t="s">
        <v>10</v>
      </c>
      <c r="D115">
        <v>7</v>
      </c>
      <c r="E115">
        <v>0</v>
      </c>
      <c r="F115">
        <v>1526.31</v>
      </c>
      <c r="G115" t="s">
        <v>11</v>
      </c>
      <c r="H115" t="s">
        <v>12</v>
      </c>
      <c r="I115" t="s">
        <v>42</v>
      </c>
      <c r="J115" s="16" t="str">
        <f>IF(Table3[[#This Row],[month]]="?","sep",Table3[[#This Row],[month]])</f>
        <v>Jul</v>
      </c>
      <c r="K115" s="16">
        <f>IF(Table3[[#This Row],[year]]="?","1983",Table3[[#This Row],[year]])</f>
        <v>2001</v>
      </c>
      <c r="L115" s="16" t="str">
        <f>IF(Table3[[#This Row],[Hospital tier]]="?","tier - 2",Table3[[#This Row],[Hospital tier]])</f>
        <v>tier - 2</v>
      </c>
      <c r="M115" s="16" t="str">
        <f>IF(Table3[[#This Row],[City tier]]="?","tier - 2",Table3[[#This Row],[City tier]])</f>
        <v>tier - 3</v>
      </c>
      <c r="N115" s="16" t="str">
        <f>IF(Table3[[#This Row],[State ID]]="?","unknown",Table3[[#This Row],[State ID]])</f>
        <v>R1011</v>
      </c>
      <c r="O115" s="38" t="str">
        <f>CONCATENATE(Table3[[#This Row],[date]],"-",Table3[[#This Row],[month2]],"-",Table3[[#This Row],[year2]])</f>
        <v>7-Jul-2001</v>
      </c>
      <c r="P115" s="17">
        <f>DATEDIF(Table3[[#This Row],[date of birth]],DATE(2023,6,8),"y")</f>
        <v>21</v>
      </c>
      <c r="Q115" s="39">
        <v>1526.31</v>
      </c>
    </row>
    <row r="116" spans="1:17" x14ac:dyDescent="0.25">
      <c r="A116" t="s">
        <v>4831</v>
      </c>
      <c r="B116">
        <v>2001</v>
      </c>
      <c r="C116" t="s">
        <v>18</v>
      </c>
      <c r="D116">
        <v>2</v>
      </c>
      <c r="E116">
        <v>0</v>
      </c>
      <c r="F116">
        <v>1532.47</v>
      </c>
      <c r="G116" t="s">
        <v>11</v>
      </c>
      <c r="H116" t="s">
        <v>11</v>
      </c>
      <c r="I116" t="s">
        <v>13</v>
      </c>
      <c r="J116" s="16" t="str">
        <f>IF(Table3[[#This Row],[month]]="?","sep",Table3[[#This Row],[month]])</f>
        <v>Jun</v>
      </c>
      <c r="K116" s="16">
        <f>IF(Table3[[#This Row],[year]]="?","1983",Table3[[#This Row],[year]])</f>
        <v>2001</v>
      </c>
      <c r="L116" s="16" t="str">
        <f>IF(Table3[[#This Row],[Hospital tier]]="?","tier - 2",Table3[[#This Row],[Hospital tier]])</f>
        <v>tier - 2</v>
      </c>
      <c r="M116" s="16" t="str">
        <f>IF(Table3[[#This Row],[City tier]]="?","tier - 2",Table3[[#This Row],[City tier]])</f>
        <v>tier - 2</v>
      </c>
      <c r="N116" s="16" t="str">
        <f>IF(Table3[[#This Row],[State ID]]="?","unknown",Table3[[#This Row],[State ID]])</f>
        <v>R1013</v>
      </c>
      <c r="O116" s="38" t="str">
        <f>CONCATENATE(Table3[[#This Row],[date]],"-",Table3[[#This Row],[month2]],"-",Table3[[#This Row],[year2]])</f>
        <v>2-Jun-2001</v>
      </c>
      <c r="P116" s="17">
        <f>DATEDIF(Table3[[#This Row],[date of birth]],DATE(2023,6,8),"y")</f>
        <v>22</v>
      </c>
      <c r="Q116" s="39">
        <v>1532.47</v>
      </c>
    </row>
    <row r="117" spans="1:17" x14ac:dyDescent="0.25">
      <c r="A117" t="s">
        <v>4832</v>
      </c>
      <c r="B117">
        <v>2001</v>
      </c>
      <c r="C117" t="s">
        <v>30</v>
      </c>
      <c r="D117">
        <v>5</v>
      </c>
      <c r="E117">
        <v>0</v>
      </c>
      <c r="F117">
        <v>1534.3</v>
      </c>
      <c r="G117" t="s">
        <v>11</v>
      </c>
      <c r="H117" t="s">
        <v>11</v>
      </c>
      <c r="I117" t="s">
        <v>13</v>
      </c>
      <c r="J117" s="16" t="str">
        <f>IF(Table3[[#This Row],[month]]="?","sep",Table3[[#This Row],[month]])</f>
        <v>Dec</v>
      </c>
      <c r="K117" s="16">
        <f>IF(Table3[[#This Row],[year]]="?","1983",Table3[[#This Row],[year]])</f>
        <v>2001</v>
      </c>
      <c r="L117" s="16" t="str">
        <f>IF(Table3[[#This Row],[Hospital tier]]="?","tier - 2",Table3[[#This Row],[Hospital tier]])</f>
        <v>tier - 2</v>
      </c>
      <c r="M117" s="16" t="str">
        <f>IF(Table3[[#This Row],[City tier]]="?","tier - 2",Table3[[#This Row],[City tier]])</f>
        <v>tier - 2</v>
      </c>
      <c r="N117" s="16" t="str">
        <f>IF(Table3[[#This Row],[State ID]]="?","unknown",Table3[[#This Row],[State ID]])</f>
        <v>R1013</v>
      </c>
      <c r="O117" s="38" t="str">
        <f>CONCATENATE(Table3[[#This Row],[date]],"-",Table3[[#This Row],[month2]],"-",Table3[[#This Row],[year2]])</f>
        <v>5-Dec-2001</v>
      </c>
      <c r="P117" s="17">
        <f>DATEDIF(Table3[[#This Row],[date of birth]],DATE(2023,6,8),"y")</f>
        <v>21</v>
      </c>
      <c r="Q117" s="39">
        <v>1534.3</v>
      </c>
    </row>
    <row r="118" spans="1:17" x14ac:dyDescent="0.25">
      <c r="A118" t="s">
        <v>4833</v>
      </c>
      <c r="B118">
        <v>1992</v>
      </c>
      <c r="C118" t="s">
        <v>20</v>
      </c>
      <c r="D118">
        <v>22</v>
      </c>
      <c r="E118">
        <v>0</v>
      </c>
      <c r="F118">
        <v>1566.88</v>
      </c>
      <c r="G118" t="s">
        <v>11</v>
      </c>
      <c r="H118" t="s">
        <v>16</v>
      </c>
      <c r="I118" t="s">
        <v>13</v>
      </c>
      <c r="J118" s="16" t="str">
        <f>IF(Table3[[#This Row],[month]]="?","sep",Table3[[#This Row],[month]])</f>
        <v>Sep</v>
      </c>
      <c r="K118" s="16">
        <f>IF(Table3[[#This Row],[year]]="?","1983",Table3[[#This Row],[year]])</f>
        <v>1992</v>
      </c>
      <c r="L118" s="16" t="str">
        <f>IF(Table3[[#This Row],[Hospital tier]]="?","tier - 2",Table3[[#This Row],[Hospital tier]])</f>
        <v>tier - 2</v>
      </c>
      <c r="M118" s="16" t="str">
        <f>IF(Table3[[#This Row],[City tier]]="?","tier - 2",Table3[[#This Row],[City tier]])</f>
        <v>tier - 1</v>
      </c>
      <c r="N118" s="16" t="str">
        <f>IF(Table3[[#This Row],[State ID]]="?","unknown",Table3[[#This Row],[State ID]])</f>
        <v>R1013</v>
      </c>
      <c r="O118" s="38" t="str">
        <f>CONCATENATE(Table3[[#This Row],[date]],"-",Table3[[#This Row],[month2]],"-",Table3[[#This Row],[year2]])</f>
        <v>22-Sep-1992</v>
      </c>
      <c r="P118" s="17">
        <f>DATEDIF(Table3[[#This Row],[date of birth]],DATE(2023,6,8),"y")</f>
        <v>30</v>
      </c>
      <c r="Q118" s="39">
        <v>1566.88</v>
      </c>
    </row>
    <row r="119" spans="1:17" x14ac:dyDescent="0.25">
      <c r="A119" t="s">
        <v>4834</v>
      </c>
      <c r="B119">
        <v>2004</v>
      </c>
      <c r="C119" t="s">
        <v>15</v>
      </c>
      <c r="D119">
        <v>19</v>
      </c>
      <c r="E119">
        <v>0</v>
      </c>
      <c r="F119">
        <v>1607.51</v>
      </c>
      <c r="G119" t="s">
        <v>11</v>
      </c>
      <c r="H119" t="s">
        <v>12</v>
      </c>
      <c r="I119" t="s">
        <v>13</v>
      </c>
      <c r="J119" s="16" t="str">
        <f>IF(Table3[[#This Row],[month]]="?","sep",Table3[[#This Row],[month]])</f>
        <v>Nov</v>
      </c>
      <c r="K119" s="16">
        <f>IF(Table3[[#This Row],[year]]="?","1983",Table3[[#This Row],[year]])</f>
        <v>2004</v>
      </c>
      <c r="L119" s="16" t="str">
        <f>IF(Table3[[#This Row],[Hospital tier]]="?","tier - 2",Table3[[#This Row],[Hospital tier]])</f>
        <v>tier - 2</v>
      </c>
      <c r="M119" s="16" t="str">
        <f>IF(Table3[[#This Row],[City tier]]="?","tier - 2",Table3[[#This Row],[City tier]])</f>
        <v>tier - 3</v>
      </c>
      <c r="N119" s="16" t="str">
        <f>IF(Table3[[#This Row],[State ID]]="?","unknown",Table3[[#This Row],[State ID]])</f>
        <v>R1013</v>
      </c>
      <c r="O119" s="38" t="str">
        <f>CONCATENATE(Table3[[#This Row],[date]],"-",Table3[[#This Row],[month2]],"-",Table3[[#This Row],[year2]])</f>
        <v>19-Nov-2004</v>
      </c>
      <c r="P119" s="17">
        <f>DATEDIF(Table3[[#This Row],[date of birth]],DATE(2023,6,8),"y")</f>
        <v>18</v>
      </c>
      <c r="Q119" s="39">
        <v>1607.51</v>
      </c>
    </row>
    <row r="120" spans="1:17" x14ac:dyDescent="0.25">
      <c r="A120" t="s">
        <v>4835</v>
      </c>
      <c r="B120">
        <v>2004</v>
      </c>
      <c r="C120" t="s">
        <v>10</v>
      </c>
      <c r="D120">
        <v>22</v>
      </c>
      <c r="E120">
        <v>0</v>
      </c>
      <c r="F120">
        <v>1615.77</v>
      </c>
      <c r="G120" t="s">
        <v>11</v>
      </c>
      <c r="H120" t="s">
        <v>16</v>
      </c>
      <c r="I120" t="s">
        <v>13</v>
      </c>
      <c r="J120" s="16" t="str">
        <f>IF(Table3[[#This Row],[month]]="?","sep",Table3[[#This Row],[month]])</f>
        <v>Jul</v>
      </c>
      <c r="K120" s="16">
        <f>IF(Table3[[#This Row],[year]]="?","1983",Table3[[#This Row],[year]])</f>
        <v>2004</v>
      </c>
      <c r="L120" s="16" t="str">
        <f>IF(Table3[[#This Row],[Hospital tier]]="?","tier - 2",Table3[[#This Row],[Hospital tier]])</f>
        <v>tier - 2</v>
      </c>
      <c r="M120" s="16" t="str">
        <f>IF(Table3[[#This Row],[City tier]]="?","tier - 2",Table3[[#This Row],[City tier]])</f>
        <v>tier - 1</v>
      </c>
      <c r="N120" s="16" t="str">
        <f>IF(Table3[[#This Row],[State ID]]="?","unknown",Table3[[#This Row],[State ID]])</f>
        <v>R1013</v>
      </c>
      <c r="O120" s="38" t="str">
        <f>CONCATENATE(Table3[[#This Row],[date]],"-",Table3[[#This Row],[month2]],"-",Table3[[#This Row],[year2]])</f>
        <v>22-Jul-2004</v>
      </c>
      <c r="P120" s="17">
        <f>DATEDIF(Table3[[#This Row],[date of birth]],DATE(2023,6,8),"y")</f>
        <v>18</v>
      </c>
      <c r="Q120" s="39">
        <v>1615.77</v>
      </c>
    </row>
    <row r="121" spans="1:17" x14ac:dyDescent="0.25">
      <c r="A121" t="s">
        <v>4836</v>
      </c>
      <c r="B121">
        <v>1995</v>
      </c>
      <c r="C121" t="s">
        <v>35</v>
      </c>
      <c r="D121">
        <v>5</v>
      </c>
      <c r="E121">
        <v>0</v>
      </c>
      <c r="F121">
        <v>1617.16</v>
      </c>
      <c r="G121" t="s">
        <v>11</v>
      </c>
      <c r="H121" t="s">
        <v>16</v>
      </c>
      <c r="I121" t="s">
        <v>13</v>
      </c>
      <c r="J121" s="16" t="str">
        <f>IF(Table3[[#This Row],[month]]="?","sep",Table3[[#This Row],[month]])</f>
        <v>Aug</v>
      </c>
      <c r="K121" s="16">
        <f>IF(Table3[[#This Row],[year]]="?","1983",Table3[[#This Row],[year]])</f>
        <v>1995</v>
      </c>
      <c r="L121" s="16" t="str">
        <f>IF(Table3[[#This Row],[Hospital tier]]="?","tier - 2",Table3[[#This Row],[Hospital tier]])</f>
        <v>tier - 2</v>
      </c>
      <c r="M121" s="16" t="str">
        <f>IF(Table3[[#This Row],[City tier]]="?","tier - 2",Table3[[#This Row],[City tier]])</f>
        <v>tier - 1</v>
      </c>
      <c r="N121" s="16" t="str">
        <f>IF(Table3[[#This Row],[State ID]]="?","unknown",Table3[[#This Row],[State ID]])</f>
        <v>R1013</v>
      </c>
      <c r="O121" s="38" t="str">
        <f>CONCATENATE(Table3[[#This Row],[date]],"-",Table3[[#This Row],[month2]],"-",Table3[[#This Row],[year2]])</f>
        <v>5-Aug-1995</v>
      </c>
      <c r="P121" s="17">
        <f>DATEDIF(Table3[[#This Row],[date of birth]],DATE(2023,6,8),"y")</f>
        <v>27</v>
      </c>
      <c r="Q121" s="39">
        <v>1617.16</v>
      </c>
    </row>
    <row r="122" spans="1:17" x14ac:dyDescent="0.25">
      <c r="A122" t="s">
        <v>4837</v>
      </c>
      <c r="B122">
        <v>2003</v>
      </c>
      <c r="C122" t="s">
        <v>20</v>
      </c>
      <c r="D122">
        <v>14</v>
      </c>
      <c r="E122">
        <v>0</v>
      </c>
      <c r="F122">
        <v>1621.34</v>
      </c>
      <c r="G122" t="s">
        <v>11</v>
      </c>
      <c r="H122" t="s">
        <v>11</v>
      </c>
      <c r="I122" t="s">
        <v>23</v>
      </c>
      <c r="J122" s="16" t="str">
        <f>IF(Table3[[#This Row],[month]]="?","sep",Table3[[#This Row],[month]])</f>
        <v>Sep</v>
      </c>
      <c r="K122" s="16">
        <f>IF(Table3[[#This Row],[year]]="?","1983",Table3[[#This Row],[year]])</f>
        <v>2003</v>
      </c>
      <c r="L122" s="16" t="str">
        <f>IF(Table3[[#This Row],[Hospital tier]]="?","tier - 2",Table3[[#This Row],[Hospital tier]])</f>
        <v>tier - 2</v>
      </c>
      <c r="M122" s="16" t="str">
        <f>IF(Table3[[#This Row],[City tier]]="?","tier - 2",Table3[[#This Row],[City tier]])</f>
        <v>tier - 2</v>
      </c>
      <c r="N122" s="16" t="str">
        <f>IF(Table3[[#This Row],[State ID]]="?","unknown",Table3[[#This Row],[State ID]])</f>
        <v>R1012</v>
      </c>
      <c r="O122" s="38" t="str">
        <f>CONCATENATE(Table3[[#This Row],[date]],"-",Table3[[#This Row],[month2]],"-",Table3[[#This Row],[year2]])</f>
        <v>14-Sep-2003</v>
      </c>
      <c r="P122" s="17">
        <f>DATEDIF(Table3[[#This Row],[date of birth]],DATE(2023,6,8),"y")</f>
        <v>19</v>
      </c>
      <c r="Q122" s="39">
        <v>1621.34</v>
      </c>
    </row>
    <row r="123" spans="1:17" x14ac:dyDescent="0.25">
      <c r="A123" t="s">
        <v>4838</v>
      </c>
      <c r="B123">
        <v>2004</v>
      </c>
      <c r="C123" t="s">
        <v>35</v>
      </c>
      <c r="D123">
        <v>21</v>
      </c>
      <c r="E123">
        <v>0</v>
      </c>
      <c r="F123">
        <v>1621.88</v>
      </c>
      <c r="G123" t="s">
        <v>11</v>
      </c>
      <c r="H123" t="s">
        <v>11</v>
      </c>
      <c r="I123" t="s">
        <v>13</v>
      </c>
      <c r="J123" s="16" t="str">
        <f>IF(Table3[[#This Row],[month]]="?","sep",Table3[[#This Row],[month]])</f>
        <v>Aug</v>
      </c>
      <c r="K123" s="16">
        <f>IF(Table3[[#This Row],[year]]="?","1983",Table3[[#This Row],[year]])</f>
        <v>2004</v>
      </c>
      <c r="L123" s="16" t="str">
        <f>IF(Table3[[#This Row],[Hospital tier]]="?","tier - 2",Table3[[#This Row],[Hospital tier]])</f>
        <v>tier - 2</v>
      </c>
      <c r="M123" s="16" t="str">
        <f>IF(Table3[[#This Row],[City tier]]="?","tier - 2",Table3[[#This Row],[City tier]])</f>
        <v>tier - 2</v>
      </c>
      <c r="N123" s="16" t="str">
        <f>IF(Table3[[#This Row],[State ID]]="?","unknown",Table3[[#This Row],[State ID]])</f>
        <v>R1013</v>
      </c>
      <c r="O123" s="38" t="str">
        <f>CONCATENATE(Table3[[#This Row],[date]],"-",Table3[[#This Row],[month2]],"-",Table3[[#This Row],[year2]])</f>
        <v>21-Aug-2004</v>
      </c>
      <c r="P123" s="17">
        <f>DATEDIF(Table3[[#This Row],[date of birth]],DATE(2023,6,8),"y")</f>
        <v>18</v>
      </c>
      <c r="Q123" s="39">
        <v>1621.88</v>
      </c>
    </row>
    <row r="124" spans="1:17" x14ac:dyDescent="0.25">
      <c r="A124" t="s">
        <v>4839</v>
      </c>
      <c r="B124">
        <v>2004</v>
      </c>
      <c r="C124" t="s">
        <v>10</v>
      </c>
      <c r="D124">
        <v>25</v>
      </c>
      <c r="E124">
        <v>0</v>
      </c>
      <c r="F124">
        <v>1622.19</v>
      </c>
      <c r="G124" t="s">
        <v>11</v>
      </c>
      <c r="H124" t="s">
        <v>16</v>
      </c>
      <c r="I124" t="s">
        <v>13</v>
      </c>
      <c r="J124" s="16" t="str">
        <f>IF(Table3[[#This Row],[month]]="?","sep",Table3[[#This Row],[month]])</f>
        <v>Jul</v>
      </c>
      <c r="K124" s="16">
        <f>IF(Table3[[#This Row],[year]]="?","1983",Table3[[#This Row],[year]])</f>
        <v>2004</v>
      </c>
      <c r="L124" s="16" t="str">
        <f>IF(Table3[[#This Row],[Hospital tier]]="?","tier - 2",Table3[[#This Row],[Hospital tier]])</f>
        <v>tier - 2</v>
      </c>
      <c r="M124" s="16" t="str">
        <f>IF(Table3[[#This Row],[City tier]]="?","tier - 2",Table3[[#This Row],[City tier]])</f>
        <v>tier - 1</v>
      </c>
      <c r="N124" s="16" t="str">
        <f>IF(Table3[[#This Row],[State ID]]="?","unknown",Table3[[#This Row],[State ID]])</f>
        <v>R1013</v>
      </c>
      <c r="O124" s="38" t="str">
        <f>CONCATENATE(Table3[[#This Row],[date]],"-",Table3[[#This Row],[month2]],"-",Table3[[#This Row],[year2]])</f>
        <v>25-Jul-2004</v>
      </c>
      <c r="P124" s="17">
        <f>DATEDIF(Table3[[#This Row],[date of birth]],DATE(2023,6,8),"y")</f>
        <v>18</v>
      </c>
      <c r="Q124" s="39">
        <v>1622.19</v>
      </c>
    </row>
    <row r="125" spans="1:17" x14ac:dyDescent="0.25">
      <c r="A125" t="s">
        <v>4840</v>
      </c>
      <c r="B125">
        <v>2003</v>
      </c>
      <c r="C125" t="s">
        <v>20</v>
      </c>
      <c r="D125">
        <v>9</v>
      </c>
      <c r="E125">
        <v>0</v>
      </c>
      <c r="F125">
        <v>1625.43</v>
      </c>
      <c r="G125" t="s">
        <v>11</v>
      </c>
      <c r="H125" t="s">
        <v>12</v>
      </c>
      <c r="I125" t="s">
        <v>23</v>
      </c>
      <c r="J125" s="16" t="str">
        <f>IF(Table3[[#This Row],[month]]="?","sep",Table3[[#This Row],[month]])</f>
        <v>Sep</v>
      </c>
      <c r="K125" s="16">
        <f>IF(Table3[[#This Row],[year]]="?","1983",Table3[[#This Row],[year]])</f>
        <v>2003</v>
      </c>
      <c r="L125" s="16" t="str">
        <f>IF(Table3[[#This Row],[Hospital tier]]="?","tier - 2",Table3[[#This Row],[Hospital tier]])</f>
        <v>tier - 2</v>
      </c>
      <c r="M125" s="16" t="str">
        <f>IF(Table3[[#This Row],[City tier]]="?","tier - 2",Table3[[#This Row],[City tier]])</f>
        <v>tier - 3</v>
      </c>
      <c r="N125" s="16" t="str">
        <f>IF(Table3[[#This Row],[State ID]]="?","unknown",Table3[[#This Row],[State ID]])</f>
        <v>R1012</v>
      </c>
      <c r="O125" s="38" t="str">
        <f>CONCATENATE(Table3[[#This Row],[date]],"-",Table3[[#This Row],[month2]],"-",Table3[[#This Row],[year2]])</f>
        <v>9-Sep-2003</v>
      </c>
      <c r="P125" s="17">
        <f>DATEDIF(Table3[[#This Row],[date of birth]],DATE(2023,6,8),"y")</f>
        <v>19</v>
      </c>
      <c r="Q125" s="39">
        <v>1625.43</v>
      </c>
    </row>
    <row r="126" spans="1:17" x14ac:dyDescent="0.25">
      <c r="A126" t="s">
        <v>4841</v>
      </c>
      <c r="B126">
        <v>2003</v>
      </c>
      <c r="C126" t="s">
        <v>30</v>
      </c>
      <c r="D126">
        <v>4</v>
      </c>
      <c r="E126">
        <v>0</v>
      </c>
      <c r="F126">
        <v>1627.28</v>
      </c>
      <c r="G126" t="s">
        <v>11</v>
      </c>
      <c r="H126" t="s">
        <v>11</v>
      </c>
      <c r="I126" t="s">
        <v>23</v>
      </c>
      <c r="J126" s="16" t="str">
        <f>IF(Table3[[#This Row],[month]]="?","sep",Table3[[#This Row],[month]])</f>
        <v>Dec</v>
      </c>
      <c r="K126" s="16">
        <f>IF(Table3[[#This Row],[year]]="?","1983",Table3[[#This Row],[year]])</f>
        <v>2003</v>
      </c>
      <c r="L126" s="16" t="str">
        <f>IF(Table3[[#This Row],[Hospital tier]]="?","tier - 2",Table3[[#This Row],[Hospital tier]])</f>
        <v>tier - 2</v>
      </c>
      <c r="M126" s="16" t="str">
        <f>IF(Table3[[#This Row],[City tier]]="?","tier - 2",Table3[[#This Row],[City tier]])</f>
        <v>tier - 2</v>
      </c>
      <c r="N126" s="16" t="str">
        <f>IF(Table3[[#This Row],[State ID]]="?","unknown",Table3[[#This Row],[State ID]])</f>
        <v>R1012</v>
      </c>
      <c r="O126" s="38" t="str">
        <f>CONCATENATE(Table3[[#This Row],[date]],"-",Table3[[#This Row],[month2]],"-",Table3[[#This Row],[year2]])</f>
        <v>4-Dec-2003</v>
      </c>
      <c r="P126" s="17">
        <f>DATEDIF(Table3[[#This Row],[date of birth]],DATE(2023,6,8),"y")</f>
        <v>19</v>
      </c>
      <c r="Q126" s="39">
        <v>1627.28</v>
      </c>
    </row>
    <row r="127" spans="1:17" x14ac:dyDescent="0.25">
      <c r="A127" t="s">
        <v>4842</v>
      </c>
      <c r="B127">
        <v>2003</v>
      </c>
      <c r="C127" t="s">
        <v>10</v>
      </c>
      <c r="D127">
        <v>17</v>
      </c>
      <c r="E127">
        <v>0</v>
      </c>
      <c r="F127">
        <v>1628.47</v>
      </c>
      <c r="G127" t="s">
        <v>11</v>
      </c>
      <c r="H127" t="s">
        <v>16</v>
      </c>
      <c r="I127" t="s">
        <v>23</v>
      </c>
      <c r="J127" s="16" t="str">
        <f>IF(Table3[[#This Row],[month]]="?","sep",Table3[[#This Row],[month]])</f>
        <v>Jul</v>
      </c>
      <c r="K127" s="16">
        <f>IF(Table3[[#This Row],[year]]="?","1983",Table3[[#This Row],[year]])</f>
        <v>2003</v>
      </c>
      <c r="L127" s="16" t="str">
        <f>IF(Table3[[#This Row],[Hospital tier]]="?","tier - 2",Table3[[#This Row],[Hospital tier]])</f>
        <v>tier - 2</v>
      </c>
      <c r="M127" s="16" t="str">
        <f>IF(Table3[[#This Row],[City tier]]="?","tier - 2",Table3[[#This Row],[City tier]])</f>
        <v>tier - 1</v>
      </c>
      <c r="N127" s="16" t="str">
        <f>IF(Table3[[#This Row],[State ID]]="?","unknown",Table3[[#This Row],[State ID]])</f>
        <v>R1012</v>
      </c>
      <c r="O127" s="38" t="str">
        <f>CONCATENATE(Table3[[#This Row],[date]],"-",Table3[[#This Row],[month2]],"-",Table3[[#This Row],[year2]])</f>
        <v>17-Jul-2003</v>
      </c>
      <c r="P127" s="17">
        <f>DATEDIF(Table3[[#This Row],[date of birth]],DATE(2023,6,8),"y")</f>
        <v>19</v>
      </c>
      <c r="Q127" s="39">
        <v>1628.47</v>
      </c>
    </row>
    <row r="128" spans="1:17" x14ac:dyDescent="0.25">
      <c r="A128" t="s">
        <v>4843</v>
      </c>
      <c r="B128">
        <v>2004</v>
      </c>
      <c r="C128" t="s">
        <v>37</v>
      </c>
      <c r="D128">
        <v>4</v>
      </c>
      <c r="E128">
        <v>0</v>
      </c>
      <c r="F128">
        <v>1629.83</v>
      </c>
      <c r="G128" t="s">
        <v>11</v>
      </c>
      <c r="H128" t="s">
        <v>11</v>
      </c>
      <c r="I128" t="s">
        <v>13</v>
      </c>
      <c r="J128" s="16" t="str">
        <f>IF(Table3[[#This Row],[month]]="?","sep",Table3[[#This Row],[month]])</f>
        <v>Oct</v>
      </c>
      <c r="K128" s="16">
        <f>IF(Table3[[#This Row],[year]]="?","1983",Table3[[#This Row],[year]])</f>
        <v>2004</v>
      </c>
      <c r="L128" s="16" t="str">
        <f>IF(Table3[[#This Row],[Hospital tier]]="?","tier - 2",Table3[[#This Row],[Hospital tier]])</f>
        <v>tier - 2</v>
      </c>
      <c r="M128" s="16" t="str">
        <f>IF(Table3[[#This Row],[City tier]]="?","tier - 2",Table3[[#This Row],[City tier]])</f>
        <v>tier - 2</v>
      </c>
      <c r="N128" s="16" t="str">
        <f>IF(Table3[[#This Row],[State ID]]="?","unknown",Table3[[#This Row],[State ID]])</f>
        <v>R1013</v>
      </c>
      <c r="O128" s="38" t="str">
        <f>CONCATENATE(Table3[[#This Row],[date]],"-",Table3[[#This Row],[month2]],"-",Table3[[#This Row],[year2]])</f>
        <v>4-Oct-2004</v>
      </c>
      <c r="P128" s="17">
        <f>DATEDIF(Table3[[#This Row],[date of birth]],DATE(2023,6,8),"y")</f>
        <v>18</v>
      </c>
      <c r="Q128" s="39">
        <v>1629.83</v>
      </c>
    </row>
    <row r="129" spans="1:17" x14ac:dyDescent="0.25">
      <c r="A129" t="s">
        <v>4844</v>
      </c>
      <c r="B129">
        <v>2004</v>
      </c>
      <c r="C129" t="s">
        <v>30</v>
      </c>
      <c r="D129">
        <v>5</v>
      </c>
      <c r="E129">
        <v>0</v>
      </c>
      <c r="F129">
        <v>1631.67</v>
      </c>
      <c r="G129" t="s">
        <v>11</v>
      </c>
      <c r="H129" t="s">
        <v>12</v>
      </c>
      <c r="I129" t="s">
        <v>13</v>
      </c>
      <c r="J129" s="16" t="str">
        <f>IF(Table3[[#This Row],[month]]="?","sep",Table3[[#This Row],[month]])</f>
        <v>Dec</v>
      </c>
      <c r="K129" s="16">
        <f>IF(Table3[[#This Row],[year]]="?","1983",Table3[[#This Row],[year]])</f>
        <v>2004</v>
      </c>
      <c r="L129" s="16" t="str">
        <f>IF(Table3[[#This Row],[Hospital tier]]="?","tier - 2",Table3[[#This Row],[Hospital tier]])</f>
        <v>tier - 2</v>
      </c>
      <c r="M129" s="16" t="str">
        <f>IF(Table3[[#This Row],[City tier]]="?","tier - 2",Table3[[#This Row],[City tier]])</f>
        <v>tier - 3</v>
      </c>
      <c r="N129" s="16" t="str">
        <f>IF(Table3[[#This Row],[State ID]]="?","unknown",Table3[[#This Row],[State ID]])</f>
        <v>R1013</v>
      </c>
      <c r="O129" s="38" t="str">
        <f>CONCATENATE(Table3[[#This Row],[date]],"-",Table3[[#This Row],[month2]],"-",Table3[[#This Row],[year2]])</f>
        <v>5-Dec-2004</v>
      </c>
      <c r="P129" s="17">
        <f>DATEDIF(Table3[[#This Row],[date of birth]],DATE(2023,6,8),"y")</f>
        <v>18</v>
      </c>
      <c r="Q129" s="39">
        <v>1631.67</v>
      </c>
    </row>
    <row r="130" spans="1:17" x14ac:dyDescent="0.25">
      <c r="A130" t="s">
        <v>4845</v>
      </c>
      <c r="B130">
        <v>2004</v>
      </c>
      <c r="C130" t="s">
        <v>10</v>
      </c>
      <c r="D130">
        <v>9</v>
      </c>
      <c r="E130">
        <v>0</v>
      </c>
      <c r="F130">
        <v>1631.82</v>
      </c>
      <c r="G130" t="s">
        <v>11</v>
      </c>
      <c r="H130" t="s">
        <v>16</v>
      </c>
      <c r="I130" t="s">
        <v>13</v>
      </c>
      <c r="J130" s="16" t="str">
        <f>IF(Table3[[#This Row],[month]]="?","sep",Table3[[#This Row],[month]])</f>
        <v>Jul</v>
      </c>
      <c r="K130" s="16">
        <f>IF(Table3[[#This Row],[year]]="?","1983",Table3[[#This Row],[year]])</f>
        <v>2004</v>
      </c>
      <c r="L130" s="16" t="str">
        <f>IF(Table3[[#This Row],[Hospital tier]]="?","tier - 2",Table3[[#This Row],[Hospital tier]])</f>
        <v>tier - 2</v>
      </c>
      <c r="M130" s="16" t="str">
        <f>IF(Table3[[#This Row],[City tier]]="?","tier - 2",Table3[[#This Row],[City tier]])</f>
        <v>tier - 1</v>
      </c>
      <c r="N130" s="16" t="str">
        <f>IF(Table3[[#This Row],[State ID]]="?","unknown",Table3[[#This Row],[State ID]])</f>
        <v>R1013</v>
      </c>
      <c r="O130" s="38" t="str">
        <f>CONCATENATE(Table3[[#This Row],[date]],"-",Table3[[#This Row],[month2]],"-",Table3[[#This Row],[year2]])</f>
        <v>9-Jul-2004</v>
      </c>
      <c r="P130" s="17">
        <f>DATEDIF(Table3[[#This Row],[date of birth]],DATE(2023,6,8),"y")</f>
        <v>18</v>
      </c>
      <c r="Q130" s="39">
        <v>1631.82</v>
      </c>
    </row>
    <row r="131" spans="1:17" x14ac:dyDescent="0.25">
      <c r="A131" t="s">
        <v>4846</v>
      </c>
      <c r="B131">
        <v>2003</v>
      </c>
      <c r="C131" t="s">
        <v>37</v>
      </c>
      <c r="D131">
        <v>3</v>
      </c>
      <c r="E131">
        <v>0</v>
      </c>
      <c r="F131">
        <v>1632.04</v>
      </c>
      <c r="G131" t="s">
        <v>11</v>
      </c>
      <c r="H131" t="s">
        <v>11</v>
      </c>
      <c r="I131" t="s">
        <v>23</v>
      </c>
      <c r="J131" s="16" t="str">
        <f>IF(Table3[[#This Row],[month]]="?","sep",Table3[[#This Row],[month]])</f>
        <v>Oct</v>
      </c>
      <c r="K131" s="16">
        <f>IF(Table3[[#This Row],[year]]="?","1983",Table3[[#This Row],[year]])</f>
        <v>2003</v>
      </c>
      <c r="L131" s="16" t="str">
        <f>IF(Table3[[#This Row],[Hospital tier]]="?","tier - 2",Table3[[#This Row],[Hospital tier]])</f>
        <v>tier - 2</v>
      </c>
      <c r="M131" s="16" t="str">
        <f>IF(Table3[[#This Row],[City tier]]="?","tier - 2",Table3[[#This Row],[City tier]])</f>
        <v>tier - 2</v>
      </c>
      <c r="N131" s="16" t="str">
        <f>IF(Table3[[#This Row],[State ID]]="?","unknown",Table3[[#This Row],[State ID]])</f>
        <v>R1012</v>
      </c>
      <c r="O131" s="38" t="str">
        <f>CONCATENATE(Table3[[#This Row],[date]],"-",Table3[[#This Row],[month2]],"-",Table3[[#This Row],[year2]])</f>
        <v>3-Oct-2003</v>
      </c>
      <c r="P131" s="17">
        <f>DATEDIF(Table3[[#This Row],[date of birth]],DATE(2023,6,8),"y")</f>
        <v>19</v>
      </c>
      <c r="Q131" s="39">
        <v>1632.04</v>
      </c>
    </row>
    <row r="132" spans="1:17" x14ac:dyDescent="0.25">
      <c r="A132" t="s">
        <v>4847</v>
      </c>
      <c r="B132">
        <v>2003</v>
      </c>
      <c r="C132" t="s">
        <v>20</v>
      </c>
      <c r="D132">
        <v>16</v>
      </c>
      <c r="E132">
        <v>0</v>
      </c>
      <c r="F132">
        <v>1632.56</v>
      </c>
      <c r="G132" t="s">
        <v>11</v>
      </c>
      <c r="H132" t="s">
        <v>11</v>
      </c>
      <c r="I132" t="s">
        <v>23</v>
      </c>
      <c r="J132" s="16" t="str">
        <f>IF(Table3[[#This Row],[month]]="?","sep",Table3[[#This Row],[month]])</f>
        <v>Sep</v>
      </c>
      <c r="K132" s="16">
        <f>IF(Table3[[#This Row],[year]]="?","1983",Table3[[#This Row],[year]])</f>
        <v>2003</v>
      </c>
      <c r="L132" s="16" t="str">
        <f>IF(Table3[[#This Row],[Hospital tier]]="?","tier - 2",Table3[[#This Row],[Hospital tier]])</f>
        <v>tier - 2</v>
      </c>
      <c r="M132" s="16" t="str">
        <f>IF(Table3[[#This Row],[City tier]]="?","tier - 2",Table3[[#This Row],[City tier]])</f>
        <v>tier - 2</v>
      </c>
      <c r="N132" s="16" t="str">
        <f>IF(Table3[[#This Row],[State ID]]="?","unknown",Table3[[#This Row],[State ID]])</f>
        <v>R1012</v>
      </c>
      <c r="O132" s="38" t="str">
        <f>CONCATENATE(Table3[[#This Row],[date]],"-",Table3[[#This Row],[month2]],"-",Table3[[#This Row],[year2]])</f>
        <v>16-Sep-2003</v>
      </c>
      <c r="P132" s="17">
        <f>DATEDIF(Table3[[#This Row],[date of birth]],DATE(2023,6,8),"y")</f>
        <v>19</v>
      </c>
      <c r="Q132" s="39">
        <v>1632.56</v>
      </c>
    </row>
    <row r="133" spans="1:17" x14ac:dyDescent="0.25">
      <c r="A133" t="s">
        <v>4848</v>
      </c>
      <c r="B133">
        <v>2004</v>
      </c>
      <c r="C133" t="s">
        <v>30</v>
      </c>
      <c r="D133">
        <v>13</v>
      </c>
      <c r="E133">
        <v>0</v>
      </c>
      <c r="F133">
        <v>1633.04</v>
      </c>
      <c r="G133" t="s">
        <v>11</v>
      </c>
      <c r="H133" t="s">
        <v>11</v>
      </c>
      <c r="I133" t="s">
        <v>13</v>
      </c>
      <c r="J133" s="16" t="str">
        <f>IF(Table3[[#This Row],[month]]="?","sep",Table3[[#This Row],[month]])</f>
        <v>Dec</v>
      </c>
      <c r="K133" s="16">
        <f>IF(Table3[[#This Row],[year]]="?","1983",Table3[[#This Row],[year]])</f>
        <v>2004</v>
      </c>
      <c r="L133" s="16" t="str">
        <f>IF(Table3[[#This Row],[Hospital tier]]="?","tier - 2",Table3[[#This Row],[Hospital tier]])</f>
        <v>tier - 2</v>
      </c>
      <c r="M133" s="16" t="str">
        <f>IF(Table3[[#This Row],[City tier]]="?","tier - 2",Table3[[#This Row],[City tier]])</f>
        <v>tier - 2</v>
      </c>
      <c r="N133" s="16" t="str">
        <f>IF(Table3[[#This Row],[State ID]]="?","unknown",Table3[[#This Row],[State ID]])</f>
        <v>R1013</v>
      </c>
      <c r="O133" s="38" t="str">
        <f>CONCATENATE(Table3[[#This Row],[date]],"-",Table3[[#This Row],[month2]],"-",Table3[[#This Row],[year2]])</f>
        <v>13-Dec-2004</v>
      </c>
      <c r="P133" s="17">
        <f>DATEDIF(Table3[[#This Row],[date of birth]],DATE(2023,6,8),"y")</f>
        <v>18</v>
      </c>
      <c r="Q133" s="39">
        <v>1633.04</v>
      </c>
    </row>
    <row r="134" spans="1:17" x14ac:dyDescent="0.25">
      <c r="A134" t="s">
        <v>4849</v>
      </c>
      <c r="B134">
        <v>2004</v>
      </c>
      <c r="C134" t="s">
        <v>35</v>
      </c>
      <c r="D134">
        <v>8</v>
      </c>
      <c r="E134">
        <v>0</v>
      </c>
      <c r="F134">
        <v>1633.96</v>
      </c>
      <c r="G134" t="s">
        <v>11</v>
      </c>
      <c r="H134" t="s">
        <v>16</v>
      </c>
      <c r="I134" t="s">
        <v>13</v>
      </c>
      <c r="J134" s="16" t="str">
        <f>IF(Table3[[#This Row],[month]]="?","sep",Table3[[#This Row],[month]])</f>
        <v>Aug</v>
      </c>
      <c r="K134" s="16">
        <f>IF(Table3[[#This Row],[year]]="?","1983",Table3[[#This Row],[year]])</f>
        <v>2004</v>
      </c>
      <c r="L134" s="16" t="str">
        <f>IF(Table3[[#This Row],[Hospital tier]]="?","tier - 2",Table3[[#This Row],[Hospital tier]])</f>
        <v>tier - 2</v>
      </c>
      <c r="M134" s="16" t="str">
        <f>IF(Table3[[#This Row],[City tier]]="?","tier - 2",Table3[[#This Row],[City tier]])</f>
        <v>tier - 1</v>
      </c>
      <c r="N134" s="16" t="str">
        <f>IF(Table3[[#This Row],[State ID]]="?","unknown",Table3[[#This Row],[State ID]])</f>
        <v>R1013</v>
      </c>
      <c r="O134" s="38" t="str">
        <f>CONCATENATE(Table3[[#This Row],[date]],"-",Table3[[#This Row],[month2]],"-",Table3[[#This Row],[year2]])</f>
        <v>8-Aug-2004</v>
      </c>
      <c r="P134" s="17">
        <f>DATEDIF(Table3[[#This Row],[date of birth]],DATE(2023,6,8),"y")</f>
        <v>18</v>
      </c>
      <c r="Q134" s="39">
        <v>1633.96</v>
      </c>
    </row>
    <row r="135" spans="1:17" x14ac:dyDescent="0.25">
      <c r="A135" t="s">
        <v>4850</v>
      </c>
      <c r="B135">
        <v>2004</v>
      </c>
      <c r="C135" t="s">
        <v>18</v>
      </c>
      <c r="D135">
        <v>13</v>
      </c>
      <c r="E135">
        <v>0</v>
      </c>
      <c r="F135">
        <v>1634.57</v>
      </c>
      <c r="G135" t="s">
        <v>11</v>
      </c>
      <c r="H135" t="s">
        <v>11</v>
      </c>
      <c r="I135" t="s">
        <v>13</v>
      </c>
      <c r="J135" s="16" t="str">
        <f>IF(Table3[[#This Row],[month]]="?","sep",Table3[[#This Row],[month]])</f>
        <v>Jun</v>
      </c>
      <c r="K135" s="16">
        <f>IF(Table3[[#This Row],[year]]="?","1983",Table3[[#This Row],[year]])</f>
        <v>2004</v>
      </c>
      <c r="L135" s="16" t="str">
        <f>IF(Table3[[#This Row],[Hospital tier]]="?","tier - 2",Table3[[#This Row],[Hospital tier]])</f>
        <v>tier - 2</v>
      </c>
      <c r="M135" s="16" t="str">
        <f>IF(Table3[[#This Row],[City tier]]="?","tier - 2",Table3[[#This Row],[City tier]])</f>
        <v>tier - 2</v>
      </c>
      <c r="N135" s="16" t="str">
        <f>IF(Table3[[#This Row],[State ID]]="?","unknown",Table3[[#This Row],[State ID]])</f>
        <v>R1013</v>
      </c>
      <c r="O135" s="38" t="str">
        <f>CONCATENATE(Table3[[#This Row],[date]],"-",Table3[[#This Row],[month2]],"-",Table3[[#This Row],[year2]])</f>
        <v>13-Jun-2004</v>
      </c>
      <c r="P135" s="17">
        <f>DATEDIF(Table3[[#This Row],[date of birth]],DATE(2023,6,8),"y")</f>
        <v>18</v>
      </c>
      <c r="Q135" s="39">
        <v>1634.57</v>
      </c>
    </row>
    <row r="136" spans="1:17" x14ac:dyDescent="0.25">
      <c r="A136" t="s">
        <v>4851</v>
      </c>
      <c r="B136">
        <v>2003</v>
      </c>
      <c r="C136" t="s">
        <v>30</v>
      </c>
      <c r="D136">
        <v>30</v>
      </c>
      <c r="E136">
        <v>0</v>
      </c>
      <c r="F136">
        <v>1635.73</v>
      </c>
      <c r="G136" t="s">
        <v>11</v>
      </c>
      <c r="H136" t="s">
        <v>12</v>
      </c>
      <c r="I136" t="s">
        <v>23</v>
      </c>
      <c r="J136" s="16" t="str">
        <f>IF(Table3[[#This Row],[month]]="?","sep",Table3[[#This Row],[month]])</f>
        <v>Dec</v>
      </c>
      <c r="K136" s="16">
        <f>IF(Table3[[#This Row],[year]]="?","1983",Table3[[#This Row],[year]])</f>
        <v>2003</v>
      </c>
      <c r="L136" s="16" t="str">
        <f>IF(Table3[[#This Row],[Hospital tier]]="?","tier - 2",Table3[[#This Row],[Hospital tier]])</f>
        <v>tier - 2</v>
      </c>
      <c r="M136" s="16" t="str">
        <f>IF(Table3[[#This Row],[City tier]]="?","tier - 2",Table3[[#This Row],[City tier]])</f>
        <v>tier - 3</v>
      </c>
      <c r="N136" s="16" t="str">
        <f>IF(Table3[[#This Row],[State ID]]="?","unknown",Table3[[#This Row],[State ID]])</f>
        <v>R1012</v>
      </c>
      <c r="O136" s="38" t="str">
        <f>CONCATENATE(Table3[[#This Row],[date]],"-",Table3[[#This Row],[month2]],"-",Table3[[#This Row],[year2]])</f>
        <v>30-Dec-2003</v>
      </c>
      <c r="P136" s="17">
        <f>DATEDIF(Table3[[#This Row],[date of birth]],DATE(2023,6,8),"y")</f>
        <v>19</v>
      </c>
      <c r="Q136" s="39">
        <v>1635.73</v>
      </c>
    </row>
    <row r="137" spans="1:17" x14ac:dyDescent="0.25">
      <c r="A137" t="s">
        <v>4852</v>
      </c>
      <c r="B137">
        <v>2003</v>
      </c>
      <c r="C137" t="s">
        <v>20</v>
      </c>
      <c r="D137">
        <v>16</v>
      </c>
      <c r="E137">
        <v>0</v>
      </c>
      <c r="F137">
        <v>1639.56</v>
      </c>
      <c r="G137" t="s">
        <v>11</v>
      </c>
      <c r="H137" t="s">
        <v>11</v>
      </c>
      <c r="I137" t="s">
        <v>23</v>
      </c>
      <c r="J137" s="16" t="str">
        <f>IF(Table3[[#This Row],[month]]="?","sep",Table3[[#This Row],[month]])</f>
        <v>Sep</v>
      </c>
      <c r="K137" s="16">
        <f>IF(Table3[[#This Row],[year]]="?","1983",Table3[[#This Row],[year]])</f>
        <v>2003</v>
      </c>
      <c r="L137" s="16" t="str">
        <f>IF(Table3[[#This Row],[Hospital tier]]="?","tier - 2",Table3[[#This Row],[Hospital tier]])</f>
        <v>tier - 2</v>
      </c>
      <c r="M137" s="16" t="str">
        <f>IF(Table3[[#This Row],[City tier]]="?","tier - 2",Table3[[#This Row],[City tier]])</f>
        <v>tier - 2</v>
      </c>
      <c r="N137" s="16" t="str">
        <f>IF(Table3[[#This Row],[State ID]]="?","unknown",Table3[[#This Row],[State ID]])</f>
        <v>R1012</v>
      </c>
      <c r="O137" s="38" t="str">
        <f>CONCATENATE(Table3[[#This Row],[date]],"-",Table3[[#This Row],[month2]],"-",Table3[[#This Row],[year2]])</f>
        <v>16-Sep-2003</v>
      </c>
      <c r="P137" s="17">
        <f>DATEDIF(Table3[[#This Row],[date of birth]],DATE(2023,6,8),"y")</f>
        <v>19</v>
      </c>
      <c r="Q137" s="39">
        <v>1639.56</v>
      </c>
    </row>
    <row r="138" spans="1:17" x14ac:dyDescent="0.25">
      <c r="A138" t="s">
        <v>4853</v>
      </c>
      <c r="B138">
        <v>2003</v>
      </c>
      <c r="C138" t="s">
        <v>35</v>
      </c>
      <c r="D138">
        <v>21</v>
      </c>
      <c r="E138">
        <v>0</v>
      </c>
      <c r="F138">
        <v>1639.56</v>
      </c>
      <c r="G138" t="s">
        <v>11</v>
      </c>
      <c r="H138" t="s">
        <v>11</v>
      </c>
      <c r="I138" t="s">
        <v>23</v>
      </c>
      <c r="J138" s="16" t="str">
        <f>IF(Table3[[#This Row],[month]]="?","sep",Table3[[#This Row],[month]])</f>
        <v>Aug</v>
      </c>
      <c r="K138" s="16">
        <f>IF(Table3[[#This Row],[year]]="?","1983",Table3[[#This Row],[year]])</f>
        <v>2003</v>
      </c>
      <c r="L138" s="16" t="str">
        <f>IF(Table3[[#This Row],[Hospital tier]]="?","tier - 2",Table3[[#This Row],[Hospital tier]])</f>
        <v>tier - 2</v>
      </c>
      <c r="M138" s="16" t="str">
        <f>IF(Table3[[#This Row],[City tier]]="?","tier - 2",Table3[[#This Row],[City tier]])</f>
        <v>tier - 2</v>
      </c>
      <c r="N138" s="16" t="str">
        <f>IF(Table3[[#This Row],[State ID]]="?","unknown",Table3[[#This Row],[State ID]])</f>
        <v>R1012</v>
      </c>
      <c r="O138" s="38" t="str">
        <f>CONCATENATE(Table3[[#This Row],[date]],"-",Table3[[#This Row],[month2]],"-",Table3[[#This Row],[year2]])</f>
        <v>21-Aug-2003</v>
      </c>
      <c r="P138" s="17">
        <f>DATEDIF(Table3[[#This Row],[date of birth]],DATE(2023,6,8),"y")</f>
        <v>19</v>
      </c>
      <c r="Q138" s="39">
        <v>1639.56</v>
      </c>
    </row>
    <row r="139" spans="1:17" x14ac:dyDescent="0.25">
      <c r="A139" t="s">
        <v>4854</v>
      </c>
      <c r="B139">
        <v>2003</v>
      </c>
      <c r="C139" t="s">
        <v>30</v>
      </c>
      <c r="D139">
        <v>30</v>
      </c>
      <c r="E139">
        <v>0</v>
      </c>
      <c r="F139">
        <v>1646.43</v>
      </c>
      <c r="G139" t="s">
        <v>11</v>
      </c>
      <c r="H139" t="s">
        <v>16</v>
      </c>
      <c r="I139" t="s">
        <v>23</v>
      </c>
      <c r="J139" s="16" t="str">
        <f>IF(Table3[[#This Row],[month]]="?","sep",Table3[[#This Row],[month]])</f>
        <v>Dec</v>
      </c>
      <c r="K139" s="16">
        <f>IF(Table3[[#This Row],[year]]="?","1983",Table3[[#This Row],[year]])</f>
        <v>2003</v>
      </c>
      <c r="L139" s="16" t="str">
        <f>IF(Table3[[#This Row],[Hospital tier]]="?","tier - 2",Table3[[#This Row],[Hospital tier]])</f>
        <v>tier - 2</v>
      </c>
      <c r="M139" s="16" t="str">
        <f>IF(Table3[[#This Row],[City tier]]="?","tier - 2",Table3[[#This Row],[City tier]])</f>
        <v>tier - 1</v>
      </c>
      <c r="N139" s="16" t="str">
        <f>IF(Table3[[#This Row],[State ID]]="?","unknown",Table3[[#This Row],[State ID]])</f>
        <v>R1012</v>
      </c>
      <c r="O139" s="38" t="str">
        <f>CONCATENATE(Table3[[#This Row],[date]],"-",Table3[[#This Row],[month2]],"-",Table3[[#This Row],[year2]])</f>
        <v>30-Dec-2003</v>
      </c>
      <c r="P139" s="17">
        <f>DATEDIF(Table3[[#This Row],[date of birth]],DATE(2023,6,8),"y")</f>
        <v>19</v>
      </c>
      <c r="Q139" s="39">
        <v>1646.43</v>
      </c>
    </row>
    <row r="140" spans="1:17" x14ac:dyDescent="0.25">
      <c r="A140" t="s">
        <v>4855</v>
      </c>
      <c r="B140">
        <v>2000</v>
      </c>
      <c r="C140" t="s">
        <v>37</v>
      </c>
      <c r="D140">
        <v>23</v>
      </c>
      <c r="E140">
        <v>0</v>
      </c>
      <c r="F140">
        <v>1665</v>
      </c>
      <c r="G140" t="s">
        <v>11</v>
      </c>
      <c r="H140" t="s">
        <v>11</v>
      </c>
      <c r="I140" t="s">
        <v>13</v>
      </c>
      <c r="J140" s="16" t="str">
        <f>IF(Table3[[#This Row],[month]]="?","sep",Table3[[#This Row],[month]])</f>
        <v>Oct</v>
      </c>
      <c r="K140" s="16">
        <f>IF(Table3[[#This Row],[year]]="?","1983",Table3[[#This Row],[year]])</f>
        <v>2000</v>
      </c>
      <c r="L140" s="16" t="str">
        <f>IF(Table3[[#This Row],[Hospital tier]]="?","tier - 2",Table3[[#This Row],[Hospital tier]])</f>
        <v>tier - 2</v>
      </c>
      <c r="M140" s="16" t="str">
        <f>IF(Table3[[#This Row],[City tier]]="?","tier - 2",Table3[[#This Row],[City tier]])</f>
        <v>tier - 2</v>
      </c>
      <c r="N140" s="16" t="str">
        <f>IF(Table3[[#This Row],[State ID]]="?","unknown",Table3[[#This Row],[State ID]])</f>
        <v>R1013</v>
      </c>
      <c r="O140" s="38" t="str">
        <f>CONCATENATE(Table3[[#This Row],[date]],"-",Table3[[#This Row],[month2]],"-",Table3[[#This Row],[year2]])</f>
        <v>23-Oct-2000</v>
      </c>
      <c r="P140" s="17">
        <f>DATEDIF(Table3[[#This Row],[date of birth]],DATE(2023,6,8),"y")</f>
        <v>22</v>
      </c>
      <c r="Q140" s="39">
        <v>1665</v>
      </c>
    </row>
    <row r="141" spans="1:17" x14ac:dyDescent="0.25">
      <c r="A141" t="s">
        <v>4856</v>
      </c>
      <c r="B141">
        <v>2000</v>
      </c>
      <c r="C141" t="s">
        <v>18</v>
      </c>
      <c r="D141">
        <v>10</v>
      </c>
      <c r="E141">
        <v>0</v>
      </c>
      <c r="F141">
        <v>1674.63</v>
      </c>
      <c r="G141" t="s">
        <v>11</v>
      </c>
      <c r="H141" t="s">
        <v>11</v>
      </c>
      <c r="I141" t="s">
        <v>13</v>
      </c>
      <c r="J141" s="16" t="str">
        <f>IF(Table3[[#This Row],[month]]="?","sep",Table3[[#This Row],[month]])</f>
        <v>Jun</v>
      </c>
      <c r="K141" s="16">
        <f>IF(Table3[[#This Row],[year]]="?","1983",Table3[[#This Row],[year]])</f>
        <v>2000</v>
      </c>
      <c r="L141" s="16" t="str">
        <f>IF(Table3[[#This Row],[Hospital tier]]="?","tier - 2",Table3[[#This Row],[Hospital tier]])</f>
        <v>tier - 2</v>
      </c>
      <c r="M141" s="16" t="str">
        <f>IF(Table3[[#This Row],[City tier]]="?","tier - 2",Table3[[#This Row],[City tier]])</f>
        <v>tier - 2</v>
      </c>
      <c r="N141" s="16" t="str">
        <f>IF(Table3[[#This Row],[State ID]]="?","unknown",Table3[[#This Row],[State ID]])</f>
        <v>R1013</v>
      </c>
      <c r="O141" s="38" t="str">
        <f>CONCATENATE(Table3[[#This Row],[date]],"-",Table3[[#This Row],[month2]],"-",Table3[[#This Row],[year2]])</f>
        <v>10-Jun-2000</v>
      </c>
      <c r="P141" s="17">
        <f>DATEDIF(Table3[[#This Row],[date of birth]],DATE(2023,6,8),"y")</f>
        <v>22</v>
      </c>
      <c r="Q141" s="39">
        <v>1674.63</v>
      </c>
    </row>
    <row r="142" spans="1:17" x14ac:dyDescent="0.25">
      <c r="A142" t="s">
        <v>4857</v>
      </c>
      <c r="B142">
        <v>2000</v>
      </c>
      <c r="C142" t="s">
        <v>37</v>
      </c>
      <c r="D142">
        <v>21</v>
      </c>
      <c r="E142">
        <v>0</v>
      </c>
      <c r="F142">
        <v>1682.6</v>
      </c>
      <c r="G142" t="s">
        <v>11</v>
      </c>
      <c r="H142" t="s">
        <v>11</v>
      </c>
      <c r="I142" t="s">
        <v>42</v>
      </c>
      <c r="J142" s="16" t="str">
        <f>IF(Table3[[#This Row],[month]]="?","sep",Table3[[#This Row],[month]])</f>
        <v>Oct</v>
      </c>
      <c r="K142" s="16">
        <f>IF(Table3[[#This Row],[year]]="?","1983",Table3[[#This Row],[year]])</f>
        <v>2000</v>
      </c>
      <c r="L142" s="16" t="str">
        <f>IF(Table3[[#This Row],[Hospital tier]]="?","tier - 2",Table3[[#This Row],[Hospital tier]])</f>
        <v>tier - 2</v>
      </c>
      <c r="M142" s="16" t="str">
        <f>IF(Table3[[#This Row],[City tier]]="?","tier - 2",Table3[[#This Row],[City tier]])</f>
        <v>tier - 2</v>
      </c>
      <c r="N142" s="16" t="str">
        <f>IF(Table3[[#This Row],[State ID]]="?","unknown",Table3[[#This Row],[State ID]])</f>
        <v>R1011</v>
      </c>
      <c r="O142" s="38" t="str">
        <f>CONCATENATE(Table3[[#This Row],[date]],"-",Table3[[#This Row],[month2]],"-",Table3[[#This Row],[year2]])</f>
        <v>21-Oct-2000</v>
      </c>
      <c r="P142" s="17">
        <f>DATEDIF(Table3[[#This Row],[date of birth]],DATE(2023,6,8),"y")</f>
        <v>22</v>
      </c>
      <c r="Q142" s="39">
        <v>1682.6</v>
      </c>
    </row>
    <row r="143" spans="1:17" x14ac:dyDescent="0.25">
      <c r="A143" t="s">
        <v>4858</v>
      </c>
      <c r="B143">
        <v>2004</v>
      </c>
      <c r="C143" t="s">
        <v>15</v>
      </c>
      <c r="D143">
        <v>17</v>
      </c>
      <c r="E143">
        <v>0</v>
      </c>
      <c r="F143">
        <v>1694.8</v>
      </c>
      <c r="G143" t="s">
        <v>11</v>
      </c>
      <c r="H143" t="s">
        <v>11</v>
      </c>
      <c r="I143" t="s">
        <v>164</v>
      </c>
      <c r="J143" s="16" t="str">
        <f>IF(Table3[[#This Row],[month]]="?","sep",Table3[[#This Row],[month]])</f>
        <v>Nov</v>
      </c>
      <c r="K143" s="16">
        <f>IF(Table3[[#This Row],[year]]="?","1983",Table3[[#This Row],[year]])</f>
        <v>2004</v>
      </c>
      <c r="L143" s="16" t="str">
        <f>IF(Table3[[#This Row],[Hospital tier]]="?","tier - 2",Table3[[#This Row],[Hospital tier]])</f>
        <v>tier - 2</v>
      </c>
      <c r="M143" s="16" t="str">
        <f>IF(Table3[[#This Row],[City tier]]="?","tier - 2",Table3[[#This Row],[City tier]])</f>
        <v>tier - 2</v>
      </c>
      <c r="N143" s="16" t="str">
        <f>IF(Table3[[#This Row],[State ID]]="?","unknown",Table3[[#This Row],[State ID]])</f>
        <v>R1015</v>
      </c>
      <c r="O143" s="38" t="str">
        <f>CONCATENATE(Table3[[#This Row],[date]],"-",Table3[[#This Row],[month2]],"-",Table3[[#This Row],[year2]])</f>
        <v>17-Nov-2004</v>
      </c>
      <c r="P143" s="17">
        <f>DATEDIF(Table3[[#This Row],[date of birth]],DATE(2023,6,8),"y")</f>
        <v>18</v>
      </c>
      <c r="Q143" s="39">
        <v>1694.8</v>
      </c>
    </row>
    <row r="144" spans="1:17" x14ac:dyDescent="0.25">
      <c r="A144" t="s">
        <v>4859</v>
      </c>
      <c r="B144">
        <v>2004</v>
      </c>
      <c r="C144" t="s">
        <v>30</v>
      </c>
      <c r="D144">
        <v>10</v>
      </c>
      <c r="E144">
        <v>0</v>
      </c>
      <c r="F144">
        <v>1702.46</v>
      </c>
      <c r="G144" t="s">
        <v>11</v>
      </c>
      <c r="H144" t="s">
        <v>12</v>
      </c>
      <c r="I144" t="s">
        <v>166</v>
      </c>
      <c r="J144" s="16" t="str">
        <f>IF(Table3[[#This Row],[month]]="?","sep",Table3[[#This Row],[month]])</f>
        <v>Dec</v>
      </c>
      <c r="K144" s="16">
        <f>IF(Table3[[#This Row],[year]]="?","1983",Table3[[#This Row],[year]])</f>
        <v>2004</v>
      </c>
      <c r="L144" s="16" t="str">
        <f>IF(Table3[[#This Row],[Hospital tier]]="?","tier - 2",Table3[[#This Row],[Hospital tier]])</f>
        <v>tier - 2</v>
      </c>
      <c r="M144" s="16" t="str">
        <f>IF(Table3[[#This Row],[City tier]]="?","tier - 2",Table3[[#This Row],[City tier]])</f>
        <v>tier - 3</v>
      </c>
      <c r="N144" s="16" t="str">
        <f>IF(Table3[[#This Row],[State ID]]="?","unknown",Table3[[#This Row],[State ID]])</f>
        <v>R1019</v>
      </c>
      <c r="O144" s="38" t="str">
        <f>CONCATENATE(Table3[[#This Row],[date]],"-",Table3[[#This Row],[month2]],"-",Table3[[#This Row],[year2]])</f>
        <v>10-Dec-2004</v>
      </c>
      <c r="P144" s="17">
        <f>DATEDIF(Table3[[#This Row],[date of birth]],DATE(2023,6,8),"y")</f>
        <v>18</v>
      </c>
      <c r="Q144" s="39">
        <v>1702.46</v>
      </c>
    </row>
    <row r="145" spans="1:17" x14ac:dyDescent="0.25">
      <c r="A145" t="s">
        <v>4860</v>
      </c>
      <c r="B145">
        <v>2004</v>
      </c>
      <c r="C145" t="s">
        <v>15</v>
      </c>
      <c r="D145">
        <v>7</v>
      </c>
      <c r="E145">
        <v>0</v>
      </c>
      <c r="F145">
        <v>1704.57</v>
      </c>
      <c r="G145" t="s">
        <v>11</v>
      </c>
      <c r="H145" t="s">
        <v>16</v>
      </c>
      <c r="I145" t="s">
        <v>168</v>
      </c>
      <c r="J145" s="16" t="str">
        <f>IF(Table3[[#This Row],[month]]="?","sep",Table3[[#This Row],[month]])</f>
        <v>Nov</v>
      </c>
      <c r="K145" s="16">
        <f>IF(Table3[[#This Row],[year]]="?","1983",Table3[[#This Row],[year]])</f>
        <v>2004</v>
      </c>
      <c r="L145" s="16" t="str">
        <f>IF(Table3[[#This Row],[Hospital tier]]="?","tier - 2",Table3[[#This Row],[Hospital tier]])</f>
        <v>tier - 2</v>
      </c>
      <c r="M145" s="16" t="str">
        <f>IF(Table3[[#This Row],[City tier]]="?","tier - 2",Table3[[#This Row],[City tier]])</f>
        <v>tier - 1</v>
      </c>
      <c r="N145" s="16" t="str">
        <f>IF(Table3[[#This Row],[State ID]]="?","unknown",Table3[[#This Row],[State ID]])</f>
        <v>R1016</v>
      </c>
      <c r="O145" s="38" t="str">
        <f>CONCATENATE(Table3[[#This Row],[date]],"-",Table3[[#This Row],[month2]],"-",Table3[[#This Row],[year2]])</f>
        <v>7-Nov-2004</v>
      </c>
      <c r="P145" s="17">
        <f>DATEDIF(Table3[[#This Row],[date of birth]],DATE(2023,6,8),"y")</f>
        <v>18</v>
      </c>
      <c r="Q145" s="39">
        <v>1704.57</v>
      </c>
    </row>
    <row r="146" spans="1:17" x14ac:dyDescent="0.25">
      <c r="A146" t="s">
        <v>4861</v>
      </c>
      <c r="B146">
        <v>2004</v>
      </c>
      <c r="C146" t="s">
        <v>30</v>
      </c>
      <c r="D146">
        <v>14</v>
      </c>
      <c r="E146">
        <v>0</v>
      </c>
      <c r="F146">
        <v>1704.7</v>
      </c>
      <c r="G146" t="s">
        <v>11</v>
      </c>
      <c r="H146" t="s">
        <v>12</v>
      </c>
      <c r="I146" t="s">
        <v>170</v>
      </c>
      <c r="J146" s="16" t="str">
        <f>IF(Table3[[#This Row],[month]]="?","sep",Table3[[#This Row],[month]])</f>
        <v>Dec</v>
      </c>
      <c r="K146" s="16">
        <f>IF(Table3[[#This Row],[year]]="?","1983",Table3[[#This Row],[year]])</f>
        <v>2004</v>
      </c>
      <c r="L146" s="16" t="str">
        <f>IF(Table3[[#This Row],[Hospital tier]]="?","tier - 2",Table3[[#This Row],[Hospital tier]])</f>
        <v>tier - 2</v>
      </c>
      <c r="M146" s="16" t="str">
        <f>IF(Table3[[#This Row],[City tier]]="?","tier - 2",Table3[[#This Row],[City tier]])</f>
        <v>tier - 3</v>
      </c>
      <c r="N146" s="16" t="str">
        <f>IF(Table3[[#This Row],[State ID]]="?","unknown",Table3[[#This Row],[State ID]])</f>
        <v>R1018</v>
      </c>
      <c r="O146" s="38" t="str">
        <f>CONCATENATE(Table3[[#This Row],[date]],"-",Table3[[#This Row],[month2]],"-",Table3[[#This Row],[year2]])</f>
        <v>14-Dec-2004</v>
      </c>
      <c r="P146" s="17">
        <f>DATEDIF(Table3[[#This Row],[date of birth]],DATE(2023,6,8),"y")</f>
        <v>18</v>
      </c>
      <c r="Q146" s="39">
        <v>1704.7</v>
      </c>
    </row>
    <row r="147" spans="1:17" x14ac:dyDescent="0.25">
      <c r="A147" t="s">
        <v>4862</v>
      </c>
      <c r="B147">
        <v>2004</v>
      </c>
      <c r="C147" t="s">
        <v>30</v>
      </c>
      <c r="D147">
        <v>6</v>
      </c>
      <c r="E147">
        <v>0</v>
      </c>
      <c r="F147">
        <v>1705.62</v>
      </c>
      <c r="G147" t="s">
        <v>11</v>
      </c>
      <c r="H147" t="s">
        <v>11</v>
      </c>
      <c r="I147" t="s">
        <v>164</v>
      </c>
      <c r="J147" s="16" t="str">
        <f>IF(Table3[[#This Row],[month]]="?","sep",Table3[[#This Row],[month]])</f>
        <v>Dec</v>
      </c>
      <c r="K147" s="16">
        <f>IF(Table3[[#This Row],[year]]="?","1983",Table3[[#This Row],[year]])</f>
        <v>2004</v>
      </c>
      <c r="L147" s="16" t="str">
        <f>IF(Table3[[#This Row],[Hospital tier]]="?","tier - 2",Table3[[#This Row],[Hospital tier]])</f>
        <v>tier - 2</v>
      </c>
      <c r="M147" s="16" t="str">
        <f>IF(Table3[[#This Row],[City tier]]="?","tier - 2",Table3[[#This Row],[City tier]])</f>
        <v>tier - 2</v>
      </c>
      <c r="N147" s="16" t="str">
        <f>IF(Table3[[#This Row],[State ID]]="?","unknown",Table3[[#This Row],[State ID]])</f>
        <v>R1015</v>
      </c>
      <c r="O147" s="38" t="str">
        <f>CONCATENATE(Table3[[#This Row],[date]],"-",Table3[[#This Row],[month2]],"-",Table3[[#This Row],[year2]])</f>
        <v>6-Dec-2004</v>
      </c>
      <c r="P147" s="17">
        <f>DATEDIF(Table3[[#This Row],[date of birth]],DATE(2023,6,8),"y")</f>
        <v>18</v>
      </c>
      <c r="Q147" s="39">
        <v>1705.62</v>
      </c>
    </row>
    <row r="148" spans="1:17" x14ac:dyDescent="0.25">
      <c r="A148" t="s">
        <v>4863</v>
      </c>
      <c r="B148">
        <v>2004</v>
      </c>
      <c r="C148" t="s">
        <v>37</v>
      </c>
      <c r="D148">
        <v>17</v>
      </c>
      <c r="E148">
        <v>0</v>
      </c>
      <c r="F148">
        <v>1708</v>
      </c>
      <c r="G148" t="s">
        <v>12</v>
      </c>
      <c r="H148" t="s">
        <v>11</v>
      </c>
      <c r="I148" t="s">
        <v>168</v>
      </c>
      <c r="J148" s="16" t="str">
        <f>IF(Table3[[#This Row],[month]]="?","sep",Table3[[#This Row],[month]])</f>
        <v>Oct</v>
      </c>
      <c r="K148" s="16">
        <f>IF(Table3[[#This Row],[year]]="?","1983",Table3[[#This Row],[year]])</f>
        <v>2004</v>
      </c>
      <c r="L148" s="16" t="str">
        <f>IF(Table3[[#This Row],[Hospital tier]]="?","tier - 2",Table3[[#This Row],[Hospital tier]])</f>
        <v>tier - 3</v>
      </c>
      <c r="M148" s="16" t="str">
        <f>IF(Table3[[#This Row],[City tier]]="?","tier - 2",Table3[[#This Row],[City tier]])</f>
        <v>tier - 2</v>
      </c>
      <c r="N148" s="16" t="str">
        <f>IF(Table3[[#This Row],[State ID]]="?","unknown",Table3[[#This Row],[State ID]])</f>
        <v>R1016</v>
      </c>
      <c r="O148" s="38" t="str">
        <f>CONCATENATE(Table3[[#This Row],[date]],"-",Table3[[#This Row],[month2]],"-",Table3[[#This Row],[year2]])</f>
        <v>17-Oct-2004</v>
      </c>
      <c r="P148" s="17">
        <f>DATEDIF(Table3[[#This Row],[date of birth]],DATE(2023,6,8),"y")</f>
        <v>18</v>
      </c>
      <c r="Q148" s="39">
        <v>1708</v>
      </c>
    </row>
    <row r="149" spans="1:17" x14ac:dyDescent="0.25">
      <c r="A149" t="s">
        <v>4864</v>
      </c>
      <c r="B149">
        <v>2004</v>
      </c>
      <c r="C149" t="s">
        <v>30</v>
      </c>
      <c r="D149">
        <v>12</v>
      </c>
      <c r="E149">
        <v>0</v>
      </c>
      <c r="F149">
        <v>1708.93</v>
      </c>
      <c r="G149" t="s">
        <v>12</v>
      </c>
      <c r="H149" t="s">
        <v>16</v>
      </c>
      <c r="I149" t="s">
        <v>166</v>
      </c>
      <c r="J149" s="16" t="str">
        <f>IF(Table3[[#This Row],[month]]="?","sep",Table3[[#This Row],[month]])</f>
        <v>Dec</v>
      </c>
      <c r="K149" s="16">
        <f>IF(Table3[[#This Row],[year]]="?","1983",Table3[[#This Row],[year]])</f>
        <v>2004</v>
      </c>
      <c r="L149" s="16" t="str">
        <f>IF(Table3[[#This Row],[Hospital tier]]="?","tier - 2",Table3[[#This Row],[Hospital tier]])</f>
        <v>tier - 3</v>
      </c>
      <c r="M149" s="16" t="str">
        <f>IF(Table3[[#This Row],[City tier]]="?","tier - 2",Table3[[#This Row],[City tier]])</f>
        <v>tier - 1</v>
      </c>
      <c r="N149" s="16" t="str">
        <f>IF(Table3[[#This Row],[State ID]]="?","unknown",Table3[[#This Row],[State ID]])</f>
        <v>R1019</v>
      </c>
      <c r="O149" s="38" t="str">
        <f>CONCATENATE(Table3[[#This Row],[date]],"-",Table3[[#This Row],[month2]],"-",Table3[[#This Row],[year2]])</f>
        <v>12-Dec-2004</v>
      </c>
      <c r="P149" s="17">
        <f>DATEDIF(Table3[[#This Row],[date of birth]],DATE(2023,6,8),"y")</f>
        <v>18</v>
      </c>
      <c r="Q149" s="39">
        <v>1708.93</v>
      </c>
    </row>
    <row r="150" spans="1:17" x14ac:dyDescent="0.25">
      <c r="A150" t="s">
        <v>4865</v>
      </c>
      <c r="B150">
        <v>2004</v>
      </c>
      <c r="C150" t="s">
        <v>20</v>
      </c>
      <c r="D150">
        <v>19</v>
      </c>
      <c r="E150">
        <v>1</v>
      </c>
      <c r="F150">
        <v>1711.03</v>
      </c>
      <c r="G150" t="s">
        <v>12</v>
      </c>
      <c r="H150" t="s">
        <v>12</v>
      </c>
      <c r="I150" t="s">
        <v>13</v>
      </c>
      <c r="J150" s="16" t="str">
        <f>IF(Table3[[#This Row],[month]]="?","sep",Table3[[#This Row],[month]])</f>
        <v>Sep</v>
      </c>
      <c r="K150" s="16">
        <f>IF(Table3[[#This Row],[year]]="?","1983",Table3[[#This Row],[year]])</f>
        <v>2004</v>
      </c>
      <c r="L150" s="16" t="str">
        <f>IF(Table3[[#This Row],[Hospital tier]]="?","tier - 2",Table3[[#This Row],[Hospital tier]])</f>
        <v>tier - 3</v>
      </c>
      <c r="M150" s="16" t="str">
        <f>IF(Table3[[#This Row],[City tier]]="?","tier - 2",Table3[[#This Row],[City tier]])</f>
        <v>tier - 3</v>
      </c>
      <c r="N150" s="16" t="str">
        <f>IF(Table3[[#This Row],[State ID]]="?","unknown",Table3[[#This Row],[State ID]])</f>
        <v>R1013</v>
      </c>
      <c r="O150" s="38" t="str">
        <f>CONCATENATE(Table3[[#This Row],[date]],"-",Table3[[#This Row],[month2]],"-",Table3[[#This Row],[year2]])</f>
        <v>19-Sep-2004</v>
      </c>
      <c r="P150" s="17">
        <f>DATEDIF(Table3[[#This Row],[date of birth]],DATE(2023,6,8),"y")</f>
        <v>18</v>
      </c>
      <c r="Q150" s="39">
        <v>1711.03</v>
      </c>
    </row>
    <row r="151" spans="1:17" x14ac:dyDescent="0.25">
      <c r="A151" t="s">
        <v>4866</v>
      </c>
      <c r="B151">
        <v>2004</v>
      </c>
      <c r="C151" t="s">
        <v>20</v>
      </c>
      <c r="D151">
        <v>21</v>
      </c>
      <c r="E151">
        <v>0</v>
      </c>
      <c r="F151">
        <v>1712.23</v>
      </c>
      <c r="G151" t="s">
        <v>12</v>
      </c>
      <c r="H151" t="s">
        <v>16</v>
      </c>
      <c r="I151" t="s">
        <v>168</v>
      </c>
      <c r="J151" s="16" t="str">
        <f>IF(Table3[[#This Row],[month]]="?","sep",Table3[[#This Row],[month]])</f>
        <v>Sep</v>
      </c>
      <c r="K151" s="16">
        <f>IF(Table3[[#This Row],[year]]="?","1983",Table3[[#This Row],[year]])</f>
        <v>2004</v>
      </c>
      <c r="L151" s="16" t="str">
        <f>IF(Table3[[#This Row],[Hospital tier]]="?","tier - 2",Table3[[#This Row],[Hospital tier]])</f>
        <v>tier - 3</v>
      </c>
      <c r="M151" s="16" t="str">
        <f>IF(Table3[[#This Row],[City tier]]="?","tier - 2",Table3[[#This Row],[City tier]])</f>
        <v>tier - 1</v>
      </c>
      <c r="N151" s="16" t="str">
        <f>IF(Table3[[#This Row],[State ID]]="?","unknown",Table3[[#This Row],[State ID]])</f>
        <v>R1016</v>
      </c>
      <c r="O151" s="38" t="str">
        <f>CONCATENATE(Table3[[#This Row],[date]],"-",Table3[[#This Row],[month2]],"-",Table3[[#This Row],[year2]])</f>
        <v>21-Sep-2004</v>
      </c>
      <c r="P151" s="17">
        <f>DATEDIF(Table3[[#This Row],[date of birth]],DATE(2023,6,8),"y")</f>
        <v>18</v>
      </c>
      <c r="Q151" s="39">
        <v>1712.23</v>
      </c>
    </row>
    <row r="152" spans="1:17" x14ac:dyDescent="0.25">
      <c r="A152" t="s">
        <v>4867</v>
      </c>
      <c r="B152">
        <v>2004</v>
      </c>
      <c r="C152" t="s">
        <v>18</v>
      </c>
      <c r="D152">
        <v>10</v>
      </c>
      <c r="E152">
        <v>1</v>
      </c>
      <c r="F152">
        <v>1719.44</v>
      </c>
      <c r="G152" t="s">
        <v>12</v>
      </c>
      <c r="H152" t="s">
        <v>12</v>
      </c>
      <c r="I152" t="s">
        <v>13</v>
      </c>
      <c r="J152" s="16" t="str">
        <f>IF(Table3[[#This Row],[month]]="?","sep",Table3[[#This Row],[month]])</f>
        <v>Jun</v>
      </c>
      <c r="K152" s="16">
        <f>IF(Table3[[#This Row],[year]]="?","1983",Table3[[#This Row],[year]])</f>
        <v>2004</v>
      </c>
      <c r="L152" s="16" t="str">
        <f>IF(Table3[[#This Row],[Hospital tier]]="?","tier - 2",Table3[[#This Row],[Hospital tier]])</f>
        <v>tier - 3</v>
      </c>
      <c r="M152" s="16" t="str">
        <f>IF(Table3[[#This Row],[City tier]]="?","tier - 2",Table3[[#This Row],[City tier]])</f>
        <v>tier - 3</v>
      </c>
      <c r="N152" s="16" t="str">
        <f>IF(Table3[[#This Row],[State ID]]="?","unknown",Table3[[#This Row],[State ID]])</f>
        <v>R1013</v>
      </c>
      <c r="O152" s="38" t="str">
        <f>CONCATENATE(Table3[[#This Row],[date]],"-",Table3[[#This Row],[month2]],"-",Table3[[#This Row],[year2]])</f>
        <v>10-Jun-2004</v>
      </c>
      <c r="P152" s="17">
        <f>DATEDIF(Table3[[#This Row],[date of birth]],DATE(2023,6,8),"y")</f>
        <v>18</v>
      </c>
      <c r="Q152" s="39">
        <v>1719.44</v>
      </c>
    </row>
    <row r="153" spans="1:17" x14ac:dyDescent="0.25">
      <c r="A153" t="s">
        <v>4868</v>
      </c>
      <c r="B153">
        <v>2004</v>
      </c>
      <c r="C153" t="s">
        <v>20</v>
      </c>
      <c r="D153">
        <v>11</v>
      </c>
      <c r="E153">
        <v>1</v>
      </c>
      <c r="F153">
        <v>1720.35</v>
      </c>
      <c r="G153" t="s">
        <v>12</v>
      </c>
      <c r="H153" t="s">
        <v>12</v>
      </c>
      <c r="I153" t="s">
        <v>13</v>
      </c>
      <c r="J153" s="16" t="str">
        <f>IF(Table3[[#This Row],[month]]="?","sep",Table3[[#This Row],[month]])</f>
        <v>Sep</v>
      </c>
      <c r="K153" s="16">
        <f>IF(Table3[[#This Row],[year]]="?","1983",Table3[[#This Row],[year]])</f>
        <v>2004</v>
      </c>
      <c r="L153" s="16" t="str">
        <f>IF(Table3[[#This Row],[Hospital tier]]="?","tier - 2",Table3[[#This Row],[Hospital tier]])</f>
        <v>tier - 3</v>
      </c>
      <c r="M153" s="16" t="str">
        <f>IF(Table3[[#This Row],[City tier]]="?","tier - 2",Table3[[#This Row],[City tier]])</f>
        <v>tier - 3</v>
      </c>
      <c r="N153" s="16" t="str">
        <f>IF(Table3[[#This Row],[State ID]]="?","unknown",Table3[[#This Row],[State ID]])</f>
        <v>R1013</v>
      </c>
      <c r="O153" s="38" t="str">
        <f>CONCATENATE(Table3[[#This Row],[date]],"-",Table3[[#This Row],[month2]],"-",Table3[[#This Row],[year2]])</f>
        <v>11-Sep-2004</v>
      </c>
      <c r="P153" s="17">
        <f>DATEDIF(Table3[[#This Row],[date of birth]],DATE(2023,6,8),"y")</f>
        <v>18</v>
      </c>
      <c r="Q153" s="39">
        <v>1720.35</v>
      </c>
    </row>
    <row r="154" spans="1:17" x14ac:dyDescent="0.25">
      <c r="A154" t="s">
        <v>4869</v>
      </c>
      <c r="B154">
        <v>2004</v>
      </c>
      <c r="C154" t="s">
        <v>37</v>
      </c>
      <c r="D154">
        <v>21</v>
      </c>
      <c r="E154">
        <v>1</v>
      </c>
      <c r="F154">
        <v>1725.55</v>
      </c>
      <c r="G154" t="s">
        <v>12</v>
      </c>
      <c r="H154" t="s">
        <v>11</v>
      </c>
      <c r="I154" t="s">
        <v>13</v>
      </c>
      <c r="J154" s="16" t="str">
        <f>IF(Table3[[#This Row],[month]]="?","sep",Table3[[#This Row],[month]])</f>
        <v>Oct</v>
      </c>
      <c r="K154" s="16">
        <f>IF(Table3[[#This Row],[year]]="?","1983",Table3[[#This Row],[year]])</f>
        <v>2004</v>
      </c>
      <c r="L154" s="16" t="str">
        <f>IF(Table3[[#This Row],[Hospital tier]]="?","tier - 2",Table3[[#This Row],[Hospital tier]])</f>
        <v>tier - 3</v>
      </c>
      <c r="M154" s="16" t="str">
        <f>IF(Table3[[#This Row],[City tier]]="?","tier - 2",Table3[[#This Row],[City tier]])</f>
        <v>tier - 2</v>
      </c>
      <c r="N154" s="16" t="str">
        <f>IF(Table3[[#This Row],[State ID]]="?","unknown",Table3[[#This Row],[State ID]])</f>
        <v>R1013</v>
      </c>
      <c r="O154" s="38" t="str">
        <f>CONCATENATE(Table3[[#This Row],[date]],"-",Table3[[#This Row],[month2]],"-",Table3[[#This Row],[year2]])</f>
        <v>21-Oct-2004</v>
      </c>
      <c r="P154" s="17">
        <f>DATEDIF(Table3[[#This Row],[date of birth]],DATE(2023,6,8),"y")</f>
        <v>18</v>
      </c>
      <c r="Q154" s="39">
        <v>1725.55</v>
      </c>
    </row>
    <row r="155" spans="1:17" x14ac:dyDescent="0.25">
      <c r="A155" t="s">
        <v>4870</v>
      </c>
      <c r="B155">
        <v>2004</v>
      </c>
      <c r="C155" t="s">
        <v>20</v>
      </c>
      <c r="D155">
        <v>9</v>
      </c>
      <c r="E155">
        <v>1</v>
      </c>
      <c r="F155">
        <v>1727.54</v>
      </c>
      <c r="G155" t="s">
        <v>12</v>
      </c>
      <c r="H155" t="s">
        <v>16</v>
      </c>
      <c r="I155" t="s">
        <v>13</v>
      </c>
      <c r="J155" s="16" t="str">
        <f>IF(Table3[[#This Row],[month]]="?","sep",Table3[[#This Row],[month]])</f>
        <v>Sep</v>
      </c>
      <c r="K155" s="16">
        <f>IF(Table3[[#This Row],[year]]="?","1983",Table3[[#This Row],[year]])</f>
        <v>2004</v>
      </c>
      <c r="L155" s="16" t="str">
        <f>IF(Table3[[#This Row],[Hospital tier]]="?","tier - 2",Table3[[#This Row],[Hospital tier]])</f>
        <v>tier - 3</v>
      </c>
      <c r="M155" s="16" t="str">
        <f>IF(Table3[[#This Row],[City tier]]="?","tier - 2",Table3[[#This Row],[City tier]])</f>
        <v>tier - 1</v>
      </c>
      <c r="N155" s="16" t="str">
        <f>IF(Table3[[#This Row],[State ID]]="?","unknown",Table3[[#This Row],[State ID]])</f>
        <v>R1013</v>
      </c>
      <c r="O155" s="38" t="str">
        <f>CONCATENATE(Table3[[#This Row],[date]],"-",Table3[[#This Row],[month2]],"-",Table3[[#This Row],[year2]])</f>
        <v>9-Sep-2004</v>
      </c>
      <c r="P155" s="17">
        <f>DATEDIF(Table3[[#This Row],[date of birth]],DATE(2023,6,8),"y")</f>
        <v>18</v>
      </c>
      <c r="Q155" s="39">
        <v>1727.54</v>
      </c>
    </row>
    <row r="156" spans="1:17" x14ac:dyDescent="0.25">
      <c r="A156" t="s">
        <v>4871</v>
      </c>
      <c r="B156">
        <v>2003</v>
      </c>
      <c r="C156" t="s">
        <v>15</v>
      </c>
      <c r="D156">
        <v>21</v>
      </c>
      <c r="E156">
        <v>0</v>
      </c>
      <c r="F156">
        <v>1727.79</v>
      </c>
      <c r="G156" t="s">
        <v>12</v>
      </c>
      <c r="H156" t="s">
        <v>12</v>
      </c>
      <c r="I156" t="s">
        <v>42</v>
      </c>
      <c r="J156" s="16" t="str">
        <f>IF(Table3[[#This Row],[month]]="?","sep",Table3[[#This Row],[month]])</f>
        <v>Nov</v>
      </c>
      <c r="K156" s="16">
        <f>IF(Table3[[#This Row],[year]]="?","1983",Table3[[#This Row],[year]])</f>
        <v>2003</v>
      </c>
      <c r="L156" s="16" t="str">
        <f>IF(Table3[[#This Row],[Hospital tier]]="?","tier - 2",Table3[[#This Row],[Hospital tier]])</f>
        <v>tier - 3</v>
      </c>
      <c r="M156" s="16" t="str">
        <f>IF(Table3[[#This Row],[City tier]]="?","tier - 2",Table3[[#This Row],[City tier]])</f>
        <v>tier - 3</v>
      </c>
      <c r="N156" s="16" t="str">
        <f>IF(Table3[[#This Row],[State ID]]="?","unknown",Table3[[#This Row],[State ID]])</f>
        <v>R1011</v>
      </c>
      <c r="O156" s="38" t="str">
        <f>CONCATENATE(Table3[[#This Row],[date]],"-",Table3[[#This Row],[month2]],"-",Table3[[#This Row],[year2]])</f>
        <v>21-Nov-2003</v>
      </c>
      <c r="P156" s="17">
        <f>DATEDIF(Table3[[#This Row],[date of birth]],DATE(2023,6,8),"y")</f>
        <v>19</v>
      </c>
      <c r="Q156" s="39">
        <v>1727.79</v>
      </c>
    </row>
    <row r="157" spans="1:17" x14ac:dyDescent="0.25">
      <c r="A157" t="s">
        <v>4872</v>
      </c>
      <c r="B157">
        <v>2003</v>
      </c>
      <c r="C157" t="s">
        <v>20</v>
      </c>
      <c r="D157">
        <v>1</v>
      </c>
      <c r="E157">
        <v>0</v>
      </c>
      <c r="F157">
        <v>1728.9</v>
      </c>
      <c r="G157" t="s">
        <v>12</v>
      </c>
      <c r="H157" t="s">
        <v>11</v>
      </c>
      <c r="I157" t="s">
        <v>42</v>
      </c>
      <c r="J157" s="16" t="str">
        <f>IF(Table3[[#This Row],[month]]="?","sep",Table3[[#This Row],[month]])</f>
        <v>Sep</v>
      </c>
      <c r="K157" s="16">
        <f>IF(Table3[[#This Row],[year]]="?","1983",Table3[[#This Row],[year]])</f>
        <v>2003</v>
      </c>
      <c r="L157" s="16" t="str">
        <f>IF(Table3[[#This Row],[Hospital tier]]="?","tier - 2",Table3[[#This Row],[Hospital tier]])</f>
        <v>tier - 3</v>
      </c>
      <c r="M157" s="16" t="str">
        <f>IF(Table3[[#This Row],[City tier]]="?","tier - 2",Table3[[#This Row],[City tier]])</f>
        <v>tier - 2</v>
      </c>
      <c r="N157" s="16" t="str">
        <f>IF(Table3[[#This Row],[State ID]]="?","unknown",Table3[[#This Row],[State ID]])</f>
        <v>R1011</v>
      </c>
      <c r="O157" s="38" t="str">
        <f>CONCATENATE(Table3[[#This Row],[date]],"-",Table3[[#This Row],[month2]],"-",Table3[[#This Row],[year2]])</f>
        <v>1-Sep-2003</v>
      </c>
      <c r="P157" s="17">
        <f>DATEDIF(Table3[[#This Row],[date of birth]],DATE(2023,6,8),"y")</f>
        <v>19</v>
      </c>
      <c r="Q157" s="39">
        <v>1728.9</v>
      </c>
    </row>
    <row r="158" spans="1:17" x14ac:dyDescent="0.25">
      <c r="A158" t="s">
        <v>4873</v>
      </c>
      <c r="B158">
        <v>2003</v>
      </c>
      <c r="C158" t="s">
        <v>15</v>
      </c>
      <c r="D158">
        <v>9</v>
      </c>
      <c r="E158">
        <v>0</v>
      </c>
      <c r="F158">
        <v>1731.68</v>
      </c>
      <c r="G158" t="s">
        <v>12</v>
      </c>
      <c r="H158" t="s">
        <v>11</v>
      </c>
      <c r="I158" t="s">
        <v>42</v>
      </c>
      <c r="J158" s="16" t="str">
        <f>IF(Table3[[#This Row],[month]]="?","sep",Table3[[#This Row],[month]])</f>
        <v>Nov</v>
      </c>
      <c r="K158" s="16">
        <f>IF(Table3[[#This Row],[year]]="?","1983",Table3[[#This Row],[year]])</f>
        <v>2003</v>
      </c>
      <c r="L158" s="16" t="str">
        <f>IF(Table3[[#This Row],[Hospital tier]]="?","tier - 2",Table3[[#This Row],[Hospital tier]])</f>
        <v>tier - 3</v>
      </c>
      <c r="M158" s="16" t="str">
        <f>IF(Table3[[#This Row],[City tier]]="?","tier - 2",Table3[[#This Row],[City tier]])</f>
        <v>tier - 2</v>
      </c>
      <c r="N158" s="16" t="str">
        <f>IF(Table3[[#This Row],[State ID]]="?","unknown",Table3[[#This Row],[State ID]])</f>
        <v>R1011</v>
      </c>
      <c r="O158" s="38" t="str">
        <f>CONCATENATE(Table3[[#This Row],[date]],"-",Table3[[#This Row],[month2]],"-",Table3[[#This Row],[year2]])</f>
        <v>9-Nov-2003</v>
      </c>
      <c r="P158" s="17">
        <f>DATEDIF(Table3[[#This Row],[date of birth]],DATE(2023,6,8),"y")</f>
        <v>19</v>
      </c>
      <c r="Q158" s="39">
        <v>1731.68</v>
      </c>
    </row>
    <row r="159" spans="1:17" x14ac:dyDescent="0.25">
      <c r="A159" t="s">
        <v>4874</v>
      </c>
      <c r="B159">
        <v>2003</v>
      </c>
      <c r="C159" t="s">
        <v>15</v>
      </c>
      <c r="D159">
        <v>14</v>
      </c>
      <c r="E159">
        <v>0</v>
      </c>
      <c r="F159">
        <v>1737.38</v>
      </c>
      <c r="G159" t="s">
        <v>12</v>
      </c>
      <c r="H159" t="s">
        <v>11</v>
      </c>
      <c r="I159" t="s">
        <v>42</v>
      </c>
      <c r="J159" s="16" t="str">
        <f>IF(Table3[[#This Row],[month]]="?","sep",Table3[[#This Row],[month]])</f>
        <v>Nov</v>
      </c>
      <c r="K159" s="16">
        <f>IF(Table3[[#This Row],[year]]="?","1983",Table3[[#This Row],[year]])</f>
        <v>2003</v>
      </c>
      <c r="L159" s="16" t="str">
        <f>IF(Table3[[#This Row],[Hospital tier]]="?","tier - 2",Table3[[#This Row],[Hospital tier]])</f>
        <v>tier - 3</v>
      </c>
      <c r="M159" s="16" t="str">
        <f>IF(Table3[[#This Row],[City tier]]="?","tier - 2",Table3[[#This Row],[City tier]])</f>
        <v>tier - 2</v>
      </c>
      <c r="N159" s="16" t="str">
        <f>IF(Table3[[#This Row],[State ID]]="?","unknown",Table3[[#This Row],[State ID]])</f>
        <v>R1011</v>
      </c>
      <c r="O159" s="38" t="str">
        <f>CONCATENATE(Table3[[#This Row],[date]],"-",Table3[[#This Row],[month2]],"-",Table3[[#This Row],[year2]])</f>
        <v>14-Nov-2003</v>
      </c>
      <c r="P159" s="17">
        <f>DATEDIF(Table3[[#This Row],[date of birth]],DATE(2023,6,8),"y")</f>
        <v>19</v>
      </c>
      <c r="Q159" s="39">
        <v>1737.38</v>
      </c>
    </row>
    <row r="160" spans="1:17" x14ac:dyDescent="0.25">
      <c r="A160" t="s">
        <v>4875</v>
      </c>
      <c r="B160">
        <v>2003</v>
      </c>
      <c r="C160" t="s">
        <v>10</v>
      </c>
      <c r="D160">
        <v>25</v>
      </c>
      <c r="E160">
        <v>0</v>
      </c>
      <c r="F160">
        <v>1743.21</v>
      </c>
      <c r="G160" t="s">
        <v>12</v>
      </c>
      <c r="H160" t="s">
        <v>16</v>
      </c>
      <c r="I160" t="s">
        <v>42</v>
      </c>
      <c r="J160" s="16" t="str">
        <f>IF(Table3[[#This Row],[month]]="?","sep",Table3[[#This Row],[month]])</f>
        <v>Jul</v>
      </c>
      <c r="K160" s="16">
        <f>IF(Table3[[#This Row],[year]]="?","1983",Table3[[#This Row],[year]])</f>
        <v>2003</v>
      </c>
      <c r="L160" s="16" t="str">
        <f>IF(Table3[[#This Row],[Hospital tier]]="?","tier - 2",Table3[[#This Row],[Hospital tier]])</f>
        <v>tier - 3</v>
      </c>
      <c r="M160" s="16" t="str">
        <f>IF(Table3[[#This Row],[City tier]]="?","tier - 2",Table3[[#This Row],[City tier]])</f>
        <v>tier - 1</v>
      </c>
      <c r="N160" s="16" t="str">
        <f>IF(Table3[[#This Row],[State ID]]="?","unknown",Table3[[#This Row],[State ID]])</f>
        <v>R1011</v>
      </c>
      <c r="O160" s="38" t="str">
        <f>CONCATENATE(Table3[[#This Row],[date]],"-",Table3[[#This Row],[month2]],"-",Table3[[#This Row],[year2]])</f>
        <v>25-Jul-2003</v>
      </c>
      <c r="P160" s="17">
        <f>DATEDIF(Table3[[#This Row],[date of birth]],DATE(2023,6,8),"y")</f>
        <v>19</v>
      </c>
      <c r="Q160" s="39">
        <v>1743.21</v>
      </c>
    </row>
    <row r="161" spans="1:17" x14ac:dyDescent="0.25">
      <c r="A161" t="s">
        <v>4876</v>
      </c>
      <c r="B161">
        <v>2003</v>
      </c>
      <c r="C161" t="s">
        <v>10</v>
      </c>
      <c r="D161">
        <v>28</v>
      </c>
      <c r="E161">
        <v>0</v>
      </c>
      <c r="F161">
        <v>1744.47</v>
      </c>
      <c r="G161" t="s">
        <v>12</v>
      </c>
      <c r="H161" t="s">
        <v>16</v>
      </c>
      <c r="I161" t="s">
        <v>42</v>
      </c>
      <c r="J161" s="16" t="str">
        <f>IF(Table3[[#This Row],[month]]="?","sep",Table3[[#This Row],[month]])</f>
        <v>Jul</v>
      </c>
      <c r="K161" s="16">
        <f>IF(Table3[[#This Row],[year]]="?","1983",Table3[[#This Row],[year]])</f>
        <v>2003</v>
      </c>
      <c r="L161" s="16" t="str">
        <f>IF(Table3[[#This Row],[Hospital tier]]="?","tier - 2",Table3[[#This Row],[Hospital tier]])</f>
        <v>tier - 3</v>
      </c>
      <c r="M161" s="16" t="str">
        <f>IF(Table3[[#This Row],[City tier]]="?","tier - 2",Table3[[#This Row],[City tier]])</f>
        <v>tier - 1</v>
      </c>
      <c r="N161" s="16" t="str">
        <f>IF(Table3[[#This Row],[State ID]]="?","unknown",Table3[[#This Row],[State ID]])</f>
        <v>R1011</v>
      </c>
      <c r="O161" s="38" t="str">
        <f>CONCATENATE(Table3[[#This Row],[date]],"-",Table3[[#This Row],[month2]],"-",Table3[[#This Row],[year2]])</f>
        <v>28-Jul-2003</v>
      </c>
      <c r="P161" s="17">
        <f>DATEDIF(Table3[[#This Row],[date of birth]],DATE(2023,6,8),"y")</f>
        <v>19</v>
      </c>
      <c r="Q161" s="39">
        <v>1744.47</v>
      </c>
    </row>
    <row r="162" spans="1:17" x14ac:dyDescent="0.25">
      <c r="A162" t="s">
        <v>4877</v>
      </c>
      <c r="B162">
        <v>2003</v>
      </c>
      <c r="C162" t="s">
        <v>20</v>
      </c>
      <c r="D162">
        <v>26</v>
      </c>
      <c r="E162">
        <v>0</v>
      </c>
      <c r="F162">
        <v>1748.77</v>
      </c>
      <c r="G162" t="s">
        <v>12</v>
      </c>
      <c r="H162" t="s">
        <v>16</v>
      </c>
      <c r="I162" t="s">
        <v>42</v>
      </c>
      <c r="J162" s="16" t="str">
        <f>IF(Table3[[#This Row],[month]]="?","sep",Table3[[#This Row],[month]])</f>
        <v>Sep</v>
      </c>
      <c r="K162" s="16">
        <f>IF(Table3[[#This Row],[year]]="?","1983",Table3[[#This Row],[year]])</f>
        <v>2003</v>
      </c>
      <c r="L162" s="16" t="str">
        <f>IF(Table3[[#This Row],[Hospital tier]]="?","tier - 2",Table3[[#This Row],[Hospital tier]])</f>
        <v>tier - 3</v>
      </c>
      <c r="M162" s="16" t="str">
        <f>IF(Table3[[#This Row],[City tier]]="?","tier - 2",Table3[[#This Row],[City tier]])</f>
        <v>tier - 1</v>
      </c>
      <c r="N162" s="16" t="str">
        <f>IF(Table3[[#This Row],[State ID]]="?","unknown",Table3[[#This Row],[State ID]])</f>
        <v>R1011</v>
      </c>
      <c r="O162" s="38" t="str">
        <f>CONCATENATE(Table3[[#This Row],[date]],"-",Table3[[#This Row],[month2]],"-",Table3[[#This Row],[year2]])</f>
        <v>26-Sep-2003</v>
      </c>
      <c r="P162" s="17">
        <f>DATEDIF(Table3[[#This Row],[date of birth]],DATE(2023,6,8),"y")</f>
        <v>19</v>
      </c>
      <c r="Q162" s="39">
        <v>1748.77</v>
      </c>
    </row>
    <row r="163" spans="1:17" x14ac:dyDescent="0.25">
      <c r="A163" t="s">
        <v>4878</v>
      </c>
      <c r="B163">
        <v>1998</v>
      </c>
      <c r="C163" t="s">
        <v>37</v>
      </c>
      <c r="D163">
        <v>7</v>
      </c>
      <c r="E163">
        <v>0</v>
      </c>
      <c r="F163">
        <v>1756.6</v>
      </c>
      <c r="G163" t="s">
        <v>12</v>
      </c>
      <c r="H163" t="s">
        <v>12</v>
      </c>
      <c r="I163" t="s">
        <v>13</v>
      </c>
      <c r="J163" s="16" t="str">
        <f>IF(Table3[[#This Row],[month]]="?","sep",Table3[[#This Row],[month]])</f>
        <v>Oct</v>
      </c>
      <c r="K163" s="16">
        <f>IF(Table3[[#This Row],[year]]="?","1983",Table3[[#This Row],[year]])</f>
        <v>1998</v>
      </c>
      <c r="L163" s="16" t="str">
        <f>IF(Table3[[#This Row],[Hospital tier]]="?","tier - 2",Table3[[#This Row],[Hospital tier]])</f>
        <v>tier - 3</v>
      </c>
      <c r="M163" s="16" t="str">
        <f>IF(Table3[[#This Row],[City tier]]="?","tier - 2",Table3[[#This Row],[City tier]])</f>
        <v>tier - 3</v>
      </c>
      <c r="N163" s="16" t="str">
        <f>IF(Table3[[#This Row],[State ID]]="?","unknown",Table3[[#This Row],[State ID]])</f>
        <v>R1013</v>
      </c>
      <c r="O163" s="38" t="str">
        <f>CONCATENATE(Table3[[#This Row],[date]],"-",Table3[[#This Row],[month2]],"-",Table3[[#This Row],[year2]])</f>
        <v>7-Oct-1998</v>
      </c>
      <c r="P163" s="17">
        <f>DATEDIF(Table3[[#This Row],[date of birth]],DATE(2023,6,8),"y")</f>
        <v>24</v>
      </c>
      <c r="Q163" s="39">
        <v>1756.6</v>
      </c>
    </row>
    <row r="164" spans="1:17" x14ac:dyDescent="0.25">
      <c r="A164" t="s">
        <v>4879</v>
      </c>
      <c r="B164">
        <v>2003</v>
      </c>
      <c r="C164" t="s">
        <v>15</v>
      </c>
      <c r="D164">
        <v>19</v>
      </c>
      <c r="E164">
        <v>0</v>
      </c>
      <c r="F164">
        <v>1759.34</v>
      </c>
      <c r="G164" t="s">
        <v>12</v>
      </c>
      <c r="H164" t="s">
        <v>16</v>
      </c>
      <c r="I164" t="s">
        <v>42</v>
      </c>
      <c r="J164" s="16" t="str">
        <f>IF(Table3[[#This Row],[month]]="?","sep",Table3[[#This Row],[month]])</f>
        <v>Nov</v>
      </c>
      <c r="K164" s="16">
        <f>IF(Table3[[#This Row],[year]]="?","1983",Table3[[#This Row],[year]])</f>
        <v>2003</v>
      </c>
      <c r="L164" s="16" t="str">
        <f>IF(Table3[[#This Row],[Hospital tier]]="?","tier - 2",Table3[[#This Row],[Hospital tier]])</f>
        <v>tier - 3</v>
      </c>
      <c r="M164" s="16" t="str">
        <f>IF(Table3[[#This Row],[City tier]]="?","tier - 2",Table3[[#This Row],[City tier]])</f>
        <v>tier - 1</v>
      </c>
      <c r="N164" s="16" t="str">
        <f>IF(Table3[[#This Row],[State ID]]="?","unknown",Table3[[#This Row],[State ID]])</f>
        <v>R1011</v>
      </c>
      <c r="O164" s="38" t="str">
        <f>CONCATENATE(Table3[[#This Row],[date]],"-",Table3[[#This Row],[month2]],"-",Table3[[#This Row],[year2]])</f>
        <v>19-Nov-2003</v>
      </c>
      <c r="P164" s="17">
        <f>DATEDIF(Table3[[#This Row],[date of birth]],DATE(2023,6,8),"y")</f>
        <v>19</v>
      </c>
      <c r="Q164" s="39">
        <v>1759.34</v>
      </c>
    </row>
    <row r="165" spans="1:17" x14ac:dyDescent="0.25">
      <c r="A165" t="s">
        <v>4880</v>
      </c>
      <c r="B165">
        <v>2002</v>
      </c>
      <c r="C165" t="s">
        <v>30</v>
      </c>
      <c r="D165">
        <v>13</v>
      </c>
      <c r="E165">
        <v>0</v>
      </c>
      <c r="F165">
        <v>1769.53</v>
      </c>
      <c r="G165" t="s">
        <v>12</v>
      </c>
      <c r="H165" t="s">
        <v>12</v>
      </c>
      <c r="I165" t="s">
        <v>23</v>
      </c>
      <c r="J165" s="16" t="str">
        <f>IF(Table3[[#This Row],[month]]="?","sep",Table3[[#This Row],[month]])</f>
        <v>Dec</v>
      </c>
      <c r="K165" s="16">
        <f>IF(Table3[[#This Row],[year]]="?","1983",Table3[[#This Row],[year]])</f>
        <v>2002</v>
      </c>
      <c r="L165" s="16" t="str">
        <f>IF(Table3[[#This Row],[Hospital tier]]="?","tier - 2",Table3[[#This Row],[Hospital tier]])</f>
        <v>tier - 3</v>
      </c>
      <c r="M165" s="16" t="str">
        <f>IF(Table3[[#This Row],[City tier]]="?","tier - 2",Table3[[#This Row],[City tier]])</f>
        <v>tier - 3</v>
      </c>
      <c r="N165" s="16" t="str">
        <f>IF(Table3[[#This Row],[State ID]]="?","unknown",Table3[[#This Row],[State ID]])</f>
        <v>R1012</v>
      </c>
      <c r="O165" s="38" t="str">
        <f>CONCATENATE(Table3[[#This Row],[date]],"-",Table3[[#This Row],[month2]],"-",Table3[[#This Row],[year2]])</f>
        <v>13-Dec-2002</v>
      </c>
      <c r="P165" s="17">
        <f>DATEDIF(Table3[[#This Row],[date of birth]],DATE(2023,6,8),"y")</f>
        <v>20</v>
      </c>
      <c r="Q165" s="39">
        <v>1769.53</v>
      </c>
    </row>
    <row r="166" spans="1:17" x14ac:dyDescent="0.25">
      <c r="A166" t="s">
        <v>4881</v>
      </c>
      <c r="B166">
        <v>1999</v>
      </c>
      <c r="C166" t="s">
        <v>20</v>
      </c>
      <c r="D166">
        <v>25</v>
      </c>
      <c r="E166">
        <v>0</v>
      </c>
      <c r="F166">
        <v>1815.88</v>
      </c>
      <c r="G166" t="s">
        <v>12</v>
      </c>
      <c r="H166" t="s">
        <v>12</v>
      </c>
      <c r="I166" t="s">
        <v>13</v>
      </c>
      <c r="J166" s="16" t="str">
        <f>IF(Table3[[#This Row],[month]]="?","sep",Table3[[#This Row],[month]])</f>
        <v>Sep</v>
      </c>
      <c r="K166" s="16">
        <f>IF(Table3[[#This Row],[year]]="?","1983",Table3[[#This Row],[year]])</f>
        <v>1999</v>
      </c>
      <c r="L166" s="16" t="str">
        <f>IF(Table3[[#This Row],[Hospital tier]]="?","tier - 2",Table3[[#This Row],[Hospital tier]])</f>
        <v>tier - 3</v>
      </c>
      <c r="M166" s="16" t="str">
        <f>IF(Table3[[#This Row],[City tier]]="?","tier - 2",Table3[[#This Row],[City tier]])</f>
        <v>tier - 3</v>
      </c>
      <c r="N166" s="16" t="str">
        <f>IF(Table3[[#This Row],[State ID]]="?","unknown",Table3[[#This Row],[State ID]])</f>
        <v>R1013</v>
      </c>
      <c r="O166" s="38" t="str">
        <f>CONCATENATE(Table3[[#This Row],[date]],"-",Table3[[#This Row],[month2]],"-",Table3[[#This Row],[year2]])</f>
        <v>25-Sep-1999</v>
      </c>
      <c r="P166" s="17">
        <f>DATEDIF(Table3[[#This Row],[date of birth]],DATE(2023,6,8),"y")</f>
        <v>23</v>
      </c>
      <c r="Q166" s="39">
        <v>1815.88</v>
      </c>
    </row>
    <row r="167" spans="1:17" x14ac:dyDescent="0.25">
      <c r="A167" t="s">
        <v>4882</v>
      </c>
      <c r="B167">
        <v>2004</v>
      </c>
      <c r="C167" t="s">
        <v>35</v>
      </c>
      <c r="D167">
        <v>19</v>
      </c>
      <c r="E167">
        <v>0</v>
      </c>
      <c r="F167">
        <v>1822.54</v>
      </c>
      <c r="G167" t="s">
        <v>12</v>
      </c>
      <c r="H167" t="s">
        <v>16</v>
      </c>
      <c r="I167" t="s">
        <v>23</v>
      </c>
      <c r="J167" s="16" t="str">
        <f>IF(Table3[[#This Row],[month]]="?","sep",Table3[[#This Row],[month]])</f>
        <v>Aug</v>
      </c>
      <c r="K167" s="16">
        <f>IF(Table3[[#This Row],[year]]="?","1983",Table3[[#This Row],[year]])</f>
        <v>2004</v>
      </c>
      <c r="L167" s="16" t="str">
        <f>IF(Table3[[#This Row],[Hospital tier]]="?","tier - 2",Table3[[#This Row],[Hospital tier]])</f>
        <v>tier - 3</v>
      </c>
      <c r="M167" s="16" t="str">
        <f>IF(Table3[[#This Row],[City tier]]="?","tier - 2",Table3[[#This Row],[City tier]])</f>
        <v>tier - 1</v>
      </c>
      <c r="N167" s="16" t="str">
        <f>IF(Table3[[#This Row],[State ID]]="?","unknown",Table3[[#This Row],[State ID]])</f>
        <v>R1012</v>
      </c>
      <c r="O167" s="38" t="str">
        <f>CONCATENATE(Table3[[#This Row],[date]],"-",Table3[[#This Row],[month2]],"-",Table3[[#This Row],[year2]])</f>
        <v>19-Aug-2004</v>
      </c>
      <c r="P167" s="17">
        <f>DATEDIF(Table3[[#This Row],[date of birth]],DATE(2023,6,8),"y")</f>
        <v>18</v>
      </c>
      <c r="Q167" s="39">
        <v>1822.54</v>
      </c>
    </row>
    <row r="168" spans="1:17" x14ac:dyDescent="0.25">
      <c r="A168" t="s">
        <v>4883</v>
      </c>
      <c r="B168">
        <v>1999</v>
      </c>
      <c r="C168" t="s">
        <v>15</v>
      </c>
      <c r="D168">
        <v>17</v>
      </c>
      <c r="E168">
        <v>0</v>
      </c>
      <c r="F168">
        <v>1824.29</v>
      </c>
      <c r="G168" t="s">
        <v>12</v>
      </c>
      <c r="H168" t="s">
        <v>12</v>
      </c>
      <c r="I168" t="s">
        <v>13</v>
      </c>
      <c r="J168" s="16" t="str">
        <f>IF(Table3[[#This Row],[month]]="?","sep",Table3[[#This Row],[month]])</f>
        <v>Nov</v>
      </c>
      <c r="K168" s="16">
        <f>IF(Table3[[#This Row],[year]]="?","1983",Table3[[#This Row],[year]])</f>
        <v>1999</v>
      </c>
      <c r="L168" s="16" t="str">
        <f>IF(Table3[[#This Row],[Hospital tier]]="?","tier - 2",Table3[[#This Row],[Hospital tier]])</f>
        <v>tier - 3</v>
      </c>
      <c r="M168" s="16" t="str">
        <f>IF(Table3[[#This Row],[City tier]]="?","tier - 2",Table3[[#This Row],[City tier]])</f>
        <v>tier - 3</v>
      </c>
      <c r="N168" s="16" t="str">
        <f>IF(Table3[[#This Row],[State ID]]="?","unknown",Table3[[#This Row],[State ID]])</f>
        <v>R1013</v>
      </c>
      <c r="O168" s="38" t="str">
        <f>CONCATENATE(Table3[[#This Row],[date]],"-",Table3[[#This Row],[month2]],"-",Table3[[#This Row],[year2]])</f>
        <v>17-Nov-1999</v>
      </c>
      <c r="P168" s="17">
        <f>DATEDIF(Table3[[#This Row],[date of birth]],DATE(2023,6,8),"y")</f>
        <v>23</v>
      </c>
      <c r="Q168" s="39">
        <v>1824.29</v>
      </c>
    </row>
    <row r="169" spans="1:17" x14ac:dyDescent="0.25">
      <c r="A169" t="s">
        <v>4884</v>
      </c>
      <c r="B169">
        <v>1999</v>
      </c>
      <c r="C169" t="s">
        <v>37</v>
      </c>
      <c r="D169">
        <v>1</v>
      </c>
      <c r="E169">
        <v>0</v>
      </c>
      <c r="F169">
        <v>1826.84</v>
      </c>
      <c r="G169" t="s">
        <v>12</v>
      </c>
      <c r="H169" t="s">
        <v>11</v>
      </c>
      <c r="I169" t="s">
        <v>42</v>
      </c>
      <c r="J169" s="16" t="str">
        <f>IF(Table3[[#This Row],[month]]="?","sep",Table3[[#This Row],[month]])</f>
        <v>Oct</v>
      </c>
      <c r="K169" s="16">
        <f>IF(Table3[[#This Row],[year]]="?","1983",Table3[[#This Row],[year]])</f>
        <v>1999</v>
      </c>
      <c r="L169" s="16" t="str">
        <f>IF(Table3[[#This Row],[Hospital tier]]="?","tier - 2",Table3[[#This Row],[Hospital tier]])</f>
        <v>tier - 3</v>
      </c>
      <c r="M169" s="16" t="str">
        <f>IF(Table3[[#This Row],[City tier]]="?","tier - 2",Table3[[#This Row],[City tier]])</f>
        <v>tier - 2</v>
      </c>
      <c r="N169" s="16" t="str">
        <f>IF(Table3[[#This Row],[State ID]]="?","unknown",Table3[[#This Row],[State ID]])</f>
        <v>R1011</v>
      </c>
      <c r="O169" s="38" t="str">
        <f>CONCATENATE(Table3[[#This Row],[date]],"-",Table3[[#This Row],[month2]],"-",Table3[[#This Row],[year2]])</f>
        <v>1-Oct-1999</v>
      </c>
      <c r="P169" s="17">
        <f>DATEDIF(Table3[[#This Row],[date of birth]],DATE(2023,6,8),"y")</f>
        <v>23</v>
      </c>
      <c r="Q169" s="39">
        <v>1826.84</v>
      </c>
    </row>
    <row r="170" spans="1:17" x14ac:dyDescent="0.25">
      <c r="A170" t="s">
        <v>4885</v>
      </c>
      <c r="B170">
        <v>2003</v>
      </c>
      <c r="C170" t="s">
        <v>35</v>
      </c>
      <c r="D170">
        <v>11</v>
      </c>
      <c r="E170">
        <v>1</v>
      </c>
      <c r="F170">
        <v>1832.09</v>
      </c>
      <c r="G170" t="s">
        <v>12</v>
      </c>
      <c r="H170" t="s">
        <v>12</v>
      </c>
      <c r="I170" t="s">
        <v>42</v>
      </c>
      <c r="J170" s="16" t="str">
        <f>IF(Table3[[#This Row],[month]]="?","sep",Table3[[#This Row],[month]])</f>
        <v>Aug</v>
      </c>
      <c r="K170" s="16">
        <f>IF(Table3[[#This Row],[year]]="?","1983",Table3[[#This Row],[year]])</f>
        <v>2003</v>
      </c>
      <c r="L170" s="16" t="str">
        <f>IF(Table3[[#This Row],[Hospital tier]]="?","tier - 2",Table3[[#This Row],[Hospital tier]])</f>
        <v>tier - 3</v>
      </c>
      <c r="M170" s="16" t="str">
        <f>IF(Table3[[#This Row],[City tier]]="?","tier - 2",Table3[[#This Row],[City tier]])</f>
        <v>tier - 3</v>
      </c>
      <c r="N170" s="16" t="str">
        <f>IF(Table3[[#This Row],[State ID]]="?","unknown",Table3[[#This Row],[State ID]])</f>
        <v>R1011</v>
      </c>
      <c r="O170" s="38" t="str">
        <f>CONCATENATE(Table3[[#This Row],[date]],"-",Table3[[#This Row],[month2]],"-",Table3[[#This Row],[year2]])</f>
        <v>11-Aug-2003</v>
      </c>
      <c r="P170" s="17">
        <f>DATEDIF(Table3[[#This Row],[date of birth]],DATE(2023,6,8),"y")</f>
        <v>19</v>
      </c>
      <c r="Q170" s="39">
        <v>1832.09</v>
      </c>
    </row>
    <row r="171" spans="1:17" x14ac:dyDescent="0.25">
      <c r="A171" t="s">
        <v>4886</v>
      </c>
      <c r="B171">
        <v>2003</v>
      </c>
      <c r="C171" t="s">
        <v>35</v>
      </c>
      <c r="D171">
        <v>4</v>
      </c>
      <c r="E171">
        <v>1</v>
      </c>
      <c r="F171">
        <v>1837.24</v>
      </c>
      <c r="G171" t="s">
        <v>12</v>
      </c>
      <c r="H171" t="s">
        <v>11</v>
      </c>
      <c r="I171" t="s">
        <v>42</v>
      </c>
      <c r="J171" s="16" t="str">
        <f>IF(Table3[[#This Row],[month]]="?","sep",Table3[[#This Row],[month]])</f>
        <v>Aug</v>
      </c>
      <c r="K171" s="16">
        <f>IF(Table3[[#This Row],[year]]="?","1983",Table3[[#This Row],[year]])</f>
        <v>2003</v>
      </c>
      <c r="L171" s="16" t="str">
        <f>IF(Table3[[#This Row],[Hospital tier]]="?","tier - 2",Table3[[#This Row],[Hospital tier]])</f>
        <v>tier - 3</v>
      </c>
      <c r="M171" s="16" t="str">
        <f>IF(Table3[[#This Row],[City tier]]="?","tier - 2",Table3[[#This Row],[City tier]])</f>
        <v>tier - 2</v>
      </c>
      <c r="N171" s="16" t="str">
        <f>IF(Table3[[#This Row],[State ID]]="?","unknown",Table3[[#This Row],[State ID]])</f>
        <v>R1011</v>
      </c>
      <c r="O171" s="38" t="str">
        <f>CONCATENATE(Table3[[#This Row],[date]],"-",Table3[[#This Row],[month2]],"-",Table3[[#This Row],[year2]])</f>
        <v>4-Aug-2003</v>
      </c>
      <c r="P171" s="17">
        <f>DATEDIF(Table3[[#This Row],[date of birth]],DATE(2023,6,8),"y")</f>
        <v>19</v>
      </c>
      <c r="Q171" s="39">
        <v>1837.24</v>
      </c>
    </row>
    <row r="172" spans="1:17" x14ac:dyDescent="0.25">
      <c r="A172" t="s">
        <v>4887</v>
      </c>
      <c r="B172">
        <v>1999</v>
      </c>
      <c r="C172" t="s">
        <v>30</v>
      </c>
      <c r="D172">
        <v>12</v>
      </c>
      <c r="E172">
        <v>0</v>
      </c>
      <c r="F172">
        <v>1837.28</v>
      </c>
      <c r="G172" t="s">
        <v>12</v>
      </c>
      <c r="H172" t="s">
        <v>11</v>
      </c>
      <c r="I172" t="s">
        <v>13</v>
      </c>
      <c r="J172" s="16" t="str">
        <f>IF(Table3[[#This Row],[month]]="?","sep",Table3[[#This Row],[month]])</f>
        <v>Dec</v>
      </c>
      <c r="K172" s="16">
        <f>IF(Table3[[#This Row],[year]]="?","1983",Table3[[#This Row],[year]])</f>
        <v>1999</v>
      </c>
      <c r="L172" s="16" t="str">
        <f>IF(Table3[[#This Row],[Hospital tier]]="?","tier - 2",Table3[[#This Row],[Hospital tier]])</f>
        <v>tier - 3</v>
      </c>
      <c r="M172" s="16" t="str">
        <f>IF(Table3[[#This Row],[City tier]]="?","tier - 2",Table3[[#This Row],[City tier]])</f>
        <v>tier - 2</v>
      </c>
      <c r="N172" s="16" t="str">
        <f>IF(Table3[[#This Row],[State ID]]="?","unknown",Table3[[#This Row],[State ID]])</f>
        <v>R1013</v>
      </c>
      <c r="O172" s="38" t="str">
        <f>CONCATENATE(Table3[[#This Row],[date]],"-",Table3[[#This Row],[month2]],"-",Table3[[#This Row],[year2]])</f>
        <v>12-Dec-1999</v>
      </c>
      <c r="P172" s="17">
        <f>DATEDIF(Table3[[#This Row],[date of birth]],DATE(2023,6,8),"y")</f>
        <v>23</v>
      </c>
      <c r="Q172" s="39">
        <v>1837.28</v>
      </c>
    </row>
    <row r="173" spans="1:17" x14ac:dyDescent="0.25">
      <c r="A173" t="s">
        <v>4888</v>
      </c>
      <c r="B173">
        <v>2003</v>
      </c>
      <c r="C173" t="s">
        <v>10</v>
      </c>
      <c r="D173">
        <v>20</v>
      </c>
      <c r="E173">
        <v>1</v>
      </c>
      <c r="F173">
        <v>1842.52</v>
      </c>
      <c r="G173" t="s">
        <v>12</v>
      </c>
      <c r="H173" t="s">
        <v>11</v>
      </c>
      <c r="I173" t="s">
        <v>42</v>
      </c>
      <c r="J173" s="16" t="str">
        <f>IF(Table3[[#This Row],[month]]="?","sep",Table3[[#This Row],[month]])</f>
        <v>Jul</v>
      </c>
      <c r="K173" s="16">
        <f>IF(Table3[[#This Row],[year]]="?","1983",Table3[[#This Row],[year]])</f>
        <v>2003</v>
      </c>
      <c r="L173" s="16" t="str">
        <f>IF(Table3[[#This Row],[Hospital tier]]="?","tier - 2",Table3[[#This Row],[Hospital tier]])</f>
        <v>tier - 3</v>
      </c>
      <c r="M173" s="16" t="str">
        <f>IF(Table3[[#This Row],[City tier]]="?","tier - 2",Table3[[#This Row],[City tier]])</f>
        <v>tier - 2</v>
      </c>
      <c r="N173" s="16" t="str">
        <f>IF(Table3[[#This Row],[State ID]]="?","unknown",Table3[[#This Row],[State ID]])</f>
        <v>R1011</v>
      </c>
      <c r="O173" s="38" t="str">
        <f>CONCATENATE(Table3[[#This Row],[date]],"-",Table3[[#This Row],[month2]],"-",Table3[[#This Row],[year2]])</f>
        <v>20-Jul-2003</v>
      </c>
      <c r="P173" s="17">
        <f>DATEDIF(Table3[[#This Row],[date of birth]],DATE(2023,6,8),"y")</f>
        <v>19</v>
      </c>
      <c r="Q173" s="39">
        <v>1842.52</v>
      </c>
    </row>
    <row r="174" spans="1:17" x14ac:dyDescent="0.25">
      <c r="A174" t="s">
        <v>4889</v>
      </c>
      <c r="B174">
        <v>1994</v>
      </c>
      <c r="C174" t="s">
        <v>30</v>
      </c>
      <c r="D174">
        <v>6</v>
      </c>
      <c r="E174">
        <v>0</v>
      </c>
      <c r="F174">
        <v>1850.55</v>
      </c>
      <c r="G174" t="s">
        <v>12</v>
      </c>
      <c r="H174" t="s">
        <v>11</v>
      </c>
      <c r="I174" t="s">
        <v>23</v>
      </c>
      <c r="J174" s="16" t="str">
        <f>IF(Table3[[#This Row],[month]]="?","sep",Table3[[#This Row],[month]])</f>
        <v>Dec</v>
      </c>
      <c r="K174" s="16">
        <f>IF(Table3[[#This Row],[year]]="?","1983",Table3[[#This Row],[year]])</f>
        <v>1994</v>
      </c>
      <c r="L174" s="16" t="str">
        <f>IF(Table3[[#This Row],[Hospital tier]]="?","tier - 2",Table3[[#This Row],[Hospital tier]])</f>
        <v>tier - 3</v>
      </c>
      <c r="M174" s="16" t="str">
        <f>IF(Table3[[#This Row],[City tier]]="?","tier - 2",Table3[[#This Row],[City tier]])</f>
        <v>tier - 2</v>
      </c>
      <c r="N174" s="16" t="str">
        <f>IF(Table3[[#This Row],[State ID]]="?","unknown",Table3[[#This Row],[State ID]])</f>
        <v>R1012</v>
      </c>
      <c r="O174" s="38" t="str">
        <f>CONCATENATE(Table3[[#This Row],[date]],"-",Table3[[#This Row],[month2]],"-",Table3[[#This Row],[year2]])</f>
        <v>6-Dec-1994</v>
      </c>
      <c r="P174" s="17">
        <f>DATEDIF(Table3[[#This Row],[date of birth]],DATE(2023,6,8),"y")</f>
        <v>28</v>
      </c>
      <c r="Q174" s="39">
        <v>1850.55</v>
      </c>
    </row>
    <row r="175" spans="1:17" x14ac:dyDescent="0.25">
      <c r="A175" t="s">
        <v>4890</v>
      </c>
      <c r="B175">
        <v>2004</v>
      </c>
      <c r="C175" t="s">
        <v>30</v>
      </c>
      <c r="D175">
        <v>27</v>
      </c>
      <c r="E175">
        <v>0</v>
      </c>
      <c r="F175">
        <v>1863.45</v>
      </c>
      <c r="G175" t="s">
        <v>12</v>
      </c>
      <c r="H175" t="s">
        <v>16</v>
      </c>
      <c r="I175" t="s">
        <v>200</v>
      </c>
      <c r="J175" s="16" t="str">
        <f>IF(Table3[[#This Row],[month]]="?","sep",Table3[[#This Row],[month]])</f>
        <v>Dec</v>
      </c>
      <c r="K175" s="16">
        <f>IF(Table3[[#This Row],[year]]="?","1983",Table3[[#This Row],[year]])</f>
        <v>2004</v>
      </c>
      <c r="L175" s="16" t="str">
        <f>IF(Table3[[#This Row],[Hospital tier]]="?","tier - 2",Table3[[#This Row],[Hospital tier]])</f>
        <v>tier - 3</v>
      </c>
      <c r="M175" s="16" t="str">
        <f>IF(Table3[[#This Row],[City tier]]="?","tier - 2",Table3[[#This Row],[City tier]])</f>
        <v>tier - 1</v>
      </c>
      <c r="N175" s="16" t="str">
        <f>IF(Table3[[#This Row],[State ID]]="?","unknown",Table3[[#This Row],[State ID]])</f>
        <v>R1025</v>
      </c>
      <c r="O175" s="38" t="str">
        <f>CONCATENATE(Table3[[#This Row],[date]],"-",Table3[[#This Row],[month2]],"-",Table3[[#This Row],[year2]])</f>
        <v>27-Dec-2004</v>
      </c>
      <c r="P175" s="17">
        <f>DATEDIF(Table3[[#This Row],[date of birth]],DATE(2023,6,8),"y")</f>
        <v>18</v>
      </c>
      <c r="Q175" s="39">
        <v>1863.45</v>
      </c>
    </row>
    <row r="176" spans="1:17" x14ac:dyDescent="0.25">
      <c r="A176" t="s">
        <v>4891</v>
      </c>
      <c r="B176">
        <v>1996</v>
      </c>
      <c r="C176" t="s">
        <v>10</v>
      </c>
      <c r="D176">
        <v>2</v>
      </c>
      <c r="E176">
        <v>0</v>
      </c>
      <c r="F176">
        <v>1865.98</v>
      </c>
      <c r="G176" t="s">
        <v>12</v>
      </c>
      <c r="H176" t="s">
        <v>12</v>
      </c>
      <c r="I176" t="s">
        <v>23</v>
      </c>
      <c r="J176" s="16" t="str">
        <f>IF(Table3[[#This Row],[month]]="?","sep",Table3[[#This Row],[month]])</f>
        <v>Jul</v>
      </c>
      <c r="K176" s="16">
        <f>IF(Table3[[#This Row],[year]]="?","1983",Table3[[#This Row],[year]])</f>
        <v>1996</v>
      </c>
      <c r="L176" s="16" t="str">
        <f>IF(Table3[[#This Row],[Hospital tier]]="?","tier - 2",Table3[[#This Row],[Hospital tier]])</f>
        <v>tier - 3</v>
      </c>
      <c r="M176" s="16" t="str">
        <f>IF(Table3[[#This Row],[City tier]]="?","tier - 2",Table3[[#This Row],[City tier]])</f>
        <v>tier - 3</v>
      </c>
      <c r="N176" s="16" t="str">
        <f>IF(Table3[[#This Row],[State ID]]="?","unknown",Table3[[#This Row],[State ID]])</f>
        <v>R1012</v>
      </c>
      <c r="O176" s="38" t="str">
        <f>CONCATENATE(Table3[[#This Row],[date]],"-",Table3[[#This Row],[month2]],"-",Table3[[#This Row],[year2]])</f>
        <v>2-Jul-1996</v>
      </c>
      <c r="P176" s="17">
        <f>DATEDIF(Table3[[#This Row],[date of birth]],DATE(2023,6,8),"y")</f>
        <v>26</v>
      </c>
      <c r="Q176" s="39">
        <v>1865.98</v>
      </c>
    </row>
    <row r="177" spans="1:17" x14ac:dyDescent="0.25">
      <c r="A177" t="s">
        <v>4892</v>
      </c>
      <c r="B177">
        <v>2002</v>
      </c>
      <c r="C177" t="s">
        <v>20</v>
      </c>
      <c r="D177">
        <v>22</v>
      </c>
      <c r="E177">
        <v>0</v>
      </c>
      <c r="F177">
        <v>1875.34</v>
      </c>
      <c r="G177" t="s">
        <v>12</v>
      </c>
      <c r="H177" t="s">
        <v>11</v>
      </c>
      <c r="I177" t="s">
        <v>42</v>
      </c>
      <c r="J177" s="16" t="str">
        <f>IF(Table3[[#This Row],[month]]="?","sep",Table3[[#This Row],[month]])</f>
        <v>Sep</v>
      </c>
      <c r="K177" s="16">
        <f>IF(Table3[[#This Row],[year]]="?","1983",Table3[[#This Row],[year]])</f>
        <v>2002</v>
      </c>
      <c r="L177" s="16" t="str">
        <f>IF(Table3[[#This Row],[Hospital tier]]="?","tier - 2",Table3[[#This Row],[Hospital tier]])</f>
        <v>tier - 3</v>
      </c>
      <c r="M177" s="16" t="str">
        <f>IF(Table3[[#This Row],[City tier]]="?","tier - 2",Table3[[#This Row],[City tier]])</f>
        <v>tier - 2</v>
      </c>
      <c r="N177" s="16" t="str">
        <f>IF(Table3[[#This Row],[State ID]]="?","unknown",Table3[[#This Row],[State ID]])</f>
        <v>R1011</v>
      </c>
      <c r="O177" s="38" t="str">
        <f>CONCATENATE(Table3[[#This Row],[date]],"-",Table3[[#This Row],[month2]],"-",Table3[[#This Row],[year2]])</f>
        <v>22-Sep-2002</v>
      </c>
      <c r="P177" s="17">
        <f>DATEDIF(Table3[[#This Row],[date of birth]],DATE(2023,6,8),"y")</f>
        <v>20</v>
      </c>
      <c r="Q177" s="39">
        <v>1875.34</v>
      </c>
    </row>
    <row r="178" spans="1:17" x14ac:dyDescent="0.25">
      <c r="A178" t="s">
        <v>4893</v>
      </c>
      <c r="B178">
        <v>2002</v>
      </c>
      <c r="C178" t="s">
        <v>37</v>
      </c>
      <c r="D178">
        <v>29</v>
      </c>
      <c r="E178">
        <v>0</v>
      </c>
      <c r="F178">
        <v>1877.93</v>
      </c>
      <c r="G178" t="s">
        <v>12</v>
      </c>
      <c r="H178" t="s">
        <v>16</v>
      </c>
      <c r="I178" t="s">
        <v>13</v>
      </c>
      <c r="J178" s="16" t="str">
        <f>IF(Table3[[#This Row],[month]]="?","sep",Table3[[#This Row],[month]])</f>
        <v>Oct</v>
      </c>
      <c r="K178" s="16">
        <f>IF(Table3[[#This Row],[year]]="?","1983",Table3[[#This Row],[year]])</f>
        <v>2002</v>
      </c>
      <c r="L178" s="16" t="str">
        <f>IF(Table3[[#This Row],[Hospital tier]]="?","tier - 2",Table3[[#This Row],[Hospital tier]])</f>
        <v>tier - 3</v>
      </c>
      <c r="M178" s="16" t="str">
        <f>IF(Table3[[#This Row],[City tier]]="?","tier - 2",Table3[[#This Row],[City tier]])</f>
        <v>tier - 1</v>
      </c>
      <c r="N178" s="16" t="str">
        <f>IF(Table3[[#This Row],[State ID]]="?","unknown",Table3[[#This Row],[State ID]])</f>
        <v>R1013</v>
      </c>
      <c r="O178" s="38" t="str">
        <f>CONCATENATE(Table3[[#This Row],[date]],"-",Table3[[#This Row],[month2]],"-",Table3[[#This Row],[year2]])</f>
        <v>29-Oct-2002</v>
      </c>
      <c r="P178" s="17">
        <f>DATEDIF(Table3[[#This Row],[date of birth]],DATE(2023,6,8),"y")</f>
        <v>20</v>
      </c>
      <c r="Q178" s="39">
        <v>1877.93</v>
      </c>
    </row>
    <row r="179" spans="1:17" x14ac:dyDescent="0.25">
      <c r="A179" t="s">
        <v>4894</v>
      </c>
      <c r="B179">
        <v>2002</v>
      </c>
      <c r="C179" t="s">
        <v>35</v>
      </c>
      <c r="D179">
        <v>29</v>
      </c>
      <c r="E179">
        <v>0</v>
      </c>
      <c r="F179">
        <v>1880.07</v>
      </c>
      <c r="G179" t="s">
        <v>12</v>
      </c>
      <c r="H179" t="s">
        <v>11</v>
      </c>
      <c r="I179" t="s">
        <v>13</v>
      </c>
      <c r="J179" s="16" t="str">
        <f>IF(Table3[[#This Row],[month]]="?","sep",Table3[[#This Row],[month]])</f>
        <v>Aug</v>
      </c>
      <c r="K179" s="16">
        <f>IF(Table3[[#This Row],[year]]="?","1983",Table3[[#This Row],[year]])</f>
        <v>2002</v>
      </c>
      <c r="L179" s="16" t="str">
        <f>IF(Table3[[#This Row],[Hospital tier]]="?","tier - 2",Table3[[#This Row],[Hospital tier]])</f>
        <v>tier - 3</v>
      </c>
      <c r="M179" s="16" t="str">
        <f>IF(Table3[[#This Row],[City tier]]="?","tier - 2",Table3[[#This Row],[City tier]])</f>
        <v>tier - 2</v>
      </c>
      <c r="N179" s="16" t="str">
        <f>IF(Table3[[#This Row],[State ID]]="?","unknown",Table3[[#This Row],[State ID]])</f>
        <v>R1013</v>
      </c>
      <c r="O179" s="38" t="str">
        <f>CONCATENATE(Table3[[#This Row],[date]],"-",Table3[[#This Row],[month2]],"-",Table3[[#This Row],[year2]])</f>
        <v>29-Aug-2002</v>
      </c>
      <c r="P179" s="17">
        <f>DATEDIF(Table3[[#This Row],[date of birth]],DATE(2023,6,8),"y")</f>
        <v>20</v>
      </c>
      <c r="Q179" s="39">
        <v>1880.07</v>
      </c>
    </row>
    <row r="180" spans="1:17" x14ac:dyDescent="0.25">
      <c r="A180" t="s">
        <v>4895</v>
      </c>
      <c r="B180">
        <v>2002</v>
      </c>
      <c r="C180" t="s">
        <v>35</v>
      </c>
      <c r="D180">
        <v>21</v>
      </c>
      <c r="E180">
        <v>0</v>
      </c>
      <c r="F180">
        <v>1880.49</v>
      </c>
      <c r="G180" t="s">
        <v>12</v>
      </c>
      <c r="H180" t="s">
        <v>16</v>
      </c>
      <c r="I180" t="s">
        <v>42</v>
      </c>
      <c r="J180" s="16" t="str">
        <f>IF(Table3[[#This Row],[month]]="?","sep",Table3[[#This Row],[month]])</f>
        <v>Aug</v>
      </c>
      <c r="K180" s="16">
        <f>IF(Table3[[#This Row],[year]]="?","1983",Table3[[#This Row],[year]])</f>
        <v>2002</v>
      </c>
      <c r="L180" s="16" t="str">
        <f>IF(Table3[[#This Row],[Hospital tier]]="?","tier - 2",Table3[[#This Row],[Hospital tier]])</f>
        <v>tier - 3</v>
      </c>
      <c r="M180" s="16" t="str">
        <f>IF(Table3[[#This Row],[City tier]]="?","tier - 2",Table3[[#This Row],[City tier]])</f>
        <v>tier - 1</v>
      </c>
      <c r="N180" s="16" t="str">
        <f>IF(Table3[[#This Row],[State ID]]="?","unknown",Table3[[#This Row],[State ID]])</f>
        <v>R1011</v>
      </c>
      <c r="O180" s="38" t="str">
        <f>CONCATENATE(Table3[[#This Row],[date]],"-",Table3[[#This Row],[month2]],"-",Table3[[#This Row],[year2]])</f>
        <v>21-Aug-2002</v>
      </c>
      <c r="P180" s="17">
        <f>DATEDIF(Table3[[#This Row],[date of birth]],DATE(2023,6,8),"y")</f>
        <v>20</v>
      </c>
      <c r="Q180" s="39">
        <v>1880.49</v>
      </c>
    </row>
    <row r="181" spans="1:17" x14ac:dyDescent="0.25">
      <c r="A181" t="s">
        <v>4896</v>
      </c>
      <c r="B181">
        <v>2001</v>
      </c>
      <c r="C181" t="s">
        <v>35</v>
      </c>
      <c r="D181">
        <v>10</v>
      </c>
      <c r="E181">
        <v>0</v>
      </c>
      <c r="F181">
        <v>1906.36</v>
      </c>
      <c r="G181" t="s">
        <v>12</v>
      </c>
      <c r="H181" t="s">
        <v>16</v>
      </c>
      <c r="I181" t="s">
        <v>23</v>
      </c>
      <c r="J181" s="16" t="str">
        <f>IF(Table3[[#This Row],[month]]="?","sep",Table3[[#This Row],[month]])</f>
        <v>Aug</v>
      </c>
      <c r="K181" s="16">
        <f>IF(Table3[[#This Row],[year]]="?","1983",Table3[[#This Row],[year]])</f>
        <v>2001</v>
      </c>
      <c r="L181" s="16" t="str">
        <f>IF(Table3[[#This Row],[Hospital tier]]="?","tier - 2",Table3[[#This Row],[Hospital tier]])</f>
        <v>tier - 3</v>
      </c>
      <c r="M181" s="16" t="str">
        <f>IF(Table3[[#This Row],[City tier]]="?","tier - 2",Table3[[#This Row],[City tier]])</f>
        <v>tier - 1</v>
      </c>
      <c r="N181" s="16" t="str">
        <f>IF(Table3[[#This Row],[State ID]]="?","unknown",Table3[[#This Row],[State ID]])</f>
        <v>R1012</v>
      </c>
      <c r="O181" s="38" t="str">
        <f>CONCATENATE(Table3[[#This Row],[date]],"-",Table3[[#This Row],[month2]],"-",Table3[[#This Row],[year2]])</f>
        <v>10-Aug-2001</v>
      </c>
      <c r="P181" s="17">
        <f>DATEDIF(Table3[[#This Row],[date of birth]],DATE(2023,6,8),"y")</f>
        <v>21</v>
      </c>
      <c r="Q181" s="39">
        <v>1906.36</v>
      </c>
    </row>
    <row r="182" spans="1:17" x14ac:dyDescent="0.25">
      <c r="A182" t="s">
        <v>4897</v>
      </c>
      <c r="B182">
        <v>1994</v>
      </c>
      <c r="C182" t="s">
        <v>37</v>
      </c>
      <c r="D182">
        <v>6</v>
      </c>
      <c r="E182">
        <v>0</v>
      </c>
      <c r="F182">
        <v>1908.9</v>
      </c>
      <c r="G182" t="s">
        <v>12</v>
      </c>
      <c r="H182" t="s">
        <v>12</v>
      </c>
      <c r="I182" t="s">
        <v>13</v>
      </c>
      <c r="J182" s="16" t="str">
        <f>IF(Table3[[#This Row],[month]]="?","sep",Table3[[#This Row],[month]])</f>
        <v>Oct</v>
      </c>
      <c r="K182" s="16">
        <f>IF(Table3[[#This Row],[year]]="?","1983",Table3[[#This Row],[year]])</f>
        <v>1994</v>
      </c>
      <c r="L182" s="16" t="str">
        <f>IF(Table3[[#This Row],[Hospital tier]]="?","tier - 2",Table3[[#This Row],[Hospital tier]])</f>
        <v>tier - 3</v>
      </c>
      <c r="M182" s="16" t="str">
        <f>IF(Table3[[#This Row],[City tier]]="?","tier - 2",Table3[[#This Row],[City tier]])</f>
        <v>tier - 3</v>
      </c>
      <c r="N182" s="16" t="str">
        <f>IF(Table3[[#This Row],[State ID]]="?","unknown",Table3[[#This Row],[State ID]])</f>
        <v>R1013</v>
      </c>
      <c r="O182" s="38" t="str">
        <f>CONCATENATE(Table3[[#This Row],[date]],"-",Table3[[#This Row],[month2]],"-",Table3[[#This Row],[year2]])</f>
        <v>6-Oct-1994</v>
      </c>
      <c r="P182" s="17">
        <f>DATEDIF(Table3[[#This Row],[date of birth]],DATE(2023,6,8),"y")</f>
        <v>28</v>
      </c>
      <c r="Q182" s="39">
        <v>1908.9</v>
      </c>
    </row>
    <row r="183" spans="1:17" x14ac:dyDescent="0.25">
      <c r="A183" t="s">
        <v>4898</v>
      </c>
      <c r="B183">
        <v>2001</v>
      </c>
      <c r="C183" t="s">
        <v>35</v>
      </c>
      <c r="D183">
        <v>3</v>
      </c>
      <c r="E183">
        <v>0</v>
      </c>
      <c r="F183">
        <v>1909.53</v>
      </c>
      <c r="G183" t="s">
        <v>12</v>
      </c>
      <c r="H183" t="s">
        <v>12</v>
      </c>
      <c r="I183" t="s">
        <v>23</v>
      </c>
      <c r="J183" s="16" t="str">
        <f>IF(Table3[[#This Row],[month]]="?","sep",Table3[[#This Row],[month]])</f>
        <v>Aug</v>
      </c>
      <c r="K183" s="16">
        <f>IF(Table3[[#This Row],[year]]="?","1983",Table3[[#This Row],[year]])</f>
        <v>2001</v>
      </c>
      <c r="L183" s="16" t="str">
        <f>IF(Table3[[#This Row],[Hospital tier]]="?","tier - 2",Table3[[#This Row],[Hospital tier]])</f>
        <v>tier - 3</v>
      </c>
      <c r="M183" s="16" t="str">
        <f>IF(Table3[[#This Row],[City tier]]="?","tier - 2",Table3[[#This Row],[City tier]])</f>
        <v>tier - 3</v>
      </c>
      <c r="N183" s="16" t="str">
        <f>IF(Table3[[#This Row],[State ID]]="?","unknown",Table3[[#This Row],[State ID]])</f>
        <v>R1012</v>
      </c>
      <c r="O183" s="38" t="str">
        <f>CONCATENATE(Table3[[#This Row],[date]],"-",Table3[[#This Row],[month2]],"-",Table3[[#This Row],[year2]])</f>
        <v>3-Aug-2001</v>
      </c>
      <c r="P183" s="17">
        <f>DATEDIF(Table3[[#This Row],[date of birth]],DATE(2023,6,8),"y")</f>
        <v>21</v>
      </c>
      <c r="Q183" s="39">
        <v>1909.53</v>
      </c>
    </row>
    <row r="184" spans="1:17" x14ac:dyDescent="0.25">
      <c r="A184" t="s">
        <v>4899</v>
      </c>
      <c r="B184">
        <v>2001</v>
      </c>
      <c r="C184" t="s">
        <v>30</v>
      </c>
      <c r="D184">
        <v>9</v>
      </c>
      <c r="E184">
        <v>0</v>
      </c>
      <c r="F184">
        <v>1917.32</v>
      </c>
      <c r="G184" t="s">
        <v>12</v>
      </c>
      <c r="H184" t="s">
        <v>11</v>
      </c>
      <c r="I184" t="s">
        <v>23</v>
      </c>
      <c r="J184" s="16" t="str">
        <f>IF(Table3[[#This Row],[month]]="?","sep",Table3[[#This Row],[month]])</f>
        <v>Dec</v>
      </c>
      <c r="K184" s="16">
        <f>IF(Table3[[#This Row],[year]]="?","1983",Table3[[#This Row],[year]])</f>
        <v>2001</v>
      </c>
      <c r="L184" s="16" t="str">
        <f>IF(Table3[[#This Row],[Hospital tier]]="?","tier - 2",Table3[[#This Row],[Hospital tier]])</f>
        <v>tier - 3</v>
      </c>
      <c r="M184" s="16" t="str">
        <f>IF(Table3[[#This Row],[City tier]]="?","tier - 2",Table3[[#This Row],[City tier]])</f>
        <v>tier - 2</v>
      </c>
      <c r="N184" s="16" t="str">
        <f>IF(Table3[[#This Row],[State ID]]="?","unknown",Table3[[#This Row],[State ID]])</f>
        <v>R1012</v>
      </c>
      <c r="O184" s="38" t="str">
        <f>CONCATENATE(Table3[[#This Row],[date]],"-",Table3[[#This Row],[month2]],"-",Table3[[#This Row],[year2]])</f>
        <v>9-Dec-2001</v>
      </c>
      <c r="P184" s="17">
        <f>DATEDIF(Table3[[#This Row],[date of birth]],DATE(2023,6,8),"y")</f>
        <v>21</v>
      </c>
      <c r="Q184" s="39">
        <v>1917.32</v>
      </c>
    </row>
    <row r="185" spans="1:17" x14ac:dyDescent="0.25">
      <c r="A185" t="s">
        <v>4900</v>
      </c>
      <c r="B185">
        <v>2002</v>
      </c>
      <c r="C185" t="s">
        <v>20</v>
      </c>
      <c r="D185">
        <v>7</v>
      </c>
      <c r="E185">
        <v>1</v>
      </c>
      <c r="F185">
        <v>1964.78</v>
      </c>
      <c r="G185" t="s">
        <v>12</v>
      </c>
      <c r="H185" t="s">
        <v>16</v>
      </c>
      <c r="I185" t="s">
        <v>42</v>
      </c>
      <c r="J185" s="16" t="str">
        <f>IF(Table3[[#This Row],[month]]="?","sep",Table3[[#This Row],[month]])</f>
        <v>Sep</v>
      </c>
      <c r="K185" s="16">
        <f>IF(Table3[[#This Row],[year]]="?","1983",Table3[[#This Row],[year]])</f>
        <v>2002</v>
      </c>
      <c r="L185" s="16" t="str">
        <f>IF(Table3[[#This Row],[Hospital tier]]="?","tier - 2",Table3[[#This Row],[Hospital tier]])</f>
        <v>tier - 3</v>
      </c>
      <c r="M185" s="16" t="str">
        <f>IF(Table3[[#This Row],[City tier]]="?","tier - 2",Table3[[#This Row],[City tier]])</f>
        <v>tier - 1</v>
      </c>
      <c r="N185" s="16" t="str">
        <f>IF(Table3[[#This Row],[State ID]]="?","unknown",Table3[[#This Row],[State ID]])</f>
        <v>R1011</v>
      </c>
      <c r="O185" s="38" t="str">
        <f>CONCATENATE(Table3[[#This Row],[date]],"-",Table3[[#This Row],[month2]],"-",Table3[[#This Row],[year2]])</f>
        <v>7-Sep-2002</v>
      </c>
      <c r="P185" s="17">
        <f>DATEDIF(Table3[[#This Row],[date of birth]],DATE(2023,6,8),"y")</f>
        <v>20</v>
      </c>
      <c r="Q185" s="39">
        <v>1964.78</v>
      </c>
    </row>
    <row r="186" spans="1:17" x14ac:dyDescent="0.25">
      <c r="A186" t="s">
        <v>4901</v>
      </c>
      <c r="B186">
        <v>2002</v>
      </c>
      <c r="C186" t="s">
        <v>10</v>
      </c>
      <c r="D186">
        <v>29</v>
      </c>
      <c r="E186">
        <v>0</v>
      </c>
      <c r="F186">
        <v>1967.02</v>
      </c>
      <c r="G186" t="s">
        <v>12</v>
      </c>
      <c r="H186" t="s">
        <v>11</v>
      </c>
      <c r="I186" t="s">
        <v>168</v>
      </c>
      <c r="J186" s="16" t="str">
        <f>IF(Table3[[#This Row],[month]]="?","sep",Table3[[#This Row],[month]])</f>
        <v>Jul</v>
      </c>
      <c r="K186" s="16">
        <f>IF(Table3[[#This Row],[year]]="?","1983",Table3[[#This Row],[year]])</f>
        <v>2002</v>
      </c>
      <c r="L186" s="16" t="str">
        <f>IF(Table3[[#This Row],[Hospital tier]]="?","tier - 2",Table3[[#This Row],[Hospital tier]])</f>
        <v>tier - 3</v>
      </c>
      <c r="M186" s="16" t="str">
        <f>IF(Table3[[#This Row],[City tier]]="?","tier - 2",Table3[[#This Row],[City tier]])</f>
        <v>tier - 2</v>
      </c>
      <c r="N186" s="16" t="str">
        <f>IF(Table3[[#This Row],[State ID]]="?","unknown",Table3[[#This Row],[State ID]])</f>
        <v>R1016</v>
      </c>
      <c r="O186" s="38" t="str">
        <f>CONCATENATE(Table3[[#This Row],[date]],"-",Table3[[#This Row],[month2]],"-",Table3[[#This Row],[year2]])</f>
        <v>29-Jul-2002</v>
      </c>
      <c r="P186" s="17">
        <f>DATEDIF(Table3[[#This Row],[date of birth]],DATE(2023,6,8),"y")</f>
        <v>20</v>
      </c>
      <c r="Q186" s="39">
        <v>1967.02</v>
      </c>
    </row>
    <row r="187" spans="1:17" x14ac:dyDescent="0.25">
      <c r="A187" t="s">
        <v>4902</v>
      </c>
      <c r="B187">
        <v>1998</v>
      </c>
      <c r="C187" t="s">
        <v>20</v>
      </c>
      <c r="D187">
        <v>28</v>
      </c>
      <c r="E187">
        <v>0</v>
      </c>
      <c r="F187">
        <v>1969.61</v>
      </c>
      <c r="G187" t="s">
        <v>12</v>
      </c>
      <c r="H187" t="s">
        <v>12</v>
      </c>
      <c r="I187" t="s">
        <v>42</v>
      </c>
      <c r="J187" s="16" t="str">
        <f>IF(Table3[[#This Row],[month]]="?","sep",Table3[[#This Row],[month]])</f>
        <v>Sep</v>
      </c>
      <c r="K187" s="16">
        <f>IF(Table3[[#This Row],[year]]="?","1983",Table3[[#This Row],[year]])</f>
        <v>1998</v>
      </c>
      <c r="L187" s="16" t="str">
        <f>IF(Table3[[#This Row],[Hospital tier]]="?","tier - 2",Table3[[#This Row],[Hospital tier]])</f>
        <v>tier - 3</v>
      </c>
      <c r="M187" s="16" t="str">
        <f>IF(Table3[[#This Row],[City tier]]="?","tier - 2",Table3[[#This Row],[City tier]])</f>
        <v>tier - 3</v>
      </c>
      <c r="N187" s="16" t="str">
        <f>IF(Table3[[#This Row],[State ID]]="?","unknown",Table3[[#This Row],[State ID]])</f>
        <v>R1011</v>
      </c>
      <c r="O187" s="38" t="str">
        <f>CONCATENATE(Table3[[#This Row],[date]],"-",Table3[[#This Row],[month2]],"-",Table3[[#This Row],[year2]])</f>
        <v>28-Sep-1998</v>
      </c>
      <c r="P187" s="17">
        <f>DATEDIF(Table3[[#This Row],[date of birth]],DATE(2023,6,8),"y")</f>
        <v>24</v>
      </c>
      <c r="Q187" s="39">
        <v>1969.61</v>
      </c>
    </row>
    <row r="188" spans="1:17" x14ac:dyDescent="0.25">
      <c r="A188" t="s">
        <v>4903</v>
      </c>
      <c r="B188">
        <v>1998</v>
      </c>
      <c r="C188" t="s">
        <v>37</v>
      </c>
      <c r="D188">
        <v>5</v>
      </c>
      <c r="E188">
        <v>0</v>
      </c>
      <c r="F188">
        <v>1972.95</v>
      </c>
      <c r="G188" t="s">
        <v>12</v>
      </c>
      <c r="H188" t="s">
        <v>16</v>
      </c>
      <c r="I188" t="s">
        <v>42</v>
      </c>
      <c r="J188" s="16" t="str">
        <f>IF(Table3[[#This Row],[month]]="?","sep",Table3[[#This Row],[month]])</f>
        <v>Oct</v>
      </c>
      <c r="K188" s="16">
        <f>IF(Table3[[#This Row],[year]]="?","1983",Table3[[#This Row],[year]])</f>
        <v>1998</v>
      </c>
      <c r="L188" s="16" t="str">
        <f>IF(Table3[[#This Row],[Hospital tier]]="?","tier - 2",Table3[[#This Row],[Hospital tier]])</f>
        <v>tier - 3</v>
      </c>
      <c r="M188" s="16" t="str">
        <f>IF(Table3[[#This Row],[City tier]]="?","tier - 2",Table3[[#This Row],[City tier]])</f>
        <v>tier - 1</v>
      </c>
      <c r="N188" s="16" t="str">
        <f>IF(Table3[[#This Row],[State ID]]="?","unknown",Table3[[#This Row],[State ID]])</f>
        <v>R1011</v>
      </c>
      <c r="O188" s="38" t="str">
        <f>CONCATENATE(Table3[[#This Row],[date]],"-",Table3[[#This Row],[month2]],"-",Table3[[#This Row],[year2]])</f>
        <v>5-Oct-1998</v>
      </c>
      <c r="P188" s="17">
        <f>DATEDIF(Table3[[#This Row],[date of birth]],DATE(2023,6,8),"y")</f>
        <v>24</v>
      </c>
      <c r="Q188" s="39">
        <v>1972.95</v>
      </c>
    </row>
    <row r="189" spans="1:17" x14ac:dyDescent="0.25">
      <c r="A189" t="s">
        <v>4904</v>
      </c>
      <c r="B189">
        <v>1998</v>
      </c>
      <c r="C189" t="s">
        <v>20</v>
      </c>
      <c r="D189">
        <v>29</v>
      </c>
      <c r="E189">
        <v>0</v>
      </c>
      <c r="F189">
        <v>1977.82</v>
      </c>
      <c r="G189" t="s">
        <v>12</v>
      </c>
      <c r="H189" t="s">
        <v>16</v>
      </c>
      <c r="I189" t="s">
        <v>42</v>
      </c>
      <c r="J189" s="16" t="str">
        <f>IF(Table3[[#This Row],[month]]="?","sep",Table3[[#This Row],[month]])</f>
        <v>Sep</v>
      </c>
      <c r="K189" s="16">
        <f>IF(Table3[[#This Row],[year]]="?","1983",Table3[[#This Row],[year]])</f>
        <v>1998</v>
      </c>
      <c r="L189" s="16" t="str">
        <f>IF(Table3[[#This Row],[Hospital tier]]="?","tier - 2",Table3[[#This Row],[Hospital tier]])</f>
        <v>tier - 3</v>
      </c>
      <c r="M189" s="16" t="str">
        <f>IF(Table3[[#This Row],[City tier]]="?","tier - 2",Table3[[#This Row],[City tier]])</f>
        <v>tier - 1</v>
      </c>
      <c r="N189" s="16" t="str">
        <f>IF(Table3[[#This Row],[State ID]]="?","unknown",Table3[[#This Row],[State ID]])</f>
        <v>R1011</v>
      </c>
      <c r="O189" s="38" t="str">
        <f>CONCATENATE(Table3[[#This Row],[date]],"-",Table3[[#This Row],[month2]],"-",Table3[[#This Row],[year2]])</f>
        <v>29-Sep-1998</v>
      </c>
      <c r="P189" s="17">
        <f>DATEDIF(Table3[[#This Row],[date of birth]],DATE(2023,6,8),"y")</f>
        <v>24</v>
      </c>
      <c r="Q189" s="39">
        <v>1977.82</v>
      </c>
    </row>
    <row r="190" spans="1:17" x14ac:dyDescent="0.25">
      <c r="A190" t="s">
        <v>4905</v>
      </c>
      <c r="B190">
        <v>2002</v>
      </c>
      <c r="C190" t="s">
        <v>10</v>
      </c>
      <c r="D190">
        <v>16</v>
      </c>
      <c r="E190">
        <v>1</v>
      </c>
      <c r="F190">
        <v>1980.07</v>
      </c>
      <c r="G190" t="s">
        <v>12</v>
      </c>
      <c r="H190" t="s">
        <v>12</v>
      </c>
      <c r="I190" t="s">
        <v>42</v>
      </c>
      <c r="J190" s="16" t="str">
        <f>IF(Table3[[#This Row],[month]]="?","sep",Table3[[#This Row],[month]])</f>
        <v>Jul</v>
      </c>
      <c r="K190" s="16">
        <f>IF(Table3[[#This Row],[year]]="?","1983",Table3[[#This Row],[year]])</f>
        <v>2002</v>
      </c>
      <c r="L190" s="16" t="str">
        <f>IF(Table3[[#This Row],[Hospital tier]]="?","tier - 2",Table3[[#This Row],[Hospital tier]])</f>
        <v>tier - 3</v>
      </c>
      <c r="M190" s="16" t="str">
        <f>IF(Table3[[#This Row],[City tier]]="?","tier - 2",Table3[[#This Row],[City tier]])</f>
        <v>tier - 3</v>
      </c>
      <c r="N190" s="16" t="str">
        <f>IF(Table3[[#This Row],[State ID]]="?","unknown",Table3[[#This Row],[State ID]])</f>
        <v>R1011</v>
      </c>
      <c r="O190" s="38" t="str">
        <f>CONCATENATE(Table3[[#This Row],[date]],"-",Table3[[#This Row],[month2]],"-",Table3[[#This Row],[year2]])</f>
        <v>16-Jul-2002</v>
      </c>
      <c r="P190" s="17">
        <f>DATEDIF(Table3[[#This Row],[date of birth]],DATE(2023,6,8),"y")</f>
        <v>20</v>
      </c>
      <c r="Q190" s="39">
        <v>1980.07</v>
      </c>
    </row>
    <row r="191" spans="1:17" x14ac:dyDescent="0.25">
      <c r="A191" t="s">
        <v>4906</v>
      </c>
      <c r="B191">
        <v>1998</v>
      </c>
      <c r="C191" t="s">
        <v>30</v>
      </c>
      <c r="D191">
        <v>29</v>
      </c>
      <c r="E191">
        <v>0</v>
      </c>
      <c r="F191">
        <v>1981.58</v>
      </c>
      <c r="G191" t="s">
        <v>12</v>
      </c>
      <c r="H191" t="s">
        <v>16</v>
      </c>
      <c r="I191" t="s">
        <v>13</v>
      </c>
      <c r="J191" s="16" t="str">
        <f>IF(Table3[[#This Row],[month]]="?","sep",Table3[[#This Row],[month]])</f>
        <v>Dec</v>
      </c>
      <c r="K191" s="16">
        <f>IF(Table3[[#This Row],[year]]="?","1983",Table3[[#This Row],[year]])</f>
        <v>1998</v>
      </c>
      <c r="L191" s="16" t="str">
        <f>IF(Table3[[#This Row],[Hospital tier]]="?","tier - 2",Table3[[#This Row],[Hospital tier]])</f>
        <v>tier - 3</v>
      </c>
      <c r="M191" s="16" t="str">
        <f>IF(Table3[[#This Row],[City tier]]="?","tier - 2",Table3[[#This Row],[City tier]])</f>
        <v>tier - 1</v>
      </c>
      <c r="N191" s="16" t="str">
        <f>IF(Table3[[#This Row],[State ID]]="?","unknown",Table3[[#This Row],[State ID]])</f>
        <v>R1013</v>
      </c>
      <c r="O191" s="38" t="str">
        <f>CONCATENATE(Table3[[#This Row],[date]],"-",Table3[[#This Row],[month2]],"-",Table3[[#This Row],[year2]])</f>
        <v>29-Dec-1998</v>
      </c>
      <c r="P191" s="17">
        <f>DATEDIF(Table3[[#This Row],[date of birth]],DATE(2023,6,8),"y")</f>
        <v>24</v>
      </c>
      <c r="Q191" s="39">
        <v>1981.58</v>
      </c>
    </row>
    <row r="192" spans="1:17" x14ac:dyDescent="0.25">
      <c r="A192" t="s">
        <v>4907</v>
      </c>
      <c r="B192">
        <v>2002</v>
      </c>
      <c r="C192" t="s">
        <v>20</v>
      </c>
      <c r="D192">
        <v>29</v>
      </c>
      <c r="E192">
        <v>0</v>
      </c>
      <c r="F192">
        <v>1984.45</v>
      </c>
      <c r="G192" t="s">
        <v>12</v>
      </c>
      <c r="H192" t="s">
        <v>12</v>
      </c>
      <c r="I192" t="s">
        <v>168</v>
      </c>
      <c r="J192" s="16" t="str">
        <f>IF(Table3[[#This Row],[month]]="?","sep",Table3[[#This Row],[month]])</f>
        <v>Sep</v>
      </c>
      <c r="K192" s="16">
        <f>IF(Table3[[#This Row],[year]]="?","1983",Table3[[#This Row],[year]])</f>
        <v>2002</v>
      </c>
      <c r="L192" s="16" t="str">
        <f>IF(Table3[[#This Row],[Hospital tier]]="?","tier - 2",Table3[[#This Row],[Hospital tier]])</f>
        <v>tier - 3</v>
      </c>
      <c r="M192" s="16" t="str">
        <f>IF(Table3[[#This Row],[City tier]]="?","tier - 2",Table3[[#This Row],[City tier]])</f>
        <v>tier - 3</v>
      </c>
      <c r="N192" s="16" t="str">
        <f>IF(Table3[[#This Row],[State ID]]="?","unknown",Table3[[#This Row],[State ID]])</f>
        <v>R1016</v>
      </c>
      <c r="O192" s="38" t="str">
        <f>CONCATENATE(Table3[[#This Row],[date]],"-",Table3[[#This Row],[month2]],"-",Table3[[#This Row],[year2]])</f>
        <v>29-Sep-2002</v>
      </c>
      <c r="P192" s="17">
        <f>DATEDIF(Table3[[#This Row],[date of birth]],DATE(2023,6,8),"y")</f>
        <v>20</v>
      </c>
      <c r="Q192" s="39">
        <v>1984.45</v>
      </c>
    </row>
    <row r="193" spans="1:17" x14ac:dyDescent="0.25">
      <c r="A193" t="s">
        <v>4908</v>
      </c>
      <c r="B193">
        <v>1998</v>
      </c>
      <c r="C193" t="s">
        <v>20</v>
      </c>
      <c r="D193">
        <v>14</v>
      </c>
      <c r="E193">
        <v>0</v>
      </c>
      <c r="F193">
        <v>1986.93</v>
      </c>
      <c r="G193" t="s">
        <v>12</v>
      </c>
      <c r="H193" t="s">
        <v>11</v>
      </c>
      <c r="I193" t="s">
        <v>13</v>
      </c>
      <c r="J193" s="16" t="str">
        <f>IF(Table3[[#This Row],[month]]="?","sep",Table3[[#This Row],[month]])</f>
        <v>Sep</v>
      </c>
      <c r="K193" s="16">
        <f>IF(Table3[[#This Row],[year]]="?","1983",Table3[[#This Row],[year]])</f>
        <v>1998</v>
      </c>
      <c r="L193" s="16" t="str">
        <f>IF(Table3[[#This Row],[Hospital tier]]="?","tier - 2",Table3[[#This Row],[Hospital tier]])</f>
        <v>tier - 3</v>
      </c>
      <c r="M193" s="16" t="str">
        <f>IF(Table3[[#This Row],[City tier]]="?","tier - 2",Table3[[#This Row],[City tier]])</f>
        <v>tier - 2</v>
      </c>
      <c r="N193" s="16" t="str">
        <f>IF(Table3[[#This Row],[State ID]]="?","unknown",Table3[[#This Row],[State ID]])</f>
        <v>R1013</v>
      </c>
      <c r="O193" s="38" t="str">
        <f>CONCATENATE(Table3[[#This Row],[date]],"-",Table3[[#This Row],[month2]],"-",Table3[[#This Row],[year2]])</f>
        <v>14-Sep-1998</v>
      </c>
      <c r="P193" s="17">
        <f>DATEDIF(Table3[[#This Row],[date of birth]],DATE(2023,6,8),"y")</f>
        <v>24</v>
      </c>
      <c r="Q193" s="39">
        <v>1986.93</v>
      </c>
    </row>
    <row r="194" spans="1:17" x14ac:dyDescent="0.25">
      <c r="A194" t="s">
        <v>4909</v>
      </c>
      <c r="B194">
        <v>2001</v>
      </c>
      <c r="C194" t="s">
        <v>35</v>
      </c>
      <c r="D194">
        <v>14</v>
      </c>
      <c r="E194">
        <v>0</v>
      </c>
      <c r="F194">
        <v>2007.95</v>
      </c>
      <c r="G194" t="s">
        <v>12</v>
      </c>
      <c r="H194" t="s">
        <v>11</v>
      </c>
      <c r="I194" t="s">
        <v>42</v>
      </c>
      <c r="J194" s="16" t="str">
        <f>IF(Table3[[#This Row],[month]]="?","sep",Table3[[#This Row],[month]])</f>
        <v>Aug</v>
      </c>
      <c r="K194" s="16">
        <f>IF(Table3[[#This Row],[year]]="?","1983",Table3[[#This Row],[year]])</f>
        <v>2001</v>
      </c>
      <c r="L194" s="16" t="str">
        <f>IF(Table3[[#This Row],[Hospital tier]]="?","tier - 2",Table3[[#This Row],[Hospital tier]])</f>
        <v>tier - 3</v>
      </c>
      <c r="M194" s="16" t="str">
        <f>IF(Table3[[#This Row],[City tier]]="?","tier - 2",Table3[[#This Row],[City tier]])</f>
        <v>tier - 2</v>
      </c>
      <c r="N194" s="16" t="str">
        <f>IF(Table3[[#This Row],[State ID]]="?","unknown",Table3[[#This Row],[State ID]])</f>
        <v>R1011</v>
      </c>
      <c r="O194" s="38" t="str">
        <f>CONCATENATE(Table3[[#This Row],[date]],"-",Table3[[#This Row],[month2]],"-",Table3[[#This Row],[year2]])</f>
        <v>14-Aug-2001</v>
      </c>
      <c r="P194" s="17">
        <f>DATEDIF(Table3[[#This Row],[date of birth]],DATE(2023,6,8),"y")</f>
        <v>21</v>
      </c>
      <c r="Q194" s="39">
        <v>2007.95</v>
      </c>
    </row>
    <row r="195" spans="1:17" x14ac:dyDescent="0.25">
      <c r="A195" t="s">
        <v>4910</v>
      </c>
      <c r="B195">
        <v>2001</v>
      </c>
      <c r="C195" t="s">
        <v>10</v>
      </c>
      <c r="D195">
        <v>1</v>
      </c>
      <c r="E195">
        <v>0</v>
      </c>
      <c r="F195">
        <v>2020.18</v>
      </c>
      <c r="G195" t="s">
        <v>12</v>
      </c>
      <c r="H195" t="s">
        <v>16</v>
      </c>
      <c r="I195" t="s">
        <v>42</v>
      </c>
      <c r="J195" s="16" t="str">
        <f>IF(Table3[[#This Row],[month]]="?","sep",Table3[[#This Row],[month]])</f>
        <v>Jul</v>
      </c>
      <c r="K195" s="16">
        <f>IF(Table3[[#This Row],[year]]="?","1983",Table3[[#This Row],[year]])</f>
        <v>2001</v>
      </c>
      <c r="L195" s="16" t="str">
        <f>IF(Table3[[#This Row],[Hospital tier]]="?","tier - 2",Table3[[#This Row],[Hospital tier]])</f>
        <v>tier - 3</v>
      </c>
      <c r="M195" s="16" t="str">
        <f>IF(Table3[[#This Row],[City tier]]="?","tier - 2",Table3[[#This Row],[City tier]])</f>
        <v>tier - 1</v>
      </c>
      <c r="N195" s="16" t="str">
        <f>IF(Table3[[#This Row],[State ID]]="?","unknown",Table3[[#This Row],[State ID]])</f>
        <v>R1011</v>
      </c>
      <c r="O195" s="38" t="str">
        <f>CONCATENATE(Table3[[#This Row],[date]],"-",Table3[[#This Row],[month2]],"-",Table3[[#This Row],[year2]])</f>
        <v>1-Jul-2001</v>
      </c>
      <c r="P195" s="17">
        <f>DATEDIF(Table3[[#This Row],[date of birth]],DATE(2023,6,8),"y")</f>
        <v>21</v>
      </c>
      <c r="Q195" s="39">
        <v>2020.18</v>
      </c>
    </row>
    <row r="196" spans="1:17" x14ac:dyDescent="0.25">
      <c r="A196" t="s">
        <v>4911</v>
      </c>
      <c r="B196">
        <v>2001</v>
      </c>
      <c r="C196" t="s">
        <v>20</v>
      </c>
      <c r="D196">
        <v>6</v>
      </c>
      <c r="E196">
        <v>0</v>
      </c>
      <c r="F196">
        <v>2020.55</v>
      </c>
      <c r="G196" t="s">
        <v>12</v>
      </c>
      <c r="H196" t="s">
        <v>11</v>
      </c>
      <c r="I196" t="s">
        <v>13</v>
      </c>
      <c r="J196" s="16" t="str">
        <f>IF(Table3[[#This Row],[month]]="?","sep",Table3[[#This Row],[month]])</f>
        <v>Sep</v>
      </c>
      <c r="K196" s="16">
        <f>IF(Table3[[#This Row],[year]]="?","1983",Table3[[#This Row],[year]])</f>
        <v>2001</v>
      </c>
      <c r="L196" s="16" t="str">
        <f>IF(Table3[[#This Row],[Hospital tier]]="?","tier - 2",Table3[[#This Row],[Hospital tier]])</f>
        <v>tier - 3</v>
      </c>
      <c r="M196" s="16" t="str">
        <f>IF(Table3[[#This Row],[City tier]]="?","tier - 2",Table3[[#This Row],[City tier]])</f>
        <v>tier - 2</v>
      </c>
      <c r="N196" s="16" t="str">
        <f>IF(Table3[[#This Row],[State ID]]="?","unknown",Table3[[#This Row],[State ID]])</f>
        <v>R1013</v>
      </c>
      <c r="O196" s="38" t="str">
        <f>CONCATENATE(Table3[[#This Row],[date]],"-",Table3[[#This Row],[month2]],"-",Table3[[#This Row],[year2]])</f>
        <v>6-Sep-2001</v>
      </c>
      <c r="P196" s="17">
        <f>DATEDIF(Table3[[#This Row],[date of birth]],DATE(2023,6,8),"y")</f>
        <v>21</v>
      </c>
      <c r="Q196" s="39">
        <v>2020.55</v>
      </c>
    </row>
    <row r="197" spans="1:17" x14ac:dyDescent="0.25">
      <c r="A197" t="s">
        <v>4912</v>
      </c>
      <c r="B197">
        <v>2001</v>
      </c>
      <c r="C197" t="s">
        <v>35</v>
      </c>
      <c r="D197">
        <v>4</v>
      </c>
      <c r="E197">
        <v>0</v>
      </c>
      <c r="F197">
        <v>2026.97</v>
      </c>
      <c r="G197" t="s">
        <v>12</v>
      </c>
      <c r="H197" t="s">
        <v>11</v>
      </c>
      <c r="I197" t="s">
        <v>13</v>
      </c>
      <c r="J197" s="16" t="str">
        <f>IF(Table3[[#This Row],[month]]="?","sep",Table3[[#This Row],[month]])</f>
        <v>Aug</v>
      </c>
      <c r="K197" s="16">
        <f>IF(Table3[[#This Row],[year]]="?","1983",Table3[[#This Row],[year]])</f>
        <v>2001</v>
      </c>
      <c r="L197" s="16" t="str">
        <f>IF(Table3[[#This Row],[Hospital tier]]="?","tier - 2",Table3[[#This Row],[Hospital tier]])</f>
        <v>tier - 3</v>
      </c>
      <c r="M197" s="16" t="str">
        <f>IF(Table3[[#This Row],[City tier]]="?","tier - 2",Table3[[#This Row],[City tier]])</f>
        <v>tier - 2</v>
      </c>
      <c r="N197" s="16" t="str">
        <f>IF(Table3[[#This Row],[State ID]]="?","unknown",Table3[[#This Row],[State ID]])</f>
        <v>R1013</v>
      </c>
      <c r="O197" s="38" t="str">
        <f>CONCATENATE(Table3[[#This Row],[date]],"-",Table3[[#This Row],[month2]],"-",Table3[[#This Row],[year2]])</f>
        <v>4-Aug-2001</v>
      </c>
      <c r="P197" s="17">
        <f>DATEDIF(Table3[[#This Row],[date of birth]],DATE(2023,6,8),"y")</f>
        <v>21</v>
      </c>
      <c r="Q197" s="39">
        <v>2026.97</v>
      </c>
    </row>
    <row r="198" spans="1:17" x14ac:dyDescent="0.25">
      <c r="A198" t="s">
        <v>4913</v>
      </c>
      <c r="B198">
        <v>2000</v>
      </c>
      <c r="C198" t="s">
        <v>20</v>
      </c>
      <c r="D198">
        <v>2</v>
      </c>
      <c r="E198">
        <v>0</v>
      </c>
      <c r="F198">
        <v>2045.69</v>
      </c>
      <c r="G198" t="s">
        <v>12</v>
      </c>
      <c r="H198" t="s">
        <v>12</v>
      </c>
      <c r="I198" t="s">
        <v>23</v>
      </c>
      <c r="J198" s="16" t="str">
        <f>IF(Table3[[#This Row],[month]]="?","sep",Table3[[#This Row],[month]])</f>
        <v>Sep</v>
      </c>
      <c r="K198" s="16">
        <f>IF(Table3[[#This Row],[year]]="?","1983",Table3[[#This Row],[year]])</f>
        <v>2000</v>
      </c>
      <c r="L198" s="16" t="str">
        <f>IF(Table3[[#This Row],[Hospital tier]]="?","tier - 2",Table3[[#This Row],[Hospital tier]])</f>
        <v>tier - 3</v>
      </c>
      <c r="M198" s="16" t="str">
        <f>IF(Table3[[#This Row],[City tier]]="?","tier - 2",Table3[[#This Row],[City tier]])</f>
        <v>tier - 3</v>
      </c>
      <c r="N198" s="16" t="str">
        <f>IF(Table3[[#This Row],[State ID]]="?","unknown",Table3[[#This Row],[State ID]])</f>
        <v>R1012</v>
      </c>
      <c r="O198" s="38" t="str">
        <f>CONCATENATE(Table3[[#This Row],[date]],"-",Table3[[#This Row],[month2]],"-",Table3[[#This Row],[year2]])</f>
        <v>2-Sep-2000</v>
      </c>
      <c r="P198" s="17">
        <f>DATEDIF(Table3[[#This Row],[date of birth]],DATE(2023,6,8),"y")</f>
        <v>22</v>
      </c>
      <c r="Q198" s="39">
        <v>2045.69</v>
      </c>
    </row>
    <row r="199" spans="1:17" x14ac:dyDescent="0.25">
      <c r="A199" t="s">
        <v>4914</v>
      </c>
      <c r="B199">
        <v>2000</v>
      </c>
      <c r="C199" t="s">
        <v>10</v>
      </c>
      <c r="D199">
        <v>26</v>
      </c>
      <c r="E199">
        <v>0</v>
      </c>
      <c r="F199">
        <v>2055.3200000000002</v>
      </c>
      <c r="G199" t="s">
        <v>12</v>
      </c>
      <c r="H199" t="s">
        <v>12</v>
      </c>
      <c r="I199" t="s">
        <v>23</v>
      </c>
      <c r="J199" s="16" t="str">
        <f>IF(Table3[[#This Row],[month]]="?","sep",Table3[[#This Row],[month]])</f>
        <v>Jul</v>
      </c>
      <c r="K199" s="16">
        <f>IF(Table3[[#This Row],[year]]="?","1983",Table3[[#This Row],[year]])</f>
        <v>2000</v>
      </c>
      <c r="L199" s="16" t="str">
        <f>IF(Table3[[#This Row],[Hospital tier]]="?","tier - 2",Table3[[#This Row],[Hospital tier]])</f>
        <v>tier - 3</v>
      </c>
      <c r="M199" s="16" t="str">
        <f>IF(Table3[[#This Row],[City tier]]="?","tier - 2",Table3[[#This Row],[City tier]])</f>
        <v>tier - 3</v>
      </c>
      <c r="N199" s="16" t="str">
        <f>IF(Table3[[#This Row],[State ID]]="?","unknown",Table3[[#This Row],[State ID]])</f>
        <v>R1012</v>
      </c>
      <c r="O199" s="38" t="str">
        <f>CONCATENATE(Table3[[#This Row],[date]],"-",Table3[[#This Row],[month2]],"-",Table3[[#This Row],[year2]])</f>
        <v>26-Jul-2000</v>
      </c>
      <c r="P199" s="17">
        <f>DATEDIF(Table3[[#This Row],[date of birth]],DATE(2023,6,8),"y")</f>
        <v>22</v>
      </c>
      <c r="Q199" s="39">
        <v>2055.3200000000002</v>
      </c>
    </row>
    <row r="200" spans="1:17" x14ac:dyDescent="0.25">
      <c r="A200" t="s">
        <v>4915</v>
      </c>
      <c r="B200">
        <v>2004</v>
      </c>
      <c r="C200" t="s">
        <v>18</v>
      </c>
      <c r="D200">
        <v>12</v>
      </c>
      <c r="E200">
        <v>0</v>
      </c>
      <c r="F200">
        <v>2094.1</v>
      </c>
      <c r="G200" t="s">
        <v>12</v>
      </c>
      <c r="H200" t="s">
        <v>11</v>
      </c>
      <c r="I200" t="s">
        <v>200</v>
      </c>
      <c r="J200" s="16" t="str">
        <f>IF(Table3[[#This Row],[month]]="?","sep",Table3[[#This Row],[month]])</f>
        <v>Jun</v>
      </c>
      <c r="K200" s="16">
        <f>IF(Table3[[#This Row],[year]]="?","1983",Table3[[#This Row],[year]])</f>
        <v>2004</v>
      </c>
      <c r="L200" s="16" t="str">
        <f>IF(Table3[[#This Row],[Hospital tier]]="?","tier - 2",Table3[[#This Row],[Hospital tier]])</f>
        <v>tier - 3</v>
      </c>
      <c r="M200" s="16" t="str">
        <f>IF(Table3[[#This Row],[City tier]]="?","tier - 2",Table3[[#This Row],[City tier]])</f>
        <v>tier - 2</v>
      </c>
      <c r="N200" s="16" t="str">
        <f>IF(Table3[[#This Row],[State ID]]="?","unknown",Table3[[#This Row],[State ID]])</f>
        <v>R1025</v>
      </c>
      <c r="O200" s="38" t="str">
        <f>CONCATENATE(Table3[[#This Row],[date]],"-",Table3[[#This Row],[month2]],"-",Table3[[#This Row],[year2]])</f>
        <v>12-Jun-2004</v>
      </c>
      <c r="P200" s="17">
        <f>DATEDIF(Table3[[#This Row],[date of birth]],DATE(2023,6,8),"y")</f>
        <v>18</v>
      </c>
      <c r="Q200" s="39">
        <v>2094.1</v>
      </c>
    </row>
    <row r="201" spans="1:17" x14ac:dyDescent="0.25">
      <c r="A201" t="s">
        <v>4916</v>
      </c>
      <c r="B201">
        <v>2001</v>
      </c>
      <c r="C201" t="s">
        <v>35</v>
      </c>
      <c r="D201">
        <v>14</v>
      </c>
      <c r="E201">
        <v>0</v>
      </c>
      <c r="F201">
        <v>2102.2600000000002</v>
      </c>
      <c r="G201" t="s">
        <v>12</v>
      </c>
      <c r="H201" t="s">
        <v>11</v>
      </c>
      <c r="I201" t="s">
        <v>166</v>
      </c>
      <c r="J201" s="16" t="str">
        <f>IF(Table3[[#This Row],[month]]="?","sep",Table3[[#This Row],[month]])</f>
        <v>Aug</v>
      </c>
      <c r="K201" s="16">
        <f>IF(Table3[[#This Row],[year]]="?","1983",Table3[[#This Row],[year]])</f>
        <v>2001</v>
      </c>
      <c r="L201" s="16" t="str">
        <f>IF(Table3[[#This Row],[Hospital tier]]="?","tier - 2",Table3[[#This Row],[Hospital tier]])</f>
        <v>tier - 3</v>
      </c>
      <c r="M201" s="16" t="str">
        <f>IF(Table3[[#This Row],[City tier]]="?","tier - 2",Table3[[#This Row],[City tier]])</f>
        <v>tier - 2</v>
      </c>
      <c r="N201" s="16" t="str">
        <f>IF(Table3[[#This Row],[State ID]]="?","unknown",Table3[[#This Row],[State ID]])</f>
        <v>R1019</v>
      </c>
      <c r="O201" s="38" t="str">
        <f>CONCATENATE(Table3[[#This Row],[date]],"-",Table3[[#This Row],[month2]],"-",Table3[[#This Row],[year2]])</f>
        <v>14-Aug-2001</v>
      </c>
      <c r="P201" s="17">
        <f>DATEDIF(Table3[[#This Row],[date of birth]],DATE(2023,6,8),"y")</f>
        <v>21</v>
      </c>
      <c r="Q201" s="39">
        <v>2102.2600000000002</v>
      </c>
    </row>
    <row r="202" spans="1:17" x14ac:dyDescent="0.25">
      <c r="A202" t="s">
        <v>4917</v>
      </c>
      <c r="B202">
        <v>2001</v>
      </c>
      <c r="C202" t="s">
        <v>18</v>
      </c>
      <c r="D202">
        <v>22</v>
      </c>
      <c r="E202">
        <v>1</v>
      </c>
      <c r="F202">
        <v>2103.08</v>
      </c>
      <c r="G202" t="s">
        <v>12</v>
      </c>
      <c r="H202" t="s">
        <v>11</v>
      </c>
      <c r="I202" t="s">
        <v>42</v>
      </c>
      <c r="J202" s="16" t="str">
        <f>IF(Table3[[#This Row],[month]]="?","sep",Table3[[#This Row],[month]])</f>
        <v>Jun</v>
      </c>
      <c r="K202" s="16">
        <f>IF(Table3[[#This Row],[year]]="?","1983",Table3[[#This Row],[year]])</f>
        <v>2001</v>
      </c>
      <c r="L202" s="16" t="str">
        <f>IF(Table3[[#This Row],[Hospital tier]]="?","tier - 2",Table3[[#This Row],[Hospital tier]])</f>
        <v>tier - 3</v>
      </c>
      <c r="M202" s="16" t="str">
        <f>IF(Table3[[#This Row],[City tier]]="?","tier - 2",Table3[[#This Row],[City tier]])</f>
        <v>tier - 2</v>
      </c>
      <c r="N202" s="16" t="str">
        <f>IF(Table3[[#This Row],[State ID]]="?","unknown",Table3[[#This Row],[State ID]])</f>
        <v>R1011</v>
      </c>
      <c r="O202" s="38" t="str">
        <f>CONCATENATE(Table3[[#This Row],[date]],"-",Table3[[#This Row],[month2]],"-",Table3[[#This Row],[year2]])</f>
        <v>22-Jun-2001</v>
      </c>
      <c r="P202" s="17">
        <f>DATEDIF(Table3[[#This Row],[date of birth]],DATE(2023,6,8),"y")</f>
        <v>21</v>
      </c>
      <c r="Q202" s="39">
        <v>2103.08</v>
      </c>
    </row>
    <row r="203" spans="1:17" x14ac:dyDescent="0.25">
      <c r="A203" t="s">
        <v>4918</v>
      </c>
      <c r="B203">
        <v>2001</v>
      </c>
      <c r="C203" t="s">
        <v>15</v>
      </c>
      <c r="D203">
        <v>28</v>
      </c>
      <c r="E203">
        <v>0</v>
      </c>
      <c r="F203">
        <v>2104.11</v>
      </c>
      <c r="G203" t="s">
        <v>11</v>
      </c>
      <c r="H203" t="s">
        <v>16</v>
      </c>
      <c r="I203" t="s">
        <v>168</v>
      </c>
      <c r="J203" s="16" t="str">
        <f>IF(Table3[[#This Row],[month]]="?","sep",Table3[[#This Row],[month]])</f>
        <v>Nov</v>
      </c>
      <c r="K203" s="16">
        <f>IF(Table3[[#This Row],[year]]="?","1983",Table3[[#This Row],[year]])</f>
        <v>2001</v>
      </c>
      <c r="L203" s="16" t="str">
        <f>IF(Table3[[#This Row],[Hospital tier]]="?","tier - 2",Table3[[#This Row],[Hospital tier]])</f>
        <v>tier - 2</v>
      </c>
      <c r="M203" s="16" t="str">
        <f>IF(Table3[[#This Row],[City tier]]="?","tier - 2",Table3[[#This Row],[City tier]])</f>
        <v>tier - 1</v>
      </c>
      <c r="N203" s="16" t="str">
        <f>IF(Table3[[#This Row],[State ID]]="?","unknown",Table3[[#This Row],[State ID]])</f>
        <v>R1016</v>
      </c>
      <c r="O203" s="38" t="str">
        <f>CONCATENATE(Table3[[#This Row],[date]],"-",Table3[[#This Row],[month2]],"-",Table3[[#This Row],[year2]])</f>
        <v>28-Nov-2001</v>
      </c>
      <c r="P203" s="17">
        <f>DATEDIF(Table3[[#This Row],[date of birth]],DATE(2023,6,8),"y")</f>
        <v>21</v>
      </c>
      <c r="Q203" s="39">
        <v>2104.11</v>
      </c>
    </row>
    <row r="204" spans="1:17" x14ac:dyDescent="0.25">
      <c r="A204" t="s">
        <v>4919</v>
      </c>
      <c r="B204">
        <v>1989</v>
      </c>
      <c r="C204" t="s">
        <v>10</v>
      </c>
      <c r="D204">
        <v>21</v>
      </c>
      <c r="E204">
        <v>3</v>
      </c>
      <c r="F204">
        <v>2106.2600000000002</v>
      </c>
      <c r="G204" t="s">
        <v>11</v>
      </c>
      <c r="H204" t="s">
        <v>11</v>
      </c>
      <c r="I204" t="s">
        <v>13</v>
      </c>
      <c r="J204" s="16" t="str">
        <f>IF(Table3[[#This Row],[month]]="?","sep",Table3[[#This Row],[month]])</f>
        <v>Jul</v>
      </c>
      <c r="K204" s="16">
        <f>IF(Table3[[#This Row],[year]]="?","1983",Table3[[#This Row],[year]])</f>
        <v>1989</v>
      </c>
      <c r="L204" s="16" t="str">
        <f>IF(Table3[[#This Row],[Hospital tier]]="?","tier - 2",Table3[[#This Row],[Hospital tier]])</f>
        <v>tier - 2</v>
      </c>
      <c r="M204" s="16" t="str">
        <f>IF(Table3[[#This Row],[City tier]]="?","tier - 2",Table3[[#This Row],[City tier]])</f>
        <v>tier - 2</v>
      </c>
      <c r="N204" s="16" t="str">
        <f>IF(Table3[[#This Row],[State ID]]="?","unknown",Table3[[#This Row],[State ID]])</f>
        <v>R1013</v>
      </c>
      <c r="O204" s="38" t="str">
        <f>CONCATENATE(Table3[[#This Row],[date]],"-",Table3[[#This Row],[month2]],"-",Table3[[#This Row],[year2]])</f>
        <v>21-Jul-1989</v>
      </c>
      <c r="P204" s="17">
        <f>DATEDIF(Table3[[#This Row],[date of birth]],DATE(2023,6,8),"y")</f>
        <v>33</v>
      </c>
      <c r="Q204" s="39">
        <v>2106.2600000000002</v>
      </c>
    </row>
    <row r="205" spans="1:17" x14ac:dyDescent="0.25">
      <c r="A205" t="s">
        <v>4920</v>
      </c>
      <c r="B205">
        <v>2003</v>
      </c>
      <c r="C205" t="s">
        <v>20</v>
      </c>
      <c r="D205">
        <v>30</v>
      </c>
      <c r="E205">
        <v>0</v>
      </c>
      <c r="F205">
        <v>2117.34</v>
      </c>
      <c r="G205" t="s">
        <v>11</v>
      </c>
      <c r="H205" t="s">
        <v>12</v>
      </c>
      <c r="I205" t="s">
        <v>23</v>
      </c>
      <c r="J205" s="16" t="str">
        <f>IF(Table3[[#This Row],[month]]="?","sep",Table3[[#This Row],[month]])</f>
        <v>Sep</v>
      </c>
      <c r="K205" s="16">
        <f>IF(Table3[[#This Row],[year]]="?","1983",Table3[[#This Row],[year]])</f>
        <v>2003</v>
      </c>
      <c r="L205" s="16" t="str">
        <f>IF(Table3[[#This Row],[Hospital tier]]="?","tier - 2",Table3[[#This Row],[Hospital tier]])</f>
        <v>tier - 2</v>
      </c>
      <c r="M205" s="16" t="str">
        <f>IF(Table3[[#This Row],[City tier]]="?","tier - 2",Table3[[#This Row],[City tier]])</f>
        <v>tier - 3</v>
      </c>
      <c r="N205" s="16" t="str">
        <f>IF(Table3[[#This Row],[State ID]]="?","unknown",Table3[[#This Row],[State ID]])</f>
        <v>R1012</v>
      </c>
      <c r="O205" s="38" t="str">
        <f>CONCATENATE(Table3[[#This Row],[date]],"-",Table3[[#This Row],[month2]],"-",Table3[[#This Row],[year2]])</f>
        <v>30-Sep-2003</v>
      </c>
      <c r="P205" s="17">
        <f>DATEDIF(Table3[[#This Row],[date of birth]],DATE(2023,6,8),"y")</f>
        <v>19</v>
      </c>
      <c r="Q205" s="39">
        <v>2117.34</v>
      </c>
    </row>
    <row r="206" spans="1:17" x14ac:dyDescent="0.25">
      <c r="A206" t="s">
        <v>4921</v>
      </c>
      <c r="B206">
        <v>2004</v>
      </c>
      <c r="C206" t="s">
        <v>15</v>
      </c>
      <c r="D206">
        <v>4</v>
      </c>
      <c r="E206">
        <v>0</v>
      </c>
      <c r="F206">
        <v>2118.61</v>
      </c>
      <c r="G206" t="s">
        <v>11</v>
      </c>
      <c r="H206" t="s">
        <v>16</v>
      </c>
      <c r="I206" t="s">
        <v>23</v>
      </c>
      <c r="J206" s="16" t="str">
        <f>IF(Table3[[#This Row],[month]]="?","sep",Table3[[#This Row],[month]])</f>
        <v>Nov</v>
      </c>
      <c r="K206" s="16">
        <f>IF(Table3[[#This Row],[year]]="?","1983",Table3[[#This Row],[year]])</f>
        <v>2004</v>
      </c>
      <c r="L206" s="16" t="str">
        <f>IF(Table3[[#This Row],[Hospital tier]]="?","tier - 2",Table3[[#This Row],[Hospital tier]])</f>
        <v>tier - 2</v>
      </c>
      <c r="M206" s="16" t="str">
        <f>IF(Table3[[#This Row],[City tier]]="?","tier - 2",Table3[[#This Row],[City tier]])</f>
        <v>tier - 1</v>
      </c>
      <c r="N206" s="16" t="str">
        <f>IF(Table3[[#This Row],[State ID]]="?","unknown",Table3[[#This Row],[State ID]])</f>
        <v>R1012</v>
      </c>
      <c r="O206" s="38" t="str">
        <f>CONCATENATE(Table3[[#This Row],[date]],"-",Table3[[#This Row],[month2]],"-",Table3[[#This Row],[year2]])</f>
        <v>4-Nov-2004</v>
      </c>
      <c r="P206" s="17">
        <f>DATEDIF(Table3[[#This Row],[date of birth]],DATE(2023,6,8),"y")</f>
        <v>18</v>
      </c>
      <c r="Q206" s="39">
        <v>2118.61</v>
      </c>
    </row>
    <row r="207" spans="1:17" x14ac:dyDescent="0.25">
      <c r="A207" t="s">
        <v>4922</v>
      </c>
      <c r="B207">
        <v>2003</v>
      </c>
      <c r="C207" t="s">
        <v>35</v>
      </c>
      <c r="D207">
        <v>30</v>
      </c>
      <c r="E207">
        <v>0</v>
      </c>
      <c r="F207">
        <v>2128.4299999999998</v>
      </c>
      <c r="G207" t="s">
        <v>11</v>
      </c>
      <c r="H207" t="s">
        <v>16</v>
      </c>
      <c r="I207" t="s">
        <v>23</v>
      </c>
      <c r="J207" s="16" t="str">
        <f>IF(Table3[[#This Row],[month]]="?","sep",Table3[[#This Row],[month]])</f>
        <v>Aug</v>
      </c>
      <c r="K207" s="16">
        <f>IF(Table3[[#This Row],[year]]="?","1983",Table3[[#This Row],[year]])</f>
        <v>2003</v>
      </c>
      <c r="L207" s="16" t="str">
        <f>IF(Table3[[#This Row],[Hospital tier]]="?","tier - 2",Table3[[#This Row],[Hospital tier]])</f>
        <v>tier - 2</v>
      </c>
      <c r="M207" s="16" t="str">
        <f>IF(Table3[[#This Row],[City tier]]="?","tier - 2",Table3[[#This Row],[City tier]])</f>
        <v>tier - 1</v>
      </c>
      <c r="N207" s="16" t="str">
        <f>IF(Table3[[#This Row],[State ID]]="?","unknown",Table3[[#This Row],[State ID]])</f>
        <v>R1012</v>
      </c>
      <c r="O207" s="38" t="str">
        <f>CONCATENATE(Table3[[#This Row],[date]],"-",Table3[[#This Row],[month2]],"-",Table3[[#This Row],[year2]])</f>
        <v>30-Aug-2003</v>
      </c>
      <c r="P207" s="17">
        <f>DATEDIF(Table3[[#This Row],[date of birth]],DATE(2023,6,8),"y")</f>
        <v>19</v>
      </c>
      <c r="Q207" s="39">
        <v>2128.4299999999998</v>
      </c>
    </row>
    <row r="208" spans="1:17" x14ac:dyDescent="0.25">
      <c r="A208" t="s">
        <v>4923</v>
      </c>
      <c r="B208">
        <v>2003</v>
      </c>
      <c r="C208" t="s">
        <v>30</v>
      </c>
      <c r="D208">
        <v>22</v>
      </c>
      <c r="E208">
        <v>0</v>
      </c>
      <c r="F208">
        <v>2130.6799999999998</v>
      </c>
      <c r="G208" t="s">
        <v>11</v>
      </c>
      <c r="H208" t="s">
        <v>12</v>
      </c>
      <c r="I208" t="s">
        <v>23</v>
      </c>
      <c r="J208" s="16" t="str">
        <f>IF(Table3[[#This Row],[month]]="?","sep",Table3[[#This Row],[month]])</f>
        <v>Dec</v>
      </c>
      <c r="K208" s="16">
        <f>IF(Table3[[#This Row],[year]]="?","1983",Table3[[#This Row],[year]])</f>
        <v>2003</v>
      </c>
      <c r="L208" s="16" t="str">
        <f>IF(Table3[[#This Row],[Hospital tier]]="?","tier - 2",Table3[[#This Row],[Hospital tier]])</f>
        <v>tier - 2</v>
      </c>
      <c r="M208" s="16" t="str">
        <f>IF(Table3[[#This Row],[City tier]]="?","tier - 2",Table3[[#This Row],[City tier]])</f>
        <v>tier - 3</v>
      </c>
      <c r="N208" s="16" t="str">
        <f>IF(Table3[[#This Row],[State ID]]="?","unknown",Table3[[#This Row],[State ID]])</f>
        <v>R1012</v>
      </c>
      <c r="O208" s="38" t="str">
        <f>CONCATENATE(Table3[[#This Row],[date]],"-",Table3[[#This Row],[month2]],"-",Table3[[#This Row],[year2]])</f>
        <v>22-Dec-2003</v>
      </c>
      <c r="P208" s="17">
        <f>DATEDIF(Table3[[#This Row],[date of birth]],DATE(2023,6,8),"y")</f>
        <v>19</v>
      </c>
      <c r="Q208" s="39">
        <v>2130.6799999999998</v>
      </c>
    </row>
    <row r="209" spans="1:17" x14ac:dyDescent="0.25">
      <c r="A209" t="s">
        <v>4924</v>
      </c>
      <c r="B209">
        <v>2003</v>
      </c>
      <c r="C209" t="s">
        <v>20</v>
      </c>
      <c r="D209">
        <v>1</v>
      </c>
      <c r="E209">
        <v>0</v>
      </c>
      <c r="F209">
        <v>2134.9</v>
      </c>
      <c r="G209" t="s">
        <v>11</v>
      </c>
      <c r="H209" t="s">
        <v>12</v>
      </c>
      <c r="I209" t="s">
        <v>23</v>
      </c>
      <c r="J209" s="16" t="str">
        <f>IF(Table3[[#This Row],[month]]="?","sep",Table3[[#This Row],[month]])</f>
        <v>Sep</v>
      </c>
      <c r="K209" s="16">
        <f>IF(Table3[[#This Row],[year]]="?","1983",Table3[[#This Row],[year]])</f>
        <v>2003</v>
      </c>
      <c r="L209" s="16" t="str">
        <f>IF(Table3[[#This Row],[Hospital tier]]="?","tier - 2",Table3[[#This Row],[Hospital tier]])</f>
        <v>tier - 2</v>
      </c>
      <c r="M209" s="16" t="str">
        <f>IF(Table3[[#This Row],[City tier]]="?","tier - 2",Table3[[#This Row],[City tier]])</f>
        <v>tier - 3</v>
      </c>
      <c r="N209" s="16" t="str">
        <f>IF(Table3[[#This Row],[State ID]]="?","unknown",Table3[[#This Row],[State ID]])</f>
        <v>R1012</v>
      </c>
      <c r="O209" s="38" t="str">
        <f>CONCATENATE(Table3[[#This Row],[date]],"-",Table3[[#This Row],[month2]],"-",Table3[[#This Row],[year2]])</f>
        <v>1-Sep-2003</v>
      </c>
      <c r="P209" s="17">
        <f>DATEDIF(Table3[[#This Row],[date of birth]],DATE(2023,6,8),"y")</f>
        <v>19</v>
      </c>
      <c r="Q209" s="39">
        <v>2134.9</v>
      </c>
    </row>
    <row r="210" spans="1:17" x14ac:dyDescent="0.25">
      <c r="A210" t="s">
        <v>4925</v>
      </c>
      <c r="B210">
        <v>2003</v>
      </c>
      <c r="C210" t="s">
        <v>20</v>
      </c>
      <c r="D210">
        <v>26</v>
      </c>
      <c r="E210">
        <v>0</v>
      </c>
      <c r="F210">
        <v>2136.88</v>
      </c>
      <c r="G210" t="s">
        <v>11</v>
      </c>
      <c r="H210" t="s">
        <v>11</v>
      </c>
      <c r="I210" t="s">
        <v>23</v>
      </c>
      <c r="J210" s="16" t="str">
        <f>IF(Table3[[#This Row],[month]]="?","sep",Table3[[#This Row],[month]])</f>
        <v>Sep</v>
      </c>
      <c r="K210" s="16">
        <f>IF(Table3[[#This Row],[year]]="?","1983",Table3[[#This Row],[year]])</f>
        <v>2003</v>
      </c>
      <c r="L210" s="16" t="str">
        <f>IF(Table3[[#This Row],[Hospital tier]]="?","tier - 2",Table3[[#This Row],[Hospital tier]])</f>
        <v>tier - 2</v>
      </c>
      <c r="M210" s="16" t="str">
        <f>IF(Table3[[#This Row],[City tier]]="?","tier - 2",Table3[[#This Row],[City tier]])</f>
        <v>tier - 2</v>
      </c>
      <c r="N210" s="16" t="str">
        <f>IF(Table3[[#This Row],[State ID]]="?","unknown",Table3[[#This Row],[State ID]])</f>
        <v>R1012</v>
      </c>
      <c r="O210" s="38" t="str">
        <f>CONCATENATE(Table3[[#This Row],[date]],"-",Table3[[#This Row],[month2]],"-",Table3[[#This Row],[year2]])</f>
        <v>26-Sep-2003</v>
      </c>
      <c r="P210" s="17">
        <f>DATEDIF(Table3[[#This Row],[date of birth]],DATE(2023,6,8),"y")</f>
        <v>19</v>
      </c>
      <c r="Q210" s="39">
        <v>2136.88</v>
      </c>
    </row>
    <row r="211" spans="1:17" x14ac:dyDescent="0.25">
      <c r="A211" t="s">
        <v>4926</v>
      </c>
      <c r="B211">
        <v>1997</v>
      </c>
      <c r="C211" t="s">
        <v>20</v>
      </c>
      <c r="D211">
        <v>3</v>
      </c>
      <c r="E211">
        <v>0</v>
      </c>
      <c r="F211">
        <v>2137.65</v>
      </c>
      <c r="G211" t="s">
        <v>12</v>
      </c>
      <c r="H211" t="s">
        <v>16</v>
      </c>
      <c r="I211" t="s">
        <v>13</v>
      </c>
      <c r="J211" s="16" t="str">
        <f>IF(Table3[[#This Row],[month]]="?","sep",Table3[[#This Row],[month]])</f>
        <v>Sep</v>
      </c>
      <c r="K211" s="16">
        <f>IF(Table3[[#This Row],[year]]="?","1983",Table3[[#This Row],[year]])</f>
        <v>1997</v>
      </c>
      <c r="L211" s="16" t="str">
        <f>IF(Table3[[#This Row],[Hospital tier]]="?","tier - 2",Table3[[#This Row],[Hospital tier]])</f>
        <v>tier - 3</v>
      </c>
      <c r="M211" s="16" t="str">
        <f>IF(Table3[[#This Row],[City tier]]="?","tier - 2",Table3[[#This Row],[City tier]])</f>
        <v>tier - 1</v>
      </c>
      <c r="N211" s="16" t="str">
        <f>IF(Table3[[#This Row],[State ID]]="?","unknown",Table3[[#This Row],[State ID]])</f>
        <v>R1013</v>
      </c>
      <c r="O211" s="38" t="str">
        <f>CONCATENATE(Table3[[#This Row],[date]],"-",Table3[[#This Row],[month2]],"-",Table3[[#This Row],[year2]])</f>
        <v>3-Sep-1997</v>
      </c>
      <c r="P211" s="17">
        <f>DATEDIF(Table3[[#This Row],[date of birth]],DATE(2023,6,8),"y")</f>
        <v>25</v>
      </c>
      <c r="Q211" s="39">
        <v>2137.65</v>
      </c>
    </row>
    <row r="212" spans="1:17" x14ac:dyDescent="0.25">
      <c r="A212" t="s">
        <v>4927</v>
      </c>
      <c r="B212">
        <v>2003</v>
      </c>
      <c r="C212" t="s">
        <v>35</v>
      </c>
      <c r="D212">
        <v>19</v>
      </c>
      <c r="E212">
        <v>0</v>
      </c>
      <c r="F212">
        <v>2138.0700000000002</v>
      </c>
      <c r="G212" t="s">
        <v>11</v>
      </c>
      <c r="H212" t="s">
        <v>16</v>
      </c>
      <c r="I212" t="s">
        <v>23</v>
      </c>
      <c r="J212" s="16" t="str">
        <f>IF(Table3[[#This Row],[month]]="?","sep",Table3[[#This Row],[month]])</f>
        <v>Aug</v>
      </c>
      <c r="K212" s="16">
        <f>IF(Table3[[#This Row],[year]]="?","1983",Table3[[#This Row],[year]])</f>
        <v>2003</v>
      </c>
      <c r="L212" s="16" t="str">
        <f>IF(Table3[[#This Row],[Hospital tier]]="?","tier - 2",Table3[[#This Row],[Hospital tier]])</f>
        <v>tier - 2</v>
      </c>
      <c r="M212" s="16" t="str">
        <f>IF(Table3[[#This Row],[City tier]]="?","tier - 2",Table3[[#This Row],[City tier]])</f>
        <v>tier - 1</v>
      </c>
      <c r="N212" s="16" t="str">
        <f>IF(Table3[[#This Row],[State ID]]="?","unknown",Table3[[#This Row],[State ID]])</f>
        <v>R1012</v>
      </c>
      <c r="O212" s="38" t="str">
        <f>CONCATENATE(Table3[[#This Row],[date]],"-",Table3[[#This Row],[month2]],"-",Table3[[#This Row],[year2]])</f>
        <v>19-Aug-2003</v>
      </c>
      <c r="P212" s="17">
        <f>DATEDIF(Table3[[#This Row],[date of birth]],DATE(2023,6,8),"y")</f>
        <v>19</v>
      </c>
      <c r="Q212" s="39">
        <v>2138.0700000000002</v>
      </c>
    </row>
    <row r="213" spans="1:17" x14ac:dyDescent="0.25">
      <c r="A213" t="s">
        <v>4928</v>
      </c>
      <c r="B213">
        <v>2004</v>
      </c>
      <c r="C213" t="s">
        <v>37</v>
      </c>
      <c r="D213">
        <v>4</v>
      </c>
      <c r="E213">
        <v>0</v>
      </c>
      <c r="F213">
        <v>2144.85</v>
      </c>
      <c r="G213" t="s">
        <v>11</v>
      </c>
      <c r="H213" t="s">
        <v>16</v>
      </c>
      <c r="I213" t="s">
        <v>42</v>
      </c>
      <c r="J213" s="16" t="str">
        <f>IF(Table3[[#This Row],[month]]="?","sep",Table3[[#This Row],[month]])</f>
        <v>Oct</v>
      </c>
      <c r="K213" s="16">
        <f>IF(Table3[[#This Row],[year]]="?","1983",Table3[[#This Row],[year]])</f>
        <v>2004</v>
      </c>
      <c r="L213" s="16" t="str">
        <f>IF(Table3[[#This Row],[Hospital tier]]="?","tier - 2",Table3[[#This Row],[Hospital tier]])</f>
        <v>tier - 2</v>
      </c>
      <c r="M213" s="16" t="str">
        <f>IF(Table3[[#This Row],[City tier]]="?","tier - 2",Table3[[#This Row],[City tier]])</f>
        <v>tier - 1</v>
      </c>
      <c r="N213" s="16" t="str">
        <f>IF(Table3[[#This Row],[State ID]]="?","unknown",Table3[[#This Row],[State ID]])</f>
        <v>R1011</v>
      </c>
      <c r="O213" s="38" t="str">
        <f>CONCATENATE(Table3[[#This Row],[date]],"-",Table3[[#This Row],[month2]],"-",Table3[[#This Row],[year2]])</f>
        <v>4-Oct-2004</v>
      </c>
      <c r="P213" s="17">
        <f>DATEDIF(Table3[[#This Row],[date of birth]],DATE(2023,6,8),"y")</f>
        <v>18</v>
      </c>
      <c r="Q213" s="39">
        <v>2144.85</v>
      </c>
    </row>
    <row r="214" spans="1:17" x14ac:dyDescent="0.25">
      <c r="A214" t="s">
        <v>4929</v>
      </c>
      <c r="B214">
        <v>2000</v>
      </c>
      <c r="C214" t="s">
        <v>30</v>
      </c>
      <c r="D214">
        <v>27</v>
      </c>
      <c r="E214">
        <v>0</v>
      </c>
      <c r="F214">
        <v>2150.4699999999998</v>
      </c>
      <c r="G214" t="s">
        <v>11</v>
      </c>
      <c r="H214" t="s">
        <v>12</v>
      </c>
      <c r="I214" t="s">
        <v>42</v>
      </c>
      <c r="J214" s="16" t="str">
        <f>IF(Table3[[#This Row],[month]]="?","sep",Table3[[#This Row],[month]])</f>
        <v>Dec</v>
      </c>
      <c r="K214" s="16">
        <f>IF(Table3[[#This Row],[year]]="?","1983",Table3[[#This Row],[year]])</f>
        <v>2000</v>
      </c>
      <c r="L214" s="16" t="str">
        <f>IF(Table3[[#This Row],[Hospital tier]]="?","tier - 2",Table3[[#This Row],[Hospital tier]])</f>
        <v>tier - 2</v>
      </c>
      <c r="M214" s="16" t="str">
        <f>IF(Table3[[#This Row],[City tier]]="?","tier - 2",Table3[[#This Row],[City tier]])</f>
        <v>tier - 3</v>
      </c>
      <c r="N214" s="16" t="str">
        <f>IF(Table3[[#This Row],[State ID]]="?","unknown",Table3[[#This Row],[State ID]])</f>
        <v>R1011</v>
      </c>
      <c r="O214" s="38" t="str">
        <f>CONCATENATE(Table3[[#This Row],[date]],"-",Table3[[#This Row],[month2]],"-",Table3[[#This Row],[year2]])</f>
        <v>27-Dec-2000</v>
      </c>
      <c r="P214" s="17">
        <f>DATEDIF(Table3[[#This Row],[date of birth]],DATE(2023,6,8),"y")</f>
        <v>22</v>
      </c>
      <c r="Q214" s="39">
        <v>2150.4699999999998</v>
      </c>
    </row>
    <row r="215" spans="1:17" x14ac:dyDescent="0.25">
      <c r="A215" t="s">
        <v>4930</v>
      </c>
      <c r="B215">
        <v>2000</v>
      </c>
      <c r="C215" t="s">
        <v>37</v>
      </c>
      <c r="D215">
        <v>22</v>
      </c>
      <c r="E215">
        <v>0</v>
      </c>
      <c r="F215">
        <v>2154.36</v>
      </c>
      <c r="G215" t="s">
        <v>11</v>
      </c>
      <c r="H215" t="s">
        <v>11</v>
      </c>
      <c r="I215" t="s">
        <v>42</v>
      </c>
      <c r="J215" s="16" t="str">
        <f>IF(Table3[[#This Row],[month]]="?","sep",Table3[[#This Row],[month]])</f>
        <v>Oct</v>
      </c>
      <c r="K215" s="16">
        <f>IF(Table3[[#This Row],[year]]="?","1983",Table3[[#This Row],[year]])</f>
        <v>2000</v>
      </c>
      <c r="L215" s="16" t="str">
        <f>IF(Table3[[#This Row],[Hospital tier]]="?","tier - 2",Table3[[#This Row],[Hospital tier]])</f>
        <v>tier - 2</v>
      </c>
      <c r="M215" s="16" t="str">
        <f>IF(Table3[[#This Row],[City tier]]="?","tier - 2",Table3[[#This Row],[City tier]])</f>
        <v>tier - 2</v>
      </c>
      <c r="N215" s="16" t="str">
        <f>IF(Table3[[#This Row],[State ID]]="?","unknown",Table3[[#This Row],[State ID]])</f>
        <v>R1011</v>
      </c>
      <c r="O215" s="38" t="str">
        <f>CONCATENATE(Table3[[#This Row],[date]],"-",Table3[[#This Row],[month2]],"-",Table3[[#This Row],[year2]])</f>
        <v>22-Oct-2000</v>
      </c>
      <c r="P215" s="17">
        <f>DATEDIF(Table3[[#This Row],[date of birth]],DATE(2023,6,8),"y")</f>
        <v>22</v>
      </c>
      <c r="Q215" s="39">
        <v>2154.36</v>
      </c>
    </row>
    <row r="216" spans="1:17" x14ac:dyDescent="0.25">
      <c r="A216" t="s">
        <v>4931</v>
      </c>
      <c r="B216">
        <v>2000</v>
      </c>
      <c r="C216" t="s">
        <v>15</v>
      </c>
      <c r="D216">
        <v>29</v>
      </c>
      <c r="E216">
        <v>0</v>
      </c>
      <c r="F216">
        <v>2155.6799999999998</v>
      </c>
      <c r="G216" t="s">
        <v>11</v>
      </c>
      <c r="H216" t="s">
        <v>12</v>
      </c>
      <c r="I216" t="s">
        <v>13</v>
      </c>
      <c r="J216" s="16" t="str">
        <f>IF(Table3[[#This Row],[month]]="?","sep",Table3[[#This Row],[month]])</f>
        <v>Nov</v>
      </c>
      <c r="K216" s="16">
        <f>IF(Table3[[#This Row],[year]]="?","1983",Table3[[#This Row],[year]])</f>
        <v>2000</v>
      </c>
      <c r="L216" s="16" t="str">
        <f>IF(Table3[[#This Row],[Hospital tier]]="?","tier - 2",Table3[[#This Row],[Hospital tier]])</f>
        <v>tier - 2</v>
      </c>
      <c r="M216" s="16" t="str">
        <f>IF(Table3[[#This Row],[City tier]]="?","tier - 2",Table3[[#This Row],[City tier]])</f>
        <v>tier - 3</v>
      </c>
      <c r="N216" s="16" t="str">
        <f>IF(Table3[[#This Row],[State ID]]="?","unknown",Table3[[#This Row],[State ID]])</f>
        <v>R1013</v>
      </c>
      <c r="O216" s="38" t="str">
        <f>CONCATENATE(Table3[[#This Row],[date]],"-",Table3[[#This Row],[month2]],"-",Table3[[#This Row],[year2]])</f>
        <v>29-Nov-2000</v>
      </c>
      <c r="P216" s="17">
        <f>DATEDIF(Table3[[#This Row],[date of birth]],DATE(2023,6,8),"y")</f>
        <v>22</v>
      </c>
      <c r="Q216" s="39">
        <v>2155.6799999999998</v>
      </c>
    </row>
    <row r="217" spans="1:17" x14ac:dyDescent="0.25">
      <c r="A217" t="s">
        <v>4932</v>
      </c>
      <c r="B217">
        <v>2000</v>
      </c>
      <c r="C217" t="s">
        <v>30</v>
      </c>
      <c r="D217">
        <v>10</v>
      </c>
      <c r="E217">
        <v>0</v>
      </c>
      <c r="F217">
        <v>2156.75</v>
      </c>
      <c r="G217" t="s">
        <v>11</v>
      </c>
      <c r="H217" t="s">
        <v>11</v>
      </c>
      <c r="I217" t="s">
        <v>13</v>
      </c>
      <c r="J217" s="16" t="str">
        <f>IF(Table3[[#This Row],[month]]="?","sep",Table3[[#This Row],[month]])</f>
        <v>Dec</v>
      </c>
      <c r="K217" s="16">
        <f>IF(Table3[[#This Row],[year]]="?","1983",Table3[[#This Row],[year]])</f>
        <v>2000</v>
      </c>
      <c r="L217" s="16" t="str">
        <f>IF(Table3[[#This Row],[Hospital tier]]="?","tier - 2",Table3[[#This Row],[Hospital tier]])</f>
        <v>tier - 2</v>
      </c>
      <c r="M217" s="16" t="str">
        <f>IF(Table3[[#This Row],[City tier]]="?","tier - 2",Table3[[#This Row],[City tier]])</f>
        <v>tier - 2</v>
      </c>
      <c r="N217" s="16" t="str">
        <f>IF(Table3[[#This Row],[State ID]]="?","unknown",Table3[[#This Row],[State ID]])</f>
        <v>R1013</v>
      </c>
      <c r="O217" s="38" t="str">
        <f>CONCATENATE(Table3[[#This Row],[date]],"-",Table3[[#This Row],[month2]],"-",Table3[[#This Row],[year2]])</f>
        <v>10-Dec-2000</v>
      </c>
      <c r="P217" s="17">
        <f>DATEDIF(Table3[[#This Row],[date of birth]],DATE(2023,6,8),"y")</f>
        <v>22</v>
      </c>
      <c r="Q217" s="39">
        <v>2156.75</v>
      </c>
    </row>
    <row r="218" spans="1:17" x14ac:dyDescent="0.25">
      <c r="A218" t="s">
        <v>4933</v>
      </c>
      <c r="B218">
        <v>2000</v>
      </c>
      <c r="C218" t="s">
        <v>35</v>
      </c>
      <c r="D218">
        <v>23</v>
      </c>
      <c r="E218">
        <v>0</v>
      </c>
      <c r="F218">
        <v>2166.73</v>
      </c>
      <c r="G218" t="s">
        <v>11</v>
      </c>
      <c r="H218" t="s">
        <v>11</v>
      </c>
      <c r="I218" t="s">
        <v>42</v>
      </c>
      <c r="J218" s="16" t="str">
        <f>IF(Table3[[#This Row],[month]]="?","sep",Table3[[#This Row],[month]])</f>
        <v>Aug</v>
      </c>
      <c r="K218" s="16">
        <f>IF(Table3[[#This Row],[year]]="?","1983",Table3[[#This Row],[year]])</f>
        <v>2000</v>
      </c>
      <c r="L218" s="16" t="str">
        <f>IF(Table3[[#This Row],[Hospital tier]]="?","tier - 2",Table3[[#This Row],[Hospital tier]])</f>
        <v>tier - 2</v>
      </c>
      <c r="M218" s="16" t="str">
        <f>IF(Table3[[#This Row],[City tier]]="?","tier - 2",Table3[[#This Row],[City tier]])</f>
        <v>tier - 2</v>
      </c>
      <c r="N218" s="16" t="str">
        <f>IF(Table3[[#This Row],[State ID]]="?","unknown",Table3[[#This Row],[State ID]])</f>
        <v>R1011</v>
      </c>
      <c r="O218" s="38" t="str">
        <f>CONCATENATE(Table3[[#This Row],[date]],"-",Table3[[#This Row],[month2]],"-",Table3[[#This Row],[year2]])</f>
        <v>23-Aug-2000</v>
      </c>
      <c r="P218" s="17">
        <f>DATEDIF(Table3[[#This Row],[date of birth]],DATE(2023,6,8),"y")</f>
        <v>22</v>
      </c>
      <c r="Q218" s="39">
        <v>2166.73</v>
      </c>
    </row>
    <row r="219" spans="1:17" x14ac:dyDescent="0.25">
      <c r="A219" t="s">
        <v>4934</v>
      </c>
      <c r="B219">
        <v>1994</v>
      </c>
      <c r="C219" t="s">
        <v>20</v>
      </c>
      <c r="D219">
        <v>27</v>
      </c>
      <c r="E219">
        <v>0</v>
      </c>
      <c r="F219">
        <v>2170.08</v>
      </c>
      <c r="G219" t="s">
        <v>11</v>
      </c>
      <c r="H219" t="s">
        <v>11</v>
      </c>
      <c r="I219" t="s">
        <v>13</v>
      </c>
      <c r="J219" s="16" t="str">
        <f>IF(Table3[[#This Row],[month]]="?","sep",Table3[[#This Row],[month]])</f>
        <v>Sep</v>
      </c>
      <c r="K219" s="16">
        <f>IF(Table3[[#This Row],[year]]="?","1983",Table3[[#This Row],[year]])</f>
        <v>1994</v>
      </c>
      <c r="L219" s="16" t="str">
        <f>IF(Table3[[#This Row],[Hospital tier]]="?","tier - 2",Table3[[#This Row],[Hospital tier]])</f>
        <v>tier - 2</v>
      </c>
      <c r="M219" s="16" t="str">
        <f>IF(Table3[[#This Row],[City tier]]="?","tier - 2",Table3[[#This Row],[City tier]])</f>
        <v>tier - 2</v>
      </c>
      <c r="N219" s="16" t="str">
        <f>IF(Table3[[#This Row],[State ID]]="?","unknown",Table3[[#This Row],[State ID]])</f>
        <v>R1013</v>
      </c>
      <c r="O219" s="38" t="str">
        <f>CONCATENATE(Table3[[#This Row],[date]],"-",Table3[[#This Row],[month2]],"-",Table3[[#This Row],[year2]])</f>
        <v>27-Sep-1994</v>
      </c>
      <c r="P219" s="17">
        <f>DATEDIF(Table3[[#This Row],[date of birth]],DATE(2023,6,8),"y")</f>
        <v>28</v>
      </c>
      <c r="Q219" s="39">
        <v>2170.08</v>
      </c>
    </row>
    <row r="220" spans="1:17" x14ac:dyDescent="0.25">
      <c r="A220" t="s">
        <v>4935</v>
      </c>
      <c r="B220">
        <v>1991</v>
      </c>
      <c r="C220" t="s">
        <v>30</v>
      </c>
      <c r="D220">
        <v>16</v>
      </c>
      <c r="E220">
        <v>3</v>
      </c>
      <c r="F220">
        <v>2193.1999999999998</v>
      </c>
      <c r="G220" t="s">
        <v>11</v>
      </c>
      <c r="H220" t="s">
        <v>11</v>
      </c>
      <c r="I220" t="s">
        <v>23</v>
      </c>
      <c r="J220" s="16" t="str">
        <f>IF(Table3[[#This Row],[month]]="?","sep",Table3[[#This Row],[month]])</f>
        <v>Dec</v>
      </c>
      <c r="K220" s="16">
        <f>IF(Table3[[#This Row],[year]]="?","1983",Table3[[#This Row],[year]])</f>
        <v>1991</v>
      </c>
      <c r="L220" s="16" t="str">
        <f>IF(Table3[[#This Row],[Hospital tier]]="?","tier - 2",Table3[[#This Row],[Hospital tier]])</f>
        <v>tier - 2</v>
      </c>
      <c r="M220" s="16" t="str">
        <f>IF(Table3[[#This Row],[City tier]]="?","tier - 2",Table3[[#This Row],[City tier]])</f>
        <v>tier - 2</v>
      </c>
      <c r="N220" s="16" t="str">
        <f>IF(Table3[[#This Row],[State ID]]="?","unknown",Table3[[#This Row],[State ID]])</f>
        <v>R1012</v>
      </c>
      <c r="O220" s="38" t="str">
        <f>CONCATENATE(Table3[[#This Row],[date]],"-",Table3[[#This Row],[month2]],"-",Table3[[#This Row],[year2]])</f>
        <v>16-Dec-1991</v>
      </c>
      <c r="P220" s="17">
        <f>DATEDIF(Table3[[#This Row],[date of birth]],DATE(2023,6,8),"y")</f>
        <v>31</v>
      </c>
      <c r="Q220" s="39">
        <v>2193.1999999999998</v>
      </c>
    </row>
    <row r="221" spans="1:17" x14ac:dyDescent="0.25">
      <c r="A221" t="s">
        <v>4936</v>
      </c>
      <c r="B221">
        <v>2004</v>
      </c>
      <c r="C221" t="s">
        <v>30</v>
      </c>
      <c r="D221">
        <v>7</v>
      </c>
      <c r="E221">
        <v>0</v>
      </c>
      <c r="F221">
        <v>2196.4699999999998</v>
      </c>
      <c r="G221" t="s">
        <v>11</v>
      </c>
      <c r="H221" t="s">
        <v>12</v>
      </c>
      <c r="I221" t="s">
        <v>247</v>
      </c>
      <c r="J221" s="16" t="str">
        <f>IF(Table3[[#This Row],[month]]="?","sep",Table3[[#This Row],[month]])</f>
        <v>Dec</v>
      </c>
      <c r="K221" s="16">
        <f>IF(Table3[[#This Row],[year]]="?","1983",Table3[[#This Row],[year]])</f>
        <v>2004</v>
      </c>
      <c r="L221" s="16" t="str">
        <f>IF(Table3[[#This Row],[Hospital tier]]="?","tier - 2",Table3[[#This Row],[Hospital tier]])</f>
        <v>tier - 2</v>
      </c>
      <c r="M221" s="16" t="str">
        <f>IF(Table3[[#This Row],[City tier]]="?","tier - 2",Table3[[#This Row],[City tier]])</f>
        <v>tier - 3</v>
      </c>
      <c r="N221" s="16" t="str">
        <f>IF(Table3[[#This Row],[State ID]]="?","unknown",Table3[[#This Row],[State ID]])</f>
        <v>R1024</v>
      </c>
      <c r="O221" s="38" t="str">
        <f>CONCATENATE(Table3[[#This Row],[date]],"-",Table3[[#This Row],[month2]],"-",Table3[[#This Row],[year2]])</f>
        <v>7-Dec-2004</v>
      </c>
      <c r="P221" s="17">
        <f>DATEDIF(Table3[[#This Row],[date of birth]],DATE(2023,6,8),"y")</f>
        <v>18</v>
      </c>
      <c r="Q221" s="39">
        <v>2196.4699999999998</v>
      </c>
    </row>
    <row r="222" spans="1:17" x14ac:dyDescent="0.25">
      <c r="A222" t="s">
        <v>4937</v>
      </c>
      <c r="B222">
        <v>2004</v>
      </c>
      <c r="C222" t="s">
        <v>20</v>
      </c>
      <c r="D222">
        <v>3</v>
      </c>
      <c r="E222">
        <v>0</v>
      </c>
      <c r="F222">
        <v>2198.19</v>
      </c>
      <c r="G222" t="s">
        <v>11</v>
      </c>
      <c r="H222" t="s">
        <v>16</v>
      </c>
      <c r="I222" t="s">
        <v>249</v>
      </c>
      <c r="J222" s="16" t="str">
        <f>IF(Table3[[#This Row],[month]]="?","sep",Table3[[#This Row],[month]])</f>
        <v>Sep</v>
      </c>
      <c r="K222" s="16">
        <f>IF(Table3[[#This Row],[year]]="?","1983",Table3[[#This Row],[year]])</f>
        <v>2004</v>
      </c>
      <c r="L222" s="16" t="str">
        <f>IF(Table3[[#This Row],[Hospital tier]]="?","tier - 2",Table3[[#This Row],[Hospital tier]])</f>
        <v>tier - 2</v>
      </c>
      <c r="M222" s="16" t="str">
        <f>IF(Table3[[#This Row],[City tier]]="?","tier - 2",Table3[[#This Row],[City tier]])</f>
        <v>tier - 1</v>
      </c>
      <c r="N222" s="16" t="str">
        <f>IF(Table3[[#This Row],[State ID]]="?","unknown",Table3[[#This Row],[State ID]])</f>
        <v>R1023</v>
      </c>
      <c r="O222" s="38" t="str">
        <f>CONCATENATE(Table3[[#This Row],[date]],"-",Table3[[#This Row],[month2]],"-",Table3[[#This Row],[year2]])</f>
        <v>3-Sep-2004</v>
      </c>
      <c r="P222" s="17">
        <f>DATEDIF(Table3[[#This Row],[date of birth]],DATE(2023,6,8),"y")</f>
        <v>18</v>
      </c>
      <c r="Q222" s="39">
        <v>2198.19</v>
      </c>
    </row>
    <row r="223" spans="1:17" x14ac:dyDescent="0.25">
      <c r="A223" t="s">
        <v>4938</v>
      </c>
      <c r="B223">
        <v>2004</v>
      </c>
      <c r="C223" t="s">
        <v>20</v>
      </c>
      <c r="D223">
        <v>12</v>
      </c>
      <c r="E223">
        <v>0</v>
      </c>
      <c r="F223">
        <v>2200.83</v>
      </c>
      <c r="G223" t="s">
        <v>11</v>
      </c>
      <c r="H223" t="s">
        <v>11</v>
      </c>
      <c r="I223" t="s">
        <v>247</v>
      </c>
      <c r="J223" s="16" t="str">
        <f>IF(Table3[[#This Row],[month]]="?","sep",Table3[[#This Row],[month]])</f>
        <v>Sep</v>
      </c>
      <c r="K223" s="16">
        <f>IF(Table3[[#This Row],[year]]="?","1983",Table3[[#This Row],[year]])</f>
        <v>2004</v>
      </c>
      <c r="L223" s="16" t="str">
        <f>IF(Table3[[#This Row],[Hospital tier]]="?","tier - 2",Table3[[#This Row],[Hospital tier]])</f>
        <v>tier - 2</v>
      </c>
      <c r="M223" s="16" t="str">
        <f>IF(Table3[[#This Row],[City tier]]="?","tier - 2",Table3[[#This Row],[City tier]])</f>
        <v>tier - 2</v>
      </c>
      <c r="N223" s="16" t="str">
        <f>IF(Table3[[#This Row],[State ID]]="?","unknown",Table3[[#This Row],[State ID]])</f>
        <v>R1024</v>
      </c>
      <c r="O223" s="38" t="str">
        <f>CONCATENATE(Table3[[#This Row],[date]],"-",Table3[[#This Row],[month2]],"-",Table3[[#This Row],[year2]])</f>
        <v>12-Sep-2004</v>
      </c>
      <c r="P223" s="17">
        <f>DATEDIF(Table3[[#This Row],[date of birth]],DATE(2023,6,8),"y")</f>
        <v>18</v>
      </c>
      <c r="Q223" s="39">
        <v>2200.83</v>
      </c>
    </row>
    <row r="224" spans="1:17" x14ac:dyDescent="0.25">
      <c r="A224" t="s">
        <v>4939</v>
      </c>
      <c r="B224">
        <v>2004</v>
      </c>
      <c r="C224" t="s">
        <v>10</v>
      </c>
      <c r="D224">
        <v>27</v>
      </c>
      <c r="E224">
        <v>1</v>
      </c>
      <c r="F224">
        <v>2201.1</v>
      </c>
      <c r="G224" t="s">
        <v>11</v>
      </c>
      <c r="H224" t="s">
        <v>12</v>
      </c>
      <c r="I224" t="s">
        <v>13</v>
      </c>
      <c r="J224" s="16" t="str">
        <f>IF(Table3[[#This Row],[month]]="?","sep",Table3[[#This Row],[month]])</f>
        <v>Jul</v>
      </c>
      <c r="K224" s="16">
        <f>IF(Table3[[#This Row],[year]]="?","1983",Table3[[#This Row],[year]])</f>
        <v>2004</v>
      </c>
      <c r="L224" s="16" t="str">
        <f>IF(Table3[[#This Row],[Hospital tier]]="?","tier - 2",Table3[[#This Row],[Hospital tier]])</f>
        <v>tier - 2</v>
      </c>
      <c r="M224" s="16" t="str">
        <f>IF(Table3[[#This Row],[City tier]]="?","tier - 2",Table3[[#This Row],[City tier]])</f>
        <v>tier - 3</v>
      </c>
      <c r="N224" s="16" t="str">
        <f>IF(Table3[[#This Row],[State ID]]="?","unknown",Table3[[#This Row],[State ID]])</f>
        <v>R1013</v>
      </c>
      <c r="O224" s="38" t="str">
        <f>CONCATENATE(Table3[[#This Row],[date]],"-",Table3[[#This Row],[month2]],"-",Table3[[#This Row],[year2]])</f>
        <v>27-Jul-2004</v>
      </c>
      <c r="P224" s="17">
        <f>DATEDIF(Table3[[#This Row],[date of birth]],DATE(2023,6,8),"y")</f>
        <v>18</v>
      </c>
      <c r="Q224" s="39">
        <v>2201.1</v>
      </c>
    </row>
    <row r="225" spans="1:17" x14ac:dyDescent="0.25">
      <c r="A225" t="s">
        <v>4940</v>
      </c>
      <c r="B225">
        <v>2004</v>
      </c>
      <c r="C225" t="s">
        <v>35</v>
      </c>
      <c r="D225">
        <v>6</v>
      </c>
      <c r="E225">
        <v>0</v>
      </c>
      <c r="F225">
        <v>2203.4699999999998</v>
      </c>
      <c r="G225" t="s">
        <v>11</v>
      </c>
      <c r="H225" t="s">
        <v>11</v>
      </c>
      <c r="I225" t="s">
        <v>247</v>
      </c>
      <c r="J225" s="16" t="str">
        <f>IF(Table3[[#This Row],[month]]="?","sep",Table3[[#This Row],[month]])</f>
        <v>Aug</v>
      </c>
      <c r="K225" s="16">
        <f>IF(Table3[[#This Row],[year]]="?","1983",Table3[[#This Row],[year]])</f>
        <v>2004</v>
      </c>
      <c r="L225" s="16" t="str">
        <f>IF(Table3[[#This Row],[Hospital tier]]="?","tier - 2",Table3[[#This Row],[Hospital tier]])</f>
        <v>tier - 2</v>
      </c>
      <c r="M225" s="16" t="str">
        <f>IF(Table3[[#This Row],[City tier]]="?","tier - 2",Table3[[#This Row],[City tier]])</f>
        <v>tier - 2</v>
      </c>
      <c r="N225" s="16" t="str">
        <f>IF(Table3[[#This Row],[State ID]]="?","unknown",Table3[[#This Row],[State ID]])</f>
        <v>R1024</v>
      </c>
      <c r="O225" s="38" t="str">
        <f>CONCATENATE(Table3[[#This Row],[date]],"-",Table3[[#This Row],[month2]],"-",Table3[[#This Row],[year2]])</f>
        <v>6-Aug-2004</v>
      </c>
      <c r="P225" s="17">
        <f>DATEDIF(Table3[[#This Row],[date of birth]],DATE(2023,6,8),"y")</f>
        <v>18</v>
      </c>
      <c r="Q225" s="39">
        <v>2203.4699999999998</v>
      </c>
    </row>
    <row r="226" spans="1:17" x14ac:dyDescent="0.25">
      <c r="A226" t="s">
        <v>4941</v>
      </c>
      <c r="B226">
        <v>2004</v>
      </c>
      <c r="C226" t="s">
        <v>37</v>
      </c>
      <c r="D226">
        <v>28</v>
      </c>
      <c r="E226">
        <v>0</v>
      </c>
      <c r="F226">
        <v>2203.7399999999998</v>
      </c>
      <c r="G226" t="s">
        <v>11</v>
      </c>
      <c r="H226" t="s">
        <v>11</v>
      </c>
      <c r="I226" t="s">
        <v>247</v>
      </c>
      <c r="J226" s="16" t="str">
        <f>IF(Table3[[#This Row],[month]]="?","sep",Table3[[#This Row],[month]])</f>
        <v>Oct</v>
      </c>
      <c r="K226" s="16">
        <f>IF(Table3[[#This Row],[year]]="?","1983",Table3[[#This Row],[year]])</f>
        <v>2004</v>
      </c>
      <c r="L226" s="16" t="str">
        <f>IF(Table3[[#This Row],[Hospital tier]]="?","tier - 2",Table3[[#This Row],[Hospital tier]])</f>
        <v>tier - 2</v>
      </c>
      <c r="M226" s="16" t="str">
        <f>IF(Table3[[#This Row],[City tier]]="?","tier - 2",Table3[[#This Row],[City tier]])</f>
        <v>tier - 2</v>
      </c>
      <c r="N226" s="16" t="str">
        <f>IF(Table3[[#This Row],[State ID]]="?","unknown",Table3[[#This Row],[State ID]])</f>
        <v>R1024</v>
      </c>
      <c r="O226" s="38" t="str">
        <f>CONCATENATE(Table3[[#This Row],[date]],"-",Table3[[#This Row],[month2]],"-",Table3[[#This Row],[year2]])</f>
        <v>28-Oct-2004</v>
      </c>
      <c r="P226" s="17">
        <f>DATEDIF(Table3[[#This Row],[date of birth]],DATE(2023,6,8),"y")</f>
        <v>18</v>
      </c>
      <c r="Q226" s="39">
        <v>2203.7399999999998</v>
      </c>
    </row>
    <row r="227" spans="1:17" x14ac:dyDescent="0.25">
      <c r="A227" t="s">
        <v>4942</v>
      </c>
      <c r="B227">
        <v>2004</v>
      </c>
      <c r="C227" t="s">
        <v>15</v>
      </c>
      <c r="D227">
        <v>13</v>
      </c>
      <c r="E227">
        <v>0</v>
      </c>
      <c r="F227">
        <v>2205.98</v>
      </c>
      <c r="G227" t="s">
        <v>11</v>
      </c>
      <c r="H227" t="s">
        <v>12</v>
      </c>
      <c r="I227" t="s">
        <v>247</v>
      </c>
      <c r="J227" s="16" t="str">
        <f>IF(Table3[[#This Row],[month]]="?","sep",Table3[[#This Row],[month]])</f>
        <v>Nov</v>
      </c>
      <c r="K227" s="16">
        <f>IF(Table3[[#This Row],[year]]="?","1983",Table3[[#This Row],[year]])</f>
        <v>2004</v>
      </c>
      <c r="L227" s="16" t="str">
        <f>IF(Table3[[#This Row],[Hospital tier]]="?","tier - 2",Table3[[#This Row],[Hospital tier]])</f>
        <v>tier - 2</v>
      </c>
      <c r="M227" s="16" t="str">
        <f>IF(Table3[[#This Row],[City tier]]="?","tier - 2",Table3[[#This Row],[City tier]])</f>
        <v>tier - 3</v>
      </c>
      <c r="N227" s="16" t="str">
        <f>IF(Table3[[#This Row],[State ID]]="?","unknown",Table3[[#This Row],[State ID]])</f>
        <v>R1024</v>
      </c>
      <c r="O227" s="38" t="str">
        <f>CONCATENATE(Table3[[#This Row],[date]],"-",Table3[[#This Row],[month2]],"-",Table3[[#This Row],[year2]])</f>
        <v>13-Nov-2004</v>
      </c>
      <c r="P227" s="17">
        <f>DATEDIF(Table3[[#This Row],[date of birth]],DATE(2023,6,8),"y")</f>
        <v>18</v>
      </c>
      <c r="Q227" s="39">
        <v>2205.98</v>
      </c>
    </row>
    <row r="228" spans="1:17" x14ac:dyDescent="0.25">
      <c r="A228" t="s">
        <v>4943</v>
      </c>
      <c r="B228">
        <v>2004</v>
      </c>
      <c r="C228" t="s">
        <v>35</v>
      </c>
      <c r="D228">
        <v>6</v>
      </c>
      <c r="E228">
        <v>0</v>
      </c>
      <c r="F228">
        <v>2207.6999999999998</v>
      </c>
      <c r="G228" t="s">
        <v>11</v>
      </c>
      <c r="H228" t="s">
        <v>11</v>
      </c>
      <c r="I228" t="s">
        <v>247</v>
      </c>
      <c r="J228" s="16" t="str">
        <f>IF(Table3[[#This Row],[month]]="?","sep",Table3[[#This Row],[month]])</f>
        <v>Aug</v>
      </c>
      <c r="K228" s="16">
        <f>IF(Table3[[#This Row],[year]]="?","1983",Table3[[#This Row],[year]])</f>
        <v>2004</v>
      </c>
      <c r="L228" s="16" t="str">
        <f>IF(Table3[[#This Row],[Hospital tier]]="?","tier - 2",Table3[[#This Row],[Hospital tier]])</f>
        <v>tier - 2</v>
      </c>
      <c r="M228" s="16" t="str">
        <f>IF(Table3[[#This Row],[City tier]]="?","tier - 2",Table3[[#This Row],[City tier]])</f>
        <v>tier - 2</v>
      </c>
      <c r="N228" s="16" t="str">
        <f>IF(Table3[[#This Row],[State ID]]="?","unknown",Table3[[#This Row],[State ID]])</f>
        <v>R1024</v>
      </c>
      <c r="O228" s="38" t="str">
        <f>CONCATENATE(Table3[[#This Row],[date]],"-",Table3[[#This Row],[month2]],"-",Table3[[#This Row],[year2]])</f>
        <v>6-Aug-2004</v>
      </c>
      <c r="P228" s="17">
        <f>DATEDIF(Table3[[#This Row],[date of birth]],DATE(2023,6,8),"y")</f>
        <v>18</v>
      </c>
      <c r="Q228" s="39">
        <v>2207.6999999999998</v>
      </c>
    </row>
    <row r="229" spans="1:17" x14ac:dyDescent="0.25">
      <c r="A229" t="s">
        <v>4944</v>
      </c>
      <c r="B229">
        <v>2004</v>
      </c>
      <c r="C229" t="s">
        <v>10</v>
      </c>
      <c r="D229">
        <v>27</v>
      </c>
      <c r="E229">
        <v>0</v>
      </c>
      <c r="F229">
        <v>2211.13</v>
      </c>
      <c r="G229" t="s">
        <v>11</v>
      </c>
      <c r="H229" t="s">
        <v>11</v>
      </c>
      <c r="I229" t="s">
        <v>247</v>
      </c>
      <c r="J229" s="16" t="str">
        <f>IF(Table3[[#This Row],[month]]="?","sep",Table3[[#This Row],[month]])</f>
        <v>Jul</v>
      </c>
      <c r="K229" s="16">
        <f>IF(Table3[[#This Row],[year]]="?","1983",Table3[[#This Row],[year]])</f>
        <v>2004</v>
      </c>
      <c r="L229" s="16" t="str">
        <f>IF(Table3[[#This Row],[Hospital tier]]="?","tier - 2",Table3[[#This Row],[Hospital tier]])</f>
        <v>tier - 2</v>
      </c>
      <c r="M229" s="16" t="str">
        <f>IF(Table3[[#This Row],[City tier]]="?","tier - 2",Table3[[#This Row],[City tier]])</f>
        <v>tier - 2</v>
      </c>
      <c r="N229" s="16" t="str">
        <f>IF(Table3[[#This Row],[State ID]]="?","unknown",Table3[[#This Row],[State ID]])</f>
        <v>R1024</v>
      </c>
      <c r="O229" s="38" t="str">
        <f>CONCATENATE(Table3[[#This Row],[date]],"-",Table3[[#This Row],[month2]],"-",Table3[[#This Row],[year2]])</f>
        <v>27-Jul-2004</v>
      </c>
      <c r="P229" s="17">
        <f>DATEDIF(Table3[[#This Row],[date of birth]],DATE(2023,6,8),"y")</f>
        <v>18</v>
      </c>
      <c r="Q229" s="39">
        <v>2211.13</v>
      </c>
    </row>
    <row r="230" spans="1:17" x14ac:dyDescent="0.25">
      <c r="A230" t="s">
        <v>4945</v>
      </c>
      <c r="B230">
        <v>1994</v>
      </c>
      <c r="C230" t="s">
        <v>15</v>
      </c>
      <c r="D230">
        <v>17</v>
      </c>
      <c r="E230">
        <v>0</v>
      </c>
      <c r="F230">
        <v>2213.21</v>
      </c>
      <c r="G230" t="s">
        <v>11</v>
      </c>
      <c r="H230" t="s">
        <v>11</v>
      </c>
      <c r="I230" t="s">
        <v>13</v>
      </c>
      <c r="J230" s="16" t="str">
        <f>IF(Table3[[#This Row],[month]]="?","sep",Table3[[#This Row],[month]])</f>
        <v>Nov</v>
      </c>
      <c r="K230" s="16">
        <f>IF(Table3[[#This Row],[year]]="?","1983",Table3[[#This Row],[year]])</f>
        <v>1994</v>
      </c>
      <c r="L230" s="16" t="str">
        <f>IF(Table3[[#This Row],[Hospital tier]]="?","tier - 2",Table3[[#This Row],[Hospital tier]])</f>
        <v>tier - 2</v>
      </c>
      <c r="M230" s="16" t="str">
        <f>IF(Table3[[#This Row],[City tier]]="?","tier - 2",Table3[[#This Row],[City tier]])</f>
        <v>tier - 2</v>
      </c>
      <c r="N230" s="16" t="str">
        <f>IF(Table3[[#This Row],[State ID]]="?","unknown",Table3[[#This Row],[State ID]])</f>
        <v>R1013</v>
      </c>
      <c r="O230" s="38" t="str">
        <f>CONCATENATE(Table3[[#This Row],[date]],"-",Table3[[#This Row],[month2]],"-",Table3[[#This Row],[year2]])</f>
        <v>17-Nov-1994</v>
      </c>
      <c r="P230" s="17">
        <f>DATEDIF(Table3[[#This Row],[date of birth]],DATE(2023,6,8),"y")</f>
        <v>28</v>
      </c>
      <c r="Q230" s="39">
        <v>2213.21</v>
      </c>
    </row>
    <row r="231" spans="1:17" x14ac:dyDescent="0.25">
      <c r="A231" t="s">
        <v>4946</v>
      </c>
      <c r="B231">
        <v>2004</v>
      </c>
      <c r="C231" t="s">
        <v>18</v>
      </c>
      <c r="D231">
        <v>13</v>
      </c>
      <c r="E231">
        <v>0</v>
      </c>
      <c r="F231">
        <v>2217.4699999999998</v>
      </c>
      <c r="G231" t="s">
        <v>11</v>
      </c>
      <c r="H231" t="s">
        <v>16</v>
      </c>
      <c r="I231" t="s">
        <v>247</v>
      </c>
      <c r="J231" s="16" t="str">
        <f>IF(Table3[[#This Row],[month]]="?","sep",Table3[[#This Row],[month]])</f>
        <v>Jun</v>
      </c>
      <c r="K231" s="16">
        <f>IF(Table3[[#This Row],[year]]="?","1983",Table3[[#This Row],[year]])</f>
        <v>2004</v>
      </c>
      <c r="L231" s="16" t="str">
        <f>IF(Table3[[#This Row],[Hospital tier]]="?","tier - 2",Table3[[#This Row],[Hospital tier]])</f>
        <v>tier - 2</v>
      </c>
      <c r="M231" s="16" t="str">
        <f>IF(Table3[[#This Row],[City tier]]="?","tier - 2",Table3[[#This Row],[City tier]])</f>
        <v>tier - 1</v>
      </c>
      <c r="N231" s="16" t="str">
        <f>IF(Table3[[#This Row],[State ID]]="?","unknown",Table3[[#This Row],[State ID]])</f>
        <v>R1024</v>
      </c>
      <c r="O231" s="38" t="str">
        <f>CONCATENATE(Table3[[#This Row],[date]],"-",Table3[[#This Row],[month2]],"-",Table3[[#This Row],[year2]])</f>
        <v>13-Jun-2004</v>
      </c>
      <c r="P231" s="17">
        <f>DATEDIF(Table3[[#This Row],[date of birth]],DATE(2023,6,8),"y")</f>
        <v>18</v>
      </c>
      <c r="Q231" s="39">
        <v>2217.4699999999998</v>
      </c>
    </row>
    <row r="232" spans="1:17" x14ac:dyDescent="0.25">
      <c r="A232" t="s">
        <v>4947</v>
      </c>
      <c r="B232">
        <v>2004</v>
      </c>
      <c r="C232" t="s">
        <v>20</v>
      </c>
      <c r="D232">
        <v>25</v>
      </c>
      <c r="E232">
        <v>0</v>
      </c>
      <c r="F232">
        <v>2217.6</v>
      </c>
      <c r="G232" t="s">
        <v>11</v>
      </c>
      <c r="H232" t="s">
        <v>16</v>
      </c>
      <c r="I232" t="s">
        <v>247</v>
      </c>
      <c r="J232" s="16" t="str">
        <f>IF(Table3[[#This Row],[month]]="?","sep",Table3[[#This Row],[month]])</f>
        <v>Sep</v>
      </c>
      <c r="K232" s="16">
        <f>IF(Table3[[#This Row],[year]]="?","1983",Table3[[#This Row],[year]])</f>
        <v>2004</v>
      </c>
      <c r="L232" s="16" t="str">
        <f>IF(Table3[[#This Row],[Hospital tier]]="?","tier - 2",Table3[[#This Row],[Hospital tier]])</f>
        <v>tier - 2</v>
      </c>
      <c r="M232" s="16" t="str">
        <f>IF(Table3[[#This Row],[City tier]]="?","tier - 2",Table3[[#This Row],[City tier]])</f>
        <v>tier - 1</v>
      </c>
      <c r="N232" s="16" t="str">
        <f>IF(Table3[[#This Row],[State ID]]="?","unknown",Table3[[#This Row],[State ID]])</f>
        <v>R1024</v>
      </c>
      <c r="O232" s="38" t="str">
        <f>CONCATENATE(Table3[[#This Row],[date]],"-",Table3[[#This Row],[month2]],"-",Table3[[#This Row],[year2]])</f>
        <v>25-Sep-2004</v>
      </c>
      <c r="P232" s="17">
        <f>DATEDIF(Table3[[#This Row],[date of birth]],DATE(2023,6,8),"y")</f>
        <v>18</v>
      </c>
      <c r="Q232" s="39">
        <v>2217.6</v>
      </c>
    </row>
    <row r="233" spans="1:17" x14ac:dyDescent="0.25">
      <c r="A233" t="s">
        <v>4948</v>
      </c>
      <c r="B233">
        <v>2004</v>
      </c>
      <c r="C233" t="s">
        <v>30</v>
      </c>
      <c r="D233">
        <v>12</v>
      </c>
      <c r="E233">
        <v>1</v>
      </c>
      <c r="F233">
        <v>2219.4499999999998</v>
      </c>
      <c r="G233" t="s">
        <v>11</v>
      </c>
      <c r="H233" t="s">
        <v>16</v>
      </c>
      <c r="I233" t="s">
        <v>13</v>
      </c>
      <c r="J233" s="16" t="str">
        <f>IF(Table3[[#This Row],[month]]="?","sep",Table3[[#This Row],[month]])</f>
        <v>Dec</v>
      </c>
      <c r="K233" s="16">
        <f>IF(Table3[[#This Row],[year]]="?","1983",Table3[[#This Row],[year]])</f>
        <v>2004</v>
      </c>
      <c r="L233" s="16" t="str">
        <f>IF(Table3[[#This Row],[Hospital tier]]="?","tier - 2",Table3[[#This Row],[Hospital tier]])</f>
        <v>tier - 2</v>
      </c>
      <c r="M233" s="16" t="str">
        <f>IF(Table3[[#This Row],[City tier]]="?","tier - 2",Table3[[#This Row],[City tier]])</f>
        <v>tier - 1</v>
      </c>
      <c r="N233" s="16" t="str">
        <f>IF(Table3[[#This Row],[State ID]]="?","unknown",Table3[[#This Row],[State ID]])</f>
        <v>R1013</v>
      </c>
      <c r="O233" s="38" t="str">
        <f>CONCATENATE(Table3[[#This Row],[date]],"-",Table3[[#This Row],[month2]],"-",Table3[[#This Row],[year2]])</f>
        <v>12-Dec-2004</v>
      </c>
      <c r="P233" s="17">
        <f>DATEDIF(Table3[[#This Row],[date of birth]],DATE(2023,6,8),"y")</f>
        <v>18</v>
      </c>
      <c r="Q233" s="39">
        <v>2219.4499999999998</v>
      </c>
    </row>
    <row r="234" spans="1:17" x14ac:dyDescent="0.25">
      <c r="A234" t="s">
        <v>4949</v>
      </c>
      <c r="B234">
        <v>2003</v>
      </c>
      <c r="C234" t="s">
        <v>30</v>
      </c>
      <c r="D234">
        <v>10</v>
      </c>
      <c r="E234">
        <v>1</v>
      </c>
      <c r="F234">
        <v>2221.56</v>
      </c>
      <c r="G234" t="s">
        <v>11</v>
      </c>
      <c r="H234" t="s">
        <v>12</v>
      </c>
      <c r="I234" t="s">
        <v>23</v>
      </c>
      <c r="J234" s="16" t="str">
        <f>IF(Table3[[#This Row],[month]]="?","sep",Table3[[#This Row],[month]])</f>
        <v>Dec</v>
      </c>
      <c r="K234" s="16">
        <f>IF(Table3[[#This Row],[year]]="?","1983",Table3[[#This Row],[year]])</f>
        <v>2003</v>
      </c>
      <c r="L234" s="16" t="str">
        <f>IF(Table3[[#This Row],[Hospital tier]]="?","tier - 2",Table3[[#This Row],[Hospital tier]])</f>
        <v>tier - 2</v>
      </c>
      <c r="M234" s="16" t="str">
        <f>IF(Table3[[#This Row],[City tier]]="?","tier - 2",Table3[[#This Row],[City tier]])</f>
        <v>tier - 3</v>
      </c>
      <c r="N234" s="16" t="str">
        <f>IF(Table3[[#This Row],[State ID]]="?","unknown",Table3[[#This Row],[State ID]])</f>
        <v>R1012</v>
      </c>
      <c r="O234" s="38" t="str">
        <f>CONCATENATE(Table3[[#This Row],[date]],"-",Table3[[#This Row],[month2]],"-",Table3[[#This Row],[year2]])</f>
        <v>10-Dec-2003</v>
      </c>
      <c r="P234" s="17">
        <f>DATEDIF(Table3[[#This Row],[date of birth]],DATE(2023,6,8),"y")</f>
        <v>19</v>
      </c>
      <c r="Q234" s="39">
        <v>2221.56</v>
      </c>
    </row>
    <row r="235" spans="1:17" x14ac:dyDescent="0.25">
      <c r="A235" t="s">
        <v>4950</v>
      </c>
      <c r="B235">
        <v>2000</v>
      </c>
      <c r="C235" t="s">
        <v>18</v>
      </c>
      <c r="D235">
        <v>30</v>
      </c>
      <c r="E235">
        <v>0</v>
      </c>
      <c r="F235">
        <v>2250.84</v>
      </c>
      <c r="G235" t="s">
        <v>11</v>
      </c>
      <c r="H235" t="s">
        <v>11</v>
      </c>
      <c r="I235" t="s">
        <v>170</v>
      </c>
      <c r="J235" s="16" t="str">
        <f>IF(Table3[[#This Row],[month]]="?","sep",Table3[[#This Row],[month]])</f>
        <v>Jun</v>
      </c>
      <c r="K235" s="16">
        <f>IF(Table3[[#This Row],[year]]="?","1983",Table3[[#This Row],[year]])</f>
        <v>2000</v>
      </c>
      <c r="L235" s="16" t="str">
        <f>IF(Table3[[#This Row],[Hospital tier]]="?","tier - 2",Table3[[#This Row],[Hospital tier]])</f>
        <v>tier - 2</v>
      </c>
      <c r="M235" s="16" t="str">
        <f>IF(Table3[[#This Row],[City tier]]="?","tier - 2",Table3[[#This Row],[City tier]])</f>
        <v>tier - 2</v>
      </c>
      <c r="N235" s="16" t="str">
        <f>IF(Table3[[#This Row],[State ID]]="?","unknown",Table3[[#This Row],[State ID]])</f>
        <v>R1018</v>
      </c>
      <c r="O235" s="38" t="str">
        <f>CONCATENATE(Table3[[#This Row],[date]],"-",Table3[[#This Row],[month2]],"-",Table3[[#This Row],[year2]])</f>
        <v>30-Jun-2000</v>
      </c>
      <c r="P235" s="17">
        <f>DATEDIF(Table3[[#This Row],[date of birth]],DATE(2023,6,8),"y")</f>
        <v>22</v>
      </c>
      <c r="Q235" s="39">
        <v>2250.84</v>
      </c>
    </row>
    <row r="236" spans="1:17" x14ac:dyDescent="0.25">
      <c r="A236" t="s">
        <v>4951</v>
      </c>
      <c r="B236">
        <v>2000</v>
      </c>
      <c r="C236" t="s">
        <v>30</v>
      </c>
      <c r="D236">
        <v>11</v>
      </c>
      <c r="E236">
        <v>0</v>
      </c>
      <c r="F236">
        <v>2254.8000000000002</v>
      </c>
      <c r="G236" t="s">
        <v>11</v>
      </c>
      <c r="H236" t="s">
        <v>12</v>
      </c>
      <c r="I236" t="s">
        <v>168</v>
      </c>
      <c r="J236" s="16" t="str">
        <f>IF(Table3[[#This Row],[month]]="?","sep",Table3[[#This Row],[month]])</f>
        <v>Dec</v>
      </c>
      <c r="K236" s="16">
        <f>IF(Table3[[#This Row],[year]]="?","1983",Table3[[#This Row],[year]])</f>
        <v>2000</v>
      </c>
      <c r="L236" s="16" t="str">
        <f>IF(Table3[[#This Row],[Hospital tier]]="?","tier - 2",Table3[[#This Row],[Hospital tier]])</f>
        <v>tier - 2</v>
      </c>
      <c r="M236" s="16" t="str">
        <f>IF(Table3[[#This Row],[City tier]]="?","tier - 2",Table3[[#This Row],[City tier]])</f>
        <v>tier - 3</v>
      </c>
      <c r="N236" s="16" t="str">
        <f>IF(Table3[[#This Row],[State ID]]="?","unknown",Table3[[#This Row],[State ID]])</f>
        <v>R1016</v>
      </c>
      <c r="O236" s="38" t="str">
        <f>CONCATENATE(Table3[[#This Row],[date]],"-",Table3[[#This Row],[month2]],"-",Table3[[#This Row],[year2]])</f>
        <v>11-Dec-2000</v>
      </c>
      <c r="P236" s="17">
        <f>DATEDIF(Table3[[#This Row],[date of birth]],DATE(2023,6,8),"y")</f>
        <v>22</v>
      </c>
      <c r="Q236" s="39">
        <v>2254.8000000000002</v>
      </c>
    </row>
    <row r="237" spans="1:17" x14ac:dyDescent="0.25">
      <c r="A237" t="s">
        <v>4952</v>
      </c>
      <c r="B237">
        <v>2002</v>
      </c>
      <c r="C237" t="s">
        <v>10</v>
      </c>
      <c r="D237">
        <v>15</v>
      </c>
      <c r="E237">
        <v>0</v>
      </c>
      <c r="F237">
        <v>2257.48</v>
      </c>
      <c r="G237" t="s">
        <v>11</v>
      </c>
      <c r="H237" t="s">
        <v>16</v>
      </c>
      <c r="I237" t="s">
        <v>23</v>
      </c>
      <c r="J237" s="16" t="str">
        <f>IF(Table3[[#This Row],[month]]="?","sep",Table3[[#This Row],[month]])</f>
        <v>Jul</v>
      </c>
      <c r="K237" s="16">
        <f>IF(Table3[[#This Row],[year]]="?","1983",Table3[[#This Row],[year]])</f>
        <v>2002</v>
      </c>
      <c r="L237" s="16" t="str">
        <f>IF(Table3[[#This Row],[Hospital tier]]="?","tier - 2",Table3[[#This Row],[Hospital tier]])</f>
        <v>tier - 2</v>
      </c>
      <c r="M237" s="16" t="str">
        <f>IF(Table3[[#This Row],[City tier]]="?","tier - 2",Table3[[#This Row],[City tier]])</f>
        <v>tier - 1</v>
      </c>
      <c r="N237" s="16" t="str">
        <f>IF(Table3[[#This Row],[State ID]]="?","unknown",Table3[[#This Row],[State ID]])</f>
        <v>R1012</v>
      </c>
      <c r="O237" s="38" t="str">
        <f>CONCATENATE(Table3[[#This Row],[date]],"-",Table3[[#This Row],[month2]],"-",Table3[[#This Row],[year2]])</f>
        <v>15-Jul-2002</v>
      </c>
      <c r="P237" s="17">
        <f>DATEDIF(Table3[[#This Row],[date of birth]],DATE(2023,6,8),"y")</f>
        <v>20</v>
      </c>
      <c r="Q237" s="39">
        <v>2257.48</v>
      </c>
    </row>
    <row r="238" spans="1:17" x14ac:dyDescent="0.25">
      <c r="A238" t="s">
        <v>4953</v>
      </c>
      <c r="B238">
        <v>2002</v>
      </c>
      <c r="C238" t="s">
        <v>15</v>
      </c>
      <c r="D238">
        <v>12</v>
      </c>
      <c r="E238">
        <v>0</v>
      </c>
      <c r="F238">
        <v>2261.5700000000002</v>
      </c>
      <c r="G238" t="s">
        <v>11</v>
      </c>
      <c r="H238" t="s">
        <v>16</v>
      </c>
      <c r="I238" t="s">
        <v>23</v>
      </c>
      <c r="J238" s="16" t="str">
        <f>IF(Table3[[#This Row],[month]]="?","sep",Table3[[#This Row],[month]])</f>
        <v>Nov</v>
      </c>
      <c r="K238" s="16">
        <f>IF(Table3[[#This Row],[year]]="?","1983",Table3[[#This Row],[year]])</f>
        <v>2002</v>
      </c>
      <c r="L238" s="16" t="str">
        <f>IF(Table3[[#This Row],[Hospital tier]]="?","tier - 2",Table3[[#This Row],[Hospital tier]])</f>
        <v>tier - 2</v>
      </c>
      <c r="M238" s="16" t="str">
        <f>IF(Table3[[#This Row],[City tier]]="?","tier - 2",Table3[[#This Row],[City tier]])</f>
        <v>tier - 1</v>
      </c>
      <c r="N238" s="16" t="str">
        <f>IF(Table3[[#This Row],[State ID]]="?","unknown",Table3[[#This Row],[State ID]])</f>
        <v>R1012</v>
      </c>
      <c r="O238" s="38" t="str">
        <f>CONCATENATE(Table3[[#This Row],[date]],"-",Table3[[#This Row],[month2]],"-",Table3[[#This Row],[year2]])</f>
        <v>12-Nov-2002</v>
      </c>
      <c r="P238" s="17">
        <f>DATEDIF(Table3[[#This Row],[date of birth]],DATE(2023,6,8),"y")</f>
        <v>20</v>
      </c>
      <c r="Q238" s="39">
        <v>2261.5700000000002</v>
      </c>
    </row>
    <row r="239" spans="1:17" x14ac:dyDescent="0.25">
      <c r="A239" t="s">
        <v>4954</v>
      </c>
      <c r="B239">
        <v>1991</v>
      </c>
      <c r="C239" t="s">
        <v>18</v>
      </c>
      <c r="D239">
        <v>16</v>
      </c>
      <c r="E239">
        <v>3</v>
      </c>
      <c r="F239">
        <v>2277.7199999999998</v>
      </c>
      <c r="G239" t="s">
        <v>11</v>
      </c>
      <c r="H239" t="s">
        <v>16</v>
      </c>
      <c r="I239" t="s">
        <v>13</v>
      </c>
      <c r="J239" s="16" t="str">
        <f>IF(Table3[[#This Row],[month]]="?","sep",Table3[[#This Row],[month]])</f>
        <v>Jun</v>
      </c>
      <c r="K239" s="16">
        <f>IF(Table3[[#This Row],[year]]="?","1983",Table3[[#This Row],[year]])</f>
        <v>1991</v>
      </c>
      <c r="L239" s="16" t="str">
        <f>IF(Table3[[#This Row],[Hospital tier]]="?","tier - 2",Table3[[#This Row],[Hospital tier]])</f>
        <v>tier - 2</v>
      </c>
      <c r="M239" s="16" t="str">
        <f>IF(Table3[[#This Row],[City tier]]="?","tier - 2",Table3[[#This Row],[City tier]])</f>
        <v>tier - 1</v>
      </c>
      <c r="N239" s="16" t="str">
        <f>IF(Table3[[#This Row],[State ID]]="?","unknown",Table3[[#This Row],[State ID]])</f>
        <v>R1013</v>
      </c>
      <c r="O239" s="38" t="str">
        <f>CONCATENATE(Table3[[#This Row],[date]],"-",Table3[[#This Row],[month2]],"-",Table3[[#This Row],[year2]])</f>
        <v>16-Jun-1991</v>
      </c>
      <c r="P239" s="17">
        <f>DATEDIF(Table3[[#This Row],[date of birth]],DATE(2023,6,8),"y")</f>
        <v>31</v>
      </c>
      <c r="Q239" s="39">
        <v>2277.7199999999998</v>
      </c>
    </row>
    <row r="240" spans="1:17" x14ac:dyDescent="0.25">
      <c r="A240" t="s">
        <v>4955</v>
      </c>
      <c r="B240">
        <v>1989</v>
      </c>
      <c r="C240" t="s">
        <v>37</v>
      </c>
      <c r="D240">
        <v>5</v>
      </c>
      <c r="E240">
        <v>3</v>
      </c>
      <c r="F240">
        <v>2295.2399999999998</v>
      </c>
      <c r="G240" t="s">
        <v>11</v>
      </c>
      <c r="H240" t="s">
        <v>16</v>
      </c>
      <c r="I240" t="s">
        <v>13</v>
      </c>
      <c r="J240" s="16" t="str">
        <f>IF(Table3[[#This Row],[month]]="?","sep",Table3[[#This Row],[month]])</f>
        <v>Oct</v>
      </c>
      <c r="K240" s="16">
        <f>IF(Table3[[#This Row],[year]]="?","1983",Table3[[#This Row],[year]])</f>
        <v>1989</v>
      </c>
      <c r="L240" s="16" t="str">
        <f>IF(Table3[[#This Row],[Hospital tier]]="?","tier - 2",Table3[[#This Row],[Hospital tier]])</f>
        <v>tier - 2</v>
      </c>
      <c r="M240" s="16" t="str">
        <f>IF(Table3[[#This Row],[City tier]]="?","tier - 2",Table3[[#This Row],[City tier]])</f>
        <v>tier - 1</v>
      </c>
      <c r="N240" s="16" t="str">
        <f>IF(Table3[[#This Row],[State ID]]="?","unknown",Table3[[#This Row],[State ID]])</f>
        <v>R1013</v>
      </c>
      <c r="O240" s="38" t="str">
        <f>CONCATENATE(Table3[[#This Row],[date]],"-",Table3[[#This Row],[month2]],"-",Table3[[#This Row],[year2]])</f>
        <v>5-Oct-1989</v>
      </c>
      <c r="P240" s="17">
        <f>DATEDIF(Table3[[#This Row],[date of birth]],DATE(2023,6,8),"y")</f>
        <v>33</v>
      </c>
      <c r="Q240" s="39">
        <v>2295.2399999999998</v>
      </c>
    </row>
    <row r="241" spans="1:17" x14ac:dyDescent="0.25">
      <c r="A241" t="s">
        <v>4956</v>
      </c>
      <c r="B241">
        <v>1996</v>
      </c>
      <c r="C241" t="s">
        <v>15</v>
      </c>
      <c r="D241">
        <v>28</v>
      </c>
      <c r="E241">
        <v>0</v>
      </c>
      <c r="F241">
        <v>2302.3000000000002</v>
      </c>
      <c r="G241" t="s">
        <v>16</v>
      </c>
      <c r="H241" t="s">
        <v>11</v>
      </c>
      <c r="I241" t="s">
        <v>42</v>
      </c>
      <c r="J241" s="16" t="str">
        <f>IF(Table3[[#This Row],[month]]="?","sep",Table3[[#This Row],[month]])</f>
        <v>Nov</v>
      </c>
      <c r="K241" s="16">
        <f>IF(Table3[[#This Row],[year]]="?","1983",Table3[[#This Row],[year]])</f>
        <v>1996</v>
      </c>
      <c r="L241" s="16" t="str">
        <f>IF(Table3[[#This Row],[Hospital tier]]="?","tier - 2",Table3[[#This Row],[Hospital tier]])</f>
        <v>tier - 1</v>
      </c>
      <c r="M241" s="16" t="str">
        <f>IF(Table3[[#This Row],[City tier]]="?","tier - 2",Table3[[#This Row],[City tier]])</f>
        <v>tier - 2</v>
      </c>
      <c r="N241" s="16" t="str">
        <f>IF(Table3[[#This Row],[State ID]]="?","unknown",Table3[[#This Row],[State ID]])</f>
        <v>R1011</v>
      </c>
      <c r="O241" s="38" t="str">
        <f>CONCATENATE(Table3[[#This Row],[date]],"-",Table3[[#This Row],[month2]],"-",Table3[[#This Row],[year2]])</f>
        <v>28-Nov-1996</v>
      </c>
      <c r="P241" s="17">
        <f>DATEDIF(Table3[[#This Row],[date of birth]],DATE(2023,6,8),"y")</f>
        <v>26</v>
      </c>
      <c r="Q241" s="39">
        <v>2302.3000000000002</v>
      </c>
    </row>
    <row r="242" spans="1:17" x14ac:dyDescent="0.25">
      <c r="A242" t="s">
        <v>4957</v>
      </c>
      <c r="B242">
        <v>2004</v>
      </c>
      <c r="C242" t="s">
        <v>20</v>
      </c>
      <c r="D242">
        <v>6</v>
      </c>
      <c r="E242">
        <v>2</v>
      </c>
      <c r="F242">
        <v>2304</v>
      </c>
      <c r="G242" t="s">
        <v>11</v>
      </c>
      <c r="H242" t="s">
        <v>12</v>
      </c>
      <c r="I242" t="s">
        <v>13</v>
      </c>
      <c r="J242" s="16" t="str">
        <f>IF(Table3[[#This Row],[month]]="?","sep",Table3[[#This Row],[month]])</f>
        <v>Sep</v>
      </c>
      <c r="K242" s="16">
        <f>IF(Table3[[#This Row],[year]]="?","1983",Table3[[#This Row],[year]])</f>
        <v>2004</v>
      </c>
      <c r="L242" s="16" t="str">
        <f>IF(Table3[[#This Row],[Hospital tier]]="?","tier - 2",Table3[[#This Row],[Hospital tier]])</f>
        <v>tier - 2</v>
      </c>
      <c r="M242" s="16" t="str">
        <f>IF(Table3[[#This Row],[City tier]]="?","tier - 2",Table3[[#This Row],[City tier]])</f>
        <v>tier - 3</v>
      </c>
      <c r="N242" s="16" t="str">
        <f>IF(Table3[[#This Row],[State ID]]="?","unknown",Table3[[#This Row],[State ID]])</f>
        <v>R1013</v>
      </c>
      <c r="O242" s="38" t="str">
        <f>CONCATENATE(Table3[[#This Row],[date]],"-",Table3[[#This Row],[month2]],"-",Table3[[#This Row],[year2]])</f>
        <v>6-Sep-2004</v>
      </c>
      <c r="P242" s="17">
        <f>DATEDIF(Table3[[#This Row],[date of birth]],DATE(2023,6,8),"y")</f>
        <v>18</v>
      </c>
      <c r="Q242" s="39">
        <v>2304</v>
      </c>
    </row>
    <row r="243" spans="1:17" x14ac:dyDescent="0.25">
      <c r="A243" t="s">
        <v>4958</v>
      </c>
      <c r="B243">
        <v>1996</v>
      </c>
      <c r="C243" t="s">
        <v>30</v>
      </c>
      <c r="D243">
        <v>17</v>
      </c>
      <c r="E243">
        <v>0</v>
      </c>
      <c r="F243">
        <v>2322.62</v>
      </c>
      <c r="G243" t="s">
        <v>11</v>
      </c>
      <c r="H243" t="s">
        <v>16</v>
      </c>
      <c r="I243" t="s">
        <v>13</v>
      </c>
      <c r="J243" s="16" t="str">
        <f>IF(Table3[[#This Row],[month]]="?","sep",Table3[[#This Row],[month]])</f>
        <v>Dec</v>
      </c>
      <c r="K243" s="16">
        <f>IF(Table3[[#This Row],[year]]="?","1983",Table3[[#This Row],[year]])</f>
        <v>1996</v>
      </c>
      <c r="L243" s="16" t="str">
        <f>IF(Table3[[#This Row],[Hospital tier]]="?","tier - 2",Table3[[#This Row],[Hospital tier]])</f>
        <v>tier - 2</v>
      </c>
      <c r="M243" s="16" t="str">
        <f>IF(Table3[[#This Row],[City tier]]="?","tier - 2",Table3[[#This Row],[City tier]])</f>
        <v>tier - 1</v>
      </c>
      <c r="N243" s="16" t="str">
        <f>IF(Table3[[#This Row],[State ID]]="?","unknown",Table3[[#This Row],[State ID]])</f>
        <v>R1013</v>
      </c>
      <c r="O243" s="38" t="str">
        <f>CONCATENATE(Table3[[#This Row],[date]],"-",Table3[[#This Row],[month2]],"-",Table3[[#This Row],[year2]])</f>
        <v>17-Dec-1996</v>
      </c>
      <c r="P243" s="17">
        <f>DATEDIF(Table3[[#This Row],[date of birth]],DATE(2023,6,8),"y")</f>
        <v>26</v>
      </c>
      <c r="Q243" s="39">
        <v>2322.62</v>
      </c>
    </row>
    <row r="244" spans="1:17" x14ac:dyDescent="0.25">
      <c r="A244" t="s">
        <v>4959</v>
      </c>
      <c r="B244">
        <v>2003</v>
      </c>
      <c r="C244" t="s">
        <v>15</v>
      </c>
      <c r="D244">
        <v>18</v>
      </c>
      <c r="E244">
        <v>1</v>
      </c>
      <c r="F244">
        <v>2331.52</v>
      </c>
      <c r="G244" t="s">
        <v>11</v>
      </c>
      <c r="H244" t="s">
        <v>12</v>
      </c>
      <c r="I244" t="s">
        <v>42</v>
      </c>
      <c r="J244" s="16" t="str">
        <f>IF(Table3[[#This Row],[month]]="?","sep",Table3[[#This Row],[month]])</f>
        <v>Nov</v>
      </c>
      <c r="K244" s="16">
        <f>IF(Table3[[#This Row],[year]]="?","1983",Table3[[#This Row],[year]])</f>
        <v>2003</v>
      </c>
      <c r="L244" s="16" t="str">
        <f>IF(Table3[[#This Row],[Hospital tier]]="?","tier - 2",Table3[[#This Row],[Hospital tier]])</f>
        <v>tier - 2</v>
      </c>
      <c r="M244" s="16" t="str">
        <f>IF(Table3[[#This Row],[City tier]]="?","tier - 2",Table3[[#This Row],[City tier]])</f>
        <v>tier - 3</v>
      </c>
      <c r="N244" s="16" t="str">
        <f>IF(Table3[[#This Row],[State ID]]="?","unknown",Table3[[#This Row],[State ID]])</f>
        <v>R1011</v>
      </c>
      <c r="O244" s="38" t="str">
        <f>CONCATENATE(Table3[[#This Row],[date]],"-",Table3[[#This Row],[month2]],"-",Table3[[#This Row],[year2]])</f>
        <v>18-Nov-2003</v>
      </c>
      <c r="P244" s="17">
        <f>DATEDIF(Table3[[#This Row],[date of birth]],DATE(2023,6,8),"y")</f>
        <v>19</v>
      </c>
      <c r="Q244" s="39">
        <v>2331.52</v>
      </c>
    </row>
    <row r="245" spans="1:17" x14ac:dyDescent="0.25">
      <c r="A245" t="s">
        <v>4960</v>
      </c>
      <c r="B245">
        <v>1998</v>
      </c>
      <c r="C245" t="s">
        <v>37</v>
      </c>
      <c r="D245">
        <v>21</v>
      </c>
      <c r="E245">
        <v>0</v>
      </c>
      <c r="F245">
        <v>2352.9699999999998</v>
      </c>
      <c r="G245" t="s">
        <v>12</v>
      </c>
      <c r="H245" t="s">
        <v>12</v>
      </c>
      <c r="I245" t="s">
        <v>23</v>
      </c>
      <c r="J245" s="16" t="str">
        <f>IF(Table3[[#This Row],[month]]="?","sep",Table3[[#This Row],[month]])</f>
        <v>Oct</v>
      </c>
      <c r="K245" s="16">
        <f>IF(Table3[[#This Row],[year]]="?","1983",Table3[[#This Row],[year]])</f>
        <v>1998</v>
      </c>
      <c r="L245" s="16" t="str">
        <f>IF(Table3[[#This Row],[Hospital tier]]="?","tier - 2",Table3[[#This Row],[Hospital tier]])</f>
        <v>tier - 3</v>
      </c>
      <c r="M245" s="16" t="str">
        <f>IF(Table3[[#This Row],[City tier]]="?","tier - 2",Table3[[#This Row],[City tier]])</f>
        <v>tier - 3</v>
      </c>
      <c r="N245" s="16" t="str">
        <f>IF(Table3[[#This Row],[State ID]]="?","unknown",Table3[[#This Row],[State ID]])</f>
        <v>R1012</v>
      </c>
      <c r="O245" s="38" t="str">
        <f>CONCATENATE(Table3[[#This Row],[date]],"-",Table3[[#This Row],[month2]],"-",Table3[[#This Row],[year2]])</f>
        <v>21-Oct-1998</v>
      </c>
      <c r="P245" s="17">
        <f>DATEDIF(Table3[[#This Row],[date of birth]],DATE(2023,6,8),"y")</f>
        <v>24</v>
      </c>
      <c r="Q245" s="39">
        <v>2352.9699999999998</v>
      </c>
    </row>
    <row r="246" spans="1:17" x14ac:dyDescent="0.25">
      <c r="A246" t="s">
        <v>4961</v>
      </c>
      <c r="B246">
        <v>2002</v>
      </c>
      <c r="C246" t="s">
        <v>15</v>
      </c>
      <c r="D246">
        <v>5</v>
      </c>
      <c r="E246">
        <v>1</v>
      </c>
      <c r="F246">
        <v>2362.23</v>
      </c>
      <c r="G246" t="s">
        <v>11</v>
      </c>
      <c r="H246" t="s">
        <v>16</v>
      </c>
      <c r="I246" t="s">
        <v>23</v>
      </c>
      <c r="J246" s="16" t="str">
        <f>IF(Table3[[#This Row],[month]]="?","sep",Table3[[#This Row],[month]])</f>
        <v>Nov</v>
      </c>
      <c r="K246" s="16">
        <f>IF(Table3[[#This Row],[year]]="?","1983",Table3[[#This Row],[year]])</f>
        <v>2002</v>
      </c>
      <c r="L246" s="16" t="str">
        <f>IF(Table3[[#This Row],[Hospital tier]]="?","tier - 2",Table3[[#This Row],[Hospital tier]])</f>
        <v>tier - 2</v>
      </c>
      <c r="M246" s="16" t="str">
        <f>IF(Table3[[#This Row],[City tier]]="?","tier - 2",Table3[[#This Row],[City tier]])</f>
        <v>tier - 1</v>
      </c>
      <c r="N246" s="16" t="str">
        <f>IF(Table3[[#This Row],[State ID]]="?","unknown",Table3[[#This Row],[State ID]])</f>
        <v>R1012</v>
      </c>
      <c r="O246" s="38" t="str">
        <f>CONCATENATE(Table3[[#This Row],[date]],"-",Table3[[#This Row],[month2]],"-",Table3[[#This Row],[year2]])</f>
        <v>5-Nov-2002</v>
      </c>
      <c r="P246" s="17">
        <f>DATEDIF(Table3[[#This Row],[date of birth]],DATE(2023,6,8),"y")</f>
        <v>20</v>
      </c>
      <c r="Q246" s="39">
        <v>2362.23</v>
      </c>
    </row>
    <row r="247" spans="1:17" x14ac:dyDescent="0.25">
      <c r="A247" t="s">
        <v>4962</v>
      </c>
      <c r="B247">
        <v>1988</v>
      </c>
      <c r="C247" t="s">
        <v>30</v>
      </c>
      <c r="D247">
        <v>12</v>
      </c>
      <c r="E247">
        <v>3</v>
      </c>
      <c r="F247">
        <v>2373.3000000000002</v>
      </c>
      <c r="G247" t="s">
        <v>11</v>
      </c>
      <c r="H247" t="s">
        <v>11</v>
      </c>
      <c r="I247" t="s">
        <v>13</v>
      </c>
      <c r="J247" s="16" t="str">
        <f>IF(Table3[[#This Row],[month]]="?","sep",Table3[[#This Row],[month]])</f>
        <v>Dec</v>
      </c>
      <c r="K247" s="16">
        <f>IF(Table3[[#This Row],[year]]="?","1983",Table3[[#This Row],[year]])</f>
        <v>1988</v>
      </c>
      <c r="L247" s="16" t="str">
        <f>IF(Table3[[#This Row],[Hospital tier]]="?","tier - 2",Table3[[#This Row],[Hospital tier]])</f>
        <v>tier - 2</v>
      </c>
      <c r="M247" s="16" t="str">
        <f>IF(Table3[[#This Row],[City tier]]="?","tier - 2",Table3[[#This Row],[City tier]])</f>
        <v>tier - 2</v>
      </c>
      <c r="N247" s="16" t="str">
        <f>IF(Table3[[#This Row],[State ID]]="?","unknown",Table3[[#This Row],[State ID]])</f>
        <v>R1013</v>
      </c>
      <c r="O247" s="38" t="str">
        <f>CONCATENATE(Table3[[#This Row],[date]],"-",Table3[[#This Row],[month2]],"-",Table3[[#This Row],[year2]])</f>
        <v>12-Dec-1988</v>
      </c>
      <c r="P247" s="17">
        <f>DATEDIF(Table3[[#This Row],[date of birth]],DATE(2023,6,8),"y")</f>
        <v>34</v>
      </c>
      <c r="Q247" s="39">
        <v>2373.3000000000002</v>
      </c>
    </row>
    <row r="248" spans="1:17" x14ac:dyDescent="0.25">
      <c r="A248" t="s">
        <v>4963</v>
      </c>
      <c r="B248">
        <v>1999</v>
      </c>
      <c r="C248" t="s">
        <v>30</v>
      </c>
      <c r="D248">
        <v>17</v>
      </c>
      <c r="E248">
        <v>0</v>
      </c>
      <c r="F248">
        <v>2395.17</v>
      </c>
      <c r="G248" t="s">
        <v>11</v>
      </c>
      <c r="H248" t="s">
        <v>16</v>
      </c>
      <c r="I248" t="s">
        <v>276</v>
      </c>
      <c r="J248" s="16" t="str">
        <f>IF(Table3[[#This Row],[month]]="?","sep",Table3[[#This Row],[month]])</f>
        <v>Dec</v>
      </c>
      <c r="K248" s="16">
        <f>IF(Table3[[#This Row],[year]]="?","1983",Table3[[#This Row],[year]])</f>
        <v>1999</v>
      </c>
      <c r="L248" s="16" t="str">
        <f>IF(Table3[[#This Row],[Hospital tier]]="?","tier - 2",Table3[[#This Row],[Hospital tier]])</f>
        <v>tier - 2</v>
      </c>
      <c r="M248" s="16" t="str">
        <f>IF(Table3[[#This Row],[City tier]]="?","tier - 2",Table3[[#This Row],[City tier]])</f>
        <v>tier - 1</v>
      </c>
      <c r="N248" s="16" t="str">
        <f>IF(Table3[[#This Row],[State ID]]="?","unknown",Table3[[#This Row],[State ID]])</f>
        <v>R1014</v>
      </c>
      <c r="O248" s="38" t="str">
        <f>CONCATENATE(Table3[[#This Row],[date]],"-",Table3[[#This Row],[month2]],"-",Table3[[#This Row],[year2]])</f>
        <v>17-Dec-1999</v>
      </c>
      <c r="P248" s="17">
        <f>DATEDIF(Table3[[#This Row],[date of birth]],DATE(2023,6,8),"y")</f>
        <v>23</v>
      </c>
      <c r="Q248" s="39">
        <v>2395.17</v>
      </c>
    </row>
    <row r="249" spans="1:17" x14ac:dyDescent="0.25">
      <c r="A249" t="s">
        <v>4964</v>
      </c>
      <c r="B249">
        <v>1999</v>
      </c>
      <c r="C249" t="s">
        <v>35</v>
      </c>
      <c r="D249">
        <v>10</v>
      </c>
      <c r="E249">
        <v>0</v>
      </c>
      <c r="F249">
        <v>2396.1</v>
      </c>
      <c r="G249" t="s">
        <v>11</v>
      </c>
      <c r="H249" t="s">
        <v>16</v>
      </c>
      <c r="I249" t="s">
        <v>166</v>
      </c>
      <c r="J249" s="16" t="str">
        <f>IF(Table3[[#This Row],[month]]="?","sep",Table3[[#This Row],[month]])</f>
        <v>Aug</v>
      </c>
      <c r="K249" s="16">
        <f>IF(Table3[[#This Row],[year]]="?","1983",Table3[[#This Row],[year]])</f>
        <v>1999</v>
      </c>
      <c r="L249" s="16" t="str">
        <f>IF(Table3[[#This Row],[Hospital tier]]="?","tier - 2",Table3[[#This Row],[Hospital tier]])</f>
        <v>tier - 2</v>
      </c>
      <c r="M249" s="16" t="str">
        <f>IF(Table3[[#This Row],[City tier]]="?","tier - 2",Table3[[#This Row],[City tier]])</f>
        <v>tier - 1</v>
      </c>
      <c r="N249" s="16" t="str">
        <f>IF(Table3[[#This Row],[State ID]]="?","unknown",Table3[[#This Row],[State ID]])</f>
        <v>R1019</v>
      </c>
      <c r="O249" s="38" t="str">
        <f>CONCATENATE(Table3[[#This Row],[date]],"-",Table3[[#This Row],[month2]],"-",Table3[[#This Row],[year2]])</f>
        <v>10-Aug-1999</v>
      </c>
      <c r="P249" s="17">
        <f>DATEDIF(Table3[[#This Row],[date of birth]],DATE(2023,6,8),"y")</f>
        <v>23</v>
      </c>
      <c r="Q249" s="39">
        <v>2396.1</v>
      </c>
    </row>
    <row r="250" spans="1:17" x14ac:dyDescent="0.25">
      <c r="A250" t="s">
        <v>4965</v>
      </c>
      <c r="B250">
        <v>2001</v>
      </c>
      <c r="C250" t="s">
        <v>18</v>
      </c>
      <c r="D250">
        <v>3</v>
      </c>
      <c r="E250">
        <v>0</v>
      </c>
      <c r="F250">
        <v>2404.73</v>
      </c>
      <c r="G250" t="s">
        <v>11</v>
      </c>
      <c r="H250" t="s">
        <v>12</v>
      </c>
      <c r="I250" t="s">
        <v>23</v>
      </c>
      <c r="J250" s="16" t="str">
        <f>IF(Table3[[#This Row],[month]]="?","sep",Table3[[#This Row],[month]])</f>
        <v>Jun</v>
      </c>
      <c r="K250" s="16">
        <f>IF(Table3[[#This Row],[year]]="?","1983",Table3[[#This Row],[year]])</f>
        <v>2001</v>
      </c>
      <c r="L250" s="16" t="str">
        <f>IF(Table3[[#This Row],[Hospital tier]]="?","tier - 2",Table3[[#This Row],[Hospital tier]])</f>
        <v>tier - 2</v>
      </c>
      <c r="M250" s="16" t="str">
        <f>IF(Table3[[#This Row],[City tier]]="?","tier - 2",Table3[[#This Row],[City tier]])</f>
        <v>tier - 3</v>
      </c>
      <c r="N250" s="16" t="str">
        <f>IF(Table3[[#This Row],[State ID]]="?","unknown",Table3[[#This Row],[State ID]])</f>
        <v>R1012</v>
      </c>
      <c r="O250" s="38" t="str">
        <f>CONCATENATE(Table3[[#This Row],[date]],"-",Table3[[#This Row],[month2]],"-",Table3[[#This Row],[year2]])</f>
        <v>3-Jun-2001</v>
      </c>
      <c r="P250" s="17">
        <f>DATEDIF(Table3[[#This Row],[date of birth]],DATE(2023,6,8),"y")</f>
        <v>22</v>
      </c>
      <c r="Q250" s="39">
        <v>2404.73</v>
      </c>
    </row>
    <row r="251" spans="1:17" x14ac:dyDescent="0.25">
      <c r="A251" t="s">
        <v>4966</v>
      </c>
      <c r="B251">
        <v>1999</v>
      </c>
      <c r="C251" t="s">
        <v>15</v>
      </c>
      <c r="D251">
        <v>12</v>
      </c>
      <c r="E251">
        <v>1</v>
      </c>
      <c r="F251">
        <v>2416.96</v>
      </c>
      <c r="G251" t="s">
        <v>11</v>
      </c>
      <c r="H251" t="s">
        <v>11</v>
      </c>
      <c r="I251" t="s">
        <v>42</v>
      </c>
      <c r="J251" s="16" t="str">
        <f>IF(Table3[[#This Row],[month]]="?","sep",Table3[[#This Row],[month]])</f>
        <v>Nov</v>
      </c>
      <c r="K251" s="16">
        <f>IF(Table3[[#This Row],[year]]="?","1983",Table3[[#This Row],[year]])</f>
        <v>1999</v>
      </c>
      <c r="L251" s="16" t="str">
        <f>IF(Table3[[#This Row],[Hospital tier]]="?","tier - 2",Table3[[#This Row],[Hospital tier]])</f>
        <v>tier - 2</v>
      </c>
      <c r="M251" s="16" t="str">
        <f>IF(Table3[[#This Row],[City tier]]="?","tier - 2",Table3[[#This Row],[City tier]])</f>
        <v>tier - 2</v>
      </c>
      <c r="N251" s="16" t="str">
        <f>IF(Table3[[#This Row],[State ID]]="?","unknown",Table3[[#This Row],[State ID]])</f>
        <v>R1011</v>
      </c>
      <c r="O251" s="38" t="str">
        <f>CONCATENATE(Table3[[#This Row],[date]],"-",Table3[[#This Row],[month2]],"-",Table3[[#This Row],[year2]])</f>
        <v>12-Nov-1999</v>
      </c>
      <c r="P251" s="17">
        <f>DATEDIF(Table3[[#This Row],[date of birth]],DATE(2023,6,8),"y")</f>
        <v>23</v>
      </c>
      <c r="Q251" s="39">
        <v>2416.96</v>
      </c>
    </row>
    <row r="252" spans="1:17" x14ac:dyDescent="0.25">
      <c r="A252" t="s">
        <v>4967</v>
      </c>
      <c r="B252">
        <v>1999</v>
      </c>
      <c r="C252" t="s">
        <v>15</v>
      </c>
      <c r="D252">
        <v>21</v>
      </c>
      <c r="E252">
        <v>1</v>
      </c>
      <c r="F252">
        <v>2438.06</v>
      </c>
      <c r="G252" t="s">
        <v>11</v>
      </c>
      <c r="H252" t="s">
        <v>11</v>
      </c>
      <c r="I252" t="s">
        <v>13</v>
      </c>
      <c r="J252" s="16" t="str">
        <f>IF(Table3[[#This Row],[month]]="?","sep",Table3[[#This Row],[month]])</f>
        <v>Nov</v>
      </c>
      <c r="K252" s="16">
        <f>IF(Table3[[#This Row],[year]]="?","1983",Table3[[#This Row],[year]])</f>
        <v>1999</v>
      </c>
      <c r="L252" s="16" t="str">
        <f>IF(Table3[[#This Row],[Hospital tier]]="?","tier - 2",Table3[[#This Row],[Hospital tier]])</f>
        <v>tier - 2</v>
      </c>
      <c r="M252" s="16" t="str">
        <f>IF(Table3[[#This Row],[City tier]]="?","tier - 2",Table3[[#This Row],[City tier]])</f>
        <v>tier - 2</v>
      </c>
      <c r="N252" s="16" t="str">
        <f>IF(Table3[[#This Row],[State ID]]="?","unknown",Table3[[#This Row],[State ID]])</f>
        <v>R1013</v>
      </c>
      <c r="O252" s="38" t="str">
        <f>CONCATENATE(Table3[[#This Row],[date]],"-",Table3[[#This Row],[month2]],"-",Table3[[#This Row],[year2]])</f>
        <v>21-Nov-1999</v>
      </c>
      <c r="P252" s="17">
        <f>DATEDIF(Table3[[#This Row],[date of birth]],DATE(2023,6,8),"y")</f>
        <v>23</v>
      </c>
      <c r="Q252" s="39">
        <v>2438.06</v>
      </c>
    </row>
    <row r="253" spans="1:17" x14ac:dyDescent="0.25">
      <c r="A253" t="s">
        <v>4968</v>
      </c>
      <c r="B253">
        <v>2002</v>
      </c>
      <c r="C253" t="s">
        <v>10</v>
      </c>
      <c r="D253">
        <v>29</v>
      </c>
      <c r="E253">
        <v>0</v>
      </c>
      <c r="F253">
        <v>2457.21</v>
      </c>
      <c r="G253" t="s">
        <v>11</v>
      </c>
      <c r="H253" t="s">
        <v>16</v>
      </c>
      <c r="I253" t="s">
        <v>247</v>
      </c>
      <c r="J253" s="16" t="str">
        <f>IF(Table3[[#This Row],[month]]="?","sep",Table3[[#This Row],[month]])</f>
        <v>Jul</v>
      </c>
      <c r="K253" s="16">
        <f>IF(Table3[[#This Row],[year]]="?","1983",Table3[[#This Row],[year]])</f>
        <v>2002</v>
      </c>
      <c r="L253" s="16" t="str">
        <f>IF(Table3[[#This Row],[Hospital tier]]="?","tier - 2",Table3[[#This Row],[Hospital tier]])</f>
        <v>tier - 2</v>
      </c>
      <c r="M253" s="16" t="str">
        <f>IF(Table3[[#This Row],[City tier]]="?","tier - 2",Table3[[#This Row],[City tier]])</f>
        <v>tier - 1</v>
      </c>
      <c r="N253" s="16" t="str">
        <f>IF(Table3[[#This Row],[State ID]]="?","unknown",Table3[[#This Row],[State ID]])</f>
        <v>R1024</v>
      </c>
      <c r="O253" s="38" t="str">
        <f>CONCATENATE(Table3[[#This Row],[date]],"-",Table3[[#This Row],[month2]],"-",Table3[[#This Row],[year2]])</f>
        <v>29-Jul-2002</v>
      </c>
      <c r="P253" s="17">
        <f>DATEDIF(Table3[[#This Row],[date of birth]],DATE(2023,6,8),"y")</f>
        <v>20</v>
      </c>
      <c r="Q253" s="39">
        <v>2457.21</v>
      </c>
    </row>
    <row r="254" spans="1:17" x14ac:dyDescent="0.25">
      <c r="A254" t="s">
        <v>4969</v>
      </c>
      <c r="B254">
        <v>1998</v>
      </c>
      <c r="C254" t="s">
        <v>15</v>
      </c>
      <c r="D254">
        <v>19</v>
      </c>
      <c r="E254">
        <v>0</v>
      </c>
      <c r="F254">
        <v>2457.5</v>
      </c>
      <c r="G254" t="s">
        <v>11</v>
      </c>
      <c r="H254" t="s">
        <v>16</v>
      </c>
      <c r="I254" t="s">
        <v>42</v>
      </c>
      <c r="J254" s="16" t="str">
        <f>IF(Table3[[#This Row],[month]]="?","sep",Table3[[#This Row],[month]])</f>
        <v>Nov</v>
      </c>
      <c r="K254" s="16">
        <f>IF(Table3[[#This Row],[year]]="?","1983",Table3[[#This Row],[year]])</f>
        <v>1998</v>
      </c>
      <c r="L254" s="16" t="str">
        <f>IF(Table3[[#This Row],[Hospital tier]]="?","tier - 2",Table3[[#This Row],[Hospital tier]])</f>
        <v>tier - 2</v>
      </c>
      <c r="M254" s="16" t="str">
        <f>IF(Table3[[#This Row],[City tier]]="?","tier - 2",Table3[[#This Row],[City tier]])</f>
        <v>tier - 1</v>
      </c>
      <c r="N254" s="16" t="str">
        <f>IF(Table3[[#This Row],[State ID]]="?","unknown",Table3[[#This Row],[State ID]])</f>
        <v>R1011</v>
      </c>
      <c r="O254" s="38" t="str">
        <f>CONCATENATE(Table3[[#This Row],[date]],"-",Table3[[#This Row],[month2]],"-",Table3[[#This Row],[year2]])</f>
        <v>19-Nov-1998</v>
      </c>
      <c r="P254" s="17">
        <f>DATEDIF(Table3[[#This Row],[date of birth]],DATE(2023,6,8),"y")</f>
        <v>24</v>
      </c>
      <c r="Q254" s="39">
        <v>2457.5</v>
      </c>
    </row>
    <row r="255" spans="1:17" x14ac:dyDescent="0.25">
      <c r="A255" t="s">
        <v>4970</v>
      </c>
      <c r="B255">
        <v>2002</v>
      </c>
      <c r="C255" t="s">
        <v>10</v>
      </c>
      <c r="D255">
        <v>11</v>
      </c>
      <c r="E255">
        <v>0</v>
      </c>
      <c r="F255">
        <v>2459.7199999999998</v>
      </c>
      <c r="G255" t="s">
        <v>11</v>
      </c>
      <c r="H255" t="s">
        <v>11</v>
      </c>
      <c r="I255" t="s">
        <v>247</v>
      </c>
      <c r="J255" s="16" t="str">
        <f>IF(Table3[[#This Row],[month]]="?","sep",Table3[[#This Row],[month]])</f>
        <v>Jul</v>
      </c>
      <c r="K255" s="16">
        <f>IF(Table3[[#This Row],[year]]="?","1983",Table3[[#This Row],[year]])</f>
        <v>2002</v>
      </c>
      <c r="L255" s="16" t="str">
        <f>IF(Table3[[#This Row],[Hospital tier]]="?","tier - 2",Table3[[#This Row],[Hospital tier]])</f>
        <v>tier - 2</v>
      </c>
      <c r="M255" s="16" t="str">
        <f>IF(Table3[[#This Row],[City tier]]="?","tier - 2",Table3[[#This Row],[City tier]])</f>
        <v>tier - 2</v>
      </c>
      <c r="N255" s="16" t="str">
        <f>IF(Table3[[#This Row],[State ID]]="?","unknown",Table3[[#This Row],[State ID]])</f>
        <v>R1024</v>
      </c>
      <c r="O255" s="38" t="str">
        <f>CONCATENATE(Table3[[#This Row],[date]],"-",Table3[[#This Row],[month2]],"-",Table3[[#This Row],[year2]])</f>
        <v>11-Jul-2002</v>
      </c>
      <c r="P255" s="17">
        <f>DATEDIF(Table3[[#This Row],[date of birth]],DATE(2023,6,8),"y")</f>
        <v>20</v>
      </c>
      <c r="Q255" s="39">
        <v>2459.7199999999998</v>
      </c>
    </row>
    <row r="256" spans="1:17" x14ac:dyDescent="0.25">
      <c r="A256" t="s">
        <v>4971</v>
      </c>
      <c r="B256">
        <v>1998</v>
      </c>
      <c r="C256" t="s">
        <v>35</v>
      </c>
      <c r="D256">
        <v>17</v>
      </c>
      <c r="E256">
        <v>0</v>
      </c>
      <c r="F256">
        <v>2464.62</v>
      </c>
      <c r="G256" t="s">
        <v>11</v>
      </c>
      <c r="H256" t="s">
        <v>12</v>
      </c>
      <c r="I256" t="s">
        <v>13</v>
      </c>
      <c r="J256" s="16" t="str">
        <f>IF(Table3[[#This Row],[month]]="?","sep",Table3[[#This Row],[month]])</f>
        <v>Aug</v>
      </c>
      <c r="K256" s="16">
        <f>IF(Table3[[#This Row],[year]]="?","1983",Table3[[#This Row],[year]])</f>
        <v>1998</v>
      </c>
      <c r="L256" s="16" t="str">
        <f>IF(Table3[[#This Row],[Hospital tier]]="?","tier - 2",Table3[[#This Row],[Hospital tier]])</f>
        <v>tier - 2</v>
      </c>
      <c r="M256" s="16" t="str">
        <f>IF(Table3[[#This Row],[City tier]]="?","tier - 2",Table3[[#This Row],[City tier]])</f>
        <v>tier - 3</v>
      </c>
      <c r="N256" s="16" t="str">
        <f>IF(Table3[[#This Row],[State ID]]="?","unknown",Table3[[#This Row],[State ID]])</f>
        <v>R1013</v>
      </c>
      <c r="O256" s="38" t="str">
        <f>CONCATENATE(Table3[[#This Row],[date]],"-",Table3[[#This Row],[month2]],"-",Table3[[#This Row],[year2]])</f>
        <v>17-Aug-1998</v>
      </c>
      <c r="P256" s="17">
        <f>DATEDIF(Table3[[#This Row],[date of birth]],DATE(2023,6,8),"y")</f>
        <v>24</v>
      </c>
      <c r="Q256" s="39">
        <v>2464.62</v>
      </c>
    </row>
    <row r="257" spans="1:17" x14ac:dyDescent="0.25">
      <c r="A257" t="s">
        <v>4972</v>
      </c>
      <c r="B257">
        <v>1998</v>
      </c>
      <c r="C257" t="s">
        <v>10</v>
      </c>
      <c r="D257">
        <v>2</v>
      </c>
      <c r="E257">
        <v>0</v>
      </c>
      <c r="F257">
        <v>2473.33</v>
      </c>
      <c r="G257" t="s">
        <v>11</v>
      </c>
      <c r="H257" t="s">
        <v>12</v>
      </c>
      <c r="I257" t="s">
        <v>13</v>
      </c>
      <c r="J257" s="16" t="str">
        <f>IF(Table3[[#This Row],[month]]="?","sep",Table3[[#This Row],[month]])</f>
        <v>Jul</v>
      </c>
      <c r="K257" s="16">
        <f>IF(Table3[[#This Row],[year]]="?","1983",Table3[[#This Row],[year]])</f>
        <v>1998</v>
      </c>
      <c r="L257" s="16" t="str">
        <f>IF(Table3[[#This Row],[Hospital tier]]="?","tier - 2",Table3[[#This Row],[Hospital tier]])</f>
        <v>tier - 2</v>
      </c>
      <c r="M257" s="16" t="str">
        <f>IF(Table3[[#This Row],[City tier]]="?","tier - 2",Table3[[#This Row],[City tier]])</f>
        <v>tier - 3</v>
      </c>
      <c r="N257" s="16" t="str">
        <f>IF(Table3[[#This Row],[State ID]]="?","unknown",Table3[[#This Row],[State ID]])</f>
        <v>R1013</v>
      </c>
      <c r="O257" s="38" t="str">
        <f>CONCATENATE(Table3[[#This Row],[date]],"-",Table3[[#This Row],[month2]],"-",Table3[[#This Row],[year2]])</f>
        <v>2-Jul-1998</v>
      </c>
      <c r="P257" s="17">
        <f>DATEDIF(Table3[[#This Row],[date of birth]],DATE(2023,6,8),"y")</f>
        <v>24</v>
      </c>
      <c r="Q257" s="39">
        <v>2473.33</v>
      </c>
    </row>
    <row r="258" spans="1:17" x14ac:dyDescent="0.25">
      <c r="A258" t="s">
        <v>4973</v>
      </c>
      <c r="B258">
        <v>1998</v>
      </c>
      <c r="C258" t="s">
        <v>18</v>
      </c>
      <c r="D258">
        <v>20</v>
      </c>
      <c r="E258">
        <v>0</v>
      </c>
      <c r="F258">
        <v>2480.98</v>
      </c>
      <c r="G258" t="s">
        <v>11</v>
      </c>
      <c r="H258" t="s">
        <v>11</v>
      </c>
      <c r="I258" t="s">
        <v>13</v>
      </c>
      <c r="J258" s="16" t="str">
        <f>IF(Table3[[#This Row],[month]]="?","sep",Table3[[#This Row],[month]])</f>
        <v>Jun</v>
      </c>
      <c r="K258" s="16">
        <f>IF(Table3[[#This Row],[year]]="?","1983",Table3[[#This Row],[year]])</f>
        <v>1998</v>
      </c>
      <c r="L258" s="16" t="str">
        <f>IF(Table3[[#This Row],[Hospital tier]]="?","tier - 2",Table3[[#This Row],[Hospital tier]])</f>
        <v>tier - 2</v>
      </c>
      <c r="M258" s="16" t="str">
        <f>IF(Table3[[#This Row],[City tier]]="?","tier - 2",Table3[[#This Row],[City tier]])</f>
        <v>tier - 2</v>
      </c>
      <c r="N258" s="16" t="str">
        <f>IF(Table3[[#This Row],[State ID]]="?","unknown",Table3[[#This Row],[State ID]])</f>
        <v>R1013</v>
      </c>
      <c r="O258" s="38" t="str">
        <f>CONCATENATE(Table3[[#This Row],[date]],"-",Table3[[#This Row],[month2]],"-",Table3[[#This Row],[year2]])</f>
        <v>20-Jun-1998</v>
      </c>
      <c r="P258" s="17">
        <f>DATEDIF(Table3[[#This Row],[date of birth]],DATE(2023,6,8),"y")</f>
        <v>24</v>
      </c>
      <c r="Q258" s="39">
        <v>2480.98</v>
      </c>
    </row>
    <row r="259" spans="1:17" x14ac:dyDescent="0.25">
      <c r="A259" t="s">
        <v>4974</v>
      </c>
      <c r="B259">
        <v>1995</v>
      </c>
      <c r="C259" t="s">
        <v>15</v>
      </c>
      <c r="D259">
        <v>6</v>
      </c>
      <c r="E259">
        <v>0</v>
      </c>
      <c r="F259">
        <v>2483.7399999999998</v>
      </c>
      <c r="G259" t="s">
        <v>12</v>
      </c>
      <c r="H259" t="s">
        <v>11</v>
      </c>
      <c r="I259" t="s">
        <v>13</v>
      </c>
      <c r="J259" s="16" t="str">
        <f>IF(Table3[[#This Row],[month]]="?","sep",Table3[[#This Row],[month]])</f>
        <v>Nov</v>
      </c>
      <c r="K259" s="16">
        <f>IF(Table3[[#This Row],[year]]="?","1983",Table3[[#This Row],[year]])</f>
        <v>1995</v>
      </c>
      <c r="L259" s="16" t="str">
        <f>IF(Table3[[#This Row],[Hospital tier]]="?","tier - 2",Table3[[#This Row],[Hospital tier]])</f>
        <v>tier - 3</v>
      </c>
      <c r="M259" s="16" t="str">
        <f>IF(Table3[[#This Row],[City tier]]="?","tier - 2",Table3[[#This Row],[City tier]])</f>
        <v>tier - 2</v>
      </c>
      <c r="N259" s="16" t="str">
        <f>IF(Table3[[#This Row],[State ID]]="?","unknown",Table3[[#This Row],[State ID]])</f>
        <v>R1013</v>
      </c>
      <c r="O259" s="38" t="str">
        <f>CONCATENATE(Table3[[#This Row],[date]],"-",Table3[[#This Row],[month2]],"-",Table3[[#This Row],[year2]])</f>
        <v>6-Nov-1995</v>
      </c>
      <c r="P259" s="17">
        <f>DATEDIF(Table3[[#This Row],[date of birth]],DATE(2023,6,8),"y")</f>
        <v>27</v>
      </c>
      <c r="Q259" s="39">
        <v>2483.7399999999998</v>
      </c>
    </row>
    <row r="260" spans="1:17" x14ac:dyDescent="0.25">
      <c r="A260" t="s">
        <v>4975</v>
      </c>
      <c r="B260">
        <v>1995</v>
      </c>
      <c r="C260" t="s">
        <v>37</v>
      </c>
      <c r="D260">
        <v>14</v>
      </c>
      <c r="E260">
        <v>0</v>
      </c>
      <c r="F260">
        <v>2494.02</v>
      </c>
      <c r="G260" t="s">
        <v>12</v>
      </c>
      <c r="H260" t="s">
        <v>16</v>
      </c>
      <c r="I260" t="s">
        <v>42</v>
      </c>
      <c r="J260" s="16" t="str">
        <f>IF(Table3[[#This Row],[month]]="?","sep",Table3[[#This Row],[month]])</f>
        <v>Oct</v>
      </c>
      <c r="K260" s="16">
        <f>IF(Table3[[#This Row],[year]]="?","1983",Table3[[#This Row],[year]])</f>
        <v>1995</v>
      </c>
      <c r="L260" s="16" t="str">
        <f>IF(Table3[[#This Row],[Hospital tier]]="?","tier - 2",Table3[[#This Row],[Hospital tier]])</f>
        <v>tier - 3</v>
      </c>
      <c r="M260" s="16" t="str">
        <f>IF(Table3[[#This Row],[City tier]]="?","tier - 2",Table3[[#This Row],[City tier]])</f>
        <v>tier - 1</v>
      </c>
      <c r="N260" s="16" t="str">
        <f>IF(Table3[[#This Row],[State ID]]="?","unknown",Table3[[#This Row],[State ID]])</f>
        <v>R1011</v>
      </c>
      <c r="O260" s="38" t="str">
        <f>CONCATENATE(Table3[[#This Row],[date]],"-",Table3[[#This Row],[month2]],"-",Table3[[#This Row],[year2]])</f>
        <v>14-Oct-1995</v>
      </c>
      <c r="P260" s="17">
        <f>DATEDIF(Table3[[#This Row],[date of birth]],DATE(2023,6,8),"y")</f>
        <v>27</v>
      </c>
      <c r="Q260" s="39">
        <v>2494.02</v>
      </c>
    </row>
    <row r="261" spans="1:17" x14ac:dyDescent="0.25">
      <c r="A261" t="s">
        <v>4976</v>
      </c>
      <c r="B261">
        <v>1995</v>
      </c>
      <c r="C261" t="s">
        <v>10</v>
      </c>
      <c r="D261">
        <v>9</v>
      </c>
      <c r="E261">
        <v>0</v>
      </c>
      <c r="F261">
        <v>2497.04</v>
      </c>
      <c r="G261" t="s">
        <v>12</v>
      </c>
      <c r="H261" t="s">
        <v>12</v>
      </c>
      <c r="I261" t="s">
        <v>13</v>
      </c>
      <c r="J261" s="16" t="str">
        <f>IF(Table3[[#This Row],[month]]="?","sep",Table3[[#This Row],[month]])</f>
        <v>Jul</v>
      </c>
      <c r="K261" s="16">
        <f>IF(Table3[[#This Row],[year]]="?","1983",Table3[[#This Row],[year]])</f>
        <v>1995</v>
      </c>
      <c r="L261" s="16" t="str">
        <f>IF(Table3[[#This Row],[Hospital tier]]="?","tier - 2",Table3[[#This Row],[Hospital tier]])</f>
        <v>tier - 3</v>
      </c>
      <c r="M261" s="16" t="str">
        <f>IF(Table3[[#This Row],[City tier]]="?","tier - 2",Table3[[#This Row],[City tier]])</f>
        <v>tier - 3</v>
      </c>
      <c r="N261" s="16" t="str">
        <f>IF(Table3[[#This Row],[State ID]]="?","unknown",Table3[[#This Row],[State ID]])</f>
        <v>R1013</v>
      </c>
      <c r="O261" s="38" t="str">
        <f>CONCATENATE(Table3[[#This Row],[date]],"-",Table3[[#This Row],[month2]],"-",Table3[[#This Row],[year2]])</f>
        <v>9-Jul-1995</v>
      </c>
      <c r="P261" s="17">
        <f>DATEDIF(Table3[[#This Row],[date of birth]],DATE(2023,6,8),"y")</f>
        <v>27</v>
      </c>
      <c r="Q261" s="39">
        <v>2497.04</v>
      </c>
    </row>
    <row r="262" spans="1:17" x14ac:dyDescent="0.25">
      <c r="A262" t="s">
        <v>4977</v>
      </c>
      <c r="B262">
        <v>1995</v>
      </c>
      <c r="C262" t="s">
        <v>37</v>
      </c>
      <c r="D262">
        <v>15</v>
      </c>
      <c r="E262">
        <v>0</v>
      </c>
      <c r="F262">
        <v>2498.41</v>
      </c>
      <c r="G262" t="s">
        <v>12</v>
      </c>
      <c r="H262" t="s">
        <v>12</v>
      </c>
      <c r="I262" t="s">
        <v>13</v>
      </c>
      <c r="J262" s="16" t="str">
        <f>IF(Table3[[#This Row],[month]]="?","sep",Table3[[#This Row],[month]])</f>
        <v>Oct</v>
      </c>
      <c r="K262" s="16">
        <f>IF(Table3[[#This Row],[year]]="?","1983",Table3[[#This Row],[year]])</f>
        <v>1995</v>
      </c>
      <c r="L262" s="16" t="str">
        <f>IF(Table3[[#This Row],[Hospital tier]]="?","tier - 2",Table3[[#This Row],[Hospital tier]])</f>
        <v>tier - 3</v>
      </c>
      <c r="M262" s="16" t="str">
        <f>IF(Table3[[#This Row],[City tier]]="?","tier - 2",Table3[[#This Row],[City tier]])</f>
        <v>tier - 3</v>
      </c>
      <c r="N262" s="16" t="str">
        <f>IF(Table3[[#This Row],[State ID]]="?","unknown",Table3[[#This Row],[State ID]])</f>
        <v>R1013</v>
      </c>
      <c r="O262" s="38" t="str">
        <f>CONCATENATE(Table3[[#This Row],[date]],"-",Table3[[#This Row],[month2]],"-",Table3[[#This Row],[year2]])</f>
        <v>15-Oct-1995</v>
      </c>
      <c r="P262" s="17">
        <f>DATEDIF(Table3[[#This Row],[date of birth]],DATE(2023,6,8),"y")</f>
        <v>27</v>
      </c>
      <c r="Q262" s="39">
        <v>2498.41</v>
      </c>
    </row>
    <row r="263" spans="1:17" x14ac:dyDescent="0.25">
      <c r="A263" t="s">
        <v>4978</v>
      </c>
      <c r="B263">
        <v>2004</v>
      </c>
      <c r="C263" t="s">
        <v>20</v>
      </c>
      <c r="D263">
        <v>6</v>
      </c>
      <c r="E263">
        <v>0</v>
      </c>
      <c r="F263">
        <v>2500.9299999999998</v>
      </c>
      <c r="G263" t="s">
        <v>11</v>
      </c>
      <c r="H263" t="s">
        <v>11</v>
      </c>
      <c r="I263" t="s">
        <v>23</v>
      </c>
      <c r="J263" s="16" t="str">
        <f>IF(Table3[[#This Row],[month]]="?","sep",Table3[[#This Row],[month]])</f>
        <v>Sep</v>
      </c>
      <c r="K263" s="16">
        <f>IF(Table3[[#This Row],[year]]="?","1983",Table3[[#This Row],[year]])</f>
        <v>2004</v>
      </c>
      <c r="L263" s="16" t="str">
        <f>IF(Table3[[#This Row],[Hospital tier]]="?","tier - 2",Table3[[#This Row],[Hospital tier]])</f>
        <v>tier - 2</v>
      </c>
      <c r="M263" s="16" t="str">
        <f>IF(Table3[[#This Row],[City tier]]="?","tier - 2",Table3[[#This Row],[City tier]])</f>
        <v>tier - 2</v>
      </c>
      <c r="N263" s="16" t="str">
        <f>IF(Table3[[#This Row],[State ID]]="?","unknown",Table3[[#This Row],[State ID]])</f>
        <v>R1012</v>
      </c>
      <c r="O263" s="38" t="str">
        <f>CONCATENATE(Table3[[#This Row],[date]],"-",Table3[[#This Row],[month2]],"-",Table3[[#This Row],[year2]])</f>
        <v>6-Sep-2004</v>
      </c>
      <c r="P263" s="17">
        <f>DATEDIF(Table3[[#This Row],[date of birth]],DATE(2023,6,8),"y")</f>
        <v>18</v>
      </c>
      <c r="Q263" s="39">
        <v>2500.9299999999998</v>
      </c>
    </row>
    <row r="264" spans="1:17" x14ac:dyDescent="0.25">
      <c r="A264" t="s">
        <v>4979</v>
      </c>
      <c r="B264">
        <v>1991</v>
      </c>
      <c r="C264" t="s">
        <v>35</v>
      </c>
      <c r="D264">
        <v>5</v>
      </c>
      <c r="E264">
        <v>3</v>
      </c>
      <c r="F264">
        <v>2510.79</v>
      </c>
      <c r="G264" t="s">
        <v>11</v>
      </c>
      <c r="H264" t="s">
        <v>16</v>
      </c>
      <c r="I264" t="s">
        <v>13</v>
      </c>
      <c r="J264" s="16" t="str">
        <f>IF(Table3[[#This Row],[month]]="?","sep",Table3[[#This Row],[month]])</f>
        <v>Aug</v>
      </c>
      <c r="K264" s="16">
        <f>IF(Table3[[#This Row],[year]]="?","1983",Table3[[#This Row],[year]])</f>
        <v>1991</v>
      </c>
      <c r="L264" s="16" t="str">
        <f>IF(Table3[[#This Row],[Hospital tier]]="?","tier - 2",Table3[[#This Row],[Hospital tier]])</f>
        <v>tier - 2</v>
      </c>
      <c r="M264" s="16" t="str">
        <f>IF(Table3[[#This Row],[City tier]]="?","tier - 2",Table3[[#This Row],[City tier]])</f>
        <v>tier - 1</v>
      </c>
      <c r="N264" s="16" t="str">
        <f>IF(Table3[[#This Row],[State ID]]="?","unknown",Table3[[#This Row],[State ID]])</f>
        <v>R1013</v>
      </c>
      <c r="O264" s="38" t="str">
        <f>CONCATENATE(Table3[[#This Row],[date]],"-",Table3[[#This Row],[month2]],"-",Table3[[#This Row],[year2]])</f>
        <v>5-Aug-1991</v>
      </c>
      <c r="P264" s="17">
        <f>DATEDIF(Table3[[#This Row],[date of birth]],DATE(2023,6,8),"y")</f>
        <v>31</v>
      </c>
      <c r="Q264" s="39">
        <v>2510.79</v>
      </c>
    </row>
    <row r="265" spans="1:17" x14ac:dyDescent="0.25">
      <c r="A265" t="s">
        <v>4980</v>
      </c>
      <c r="B265">
        <v>1997</v>
      </c>
      <c r="C265" t="s">
        <v>15</v>
      </c>
      <c r="D265">
        <v>2</v>
      </c>
      <c r="E265">
        <v>0</v>
      </c>
      <c r="F265">
        <v>2523.17</v>
      </c>
      <c r="G265" t="s">
        <v>12</v>
      </c>
      <c r="H265" t="s">
        <v>16</v>
      </c>
      <c r="I265" t="s">
        <v>23</v>
      </c>
      <c r="J265" s="16" t="str">
        <f>IF(Table3[[#This Row],[month]]="?","sep",Table3[[#This Row],[month]])</f>
        <v>Nov</v>
      </c>
      <c r="K265" s="16">
        <f>IF(Table3[[#This Row],[year]]="?","1983",Table3[[#This Row],[year]])</f>
        <v>1997</v>
      </c>
      <c r="L265" s="16" t="str">
        <f>IF(Table3[[#This Row],[Hospital tier]]="?","tier - 2",Table3[[#This Row],[Hospital tier]])</f>
        <v>tier - 3</v>
      </c>
      <c r="M265" s="16" t="str">
        <f>IF(Table3[[#This Row],[City tier]]="?","tier - 2",Table3[[#This Row],[City tier]])</f>
        <v>tier - 1</v>
      </c>
      <c r="N265" s="16" t="str">
        <f>IF(Table3[[#This Row],[State ID]]="?","unknown",Table3[[#This Row],[State ID]])</f>
        <v>R1012</v>
      </c>
      <c r="O265" s="38" t="str">
        <f>CONCATENATE(Table3[[#This Row],[date]],"-",Table3[[#This Row],[month2]],"-",Table3[[#This Row],[year2]])</f>
        <v>2-Nov-1997</v>
      </c>
      <c r="P265" s="17">
        <f>DATEDIF(Table3[[#This Row],[date of birth]],DATE(2023,6,8),"y")</f>
        <v>25</v>
      </c>
      <c r="Q265" s="39">
        <v>2523.17</v>
      </c>
    </row>
    <row r="266" spans="1:17" x14ac:dyDescent="0.25">
      <c r="A266" t="s">
        <v>4981</v>
      </c>
      <c r="B266">
        <v>2000</v>
      </c>
      <c r="C266" t="s">
        <v>35</v>
      </c>
      <c r="D266">
        <v>25</v>
      </c>
      <c r="E266">
        <v>0</v>
      </c>
      <c r="F266">
        <v>2527.8200000000002</v>
      </c>
      <c r="G266" t="s">
        <v>11</v>
      </c>
      <c r="H266" t="s">
        <v>12</v>
      </c>
      <c r="I266" t="s">
        <v>23</v>
      </c>
      <c r="J266" s="16" t="str">
        <f>IF(Table3[[#This Row],[month]]="?","sep",Table3[[#This Row],[month]])</f>
        <v>Aug</v>
      </c>
      <c r="K266" s="16">
        <f>IF(Table3[[#This Row],[year]]="?","1983",Table3[[#This Row],[year]])</f>
        <v>2000</v>
      </c>
      <c r="L266" s="16" t="str">
        <f>IF(Table3[[#This Row],[Hospital tier]]="?","tier - 2",Table3[[#This Row],[Hospital tier]])</f>
        <v>tier - 2</v>
      </c>
      <c r="M266" s="16" t="str">
        <f>IF(Table3[[#This Row],[City tier]]="?","tier - 2",Table3[[#This Row],[City tier]])</f>
        <v>tier - 3</v>
      </c>
      <c r="N266" s="16" t="str">
        <f>IF(Table3[[#This Row],[State ID]]="?","unknown",Table3[[#This Row],[State ID]])</f>
        <v>R1012</v>
      </c>
      <c r="O266" s="38" t="str">
        <f>CONCATENATE(Table3[[#This Row],[date]],"-",Table3[[#This Row],[month2]],"-",Table3[[#This Row],[year2]])</f>
        <v>25-Aug-2000</v>
      </c>
      <c r="P266" s="17">
        <f>DATEDIF(Table3[[#This Row],[date of birth]],DATE(2023,6,8),"y")</f>
        <v>22</v>
      </c>
      <c r="Q266" s="39">
        <v>2527.8200000000002</v>
      </c>
    </row>
    <row r="267" spans="1:17" x14ac:dyDescent="0.25">
      <c r="A267" t="s">
        <v>4982</v>
      </c>
      <c r="B267">
        <v>1997</v>
      </c>
      <c r="C267" t="s">
        <v>10</v>
      </c>
      <c r="D267">
        <v>28</v>
      </c>
      <c r="E267">
        <v>0</v>
      </c>
      <c r="F267">
        <v>2534.39</v>
      </c>
      <c r="G267" t="s">
        <v>12</v>
      </c>
      <c r="H267" t="s">
        <v>12</v>
      </c>
      <c r="I267" t="s">
        <v>23</v>
      </c>
      <c r="J267" s="16" t="str">
        <f>IF(Table3[[#This Row],[month]]="?","sep",Table3[[#This Row],[month]])</f>
        <v>Jul</v>
      </c>
      <c r="K267" s="16">
        <f>IF(Table3[[#This Row],[year]]="?","1983",Table3[[#This Row],[year]])</f>
        <v>1997</v>
      </c>
      <c r="L267" s="16" t="str">
        <f>IF(Table3[[#This Row],[Hospital tier]]="?","tier - 2",Table3[[#This Row],[Hospital tier]])</f>
        <v>tier - 3</v>
      </c>
      <c r="M267" s="16" t="str">
        <f>IF(Table3[[#This Row],[City tier]]="?","tier - 2",Table3[[#This Row],[City tier]])</f>
        <v>tier - 3</v>
      </c>
      <c r="N267" s="16" t="str">
        <f>IF(Table3[[#This Row],[State ID]]="?","unknown",Table3[[#This Row],[State ID]])</f>
        <v>R1012</v>
      </c>
      <c r="O267" s="38" t="str">
        <f>CONCATENATE(Table3[[#This Row],[date]],"-",Table3[[#This Row],[month2]],"-",Table3[[#This Row],[year2]])</f>
        <v>28-Jul-1997</v>
      </c>
      <c r="P267" s="17">
        <f>DATEDIF(Table3[[#This Row],[date of birth]],DATE(2023,6,8),"y")</f>
        <v>25</v>
      </c>
      <c r="Q267" s="39">
        <v>2534.39</v>
      </c>
    </row>
    <row r="268" spans="1:17" x14ac:dyDescent="0.25">
      <c r="A268" t="s">
        <v>4983</v>
      </c>
      <c r="B268">
        <v>1990</v>
      </c>
      <c r="C268" t="s">
        <v>37</v>
      </c>
      <c r="D268">
        <v>1</v>
      </c>
      <c r="E268">
        <v>3</v>
      </c>
      <c r="F268">
        <v>2540.39</v>
      </c>
      <c r="G268" t="s">
        <v>11</v>
      </c>
      <c r="H268" t="s">
        <v>11</v>
      </c>
      <c r="I268" t="s">
        <v>13</v>
      </c>
      <c r="J268" s="16" t="str">
        <f>IF(Table3[[#This Row],[month]]="?","sep",Table3[[#This Row],[month]])</f>
        <v>Oct</v>
      </c>
      <c r="K268" s="16">
        <f>IF(Table3[[#This Row],[year]]="?","1983",Table3[[#This Row],[year]])</f>
        <v>1990</v>
      </c>
      <c r="L268" s="16" t="str">
        <f>IF(Table3[[#This Row],[Hospital tier]]="?","tier - 2",Table3[[#This Row],[Hospital tier]])</f>
        <v>tier - 2</v>
      </c>
      <c r="M268" s="16" t="str">
        <f>IF(Table3[[#This Row],[City tier]]="?","tier - 2",Table3[[#This Row],[City tier]])</f>
        <v>tier - 2</v>
      </c>
      <c r="N268" s="16" t="str">
        <f>IF(Table3[[#This Row],[State ID]]="?","unknown",Table3[[#This Row],[State ID]])</f>
        <v>R1013</v>
      </c>
      <c r="O268" s="38" t="str">
        <f>CONCATENATE(Table3[[#This Row],[date]],"-",Table3[[#This Row],[month2]],"-",Table3[[#This Row],[year2]])</f>
        <v>1-Oct-1990</v>
      </c>
      <c r="P268" s="17">
        <f>DATEDIF(Table3[[#This Row],[date of birth]],DATE(2023,6,8),"y")</f>
        <v>32</v>
      </c>
      <c r="Q268" s="39">
        <v>2540.39</v>
      </c>
    </row>
    <row r="269" spans="1:17" x14ac:dyDescent="0.25">
      <c r="A269" t="s">
        <v>4984</v>
      </c>
      <c r="B269">
        <v>1991</v>
      </c>
      <c r="C269" t="s">
        <v>15</v>
      </c>
      <c r="D269">
        <v>17</v>
      </c>
      <c r="E269">
        <v>3</v>
      </c>
      <c r="F269">
        <v>2545.6799999999998</v>
      </c>
      <c r="G269" t="s">
        <v>11</v>
      </c>
      <c r="H269" t="s">
        <v>16</v>
      </c>
      <c r="I269" t="s">
        <v>13</v>
      </c>
      <c r="J269" s="16" t="str">
        <f>IF(Table3[[#This Row],[month]]="?","sep",Table3[[#This Row],[month]])</f>
        <v>Nov</v>
      </c>
      <c r="K269" s="16">
        <f>IF(Table3[[#This Row],[year]]="?","1983",Table3[[#This Row],[year]])</f>
        <v>1991</v>
      </c>
      <c r="L269" s="16" t="str">
        <f>IF(Table3[[#This Row],[Hospital tier]]="?","tier - 2",Table3[[#This Row],[Hospital tier]])</f>
        <v>tier - 2</v>
      </c>
      <c r="M269" s="16" t="str">
        <f>IF(Table3[[#This Row],[City tier]]="?","tier - 2",Table3[[#This Row],[City tier]])</f>
        <v>tier - 1</v>
      </c>
      <c r="N269" s="16" t="str">
        <f>IF(Table3[[#This Row],[State ID]]="?","unknown",Table3[[#This Row],[State ID]])</f>
        <v>R1013</v>
      </c>
      <c r="O269" s="38" t="str">
        <f>CONCATENATE(Table3[[#This Row],[date]],"-",Table3[[#This Row],[month2]],"-",Table3[[#This Row],[year2]])</f>
        <v>17-Nov-1991</v>
      </c>
      <c r="P269" s="17">
        <f>DATEDIF(Table3[[#This Row],[date of birth]],DATE(2023,6,8),"y")</f>
        <v>31</v>
      </c>
      <c r="Q269" s="39">
        <v>2545.6799999999998</v>
      </c>
    </row>
    <row r="270" spans="1:17" x14ac:dyDescent="0.25">
      <c r="A270" t="s">
        <v>4985</v>
      </c>
      <c r="B270">
        <v>2002</v>
      </c>
      <c r="C270" t="s">
        <v>37</v>
      </c>
      <c r="D270">
        <v>11</v>
      </c>
      <c r="E270">
        <v>2</v>
      </c>
      <c r="F270">
        <v>2566.4699999999998</v>
      </c>
      <c r="G270" t="s">
        <v>11</v>
      </c>
      <c r="H270" t="s">
        <v>12</v>
      </c>
      <c r="I270" t="s">
        <v>13</v>
      </c>
      <c r="J270" s="16" t="str">
        <f>IF(Table3[[#This Row],[month]]="?","sep",Table3[[#This Row],[month]])</f>
        <v>Oct</v>
      </c>
      <c r="K270" s="16">
        <f>IF(Table3[[#This Row],[year]]="?","1983",Table3[[#This Row],[year]])</f>
        <v>2002</v>
      </c>
      <c r="L270" s="16" t="str">
        <f>IF(Table3[[#This Row],[Hospital tier]]="?","tier - 2",Table3[[#This Row],[Hospital tier]])</f>
        <v>tier - 2</v>
      </c>
      <c r="M270" s="16" t="str">
        <f>IF(Table3[[#This Row],[City tier]]="?","tier - 2",Table3[[#This Row],[City tier]])</f>
        <v>tier - 3</v>
      </c>
      <c r="N270" s="16" t="str">
        <f>IF(Table3[[#This Row],[State ID]]="?","unknown",Table3[[#This Row],[State ID]])</f>
        <v>R1013</v>
      </c>
      <c r="O270" s="38" t="str">
        <f>CONCATENATE(Table3[[#This Row],[date]],"-",Table3[[#This Row],[month2]],"-",Table3[[#This Row],[year2]])</f>
        <v>11-Oct-2002</v>
      </c>
      <c r="P270" s="17">
        <f>DATEDIF(Table3[[#This Row],[date of birth]],DATE(2023,6,8),"y")</f>
        <v>20</v>
      </c>
      <c r="Q270" s="39">
        <v>2566.4699999999998</v>
      </c>
    </row>
    <row r="271" spans="1:17" x14ac:dyDescent="0.25">
      <c r="A271" t="s">
        <v>4986</v>
      </c>
      <c r="B271">
        <v>2002</v>
      </c>
      <c r="C271" t="s">
        <v>10</v>
      </c>
      <c r="D271">
        <v>20</v>
      </c>
      <c r="E271">
        <v>0</v>
      </c>
      <c r="F271">
        <v>2585.04</v>
      </c>
      <c r="G271" t="s">
        <v>11</v>
      </c>
      <c r="H271" t="s">
        <v>11</v>
      </c>
      <c r="I271" t="s">
        <v>300</v>
      </c>
      <c r="J271" s="16" t="str">
        <f>IF(Table3[[#This Row],[month]]="?","sep",Table3[[#This Row],[month]])</f>
        <v>Jul</v>
      </c>
      <c r="K271" s="16">
        <f>IF(Table3[[#This Row],[year]]="?","1983",Table3[[#This Row],[year]])</f>
        <v>2002</v>
      </c>
      <c r="L271" s="16" t="str">
        <f>IF(Table3[[#This Row],[Hospital tier]]="?","tier - 2",Table3[[#This Row],[Hospital tier]])</f>
        <v>tier - 2</v>
      </c>
      <c r="M271" s="16" t="str">
        <f>IF(Table3[[#This Row],[City tier]]="?","tier - 2",Table3[[#This Row],[City tier]])</f>
        <v>tier - 2</v>
      </c>
      <c r="N271" s="16" t="str">
        <f>IF(Table3[[#This Row],[State ID]]="?","unknown",Table3[[#This Row],[State ID]])</f>
        <v>R1021</v>
      </c>
      <c r="O271" s="38" t="str">
        <f>CONCATENATE(Table3[[#This Row],[date]],"-",Table3[[#This Row],[month2]],"-",Table3[[#This Row],[year2]])</f>
        <v>20-Jul-2002</v>
      </c>
      <c r="P271" s="17">
        <f>DATEDIF(Table3[[#This Row],[date of birth]],DATE(2023,6,8),"y")</f>
        <v>20</v>
      </c>
      <c r="Q271" s="39">
        <v>2585.04</v>
      </c>
    </row>
    <row r="272" spans="1:17" x14ac:dyDescent="0.25">
      <c r="A272" t="s">
        <v>4987</v>
      </c>
      <c r="B272">
        <v>2001</v>
      </c>
      <c r="C272" t="s">
        <v>37</v>
      </c>
      <c r="D272">
        <v>15</v>
      </c>
      <c r="E272">
        <v>1</v>
      </c>
      <c r="F272">
        <v>2585.27</v>
      </c>
      <c r="G272" t="s">
        <v>11</v>
      </c>
      <c r="H272" t="s">
        <v>12</v>
      </c>
      <c r="I272" t="s">
        <v>42</v>
      </c>
      <c r="J272" s="16" t="str">
        <f>IF(Table3[[#This Row],[month]]="?","sep",Table3[[#This Row],[month]])</f>
        <v>Oct</v>
      </c>
      <c r="K272" s="16">
        <f>IF(Table3[[#This Row],[year]]="?","1983",Table3[[#This Row],[year]])</f>
        <v>2001</v>
      </c>
      <c r="L272" s="16" t="str">
        <f>IF(Table3[[#This Row],[Hospital tier]]="?","tier - 2",Table3[[#This Row],[Hospital tier]])</f>
        <v>tier - 2</v>
      </c>
      <c r="M272" s="16" t="str">
        <f>IF(Table3[[#This Row],[City tier]]="?","tier - 2",Table3[[#This Row],[City tier]])</f>
        <v>tier - 3</v>
      </c>
      <c r="N272" s="16" t="str">
        <f>IF(Table3[[#This Row],[State ID]]="?","unknown",Table3[[#This Row],[State ID]])</f>
        <v>R1011</v>
      </c>
      <c r="O272" s="38" t="str">
        <f>CONCATENATE(Table3[[#This Row],[date]],"-",Table3[[#This Row],[month2]],"-",Table3[[#This Row],[year2]])</f>
        <v>15-Oct-2001</v>
      </c>
      <c r="P272" s="17">
        <f>DATEDIF(Table3[[#This Row],[date of birth]],DATE(2023,6,8),"y")</f>
        <v>21</v>
      </c>
      <c r="Q272" s="39">
        <v>2585.27</v>
      </c>
    </row>
    <row r="273" spans="1:17" x14ac:dyDescent="0.25">
      <c r="A273" t="s">
        <v>4988</v>
      </c>
      <c r="B273">
        <v>2001</v>
      </c>
      <c r="C273" t="s">
        <v>10</v>
      </c>
      <c r="D273">
        <v>28</v>
      </c>
      <c r="E273">
        <v>0</v>
      </c>
      <c r="F273">
        <v>2585.85</v>
      </c>
      <c r="G273" t="s">
        <v>11</v>
      </c>
      <c r="H273" t="s">
        <v>11</v>
      </c>
      <c r="I273" t="s">
        <v>247</v>
      </c>
      <c r="J273" s="16" t="str">
        <f>IF(Table3[[#This Row],[month]]="?","sep",Table3[[#This Row],[month]])</f>
        <v>Jul</v>
      </c>
      <c r="K273" s="16">
        <f>IF(Table3[[#This Row],[year]]="?","1983",Table3[[#This Row],[year]])</f>
        <v>2001</v>
      </c>
      <c r="L273" s="16" t="str">
        <f>IF(Table3[[#This Row],[Hospital tier]]="?","tier - 2",Table3[[#This Row],[Hospital tier]])</f>
        <v>tier - 2</v>
      </c>
      <c r="M273" s="16" t="str">
        <f>IF(Table3[[#This Row],[City tier]]="?","tier - 2",Table3[[#This Row],[City tier]])</f>
        <v>tier - 2</v>
      </c>
      <c r="N273" s="16" t="str">
        <f>IF(Table3[[#This Row],[State ID]]="?","unknown",Table3[[#This Row],[State ID]])</f>
        <v>R1024</v>
      </c>
      <c r="O273" s="38" t="str">
        <f>CONCATENATE(Table3[[#This Row],[date]],"-",Table3[[#This Row],[month2]],"-",Table3[[#This Row],[year2]])</f>
        <v>28-Jul-2001</v>
      </c>
      <c r="P273" s="17">
        <f>DATEDIF(Table3[[#This Row],[date of birth]],DATE(2023,6,8),"y")</f>
        <v>21</v>
      </c>
      <c r="Q273" s="39">
        <v>2585.85</v>
      </c>
    </row>
    <row r="274" spans="1:17" x14ac:dyDescent="0.25">
      <c r="A274" t="s">
        <v>4989</v>
      </c>
      <c r="B274">
        <v>2001</v>
      </c>
      <c r="C274" t="s">
        <v>35</v>
      </c>
      <c r="D274">
        <v>26</v>
      </c>
      <c r="E274">
        <v>1</v>
      </c>
      <c r="F274">
        <v>2597.7800000000002</v>
      </c>
      <c r="G274" t="s">
        <v>11</v>
      </c>
      <c r="H274" t="s">
        <v>16</v>
      </c>
      <c r="I274" t="s">
        <v>42</v>
      </c>
      <c r="J274" s="16" t="str">
        <f>IF(Table3[[#This Row],[month]]="?","sep",Table3[[#This Row],[month]])</f>
        <v>Aug</v>
      </c>
      <c r="K274" s="16">
        <f>IF(Table3[[#This Row],[year]]="?","1983",Table3[[#This Row],[year]])</f>
        <v>2001</v>
      </c>
      <c r="L274" s="16" t="str">
        <f>IF(Table3[[#This Row],[Hospital tier]]="?","tier - 2",Table3[[#This Row],[Hospital tier]])</f>
        <v>tier - 2</v>
      </c>
      <c r="M274" s="16" t="str">
        <f>IF(Table3[[#This Row],[City tier]]="?","tier - 2",Table3[[#This Row],[City tier]])</f>
        <v>tier - 1</v>
      </c>
      <c r="N274" s="16" t="str">
        <f>IF(Table3[[#This Row],[State ID]]="?","unknown",Table3[[#This Row],[State ID]])</f>
        <v>R1011</v>
      </c>
      <c r="O274" s="38" t="str">
        <f>CONCATENATE(Table3[[#This Row],[date]],"-",Table3[[#This Row],[month2]],"-",Table3[[#This Row],[year2]])</f>
        <v>26-Aug-2001</v>
      </c>
      <c r="P274" s="17">
        <f>DATEDIF(Table3[[#This Row],[date of birth]],DATE(2023,6,8),"y")</f>
        <v>21</v>
      </c>
      <c r="Q274" s="39">
        <v>2597.7800000000002</v>
      </c>
    </row>
    <row r="275" spans="1:17" x14ac:dyDescent="0.25">
      <c r="A275" t="s">
        <v>4990</v>
      </c>
      <c r="B275">
        <v>1997</v>
      </c>
      <c r="C275" t="s">
        <v>35</v>
      </c>
      <c r="D275">
        <v>26</v>
      </c>
      <c r="E275">
        <v>0</v>
      </c>
      <c r="F275">
        <v>2632.99</v>
      </c>
      <c r="G275" t="s">
        <v>11</v>
      </c>
      <c r="H275" t="s">
        <v>16</v>
      </c>
      <c r="I275" t="s">
        <v>42</v>
      </c>
      <c r="J275" s="16" t="str">
        <f>IF(Table3[[#This Row],[month]]="?","sep",Table3[[#This Row],[month]])</f>
        <v>Aug</v>
      </c>
      <c r="K275" s="16">
        <f>IF(Table3[[#This Row],[year]]="?","1983",Table3[[#This Row],[year]])</f>
        <v>1997</v>
      </c>
      <c r="L275" s="16" t="str">
        <f>IF(Table3[[#This Row],[Hospital tier]]="?","tier - 2",Table3[[#This Row],[Hospital tier]])</f>
        <v>tier - 2</v>
      </c>
      <c r="M275" s="16" t="str">
        <f>IF(Table3[[#This Row],[City tier]]="?","tier - 2",Table3[[#This Row],[City tier]])</f>
        <v>tier - 1</v>
      </c>
      <c r="N275" s="16" t="str">
        <f>IF(Table3[[#This Row],[State ID]]="?","unknown",Table3[[#This Row],[State ID]])</f>
        <v>R1011</v>
      </c>
      <c r="O275" s="38" t="str">
        <f>CONCATENATE(Table3[[#This Row],[date]],"-",Table3[[#This Row],[month2]],"-",Table3[[#This Row],[year2]])</f>
        <v>26-Aug-1997</v>
      </c>
      <c r="P275" s="17">
        <f>DATEDIF(Table3[[#This Row],[date of birth]],DATE(2023,6,8),"y")</f>
        <v>25</v>
      </c>
      <c r="Q275" s="39">
        <v>2632.99</v>
      </c>
    </row>
    <row r="276" spans="1:17" x14ac:dyDescent="0.25">
      <c r="A276" t="s">
        <v>4991</v>
      </c>
      <c r="B276">
        <v>2000</v>
      </c>
      <c r="C276" t="s">
        <v>18</v>
      </c>
      <c r="D276">
        <v>24</v>
      </c>
      <c r="E276">
        <v>1</v>
      </c>
      <c r="F276">
        <v>2639.04</v>
      </c>
      <c r="G276" t="s">
        <v>11</v>
      </c>
      <c r="H276" t="s">
        <v>11</v>
      </c>
      <c r="I276" t="s">
        <v>23</v>
      </c>
      <c r="J276" s="16" t="str">
        <f>IF(Table3[[#This Row],[month]]="?","sep",Table3[[#This Row],[month]])</f>
        <v>Jun</v>
      </c>
      <c r="K276" s="16">
        <f>IF(Table3[[#This Row],[year]]="?","1983",Table3[[#This Row],[year]])</f>
        <v>2000</v>
      </c>
      <c r="L276" s="16" t="str">
        <f>IF(Table3[[#This Row],[Hospital tier]]="?","tier - 2",Table3[[#This Row],[Hospital tier]])</f>
        <v>tier - 2</v>
      </c>
      <c r="M276" s="16" t="str">
        <f>IF(Table3[[#This Row],[City tier]]="?","tier - 2",Table3[[#This Row],[City tier]])</f>
        <v>tier - 2</v>
      </c>
      <c r="N276" s="16" t="str">
        <f>IF(Table3[[#This Row],[State ID]]="?","unknown",Table3[[#This Row],[State ID]])</f>
        <v>R1012</v>
      </c>
      <c r="O276" s="38" t="str">
        <f>CONCATENATE(Table3[[#This Row],[date]],"-",Table3[[#This Row],[month2]],"-",Table3[[#This Row],[year2]])</f>
        <v>24-Jun-2000</v>
      </c>
      <c r="P276" s="17">
        <f>DATEDIF(Table3[[#This Row],[date of birth]],DATE(2023,6,8),"y")</f>
        <v>22</v>
      </c>
      <c r="Q276" s="39">
        <v>2639.04</v>
      </c>
    </row>
    <row r="277" spans="1:17" x14ac:dyDescent="0.25">
      <c r="A277" t="s">
        <v>4992</v>
      </c>
      <c r="B277">
        <v>2000</v>
      </c>
      <c r="C277" t="s">
        <v>30</v>
      </c>
      <c r="D277">
        <v>9</v>
      </c>
      <c r="E277">
        <v>1</v>
      </c>
      <c r="F277">
        <v>2643.27</v>
      </c>
      <c r="G277" t="s">
        <v>11</v>
      </c>
      <c r="H277" t="s">
        <v>16</v>
      </c>
      <c r="I277" t="s">
        <v>23</v>
      </c>
      <c r="J277" s="16" t="str">
        <f>IF(Table3[[#This Row],[month]]="?","sep",Table3[[#This Row],[month]])</f>
        <v>Dec</v>
      </c>
      <c r="K277" s="16">
        <f>IF(Table3[[#This Row],[year]]="?","1983",Table3[[#This Row],[year]])</f>
        <v>2000</v>
      </c>
      <c r="L277" s="16" t="str">
        <f>IF(Table3[[#This Row],[Hospital tier]]="?","tier - 2",Table3[[#This Row],[Hospital tier]])</f>
        <v>tier - 2</v>
      </c>
      <c r="M277" s="16" t="str">
        <f>IF(Table3[[#This Row],[City tier]]="?","tier - 2",Table3[[#This Row],[City tier]])</f>
        <v>tier - 1</v>
      </c>
      <c r="N277" s="16" t="str">
        <f>IF(Table3[[#This Row],[State ID]]="?","unknown",Table3[[#This Row],[State ID]])</f>
        <v>R1012</v>
      </c>
      <c r="O277" s="38" t="str">
        <f>CONCATENATE(Table3[[#This Row],[date]],"-",Table3[[#This Row],[month2]],"-",Table3[[#This Row],[year2]])</f>
        <v>9-Dec-2000</v>
      </c>
      <c r="P277" s="17">
        <f>DATEDIF(Table3[[#This Row],[date of birth]],DATE(2023,6,8),"y")</f>
        <v>22</v>
      </c>
      <c r="Q277" s="39">
        <v>2643.27</v>
      </c>
    </row>
    <row r="278" spans="1:17" x14ac:dyDescent="0.25">
      <c r="A278" t="s">
        <v>4993</v>
      </c>
      <c r="B278">
        <v>1996</v>
      </c>
      <c r="C278" t="s">
        <v>35</v>
      </c>
      <c r="D278">
        <v>5</v>
      </c>
      <c r="E278">
        <v>0</v>
      </c>
      <c r="F278">
        <v>2680.95</v>
      </c>
      <c r="G278" t="s">
        <v>12</v>
      </c>
      <c r="H278" t="s">
        <v>11</v>
      </c>
      <c r="I278" t="s">
        <v>23</v>
      </c>
      <c r="J278" s="16" t="str">
        <f>IF(Table3[[#This Row],[month]]="?","sep",Table3[[#This Row],[month]])</f>
        <v>Aug</v>
      </c>
      <c r="K278" s="16">
        <f>IF(Table3[[#This Row],[year]]="?","1983",Table3[[#This Row],[year]])</f>
        <v>1996</v>
      </c>
      <c r="L278" s="16" t="str">
        <f>IF(Table3[[#This Row],[Hospital tier]]="?","tier - 2",Table3[[#This Row],[Hospital tier]])</f>
        <v>tier - 3</v>
      </c>
      <c r="M278" s="16" t="str">
        <f>IF(Table3[[#This Row],[City tier]]="?","tier - 2",Table3[[#This Row],[City tier]])</f>
        <v>tier - 2</v>
      </c>
      <c r="N278" s="16" t="str">
        <f>IF(Table3[[#This Row],[State ID]]="?","unknown",Table3[[#This Row],[State ID]])</f>
        <v>R1012</v>
      </c>
      <c r="O278" s="38" t="str">
        <f>CONCATENATE(Table3[[#This Row],[date]],"-",Table3[[#This Row],[month2]],"-",Table3[[#This Row],[year2]])</f>
        <v>5-Aug-1996</v>
      </c>
      <c r="P278" s="17">
        <f>DATEDIF(Table3[[#This Row],[date of birth]],DATE(2023,6,8),"y")</f>
        <v>26</v>
      </c>
      <c r="Q278" s="39">
        <v>2680.95</v>
      </c>
    </row>
    <row r="279" spans="1:17" x14ac:dyDescent="0.25">
      <c r="A279" t="s">
        <v>4994</v>
      </c>
      <c r="B279">
        <v>1994</v>
      </c>
      <c r="C279" t="s">
        <v>20</v>
      </c>
      <c r="D279">
        <v>17</v>
      </c>
      <c r="E279">
        <v>0</v>
      </c>
      <c r="F279">
        <v>2684.69</v>
      </c>
      <c r="G279" t="s">
        <v>11</v>
      </c>
      <c r="H279" t="s">
        <v>11</v>
      </c>
      <c r="I279" t="s">
        <v>13</v>
      </c>
      <c r="J279" s="16" t="str">
        <f>IF(Table3[[#This Row],[month]]="?","sep",Table3[[#This Row],[month]])</f>
        <v>Sep</v>
      </c>
      <c r="K279" s="16">
        <f>IF(Table3[[#This Row],[year]]="?","1983",Table3[[#This Row],[year]])</f>
        <v>1994</v>
      </c>
      <c r="L279" s="16" t="str">
        <f>IF(Table3[[#This Row],[Hospital tier]]="?","tier - 2",Table3[[#This Row],[Hospital tier]])</f>
        <v>tier - 2</v>
      </c>
      <c r="M279" s="16" t="str">
        <f>IF(Table3[[#This Row],[City tier]]="?","tier - 2",Table3[[#This Row],[City tier]])</f>
        <v>tier - 2</v>
      </c>
      <c r="N279" s="16" t="str">
        <f>IF(Table3[[#This Row],[State ID]]="?","unknown",Table3[[#This Row],[State ID]])</f>
        <v>R1013</v>
      </c>
      <c r="O279" s="38" t="str">
        <f>CONCATENATE(Table3[[#This Row],[date]],"-",Table3[[#This Row],[month2]],"-",Table3[[#This Row],[year2]])</f>
        <v>17-Sep-1994</v>
      </c>
      <c r="P279" s="17">
        <f>DATEDIF(Table3[[#This Row],[date of birth]],DATE(2023,6,8),"y")</f>
        <v>28</v>
      </c>
      <c r="Q279" s="39">
        <v>2684.69</v>
      </c>
    </row>
    <row r="280" spans="1:17" x14ac:dyDescent="0.25">
      <c r="A280" t="s">
        <v>4995</v>
      </c>
      <c r="B280">
        <v>1994</v>
      </c>
      <c r="C280" t="s">
        <v>37</v>
      </c>
      <c r="D280">
        <v>2</v>
      </c>
      <c r="E280">
        <v>0</v>
      </c>
      <c r="F280">
        <v>2689.5</v>
      </c>
      <c r="G280" t="s">
        <v>12</v>
      </c>
      <c r="H280" t="s">
        <v>11</v>
      </c>
      <c r="I280" t="s">
        <v>13</v>
      </c>
      <c r="J280" s="16" t="str">
        <f>IF(Table3[[#This Row],[month]]="?","sep",Table3[[#This Row],[month]])</f>
        <v>Oct</v>
      </c>
      <c r="K280" s="16">
        <f>IF(Table3[[#This Row],[year]]="?","1983",Table3[[#This Row],[year]])</f>
        <v>1994</v>
      </c>
      <c r="L280" s="16" t="str">
        <f>IF(Table3[[#This Row],[Hospital tier]]="?","tier - 2",Table3[[#This Row],[Hospital tier]])</f>
        <v>tier - 3</v>
      </c>
      <c r="M280" s="16" t="str">
        <f>IF(Table3[[#This Row],[City tier]]="?","tier - 2",Table3[[#This Row],[City tier]])</f>
        <v>tier - 2</v>
      </c>
      <c r="N280" s="16" t="str">
        <f>IF(Table3[[#This Row],[State ID]]="?","unknown",Table3[[#This Row],[State ID]])</f>
        <v>R1013</v>
      </c>
      <c r="O280" s="38" t="str">
        <f>CONCATENATE(Table3[[#This Row],[date]],"-",Table3[[#This Row],[month2]],"-",Table3[[#This Row],[year2]])</f>
        <v>2-Oct-1994</v>
      </c>
      <c r="P280" s="17">
        <f>DATEDIF(Table3[[#This Row],[date of birth]],DATE(2023,6,8),"y")</f>
        <v>28</v>
      </c>
      <c r="Q280" s="39">
        <v>2689.5</v>
      </c>
    </row>
    <row r="281" spans="1:17" x14ac:dyDescent="0.25">
      <c r="A281" t="s">
        <v>4996</v>
      </c>
      <c r="B281">
        <v>1999</v>
      </c>
      <c r="C281" t="s">
        <v>18</v>
      </c>
      <c r="D281">
        <v>11</v>
      </c>
      <c r="E281">
        <v>0</v>
      </c>
      <c r="F281">
        <v>2690.11</v>
      </c>
      <c r="G281" t="s">
        <v>11</v>
      </c>
      <c r="H281" t="s">
        <v>11</v>
      </c>
      <c r="I281" t="s">
        <v>23</v>
      </c>
      <c r="J281" s="16" t="str">
        <f>IF(Table3[[#This Row],[month]]="?","sep",Table3[[#This Row],[month]])</f>
        <v>Jun</v>
      </c>
      <c r="K281" s="16">
        <f>IF(Table3[[#This Row],[year]]="?","1983",Table3[[#This Row],[year]])</f>
        <v>1999</v>
      </c>
      <c r="L281" s="16" t="str">
        <f>IF(Table3[[#This Row],[Hospital tier]]="?","tier - 2",Table3[[#This Row],[Hospital tier]])</f>
        <v>tier - 2</v>
      </c>
      <c r="M281" s="16" t="str">
        <f>IF(Table3[[#This Row],[City tier]]="?","tier - 2",Table3[[#This Row],[City tier]])</f>
        <v>tier - 2</v>
      </c>
      <c r="N281" s="16" t="str">
        <f>IF(Table3[[#This Row],[State ID]]="?","unknown",Table3[[#This Row],[State ID]])</f>
        <v>R1012</v>
      </c>
      <c r="O281" s="38" t="str">
        <f>CONCATENATE(Table3[[#This Row],[date]],"-",Table3[[#This Row],[month2]],"-",Table3[[#This Row],[year2]])</f>
        <v>11-Jun-1999</v>
      </c>
      <c r="P281" s="17">
        <f>DATEDIF(Table3[[#This Row],[date of birth]],DATE(2023,6,8),"y")</f>
        <v>23</v>
      </c>
      <c r="Q281" s="39">
        <v>2690.11</v>
      </c>
    </row>
    <row r="282" spans="1:17" x14ac:dyDescent="0.25">
      <c r="A282" t="s">
        <v>4997</v>
      </c>
      <c r="B282">
        <v>1996</v>
      </c>
      <c r="C282" t="s">
        <v>18</v>
      </c>
      <c r="D282">
        <v>13</v>
      </c>
      <c r="E282">
        <v>0</v>
      </c>
      <c r="F282">
        <v>2699.57</v>
      </c>
      <c r="G282" t="s">
        <v>11</v>
      </c>
      <c r="H282" t="s">
        <v>16</v>
      </c>
      <c r="I282" t="s">
        <v>23</v>
      </c>
      <c r="J282" s="16" t="str">
        <f>IF(Table3[[#This Row],[month]]="?","sep",Table3[[#This Row],[month]])</f>
        <v>Jun</v>
      </c>
      <c r="K282" s="16">
        <f>IF(Table3[[#This Row],[year]]="?","1983",Table3[[#This Row],[year]])</f>
        <v>1996</v>
      </c>
      <c r="L282" s="16" t="str">
        <f>IF(Table3[[#This Row],[Hospital tier]]="?","tier - 2",Table3[[#This Row],[Hospital tier]])</f>
        <v>tier - 2</v>
      </c>
      <c r="M282" s="16" t="str">
        <f>IF(Table3[[#This Row],[City tier]]="?","tier - 2",Table3[[#This Row],[City tier]])</f>
        <v>tier - 1</v>
      </c>
      <c r="N282" s="16" t="str">
        <f>IF(Table3[[#This Row],[State ID]]="?","unknown",Table3[[#This Row],[State ID]])</f>
        <v>R1012</v>
      </c>
      <c r="O282" s="38" t="str">
        <f>CONCATENATE(Table3[[#This Row],[date]],"-",Table3[[#This Row],[month2]],"-",Table3[[#This Row],[year2]])</f>
        <v>13-Jun-1996</v>
      </c>
      <c r="P282" s="17">
        <f>DATEDIF(Table3[[#This Row],[date of birth]],DATE(2023,6,8),"y")</f>
        <v>26</v>
      </c>
      <c r="Q282" s="39">
        <v>2699.57</v>
      </c>
    </row>
    <row r="283" spans="1:17" x14ac:dyDescent="0.25">
      <c r="A283" t="s">
        <v>4998</v>
      </c>
      <c r="B283">
        <v>2003</v>
      </c>
      <c r="C283" t="s">
        <v>10</v>
      </c>
      <c r="D283">
        <v>17</v>
      </c>
      <c r="E283">
        <v>1</v>
      </c>
      <c r="F283">
        <v>2709.11</v>
      </c>
      <c r="G283" t="s">
        <v>11</v>
      </c>
      <c r="H283" t="s">
        <v>11</v>
      </c>
      <c r="I283" t="s">
        <v>23</v>
      </c>
      <c r="J283" s="16" t="str">
        <f>IF(Table3[[#This Row],[month]]="?","sep",Table3[[#This Row],[month]])</f>
        <v>Jul</v>
      </c>
      <c r="K283" s="16">
        <f>IF(Table3[[#This Row],[year]]="?","1983",Table3[[#This Row],[year]])</f>
        <v>2003</v>
      </c>
      <c r="L283" s="16" t="str">
        <f>IF(Table3[[#This Row],[Hospital tier]]="?","tier - 2",Table3[[#This Row],[Hospital tier]])</f>
        <v>tier - 2</v>
      </c>
      <c r="M283" s="16" t="str">
        <f>IF(Table3[[#This Row],[City tier]]="?","tier - 2",Table3[[#This Row],[City tier]])</f>
        <v>tier - 2</v>
      </c>
      <c r="N283" s="16" t="str">
        <f>IF(Table3[[#This Row],[State ID]]="?","unknown",Table3[[#This Row],[State ID]])</f>
        <v>R1012</v>
      </c>
      <c r="O283" s="38" t="str">
        <f>CONCATENATE(Table3[[#This Row],[date]],"-",Table3[[#This Row],[month2]],"-",Table3[[#This Row],[year2]])</f>
        <v>17-Jul-2003</v>
      </c>
      <c r="P283" s="17">
        <f>DATEDIF(Table3[[#This Row],[date of birth]],DATE(2023,6,8),"y")</f>
        <v>19</v>
      </c>
      <c r="Q283" s="39">
        <v>2709.11</v>
      </c>
    </row>
    <row r="284" spans="1:17" x14ac:dyDescent="0.25">
      <c r="A284" t="s">
        <v>4999</v>
      </c>
      <c r="B284">
        <v>2003</v>
      </c>
      <c r="C284" t="s">
        <v>15</v>
      </c>
      <c r="D284">
        <v>21</v>
      </c>
      <c r="E284">
        <v>1</v>
      </c>
      <c r="F284">
        <v>2709.24</v>
      </c>
      <c r="G284" t="s">
        <v>11</v>
      </c>
      <c r="H284" t="s">
        <v>11</v>
      </c>
      <c r="I284" t="s">
        <v>23</v>
      </c>
      <c r="J284" s="16" t="str">
        <f>IF(Table3[[#This Row],[month]]="?","sep",Table3[[#This Row],[month]])</f>
        <v>Nov</v>
      </c>
      <c r="K284" s="16">
        <f>IF(Table3[[#This Row],[year]]="?","1983",Table3[[#This Row],[year]])</f>
        <v>2003</v>
      </c>
      <c r="L284" s="16" t="str">
        <f>IF(Table3[[#This Row],[Hospital tier]]="?","tier - 2",Table3[[#This Row],[Hospital tier]])</f>
        <v>tier - 2</v>
      </c>
      <c r="M284" s="16" t="str">
        <f>IF(Table3[[#This Row],[City tier]]="?","tier - 2",Table3[[#This Row],[City tier]])</f>
        <v>tier - 2</v>
      </c>
      <c r="N284" s="16" t="str">
        <f>IF(Table3[[#This Row],[State ID]]="?","unknown",Table3[[#This Row],[State ID]])</f>
        <v>R1012</v>
      </c>
      <c r="O284" s="38" t="str">
        <f>CONCATENATE(Table3[[#This Row],[date]],"-",Table3[[#This Row],[month2]],"-",Table3[[#This Row],[year2]])</f>
        <v>21-Nov-2003</v>
      </c>
      <c r="P284" s="17">
        <f>DATEDIF(Table3[[#This Row],[date of birth]],DATE(2023,6,8),"y")</f>
        <v>19</v>
      </c>
      <c r="Q284" s="39">
        <v>2709.24</v>
      </c>
    </row>
    <row r="285" spans="1:17" x14ac:dyDescent="0.25">
      <c r="A285" t="s">
        <v>5000</v>
      </c>
      <c r="B285">
        <v>2003</v>
      </c>
      <c r="C285" t="s">
        <v>30</v>
      </c>
      <c r="D285">
        <v>1</v>
      </c>
      <c r="E285">
        <v>1</v>
      </c>
      <c r="F285">
        <v>2710.83</v>
      </c>
      <c r="G285" t="s">
        <v>11</v>
      </c>
      <c r="H285" t="s">
        <v>12</v>
      </c>
      <c r="I285" t="s">
        <v>23</v>
      </c>
      <c r="J285" s="16" t="str">
        <f>IF(Table3[[#This Row],[month]]="?","sep",Table3[[#This Row],[month]])</f>
        <v>Dec</v>
      </c>
      <c r="K285" s="16">
        <f>IF(Table3[[#This Row],[year]]="?","1983",Table3[[#This Row],[year]])</f>
        <v>2003</v>
      </c>
      <c r="L285" s="16" t="str">
        <f>IF(Table3[[#This Row],[Hospital tier]]="?","tier - 2",Table3[[#This Row],[Hospital tier]])</f>
        <v>tier - 2</v>
      </c>
      <c r="M285" s="16" t="str">
        <f>IF(Table3[[#This Row],[City tier]]="?","tier - 2",Table3[[#This Row],[City tier]])</f>
        <v>tier - 3</v>
      </c>
      <c r="N285" s="16" t="str">
        <f>IF(Table3[[#This Row],[State ID]]="?","unknown",Table3[[#This Row],[State ID]])</f>
        <v>R1012</v>
      </c>
      <c r="O285" s="38" t="str">
        <f>CONCATENATE(Table3[[#This Row],[date]],"-",Table3[[#This Row],[month2]],"-",Table3[[#This Row],[year2]])</f>
        <v>1-Dec-2003</v>
      </c>
      <c r="P285" s="17">
        <f>DATEDIF(Table3[[#This Row],[date of birth]],DATE(2023,6,8),"y")</f>
        <v>19</v>
      </c>
      <c r="Q285" s="39">
        <v>2710.83</v>
      </c>
    </row>
    <row r="286" spans="1:17" x14ac:dyDescent="0.25">
      <c r="A286" t="s">
        <v>5001</v>
      </c>
      <c r="B286">
        <v>2003</v>
      </c>
      <c r="C286" t="s">
        <v>35</v>
      </c>
      <c r="D286">
        <v>6</v>
      </c>
      <c r="E286">
        <v>1</v>
      </c>
      <c r="F286">
        <v>2719.28</v>
      </c>
      <c r="G286" t="s">
        <v>11</v>
      </c>
      <c r="H286" t="s">
        <v>11</v>
      </c>
      <c r="I286" t="s">
        <v>23</v>
      </c>
      <c r="J286" s="16" t="str">
        <f>IF(Table3[[#This Row],[month]]="?","sep",Table3[[#This Row],[month]])</f>
        <v>Aug</v>
      </c>
      <c r="K286" s="16">
        <f>IF(Table3[[#This Row],[year]]="?","1983",Table3[[#This Row],[year]])</f>
        <v>2003</v>
      </c>
      <c r="L286" s="16" t="str">
        <f>IF(Table3[[#This Row],[Hospital tier]]="?","tier - 2",Table3[[#This Row],[Hospital tier]])</f>
        <v>tier - 2</v>
      </c>
      <c r="M286" s="16" t="str">
        <f>IF(Table3[[#This Row],[City tier]]="?","tier - 2",Table3[[#This Row],[City tier]])</f>
        <v>tier - 2</v>
      </c>
      <c r="N286" s="16" t="str">
        <f>IF(Table3[[#This Row],[State ID]]="?","unknown",Table3[[#This Row],[State ID]])</f>
        <v>R1012</v>
      </c>
      <c r="O286" s="38" t="str">
        <f>CONCATENATE(Table3[[#This Row],[date]],"-",Table3[[#This Row],[month2]],"-",Table3[[#This Row],[year2]])</f>
        <v>6-Aug-2003</v>
      </c>
      <c r="P286" s="17">
        <f>DATEDIF(Table3[[#This Row],[date of birth]],DATE(2023,6,8),"y")</f>
        <v>19</v>
      </c>
      <c r="Q286" s="39">
        <v>2719.28</v>
      </c>
    </row>
    <row r="287" spans="1:17" x14ac:dyDescent="0.25">
      <c r="A287" t="s">
        <v>5002</v>
      </c>
      <c r="B287">
        <v>1997</v>
      </c>
      <c r="C287" t="s">
        <v>37</v>
      </c>
      <c r="D287">
        <v>30</v>
      </c>
      <c r="E287">
        <v>0</v>
      </c>
      <c r="F287">
        <v>2721.32</v>
      </c>
      <c r="G287" t="s">
        <v>16</v>
      </c>
      <c r="H287" t="s">
        <v>12</v>
      </c>
      <c r="I287" t="s">
        <v>276</v>
      </c>
      <c r="J287" s="16" t="str">
        <f>IF(Table3[[#This Row],[month]]="?","sep",Table3[[#This Row],[month]])</f>
        <v>Oct</v>
      </c>
      <c r="K287" s="16">
        <f>IF(Table3[[#This Row],[year]]="?","1983",Table3[[#This Row],[year]])</f>
        <v>1997</v>
      </c>
      <c r="L287" s="16" t="str">
        <f>IF(Table3[[#This Row],[Hospital tier]]="?","tier - 2",Table3[[#This Row],[Hospital tier]])</f>
        <v>tier - 1</v>
      </c>
      <c r="M287" s="16" t="str">
        <f>IF(Table3[[#This Row],[City tier]]="?","tier - 2",Table3[[#This Row],[City tier]])</f>
        <v>tier - 3</v>
      </c>
      <c r="N287" s="16" t="str">
        <f>IF(Table3[[#This Row],[State ID]]="?","unknown",Table3[[#This Row],[State ID]])</f>
        <v>R1014</v>
      </c>
      <c r="O287" s="38" t="str">
        <f>CONCATENATE(Table3[[#This Row],[date]],"-",Table3[[#This Row],[month2]],"-",Table3[[#This Row],[year2]])</f>
        <v>30-Oct-1997</v>
      </c>
      <c r="P287" s="17">
        <f>DATEDIF(Table3[[#This Row],[date of birth]],DATE(2023,6,8),"y")</f>
        <v>25</v>
      </c>
      <c r="Q287" s="39">
        <v>2721.32</v>
      </c>
    </row>
    <row r="288" spans="1:17" x14ac:dyDescent="0.25">
      <c r="A288" t="s">
        <v>5003</v>
      </c>
      <c r="B288">
        <v>1988</v>
      </c>
      <c r="C288" t="s">
        <v>35</v>
      </c>
      <c r="D288">
        <v>20</v>
      </c>
      <c r="E288">
        <v>3</v>
      </c>
      <c r="F288">
        <v>2726.06</v>
      </c>
      <c r="G288" t="s">
        <v>11</v>
      </c>
      <c r="H288" t="s">
        <v>11</v>
      </c>
      <c r="I288" t="s">
        <v>13</v>
      </c>
      <c r="J288" s="16" t="str">
        <f>IF(Table3[[#This Row],[month]]="?","sep",Table3[[#This Row],[month]])</f>
        <v>Aug</v>
      </c>
      <c r="K288" s="16">
        <f>IF(Table3[[#This Row],[year]]="?","1983",Table3[[#This Row],[year]])</f>
        <v>1988</v>
      </c>
      <c r="L288" s="16" t="str">
        <f>IF(Table3[[#This Row],[Hospital tier]]="?","tier - 2",Table3[[#This Row],[Hospital tier]])</f>
        <v>tier - 2</v>
      </c>
      <c r="M288" s="16" t="str">
        <f>IF(Table3[[#This Row],[City tier]]="?","tier - 2",Table3[[#This Row],[City tier]])</f>
        <v>tier - 2</v>
      </c>
      <c r="N288" s="16" t="str">
        <f>IF(Table3[[#This Row],[State ID]]="?","unknown",Table3[[#This Row],[State ID]])</f>
        <v>R1013</v>
      </c>
      <c r="O288" s="38" t="str">
        <f>CONCATENATE(Table3[[#This Row],[date]],"-",Table3[[#This Row],[month2]],"-",Table3[[#This Row],[year2]])</f>
        <v>20-Aug-1988</v>
      </c>
      <c r="P288" s="17">
        <f>DATEDIF(Table3[[#This Row],[date of birth]],DATE(2023,6,8),"y")</f>
        <v>34</v>
      </c>
      <c r="Q288" s="39">
        <v>2726.06</v>
      </c>
    </row>
    <row r="289" spans="1:17" x14ac:dyDescent="0.25">
      <c r="A289" t="s">
        <v>5004</v>
      </c>
      <c r="B289">
        <v>1997</v>
      </c>
      <c r="C289" t="s">
        <v>37</v>
      </c>
      <c r="D289">
        <v>6</v>
      </c>
      <c r="E289">
        <v>0</v>
      </c>
      <c r="F289">
        <v>2727.4</v>
      </c>
      <c r="G289" t="s">
        <v>12</v>
      </c>
      <c r="H289" t="s">
        <v>12</v>
      </c>
      <c r="I289" t="s">
        <v>168</v>
      </c>
      <c r="J289" s="16" t="str">
        <f>IF(Table3[[#This Row],[month]]="?","sep",Table3[[#This Row],[month]])</f>
        <v>Oct</v>
      </c>
      <c r="K289" s="16">
        <f>IF(Table3[[#This Row],[year]]="?","1983",Table3[[#This Row],[year]])</f>
        <v>1997</v>
      </c>
      <c r="L289" s="16" t="str">
        <f>IF(Table3[[#This Row],[Hospital tier]]="?","tier - 2",Table3[[#This Row],[Hospital tier]])</f>
        <v>tier - 3</v>
      </c>
      <c r="M289" s="16" t="str">
        <f>IF(Table3[[#This Row],[City tier]]="?","tier - 2",Table3[[#This Row],[City tier]])</f>
        <v>tier - 3</v>
      </c>
      <c r="N289" s="16" t="str">
        <f>IF(Table3[[#This Row],[State ID]]="?","unknown",Table3[[#This Row],[State ID]])</f>
        <v>R1016</v>
      </c>
      <c r="O289" s="38" t="str">
        <f>CONCATENATE(Table3[[#This Row],[date]],"-",Table3[[#This Row],[month2]],"-",Table3[[#This Row],[year2]])</f>
        <v>6-Oct-1997</v>
      </c>
      <c r="P289" s="17">
        <f>DATEDIF(Table3[[#This Row],[date of birth]],DATE(2023,6,8),"y")</f>
        <v>25</v>
      </c>
      <c r="Q289" s="39">
        <v>2727.4</v>
      </c>
    </row>
    <row r="290" spans="1:17" x14ac:dyDescent="0.25">
      <c r="A290" t="s">
        <v>5005</v>
      </c>
      <c r="B290">
        <v>2003</v>
      </c>
      <c r="C290" t="s">
        <v>30</v>
      </c>
      <c r="D290">
        <v>3</v>
      </c>
      <c r="E290">
        <v>1</v>
      </c>
      <c r="F290">
        <v>2730.11</v>
      </c>
      <c r="G290" t="s">
        <v>11</v>
      </c>
      <c r="H290" t="s">
        <v>12</v>
      </c>
      <c r="I290" t="s">
        <v>23</v>
      </c>
      <c r="J290" s="16" t="str">
        <f>IF(Table3[[#This Row],[month]]="?","sep",Table3[[#This Row],[month]])</f>
        <v>Dec</v>
      </c>
      <c r="K290" s="16">
        <f>IF(Table3[[#This Row],[year]]="?","1983",Table3[[#This Row],[year]])</f>
        <v>2003</v>
      </c>
      <c r="L290" s="16" t="str">
        <f>IF(Table3[[#This Row],[Hospital tier]]="?","tier - 2",Table3[[#This Row],[Hospital tier]])</f>
        <v>tier - 2</v>
      </c>
      <c r="M290" s="16" t="str">
        <f>IF(Table3[[#This Row],[City tier]]="?","tier - 2",Table3[[#This Row],[City tier]])</f>
        <v>tier - 3</v>
      </c>
      <c r="N290" s="16" t="str">
        <f>IF(Table3[[#This Row],[State ID]]="?","unknown",Table3[[#This Row],[State ID]])</f>
        <v>R1012</v>
      </c>
      <c r="O290" s="38" t="str">
        <f>CONCATENATE(Table3[[#This Row],[date]],"-",Table3[[#This Row],[month2]],"-",Table3[[#This Row],[year2]])</f>
        <v>3-Dec-2003</v>
      </c>
      <c r="P290" s="17">
        <f>DATEDIF(Table3[[#This Row],[date of birth]],DATE(2023,6,8),"y")</f>
        <v>19</v>
      </c>
      <c r="Q290" s="39">
        <v>2730.11</v>
      </c>
    </row>
    <row r="291" spans="1:17" x14ac:dyDescent="0.25">
      <c r="A291" t="s">
        <v>5006</v>
      </c>
      <c r="B291">
        <v>2000</v>
      </c>
      <c r="C291" t="s">
        <v>30</v>
      </c>
      <c r="D291">
        <v>17</v>
      </c>
      <c r="E291">
        <v>0</v>
      </c>
      <c r="F291">
        <v>2731.91</v>
      </c>
      <c r="G291" t="s">
        <v>11</v>
      </c>
      <c r="H291" t="s">
        <v>12</v>
      </c>
      <c r="I291" t="s">
        <v>247</v>
      </c>
      <c r="J291" s="16" t="str">
        <f>IF(Table3[[#This Row],[month]]="?","sep",Table3[[#This Row],[month]])</f>
        <v>Dec</v>
      </c>
      <c r="K291" s="16">
        <f>IF(Table3[[#This Row],[year]]="?","1983",Table3[[#This Row],[year]])</f>
        <v>2000</v>
      </c>
      <c r="L291" s="16" t="str">
        <f>IF(Table3[[#This Row],[Hospital tier]]="?","tier - 2",Table3[[#This Row],[Hospital tier]])</f>
        <v>tier - 2</v>
      </c>
      <c r="M291" s="16" t="str">
        <f>IF(Table3[[#This Row],[City tier]]="?","tier - 2",Table3[[#This Row],[City tier]])</f>
        <v>tier - 3</v>
      </c>
      <c r="N291" s="16" t="str">
        <f>IF(Table3[[#This Row],[State ID]]="?","unknown",Table3[[#This Row],[State ID]])</f>
        <v>R1024</v>
      </c>
      <c r="O291" s="38" t="str">
        <f>CONCATENATE(Table3[[#This Row],[date]],"-",Table3[[#This Row],[month2]],"-",Table3[[#This Row],[year2]])</f>
        <v>17-Dec-2000</v>
      </c>
      <c r="P291" s="17">
        <f>DATEDIF(Table3[[#This Row],[date of birth]],DATE(2023,6,8),"y")</f>
        <v>22</v>
      </c>
      <c r="Q291" s="39">
        <v>2731.91</v>
      </c>
    </row>
    <row r="292" spans="1:17" x14ac:dyDescent="0.25">
      <c r="A292" t="s">
        <v>5007</v>
      </c>
      <c r="B292">
        <v>2000</v>
      </c>
      <c r="C292" t="s">
        <v>37</v>
      </c>
      <c r="D292">
        <v>3</v>
      </c>
      <c r="E292">
        <v>0</v>
      </c>
      <c r="F292">
        <v>2741.95</v>
      </c>
      <c r="G292" t="s">
        <v>11</v>
      </c>
      <c r="H292" t="s">
        <v>12</v>
      </c>
      <c r="I292" t="s">
        <v>247</v>
      </c>
      <c r="J292" s="16" t="str">
        <f>IF(Table3[[#This Row],[month]]="?","sep",Table3[[#This Row],[month]])</f>
        <v>Oct</v>
      </c>
      <c r="K292" s="16">
        <f>IF(Table3[[#This Row],[year]]="?","1983",Table3[[#This Row],[year]])</f>
        <v>2000</v>
      </c>
      <c r="L292" s="16" t="str">
        <f>IF(Table3[[#This Row],[Hospital tier]]="?","tier - 2",Table3[[#This Row],[Hospital tier]])</f>
        <v>tier - 2</v>
      </c>
      <c r="M292" s="16" t="str">
        <f>IF(Table3[[#This Row],[City tier]]="?","tier - 2",Table3[[#This Row],[City tier]])</f>
        <v>tier - 3</v>
      </c>
      <c r="N292" s="16" t="str">
        <f>IF(Table3[[#This Row],[State ID]]="?","unknown",Table3[[#This Row],[State ID]])</f>
        <v>R1024</v>
      </c>
      <c r="O292" s="38" t="str">
        <f>CONCATENATE(Table3[[#This Row],[date]],"-",Table3[[#This Row],[month2]],"-",Table3[[#This Row],[year2]])</f>
        <v>3-Oct-2000</v>
      </c>
      <c r="P292" s="17">
        <f>DATEDIF(Table3[[#This Row],[date of birth]],DATE(2023,6,8),"y")</f>
        <v>22</v>
      </c>
      <c r="Q292" s="39">
        <v>2741.95</v>
      </c>
    </row>
    <row r="293" spans="1:17" x14ac:dyDescent="0.25">
      <c r="A293" t="s">
        <v>5008</v>
      </c>
      <c r="B293">
        <v>2000</v>
      </c>
      <c r="C293" t="s">
        <v>37</v>
      </c>
      <c r="D293">
        <v>11</v>
      </c>
      <c r="E293">
        <v>0</v>
      </c>
      <c r="F293">
        <v>2755.02</v>
      </c>
      <c r="G293" t="s">
        <v>11</v>
      </c>
      <c r="H293" t="s">
        <v>16</v>
      </c>
      <c r="I293" t="s">
        <v>247</v>
      </c>
      <c r="J293" s="16" t="str">
        <f>IF(Table3[[#This Row],[month]]="?","sep",Table3[[#This Row],[month]])</f>
        <v>Oct</v>
      </c>
      <c r="K293" s="16">
        <f>IF(Table3[[#This Row],[year]]="?","1983",Table3[[#This Row],[year]])</f>
        <v>2000</v>
      </c>
      <c r="L293" s="16" t="str">
        <f>IF(Table3[[#This Row],[Hospital tier]]="?","tier - 2",Table3[[#This Row],[Hospital tier]])</f>
        <v>tier - 2</v>
      </c>
      <c r="M293" s="16" t="str">
        <f>IF(Table3[[#This Row],[City tier]]="?","tier - 2",Table3[[#This Row],[City tier]])</f>
        <v>tier - 1</v>
      </c>
      <c r="N293" s="16" t="str">
        <f>IF(Table3[[#This Row],[State ID]]="?","unknown",Table3[[#This Row],[State ID]])</f>
        <v>R1024</v>
      </c>
      <c r="O293" s="38" t="str">
        <f>CONCATENATE(Table3[[#This Row],[date]],"-",Table3[[#This Row],[month2]],"-",Table3[[#This Row],[year2]])</f>
        <v>11-Oct-2000</v>
      </c>
      <c r="P293" s="17">
        <f>DATEDIF(Table3[[#This Row],[date of birth]],DATE(2023,6,8),"y")</f>
        <v>22</v>
      </c>
      <c r="Q293" s="39">
        <v>2755.02</v>
      </c>
    </row>
    <row r="294" spans="1:17" x14ac:dyDescent="0.25">
      <c r="A294" t="s">
        <v>5009</v>
      </c>
      <c r="B294">
        <v>1997</v>
      </c>
      <c r="C294" t="s">
        <v>35</v>
      </c>
      <c r="D294">
        <v>10</v>
      </c>
      <c r="E294">
        <v>0</v>
      </c>
      <c r="F294">
        <v>2758.99</v>
      </c>
      <c r="G294" t="s">
        <v>11</v>
      </c>
      <c r="H294" t="s">
        <v>16</v>
      </c>
      <c r="I294" t="s">
        <v>23</v>
      </c>
      <c r="J294" s="16" t="str">
        <f>IF(Table3[[#This Row],[month]]="?","sep",Table3[[#This Row],[month]])</f>
        <v>Aug</v>
      </c>
      <c r="K294" s="16">
        <f>IF(Table3[[#This Row],[year]]="?","1983",Table3[[#This Row],[year]])</f>
        <v>1997</v>
      </c>
      <c r="L294" s="16" t="str">
        <f>IF(Table3[[#This Row],[Hospital tier]]="?","tier - 2",Table3[[#This Row],[Hospital tier]])</f>
        <v>tier - 2</v>
      </c>
      <c r="M294" s="16" t="str">
        <f>IF(Table3[[#This Row],[City tier]]="?","tier - 2",Table3[[#This Row],[City tier]])</f>
        <v>tier - 1</v>
      </c>
      <c r="N294" s="16" t="str">
        <f>IF(Table3[[#This Row],[State ID]]="?","unknown",Table3[[#This Row],[State ID]])</f>
        <v>R1012</v>
      </c>
      <c r="O294" s="38" t="str">
        <f>CONCATENATE(Table3[[#This Row],[date]],"-",Table3[[#This Row],[month2]],"-",Table3[[#This Row],[year2]])</f>
        <v>10-Aug-1997</v>
      </c>
      <c r="P294" s="17">
        <f>DATEDIF(Table3[[#This Row],[date of birth]],DATE(2023,6,8),"y")</f>
        <v>25</v>
      </c>
      <c r="Q294" s="39">
        <v>2758.99</v>
      </c>
    </row>
    <row r="295" spans="1:17" x14ac:dyDescent="0.25">
      <c r="A295" t="s">
        <v>5010</v>
      </c>
      <c r="B295">
        <v>2004</v>
      </c>
      <c r="C295" t="s">
        <v>15</v>
      </c>
      <c r="D295">
        <v>14</v>
      </c>
      <c r="E295">
        <v>0</v>
      </c>
      <c r="F295">
        <v>2773.46</v>
      </c>
      <c r="G295" t="s">
        <v>11</v>
      </c>
      <c r="H295" t="s">
        <v>16</v>
      </c>
      <c r="I295" t="s">
        <v>300</v>
      </c>
      <c r="J295" s="16" t="str">
        <f>IF(Table3[[#This Row],[month]]="?","sep",Table3[[#This Row],[month]])</f>
        <v>Nov</v>
      </c>
      <c r="K295" s="16">
        <f>IF(Table3[[#This Row],[year]]="?","1983",Table3[[#This Row],[year]])</f>
        <v>2004</v>
      </c>
      <c r="L295" s="16" t="str">
        <f>IF(Table3[[#This Row],[Hospital tier]]="?","tier - 2",Table3[[#This Row],[Hospital tier]])</f>
        <v>tier - 2</v>
      </c>
      <c r="M295" s="16" t="str">
        <f>IF(Table3[[#This Row],[City tier]]="?","tier - 2",Table3[[#This Row],[City tier]])</f>
        <v>tier - 1</v>
      </c>
      <c r="N295" s="16" t="str">
        <f>IF(Table3[[#This Row],[State ID]]="?","unknown",Table3[[#This Row],[State ID]])</f>
        <v>R1021</v>
      </c>
      <c r="O295" s="38" t="str">
        <f>CONCATENATE(Table3[[#This Row],[date]],"-",Table3[[#This Row],[month2]],"-",Table3[[#This Row],[year2]])</f>
        <v>14-Nov-2004</v>
      </c>
      <c r="P295" s="17">
        <f>DATEDIF(Table3[[#This Row],[date of birth]],DATE(2023,6,8),"y")</f>
        <v>18</v>
      </c>
      <c r="Q295" s="39">
        <v>2773.46</v>
      </c>
    </row>
    <row r="296" spans="1:17" x14ac:dyDescent="0.25">
      <c r="A296" t="s">
        <v>5011</v>
      </c>
      <c r="B296">
        <v>1999</v>
      </c>
      <c r="C296" t="s">
        <v>18</v>
      </c>
      <c r="D296">
        <v>9</v>
      </c>
      <c r="E296">
        <v>1</v>
      </c>
      <c r="F296">
        <v>2775.19</v>
      </c>
      <c r="G296" t="s">
        <v>11</v>
      </c>
      <c r="H296" t="s">
        <v>16</v>
      </c>
      <c r="I296" t="s">
        <v>23</v>
      </c>
      <c r="J296" s="16" t="str">
        <f>IF(Table3[[#This Row],[month]]="?","sep",Table3[[#This Row],[month]])</f>
        <v>Jun</v>
      </c>
      <c r="K296" s="16">
        <f>IF(Table3[[#This Row],[year]]="?","1983",Table3[[#This Row],[year]])</f>
        <v>1999</v>
      </c>
      <c r="L296" s="16" t="str">
        <f>IF(Table3[[#This Row],[Hospital tier]]="?","tier - 2",Table3[[#This Row],[Hospital tier]])</f>
        <v>tier - 2</v>
      </c>
      <c r="M296" s="16" t="str">
        <f>IF(Table3[[#This Row],[City tier]]="?","tier - 2",Table3[[#This Row],[City tier]])</f>
        <v>tier - 1</v>
      </c>
      <c r="N296" s="16" t="str">
        <f>IF(Table3[[#This Row],[State ID]]="?","unknown",Table3[[#This Row],[State ID]])</f>
        <v>R1012</v>
      </c>
      <c r="O296" s="38" t="str">
        <f>CONCATENATE(Table3[[#This Row],[date]],"-",Table3[[#This Row],[month2]],"-",Table3[[#This Row],[year2]])</f>
        <v>9-Jun-1999</v>
      </c>
      <c r="P296" s="17">
        <f>DATEDIF(Table3[[#This Row],[date of birth]],DATE(2023,6,8),"y")</f>
        <v>23</v>
      </c>
      <c r="Q296" s="39">
        <v>2775.19</v>
      </c>
    </row>
    <row r="297" spans="1:17" x14ac:dyDescent="0.25">
      <c r="A297" t="s">
        <v>5012</v>
      </c>
      <c r="B297">
        <v>1999</v>
      </c>
      <c r="C297" t="s">
        <v>35</v>
      </c>
      <c r="D297">
        <v>29</v>
      </c>
      <c r="E297">
        <v>1</v>
      </c>
      <c r="F297">
        <v>2775.19</v>
      </c>
      <c r="G297" t="s">
        <v>11</v>
      </c>
      <c r="H297" t="s">
        <v>16</v>
      </c>
      <c r="I297" t="s">
        <v>23</v>
      </c>
      <c r="J297" s="16" t="str">
        <f>IF(Table3[[#This Row],[month]]="?","sep",Table3[[#This Row],[month]])</f>
        <v>Aug</v>
      </c>
      <c r="K297" s="16">
        <f>IF(Table3[[#This Row],[year]]="?","1983",Table3[[#This Row],[year]])</f>
        <v>1999</v>
      </c>
      <c r="L297" s="16" t="str">
        <f>IF(Table3[[#This Row],[Hospital tier]]="?","tier - 2",Table3[[#This Row],[Hospital tier]])</f>
        <v>tier - 2</v>
      </c>
      <c r="M297" s="16" t="str">
        <f>IF(Table3[[#This Row],[City tier]]="?","tier - 2",Table3[[#This Row],[City tier]])</f>
        <v>tier - 1</v>
      </c>
      <c r="N297" s="16" t="str">
        <f>IF(Table3[[#This Row],[State ID]]="?","unknown",Table3[[#This Row],[State ID]])</f>
        <v>R1012</v>
      </c>
      <c r="O297" s="38" t="str">
        <f>CONCATENATE(Table3[[#This Row],[date]],"-",Table3[[#This Row],[month2]],"-",Table3[[#This Row],[year2]])</f>
        <v>29-Aug-1999</v>
      </c>
      <c r="P297" s="17">
        <f>DATEDIF(Table3[[#This Row],[date of birth]],DATE(2023,6,8),"y")</f>
        <v>23</v>
      </c>
      <c r="Q297" s="39">
        <v>2775.19</v>
      </c>
    </row>
    <row r="298" spans="1:17" x14ac:dyDescent="0.25">
      <c r="A298" t="s">
        <v>5013</v>
      </c>
      <c r="B298">
        <v>1999</v>
      </c>
      <c r="C298" t="s">
        <v>30</v>
      </c>
      <c r="D298">
        <v>24</v>
      </c>
      <c r="E298">
        <v>1</v>
      </c>
      <c r="F298">
        <v>2789.06</v>
      </c>
      <c r="G298" t="s">
        <v>11</v>
      </c>
      <c r="H298" t="s">
        <v>12</v>
      </c>
      <c r="I298" t="s">
        <v>23</v>
      </c>
      <c r="J298" s="16" t="str">
        <f>IF(Table3[[#This Row],[month]]="?","sep",Table3[[#This Row],[month]])</f>
        <v>Dec</v>
      </c>
      <c r="K298" s="16">
        <f>IF(Table3[[#This Row],[year]]="?","1983",Table3[[#This Row],[year]])</f>
        <v>1999</v>
      </c>
      <c r="L298" s="16" t="str">
        <f>IF(Table3[[#This Row],[Hospital tier]]="?","tier - 2",Table3[[#This Row],[Hospital tier]])</f>
        <v>tier - 2</v>
      </c>
      <c r="M298" s="16" t="str">
        <f>IF(Table3[[#This Row],[City tier]]="?","tier - 2",Table3[[#This Row],[City tier]])</f>
        <v>tier - 3</v>
      </c>
      <c r="N298" s="16" t="str">
        <f>IF(Table3[[#This Row],[State ID]]="?","unknown",Table3[[#This Row],[State ID]])</f>
        <v>R1012</v>
      </c>
      <c r="O298" s="38" t="str">
        <f>CONCATENATE(Table3[[#This Row],[date]],"-",Table3[[#This Row],[month2]],"-",Table3[[#This Row],[year2]])</f>
        <v>24-Dec-1999</v>
      </c>
      <c r="P298" s="17">
        <f>DATEDIF(Table3[[#This Row],[date of birth]],DATE(2023,6,8),"y")</f>
        <v>23</v>
      </c>
      <c r="Q298" s="39">
        <v>2789.06</v>
      </c>
    </row>
    <row r="299" spans="1:17" x14ac:dyDescent="0.25">
      <c r="A299" t="s">
        <v>5014</v>
      </c>
      <c r="B299">
        <v>2004</v>
      </c>
      <c r="C299" t="s">
        <v>35</v>
      </c>
      <c r="D299">
        <v>4</v>
      </c>
      <c r="E299">
        <v>2</v>
      </c>
      <c r="F299">
        <v>2801.26</v>
      </c>
      <c r="G299" t="s">
        <v>11</v>
      </c>
      <c r="H299" t="s">
        <v>12</v>
      </c>
      <c r="I299" t="s">
        <v>13</v>
      </c>
      <c r="J299" s="16" t="str">
        <f>IF(Table3[[#This Row],[month]]="?","sep",Table3[[#This Row],[month]])</f>
        <v>Aug</v>
      </c>
      <c r="K299" s="16">
        <f>IF(Table3[[#This Row],[year]]="?","1983",Table3[[#This Row],[year]])</f>
        <v>2004</v>
      </c>
      <c r="L299" s="16" t="str">
        <f>IF(Table3[[#This Row],[Hospital tier]]="?","tier - 2",Table3[[#This Row],[Hospital tier]])</f>
        <v>tier - 2</v>
      </c>
      <c r="M299" s="16" t="str">
        <f>IF(Table3[[#This Row],[City tier]]="?","tier - 2",Table3[[#This Row],[City tier]])</f>
        <v>tier - 3</v>
      </c>
      <c r="N299" s="16" t="str">
        <f>IF(Table3[[#This Row],[State ID]]="?","unknown",Table3[[#This Row],[State ID]])</f>
        <v>R1013</v>
      </c>
      <c r="O299" s="38" t="str">
        <f>CONCATENATE(Table3[[#This Row],[date]],"-",Table3[[#This Row],[month2]],"-",Table3[[#This Row],[year2]])</f>
        <v>4-Aug-2004</v>
      </c>
      <c r="P299" s="17">
        <f>DATEDIF(Table3[[#This Row],[date of birth]],DATE(2023,6,8),"y")</f>
        <v>18</v>
      </c>
      <c r="Q299" s="39">
        <v>2801.26</v>
      </c>
    </row>
    <row r="300" spans="1:17" x14ac:dyDescent="0.25">
      <c r="A300" t="s">
        <v>5015</v>
      </c>
      <c r="B300">
        <v>2003</v>
      </c>
      <c r="C300" t="s">
        <v>20</v>
      </c>
      <c r="D300">
        <v>23</v>
      </c>
      <c r="E300">
        <v>2</v>
      </c>
      <c r="F300">
        <v>2803.7</v>
      </c>
      <c r="G300" t="s">
        <v>11</v>
      </c>
      <c r="H300" t="s">
        <v>16</v>
      </c>
      <c r="I300" t="s">
        <v>23</v>
      </c>
      <c r="J300" s="16" t="str">
        <f>IF(Table3[[#This Row],[month]]="?","sep",Table3[[#This Row],[month]])</f>
        <v>Sep</v>
      </c>
      <c r="K300" s="16">
        <f>IF(Table3[[#This Row],[year]]="?","1983",Table3[[#This Row],[year]])</f>
        <v>2003</v>
      </c>
      <c r="L300" s="16" t="str">
        <f>IF(Table3[[#This Row],[Hospital tier]]="?","tier - 2",Table3[[#This Row],[Hospital tier]])</f>
        <v>tier - 2</v>
      </c>
      <c r="M300" s="16" t="str">
        <f>IF(Table3[[#This Row],[City tier]]="?","tier - 2",Table3[[#This Row],[City tier]])</f>
        <v>tier - 1</v>
      </c>
      <c r="N300" s="16" t="str">
        <f>IF(Table3[[#This Row],[State ID]]="?","unknown",Table3[[#This Row],[State ID]])</f>
        <v>R1012</v>
      </c>
      <c r="O300" s="38" t="str">
        <f>CONCATENATE(Table3[[#This Row],[date]],"-",Table3[[#This Row],[month2]],"-",Table3[[#This Row],[year2]])</f>
        <v>23-Sep-2003</v>
      </c>
      <c r="P300" s="17">
        <f>DATEDIF(Table3[[#This Row],[date of birth]],DATE(2023,6,8),"y")</f>
        <v>19</v>
      </c>
      <c r="Q300" s="39">
        <v>2803.7</v>
      </c>
    </row>
    <row r="301" spans="1:17" x14ac:dyDescent="0.25">
      <c r="A301" t="s">
        <v>5016</v>
      </c>
      <c r="B301">
        <v>2000</v>
      </c>
      <c r="C301" t="s">
        <v>37</v>
      </c>
      <c r="D301">
        <v>1</v>
      </c>
      <c r="E301">
        <v>0</v>
      </c>
      <c r="F301">
        <v>2819.51</v>
      </c>
      <c r="G301" t="s">
        <v>11</v>
      </c>
      <c r="H301" t="s">
        <v>12</v>
      </c>
      <c r="I301" t="s">
        <v>42</v>
      </c>
      <c r="J301" s="16" t="str">
        <f>IF(Table3[[#This Row],[month]]="?","sep",Table3[[#This Row],[month]])</f>
        <v>Oct</v>
      </c>
      <c r="K301" s="16">
        <f>IF(Table3[[#This Row],[year]]="?","1983",Table3[[#This Row],[year]])</f>
        <v>2000</v>
      </c>
      <c r="L301" s="16" t="str">
        <f>IF(Table3[[#This Row],[Hospital tier]]="?","tier - 2",Table3[[#This Row],[Hospital tier]])</f>
        <v>tier - 2</v>
      </c>
      <c r="M301" s="16" t="str">
        <f>IF(Table3[[#This Row],[City tier]]="?","tier - 2",Table3[[#This Row],[City tier]])</f>
        <v>tier - 3</v>
      </c>
      <c r="N301" s="16" t="str">
        <f>IF(Table3[[#This Row],[State ID]]="?","unknown",Table3[[#This Row],[State ID]])</f>
        <v>R1011</v>
      </c>
      <c r="O301" s="38" t="str">
        <f>CONCATENATE(Table3[[#This Row],[date]],"-",Table3[[#This Row],[month2]],"-",Table3[[#This Row],[year2]])</f>
        <v>1-Oct-2000</v>
      </c>
      <c r="P301" s="17">
        <f>DATEDIF(Table3[[#This Row],[date of birth]],DATE(2023,6,8),"y")</f>
        <v>22</v>
      </c>
      <c r="Q301" s="39">
        <v>2819.51</v>
      </c>
    </row>
    <row r="302" spans="1:17" x14ac:dyDescent="0.25">
      <c r="A302" t="s">
        <v>5017</v>
      </c>
      <c r="B302">
        <v>1998</v>
      </c>
      <c r="C302" t="s">
        <v>15</v>
      </c>
      <c r="D302">
        <v>15</v>
      </c>
      <c r="E302">
        <v>0</v>
      </c>
      <c r="F302">
        <v>2842.76</v>
      </c>
      <c r="G302" t="s">
        <v>11</v>
      </c>
      <c r="H302" t="s">
        <v>12</v>
      </c>
      <c r="I302" t="s">
        <v>23</v>
      </c>
      <c r="J302" s="16" t="str">
        <f>IF(Table3[[#This Row],[month]]="?","sep",Table3[[#This Row],[month]])</f>
        <v>Nov</v>
      </c>
      <c r="K302" s="16">
        <f>IF(Table3[[#This Row],[year]]="?","1983",Table3[[#This Row],[year]])</f>
        <v>1998</v>
      </c>
      <c r="L302" s="16" t="str">
        <f>IF(Table3[[#This Row],[Hospital tier]]="?","tier - 2",Table3[[#This Row],[Hospital tier]])</f>
        <v>tier - 2</v>
      </c>
      <c r="M302" s="16" t="str">
        <f>IF(Table3[[#This Row],[City tier]]="?","tier - 2",Table3[[#This Row],[City tier]])</f>
        <v>tier - 3</v>
      </c>
      <c r="N302" s="16" t="str">
        <f>IF(Table3[[#This Row],[State ID]]="?","unknown",Table3[[#This Row],[State ID]])</f>
        <v>R1012</v>
      </c>
      <c r="O302" s="38" t="str">
        <f>CONCATENATE(Table3[[#This Row],[date]],"-",Table3[[#This Row],[month2]],"-",Table3[[#This Row],[year2]])</f>
        <v>15-Nov-1998</v>
      </c>
      <c r="P302" s="17">
        <f>DATEDIF(Table3[[#This Row],[date of birth]],DATE(2023,6,8),"y")</f>
        <v>24</v>
      </c>
      <c r="Q302" s="39">
        <v>2842.76</v>
      </c>
    </row>
    <row r="303" spans="1:17" x14ac:dyDescent="0.25">
      <c r="A303" t="s">
        <v>5018</v>
      </c>
      <c r="B303">
        <v>1998</v>
      </c>
      <c r="C303" t="s">
        <v>18</v>
      </c>
      <c r="D303">
        <v>17</v>
      </c>
      <c r="E303">
        <v>0</v>
      </c>
      <c r="F303">
        <v>2850.68</v>
      </c>
      <c r="G303" t="s">
        <v>11</v>
      </c>
      <c r="H303" t="s">
        <v>12</v>
      </c>
      <c r="I303" t="s">
        <v>23</v>
      </c>
      <c r="J303" s="16" t="str">
        <f>IF(Table3[[#This Row],[month]]="?","sep",Table3[[#This Row],[month]])</f>
        <v>Jun</v>
      </c>
      <c r="K303" s="16">
        <f>IF(Table3[[#This Row],[year]]="?","1983",Table3[[#This Row],[year]])</f>
        <v>1998</v>
      </c>
      <c r="L303" s="16" t="str">
        <f>IF(Table3[[#This Row],[Hospital tier]]="?","tier - 2",Table3[[#This Row],[Hospital tier]])</f>
        <v>tier - 2</v>
      </c>
      <c r="M303" s="16" t="str">
        <f>IF(Table3[[#This Row],[City tier]]="?","tier - 2",Table3[[#This Row],[City tier]])</f>
        <v>tier - 3</v>
      </c>
      <c r="N303" s="16" t="str">
        <f>IF(Table3[[#This Row],[State ID]]="?","unknown",Table3[[#This Row],[State ID]])</f>
        <v>R1012</v>
      </c>
      <c r="O303" s="38" t="str">
        <f>CONCATENATE(Table3[[#This Row],[date]],"-",Table3[[#This Row],[month2]],"-",Table3[[#This Row],[year2]])</f>
        <v>17-Jun-1998</v>
      </c>
      <c r="P303" s="17">
        <f>DATEDIF(Table3[[#This Row],[date of birth]],DATE(2023,6,8),"y")</f>
        <v>24</v>
      </c>
      <c r="Q303" s="39">
        <v>2850.68</v>
      </c>
    </row>
    <row r="304" spans="1:17" x14ac:dyDescent="0.25">
      <c r="A304" t="s">
        <v>5019</v>
      </c>
      <c r="B304">
        <v>1998</v>
      </c>
      <c r="C304" t="s">
        <v>20</v>
      </c>
      <c r="D304">
        <v>4</v>
      </c>
      <c r="E304">
        <v>0</v>
      </c>
      <c r="F304">
        <v>2855.44</v>
      </c>
      <c r="G304" t="s">
        <v>11</v>
      </c>
      <c r="H304" t="s">
        <v>12</v>
      </c>
      <c r="I304" t="s">
        <v>23</v>
      </c>
      <c r="J304" s="16" t="str">
        <f>IF(Table3[[#This Row],[month]]="?","sep",Table3[[#This Row],[month]])</f>
        <v>Sep</v>
      </c>
      <c r="K304" s="16">
        <f>IF(Table3[[#This Row],[year]]="?","1983",Table3[[#This Row],[year]])</f>
        <v>1998</v>
      </c>
      <c r="L304" s="16" t="str">
        <f>IF(Table3[[#This Row],[Hospital tier]]="?","tier - 2",Table3[[#This Row],[Hospital tier]])</f>
        <v>tier - 2</v>
      </c>
      <c r="M304" s="16" t="str">
        <f>IF(Table3[[#This Row],[City tier]]="?","tier - 2",Table3[[#This Row],[City tier]])</f>
        <v>tier - 3</v>
      </c>
      <c r="N304" s="16" t="str">
        <f>IF(Table3[[#This Row],[State ID]]="?","unknown",Table3[[#This Row],[State ID]])</f>
        <v>R1012</v>
      </c>
      <c r="O304" s="38" t="str">
        <f>CONCATENATE(Table3[[#This Row],[date]],"-",Table3[[#This Row],[month2]],"-",Table3[[#This Row],[year2]])</f>
        <v>4-Sep-1998</v>
      </c>
      <c r="P304" s="17">
        <f>DATEDIF(Table3[[#This Row],[date of birth]],DATE(2023,6,8),"y")</f>
        <v>24</v>
      </c>
      <c r="Q304" s="39">
        <v>2855.44</v>
      </c>
    </row>
    <row r="305" spans="1:17" x14ac:dyDescent="0.25">
      <c r="A305" t="s">
        <v>5020</v>
      </c>
      <c r="B305">
        <v>1993</v>
      </c>
      <c r="C305" t="s">
        <v>15</v>
      </c>
      <c r="D305">
        <v>1</v>
      </c>
      <c r="E305">
        <v>0</v>
      </c>
      <c r="F305">
        <v>2866.09</v>
      </c>
      <c r="G305" t="s">
        <v>12</v>
      </c>
      <c r="H305" t="s">
        <v>12</v>
      </c>
      <c r="I305" t="s">
        <v>42</v>
      </c>
      <c r="J305" s="16" t="str">
        <f>IF(Table3[[#This Row],[month]]="?","sep",Table3[[#This Row],[month]])</f>
        <v>Nov</v>
      </c>
      <c r="K305" s="16">
        <f>IF(Table3[[#This Row],[year]]="?","1983",Table3[[#This Row],[year]])</f>
        <v>1993</v>
      </c>
      <c r="L305" s="16" t="str">
        <f>IF(Table3[[#This Row],[Hospital tier]]="?","tier - 2",Table3[[#This Row],[Hospital tier]])</f>
        <v>tier - 3</v>
      </c>
      <c r="M305" s="16" t="str">
        <f>IF(Table3[[#This Row],[City tier]]="?","tier - 2",Table3[[#This Row],[City tier]])</f>
        <v>tier - 3</v>
      </c>
      <c r="N305" s="16" t="str">
        <f>IF(Table3[[#This Row],[State ID]]="?","unknown",Table3[[#This Row],[State ID]])</f>
        <v>R1011</v>
      </c>
      <c r="O305" s="38" t="str">
        <f>CONCATENATE(Table3[[#This Row],[date]],"-",Table3[[#This Row],[month2]],"-",Table3[[#This Row],[year2]])</f>
        <v>1-Nov-1993</v>
      </c>
      <c r="P305" s="17">
        <f>DATEDIF(Table3[[#This Row],[date of birth]],DATE(2023,6,8),"y")</f>
        <v>29</v>
      </c>
      <c r="Q305" s="39">
        <v>2866.09</v>
      </c>
    </row>
    <row r="306" spans="1:17" x14ac:dyDescent="0.25">
      <c r="A306" t="s">
        <v>5021</v>
      </c>
      <c r="B306">
        <v>1993</v>
      </c>
      <c r="C306" t="s">
        <v>35</v>
      </c>
      <c r="D306">
        <v>12</v>
      </c>
      <c r="E306">
        <v>0</v>
      </c>
      <c r="F306">
        <v>2867.12</v>
      </c>
      <c r="G306" t="s">
        <v>16</v>
      </c>
      <c r="H306" t="s">
        <v>12</v>
      </c>
      <c r="I306" t="s">
        <v>13</v>
      </c>
      <c r="J306" s="16" t="str">
        <f>IF(Table3[[#This Row],[month]]="?","sep",Table3[[#This Row],[month]])</f>
        <v>Aug</v>
      </c>
      <c r="K306" s="16">
        <f>IF(Table3[[#This Row],[year]]="?","1983",Table3[[#This Row],[year]])</f>
        <v>1993</v>
      </c>
      <c r="L306" s="16" t="str">
        <f>IF(Table3[[#This Row],[Hospital tier]]="?","tier - 2",Table3[[#This Row],[Hospital tier]])</f>
        <v>tier - 1</v>
      </c>
      <c r="M306" s="16" t="str">
        <f>IF(Table3[[#This Row],[City tier]]="?","tier - 2",Table3[[#This Row],[City tier]])</f>
        <v>tier - 3</v>
      </c>
      <c r="N306" s="16" t="str">
        <f>IF(Table3[[#This Row],[State ID]]="?","unknown",Table3[[#This Row],[State ID]])</f>
        <v>R1013</v>
      </c>
      <c r="O306" s="38" t="str">
        <f>CONCATENATE(Table3[[#This Row],[date]],"-",Table3[[#This Row],[month2]],"-",Table3[[#This Row],[year2]])</f>
        <v>12-Aug-1993</v>
      </c>
      <c r="P306" s="17">
        <f>DATEDIF(Table3[[#This Row],[date of birth]],DATE(2023,6,8),"y")</f>
        <v>29</v>
      </c>
      <c r="Q306" s="39">
        <v>2867.12</v>
      </c>
    </row>
    <row r="307" spans="1:17" x14ac:dyDescent="0.25">
      <c r="A307" t="s">
        <v>5022</v>
      </c>
      <c r="B307">
        <v>1996</v>
      </c>
      <c r="C307" t="s">
        <v>18</v>
      </c>
      <c r="D307">
        <v>21</v>
      </c>
      <c r="E307">
        <v>0</v>
      </c>
      <c r="F307">
        <v>2897.32</v>
      </c>
      <c r="G307" t="s">
        <v>12</v>
      </c>
      <c r="H307" t="s">
        <v>12</v>
      </c>
      <c r="I307" t="s">
        <v>168</v>
      </c>
      <c r="J307" s="16" t="str">
        <f>IF(Table3[[#This Row],[month]]="?","sep",Table3[[#This Row],[month]])</f>
        <v>Jun</v>
      </c>
      <c r="K307" s="16">
        <f>IF(Table3[[#This Row],[year]]="?","1983",Table3[[#This Row],[year]])</f>
        <v>1996</v>
      </c>
      <c r="L307" s="16" t="str">
        <f>IF(Table3[[#This Row],[Hospital tier]]="?","tier - 2",Table3[[#This Row],[Hospital tier]])</f>
        <v>tier - 3</v>
      </c>
      <c r="M307" s="16" t="str">
        <f>IF(Table3[[#This Row],[City tier]]="?","tier - 2",Table3[[#This Row],[City tier]])</f>
        <v>tier - 3</v>
      </c>
      <c r="N307" s="16" t="str">
        <f>IF(Table3[[#This Row],[State ID]]="?","unknown",Table3[[#This Row],[State ID]])</f>
        <v>R1016</v>
      </c>
      <c r="O307" s="38" t="str">
        <f>CONCATENATE(Table3[[#This Row],[date]],"-",Table3[[#This Row],[month2]],"-",Table3[[#This Row],[year2]])</f>
        <v>21-Jun-1996</v>
      </c>
      <c r="P307" s="17">
        <f>DATEDIF(Table3[[#This Row],[date of birth]],DATE(2023,6,8),"y")</f>
        <v>26</v>
      </c>
      <c r="Q307" s="39">
        <v>2897.32</v>
      </c>
    </row>
    <row r="308" spans="1:17" x14ac:dyDescent="0.25">
      <c r="A308" t="s">
        <v>5023</v>
      </c>
      <c r="B308">
        <v>2000</v>
      </c>
      <c r="C308" t="s">
        <v>10</v>
      </c>
      <c r="D308">
        <v>14</v>
      </c>
      <c r="E308">
        <v>0</v>
      </c>
      <c r="F308">
        <v>2897.46</v>
      </c>
      <c r="G308" t="s">
        <v>11</v>
      </c>
      <c r="H308" t="s">
        <v>16</v>
      </c>
      <c r="I308" t="s">
        <v>23</v>
      </c>
      <c r="J308" s="16" t="str">
        <f>IF(Table3[[#This Row],[month]]="?","sep",Table3[[#This Row],[month]])</f>
        <v>Jul</v>
      </c>
      <c r="K308" s="16">
        <f>IF(Table3[[#This Row],[year]]="?","1983",Table3[[#This Row],[year]])</f>
        <v>2000</v>
      </c>
      <c r="L308" s="16" t="str">
        <f>IF(Table3[[#This Row],[Hospital tier]]="?","tier - 2",Table3[[#This Row],[Hospital tier]])</f>
        <v>tier - 2</v>
      </c>
      <c r="M308" s="16" t="str">
        <f>IF(Table3[[#This Row],[City tier]]="?","tier - 2",Table3[[#This Row],[City tier]])</f>
        <v>tier - 1</v>
      </c>
      <c r="N308" s="16" t="str">
        <f>IF(Table3[[#This Row],[State ID]]="?","unknown",Table3[[#This Row],[State ID]])</f>
        <v>R1012</v>
      </c>
      <c r="O308" s="38" t="str">
        <f>CONCATENATE(Table3[[#This Row],[date]],"-",Table3[[#This Row],[month2]],"-",Table3[[#This Row],[year2]])</f>
        <v>14-Jul-2000</v>
      </c>
      <c r="P308" s="17">
        <f>DATEDIF(Table3[[#This Row],[date of birth]],DATE(2023,6,8),"y")</f>
        <v>22</v>
      </c>
      <c r="Q308" s="39">
        <v>2897.46</v>
      </c>
    </row>
    <row r="309" spans="1:17" x14ac:dyDescent="0.25">
      <c r="A309" t="s">
        <v>5024</v>
      </c>
      <c r="B309">
        <v>1999</v>
      </c>
      <c r="C309" t="s">
        <v>15</v>
      </c>
      <c r="D309">
        <v>1</v>
      </c>
      <c r="E309">
        <v>0</v>
      </c>
      <c r="F309">
        <v>2899.49</v>
      </c>
      <c r="G309" t="s">
        <v>11</v>
      </c>
      <c r="H309" t="s">
        <v>11</v>
      </c>
      <c r="I309" t="s">
        <v>247</v>
      </c>
      <c r="J309" s="16" t="str">
        <f>IF(Table3[[#This Row],[month]]="?","sep",Table3[[#This Row],[month]])</f>
        <v>Nov</v>
      </c>
      <c r="K309" s="16">
        <f>IF(Table3[[#This Row],[year]]="?","1983",Table3[[#This Row],[year]])</f>
        <v>1999</v>
      </c>
      <c r="L309" s="16" t="str">
        <f>IF(Table3[[#This Row],[Hospital tier]]="?","tier - 2",Table3[[#This Row],[Hospital tier]])</f>
        <v>tier - 2</v>
      </c>
      <c r="M309" s="16" t="str">
        <f>IF(Table3[[#This Row],[City tier]]="?","tier - 2",Table3[[#This Row],[City tier]])</f>
        <v>tier - 2</v>
      </c>
      <c r="N309" s="16" t="str">
        <f>IF(Table3[[#This Row],[State ID]]="?","unknown",Table3[[#This Row],[State ID]])</f>
        <v>R1024</v>
      </c>
      <c r="O309" s="38" t="str">
        <f>CONCATENATE(Table3[[#This Row],[date]],"-",Table3[[#This Row],[month2]],"-",Table3[[#This Row],[year2]])</f>
        <v>1-Nov-1999</v>
      </c>
      <c r="P309" s="17">
        <f>DATEDIF(Table3[[#This Row],[date of birth]],DATE(2023,6,8),"y")</f>
        <v>23</v>
      </c>
      <c r="Q309" s="39">
        <v>2899.49</v>
      </c>
    </row>
    <row r="310" spans="1:17" x14ac:dyDescent="0.25">
      <c r="A310" t="s">
        <v>5025</v>
      </c>
      <c r="B310">
        <v>1996</v>
      </c>
      <c r="C310" t="s">
        <v>37</v>
      </c>
      <c r="D310">
        <v>24</v>
      </c>
      <c r="E310">
        <v>1</v>
      </c>
      <c r="F310">
        <v>2902.91</v>
      </c>
      <c r="G310" t="s">
        <v>11</v>
      </c>
      <c r="H310" t="s">
        <v>11</v>
      </c>
      <c r="I310" t="s">
        <v>13</v>
      </c>
      <c r="J310" s="16" t="str">
        <f>IF(Table3[[#This Row],[month]]="?","sep",Table3[[#This Row],[month]])</f>
        <v>Oct</v>
      </c>
      <c r="K310" s="16">
        <f>IF(Table3[[#This Row],[year]]="?","1983",Table3[[#This Row],[year]])</f>
        <v>1996</v>
      </c>
      <c r="L310" s="16" t="str">
        <f>IF(Table3[[#This Row],[Hospital tier]]="?","tier - 2",Table3[[#This Row],[Hospital tier]])</f>
        <v>tier - 2</v>
      </c>
      <c r="M310" s="16" t="str">
        <f>IF(Table3[[#This Row],[City tier]]="?","tier - 2",Table3[[#This Row],[City tier]])</f>
        <v>tier - 2</v>
      </c>
      <c r="N310" s="16" t="str">
        <f>IF(Table3[[#This Row],[State ID]]="?","unknown",Table3[[#This Row],[State ID]])</f>
        <v>R1013</v>
      </c>
      <c r="O310" s="38" t="str">
        <f>CONCATENATE(Table3[[#This Row],[date]],"-",Table3[[#This Row],[month2]],"-",Table3[[#This Row],[year2]])</f>
        <v>24-Oct-1996</v>
      </c>
      <c r="P310" s="17">
        <f>DATEDIF(Table3[[#This Row],[date of birth]],DATE(2023,6,8),"y")</f>
        <v>26</v>
      </c>
      <c r="Q310" s="39">
        <v>2902.91</v>
      </c>
    </row>
    <row r="311" spans="1:17" x14ac:dyDescent="0.25">
      <c r="A311" t="s">
        <v>5026</v>
      </c>
      <c r="B311">
        <v>1996</v>
      </c>
      <c r="C311" t="s">
        <v>18</v>
      </c>
      <c r="D311">
        <v>13</v>
      </c>
      <c r="E311">
        <v>1</v>
      </c>
      <c r="F311">
        <v>2904.09</v>
      </c>
      <c r="G311" t="s">
        <v>11</v>
      </c>
      <c r="H311" t="s">
        <v>11</v>
      </c>
      <c r="I311" t="s">
        <v>42</v>
      </c>
      <c r="J311" s="16" t="str">
        <f>IF(Table3[[#This Row],[month]]="?","sep",Table3[[#This Row],[month]])</f>
        <v>Jun</v>
      </c>
      <c r="K311" s="16">
        <f>IF(Table3[[#This Row],[year]]="?","1983",Table3[[#This Row],[year]])</f>
        <v>1996</v>
      </c>
      <c r="L311" s="16" t="str">
        <f>IF(Table3[[#This Row],[Hospital tier]]="?","tier - 2",Table3[[#This Row],[Hospital tier]])</f>
        <v>tier - 2</v>
      </c>
      <c r="M311" s="16" t="str">
        <f>IF(Table3[[#This Row],[City tier]]="?","tier - 2",Table3[[#This Row],[City tier]])</f>
        <v>tier - 2</v>
      </c>
      <c r="N311" s="16" t="str">
        <f>IF(Table3[[#This Row],[State ID]]="?","unknown",Table3[[#This Row],[State ID]])</f>
        <v>R1011</v>
      </c>
      <c r="O311" s="38" t="str">
        <f>CONCATENATE(Table3[[#This Row],[date]],"-",Table3[[#This Row],[month2]],"-",Table3[[#This Row],[year2]])</f>
        <v>13-Jun-1996</v>
      </c>
      <c r="P311" s="17">
        <f>DATEDIF(Table3[[#This Row],[date of birth]],DATE(2023,6,8),"y")</f>
        <v>26</v>
      </c>
      <c r="Q311" s="39">
        <v>2904.09</v>
      </c>
    </row>
    <row r="312" spans="1:17" x14ac:dyDescent="0.25">
      <c r="A312" t="s">
        <v>5027</v>
      </c>
      <c r="B312">
        <v>2003</v>
      </c>
      <c r="C312" t="s">
        <v>18</v>
      </c>
      <c r="D312">
        <v>5</v>
      </c>
      <c r="E312">
        <v>2</v>
      </c>
      <c r="F312">
        <v>2913.57</v>
      </c>
      <c r="G312" t="s">
        <v>11</v>
      </c>
      <c r="H312" t="s">
        <v>11</v>
      </c>
      <c r="I312" t="s">
        <v>42</v>
      </c>
      <c r="J312" s="16" t="str">
        <f>IF(Table3[[#This Row],[month]]="?","sep",Table3[[#This Row],[month]])</f>
        <v>Jun</v>
      </c>
      <c r="K312" s="16">
        <f>IF(Table3[[#This Row],[year]]="?","1983",Table3[[#This Row],[year]])</f>
        <v>2003</v>
      </c>
      <c r="L312" s="16" t="str">
        <f>IF(Table3[[#This Row],[Hospital tier]]="?","tier - 2",Table3[[#This Row],[Hospital tier]])</f>
        <v>tier - 2</v>
      </c>
      <c r="M312" s="16" t="str">
        <f>IF(Table3[[#This Row],[City tier]]="?","tier - 2",Table3[[#This Row],[City tier]])</f>
        <v>tier - 2</v>
      </c>
      <c r="N312" s="16" t="str">
        <f>IF(Table3[[#This Row],[State ID]]="?","unknown",Table3[[#This Row],[State ID]])</f>
        <v>R1011</v>
      </c>
      <c r="O312" s="38" t="str">
        <f>CONCATENATE(Table3[[#This Row],[date]],"-",Table3[[#This Row],[month2]],"-",Table3[[#This Row],[year2]])</f>
        <v>5-Jun-2003</v>
      </c>
      <c r="P312" s="17">
        <f>DATEDIF(Table3[[#This Row],[date of birth]],DATE(2023,6,8),"y")</f>
        <v>20</v>
      </c>
      <c r="Q312" s="39">
        <v>2913.57</v>
      </c>
    </row>
    <row r="313" spans="1:17" x14ac:dyDescent="0.25">
      <c r="A313" t="s">
        <v>5028</v>
      </c>
      <c r="B313">
        <v>1996</v>
      </c>
      <c r="C313" t="s">
        <v>18</v>
      </c>
      <c r="D313">
        <v>30</v>
      </c>
      <c r="E313">
        <v>1</v>
      </c>
      <c r="F313">
        <v>2927.06</v>
      </c>
      <c r="G313" t="s">
        <v>11</v>
      </c>
      <c r="H313" t="s">
        <v>11</v>
      </c>
      <c r="I313" t="s">
        <v>13</v>
      </c>
      <c r="J313" s="16" t="str">
        <f>IF(Table3[[#This Row],[month]]="?","sep",Table3[[#This Row],[month]])</f>
        <v>Jun</v>
      </c>
      <c r="K313" s="16">
        <f>IF(Table3[[#This Row],[year]]="?","1983",Table3[[#This Row],[year]])</f>
        <v>1996</v>
      </c>
      <c r="L313" s="16" t="str">
        <f>IF(Table3[[#This Row],[Hospital tier]]="?","tier - 2",Table3[[#This Row],[Hospital tier]])</f>
        <v>tier - 2</v>
      </c>
      <c r="M313" s="16" t="str">
        <f>IF(Table3[[#This Row],[City tier]]="?","tier - 2",Table3[[#This Row],[City tier]])</f>
        <v>tier - 2</v>
      </c>
      <c r="N313" s="16" t="str">
        <f>IF(Table3[[#This Row],[State ID]]="?","unknown",Table3[[#This Row],[State ID]])</f>
        <v>R1013</v>
      </c>
      <c r="O313" s="38" t="str">
        <f>CONCATENATE(Table3[[#This Row],[date]],"-",Table3[[#This Row],[month2]],"-",Table3[[#This Row],[year2]])</f>
        <v>30-Jun-1996</v>
      </c>
      <c r="P313" s="17">
        <f>DATEDIF(Table3[[#This Row],[date of birth]],DATE(2023,6,8),"y")</f>
        <v>26</v>
      </c>
      <c r="Q313" s="39">
        <v>2927.06</v>
      </c>
    </row>
    <row r="314" spans="1:17" x14ac:dyDescent="0.25">
      <c r="A314" t="s">
        <v>5029</v>
      </c>
      <c r="B314">
        <v>2002</v>
      </c>
      <c r="C314" t="s">
        <v>20</v>
      </c>
      <c r="D314">
        <v>30</v>
      </c>
      <c r="E314">
        <v>0</v>
      </c>
      <c r="F314">
        <v>2943.41</v>
      </c>
      <c r="G314" t="s">
        <v>11</v>
      </c>
      <c r="H314" t="s">
        <v>12</v>
      </c>
      <c r="I314" t="s">
        <v>23</v>
      </c>
      <c r="J314" s="16" t="str">
        <f>IF(Table3[[#This Row],[month]]="?","sep",Table3[[#This Row],[month]])</f>
        <v>Sep</v>
      </c>
      <c r="K314" s="16">
        <f>IF(Table3[[#This Row],[year]]="?","1983",Table3[[#This Row],[year]])</f>
        <v>2002</v>
      </c>
      <c r="L314" s="16" t="str">
        <f>IF(Table3[[#This Row],[Hospital tier]]="?","tier - 2",Table3[[#This Row],[Hospital tier]])</f>
        <v>tier - 2</v>
      </c>
      <c r="M314" s="16" t="str">
        <f>IF(Table3[[#This Row],[City tier]]="?","tier - 2",Table3[[#This Row],[City tier]])</f>
        <v>tier - 3</v>
      </c>
      <c r="N314" s="16" t="str">
        <f>IF(Table3[[#This Row],[State ID]]="?","unknown",Table3[[#This Row],[State ID]])</f>
        <v>R1012</v>
      </c>
      <c r="O314" s="38" t="str">
        <f>CONCATENATE(Table3[[#This Row],[date]],"-",Table3[[#This Row],[month2]],"-",Table3[[#This Row],[year2]])</f>
        <v>30-Sep-2002</v>
      </c>
      <c r="P314" s="17">
        <f>DATEDIF(Table3[[#This Row],[date of birth]],DATE(2023,6,8),"y")</f>
        <v>20</v>
      </c>
      <c r="Q314" s="39">
        <v>2943.41</v>
      </c>
    </row>
    <row r="315" spans="1:17" x14ac:dyDescent="0.25">
      <c r="A315" t="s">
        <v>5030</v>
      </c>
      <c r="B315">
        <v>1995</v>
      </c>
      <c r="C315" t="s">
        <v>20</v>
      </c>
      <c r="D315">
        <v>24</v>
      </c>
      <c r="E315">
        <v>0</v>
      </c>
      <c r="F315">
        <v>2974.13</v>
      </c>
      <c r="G315" t="s">
        <v>11</v>
      </c>
      <c r="H315" t="s">
        <v>16</v>
      </c>
      <c r="I315" t="s">
        <v>42</v>
      </c>
      <c r="J315" s="16" t="str">
        <f>IF(Table3[[#This Row],[month]]="?","sep",Table3[[#This Row],[month]])</f>
        <v>Sep</v>
      </c>
      <c r="K315" s="16">
        <f>IF(Table3[[#This Row],[year]]="?","1983",Table3[[#This Row],[year]])</f>
        <v>1995</v>
      </c>
      <c r="L315" s="16" t="str">
        <f>IF(Table3[[#This Row],[Hospital tier]]="?","tier - 2",Table3[[#This Row],[Hospital tier]])</f>
        <v>tier - 2</v>
      </c>
      <c r="M315" s="16" t="str">
        <f>IF(Table3[[#This Row],[City tier]]="?","tier - 2",Table3[[#This Row],[City tier]])</f>
        <v>tier - 1</v>
      </c>
      <c r="N315" s="16" t="str">
        <f>IF(Table3[[#This Row],[State ID]]="?","unknown",Table3[[#This Row],[State ID]])</f>
        <v>R1011</v>
      </c>
      <c r="O315" s="38" t="str">
        <f>CONCATENATE(Table3[[#This Row],[date]],"-",Table3[[#This Row],[month2]],"-",Table3[[#This Row],[year2]])</f>
        <v>24-Sep-1995</v>
      </c>
      <c r="P315" s="17">
        <f>DATEDIF(Table3[[#This Row],[date of birth]],DATE(2023,6,8),"y")</f>
        <v>27</v>
      </c>
      <c r="Q315" s="39">
        <v>2974.13</v>
      </c>
    </row>
    <row r="316" spans="1:17" x14ac:dyDescent="0.25">
      <c r="A316" t="s">
        <v>5031</v>
      </c>
      <c r="B316">
        <v>1987</v>
      </c>
      <c r="C316" t="s">
        <v>18</v>
      </c>
      <c r="D316">
        <v>18</v>
      </c>
      <c r="E316">
        <v>3</v>
      </c>
      <c r="F316">
        <v>2979.52</v>
      </c>
      <c r="G316" t="s">
        <v>11</v>
      </c>
      <c r="H316" t="s">
        <v>12</v>
      </c>
      <c r="I316" t="s">
        <v>13</v>
      </c>
      <c r="J316" s="16" t="str">
        <f>IF(Table3[[#This Row],[month]]="?","sep",Table3[[#This Row],[month]])</f>
        <v>Jun</v>
      </c>
      <c r="K316" s="16">
        <f>IF(Table3[[#This Row],[year]]="?","1983",Table3[[#This Row],[year]])</f>
        <v>1987</v>
      </c>
      <c r="L316" s="16" t="str">
        <f>IF(Table3[[#This Row],[Hospital tier]]="?","tier - 2",Table3[[#This Row],[Hospital tier]])</f>
        <v>tier - 2</v>
      </c>
      <c r="M316" s="16" t="str">
        <f>IF(Table3[[#This Row],[City tier]]="?","tier - 2",Table3[[#This Row],[City tier]])</f>
        <v>tier - 3</v>
      </c>
      <c r="N316" s="16" t="str">
        <f>IF(Table3[[#This Row],[State ID]]="?","unknown",Table3[[#This Row],[State ID]])</f>
        <v>R1013</v>
      </c>
      <c r="O316" s="38" t="str">
        <f>CONCATENATE(Table3[[#This Row],[date]],"-",Table3[[#This Row],[month2]],"-",Table3[[#This Row],[year2]])</f>
        <v>18-Jun-1987</v>
      </c>
      <c r="P316" s="17">
        <f>DATEDIF(Table3[[#This Row],[date of birth]],DATE(2023,6,8),"y")</f>
        <v>35</v>
      </c>
      <c r="Q316" s="39">
        <v>2979.52</v>
      </c>
    </row>
    <row r="317" spans="1:17" x14ac:dyDescent="0.25">
      <c r="A317" t="s">
        <v>5032</v>
      </c>
      <c r="B317">
        <v>1991</v>
      </c>
      <c r="C317" t="s">
        <v>15</v>
      </c>
      <c r="D317">
        <v>20</v>
      </c>
      <c r="E317">
        <v>3</v>
      </c>
      <c r="F317">
        <v>2985.67</v>
      </c>
      <c r="G317" t="s">
        <v>11</v>
      </c>
      <c r="H317" t="s">
        <v>11</v>
      </c>
      <c r="I317" t="s">
        <v>13</v>
      </c>
      <c r="J317" s="16" t="str">
        <f>IF(Table3[[#This Row],[month]]="?","sep",Table3[[#This Row],[month]])</f>
        <v>Nov</v>
      </c>
      <c r="K317" s="16">
        <f>IF(Table3[[#This Row],[year]]="?","1983",Table3[[#This Row],[year]])</f>
        <v>1991</v>
      </c>
      <c r="L317" s="16" t="str">
        <f>IF(Table3[[#This Row],[Hospital tier]]="?","tier - 2",Table3[[#This Row],[Hospital tier]])</f>
        <v>tier - 2</v>
      </c>
      <c r="M317" s="16" t="str">
        <f>IF(Table3[[#This Row],[City tier]]="?","tier - 2",Table3[[#This Row],[City tier]])</f>
        <v>tier - 2</v>
      </c>
      <c r="N317" s="16" t="str">
        <f>IF(Table3[[#This Row],[State ID]]="?","unknown",Table3[[#This Row],[State ID]])</f>
        <v>R1013</v>
      </c>
      <c r="O317" s="38" t="str">
        <f>CONCATENATE(Table3[[#This Row],[date]],"-",Table3[[#This Row],[month2]],"-",Table3[[#This Row],[year2]])</f>
        <v>20-Nov-1991</v>
      </c>
      <c r="P317" s="17">
        <f>DATEDIF(Table3[[#This Row],[date of birth]],DATE(2023,6,8),"y")</f>
        <v>31</v>
      </c>
      <c r="Q317" s="39">
        <v>2985.67</v>
      </c>
    </row>
    <row r="318" spans="1:17" x14ac:dyDescent="0.25">
      <c r="A318" t="s">
        <v>5033</v>
      </c>
      <c r="B318">
        <v>2002</v>
      </c>
      <c r="C318" t="s">
        <v>30</v>
      </c>
      <c r="D318">
        <v>15</v>
      </c>
      <c r="E318">
        <v>0</v>
      </c>
      <c r="F318">
        <v>3012.22</v>
      </c>
      <c r="G318" t="s">
        <v>11</v>
      </c>
      <c r="H318" t="s">
        <v>12</v>
      </c>
      <c r="I318" t="s">
        <v>23</v>
      </c>
      <c r="J318" s="16" t="str">
        <f>IF(Table3[[#This Row],[month]]="?","sep",Table3[[#This Row],[month]])</f>
        <v>Dec</v>
      </c>
      <c r="K318" s="16">
        <f>IF(Table3[[#This Row],[year]]="?","1983",Table3[[#This Row],[year]])</f>
        <v>2002</v>
      </c>
      <c r="L318" s="16" t="str">
        <f>IF(Table3[[#This Row],[Hospital tier]]="?","tier - 2",Table3[[#This Row],[Hospital tier]])</f>
        <v>tier - 2</v>
      </c>
      <c r="M318" s="16" t="str">
        <f>IF(Table3[[#This Row],[City tier]]="?","tier - 2",Table3[[#This Row],[City tier]])</f>
        <v>tier - 3</v>
      </c>
      <c r="N318" s="16" t="str">
        <f>IF(Table3[[#This Row],[State ID]]="?","unknown",Table3[[#This Row],[State ID]])</f>
        <v>R1012</v>
      </c>
      <c r="O318" s="38" t="str">
        <f>CONCATENATE(Table3[[#This Row],[date]],"-",Table3[[#This Row],[month2]],"-",Table3[[#This Row],[year2]])</f>
        <v>15-Dec-2002</v>
      </c>
      <c r="P318" s="17">
        <f>DATEDIF(Table3[[#This Row],[date of birth]],DATE(2023,6,8),"y")</f>
        <v>20</v>
      </c>
      <c r="Q318" s="39">
        <v>3012.22</v>
      </c>
    </row>
    <row r="319" spans="1:17" x14ac:dyDescent="0.25">
      <c r="A319" t="s">
        <v>5034</v>
      </c>
      <c r="B319">
        <v>1988</v>
      </c>
      <c r="C319" t="s">
        <v>20</v>
      </c>
      <c r="D319">
        <v>28</v>
      </c>
      <c r="E319">
        <v>3</v>
      </c>
      <c r="F319">
        <v>3018.04</v>
      </c>
      <c r="G319" t="s">
        <v>11</v>
      </c>
      <c r="H319" t="s">
        <v>11</v>
      </c>
      <c r="I319" t="s">
        <v>23</v>
      </c>
      <c r="J319" s="16" t="str">
        <f>IF(Table3[[#This Row],[month]]="?","sep",Table3[[#This Row],[month]])</f>
        <v>Sep</v>
      </c>
      <c r="K319" s="16">
        <f>IF(Table3[[#This Row],[year]]="?","1983",Table3[[#This Row],[year]])</f>
        <v>1988</v>
      </c>
      <c r="L319" s="16" t="str">
        <f>IF(Table3[[#This Row],[Hospital tier]]="?","tier - 2",Table3[[#This Row],[Hospital tier]])</f>
        <v>tier - 2</v>
      </c>
      <c r="M319" s="16" t="str">
        <f>IF(Table3[[#This Row],[City tier]]="?","tier - 2",Table3[[#This Row],[City tier]])</f>
        <v>tier - 2</v>
      </c>
      <c r="N319" s="16" t="str">
        <f>IF(Table3[[#This Row],[State ID]]="?","unknown",Table3[[#This Row],[State ID]])</f>
        <v>R1012</v>
      </c>
      <c r="O319" s="38" t="str">
        <f>CONCATENATE(Table3[[#This Row],[date]],"-",Table3[[#This Row],[month2]],"-",Table3[[#This Row],[year2]])</f>
        <v>28-Sep-1988</v>
      </c>
      <c r="P319" s="17">
        <f>DATEDIF(Table3[[#This Row],[date of birth]],DATE(2023,6,8),"y")</f>
        <v>34</v>
      </c>
      <c r="Q319" s="39">
        <v>3018.04</v>
      </c>
    </row>
    <row r="320" spans="1:17" x14ac:dyDescent="0.25">
      <c r="A320" t="s">
        <v>5035</v>
      </c>
      <c r="B320">
        <v>1997</v>
      </c>
      <c r="C320" t="s">
        <v>30</v>
      </c>
      <c r="D320">
        <v>19</v>
      </c>
      <c r="E320">
        <v>0</v>
      </c>
      <c r="F320">
        <v>3021.81</v>
      </c>
      <c r="G320" t="s">
        <v>11</v>
      </c>
      <c r="H320" t="s">
        <v>12</v>
      </c>
      <c r="I320" t="s">
        <v>23</v>
      </c>
      <c r="J320" s="16" t="str">
        <f>IF(Table3[[#This Row],[month]]="?","sep",Table3[[#This Row],[month]])</f>
        <v>Dec</v>
      </c>
      <c r="K320" s="16">
        <f>IF(Table3[[#This Row],[year]]="?","1983",Table3[[#This Row],[year]])</f>
        <v>1997</v>
      </c>
      <c r="L320" s="16" t="str">
        <f>IF(Table3[[#This Row],[Hospital tier]]="?","tier - 2",Table3[[#This Row],[Hospital tier]])</f>
        <v>tier - 2</v>
      </c>
      <c r="M320" s="16" t="str">
        <f>IF(Table3[[#This Row],[City tier]]="?","tier - 2",Table3[[#This Row],[City tier]])</f>
        <v>tier - 3</v>
      </c>
      <c r="N320" s="16" t="str">
        <f>IF(Table3[[#This Row],[State ID]]="?","unknown",Table3[[#This Row],[State ID]])</f>
        <v>R1012</v>
      </c>
      <c r="O320" s="38" t="str">
        <f>CONCATENATE(Table3[[#This Row],[date]],"-",Table3[[#This Row],[month2]],"-",Table3[[#This Row],[year2]])</f>
        <v>19-Dec-1997</v>
      </c>
      <c r="P320" s="17">
        <f>DATEDIF(Table3[[#This Row],[date of birth]],DATE(2023,6,8),"y")</f>
        <v>25</v>
      </c>
      <c r="Q320" s="39">
        <v>3021.81</v>
      </c>
    </row>
    <row r="321" spans="1:17" x14ac:dyDescent="0.25">
      <c r="A321" t="s">
        <v>5036</v>
      </c>
      <c r="B321">
        <v>1998</v>
      </c>
      <c r="C321" t="s">
        <v>20</v>
      </c>
      <c r="D321">
        <v>15</v>
      </c>
      <c r="E321">
        <v>0</v>
      </c>
      <c r="F321">
        <v>3044.21</v>
      </c>
      <c r="G321" t="s">
        <v>11</v>
      </c>
      <c r="H321" t="s">
        <v>12</v>
      </c>
      <c r="I321" t="s">
        <v>247</v>
      </c>
      <c r="J321" s="16" t="str">
        <f>IF(Table3[[#This Row],[month]]="?","sep",Table3[[#This Row],[month]])</f>
        <v>Sep</v>
      </c>
      <c r="K321" s="16">
        <f>IF(Table3[[#This Row],[year]]="?","1983",Table3[[#This Row],[year]])</f>
        <v>1998</v>
      </c>
      <c r="L321" s="16" t="str">
        <f>IF(Table3[[#This Row],[Hospital tier]]="?","tier - 2",Table3[[#This Row],[Hospital tier]])</f>
        <v>tier - 2</v>
      </c>
      <c r="M321" s="16" t="str">
        <f>IF(Table3[[#This Row],[City tier]]="?","tier - 2",Table3[[#This Row],[City tier]])</f>
        <v>tier - 3</v>
      </c>
      <c r="N321" s="16" t="str">
        <f>IF(Table3[[#This Row],[State ID]]="?","unknown",Table3[[#This Row],[State ID]])</f>
        <v>R1024</v>
      </c>
      <c r="O321" s="38" t="str">
        <f>CONCATENATE(Table3[[#This Row],[date]],"-",Table3[[#This Row],[month2]],"-",Table3[[#This Row],[year2]])</f>
        <v>15-Sep-1998</v>
      </c>
      <c r="P321" s="17">
        <f>DATEDIF(Table3[[#This Row],[date of birth]],DATE(2023,6,8),"y")</f>
        <v>24</v>
      </c>
      <c r="Q321" s="39">
        <v>3044.21</v>
      </c>
    </row>
    <row r="322" spans="1:17" x14ac:dyDescent="0.25">
      <c r="A322" t="s">
        <v>5037</v>
      </c>
      <c r="B322">
        <v>1998</v>
      </c>
      <c r="C322" t="s">
        <v>35</v>
      </c>
      <c r="D322">
        <v>9</v>
      </c>
      <c r="E322">
        <v>0</v>
      </c>
      <c r="F322">
        <v>3046.06</v>
      </c>
      <c r="G322" t="s">
        <v>11</v>
      </c>
      <c r="H322" t="s">
        <v>16</v>
      </c>
      <c r="I322" t="s">
        <v>249</v>
      </c>
      <c r="J322" s="16" t="str">
        <f>IF(Table3[[#This Row],[month]]="?","sep",Table3[[#This Row],[month]])</f>
        <v>Aug</v>
      </c>
      <c r="K322" s="16">
        <f>IF(Table3[[#This Row],[year]]="?","1983",Table3[[#This Row],[year]])</f>
        <v>1998</v>
      </c>
      <c r="L322" s="16" t="str">
        <f>IF(Table3[[#This Row],[Hospital tier]]="?","tier - 2",Table3[[#This Row],[Hospital tier]])</f>
        <v>tier - 2</v>
      </c>
      <c r="M322" s="16" t="str">
        <f>IF(Table3[[#This Row],[City tier]]="?","tier - 2",Table3[[#This Row],[City tier]])</f>
        <v>tier - 1</v>
      </c>
      <c r="N322" s="16" t="str">
        <f>IF(Table3[[#This Row],[State ID]]="?","unknown",Table3[[#This Row],[State ID]])</f>
        <v>R1023</v>
      </c>
      <c r="O322" s="38" t="str">
        <f>CONCATENATE(Table3[[#This Row],[date]],"-",Table3[[#This Row],[month2]],"-",Table3[[#This Row],[year2]])</f>
        <v>9-Aug-1998</v>
      </c>
      <c r="P322" s="17">
        <f>DATEDIF(Table3[[#This Row],[date of birth]],DATE(2023,6,8),"y")</f>
        <v>24</v>
      </c>
      <c r="Q322" s="39">
        <v>3046.06</v>
      </c>
    </row>
    <row r="323" spans="1:17" x14ac:dyDescent="0.25">
      <c r="A323" t="s">
        <v>5038</v>
      </c>
      <c r="B323">
        <v>1997</v>
      </c>
      <c r="C323" t="s">
        <v>30</v>
      </c>
      <c r="D323">
        <v>22</v>
      </c>
      <c r="E323">
        <v>0</v>
      </c>
      <c r="F323">
        <v>3051.73</v>
      </c>
      <c r="G323" t="s">
        <v>11</v>
      </c>
      <c r="H323" t="s">
        <v>11</v>
      </c>
      <c r="I323" t="s">
        <v>42</v>
      </c>
      <c r="J323" s="16" t="str">
        <f>IF(Table3[[#This Row],[month]]="?","sep",Table3[[#This Row],[month]])</f>
        <v>Dec</v>
      </c>
      <c r="K323" s="16">
        <f>IF(Table3[[#This Row],[year]]="?","1983",Table3[[#This Row],[year]])</f>
        <v>1997</v>
      </c>
      <c r="L323" s="16" t="str">
        <f>IF(Table3[[#This Row],[Hospital tier]]="?","tier - 2",Table3[[#This Row],[Hospital tier]])</f>
        <v>tier - 2</v>
      </c>
      <c r="M323" s="16" t="str">
        <f>IF(Table3[[#This Row],[City tier]]="?","tier - 2",Table3[[#This Row],[City tier]])</f>
        <v>tier - 2</v>
      </c>
      <c r="N323" s="16" t="str">
        <f>IF(Table3[[#This Row],[State ID]]="?","unknown",Table3[[#This Row],[State ID]])</f>
        <v>R1011</v>
      </c>
      <c r="O323" s="38" t="str">
        <f>CONCATENATE(Table3[[#This Row],[date]],"-",Table3[[#This Row],[month2]],"-",Table3[[#This Row],[year2]])</f>
        <v>22-Dec-1997</v>
      </c>
      <c r="P323" s="17">
        <f>DATEDIF(Table3[[#This Row],[date of birth]],DATE(2023,6,8),"y")</f>
        <v>25</v>
      </c>
      <c r="Q323" s="39">
        <v>3051.73</v>
      </c>
    </row>
    <row r="324" spans="1:17" x14ac:dyDescent="0.25">
      <c r="A324" t="s">
        <v>5039</v>
      </c>
      <c r="B324">
        <v>2002</v>
      </c>
      <c r="C324" t="s">
        <v>18</v>
      </c>
      <c r="D324">
        <v>21</v>
      </c>
      <c r="E324">
        <v>2</v>
      </c>
      <c r="F324">
        <v>3056.39</v>
      </c>
      <c r="G324" t="s">
        <v>11</v>
      </c>
      <c r="H324" t="s">
        <v>12</v>
      </c>
      <c r="I324" t="s">
        <v>13</v>
      </c>
      <c r="J324" s="16" t="str">
        <f>IF(Table3[[#This Row],[month]]="?","sep",Table3[[#This Row],[month]])</f>
        <v>Jun</v>
      </c>
      <c r="K324" s="16">
        <f>IF(Table3[[#This Row],[year]]="?","1983",Table3[[#This Row],[year]])</f>
        <v>2002</v>
      </c>
      <c r="L324" s="16" t="str">
        <f>IF(Table3[[#This Row],[Hospital tier]]="?","tier - 2",Table3[[#This Row],[Hospital tier]])</f>
        <v>tier - 2</v>
      </c>
      <c r="M324" s="16" t="str">
        <f>IF(Table3[[#This Row],[City tier]]="?","tier - 2",Table3[[#This Row],[City tier]])</f>
        <v>tier - 3</v>
      </c>
      <c r="N324" s="16" t="str">
        <f>IF(Table3[[#This Row],[State ID]]="?","unknown",Table3[[#This Row],[State ID]])</f>
        <v>R1013</v>
      </c>
      <c r="O324" s="38" t="str">
        <f>CONCATENATE(Table3[[#This Row],[date]],"-",Table3[[#This Row],[month2]],"-",Table3[[#This Row],[year2]])</f>
        <v>21-Jun-2002</v>
      </c>
      <c r="P324" s="17">
        <f>DATEDIF(Table3[[#This Row],[date of birth]],DATE(2023,6,8),"y")</f>
        <v>20</v>
      </c>
      <c r="Q324" s="39">
        <v>3056.39</v>
      </c>
    </row>
    <row r="325" spans="1:17" x14ac:dyDescent="0.25">
      <c r="A325" t="s">
        <v>5040</v>
      </c>
      <c r="B325">
        <v>1994</v>
      </c>
      <c r="C325" t="s">
        <v>20</v>
      </c>
      <c r="D325">
        <v>26</v>
      </c>
      <c r="E325">
        <v>0</v>
      </c>
      <c r="F325">
        <v>3062.51</v>
      </c>
      <c r="G325" t="s">
        <v>12</v>
      </c>
      <c r="H325" t="s">
        <v>16</v>
      </c>
      <c r="I325" t="s">
        <v>23</v>
      </c>
      <c r="J325" s="16" t="str">
        <f>IF(Table3[[#This Row],[month]]="?","sep",Table3[[#This Row],[month]])</f>
        <v>Sep</v>
      </c>
      <c r="K325" s="16">
        <f>IF(Table3[[#This Row],[year]]="?","1983",Table3[[#This Row],[year]])</f>
        <v>1994</v>
      </c>
      <c r="L325" s="16" t="str">
        <f>IF(Table3[[#This Row],[Hospital tier]]="?","tier - 2",Table3[[#This Row],[Hospital tier]])</f>
        <v>tier - 3</v>
      </c>
      <c r="M325" s="16" t="str">
        <f>IF(Table3[[#This Row],[City tier]]="?","tier - 2",Table3[[#This Row],[City tier]])</f>
        <v>tier - 1</v>
      </c>
      <c r="N325" s="16" t="str">
        <f>IF(Table3[[#This Row],[State ID]]="?","unknown",Table3[[#This Row],[State ID]])</f>
        <v>R1012</v>
      </c>
      <c r="O325" s="38" t="str">
        <f>CONCATENATE(Table3[[#This Row],[date]],"-",Table3[[#This Row],[month2]],"-",Table3[[#This Row],[year2]])</f>
        <v>26-Sep-1994</v>
      </c>
      <c r="P325" s="17">
        <f>DATEDIF(Table3[[#This Row],[date of birth]],DATE(2023,6,8),"y")</f>
        <v>28</v>
      </c>
      <c r="Q325" s="39">
        <v>3062.51</v>
      </c>
    </row>
    <row r="326" spans="1:17" x14ac:dyDescent="0.25">
      <c r="A326" t="s">
        <v>5041</v>
      </c>
      <c r="B326">
        <v>1989</v>
      </c>
      <c r="C326" t="s">
        <v>37</v>
      </c>
      <c r="D326">
        <v>1</v>
      </c>
      <c r="E326">
        <v>3</v>
      </c>
      <c r="F326">
        <v>3065.49</v>
      </c>
      <c r="G326" t="s">
        <v>11</v>
      </c>
      <c r="H326" t="s">
        <v>16</v>
      </c>
      <c r="I326" t="s">
        <v>23</v>
      </c>
      <c r="J326" s="16" t="str">
        <f>IF(Table3[[#This Row],[month]]="?","sep",Table3[[#This Row],[month]])</f>
        <v>Oct</v>
      </c>
      <c r="K326" s="16">
        <f>IF(Table3[[#This Row],[year]]="?","1983",Table3[[#This Row],[year]])</f>
        <v>1989</v>
      </c>
      <c r="L326" s="16" t="str">
        <f>IF(Table3[[#This Row],[Hospital tier]]="?","tier - 2",Table3[[#This Row],[Hospital tier]])</f>
        <v>tier - 2</v>
      </c>
      <c r="M326" s="16" t="str">
        <f>IF(Table3[[#This Row],[City tier]]="?","tier - 2",Table3[[#This Row],[City tier]])</f>
        <v>tier - 1</v>
      </c>
      <c r="N326" s="16" t="str">
        <f>IF(Table3[[#This Row],[State ID]]="?","unknown",Table3[[#This Row],[State ID]])</f>
        <v>R1012</v>
      </c>
      <c r="O326" s="38" t="str">
        <f>CONCATENATE(Table3[[#This Row],[date]],"-",Table3[[#This Row],[month2]],"-",Table3[[#This Row],[year2]])</f>
        <v>1-Oct-1989</v>
      </c>
      <c r="P326" s="17">
        <f>DATEDIF(Table3[[#This Row],[date of birth]],DATE(2023,6,8),"y")</f>
        <v>33</v>
      </c>
      <c r="Q326" s="39">
        <v>3065.49</v>
      </c>
    </row>
    <row r="327" spans="1:17" x14ac:dyDescent="0.25">
      <c r="A327" t="s">
        <v>5042</v>
      </c>
      <c r="B327">
        <v>1995</v>
      </c>
      <c r="C327" t="s">
        <v>20</v>
      </c>
      <c r="D327">
        <v>10</v>
      </c>
      <c r="E327">
        <v>0</v>
      </c>
      <c r="F327">
        <v>3070.81</v>
      </c>
      <c r="G327" t="s">
        <v>12</v>
      </c>
      <c r="H327" t="s">
        <v>16</v>
      </c>
      <c r="I327" t="s">
        <v>356</v>
      </c>
      <c r="J327" s="16" t="str">
        <f>IF(Table3[[#This Row],[month]]="?","sep",Table3[[#This Row],[month]])</f>
        <v>Sep</v>
      </c>
      <c r="K327" s="16">
        <f>IF(Table3[[#This Row],[year]]="?","1983",Table3[[#This Row],[year]])</f>
        <v>1995</v>
      </c>
      <c r="L327" s="16" t="str">
        <f>IF(Table3[[#This Row],[Hospital tier]]="?","tier - 2",Table3[[#This Row],[Hospital tier]])</f>
        <v>tier - 3</v>
      </c>
      <c r="M327" s="16" t="str">
        <f>IF(Table3[[#This Row],[City tier]]="?","tier - 2",Table3[[#This Row],[City tier]])</f>
        <v>tier - 1</v>
      </c>
      <c r="N327" s="16" t="str">
        <f>IF(Table3[[#This Row],[State ID]]="?","unknown",Table3[[#This Row],[State ID]])</f>
        <v>R1017</v>
      </c>
      <c r="O327" s="38" t="str">
        <f>CONCATENATE(Table3[[#This Row],[date]],"-",Table3[[#This Row],[month2]],"-",Table3[[#This Row],[year2]])</f>
        <v>10-Sep-1995</v>
      </c>
      <c r="P327" s="17">
        <f>DATEDIF(Table3[[#This Row],[date of birth]],DATE(2023,6,8),"y")</f>
        <v>27</v>
      </c>
      <c r="Q327" s="39">
        <v>3070.81</v>
      </c>
    </row>
    <row r="328" spans="1:17" x14ac:dyDescent="0.25">
      <c r="A328" t="s">
        <v>5043</v>
      </c>
      <c r="B328">
        <v>2001</v>
      </c>
      <c r="C328" t="s">
        <v>37</v>
      </c>
      <c r="D328">
        <v>13</v>
      </c>
      <c r="E328">
        <v>2</v>
      </c>
      <c r="F328">
        <v>3077.1</v>
      </c>
      <c r="G328" t="s">
        <v>11</v>
      </c>
      <c r="H328" t="s">
        <v>16</v>
      </c>
      <c r="I328" t="s">
        <v>23</v>
      </c>
      <c r="J328" s="16" t="str">
        <f>IF(Table3[[#This Row],[month]]="?","sep",Table3[[#This Row],[month]])</f>
        <v>Oct</v>
      </c>
      <c r="K328" s="16">
        <f>IF(Table3[[#This Row],[year]]="?","1983",Table3[[#This Row],[year]])</f>
        <v>2001</v>
      </c>
      <c r="L328" s="16" t="str">
        <f>IF(Table3[[#This Row],[Hospital tier]]="?","tier - 2",Table3[[#This Row],[Hospital tier]])</f>
        <v>tier - 2</v>
      </c>
      <c r="M328" s="16" t="str">
        <f>IF(Table3[[#This Row],[City tier]]="?","tier - 2",Table3[[#This Row],[City tier]])</f>
        <v>tier - 1</v>
      </c>
      <c r="N328" s="16" t="str">
        <f>IF(Table3[[#This Row],[State ID]]="?","unknown",Table3[[#This Row],[State ID]])</f>
        <v>R1012</v>
      </c>
      <c r="O328" s="38" t="str">
        <f>CONCATENATE(Table3[[#This Row],[date]],"-",Table3[[#This Row],[month2]],"-",Table3[[#This Row],[year2]])</f>
        <v>13-Oct-2001</v>
      </c>
      <c r="P328" s="17">
        <f>DATEDIF(Table3[[#This Row],[date of birth]],DATE(2023,6,8),"y")</f>
        <v>21</v>
      </c>
      <c r="Q328" s="39">
        <v>3077.1</v>
      </c>
    </row>
    <row r="329" spans="1:17" x14ac:dyDescent="0.25">
      <c r="A329" t="s">
        <v>5044</v>
      </c>
      <c r="B329">
        <v>1987</v>
      </c>
      <c r="C329" t="s">
        <v>35</v>
      </c>
      <c r="D329">
        <v>1</v>
      </c>
      <c r="E329">
        <v>3</v>
      </c>
      <c r="F329">
        <v>3088.06</v>
      </c>
      <c r="G329" t="s">
        <v>11</v>
      </c>
      <c r="H329" t="s">
        <v>11</v>
      </c>
      <c r="I329" t="s">
        <v>13</v>
      </c>
      <c r="J329" s="16" t="str">
        <f>IF(Table3[[#This Row],[month]]="?","sep",Table3[[#This Row],[month]])</f>
        <v>Aug</v>
      </c>
      <c r="K329" s="16">
        <f>IF(Table3[[#This Row],[year]]="?","1983",Table3[[#This Row],[year]])</f>
        <v>1987</v>
      </c>
      <c r="L329" s="16" t="str">
        <f>IF(Table3[[#This Row],[Hospital tier]]="?","tier - 2",Table3[[#This Row],[Hospital tier]])</f>
        <v>tier - 2</v>
      </c>
      <c r="M329" s="16" t="str">
        <f>IF(Table3[[#This Row],[City tier]]="?","tier - 2",Table3[[#This Row],[City tier]])</f>
        <v>tier - 2</v>
      </c>
      <c r="N329" s="16" t="str">
        <f>IF(Table3[[#This Row],[State ID]]="?","unknown",Table3[[#This Row],[State ID]])</f>
        <v>R1013</v>
      </c>
      <c r="O329" s="38" t="str">
        <f>CONCATENATE(Table3[[#This Row],[date]],"-",Table3[[#This Row],[month2]],"-",Table3[[#This Row],[year2]])</f>
        <v>1-Aug-1987</v>
      </c>
      <c r="P329" s="17">
        <f>DATEDIF(Table3[[#This Row],[date of birth]],DATE(2023,6,8),"y")</f>
        <v>35</v>
      </c>
      <c r="Q329" s="39">
        <v>3088.06</v>
      </c>
    </row>
    <row r="330" spans="1:17" x14ac:dyDescent="0.25">
      <c r="A330" t="s">
        <v>5045</v>
      </c>
      <c r="B330">
        <v>1999</v>
      </c>
      <c r="C330" t="s">
        <v>18</v>
      </c>
      <c r="D330">
        <v>25</v>
      </c>
      <c r="E330">
        <v>0</v>
      </c>
      <c r="F330">
        <v>3128.35</v>
      </c>
      <c r="G330" t="s">
        <v>11</v>
      </c>
      <c r="H330" t="s">
        <v>12</v>
      </c>
      <c r="I330" t="s">
        <v>300</v>
      </c>
      <c r="J330" s="16" t="str">
        <f>IF(Table3[[#This Row],[month]]="?","sep",Table3[[#This Row],[month]])</f>
        <v>Jun</v>
      </c>
      <c r="K330" s="16">
        <f>IF(Table3[[#This Row],[year]]="?","1983",Table3[[#This Row],[year]])</f>
        <v>1999</v>
      </c>
      <c r="L330" s="16" t="str">
        <f>IF(Table3[[#This Row],[Hospital tier]]="?","tier - 2",Table3[[#This Row],[Hospital tier]])</f>
        <v>tier - 2</v>
      </c>
      <c r="M330" s="16" t="str">
        <f>IF(Table3[[#This Row],[City tier]]="?","tier - 2",Table3[[#This Row],[City tier]])</f>
        <v>tier - 3</v>
      </c>
      <c r="N330" s="16" t="str">
        <f>IF(Table3[[#This Row],[State ID]]="?","unknown",Table3[[#This Row],[State ID]])</f>
        <v>R1021</v>
      </c>
      <c r="O330" s="38" t="str">
        <f>CONCATENATE(Table3[[#This Row],[date]],"-",Table3[[#This Row],[month2]],"-",Table3[[#This Row],[year2]])</f>
        <v>25-Jun-1999</v>
      </c>
      <c r="P330" s="17">
        <f>DATEDIF(Table3[[#This Row],[date of birth]],DATE(2023,6,8),"y")</f>
        <v>23</v>
      </c>
      <c r="Q330" s="39">
        <v>3128.35</v>
      </c>
    </row>
    <row r="331" spans="1:17" x14ac:dyDescent="0.25">
      <c r="A331" t="s">
        <v>5046</v>
      </c>
      <c r="B331">
        <v>1994</v>
      </c>
      <c r="C331" t="s">
        <v>10</v>
      </c>
      <c r="D331">
        <v>10</v>
      </c>
      <c r="E331">
        <v>0</v>
      </c>
      <c r="F331">
        <v>3161.45</v>
      </c>
      <c r="G331" t="s">
        <v>11</v>
      </c>
      <c r="H331" t="s">
        <v>16</v>
      </c>
      <c r="I331" t="s">
        <v>42</v>
      </c>
      <c r="J331" s="16" t="str">
        <f>IF(Table3[[#This Row],[month]]="?","sep",Table3[[#This Row],[month]])</f>
        <v>Jul</v>
      </c>
      <c r="K331" s="16">
        <f>IF(Table3[[#This Row],[year]]="?","1983",Table3[[#This Row],[year]])</f>
        <v>1994</v>
      </c>
      <c r="L331" s="16" t="str">
        <f>IF(Table3[[#This Row],[Hospital tier]]="?","tier - 2",Table3[[#This Row],[Hospital tier]])</f>
        <v>tier - 2</v>
      </c>
      <c r="M331" s="16" t="str">
        <f>IF(Table3[[#This Row],[City tier]]="?","tier - 2",Table3[[#This Row],[City tier]])</f>
        <v>tier - 1</v>
      </c>
      <c r="N331" s="16" t="str">
        <f>IF(Table3[[#This Row],[State ID]]="?","unknown",Table3[[#This Row],[State ID]])</f>
        <v>R1011</v>
      </c>
      <c r="O331" s="38" t="str">
        <f>CONCATENATE(Table3[[#This Row],[date]],"-",Table3[[#This Row],[month2]],"-",Table3[[#This Row],[year2]])</f>
        <v>10-Jul-1994</v>
      </c>
      <c r="P331" s="17">
        <f>DATEDIF(Table3[[#This Row],[date of birth]],DATE(2023,6,8),"y")</f>
        <v>28</v>
      </c>
      <c r="Q331" s="39">
        <v>3161.45</v>
      </c>
    </row>
    <row r="332" spans="1:17" x14ac:dyDescent="0.25">
      <c r="A332" t="s">
        <v>5047</v>
      </c>
      <c r="B332">
        <v>1993</v>
      </c>
      <c r="C332" t="s">
        <v>20</v>
      </c>
      <c r="D332">
        <v>25</v>
      </c>
      <c r="E332">
        <v>0</v>
      </c>
      <c r="F332">
        <v>3162.02</v>
      </c>
      <c r="G332" t="s">
        <v>11</v>
      </c>
      <c r="H332" t="s">
        <v>12</v>
      </c>
      <c r="I332" t="s">
        <v>13</v>
      </c>
      <c r="J332" s="16" t="str">
        <f>IF(Table3[[#This Row],[month]]="?","sep",Table3[[#This Row],[month]])</f>
        <v>Sep</v>
      </c>
      <c r="K332" s="16">
        <f>IF(Table3[[#This Row],[year]]="?","1983",Table3[[#This Row],[year]])</f>
        <v>1993</v>
      </c>
      <c r="L332" s="16" t="str">
        <f>IF(Table3[[#This Row],[Hospital tier]]="?","tier - 2",Table3[[#This Row],[Hospital tier]])</f>
        <v>tier - 2</v>
      </c>
      <c r="M332" s="16" t="str">
        <f>IF(Table3[[#This Row],[City tier]]="?","tier - 2",Table3[[#This Row],[City tier]])</f>
        <v>tier - 3</v>
      </c>
      <c r="N332" s="16" t="str">
        <f>IF(Table3[[#This Row],[State ID]]="?","unknown",Table3[[#This Row],[State ID]])</f>
        <v>R1013</v>
      </c>
      <c r="O332" s="38" t="str">
        <f>CONCATENATE(Table3[[#This Row],[date]],"-",Table3[[#This Row],[month2]],"-",Table3[[#This Row],[year2]])</f>
        <v>25-Sep-1993</v>
      </c>
      <c r="P332" s="17">
        <f>DATEDIF(Table3[[#This Row],[date of birth]],DATE(2023,6,8),"y")</f>
        <v>29</v>
      </c>
      <c r="Q332" s="39">
        <v>3162.02</v>
      </c>
    </row>
    <row r="333" spans="1:17" x14ac:dyDescent="0.25">
      <c r="A333" t="s">
        <v>5048</v>
      </c>
      <c r="B333">
        <v>2001</v>
      </c>
      <c r="C333" t="s">
        <v>35</v>
      </c>
      <c r="D333">
        <v>29</v>
      </c>
      <c r="E333">
        <v>1</v>
      </c>
      <c r="F333">
        <v>3167.46</v>
      </c>
      <c r="G333" t="s">
        <v>11</v>
      </c>
      <c r="H333" t="s">
        <v>12</v>
      </c>
      <c r="I333" t="s">
        <v>247</v>
      </c>
      <c r="J333" s="16" t="str">
        <f>IF(Table3[[#This Row],[month]]="?","sep",Table3[[#This Row],[month]])</f>
        <v>Aug</v>
      </c>
      <c r="K333" s="16">
        <f>IF(Table3[[#This Row],[year]]="?","1983",Table3[[#This Row],[year]])</f>
        <v>2001</v>
      </c>
      <c r="L333" s="16" t="str">
        <f>IF(Table3[[#This Row],[Hospital tier]]="?","tier - 2",Table3[[#This Row],[Hospital tier]])</f>
        <v>tier - 2</v>
      </c>
      <c r="M333" s="16" t="str">
        <f>IF(Table3[[#This Row],[City tier]]="?","tier - 2",Table3[[#This Row],[City tier]])</f>
        <v>tier - 3</v>
      </c>
      <c r="N333" s="16" t="str">
        <f>IF(Table3[[#This Row],[State ID]]="?","unknown",Table3[[#This Row],[State ID]])</f>
        <v>R1024</v>
      </c>
      <c r="O333" s="38" t="str">
        <f>CONCATENATE(Table3[[#This Row],[date]],"-",Table3[[#This Row],[month2]],"-",Table3[[#This Row],[year2]])</f>
        <v>29-Aug-2001</v>
      </c>
      <c r="P333" s="17">
        <f>DATEDIF(Table3[[#This Row],[date of birth]],DATE(2023,6,8),"y")</f>
        <v>21</v>
      </c>
      <c r="Q333" s="39">
        <v>3167.46</v>
      </c>
    </row>
    <row r="334" spans="1:17" x14ac:dyDescent="0.25">
      <c r="A334" t="s">
        <v>5049</v>
      </c>
      <c r="B334">
        <v>1994</v>
      </c>
      <c r="C334" t="s">
        <v>37</v>
      </c>
      <c r="D334">
        <v>25</v>
      </c>
      <c r="E334">
        <v>0</v>
      </c>
      <c r="F334">
        <v>3171.61</v>
      </c>
      <c r="G334" t="s">
        <v>11</v>
      </c>
      <c r="H334" t="s">
        <v>12</v>
      </c>
      <c r="I334" t="s">
        <v>13</v>
      </c>
      <c r="J334" s="16" t="str">
        <f>IF(Table3[[#This Row],[month]]="?","sep",Table3[[#This Row],[month]])</f>
        <v>Oct</v>
      </c>
      <c r="K334" s="16">
        <f>IF(Table3[[#This Row],[year]]="?","1983",Table3[[#This Row],[year]])</f>
        <v>1994</v>
      </c>
      <c r="L334" s="16" t="str">
        <f>IF(Table3[[#This Row],[Hospital tier]]="?","tier - 2",Table3[[#This Row],[Hospital tier]])</f>
        <v>tier - 2</v>
      </c>
      <c r="M334" s="16" t="str">
        <f>IF(Table3[[#This Row],[City tier]]="?","tier - 2",Table3[[#This Row],[City tier]])</f>
        <v>tier - 3</v>
      </c>
      <c r="N334" s="16" t="str">
        <f>IF(Table3[[#This Row],[State ID]]="?","unknown",Table3[[#This Row],[State ID]])</f>
        <v>R1013</v>
      </c>
      <c r="O334" s="38" t="str">
        <f>CONCATENATE(Table3[[#This Row],[date]],"-",Table3[[#This Row],[month2]],"-",Table3[[#This Row],[year2]])</f>
        <v>25-Oct-1994</v>
      </c>
      <c r="P334" s="17">
        <f>DATEDIF(Table3[[#This Row],[date of birth]],DATE(2023,6,8),"y")</f>
        <v>28</v>
      </c>
      <c r="Q334" s="39">
        <v>3171.61</v>
      </c>
    </row>
    <row r="335" spans="1:17" x14ac:dyDescent="0.25">
      <c r="A335" t="s">
        <v>5050</v>
      </c>
      <c r="B335">
        <v>1994</v>
      </c>
      <c r="C335" t="s">
        <v>10</v>
      </c>
      <c r="D335">
        <v>6</v>
      </c>
      <c r="E335">
        <v>0</v>
      </c>
      <c r="F335">
        <v>3172.02</v>
      </c>
      <c r="G335" t="s">
        <v>11</v>
      </c>
      <c r="H335" t="s">
        <v>16</v>
      </c>
      <c r="I335" t="s">
        <v>42</v>
      </c>
      <c r="J335" s="16" t="str">
        <f>IF(Table3[[#This Row],[month]]="?","sep",Table3[[#This Row],[month]])</f>
        <v>Jul</v>
      </c>
      <c r="K335" s="16">
        <f>IF(Table3[[#This Row],[year]]="?","1983",Table3[[#This Row],[year]])</f>
        <v>1994</v>
      </c>
      <c r="L335" s="16" t="str">
        <f>IF(Table3[[#This Row],[Hospital tier]]="?","tier - 2",Table3[[#This Row],[Hospital tier]])</f>
        <v>tier - 2</v>
      </c>
      <c r="M335" s="16" t="str">
        <f>IF(Table3[[#This Row],[City tier]]="?","tier - 2",Table3[[#This Row],[City tier]])</f>
        <v>tier - 1</v>
      </c>
      <c r="N335" s="16" t="str">
        <f>IF(Table3[[#This Row],[State ID]]="?","unknown",Table3[[#This Row],[State ID]])</f>
        <v>R1011</v>
      </c>
      <c r="O335" s="38" t="str">
        <f>CONCATENATE(Table3[[#This Row],[date]],"-",Table3[[#This Row],[month2]],"-",Table3[[#This Row],[year2]])</f>
        <v>6-Jul-1994</v>
      </c>
      <c r="P335" s="17">
        <f>DATEDIF(Table3[[#This Row],[date of birth]],DATE(2023,6,8),"y")</f>
        <v>28</v>
      </c>
      <c r="Q335" s="39">
        <v>3172.02</v>
      </c>
    </row>
    <row r="336" spans="1:17" x14ac:dyDescent="0.25">
      <c r="A336" t="s">
        <v>5051</v>
      </c>
      <c r="B336">
        <v>1996</v>
      </c>
      <c r="C336" t="s">
        <v>35</v>
      </c>
      <c r="D336">
        <v>14</v>
      </c>
      <c r="E336">
        <v>0</v>
      </c>
      <c r="F336">
        <v>3176.29</v>
      </c>
      <c r="G336" t="s">
        <v>11</v>
      </c>
      <c r="H336" t="s">
        <v>11</v>
      </c>
      <c r="I336" t="s">
        <v>23</v>
      </c>
      <c r="J336" s="16" t="str">
        <f>IF(Table3[[#This Row],[month]]="?","sep",Table3[[#This Row],[month]])</f>
        <v>Aug</v>
      </c>
      <c r="K336" s="16">
        <f>IF(Table3[[#This Row],[year]]="?","1983",Table3[[#This Row],[year]])</f>
        <v>1996</v>
      </c>
      <c r="L336" s="16" t="str">
        <f>IF(Table3[[#This Row],[Hospital tier]]="?","tier - 2",Table3[[#This Row],[Hospital tier]])</f>
        <v>tier - 2</v>
      </c>
      <c r="M336" s="16" t="str">
        <f>IF(Table3[[#This Row],[City tier]]="?","tier - 2",Table3[[#This Row],[City tier]])</f>
        <v>tier - 2</v>
      </c>
      <c r="N336" s="16" t="str">
        <f>IF(Table3[[#This Row],[State ID]]="?","unknown",Table3[[#This Row],[State ID]])</f>
        <v>R1012</v>
      </c>
      <c r="O336" s="38" t="str">
        <f>CONCATENATE(Table3[[#This Row],[date]],"-",Table3[[#This Row],[month2]],"-",Table3[[#This Row],[year2]])</f>
        <v>14-Aug-1996</v>
      </c>
      <c r="P336" s="17">
        <f>DATEDIF(Table3[[#This Row],[date of birth]],DATE(2023,6,8),"y")</f>
        <v>26</v>
      </c>
      <c r="Q336" s="39">
        <v>3176.29</v>
      </c>
    </row>
    <row r="337" spans="1:17" x14ac:dyDescent="0.25">
      <c r="A337" t="s">
        <v>5052</v>
      </c>
      <c r="B337">
        <v>1996</v>
      </c>
      <c r="C337" t="s">
        <v>10</v>
      </c>
      <c r="D337">
        <v>3</v>
      </c>
      <c r="E337">
        <v>0</v>
      </c>
      <c r="F337">
        <v>3176.82</v>
      </c>
      <c r="G337" t="s">
        <v>11</v>
      </c>
      <c r="H337" t="s">
        <v>16</v>
      </c>
      <c r="I337" t="s">
        <v>23</v>
      </c>
      <c r="J337" s="16" t="str">
        <f>IF(Table3[[#This Row],[month]]="?","sep",Table3[[#This Row],[month]])</f>
        <v>Jul</v>
      </c>
      <c r="K337" s="16">
        <f>IF(Table3[[#This Row],[year]]="?","1983",Table3[[#This Row],[year]])</f>
        <v>1996</v>
      </c>
      <c r="L337" s="16" t="str">
        <f>IF(Table3[[#This Row],[Hospital tier]]="?","tier - 2",Table3[[#This Row],[Hospital tier]])</f>
        <v>tier - 2</v>
      </c>
      <c r="M337" s="16" t="str">
        <f>IF(Table3[[#This Row],[City tier]]="?","tier - 2",Table3[[#This Row],[City tier]])</f>
        <v>tier - 1</v>
      </c>
      <c r="N337" s="16" t="str">
        <f>IF(Table3[[#This Row],[State ID]]="?","unknown",Table3[[#This Row],[State ID]])</f>
        <v>R1012</v>
      </c>
      <c r="O337" s="38" t="str">
        <f>CONCATENATE(Table3[[#This Row],[date]],"-",Table3[[#This Row],[month2]],"-",Table3[[#This Row],[year2]])</f>
        <v>3-Jul-1996</v>
      </c>
      <c r="P337" s="17">
        <f>DATEDIF(Table3[[#This Row],[date of birth]],DATE(2023,6,8),"y")</f>
        <v>26</v>
      </c>
      <c r="Q337" s="39">
        <v>3176.82</v>
      </c>
    </row>
    <row r="338" spans="1:17" x14ac:dyDescent="0.25">
      <c r="A338" t="s">
        <v>5053</v>
      </c>
      <c r="B338">
        <v>2000</v>
      </c>
      <c r="C338" t="s">
        <v>20</v>
      </c>
      <c r="D338">
        <v>23</v>
      </c>
      <c r="E338">
        <v>0</v>
      </c>
      <c r="F338">
        <v>3179.96</v>
      </c>
      <c r="G338" t="s">
        <v>11</v>
      </c>
      <c r="H338" t="s">
        <v>11</v>
      </c>
      <c r="I338" t="s">
        <v>23</v>
      </c>
      <c r="J338" s="16" t="str">
        <f>IF(Table3[[#This Row],[month]]="?","sep",Table3[[#This Row],[month]])</f>
        <v>Sep</v>
      </c>
      <c r="K338" s="16">
        <f>IF(Table3[[#This Row],[year]]="?","1983",Table3[[#This Row],[year]])</f>
        <v>2000</v>
      </c>
      <c r="L338" s="16" t="str">
        <f>IF(Table3[[#This Row],[Hospital tier]]="?","tier - 2",Table3[[#This Row],[Hospital tier]])</f>
        <v>tier - 2</v>
      </c>
      <c r="M338" s="16" t="str">
        <f>IF(Table3[[#This Row],[City tier]]="?","tier - 2",Table3[[#This Row],[City tier]])</f>
        <v>tier - 2</v>
      </c>
      <c r="N338" s="16" t="str">
        <f>IF(Table3[[#This Row],[State ID]]="?","unknown",Table3[[#This Row],[State ID]])</f>
        <v>R1012</v>
      </c>
      <c r="O338" s="38" t="str">
        <f>CONCATENATE(Table3[[#This Row],[date]],"-",Table3[[#This Row],[month2]],"-",Table3[[#This Row],[year2]])</f>
        <v>23-Sep-2000</v>
      </c>
      <c r="P338" s="17">
        <f>DATEDIF(Table3[[#This Row],[date of birth]],DATE(2023,6,8),"y")</f>
        <v>22</v>
      </c>
      <c r="Q338" s="39">
        <v>3179.96</v>
      </c>
    </row>
    <row r="339" spans="1:17" x14ac:dyDescent="0.25">
      <c r="A339" t="s">
        <v>5054</v>
      </c>
      <c r="B339">
        <v>2001</v>
      </c>
      <c r="C339" t="s">
        <v>20</v>
      </c>
      <c r="D339">
        <v>2</v>
      </c>
      <c r="E339">
        <v>2</v>
      </c>
      <c r="F339">
        <v>3180.51</v>
      </c>
      <c r="G339" t="s">
        <v>11</v>
      </c>
      <c r="H339" t="s">
        <v>11</v>
      </c>
      <c r="I339" t="s">
        <v>13</v>
      </c>
      <c r="J339" s="16" t="str">
        <f>IF(Table3[[#This Row],[month]]="?","sep",Table3[[#This Row],[month]])</f>
        <v>Sep</v>
      </c>
      <c r="K339" s="16">
        <f>IF(Table3[[#This Row],[year]]="?","1983",Table3[[#This Row],[year]])</f>
        <v>2001</v>
      </c>
      <c r="L339" s="16" t="str">
        <f>IF(Table3[[#This Row],[Hospital tier]]="?","tier - 2",Table3[[#This Row],[Hospital tier]])</f>
        <v>tier - 2</v>
      </c>
      <c r="M339" s="16" t="str">
        <f>IF(Table3[[#This Row],[City tier]]="?","tier - 2",Table3[[#This Row],[City tier]])</f>
        <v>tier - 2</v>
      </c>
      <c r="N339" s="16" t="str">
        <f>IF(Table3[[#This Row],[State ID]]="?","unknown",Table3[[#This Row],[State ID]])</f>
        <v>R1013</v>
      </c>
      <c r="O339" s="38" t="str">
        <f>CONCATENATE(Table3[[#This Row],[date]],"-",Table3[[#This Row],[month2]],"-",Table3[[#This Row],[year2]])</f>
        <v>2-Sep-2001</v>
      </c>
      <c r="P339" s="17">
        <f>DATEDIF(Table3[[#This Row],[date of birth]],DATE(2023,6,8),"y")</f>
        <v>21</v>
      </c>
      <c r="Q339" s="39">
        <v>3180.51</v>
      </c>
    </row>
    <row r="340" spans="1:17" x14ac:dyDescent="0.25">
      <c r="A340" t="s">
        <v>5055</v>
      </c>
      <c r="B340">
        <v>1996</v>
      </c>
      <c r="C340" t="s">
        <v>37</v>
      </c>
      <c r="D340">
        <v>11</v>
      </c>
      <c r="E340">
        <v>0</v>
      </c>
      <c r="F340">
        <v>3201.25</v>
      </c>
      <c r="G340" t="s">
        <v>11</v>
      </c>
      <c r="H340" t="s">
        <v>12</v>
      </c>
      <c r="I340" t="s">
        <v>23</v>
      </c>
      <c r="J340" s="16" t="str">
        <f>IF(Table3[[#This Row],[month]]="?","sep",Table3[[#This Row],[month]])</f>
        <v>Oct</v>
      </c>
      <c r="K340" s="16">
        <f>IF(Table3[[#This Row],[year]]="?","1983",Table3[[#This Row],[year]])</f>
        <v>1996</v>
      </c>
      <c r="L340" s="16" t="str">
        <f>IF(Table3[[#This Row],[Hospital tier]]="?","tier - 2",Table3[[#This Row],[Hospital tier]])</f>
        <v>tier - 2</v>
      </c>
      <c r="M340" s="16" t="str">
        <f>IF(Table3[[#This Row],[City tier]]="?","tier - 2",Table3[[#This Row],[City tier]])</f>
        <v>tier - 3</v>
      </c>
      <c r="N340" s="16" t="str">
        <f>IF(Table3[[#This Row],[State ID]]="?","unknown",Table3[[#This Row],[State ID]])</f>
        <v>R1012</v>
      </c>
      <c r="O340" s="38" t="str">
        <f>CONCATENATE(Table3[[#This Row],[date]],"-",Table3[[#This Row],[month2]],"-",Table3[[#This Row],[year2]])</f>
        <v>11-Oct-1996</v>
      </c>
      <c r="P340" s="17">
        <f>DATEDIF(Table3[[#This Row],[date of birth]],DATE(2023,6,8),"y")</f>
        <v>26</v>
      </c>
      <c r="Q340" s="39">
        <v>3201.25</v>
      </c>
    </row>
    <row r="341" spans="1:17" x14ac:dyDescent="0.25">
      <c r="A341" t="s">
        <v>5056</v>
      </c>
      <c r="B341">
        <v>1997</v>
      </c>
      <c r="C341" t="s">
        <v>10</v>
      </c>
      <c r="D341">
        <v>5</v>
      </c>
      <c r="E341">
        <v>0</v>
      </c>
      <c r="F341">
        <v>3206.49</v>
      </c>
      <c r="G341" t="s">
        <v>11</v>
      </c>
      <c r="H341" t="s">
        <v>12</v>
      </c>
      <c r="I341" t="s">
        <v>247</v>
      </c>
      <c r="J341" s="16" t="str">
        <f>IF(Table3[[#This Row],[month]]="?","sep",Table3[[#This Row],[month]])</f>
        <v>Jul</v>
      </c>
      <c r="K341" s="16">
        <f>IF(Table3[[#This Row],[year]]="?","1983",Table3[[#This Row],[year]])</f>
        <v>1997</v>
      </c>
      <c r="L341" s="16" t="str">
        <f>IF(Table3[[#This Row],[Hospital tier]]="?","tier - 2",Table3[[#This Row],[Hospital tier]])</f>
        <v>tier - 2</v>
      </c>
      <c r="M341" s="16" t="str">
        <f>IF(Table3[[#This Row],[City tier]]="?","tier - 2",Table3[[#This Row],[City tier]])</f>
        <v>tier - 3</v>
      </c>
      <c r="N341" s="16" t="str">
        <f>IF(Table3[[#This Row],[State ID]]="?","unknown",Table3[[#This Row],[State ID]])</f>
        <v>R1024</v>
      </c>
      <c r="O341" s="38" t="str">
        <f>CONCATENATE(Table3[[#This Row],[date]],"-",Table3[[#This Row],[month2]],"-",Table3[[#This Row],[year2]])</f>
        <v>5-Jul-1997</v>
      </c>
      <c r="P341" s="17">
        <f>DATEDIF(Table3[[#This Row],[date of birth]],DATE(2023,6,8),"y")</f>
        <v>25</v>
      </c>
      <c r="Q341" s="39">
        <v>3206.49</v>
      </c>
    </row>
    <row r="342" spans="1:17" x14ac:dyDescent="0.25">
      <c r="A342" t="s">
        <v>5057</v>
      </c>
      <c r="B342">
        <v>1997</v>
      </c>
      <c r="C342" t="s">
        <v>30</v>
      </c>
      <c r="D342">
        <v>22</v>
      </c>
      <c r="E342">
        <v>1</v>
      </c>
      <c r="F342">
        <v>3208.79</v>
      </c>
      <c r="G342" t="s">
        <v>11</v>
      </c>
      <c r="H342" t="s">
        <v>12</v>
      </c>
      <c r="I342" t="s">
        <v>42</v>
      </c>
      <c r="J342" s="16" t="str">
        <f>IF(Table3[[#This Row],[month]]="?","sep",Table3[[#This Row],[month]])</f>
        <v>Dec</v>
      </c>
      <c r="K342" s="16">
        <f>IF(Table3[[#This Row],[year]]="?","1983",Table3[[#This Row],[year]])</f>
        <v>1997</v>
      </c>
      <c r="L342" s="16" t="str">
        <f>IF(Table3[[#This Row],[Hospital tier]]="?","tier - 2",Table3[[#This Row],[Hospital tier]])</f>
        <v>tier - 2</v>
      </c>
      <c r="M342" s="16" t="str">
        <f>IF(Table3[[#This Row],[City tier]]="?","tier - 2",Table3[[#This Row],[City tier]])</f>
        <v>tier - 3</v>
      </c>
      <c r="N342" s="16" t="str">
        <f>IF(Table3[[#This Row],[State ID]]="?","unknown",Table3[[#This Row],[State ID]])</f>
        <v>R1011</v>
      </c>
      <c r="O342" s="38" t="str">
        <f>CONCATENATE(Table3[[#This Row],[date]],"-",Table3[[#This Row],[month2]],"-",Table3[[#This Row],[year2]])</f>
        <v>22-Dec-1997</v>
      </c>
      <c r="P342" s="17">
        <f>DATEDIF(Table3[[#This Row],[date of birth]],DATE(2023,6,8),"y")</f>
        <v>25</v>
      </c>
      <c r="Q342" s="39">
        <v>3208.79</v>
      </c>
    </row>
    <row r="343" spans="1:17" x14ac:dyDescent="0.25">
      <c r="A343" t="s">
        <v>5058</v>
      </c>
      <c r="B343">
        <v>1997</v>
      </c>
      <c r="C343" t="s">
        <v>10</v>
      </c>
      <c r="D343">
        <v>6</v>
      </c>
      <c r="E343">
        <v>0</v>
      </c>
      <c r="F343">
        <v>3213.62</v>
      </c>
      <c r="G343" t="s">
        <v>11</v>
      </c>
      <c r="H343" t="s">
        <v>11</v>
      </c>
      <c r="I343" t="s">
        <v>247</v>
      </c>
      <c r="J343" s="16" t="str">
        <f>IF(Table3[[#This Row],[month]]="?","sep",Table3[[#This Row],[month]])</f>
        <v>Jul</v>
      </c>
      <c r="K343" s="16">
        <f>IF(Table3[[#This Row],[year]]="?","1983",Table3[[#This Row],[year]])</f>
        <v>1997</v>
      </c>
      <c r="L343" s="16" t="str">
        <f>IF(Table3[[#This Row],[Hospital tier]]="?","tier - 2",Table3[[#This Row],[Hospital tier]])</f>
        <v>tier - 2</v>
      </c>
      <c r="M343" s="16" t="str">
        <f>IF(Table3[[#This Row],[City tier]]="?","tier - 2",Table3[[#This Row],[City tier]])</f>
        <v>tier - 2</v>
      </c>
      <c r="N343" s="16" t="str">
        <f>IF(Table3[[#This Row],[State ID]]="?","unknown",Table3[[#This Row],[State ID]])</f>
        <v>R1024</v>
      </c>
      <c r="O343" s="38" t="str">
        <f>CONCATENATE(Table3[[#This Row],[date]],"-",Table3[[#This Row],[month2]],"-",Table3[[#This Row],[year2]])</f>
        <v>6-Jul-1997</v>
      </c>
      <c r="P343" s="17">
        <f>DATEDIF(Table3[[#This Row],[date of birth]],DATE(2023,6,8),"y")</f>
        <v>25</v>
      </c>
      <c r="Q343" s="39">
        <v>3213.62</v>
      </c>
    </row>
    <row r="344" spans="1:17" x14ac:dyDescent="0.25">
      <c r="A344" t="s">
        <v>5059</v>
      </c>
      <c r="B344">
        <v>1997</v>
      </c>
      <c r="C344" t="s">
        <v>35</v>
      </c>
      <c r="D344">
        <v>2</v>
      </c>
      <c r="E344">
        <v>1</v>
      </c>
      <c r="F344">
        <v>3227.12</v>
      </c>
      <c r="G344" t="s">
        <v>11</v>
      </c>
      <c r="H344" t="s">
        <v>12</v>
      </c>
      <c r="I344" t="s">
        <v>13</v>
      </c>
      <c r="J344" s="16" t="str">
        <f>IF(Table3[[#This Row],[month]]="?","sep",Table3[[#This Row],[month]])</f>
        <v>Aug</v>
      </c>
      <c r="K344" s="16">
        <f>IF(Table3[[#This Row],[year]]="?","1983",Table3[[#This Row],[year]])</f>
        <v>1997</v>
      </c>
      <c r="L344" s="16" t="str">
        <f>IF(Table3[[#This Row],[Hospital tier]]="?","tier - 2",Table3[[#This Row],[Hospital tier]])</f>
        <v>tier - 2</v>
      </c>
      <c r="M344" s="16" t="str">
        <f>IF(Table3[[#This Row],[City tier]]="?","tier - 2",Table3[[#This Row],[City tier]])</f>
        <v>tier - 3</v>
      </c>
      <c r="N344" s="16" t="str">
        <f>IF(Table3[[#This Row],[State ID]]="?","unknown",Table3[[#This Row],[State ID]])</f>
        <v>R1013</v>
      </c>
      <c r="O344" s="38" t="str">
        <f>CONCATENATE(Table3[[#This Row],[date]],"-",Table3[[#This Row],[month2]],"-",Table3[[#This Row],[year2]])</f>
        <v>2-Aug-1997</v>
      </c>
      <c r="P344" s="17">
        <f>DATEDIF(Table3[[#This Row],[date of birth]],DATE(2023,6,8),"y")</f>
        <v>25</v>
      </c>
      <c r="Q344" s="39">
        <v>3227.12</v>
      </c>
    </row>
    <row r="345" spans="1:17" x14ac:dyDescent="0.25">
      <c r="A345" t="s">
        <v>5060</v>
      </c>
      <c r="B345">
        <v>1997</v>
      </c>
      <c r="C345" t="s">
        <v>20</v>
      </c>
      <c r="D345">
        <v>2</v>
      </c>
      <c r="E345">
        <v>1</v>
      </c>
      <c r="F345">
        <v>3238.44</v>
      </c>
      <c r="G345" t="s">
        <v>11</v>
      </c>
      <c r="H345" t="s">
        <v>12</v>
      </c>
      <c r="I345" t="s">
        <v>13</v>
      </c>
      <c r="J345" s="16" t="str">
        <f>IF(Table3[[#This Row],[month]]="?","sep",Table3[[#This Row],[month]])</f>
        <v>Sep</v>
      </c>
      <c r="K345" s="16">
        <f>IF(Table3[[#This Row],[year]]="?","1983",Table3[[#This Row],[year]])</f>
        <v>1997</v>
      </c>
      <c r="L345" s="16" t="str">
        <f>IF(Table3[[#This Row],[Hospital tier]]="?","tier - 2",Table3[[#This Row],[Hospital tier]])</f>
        <v>tier - 2</v>
      </c>
      <c r="M345" s="16" t="str">
        <f>IF(Table3[[#This Row],[City tier]]="?","tier - 2",Table3[[#This Row],[City tier]])</f>
        <v>tier - 3</v>
      </c>
      <c r="N345" s="16" t="str">
        <f>IF(Table3[[#This Row],[State ID]]="?","unknown",Table3[[#This Row],[State ID]])</f>
        <v>R1013</v>
      </c>
      <c r="O345" s="38" t="str">
        <f>CONCATENATE(Table3[[#This Row],[date]],"-",Table3[[#This Row],[month2]],"-",Table3[[#This Row],[year2]])</f>
        <v>2-Sep-1997</v>
      </c>
      <c r="P345" s="17">
        <f>DATEDIF(Table3[[#This Row],[date of birth]],DATE(2023,6,8),"y")</f>
        <v>25</v>
      </c>
      <c r="Q345" s="39">
        <v>3238.44</v>
      </c>
    </row>
    <row r="346" spans="1:17" x14ac:dyDescent="0.25">
      <c r="A346" t="s">
        <v>5061</v>
      </c>
      <c r="B346">
        <v>1991</v>
      </c>
      <c r="C346" t="s">
        <v>15</v>
      </c>
      <c r="D346">
        <v>13</v>
      </c>
      <c r="E346">
        <v>0</v>
      </c>
      <c r="F346">
        <v>3260.2</v>
      </c>
      <c r="G346" t="s">
        <v>12</v>
      </c>
      <c r="H346" t="s">
        <v>11</v>
      </c>
      <c r="I346" t="s">
        <v>42</v>
      </c>
      <c r="J346" s="16" t="str">
        <f>IF(Table3[[#This Row],[month]]="?","sep",Table3[[#This Row],[month]])</f>
        <v>Nov</v>
      </c>
      <c r="K346" s="16">
        <f>IF(Table3[[#This Row],[year]]="?","1983",Table3[[#This Row],[year]])</f>
        <v>1991</v>
      </c>
      <c r="L346" s="16" t="str">
        <f>IF(Table3[[#This Row],[Hospital tier]]="?","tier - 2",Table3[[#This Row],[Hospital tier]])</f>
        <v>tier - 3</v>
      </c>
      <c r="M346" s="16" t="str">
        <f>IF(Table3[[#This Row],[City tier]]="?","tier - 2",Table3[[#This Row],[City tier]])</f>
        <v>tier - 2</v>
      </c>
      <c r="N346" s="16" t="str">
        <f>IF(Table3[[#This Row],[State ID]]="?","unknown",Table3[[#This Row],[State ID]])</f>
        <v>R1011</v>
      </c>
      <c r="O346" s="38" t="str">
        <f>CONCATENATE(Table3[[#This Row],[date]],"-",Table3[[#This Row],[month2]],"-",Table3[[#This Row],[year2]])</f>
        <v>13-Nov-1991</v>
      </c>
      <c r="P346" s="17">
        <f>DATEDIF(Table3[[#This Row],[date of birth]],DATE(2023,6,8),"y")</f>
        <v>31</v>
      </c>
      <c r="Q346" s="39">
        <v>3260.2</v>
      </c>
    </row>
    <row r="347" spans="1:17" x14ac:dyDescent="0.25">
      <c r="A347" t="s">
        <v>5062</v>
      </c>
      <c r="B347">
        <v>1994</v>
      </c>
      <c r="C347" t="s">
        <v>30</v>
      </c>
      <c r="D347">
        <v>2</v>
      </c>
      <c r="E347">
        <v>0</v>
      </c>
      <c r="F347">
        <v>3268.85</v>
      </c>
      <c r="G347" t="s">
        <v>12</v>
      </c>
      <c r="H347" t="s">
        <v>16</v>
      </c>
      <c r="I347" t="s">
        <v>168</v>
      </c>
      <c r="J347" s="16" t="str">
        <f>IF(Table3[[#This Row],[month]]="?","sep",Table3[[#This Row],[month]])</f>
        <v>Dec</v>
      </c>
      <c r="K347" s="16">
        <f>IF(Table3[[#This Row],[year]]="?","1983",Table3[[#This Row],[year]])</f>
        <v>1994</v>
      </c>
      <c r="L347" s="16" t="str">
        <f>IF(Table3[[#This Row],[Hospital tier]]="?","tier - 2",Table3[[#This Row],[Hospital tier]])</f>
        <v>tier - 3</v>
      </c>
      <c r="M347" s="16" t="str">
        <f>IF(Table3[[#This Row],[City tier]]="?","tier - 2",Table3[[#This Row],[City tier]])</f>
        <v>tier - 1</v>
      </c>
      <c r="N347" s="16" t="str">
        <f>IF(Table3[[#This Row],[State ID]]="?","unknown",Table3[[#This Row],[State ID]])</f>
        <v>R1016</v>
      </c>
      <c r="O347" s="38" t="str">
        <f>CONCATENATE(Table3[[#This Row],[date]],"-",Table3[[#This Row],[month2]],"-",Table3[[#This Row],[year2]])</f>
        <v>2-Dec-1994</v>
      </c>
      <c r="P347" s="17">
        <f>DATEDIF(Table3[[#This Row],[date of birth]],DATE(2023,6,8),"y")</f>
        <v>28</v>
      </c>
      <c r="Q347" s="39">
        <v>3268.85</v>
      </c>
    </row>
    <row r="348" spans="1:17" x14ac:dyDescent="0.25">
      <c r="A348" t="s">
        <v>5063</v>
      </c>
      <c r="B348">
        <v>1994</v>
      </c>
      <c r="C348" t="s">
        <v>10</v>
      </c>
      <c r="D348">
        <v>1</v>
      </c>
      <c r="E348">
        <v>1</v>
      </c>
      <c r="F348">
        <v>3277.16</v>
      </c>
      <c r="G348" t="s">
        <v>11</v>
      </c>
      <c r="H348" t="s">
        <v>12</v>
      </c>
      <c r="I348" t="s">
        <v>42</v>
      </c>
      <c r="J348" s="16" t="str">
        <f>IF(Table3[[#This Row],[month]]="?","sep",Table3[[#This Row],[month]])</f>
        <v>Jul</v>
      </c>
      <c r="K348" s="16">
        <f>IF(Table3[[#This Row],[year]]="?","1983",Table3[[#This Row],[year]])</f>
        <v>1994</v>
      </c>
      <c r="L348" s="16" t="str">
        <f>IF(Table3[[#This Row],[Hospital tier]]="?","tier - 2",Table3[[#This Row],[Hospital tier]])</f>
        <v>tier - 2</v>
      </c>
      <c r="M348" s="16" t="str">
        <f>IF(Table3[[#This Row],[City tier]]="?","tier - 2",Table3[[#This Row],[City tier]])</f>
        <v>tier - 3</v>
      </c>
      <c r="N348" s="16" t="str">
        <f>IF(Table3[[#This Row],[State ID]]="?","unknown",Table3[[#This Row],[State ID]])</f>
        <v>R1011</v>
      </c>
      <c r="O348" s="38" t="str">
        <f>CONCATENATE(Table3[[#This Row],[date]],"-",Table3[[#This Row],[month2]],"-",Table3[[#This Row],[year2]])</f>
        <v>1-Jul-1994</v>
      </c>
      <c r="P348" s="17">
        <f>DATEDIF(Table3[[#This Row],[date of birth]],DATE(2023,6,8),"y")</f>
        <v>28</v>
      </c>
      <c r="Q348" s="39">
        <v>3277.16</v>
      </c>
    </row>
    <row r="349" spans="1:17" x14ac:dyDescent="0.25">
      <c r="A349" t="s">
        <v>5064</v>
      </c>
      <c r="B349">
        <v>2001</v>
      </c>
      <c r="C349" t="s">
        <v>37</v>
      </c>
      <c r="D349">
        <v>6</v>
      </c>
      <c r="E349">
        <v>2</v>
      </c>
      <c r="F349">
        <v>3279.87</v>
      </c>
      <c r="G349" t="s">
        <v>11</v>
      </c>
      <c r="H349" t="s">
        <v>16</v>
      </c>
      <c r="I349" t="s">
        <v>356</v>
      </c>
      <c r="J349" s="16" t="str">
        <f>IF(Table3[[#This Row],[month]]="?","sep",Table3[[#This Row],[month]])</f>
        <v>Oct</v>
      </c>
      <c r="K349" s="16">
        <f>IF(Table3[[#This Row],[year]]="?","1983",Table3[[#This Row],[year]])</f>
        <v>2001</v>
      </c>
      <c r="L349" s="16" t="str">
        <f>IF(Table3[[#This Row],[Hospital tier]]="?","tier - 2",Table3[[#This Row],[Hospital tier]])</f>
        <v>tier - 2</v>
      </c>
      <c r="M349" s="16" t="str">
        <f>IF(Table3[[#This Row],[City tier]]="?","tier - 2",Table3[[#This Row],[City tier]])</f>
        <v>tier - 1</v>
      </c>
      <c r="N349" s="16" t="str">
        <f>IF(Table3[[#This Row],[State ID]]="?","unknown",Table3[[#This Row],[State ID]])</f>
        <v>R1017</v>
      </c>
      <c r="O349" s="38" t="str">
        <f>CONCATENATE(Table3[[#This Row],[date]],"-",Table3[[#This Row],[month2]],"-",Table3[[#This Row],[year2]])</f>
        <v>6-Oct-2001</v>
      </c>
      <c r="P349" s="17">
        <f>DATEDIF(Table3[[#This Row],[date of birth]],DATE(2023,6,8),"y")</f>
        <v>21</v>
      </c>
      <c r="Q349" s="39">
        <v>3279.87</v>
      </c>
    </row>
    <row r="350" spans="1:17" x14ac:dyDescent="0.25">
      <c r="A350" t="s">
        <v>5065</v>
      </c>
      <c r="B350">
        <v>2003</v>
      </c>
      <c r="C350" t="s">
        <v>10</v>
      </c>
      <c r="D350">
        <v>3</v>
      </c>
      <c r="E350">
        <v>0</v>
      </c>
      <c r="F350">
        <v>3280.22</v>
      </c>
      <c r="G350" t="s">
        <v>11</v>
      </c>
      <c r="H350" t="s">
        <v>12</v>
      </c>
      <c r="I350" t="s">
        <v>42</v>
      </c>
      <c r="J350" s="16" t="str">
        <f>IF(Table3[[#This Row],[month]]="?","sep",Table3[[#This Row],[month]])</f>
        <v>Jul</v>
      </c>
      <c r="K350" s="16">
        <f>IF(Table3[[#This Row],[year]]="?","1983",Table3[[#This Row],[year]])</f>
        <v>2003</v>
      </c>
      <c r="L350" s="16" t="str">
        <f>IF(Table3[[#This Row],[Hospital tier]]="?","tier - 2",Table3[[#This Row],[Hospital tier]])</f>
        <v>tier - 2</v>
      </c>
      <c r="M350" s="16" t="str">
        <f>IF(Table3[[#This Row],[City tier]]="?","tier - 2",Table3[[#This Row],[City tier]])</f>
        <v>tier - 3</v>
      </c>
      <c r="N350" s="16" t="str">
        <f>IF(Table3[[#This Row],[State ID]]="?","unknown",Table3[[#This Row],[State ID]])</f>
        <v>R1011</v>
      </c>
      <c r="O350" s="38" t="str">
        <f>CONCATENATE(Table3[[#This Row],[date]],"-",Table3[[#This Row],[month2]],"-",Table3[[#This Row],[year2]])</f>
        <v>3-Jul-2003</v>
      </c>
      <c r="P350" s="17">
        <f>DATEDIF(Table3[[#This Row],[date of birth]],DATE(2023,6,8),"y")</f>
        <v>19</v>
      </c>
      <c r="Q350" s="39">
        <v>3280.22</v>
      </c>
    </row>
    <row r="351" spans="1:17" x14ac:dyDescent="0.25">
      <c r="A351" t="s">
        <v>5066</v>
      </c>
      <c r="B351">
        <v>1996</v>
      </c>
      <c r="C351" t="s">
        <v>15</v>
      </c>
      <c r="D351">
        <v>17</v>
      </c>
      <c r="E351">
        <v>1</v>
      </c>
      <c r="F351">
        <v>3292.53</v>
      </c>
      <c r="G351" t="s">
        <v>11</v>
      </c>
      <c r="H351" t="s">
        <v>11</v>
      </c>
      <c r="I351" t="s">
        <v>23</v>
      </c>
      <c r="J351" s="16" t="str">
        <f>IF(Table3[[#This Row],[month]]="?","sep",Table3[[#This Row],[month]])</f>
        <v>Nov</v>
      </c>
      <c r="K351" s="16">
        <f>IF(Table3[[#This Row],[year]]="?","1983",Table3[[#This Row],[year]])</f>
        <v>1996</v>
      </c>
      <c r="L351" s="16" t="str">
        <f>IF(Table3[[#This Row],[Hospital tier]]="?","tier - 2",Table3[[#This Row],[Hospital tier]])</f>
        <v>tier - 2</v>
      </c>
      <c r="M351" s="16" t="str">
        <f>IF(Table3[[#This Row],[City tier]]="?","tier - 2",Table3[[#This Row],[City tier]])</f>
        <v>tier - 2</v>
      </c>
      <c r="N351" s="16" t="str">
        <f>IF(Table3[[#This Row],[State ID]]="?","unknown",Table3[[#This Row],[State ID]])</f>
        <v>R1012</v>
      </c>
      <c r="O351" s="38" t="str">
        <f>CONCATENATE(Table3[[#This Row],[date]],"-",Table3[[#This Row],[month2]],"-",Table3[[#This Row],[year2]])</f>
        <v>17-Nov-1996</v>
      </c>
      <c r="P351" s="17">
        <f>DATEDIF(Table3[[#This Row],[date of birth]],DATE(2023,6,8),"y")</f>
        <v>26</v>
      </c>
      <c r="Q351" s="39">
        <v>3292.53</v>
      </c>
    </row>
    <row r="352" spans="1:17" x14ac:dyDescent="0.25">
      <c r="A352" t="s">
        <v>5067</v>
      </c>
      <c r="B352">
        <v>2003</v>
      </c>
      <c r="C352" t="s">
        <v>30</v>
      </c>
      <c r="D352">
        <v>5</v>
      </c>
      <c r="E352">
        <v>0</v>
      </c>
      <c r="F352">
        <v>3300.7</v>
      </c>
      <c r="G352" t="s">
        <v>11</v>
      </c>
      <c r="H352" t="s">
        <v>11</v>
      </c>
      <c r="I352" t="s">
        <v>200</v>
      </c>
      <c r="J352" s="16" t="str">
        <f>IF(Table3[[#This Row],[month]]="?","sep",Table3[[#This Row],[month]])</f>
        <v>Dec</v>
      </c>
      <c r="K352" s="16">
        <f>IF(Table3[[#This Row],[year]]="?","1983",Table3[[#This Row],[year]])</f>
        <v>2003</v>
      </c>
      <c r="L352" s="16" t="str">
        <f>IF(Table3[[#This Row],[Hospital tier]]="?","tier - 2",Table3[[#This Row],[Hospital tier]])</f>
        <v>tier - 2</v>
      </c>
      <c r="M352" s="16" t="str">
        <f>IF(Table3[[#This Row],[City tier]]="?","tier - 2",Table3[[#This Row],[City tier]])</f>
        <v>tier - 2</v>
      </c>
      <c r="N352" s="16" t="str">
        <f>IF(Table3[[#This Row],[State ID]]="?","unknown",Table3[[#This Row],[State ID]])</f>
        <v>R1025</v>
      </c>
      <c r="O352" s="38" t="str">
        <f>CONCATENATE(Table3[[#This Row],[date]],"-",Table3[[#This Row],[month2]],"-",Table3[[#This Row],[year2]])</f>
        <v>5-Dec-2003</v>
      </c>
      <c r="P352" s="17">
        <f>DATEDIF(Table3[[#This Row],[date of birth]],DATE(2023,6,8),"y")</f>
        <v>19</v>
      </c>
      <c r="Q352" s="39">
        <v>3300.7</v>
      </c>
    </row>
    <row r="353" spans="1:17" x14ac:dyDescent="0.25">
      <c r="A353" t="s">
        <v>5068</v>
      </c>
      <c r="B353">
        <v>2003</v>
      </c>
      <c r="C353" t="s">
        <v>15</v>
      </c>
      <c r="D353">
        <v>18</v>
      </c>
      <c r="E353">
        <v>0</v>
      </c>
      <c r="F353">
        <v>3308.46</v>
      </c>
      <c r="G353" t="s">
        <v>11</v>
      </c>
      <c r="H353" t="s">
        <v>16</v>
      </c>
      <c r="I353" t="s">
        <v>300</v>
      </c>
      <c r="J353" s="16" t="str">
        <f>IF(Table3[[#This Row],[month]]="?","sep",Table3[[#This Row],[month]])</f>
        <v>Nov</v>
      </c>
      <c r="K353" s="16">
        <f>IF(Table3[[#This Row],[year]]="?","1983",Table3[[#This Row],[year]])</f>
        <v>2003</v>
      </c>
      <c r="L353" s="16" t="str">
        <f>IF(Table3[[#This Row],[Hospital tier]]="?","tier - 2",Table3[[#This Row],[Hospital tier]])</f>
        <v>tier - 2</v>
      </c>
      <c r="M353" s="16" t="str">
        <f>IF(Table3[[#This Row],[City tier]]="?","tier - 2",Table3[[#This Row],[City tier]])</f>
        <v>tier - 1</v>
      </c>
      <c r="N353" s="16" t="str">
        <f>IF(Table3[[#This Row],[State ID]]="?","unknown",Table3[[#This Row],[State ID]])</f>
        <v>R1021</v>
      </c>
      <c r="O353" s="38" t="str">
        <f>CONCATENATE(Table3[[#This Row],[date]],"-",Table3[[#This Row],[month2]],"-",Table3[[#This Row],[year2]])</f>
        <v>18-Nov-2003</v>
      </c>
      <c r="P353" s="17">
        <f>DATEDIF(Table3[[#This Row],[date of birth]],DATE(2023,6,8),"y")</f>
        <v>19</v>
      </c>
      <c r="Q353" s="39">
        <v>3308.46</v>
      </c>
    </row>
    <row r="354" spans="1:17" x14ac:dyDescent="0.25">
      <c r="A354" t="s">
        <v>5069</v>
      </c>
      <c r="B354">
        <v>1997</v>
      </c>
      <c r="C354" t="s">
        <v>18</v>
      </c>
      <c r="D354">
        <v>20</v>
      </c>
      <c r="E354">
        <v>1</v>
      </c>
      <c r="F354">
        <v>3309.79</v>
      </c>
      <c r="G354" t="s">
        <v>12</v>
      </c>
      <c r="H354" t="s">
        <v>12</v>
      </c>
      <c r="I354" t="s">
        <v>356</v>
      </c>
      <c r="J354" s="16" t="str">
        <f>IF(Table3[[#This Row],[month]]="?","sep",Table3[[#This Row],[month]])</f>
        <v>Jun</v>
      </c>
      <c r="K354" s="16">
        <f>IF(Table3[[#This Row],[year]]="?","1983",Table3[[#This Row],[year]])</f>
        <v>1997</v>
      </c>
      <c r="L354" s="16" t="str">
        <f>IF(Table3[[#This Row],[Hospital tier]]="?","tier - 2",Table3[[#This Row],[Hospital tier]])</f>
        <v>tier - 3</v>
      </c>
      <c r="M354" s="16" t="str">
        <f>IF(Table3[[#This Row],[City tier]]="?","tier - 2",Table3[[#This Row],[City tier]])</f>
        <v>tier - 3</v>
      </c>
      <c r="N354" s="16" t="str">
        <f>IF(Table3[[#This Row],[State ID]]="?","unknown",Table3[[#This Row],[State ID]])</f>
        <v>R1017</v>
      </c>
      <c r="O354" s="38" t="str">
        <f>CONCATENATE(Table3[[#This Row],[date]],"-",Table3[[#This Row],[month2]],"-",Table3[[#This Row],[year2]])</f>
        <v>20-Jun-1997</v>
      </c>
      <c r="P354" s="17">
        <f>DATEDIF(Table3[[#This Row],[date of birth]],DATE(2023,6,8),"y")</f>
        <v>25</v>
      </c>
      <c r="Q354" s="39">
        <v>3309.79</v>
      </c>
    </row>
    <row r="355" spans="1:17" x14ac:dyDescent="0.25">
      <c r="A355" t="s">
        <v>5070</v>
      </c>
      <c r="B355">
        <v>1991</v>
      </c>
      <c r="C355" t="s">
        <v>20</v>
      </c>
      <c r="D355">
        <v>1</v>
      </c>
      <c r="E355">
        <v>3</v>
      </c>
      <c r="F355">
        <v>3342.79</v>
      </c>
      <c r="G355" t="s">
        <v>11</v>
      </c>
      <c r="H355" t="s">
        <v>16</v>
      </c>
      <c r="I355" t="s">
        <v>13</v>
      </c>
      <c r="J355" s="16" t="str">
        <f>IF(Table3[[#This Row],[month]]="?","sep",Table3[[#This Row],[month]])</f>
        <v>Sep</v>
      </c>
      <c r="K355" s="16">
        <f>IF(Table3[[#This Row],[year]]="?","1983",Table3[[#This Row],[year]])</f>
        <v>1991</v>
      </c>
      <c r="L355" s="16" t="str">
        <f>IF(Table3[[#This Row],[Hospital tier]]="?","tier - 2",Table3[[#This Row],[Hospital tier]])</f>
        <v>tier - 2</v>
      </c>
      <c r="M355" s="16" t="str">
        <f>IF(Table3[[#This Row],[City tier]]="?","tier - 2",Table3[[#This Row],[City tier]])</f>
        <v>tier - 1</v>
      </c>
      <c r="N355" s="16" t="str">
        <f>IF(Table3[[#This Row],[State ID]]="?","unknown",Table3[[#This Row],[State ID]])</f>
        <v>R1013</v>
      </c>
      <c r="O355" s="38" t="str">
        <f>CONCATENATE(Table3[[#This Row],[date]],"-",Table3[[#This Row],[month2]],"-",Table3[[#This Row],[year2]])</f>
        <v>1-Sep-1991</v>
      </c>
      <c r="P355" s="17">
        <f>DATEDIF(Table3[[#This Row],[date of birth]],DATE(2023,6,8),"y")</f>
        <v>31</v>
      </c>
      <c r="Q355" s="39">
        <v>3342.79</v>
      </c>
    </row>
    <row r="356" spans="1:17" x14ac:dyDescent="0.25">
      <c r="A356" t="s">
        <v>5071</v>
      </c>
      <c r="B356">
        <v>1993</v>
      </c>
      <c r="C356" t="s">
        <v>37</v>
      </c>
      <c r="D356">
        <v>28</v>
      </c>
      <c r="E356">
        <v>0</v>
      </c>
      <c r="F356">
        <v>3353.28</v>
      </c>
      <c r="G356" t="s">
        <v>11</v>
      </c>
      <c r="H356" t="s">
        <v>16</v>
      </c>
      <c r="I356" t="s">
        <v>42</v>
      </c>
      <c r="J356" s="16" t="str">
        <f>IF(Table3[[#This Row],[month]]="?","sep",Table3[[#This Row],[month]])</f>
        <v>Oct</v>
      </c>
      <c r="K356" s="16">
        <f>IF(Table3[[#This Row],[year]]="?","1983",Table3[[#This Row],[year]])</f>
        <v>1993</v>
      </c>
      <c r="L356" s="16" t="str">
        <f>IF(Table3[[#This Row],[Hospital tier]]="?","tier - 2",Table3[[#This Row],[Hospital tier]])</f>
        <v>tier - 2</v>
      </c>
      <c r="M356" s="16" t="str">
        <f>IF(Table3[[#This Row],[City tier]]="?","tier - 2",Table3[[#This Row],[City tier]])</f>
        <v>tier - 1</v>
      </c>
      <c r="N356" s="16" t="str">
        <f>IF(Table3[[#This Row],[State ID]]="?","unknown",Table3[[#This Row],[State ID]])</f>
        <v>R1011</v>
      </c>
      <c r="O356" s="38" t="str">
        <f>CONCATENATE(Table3[[#This Row],[date]],"-",Table3[[#This Row],[month2]],"-",Table3[[#This Row],[year2]])</f>
        <v>28-Oct-1993</v>
      </c>
      <c r="P356" s="17">
        <f>DATEDIF(Table3[[#This Row],[date of birth]],DATE(2023,6,8),"y")</f>
        <v>29</v>
      </c>
      <c r="Q356" s="39">
        <v>3353.28</v>
      </c>
    </row>
    <row r="357" spans="1:17" x14ac:dyDescent="0.25">
      <c r="A357" t="s">
        <v>5072</v>
      </c>
      <c r="B357">
        <v>1995</v>
      </c>
      <c r="C357" t="s">
        <v>18</v>
      </c>
      <c r="D357">
        <v>23</v>
      </c>
      <c r="E357">
        <v>0</v>
      </c>
      <c r="F357">
        <v>3353.47</v>
      </c>
      <c r="G357" t="s">
        <v>11</v>
      </c>
      <c r="H357" t="s">
        <v>12</v>
      </c>
      <c r="I357" t="s">
        <v>23</v>
      </c>
      <c r="J357" s="16" t="str">
        <f>IF(Table3[[#This Row],[month]]="?","sep",Table3[[#This Row],[month]])</f>
        <v>Jun</v>
      </c>
      <c r="K357" s="16">
        <f>IF(Table3[[#This Row],[year]]="?","1983",Table3[[#This Row],[year]])</f>
        <v>1995</v>
      </c>
      <c r="L357" s="16" t="str">
        <f>IF(Table3[[#This Row],[Hospital tier]]="?","tier - 2",Table3[[#This Row],[Hospital tier]])</f>
        <v>tier - 2</v>
      </c>
      <c r="M357" s="16" t="str">
        <f>IF(Table3[[#This Row],[City tier]]="?","tier - 2",Table3[[#This Row],[City tier]])</f>
        <v>tier - 3</v>
      </c>
      <c r="N357" s="16" t="str">
        <f>IF(Table3[[#This Row],[State ID]]="?","unknown",Table3[[#This Row],[State ID]])</f>
        <v>R1012</v>
      </c>
      <c r="O357" s="38" t="str">
        <f>CONCATENATE(Table3[[#This Row],[date]],"-",Table3[[#This Row],[month2]],"-",Table3[[#This Row],[year2]])</f>
        <v>23-Jun-1995</v>
      </c>
      <c r="P357" s="17">
        <f>DATEDIF(Table3[[#This Row],[date of birth]],DATE(2023,6,8),"y")</f>
        <v>27</v>
      </c>
      <c r="Q357" s="39">
        <v>3353.47</v>
      </c>
    </row>
    <row r="358" spans="1:17" x14ac:dyDescent="0.25">
      <c r="A358" t="s">
        <v>5073</v>
      </c>
      <c r="B358">
        <v>1993</v>
      </c>
      <c r="C358" t="s">
        <v>37</v>
      </c>
      <c r="D358">
        <v>7</v>
      </c>
      <c r="E358">
        <v>0</v>
      </c>
      <c r="F358">
        <v>3366.67</v>
      </c>
      <c r="G358" t="s">
        <v>11</v>
      </c>
      <c r="H358" t="s">
        <v>11</v>
      </c>
      <c r="I358" t="s">
        <v>13</v>
      </c>
      <c r="J358" s="16" t="str">
        <f>IF(Table3[[#This Row],[month]]="?","sep",Table3[[#This Row],[month]])</f>
        <v>Oct</v>
      </c>
      <c r="K358" s="16">
        <f>IF(Table3[[#This Row],[year]]="?","1983",Table3[[#This Row],[year]])</f>
        <v>1993</v>
      </c>
      <c r="L358" s="16" t="str">
        <f>IF(Table3[[#This Row],[Hospital tier]]="?","tier - 2",Table3[[#This Row],[Hospital tier]])</f>
        <v>tier - 2</v>
      </c>
      <c r="M358" s="16" t="str">
        <f>IF(Table3[[#This Row],[City tier]]="?","tier - 2",Table3[[#This Row],[City tier]])</f>
        <v>tier - 2</v>
      </c>
      <c r="N358" s="16" t="str">
        <f>IF(Table3[[#This Row],[State ID]]="?","unknown",Table3[[#This Row],[State ID]])</f>
        <v>R1013</v>
      </c>
      <c r="O358" s="38" t="str">
        <f>CONCATENATE(Table3[[#This Row],[date]],"-",Table3[[#This Row],[month2]],"-",Table3[[#This Row],[year2]])</f>
        <v>7-Oct-1993</v>
      </c>
      <c r="P358" s="17">
        <f>DATEDIF(Table3[[#This Row],[date of birth]],DATE(2023,6,8),"y")</f>
        <v>29</v>
      </c>
      <c r="Q358" s="39">
        <v>3366.67</v>
      </c>
    </row>
    <row r="359" spans="1:17" x14ac:dyDescent="0.25">
      <c r="A359" t="s">
        <v>5074</v>
      </c>
      <c r="B359">
        <v>1996</v>
      </c>
      <c r="C359" t="s">
        <v>30</v>
      </c>
      <c r="D359">
        <v>14</v>
      </c>
      <c r="E359">
        <v>1</v>
      </c>
      <c r="F359">
        <v>3378.91</v>
      </c>
      <c r="G359" t="s">
        <v>11</v>
      </c>
      <c r="H359" t="s">
        <v>16</v>
      </c>
      <c r="I359" t="s">
        <v>42</v>
      </c>
      <c r="J359" s="16" t="str">
        <f>IF(Table3[[#This Row],[month]]="?","sep",Table3[[#This Row],[month]])</f>
        <v>Dec</v>
      </c>
      <c r="K359" s="16">
        <f>IF(Table3[[#This Row],[year]]="?","1983",Table3[[#This Row],[year]])</f>
        <v>1996</v>
      </c>
      <c r="L359" s="16" t="str">
        <f>IF(Table3[[#This Row],[Hospital tier]]="?","tier - 2",Table3[[#This Row],[Hospital tier]])</f>
        <v>tier - 2</v>
      </c>
      <c r="M359" s="16" t="str">
        <f>IF(Table3[[#This Row],[City tier]]="?","tier - 2",Table3[[#This Row],[City tier]])</f>
        <v>tier - 1</v>
      </c>
      <c r="N359" s="16" t="str">
        <f>IF(Table3[[#This Row],[State ID]]="?","unknown",Table3[[#This Row],[State ID]])</f>
        <v>R1011</v>
      </c>
      <c r="O359" s="38" t="str">
        <f>CONCATENATE(Table3[[#This Row],[date]],"-",Table3[[#This Row],[month2]],"-",Table3[[#This Row],[year2]])</f>
        <v>14-Dec-1996</v>
      </c>
      <c r="P359" s="17">
        <f>DATEDIF(Table3[[#This Row],[date of birth]],DATE(2023,6,8),"y")</f>
        <v>26</v>
      </c>
      <c r="Q359" s="39">
        <v>3378.91</v>
      </c>
    </row>
    <row r="360" spans="1:17" x14ac:dyDescent="0.25">
      <c r="A360" t="s">
        <v>5075</v>
      </c>
      <c r="B360">
        <v>1996</v>
      </c>
      <c r="C360" t="s">
        <v>15</v>
      </c>
      <c r="D360">
        <v>13</v>
      </c>
      <c r="E360">
        <v>0</v>
      </c>
      <c r="F360">
        <v>3385.4</v>
      </c>
      <c r="G360" t="s">
        <v>11</v>
      </c>
      <c r="H360" t="s">
        <v>11</v>
      </c>
      <c r="I360" t="s">
        <v>247</v>
      </c>
      <c r="J360" s="16" t="str">
        <f>IF(Table3[[#This Row],[month]]="?","sep",Table3[[#This Row],[month]])</f>
        <v>Nov</v>
      </c>
      <c r="K360" s="16">
        <f>IF(Table3[[#This Row],[year]]="?","1983",Table3[[#This Row],[year]])</f>
        <v>1996</v>
      </c>
      <c r="L360" s="16" t="str">
        <f>IF(Table3[[#This Row],[Hospital tier]]="?","tier - 2",Table3[[#This Row],[Hospital tier]])</f>
        <v>tier - 2</v>
      </c>
      <c r="M360" s="16" t="str">
        <f>IF(Table3[[#This Row],[City tier]]="?","tier - 2",Table3[[#This Row],[City tier]])</f>
        <v>tier - 2</v>
      </c>
      <c r="N360" s="16" t="str">
        <f>IF(Table3[[#This Row],[State ID]]="?","unknown",Table3[[#This Row],[State ID]])</f>
        <v>R1024</v>
      </c>
      <c r="O360" s="38" t="str">
        <f>CONCATENATE(Table3[[#This Row],[date]],"-",Table3[[#This Row],[month2]],"-",Table3[[#This Row],[year2]])</f>
        <v>13-Nov-1996</v>
      </c>
      <c r="P360" s="17">
        <f>DATEDIF(Table3[[#This Row],[date of birth]],DATE(2023,6,8),"y")</f>
        <v>26</v>
      </c>
      <c r="Q360" s="39">
        <v>3385.4</v>
      </c>
    </row>
    <row r="361" spans="1:17" x14ac:dyDescent="0.25">
      <c r="A361" t="s">
        <v>5076</v>
      </c>
      <c r="B361">
        <v>1996</v>
      </c>
      <c r="C361" t="s">
        <v>35</v>
      </c>
      <c r="D361">
        <v>10</v>
      </c>
      <c r="E361">
        <v>1</v>
      </c>
      <c r="F361">
        <v>3392.37</v>
      </c>
      <c r="G361" t="s">
        <v>11</v>
      </c>
      <c r="H361" t="s">
        <v>12</v>
      </c>
      <c r="I361" t="s">
        <v>13</v>
      </c>
      <c r="J361" s="16" t="str">
        <f>IF(Table3[[#This Row],[month]]="?","sep",Table3[[#This Row],[month]])</f>
        <v>Aug</v>
      </c>
      <c r="K361" s="16">
        <f>IF(Table3[[#This Row],[year]]="?","1983",Table3[[#This Row],[year]])</f>
        <v>1996</v>
      </c>
      <c r="L361" s="16" t="str">
        <f>IF(Table3[[#This Row],[Hospital tier]]="?","tier - 2",Table3[[#This Row],[Hospital tier]])</f>
        <v>tier - 2</v>
      </c>
      <c r="M361" s="16" t="str">
        <f>IF(Table3[[#This Row],[City tier]]="?","tier - 2",Table3[[#This Row],[City tier]])</f>
        <v>tier - 3</v>
      </c>
      <c r="N361" s="16" t="str">
        <f>IF(Table3[[#This Row],[State ID]]="?","unknown",Table3[[#This Row],[State ID]])</f>
        <v>R1013</v>
      </c>
      <c r="O361" s="38" t="str">
        <f>CONCATENATE(Table3[[#This Row],[date]],"-",Table3[[#This Row],[month2]],"-",Table3[[#This Row],[year2]])</f>
        <v>10-Aug-1996</v>
      </c>
      <c r="P361" s="17">
        <f>DATEDIF(Table3[[#This Row],[date of birth]],DATE(2023,6,8),"y")</f>
        <v>26</v>
      </c>
      <c r="Q361" s="39">
        <v>3392.37</v>
      </c>
    </row>
    <row r="362" spans="1:17" x14ac:dyDescent="0.25">
      <c r="A362" t="s">
        <v>5077</v>
      </c>
      <c r="B362">
        <v>1996</v>
      </c>
      <c r="C362" t="s">
        <v>37</v>
      </c>
      <c r="D362">
        <v>27</v>
      </c>
      <c r="E362">
        <v>1</v>
      </c>
      <c r="F362">
        <v>3392.98</v>
      </c>
      <c r="G362" t="s">
        <v>11</v>
      </c>
      <c r="H362" t="s">
        <v>12</v>
      </c>
      <c r="I362" t="s">
        <v>13</v>
      </c>
      <c r="J362" s="16" t="str">
        <f>IF(Table3[[#This Row],[month]]="?","sep",Table3[[#This Row],[month]])</f>
        <v>Oct</v>
      </c>
      <c r="K362" s="16">
        <f>IF(Table3[[#This Row],[year]]="?","1983",Table3[[#This Row],[year]])</f>
        <v>1996</v>
      </c>
      <c r="L362" s="16" t="str">
        <f>IF(Table3[[#This Row],[Hospital tier]]="?","tier - 2",Table3[[#This Row],[Hospital tier]])</f>
        <v>tier - 2</v>
      </c>
      <c r="M362" s="16" t="str">
        <f>IF(Table3[[#This Row],[City tier]]="?","tier - 2",Table3[[#This Row],[City tier]])</f>
        <v>tier - 3</v>
      </c>
      <c r="N362" s="16" t="str">
        <f>IF(Table3[[#This Row],[State ID]]="?","unknown",Table3[[#This Row],[State ID]])</f>
        <v>R1013</v>
      </c>
      <c r="O362" s="38" t="str">
        <f>CONCATENATE(Table3[[#This Row],[date]],"-",Table3[[#This Row],[month2]],"-",Table3[[#This Row],[year2]])</f>
        <v>27-Oct-1996</v>
      </c>
      <c r="P362" s="17">
        <f>DATEDIF(Table3[[#This Row],[date of birth]],DATE(2023,6,8),"y")</f>
        <v>26</v>
      </c>
      <c r="Q362" s="39">
        <v>3392.98</v>
      </c>
    </row>
    <row r="363" spans="1:17" x14ac:dyDescent="0.25">
      <c r="A363" t="s">
        <v>5078</v>
      </c>
      <c r="B363">
        <v>2004</v>
      </c>
      <c r="C363" t="s">
        <v>10</v>
      </c>
      <c r="D363">
        <v>16</v>
      </c>
      <c r="E363">
        <v>2</v>
      </c>
      <c r="F363">
        <v>3393.36</v>
      </c>
      <c r="G363" t="s">
        <v>11</v>
      </c>
      <c r="H363" t="s">
        <v>11</v>
      </c>
      <c r="I363" t="s">
        <v>249</v>
      </c>
      <c r="J363" s="16" t="str">
        <f>IF(Table3[[#This Row],[month]]="?","sep",Table3[[#This Row],[month]])</f>
        <v>Jul</v>
      </c>
      <c r="K363" s="16">
        <f>IF(Table3[[#This Row],[year]]="?","1983",Table3[[#This Row],[year]])</f>
        <v>2004</v>
      </c>
      <c r="L363" s="16" t="str">
        <f>IF(Table3[[#This Row],[Hospital tier]]="?","tier - 2",Table3[[#This Row],[Hospital tier]])</f>
        <v>tier - 2</v>
      </c>
      <c r="M363" s="16" t="str">
        <f>IF(Table3[[#This Row],[City tier]]="?","tier - 2",Table3[[#This Row],[City tier]])</f>
        <v>tier - 2</v>
      </c>
      <c r="N363" s="16" t="str">
        <f>IF(Table3[[#This Row],[State ID]]="?","unknown",Table3[[#This Row],[State ID]])</f>
        <v>R1023</v>
      </c>
      <c r="O363" s="38" t="str">
        <f>CONCATENATE(Table3[[#This Row],[date]],"-",Table3[[#This Row],[month2]],"-",Table3[[#This Row],[year2]])</f>
        <v>16-Jul-2004</v>
      </c>
      <c r="P363" s="17">
        <f>DATEDIF(Table3[[#This Row],[date of birth]],DATE(2023,6,8),"y")</f>
        <v>18</v>
      </c>
      <c r="Q363" s="39">
        <v>3393.36</v>
      </c>
    </row>
    <row r="364" spans="1:17" x14ac:dyDescent="0.25">
      <c r="A364" t="s">
        <v>5079</v>
      </c>
      <c r="B364">
        <v>1996</v>
      </c>
      <c r="C364" t="s">
        <v>30</v>
      </c>
      <c r="D364">
        <v>19</v>
      </c>
      <c r="E364">
        <v>1</v>
      </c>
      <c r="F364">
        <v>3410.32</v>
      </c>
      <c r="G364" t="s">
        <v>11</v>
      </c>
      <c r="H364" t="s">
        <v>11</v>
      </c>
      <c r="I364" t="s">
        <v>42</v>
      </c>
      <c r="J364" s="16" t="str">
        <f>IF(Table3[[#This Row],[month]]="?","sep",Table3[[#This Row],[month]])</f>
        <v>Dec</v>
      </c>
      <c r="K364" s="16">
        <f>IF(Table3[[#This Row],[year]]="?","1983",Table3[[#This Row],[year]])</f>
        <v>1996</v>
      </c>
      <c r="L364" s="16" t="str">
        <f>IF(Table3[[#This Row],[Hospital tier]]="?","tier - 2",Table3[[#This Row],[Hospital tier]])</f>
        <v>tier - 2</v>
      </c>
      <c r="M364" s="16" t="str">
        <f>IF(Table3[[#This Row],[City tier]]="?","tier - 2",Table3[[#This Row],[City tier]])</f>
        <v>tier - 2</v>
      </c>
      <c r="N364" s="16" t="str">
        <f>IF(Table3[[#This Row],[State ID]]="?","unknown",Table3[[#This Row],[State ID]])</f>
        <v>R1011</v>
      </c>
      <c r="O364" s="38" t="str">
        <f>CONCATENATE(Table3[[#This Row],[date]],"-",Table3[[#This Row],[month2]],"-",Table3[[#This Row],[year2]])</f>
        <v>19-Dec-1996</v>
      </c>
      <c r="P364" s="17">
        <f>DATEDIF(Table3[[#This Row],[date of birth]],DATE(2023,6,8),"y")</f>
        <v>26</v>
      </c>
      <c r="Q364" s="39">
        <v>3410.32</v>
      </c>
    </row>
    <row r="365" spans="1:17" x14ac:dyDescent="0.25">
      <c r="A365" t="s">
        <v>5080</v>
      </c>
      <c r="B365">
        <v>2001</v>
      </c>
      <c r="C365" t="s">
        <v>30</v>
      </c>
      <c r="D365">
        <v>26</v>
      </c>
      <c r="E365">
        <v>0</v>
      </c>
      <c r="F365">
        <v>3434.38</v>
      </c>
      <c r="G365" t="s">
        <v>11</v>
      </c>
      <c r="H365" t="s">
        <v>11</v>
      </c>
      <c r="I365" t="s">
        <v>42</v>
      </c>
      <c r="J365" s="16" t="str">
        <f>IF(Table3[[#This Row],[month]]="?","sep",Table3[[#This Row],[month]])</f>
        <v>Dec</v>
      </c>
      <c r="K365" s="16">
        <f>IF(Table3[[#This Row],[year]]="?","1983",Table3[[#This Row],[year]])</f>
        <v>2001</v>
      </c>
      <c r="L365" s="16" t="str">
        <f>IF(Table3[[#This Row],[Hospital tier]]="?","tier - 2",Table3[[#This Row],[Hospital tier]])</f>
        <v>tier - 2</v>
      </c>
      <c r="M365" s="16" t="str">
        <f>IF(Table3[[#This Row],[City tier]]="?","tier - 2",Table3[[#This Row],[City tier]])</f>
        <v>tier - 2</v>
      </c>
      <c r="N365" s="16" t="str">
        <f>IF(Table3[[#This Row],[State ID]]="?","unknown",Table3[[#This Row],[State ID]])</f>
        <v>R1011</v>
      </c>
      <c r="O365" s="38" t="str">
        <f>CONCATENATE(Table3[[#This Row],[date]],"-",Table3[[#This Row],[month2]],"-",Table3[[#This Row],[year2]])</f>
        <v>26-Dec-2001</v>
      </c>
      <c r="P365" s="17">
        <f>DATEDIF(Table3[[#This Row],[date of birth]],DATE(2023,6,8),"y")</f>
        <v>21</v>
      </c>
      <c r="Q365" s="39">
        <v>3434.38</v>
      </c>
    </row>
    <row r="366" spans="1:17" x14ac:dyDescent="0.25">
      <c r="A366" t="s">
        <v>5081</v>
      </c>
      <c r="B366">
        <v>1986</v>
      </c>
      <c r="C366" t="s">
        <v>35</v>
      </c>
      <c r="D366">
        <v>27</v>
      </c>
      <c r="E366">
        <v>3</v>
      </c>
      <c r="F366">
        <v>3436.5</v>
      </c>
      <c r="G366" t="s">
        <v>11</v>
      </c>
      <c r="H366" t="s">
        <v>16</v>
      </c>
      <c r="I366" t="s">
        <v>13</v>
      </c>
      <c r="J366" s="16" t="str">
        <f>IF(Table3[[#This Row],[month]]="?","sep",Table3[[#This Row],[month]])</f>
        <v>Aug</v>
      </c>
      <c r="K366" s="16">
        <f>IF(Table3[[#This Row],[year]]="?","1983",Table3[[#This Row],[year]])</f>
        <v>1986</v>
      </c>
      <c r="L366" s="16" t="str">
        <f>IF(Table3[[#This Row],[Hospital tier]]="?","tier - 2",Table3[[#This Row],[Hospital tier]])</f>
        <v>tier - 2</v>
      </c>
      <c r="M366" s="16" t="str">
        <f>IF(Table3[[#This Row],[City tier]]="?","tier - 2",Table3[[#This Row],[City tier]])</f>
        <v>tier - 1</v>
      </c>
      <c r="N366" s="16" t="str">
        <f>IF(Table3[[#This Row],[State ID]]="?","unknown",Table3[[#This Row],[State ID]])</f>
        <v>R1013</v>
      </c>
      <c r="O366" s="38" t="str">
        <f>CONCATENATE(Table3[[#This Row],[date]],"-",Table3[[#This Row],[month2]],"-",Table3[[#This Row],[year2]])</f>
        <v>27-Aug-1986</v>
      </c>
      <c r="P366" s="17">
        <f>DATEDIF(Table3[[#This Row],[date of birth]],DATE(2023,6,8),"y")</f>
        <v>36</v>
      </c>
      <c r="Q366" s="39">
        <v>3436.5</v>
      </c>
    </row>
    <row r="367" spans="1:17" x14ac:dyDescent="0.25">
      <c r="A367" t="s">
        <v>5082</v>
      </c>
      <c r="B367">
        <v>2000</v>
      </c>
      <c r="C367" t="s">
        <v>18</v>
      </c>
      <c r="D367">
        <v>20</v>
      </c>
      <c r="E367">
        <v>3</v>
      </c>
      <c r="F367">
        <v>3443.06</v>
      </c>
      <c r="G367" t="s">
        <v>11</v>
      </c>
      <c r="H367" t="s">
        <v>16</v>
      </c>
      <c r="I367" t="s">
        <v>42</v>
      </c>
      <c r="J367" s="16" t="str">
        <f>IF(Table3[[#This Row],[month]]="?","sep",Table3[[#This Row],[month]])</f>
        <v>Jun</v>
      </c>
      <c r="K367" s="16">
        <f>IF(Table3[[#This Row],[year]]="?","1983",Table3[[#This Row],[year]])</f>
        <v>2000</v>
      </c>
      <c r="L367" s="16" t="str">
        <f>IF(Table3[[#This Row],[Hospital tier]]="?","tier - 2",Table3[[#This Row],[Hospital tier]])</f>
        <v>tier - 2</v>
      </c>
      <c r="M367" s="16" t="str">
        <f>IF(Table3[[#This Row],[City tier]]="?","tier - 2",Table3[[#This Row],[City tier]])</f>
        <v>tier - 1</v>
      </c>
      <c r="N367" s="16" t="str">
        <f>IF(Table3[[#This Row],[State ID]]="?","unknown",Table3[[#This Row],[State ID]])</f>
        <v>R1011</v>
      </c>
      <c r="O367" s="38" t="str">
        <f>CONCATENATE(Table3[[#This Row],[date]],"-",Table3[[#This Row],[month2]],"-",Table3[[#This Row],[year2]])</f>
        <v>20-Jun-2000</v>
      </c>
      <c r="P367" s="17">
        <f>DATEDIF(Table3[[#This Row],[date of birth]],DATE(2023,6,8),"y")</f>
        <v>22</v>
      </c>
      <c r="Q367" s="39">
        <v>3443.06</v>
      </c>
    </row>
    <row r="368" spans="1:17" x14ac:dyDescent="0.25">
      <c r="A368" t="s">
        <v>5083</v>
      </c>
      <c r="B368">
        <v>1987</v>
      </c>
      <c r="C368" t="s">
        <v>20</v>
      </c>
      <c r="D368">
        <v>14</v>
      </c>
      <c r="E368">
        <v>3</v>
      </c>
      <c r="F368">
        <v>3453.77</v>
      </c>
      <c r="G368" t="s">
        <v>11</v>
      </c>
      <c r="H368" t="s">
        <v>16</v>
      </c>
      <c r="I368" t="s">
        <v>42</v>
      </c>
      <c r="J368" s="16" t="str">
        <f>IF(Table3[[#This Row],[month]]="?","sep",Table3[[#This Row],[month]])</f>
        <v>Sep</v>
      </c>
      <c r="K368" s="16">
        <f>IF(Table3[[#This Row],[year]]="?","1983",Table3[[#This Row],[year]])</f>
        <v>1987</v>
      </c>
      <c r="L368" s="16" t="str">
        <f>IF(Table3[[#This Row],[Hospital tier]]="?","tier - 2",Table3[[#This Row],[Hospital tier]])</f>
        <v>tier - 2</v>
      </c>
      <c r="M368" s="16" t="str">
        <f>IF(Table3[[#This Row],[City tier]]="?","tier - 2",Table3[[#This Row],[City tier]])</f>
        <v>tier - 1</v>
      </c>
      <c r="N368" s="16" t="str">
        <f>IF(Table3[[#This Row],[State ID]]="?","unknown",Table3[[#This Row],[State ID]])</f>
        <v>R1011</v>
      </c>
      <c r="O368" s="38" t="str">
        <f>CONCATENATE(Table3[[#This Row],[date]],"-",Table3[[#This Row],[month2]],"-",Table3[[#This Row],[year2]])</f>
        <v>14-Sep-1987</v>
      </c>
      <c r="P368" s="17">
        <f>DATEDIF(Table3[[#This Row],[date of birth]],DATE(2023,6,8),"y")</f>
        <v>35</v>
      </c>
      <c r="Q368" s="39">
        <v>3453.77</v>
      </c>
    </row>
    <row r="369" spans="1:17" x14ac:dyDescent="0.25">
      <c r="A369" t="s">
        <v>5084</v>
      </c>
      <c r="B369">
        <v>2003</v>
      </c>
      <c r="C369" t="s">
        <v>10</v>
      </c>
      <c r="D369">
        <v>29</v>
      </c>
      <c r="E369">
        <v>0</v>
      </c>
      <c r="F369">
        <v>3463.51</v>
      </c>
      <c r="G369" t="s">
        <v>11</v>
      </c>
      <c r="H369" t="s">
        <v>16</v>
      </c>
      <c r="I369" t="s">
        <v>200</v>
      </c>
      <c r="J369" s="16" t="str">
        <f>IF(Table3[[#This Row],[month]]="?","sep",Table3[[#This Row],[month]])</f>
        <v>Jul</v>
      </c>
      <c r="K369" s="16">
        <f>IF(Table3[[#This Row],[year]]="?","1983",Table3[[#This Row],[year]])</f>
        <v>2003</v>
      </c>
      <c r="L369" s="16" t="str">
        <f>IF(Table3[[#This Row],[Hospital tier]]="?","tier - 2",Table3[[#This Row],[Hospital tier]])</f>
        <v>tier - 2</v>
      </c>
      <c r="M369" s="16" t="str">
        <f>IF(Table3[[#This Row],[City tier]]="?","tier - 2",Table3[[#This Row],[City tier]])</f>
        <v>tier - 1</v>
      </c>
      <c r="N369" s="16" t="str">
        <f>IF(Table3[[#This Row],[State ID]]="?","unknown",Table3[[#This Row],[State ID]])</f>
        <v>R1025</v>
      </c>
      <c r="O369" s="38" t="str">
        <f>CONCATENATE(Table3[[#This Row],[date]],"-",Table3[[#This Row],[month2]],"-",Table3[[#This Row],[year2]])</f>
        <v>29-Jul-2003</v>
      </c>
      <c r="P369" s="17">
        <f>DATEDIF(Table3[[#This Row],[date of birth]],DATE(2023,6,8),"y")</f>
        <v>19</v>
      </c>
      <c r="Q369" s="39">
        <v>3463.51</v>
      </c>
    </row>
    <row r="370" spans="1:17" x14ac:dyDescent="0.25">
      <c r="A370" t="s">
        <v>5085</v>
      </c>
      <c r="B370">
        <v>1993</v>
      </c>
      <c r="C370" t="s">
        <v>37</v>
      </c>
      <c r="D370">
        <v>12</v>
      </c>
      <c r="E370">
        <v>1</v>
      </c>
      <c r="F370">
        <v>3471.41</v>
      </c>
      <c r="G370" t="s">
        <v>11</v>
      </c>
      <c r="H370" t="s">
        <v>11</v>
      </c>
      <c r="I370" t="s">
        <v>13</v>
      </c>
      <c r="J370" s="16" t="str">
        <f>IF(Table3[[#This Row],[month]]="?","sep",Table3[[#This Row],[month]])</f>
        <v>Oct</v>
      </c>
      <c r="K370" s="16">
        <f>IF(Table3[[#This Row],[year]]="?","1983",Table3[[#This Row],[year]])</f>
        <v>1993</v>
      </c>
      <c r="L370" s="16" t="str">
        <f>IF(Table3[[#This Row],[Hospital tier]]="?","tier - 2",Table3[[#This Row],[Hospital tier]])</f>
        <v>tier - 2</v>
      </c>
      <c r="M370" s="16" t="str">
        <f>IF(Table3[[#This Row],[City tier]]="?","tier - 2",Table3[[#This Row],[City tier]])</f>
        <v>tier - 2</v>
      </c>
      <c r="N370" s="16" t="str">
        <f>IF(Table3[[#This Row],[State ID]]="?","unknown",Table3[[#This Row],[State ID]])</f>
        <v>R1013</v>
      </c>
      <c r="O370" s="38" t="str">
        <f>CONCATENATE(Table3[[#This Row],[date]],"-",Table3[[#This Row],[month2]],"-",Table3[[#This Row],[year2]])</f>
        <v>12-Oct-1993</v>
      </c>
      <c r="P370" s="17">
        <f>DATEDIF(Table3[[#This Row],[date of birth]],DATE(2023,6,8),"y")</f>
        <v>29</v>
      </c>
      <c r="Q370" s="39">
        <v>3471.41</v>
      </c>
    </row>
    <row r="371" spans="1:17" x14ac:dyDescent="0.25">
      <c r="A371" t="s">
        <v>5086</v>
      </c>
      <c r="B371">
        <v>2004</v>
      </c>
      <c r="C371" t="s">
        <v>18</v>
      </c>
      <c r="D371">
        <v>26</v>
      </c>
      <c r="E371">
        <v>3</v>
      </c>
      <c r="F371">
        <v>3481.87</v>
      </c>
      <c r="G371" t="s">
        <v>11</v>
      </c>
      <c r="H371" t="s">
        <v>12</v>
      </c>
      <c r="I371" t="s">
        <v>168</v>
      </c>
      <c r="J371" s="16" t="str">
        <f>IF(Table3[[#This Row],[month]]="?","sep",Table3[[#This Row],[month]])</f>
        <v>Jun</v>
      </c>
      <c r="K371" s="16">
        <f>IF(Table3[[#This Row],[year]]="?","1983",Table3[[#This Row],[year]])</f>
        <v>2004</v>
      </c>
      <c r="L371" s="16" t="str">
        <f>IF(Table3[[#This Row],[Hospital tier]]="?","tier - 2",Table3[[#This Row],[Hospital tier]])</f>
        <v>tier - 2</v>
      </c>
      <c r="M371" s="16" t="str">
        <f>IF(Table3[[#This Row],[City tier]]="?","tier - 2",Table3[[#This Row],[City tier]])</f>
        <v>tier - 3</v>
      </c>
      <c r="N371" s="16" t="str">
        <f>IF(Table3[[#This Row],[State ID]]="?","unknown",Table3[[#This Row],[State ID]])</f>
        <v>R1016</v>
      </c>
      <c r="O371" s="38" t="str">
        <f>CONCATENATE(Table3[[#This Row],[date]],"-",Table3[[#This Row],[month2]],"-",Table3[[#This Row],[year2]])</f>
        <v>26-Jun-2004</v>
      </c>
      <c r="P371" s="17">
        <f>DATEDIF(Table3[[#This Row],[date of birth]],DATE(2023,6,8),"y")</f>
        <v>18</v>
      </c>
      <c r="Q371" s="39">
        <v>3481.87</v>
      </c>
    </row>
    <row r="372" spans="1:17" x14ac:dyDescent="0.25">
      <c r="A372" t="s">
        <v>5087</v>
      </c>
      <c r="B372">
        <v>1996</v>
      </c>
      <c r="C372" t="s">
        <v>20</v>
      </c>
      <c r="D372">
        <v>19</v>
      </c>
      <c r="E372">
        <v>2</v>
      </c>
      <c r="F372">
        <v>3484.33</v>
      </c>
      <c r="G372" t="s">
        <v>12</v>
      </c>
      <c r="H372" t="s">
        <v>12</v>
      </c>
      <c r="I372" t="s">
        <v>42</v>
      </c>
      <c r="J372" s="16" t="str">
        <f>IF(Table3[[#This Row],[month]]="?","sep",Table3[[#This Row],[month]])</f>
        <v>Sep</v>
      </c>
      <c r="K372" s="16">
        <f>IF(Table3[[#This Row],[year]]="?","1983",Table3[[#This Row],[year]])</f>
        <v>1996</v>
      </c>
      <c r="L372" s="16" t="str">
        <f>IF(Table3[[#This Row],[Hospital tier]]="?","tier - 2",Table3[[#This Row],[Hospital tier]])</f>
        <v>tier - 3</v>
      </c>
      <c r="M372" s="16" t="str">
        <f>IF(Table3[[#This Row],[City tier]]="?","tier - 2",Table3[[#This Row],[City tier]])</f>
        <v>tier - 3</v>
      </c>
      <c r="N372" s="16" t="str">
        <f>IF(Table3[[#This Row],[State ID]]="?","unknown",Table3[[#This Row],[State ID]])</f>
        <v>R1011</v>
      </c>
      <c r="O372" s="38" t="str">
        <f>CONCATENATE(Table3[[#This Row],[date]],"-",Table3[[#This Row],[month2]],"-",Table3[[#This Row],[year2]])</f>
        <v>19-Sep-1996</v>
      </c>
      <c r="P372" s="17">
        <f>DATEDIF(Table3[[#This Row],[date of birth]],DATE(2023,6,8),"y")</f>
        <v>26</v>
      </c>
      <c r="Q372" s="39">
        <v>3484.33</v>
      </c>
    </row>
    <row r="373" spans="1:17" x14ac:dyDescent="0.25">
      <c r="A373" t="s">
        <v>5088</v>
      </c>
      <c r="B373">
        <v>1996</v>
      </c>
      <c r="C373" t="s">
        <v>20</v>
      </c>
      <c r="D373">
        <v>18</v>
      </c>
      <c r="E373">
        <v>1</v>
      </c>
      <c r="F373">
        <v>3490.55</v>
      </c>
      <c r="G373" t="s">
        <v>16</v>
      </c>
      <c r="H373" t="s">
        <v>11</v>
      </c>
      <c r="I373" t="s">
        <v>164</v>
      </c>
      <c r="J373" s="16" t="str">
        <f>IF(Table3[[#This Row],[month]]="?","sep",Table3[[#This Row],[month]])</f>
        <v>Sep</v>
      </c>
      <c r="K373" s="16">
        <f>IF(Table3[[#This Row],[year]]="?","1983",Table3[[#This Row],[year]])</f>
        <v>1996</v>
      </c>
      <c r="L373" s="16" t="str">
        <f>IF(Table3[[#This Row],[Hospital tier]]="?","tier - 2",Table3[[#This Row],[Hospital tier]])</f>
        <v>tier - 1</v>
      </c>
      <c r="M373" s="16" t="str">
        <f>IF(Table3[[#This Row],[City tier]]="?","tier - 2",Table3[[#This Row],[City tier]])</f>
        <v>tier - 2</v>
      </c>
      <c r="N373" s="16" t="str">
        <f>IF(Table3[[#This Row],[State ID]]="?","unknown",Table3[[#This Row],[State ID]])</f>
        <v>R1015</v>
      </c>
      <c r="O373" s="38" t="str">
        <f>CONCATENATE(Table3[[#This Row],[date]],"-",Table3[[#This Row],[month2]],"-",Table3[[#This Row],[year2]])</f>
        <v>18-Sep-1996</v>
      </c>
      <c r="P373" s="17">
        <f>DATEDIF(Table3[[#This Row],[date of birth]],DATE(2023,6,8),"y")</f>
        <v>26</v>
      </c>
      <c r="Q373" s="39">
        <v>3490.55</v>
      </c>
    </row>
    <row r="374" spans="1:17" x14ac:dyDescent="0.25">
      <c r="A374" t="s">
        <v>5089</v>
      </c>
      <c r="B374">
        <v>1999</v>
      </c>
      <c r="C374" t="s">
        <v>20</v>
      </c>
      <c r="D374">
        <v>22</v>
      </c>
      <c r="E374">
        <v>2</v>
      </c>
      <c r="F374">
        <v>3500.61</v>
      </c>
      <c r="G374" t="s">
        <v>11</v>
      </c>
      <c r="H374" t="s">
        <v>11</v>
      </c>
      <c r="I374" t="s">
        <v>13</v>
      </c>
      <c r="J374" s="16" t="str">
        <f>IF(Table3[[#This Row],[month]]="?","sep",Table3[[#This Row],[month]])</f>
        <v>Sep</v>
      </c>
      <c r="K374" s="16">
        <f>IF(Table3[[#This Row],[year]]="?","1983",Table3[[#This Row],[year]])</f>
        <v>1999</v>
      </c>
      <c r="L374" s="16" t="str">
        <f>IF(Table3[[#This Row],[Hospital tier]]="?","tier - 2",Table3[[#This Row],[Hospital tier]])</f>
        <v>tier - 2</v>
      </c>
      <c r="M374" s="16" t="str">
        <f>IF(Table3[[#This Row],[City tier]]="?","tier - 2",Table3[[#This Row],[City tier]])</f>
        <v>tier - 2</v>
      </c>
      <c r="N374" s="16" t="str">
        <f>IF(Table3[[#This Row],[State ID]]="?","unknown",Table3[[#This Row],[State ID]])</f>
        <v>R1013</v>
      </c>
      <c r="O374" s="38" t="str">
        <f>CONCATENATE(Table3[[#This Row],[date]],"-",Table3[[#This Row],[month2]],"-",Table3[[#This Row],[year2]])</f>
        <v>22-Sep-1999</v>
      </c>
      <c r="P374" s="17">
        <f>DATEDIF(Table3[[#This Row],[date of birth]],DATE(2023,6,8),"y")</f>
        <v>23</v>
      </c>
      <c r="Q374" s="39">
        <v>3500.61</v>
      </c>
    </row>
    <row r="375" spans="1:17" x14ac:dyDescent="0.25">
      <c r="A375" t="s">
        <v>5090</v>
      </c>
      <c r="B375">
        <v>1998</v>
      </c>
      <c r="C375" t="s">
        <v>20</v>
      </c>
      <c r="D375">
        <v>16</v>
      </c>
      <c r="E375">
        <v>2</v>
      </c>
      <c r="F375">
        <v>3537.7</v>
      </c>
      <c r="G375" t="s">
        <v>12</v>
      </c>
      <c r="H375" t="s">
        <v>12</v>
      </c>
      <c r="I375" t="s">
        <v>23</v>
      </c>
      <c r="J375" s="16" t="str">
        <f>IF(Table3[[#This Row],[month]]="?","sep",Table3[[#This Row],[month]])</f>
        <v>Sep</v>
      </c>
      <c r="K375" s="16">
        <f>IF(Table3[[#This Row],[year]]="?","1983",Table3[[#This Row],[year]])</f>
        <v>1998</v>
      </c>
      <c r="L375" s="16" t="str">
        <f>IF(Table3[[#This Row],[Hospital tier]]="?","tier - 2",Table3[[#This Row],[Hospital tier]])</f>
        <v>tier - 3</v>
      </c>
      <c r="M375" s="16" t="str">
        <f>IF(Table3[[#This Row],[City tier]]="?","tier - 2",Table3[[#This Row],[City tier]])</f>
        <v>tier - 3</v>
      </c>
      <c r="N375" s="16" t="str">
        <f>IF(Table3[[#This Row],[State ID]]="?","unknown",Table3[[#This Row],[State ID]])</f>
        <v>R1012</v>
      </c>
      <c r="O375" s="38" t="str">
        <f>CONCATENATE(Table3[[#This Row],[date]],"-",Table3[[#This Row],[month2]],"-",Table3[[#This Row],[year2]])</f>
        <v>16-Sep-1998</v>
      </c>
      <c r="P375" s="17">
        <f>DATEDIF(Table3[[#This Row],[date of birth]],DATE(2023,6,8),"y")</f>
        <v>24</v>
      </c>
      <c r="Q375" s="39">
        <v>3537.7</v>
      </c>
    </row>
    <row r="376" spans="1:17" x14ac:dyDescent="0.25">
      <c r="A376" t="s">
        <v>5091</v>
      </c>
      <c r="B376">
        <v>2003</v>
      </c>
      <c r="C376" t="s">
        <v>35</v>
      </c>
      <c r="D376">
        <v>24</v>
      </c>
      <c r="E376">
        <v>0</v>
      </c>
      <c r="F376">
        <v>3538.9</v>
      </c>
      <c r="G376" t="s">
        <v>11</v>
      </c>
      <c r="H376" t="s">
        <v>11</v>
      </c>
      <c r="I376" t="s">
        <v>23</v>
      </c>
      <c r="J376" s="16" t="str">
        <f>IF(Table3[[#This Row],[month]]="?","sep",Table3[[#This Row],[month]])</f>
        <v>Aug</v>
      </c>
      <c r="K376" s="16">
        <f>IF(Table3[[#This Row],[year]]="?","1983",Table3[[#This Row],[year]])</f>
        <v>2003</v>
      </c>
      <c r="L376" s="16" t="str">
        <f>IF(Table3[[#This Row],[Hospital tier]]="?","tier - 2",Table3[[#This Row],[Hospital tier]])</f>
        <v>tier - 2</v>
      </c>
      <c r="M376" s="16" t="str">
        <f>IF(Table3[[#This Row],[City tier]]="?","tier - 2",Table3[[#This Row],[City tier]])</f>
        <v>tier - 2</v>
      </c>
      <c r="N376" s="16" t="str">
        <f>IF(Table3[[#This Row],[State ID]]="?","unknown",Table3[[#This Row],[State ID]])</f>
        <v>R1012</v>
      </c>
      <c r="O376" s="38" t="str">
        <f>CONCATENATE(Table3[[#This Row],[date]],"-",Table3[[#This Row],[month2]],"-",Table3[[#This Row],[year2]])</f>
        <v>24-Aug-2003</v>
      </c>
      <c r="P376" s="17">
        <f>DATEDIF(Table3[[#This Row],[date of birth]],DATE(2023,6,8),"y")</f>
        <v>19</v>
      </c>
      <c r="Q376" s="39">
        <v>3538.9</v>
      </c>
    </row>
    <row r="377" spans="1:17" x14ac:dyDescent="0.25">
      <c r="A377" t="s">
        <v>5092</v>
      </c>
      <c r="B377">
        <v>1988</v>
      </c>
      <c r="C377" t="s">
        <v>37</v>
      </c>
      <c r="D377">
        <v>15</v>
      </c>
      <c r="E377">
        <v>3</v>
      </c>
      <c r="F377">
        <v>3540.12</v>
      </c>
      <c r="G377" t="s">
        <v>11</v>
      </c>
      <c r="H377" t="s">
        <v>16</v>
      </c>
      <c r="I377" t="s">
        <v>13</v>
      </c>
      <c r="J377" s="16" t="str">
        <f>IF(Table3[[#This Row],[month]]="?","sep",Table3[[#This Row],[month]])</f>
        <v>Oct</v>
      </c>
      <c r="K377" s="16">
        <f>IF(Table3[[#This Row],[year]]="?","1983",Table3[[#This Row],[year]])</f>
        <v>1988</v>
      </c>
      <c r="L377" s="16" t="str">
        <f>IF(Table3[[#This Row],[Hospital tier]]="?","tier - 2",Table3[[#This Row],[Hospital tier]])</f>
        <v>tier - 2</v>
      </c>
      <c r="M377" s="16" t="str">
        <f>IF(Table3[[#This Row],[City tier]]="?","tier - 2",Table3[[#This Row],[City tier]])</f>
        <v>tier - 1</v>
      </c>
      <c r="N377" s="16" t="str">
        <f>IF(Table3[[#This Row],[State ID]]="?","unknown",Table3[[#This Row],[State ID]])</f>
        <v>R1013</v>
      </c>
      <c r="O377" s="38" t="str">
        <f>CONCATENATE(Table3[[#This Row],[date]],"-",Table3[[#This Row],[month2]],"-",Table3[[#This Row],[year2]])</f>
        <v>15-Oct-1988</v>
      </c>
      <c r="P377" s="17">
        <f>DATEDIF(Table3[[#This Row],[date of birth]],DATE(2023,6,8),"y")</f>
        <v>34</v>
      </c>
      <c r="Q377" s="39">
        <v>3540.12</v>
      </c>
    </row>
    <row r="378" spans="1:17" x14ac:dyDescent="0.25">
      <c r="A378" t="s">
        <v>5093</v>
      </c>
      <c r="B378">
        <v>1992</v>
      </c>
      <c r="C378" t="s">
        <v>30</v>
      </c>
      <c r="D378">
        <v>22</v>
      </c>
      <c r="E378">
        <v>0</v>
      </c>
      <c r="F378">
        <v>3554.2</v>
      </c>
      <c r="G378" t="s">
        <v>11</v>
      </c>
      <c r="H378" t="s">
        <v>12</v>
      </c>
      <c r="I378" t="s">
        <v>42</v>
      </c>
      <c r="J378" s="16" t="str">
        <f>IF(Table3[[#This Row],[month]]="?","sep",Table3[[#This Row],[month]])</f>
        <v>Dec</v>
      </c>
      <c r="K378" s="16">
        <f>IF(Table3[[#This Row],[year]]="?","1983",Table3[[#This Row],[year]])</f>
        <v>1992</v>
      </c>
      <c r="L378" s="16" t="str">
        <f>IF(Table3[[#This Row],[Hospital tier]]="?","tier - 2",Table3[[#This Row],[Hospital tier]])</f>
        <v>tier - 2</v>
      </c>
      <c r="M378" s="16" t="str">
        <f>IF(Table3[[#This Row],[City tier]]="?","tier - 2",Table3[[#This Row],[City tier]])</f>
        <v>tier - 3</v>
      </c>
      <c r="N378" s="16" t="str">
        <f>IF(Table3[[#This Row],[State ID]]="?","unknown",Table3[[#This Row],[State ID]])</f>
        <v>R1011</v>
      </c>
      <c r="O378" s="38" t="str">
        <f>CONCATENATE(Table3[[#This Row],[date]],"-",Table3[[#This Row],[month2]],"-",Table3[[#This Row],[year2]])</f>
        <v>22-Dec-1992</v>
      </c>
      <c r="P378" s="17">
        <f>DATEDIF(Table3[[#This Row],[date of birth]],DATE(2023,6,8),"y")</f>
        <v>30</v>
      </c>
      <c r="Q378" s="39">
        <v>3554.2</v>
      </c>
    </row>
    <row r="379" spans="1:17" x14ac:dyDescent="0.25">
      <c r="A379" t="s">
        <v>5094</v>
      </c>
      <c r="B379">
        <v>1994</v>
      </c>
      <c r="C379" t="s">
        <v>20</v>
      </c>
      <c r="D379">
        <v>24</v>
      </c>
      <c r="E379">
        <v>0</v>
      </c>
      <c r="F379">
        <v>3556.92</v>
      </c>
      <c r="G379" t="s">
        <v>11</v>
      </c>
      <c r="H379" t="s">
        <v>12</v>
      </c>
      <c r="I379" t="s">
        <v>23</v>
      </c>
      <c r="J379" s="16" t="str">
        <f>IF(Table3[[#This Row],[month]]="?","sep",Table3[[#This Row],[month]])</f>
        <v>Sep</v>
      </c>
      <c r="K379" s="16">
        <f>IF(Table3[[#This Row],[year]]="?","1983",Table3[[#This Row],[year]])</f>
        <v>1994</v>
      </c>
      <c r="L379" s="16" t="str">
        <f>IF(Table3[[#This Row],[Hospital tier]]="?","tier - 2",Table3[[#This Row],[Hospital tier]])</f>
        <v>tier - 2</v>
      </c>
      <c r="M379" s="16" t="str">
        <f>IF(Table3[[#This Row],[City tier]]="?","tier - 2",Table3[[#This Row],[City tier]])</f>
        <v>tier - 3</v>
      </c>
      <c r="N379" s="16" t="str">
        <f>IF(Table3[[#This Row],[State ID]]="?","unknown",Table3[[#This Row],[State ID]])</f>
        <v>R1012</v>
      </c>
      <c r="O379" s="38" t="str">
        <f>CONCATENATE(Table3[[#This Row],[date]],"-",Table3[[#This Row],[month2]],"-",Table3[[#This Row],[year2]])</f>
        <v>24-Sep-1994</v>
      </c>
      <c r="P379" s="17">
        <f>DATEDIF(Table3[[#This Row],[date of birth]],DATE(2023,6,8),"y")</f>
        <v>28</v>
      </c>
      <c r="Q379" s="39">
        <v>3556.92</v>
      </c>
    </row>
    <row r="380" spans="1:17" x14ac:dyDescent="0.25">
      <c r="A380" t="s">
        <v>5095</v>
      </c>
      <c r="B380">
        <v>1995</v>
      </c>
      <c r="C380" t="s">
        <v>37</v>
      </c>
      <c r="D380">
        <v>9</v>
      </c>
      <c r="E380">
        <v>0</v>
      </c>
      <c r="F380">
        <v>3558.62</v>
      </c>
      <c r="G380" t="s">
        <v>11</v>
      </c>
      <c r="H380" t="s">
        <v>12</v>
      </c>
      <c r="I380" t="s">
        <v>247</v>
      </c>
      <c r="J380" s="16" t="str">
        <f>IF(Table3[[#This Row],[month]]="?","sep",Table3[[#This Row],[month]])</f>
        <v>Oct</v>
      </c>
      <c r="K380" s="16">
        <f>IF(Table3[[#This Row],[year]]="?","1983",Table3[[#This Row],[year]])</f>
        <v>1995</v>
      </c>
      <c r="L380" s="16" t="str">
        <f>IF(Table3[[#This Row],[Hospital tier]]="?","tier - 2",Table3[[#This Row],[Hospital tier]])</f>
        <v>tier - 2</v>
      </c>
      <c r="M380" s="16" t="str">
        <f>IF(Table3[[#This Row],[City tier]]="?","tier - 2",Table3[[#This Row],[City tier]])</f>
        <v>tier - 3</v>
      </c>
      <c r="N380" s="16" t="str">
        <f>IF(Table3[[#This Row],[State ID]]="?","unknown",Table3[[#This Row],[State ID]])</f>
        <v>R1024</v>
      </c>
      <c r="O380" s="38" t="str">
        <f>CONCATENATE(Table3[[#This Row],[date]],"-",Table3[[#This Row],[month2]],"-",Table3[[#This Row],[year2]])</f>
        <v>9-Oct-1995</v>
      </c>
      <c r="P380" s="17">
        <f>DATEDIF(Table3[[#This Row],[date of birth]],DATE(2023,6,8),"y")</f>
        <v>27</v>
      </c>
      <c r="Q380" s="39">
        <v>3558.62</v>
      </c>
    </row>
    <row r="381" spans="1:17" x14ac:dyDescent="0.25">
      <c r="A381" t="s">
        <v>5096</v>
      </c>
      <c r="B381">
        <v>1995</v>
      </c>
      <c r="C381" t="s">
        <v>18</v>
      </c>
      <c r="D381">
        <v>16</v>
      </c>
      <c r="E381">
        <v>1</v>
      </c>
      <c r="F381">
        <v>3561.89</v>
      </c>
      <c r="G381" t="s">
        <v>11</v>
      </c>
      <c r="H381" t="s">
        <v>16</v>
      </c>
      <c r="I381" t="s">
        <v>13</v>
      </c>
      <c r="J381" s="16" t="str">
        <f>IF(Table3[[#This Row],[month]]="?","sep",Table3[[#This Row],[month]])</f>
        <v>Jun</v>
      </c>
      <c r="K381" s="16">
        <f>IF(Table3[[#This Row],[year]]="?","1983",Table3[[#This Row],[year]])</f>
        <v>1995</v>
      </c>
      <c r="L381" s="16" t="str">
        <f>IF(Table3[[#This Row],[Hospital tier]]="?","tier - 2",Table3[[#This Row],[Hospital tier]])</f>
        <v>tier - 2</v>
      </c>
      <c r="M381" s="16" t="str">
        <f>IF(Table3[[#This Row],[City tier]]="?","tier - 2",Table3[[#This Row],[City tier]])</f>
        <v>tier - 1</v>
      </c>
      <c r="N381" s="16" t="str">
        <f>IF(Table3[[#This Row],[State ID]]="?","unknown",Table3[[#This Row],[State ID]])</f>
        <v>R1013</v>
      </c>
      <c r="O381" s="38" t="str">
        <f>CONCATENATE(Table3[[#This Row],[date]],"-",Table3[[#This Row],[month2]],"-",Table3[[#This Row],[year2]])</f>
        <v>16-Jun-1995</v>
      </c>
      <c r="P381" s="17">
        <f>DATEDIF(Table3[[#This Row],[date of birth]],DATE(2023,6,8),"y")</f>
        <v>27</v>
      </c>
      <c r="Q381" s="39">
        <v>3561.89</v>
      </c>
    </row>
    <row r="382" spans="1:17" x14ac:dyDescent="0.25">
      <c r="A382" t="s">
        <v>5097</v>
      </c>
      <c r="B382">
        <v>1981</v>
      </c>
      <c r="C382" t="s">
        <v>37</v>
      </c>
      <c r="D382">
        <v>10</v>
      </c>
      <c r="E382">
        <v>1</v>
      </c>
      <c r="F382">
        <v>3562.87</v>
      </c>
      <c r="G382" t="s">
        <v>11</v>
      </c>
      <c r="H382" t="s">
        <v>16</v>
      </c>
      <c r="I382" t="s">
        <v>13</v>
      </c>
      <c r="J382" s="16" t="str">
        <f>IF(Table3[[#This Row],[month]]="?","sep",Table3[[#This Row],[month]])</f>
        <v>Oct</v>
      </c>
      <c r="K382" s="16">
        <f>IF(Table3[[#This Row],[year]]="?","1983",Table3[[#This Row],[year]])</f>
        <v>1981</v>
      </c>
      <c r="L382" s="16" t="str">
        <f>IF(Table3[[#This Row],[Hospital tier]]="?","tier - 2",Table3[[#This Row],[Hospital tier]])</f>
        <v>tier - 2</v>
      </c>
      <c r="M382" s="16" t="str">
        <f>IF(Table3[[#This Row],[City tier]]="?","tier - 2",Table3[[#This Row],[City tier]])</f>
        <v>tier - 1</v>
      </c>
      <c r="N382" s="16" t="str">
        <f>IF(Table3[[#This Row],[State ID]]="?","unknown",Table3[[#This Row],[State ID]])</f>
        <v>R1013</v>
      </c>
      <c r="O382" s="38" t="str">
        <f>CONCATENATE(Table3[[#This Row],[date]],"-",Table3[[#This Row],[month2]],"-",Table3[[#This Row],[year2]])</f>
        <v>10-Oct-1981</v>
      </c>
      <c r="P382" s="17">
        <f>DATEDIF(Table3[[#This Row],[date of birth]],DATE(2023,6,8),"y")</f>
        <v>41</v>
      </c>
      <c r="Q382" s="39">
        <v>3562.87</v>
      </c>
    </row>
    <row r="383" spans="1:17" x14ac:dyDescent="0.25">
      <c r="A383" t="s">
        <v>5098</v>
      </c>
      <c r="B383">
        <v>1988</v>
      </c>
      <c r="C383" t="s">
        <v>35</v>
      </c>
      <c r="D383">
        <v>18</v>
      </c>
      <c r="E383">
        <v>3</v>
      </c>
      <c r="F383">
        <v>3569.96</v>
      </c>
      <c r="G383" t="s">
        <v>11</v>
      </c>
      <c r="H383" t="s">
        <v>16</v>
      </c>
      <c r="I383" t="s">
        <v>23</v>
      </c>
      <c r="J383" s="16" t="str">
        <f>IF(Table3[[#This Row],[month]]="?","sep",Table3[[#This Row],[month]])</f>
        <v>Aug</v>
      </c>
      <c r="K383" s="16">
        <f>IF(Table3[[#This Row],[year]]="?","1983",Table3[[#This Row],[year]])</f>
        <v>1988</v>
      </c>
      <c r="L383" s="16" t="str">
        <f>IF(Table3[[#This Row],[Hospital tier]]="?","tier - 2",Table3[[#This Row],[Hospital tier]])</f>
        <v>tier - 2</v>
      </c>
      <c r="M383" s="16" t="str">
        <f>IF(Table3[[#This Row],[City tier]]="?","tier - 2",Table3[[#This Row],[City tier]])</f>
        <v>tier - 1</v>
      </c>
      <c r="N383" s="16" t="str">
        <f>IF(Table3[[#This Row],[State ID]]="?","unknown",Table3[[#This Row],[State ID]])</f>
        <v>R1012</v>
      </c>
      <c r="O383" s="38" t="str">
        <f>CONCATENATE(Table3[[#This Row],[date]],"-",Table3[[#This Row],[month2]],"-",Table3[[#This Row],[year2]])</f>
        <v>18-Aug-1988</v>
      </c>
      <c r="P383" s="17">
        <f>DATEDIF(Table3[[#This Row],[date of birth]],DATE(2023,6,8),"y")</f>
        <v>34</v>
      </c>
      <c r="Q383" s="39">
        <v>3569.96</v>
      </c>
    </row>
    <row r="384" spans="1:17" x14ac:dyDescent="0.25">
      <c r="A384" t="s">
        <v>5099</v>
      </c>
      <c r="B384">
        <v>1995</v>
      </c>
      <c r="C384" t="s">
        <v>35</v>
      </c>
      <c r="D384">
        <v>23</v>
      </c>
      <c r="E384">
        <v>1</v>
      </c>
      <c r="F384">
        <v>3578</v>
      </c>
      <c r="G384" t="s">
        <v>11</v>
      </c>
      <c r="H384" t="s">
        <v>12</v>
      </c>
      <c r="I384" t="s">
        <v>42</v>
      </c>
      <c r="J384" s="16" t="str">
        <f>IF(Table3[[#This Row],[month]]="?","sep",Table3[[#This Row],[month]])</f>
        <v>Aug</v>
      </c>
      <c r="K384" s="16">
        <f>IF(Table3[[#This Row],[year]]="?","1983",Table3[[#This Row],[year]])</f>
        <v>1995</v>
      </c>
      <c r="L384" s="16" t="str">
        <f>IF(Table3[[#This Row],[Hospital tier]]="?","tier - 2",Table3[[#This Row],[Hospital tier]])</f>
        <v>tier - 2</v>
      </c>
      <c r="M384" s="16" t="str">
        <f>IF(Table3[[#This Row],[City tier]]="?","tier - 2",Table3[[#This Row],[City tier]])</f>
        <v>tier - 3</v>
      </c>
      <c r="N384" s="16" t="str">
        <f>IF(Table3[[#This Row],[State ID]]="?","unknown",Table3[[#This Row],[State ID]])</f>
        <v>R1011</v>
      </c>
      <c r="O384" s="38" t="str">
        <f>CONCATENATE(Table3[[#This Row],[date]],"-",Table3[[#This Row],[month2]],"-",Table3[[#This Row],[year2]])</f>
        <v>23-Aug-1995</v>
      </c>
      <c r="P384" s="17">
        <f>DATEDIF(Table3[[#This Row],[date of birth]],DATE(2023,6,8),"y")</f>
        <v>27</v>
      </c>
      <c r="Q384" s="39">
        <v>3578</v>
      </c>
    </row>
    <row r="385" spans="1:17" x14ac:dyDescent="0.25">
      <c r="A385" t="s">
        <v>5100</v>
      </c>
      <c r="B385">
        <v>2001</v>
      </c>
      <c r="C385" t="s">
        <v>15</v>
      </c>
      <c r="D385">
        <v>11</v>
      </c>
      <c r="E385">
        <v>2</v>
      </c>
      <c r="F385">
        <v>3579.83</v>
      </c>
      <c r="G385" t="s">
        <v>11</v>
      </c>
      <c r="H385" t="s">
        <v>11</v>
      </c>
      <c r="I385" t="s">
        <v>23</v>
      </c>
      <c r="J385" s="16" t="str">
        <f>IF(Table3[[#This Row],[month]]="?","sep",Table3[[#This Row],[month]])</f>
        <v>Nov</v>
      </c>
      <c r="K385" s="16">
        <f>IF(Table3[[#This Row],[year]]="?","1983",Table3[[#This Row],[year]])</f>
        <v>2001</v>
      </c>
      <c r="L385" s="16" t="str">
        <f>IF(Table3[[#This Row],[Hospital tier]]="?","tier - 2",Table3[[#This Row],[Hospital tier]])</f>
        <v>tier - 2</v>
      </c>
      <c r="M385" s="16" t="str">
        <f>IF(Table3[[#This Row],[City tier]]="?","tier - 2",Table3[[#This Row],[City tier]])</f>
        <v>tier - 2</v>
      </c>
      <c r="N385" s="16" t="str">
        <f>IF(Table3[[#This Row],[State ID]]="?","unknown",Table3[[#This Row],[State ID]])</f>
        <v>R1012</v>
      </c>
      <c r="O385" s="38" t="str">
        <f>CONCATENATE(Table3[[#This Row],[date]],"-",Table3[[#This Row],[month2]],"-",Table3[[#This Row],[year2]])</f>
        <v>11-Nov-2001</v>
      </c>
      <c r="P385" s="17">
        <f>DATEDIF(Table3[[#This Row],[date of birth]],DATE(2023,6,8),"y")</f>
        <v>21</v>
      </c>
      <c r="Q385" s="39">
        <v>3579.83</v>
      </c>
    </row>
    <row r="386" spans="1:17" x14ac:dyDescent="0.25">
      <c r="A386" t="s">
        <v>5101</v>
      </c>
      <c r="B386">
        <v>1986</v>
      </c>
      <c r="C386" t="s">
        <v>30</v>
      </c>
      <c r="D386">
        <v>27</v>
      </c>
      <c r="E386">
        <v>3</v>
      </c>
      <c r="F386">
        <v>3589.14</v>
      </c>
      <c r="G386" t="s">
        <v>11</v>
      </c>
      <c r="H386" t="s">
        <v>11</v>
      </c>
      <c r="I386" t="s">
        <v>13</v>
      </c>
      <c r="J386" s="16" t="str">
        <f>IF(Table3[[#This Row],[month]]="?","sep",Table3[[#This Row],[month]])</f>
        <v>Dec</v>
      </c>
      <c r="K386" s="16">
        <f>IF(Table3[[#This Row],[year]]="?","1983",Table3[[#This Row],[year]])</f>
        <v>1986</v>
      </c>
      <c r="L386" s="16" t="str">
        <f>IF(Table3[[#This Row],[Hospital tier]]="?","tier - 2",Table3[[#This Row],[Hospital tier]])</f>
        <v>tier - 2</v>
      </c>
      <c r="M386" s="16" t="str">
        <f>IF(Table3[[#This Row],[City tier]]="?","tier - 2",Table3[[#This Row],[City tier]])</f>
        <v>tier - 2</v>
      </c>
      <c r="N386" s="16" t="str">
        <f>IF(Table3[[#This Row],[State ID]]="?","unknown",Table3[[#This Row],[State ID]])</f>
        <v>R1013</v>
      </c>
      <c r="O386" s="38" t="str">
        <f>CONCATENATE(Table3[[#This Row],[date]],"-",Table3[[#This Row],[month2]],"-",Table3[[#This Row],[year2]])</f>
        <v>27-Dec-1986</v>
      </c>
      <c r="P386" s="17">
        <f>DATEDIF(Table3[[#This Row],[date of birth]],DATE(2023,6,8),"y")</f>
        <v>36</v>
      </c>
      <c r="Q386" s="39">
        <v>3589.14</v>
      </c>
    </row>
    <row r="387" spans="1:17" x14ac:dyDescent="0.25">
      <c r="A387" t="s">
        <v>5102</v>
      </c>
      <c r="B387">
        <v>1999</v>
      </c>
      <c r="C387" t="s">
        <v>18</v>
      </c>
      <c r="D387">
        <v>6</v>
      </c>
      <c r="E387">
        <v>3</v>
      </c>
      <c r="F387">
        <v>3591.48</v>
      </c>
      <c r="G387" t="s">
        <v>11</v>
      </c>
      <c r="H387" t="s">
        <v>12</v>
      </c>
      <c r="I387" t="s">
        <v>42</v>
      </c>
      <c r="J387" s="16" t="str">
        <f>IF(Table3[[#This Row],[month]]="?","sep",Table3[[#This Row],[month]])</f>
        <v>Jun</v>
      </c>
      <c r="K387" s="16">
        <f>IF(Table3[[#This Row],[year]]="?","1983",Table3[[#This Row],[year]])</f>
        <v>1999</v>
      </c>
      <c r="L387" s="16" t="str">
        <f>IF(Table3[[#This Row],[Hospital tier]]="?","tier - 2",Table3[[#This Row],[Hospital tier]])</f>
        <v>tier - 2</v>
      </c>
      <c r="M387" s="16" t="str">
        <f>IF(Table3[[#This Row],[City tier]]="?","tier - 2",Table3[[#This Row],[City tier]])</f>
        <v>tier - 3</v>
      </c>
      <c r="N387" s="16" t="str">
        <f>IF(Table3[[#This Row],[State ID]]="?","unknown",Table3[[#This Row],[State ID]])</f>
        <v>R1011</v>
      </c>
      <c r="O387" s="38" t="str">
        <f>CONCATENATE(Table3[[#This Row],[date]],"-",Table3[[#This Row],[month2]],"-",Table3[[#This Row],[year2]])</f>
        <v>6-Jun-1999</v>
      </c>
      <c r="P387" s="17">
        <f>DATEDIF(Table3[[#This Row],[date of birth]],DATE(2023,6,8),"y")</f>
        <v>24</v>
      </c>
      <c r="Q387" s="39">
        <v>3591.48</v>
      </c>
    </row>
    <row r="388" spans="1:17" x14ac:dyDescent="0.25">
      <c r="A388" t="s">
        <v>5103</v>
      </c>
      <c r="B388">
        <v>1997</v>
      </c>
      <c r="C388" t="s">
        <v>15</v>
      </c>
      <c r="D388">
        <v>4</v>
      </c>
      <c r="E388">
        <v>1</v>
      </c>
      <c r="F388">
        <v>3594.17</v>
      </c>
      <c r="G388" t="s">
        <v>11</v>
      </c>
      <c r="H388" t="s">
        <v>11</v>
      </c>
      <c r="I388" t="s">
        <v>23</v>
      </c>
      <c r="J388" s="16" t="str">
        <f>IF(Table3[[#This Row],[month]]="?","sep",Table3[[#This Row],[month]])</f>
        <v>Nov</v>
      </c>
      <c r="K388" s="16">
        <f>IF(Table3[[#This Row],[year]]="?","1983",Table3[[#This Row],[year]])</f>
        <v>1997</v>
      </c>
      <c r="L388" s="16" t="str">
        <f>IF(Table3[[#This Row],[Hospital tier]]="?","tier - 2",Table3[[#This Row],[Hospital tier]])</f>
        <v>tier - 2</v>
      </c>
      <c r="M388" s="16" t="str">
        <f>IF(Table3[[#This Row],[City tier]]="?","tier - 2",Table3[[#This Row],[City tier]])</f>
        <v>tier - 2</v>
      </c>
      <c r="N388" s="16" t="str">
        <f>IF(Table3[[#This Row],[State ID]]="?","unknown",Table3[[#This Row],[State ID]])</f>
        <v>R1012</v>
      </c>
      <c r="O388" s="38" t="str">
        <f>CONCATENATE(Table3[[#This Row],[date]],"-",Table3[[#This Row],[month2]],"-",Table3[[#This Row],[year2]])</f>
        <v>4-Nov-1997</v>
      </c>
      <c r="P388" s="17">
        <f>DATEDIF(Table3[[#This Row],[date of birth]],DATE(2023,6,8),"y")</f>
        <v>25</v>
      </c>
      <c r="Q388" s="39">
        <v>3594.17</v>
      </c>
    </row>
    <row r="389" spans="1:17" x14ac:dyDescent="0.25">
      <c r="A389" t="s">
        <v>5104</v>
      </c>
      <c r="B389">
        <v>1999</v>
      </c>
      <c r="C389" t="s">
        <v>35</v>
      </c>
      <c r="D389">
        <v>12</v>
      </c>
      <c r="E389">
        <v>3</v>
      </c>
      <c r="F389">
        <v>3597.6</v>
      </c>
      <c r="G389" t="s">
        <v>11</v>
      </c>
      <c r="H389" t="s">
        <v>11</v>
      </c>
      <c r="I389" t="s">
        <v>42</v>
      </c>
      <c r="J389" s="16" t="str">
        <f>IF(Table3[[#This Row],[month]]="?","sep",Table3[[#This Row],[month]])</f>
        <v>Aug</v>
      </c>
      <c r="K389" s="16">
        <f>IF(Table3[[#This Row],[year]]="?","1983",Table3[[#This Row],[year]])</f>
        <v>1999</v>
      </c>
      <c r="L389" s="16" t="str">
        <f>IF(Table3[[#This Row],[Hospital tier]]="?","tier - 2",Table3[[#This Row],[Hospital tier]])</f>
        <v>tier - 2</v>
      </c>
      <c r="M389" s="16" t="str">
        <f>IF(Table3[[#This Row],[City tier]]="?","tier - 2",Table3[[#This Row],[City tier]])</f>
        <v>tier - 2</v>
      </c>
      <c r="N389" s="16" t="str">
        <f>IF(Table3[[#This Row],[State ID]]="?","unknown",Table3[[#This Row],[State ID]])</f>
        <v>R1011</v>
      </c>
      <c r="O389" s="38" t="str">
        <f>CONCATENATE(Table3[[#This Row],[date]],"-",Table3[[#This Row],[month2]],"-",Table3[[#This Row],[year2]])</f>
        <v>12-Aug-1999</v>
      </c>
      <c r="P389" s="17">
        <f>DATEDIF(Table3[[#This Row],[date of birth]],DATE(2023,6,8),"y")</f>
        <v>23</v>
      </c>
      <c r="Q389" s="39">
        <v>3597.6</v>
      </c>
    </row>
    <row r="390" spans="1:17" x14ac:dyDescent="0.25">
      <c r="A390" t="s">
        <v>5105</v>
      </c>
      <c r="B390">
        <v>1988</v>
      </c>
      <c r="C390" t="s">
        <v>15</v>
      </c>
      <c r="D390">
        <v>4</v>
      </c>
      <c r="E390">
        <v>3</v>
      </c>
      <c r="F390">
        <v>3603.6</v>
      </c>
      <c r="G390" t="s">
        <v>11</v>
      </c>
      <c r="H390" t="s">
        <v>16</v>
      </c>
      <c r="I390" t="s">
        <v>13</v>
      </c>
      <c r="J390" s="16" t="str">
        <f>IF(Table3[[#This Row],[month]]="?","sep",Table3[[#This Row],[month]])</f>
        <v>Nov</v>
      </c>
      <c r="K390" s="16">
        <f>IF(Table3[[#This Row],[year]]="?","1983",Table3[[#This Row],[year]])</f>
        <v>1988</v>
      </c>
      <c r="L390" s="16" t="str">
        <f>IF(Table3[[#This Row],[Hospital tier]]="?","tier - 2",Table3[[#This Row],[Hospital tier]])</f>
        <v>tier - 2</v>
      </c>
      <c r="M390" s="16" t="str">
        <f>IF(Table3[[#This Row],[City tier]]="?","tier - 2",Table3[[#This Row],[City tier]])</f>
        <v>tier - 1</v>
      </c>
      <c r="N390" s="16" t="str">
        <f>IF(Table3[[#This Row],[State ID]]="?","unknown",Table3[[#This Row],[State ID]])</f>
        <v>R1013</v>
      </c>
      <c r="O390" s="38" t="str">
        <f>CONCATENATE(Table3[[#This Row],[date]],"-",Table3[[#This Row],[month2]],"-",Table3[[#This Row],[year2]])</f>
        <v>4-Nov-1988</v>
      </c>
      <c r="P390" s="17">
        <f>DATEDIF(Table3[[#This Row],[date of birth]],DATE(2023,6,8),"y")</f>
        <v>34</v>
      </c>
      <c r="Q390" s="39">
        <v>3603.6</v>
      </c>
    </row>
    <row r="391" spans="1:17" x14ac:dyDescent="0.25">
      <c r="A391" t="s">
        <v>5106</v>
      </c>
      <c r="B391">
        <v>1990</v>
      </c>
      <c r="C391" t="s">
        <v>37</v>
      </c>
      <c r="D391">
        <v>11</v>
      </c>
      <c r="E391">
        <v>3</v>
      </c>
      <c r="F391">
        <v>3606.43</v>
      </c>
      <c r="G391" t="s">
        <v>11</v>
      </c>
      <c r="H391" t="s">
        <v>16</v>
      </c>
      <c r="I391" t="s">
        <v>13</v>
      </c>
      <c r="J391" s="16" t="str">
        <f>IF(Table3[[#This Row],[month]]="?","sep",Table3[[#This Row],[month]])</f>
        <v>Oct</v>
      </c>
      <c r="K391" s="16">
        <f>IF(Table3[[#This Row],[year]]="?","1983",Table3[[#This Row],[year]])</f>
        <v>1990</v>
      </c>
      <c r="L391" s="16" t="str">
        <f>IF(Table3[[#This Row],[Hospital tier]]="?","tier - 2",Table3[[#This Row],[Hospital tier]])</f>
        <v>tier - 2</v>
      </c>
      <c r="M391" s="16" t="str">
        <f>IF(Table3[[#This Row],[City tier]]="?","tier - 2",Table3[[#This Row],[City tier]])</f>
        <v>tier - 1</v>
      </c>
      <c r="N391" s="16" t="str">
        <f>IF(Table3[[#This Row],[State ID]]="?","unknown",Table3[[#This Row],[State ID]])</f>
        <v>R1013</v>
      </c>
      <c r="O391" s="38" t="str">
        <f>CONCATENATE(Table3[[#This Row],[date]],"-",Table3[[#This Row],[month2]],"-",Table3[[#This Row],[year2]])</f>
        <v>11-Oct-1990</v>
      </c>
      <c r="P391" s="17">
        <f>DATEDIF(Table3[[#This Row],[date of birth]],DATE(2023,6,8),"y")</f>
        <v>32</v>
      </c>
      <c r="Q391" s="39">
        <v>3606.43</v>
      </c>
    </row>
    <row r="392" spans="1:17" x14ac:dyDescent="0.25">
      <c r="A392" t="s">
        <v>5107</v>
      </c>
      <c r="B392">
        <v>1985</v>
      </c>
      <c r="C392" t="s">
        <v>18</v>
      </c>
      <c r="D392">
        <v>14</v>
      </c>
      <c r="E392">
        <v>3</v>
      </c>
      <c r="F392">
        <v>3622.13</v>
      </c>
      <c r="G392" t="s">
        <v>11</v>
      </c>
      <c r="H392" t="s">
        <v>16</v>
      </c>
      <c r="I392" t="s">
        <v>13</v>
      </c>
      <c r="J392" s="16" t="str">
        <f>IF(Table3[[#This Row],[month]]="?","sep",Table3[[#This Row],[month]])</f>
        <v>Jun</v>
      </c>
      <c r="K392" s="16">
        <f>IF(Table3[[#This Row],[year]]="?","1983",Table3[[#This Row],[year]])</f>
        <v>1985</v>
      </c>
      <c r="L392" s="16" t="str">
        <f>IF(Table3[[#This Row],[Hospital tier]]="?","tier - 2",Table3[[#This Row],[Hospital tier]])</f>
        <v>tier - 2</v>
      </c>
      <c r="M392" s="16" t="str">
        <f>IF(Table3[[#This Row],[City tier]]="?","tier - 2",Table3[[#This Row],[City tier]])</f>
        <v>tier - 1</v>
      </c>
      <c r="N392" s="16" t="str">
        <f>IF(Table3[[#This Row],[State ID]]="?","unknown",Table3[[#This Row],[State ID]])</f>
        <v>R1013</v>
      </c>
      <c r="O392" s="38" t="str">
        <f>CONCATENATE(Table3[[#This Row],[date]],"-",Table3[[#This Row],[month2]],"-",Table3[[#This Row],[year2]])</f>
        <v>14-Jun-1985</v>
      </c>
      <c r="P392" s="17">
        <f>DATEDIF(Table3[[#This Row],[date of birth]],DATE(2023,6,8),"y")</f>
        <v>37</v>
      </c>
      <c r="Q392" s="39">
        <v>3622.13</v>
      </c>
    </row>
    <row r="393" spans="1:17" x14ac:dyDescent="0.25">
      <c r="A393" t="s">
        <v>5108</v>
      </c>
      <c r="B393">
        <v>1992</v>
      </c>
      <c r="C393" t="s">
        <v>15</v>
      </c>
      <c r="D393">
        <v>17</v>
      </c>
      <c r="E393">
        <v>0</v>
      </c>
      <c r="F393">
        <v>3645.09</v>
      </c>
      <c r="G393" t="s">
        <v>16</v>
      </c>
      <c r="H393" t="s">
        <v>11</v>
      </c>
      <c r="I393" t="s">
        <v>276</v>
      </c>
      <c r="J393" s="16" t="str">
        <f>IF(Table3[[#This Row],[month]]="?","sep",Table3[[#This Row],[month]])</f>
        <v>Nov</v>
      </c>
      <c r="K393" s="16">
        <f>IF(Table3[[#This Row],[year]]="?","1983",Table3[[#This Row],[year]])</f>
        <v>1992</v>
      </c>
      <c r="L393" s="16" t="str">
        <f>IF(Table3[[#This Row],[Hospital tier]]="?","tier - 2",Table3[[#This Row],[Hospital tier]])</f>
        <v>tier - 1</v>
      </c>
      <c r="M393" s="16" t="str">
        <f>IF(Table3[[#This Row],[City tier]]="?","tier - 2",Table3[[#This Row],[City tier]])</f>
        <v>tier - 2</v>
      </c>
      <c r="N393" s="16" t="str">
        <f>IF(Table3[[#This Row],[State ID]]="?","unknown",Table3[[#This Row],[State ID]])</f>
        <v>R1014</v>
      </c>
      <c r="O393" s="38" t="str">
        <f>CONCATENATE(Table3[[#This Row],[date]],"-",Table3[[#This Row],[month2]],"-",Table3[[#This Row],[year2]])</f>
        <v>17-Nov-1992</v>
      </c>
      <c r="P393" s="17">
        <f>DATEDIF(Table3[[#This Row],[date of birth]],DATE(2023,6,8),"y")</f>
        <v>30</v>
      </c>
      <c r="Q393" s="39">
        <v>3645.09</v>
      </c>
    </row>
    <row r="394" spans="1:17" x14ac:dyDescent="0.25">
      <c r="A394" t="s">
        <v>5109</v>
      </c>
      <c r="B394">
        <v>1990</v>
      </c>
      <c r="C394" t="s">
        <v>15</v>
      </c>
      <c r="D394">
        <v>8</v>
      </c>
      <c r="E394">
        <v>3</v>
      </c>
      <c r="F394">
        <v>3653.29</v>
      </c>
      <c r="G394" t="s">
        <v>11</v>
      </c>
      <c r="H394" t="s">
        <v>12</v>
      </c>
      <c r="I394" t="s">
        <v>42</v>
      </c>
      <c r="J394" s="16" t="str">
        <f>IF(Table3[[#This Row],[month]]="?","sep",Table3[[#This Row],[month]])</f>
        <v>Nov</v>
      </c>
      <c r="K394" s="16">
        <f>IF(Table3[[#This Row],[year]]="?","1983",Table3[[#This Row],[year]])</f>
        <v>1990</v>
      </c>
      <c r="L394" s="16" t="str">
        <f>IF(Table3[[#This Row],[Hospital tier]]="?","tier - 2",Table3[[#This Row],[Hospital tier]])</f>
        <v>tier - 2</v>
      </c>
      <c r="M394" s="16" t="str">
        <f>IF(Table3[[#This Row],[City tier]]="?","tier - 2",Table3[[#This Row],[City tier]])</f>
        <v>tier - 3</v>
      </c>
      <c r="N394" s="16" t="str">
        <f>IF(Table3[[#This Row],[State ID]]="?","unknown",Table3[[#This Row],[State ID]])</f>
        <v>R1011</v>
      </c>
      <c r="O394" s="38" t="str">
        <f>CONCATENATE(Table3[[#This Row],[date]],"-",Table3[[#This Row],[month2]],"-",Table3[[#This Row],[year2]])</f>
        <v>8-Nov-1990</v>
      </c>
      <c r="P394" s="17">
        <f>DATEDIF(Table3[[#This Row],[date of birth]],DATE(2023,6,8),"y")</f>
        <v>32</v>
      </c>
      <c r="Q394" s="39">
        <v>3653.29</v>
      </c>
    </row>
    <row r="395" spans="1:17" x14ac:dyDescent="0.25">
      <c r="A395" t="s">
        <v>5110</v>
      </c>
      <c r="B395">
        <v>1992</v>
      </c>
      <c r="C395" t="s">
        <v>20</v>
      </c>
      <c r="D395">
        <v>14</v>
      </c>
      <c r="E395">
        <v>1</v>
      </c>
      <c r="F395">
        <v>3659.35</v>
      </c>
      <c r="G395" t="s">
        <v>12</v>
      </c>
      <c r="H395" t="s">
        <v>16</v>
      </c>
      <c r="I395" t="s">
        <v>42</v>
      </c>
      <c r="J395" s="16" t="str">
        <f>IF(Table3[[#This Row],[month]]="?","sep",Table3[[#This Row],[month]])</f>
        <v>Sep</v>
      </c>
      <c r="K395" s="16">
        <f>IF(Table3[[#This Row],[year]]="?","1983",Table3[[#This Row],[year]])</f>
        <v>1992</v>
      </c>
      <c r="L395" s="16" t="str">
        <f>IF(Table3[[#This Row],[Hospital tier]]="?","tier - 2",Table3[[#This Row],[Hospital tier]])</f>
        <v>tier - 3</v>
      </c>
      <c r="M395" s="16" t="str">
        <f>IF(Table3[[#This Row],[City tier]]="?","tier - 2",Table3[[#This Row],[City tier]])</f>
        <v>tier - 1</v>
      </c>
      <c r="N395" s="16" t="str">
        <f>IF(Table3[[#This Row],[State ID]]="?","unknown",Table3[[#This Row],[State ID]])</f>
        <v>R1011</v>
      </c>
      <c r="O395" s="38" t="str">
        <f>CONCATENATE(Table3[[#This Row],[date]],"-",Table3[[#This Row],[month2]],"-",Table3[[#This Row],[year2]])</f>
        <v>14-Sep-1992</v>
      </c>
      <c r="P395" s="17">
        <f>DATEDIF(Table3[[#This Row],[date of birth]],DATE(2023,6,8),"y")</f>
        <v>30</v>
      </c>
      <c r="Q395" s="39">
        <v>3659.35</v>
      </c>
    </row>
    <row r="396" spans="1:17" x14ac:dyDescent="0.25">
      <c r="A396" t="s">
        <v>5111</v>
      </c>
      <c r="B396">
        <v>1984</v>
      </c>
      <c r="C396" t="s">
        <v>10</v>
      </c>
      <c r="D396">
        <v>6</v>
      </c>
      <c r="E396">
        <v>3</v>
      </c>
      <c r="F396">
        <v>3678.86</v>
      </c>
      <c r="G396" t="s">
        <v>11</v>
      </c>
      <c r="H396" t="s">
        <v>12</v>
      </c>
      <c r="I396" t="s">
        <v>13</v>
      </c>
      <c r="J396" s="16" t="str">
        <f>IF(Table3[[#This Row],[month]]="?","sep",Table3[[#This Row],[month]])</f>
        <v>Jul</v>
      </c>
      <c r="K396" s="16">
        <f>IF(Table3[[#This Row],[year]]="?","1983",Table3[[#This Row],[year]])</f>
        <v>1984</v>
      </c>
      <c r="L396" s="16" t="str">
        <f>IF(Table3[[#This Row],[Hospital tier]]="?","tier - 2",Table3[[#This Row],[Hospital tier]])</f>
        <v>tier - 2</v>
      </c>
      <c r="M396" s="16" t="str">
        <f>IF(Table3[[#This Row],[City tier]]="?","tier - 2",Table3[[#This Row],[City tier]])</f>
        <v>tier - 3</v>
      </c>
      <c r="N396" s="16" t="str">
        <f>IF(Table3[[#This Row],[State ID]]="?","unknown",Table3[[#This Row],[State ID]])</f>
        <v>R1013</v>
      </c>
      <c r="O396" s="38" t="str">
        <f>CONCATENATE(Table3[[#This Row],[date]],"-",Table3[[#This Row],[month2]],"-",Table3[[#This Row],[year2]])</f>
        <v>6-Jul-1984</v>
      </c>
      <c r="P396" s="17">
        <f>DATEDIF(Table3[[#This Row],[date of birth]],DATE(2023,6,8),"y")</f>
        <v>38</v>
      </c>
      <c r="Q396" s="39">
        <v>3678.86</v>
      </c>
    </row>
    <row r="397" spans="1:17" x14ac:dyDescent="0.25">
      <c r="A397" t="s">
        <v>5112</v>
      </c>
      <c r="B397">
        <v>2003</v>
      </c>
      <c r="C397" t="s">
        <v>10</v>
      </c>
      <c r="D397">
        <v>10</v>
      </c>
      <c r="E397">
        <v>0</v>
      </c>
      <c r="F397">
        <v>3688.35</v>
      </c>
      <c r="G397" t="s">
        <v>11</v>
      </c>
      <c r="H397" t="s">
        <v>11</v>
      </c>
      <c r="I397" t="s">
        <v>300</v>
      </c>
      <c r="J397" s="16" t="str">
        <f>IF(Table3[[#This Row],[month]]="?","sep",Table3[[#This Row],[month]])</f>
        <v>Jul</v>
      </c>
      <c r="K397" s="16">
        <f>IF(Table3[[#This Row],[year]]="?","1983",Table3[[#This Row],[year]])</f>
        <v>2003</v>
      </c>
      <c r="L397" s="16" t="str">
        <f>IF(Table3[[#This Row],[Hospital tier]]="?","tier - 2",Table3[[#This Row],[Hospital tier]])</f>
        <v>tier - 2</v>
      </c>
      <c r="M397" s="16" t="str">
        <f>IF(Table3[[#This Row],[City tier]]="?","tier - 2",Table3[[#This Row],[City tier]])</f>
        <v>tier - 2</v>
      </c>
      <c r="N397" s="16" t="str">
        <f>IF(Table3[[#This Row],[State ID]]="?","unknown",Table3[[#This Row],[State ID]])</f>
        <v>R1021</v>
      </c>
      <c r="O397" s="38" t="str">
        <f>CONCATENATE(Table3[[#This Row],[date]],"-",Table3[[#This Row],[month2]],"-",Table3[[#This Row],[year2]])</f>
        <v>10-Jul-2003</v>
      </c>
      <c r="P397" s="17">
        <f>DATEDIF(Table3[[#This Row],[date of birth]],DATE(2023,6,8),"y")</f>
        <v>19</v>
      </c>
      <c r="Q397" s="39">
        <v>3688.35</v>
      </c>
    </row>
    <row r="398" spans="1:17" x14ac:dyDescent="0.25">
      <c r="A398" t="s">
        <v>5113</v>
      </c>
      <c r="B398">
        <v>1981</v>
      </c>
      <c r="C398" t="s">
        <v>30</v>
      </c>
      <c r="D398">
        <v>14</v>
      </c>
      <c r="E398">
        <v>1</v>
      </c>
      <c r="F398">
        <v>3688.38</v>
      </c>
      <c r="G398" t="s">
        <v>11</v>
      </c>
      <c r="H398" t="s">
        <v>11</v>
      </c>
      <c r="I398" t="s">
        <v>13</v>
      </c>
      <c r="J398" s="16" t="str">
        <f>IF(Table3[[#This Row],[month]]="?","sep",Table3[[#This Row],[month]])</f>
        <v>Dec</v>
      </c>
      <c r="K398" s="16">
        <f>IF(Table3[[#This Row],[year]]="?","1983",Table3[[#This Row],[year]])</f>
        <v>1981</v>
      </c>
      <c r="L398" s="16" t="str">
        <f>IF(Table3[[#This Row],[Hospital tier]]="?","tier - 2",Table3[[#This Row],[Hospital tier]])</f>
        <v>tier - 2</v>
      </c>
      <c r="M398" s="16" t="str">
        <f>IF(Table3[[#This Row],[City tier]]="?","tier - 2",Table3[[#This Row],[City tier]])</f>
        <v>tier - 2</v>
      </c>
      <c r="N398" s="16" t="str">
        <f>IF(Table3[[#This Row],[State ID]]="?","unknown",Table3[[#This Row],[State ID]])</f>
        <v>R1013</v>
      </c>
      <c r="O398" s="38" t="str">
        <f>CONCATENATE(Table3[[#This Row],[date]],"-",Table3[[#This Row],[month2]],"-",Table3[[#This Row],[year2]])</f>
        <v>14-Dec-1981</v>
      </c>
      <c r="P398" s="17">
        <f>DATEDIF(Table3[[#This Row],[date of birth]],DATE(2023,6,8),"y")</f>
        <v>41</v>
      </c>
      <c r="Q398" s="39">
        <v>3688.38</v>
      </c>
    </row>
    <row r="399" spans="1:17" x14ac:dyDescent="0.25">
      <c r="A399" t="s">
        <v>5114</v>
      </c>
      <c r="B399">
        <v>1995</v>
      </c>
      <c r="C399" t="s">
        <v>37</v>
      </c>
      <c r="D399">
        <v>21</v>
      </c>
      <c r="E399">
        <v>2</v>
      </c>
      <c r="F399">
        <v>3693.43</v>
      </c>
      <c r="G399" t="s">
        <v>11</v>
      </c>
      <c r="H399" t="s">
        <v>12</v>
      </c>
      <c r="I399" t="s">
        <v>42</v>
      </c>
      <c r="J399" s="16" t="str">
        <f>IF(Table3[[#This Row],[month]]="?","sep",Table3[[#This Row],[month]])</f>
        <v>Oct</v>
      </c>
      <c r="K399" s="16">
        <f>IF(Table3[[#This Row],[year]]="?","1983",Table3[[#This Row],[year]])</f>
        <v>1995</v>
      </c>
      <c r="L399" s="16" t="str">
        <f>IF(Table3[[#This Row],[Hospital tier]]="?","tier - 2",Table3[[#This Row],[Hospital tier]])</f>
        <v>tier - 2</v>
      </c>
      <c r="M399" s="16" t="str">
        <f>IF(Table3[[#This Row],[City tier]]="?","tier - 2",Table3[[#This Row],[City tier]])</f>
        <v>tier - 3</v>
      </c>
      <c r="N399" s="16" t="str">
        <f>IF(Table3[[#This Row],[State ID]]="?","unknown",Table3[[#This Row],[State ID]])</f>
        <v>R1011</v>
      </c>
      <c r="O399" s="38" t="str">
        <f>CONCATENATE(Table3[[#This Row],[date]],"-",Table3[[#This Row],[month2]],"-",Table3[[#This Row],[year2]])</f>
        <v>21-Oct-1995</v>
      </c>
      <c r="P399" s="17">
        <f>DATEDIF(Table3[[#This Row],[date of birth]],DATE(2023,6,8),"y")</f>
        <v>27</v>
      </c>
      <c r="Q399" s="39">
        <v>3693.43</v>
      </c>
    </row>
    <row r="400" spans="1:17" x14ac:dyDescent="0.25">
      <c r="A400" t="s">
        <v>5115</v>
      </c>
      <c r="B400">
        <v>1988</v>
      </c>
      <c r="C400" t="s">
        <v>35</v>
      </c>
      <c r="D400">
        <v>18</v>
      </c>
      <c r="E400">
        <v>3</v>
      </c>
      <c r="F400">
        <v>3699.54</v>
      </c>
      <c r="G400" t="s">
        <v>11</v>
      </c>
      <c r="H400" t="s">
        <v>12</v>
      </c>
      <c r="I400" t="s">
        <v>13</v>
      </c>
      <c r="J400" s="16" t="str">
        <f>IF(Table3[[#This Row],[month]]="?","sep",Table3[[#This Row],[month]])</f>
        <v>Aug</v>
      </c>
      <c r="K400" s="16">
        <f>IF(Table3[[#This Row],[year]]="?","1983",Table3[[#This Row],[year]])</f>
        <v>1988</v>
      </c>
      <c r="L400" s="16" t="str">
        <f>IF(Table3[[#This Row],[Hospital tier]]="?","tier - 2",Table3[[#This Row],[Hospital tier]])</f>
        <v>tier - 2</v>
      </c>
      <c r="M400" s="16" t="str">
        <f>IF(Table3[[#This Row],[City tier]]="?","tier - 2",Table3[[#This Row],[City tier]])</f>
        <v>tier - 3</v>
      </c>
      <c r="N400" s="16" t="str">
        <f>IF(Table3[[#This Row],[State ID]]="?","unknown",Table3[[#This Row],[State ID]])</f>
        <v>R1013</v>
      </c>
      <c r="O400" s="38" t="str">
        <f>CONCATENATE(Table3[[#This Row],[date]],"-",Table3[[#This Row],[month2]],"-",Table3[[#This Row],[year2]])</f>
        <v>18-Aug-1988</v>
      </c>
      <c r="P400" s="17">
        <f>DATEDIF(Table3[[#This Row],[date of birth]],DATE(2023,6,8),"y")</f>
        <v>34</v>
      </c>
      <c r="Q400" s="39">
        <v>3699.54</v>
      </c>
    </row>
    <row r="401" spans="1:17" x14ac:dyDescent="0.25">
      <c r="A401" t="s">
        <v>5116</v>
      </c>
      <c r="B401">
        <v>1989</v>
      </c>
      <c r="C401" t="s">
        <v>30</v>
      </c>
      <c r="D401">
        <v>2</v>
      </c>
      <c r="E401">
        <v>0</v>
      </c>
      <c r="F401">
        <v>3704.35</v>
      </c>
      <c r="G401" t="s">
        <v>11</v>
      </c>
      <c r="H401" t="s">
        <v>11</v>
      </c>
      <c r="I401" t="s">
        <v>13</v>
      </c>
      <c r="J401" s="16" t="str">
        <f>IF(Table3[[#This Row],[month]]="?","sep",Table3[[#This Row],[month]])</f>
        <v>Dec</v>
      </c>
      <c r="K401" s="16">
        <f>IF(Table3[[#This Row],[year]]="?","1983",Table3[[#This Row],[year]])</f>
        <v>1989</v>
      </c>
      <c r="L401" s="16" t="str">
        <f>IF(Table3[[#This Row],[Hospital tier]]="?","tier - 2",Table3[[#This Row],[Hospital tier]])</f>
        <v>tier - 2</v>
      </c>
      <c r="M401" s="16" t="str">
        <f>IF(Table3[[#This Row],[City tier]]="?","tier - 2",Table3[[#This Row],[City tier]])</f>
        <v>tier - 2</v>
      </c>
      <c r="N401" s="16" t="str">
        <f>IF(Table3[[#This Row],[State ID]]="?","unknown",Table3[[#This Row],[State ID]])</f>
        <v>R1013</v>
      </c>
      <c r="O401" s="38" t="str">
        <f>CONCATENATE(Table3[[#This Row],[date]],"-",Table3[[#This Row],[month2]],"-",Table3[[#This Row],[year2]])</f>
        <v>2-Dec-1989</v>
      </c>
      <c r="P401" s="17">
        <f>DATEDIF(Table3[[#This Row],[date of birth]],DATE(2023,6,8),"y")</f>
        <v>33</v>
      </c>
      <c r="Q401" s="39">
        <v>3704.35</v>
      </c>
    </row>
    <row r="402" spans="1:17" x14ac:dyDescent="0.25">
      <c r="A402" t="s">
        <v>5117</v>
      </c>
      <c r="B402">
        <v>2004</v>
      </c>
      <c r="C402" t="s">
        <v>15</v>
      </c>
      <c r="D402">
        <v>5</v>
      </c>
      <c r="E402">
        <v>0</v>
      </c>
      <c r="F402">
        <v>3722.23</v>
      </c>
      <c r="G402" t="s">
        <v>11</v>
      </c>
      <c r="H402" t="s">
        <v>11</v>
      </c>
      <c r="I402" t="s">
        <v>200</v>
      </c>
      <c r="J402" s="16" t="str">
        <f>IF(Table3[[#This Row],[month]]="?","sep",Table3[[#This Row],[month]])</f>
        <v>Nov</v>
      </c>
      <c r="K402" s="16">
        <f>IF(Table3[[#This Row],[year]]="?","1983",Table3[[#This Row],[year]])</f>
        <v>2004</v>
      </c>
      <c r="L402" s="16" t="str">
        <f>IF(Table3[[#This Row],[Hospital tier]]="?","tier - 2",Table3[[#This Row],[Hospital tier]])</f>
        <v>tier - 2</v>
      </c>
      <c r="M402" s="16" t="str">
        <f>IF(Table3[[#This Row],[City tier]]="?","tier - 2",Table3[[#This Row],[City tier]])</f>
        <v>tier - 2</v>
      </c>
      <c r="N402" s="16" t="str">
        <f>IF(Table3[[#This Row],[State ID]]="?","unknown",Table3[[#This Row],[State ID]])</f>
        <v>R1025</v>
      </c>
      <c r="O402" s="38" t="str">
        <f>CONCATENATE(Table3[[#This Row],[date]],"-",Table3[[#This Row],[month2]],"-",Table3[[#This Row],[year2]])</f>
        <v>5-Nov-2004</v>
      </c>
      <c r="P402" s="17">
        <f>DATEDIF(Table3[[#This Row],[date of birth]],DATE(2023,6,8),"y")</f>
        <v>18</v>
      </c>
      <c r="Q402" s="39">
        <v>3722.23</v>
      </c>
    </row>
    <row r="403" spans="1:17" x14ac:dyDescent="0.25">
      <c r="A403" t="s">
        <v>5118</v>
      </c>
      <c r="B403">
        <v>1986</v>
      </c>
      <c r="C403" t="s">
        <v>30</v>
      </c>
      <c r="D403">
        <v>1</v>
      </c>
      <c r="E403">
        <v>3</v>
      </c>
      <c r="F403">
        <v>3731.6</v>
      </c>
      <c r="G403" t="s">
        <v>11</v>
      </c>
      <c r="H403" t="s">
        <v>11</v>
      </c>
      <c r="I403" t="s">
        <v>13</v>
      </c>
      <c r="J403" s="16" t="str">
        <f>IF(Table3[[#This Row],[month]]="?","sep",Table3[[#This Row],[month]])</f>
        <v>Dec</v>
      </c>
      <c r="K403" s="16">
        <f>IF(Table3[[#This Row],[year]]="?","1983",Table3[[#This Row],[year]])</f>
        <v>1986</v>
      </c>
      <c r="L403" s="16" t="str">
        <f>IF(Table3[[#This Row],[Hospital tier]]="?","tier - 2",Table3[[#This Row],[Hospital tier]])</f>
        <v>tier - 2</v>
      </c>
      <c r="M403" s="16" t="str">
        <f>IF(Table3[[#This Row],[City tier]]="?","tier - 2",Table3[[#This Row],[City tier]])</f>
        <v>tier - 2</v>
      </c>
      <c r="N403" s="16" t="str">
        <f>IF(Table3[[#This Row],[State ID]]="?","unknown",Table3[[#This Row],[State ID]])</f>
        <v>R1013</v>
      </c>
      <c r="O403" s="38" t="str">
        <f>CONCATENATE(Table3[[#This Row],[date]],"-",Table3[[#This Row],[month2]],"-",Table3[[#This Row],[year2]])</f>
        <v>1-Dec-1986</v>
      </c>
      <c r="P403" s="17">
        <f>DATEDIF(Table3[[#This Row],[date of birth]],DATE(2023,6,8),"y")</f>
        <v>36</v>
      </c>
      <c r="Q403" s="39">
        <v>3731.6</v>
      </c>
    </row>
    <row r="404" spans="1:17" x14ac:dyDescent="0.25">
      <c r="A404" t="s">
        <v>5119</v>
      </c>
      <c r="B404">
        <v>1994</v>
      </c>
      <c r="C404" t="s">
        <v>35</v>
      </c>
      <c r="D404">
        <v>22</v>
      </c>
      <c r="E404">
        <v>0</v>
      </c>
      <c r="F404">
        <v>3732.63</v>
      </c>
      <c r="G404" t="s">
        <v>11</v>
      </c>
      <c r="H404" t="s">
        <v>12</v>
      </c>
      <c r="I404" t="s">
        <v>247</v>
      </c>
      <c r="J404" s="16" t="str">
        <f>IF(Table3[[#This Row],[month]]="?","sep",Table3[[#This Row],[month]])</f>
        <v>Aug</v>
      </c>
      <c r="K404" s="16">
        <f>IF(Table3[[#This Row],[year]]="?","1983",Table3[[#This Row],[year]])</f>
        <v>1994</v>
      </c>
      <c r="L404" s="16" t="str">
        <f>IF(Table3[[#This Row],[Hospital tier]]="?","tier - 2",Table3[[#This Row],[Hospital tier]])</f>
        <v>tier - 2</v>
      </c>
      <c r="M404" s="16" t="str">
        <f>IF(Table3[[#This Row],[City tier]]="?","tier - 2",Table3[[#This Row],[City tier]])</f>
        <v>tier - 3</v>
      </c>
      <c r="N404" s="16" t="str">
        <f>IF(Table3[[#This Row],[State ID]]="?","unknown",Table3[[#This Row],[State ID]])</f>
        <v>R1024</v>
      </c>
      <c r="O404" s="38" t="str">
        <f>CONCATENATE(Table3[[#This Row],[date]],"-",Table3[[#This Row],[month2]],"-",Table3[[#This Row],[year2]])</f>
        <v>22-Aug-1994</v>
      </c>
      <c r="P404" s="17">
        <f>DATEDIF(Table3[[#This Row],[date of birth]],DATE(2023,6,8),"y")</f>
        <v>28</v>
      </c>
      <c r="Q404" s="39">
        <v>3732.63</v>
      </c>
    </row>
    <row r="405" spans="1:17" x14ac:dyDescent="0.25">
      <c r="A405" t="s">
        <v>5120</v>
      </c>
      <c r="B405">
        <v>1993</v>
      </c>
      <c r="C405" t="s">
        <v>18</v>
      </c>
      <c r="D405">
        <v>22</v>
      </c>
      <c r="E405">
        <v>0</v>
      </c>
      <c r="F405">
        <v>3736.46</v>
      </c>
      <c r="G405" t="s">
        <v>11</v>
      </c>
      <c r="H405" t="s">
        <v>11</v>
      </c>
      <c r="I405" t="s">
        <v>23</v>
      </c>
      <c r="J405" s="16" t="str">
        <f>IF(Table3[[#This Row],[month]]="?","sep",Table3[[#This Row],[month]])</f>
        <v>Jun</v>
      </c>
      <c r="K405" s="16">
        <f>IF(Table3[[#This Row],[year]]="?","1983",Table3[[#This Row],[year]])</f>
        <v>1993</v>
      </c>
      <c r="L405" s="16" t="str">
        <f>IF(Table3[[#This Row],[Hospital tier]]="?","tier - 2",Table3[[#This Row],[Hospital tier]])</f>
        <v>tier - 2</v>
      </c>
      <c r="M405" s="16" t="str">
        <f>IF(Table3[[#This Row],[City tier]]="?","tier - 2",Table3[[#This Row],[City tier]])</f>
        <v>tier - 2</v>
      </c>
      <c r="N405" s="16" t="str">
        <f>IF(Table3[[#This Row],[State ID]]="?","unknown",Table3[[#This Row],[State ID]])</f>
        <v>R1012</v>
      </c>
      <c r="O405" s="38" t="str">
        <f>CONCATENATE(Table3[[#This Row],[date]],"-",Table3[[#This Row],[month2]],"-",Table3[[#This Row],[year2]])</f>
        <v>22-Jun-1993</v>
      </c>
      <c r="P405" s="17">
        <f>DATEDIF(Table3[[#This Row],[date of birth]],DATE(2023,6,8),"y")</f>
        <v>29</v>
      </c>
      <c r="Q405" s="39">
        <v>3736.46</v>
      </c>
    </row>
    <row r="406" spans="1:17" x14ac:dyDescent="0.25">
      <c r="A406" t="s">
        <v>5121</v>
      </c>
      <c r="B406">
        <v>1986</v>
      </c>
      <c r="C406" t="s">
        <v>20</v>
      </c>
      <c r="D406">
        <v>9</v>
      </c>
      <c r="E406">
        <v>3</v>
      </c>
      <c r="F406">
        <v>3748.56</v>
      </c>
      <c r="G406" t="s">
        <v>11</v>
      </c>
      <c r="H406" t="s">
        <v>11</v>
      </c>
      <c r="I406" t="s">
        <v>13</v>
      </c>
      <c r="J406" s="16" t="str">
        <f>IF(Table3[[#This Row],[month]]="?","sep",Table3[[#This Row],[month]])</f>
        <v>Sep</v>
      </c>
      <c r="K406" s="16">
        <f>IF(Table3[[#This Row],[year]]="?","1983",Table3[[#This Row],[year]])</f>
        <v>1986</v>
      </c>
      <c r="L406" s="16" t="str">
        <f>IF(Table3[[#This Row],[Hospital tier]]="?","tier - 2",Table3[[#This Row],[Hospital tier]])</f>
        <v>tier - 2</v>
      </c>
      <c r="M406" s="16" t="str">
        <f>IF(Table3[[#This Row],[City tier]]="?","tier - 2",Table3[[#This Row],[City tier]])</f>
        <v>tier - 2</v>
      </c>
      <c r="N406" s="16" t="str">
        <f>IF(Table3[[#This Row],[State ID]]="?","unknown",Table3[[#This Row],[State ID]])</f>
        <v>R1013</v>
      </c>
      <c r="O406" s="38" t="str">
        <f>CONCATENATE(Table3[[#This Row],[date]],"-",Table3[[#This Row],[month2]],"-",Table3[[#This Row],[year2]])</f>
        <v>9-Sep-1986</v>
      </c>
      <c r="P406" s="17">
        <f>DATEDIF(Table3[[#This Row],[date of birth]],DATE(2023,6,8),"y")</f>
        <v>36</v>
      </c>
      <c r="Q406" s="39">
        <v>3748.56</v>
      </c>
    </row>
    <row r="407" spans="1:17" x14ac:dyDescent="0.25">
      <c r="A407" t="s">
        <v>5122</v>
      </c>
      <c r="B407">
        <v>1991</v>
      </c>
      <c r="C407" t="s">
        <v>37</v>
      </c>
      <c r="D407">
        <v>28</v>
      </c>
      <c r="E407">
        <v>0</v>
      </c>
      <c r="F407">
        <v>3756.62</v>
      </c>
      <c r="G407" t="s">
        <v>11</v>
      </c>
      <c r="H407" t="s">
        <v>11</v>
      </c>
      <c r="I407" t="s">
        <v>13</v>
      </c>
      <c r="J407" s="16" t="str">
        <f>IF(Table3[[#This Row],[month]]="?","sep",Table3[[#This Row],[month]])</f>
        <v>Oct</v>
      </c>
      <c r="K407" s="16">
        <f>IF(Table3[[#This Row],[year]]="?","1983",Table3[[#This Row],[year]])</f>
        <v>1991</v>
      </c>
      <c r="L407" s="16" t="str">
        <f>IF(Table3[[#This Row],[Hospital tier]]="?","tier - 2",Table3[[#This Row],[Hospital tier]])</f>
        <v>tier - 2</v>
      </c>
      <c r="M407" s="16" t="str">
        <f>IF(Table3[[#This Row],[City tier]]="?","tier - 2",Table3[[#This Row],[City tier]])</f>
        <v>tier - 2</v>
      </c>
      <c r="N407" s="16" t="str">
        <f>IF(Table3[[#This Row],[State ID]]="?","unknown",Table3[[#This Row],[State ID]])</f>
        <v>R1013</v>
      </c>
      <c r="O407" s="38" t="str">
        <f>CONCATENATE(Table3[[#This Row],[date]],"-",Table3[[#This Row],[month2]],"-",Table3[[#This Row],[year2]])</f>
        <v>28-Oct-1991</v>
      </c>
      <c r="P407" s="17">
        <f>DATEDIF(Table3[[#This Row],[date of birth]],DATE(2023,6,8),"y")</f>
        <v>31</v>
      </c>
      <c r="Q407" s="39">
        <v>3756.62</v>
      </c>
    </row>
    <row r="408" spans="1:17" x14ac:dyDescent="0.25">
      <c r="A408" t="s">
        <v>5123</v>
      </c>
      <c r="B408">
        <v>1991</v>
      </c>
      <c r="C408" t="s">
        <v>35</v>
      </c>
      <c r="D408">
        <v>25</v>
      </c>
      <c r="E408">
        <v>0</v>
      </c>
      <c r="F408">
        <v>3757.84</v>
      </c>
      <c r="G408" t="s">
        <v>11</v>
      </c>
      <c r="H408" t="s">
        <v>16</v>
      </c>
      <c r="I408" t="s">
        <v>13</v>
      </c>
      <c r="J408" s="16" t="str">
        <f>IF(Table3[[#This Row],[month]]="?","sep",Table3[[#This Row],[month]])</f>
        <v>Aug</v>
      </c>
      <c r="K408" s="16">
        <f>IF(Table3[[#This Row],[year]]="?","1983",Table3[[#This Row],[year]])</f>
        <v>1991</v>
      </c>
      <c r="L408" s="16" t="str">
        <f>IF(Table3[[#This Row],[Hospital tier]]="?","tier - 2",Table3[[#This Row],[Hospital tier]])</f>
        <v>tier - 2</v>
      </c>
      <c r="M408" s="16" t="str">
        <f>IF(Table3[[#This Row],[City tier]]="?","tier - 2",Table3[[#This Row],[City tier]])</f>
        <v>tier - 1</v>
      </c>
      <c r="N408" s="16" t="str">
        <f>IF(Table3[[#This Row],[State ID]]="?","unknown",Table3[[#This Row],[State ID]])</f>
        <v>R1013</v>
      </c>
      <c r="O408" s="38" t="str">
        <f>CONCATENATE(Table3[[#This Row],[date]],"-",Table3[[#This Row],[month2]],"-",Table3[[#This Row],[year2]])</f>
        <v>25-Aug-1991</v>
      </c>
      <c r="P408" s="17">
        <f>DATEDIF(Table3[[#This Row],[date of birth]],DATE(2023,6,8),"y")</f>
        <v>31</v>
      </c>
      <c r="Q408" s="39">
        <v>3757.84</v>
      </c>
    </row>
    <row r="409" spans="1:17" x14ac:dyDescent="0.25">
      <c r="A409" t="s">
        <v>5124</v>
      </c>
      <c r="B409">
        <v>1991</v>
      </c>
      <c r="C409" t="s">
        <v>37</v>
      </c>
      <c r="D409">
        <v>24</v>
      </c>
      <c r="E409">
        <v>0</v>
      </c>
      <c r="F409">
        <v>3761.29</v>
      </c>
      <c r="G409" t="s">
        <v>11</v>
      </c>
      <c r="H409" t="s">
        <v>12</v>
      </c>
      <c r="I409" t="s">
        <v>42</v>
      </c>
      <c r="J409" s="16" t="str">
        <f>IF(Table3[[#This Row],[month]]="?","sep",Table3[[#This Row],[month]])</f>
        <v>Oct</v>
      </c>
      <c r="K409" s="16">
        <f>IF(Table3[[#This Row],[year]]="?","1983",Table3[[#This Row],[year]])</f>
        <v>1991</v>
      </c>
      <c r="L409" s="16" t="str">
        <f>IF(Table3[[#This Row],[Hospital tier]]="?","tier - 2",Table3[[#This Row],[Hospital tier]])</f>
        <v>tier - 2</v>
      </c>
      <c r="M409" s="16" t="str">
        <f>IF(Table3[[#This Row],[City tier]]="?","tier - 2",Table3[[#This Row],[City tier]])</f>
        <v>tier - 3</v>
      </c>
      <c r="N409" s="16" t="str">
        <f>IF(Table3[[#This Row],[State ID]]="?","unknown",Table3[[#This Row],[State ID]])</f>
        <v>R1011</v>
      </c>
      <c r="O409" s="38" t="str">
        <f>CONCATENATE(Table3[[#This Row],[date]],"-",Table3[[#This Row],[month2]],"-",Table3[[#This Row],[year2]])</f>
        <v>24-Oct-1991</v>
      </c>
      <c r="P409" s="17">
        <f>DATEDIF(Table3[[#This Row],[date of birth]],DATE(2023,6,8),"y")</f>
        <v>31</v>
      </c>
      <c r="Q409" s="39">
        <v>3761.29</v>
      </c>
    </row>
    <row r="410" spans="1:17" x14ac:dyDescent="0.25">
      <c r="A410" t="s">
        <v>5125</v>
      </c>
      <c r="B410">
        <v>1994</v>
      </c>
      <c r="C410" t="s">
        <v>15</v>
      </c>
      <c r="D410">
        <v>21</v>
      </c>
      <c r="E410">
        <v>1</v>
      </c>
      <c r="F410">
        <v>3766.88</v>
      </c>
      <c r="G410" t="s">
        <v>11</v>
      </c>
      <c r="H410" t="s">
        <v>16</v>
      </c>
      <c r="I410" t="s">
        <v>13</v>
      </c>
      <c r="J410" s="16" t="str">
        <f>IF(Table3[[#This Row],[month]]="?","sep",Table3[[#This Row],[month]])</f>
        <v>Nov</v>
      </c>
      <c r="K410" s="16">
        <f>IF(Table3[[#This Row],[year]]="?","1983",Table3[[#This Row],[year]])</f>
        <v>1994</v>
      </c>
      <c r="L410" s="16" t="str">
        <f>IF(Table3[[#This Row],[Hospital tier]]="?","tier - 2",Table3[[#This Row],[Hospital tier]])</f>
        <v>tier - 2</v>
      </c>
      <c r="M410" s="16" t="str">
        <f>IF(Table3[[#This Row],[City tier]]="?","tier - 2",Table3[[#This Row],[City tier]])</f>
        <v>tier - 1</v>
      </c>
      <c r="N410" s="16" t="str">
        <f>IF(Table3[[#This Row],[State ID]]="?","unknown",Table3[[#This Row],[State ID]])</f>
        <v>R1013</v>
      </c>
      <c r="O410" s="38" t="str">
        <f>CONCATENATE(Table3[[#This Row],[date]],"-",Table3[[#This Row],[month2]],"-",Table3[[#This Row],[year2]])</f>
        <v>21-Nov-1994</v>
      </c>
      <c r="P410" s="17">
        <f>DATEDIF(Table3[[#This Row],[date of birth]],DATE(2023,6,8),"y")</f>
        <v>28</v>
      </c>
      <c r="Q410" s="39">
        <v>3766.88</v>
      </c>
    </row>
    <row r="411" spans="1:17" x14ac:dyDescent="0.25">
      <c r="A411" t="s">
        <v>5126</v>
      </c>
      <c r="B411">
        <v>1987</v>
      </c>
      <c r="C411" t="s">
        <v>37</v>
      </c>
      <c r="D411">
        <v>24</v>
      </c>
      <c r="E411">
        <v>3</v>
      </c>
      <c r="F411">
        <v>3773.23</v>
      </c>
      <c r="G411" t="s">
        <v>11</v>
      </c>
      <c r="H411" t="s">
        <v>12</v>
      </c>
      <c r="I411" t="s">
        <v>13</v>
      </c>
      <c r="J411" s="16" t="str">
        <f>IF(Table3[[#This Row],[month]]="?","sep",Table3[[#This Row],[month]])</f>
        <v>Oct</v>
      </c>
      <c r="K411" s="16">
        <f>IF(Table3[[#This Row],[year]]="?","1983",Table3[[#This Row],[year]])</f>
        <v>1987</v>
      </c>
      <c r="L411" s="16" t="str">
        <f>IF(Table3[[#This Row],[Hospital tier]]="?","tier - 2",Table3[[#This Row],[Hospital tier]])</f>
        <v>tier - 2</v>
      </c>
      <c r="M411" s="16" t="str">
        <f>IF(Table3[[#This Row],[City tier]]="?","tier - 2",Table3[[#This Row],[City tier]])</f>
        <v>tier - 3</v>
      </c>
      <c r="N411" s="16" t="str">
        <f>IF(Table3[[#This Row],[State ID]]="?","unknown",Table3[[#This Row],[State ID]])</f>
        <v>R1013</v>
      </c>
      <c r="O411" s="38" t="str">
        <f>CONCATENATE(Table3[[#This Row],[date]],"-",Table3[[#This Row],[month2]],"-",Table3[[#This Row],[year2]])</f>
        <v>24-Oct-1987</v>
      </c>
      <c r="P411" s="17">
        <f>DATEDIF(Table3[[#This Row],[date of birth]],DATE(2023,6,8),"y")</f>
        <v>35</v>
      </c>
      <c r="Q411" s="39">
        <v>3773.23</v>
      </c>
    </row>
    <row r="412" spans="1:17" x14ac:dyDescent="0.25">
      <c r="A412" t="s">
        <v>5127</v>
      </c>
      <c r="B412">
        <v>1981</v>
      </c>
      <c r="C412" t="s">
        <v>30</v>
      </c>
      <c r="D412">
        <v>13</v>
      </c>
      <c r="E412">
        <v>1</v>
      </c>
      <c r="F412">
        <v>3785.77</v>
      </c>
      <c r="G412" t="s">
        <v>11</v>
      </c>
      <c r="H412" t="s">
        <v>16</v>
      </c>
      <c r="I412" t="s">
        <v>13</v>
      </c>
      <c r="J412" s="16" t="str">
        <f>IF(Table3[[#This Row],[month]]="?","sep",Table3[[#This Row],[month]])</f>
        <v>Dec</v>
      </c>
      <c r="K412" s="16">
        <f>IF(Table3[[#This Row],[year]]="?","1983",Table3[[#This Row],[year]])</f>
        <v>1981</v>
      </c>
      <c r="L412" s="16" t="str">
        <f>IF(Table3[[#This Row],[Hospital tier]]="?","tier - 2",Table3[[#This Row],[Hospital tier]])</f>
        <v>tier - 2</v>
      </c>
      <c r="M412" s="16" t="str">
        <f>IF(Table3[[#This Row],[City tier]]="?","tier - 2",Table3[[#This Row],[City tier]])</f>
        <v>tier - 1</v>
      </c>
      <c r="N412" s="16" t="str">
        <f>IF(Table3[[#This Row],[State ID]]="?","unknown",Table3[[#This Row],[State ID]])</f>
        <v>R1013</v>
      </c>
      <c r="O412" s="38" t="str">
        <f>CONCATENATE(Table3[[#This Row],[date]],"-",Table3[[#This Row],[month2]],"-",Table3[[#This Row],[year2]])</f>
        <v>13-Dec-1981</v>
      </c>
      <c r="P412" s="17">
        <f>DATEDIF(Table3[[#This Row],[date of birth]],DATE(2023,6,8),"y")</f>
        <v>41</v>
      </c>
      <c r="Q412" s="39">
        <v>3785.77</v>
      </c>
    </row>
    <row r="413" spans="1:17" x14ac:dyDescent="0.25">
      <c r="A413" t="s">
        <v>5128</v>
      </c>
      <c r="B413">
        <v>1988</v>
      </c>
      <c r="C413" t="s">
        <v>35</v>
      </c>
      <c r="D413">
        <v>28</v>
      </c>
      <c r="E413">
        <v>3</v>
      </c>
      <c r="F413">
        <v>3793.55</v>
      </c>
      <c r="G413" t="s">
        <v>11</v>
      </c>
      <c r="H413" t="s">
        <v>12</v>
      </c>
      <c r="I413" t="s">
        <v>13</v>
      </c>
      <c r="J413" s="16" t="str">
        <f>IF(Table3[[#This Row],[month]]="?","sep",Table3[[#This Row],[month]])</f>
        <v>Aug</v>
      </c>
      <c r="K413" s="16">
        <f>IF(Table3[[#This Row],[year]]="?","1983",Table3[[#This Row],[year]])</f>
        <v>1988</v>
      </c>
      <c r="L413" s="16" t="str">
        <f>IF(Table3[[#This Row],[Hospital tier]]="?","tier - 2",Table3[[#This Row],[Hospital tier]])</f>
        <v>tier - 2</v>
      </c>
      <c r="M413" s="16" t="str">
        <f>IF(Table3[[#This Row],[City tier]]="?","tier - 2",Table3[[#This Row],[City tier]])</f>
        <v>tier - 3</v>
      </c>
      <c r="N413" s="16" t="str">
        <f>IF(Table3[[#This Row],[State ID]]="?","unknown",Table3[[#This Row],[State ID]])</f>
        <v>R1013</v>
      </c>
      <c r="O413" s="38" t="str">
        <f>CONCATENATE(Table3[[#This Row],[date]],"-",Table3[[#This Row],[month2]],"-",Table3[[#This Row],[year2]])</f>
        <v>28-Aug-1988</v>
      </c>
      <c r="P413" s="17">
        <f>DATEDIF(Table3[[#This Row],[date of birth]],DATE(2023,6,8),"y")</f>
        <v>34</v>
      </c>
      <c r="Q413" s="39">
        <v>3793.55</v>
      </c>
    </row>
    <row r="414" spans="1:17" x14ac:dyDescent="0.25">
      <c r="A414" t="s">
        <v>5129</v>
      </c>
      <c r="B414">
        <v>1999</v>
      </c>
      <c r="C414" t="s">
        <v>18</v>
      </c>
      <c r="D414">
        <v>24</v>
      </c>
      <c r="E414">
        <v>0</v>
      </c>
      <c r="F414">
        <v>3796.36</v>
      </c>
      <c r="G414" t="s">
        <v>11</v>
      </c>
      <c r="H414" t="s">
        <v>12</v>
      </c>
      <c r="I414" t="s">
        <v>23</v>
      </c>
      <c r="J414" s="16" t="str">
        <f>IF(Table3[[#This Row],[month]]="?","sep",Table3[[#This Row],[month]])</f>
        <v>Jun</v>
      </c>
      <c r="K414" s="16">
        <f>IF(Table3[[#This Row],[year]]="?","1983",Table3[[#This Row],[year]])</f>
        <v>1999</v>
      </c>
      <c r="L414" s="16" t="str">
        <f>IF(Table3[[#This Row],[Hospital tier]]="?","tier - 2",Table3[[#This Row],[Hospital tier]])</f>
        <v>tier - 2</v>
      </c>
      <c r="M414" s="16" t="str">
        <f>IF(Table3[[#This Row],[City tier]]="?","tier - 2",Table3[[#This Row],[City tier]])</f>
        <v>tier - 3</v>
      </c>
      <c r="N414" s="16" t="str">
        <f>IF(Table3[[#This Row],[State ID]]="?","unknown",Table3[[#This Row],[State ID]])</f>
        <v>R1012</v>
      </c>
      <c r="O414" s="38" t="str">
        <f>CONCATENATE(Table3[[#This Row],[date]],"-",Table3[[#This Row],[month2]],"-",Table3[[#This Row],[year2]])</f>
        <v>24-Jun-1999</v>
      </c>
      <c r="P414" s="17">
        <f>DATEDIF(Table3[[#This Row],[date of birth]],DATE(2023,6,8),"y")</f>
        <v>23</v>
      </c>
      <c r="Q414" s="39">
        <v>3796.36</v>
      </c>
    </row>
    <row r="415" spans="1:17" x14ac:dyDescent="0.25">
      <c r="A415" t="s">
        <v>5130</v>
      </c>
      <c r="B415">
        <v>1981</v>
      </c>
      <c r="C415" t="s">
        <v>20</v>
      </c>
      <c r="D415">
        <v>29</v>
      </c>
      <c r="E415">
        <v>1</v>
      </c>
      <c r="F415">
        <v>3797.2</v>
      </c>
      <c r="G415" t="s">
        <v>11</v>
      </c>
      <c r="H415" t="s">
        <v>12</v>
      </c>
      <c r="I415" t="s">
        <v>23</v>
      </c>
      <c r="J415" s="16" t="str">
        <f>IF(Table3[[#This Row],[month]]="?","sep",Table3[[#This Row],[month]])</f>
        <v>Sep</v>
      </c>
      <c r="K415" s="16">
        <f>IF(Table3[[#This Row],[year]]="?","1983",Table3[[#This Row],[year]])</f>
        <v>1981</v>
      </c>
      <c r="L415" s="16" t="str">
        <f>IF(Table3[[#This Row],[Hospital tier]]="?","tier - 2",Table3[[#This Row],[Hospital tier]])</f>
        <v>tier - 2</v>
      </c>
      <c r="M415" s="16" t="str">
        <f>IF(Table3[[#This Row],[City tier]]="?","tier - 2",Table3[[#This Row],[City tier]])</f>
        <v>tier - 3</v>
      </c>
      <c r="N415" s="16" t="str">
        <f>IF(Table3[[#This Row],[State ID]]="?","unknown",Table3[[#This Row],[State ID]])</f>
        <v>R1012</v>
      </c>
      <c r="O415" s="38" t="str">
        <f>CONCATENATE(Table3[[#This Row],[date]],"-",Table3[[#This Row],[month2]],"-",Table3[[#This Row],[year2]])</f>
        <v>29-Sep-1981</v>
      </c>
      <c r="P415" s="17">
        <f>DATEDIF(Table3[[#This Row],[date of birth]],DATE(2023,6,8),"y")</f>
        <v>41</v>
      </c>
      <c r="Q415" s="39">
        <v>3797.2</v>
      </c>
    </row>
    <row r="416" spans="1:17" x14ac:dyDescent="0.25">
      <c r="A416" t="s">
        <v>5131</v>
      </c>
      <c r="B416">
        <v>1994</v>
      </c>
      <c r="C416" t="s">
        <v>35</v>
      </c>
      <c r="D416">
        <v>12</v>
      </c>
      <c r="E416">
        <v>2</v>
      </c>
      <c r="F416">
        <v>3847.67</v>
      </c>
      <c r="G416" t="s">
        <v>12</v>
      </c>
      <c r="H416" t="s">
        <v>11</v>
      </c>
      <c r="I416" t="s">
        <v>42</v>
      </c>
      <c r="J416" s="16" t="str">
        <f>IF(Table3[[#This Row],[month]]="?","sep",Table3[[#This Row],[month]])</f>
        <v>Aug</v>
      </c>
      <c r="K416" s="16">
        <f>IF(Table3[[#This Row],[year]]="?","1983",Table3[[#This Row],[year]])</f>
        <v>1994</v>
      </c>
      <c r="L416" s="16" t="str">
        <f>IF(Table3[[#This Row],[Hospital tier]]="?","tier - 2",Table3[[#This Row],[Hospital tier]])</f>
        <v>tier - 3</v>
      </c>
      <c r="M416" s="16" t="str">
        <f>IF(Table3[[#This Row],[City tier]]="?","tier - 2",Table3[[#This Row],[City tier]])</f>
        <v>tier - 2</v>
      </c>
      <c r="N416" s="16" t="str">
        <f>IF(Table3[[#This Row],[State ID]]="?","unknown",Table3[[#This Row],[State ID]])</f>
        <v>R1011</v>
      </c>
      <c r="O416" s="38" t="str">
        <f>CONCATENATE(Table3[[#This Row],[date]],"-",Table3[[#This Row],[month2]],"-",Table3[[#This Row],[year2]])</f>
        <v>12-Aug-1994</v>
      </c>
      <c r="P416" s="17">
        <f>DATEDIF(Table3[[#This Row],[date of birth]],DATE(2023,6,8),"y")</f>
        <v>28</v>
      </c>
      <c r="Q416" s="39">
        <v>3847.67</v>
      </c>
    </row>
    <row r="417" spans="1:17" x14ac:dyDescent="0.25">
      <c r="A417" t="s">
        <v>5132</v>
      </c>
      <c r="B417">
        <v>1991</v>
      </c>
      <c r="C417" t="s">
        <v>35</v>
      </c>
      <c r="D417">
        <v>19</v>
      </c>
      <c r="E417">
        <v>0</v>
      </c>
      <c r="F417">
        <v>3857.76</v>
      </c>
      <c r="G417" t="s">
        <v>12</v>
      </c>
      <c r="H417" t="s">
        <v>16</v>
      </c>
      <c r="I417" t="s">
        <v>168</v>
      </c>
      <c r="J417" s="16" t="str">
        <f>IF(Table3[[#This Row],[month]]="?","sep",Table3[[#This Row],[month]])</f>
        <v>Aug</v>
      </c>
      <c r="K417" s="16">
        <f>IF(Table3[[#This Row],[year]]="?","1983",Table3[[#This Row],[year]])</f>
        <v>1991</v>
      </c>
      <c r="L417" s="16" t="str">
        <f>IF(Table3[[#This Row],[Hospital tier]]="?","tier - 2",Table3[[#This Row],[Hospital tier]])</f>
        <v>tier - 3</v>
      </c>
      <c r="M417" s="16" t="str">
        <f>IF(Table3[[#This Row],[City tier]]="?","tier - 2",Table3[[#This Row],[City tier]])</f>
        <v>tier - 1</v>
      </c>
      <c r="N417" s="16" t="str">
        <f>IF(Table3[[#This Row],[State ID]]="?","unknown",Table3[[#This Row],[State ID]])</f>
        <v>R1016</v>
      </c>
      <c r="O417" s="38" t="str">
        <f>CONCATENATE(Table3[[#This Row],[date]],"-",Table3[[#This Row],[month2]],"-",Table3[[#This Row],[year2]])</f>
        <v>19-Aug-1991</v>
      </c>
      <c r="P417" s="17">
        <f>DATEDIF(Table3[[#This Row],[date of birth]],DATE(2023,6,8),"y")</f>
        <v>31</v>
      </c>
      <c r="Q417" s="39">
        <v>3857.76</v>
      </c>
    </row>
    <row r="418" spans="1:17" x14ac:dyDescent="0.25">
      <c r="A418" t="s">
        <v>5133</v>
      </c>
      <c r="B418">
        <v>2001</v>
      </c>
      <c r="C418" t="s">
        <v>18</v>
      </c>
      <c r="D418">
        <v>6</v>
      </c>
      <c r="E418">
        <v>0</v>
      </c>
      <c r="F418">
        <v>3858.51</v>
      </c>
      <c r="G418" t="s">
        <v>11</v>
      </c>
      <c r="H418" t="s">
        <v>12</v>
      </c>
      <c r="I418" t="s">
        <v>200</v>
      </c>
      <c r="J418" s="16" t="str">
        <f>IF(Table3[[#This Row],[month]]="?","sep",Table3[[#This Row],[month]])</f>
        <v>Jun</v>
      </c>
      <c r="K418" s="16">
        <f>IF(Table3[[#This Row],[year]]="?","1983",Table3[[#This Row],[year]])</f>
        <v>2001</v>
      </c>
      <c r="L418" s="16" t="str">
        <f>IF(Table3[[#This Row],[Hospital tier]]="?","tier - 2",Table3[[#This Row],[Hospital tier]])</f>
        <v>tier - 2</v>
      </c>
      <c r="M418" s="16" t="str">
        <f>IF(Table3[[#This Row],[City tier]]="?","tier - 2",Table3[[#This Row],[City tier]])</f>
        <v>tier - 3</v>
      </c>
      <c r="N418" s="16" t="str">
        <f>IF(Table3[[#This Row],[State ID]]="?","unknown",Table3[[#This Row],[State ID]])</f>
        <v>R1025</v>
      </c>
      <c r="O418" s="38" t="str">
        <f>CONCATENATE(Table3[[#This Row],[date]],"-",Table3[[#This Row],[month2]],"-",Table3[[#This Row],[year2]])</f>
        <v>6-Jun-2001</v>
      </c>
      <c r="P418" s="17">
        <f>DATEDIF(Table3[[#This Row],[date of birth]],DATE(2023,6,8),"y")</f>
        <v>22</v>
      </c>
      <c r="Q418" s="39">
        <v>3858.51</v>
      </c>
    </row>
    <row r="419" spans="1:17" x14ac:dyDescent="0.25">
      <c r="A419" t="s">
        <v>5134</v>
      </c>
      <c r="B419">
        <v>2001</v>
      </c>
      <c r="C419" t="s">
        <v>37</v>
      </c>
      <c r="D419">
        <v>18</v>
      </c>
      <c r="E419">
        <v>3</v>
      </c>
      <c r="F419">
        <v>3861.21</v>
      </c>
      <c r="G419" t="s">
        <v>11</v>
      </c>
      <c r="H419" t="s">
        <v>11</v>
      </c>
      <c r="I419" t="s">
        <v>168</v>
      </c>
      <c r="J419" s="16" t="str">
        <f>IF(Table3[[#This Row],[month]]="?","sep",Table3[[#This Row],[month]])</f>
        <v>Oct</v>
      </c>
      <c r="K419" s="16">
        <f>IF(Table3[[#This Row],[year]]="?","1983",Table3[[#This Row],[year]])</f>
        <v>2001</v>
      </c>
      <c r="L419" s="16" t="str">
        <f>IF(Table3[[#This Row],[Hospital tier]]="?","tier - 2",Table3[[#This Row],[Hospital tier]])</f>
        <v>tier - 2</v>
      </c>
      <c r="M419" s="16" t="str">
        <f>IF(Table3[[#This Row],[City tier]]="?","tier - 2",Table3[[#This Row],[City tier]])</f>
        <v>tier - 2</v>
      </c>
      <c r="N419" s="16" t="str">
        <f>IF(Table3[[#This Row],[State ID]]="?","unknown",Table3[[#This Row],[State ID]])</f>
        <v>R1016</v>
      </c>
      <c r="O419" s="38" t="str">
        <f>CONCATENATE(Table3[[#This Row],[date]],"-",Table3[[#This Row],[month2]],"-",Table3[[#This Row],[year2]])</f>
        <v>18-Oct-2001</v>
      </c>
      <c r="P419" s="17">
        <f>DATEDIF(Table3[[#This Row],[date of birth]],DATE(2023,6,8),"y")</f>
        <v>21</v>
      </c>
      <c r="Q419" s="39">
        <v>3861.21</v>
      </c>
    </row>
    <row r="420" spans="1:17" x14ac:dyDescent="0.25">
      <c r="A420" t="s">
        <v>5135</v>
      </c>
      <c r="B420">
        <v>1990</v>
      </c>
      <c r="C420" t="s">
        <v>18</v>
      </c>
      <c r="D420">
        <v>24</v>
      </c>
      <c r="E420">
        <v>0</v>
      </c>
      <c r="F420">
        <v>3866.86</v>
      </c>
      <c r="G420" t="s">
        <v>16</v>
      </c>
      <c r="H420" t="s">
        <v>16</v>
      </c>
      <c r="I420" t="s">
        <v>23</v>
      </c>
      <c r="J420" s="16" t="str">
        <f>IF(Table3[[#This Row],[month]]="?","sep",Table3[[#This Row],[month]])</f>
        <v>Jun</v>
      </c>
      <c r="K420" s="16">
        <f>IF(Table3[[#This Row],[year]]="?","1983",Table3[[#This Row],[year]])</f>
        <v>1990</v>
      </c>
      <c r="L420" s="16" t="str">
        <f>IF(Table3[[#This Row],[Hospital tier]]="?","tier - 2",Table3[[#This Row],[Hospital tier]])</f>
        <v>tier - 1</v>
      </c>
      <c r="M420" s="16" t="str">
        <f>IF(Table3[[#This Row],[City tier]]="?","tier - 2",Table3[[#This Row],[City tier]])</f>
        <v>tier - 1</v>
      </c>
      <c r="N420" s="16" t="str">
        <f>IF(Table3[[#This Row],[State ID]]="?","unknown",Table3[[#This Row],[State ID]])</f>
        <v>R1012</v>
      </c>
      <c r="O420" s="38" t="str">
        <f>CONCATENATE(Table3[[#This Row],[date]],"-",Table3[[#This Row],[month2]],"-",Table3[[#This Row],[year2]])</f>
        <v>24-Jun-1990</v>
      </c>
      <c r="P420" s="17">
        <f>DATEDIF(Table3[[#This Row],[date of birth]],DATE(2023,6,8),"y")</f>
        <v>32</v>
      </c>
      <c r="Q420" s="39">
        <v>3866.86</v>
      </c>
    </row>
    <row r="421" spans="1:17" x14ac:dyDescent="0.25">
      <c r="A421" t="s">
        <v>5136</v>
      </c>
      <c r="B421">
        <v>1991</v>
      </c>
      <c r="C421" t="s">
        <v>10</v>
      </c>
      <c r="D421">
        <v>25</v>
      </c>
      <c r="E421">
        <v>1</v>
      </c>
      <c r="F421">
        <v>3875.73</v>
      </c>
      <c r="G421" t="s">
        <v>11</v>
      </c>
      <c r="H421" t="s">
        <v>12</v>
      </c>
      <c r="I421" t="s">
        <v>13</v>
      </c>
      <c r="J421" s="16" t="str">
        <f>IF(Table3[[#This Row],[month]]="?","sep",Table3[[#This Row],[month]])</f>
        <v>Jul</v>
      </c>
      <c r="K421" s="16">
        <f>IF(Table3[[#This Row],[year]]="?","1983",Table3[[#This Row],[year]])</f>
        <v>1991</v>
      </c>
      <c r="L421" s="16" t="str">
        <f>IF(Table3[[#This Row],[Hospital tier]]="?","tier - 2",Table3[[#This Row],[Hospital tier]])</f>
        <v>tier - 2</v>
      </c>
      <c r="M421" s="16" t="str">
        <f>IF(Table3[[#This Row],[City tier]]="?","tier - 2",Table3[[#This Row],[City tier]])</f>
        <v>tier - 3</v>
      </c>
      <c r="N421" s="16" t="str">
        <f>IF(Table3[[#This Row],[State ID]]="?","unknown",Table3[[#This Row],[State ID]])</f>
        <v>R1013</v>
      </c>
      <c r="O421" s="38" t="str">
        <f>CONCATENATE(Table3[[#This Row],[date]],"-",Table3[[#This Row],[month2]],"-",Table3[[#This Row],[year2]])</f>
        <v>25-Jul-1991</v>
      </c>
      <c r="P421" s="17">
        <f>DATEDIF(Table3[[#This Row],[date of birth]],DATE(2023,6,8),"y")</f>
        <v>31</v>
      </c>
      <c r="Q421" s="39">
        <v>3875.73</v>
      </c>
    </row>
    <row r="422" spans="1:17" x14ac:dyDescent="0.25">
      <c r="A422" t="s">
        <v>5137</v>
      </c>
      <c r="B422">
        <v>1996</v>
      </c>
      <c r="C422" t="s">
        <v>37</v>
      </c>
      <c r="D422">
        <v>23</v>
      </c>
      <c r="E422">
        <v>2</v>
      </c>
      <c r="F422">
        <v>3877.3</v>
      </c>
      <c r="G422" t="s">
        <v>16</v>
      </c>
      <c r="H422" t="s">
        <v>12</v>
      </c>
      <c r="I422" t="s">
        <v>23</v>
      </c>
      <c r="J422" s="16" t="str">
        <f>IF(Table3[[#This Row],[month]]="?","sep",Table3[[#This Row],[month]])</f>
        <v>Oct</v>
      </c>
      <c r="K422" s="16">
        <f>IF(Table3[[#This Row],[year]]="?","1983",Table3[[#This Row],[year]])</f>
        <v>1996</v>
      </c>
      <c r="L422" s="16" t="str">
        <f>IF(Table3[[#This Row],[Hospital tier]]="?","tier - 2",Table3[[#This Row],[Hospital tier]])</f>
        <v>tier - 1</v>
      </c>
      <c r="M422" s="16" t="str">
        <f>IF(Table3[[#This Row],[City tier]]="?","tier - 2",Table3[[#This Row],[City tier]])</f>
        <v>tier - 3</v>
      </c>
      <c r="N422" s="16" t="str">
        <f>IF(Table3[[#This Row],[State ID]]="?","unknown",Table3[[#This Row],[State ID]])</f>
        <v>R1012</v>
      </c>
      <c r="O422" s="38" t="str">
        <f>CONCATENATE(Table3[[#This Row],[date]],"-",Table3[[#This Row],[month2]],"-",Table3[[#This Row],[year2]])</f>
        <v>23-Oct-1996</v>
      </c>
      <c r="P422" s="17">
        <f>DATEDIF(Table3[[#This Row],[date of birth]],DATE(2023,6,8),"y")</f>
        <v>26</v>
      </c>
      <c r="Q422" s="39">
        <v>3877.3</v>
      </c>
    </row>
    <row r="423" spans="1:17" x14ac:dyDescent="0.25">
      <c r="A423" t="s">
        <v>5138</v>
      </c>
      <c r="B423">
        <v>2004</v>
      </c>
      <c r="C423" t="s">
        <v>10</v>
      </c>
      <c r="D423">
        <v>13</v>
      </c>
      <c r="E423">
        <v>0</v>
      </c>
      <c r="F423">
        <v>3889.2</v>
      </c>
      <c r="G423" t="s">
        <v>11</v>
      </c>
      <c r="H423" t="s">
        <v>11</v>
      </c>
      <c r="I423" t="s">
        <v>23</v>
      </c>
      <c r="J423" s="16" t="str">
        <f>IF(Table3[[#This Row],[month]]="?","sep",Table3[[#This Row],[month]])</f>
        <v>Jul</v>
      </c>
      <c r="K423" s="16">
        <f>IF(Table3[[#This Row],[year]]="?","1983",Table3[[#This Row],[year]])</f>
        <v>2004</v>
      </c>
      <c r="L423" s="16" t="str">
        <f>IF(Table3[[#This Row],[Hospital tier]]="?","tier - 2",Table3[[#This Row],[Hospital tier]])</f>
        <v>tier - 2</v>
      </c>
      <c r="M423" s="16" t="str">
        <f>IF(Table3[[#This Row],[City tier]]="?","tier - 2",Table3[[#This Row],[City tier]])</f>
        <v>tier - 2</v>
      </c>
      <c r="N423" s="16" t="str">
        <f>IF(Table3[[#This Row],[State ID]]="?","unknown",Table3[[#This Row],[State ID]])</f>
        <v>R1012</v>
      </c>
      <c r="O423" s="38" t="str">
        <f>CONCATENATE(Table3[[#This Row],[date]],"-",Table3[[#This Row],[month2]],"-",Table3[[#This Row],[year2]])</f>
        <v>13-Jul-2004</v>
      </c>
      <c r="P423" s="17">
        <f>DATEDIF(Table3[[#This Row],[date of birth]],DATE(2023,6,8),"y")</f>
        <v>18</v>
      </c>
      <c r="Q423" s="39">
        <v>3889.2</v>
      </c>
    </row>
    <row r="424" spans="1:17" x14ac:dyDescent="0.25">
      <c r="A424" t="s">
        <v>5139</v>
      </c>
      <c r="B424">
        <v>1993</v>
      </c>
      <c r="C424" t="s">
        <v>20</v>
      </c>
      <c r="D424">
        <v>14</v>
      </c>
      <c r="E424">
        <v>0</v>
      </c>
      <c r="F424">
        <v>3898.35</v>
      </c>
      <c r="G424" t="s">
        <v>11</v>
      </c>
      <c r="H424" t="s">
        <v>11</v>
      </c>
      <c r="I424" t="s">
        <v>23</v>
      </c>
      <c r="J424" s="16" t="str">
        <f>IF(Table3[[#This Row],[month]]="?","sep",Table3[[#This Row],[month]])</f>
        <v>Sep</v>
      </c>
      <c r="K424" s="16">
        <f>IF(Table3[[#This Row],[year]]="?","1983",Table3[[#This Row],[year]])</f>
        <v>1993</v>
      </c>
      <c r="L424" s="16" t="str">
        <f>IF(Table3[[#This Row],[Hospital tier]]="?","tier - 2",Table3[[#This Row],[Hospital tier]])</f>
        <v>tier - 2</v>
      </c>
      <c r="M424" s="16" t="str">
        <f>IF(Table3[[#This Row],[City tier]]="?","tier - 2",Table3[[#This Row],[City tier]])</f>
        <v>tier - 2</v>
      </c>
      <c r="N424" s="16" t="str">
        <f>IF(Table3[[#This Row],[State ID]]="?","unknown",Table3[[#This Row],[State ID]])</f>
        <v>R1012</v>
      </c>
      <c r="O424" s="38" t="str">
        <f>CONCATENATE(Table3[[#This Row],[date]],"-",Table3[[#This Row],[month2]],"-",Table3[[#This Row],[year2]])</f>
        <v>14-Sep-1993</v>
      </c>
      <c r="P424" s="17">
        <f>DATEDIF(Table3[[#This Row],[date of birth]],DATE(2023,6,8),"y")</f>
        <v>29</v>
      </c>
      <c r="Q424" s="39">
        <v>3898.35</v>
      </c>
    </row>
    <row r="425" spans="1:17" x14ac:dyDescent="0.25">
      <c r="A425" t="s">
        <v>5140</v>
      </c>
      <c r="B425">
        <v>1981</v>
      </c>
      <c r="C425" t="s">
        <v>35</v>
      </c>
      <c r="D425">
        <v>27</v>
      </c>
      <c r="E425">
        <v>1</v>
      </c>
      <c r="F425">
        <v>3902.07</v>
      </c>
      <c r="G425" t="s">
        <v>11</v>
      </c>
      <c r="H425" t="s">
        <v>11</v>
      </c>
      <c r="I425" t="s">
        <v>13</v>
      </c>
      <c r="J425" s="16" t="str">
        <f>IF(Table3[[#This Row],[month]]="?","sep",Table3[[#This Row],[month]])</f>
        <v>Aug</v>
      </c>
      <c r="K425" s="16">
        <f>IF(Table3[[#This Row],[year]]="?","1983",Table3[[#This Row],[year]])</f>
        <v>1981</v>
      </c>
      <c r="L425" s="16" t="str">
        <f>IF(Table3[[#This Row],[Hospital tier]]="?","tier - 2",Table3[[#This Row],[Hospital tier]])</f>
        <v>tier - 2</v>
      </c>
      <c r="M425" s="16" t="str">
        <f>IF(Table3[[#This Row],[City tier]]="?","tier - 2",Table3[[#This Row],[City tier]])</f>
        <v>tier - 2</v>
      </c>
      <c r="N425" s="16" t="str">
        <f>IF(Table3[[#This Row],[State ID]]="?","unknown",Table3[[#This Row],[State ID]])</f>
        <v>R1013</v>
      </c>
      <c r="O425" s="38" t="str">
        <f>CONCATENATE(Table3[[#This Row],[date]],"-",Table3[[#This Row],[month2]],"-",Table3[[#This Row],[year2]])</f>
        <v>27-Aug-1981</v>
      </c>
      <c r="P425" s="17">
        <f>DATEDIF(Table3[[#This Row],[date of birth]],DATE(2023,6,8),"y")</f>
        <v>41</v>
      </c>
      <c r="Q425" s="39">
        <v>3902.07</v>
      </c>
    </row>
    <row r="426" spans="1:17" x14ac:dyDescent="0.25">
      <c r="A426" t="s">
        <v>5141</v>
      </c>
      <c r="B426">
        <v>1997</v>
      </c>
      <c r="C426" t="s">
        <v>15</v>
      </c>
      <c r="D426">
        <v>24</v>
      </c>
      <c r="E426">
        <v>3</v>
      </c>
      <c r="F426">
        <v>3906.13</v>
      </c>
      <c r="G426" t="s">
        <v>12</v>
      </c>
      <c r="H426" t="s">
        <v>12</v>
      </c>
      <c r="I426" t="s">
        <v>42</v>
      </c>
      <c r="J426" s="16" t="str">
        <f>IF(Table3[[#This Row],[month]]="?","sep",Table3[[#This Row],[month]])</f>
        <v>Nov</v>
      </c>
      <c r="K426" s="16">
        <f>IF(Table3[[#This Row],[year]]="?","1983",Table3[[#This Row],[year]])</f>
        <v>1997</v>
      </c>
      <c r="L426" s="16" t="str">
        <f>IF(Table3[[#This Row],[Hospital tier]]="?","tier - 2",Table3[[#This Row],[Hospital tier]])</f>
        <v>tier - 3</v>
      </c>
      <c r="M426" s="16" t="str">
        <f>IF(Table3[[#This Row],[City tier]]="?","tier - 2",Table3[[#This Row],[City tier]])</f>
        <v>tier - 3</v>
      </c>
      <c r="N426" s="16" t="str">
        <f>IF(Table3[[#This Row],[State ID]]="?","unknown",Table3[[#This Row],[State ID]])</f>
        <v>R1011</v>
      </c>
      <c r="O426" s="38" t="str">
        <f>CONCATENATE(Table3[[#This Row],[date]],"-",Table3[[#This Row],[month2]],"-",Table3[[#This Row],[year2]])</f>
        <v>24-Nov-1997</v>
      </c>
      <c r="P426" s="17">
        <f>DATEDIF(Table3[[#This Row],[date of birth]],DATE(2023,6,8),"y")</f>
        <v>25</v>
      </c>
      <c r="Q426" s="39">
        <v>3906.13</v>
      </c>
    </row>
    <row r="427" spans="1:17" x14ac:dyDescent="0.25">
      <c r="A427" t="s">
        <v>5142</v>
      </c>
      <c r="B427">
        <v>1985</v>
      </c>
      <c r="C427" t="s">
        <v>10</v>
      </c>
      <c r="D427">
        <v>5</v>
      </c>
      <c r="E427">
        <v>3</v>
      </c>
      <c r="F427">
        <v>3910.44</v>
      </c>
      <c r="G427" t="s">
        <v>11</v>
      </c>
      <c r="H427" t="s">
        <v>11</v>
      </c>
      <c r="I427" t="s">
        <v>13</v>
      </c>
      <c r="J427" s="16" t="str">
        <f>IF(Table3[[#This Row],[month]]="?","sep",Table3[[#This Row],[month]])</f>
        <v>Jul</v>
      </c>
      <c r="K427" s="16">
        <f>IF(Table3[[#This Row],[year]]="?","1983",Table3[[#This Row],[year]])</f>
        <v>1985</v>
      </c>
      <c r="L427" s="16" t="str">
        <f>IF(Table3[[#This Row],[Hospital tier]]="?","tier - 2",Table3[[#This Row],[Hospital tier]])</f>
        <v>tier - 2</v>
      </c>
      <c r="M427" s="16" t="str">
        <f>IF(Table3[[#This Row],[City tier]]="?","tier - 2",Table3[[#This Row],[City tier]])</f>
        <v>tier - 2</v>
      </c>
      <c r="N427" s="16" t="str">
        <f>IF(Table3[[#This Row],[State ID]]="?","unknown",Table3[[#This Row],[State ID]])</f>
        <v>R1013</v>
      </c>
      <c r="O427" s="38" t="str">
        <f>CONCATENATE(Table3[[#This Row],[date]],"-",Table3[[#This Row],[month2]],"-",Table3[[#This Row],[year2]])</f>
        <v>5-Jul-1985</v>
      </c>
      <c r="P427" s="17">
        <f>DATEDIF(Table3[[#This Row],[date of birth]],DATE(2023,6,8),"y")</f>
        <v>37</v>
      </c>
      <c r="Q427" s="39">
        <v>3910.44</v>
      </c>
    </row>
    <row r="428" spans="1:17" x14ac:dyDescent="0.25">
      <c r="A428" t="s">
        <v>5143</v>
      </c>
      <c r="B428">
        <v>2000</v>
      </c>
      <c r="C428" t="s">
        <v>10</v>
      </c>
      <c r="D428">
        <v>10</v>
      </c>
      <c r="E428">
        <v>2</v>
      </c>
      <c r="F428">
        <v>3925.76</v>
      </c>
      <c r="G428" t="s">
        <v>11</v>
      </c>
      <c r="H428" t="s">
        <v>11</v>
      </c>
      <c r="I428" t="s">
        <v>247</v>
      </c>
      <c r="J428" s="16" t="str">
        <f>IF(Table3[[#This Row],[month]]="?","sep",Table3[[#This Row],[month]])</f>
        <v>Jul</v>
      </c>
      <c r="K428" s="16">
        <f>IF(Table3[[#This Row],[year]]="?","1983",Table3[[#This Row],[year]])</f>
        <v>2000</v>
      </c>
      <c r="L428" s="16" t="str">
        <f>IF(Table3[[#This Row],[Hospital tier]]="?","tier - 2",Table3[[#This Row],[Hospital tier]])</f>
        <v>tier - 2</v>
      </c>
      <c r="M428" s="16" t="str">
        <f>IF(Table3[[#This Row],[City tier]]="?","tier - 2",Table3[[#This Row],[City tier]])</f>
        <v>tier - 2</v>
      </c>
      <c r="N428" s="16" t="str">
        <f>IF(Table3[[#This Row],[State ID]]="?","unknown",Table3[[#This Row],[State ID]])</f>
        <v>R1024</v>
      </c>
      <c r="O428" s="38" t="str">
        <f>CONCATENATE(Table3[[#This Row],[date]],"-",Table3[[#This Row],[month2]],"-",Table3[[#This Row],[year2]])</f>
        <v>10-Jul-2000</v>
      </c>
      <c r="P428" s="17">
        <f>DATEDIF(Table3[[#This Row],[date of birth]],DATE(2023,6,8),"y")</f>
        <v>22</v>
      </c>
      <c r="Q428" s="39">
        <v>3925.76</v>
      </c>
    </row>
    <row r="429" spans="1:17" x14ac:dyDescent="0.25">
      <c r="A429" t="s">
        <v>5144</v>
      </c>
      <c r="B429">
        <v>2002</v>
      </c>
      <c r="C429" t="s">
        <v>18</v>
      </c>
      <c r="D429">
        <v>15</v>
      </c>
      <c r="E429">
        <v>0</v>
      </c>
      <c r="F429">
        <v>3931.51</v>
      </c>
      <c r="G429" t="s">
        <v>11</v>
      </c>
      <c r="H429" t="s">
        <v>12</v>
      </c>
      <c r="I429" t="s">
        <v>42</v>
      </c>
      <c r="J429" s="16" t="str">
        <f>IF(Table3[[#This Row],[month]]="?","sep",Table3[[#This Row],[month]])</f>
        <v>Jun</v>
      </c>
      <c r="K429" s="16">
        <f>IF(Table3[[#This Row],[year]]="?","1983",Table3[[#This Row],[year]])</f>
        <v>2002</v>
      </c>
      <c r="L429" s="16" t="str">
        <f>IF(Table3[[#This Row],[Hospital tier]]="?","tier - 2",Table3[[#This Row],[Hospital tier]])</f>
        <v>tier - 2</v>
      </c>
      <c r="M429" s="16" t="str">
        <f>IF(Table3[[#This Row],[City tier]]="?","tier - 2",Table3[[#This Row],[City tier]])</f>
        <v>tier - 3</v>
      </c>
      <c r="N429" s="16" t="str">
        <f>IF(Table3[[#This Row],[State ID]]="?","unknown",Table3[[#This Row],[State ID]])</f>
        <v>R1011</v>
      </c>
      <c r="O429" s="38" t="str">
        <f>CONCATENATE(Table3[[#This Row],[date]],"-",Table3[[#This Row],[month2]],"-",Table3[[#This Row],[year2]])</f>
        <v>15-Jun-2002</v>
      </c>
      <c r="P429" s="17">
        <f>DATEDIF(Table3[[#This Row],[date of birth]],DATE(2023,6,8),"y")</f>
        <v>20</v>
      </c>
      <c r="Q429" s="39">
        <v>3931.51</v>
      </c>
    </row>
    <row r="430" spans="1:17" x14ac:dyDescent="0.25">
      <c r="A430" t="s">
        <v>5145</v>
      </c>
      <c r="B430">
        <v>1988</v>
      </c>
      <c r="C430" t="s">
        <v>37</v>
      </c>
      <c r="D430">
        <v>24</v>
      </c>
      <c r="E430">
        <v>0</v>
      </c>
      <c r="F430">
        <v>3935.18</v>
      </c>
      <c r="G430" t="s">
        <v>12</v>
      </c>
      <c r="H430" t="s">
        <v>16</v>
      </c>
      <c r="I430" t="s">
        <v>13</v>
      </c>
      <c r="J430" s="16" t="str">
        <f>IF(Table3[[#This Row],[month]]="?","sep",Table3[[#This Row],[month]])</f>
        <v>Oct</v>
      </c>
      <c r="K430" s="16">
        <f>IF(Table3[[#This Row],[year]]="?","1983",Table3[[#This Row],[year]])</f>
        <v>1988</v>
      </c>
      <c r="L430" s="16" t="str">
        <f>IF(Table3[[#This Row],[Hospital tier]]="?","tier - 2",Table3[[#This Row],[Hospital tier]])</f>
        <v>tier - 3</v>
      </c>
      <c r="M430" s="16" t="str">
        <f>IF(Table3[[#This Row],[City tier]]="?","tier - 2",Table3[[#This Row],[City tier]])</f>
        <v>tier - 1</v>
      </c>
      <c r="N430" s="16" t="str">
        <f>IF(Table3[[#This Row],[State ID]]="?","unknown",Table3[[#This Row],[State ID]])</f>
        <v>R1013</v>
      </c>
      <c r="O430" s="38" t="str">
        <f>CONCATENATE(Table3[[#This Row],[date]],"-",Table3[[#This Row],[month2]],"-",Table3[[#This Row],[year2]])</f>
        <v>24-Oct-1988</v>
      </c>
      <c r="P430" s="17">
        <f>DATEDIF(Table3[[#This Row],[date of birth]],DATE(2023,6,8),"y")</f>
        <v>34</v>
      </c>
      <c r="Q430" s="39">
        <v>3935.18</v>
      </c>
    </row>
    <row r="431" spans="1:17" x14ac:dyDescent="0.25">
      <c r="A431" t="s">
        <v>5146</v>
      </c>
      <c r="B431">
        <v>1993</v>
      </c>
      <c r="C431" t="s">
        <v>20</v>
      </c>
      <c r="D431">
        <v>29</v>
      </c>
      <c r="E431">
        <v>0</v>
      </c>
      <c r="F431">
        <v>3943.6</v>
      </c>
      <c r="G431" t="s">
        <v>11</v>
      </c>
      <c r="H431" t="s">
        <v>12</v>
      </c>
      <c r="I431" t="s">
        <v>247</v>
      </c>
      <c r="J431" s="16" t="str">
        <f>IF(Table3[[#This Row],[month]]="?","sep",Table3[[#This Row],[month]])</f>
        <v>Sep</v>
      </c>
      <c r="K431" s="16">
        <f>IF(Table3[[#This Row],[year]]="?","1983",Table3[[#This Row],[year]])</f>
        <v>1993</v>
      </c>
      <c r="L431" s="16" t="str">
        <f>IF(Table3[[#This Row],[Hospital tier]]="?","tier - 2",Table3[[#This Row],[Hospital tier]])</f>
        <v>tier - 2</v>
      </c>
      <c r="M431" s="16" t="str">
        <f>IF(Table3[[#This Row],[City tier]]="?","tier - 2",Table3[[#This Row],[City tier]])</f>
        <v>tier - 3</v>
      </c>
      <c r="N431" s="16" t="str">
        <f>IF(Table3[[#This Row],[State ID]]="?","unknown",Table3[[#This Row],[State ID]])</f>
        <v>R1024</v>
      </c>
      <c r="O431" s="38" t="str">
        <f>CONCATENATE(Table3[[#This Row],[date]],"-",Table3[[#This Row],[month2]],"-",Table3[[#This Row],[year2]])</f>
        <v>29-Sep-1993</v>
      </c>
      <c r="P431" s="17">
        <f>DATEDIF(Table3[[#This Row],[date of birth]],DATE(2023,6,8),"y")</f>
        <v>29</v>
      </c>
      <c r="Q431" s="39">
        <v>3943.6</v>
      </c>
    </row>
    <row r="432" spans="1:17" x14ac:dyDescent="0.25">
      <c r="A432" t="s">
        <v>5147</v>
      </c>
      <c r="B432">
        <v>1993</v>
      </c>
      <c r="C432" t="s">
        <v>15</v>
      </c>
      <c r="D432">
        <v>11</v>
      </c>
      <c r="E432">
        <v>1</v>
      </c>
      <c r="F432">
        <v>3947.41</v>
      </c>
      <c r="G432" t="s">
        <v>11</v>
      </c>
      <c r="H432" t="s">
        <v>11</v>
      </c>
      <c r="I432" t="s">
        <v>13</v>
      </c>
      <c r="J432" s="16" t="str">
        <f>IF(Table3[[#This Row],[month]]="?","sep",Table3[[#This Row],[month]])</f>
        <v>Nov</v>
      </c>
      <c r="K432" s="16">
        <f>IF(Table3[[#This Row],[year]]="?","1983",Table3[[#This Row],[year]])</f>
        <v>1993</v>
      </c>
      <c r="L432" s="16" t="str">
        <f>IF(Table3[[#This Row],[Hospital tier]]="?","tier - 2",Table3[[#This Row],[Hospital tier]])</f>
        <v>tier - 2</v>
      </c>
      <c r="M432" s="16" t="str">
        <f>IF(Table3[[#This Row],[City tier]]="?","tier - 2",Table3[[#This Row],[City tier]])</f>
        <v>tier - 2</v>
      </c>
      <c r="N432" s="16" t="str">
        <f>IF(Table3[[#This Row],[State ID]]="?","unknown",Table3[[#This Row],[State ID]])</f>
        <v>R1013</v>
      </c>
      <c r="O432" s="38" t="str">
        <f>CONCATENATE(Table3[[#This Row],[date]],"-",Table3[[#This Row],[month2]],"-",Table3[[#This Row],[year2]])</f>
        <v>11-Nov-1993</v>
      </c>
      <c r="P432" s="17">
        <f>DATEDIF(Table3[[#This Row],[date of birth]],DATE(2023,6,8),"y")</f>
        <v>29</v>
      </c>
      <c r="Q432" s="39">
        <v>3947.41</v>
      </c>
    </row>
    <row r="433" spans="1:17" x14ac:dyDescent="0.25">
      <c r="A433" t="s">
        <v>5148</v>
      </c>
      <c r="B433">
        <v>1999</v>
      </c>
      <c r="C433" t="s">
        <v>10</v>
      </c>
      <c r="D433">
        <v>10</v>
      </c>
      <c r="E433">
        <v>0</v>
      </c>
      <c r="F433">
        <v>3955.98</v>
      </c>
      <c r="G433" t="s">
        <v>11</v>
      </c>
      <c r="H433" t="s">
        <v>12</v>
      </c>
      <c r="I433" t="s">
        <v>300</v>
      </c>
      <c r="J433" s="16" t="str">
        <f>IF(Table3[[#This Row],[month]]="?","sep",Table3[[#This Row],[month]])</f>
        <v>Jul</v>
      </c>
      <c r="K433" s="16">
        <f>IF(Table3[[#This Row],[year]]="?","1983",Table3[[#This Row],[year]])</f>
        <v>1999</v>
      </c>
      <c r="L433" s="16" t="str">
        <f>IF(Table3[[#This Row],[Hospital tier]]="?","tier - 2",Table3[[#This Row],[Hospital tier]])</f>
        <v>tier - 2</v>
      </c>
      <c r="M433" s="16" t="str">
        <f>IF(Table3[[#This Row],[City tier]]="?","tier - 2",Table3[[#This Row],[City tier]])</f>
        <v>tier - 3</v>
      </c>
      <c r="N433" s="16" t="str">
        <f>IF(Table3[[#This Row],[State ID]]="?","unknown",Table3[[#This Row],[State ID]])</f>
        <v>R1021</v>
      </c>
      <c r="O433" s="38" t="str">
        <f>CONCATENATE(Table3[[#This Row],[date]],"-",Table3[[#This Row],[month2]],"-",Table3[[#This Row],[year2]])</f>
        <v>10-Jul-1999</v>
      </c>
      <c r="P433" s="17">
        <f>DATEDIF(Table3[[#This Row],[date of birth]],DATE(2023,6,8),"y")</f>
        <v>23</v>
      </c>
      <c r="Q433" s="39">
        <v>3955.98</v>
      </c>
    </row>
    <row r="434" spans="1:17" x14ac:dyDescent="0.25">
      <c r="A434" t="s">
        <v>5149</v>
      </c>
      <c r="B434">
        <v>1995</v>
      </c>
      <c r="C434" t="s">
        <v>10</v>
      </c>
      <c r="D434">
        <v>11</v>
      </c>
      <c r="E434">
        <v>1</v>
      </c>
      <c r="F434">
        <v>3956.07</v>
      </c>
      <c r="G434" t="s">
        <v>11</v>
      </c>
      <c r="H434" t="s">
        <v>11</v>
      </c>
      <c r="I434" t="s">
        <v>23</v>
      </c>
      <c r="J434" s="16" t="str">
        <f>IF(Table3[[#This Row],[month]]="?","sep",Table3[[#This Row],[month]])</f>
        <v>Jul</v>
      </c>
      <c r="K434" s="16">
        <f>IF(Table3[[#This Row],[year]]="?","1983",Table3[[#This Row],[year]])</f>
        <v>1995</v>
      </c>
      <c r="L434" s="16" t="str">
        <f>IF(Table3[[#This Row],[Hospital tier]]="?","tier - 2",Table3[[#This Row],[Hospital tier]])</f>
        <v>tier - 2</v>
      </c>
      <c r="M434" s="16" t="str">
        <f>IF(Table3[[#This Row],[City tier]]="?","tier - 2",Table3[[#This Row],[City tier]])</f>
        <v>tier - 2</v>
      </c>
      <c r="N434" s="16" t="str">
        <f>IF(Table3[[#This Row],[State ID]]="?","unknown",Table3[[#This Row],[State ID]])</f>
        <v>R1012</v>
      </c>
      <c r="O434" s="38" t="str">
        <f>CONCATENATE(Table3[[#This Row],[date]],"-",Table3[[#This Row],[month2]],"-",Table3[[#This Row],[year2]])</f>
        <v>11-Jul-1995</v>
      </c>
      <c r="P434" s="17">
        <f>DATEDIF(Table3[[#This Row],[date of birth]],DATE(2023,6,8),"y")</f>
        <v>27</v>
      </c>
      <c r="Q434" s="39">
        <v>3956.07</v>
      </c>
    </row>
    <row r="435" spans="1:17" x14ac:dyDescent="0.25">
      <c r="A435" t="s">
        <v>5150</v>
      </c>
      <c r="B435">
        <v>1990</v>
      </c>
      <c r="C435" t="s">
        <v>10</v>
      </c>
      <c r="D435">
        <v>29</v>
      </c>
      <c r="E435">
        <v>0</v>
      </c>
      <c r="F435">
        <v>3972.92</v>
      </c>
      <c r="G435" t="s">
        <v>11</v>
      </c>
      <c r="H435" t="s">
        <v>12</v>
      </c>
      <c r="I435" t="s">
        <v>13</v>
      </c>
      <c r="J435" s="16" t="str">
        <f>IF(Table3[[#This Row],[month]]="?","sep",Table3[[#This Row],[month]])</f>
        <v>Jul</v>
      </c>
      <c r="K435" s="16">
        <f>IF(Table3[[#This Row],[year]]="?","1983",Table3[[#This Row],[year]])</f>
        <v>1990</v>
      </c>
      <c r="L435" s="16" t="str">
        <f>IF(Table3[[#This Row],[Hospital tier]]="?","tier - 2",Table3[[#This Row],[Hospital tier]])</f>
        <v>tier - 2</v>
      </c>
      <c r="M435" s="16" t="str">
        <f>IF(Table3[[#This Row],[City tier]]="?","tier - 2",Table3[[#This Row],[City tier]])</f>
        <v>tier - 3</v>
      </c>
      <c r="N435" s="16" t="str">
        <f>IF(Table3[[#This Row],[State ID]]="?","unknown",Table3[[#This Row],[State ID]])</f>
        <v>R1013</v>
      </c>
      <c r="O435" s="38" t="str">
        <f>CONCATENATE(Table3[[#This Row],[date]],"-",Table3[[#This Row],[month2]],"-",Table3[[#This Row],[year2]])</f>
        <v>29-Jul-1990</v>
      </c>
      <c r="P435" s="17">
        <f>DATEDIF(Table3[[#This Row],[date of birth]],DATE(2023,6,8),"y")</f>
        <v>32</v>
      </c>
      <c r="Q435" s="39">
        <v>3972.92</v>
      </c>
    </row>
    <row r="436" spans="1:17" x14ac:dyDescent="0.25">
      <c r="A436" t="s">
        <v>5151</v>
      </c>
      <c r="B436">
        <v>1996</v>
      </c>
      <c r="C436" t="s">
        <v>35</v>
      </c>
      <c r="D436">
        <v>17</v>
      </c>
      <c r="E436">
        <v>2</v>
      </c>
      <c r="F436">
        <v>3981.98</v>
      </c>
      <c r="G436" t="s">
        <v>11</v>
      </c>
      <c r="H436" t="s">
        <v>11</v>
      </c>
      <c r="I436" t="s">
        <v>13</v>
      </c>
      <c r="J436" s="16" t="str">
        <f>IF(Table3[[#This Row],[month]]="?","sep",Table3[[#This Row],[month]])</f>
        <v>Aug</v>
      </c>
      <c r="K436" s="16">
        <f>IF(Table3[[#This Row],[year]]="?","1983",Table3[[#This Row],[year]])</f>
        <v>1996</v>
      </c>
      <c r="L436" s="16" t="str">
        <f>IF(Table3[[#This Row],[Hospital tier]]="?","tier - 2",Table3[[#This Row],[Hospital tier]])</f>
        <v>tier - 2</v>
      </c>
      <c r="M436" s="16" t="str">
        <f>IF(Table3[[#This Row],[City tier]]="?","tier - 2",Table3[[#This Row],[City tier]])</f>
        <v>tier - 2</v>
      </c>
      <c r="N436" s="16" t="str">
        <f>IF(Table3[[#This Row],[State ID]]="?","unknown",Table3[[#This Row],[State ID]])</f>
        <v>R1013</v>
      </c>
      <c r="O436" s="38" t="str">
        <f>CONCATENATE(Table3[[#This Row],[date]],"-",Table3[[#This Row],[month2]],"-",Table3[[#This Row],[year2]])</f>
        <v>17-Aug-1996</v>
      </c>
      <c r="P436" s="17">
        <f>DATEDIF(Table3[[#This Row],[date of birth]],DATE(2023,6,8),"y")</f>
        <v>26</v>
      </c>
      <c r="Q436" s="39">
        <v>3981.98</v>
      </c>
    </row>
    <row r="437" spans="1:17" x14ac:dyDescent="0.25">
      <c r="A437" t="s">
        <v>5152</v>
      </c>
      <c r="B437">
        <v>1996</v>
      </c>
      <c r="C437" t="s">
        <v>20</v>
      </c>
      <c r="D437">
        <v>8</v>
      </c>
      <c r="E437">
        <v>2</v>
      </c>
      <c r="F437">
        <v>3987.93</v>
      </c>
      <c r="G437" t="s">
        <v>11</v>
      </c>
      <c r="H437" t="s">
        <v>11</v>
      </c>
      <c r="I437" t="s">
        <v>42</v>
      </c>
      <c r="J437" s="16" t="str">
        <f>IF(Table3[[#This Row],[month]]="?","sep",Table3[[#This Row],[month]])</f>
        <v>Sep</v>
      </c>
      <c r="K437" s="16">
        <f>IF(Table3[[#This Row],[year]]="?","1983",Table3[[#This Row],[year]])</f>
        <v>1996</v>
      </c>
      <c r="L437" s="16" t="str">
        <f>IF(Table3[[#This Row],[Hospital tier]]="?","tier - 2",Table3[[#This Row],[Hospital tier]])</f>
        <v>tier - 2</v>
      </c>
      <c r="M437" s="16" t="str">
        <f>IF(Table3[[#This Row],[City tier]]="?","tier - 2",Table3[[#This Row],[City tier]])</f>
        <v>tier - 2</v>
      </c>
      <c r="N437" s="16" t="str">
        <f>IF(Table3[[#This Row],[State ID]]="?","unknown",Table3[[#This Row],[State ID]])</f>
        <v>R1011</v>
      </c>
      <c r="O437" s="38" t="str">
        <f>CONCATENATE(Table3[[#This Row],[date]],"-",Table3[[#This Row],[month2]],"-",Table3[[#This Row],[year2]])</f>
        <v>8-Sep-1996</v>
      </c>
      <c r="P437" s="17">
        <f>DATEDIF(Table3[[#This Row],[date of birth]],DATE(2023,6,8),"y")</f>
        <v>26</v>
      </c>
      <c r="Q437" s="39">
        <v>3987.93</v>
      </c>
    </row>
    <row r="438" spans="1:17" x14ac:dyDescent="0.25">
      <c r="A438" t="s">
        <v>5153</v>
      </c>
      <c r="B438">
        <v>1990</v>
      </c>
      <c r="C438" t="s">
        <v>15</v>
      </c>
      <c r="D438">
        <v>22</v>
      </c>
      <c r="E438">
        <v>0</v>
      </c>
      <c r="F438">
        <v>3989.84</v>
      </c>
      <c r="G438" t="s">
        <v>11</v>
      </c>
      <c r="H438" t="s">
        <v>11</v>
      </c>
      <c r="I438" t="s">
        <v>42</v>
      </c>
      <c r="J438" s="16" t="str">
        <f>IF(Table3[[#This Row],[month]]="?","sep",Table3[[#This Row],[month]])</f>
        <v>Nov</v>
      </c>
      <c r="K438" s="16">
        <f>IF(Table3[[#This Row],[year]]="?","1983",Table3[[#This Row],[year]])</f>
        <v>1990</v>
      </c>
      <c r="L438" s="16" t="str">
        <f>IF(Table3[[#This Row],[Hospital tier]]="?","tier - 2",Table3[[#This Row],[Hospital tier]])</f>
        <v>tier - 2</v>
      </c>
      <c r="M438" s="16" t="str">
        <f>IF(Table3[[#This Row],[City tier]]="?","tier - 2",Table3[[#This Row],[City tier]])</f>
        <v>tier - 2</v>
      </c>
      <c r="N438" s="16" t="str">
        <f>IF(Table3[[#This Row],[State ID]]="?","unknown",Table3[[#This Row],[State ID]])</f>
        <v>R1011</v>
      </c>
      <c r="O438" s="38" t="str">
        <f>CONCATENATE(Table3[[#This Row],[date]],"-",Table3[[#This Row],[month2]],"-",Table3[[#This Row],[year2]])</f>
        <v>22-Nov-1990</v>
      </c>
      <c r="P438" s="17">
        <f>DATEDIF(Table3[[#This Row],[date of birth]],DATE(2023,6,8),"y")</f>
        <v>32</v>
      </c>
      <c r="Q438" s="39">
        <v>3989.84</v>
      </c>
    </row>
    <row r="439" spans="1:17" x14ac:dyDescent="0.25">
      <c r="A439" t="s">
        <v>5154</v>
      </c>
      <c r="B439">
        <v>1990</v>
      </c>
      <c r="C439" t="s">
        <v>15</v>
      </c>
      <c r="D439">
        <v>1</v>
      </c>
      <c r="E439">
        <v>0</v>
      </c>
      <c r="F439">
        <v>3994.18</v>
      </c>
      <c r="G439" t="s">
        <v>11</v>
      </c>
      <c r="H439" t="s">
        <v>11</v>
      </c>
      <c r="I439" t="s">
        <v>13</v>
      </c>
      <c r="J439" s="16" t="str">
        <f>IF(Table3[[#This Row],[month]]="?","sep",Table3[[#This Row],[month]])</f>
        <v>Nov</v>
      </c>
      <c r="K439" s="16">
        <f>IF(Table3[[#This Row],[year]]="?","1983",Table3[[#This Row],[year]])</f>
        <v>1990</v>
      </c>
      <c r="L439" s="16" t="str">
        <f>IF(Table3[[#This Row],[Hospital tier]]="?","tier - 2",Table3[[#This Row],[Hospital tier]])</f>
        <v>tier - 2</v>
      </c>
      <c r="M439" s="16" t="str">
        <f>IF(Table3[[#This Row],[City tier]]="?","tier - 2",Table3[[#This Row],[City tier]])</f>
        <v>tier - 2</v>
      </c>
      <c r="N439" s="16" t="str">
        <f>IF(Table3[[#This Row],[State ID]]="?","unknown",Table3[[#This Row],[State ID]])</f>
        <v>R1013</v>
      </c>
      <c r="O439" s="38" t="str">
        <f>CONCATENATE(Table3[[#This Row],[date]],"-",Table3[[#This Row],[month2]],"-",Table3[[#This Row],[year2]])</f>
        <v>1-Nov-1990</v>
      </c>
      <c r="P439" s="17">
        <f>DATEDIF(Table3[[#This Row],[date of birth]],DATE(2023,6,8),"y")</f>
        <v>32</v>
      </c>
      <c r="Q439" s="39">
        <v>3994.18</v>
      </c>
    </row>
    <row r="440" spans="1:17" x14ac:dyDescent="0.25">
      <c r="A440" t="s">
        <v>5155</v>
      </c>
      <c r="B440">
        <v>1989</v>
      </c>
      <c r="C440" t="s">
        <v>10</v>
      </c>
      <c r="D440">
        <v>10</v>
      </c>
      <c r="E440">
        <v>3</v>
      </c>
      <c r="F440">
        <v>4002.36</v>
      </c>
      <c r="G440" t="s">
        <v>11</v>
      </c>
      <c r="H440" t="s">
        <v>16</v>
      </c>
      <c r="I440" t="s">
        <v>13</v>
      </c>
      <c r="J440" s="16" t="str">
        <f>IF(Table3[[#This Row],[month]]="?","sep",Table3[[#This Row],[month]])</f>
        <v>Jul</v>
      </c>
      <c r="K440" s="16">
        <f>IF(Table3[[#This Row],[year]]="?","1983",Table3[[#This Row],[year]])</f>
        <v>1989</v>
      </c>
      <c r="L440" s="16" t="str">
        <f>IF(Table3[[#This Row],[Hospital tier]]="?","tier - 2",Table3[[#This Row],[Hospital tier]])</f>
        <v>tier - 2</v>
      </c>
      <c r="M440" s="16" t="str">
        <f>IF(Table3[[#This Row],[City tier]]="?","tier - 2",Table3[[#This Row],[City tier]])</f>
        <v>tier - 1</v>
      </c>
      <c r="N440" s="16" t="str">
        <f>IF(Table3[[#This Row],[State ID]]="?","unknown",Table3[[#This Row],[State ID]])</f>
        <v>R1013</v>
      </c>
      <c r="O440" s="38" t="str">
        <f>CONCATENATE(Table3[[#This Row],[date]],"-",Table3[[#This Row],[month2]],"-",Table3[[#This Row],[year2]])</f>
        <v>10-Jul-1989</v>
      </c>
      <c r="P440" s="17">
        <f>DATEDIF(Table3[[#This Row],[date of birth]],DATE(2023,6,8),"y")</f>
        <v>33</v>
      </c>
      <c r="Q440" s="39">
        <v>4002.36</v>
      </c>
    </row>
    <row r="441" spans="1:17" x14ac:dyDescent="0.25">
      <c r="A441" t="s">
        <v>5156</v>
      </c>
      <c r="B441">
        <v>2000</v>
      </c>
      <c r="C441" t="s">
        <v>20</v>
      </c>
      <c r="D441">
        <v>13</v>
      </c>
      <c r="E441">
        <v>3</v>
      </c>
      <c r="F441">
        <v>4005.42</v>
      </c>
      <c r="G441" t="s">
        <v>11</v>
      </c>
      <c r="H441" t="s">
        <v>16</v>
      </c>
      <c r="I441" t="s">
        <v>164</v>
      </c>
      <c r="J441" s="16" t="str">
        <f>IF(Table3[[#This Row],[month]]="?","sep",Table3[[#This Row],[month]])</f>
        <v>Sep</v>
      </c>
      <c r="K441" s="16">
        <f>IF(Table3[[#This Row],[year]]="?","1983",Table3[[#This Row],[year]])</f>
        <v>2000</v>
      </c>
      <c r="L441" s="16" t="str">
        <f>IF(Table3[[#This Row],[Hospital tier]]="?","tier - 2",Table3[[#This Row],[Hospital tier]])</f>
        <v>tier - 2</v>
      </c>
      <c r="M441" s="16" t="str">
        <f>IF(Table3[[#This Row],[City tier]]="?","tier - 2",Table3[[#This Row],[City tier]])</f>
        <v>tier - 1</v>
      </c>
      <c r="N441" s="16" t="str">
        <f>IF(Table3[[#This Row],[State ID]]="?","unknown",Table3[[#This Row],[State ID]])</f>
        <v>R1015</v>
      </c>
      <c r="O441" s="38" t="str">
        <f>CONCATENATE(Table3[[#This Row],[date]],"-",Table3[[#This Row],[month2]],"-",Table3[[#This Row],[year2]])</f>
        <v>13-Sep-2000</v>
      </c>
      <c r="P441" s="17">
        <f>DATEDIF(Table3[[#This Row],[date of birth]],DATE(2023,6,8),"y")</f>
        <v>22</v>
      </c>
      <c r="Q441" s="39">
        <v>4005.42</v>
      </c>
    </row>
    <row r="442" spans="1:17" x14ac:dyDescent="0.25">
      <c r="A442" t="s">
        <v>5157</v>
      </c>
      <c r="B442">
        <v>1992</v>
      </c>
      <c r="C442" t="s">
        <v>37</v>
      </c>
      <c r="D442">
        <v>11</v>
      </c>
      <c r="E442">
        <v>1</v>
      </c>
      <c r="F442">
        <v>4032.24</v>
      </c>
      <c r="G442" t="s">
        <v>12</v>
      </c>
      <c r="H442" t="s">
        <v>12</v>
      </c>
      <c r="I442" t="s">
        <v>23</v>
      </c>
      <c r="J442" s="16" t="str">
        <f>IF(Table3[[#This Row],[month]]="?","sep",Table3[[#This Row],[month]])</f>
        <v>Oct</v>
      </c>
      <c r="K442" s="16">
        <f>IF(Table3[[#This Row],[year]]="?","1983",Table3[[#This Row],[year]])</f>
        <v>1992</v>
      </c>
      <c r="L442" s="16" t="str">
        <f>IF(Table3[[#This Row],[Hospital tier]]="?","tier - 2",Table3[[#This Row],[Hospital tier]])</f>
        <v>tier - 3</v>
      </c>
      <c r="M442" s="16" t="str">
        <f>IF(Table3[[#This Row],[City tier]]="?","tier - 2",Table3[[#This Row],[City tier]])</f>
        <v>tier - 3</v>
      </c>
      <c r="N442" s="16" t="str">
        <f>IF(Table3[[#This Row],[State ID]]="?","unknown",Table3[[#This Row],[State ID]])</f>
        <v>R1012</v>
      </c>
      <c r="O442" s="38" t="str">
        <f>CONCATENATE(Table3[[#This Row],[date]],"-",Table3[[#This Row],[month2]],"-",Table3[[#This Row],[year2]])</f>
        <v>11-Oct-1992</v>
      </c>
      <c r="P442" s="17">
        <f>DATEDIF(Table3[[#This Row],[date of birth]],DATE(2023,6,8),"y")</f>
        <v>30</v>
      </c>
      <c r="Q442" s="39">
        <v>4032.24</v>
      </c>
    </row>
    <row r="443" spans="1:17" x14ac:dyDescent="0.25">
      <c r="A443" t="s">
        <v>5158</v>
      </c>
      <c r="B443">
        <v>1984</v>
      </c>
      <c r="C443" t="s">
        <v>10</v>
      </c>
      <c r="D443">
        <v>7</v>
      </c>
      <c r="E443">
        <v>3</v>
      </c>
      <c r="F443">
        <v>4038.41</v>
      </c>
      <c r="G443" t="s">
        <v>11</v>
      </c>
      <c r="H443" t="s">
        <v>16</v>
      </c>
      <c r="I443" t="s">
        <v>13</v>
      </c>
      <c r="J443" s="16" t="str">
        <f>IF(Table3[[#This Row],[month]]="?","sep",Table3[[#This Row],[month]])</f>
        <v>Jul</v>
      </c>
      <c r="K443" s="16">
        <f>IF(Table3[[#This Row],[year]]="?","1983",Table3[[#This Row],[year]])</f>
        <v>1984</v>
      </c>
      <c r="L443" s="16" t="str">
        <f>IF(Table3[[#This Row],[Hospital tier]]="?","tier - 2",Table3[[#This Row],[Hospital tier]])</f>
        <v>tier - 2</v>
      </c>
      <c r="M443" s="16" t="str">
        <f>IF(Table3[[#This Row],[City tier]]="?","tier - 2",Table3[[#This Row],[City tier]])</f>
        <v>tier - 1</v>
      </c>
      <c r="N443" s="16" t="str">
        <f>IF(Table3[[#This Row],[State ID]]="?","unknown",Table3[[#This Row],[State ID]])</f>
        <v>R1013</v>
      </c>
      <c r="O443" s="38" t="str">
        <f>CONCATENATE(Table3[[#This Row],[date]],"-",Table3[[#This Row],[month2]],"-",Table3[[#This Row],[year2]])</f>
        <v>7-Jul-1984</v>
      </c>
      <c r="P443" s="17">
        <f>DATEDIF(Table3[[#This Row],[date of birth]],DATE(2023,6,8),"y")</f>
        <v>38</v>
      </c>
      <c r="Q443" s="39">
        <v>4038.41</v>
      </c>
    </row>
    <row r="444" spans="1:17" x14ac:dyDescent="0.25">
      <c r="A444" t="s">
        <v>5159</v>
      </c>
      <c r="B444">
        <v>1983</v>
      </c>
      <c r="C444" t="s">
        <v>15</v>
      </c>
      <c r="D444">
        <v>10</v>
      </c>
      <c r="E444">
        <v>3</v>
      </c>
      <c r="F444">
        <v>4039.9</v>
      </c>
      <c r="G444" t="s">
        <v>11</v>
      </c>
      <c r="H444" t="s">
        <v>16</v>
      </c>
      <c r="I444" t="s">
        <v>13</v>
      </c>
      <c r="J444" s="16" t="str">
        <f>IF(Table3[[#This Row],[month]]="?","sep",Table3[[#This Row],[month]])</f>
        <v>Nov</v>
      </c>
      <c r="K444" s="16">
        <f>IF(Table3[[#This Row],[year]]="?","1983",Table3[[#This Row],[year]])</f>
        <v>1983</v>
      </c>
      <c r="L444" s="16" t="str">
        <f>IF(Table3[[#This Row],[Hospital tier]]="?","tier - 2",Table3[[#This Row],[Hospital tier]])</f>
        <v>tier - 2</v>
      </c>
      <c r="M444" s="16" t="str">
        <f>IF(Table3[[#This Row],[City tier]]="?","tier - 2",Table3[[#This Row],[City tier]])</f>
        <v>tier - 1</v>
      </c>
      <c r="N444" s="16" t="str">
        <f>IF(Table3[[#This Row],[State ID]]="?","unknown",Table3[[#This Row],[State ID]])</f>
        <v>R1013</v>
      </c>
      <c r="O444" s="38" t="str">
        <f>CONCATENATE(Table3[[#This Row],[date]],"-",Table3[[#This Row],[month2]],"-",Table3[[#This Row],[year2]])</f>
        <v>10-Nov-1983</v>
      </c>
      <c r="P444" s="17">
        <f>DATEDIF(Table3[[#This Row],[date of birth]],DATE(2023,6,8),"y")</f>
        <v>39</v>
      </c>
      <c r="Q444" s="39">
        <v>4039.9</v>
      </c>
    </row>
    <row r="445" spans="1:17" x14ac:dyDescent="0.25">
      <c r="A445" t="s">
        <v>5160</v>
      </c>
      <c r="B445">
        <v>1993</v>
      </c>
      <c r="C445" t="s">
        <v>30</v>
      </c>
      <c r="D445">
        <v>26</v>
      </c>
      <c r="E445">
        <v>1</v>
      </c>
      <c r="F445">
        <v>4040.56</v>
      </c>
      <c r="G445" t="s">
        <v>12</v>
      </c>
      <c r="H445" t="s">
        <v>12</v>
      </c>
      <c r="I445" t="s">
        <v>164</v>
      </c>
      <c r="J445" s="16" t="str">
        <f>IF(Table3[[#This Row],[month]]="?","sep",Table3[[#This Row],[month]])</f>
        <v>Dec</v>
      </c>
      <c r="K445" s="16">
        <f>IF(Table3[[#This Row],[year]]="?","1983",Table3[[#This Row],[year]])</f>
        <v>1993</v>
      </c>
      <c r="L445" s="16" t="str">
        <f>IF(Table3[[#This Row],[Hospital tier]]="?","tier - 2",Table3[[#This Row],[Hospital tier]])</f>
        <v>tier - 3</v>
      </c>
      <c r="M445" s="16" t="str">
        <f>IF(Table3[[#This Row],[City tier]]="?","tier - 2",Table3[[#This Row],[City tier]])</f>
        <v>tier - 3</v>
      </c>
      <c r="N445" s="16" t="str">
        <f>IF(Table3[[#This Row],[State ID]]="?","unknown",Table3[[#This Row],[State ID]])</f>
        <v>R1015</v>
      </c>
      <c r="O445" s="38" t="str">
        <f>CONCATENATE(Table3[[#This Row],[date]],"-",Table3[[#This Row],[month2]],"-",Table3[[#This Row],[year2]])</f>
        <v>26-Dec-1993</v>
      </c>
      <c r="P445" s="17">
        <f>DATEDIF(Table3[[#This Row],[date of birth]],DATE(2023,6,8),"y")</f>
        <v>29</v>
      </c>
      <c r="Q445" s="39">
        <v>4040.56</v>
      </c>
    </row>
    <row r="446" spans="1:17" x14ac:dyDescent="0.25">
      <c r="A446" t="s">
        <v>5161</v>
      </c>
      <c r="B446">
        <v>1988</v>
      </c>
      <c r="C446" t="s">
        <v>15</v>
      </c>
      <c r="D446">
        <v>30</v>
      </c>
      <c r="E446">
        <v>3</v>
      </c>
      <c r="F446">
        <v>4047.94</v>
      </c>
      <c r="G446" t="s">
        <v>11</v>
      </c>
      <c r="H446" t="s">
        <v>16</v>
      </c>
      <c r="I446" t="s">
        <v>13</v>
      </c>
      <c r="J446" s="16" t="str">
        <f>IF(Table3[[#This Row],[month]]="?","sep",Table3[[#This Row],[month]])</f>
        <v>Nov</v>
      </c>
      <c r="K446" s="16">
        <f>IF(Table3[[#This Row],[year]]="?","1983",Table3[[#This Row],[year]])</f>
        <v>1988</v>
      </c>
      <c r="L446" s="16" t="str">
        <f>IF(Table3[[#This Row],[Hospital tier]]="?","tier - 2",Table3[[#This Row],[Hospital tier]])</f>
        <v>tier - 2</v>
      </c>
      <c r="M446" s="16" t="str">
        <f>IF(Table3[[#This Row],[City tier]]="?","tier - 2",Table3[[#This Row],[City tier]])</f>
        <v>tier - 1</v>
      </c>
      <c r="N446" s="16" t="str">
        <f>IF(Table3[[#This Row],[State ID]]="?","unknown",Table3[[#This Row],[State ID]])</f>
        <v>R1013</v>
      </c>
      <c r="O446" s="38" t="str">
        <f>CONCATENATE(Table3[[#This Row],[date]],"-",Table3[[#This Row],[month2]],"-",Table3[[#This Row],[year2]])</f>
        <v>30-Nov-1988</v>
      </c>
      <c r="P446" s="17">
        <f>DATEDIF(Table3[[#This Row],[date of birth]],DATE(2023,6,8),"y")</f>
        <v>34</v>
      </c>
      <c r="Q446" s="39">
        <v>4047.94</v>
      </c>
    </row>
    <row r="447" spans="1:17" x14ac:dyDescent="0.25">
      <c r="A447" t="s">
        <v>5162</v>
      </c>
      <c r="B447">
        <v>1993</v>
      </c>
      <c r="C447" t="s">
        <v>35</v>
      </c>
      <c r="D447">
        <v>13</v>
      </c>
      <c r="E447">
        <v>2</v>
      </c>
      <c r="F447">
        <v>4058.12</v>
      </c>
      <c r="G447" t="s">
        <v>11</v>
      </c>
      <c r="H447" t="s">
        <v>16</v>
      </c>
      <c r="I447" t="s">
        <v>13</v>
      </c>
      <c r="J447" s="16" t="str">
        <f>IF(Table3[[#This Row],[month]]="?","sep",Table3[[#This Row],[month]])</f>
        <v>Aug</v>
      </c>
      <c r="K447" s="16">
        <f>IF(Table3[[#This Row],[year]]="?","1983",Table3[[#This Row],[year]])</f>
        <v>1993</v>
      </c>
      <c r="L447" s="16" t="str">
        <f>IF(Table3[[#This Row],[Hospital tier]]="?","tier - 2",Table3[[#This Row],[Hospital tier]])</f>
        <v>tier - 2</v>
      </c>
      <c r="M447" s="16" t="str">
        <f>IF(Table3[[#This Row],[City tier]]="?","tier - 2",Table3[[#This Row],[City tier]])</f>
        <v>tier - 1</v>
      </c>
      <c r="N447" s="16" t="str">
        <f>IF(Table3[[#This Row],[State ID]]="?","unknown",Table3[[#This Row],[State ID]])</f>
        <v>R1013</v>
      </c>
      <c r="O447" s="38" t="str">
        <f>CONCATENATE(Table3[[#This Row],[date]],"-",Table3[[#This Row],[month2]],"-",Table3[[#This Row],[year2]])</f>
        <v>13-Aug-1993</v>
      </c>
      <c r="P447" s="17">
        <f>DATEDIF(Table3[[#This Row],[date of birth]],DATE(2023,6,8),"y")</f>
        <v>29</v>
      </c>
      <c r="Q447" s="39">
        <v>4058.12</v>
      </c>
    </row>
    <row r="448" spans="1:17" x14ac:dyDescent="0.25">
      <c r="A448" t="s">
        <v>5163</v>
      </c>
      <c r="B448">
        <v>1995</v>
      </c>
      <c r="C448" t="s">
        <v>20</v>
      </c>
      <c r="D448">
        <v>14</v>
      </c>
      <c r="E448">
        <v>2</v>
      </c>
      <c r="F448">
        <v>4058.71</v>
      </c>
      <c r="G448" t="s">
        <v>12</v>
      </c>
      <c r="H448" t="s">
        <v>12</v>
      </c>
      <c r="I448" t="s">
        <v>23</v>
      </c>
      <c r="J448" s="16" t="str">
        <f>IF(Table3[[#This Row],[month]]="?","sep",Table3[[#This Row],[month]])</f>
        <v>Sep</v>
      </c>
      <c r="K448" s="16">
        <f>IF(Table3[[#This Row],[year]]="?","1983",Table3[[#This Row],[year]])</f>
        <v>1995</v>
      </c>
      <c r="L448" s="16" t="str">
        <f>IF(Table3[[#This Row],[Hospital tier]]="?","tier - 2",Table3[[#This Row],[Hospital tier]])</f>
        <v>tier - 3</v>
      </c>
      <c r="M448" s="16" t="str">
        <f>IF(Table3[[#This Row],[City tier]]="?","tier - 2",Table3[[#This Row],[City tier]])</f>
        <v>tier - 3</v>
      </c>
      <c r="N448" s="16" t="str">
        <f>IF(Table3[[#This Row],[State ID]]="?","unknown",Table3[[#This Row],[State ID]])</f>
        <v>R1012</v>
      </c>
      <c r="O448" s="38" t="str">
        <f>CONCATENATE(Table3[[#This Row],[date]],"-",Table3[[#This Row],[month2]],"-",Table3[[#This Row],[year2]])</f>
        <v>14-Sep-1995</v>
      </c>
      <c r="P448" s="17">
        <f>DATEDIF(Table3[[#This Row],[date of birth]],DATE(2023,6,8),"y")</f>
        <v>27</v>
      </c>
      <c r="Q448" s="39">
        <v>4058.71</v>
      </c>
    </row>
    <row r="449" spans="1:17" x14ac:dyDescent="0.25">
      <c r="A449" t="s">
        <v>5164</v>
      </c>
      <c r="B449">
        <v>1983</v>
      </c>
      <c r="C449" t="s">
        <v>20</v>
      </c>
      <c r="D449">
        <v>16</v>
      </c>
      <c r="E449">
        <v>3</v>
      </c>
      <c r="F449">
        <v>4070.42</v>
      </c>
      <c r="G449" t="s">
        <v>11</v>
      </c>
      <c r="H449" t="s">
        <v>16</v>
      </c>
      <c r="I449" t="s">
        <v>13</v>
      </c>
      <c r="J449" s="16" t="str">
        <f>IF(Table3[[#This Row],[month]]="?","sep",Table3[[#This Row],[month]])</f>
        <v>Sep</v>
      </c>
      <c r="K449" s="16">
        <f>IF(Table3[[#This Row],[year]]="?","1983",Table3[[#This Row],[year]])</f>
        <v>1983</v>
      </c>
      <c r="L449" s="16" t="str">
        <f>IF(Table3[[#This Row],[Hospital tier]]="?","tier - 2",Table3[[#This Row],[Hospital tier]])</f>
        <v>tier - 2</v>
      </c>
      <c r="M449" s="16" t="str">
        <f>IF(Table3[[#This Row],[City tier]]="?","tier - 2",Table3[[#This Row],[City tier]])</f>
        <v>tier - 1</v>
      </c>
      <c r="N449" s="16" t="str">
        <f>IF(Table3[[#This Row],[State ID]]="?","unknown",Table3[[#This Row],[State ID]])</f>
        <v>R1013</v>
      </c>
      <c r="O449" s="38" t="str">
        <f>CONCATENATE(Table3[[#This Row],[date]],"-",Table3[[#This Row],[month2]],"-",Table3[[#This Row],[year2]])</f>
        <v>16-Sep-1983</v>
      </c>
      <c r="P449" s="17">
        <f>DATEDIF(Table3[[#This Row],[date of birth]],DATE(2023,6,8),"y")</f>
        <v>39</v>
      </c>
      <c r="Q449" s="39">
        <v>4070.42</v>
      </c>
    </row>
    <row r="450" spans="1:17" x14ac:dyDescent="0.25">
      <c r="A450" t="s">
        <v>5165</v>
      </c>
      <c r="B450">
        <v>2002</v>
      </c>
      <c r="C450" t="s">
        <v>37</v>
      </c>
      <c r="D450">
        <v>18</v>
      </c>
      <c r="E450">
        <v>0</v>
      </c>
      <c r="F450">
        <v>4070.51</v>
      </c>
      <c r="G450" t="s">
        <v>11</v>
      </c>
      <c r="H450" t="s">
        <v>16</v>
      </c>
      <c r="I450" t="s">
        <v>23</v>
      </c>
      <c r="J450" s="16" t="str">
        <f>IF(Table3[[#This Row],[month]]="?","sep",Table3[[#This Row],[month]])</f>
        <v>Oct</v>
      </c>
      <c r="K450" s="16">
        <f>IF(Table3[[#This Row],[year]]="?","1983",Table3[[#This Row],[year]])</f>
        <v>2002</v>
      </c>
      <c r="L450" s="16" t="str">
        <f>IF(Table3[[#This Row],[Hospital tier]]="?","tier - 2",Table3[[#This Row],[Hospital tier]])</f>
        <v>tier - 2</v>
      </c>
      <c r="M450" s="16" t="str">
        <f>IF(Table3[[#This Row],[City tier]]="?","tier - 2",Table3[[#This Row],[City tier]])</f>
        <v>tier - 1</v>
      </c>
      <c r="N450" s="16" t="str">
        <f>IF(Table3[[#This Row],[State ID]]="?","unknown",Table3[[#This Row],[State ID]])</f>
        <v>R1012</v>
      </c>
      <c r="O450" s="38" t="str">
        <f>CONCATENATE(Table3[[#This Row],[date]],"-",Table3[[#This Row],[month2]],"-",Table3[[#This Row],[year2]])</f>
        <v>18-Oct-2002</v>
      </c>
      <c r="P450" s="17">
        <f>DATEDIF(Table3[[#This Row],[date of birth]],DATE(2023,6,8),"y")</f>
        <v>20</v>
      </c>
      <c r="Q450" s="39">
        <v>4070.51</v>
      </c>
    </row>
    <row r="451" spans="1:17" x14ac:dyDescent="0.25">
      <c r="A451" t="s">
        <v>5166</v>
      </c>
      <c r="B451">
        <v>1990</v>
      </c>
      <c r="C451" t="s">
        <v>30</v>
      </c>
      <c r="D451">
        <v>1</v>
      </c>
      <c r="E451">
        <v>1</v>
      </c>
      <c r="F451">
        <v>4074.45</v>
      </c>
      <c r="G451" t="s">
        <v>12</v>
      </c>
      <c r="H451" t="s">
        <v>11</v>
      </c>
      <c r="I451" t="s">
        <v>13</v>
      </c>
      <c r="J451" s="16" t="str">
        <f>IF(Table3[[#This Row],[month]]="?","sep",Table3[[#This Row],[month]])</f>
        <v>Dec</v>
      </c>
      <c r="K451" s="16">
        <f>IF(Table3[[#This Row],[year]]="?","1983",Table3[[#This Row],[year]])</f>
        <v>1990</v>
      </c>
      <c r="L451" s="16" t="str">
        <f>IF(Table3[[#This Row],[Hospital tier]]="?","tier - 2",Table3[[#This Row],[Hospital tier]])</f>
        <v>tier - 3</v>
      </c>
      <c r="M451" s="16" t="str">
        <f>IF(Table3[[#This Row],[City tier]]="?","tier - 2",Table3[[#This Row],[City tier]])</f>
        <v>tier - 2</v>
      </c>
      <c r="N451" s="16" t="str">
        <f>IF(Table3[[#This Row],[State ID]]="?","unknown",Table3[[#This Row],[State ID]])</f>
        <v>R1013</v>
      </c>
      <c r="O451" s="38" t="str">
        <f>CONCATENATE(Table3[[#This Row],[date]],"-",Table3[[#This Row],[month2]],"-",Table3[[#This Row],[year2]])</f>
        <v>1-Dec-1990</v>
      </c>
      <c r="P451" s="17">
        <f>DATEDIF(Table3[[#This Row],[date of birth]],DATE(2023,6,8),"y")</f>
        <v>32</v>
      </c>
      <c r="Q451" s="39">
        <v>4074.45</v>
      </c>
    </row>
    <row r="452" spans="1:17" x14ac:dyDescent="0.25">
      <c r="A452" t="s">
        <v>5167</v>
      </c>
      <c r="B452">
        <v>1990</v>
      </c>
      <c r="C452" t="s">
        <v>30</v>
      </c>
      <c r="D452">
        <v>14</v>
      </c>
      <c r="E452">
        <v>1</v>
      </c>
      <c r="F452">
        <v>4076.5</v>
      </c>
      <c r="G452" t="s">
        <v>11</v>
      </c>
      <c r="H452" t="s">
        <v>12</v>
      </c>
      <c r="I452" t="s">
        <v>42</v>
      </c>
      <c r="J452" s="16" t="str">
        <f>IF(Table3[[#This Row],[month]]="?","sep",Table3[[#This Row],[month]])</f>
        <v>Dec</v>
      </c>
      <c r="K452" s="16">
        <f>IF(Table3[[#This Row],[year]]="?","1983",Table3[[#This Row],[year]])</f>
        <v>1990</v>
      </c>
      <c r="L452" s="16" t="str">
        <f>IF(Table3[[#This Row],[Hospital tier]]="?","tier - 2",Table3[[#This Row],[Hospital tier]])</f>
        <v>tier - 2</v>
      </c>
      <c r="M452" s="16" t="str">
        <f>IF(Table3[[#This Row],[City tier]]="?","tier - 2",Table3[[#This Row],[City tier]])</f>
        <v>tier - 3</v>
      </c>
      <c r="N452" s="16" t="str">
        <f>IF(Table3[[#This Row],[State ID]]="?","unknown",Table3[[#This Row],[State ID]])</f>
        <v>R1011</v>
      </c>
      <c r="O452" s="38" t="str">
        <f>CONCATENATE(Table3[[#This Row],[date]],"-",Table3[[#This Row],[month2]],"-",Table3[[#This Row],[year2]])</f>
        <v>14-Dec-1990</v>
      </c>
      <c r="P452" s="17">
        <f>DATEDIF(Table3[[#This Row],[date of birth]],DATE(2023,6,8),"y")</f>
        <v>32</v>
      </c>
      <c r="Q452" s="39">
        <v>4076.5</v>
      </c>
    </row>
    <row r="453" spans="1:17" x14ac:dyDescent="0.25">
      <c r="A453" t="s">
        <v>5168</v>
      </c>
      <c r="B453">
        <v>1994</v>
      </c>
      <c r="C453" t="s">
        <v>35</v>
      </c>
      <c r="D453">
        <v>21</v>
      </c>
      <c r="E453">
        <v>1</v>
      </c>
      <c r="F453">
        <v>4133.6400000000003</v>
      </c>
      <c r="G453" t="s">
        <v>11</v>
      </c>
      <c r="H453" t="s">
        <v>12</v>
      </c>
      <c r="I453" t="s">
        <v>23</v>
      </c>
      <c r="J453" s="16" t="str">
        <f>IF(Table3[[#This Row],[month]]="?","sep",Table3[[#This Row],[month]])</f>
        <v>Aug</v>
      </c>
      <c r="K453" s="16">
        <f>IF(Table3[[#This Row],[year]]="?","1983",Table3[[#This Row],[year]])</f>
        <v>1994</v>
      </c>
      <c r="L453" s="16" t="str">
        <f>IF(Table3[[#This Row],[Hospital tier]]="?","tier - 2",Table3[[#This Row],[Hospital tier]])</f>
        <v>tier - 2</v>
      </c>
      <c r="M453" s="16" t="str">
        <f>IF(Table3[[#This Row],[City tier]]="?","tier - 2",Table3[[#This Row],[City tier]])</f>
        <v>tier - 3</v>
      </c>
      <c r="N453" s="16" t="str">
        <f>IF(Table3[[#This Row],[State ID]]="?","unknown",Table3[[#This Row],[State ID]])</f>
        <v>R1012</v>
      </c>
      <c r="O453" s="38" t="str">
        <f>CONCATENATE(Table3[[#This Row],[date]],"-",Table3[[#This Row],[month2]],"-",Table3[[#This Row],[year2]])</f>
        <v>21-Aug-1994</v>
      </c>
      <c r="P453" s="17">
        <f>DATEDIF(Table3[[#This Row],[date of birth]],DATE(2023,6,8),"y")</f>
        <v>28</v>
      </c>
      <c r="Q453" s="39">
        <v>4133.6400000000003</v>
      </c>
    </row>
    <row r="454" spans="1:17" x14ac:dyDescent="0.25">
      <c r="A454" t="s">
        <v>5169</v>
      </c>
      <c r="B454">
        <v>1991</v>
      </c>
      <c r="C454" t="s">
        <v>35</v>
      </c>
      <c r="D454">
        <v>6</v>
      </c>
      <c r="E454">
        <v>0</v>
      </c>
      <c r="F454">
        <v>4134.08</v>
      </c>
      <c r="G454" t="s">
        <v>11</v>
      </c>
      <c r="H454" t="s">
        <v>16</v>
      </c>
      <c r="I454" t="s">
        <v>23</v>
      </c>
      <c r="J454" s="16" t="str">
        <f>IF(Table3[[#This Row],[month]]="?","sep",Table3[[#This Row],[month]])</f>
        <v>Aug</v>
      </c>
      <c r="K454" s="16">
        <f>IF(Table3[[#This Row],[year]]="?","1983",Table3[[#This Row],[year]])</f>
        <v>1991</v>
      </c>
      <c r="L454" s="16" t="str">
        <f>IF(Table3[[#This Row],[Hospital tier]]="?","tier - 2",Table3[[#This Row],[Hospital tier]])</f>
        <v>tier - 2</v>
      </c>
      <c r="M454" s="16" t="str">
        <f>IF(Table3[[#This Row],[City tier]]="?","tier - 2",Table3[[#This Row],[City tier]])</f>
        <v>tier - 1</v>
      </c>
      <c r="N454" s="16" t="str">
        <f>IF(Table3[[#This Row],[State ID]]="?","unknown",Table3[[#This Row],[State ID]])</f>
        <v>R1012</v>
      </c>
      <c r="O454" s="38" t="str">
        <f>CONCATENATE(Table3[[#This Row],[date]],"-",Table3[[#This Row],[month2]],"-",Table3[[#This Row],[year2]])</f>
        <v>6-Aug-1991</v>
      </c>
      <c r="P454" s="17">
        <f>DATEDIF(Table3[[#This Row],[date of birth]],DATE(2023,6,8),"y")</f>
        <v>31</v>
      </c>
      <c r="Q454" s="39">
        <v>4134.08</v>
      </c>
    </row>
    <row r="455" spans="1:17" x14ac:dyDescent="0.25">
      <c r="A455" t="s">
        <v>5170</v>
      </c>
      <c r="B455">
        <v>1992</v>
      </c>
      <c r="C455" t="s">
        <v>18</v>
      </c>
      <c r="D455">
        <v>18</v>
      </c>
      <c r="E455">
        <v>0</v>
      </c>
      <c r="F455">
        <v>4137.5200000000004</v>
      </c>
      <c r="G455" t="s">
        <v>11</v>
      </c>
      <c r="H455" t="s">
        <v>12</v>
      </c>
      <c r="I455" t="s">
        <v>247</v>
      </c>
      <c r="J455" s="16" t="str">
        <f>IF(Table3[[#This Row],[month]]="?","sep",Table3[[#This Row],[month]])</f>
        <v>Jun</v>
      </c>
      <c r="K455" s="16">
        <f>IF(Table3[[#This Row],[year]]="?","1983",Table3[[#This Row],[year]])</f>
        <v>1992</v>
      </c>
      <c r="L455" s="16" t="str">
        <f>IF(Table3[[#This Row],[Hospital tier]]="?","tier - 2",Table3[[#This Row],[Hospital tier]])</f>
        <v>tier - 2</v>
      </c>
      <c r="M455" s="16" t="str">
        <f>IF(Table3[[#This Row],[City tier]]="?","tier - 2",Table3[[#This Row],[City tier]])</f>
        <v>tier - 3</v>
      </c>
      <c r="N455" s="16" t="str">
        <f>IF(Table3[[#This Row],[State ID]]="?","unknown",Table3[[#This Row],[State ID]])</f>
        <v>R1024</v>
      </c>
      <c r="O455" s="38" t="str">
        <f>CONCATENATE(Table3[[#This Row],[date]],"-",Table3[[#This Row],[month2]],"-",Table3[[#This Row],[year2]])</f>
        <v>18-Jun-1992</v>
      </c>
      <c r="P455" s="17">
        <f>DATEDIF(Table3[[#This Row],[date of birth]],DATE(2023,6,8),"y")</f>
        <v>30</v>
      </c>
      <c r="Q455" s="39">
        <v>4137.5200000000004</v>
      </c>
    </row>
    <row r="456" spans="1:17" x14ac:dyDescent="0.25">
      <c r="A456" t="s">
        <v>5171</v>
      </c>
      <c r="B456">
        <v>1992</v>
      </c>
      <c r="C456" t="s">
        <v>18</v>
      </c>
      <c r="D456">
        <v>28</v>
      </c>
      <c r="E456">
        <v>1</v>
      </c>
      <c r="F456">
        <v>4149.74</v>
      </c>
      <c r="G456" t="s">
        <v>11</v>
      </c>
      <c r="H456" t="s">
        <v>16</v>
      </c>
      <c r="I456" t="s">
        <v>42</v>
      </c>
      <c r="J456" s="16" t="str">
        <f>IF(Table3[[#This Row],[month]]="?","sep",Table3[[#This Row],[month]])</f>
        <v>Jun</v>
      </c>
      <c r="K456" s="16">
        <f>IF(Table3[[#This Row],[year]]="?","1983",Table3[[#This Row],[year]])</f>
        <v>1992</v>
      </c>
      <c r="L456" s="16" t="str">
        <f>IF(Table3[[#This Row],[Hospital tier]]="?","tier - 2",Table3[[#This Row],[Hospital tier]])</f>
        <v>tier - 2</v>
      </c>
      <c r="M456" s="16" t="str">
        <f>IF(Table3[[#This Row],[City tier]]="?","tier - 2",Table3[[#This Row],[City tier]])</f>
        <v>tier - 1</v>
      </c>
      <c r="N456" s="16" t="str">
        <f>IF(Table3[[#This Row],[State ID]]="?","unknown",Table3[[#This Row],[State ID]])</f>
        <v>R1011</v>
      </c>
      <c r="O456" s="38" t="str">
        <f>CONCATENATE(Table3[[#This Row],[date]],"-",Table3[[#This Row],[month2]],"-",Table3[[#This Row],[year2]])</f>
        <v>28-Jun-1992</v>
      </c>
      <c r="P456" s="17">
        <f>DATEDIF(Table3[[#This Row],[date of birth]],DATE(2023,6,8),"y")</f>
        <v>30</v>
      </c>
      <c r="Q456" s="39">
        <v>4149.74</v>
      </c>
    </row>
    <row r="457" spans="1:17" x14ac:dyDescent="0.25">
      <c r="A457" t="s">
        <v>5172</v>
      </c>
      <c r="B457">
        <v>1992</v>
      </c>
      <c r="C457" t="s">
        <v>35</v>
      </c>
      <c r="D457">
        <v>4</v>
      </c>
      <c r="E457">
        <v>1</v>
      </c>
      <c r="F457">
        <v>4151.03</v>
      </c>
      <c r="G457" t="s">
        <v>11</v>
      </c>
      <c r="H457" t="s">
        <v>11</v>
      </c>
      <c r="I457" t="s">
        <v>13</v>
      </c>
      <c r="J457" s="16" t="str">
        <f>IF(Table3[[#This Row],[month]]="?","sep",Table3[[#This Row],[month]])</f>
        <v>Aug</v>
      </c>
      <c r="K457" s="16">
        <f>IF(Table3[[#This Row],[year]]="?","1983",Table3[[#This Row],[year]])</f>
        <v>1992</v>
      </c>
      <c r="L457" s="16" t="str">
        <f>IF(Table3[[#This Row],[Hospital tier]]="?","tier - 2",Table3[[#This Row],[Hospital tier]])</f>
        <v>tier - 2</v>
      </c>
      <c r="M457" s="16" t="str">
        <f>IF(Table3[[#This Row],[City tier]]="?","tier - 2",Table3[[#This Row],[City tier]])</f>
        <v>tier - 2</v>
      </c>
      <c r="N457" s="16" t="str">
        <f>IF(Table3[[#This Row],[State ID]]="?","unknown",Table3[[#This Row],[State ID]])</f>
        <v>R1013</v>
      </c>
      <c r="O457" s="38" t="str">
        <f>CONCATENATE(Table3[[#This Row],[date]],"-",Table3[[#This Row],[month2]],"-",Table3[[#This Row],[year2]])</f>
        <v>4-Aug-1992</v>
      </c>
      <c r="P457" s="17">
        <f>DATEDIF(Table3[[#This Row],[date of birth]],DATE(2023,6,8),"y")</f>
        <v>30</v>
      </c>
      <c r="Q457" s="39">
        <v>4151.03</v>
      </c>
    </row>
    <row r="458" spans="1:17" x14ac:dyDescent="0.25">
      <c r="A458" t="s">
        <v>5173</v>
      </c>
      <c r="B458">
        <v>1998</v>
      </c>
      <c r="C458" t="s">
        <v>15</v>
      </c>
      <c r="D458">
        <v>26</v>
      </c>
      <c r="E458">
        <v>0</v>
      </c>
      <c r="F458">
        <v>4154.97</v>
      </c>
      <c r="G458" t="s">
        <v>11</v>
      </c>
      <c r="H458" t="s">
        <v>16</v>
      </c>
      <c r="I458" t="s">
        <v>23</v>
      </c>
      <c r="J458" s="16" t="str">
        <f>IF(Table3[[#This Row],[month]]="?","sep",Table3[[#This Row],[month]])</f>
        <v>Nov</v>
      </c>
      <c r="K458" s="16">
        <f>IF(Table3[[#This Row],[year]]="?","1983",Table3[[#This Row],[year]])</f>
        <v>1998</v>
      </c>
      <c r="L458" s="16" t="str">
        <f>IF(Table3[[#This Row],[Hospital tier]]="?","tier - 2",Table3[[#This Row],[Hospital tier]])</f>
        <v>tier - 2</v>
      </c>
      <c r="M458" s="16" t="str">
        <f>IF(Table3[[#This Row],[City tier]]="?","tier - 2",Table3[[#This Row],[City tier]])</f>
        <v>tier - 1</v>
      </c>
      <c r="N458" s="16" t="str">
        <f>IF(Table3[[#This Row],[State ID]]="?","unknown",Table3[[#This Row],[State ID]])</f>
        <v>R1012</v>
      </c>
      <c r="O458" s="38" t="str">
        <f>CONCATENATE(Table3[[#This Row],[date]],"-",Table3[[#This Row],[month2]],"-",Table3[[#This Row],[year2]])</f>
        <v>26-Nov-1998</v>
      </c>
      <c r="P458" s="17">
        <f>DATEDIF(Table3[[#This Row],[date of birth]],DATE(2023,6,8),"y")</f>
        <v>24</v>
      </c>
      <c r="Q458" s="39">
        <v>4154.97</v>
      </c>
    </row>
    <row r="459" spans="1:17" x14ac:dyDescent="0.25">
      <c r="A459" t="s">
        <v>5174</v>
      </c>
      <c r="B459">
        <v>1984</v>
      </c>
      <c r="C459" t="s">
        <v>20</v>
      </c>
      <c r="D459">
        <v>16</v>
      </c>
      <c r="E459">
        <v>3</v>
      </c>
      <c r="F459">
        <v>4163.21</v>
      </c>
      <c r="G459" t="s">
        <v>11</v>
      </c>
      <c r="H459" t="s">
        <v>11</v>
      </c>
      <c r="I459" t="s">
        <v>23</v>
      </c>
      <c r="J459" s="16" t="str">
        <f>IF(Table3[[#This Row],[month]]="?","sep",Table3[[#This Row],[month]])</f>
        <v>Sep</v>
      </c>
      <c r="K459" s="16">
        <f>IF(Table3[[#This Row],[year]]="?","1983",Table3[[#This Row],[year]])</f>
        <v>1984</v>
      </c>
      <c r="L459" s="16" t="str">
        <f>IF(Table3[[#This Row],[Hospital tier]]="?","tier - 2",Table3[[#This Row],[Hospital tier]])</f>
        <v>tier - 2</v>
      </c>
      <c r="M459" s="16" t="str">
        <f>IF(Table3[[#This Row],[City tier]]="?","tier - 2",Table3[[#This Row],[City tier]])</f>
        <v>tier - 2</v>
      </c>
      <c r="N459" s="16" t="str">
        <f>IF(Table3[[#This Row],[State ID]]="?","unknown",Table3[[#This Row],[State ID]])</f>
        <v>R1012</v>
      </c>
      <c r="O459" s="38" t="str">
        <f>CONCATENATE(Table3[[#This Row],[date]],"-",Table3[[#This Row],[month2]],"-",Table3[[#This Row],[year2]])</f>
        <v>16-Sep-1984</v>
      </c>
      <c r="P459" s="17">
        <f>DATEDIF(Table3[[#This Row],[date of birth]],DATE(2023,6,8),"y")</f>
        <v>38</v>
      </c>
      <c r="Q459" s="39">
        <v>4163.21</v>
      </c>
    </row>
    <row r="460" spans="1:17" x14ac:dyDescent="0.25">
      <c r="A460" t="s">
        <v>5175</v>
      </c>
      <c r="B460">
        <v>1989</v>
      </c>
      <c r="C460" t="s">
        <v>18</v>
      </c>
      <c r="D460">
        <v>25</v>
      </c>
      <c r="E460">
        <v>0</v>
      </c>
      <c r="F460">
        <v>4185.1000000000004</v>
      </c>
      <c r="G460" t="s">
        <v>11</v>
      </c>
      <c r="H460" t="s">
        <v>12</v>
      </c>
      <c r="I460" t="s">
        <v>13</v>
      </c>
      <c r="J460" s="16" t="str">
        <f>IF(Table3[[#This Row],[month]]="?","sep",Table3[[#This Row],[month]])</f>
        <v>Jun</v>
      </c>
      <c r="K460" s="16">
        <f>IF(Table3[[#This Row],[year]]="?","1983",Table3[[#This Row],[year]])</f>
        <v>1989</v>
      </c>
      <c r="L460" s="16" t="str">
        <f>IF(Table3[[#This Row],[Hospital tier]]="?","tier - 2",Table3[[#This Row],[Hospital tier]])</f>
        <v>tier - 2</v>
      </c>
      <c r="M460" s="16" t="str">
        <f>IF(Table3[[#This Row],[City tier]]="?","tier - 2",Table3[[#This Row],[City tier]])</f>
        <v>tier - 3</v>
      </c>
      <c r="N460" s="16" t="str">
        <f>IF(Table3[[#This Row],[State ID]]="?","unknown",Table3[[#This Row],[State ID]])</f>
        <v>R1013</v>
      </c>
      <c r="O460" s="38" t="str">
        <f>CONCATENATE(Table3[[#This Row],[date]],"-",Table3[[#This Row],[month2]],"-",Table3[[#This Row],[year2]])</f>
        <v>25-Jun-1989</v>
      </c>
      <c r="P460" s="17">
        <f>DATEDIF(Table3[[#This Row],[date of birth]],DATE(2023,6,8),"y")</f>
        <v>33</v>
      </c>
      <c r="Q460" s="39">
        <v>4185.1000000000004</v>
      </c>
    </row>
    <row r="461" spans="1:17" x14ac:dyDescent="0.25">
      <c r="A461" t="s">
        <v>5176</v>
      </c>
      <c r="B461">
        <v>1995</v>
      </c>
      <c r="C461" t="s">
        <v>37</v>
      </c>
      <c r="D461">
        <v>3</v>
      </c>
      <c r="E461">
        <v>0</v>
      </c>
      <c r="F461">
        <v>4188.7299999999996</v>
      </c>
      <c r="G461" t="s">
        <v>11</v>
      </c>
      <c r="H461" t="s">
        <v>11</v>
      </c>
      <c r="I461" t="s">
        <v>200</v>
      </c>
      <c r="J461" s="16" t="str">
        <f>IF(Table3[[#This Row],[month]]="?","sep",Table3[[#This Row],[month]])</f>
        <v>Oct</v>
      </c>
      <c r="K461" s="16">
        <f>IF(Table3[[#This Row],[year]]="?","1983",Table3[[#This Row],[year]])</f>
        <v>1995</v>
      </c>
      <c r="L461" s="16" t="str">
        <f>IF(Table3[[#This Row],[Hospital tier]]="?","tier - 2",Table3[[#This Row],[Hospital tier]])</f>
        <v>tier - 2</v>
      </c>
      <c r="M461" s="16" t="str">
        <f>IF(Table3[[#This Row],[City tier]]="?","tier - 2",Table3[[#This Row],[City tier]])</f>
        <v>tier - 2</v>
      </c>
      <c r="N461" s="16" t="str">
        <f>IF(Table3[[#This Row],[State ID]]="?","unknown",Table3[[#This Row],[State ID]])</f>
        <v>R1025</v>
      </c>
      <c r="O461" s="38" t="str">
        <f>CONCATENATE(Table3[[#This Row],[date]],"-",Table3[[#This Row],[month2]],"-",Table3[[#This Row],[year2]])</f>
        <v>3-Oct-1995</v>
      </c>
      <c r="P461" s="17">
        <f>DATEDIF(Table3[[#This Row],[date of birth]],DATE(2023,6,8),"y")</f>
        <v>27</v>
      </c>
      <c r="Q461" s="39">
        <v>4188.7299999999996</v>
      </c>
    </row>
    <row r="462" spans="1:17" x14ac:dyDescent="0.25">
      <c r="A462" t="s">
        <v>5177</v>
      </c>
      <c r="B462">
        <v>1997</v>
      </c>
      <c r="C462" t="s">
        <v>20</v>
      </c>
      <c r="D462">
        <v>6</v>
      </c>
      <c r="E462">
        <v>2</v>
      </c>
      <c r="F462">
        <v>4189.1099999999997</v>
      </c>
      <c r="G462" t="s">
        <v>11</v>
      </c>
      <c r="H462" t="s">
        <v>11</v>
      </c>
      <c r="I462" t="s">
        <v>23</v>
      </c>
      <c r="J462" s="16" t="str">
        <f>IF(Table3[[#This Row],[month]]="?","sep",Table3[[#This Row],[month]])</f>
        <v>Sep</v>
      </c>
      <c r="K462" s="16">
        <f>IF(Table3[[#This Row],[year]]="?","1983",Table3[[#This Row],[year]])</f>
        <v>1997</v>
      </c>
      <c r="L462" s="16" t="str">
        <f>IF(Table3[[#This Row],[Hospital tier]]="?","tier - 2",Table3[[#This Row],[Hospital tier]])</f>
        <v>tier - 2</v>
      </c>
      <c r="M462" s="16" t="str">
        <f>IF(Table3[[#This Row],[City tier]]="?","tier - 2",Table3[[#This Row],[City tier]])</f>
        <v>tier - 2</v>
      </c>
      <c r="N462" s="16" t="str">
        <f>IF(Table3[[#This Row],[State ID]]="?","unknown",Table3[[#This Row],[State ID]])</f>
        <v>R1012</v>
      </c>
      <c r="O462" s="38" t="str">
        <f>CONCATENATE(Table3[[#This Row],[date]],"-",Table3[[#This Row],[month2]],"-",Table3[[#This Row],[year2]])</f>
        <v>6-Sep-1997</v>
      </c>
      <c r="P462" s="17">
        <f>DATEDIF(Table3[[#This Row],[date of birth]],DATE(2023,6,8),"y")</f>
        <v>25</v>
      </c>
      <c r="Q462" s="39">
        <v>4189.1099999999997</v>
      </c>
    </row>
    <row r="463" spans="1:17" x14ac:dyDescent="0.25">
      <c r="A463" t="s">
        <v>5178</v>
      </c>
      <c r="B463">
        <v>1998</v>
      </c>
      <c r="C463" t="s">
        <v>30</v>
      </c>
      <c r="D463">
        <v>14</v>
      </c>
      <c r="E463">
        <v>3</v>
      </c>
      <c r="F463">
        <v>4234.93</v>
      </c>
      <c r="G463" t="s">
        <v>11</v>
      </c>
      <c r="H463" t="s">
        <v>16</v>
      </c>
      <c r="I463" t="s">
        <v>42</v>
      </c>
      <c r="J463" s="16" t="str">
        <f>IF(Table3[[#This Row],[month]]="?","sep",Table3[[#This Row],[month]])</f>
        <v>Dec</v>
      </c>
      <c r="K463" s="16">
        <f>IF(Table3[[#This Row],[year]]="?","1983",Table3[[#This Row],[year]])</f>
        <v>1998</v>
      </c>
      <c r="L463" s="16" t="str">
        <f>IF(Table3[[#This Row],[Hospital tier]]="?","tier - 2",Table3[[#This Row],[Hospital tier]])</f>
        <v>tier - 2</v>
      </c>
      <c r="M463" s="16" t="str">
        <f>IF(Table3[[#This Row],[City tier]]="?","tier - 2",Table3[[#This Row],[City tier]])</f>
        <v>tier - 1</v>
      </c>
      <c r="N463" s="16" t="str">
        <f>IF(Table3[[#This Row],[State ID]]="?","unknown",Table3[[#This Row],[State ID]])</f>
        <v>R1011</v>
      </c>
      <c r="O463" s="38" t="str">
        <f>CONCATENATE(Table3[[#This Row],[date]],"-",Table3[[#This Row],[month2]],"-",Table3[[#This Row],[year2]])</f>
        <v>14-Dec-1998</v>
      </c>
      <c r="P463" s="17">
        <f>DATEDIF(Table3[[#This Row],[date of birth]],DATE(2023,6,8),"y")</f>
        <v>24</v>
      </c>
      <c r="Q463" s="39">
        <v>4234.93</v>
      </c>
    </row>
    <row r="464" spans="1:17" x14ac:dyDescent="0.25">
      <c r="A464" t="s">
        <v>5179</v>
      </c>
      <c r="B464">
        <v>1992</v>
      </c>
      <c r="C464" t="s">
        <v>18</v>
      </c>
      <c r="D464">
        <v>27</v>
      </c>
      <c r="E464">
        <v>1</v>
      </c>
      <c r="F464">
        <v>4237.13</v>
      </c>
      <c r="G464" t="s">
        <v>12</v>
      </c>
      <c r="H464" t="s">
        <v>16</v>
      </c>
      <c r="I464" t="s">
        <v>168</v>
      </c>
      <c r="J464" s="16" t="str">
        <f>IF(Table3[[#This Row],[month]]="?","sep",Table3[[#This Row],[month]])</f>
        <v>Jun</v>
      </c>
      <c r="K464" s="16">
        <f>IF(Table3[[#This Row],[year]]="?","1983",Table3[[#This Row],[year]])</f>
        <v>1992</v>
      </c>
      <c r="L464" s="16" t="str">
        <f>IF(Table3[[#This Row],[Hospital tier]]="?","tier - 2",Table3[[#This Row],[Hospital tier]])</f>
        <v>tier - 3</v>
      </c>
      <c r="M464" s="16" t="str">
        <f>IF(Table3[[#This Row],[City tier]]="?","tier - 2",Table3[[#This Row],[City tier]])</f>
        <v>tier - 1</v>
      </c>
      <c r="N464" s="16" t="str">
        <f>IF(Table3[[#This Row],[State ID]]="?","unknown",Table3[[#This Row],[State ID]])</f>
        <v>R1016</v>
      </c>
      <c r="O464" s="38" t="str">
        <f>CONCATENATE(Table3[[#This Row],[date]],"-",Table3[[#This Row],[month2]],"-",Table3[[#This Row],[year2]])</f>
        <v>27-Jun-1992</v>
      </c>
      <c r="P464" s="17">
        <f>DATEDIF(Table3[[#This Row],[date of birth]],DATE(2023,6,8),"y")</f>
        <v>30</v>
      </c>
      <c r="Q464" s="39">
        <v>4237.13</v>
      </c>
    </row>
    <row r="465" spans="1:17" x14ac:dyDescent="0.25">
      <c r="A465" t="s">
        <v>5180</v>
      </c>
      <c r="B465">
        <v>1991</v>
      </c>
      <c r="C465" t="s">
        <v>15</v>
      </c>
      <c r="D465">
        <v>3</v>
      </c>
      <c r="E465">
        <v>1</v>
      </c>
      <c r="F465">
        <v>4239.8900000000003</v>
      </c>
      <c r="G465" t="s">
        <v>11</v>
      </c>
      <c r="H465" t="s">
        <v>11</v>
      </c>
      <c r="I465" t="s">
        <v>23</v>
      </c>
      <c r="J465" s="16" t="str">
        <f>IF(Table3[[#This Row],[month]]="?","sep",Table3[[#This Row],[month]])</f>
        <v>Nov</v>
      </c>
      <c r="K465" s="16">
        <f>IF(Table3[[#This Row],[year]]="?","1983",Table3[[#This Row],[year]])</f>
        <v>1991</v>
      </c>
      <c r="L465" s="16" t="str">
        <f>IF(Table3[[#This Row],[Hospital tier]]="?","tier - 2",Table3[[#This Row],[Hospital tier]])</f>
        <v>tier - 2</v>
      </c>
      <c r="M465" s="16" t="str">
        <f>IF(Table3[[#This Row],[City tier]]="?","tier - 2",Table3[[#This Row],[City tier]])</f>
        <v>tier - 2</v>
      </c>
      <c r="N465" s="16" t="str">
        <f>IF(Table3[[#This Row],[State ID]]="?","unknown",Table3[[#This Row],[State ID]])</f>
        <v>R1012</v>
      </c>
      <c r="O465" s="38" t="str">
        <f>CONCATENATE(Table3[[#This Row],[date]],"-",Table3[[#This Row],[month2]],"-",Table3[[#This Row],[year2]])</f>
        <v>3-Nov-1991</v>
      </c>
      <c r="P465" s="17">
        <f>DATEDIF(Table3[[#This Row],[date of birth]],DATE(2023,6,8),"y")</f>
        <v>31</v>
      </c>
      <c r="Q465" s="39">
        <v>4239.8900000000003</v>
      </c>
    </row>
    <row r="466" spans="1:17" x14ac:dyDescent="0.25">
      <c r="A466" t="s">
        <v>5181</v>
      </c>
      <c r="B466">
        <v>1991</v>
      </c>
      <c r="C466" t="s">
        <v>30</v>
      </c>
      <c r="D466">
        <v>1</v>
      </c>
      <c r="E466">
        <v>1</v>
      </c>
      <c r="F466">
        <v>4243.59</v>
      </c>
      <c r="G466" t="s">
        <v>12</v>
      </c>
      <c r="H466" t="s">
        <v>16</v>
      </c>
      <c r="I466" t="s">
        <v>23</v>
      </c>
      <c r="J466" s="16" t="str">
        <f>IF(Table3[[#This Row],[month]]="?","sep",Table3[[#This Row],[month]])</f>
        <v>Dec</v>
      </c>
      <c r="K466" s="16">
        <f>IF(Table3[[#This Row],[year]]="?","1983",Table3[[#This Row],[year]])</f>
        <v>1991</v>
      </c>
      <c r="L466" s="16" t="str">
        <f>IF(Table3[[#This Row],[Hospital tier]]="?","tier - 2",Table3[[#This Row],[Hospital tier]])</f>
        <v>tier - 3</v>
      </c>
      <c r="M466" s="16" t="str">
        <f>IF(Table3[[#This Row],[City tier]]="?","tier - 2",Table3[[#This Row],[City tier]])</f>
        <v>tier - 1</v>
      </c>
      <c r="N466" s="16" t="str">
        <f>IF(Table3[[#This Row],[State ID]]="?","unknown",Table3[[#This Row],[State ID]])</f>
        <v>R1012</v>
      </c>
      <c r="O466" s="38" t="str">
        <f>CONCATENATE(Table3[[#This Row],[date]],"-",Table3[[#This Row],[month2]],"-",Table3[[#This Row],[year2]])</f>
        <v>1-Dec-1991</v>
      </c>
      <c r="P466" s="17">
        <f>DATEDIF(Table3[[#This Row],[date of birth]],DATE(2023,6,8),"y")</f>
        <v>31</v>
      </c>
      <c r="Q466" s="39">
        <v>4243.59</v>
      </c>
    </row>
    <row r="467" spans="1:17" x14ac:dyDescent="0.25">
      <c r="A467" t="s">
        <v>5182</v>
      </c>
      <c r="B467">
        <v>1982</v>
      </c>
      <c r="C467" t="s">
        <v>18</v>
      </c>
      <c r="D467">
        <v>16</v>
      </c>
      <c r="E467">
        <v>3</v>
      </c>
      <c r="F467">
        <v>4250.24</v>
      </c>
      <c r="G467" t="s">
        <v>11</v>
      </c>
      <c r="H467" t="s">
        <v>12</v>
      </c>
      <c r="I467" t="s">
        <v>13</v>
      </c>
      <c r="J467" s="16" t="str">
        <f>IF(Table3[[#This Row],[month]]="?","sep",Table3[[#This Row],[month]])</f>
        <v>Jun</v>
      </c>
      <c r="K467" s="16">
        <f>IF(Table3[[#This Row],[year]]="?","1983",Table3[[#This Row],[year]])</f>
        <v>1982</v>
      </c>
      <c r="L467" s="16" t="str">
        <f>IF(Table3[[#This Row],[Hospital tier]]="?","tier - 2",Table3[[#This Row],[Hospital tier]])</f>
        <v>tier - 2</v>
      </c>
      <c r="M467" s="16" t="str">
        <f>IF(Table3[[#This Row],[City tier]]="?","tier - 2",Table3[[#This Row],[City tier]])</f>
        <v>tier - 3</v>
      </c>
      <c r="N467" s="16" t="str">
        <f>IF(Table3[[#This Row],[State ID]]="?","unknown",Table3[[#This Row],[State ID]])</f>
        <v>R1013</v>
      </c>
      <c r="O467" s="38" t="str">
        <f>CONCATENATE(Table3[[#This Row],[date]],"-",Table3[[#This Row],[month2]],"-",Table3[[#This Row],[year2]])</f>
        <v>16-Jun-1982</v>
      </c>
      <c r="P467" s="17">
        <f>DATEDIF(Table3[[#This Row],[date of birth]],DATE(2023,6,8),"y")</f>
        <v>40</v>
      </c>
      <c r="Q467" s="39">
        <v>4250.24</v>
      </c>
    </row>
    <row r="468" spans="1:17" x14ac:dyDescent="0.25">
      <c r="A468" t="s">
        <v>5183</v>
      </c>
      <c r="B468">
        <v>1995</v>
      </c>
      <c r="C468" t="s">
        <v>37</v>
      </c>
      <c r="D468">
        <v>14</v>
      </c>
      <c r="E468">
        <v>3</v>
      </c>
      <c r="F468">
        <v>4260.74</v>
      </c>
      <c r="G468" t="s">
        <v>12</v>
      </c>
      <c r="H468" t="s">
        <v>11</v>
      </c>
      <c r="I468" t="s">
        <v>42</v>
      </c>
      <c r="J468" s="16" t="str">
        <f>IF(Table3[[#This Row],[month]]="?","sep",Table3[[#This Row],[month]])</f>
        <v>Oct</v>
      </c>
      <c r="K468" s="16">
        <f>IF(Table3[[#This Row],[year]]="?","1983",Table3[[#This Row],[year]])</f>
        <v>1995</v>
      </c>
      <c r="L468" s="16" t="str">
        <f>IF(Table3[[#This Row],[Hospital tier]]="?","tier - 2",Table3[[#This Row],[Hospital tier]])</f>
        <v>tier - 3</v>
      </c>
      <c r="M468" s="16" t="str">
        <f>IF(Table3[[#This Row],[City tier]]="?","tier - 2",Table3[[#This Row],[City tier]])</f>
        <v>tier - 2</v>
      </c>
      <c r="N468" s="16" t="str">
        <f>IF(Table3[[#This Row],[State ID]]="?","unknown",Table3[[#This Row],[State ID]])</f>
        <v>R1011</v>
      </c>
      <c r="O468" s="38" t="str">
        <f>CONCATENATE(Table3[[#This Row],[date]],"-",Table3[[#This Row],[month2]],"-",Table3[[#This Row],[year2]])</f>
        <v>14-Oct-1995</v>
      </c>
      <c r="P468" s="17">
        <f>DATEDIF(Table3[[#This Row],[date of birth]],DATE(2023,6,8),"y")</f>
        <v>27</v>
      </c>
      <c r="Q468" s="39">
        <v>4260.74</v>
      </c>
    </row>
    <row r="469" spans="1:17" x14ac:dyDescent="0.25">
      <c r="A469" t="s">
        <v>5184</v>
      </c>
      <c r="B469">
        <v>1983</v>
      </c>
      <c r="C469" t="s">
        <v>15</v>
      </c>
      <c r="D469">
        <v>20</v>
      </c>
      <c r="E469">
        <v>3</v>
      </c>
      <c r="F469">
        <v>4265.01</v>
      </c>
      <c r="G469" t="s">
        <v>11</v>
      </c>
      <c r="H469" t="s">
        <v>16</v>
      </c>
      <c r="I469" t="s">
        <v>23</v>
      </c>
      <c r="J469" s="16" t="str">
        <f>IF(Table3[[#This Row],[month]]="?","sep",Table3[[#This Row],[month]])</f>
        <v>Nov</v>
      </c>
      <c r="K469" s="16">
        <f>IF(Table3[[#This Row],[year]]="?","1983",Table3[[#This Row],[year]])</f>
        <v>1983</v>
      </c>
      <c r="L469" s="16" t="str">
        <f>IF(Table3[[#This Row],[Hospital tier]]="?","tier - 2",Table3[[#This Row],[Hospital tier]])</f>
        <v>tier - 2</v>
      </c>
      <c r="M469" s="16" t="str">
        <f>IF(Table3[[#This Row],[City tier]]="?","tier - 2",Table3[[#This Row],[City tier]])</f>
        <v>tier - 1</v>
      </c>
      <c r="N469" s="16" t="str">
        <f>IF(Table3[[#This Row],[State ID]]="?","unknown",Table3[[#This Row],[State ID]])</f>
        <v>R1012</v>
      </c>
      <c r="O469" s="38" t="str">
        <f>CONCATENATE(Table3[[#This Row],[date]],"-",Table3[[#This Row],[month2]],"-",Table3[[#This Row],[year2]])</f>
        <v>20-Nov-1983</v>
      </c>
      <c r="P469" s="17">
        <f>DATEDIF(Table3[[#This Row],[date of birth]],DATE(2023,6,8),"y")</f>
        <v>39</v>
      </c>
      <c r="Q469" s="39">
        <v>4265.01</v>
      </c>
    </row>
    <row r="470" spans="1:17" x14ac:dyDescent="0.25">
      <c r="A470" t="s">
        <v>5185</v>
      </c>
      <c r="B470">
        <v>1992</v>
      </c>
      <c r="C470" t="s">
        <v>18</v>
      </c>
      <c r="D470">
        <v>18</v>
      </c>
      <c r="E470">
        <v>2</v>
      </c>
      <c r="F470">
        <v>4266.17</v>
      </c>
      <c r="G470" t="s">
        <v>12</v>
      </c>
      <c r="H470" t="s">
        <v>11</v>
      </c>
      <c r="I470" t="s">
        <v>13</v>
      </c>
      <c r="J470" s="16" t="str">
        <f>IF(Table3[[#This Row],[month]]="?","sep",Table3[[#This Row],[month]])</f>
        <v>Jun</v>
      </c>
      <c r="K470" s="16">
        <f>IF(Table3[[#This Row],[year]]="?","1983",Table3[[#This Row],[year]])</f>
        <v>1992</v>
      </c>
      <c r="L470" s="16" t="str">
        <f>IF(Table3[[#This Row],[Hospital tier]]="?","tier - 2",Table3[[#This Row],[Hospital tier]])</f>
        <v>tier - 3</v>
      </c>
      <c r="M470" s="16" t="str">
        <f>IF(Table3[[#This Row],[City tier]]="?","tier - 2",Table3[[#This Row],[City tier]])</f>
        <v>tier - 2</v>
      </c>
      <c r="N470" s="16" t="str">
        <f>IF(Table3[[#This Row],[State ID]]="?","unknown",Table3[[#This Row],[State ID]])</f>
        <v>R1013</v>
      </c>
      <c r="O470" s="38" t="str">
        <f>CONCATENATE(Table3[[#This Row],[date]],"-",Table3[[#This Row],[month2]],"-",Table3[[#This Row],[year2]])</f>
        <v>18-Jun-1992</v>
      </c>
      <c r="P470" s="17">
        <f>DATEDIF(Table3[[#This Row],[date of birth]],DATE(2023,6,8),"y")</f>
        <v>30</v>
      </c>
      <c r="Q470" s="39">
        <v>4266.17</v>
      </c>
    </row>
    <row r="471" spans="1:17" x14ac:dyDescent="0.25">
      <c r="A471" t="s">
        <v>5186</v>
      </c>
      <c r="B471">
        <v>2003</v>
      </c>
      <c r="C471" t="s">
        <v>18</v>
      </c>
      <c r="D471">
        <v>8</v>
      </c>
      <c r="E471">
        <v>0</v>
      </c>
      <c r="F471">
        <v>4278.55</v>
      </c>
      <c r="G471" t="s">
        <v>11</v>
      </c>
      <c r="H471" t="s">
        <v>16</v>
      </c>
      <c r="I471" t="s">
        <v>300</v>
      </c>
      <c r="J471" s="16" t="str">
        <f>IF(Table3[[#This Row],[month]]="?","sep",Table3[[#This Row],[month]])</f>
        <v>Jun</v>
      </c>
      <c r="K471" s="16">
        <f>IF(Table3[[#This Row],[year]]="?","1983",Table3[[#This Row],[year]])</f>
        <v>2003</v>
      </c>
      <c r="L471" s="16" t="str">
        <f>IF(Table3[[#This Row],[Hospital tier]]="?","tier - 2",Table3[[#This Row],[Hospital tier]])</f>
        <v>tier - 2</v>
      </c>
      <c r="M471" s="16" t="str">
        <f>IF(Table3[[#This Row],[City tier]]="?","tier - 2",Table3[[#This Row],[City tier]])</f>
        <v>tier - 1</v>
      </c>
      <c r="N471" s="16" t="str">
        <f>IF(Table3[[#This Row],[State ID]]="?","unknown",Table3[[#This Row],[State ID]])</f>
        <v>R1021</v>
      </c>
      <c r="O471" s="38" t="str">
        <f>CONCATENATE(Table3[[#This Row],[date]],"-",Table3[[#This Row],[month2]],"-",Table3[[#This Row],[year2]])</f>
        <v>8-Jun-2003</v>
      </c>
      <c r="P471" s="17">
        <f>DATEDIF(Table3[[#This Row],[date of birth]],DATE(2023,6,8),"y")</f>
        <v>20</v>
      </c>
      <c r="Q471" s="39">
        <v>4278.55</v>
      </c>
    </row>
    <row r="472" spans="1:17" x14ac:dyDescent="0.25">
      <c r="A472" t="s">
        <v>5187</v>
      </c>
      <c r="B472">
        <v>2000</v>
      </c>
      <c r="C472" t="s">
        <v>15</v>
      </c>
      <c r="D472">
        <v>25</v>
      </c>
      <c r="E472">
        <v>3</v>
      </c>
      <c r="F472">
        <v>4296.2700000000004</v>
      </c>
      <c r="G472" t="s">
        <v>11</v>
      </c>
      <c r="H472" t="s">
        <v>12</v>
      </c>
      <c r="I472" t="s">
        <v>23</v>
      </c>
      <c r="J472" s="16" t="str">
        <f>IF(Table3[[#This Row],[month]]="?","sep",Table3[[#This Row],[month]])</f>
        <v>Nov</v>
      </c>
      <c r="K472" s="16">
        <f>IF(Table3[[#This Row],[year]]="?","1983",Table3[[#This Row],[year]])</f>
        <v>2000</v>
      </c>
      <c r="L472" s="16" t="str">
        <f>IF(Table3[[#This Row],[Hospital tier]]="?","tier - 2",Table3[[#This Row],[Hospital tier]])</f>
        <v>tier - 2</v>
      </c>
      <c r="M472" s="16" t="str">
        <f>IF(Table3[[#This Row],[City tier]]="?","tier - 2",Table3[[#This Row],[City tier]])</f>
        <v>tier - 3</v>
      </c>
      <c r="N472" s="16" t="str">
        <f>IF(Table3[[#This Row],[State ID]]="?","unknown",Table3[[#This Row],[State ID]])</f>
        <v>R1012</v>
      </c>
      <c r="O472" s="38" t="str">
        <f>CONCATENATE(Table3[[#This Row],[date]],"-",Table3[[#This Row],[month2]],"-",Table3[[#This Row],[year2]])</f>
        <v>25-Nov-2000</v>
      </c>
      <c r="P472" s="17">
        <f>DATEDIF(Table3[[#This Row],[date of birth]],DATE(2023,6,8),"y")</f>
        <v>22</v>
      </c>
      <c r="Q472" s="39">
        <v>4296.2700000000004</v>
      </c>
    </row>
    <row r="473" spans="1:17" x14ac:dyDescent="0.25">
      <c r="A473" t="s">
        <v>5188</v>
      </c>
      <c r="B473">
        <v>1988</v>
      </c>
      <c r="C473" t="s">
        <v>30</v>
      </c>
      <c r="D473">
        <v>19</v>
      </c>
      <c r="E473">
        <v>0</v>
      </c>
      <c r="F473">
        <v>4320.41</v>
      </c>
      <c r="G473" t="s">
        <v>11</v>
      </c>
      <c r="H473" t="s">
        <v>16</v>
      </c>
      <c r="I473" t="s">
        <v>23</v>
      </c>
      <c r="J473" s="16" t="str">
        <f>IF(Table3[[#This Row],[month]]="?","sep",Table3[[#This Row],[month]])</f>
        <v>Dec</v>
      </c>
      <c r="K473" s="16">
        <f>IF(Table3[[#This Row],[year]]="?","1983",Table3[[#This Row],[year]])</f>
        <v>1988</v>
      </c>
      <c r="L473" s="16" t="str">
        <f>IF(Table3[[#This Row],[Hospital tier]]="?","tier - 2",Table3[[#This Row],[Hospital tier]])</f>
        <v>tier - 2</v>
      </c>
      <c r="M473" s="16" t="str">
        <f>IF(Table3[[#This Row],[City tier]]="?","tier - 2",Table3[[#This Row],[City tier]])</f>
        <v>tier - 1</v>
      </c>
      <c r="N473" s="16" t="str">
        <f>IF(Table3[[#This Row],[State ID]]="?","unknown",Table3[[#This Row],[State ID]])</f>
        <v>R1012</v>
      </c>
      <c r="O473" s="38" t="str">
        <f>CONCATENATE(Table3[[#This Row],[date]],"-",Table3[[#This Row],[month2]],"-",Table3[[#This Row],[year2]])</f>
        <v>19-Dec-1988</v>
      </c>
      <c r="P473" s="17">
        <f>DATEDIF(Table3[[#This Row],[date of birth]],DATE(2023,6,8),"y")</f>
        <v>34</v>
      </c>
      <c r="Q473" s="39">
        <v>4320.41</v>
      </c>
    </row>
    <row r="474" spans="1:17" x14ac:dyDescent="0.25">
      <c r="A474" t="s">
        <v>5189</v>
      </c>
      <c r="B474">
        <v>1994</v>
      </c>
      <c r="C474" t="s">
        <v>15</v>
      </c>
      <c r="D474">
        <v>2</v>
      </c>
      <c r="E474">
        <v>1</v>
      </c>
      <c r="F474">
        <v>4337.74</v>
      </c>
      <c r="G474" t="s">
        <v>11</v>
      </c>
      <c r="H474" t="s">
        <v>16</v>
      </c>
      <c r="I474" t="s">
        <v>247</v>
      </c>
      <c r="J474" s="16" t="str">
        <f>IF(Table3[[#This Row],[month]]="?","sep",Table3[[#This Row],[month]])</f>
        <v>Nov</v>
      </c>
      <c r="K474" s="16">
        <f>IF(Table3[[#This Row],[year]]="?","1983",Table3[[#This Row],[year]])</f>
        <v>1994</v>
      </c>
      <c r="L474" s="16" t="str">
        <f>IF(Table3[[#This Row],[Hospital tier]]="?","tier - 2",Table3[[#This Row],[Hospital tier]])</f>
        <v>tier - 2</v>
      </c>
      <c r="M474" s="16" t="str">
        <f>IF(Table3[[#This Row],[City tier]]="?","tier - 2",Table3[[#This Row],[City tier]])</f>
        <v>tier - 1</v>
      </c>
      <c r="N474" s="16" t="str">
        <f>IF(Table3[[#This Row],[State ID]]="?","unknown",Table3[[#This Row],[State ID]])</f>
        <v>R1024</v>
      </c>
      <c r="O474" s="38" t="str">
        <f>CONCATENATE(Table3[[#This Row],[date]],"-",Table3[[#This Row],[month2]],"-",Table3[[#This Row],[year2]])</f>
        <v>2-Nov-1994</v>
      </c>
      <c r="P474" s="17">
        <f>DATEDIF(Table3[[#This Row],[date of birth]],DATE(2023,6,8),"y")</f>
        <v>28</v>
      </c>
      <c r="Q474" s="39">
        <v>4337.74</v>
      </c>
    </row>
    <row r="475" spans="1:17" x14ac:dyDescent="0.25">
      <c r="A475" t="s">
        <v>5190</v>
      </c>
      <c r="B475">
        <v>1994</v>
      </c>
      <c r="C475" t="s">
        <v>37</v>
      </c>
      <c r="D475">
        <v>26</v>
      </c>
      <c r="E475">
        <v>2</v>
      </c>
      <c r="F475">
        <v>4340.4399999999996</v>
      </c>
      <c r="G475" t="s">
        <v>11</v>
      </c>
      <c r="H475" t="s">
        <v>16</v>
      </c>
      <c r="I475" t="s">
        <v>13</v>
      </c>
      <c r="J475" s="16" t="str">
        <f>IF(Table3[[#This Row],[month]]="?","sep",Table3[[#This Row],[month]])</f>
        <v>Oct</v>
      </c>
      <c r="K475" s="16">
        <f>IF(Table3[[#This Row],[year]]="?","1983",Table3[[#This Row],[year]])</f>
        <v>1994</v>
      </c>
      <c r="L475" s="16" t="str">
        <f>IF(Table3[[#This Row],[Hospital tier]]="?","tier - 2",Table3[[#This Row],[Hospital tier]])</f>
        <v>tier - 2</v>
      </c>
      <c r="M475" s="16" t="str">
        <f>IF(Table3[[#This Row],[City tier]]="?","tier - 2",Table3[[#This Row],[City tier]])</f>
        <v>tier - 1</v>
      </c>
      <c r="N475" s="16" t="str">
        <f>IF(Table3[[#This Row],[State ID]]="?","unknown",Table3[[#This Row],[State ID]])</f>
        <v>R1013</v>
      </c>
      <c r="O475" s="38" t="str">
        <f>CONCATENATE(Table3[[#This Row],[date]],"-",Table3[[#This Row],[month2]],"-",Table3[[#This Row],[year2]])</f>
        <v>26-Oct-1994</v>
      </c>
      <c r="P475" s="17">
        <f>DATEDIF(Table3[[#This Row],[date of birth]],DATE(2023,6,8),"y")</f>
        <v>28</v>
      </c>
      <c r="Q475" s="39">
        <v>4340.4399999999996</v>
      </c>
    </row>
    <row r="476" spans="1:17" x14ac:dyDescent="0.25">
      <c r="A476" t="s">
        <v>5191</v>
      </c>
      <c r="B476">
        <v>1991</v>
      </c>
      <c r="C476" t="s">
        <v>18</v>
      </c>
      <c r="D476">
        <v>1</v>
      </c>
      <c r="E476">
        <v>0</v>
      </c>
      <c r="F476">
        <v>4347.0200000000004</v>
      </c>
      <c r="G476" t="s">
        <v>11</v>
      </c>
      <c r="H476" t="s">
        <v>16</v>
      </c>
      <c r="I476" t="s">
        <v>247</v>
      </c>
      <c r="J476" s="16" t="str">
        <f>IF(Table3[[#This Row],[month]]="?","sep",Table3[[#This Row],[month]])</f>
        <v>Jun</v>
      </c>
      <c r="K476" s="16">
        <f>IF(Table3[[#This Row],[year]]="?","1983",Table3[[#This Row],[year]])</f>
        <v>1991</v>
      </c>
      <c r="L476" s="16" t="str">
        <f>IF(Table3[[#This Row],[Hospital tier]]="?","tier - 2",Table3[[#This Row],[Hospital tier]])</f>
        <v>tier - 2</v>
      </c>
      <c r="M476" s="16" t="str">
        <f>IF(Table3[[#This Row],[City tier]]="?","tier - 2",Table3[[#This Row],[City tier]])</f>
        <v>tier - 1</v>
      </c>
      <c r="N476" s="16" t="str">
        <f>IF(Table3[[#This Row],[State ID]]="?","unknown",Table3[[#This Row],[State ID]])</f>
        <v>R1024</v>
      </c>
      <c r="O476" s="38" t="str">
        <f>CONCATENATE(Table3[[#This Row],[date]],"-",Table3[[#This Row],[month2]],"-",Table3[[#This Row],[year2]])</f>
        <v>1-Jun-1991</v>
      </c>
      <c r="P476" s="17">
        <f>DATEDIF(Table3[[#This Row],[date of birth]],DATE(2023,6,8),"y")</f>
        <v>32</v>
      </c>
      <c r="Q476" s="39">
        <v>4347.0200000000004</v>
      </c>
    </row>
    <row r="477" spans="1:17" x14ac:dyDescent="0.25">
      <c r="A477" t="s">
        <v>5192</v>
      </c>
      <c r="B477">
        <v>1994</v>
      </c>
      <c r="C477" t="s">
        <v>15</v>
      </c>
      <c r="D477">
        <v>1</v>
      </c>
      <c r="E477">
        <v>2</v>
      </c>
      <c r="F477">
        <v>4349.46</v>
      </c>
      <c r="G477" t="s">
        <v>11</v>
      </c>
      <c r="H477" t="s">
        <v>11</v>
      </c>
      <c r="I477" t="s">
        <v>13</v>
      </c>
      <c r="J477" s="16" t="str">
        <f>IF(Table3[[#This Row],[month]]="?","sep",Table3[[#This Row],[month]])</f>
        <v>Nov</v>
      </c>
      <c r="K477" s="16">
        <f>IF(Table3[[#This Row],[year]]="?","1983",Table3[[#This Row],[year]])</f>
        <v>1994</v>
      </c>
      <c r="L477" s="16" t="str">
        <f>IF(Table3[[#This Row],[Hospital tier]]="?","tier - 2",Table3[[#This Row],[Hospital tier]])</f>
        <v>tier - 2</v>
      </c>
      <c r="M477" s="16" t="str">
        <f>IF(Table3[[#This Row],[City tier]]="?","tier - 2",Table3[[#This Row],[City tier]])</f>
        <v>tier - 2</v>
      </c>
      <c r="N477" s="16" t="str">
        <f>IF(Table3[[#This Row],[State ID]]="?","unknown",Table3[[#This Row],[State ID]])</f>
        <v>R1013</v>
      </c>
      <c r="O477" s="38" t="str">
        <f>CONCATENATE(Table3[[#This Row],[date]],"-",Table3[[#This Row],[month2]],"-",Table3[[#This Row],[year2]])</f>
        <v>1-Nov-1994</v>
      </c>
      <c r="P477" s="17">
        <f>DATEDIF(Table3[[#This Row],[date of birth]],DATE(2023,6,8),"y")</f>
        <v>28</v>
      </c>
      <c r="Q477" s="39">
        <v>4349.46</v>
      </c>
    </row>
    <row r="478" spans="1:17" x14ac:dyDescent="0.25">
      <c r="A478" t="s">
        <v>5193</v>
      </c>
      <c r="B478">
        <v>1991</v>
      </c>
      <c r="C478" t="s">
        <v>20</v>
      </c>
      <c r="D478">
        <v>13</v>
      </c>
      <c r="E478">
        <v>1</v>
      </c>
      <c r="F478">
        <v>4350.51</v>
      </c>
      <c r="G478" t="s">
        <v>11</v>
      </c>
      <c r="H478" t="s">
        <v>11</v>
      </c>
      <c r="I478" t="s">
        <v>13</v>
      </c>
      <c r="J478" s="16" t="str">
        <f>IF(Table3[[#This Row],[month]]="?","sep",Table3[[#This Row],[month]])</f>
        <v>Sep</v>
      </c>
      <c r="K478" s="16">
        <f>IF(Table3[[#This Row],[year]]="?","1983",Table3[[#This Row],[year]])</f>
        <v>1991</v>
      </c>
      <c r="L478" s="16" t="str">
        <f>IF(Table3[[#This Row],[Hospital tier]]="?","tier - 2",Table3[[#This Row],[Hospital tier]])</f>
        <v>tier - 2</v>
      </c>
      <c r="M478" s="16" t="str">
        <f>IF(Table3[[#This Row],[City tier]]="?","tier - 2",Table3[[#This Row],[City tier]])</f>
        <v>tier - 2</v>
      </c>
      <c r="N478" s="16" t="str">
        <f>IF(Table3[[#This Row],[State ID]]="?","unknown",Table3[[#This Row],[State ID]])</f>
        <v>R1013</v>
      </c>
      <c r="O478" s="38" t="str">
        <f>CONCATENATE(Table3[[#This Row],[date]],"-",Table3[[#This Row],[month2]],"-",Table3[[#This Row],[year2]])</f>
        <v>13-Sep-1991</v>
      </c>
      <c r="P478" s="17">
        <f>DATEDIF(Table3[[#This Row],[date of birth]],DATE(2023,6,8),"y")</f>
        <v>31</v>
      </c>
      <c r="Q478" s="39">
        <v>4350.51</v>
      </c>
    </row>
    <row r="479" spans="1:17" x14ac:dyDescent="0.25">
      <c r="A479" t="s">
        <v>5194</v>
      </c>
      <c r="B479">
        <v>1990</v>
      </c>
      <c r="C479" t="s">
        <v>35</v>
      </c>
      <c r="D479">
        <v>28</v>
      </c>
      <c r="E479">
        <v>0</v>
      </c>
      <c r="F479">
        <v>4357.04</v>
      </c>
      <c r="G479" t="s">
        <v>11</v>
      </c>
      <c r="H479" t="s">
        <v>12</v>
      </c>
      <c r="I479" t="s">
        <v>23</v>
      </c>
      <c r="J479" s="16" t="str">
        <f>IF(Table3[[#This Row],[month]]="?","sep",Table3[[#This Row],[month]])</f>
        <v>Aug</v>
      </c>
      <c r="K479" s="16">
        <f>IF(Table3[[#This Row],[year]]="?","1983",Table3[[#This Row],[year]])</f>
        <v>1990</v>
      </c>
      <c r="L479" s="16" t="str">
        <f>IF(Table3[[#This Row],[Hospital tier]]="?","tier - 2",Table3[[#This Row],[Hospital tier]])</f>
        <v>tier - 2</v>
      </c>
      <c r="M479" s="16" t="str">
        <f>IF(Table3[[#This Row],[City tier]]="?","tier - 2",Table3[[#This Row],[City tier]])</f>
        <v>tier - 3</v>
      </c>
      <c r="N479" s="16" t="str">
        <f>IF(Table3[[#This Row],[State ID]]="?","unknown",Table3[[#This Row],[State ID]])</f>
        <v>R1012</v>
      </c>
      <c r="O479" s="38" t="str">
        <f>CONCATENATE(Table3[[#This Row],[date]],"-",Table3[[#This Row],[month2]],"-",Table3[[#This Row],[year2]])</f>
        <v>28-Aug-1990</v>
      </c>
      <c r="P479" s="17">
        <f>DATEDIF(Table3[[#This Row],[date of birth]],DATE(2023,6,8),"y")</f>
        <v>32</v>
      </c>
      <c r="Q479" s="39">
        <v>4357.04</v>
      </c>
    </row>
    <row r="480" spans="1:17" x14ac:dyDescent="0.25">
      <c r="A480" t="s">
        <v>5195</v>
      </c>
      <c r="B480">
        <v>1997</v>
      </c>
      <c r="C480" t="s">
        <v>15</v>
      </c>
      <c r="D480">
        <v>29</v>
      </c>
      <c r="E480">
        <v>3</v>
      </c>
      <c r="F480">
        <v>4391.6499999999996</v>
      </c>
      <c r="G480" t="s">
        <v>11</v>
      </c>
      <c r="H480" t="s">
        <v>11</v>
      </c>
      <c r="I480" t="s">
        <v>42</v>
      </c>
      <c r="J480" s="16" t="str">
        <f>IF(Table3[[#This Row],[month]]="?","sep",Table3[[#This Row],[month]])</f>
        <v>Nov</v>
      </c>
      <c r="K480" s="16">
        <f>IF(Table3[[#This Row],[year]]="?","1983",Table3[[#This Row],[year]])</f>
        <v>1997</v>
      </c>
      <c r="L480" s="16" t="str">
        <f>IF(Table3[[#This Row],[Hospital tier]]="?","tier - 2",Table3[[#This Row],[Hospital tier]])</f>
        <v>tier - 2</v>
      </c>
      <c r="M480" s="16" t="str">
        <f>IF(Table3[[#This Row],[City tier]]="?","tier - 2",Table3[[#This Row],[City tier]])</f>
        <v>tier - 2</v>
      </c>
      <c r="N480" s="16" t="str">
        <f>IF(Table3[[#This Row],[State ID]]="?","unknown",Table3[[#This Row],[State ID]])</f>
        <v>R1011</v>
      </c>
      <c r="O480" s="38" t="str">
        <f>CONCATENATE(Table3[[#This Row],[date]],"-",Table3[[#This Row],[month2]],"-",Table3[[#This Row],[year2]])</f>
        <v>29-Nov-1997</v>
      </c>
      <c r="P480" s="17">
        <f>DATEDIF(Table3[[#This Row],[date of birth]],DATE(2023,6,8),"y")</f>
        <v>25</v>
      </c>
      <c r="Q480" s="39">
        <v>4391.6499999999996</v>
      </c>
    </row>
    <row r="481" spans="1:17" x14ac:dyDescent="0.25">
      <c r="A481" t="s">
        <v>5196</v>
      </c>
      <c r="B481">
        <v>1982</v>
      </c>
      <c r="C481" t="s">
        <v>18</v>
      </c>
      <c r="D481">
        <v>29</v>
      </c>
      <c r="E481">
        <v>3</v>
      </c>
      <c r="F481">
        <v>4392.7</v>
      </c>
      <c r="G481" t="s">
        <v>11</v>
      </c>
      <c r="H481" t="s">
        <v>11</v>
      </c>
      <c r="I481" t="s">
        <v>13</v>
      </c>
      <c r="J481" s="16" t="str">
        <f>IF(Table3[[#This Row],[month]]="?","sep",Table3[[#This Row],[month]])</f>
        <v>Jun</v>
      </c>
      <c r="K481" s="16">
        <f>IF(Table3[[#This Row],[year]]="?","1983",Table3[[#This Row],[year]])</f>
        <v>1982</v>
      </c>
      <c r="L481" s="16" t="str">
        <f>IF(Table3[[#This Row],[Hospital tier]]="?","tier - 2",Table3[[#This Row],[Hospital tier]])</f>
        <v>tier - 2</v>
      </c>
      <c r="M481" s="16" t="str">
        <f>IF(Table3[[#This Row],[City tier]]="?","tier - 2",Table3[[#This Row],[City tier]])</f>
        <v>tier - 2</v>
      </c>
      <c r="N481" s="16" t="str">
        <f>IF(Table3[[#This Row],[State ID]]="?","unknown",Table3[[#This Row],[State ID]])</f>
        <v>R1013</v>
      </c>
      <c r="O481" s="38" t="str">
        <f>CONCATENATE(Table3[[#This Row],[date]],"-",Table3[[#This Row],[month2]],"-",Table3[[#This Row],[year2]])</f>
        <v>29-Jun-1982</v>
      </c>
      <c r="P481" s="17">
        <f>DATEDIF(Table3[[#This Row],[date of birth]],DATE(2023,6,8),"y")</f>
        <v>40</v>
      </c>
      <c r="Q481" s="39">
        <v>4392.7</v>
      </c>
    </row>
    <row r="482" spans="1:17" x14ac:dyDescent="0.25">
      <c r="A482" t="s">
        <v>5197</v>
      </c>
      <c r="B482">
        <v>1988</v>
      </c>
      <c r="C482" t="s">
        <v>10</v>
      </c>
      <c r="D482">
        <v>18</v>
      </c>
      <c r="E482">
        <v>3</v>
      </c>
      <c r="F482">
        <v>4397.3100000000004</v>
      </c>
      <c r="G482" t="s">
        <v>11</v>
      </c>
      <c r="H482" t="s">
        <v>11</v>
      </c>
      <c r="I482" t="s">
        <v>13</v>
      </c>
      <c r="J482" s="16" t="str">
        <f>IF(Table3[[#This Row],[month]]="?","sep",Table3[[#This Row],[month]])</f>
        <v>Jul</v>
      </c>
      <c r="K482" s="16">
        <f>IF(Table3[[#This Row],[year]]="?","1983",Table3[[#This Row],[year]])</f>
        <v>1988</v>
      </c>
      <c r="L482" s="16" t="str">
        <f>IF(Table3[[#This Row],[Hospital tier]]="?","tier - 2",Table3[[#This Row],[Hospital tier]])</f>
        <v>tier - 2</v>
      </c>
      <c r="M482" s="16" t="str">
        <f>IF(Table3[[#This Row],[City tier]]="?","tier - 2",Table3[[#This Row],[City tier]])</f>
        <v>tier - 2</v>
      </c>
      <c r="N482" s="16" t="str">
        <f>IF(Table3[[#This Row],[State ID]]="?","unknown",Table3[[#This Row],[State ID]])</f>
        <v>R1013</v>
      </c>
      <c r="O482" s="38" t="str">
        <f>CONCATENATE(Table3[[#This Row],[date]],"-",Table3[[#This Row],[month2]],"-",Table3[[#This Row],[year2]])</f>
        <v>18-Jul-1988</v>
      </c>
      <c r="P482" s="17">
        <f>DATEDIF(Table3[[#This Row],[date of birth]],DATE(2023,6,8),"y")</f>
        <v>34</v>
      </c>
      <c r="Q482" s="39">
        <v>4397.3100000000004</v>
      </c>
    </row>
    <row r="483" spans="1:17" x14ac:dyDescent="0.25">
      <c r="A483" t="s">
        <v>5198</v>
      </c>
      <c r="B483">
        <v>1986</v>
      </c>
      <c r="C483" t="s">
        <v>35</v>
      </c>
      <c r="D483">
        <v>11</v>
      </c>
      <c r="E483">
        <v>0</v>
      </c>
      <c r="F483">
        <v>4399.7299999999996</v>
      </c>
      <c r="G483" t="s">
        <v>12</v>
      </c>
      <c r="H483" t="s">
        <v>11</v>
      </c>
      <c r="I483" t="s">
        <v>13</v>
      </c>
      <c r="J483" s="16" t="str">
        <f>IF(Table3[[#This Row],[month]]="?","sep",Table3[[#This Row],[month]])</f>
        <v>Aug</v>
      </c>
      <c r="K483" s="16">
        <f>IF(Table3[[#This Row],[year]]="?","1983",Table3[[#This Row],[year]])</f>
        <v>1986</v>
      </c>
      <c r="L483" s="16" t="str">
        <f>IF(Table3[[#This Row],[Hospital tier]]="?","tier - 2",Table3[[#This Row],[Hospital tier]])</f>
        <v>tier - 3</v>
      </c>
      <c r="M483" s="16" t="str">
        <f>IF(Table3[[#This Row],[City tier]]="?","tier - 2",Table3[[#This Row],[City tier]])</f>
        <v>tier - 2</v>
      </c>
      <c r="N483" s="16" t="str">
        <f>IF(Table3[[#This Row],[State ID]]="?","unknown",Table3[[#This Row],[State ID]])</f>
        <v>R1013</v>
      </c>
      <c r="O483" s="38" t="str">
        <f>CONCATENATE(Table3[[#This Row],[date]],"-",Table3[[#This Row],[month2]],"-",Table3[[#This Row],[year2]])</f>
        <v>11-Aug-1986</v>
      </c>
      <c r="P483" s="17">
        <f>DATEDIF(Table3[[#This Row],[date of birth]],DATE(2023,6,8),"y")</f>
        <v>36</v>
      </c>
      <c r="Q483" s="39">
        <v>4399.7299999999996</v>
      </c>
    </row>
    <row r="484" spans="1:17" x14ac:dyDescent="0.25">
      <c r="A484" t="s">
        <v>5199</v>
      </c>
      <c r="B484">
        <v>1986</v>
      </c>
      <c r="C484" t="s">
        <v>10</v>
      </c>
      <c r="D484">
        <v>13</v>
      </c>
      <c r="E484">
        <v>0</v>
      </c>
      <c r="F484">
        <v>4402.2299999999996</v>
      </c>
      <c r="G484" t="s">
        <v>11</v>
      </c>
      <c r="H484" t="s">
        <v>11</v>
      </c>
      <c r="I484" t="s">
        <v>42</v>
      </c>
      <c r="J484" s="16" t="str">
        <f>IF(Table3[[#This Row],[month]]="?","sep",Table3[[#This Row],[month]])</f>
        <v>Jul</v>
      </c>
      <c r="K484" s="16">
        <f>IF(Table3[[#This Row],[year]]="?","1983",Table3[[#This Row],[year]])</f>
        <v>1986</v>
      </c>
      <c r="L484" s="16" t="str">
        <f>IF(Table3[[#This Row],[Hospital tier]]="?","tier - 2",Table3[[#This Row],[Hospital tier]])</f>
        <v>tier - 2</v>
      </c>
      <c r="M484" s="16" t="str">
        <f>IF(Table3[[#This Row],[City tier]]="?","tier - 2",Table3[[#This Row],[City tier]])</f>
        <v>tier - 2</v>
      </c>
      <c r="N484" s="16" t="str">
        <f>IF(Table3[[#This Row],[State ID]]="?","unknown",Table3[[#This Row],[State ID]])</f>
        <v>R1011</v>
      </c>
      <c r="O484" s="38" t="str">
        <f>CONCATENATE(Table3[[#This Row],[date]],"-",Table3[[#This Row],[month2]],"-",Table3[[#This Row],[year2]])</f>
        <v>13-Jul-1986</v>
      </c>
      <c r="P484" s="17">
        <f>DATEDIF(Table3[[#This Row],[date of birth]],DATE(2023,6,8),"y")</f>
        <v>36</v>
      </c>
      <c r="Q484" s="39">
        <v>4402.2299999999996</v>
      </c>
    </row>
    <row r="485" spans="1:17" x14ac:dyDescent="0.25">
      <c r="A485" t="s">
        <v>5200</v>
      </c>
      <c r="B485">
        <v>1988</v>
      </c>
      <c r="C485" t="s">
        <v>20</v>
      </c>
      <c r="D485">
        <v>16</v>
      </c>
      <c r="E485">
        <v>0</v>
      </c>
      <c r="F485">
        <v>4415.16</v>
      </c>
      <c r="G485" t="s">
        <v>11</v>
      </c>
      <c r="H485" t="s">
        <v>16</v>
      </c>
      <c r="I485" t="s">
        <v>13</v>
      </c>
      <c r="J485" s="16" t="str">
        <f>IF(Table3[[#This Row],[month]]="?","sep",Table3[[#This Row],[month]])</f>
        <v>Sep</v>
      </c>
      <c r="K485" s="16">
        <f>IF(Table3[[#This Row],[year]]="?","1983",Table3[[#This Row],[year]])</f>
        <v>1988</v>
      </c>
      <c r="L485" s="16" t="str">
        <f>IF(Table3[[#This Row],[Hospital tier]]="?","tier - 2",Table3[[#This Row],[Hospital tier]])</f>
        <v>tier - 2</v>
      </c>
      <c r="M485" s="16" t="str">
        <f>IF(Table3[[#This Row],[City tier]]="?","tier - 2",Table3[[#This Row],[City tier]])</f>
        <v>tier - 1</v>
      </c>
      <c r="N485" s="16" t="str">
        <f>IF(Table3[[#This Row],[State ID]]="?","unknown",Table3[[#This Row],[State ID]])</f>
        <v>R1013</v>
      </c>
      <c r="O485" s="38" t="str">
        <f>CONCATENATE(Table3[[#This Row],[date]],"-",Table3[[#This Row],[month2]],"-",Table3[[#This Row],[year2]])</f>
        <v>16-Sep-1988</v>
      </c>
      <c r="P485" s="17">
        <f>DATEDIF(Table3[[#This Row],[date of birth]],DATE(2023,6,8),"y")</f>
        <v>34</v>
      </c>
      <c r="Q485" s="39">
        <v>4415.16</v>
      </c>
    </row>
    <row r="486" spans="1:17" x14ac:dyDescent="0.25">
      <c r="A486" t="s">
        <v>5201</v>
      </c>
      <c r="B486">
        <v>1992</v>
      </c>
      <c r="C486" t="s">
        <v>35</v>
      </c>
      <c r="D486">
        <v>15</v>
      </c>
      <c r="E486">
        <v>0</v>
      </c>
      <c r="F486">
        <v>4420.95</v>
      </c>
      <c r="G486" t="s">
        <v>11</v>
      </c>
      <c r="H486" t="s">
        <v>12</v>
      </c>
      <c r="I486" t="s">
        <v>516</v>
      </c>
      <c r="J486" s="16" t="str">
        <f>IF(Table3[[#This Row],[month]]="?","sep",Table3[[#This Row],[month]])</f>
        <v>Aug</v>
      </c>
      <c r="K486" s="16">
        <f>IF(Table3[[#This Row],[year]]="?","1983",Table3[[#This Row],[year]])</f>
        <v>1992</v>
      </c>
      <c r="L486" s="16" t="str">
        <f>IF(Table3[[#This Row],[Hospital tier]]="?","tier - 2",Table3[[#This Row],[Hospital tier]])</f>
        <v>tier - 2</v>
      </c>
      <c r="M486" s="16" t="str">
        <f>IF(Table3[[#This Row],[City tier]]="?","tier - 2",Table3[[#This Row],[City tier]])</f>
        <v>tier - 3</v>
      </c>
      <c r="N486" s="16" t="str">
        <f>IF(Table3[[#This Row],[State ID]]="?","unknown",Table3[[#This Row],[State ID]])</f>
        <v>R1020</v>
      </c>
      <c r="O486" s="38" t="str">
        <f>CONCATENATE(Table3[[#This Row],[date]],"-",Table3[[#This Row],[month2]],"-",Table3[[#This Row],[year2]])</f>
        <v>15-Aug-1992</v>
      </c>
      <c r="P486" s="17">
        <f>DATEDIF(Table3[[#This Row],[date of birth]],DATE(2023,6,8),"y")</f>
        <v>30</v>
      </c>
      <c r="Q486" s="39">
        <v>4420.95</v>
      </c>
    </row>
    <row r="487" spans="1:17" x14ac:dyDescent="0.25">
      <c r="A487" t="s">
        <v>5202</v>
      </c>
      <c r="B487">
        <v>1994</v>
      </c>
      <c r="C487" t="s">
        <v>30</v>
      </c>
      <c r="D487">
        <v>29</v>
      </c>
      <c r="E487">
        <v>2</v>
      </c>
      <c r="F487">
        <v>4428.8900000000003</v>
      </c>
      <c r="G487" t="s">
        <v>12</v>
      </c>
      <c r="H487" t="s">
        <v>16</v>
      </c>
      <c r="I487" t="s">
        <v>356</v>
      </c>
      <c r="J487" s="16" t="str">
        <f>IF(Table3[[#This Row],[month]]="?","sep",Table3[[#This Row],[month]])</f>
        <v>Dec</v>
      </c>
      <c r="K487" s="16">
        <f>IF(Table3[[#This Row],[year]]="?","1983",Table3[[#This Row],[year]])</f>
        <v>1994</v>
      </c>
      <c r="L487" s="16" t="str">
        <f>IF(Table3[[#This Row],[Hospital tier]]="?","tier - 2",Table3[[#This Row],[Hospital tier]])</f>
        <v>tier - 3</v>
      </c>
      <c r="M487" s="16" t="str">
        <f>IF(Table3[[#This Row],[City tier]]="?","tier - 2",Table3[[#This Row],[City tier]])</f>
        <v>tier - 1</v>
      </c>
      <c r="N487" s="16" t="str">
        <f>IF(Table3[[#This Row],[State ID]]="?","unknown",Table3[[#This Row],[State ID]])</f>
        <v>R1017</v>
      </c>
      <c r="O487" s="38" t="str">
        <f>CONCATENATE(Table3[[#This Row],[date]],"-",Table3[[#This Row],[month2]],"-",Table3[[#This Row],[year2]])</f>
        <v>29-Dec-1994</v>
      </c>
      <c r="P487" s="17">
        <f>DATEDIF(Table3[[#This Row],[date of birth]],DATE(2023,6,8),"y")</f>
        <v>28</v>
      </c>
      <c r="Q487" s="39">
        <v>4428.8900000000003</v>
      </c>
    </row>
    <row r="488" spans="1:17" x14ac:dyDescent="0.25">
      <c r="A488" t="s">
        <v>5203</v>
      </c>
      <c r="B488">
        <v>1993</v>
      </c>
      <c r="C488" t="s">
        <v>20</v>
      </c>
      <c r="D488">
        <v>4</v>
      </c>
      <c r="E488">
        <v>2</v>
      </c>
      <c r="F488">
        <v>4433.3900000000003</v>
      </c>
      <c r="G488" t="s">
        <v>11</v>
      </c>
      <c r="H488" t="s">
        <v>12</v>
      </c>
      <c r="I488" t="s">
        <v>23</v>
      </c>
      <c r="J488" s="16" t="str">
        <f>IF(Table3[[#This Row],[month]]="?","sep",Table3[[#This Row],[month]])</f>
        <v>Sep</v>
      </c>
      <c r="K488" s="16">
        <f>IF(Table3[[#This Row],[year]]="?","1983",Table3[[#This Row],[year]])</f>
        <v>1993</v>
      </c>
      <c r="L488" s="16" t="str">
        <f>IF(Table3[[#This Row],[Hospital tier]]="?","tier - 2",Table3[[#This Row],[Hospital tier]])</f>
        <v>tier - 2</v>
      </c>
      <c r="M488" s="16" t="str">
        <f>IF(Table3[[#This Row],[City tier]]="?","tier - 2",Table3[[#This Row],[City tier]])</f>
        <v>tier - 3</v>
      </c>
      <c r="N488" s="16" t="str">
        <f>IF(Table3[[#This Row],[State ID]]="?","unknown",Table3[[#This Row],[State ID]])</f>
        <v>R1012</v>
      </c>
      <c r="O488" s="38" t="str">
        <f>CONCATENATE(Table3[[#This Row],[date]],"-",Table3[[#This Row],[month2]],"-",Table3[[#This Row],[year2]])</f>
        <v>4-Sep-1993</v>
      </c>
      <c r="P488" s="17">
        <f>DATEDIF(Table3[[#This Row],[date of birth]],DATE(2023,6,8),"y")</f>
        <v>29</v>
      </c>
      <c r="Q488" s="39">
        <v>4433.3900000000003</v>
      </c>
    </row>
    <row r="489" spans="1:17" x14ac:dyDescent="0.25">
      <c r="A489" t="s">
        <v>5204</v>
      </c>
      <c r="B489">
        <v>1993</v>
      </c>
      <c r="C489" t="s">
        <v>30</v>
      </c>
      <c r="D489">
        <v>23</v>
      </c>
      <c r="E489">
        <v>2</v>
      </c>
      <c r="F489">
        <v>4433.92</v>
      </c>
      <c r="G489" t="s">
        <v>11</v>
      </c>
      <c r="H489" t="s">
        <v>11</v>
      </c>
      <c r="I489" t="s">
        <v>23</v>
      </c>
      <c r="J489" s="16" t="str">
        <f>IF(Table3[[#This Row],[month]]="?","sep",Table3[[#This Row],[month]])</f>
        <v>Dec</v>
      </c>
      <c r="K489" s="16">
        <f>IF(Table3[[#This Row],[year]]="?","1983",Table3[[#This Row],[year]])</f>
        <v>1993</v>
      </c>
      <c r="L489" s="16" t="str">
        <f>IF(Table3[[#This Row],[Hospital tier]]="?","tier - 2",Table3[[#This Row],[Hospital tier]])</f>
        <v>tier - 2</v>
      </c>
      <c r="M489" s="16" t="str">
        <f>IF(Table3[[#This Row],[City tier]]="?","tier - 2",Table3[[#This Row],[City tier]])</f>
        <v>tier - 2</v>
      </c>
      <c r="N489" s="16" t="str">
        <f>IF(Table3[[#This Row],[State ID]]="?","unknown",Table3[[#This Row],[State ID]])</f>
        <v>R1012</v>
      </c>
      <c r="O489" s="38" t="str">
        <f>CONCATENATE(Table3[[#This Row],[date]],"-",Table3[[#This Row],[month2]],"-",Table3[[#This Row],[year2]])</f>
        <v>23-Dec-1993</v>
      </c>
      <c r="P489" s="17">
        <f>DATEDIF(Table3[[#This Row],[date of birth]],DATE(2023,6,8),"y")</f>
        <v>29</v>
      </c>
      <c r="Q489" s="39">
        <v>4433.92</v>
      </c>
    </row>
    <row r="490" spans="1:17" x14ac:dyDescent="0.25">
      <c r="A490" t="s">
        <v>5205</v>
      </c>
      <c r="B490">
        <v>1994</v>
      </c>
      <c r="C490" t="s">
        <v>37</v>
      </c>
      <c r="D490">
        <v>8</v>
      </c>
      <c r="E490">
        <v>2</v>
      </c>
      <c r="F490">
        <v>4435.09</v>
      </c>
      <c r="G490" t="s">
        <v>12</v>
      </c>
      <c r="H490" t="s">
        <v>11</v>
      </c>
      <c r="I490" t="s">
        <v>168</v>
      </c>
      <c r="J490" s="16" t="str">
        <f>IF(Table3[[#This Row],[month]]="?","sep",Table3[[#This Row],[month]])</f>
        <v>Oct</v>
      </c>
      <c r="K490" s="16">
        <f>IF(Table3[[#This Row],[year]]="?","1983",Table3[[#This Row],[year]])</f>
        <v>1994</v>
      </c>
      <c r="L490" s="16" t="str">
        <f>IF(Table3[[#This Row],[Hospital tier]]="?","tier - 2",Table3[[#This Row],[Hospital tier]])</f>
        <v>tier - 3</v>
      </c>
      <c r="M490" s="16" t="str">
        <f>IF(Table3[[#This Row],[City tier]]="?","tier - 2",Table3[[#This Row],[City tier]])</f>
        <v>tier - 2</v>
      </c>
      <c r="N490" s="16" t="str">
        <f>IF(Table3[[#This Row],[State ID]]="?","unknown",Table3[[#This Row],[State ID]])</f>
        <v>R1016</v>
      </c>
      <c r="O490" s="38" t="str">
        <f>CONCATENATE(Table3[[#This Row],[date]],"-",Table3[[#This Row],[month2]],"-",Table3[[#This Row],[year2]])</f>
        <v>8-Oct-1994</v>
      </c>
      <c r="P490" s="17">
        <f>DATEDIF(Table3[[#This Row],[date of birth]],DATE(2023,6,8),"y")</f>
        <v>28</v>
      </c>
      <c r="Q490" s="39">
        <v>4435.09</v>
      </c>
    </row>
    <row r="491" spans="1:17" x14ac:dyDescent="0.25">
      <c r="A491" t="s">
        <v>5206</v>
      </c>
      <c r="B491">
        <v>1994</v>
      </c>
      <c r="C491" t="s">
        <v>37</v>
      </c>
      <c r="D491">
        <v>24</v>
      </c>
      <c r="E491">
        <v>2</v>
      </c>
      <c r="F491">
        <v>4438.26</v>
      </c>
      <c r="G491" t="s">
        <v>11</v>
      </c>
      <c r="H491" t="s">
        <v>12</v>
      </c>
      <c r="I491" t="s">
        <v>356</v>
      </c>
      <c r="J491" s="16" t="str">
        <f>IF(Table3[[#This Row],[month]]="?","sep",Table3[[#This Row],[month]])</f>
        <v>Oct</v>
      </c>
      <c r="K491" s="16">
        <f>IF(Table3[[#This Row],[year]]="?","1983",Table3[[#This Row],[year]])</f>
        <v>1994</v>
      </c>
      <c r="L491" s="16" t="str">
        <f>IF(Table3[[#This Row],[Hospital tier]]="?","tier - 2",Table3[[#This Row],[Hospital tier]])</f>
        <v>tier - 2</v>
      </c>
      <c r="M491" s="16" t="str">
        <f>IF(Table3[[#This Row],[City tier]]="?","tier - 2",Table3[[#This Row],[City tier]])</f>
        <v>tier - 3</v>
      </c>
      <c r="N491" s="16" t="str">
        <f>IF(Table3[[#This Row],[State ID]]="?","unknown",Table3[[#This Row],[State ID]])</f>
        <v>R1017</v>
      </c>
      <c r="O491" s="38" t="str">
        <f>CONCATENATE(Table3[[#This Row],[date]],"-",Table3[[#This Row],[month2]],"-",Table3[[#This Row],[year2]])</f>
        <v>24-Oct-1994</v>
      </c>
      <c r="P491" s="17">
        <f>DATEDIF(Table3[[#This Row],[date of birth]],DATE(2023,6,8),"y")</f>
        <v>28</v>
      </c>
      <c r="Q491" s="39">
        <v>4438.26</v>
      </c>
    </row>
    <row r="492" spans="1:17" x14ac:dyDescent="0.25">
      <c r="A492" t="s">
        <v>5207</v>
      </c>
      <c r="B492">
        <v>1991</v>
      </c>
      <c r="C492" t="s">
        <v>20</v>
      </c>
      <c r="D492">
        <v>3</v>
      </c>
      <c r="E492">
        <v>1</v>
      </c>
      <c r="F492">
        <v>4441.21</v>
      </c>
      <c r="G492" t="s">
        <v>16</v>
      </c>
      <c r="H492" t="s">
        <v>11</v>
      </c>
      <c r="I492" t="s">
        <v>276</v>
      </c>
      <c r="J492" s="16" t="str">
        <f>IF(Table3[[#This Row],[month]]="?","sep",Table3[[#This Row],[month]])</f>
        <v>Sep</v>
      </c>
      <c r="K492" s="16">
        <f>IF(Table3[[#This Row],[year]]="?","1983",Table3[[#This Row],[year]])</f>
        <v>1991</v>
      </c>
      <c r="L492" s="16" t="str">
        <f>IF(Table3[[#This Row],[Hospital tier]]="?","tier - 2",Table3[[#This Row],[Hospital tier]])</f>
        <v>tier - 1</v>
      </c>
      <c r="M492" s="16" t="str">
        <f>IF(Table3[[#This Row],[City tier]]="?","tier - 2",Table3[[#This Row],[City tier]])</f>
        <v>tier - 2</v>
      </c>
      <c r="N492" s="16" t="str">
        <f>IF(Table3[[#This Row],[State ID]]="?","unknown",Table3[[#This Row],[State ID]])</f>
        <v>R1014</v>
      </c>
      <c r="O492" s="38" t="str">
        <f>CONCATENATE(Table3[[#This Row],[date]],"-",Table3[[#This Row],[month2]],"-",Table3[[#This Row],[year2]])</f>
        <v>3-Sep-1991</v>
      </c>
      <c r="P492" s="17">
        <f>DATEDIF(Table3[[#This Row],[date of birth]],DATE(2023,6,8),"y")</f>
        <v>31</v>
      </c>
      <c r="Q492" s="39">
        <v>4441.21</v>
      </c>
    </row>
    <row r="493" spans="1:17" x14ac:dyDescent="0.25">
      <c r="A493" t="s">
        <v>5208</v>
      </c>
      <c r="B493">
        <v>1994</v>
      </c>
      <c r="C493" t="s">
        <v>18</v>
      </c>
      <c r="D493">
        <v>28</v>
      </c>
      <c r="E493">
        <v>3</v>
      </c>
      <c r="F493">
        <v>4449.46</v>
      </c>
      <c r="G493" t="s">
        <v>16</v>
      </c>
      <c r="H493" t="s">
        <v>11</v>
      </c>
      <c r="I493" t="s">
        <v>13</v>
      </c>
      <c r="J493" s="16" t="str">
        <f>IF(Table3[[#This Row],[month]]="?","sep",Table3[[#This Row],[month]])</f>
        <v>Jun</v>
      </c>
      <c r="K493" s="16">
        <f>IF(Table3[[#This Row],[year]]="?","1983",Table3[[#This Row],[year]])</f>
        <v>1994</v>
      </c>
      <c r="L493" s="16" t="str">
        <f>IF(Table3[[#This Row],[Hospital tier]]="?","tier - 2",Table3[[#This Row],[Hospital tier]])</f>
        <v>tier - 1</v>
      </c>
      <c r="M493" s="16" t="str">
        <f>IF(Table3[[#This Row],[City tier]]="?","tier - 2",Table3[[#This Row],[City tier]])</f>
        <v>tier - 2</v>
      </c>
      <c r="N493" s="16" t="str">
        <f>IF(Table3[[#This Row],[State ID]]="?","unknown",Table3[[#This Row],[State ID]])</f>
        <v>R1013</v>
      </c>
      <c r="O493" s="38" t="str">
        <f>CONCATENATE(Table3[[#This Row],[date]],"-",Table3[[#This Row],[month2]],"-",Table3[[#This Row],[year2]])</f>
        <v>28-Jun-1994</v>
      </c>
      <c r="P493" s="17">
        <f>DATEDIF(Table3[[#This Row],[date of birth]],DATE(2023,6,8),"y")</f>
        <v>28</v>
      </c>
      <c r="Q493" s="39">
        <v>4449.46</v>
      </c>
    </row>
    <row r="494" spans="1:17" x14ac:dyDescent="0.25">
      <c r="A494" t="s">
        <v>5209</v>
      </c>
      <c r="B494">
        <v>1990</v>
      </c>
      <c r="C494" t="s">
        <v>35</v>
      </c>
      <c r="D494">
        <v>8</v>
      </c>
      <c r="E494">
        <v>1</v>
      </c>
      <c r="F494">
        <v>4454.3999999999996</v>
      </c>
      <c r="G494" t="s">
        <v>11</v>
      </c>
      <c r="H494" t="s">
        <v>12</v>
      </c>
      <c r="I494" t="s">
        <v>23</v>
      </c>
      <c r="J494" s="16" t="str">
        <f>IF(Table3[[#This Row],[month]]="?","sep",Table3[[#This Row],[month]])</f>
        <v>Aug</v>
      </c>
      <c r="K494" s="16">
        <f>IF(Table3[[#This Row],[year]]="?","1983",Table3[[#This Row],[year]])</f>
        <v>1990</v>
      </c>
      <c r="L494" s="16" t="str">
        <f>IF(Table3[[#This Row],[Hospital tier]]="?","tier - 2",Table3[[#This Row],[Hospital tier]])</f>
        <v>tier - 2</v>
      </c>
      <c r="M494" s="16" t="str">
        <f>IF(Table3[[#This Row],[City tier]]="?","tier - 2",Table3[[#This Row],[City tier]])</f>
        <v>tier - 3</v>
      </c>
      <c r="N494" s="16" t="str">
        <f>IF(Table3[[#This Row],[State ID]]="?","unknown",Table3[[#This Row],[State ID]])</f>
        <v>R1012</v>
      </c>
      <c r="O494" s="38" t="str">
        <f>CONCATENATE(Table3[[#This Row],[date]],"-",Table3[[#This Row],[month2]],"-",Table3[[#This Row],[year2]])</f>
        <v>8-Aug-1990</v>
      </c>
      <c r="P494" s="17">
        <f>DATEDIF(Table3[[#This Row],[date of birth]],DATE(2023,6,8),"y")</f>
        <v>32</v>
      </c>
      <c r="Q494" s="39">
        <v>4454.3999999999996</v>
      </c>
    </row>
    <row r="495" spans="1:17" x14ac:dyDescent="0.25">
      <c r="A495" t="s">
        <v>5210</v>
      </c>
      <c r="B495">
        <v>1990</v>
      </c>
      <c r="C495" t="s">
        <v>10</v>
      </c>
      <c r="D495">
        <v>15</v>
      </c>
      <c r="E495">
        <v>1</v>
      </c>
      <c r="F495">
        <v>4462.72</v>
      </c>
      <c r="G495" t="s">
        <v>11</v>
      </c>
      <c r="H495" t="s">
        <v>12</v>
      </c>
      <c r="I495" t="s">
        <v>23</v>
      </c>
      <c r="J495" s="16" t="str">
        <f>IF(Table3[[#This Row],[month]]="?","sep",Table3[[#This Row],[month]])</f>
        <v>Jul</v>
      </c>
      <c r="K495" s="16">
        <f>IF(Table3[[#This Row],[year]]="?","1983",Table3[[#This Row],[year]])</f>
        <v>1990</v>
      </c>
      <c r="L495" s="16" t="str">
        <f>IF(Table3[[#This Row],[Hospital tier]]="?","tier - 2",Table3[[#This Row],[Hospital tier]])</f>
        <v>tier - 2</v>
      </c>
      <c r="M495" s="16" t="str">
        <f>IF(Table3[[#This Row],[City tier]]="?","tier - 2",Table3[[#This Row],[City tier]])</f>
        <v>tier - 3</v>
      </c>
      <c r="N495" s="16" t="str">
        <f>IF(Table3[[#This Row],[State ID]]="?","unknown",Table3[[#This Row],[State ID]])</f>
        <v>R1012</v>
      </c>
      <c r="O495" s="38" t="str">
        <f>CONCATENATE(Table3[[#This Row],[date]],"-",Table3[[#This Row],[month2]],"-",Table3[[#This Row],[year2]])</f>
        <v>15-Jul-1990</v>
      </c>
      <c r="P495" s="17">
        <f>DATEDIF(Table3[[#This Row],[date of birth]],DATE(2023,6,8),"y")</f>
        <v>32</v>
      </c>
      <c r="Q495" s="39">
        <v>4462.72</v>
      </c>
    </row>
    <row r="496" spans="1:17" x14ac:dyDescent="0.25">
      <c r="A496" t="s">
        <v>5211</v>
      </c>
      <c r="B496">
        <v>1991</v>
      </c>
      <c r="C496" t="s">
        <v>10</v>
      </c>
      <c r="D496">
        <v>4</v>
      </c>
      <c r="E496">
        <v>2</v>
      </c>
      <c r="F496">
        <v>4463.21</v>
      </c>
      <c r="G496" t="s">
        <v>12</v>
      </c>
      <c r="H496" t="s">
        <v>12</v>
      </c>
      <c r="I496" t="s">
        <v>13</v>
      </c>
      <c r="J496" s="16" t="str">
        <f>IF(Table3[[#This Row],[month]]="?","sep",Table3[[#This Row],[month]])</f>
        <v>Jul</v>
      </c>
      <c r="K496" s="16">
        <f>IF(Table3[[#This Row],[year]]="?","1983",Table3[[#This Row],[year]])</f>
        <v>1991</v>
      </c>
      <c r="L496" s="16" t="str">
        <f>IF(Table3[[#This Row],[Hospital tier]]="?","tier - 2",Table3[[#This Row],[Hospital tier]])</f>
        <v>tier - 3</v>
      </c>
      <c r="M496" s="16" t="str">
        <f>IF(Table3[[#This Row],[City tier]]="?","tier - 2",Table3[[#This Row],[City tier]])</f>
        <v>tier - 3</v>
      </c>
      <c r="N496" s="16" t="str">
        <f>IF(Table3[[#This Row],[State ID]]="?","unknown",Table3[[#This Row],[State ID]])</f>
        <v>R1013</v>
      </c>
      <c r="O496" s="38" t="str">
        <f>CONCATENATE(Table3[[#This Row],[date]],"-",Table3[[#This Row],[month2]],"-",Table3[[#This Row],[year2]])</f>
        <v>4-Jul-1991</v>
      </c>
      <c r="P496" s="17">
        <f>DATEDIF(Table3[[#This Row],[date of birth]],DATE(2023,6,8),"y")</f>
        <v>31</v>
      </c>
      <c r="Q496" s="39">
        <v>4463.21</v>
      </c>
    </row>
    <row r="497" spans="1:17" x14ac:dyDescent="0.25">
      <c r="A497" t="s">
        <v>5212</v>
      </c>
      <c r="B497">
        <v>1999</v>
      </c>
      <c r="C497" t="s">
        <v>15</v>
      </c>
      <c r="D497">
        <v>20</v>
      </c>
      <c r="E497">
        <v>3</v>
      </c>
      <c r="F497">
        <v>4466.62</v>
      </c>
      <c r="G497" t="s">
        <v>11</v>
      </c>
      <c r="H497" t="s">
        <v>11</v>
      </c>
      <c r="I497" t="s">
        <v>23</v>
      </c>
      <c r="J497" s="16" t="str">
        <f>IF(Table3[[#This Row],[month]]="?","sep",Table3[[#This Row],[month]])</f>
        <v>Nov</v>
      </c>
      <c r="K497" s="16">
        <f>IF(Table3[[#This Row],[year]]="?","1983",Table3[[#This Row],[year]])</f>
        <v>1999</v>
      </c>
      <c r="L497" s="16" t="str">
        <f>IF(Table3[[#This Row],[Hospital tier]]="?","tier - 2",Table3[[#This Row],[Hospital tier]])</f>
        <v>tier - 2</v>
      </c>
      <c r="M497" s="16" t="str">
        <f>IF(Table3[[#This Row],[City tier]]="?","tier - 2",Table3[[#This Row],[City tier]])</f>
        <v>tier - 2</v>
      </c>
      <c r="N497" s="16" t="str">
        <f>IF(Table3[[#This Row],[State ID]]="?","unknown",Table3[[#This Row],[State ID]])</f>
        <v>R1012</v>
      </c>
      <c r="O497" s="38" t="str">
        <f>CONCATENATE(Table3[[#This Row],[date]],"-",Table3[[#This Row],[month2]],"-",Table3[[#This Row],[year2]])</f>
        <v>20-Nov-1999</v>
      </c>
      <c r="P497" s="17">
        <f>DATEDIF(Table3[[#This Row],[date of birth]],DATE(2023,6,8),"y")</f>
        <v>23</v>
      </c>
      <c r="Q497" s="39">
        <v>4466.62</v>
      </c>
    </row>
    <row r="498" spans="1:17" x14ac:dyDescent="0.25">
      <c r="A498" t="s">
        <v>5213</v>
      </c>
      <c r="B498">
        <v>2004</v>
      </c>
      <c r="C498" t="s">
        <v>10</v>
      </c>
      <c r="D498">
        <v>18</v>
      </c>
      <c r="E498">
        <v>0</v>
      </c>
      <c r="F498">
        <v>4468.25</v>
      </c>
      <c r="G498" t="s">
        <v>11</v>
      </c>
      <c r="H498" t="s">
        <v>11</v>
      </c>
      <c r="I498" t="s">
        <v>23</v>
      </c>
      <c r="J498" s="16" t="str">
        <f>IF(Table3[[#This Row],[month]]="?","sep",Table3[[#This Row],[month]])</f>
        <v>Jul</v>
      </c>
      <c r="K498" s="16">
        <f>IF(Table3[[#This Row],[year]]="?","1983",Table3[[#This Row],[year]])</f>
        <v>2004</v>
      </c>
      <c r="L498" s="16" t="str">
        <f>IF(Table3[[#This Row],[Hospital tier]]="?","tier - 2",Table3[[#This Row],[Hospital tier]])</f>
        <v>tier - 2</v>
      </c>
      <c r="M498" s="16" t="str">
        <f>IF(Table3[[#This Row],[City tier]]="?","tier - 2",Table3[[#This Row],[City tier]])</f>
        <v>tier - 2</v>
      </c>
      <c r="N498" s="16" t="str">
        <f>IF(Table3[[#This Row],[State ID]]="?","unknown",Table3[[#This Row],[State ID]])</f>
        <v>R1012</v>
      </c>
      <c r="O498" s="38" t="str">
        <f>CONCATENATE(Table3[[#This Row],[date]],"-",Table3[[#This Row],[month2]],"-",Table3[[#This Row],[year2]])</f>
        <v>18-Jul-2004</v>
      </c>
      <c r="P498" s="17">
        <f>DATEDIF(Table3[[#This Row],[date of birth]],DATE(2023,6,8),"y")</f>
        <v>18</v>
      </c>
      <c r="Q498" s="39">
        <v>4468.25</v>
      </c>
    </row>
    <row r="499" spans="1:17" x14ac:dyDescent="0.25">
      <c r="A499" t="s">
        <v>5214</v>
      </c>
      <c r="B499">
        <v>1992</v>
      </c>
      <c r="C499" t="s">
        <v>10</v>
      </c>
      <c r="D499">
        <v>12</v>
      </c>
      <c r="E499">
        <v>0</v>
      </c>
      <c r="F499">
        <v>4488.58</v>
      </c>
      <c r="G499" t="s">
        <v>11</v>
      </c>
      <c r="H499" t="s">
        <v>12</v>
      </c>
      <c r="I499" t="s">
        <v>23</v>
      </c>
      <c r="J499" s="16" t="str">
        <f>IF(Table3[[#This Row],[month]]="?","sep",Table3[[#This Row],[month]])</f>
        <v>Jul</v>
      </c>
      <c r="K499" s="16">
        <f>IF(Table3[[#This Row],[year]]="?","1983",Table3[[#This Row],[year]])</f>
        <v>1992</v>
      </c>
      <c r="L499" s="16" t="str">
        <f>IF(Table3[[#This Row],[Hospital tier]]="?","tier - 2",Table3[[#This Row],[Hospital tier]])</f>
        <v>tier - 2</v>
      </c>
      <c r="M499" s="16" t="str">
        <f>IF(Table3[[#This Row],[City tier]]="?","tier - 2",Table3[[#This Row],[City tier]])</f>
        <v>tier - 3</v>
      </c>
      <c r="N499" s="16" t="str">
        <f>IF(Table3[[#This Row],[State ID]]="?","unknown",Table3[[#This Row],[State ID]])</f>
        <v>R1012</v>
      </c>
      <c r="O499" s="38" t="str">
        <f>CONCATENATE(Table3[[#This Row],[date]],"-",Table3[[#This Row],[month2]],"-",Table3[[#This Row],[year2]])</f>
        <v>12-Jul-1992</v>
      </c>
      <c r="P499" s="17">
        <f>DATEDIF(Table3[[#This Row],[date of birth]],DATE(2023,6,8),"y")</f>
        <v>30</v>
      </c>
      <c r="Q499" s="39">
        <v>4488.58</v>
      </c>
    </row>
    <row r="500" spans="1:17" x14ac:dyDescent="0.25">
      <c r="A500" t="s">
        <v>5215</v>
      </c>
      <c r="B500">
        <v>1988</v>
      </c>
      <c r="C500" t="s">
        <v>18</v>
      </c>
      <c r="D500">
        <v>26</v>
      </c>
      <c r="E500">
        <v>0</v>
      </c>
      <c r="F500">
        <v>4500.34</v>
      </c>
      <c r="G500" t="s">
        <v>11</v>
      </c>
      <c r="H500" t="s">
        <v>16</v>
      </c>
      <c r="I500" t="s">
        <v>356</v>
      </c>
      <c r="J500" s="16" t="str">
        <f>IF(Table3[[#This Row],[month]]="?","sep",Table3[[#This Row],[month]])</f>
        <v>Jun</v>
      </c>
      <c r="K500" s="16">
        <f>IF(Table3[[#This Row],[year]]="?","1983",Table3[[#This Row],[year]])</f>
        <v>1988</v>
      </c>
      <c r="L500" s="16" t="str">
        <f>IF(Table3[[#This Row],[Hospital tier]]="?","tier - 2",Table3[[#This Row],[Hospital tier]])</f>
        <v>tier - 2</v>
      </c>
      <c r="M500" s="16" t="str">
        <f>IF(Table3[[#This Row],[City tier]]="?","tier - 2",Table3[[#This Row],[City tier]])</f>
        <v>tier - 1</v>
      </c>
      <c r="N500" s="16" t="str">
        <f>IF(Table3[[#This Row],[State ID]]="?","unknown",Table3[[#This Row],[State ID]])</f>
        <v>R1017</v>
      </c>
      <c r="O500" s="38" t="str">
        <f>CONCATENATE(Table3[[#This Row],[date]],"-",Table3[[#This Row],[month2]],"-",Table3[[#This Row],[year2]])</f>
        <v>26-Jun-1988</v>
      </c>
      <c r="P500" s="17">
        <f>DATEDIF(Table3[[#This Row],[date of birth]],DATE(2023,6,8),"y")</f>
        <v>34</v>
      </c>
      <c r="Q500" s="39">
        <v>4500.34</v>
      </c>
    </row>
    <row r="501" spans="1:17" x14ac:dyDescent="0.25">
      <c r="A501" t="s">
        <v>5216</v>
      </c>
      <c r="B501">
        <v>1997</v>
      </c>
      <c r="C501" t="s">
        <v>37</v>
      </c>
      <c r="D501">
        <v>13</v>
      </c>
      <c r="E501">
        <v>4</v>
      </c>
      <c r="F501">
        <v>4504.66</v>
      </c>
      <c r="G501" t="s">
        <v>16</v>
      </c>
      <c r="H501" t="s">
        <v>11</v>
      </c>
      <c r="I501" t="s">
        <v>13</v>
      </c>
      <c r="J501" s="16" t="str">
        <f>IF(Table3[[#This Row],[month]]="?","sep",Table3[[#This Row],[month]])</f>
        <v>Oct</v>
      </c>
      <c r="K501" s="16">
        <f>IF(Table3[[#This Row],[year]]="?","1983",Table3[[#This Row],[year]])</f>
        <v>1997</v>
      </c>
      <c r="L501" s="16" t="str">
        <f>IF(Table3[[#This Row],[Hospital tier]]="?","tier - 2",Table3[[#This Row],[Hospital tier]])</f>
        <v>tier - 1</v>
      </c>
      <c r="M501" s="16" t="str">
        <f>IF(Table3[[#This Row],[City tier]]="?","tier - 2",Table3[[#This Row],[City tier]])</f>
        <v>tier - 2</v>
      </c>
      <c r="N501" s="16" t="str">
        <f>IF(Table3[[#This Row],[State ID]]="?","unknown",Table3[[#This Row],[State ID]])</f>
        <v>R1013</v>
      </c>
      <c r="O501" s="38" t="str">
        <f>CONCATENATE(Table3[[#This Row],[date]],"-",Table3[[#This Row],[month2]],"-",Table3[[#This Row],[year2]])</f>
        <v>13-Oct-1997</v>
      </c>
      <c r="P501" s="17">
        <f>DATEDIF(Table3[[#This Row],[date of birth]],DATE(2023,6,8),"y")</f>
        <v>25</v>
      </c>
      <c r="Q501" s="39">
        <v>4504.66</v>
      </c>
    </row>
    <row r="502" spans="1:17" x14ac:dyDescent="0.25">
      <c r="A502" t="s">
        <v>5217</v>
      </c>
      <c r="B502">
        <v>1982</v>
      </c>
      <c r="C502" t="s">
        <v>20</v>
      </c>
      <c r="D502">
        <v>27</v>
      </c>
      <c r="E502">
        <v>3</v>
      </c>
      <c r="F502">
        <v>4511.41</v>
      </c>
      <c r="G502" t="s">
        <v>11</v>
      </c>
      <c r="H502" t="s">
        <v>12</v>
      </c>
      <c r="I502" t="s">
        <v>13</v>
      </c>
      <c r="J502" s="16" t="str">
        <f>IF(Table3[[#This Row],[month]]="?","sep",Table3[[#This Row],[month]])</f>
        <v>Sep</v>
      </c>
      <c r="K502" s="16">
        <f>IF(Table3[[#This Row],[year]]="?","1983",Table3[[#This Row],[year]])</f>
        <v>1982</v>
      </c>
      <c r="L502" s="16" t="str">
        <f>IF(Table3[[#This Row],[Hospital tier]]="?","tier - 2",Table3[[#This Row],[Hospital tier]])</f>
        <v>tier - 2</v>
      </c>
      <c r="M502" s="16" t="str">
        <f>IF(Table3[[#This Row],[City tier]]="?","tier - 2",Table3[[#This Row],[City tier]])</f>
        <v>tier - 3</v>
      </c>
      <c r="N502" s="16" t="str">
        <f>IF(Table3[[#This Row],[State ID]]="?","unknown",Table3[[#This Row],[State ID]])</f>
        <v>R1013</v>
      </c>
      <c r="O502" s="38" t="str">
        <f>CONCATENATE(Table3[[#This Row],[date]],"-",Table3[[#This Row],[month2]],"-",Table3[[#This Row],[year2]])</f>
        <v>27-Sep-1982</v>
      </c>
      <c r="P502" s="17">
        <f>DATEDIF(Table3[[#This Row],[date of birth]],DATE(2023,6,8),"y")</f>
        <v>40</v>
      </c>
      <c r="Q502" s="39">
        <v>4511.41</v>
      </c>
    </row>
    <row r="503" spans="1:17" x14ac:dyDescent="0.25">
      <c r="A503" t="s">
        <v>5218</v>
      </c>
      <c r="B503">
        <v>1980</v>
      </c>
      <c r="C503" t="s">
        <v>18</v>
      </c>
      <c r="D503">
        <v>16</v>
      </c>
      <c r="E503">
        <v>2</v>
      </c>
      <c r="F503">
        <v>4515.71</v>
      </c>
      <c r="G503" t="s">
        <v>11</v>
      </c>
      <c r="H503" t="s">
        <v>12</v>
      </c>
      <c r="I503" t="s">
        <v>13</v>
      </c>
      <c r="J503" s="16" t="str">
        <f>IF(Table3[[#This Row],[month]]="?","sep",Table3[[#This Row],[month]])</f>
        <v>Jun</v>
      </c>
      <c r="K503" s="16">
        <f>IF(Table3[[#This Row],[year]]="?","1983",Table3[[#This Row],[year]])</f>
        <v>1980</v>
      </c>
      <c r="L503" s="16" t="str">
        <f>IF(Table3[[#This Row],[Hospital tier]]="?","tier - 2",Table3[[#This Row],[Hospital tier]])</f>
        <v>tier - 2</v>
      </c>
      <c r="M503" s="16" t="str">
        <f>IF(Table3[[#This Row],[City tier]]="?","tier - 2",Table3[[#This Row],[City tier]])</f>
        <v>tier - 3</v>
      </c>
      <c r="N503" s="16" t="str">
        <f>IF(Table3[[#This Row],[State ID]]="?","unknown",Table3[[#This Row],[State ID]])</f>
        <v>R1013</v>
      </c>
      <c r="O503" s="38" t="str">
        <f>CONCATENATE(Table3[[#This Row],[date]],"-",Table3[[#This Row],[month2]],"-",Table3[[#This Row],[year2]])</f>
        <v>16-Jun-1980</v>
      </c>
      <c r="P503" s="17">
        <f>DATEDIF(Table3[[#This Row],[date of birth]],DATE(2023,6,8),"y")</f>
        <v>42</v>
      </c>
      <c r="Q503" s="39">
        <v>4515.71</v>
      </c>
    </row>
    <row r="504" spans="1:17" x14ac:dyDescent="0.25">
      <c r="A504" t="s">
        <v>5219</v>
      </c>
      <c r="B504">
        <v>2003</v>
      </c>
      <c r="C504" t="s">
        <v>37</v>
      </c>
      <c r="D504">
        <v>2</v>
      </c>
      <c r="E504">
        <v>0</v>
      </c>
      <c r="F504">
        <v>4518.3999999999996</v>
      </c>
      <c r="G504" t="s">
        <v>11</v>
      </c>
      <c r="H504" t="s">
        <v>12</v>
      </c>
      <c r="I504" t="s">
        <v>535</v>
      </c>
      <c r="J504" s="16" t="str">
        <f>IF(Table3[[#This Row],[month]]="?","sep",Table3[[#This Row],[month]])</f>
        <v>Oct</v>
      </c>
      <c r="K504" s="16">
        <f>IF(Table3[[#This Row],[year]]="?","1983",Table3[[#This Row],[year]])</f>
        <v>2003</v>
      </c>
      <c r="L504" s="16" t="str">
        <f>IF(Table3[[#This Row],[Hospital tier]]="?","tier - 2",Table3[[#This Row],[Hospital tier]])</f>
        <v>tier - 2</v>
      </c>
      <c r="M504" s="16" t="str">
        <f>IF(Table3[[#This Row],[City tier]]="?","tier - 2",Table3[[#This Row],[City tier]])</f>
        <v>tier - 3</v>
      </c>
      <c r="N504" s="16" t="str">
        <f>IF(Table3[[#This Row],[State ID]]="?","unknown",Table3[[#This Row],[State ID]])</f>
        <v>R1026</v>
      </c>
      <c r="O504" s="38" t="str">
        <f>CONCATENATE(Table3[[#This Row],[date]],"-",Table3[[#This Row],[month2]],"-",Table3[[#This Row],[year2]])</f>
        <v>2-Oct-2003</v>
      </c>
      <c r="P504" s="17">
        <f>DATEDIF(Table3[[#This Row],[date of birth]],DATE(2023,6,8),"y")</f>
        <v>19</v>
      </c>
      <c r="Q504" s="39">
        <v>4518.3999999999996</v>
      </c>
    </row>
    <row r="505" spans="1:17" x14ac:dyDescent="0.25">
      <c r="A505" t="s">
        <v>5220</v>
      </c>
      <c r="B505">
        <v>1987</v>
      </c>
      <c r="C505" t="s">
        <v>30</v>
      </c>
      <c r="D505">
        <v>5</v>
      </c>
      <c r="E505">
        <v>3</v>
      </c>
      <c r="F505">
        <v>4518.7700000000004</v>
      </c>
      <c r="G505" t="s">
        <v>11</v>
      </c>
      <c r="H505" t="s">
        <v>12</v>
      </c>
      <c r="I505" t="s">
        <v>23</v>
      </c>
      <c r="J505" s="16" t="str">
        <f>IF(Table3[[#This Row],[month]]="?","sep",Table3[[#This Row],[month]])</f>
        <v>Dec</v>
      </c>
      <c r="K505" s="16">
        <f>IF(Table3[[#This Row],[year]]="?","1983",Table3[[#This Row],[year]])</f>
        <v>1987</v>
      </c>
      <c r="L505" s="16" t="str">
        <f>IF(Table3[[#This Row],[Hospital tier]]="?","tier - 2",Table3[[#This Row],[Hospital tier]])</f>
        <v>tier - 2</v>
      </c>
      <c r="M505" s="16" t="str">
        <f>IF(Table3[[#This Row],[City tier]]="?","tier - 2",Table3[[#This Row],[City tier]])</f>
        <v>tier - 3</v>
      </c>
      <c r="N505" s="16" t="str">
        <f>IF(Table3[[#This Row],[State ID]]="?","unknown",Table3[[#This Row],[State ID]])</f>
        <v>R1012</v>
      </c>
      <c r="O505" s="38" t="str">
        <f>CONCATENATE(Table3[[#This Row],[date]],"-",Table3[[#This Row],[month2]],"-",Table3[[#This Row],[year2]])</f>
        <v>5-Dec-1987</v>
      </c>
      <c r="P505" s="17">
        <f>DATEDIF(Table3[[#This Row],[date of birth]],DATE(2023,6,8),"y")</f>
        <v>35</v>
      </c>
      <c r="Q505" s="39">
        <v>4518.7700000000004</v>
      </c>
    </row>
    <row r="506" spans="1:17" x14ac:dyDescent="0.25">
      <c r="A506" t="s">
        <v>5221</v>
      </c>
      <c r="B506">
        <v>1988</v>
      </c>
      <c r="C506" t="s">
        <v>30</v>
      </c>
      <c r="D506">
        <v>21</v>
      </c>
      <c r="E506">
        <v>0</v>
      </c>
      <c r="F506">
        <v>4518.83</v>
      </c>
      <c r="G506" t="s">
        <v>11</v>
      </c>
      <c r="H506" t="s">
        <v>11</v>
      </c>
      <c r="I506" t="s">
        <v>356</v>
      </c>
      <c r="J506" s="16" t="str">
        <f>IF(Table3[[#This Row],[month]]="?","sep",Table3[[#This Row],[month]])</f>
        <v>Dec</v>
      </c>
      <c r="K506" s="16">
        <f>IF(Table3[[#This Row],[year]]="?","1983",Table3[[#This Row],[year]])</f>
        <v>1988</v>
      </c>
      <c r="L506" s="16" t="str">
        <f>IF(Table3[[#This Row],[Hospital tier]]="?","tier - 2",Table3[[#This Row],[Hospital tier]])</f>
        <v>tier - 2</v>
      </c>
      <c r="M506" s="16" t="str">
        <f>IF(Table3[[#This Row],[City tier]]="?","tier - 2",Table3[[#This Row],[City tier]])</f>
        <v>tier - 2</v>
      </c>
      <c r="N506" s="16" t="str">
        <f>IF(Table3[[#This Row],[State ID]]="?","unknown",Table3[[#This Row],[State ID]])</f>
        <v>R1017</v>
      </c>
      <c r="O506" s="38" t="str">
        <f>CONCATENATE(Table3[[#This Row],[date]],"-",Table3[[#This Row],[month2]],"-",Table3[[#This Row],[year2]])</f>
        <v>21-Dec-1988</v>
      </c>
      <c r="P506" s="17">
        <f>DATEDIF(Table3[[#This Row],[date of birth]],DATE(2023,6,8),"y")</f>
        <v>34</v>
      </c>
      <c r="Q506" s="39">
        <v>4518.83</v>
      </c>
    </row>
    <row r="507" spans="1:17" x14ac:dyDescent="0.25">
      <c r="A507" t="s">
        <v>5222</v>
      </c>
      <c r="B507">
        <v>1992</v>
      </c>
      <c r="C507" t="s">
        <v>35</v>
      </c>
      <c r="D507">
        <v>13</v>
      </c>
      <c r="E507">
        <v>1</v>
      </c>
      <c r="F507">
        <v>4527.18</v>
      </c>
      <c r="G507" t="s">
        <v>11</v>
      </c>
      <c r="H507" t="s">
        <v>11</v>
      </c>
      <c r="I507" t="s">
        <v>23</v>
      </c>
      <c r="J507" s="16" t="str">
        <f>IF(Table3[[#This Row],[month]]="?","sep",Table3[[#This Row],[month]])</f>
        <v>Aug</v>
      </c>
      <c r="K507" s="16">
        <f>IF(Table3[[#This Row],[year]]="?","1983",Table3[[#This Row],[year]])</f>
        <v>1992</v>
      </c>
      <c r="L507" s="16" t="str">
        <f>IF(Table3[[#This Row],[Hospital tier]]="?","tier - 2",Table3[[#This Row],[Hospital tier]])</f>
        <v>tier - 2</v>
      </c>
      <c r="M507" s="16" t="str">
        <f>IF(Table3[[#This Row],[City tier]]="?","tier - 2",Table3[[#This Row],[City tier]])</f>
        <v>tier - 2</v>
      </c>
      <c r="N507" s="16" t="str">
        <f>IF(Table3[[#This Row],[State ID]]="?","unknown",Table3[[#This Row],[State ID]])</f>
        <v>R1012</v>
      </c>
      <c r="O507" s="38" t="str">
        <f>CONCATENATE(Table3[[#This Row],[date]],"-",Table3[[#This Row],[month2]],"-",Table3[[#This Row],[year2]])</f>
        <v>13-Aug-1992</v>
      </c>
      <c r="P507" s="17">
        <f>DATEDIF(Table3[[#This Row],[date of birth]],DATE(2023,6,8),"y")</f>
        <v>30</v>
      </c>
      <c r="Q507" s="39">
        <v>4527.18</v>
      </c>
    </row>
    <row r="508" spans="1:17" x14ac:dyDescent="0.25">
      <c r="A508" t="s">
        <v>5223</v>
      </c>
      <c r="B508">
        <v>1993</v>
      </c>
      <c r="C508" t="s">
        <v>18</v>
      </c>
      <c r="D508">
        <v>29</v>
      </c>
      <c r="E508">
        <v>2</v>
      </c>
      <c r="F508">
        <v>4529.4799999999996</v>
      </c>
      <c r="G508" t="s">
        <v>11</v>
      </c>
      <c r="H508" t="s">
        <v>16</v>
      </c>
      <c r="I508" t="s">
        <v>42</v>
      </c>
      <c r="J508" s="16" t="str">
        <f>IF(Table3[[#This Row],[month]]="?","sep",Table3[[#This Row],[month]])</f>
        <v>Jun</v>
      </c>
      <c r="K508" s="16">
        <f>IF(Table3[[#This Row],[year]]="?","1983",Table3[[#This Row],[year]])</f>
        <v>1993</v>
      </c>
      <c r="L508" s="16" t="str">
        <f>IF(Table3[[#This Row],[Hospital tier]]="?","tier - 2",Table3[[#This Row],[Hospital tier]])</f>
        <v>tier - 2</v>
      </c>
      <c r="M508" s="16" t="str">
        <f>IF(Table3[[#This Row],[City tier]]="?","tier - 2",Table3[[#This Row],[City tier]])</f>
        <v>tier - 1</v>
      </c>
      <c r="N508" s="16" t="str">
        <f>IF(Table3[[#This Row],[State ID]]="?","unknown",Table3[[#This Row],[State ID]])</f>
        <v>R1011</v>
      </c>
      <c r="O508" s="38" t="str">
        <f>CONCATENATE(Table3[[#This Row],[date]],"-",Table3[[#This Row],[month2]],"-",Table3[[#This Row],[year2]])</f>
        <v>29-Jun-1993</v>
      </c>
      <c r="P508" s="17">
        <f>DATEDIF(Table3[[#This Row],[date of birth]],DATE(2023,6,8),"y")</f>
        <v>29</v>
      </c>
      <c r="Q508" s="39">
        <v>4529.4799999999996</v>
      </c>
    </row>
    <row r="509" spans="1:17" x14ac:dyDescent="0.25">
      <c r="A509" t="s">
        <v>5224</v>
      </c>
      <c r="B509">
        <v>1988</v>
      </c>
      <c r="C509" t="s">
        <v>18</v>
      </c>
      <c r="D509">
        <v>13</v>
      </c>
      <c r="E509">
        <v>1</v>
      </c>
      <c r="F509">
        <v>4536.26</v>
      </c>
      <c r="G509" t="s">
        <v>11</v>
      </c>
      <c r="H509" t="s">
        <v>11</v>
      </c>
      <c r="I509" t="s">
        <v>42</v>
      </c>
      <c r="J509" s="16" t="str">
        <f>IF(Table3[[#This Row],[month]]="?","sep",Table3[[#This Row],[month]])</f>
        <v>Jun</v>
      </c>
      <c r="K509" s="16">
        <f>IF(Table3[[#This Row],[year]]="?","1983",Table3[[#This Row],[year]])</f>
        <v>1988</v>
      </c>
      <c r="L509" s="16" t="str">
        <f>IF(Table3[[#This Row],[Hospital tier]]="?","tier - 2",Table3[[#This Row],[Hospital tier]])</f>
        <v>tier - 2</v>
      </c>
      <c r="M509" s="16" t="str">
        <f>IF(Table3[[#This Row],[City tier]]="?","tier - 2",Table3[[#This Row],[City tier]])</f>
        <v>tier - 2</v>
      </c>
      <c r="N509" s="16" t="str">
        <f>IF(Table3[[#This Row],[State ID]]="?","unknown",Table3[[#This Row],[State ID]])</f>
        <v>R1011</v>
      </c>
      <c r="O509" s="38" t="str">
        <f>CONCATENATE(Table3[[#This Row],[date]],"-",Table3[[#This Row],[month2]],"-",Table3[[#This Row],[year2]])</f>
        <v>13-Jun-1988</v>
      </c>
      <c r="P509" s="17">
        <f>DATEDIF(Table3[[#This Row],[date of birth]],DATE(2023,6,8),"y")</f>
        <v>34</v>
      </c>
      <c r="Q509" s="39">
        <v>4536.26</v>
      </c>
    </row>
    <row r="510" spans="1:17" x14ac:dyDescent="0.25">
      <c r="A510" t="s">
        <v>5225</v>
      </c>
      <c r="B510">
        <v>1990</v>
      </c>
      <c r="C510" t="s">
        <v>15</v>
      </c>
      <c r="D510">
        <v>17</v>
      </c>
      <c r="E510">
        <v>0</v>
      </c>
      <c r="F510">
        <v>4544.2299999999996</v>
      </c>
      <c r="G510" t="s">
        <v>11</v>
      </c>
      <c r="H510" t="s">
        <v>16</v>
      </c>
      <c r="I510" t="s">
        <v>247</v>
      </c>
      <c r="J510" s="16" t="str">
        <f>IF(Table3[[#This Row],[month]]="?","sep",Table3[[#This Row],[month]])</f>
        <v>Nov</v>
      </c>
      <c r="K510" s="16">
        <f>IF(Table3[[#This Row],[year]]="?","1983",Table3[[#This Row],[year]])</f>
        <v>1990</v>
      </c>
      <c r="L510" s="16" t="str">
        <f>IF(Table3[[#This Row],[Hospital tier]]="?","tier - 2",Table3[[#This Row],[Hospital tier]])</f>
        <v>tier - 2</v>
      </c>
      <c r="M510" s="16" t="str">
        <f>IF(Table3[[#This Row],[City tier]]="?","tier - 2",Table3[[#This Row],[City tier]])</f>
        <v>tier - 1</v>
      </c>
      <c r="N510" s="16" t="str">
        <f>IF(Table3[[#This Row],[State ID]]="?","unknown",Table3[[#This Row],[State ID]])</f>
        <v>R1024</v>
      </c>
      <c r="O510" s="38" t="str">
        <f>CONCATENATE(Table3[[#This Row],[date]],"-",Table3[[#This Row],[month2]],"-",Table3[[#This Row],[year2]])</f>
        <v>17-Nov-1990</v>
      </c>
      <c r="P510" s="17">
        <f>DATEDIF(Table3[[#This Row],[date of birth]],DATE(2023,6,8),"y")</f>
        <v>32</v>
      </c>
      <c r="Q510" s="39">
        <v>4544.2299999999996</v>
      </c>
    </row>
    <row r="511" spans="1:17" x14ac:dyDescent="0.25">
      <c r="A511" t="s">
        <v>5226</v>
      </c>
      <c r="B511">
        <v>2004</v>
      </c>
      <c r="C511" t="s">
        <v>30</v>
      </c>
      <c r="D511">
        <v>22</v>
      </c>
      <c r="E511">
        <v>4</v>
      </c>
      <c r="F511">
        <v>4561.1899999999996</v>
      </c>
      <c r="G511" t="s">
        <v>11</v>
      </c>
      <c r="H511" t="s">
        <v>11</v>
      </c>
      <c r="I511" t="s">
        <v>247</v>
      </c>
      <c r="J511" s="16" t="str">
        <f>IF(Table3[[#This Row],[month]]="?","sep",Table3[[#This Row],[month]])</f>
        <v>Dec</v>
      </c>
      <c r="K511" s="16">
        <f>IF(Table3[[#This Row],[year]]="?","1983",Table3[[#This Row],[year]])</f>
        <v>2004</v>
      </c>
      <c r="L511" s="16" t="str">
        <f>IF(Table3[[#This Row],[Hospital tier]]="?","tier - 2",Table3[[#This Row],[Hospital tier]])</f>
        <v>tier - 2</v>
      </c>
      <c r="M511" s="16" t="str">
        <f>IF(Table3[[#This Row],[City tier]]="?","tier - 2",Table3[[#This Row],[City tier]])</f>
        <v>tier - 2</v>
      </c>
      <c r="N511" s="16" t="str">
        <f>IF(Table3[[#This Row],[State ID]]="?","unknown",Table3[[#This Row],[State ID]])</f>
        <v>R1024</v>
      </c>
      <c r="O511" s="38" t="str">
        <f>CONCATENATE(Table3[[#This Row],[date]],"-",Table3[[#This Row],[month2]],"-",Table3[[#This Row],[year2]])</f>
        <v>22-Dec-2004</v>
      </c>
      <c r="P511" s="17">
        <f>DATEDIF(Table3[[#This Row],[date of birth]],DATE(2023,6,8),"y")</f>
        <v>18</v>
      </c>
      <c r="Q511" s="39">
        <v>4561.1899999999996</v>
      </c>
    </row>
    <row r="512" spans="1:17" x14ac:dyDescent="0.25">
      <c r="A512" t="s">
        <v>5227</v>
      </c>
      <c r="B512">
        <v>1990</v>
      </c>
      <c r="C512" t="s">
        <v>20</v>
      </c>
      <c r="D512">
        <v>20</v>
      </c>
      <c r="E512">
        <v>1</v>
      </c>
      <c r="F512">
        <v>4562.84</v>
      </c>
      <c r="G512" t="s">
        <v>11</v>
      </c>
      <c r="H512" t="s">
        <v>11</v>
      </c>
      <c r="I512" t="s">
        <v>13</v>
      </c>
      <c r="J512" s="16" t="str">
        <f>IF(Table3[[#This Row],[month]]="?","sep",Table3[[#This Row],[month]])</f>
        <v>Sep</v>
      </c>
      <c r="K512" s="16">
        <f>IF(Table3[[#This Row],[year]]="?","1983",Table3[[#This Row],[year]])</f>
        <v>1990</v>
      </c>
      <c r="L512" s="16" t="str">
        <f>IF(Table3[[#This Row],[Hospital tier]]="?","tier - 2",Table3[[#This Row],[Hospital tier]])</f>
        <v>tier - 2</v>
      </c>
      <c r="M512" s="16" t="str">
        <f>IF(Table3[[#This Row],[City tier]]="?","tier - 2",Table3[[#This Row],[City tier]])</f>
        <v>tier - 2</v>
      </c>
      <c r="N512" s="16" t="str">
        <f>IF(Table3[[#This Row],[State ID]]="?","unknown",Table3[[#This Row],[State ID]])</f>
        <v>R1013</v>
      </c>
      <c r="O512" s="38" t="str">
        <f>CONCATENATE(Table3[[#This Row],[date]],"-",Table3[[#This Row],[month2]],"-",Table3[[#This Row],[year2]])</f>
        <v>20-Sep-1990</v>
      </c>
      <c r="P512" s="17">
        <f>DATEDIF(Table3[[#This Row],[date of birth]],DATE(2023,6,8),"y")</f>
        <v>32</v>
      </c>
      <c r="Q512" s="39">
        <v>4562.84</v>
      </c>
    </row>
    <row r="513" spans="1:17" x14ac:dyDescent="0.25">
      <c r="A513" t="s">
        <v>5228</v>
      </c>
      <c r="B513">
        <v>1996</v>
      </c>
      <c r="C513" t="s">
        <v>30</v>
      </c>
      <c r="D513">
        <v>25</v>
      </c>
      <c r="E513">
        <v>2</v>
      </c>
      <c r="F513">
        <v>4564.1899999999996</v>
      </c>
      <c r="G513" t="s">
        <v>11</v>
      </c>
      <c r="H513" t="s">
        <v>11</v>
      </c>
      <c r="I513" t="s">
        <v>247</v>
      </c>
      <c r="J513" s="16" t="str">
        <f>IF(Table3[[#This Row],[month]]="?","sep",Table3[[#This Row],[month]])</f>
        <v>Dec</v>
      </c>
      <c r="K513" s="16">
        <f>IF(Table3[[#This Row],[year]]="?","1983",Table3[[#This Row],[year]])</f>
        <v>1996</v>
      </c>
      <c r="L513" s="16" t="str">
        <f>IF(Table3[[#This Row],[Hospital tier]]="?","tier - 2",Table3[[#This Row],[Hospital tier]])</f>
        <v>tier - 2</v>
      </c>
      <c r="M513" s="16" t="str">
        <f>IF(Table3[[#This Row],[City tier]]="?","tier - 2",Table3[[#This Row],[City tier]])</f>
        <v>tier - 2</v>
      </c>
      <c r="N513" s="16" t="str">
        <f>IF(Table3[[#This Row],[State ID]]="?","unknown",Table3[[#This Row],[State ID]])</f>
        <v>R1024</v>
      </c>
      <c r="O513" s="38" t="str">
        <f>CONCATENATE(Table3[[#This Row],[date]],"-",Table3[[#This Row],[month2]],"-",Table3[[#This Row],[year2]])</f>
        <v>25-Dec-1996</v>
      </c>
      <c r="P513" s="17">
        <f>DATEDIF(Table3[[#This Row],[date of birth]],DATE(2023,6,8),"y")</f>
        <v>26</v>
      </c>
      <c r="Q513" s="39">
        <v>4564.1899999999996</v>
      </c>
    </row>
    <row r="514" spans="1:17" x14ac:dyDescent="0.25">
      <c r="A514" t="s">
        <v>5229</v>
      </c>
      <c r="B514">
        <v>1989</v>
      </c>
      <c r="C514" t="s">
        <v>20</v>
      </c>
      <c r="D514">
        <v>18</v>
      </c>
      <c r="E514">
        <v>0</v>
      </c>
      <c r="F514">
        <v>4571.41</v>
      </c>
      <c r="G514" t="s">
        <v>11</v>
      </c>
      <c r="H514" t="s">
        <v>11</v>
      </c>
      <c r="I514" t="s">
        <v>23</v>
      </c>
      <c r="J514" s="16" t="str">
        <f>IF(Table3[[#This Row],[month]]="?","sep",Table3[[#This Row],[month]])</f>
        <v>Sep</v>
      </c>
      <c r="K514" s="16">
        <f>IF(Table3[[#This Row],[year]]="?","1983",Table3[[#This Row],[year]])</f>
        <v>1989</v>
      </c>
      <c r="L514" s="16" t="str">
        <f>IF(Table3[[#This Row],[Hospital tier]]="?","tier - 2",Table3[[#This Row],[Hospital tier]])</f>
        <v>tier - 2</v>
      </c>
      <c r="M514" s="16" t="str">
        <f>IF(Table3[[#This Row],[City tier]]="?","tier - 2",Table3[[#This Row],[City tier]])</f>
        <v>tier - 2</v>
      </c>
      <c r="N514" s="16" t="str">
        <f>IF(Table3[[#This Row],[State ID]]="?","unknown",Table3[[#This Row],[State ID]])</f>
        <v>R1012</v>
      </c>
      <c r="O514" s="38" t="str">
        <f>CONCATENATE(Table3[[#This Row],[date]],"-",Table3[[#This Row],[month2]],"-",Table3[[#This Row],[year2]])</f>
        <v>18-Sep-1989</v>
      </c>
      <c r="P514" s="17">
        <f>DATEDIF(Table3[[#This Row],[date of birth]],DATE(2023,6,8),"y")</f>
        <v>33</v>
      </c>
      <c r="Q514" s="39">
        <v>4571.41</v>
      </c>
    </row>
    <row r="515" spans="1:17" x14ac:dyDescent="0.25">
      <c r="A515" t="s">
        <v>5230</v>
      </c>
      <c r="B515">
        <v>2000</v>
      </c>
      <c r="C515" t="s">
        <v>10</v>
      </c>
      <c r="D515">
        <v>2</v>
      </c>
      <c r="E515">
        <v>0</v>
      </c>
      <c r="F515">
        <v>4608.03</v>
      </c>
      <c r="G515" t="s">
        <v>11</v>
      </c>
      <c r="H515" t="s">
        <v>12</v>
      </c>
      <c r="I515" t="s">
        <v>42</v>
      </c>
      <c r="J515" s="16" t="str">
        <f>IF(Table3[[#This Row],[month]]="?","sep",Table3[[#This Row],[month]])</f>
        <v>Jul</v>
      </c>
      <c r="K515" s="16">
        <f>IF(Table3[[#This Row],[year]]="?","1983",Table3[[#This Row],[year]])</f>
        <v>2000</v>
      </c>
      <c r="L515" s="16" t="str">
        <f>IF(Table3[[#This Row],[Hospital tier]]="?","tier - 2",Table3[[#This Row],[Hospital tier]])</f>
        <v>tier - 2</v>
      </c>
      <c r="M515" s="16" t="str">
        <f>IF(Table3[[#This Row],[City tier]]="?","tier - 2",Table3[[#This Row],[City tier]])</f>
        <v>tier - 3</v>
      </c>
      <c r="N515" s="16" t="str">
        <f>IF(Table3[[#This Row],[State ID]]="?","unknown",Table3[[#This Row],[State ID]])</f>
        <v>R1011</v>
      </c>
      <c r="O515" s="38" t="str">
        <f>CONCATENATE(Table3[[#This Row],[date]],"-",Table3[[#This Row],[month2]],"-",Table3[[#This Row],[year2]])</f>
        <v>2-Jul-2000</v>
      </c>
      <c r="P515" s="17">
        <f>DATEDIF(Table3[[#This Row],[date of birth]],DATE(2023,6,8),"y")</f>
        <v>22</v>
      </c>
      <c r="Q515" s="39">
        <v>4608.03</v>
      </c>
    </row>
    <row r="516" spans="1:17" x14ac:dyDescent="0.25">
      <c r="A516" t="s">
        <v>5231</v>
      </c>
      <c r="B516">
        <v>1998</v>
      </c>
      <c r="C516" t="s">
        <v>18</v>
      </c>
      <c r="D516">
        <v>29</v>
      </c>
      <c r="E516">
        <v>3</v>
      </c>
      <c r="F516">
        <v>4618.08</v>
      </c>
      <c r="G516" t="s">
        <v>11</v>
      </c>
      <c r="H516" t="s">
        <v>16</v>
      </c>
      <c r="I516" t="s">
        <v>23</v>
      </c>
      <c r="J516" s="16" t="str">
        <f>IF(Table3[[#This Row],[month]]="?","sep",Table3[[#This Row],[month]])</f>
        <v>Jun</v>
      </c>
      <c r="K516" s="16">
        <f>IF(Table3[[#This Row],[year]]="?","1983",Table3[[#This Row],[year]])</f>
        <v>1998</v>
      </c>
      <c r="L516" s="16" t="str">
        <f>IF(Table3[[#This Row],[Hospital tier]]="?","tier - 2",Table3[[#This Row],[Hospital tier]])</f>
        <v>tier - 2</v>
      </c>
      <c r="M516" s="16" t="str">
        <f>IF(Table3[[#This Row],[City tier]]="?","tier - 2",Table3[[#This Row],[City tier]])</f>
        <v>tier - 1</v>
      </c>
      <c r="N516" s="16" t="str">
        <f>IF(Table3[[#This Row],[State ID]]="?","unknown",Table3[[#This Row],[State ID]])</f>
        <v>R1012</v>
      </c>
      <c r="O516" s="38" t="str">
        <f>CONCATENATE(Table3[[#This Row],[date]],"-",Table3[[#This Row],[month2]],"-",Table3[[#This Row],[year2]])</f>
        <v>29-Jun-1998</v>
      </c>
      <c r="P516" s="17">
        <f>DATEDIF(Table3[[#This Row],[date of birth]],DATE(2023,6,8),"y")</f>
        <v>24</v>
      </c>
      <c r="Q516" s="39">
        <v>4618.08</v>
      </c>
    </row>
    <row r="517" spans="1:17" x14ac:dyDescent="0.25">
      <c r="A517" t="s">
        <v>5232</v>
      </c>
      <c r="B517">
        <v>1985</v>
      </c>
      <c r="C517" t="s">
        <v>18</v>
      </c>
      <c r="D517">
        <v>22</v>
      </c>
      <c r="E517">
        <v>0</v>
      </c>
      <c r="F517">
        <v>4646.76</v>
      </c>
      <c r="G517" t="s">
        <v>16</v>
      </c>
      <c r="H517" t="s">
        <v>16</v>
      </c>
      <c r="I517" t="s">
        <v>42</v>
      </c>
      <c r="J517" s="16" t="str">
        <f>IF(Table3[[#This Row],[month]]="?","sep",Table3[[#This Row],[month]])</f>
        <v>Jun</v>
      </c>
      <c r="K517" s="16">
        <f>IF(Table3[[#This Row],[year]]="?","1983",Table3[[#This Row],[year]])</f>
        <v>1985</v>
      </c>
      <c r="L517" s="16" t="str">
        <f>IF(Table3[[#This Row],[Hospital tier]]="?","tier - 2",Table3[[#This Row],[Hospital tier]])</f>
        <v>tier - 1</v>
      </c>
      <c r="M517" s="16" t="str">
        <f>IF(Table3[[#This Row],[City tier]]="?","tier - 2",Table3[[#This Row],[City tier]])</f>
        <v>tier - 1</v>
      </c>
      <c r="N517" s="16" t="str">
        <f>IF(Table3[[#This Row],[State ID]]="?","unknown",Table3[[#This Row],[State ID]])</f>
        <v>R1011</v>
      </c>
      <c r="O517" s="38" t="str">
        <f>CONCATENATE(Table3[[#This Row],[date]],"-",Table3[[#This Row],[month2]],"-",Table3[[#This Row],[year2]])</f>
        <v>22-Jun-1985</v>
      </c>
      <c r="P517" s="17">
        <f>DATEDIF(Table3[[#This Row],[date of birth]],DATE(2023,6,8),"y")</f>
        <v>37</v>
      </c>
      <c r="Q517" s="39">
        <v>4646.76</v>
      </c>
    </row>
    <row r="518" spans="1:17" x14ac:dyDescent="0.25">
      <c r="A518" t="s">
        <v>5233</v>
      </c>
      <c r="B518">
        <v>1996</v>
      </c>
      <c r="C518" t="s">
        <v>37</v>
      </c>
      <c r="D518">
        <v>25</v>
      </c>
      <c r="E518">
        <v>3</v>
      </c>
      <c r="F518">
        <v>4661.29</v>
      </c>
      <c r="G518" t="s">
        <v>11</v>
      </c>
      <c r="H518" t="s">
        <v>16</v>
      </c>
      <c r="I518" t="s">
        <v>356</v>
      </c>
      <c r="J518" s="16" t="str">
        <f>IF(Table3[[#This Row],[month]]="?","sep",Table3[[#This Row],[month]])</f>
        <v>Oct</v>
      </c>
      <c r="K518" s="16">
        <f>IF(Table3[[#This Row],[year]]="?","1983",Table3[[#This Row],[year]])</f>
        <v>1996</v>
      </c>
      <c r="L518" s="16" t="str">
        <f>IF(Table3[[#This Row],[Hospital tier]]="?","tier - 2",Table3[[#This Row],[Hospital tier]])</f>
        <v>tier - 2</v>
      </c>
      <c r="M518" s="16" t="str">
        <f>IF(Table3[[#This Row],[City tier]]="?","tier - 2",Table3[[#This Row],[City tier]])</f>
        <v>tier - 1</v>
      </c>
      <c r="N518" s="16" t="str">
        <f>IF(Table3[[#This Row],[State ID]]="?","unknown",Table3[[#This Row],[State ID]])</f>
        <v>R1017</v>
      </c>
      <c r="O518" s="38" t="str">
        <f>CONCATENATE(Table3[[#This Row],[date]],"-",Table3[[#This Row],[month2]],"-",Table3[[#This Row],[year2]])</f>
        <v>25-Oct-1996</v>
      </c>
      <c r="P518" s="17">
        <f>DATEDIF(Table3[[#This Row],[date of birth]],DATE(2023,6,8),"y")</f>
        <v>26</v>
      </c>
      <c r="Q518" s="39">
        <v>4661.29</v>
      </c>
    </row>
    <row r="519" spans="1:17" x14ac:dyDescent="0.25">
      <c r="A519" t="s">
        <v>5234</v>
      </c>
      <c r="B519">
        <v>1990</v>
      </c>
      <c r="C519" t="s">
        <v>35</v>
      </c>
      <c r="D519">
        <v>5</v>
      </c>
      <c r="E519">
        <v>1</v>
      </c>
      <c r="F519">
        <v>4667.6099999999997</v>
      </c>
      <c r="G519" t="s">
        <v>12</v>
      </c>
      <c r="H519" t="s">
        <v>12</v>
      </c>
      <c r="I519" t="s">
        <v>168</v>
      </c>
      <c r="J519" s="16" t="str">
        <f>IF(Table3[[#This Row],[month]]="?","sep",Table3[[#This Row],[month]])</f>
        <v>Aug</v>
      </c>
      <c r="K519" s="16">
        <f>IF(Table3[[#This Row],[year]]="?","1983",Table3[[#This Row],[year]])</f>
        <v>1990</v>
      </c>
      <c r="L519" s="16" t="str">
        <f>IF(Table3[[#This Row],[Hospital tier]]="?","tier - 2",Table3[[#This Row],[Hospital tier]])</f>
        <v>tier - 3</v>
      </c>
      <c r="M519" s="16" t="str">
        <f>IF(Table3[[#This Row],[City tier]]="?","tier - 2",Table3[[#This Row],[City tier]])</f>
        <v>tier - 3</v>
      </c>
      <c r="N519" s="16" t="str">
        <f>IF(Table3[[#This Row],[State ID]]="?","unknown",Table3[[#This Row],[State ID]])</f>
        <v>R1016</v>
      </c>
      <c r="O519" s="38" t="str">
        <f>CONCATENATE(Table3[[#This Row],[date]],"-",Table3[[#This Row],[month2]],"-",Table3[[#This Row],[year2]])</f>
        <v>5-Aug-1990</v>
      </c>
      <c r="P519" s="17">
        <f>DATEDIF(Table3[[#This Row],[date of birth]],DATE(2023,6,8),"y")</f>
        <v>32</v>
      </c>
      <c r="Q519" s="39">
        <v>4667.6099999999997</v>
      </c>
    </row>
    <row r="520" spans="1:17" x14ac:dyDescent="0.25">
      <c r="A520" t="s">
        <v>5235</v>
      </c>
      <c r="B520">
        <v>1990</v>
      </c>
      <c r="C520" t="s">
        <v>20</v>
      </c>
      <c r="D520">
        <v>26</v>
      </c>
      <c r="E520">
        <v>2</v>
      </c>
      <c r="F520">
        <v>4670.6400000000003</v>
      </c>
      <c r="G520" t="s">
        <v>11</v>
      </c>
      <c r="H520" t="s">
        <v>11</v>
      </c>
      <c r="I520" t="s">
        <v>42</v>
      </c>
      <c r="J520" s="16" t="str">
        <f>IF(Table3[[#This Row],[month]]="?","sep",Table3[[#This Row],[month]])</f>
        <v>Sep</v>
      </c>
      <c r="K520" s="16">
        <f>IF(Table3[[#This Row],[year]]="?","1983",Table3[[#This Row],[year]])</f>
        <v>1990</v>
      </c>
      <c r="L520" s="16" t="str">
        <f>IF(Table3[[#This Row],[Hospital tier]]="?","tier - 2",Table3[[#This Row],[Hospital tier]])</f>
        <v>tier - 2</v>
      </c>
      <c r="M520" s="16" t="str">
        <f>IF(Table3[[#This Row],[City tier]]="?","tier - 2",Table3[[#This Row],[City tier]])</f>
        <v>tier - 2</v>
      </c>
      <c r="N520" s="16" t="str">
        <f>IF(Table3[[#This Row],[State ID]]="?","unknown",Table3[[#This Row],[State ID]])</f>
        <v>R1011</v>
      </c>
      <c r="O520" s="38" t="str">
        <f>CONCATENATE(Table3[[#This Row],[date]],"-",Table3[[#This Row],[month2]],"-",Table3[[#This Row],[year2]])</f>
        <v>26-Sep-1990</v>
      </c>
      <c r="P520" s="17">
        <f>DATEDIF(Table3[[#This Row],[date of birth]],DATE(2023,6,8),"y")</f>
        <v>32</v>
      </c>
      <c r="Q520" s="39">
        <v>4670.6400000000003</v>
      </c>
    </row>
    <row r="521" spans="1:17" x14ac:dyDescent="0.25">
      <c r="A521" t="s">
        <v>5236</v>
      </c>
      <c r="B521">
        <v>1990</v>
      </c>
      <c r="C521" t="s">
        <v>10</v>
      </c>
      <c r="D521">
        <v>13</v>
      </c>
      <c r="E521">
        <v>2</v>
      </c>
      <c r="F521">
        <v>4673.3900000000003</v>
      </c>
      <c r="G521" t="s">
        <v>11</v>
      </c>
      <c r="H521" t="s">
        <v>16</v>
      </c>
      <c r="I521" t="s">
        <v>13</v>
      </c>
      <c r="J521" s="16" t="str">
        <f>IF(Table3[[#This Row],[month]]="?","sep",Table3[[#This Row],[month]])</f>
        <v>Jul</v>
      </c>
      <c r="K521" s="16">
        <f>IF(Table3[[#This Row],[year]]="?","1983",Table3[[#This Row],[year]])</f>
        <v>1990</v>
      </c>
      <c r="L521" s="16" t="str">
        <f>IF(Table3[[#This Row],[Hospital tier]]="?","tier - 2",Table3[[#This Row],[Hospital tier]])</f>
        <v>tier - 2</v>
      </c>
      <c r="M521" s="16" t="str">
        <f>IF(Table3[[#This Row],[City tier]]="?","tier - 2",Table3[[#This Row],[City tier]])</f>
        <v>tier - 1</v>
      </c>
      <c r="N521" s="16" t="str">
        <f>IF(Table3[[#This Row],[State ID]]="?","unknown",Table3[[#This Row],[State ID]])</f>
        <v>R1013</v>
      </c>
      <c r="O521" s="38" t="str">
        <f>CONCATENATE(Table3[[#This Row],[date]],"-",Table3[[#This Row],[month2]],"-",Table3[[#This Row],[year2]])</f>
        <v>13-Jul-1990</v>
      </c>
      <c r="P521" s="17">
        <f>DATEDIF(Table3[[#This Row],[date of birth]],DATE(2023,6,8),"y")</f>
        <v>32</v>
      </c>
      <c r="Q521" s="39">
        <v>4673.3900000000003</v>
      </c>
    </row>
    <row r="522" spans="1:17" x14ac:dyDescent="0.25">
      <c r="A522" t="s">
        <v>5237</v>
      </c>
      <c r="B522">
        <v>1979</v>
      </c>
      <c r="C522" t="s">
        <v>37</v>
      </c>
      <c r="D522">
        <v>18</v>
      </c>
      <c r="E522">
        <v>2</v>
      </c>
      <c r="F522">
        <v>4674.2</v>
      </c>
      <c r="G522" t="s">
        <v>11</v>
      </c>
      <c r="H522" t="s">
        <v>16</v>
      </c>
      <c r="I522" t="s">
        <v>13</v>
      </c>
      <c r="J522" s="16" t="str">
        <f>IF(Table3[[#This Row],[month]]="?","sep",Table3[[#This Row],[month]])</f>
        <v>Oct</v>
      </c>
      <c r="K522" s="16">
        <f>IF(Table3[[#This Row],[year]]="?","1983",Table3[[#This Row],[year]])</f>
        <v>1979</v>
      </c>
      <c r="L522" s="16" t="str">
        <f>IF(Table3[[#This Row],[Hospital tier]]="?","tier - 2",Table3[[#This Row],[Hospital tier]])</f>
        <v>tier - 2</v>
      </c>
      <c r="M522" s="16" t="str">
        <f>IF(Table3[[#This Row],[City tier]]="?","tier - 2",Table3[[#This Row],[City tier]])</f>
        <v>tier - 1</v>
      </c>
      <c r="N522" s="16" t="str">
        <f>IF(Table3[[#This Row],[State ID]]="?","unknown",Table3[[#This Row],[State ID]])</f>
        <v>R1013</v>
      </c>
      <c r="O522" s="38" t="str">
        <f>CONCATENATE(Table3[[#This Row],[date]],"-",Table3[[#This Row],[month2]],"-",Table3[[#This Row],[year2]])</f>
        <v>18-Oct-1979</v>
      </c>
      <c r="P522" s="17">
        <f>DATEDIF(Table3[[#This Row],[date of birth]],DATE(2023,6,8),"y")</f>
        <v>43</v>
      </c>
      <c r="Q522" s="39">
        <v>4674.2</v>
      </c>
    </row>
    <row r="523" spans="1:17" x14ac:dyDescent="0.25">
      <c r="A523" t="s">
        <v>5238</v>
      </c>
      <c r="B523">
        <v>2003</v>
      </c>
      <c r="C523" t="s">
        <v>37</v>
      </c>
      <c r="D523">
        <v>4</v>
      </c>
      <c r="E523">
        <v>0</v>
      </c>
      <c r="F523">
        <v>4678.8</v>
      </c>
      <c r="G523" t="s">
        <v>11</v>
      </c>
      <c r="H523" t="s">
        <v>16</v>
      </c>
      <c r="I523" t="s">
        <v>300</v>
      </c>
      <c r="J523" s="16" t="str">
        <f>IF(Table3[[#This Row],[month]]="?","sep",Table3[[#This Row],[month]])</f>
        <v>Oct</v>
      </c>
      <c r="K523" s="16">
        <f>IF(Table3[[#This Row],[year]]="?","1983",Table3[[#This Row],[year]])</f>
        <v>2003</v>
      </c>
      <c r="L523" s="16" t="str">
        <f>IF(Table3[[#This Row],[Hospital tier]]="?","tier - 2",Table3[[#This Row],[Hospital tier]])</f>
        <v>tier - 2</v>
      </c>
      <c r="M523" s="16" t="str">
        <f>IF(Table3[[#This Row],[City tier]]="?","tier - 2",Table3[[#This Row],[City tier]])</f>
        <v>tier - 1</v>
      </c>
      <c r="N523" s="16" t="str">
        <f>IF(Table3[[#This Row],[State ID]]="?","unknown",Table3[[#This Row],[State ID]])</f>
        <v>R1021</v>
      </c>
      <c r="O523" s="38" t="str">
        <f>CONCATENATE(Table3[[#This Row],[date]],"-",Table3[[#This Row],[month2]],"-",Table3[[#This Row],[year2]])</f>
        <v>4-Oct-2003</v>
      </c>
      <c r="P523" s="17">
        <f>DATEDIF(Table3[[#This Row],[date of birth]],DATE(2023,6,8),"y")</f>
        <v>19</v>
      </c>
      <c r="Q523" s="39">
        <v>4678.8</v>
      </c>
    </row>
    <row r="524" spans="1:17" x14ac:dyDescent="0.25">
      <c r="A524" t="s">
        <v>5239</v>
      </c>
      <c r="B524">
        <v>1990</v>
      </c>
      <c r="C524" t="s">
        <v>20</v>
      </c>
      <c r="D524">
        <v>4</v>
      </c>
      <c r="E524">
        <v>2</v>
      </c>
      <c r="F524">
        <v>4686.3900000000003</v>
      </c>
      <c r="G524" t="s">
        <v>12</v>
      </c>
      <c r="H524" t="s">
        <v>12</v>
      </c>
      <c r="I524" t="s">
        <v>13</v>
      </c>
      <c r="J524" s="16" t="str">
        <f>IF(Table3[[#This Row],[month]]="?","sep",Table3[[#This Row],[month]])</f>
        <v>Sep</v>
      </c>
      <c r="K524" s="16">
        <f>IF(Table3[[#This Row],[year]]="?","1983",Table3[[#This Row],[year]])</f>
        <v>1990</v>
      </c>
      <c r="L524" s="16" t="str">
        <f>IF(Table3[[#This Row],[Hospital tier]]="?","tier - 2",Table3[[#This Row],[Hospital tier]])</f>
        <v>tier - 3</v>
      </c>
      <c r="M524" s="16" t="str">
        <f>IF(Table3[[#This Row],[City tier]]="?","tier - 2",Table3[[#This Row],[City tier]])</f>
        <v>tier - 3</v>
      </c>
      <c r="N524" s="16" t="str">
        <f>IF(Table3[[#This Row],[State ID]]="?","unknown",Table3[[#This Row],[State ID]])</f>
        <v>R1013</v>
      </c>
      <c r="O524" s="38" t="str">
        <f>CONCATENATE(Table3[[#This Row],[date]],"-",Table3[[#This Row],[month2]],"-",Table3[[#This Row],[year2]])</f>
        <v>4-Sep-1990</v>
      </c>
      <c r="P524" s="17">
        <f>DATEDIF(Table3[[#This Row],[date of birth]],DATE(2023,6,8),"y")</f>
        <v>32</v>
      </c>
      <c r="Q524" s="39">
        <v>4686.3900000000003</v>
      </c>
    </row>
    <row r="525" spans="1:17" x14ac:dyDescent="0.25">
      <c r="A525" t="s">
        <v>5240</v>
      </c>
      <c r="B525">
        <v>2003</v>
      </c>
      <c r="C525" t="s">
        <v>18</v>
      </c>
      <c r="D525">
        <v>22</v>
      </c>
      <c r="E525">
        <v>5</v>
      </c>
      <c r="F525">
        <v>4687.8</v>
      </c>
      <c r="G525" t="s">
        <v>11</v>
      </c>
      <c r="H525" t="s">
        <v>12</v>
      </c>
      <c r="I525" t="s">
        <v>42</v>
      </c>
      <c r="J525" s="16" t="str">
        <f>IF(Table3[[#This Row],[month]]="?","sep",Table3[[#This Row],[month]])</f>
        <v>Jun</v>
      </c>
      <c r="K525" s="16">
        <f>IF(Table3[[#This Row],[year]]="?","1983",Table3[[#This Row],[year]])</f>
        <v>2003</v>
      </c>
      <c r="L525" s="16" t="str">
        <f>IF(Table3[[#This Row],[Hospital tier]]="?","tier - 2",Table3[[#This Row],[Hospital tier]])</f>
        <v>tier - 2</v>
      </c>
      <c r="M525" s="16" t="str">
        <f>IF(Table3[[#This Row],[City tier]]="?","tier - 2",Table3[[#This Row],[City tier]])</f>
        <v>tier - 3</v>
      </c>
      <c r="N525" s="16" t="str">
        <f>IF(Table3[[#This Row],[State ID]]="?","unknown",Table3[[#This Row],[State ID]])</f>
        <v>R1011</v>
      </c>
      <c r="O525" s="38" t="str">
        <f>CONCATENATE(Table3[[#This Row],[date]],"-",Table3[[#This Row],[month2]],"-",Table3[[#This Row],[year2]])</f>
        <v>22-Jun-2003</v>
      </c>
      <c r="P525" s="17">
        <f>DATEDIF(Table3[[#This Row],[date of birth]],DATE(2023,6,8),"y")</f>
        <v>19</v>
      </c>
      <c r="Q525" s="39">
        <v>4687.8</v>
      </c>
    </row>
    <row r="526" spans="1:17" x14ac:dyDescent="0.25">
      <c r="A526" t="s">
        <v>5241</v>
      </c>
      <c r="B526">
        <v>1977</v>
      </c>
      <c r="C526" t="s">
        <v>30</v>
      </c>
      <c r="D526">
        <v>4</v>
      </c>
      <c r="E526">
        <v>2</v>
      </c>
      <c r="F526">
        <v>4699.47</v>
      </c>
      <c r="G526" t="s">
        <v>11</v>
      </c>
      <c r="H526" t="s">
        <v>12</v>
      </c>
      <c r="I526" t="s">
        <v>13</v>
      </c>
      <c r="J526" s="16" t="str">
        <f>IF(Table3[[#This Row],[month]]="?","sep",Table3[[#This Row],[month]])</f>
        <v>Dec</v>
      </c>
      <c r="K526" s="16">
        <f>IF(Table3[[#This Row],[year]]="?","1983",Table3[[#This Row],[year]])</f>
        <v>1977</v>
      </c>
      <c r="L526" s="16" t="str">
        <f>IF(Table3[[#This Row],[Hospital tier]]="?","tier - 2",Table3[[#This Row],[Hospital tier]])</f>
        <v>tier - 2</v>
      </c>
      <c r="M526" s="16" t="str">
        <f>IF(Table3[[#This Row],[City tier]]="?","tier - 2",Table3[[#This Row],[City tier]])</f>
        <v>tier - 3</v>
      </c>
      <c r="N526" s="16" t="str">
        <f>IF(Table3[[#This Row],[State ID]]="?","unknown",Table3[[#This Row],[State ID]])</f>
        <v>R1013</v>
      </c>
      <c r="O526" s="38" t="str">
        <f>CONCATENATE(Table3[[#This Row],[date]],"-",Table3[[#This Row],[month2]],"-",Table3[[#This Row],[year2]])</f>
        <v>4-Dec-1977</v>
      </c>
      <c r="P526" s="17">
        <f>DATEDIF(Table3[[#This Row],[date of birth]],DATE(2023,6,8),"y")</f>
        <v>45</v>
      </c>
      <c r="Q526" s="39">
        <v>4699.47</v>
      </c>
    </row>
    <row r="527" spans="1:17" x14ac:dyDescent="0.25">
      <c r="A527" t="s">
        <v>5242</v>
      </c>
      <c r="B527">
        <v>1981</v>
      </c>
      <c r="C527" t="s">
        <v>35</v>
      </c>
      <c r="D527">
        <v>12</v>
      </c>
      <c r="E527">
        <v>1</v>
      </c>
      <c r="F527">
        <v>4712.12</v>
      </c>
      <c r="G527" t="s">
        <v>11</v>
      </c>
      <c r="H527" t="s">
        <v>12</v>
      </c>
      <c r="I527" t="s">
        <v>42</v>
      </c>
      <c r="J527" s="16" t="str">
        <f>IF(Table3[[#This Row],[month]]="?","sep",Table3[[#This Row],[month]])</f>
        <v>Aug</v>
      </c>
      <c r="K527" s="16">
        <f>IF(Table3[[#This Row],[year]]="?","1983",Table3[[#This Row],[year]])</f>
        <v>1981</v>
      </c>
      <c r="L527" s="16" t="str">
        <f>IF(Table3[[#This Row],[Hospital tier]]="?","tier - 2",Table3[[#This Row],[Hospital tier]])</f>
        <v>tier - 2</v>
      </c>
      <c r="M527" s="16" t="str">
        <f>IF(Table3[[#This Row],[City tier]]="?","tier - 2",Table3[[#This Row],[City tier]])</f>
        <v>tier - 3</v>
      </c>
      <c r="N527" s="16" t="str">
        <f>IF(Table3[[#This Row],[State ID]]="?","unknown",Table3[[#This Row],[State ID]])</f>
        <v>R1011</v>
      </c>
      <c r="O527" s="38" t="str">
        <f>CONCATENATE(Table3[[#This Row],[date]],"-",Table3[[#This Row],[month2]],"-",Table3[[#This Row],[year2]])</f>
        <v>12-Aug-1981</v>
      </c>
      <c r="P527" s="17">
        <f>DATEDIF(Table3[[#This Row],[date of birth]],DATE(2023,6,8),"y")</f>
        <v>41</v>
      </c>
      <c r="Q527" s="39">
        <v>4712.12</v>
      </c>
    </row>
    <row r="528" spans="1:17" x14ac:dyDescent="0.25">
      <c r="A528" t="s">
        <v>5243</v>
      </c>
      <c r="B528">
        <v>1992</v>
      </c>
      <c r="C528" t="s">
        <v>37</v>
      </c>
      <c r="D528">
        <v>9</v>
      </c>
      <c r="E528">
        <v>1</v>
      </c>
      <c r="F528">
        <v>4718.2</v>
      </c>
      <c r="G528" t="s">
        <v>11</v>
      </c>
      <c r="H528" t="s">
        <v>12</v>
      </c>
      <c r="I528" t="s">
        <v>247</v>
      </c>
      <c r="J528" s="16" t="str">
        <f>IF(Table3[[#This Row],[month]]="?","sep",Table3[[#This Row],[month]])</f>
        <v>Oct</v>
      </c>
      <c r="K528" s="16">
        <f>IF(Table3[[#This Row],[year]]="?","1983",Table3[[#This Row],[year]])</f>
        <v>1992</v>
      </c>
      <c r="L528" s="16" t="str">
        <f>IF(Table3[[#This Row],[Hospital tier]]="?","tier - 2",Table3[[#This Row],[Hospital tier]])</f>
        <v>tier - 2</v>
      </c>
      <c r="M528" s="16" t="str">
        <f>IF(Table3[[#This Row],[City tier]]="?","tier - 2",Table3[[#This Row],[City tier]])</f>
        <v>tier - 3</v>
      </c>
      <c r="N528" s="16" t="str">
        <f>IF(Table3[[#This Row],[State ID]]="?","unknown",Table3[[#This Row],[State ID]])</f>
        <v>R1024</v>
      </c>
      <c r="O528" s="38" t="str">
        <f>CONCATENATE(Table3[[#This Row],[date]],"-",Table3[[#This Row],[month2]],"-",Table3[[#This Row],[year2]])</f>
        <v>9-Oct-1992</v>
      </c>
      <c r="P528" s="17">
        <f>DATEDIF(Table3[[#This Row],[date of birth]],DATE(2023,6,8),"y")</f>
        <v>30</v>
      </c>
      <c r="Q528" s="39">
        <v>4718.2</v>
      </c>
    </row>
    <row r="529" spans="1:17" x14ac:dyDescent="0.25">
      <c r="A529" t="s">
        <v>5244</v>
      </c>
      <c r="B529">
        <v>1992</v>
      </c>
      <c r="C529" t="s">
        <v>20</v>
      </c>
      <c r="D529">
        <v>28</v>
      </c>
      <c r="E529">
        <v>1</v>
      </c>
      <c r="F529">
        <v>4719.5200000000004</v>
      </c>
      <c r="G529" t="s">
        <v>11</v>
      </c>
      <c r="H529" t="s">
        <v>11</v>
      </c>
      <c r="I529" t="s">
        <v>247</v>
      </c>
      <c r="J529" s="16" t="str">
        <f>IF(Table3[[#This Row],[month]]="?","sep",Table3[[#This Row],[month]])</f>
        <v>Sep</v>
      </c>
      <c r="K529" s="16">
        <f>IF(Table3[[#This Row],[year]]="?","1983",Table3[[#This Row],[year]])</f>
        <v>1992</v>
      </c>
      <c r="L529" s="16" t="str">
        <f>IF(Table3[[#This Row],[Hospital tier]]="?","tier - 2",Table3[[#This Row],[Hospital tier]])</f>
        <v>tier - 2</v>
      </c>
      <c r="M529" s="16" t="str">
        <f>IF(Table3[[#This Row],[City tier]]="?","tier - 2",Table3[[#This Row],[City tier]])</f>
        <v>tier - 2</v>
      </c>
      <c r="N529" s="16" t="str">
        <f>IF(Table3[[#This Row],[State ID]]="?","unknown",Table3[[#This Row],[State ID]])</f>
        <v>R1024</v>
      </c>
      <c r="O529" s="38" t="str">
        <f>CONCATENATE(Table3[[#This Row],[date]],"-",Table3[[#This Row],[month2]],"-",Table3[[#This Row],[year2]])</f>
        <v>28-Sep-1992</v>
      </c>
      <c r="P529" s="17">
        <f>DATEDIF(Table3[[#This Row],[date of birth]],DATE(2023,6,8),"y")</f>
        <v>30</v>
      </c>
      <c r="Q529" s="39">
        <v>4719.5200000000004</v>
      </c>
    </row>
    <row r="530" spans="1:17" x14ac:dyDescent="0.25">
      <c r="A530" t="s">
        <v>5245</v>
      </c>
      <c r="B530">
        <v>1994</v>
      </c>
      <c r="C530" t="s">
        <v>35</v>
      </c>
      <c r="D530">
        <v>12</v>
      </c>
      <c r="E530">
        <v>2</v>
      </c>
      <c r="F530">
        <v>4719.74</v>
      </c>
      <c r="G530" t="s">
        <v>11</v>
      </c>
      <c r="H530" t="s">
        <v>16</v>
      </c>
      <c r="I530" t="s">
        <v>23</v>
      </c>
      <c r="J530" s="16" t="str">
        <f>IF(Table3[[#This Row],[month]]="?","sep",Table3[[#This Row],[month]])</f>
        <v>Aug</v>
      </c>
      <c r="K530" s="16">
        <f>IF(Table3[[#This Row],[year]]="?","1983",Table3[[#This Row],[year]])</f>
        <v>1994</v>
      </c>
      <c r="L530" s="16" t="str">
        <f>IF(Table3[[#This Row],[Hospital tier]]="?","tier - 2",Table3[[#This Row],[Hospital tier]])</f>
        <v>tier - 2</v>
      </c>
      <c r="M530" s="16" t="str">
        <f>IF(Table3[[#This Row],[City tier]]="?","tier - 2",Table3[[#This Row],[City tier]])</f>
        <v>tier - 1</v>
      </c>
      <c r="N530" s="16" t="str">
        <f>IF(Table3[[#This Row],[State ID]]="?","unknown",Table3[[#This Row],[State ID]])</f>
        <v>R1012</v>
      </c>
      <c r="O530" s="38" t="str">
        <f>CONCATENATE(Table3[[#This Row],[date]],"-",Table3[[#This Row],[month2]],"-",Table3[[#This Row],[year2]])</f>
        <v>12-Aug-1994</v>
      </c>
      <c r="P530" s="17">
        <f>DATEDIF(Table3[[#This Row],[date of birth]],DATE(2023,6,8),"y")</f>
        <v>28</v>
      </c>
      <c r="Q530" s="39">
        <v>4719.74</v>
      </c>
    </row>
    <row r="531" spans="1:17" x14ac:dyDescent="0.25">
      <c r="A531" t="s">
        <v>5246</v>
      </c>
      <c r="B531">
        <v>1980</v>
      </c>
      <c r="C531" t="s">
        <v>10</v>
      </c>
      <c r="D531">
        <v>2</v>
      </c>
      <c r="E531">
        <v>2</v>
      </c>
      <c r="F531">
        <v>4728.71</v>
      </c>
      <c r="G531" t="s">
        <v>11</v>
      </c>
      <c r="H531" t="s">
        <v>12</v>
      </c>
      <c r="I531" t="s">
        <v>23</v>
      </c>
      <c r="J531" s="16" t="str">
        <f>IF(Table3[[#This Row],[month]]="?","sep",Table3[[#This Row],[month]])</f>
        <v>Jul</v>
      </c>
      <c r="K531" s="16">
        <f>IF(Table3[[#This Row],[year]]="?","1983",Table3[[#This Row],[year]])</f>
        <v>1980</v>
      </c>
      <c r="L531" s="16" t="str">
        <f>IF(Table3[[#This Row],[Hospital tier]]="?","tier - 2",Table3[[#This Row],[Hospital tier]])</f>
        <v>tier - 2</v>
      </c>
      <c r="M531" s="16" t="str">
        <f>IF(Table3[[#This Row],[City tier]]="?","tier - 2",Table3[[#This Row],[City tier]])</f>
        <v>tier - 3</v>
      </c>
      <c r="N531" s="16" t="str">
        <f>IF(Table3[[#This Row],[State ID]]="?","unknown",Table3[[#This Row],[State ID]])</f>
        <v>R1012</v>
      </c>
      <c r="O531" s="38" t="str">
        <f>CONCATENATE(Table3[[#This Row],[date]],"-",Table3[[#This Row],[month2]],"-",Table3[[#This Row],[year2]])</f>
        <v>2-Jul-1980</v>
      </c>
      <c r="P531" s="17">
        <f>DATEDIF(Table3[[#This Row],[date of birth]],DATE(2023,6,8),"y")</f>
        <v>42</v>
      </c>
      <c r="Q531" s="39">
        <v>4728.71</v>
      </c>
    </row>
    <row r="532" spans="1:17" x14ac:dyDescent="0.25">
      <c r="A532" t="s">
        <v>5247</v>
      </c>
      <c r="B532">
        <v>1986</v>
      </c>
      <c r="C532" t="s">
        <v>20</v>
      </c>
      <c r="D532">
        <v>5</v>
      </c>
      <c r="E532">
        <v>3</v>
      </c>
      <c r="F532">
        <v>4734.6400000000003</v>
      </c>
      <c r="G532" t="s">
        <v>11</v>
      </c>
      <c r="H532" t="s">
        <v>16</v>
      </c>
      <c r="I532" t="s">
        <v>13</v>
      </c>
      <c r="J532" s="16" t="str">
        <f>IF(Table3[[#This Row],[month]]="?","sep",Table3[[#This Row],[month]])</f>
        <v>Sep</v>
      </c>
      <c r="K532" s="16">
        <f>IF(Table3[[#This Row],[year]]="?","1983",Table3[[#This Row],[year]])</f>
        <v>1986</v>
      </c>
      <c r="L532" s="16" t="str">
        <f>IF(Table3[[#This Row],[Hospital tier]]="?","tier - 2",Table3[[#This Row],[Hospital tier]])</f>
        <v>tier - 2</v>
      </c>
      <c r="M532" s="16" t="str">
        <f>IF(Table3[[#This Row],[City tier]]="?","tier - 2",Table3[[#This Row],[City tier]])</f>
        <v>tier - 1</v>
      </c>
      <c r="N532" s="16" t="str">
        <f>IF(Table3[[#This Row],[State ID]]="?","unknown",Table3[[#This Row],[State ID]])</f>
        <v>R1013</v>
      </c>
      <c r="O532" s="38" t="str">
        <f>CONCATENATE(Table3[[#This Row],[date]],"-",Table3[[#This Row],[month2]],"-",Table3[[#This Row],[year2]])</f>
        <v>5-Sep-1986</v>
      </c>
      <c r="P532" s="17">
        <f>DATEDIF(Table3[[#This Row],[date of birth]],DATE(2023,6,8),"y")</f>
        <v>36</v>
      </c>
      <c r="Q532" s="39">
        <v>4734.6400000000003</v>
      </c>
    </row>
    <row r="533" spans="1:17" x14ac:dyDescent="0.25">
      <c r="A533" t="s">
        <v>5248</v>
      </c>
      <c r="B533">
        <v>1991</v>
      </c>
      <c r="C533" t="s">
        <v>37</v>
      </c>
      <c r="D533">
        <v>12</v>
      </c>
      <c r="E533">
        <v>1</v>
      </c>
      <c r="F533">
        <v>4738.2700000000004</v>
      </c>
      <c r="G533" t="s">
        <v>11</v>
      </c>
      <c r="H533" t="s">
        <v>12</v>
      </c>
      <c r="I533" t="s">
        <v>23</v>
      </c>
      <c r="J533" s="16" t="str">
        <f>IF(Table3[[#This Row],[month]]="?","sep",Table3[[#This Row],[month]])</f>
        <v>Oct</v>
      </c>
      <c r="K533" s="16">
        <f>IF(Table3[[#This Row],[year]]="?","1983",Table3[[#This Row],[year]])</f>
        <v>1991</v>
      </c>
      <c r="L533" s="16" t="str">
        <f>IF(Table3[[#This Row],[Hospital tier]]="?","tier - 2",Table3[[#This Row],[Hospital tier]])</f>
        <v>tier - 2</v>
      </c>
      <c r="M533" s="16" t="str">
        <f>IF(Table3[[#This Row],[City tier]]="?","tier - 2",Table3[[#This Row],[City tier]])</f>
        <v>tier - 3</v>
      </c>
      <c r="N533" s="16" t="str">
        <f>IF(Table3[[#This Row],[State ID]]="?","unknown",Table3[[#This Row],[State ID]])</f>
        <v>R1012</v>
      </c>
      <c r="O533" s="38" t="str">
        <f>CONCATENATE(Table3[[#This Row],[date]],"-",Table3[[#This Row],[month2]],"-",Table3[[#This Row],[year2]])</f>
        <v>12-Oct-1991</v>
      </c>
      <c r="P533" s="17">
        <f>DATEDIF(Table3[[#This Row],[date of birth]],DATE(2023,6,8),"y")</f>
        <v>31</v>
      </c>
      <c r="Q533" s="39">
        <v>4738.2700000000004</v>
      </c>
    </row>
    <row r="534" spans="1:17" x14ac:dyDescent="0.25">
      <c r="A534" t="s">
        <v>5249</v>
      </c>
      <c r="B534">
        <v>2004</v>
      </c>
      <c r="C534" t="s">
        <v>15</v>
      </c>
      <c r="D534">
        <v>24</v>
      </c>
      <c r="E534">
        <v>0</v>
      </c>
      <c r="F534">
        <v>4740.78</v>
      </c>
      <c r="G534" t="s">
        <v>11</v>
      </c>
      <c r="H534" t="s">
        <v>12</v>
      </c>
      <c r="I534" t="s">
        <v>300</v>
      </c>
      <c r="J534" s="16" t="str">
        <f>IF(Table3[[#This Row],[month]]="?","sep",Table3[[#This Row],[month]])</f>
        <v>Nov</v>
      </c>
      <c r="K534" s="16">
        <f>IF(Table3[[#This Row],[year]]="?","1983",Table3[[#This Row],[year]])</f>
        <v>2004</v>
      </c>
      <c r="L534" s="16" t="str">
        <f>IF(Table3[[#This Row],[Hospital tier]]="?","tier - 2",Table3[[#This Row],[Hospital tier]])</f>
        <v>tier - 2</v>
      </c>
      <c r="M534" s="16" t="str">
        <f>IF(Table3[[#This Row],[City tier]]="?","tier - 2",Table3[[#This Row],[City tier]])</f>
        <v>tier - 3</v>
      </c>
      <c r="N534" s="16" t="str">
        <f>IF(Table3[[#This Row],[State ID]]="?","unknown",Table3[[#This Row],[State ID]])</f>
        <v>R1021</v>
      </c>
      <c r="O534" s="38" t="str">
        <f>CONCATENATE(Table3[[#This Row],[date]],"-",Table3[[#This Row],[month2]],"-",Table3[[#This Row],[year2]])</f>
        <v>24-Nov-2004</v>
      </c>
      <c r="P534" s="17">
        <f>DATEDIF(Table3[[#This Row],[date of birth]],DATE(2023,6,8),"y")</f>
        <v>18</v>
      </c>
      <c r="Q534" s="39">
        <v>4740.78</v>
      </c>
    </row>
    <row r="535" spans="1:17" x14ac:dyDescent="0.25">
      <c r="A535" t="s">
        <v>5250</v>
      </c>
      <c r="B535">
        <v>1987</v>
      </c>
      <c r="C535" t="s">
        <v>18</v>
      </c>
      <c r="D535">
        <v>5</v>
      </c>
      <c r="E535">
        <v>1</v>
      </c>
      <c r="F535">
        <v>4746.34</v>
      </c>
      <c r="G535" t="s">
        <v>11</v>
      </c>
      <c r="H535" t="s">
        <v>11</v>
      </c>
      <c r="I535" t="s">
        <v>42</v>
      </c>
      <c r="J535" s="16" t="str">
        <f>IF(Table3[[#This Row],[month]]="?","sep",Table3[[#This Row],[month]])</f>
        <v>Jun</v>
      </c>
      <c r="K535" s="16">
        <f>IF(Table3[[#This Row],[year]]="?","1983",Table3[[#This Row],[year]])</f>
        <v>1987</v>
      </c>
      <c r="L535" s="16" t="str">
        <f>IF(Table3[[#This Row],[Hospital tier]]="?","tier - 2",Table3[[#This Row],[Hospital tier]])</f>
        <v>tier - 2</v>
      </c>
      <c r="M535" s="16" t="str">
        <f>IF(Table3[[#This Row],[City tier]]="?","tier - 2",Table3[[#This Row],[City tier]])</f>
        <v>tier - 2</v>
      </c>
      <c r="N535" s="16" t="str">
        <f>IF(Table3[[#This Row],[State ID]]="?","unknown",Table3[[#This Row],[State ID]])</f>
        <v>R1011</v>
      </c>
      <c r="O535" s="38" t="str">
        <f>CONCATENATE(Table3[[#This Row],[date]],"-",Table3[[#This Row],[month2]],"-",Table3[[#This Row],[year2]])</f>
        <v>5-Jun-1987</v>
      </c>
      <c r="P535" s="17">
        <f>DATEDIF(Table3[[#This Row],[date of birth]],DATE(2023,6,8),"y")</f>
        <v>36</v>
      </c>
      <c r="Q535" s="39">
        <v>4746.34</v>
      </c>
    </row>
    <row r="536" spans="1:17" x14ac:dyDescent="0.25">
      <c r="A536" t="s">
        <v>5251</v>
      </c>
      <c r="B536">
        <v>1987</v>
      </c>
      <c r="C536" t="s">
        <v>20</v>
      </c>
      <c r="D536">
        <v>2</v>
      </c>
      <c r="E536">
        <v>1</v>
      </c>
      <c r="F536">
        <v>4747.05</v>
      </c>
      <c r="G536" t="s">
        <v>11</v>
      </c>
      <c r="H536" t="s">
        <v>11</v>
      </c>
      <c r="I536" t="s">
        <v>13</v>
      </c>
      <c r="J536" s="16" t="str">
        <f>IF(Table3[[#This Row],[month]]="?","sep",Table3[[#This Row],[month]])</f>
        <v>Sep</v>
      </c>
      <c r="K536" s="16">
        <f>IF(Table3[[#This Row],[year]]="?","1983",Table3[[#This Row],[year]])</f>
        <v>1987</v>
      </c>
      <c r="L536" s="16" t="str">
        <f>IF(Table3[[#This Row],[Hospital tier]]="?","tier - 2",Table3[[#This Row],[Hospital tier]])</f>
        <v>tier - 2</v>
      </c>
      <c r="M536" s="16" t="str">
        <f>IF(Table3[[#This Row],[City tier]]="?","tier - 2",Table3[[#This Row],[City tier]])</f>
        <v>tier - 2</v>
      </c>
      <c r="N536" s="16" t="str">
        <f>IF(Table3[[#This Row],[State ID]]="?","unknown",Table3[[#This Row],[State ID]])</f>
        <v>R1013</v>
      </c>
      <c r="O536" s="38" t="str">
        <f>CONCATENATE(Table3[[#This Row],[date]],"-",Table3[[#This Row],[month2]],"-",Table3[[#This Row],[year2]])</f>
        <v>2-Sep-1987</v>
      </c>
      <c r="P536" s="17">
        <f>DATEDIF(Table3[[#This Row],[date of birth]],DATE(2023,6,8),"y")</f>
        <v>35</v>
      </c>
      <c r="Q536" s="39">
        <v>4747.05</v>
      </c>
    </row>
    <row r="537" spans="1:17" x14ac:dyDescent="0.25">
      <c r="A537" t="s">
        <v>5252</v>
      </c>
      <c r="B537">
        <v>1987</v>
      </c>
      <c r="C537" t="s">
        <v>15</v>
      </c>
      <c r="D537">
        <v>22</v>
      </c>
      <c r="E537">
        <v>1</v>
      </c>
      <c r="F537">
        <v>4751.07</v>
      </c>
      <c r="G537" t="s">
        <v>12</v>
      </c>
      <c r="H537" t="s">
        <v>16</v>
      </c>
      <c r="I537" t="s">
        <v>42</v>
      </c>
      <c r="J537" s="16" t="str">
        <f>IF(Table3[[#This Row],[month]]="?","sep",Table3[[#This Row],[month]])</f>
        <v>Nov</v>
      </c>
      <c r="K537" s="16">
        <f>IF(Table3[[#This Row],[year]]="?","1983",Table3[[#This Row],[year]])</f>
        <v>1987</v>
      </c>
      <c r="L537" s="16" t="str">
        <f>IF(Table3[[#This Row],[Hospital tier]]="?","tier - 2",Table3[[#This Row],[Hospital tier]])</f>
        <v>tier - 3</v>
      </c>
      <c r="M537" s="16" t="str">
        <f>IF(Table3[[#This Row],[City tier]]="?","tier - 2",Table3[[#This Row],[City tier]])</f>
        <v>tier - 1</v>
      </c>
      <c r="N537" s="16" t="str">
        <f>IF(Table3[[#This Row],[State ID]]="?","unknown",Table3[[#This Row],[State ID]])</f>
        <v>R1011</v>
      </c>
      <c r="O537" s="38" t="str">
        <f>CONCATENATE(Table3[[#This Row],[date]],"-",Table3[[#This Row],[month2]],"-",Table3[[#This Row],[year2]])</f>
        <v>22-Nov-1987</v>
      </c>
      <c r="P537" s="17">
        <f>DATEDIF(Table3[[#This Row],[date of birth]],DATE(2023,6,8),"y")</f>
        <v>35</v>
      </c>
      <c r="Q537" s="39">
        <v>4751.07</v>
      </c>
    </row>
    <row r="538" spans="1:17" x14ac:dyDescent="0.25">
      <c r="A538" t="s">
        <v>5253</v>
      </c>
      <c r="B538">
        <v>1992</v>
      </c>
      <c r="C538" t="s">
        <v>35</v>
      </c>
      <c r="D538">
        <v>16</v>
      </c>
      <c r="E538">
        <v>2</v>
      </c>
      <c r="F538">
        <v>4753.6400000000003</v>
      </c>
      <c r="G538" t="s">
        <v>11</v>
      </c>
      <c r="H538" t="s">
        <v>12</v>
      </c>
      <c r="I538" t="s">
        <v>13</v>
      </c>
      <c r="J538" s="16" t="str">
        <f>IF(Table3[[#This Row],[month]]="?","sep",Table3[[#This Row],[month]])</f>
        <v>Aug</v>
      </c>
      <c r="K538" s="16">
        <f>IF(Table3[[#This Row],[year]]="?","1983",Table3[[#This Row],[year]])</f>
        <v>1992</v>
      </c>
      <c r="L538" s="16" t="str">
        <f>IF(Table3[[#This Row],[Hospital tier]]="?","tier - 2",Table3[[#This Row],[Hospital tier]])</f>
        <v>tier - 2</v>
      </c>
      <c r="M538" s="16" t="str">
        <f>IF(Table3[[#This Row],[City tier]]="?","tier - 2",Table3[[#This Row],[City tier]])</f>
        <v>tier - 3</v>
      </c>
      <c r="N538" s="16" t="str">
        <f>IF(Table3[[#This Row],[State ID]]="?","unknown",Table3[[#This Row],[State ID]])</f>
        <v>R1013</v>
      </c>
      <c r="O538" s="38" t="str">
        <f>CONCATENATE(Table3[[#This Row],[date]],"-",Table3[[#This Row],[month2]],"-",Table3[[#This Row],[year2]])</f>
        <v>16-Aug-1992</v>
      </c>
      <c r="P538" s="17">
        <f>DATEDIF(Table3[[#This Row],[date of birth]],DATE(2023,6,8),"y")</f>
        <v>30</v>
      </c>
      <c r="Q538" s="39">
        <v>4753.6400000000003</v>
      </c>
    </row>
    <row r="539" spans="1:17" x14ac:dyDescent="0.25">
      <c r="A539" t="s">
        <v>5254</v>
      </c>
      <c r="B539">
        <v>1987</v>
      </c>
      <c r="C539" t="s">
        <v>20</v>
      </c>
      <c r="D539">
        <v>27</v>
      </c>
      <c r="E539">
        <v>1</v>
      </c>
      <c r="F539">
        <v>4762.33</v>
      </c>
      <c r="G539" t="s">
        <v>12</v>
      </c>
      <c r="H539" t="s">
        <v>12</v>
      </c>
      <c r="I539" t="s">
        <v>42</v>
      </c>
      <c r="J539" s="16" t="str">
        <f>IF(Table3[[#This Row],[month]]="?","sep",Table3[[#This Row],[month]])</f>
        <v>Sep</v>
      </c>
      <c r="K539" s="16">
        <f>IF(Table3[[#This Row],[year]]="?","1983",Table3[[#This Row],[year]])</f>
        <v>1987</v>
      </c>
      <c r="L539" s="16" t="str">
        <f>IF(Table3[[#This Row],[Hospital tier]]="?","tier - 2",Table3[[#This Row],[Hospital tier]])</f>
        <v>tier - 3</v>
      </c>
      <c r="M539" s="16" t="str">
        <f>IF(Table3[[#This Row],[City tier]]="?","tier - 2",Table3[[#This Row],[City tier]])</f>
        <v>tier - 3</v>
      </c>
      <c r="N539" s="16" t="str">
        <f>IF(Table3[[#This Row],[State ID]]="?","unknown",Table3[[#This Row],[State ID]])</f>
        <v>R1011</v>
      </c>
      <c r="O539" s="38" t="str">
        <f>CONCATENATE(Table3[[#This Row],[date]],"-",Table3[[#This Row],[month2]],"-",Table3[[#This Row],[year2]])</f>
        <v>27-Sep-1987</v>
      </c>
      <c r="P539" s="17">
        <f>DATEDIF(Table3[[#This Row],[date of birth]],DATE(2023,6,8),"y")</f>
        <v>35</v>
      </c>
      <c r="Q539" s="39">
        <v>4762.33</v>
      </c>
    </row>
    <row r="540" spans="1:17" x14ac:dyDescent="0.25">
      <c r="A540" t="s">
        <v>5255</v>
      </c>
      <c r="B540">
        <v>1989</v>
      </c>
      <c r="C540" t="s">
        <v>35</v>
      </c>
      <c r="D540">
        <v>1</v>
      </c>
      <c r="E540">
        <v>1</v>
      </c>
      <c r="F540">
        <v>4766.0200000000004</v>
      </c>
      <c r="G540" t="s">
        <v>11</v>
      </c>
      <c r="H540" t="s">
        <v>12</v>
      </c>
      <c r="I540" t="s">
        <v>42</v>
      </c>
      <c r="J540" s="16" t="str">
        <f>IF(Table3[[#This Row],[month]]="?","sep",Table3[[#This Row],[month]])</f>
        <v>Aug</v>
      </c>
      <c r="K540" s="16">
        <f>IF(Table3[[#This Row],[year]]="?","1983",Table3[[#This Row],[year]])</f>
        <v>1989</v>
      </c>
      <c r="L540" s="16" t="str">
        <f>IF(Table3[[#This Row],[Hospital tier]]="?","tier - 2",Table3[[#This Row],[Hospital tier]])</f>
        <v>tier - 2</v>
      </c>
      <c r="M540" s="16" t="str">
        <f>IF(Table3[[#This Row],[City tier]]="?","tier - 2",Table3[[#This Row],[City tier]])</f>
        <v>tier - 3</v>
      </c>
      <c r="N540" s="16" t="str">
        <f>IF(Table3[[#This Row],[State ID]]="?","unknown",Table3[[#This Row],[State ID]])</f>
        <v>R1011</v>
      </c>
      <c r="O540" s="38" t="str">
        <f>CONCATENATE(Table3[[#This Row],[date]],"-",Table3[[#This Row],[month2]],"-",Table3[[#This Row],[year2]])</f>
        <v>1-Aug-1989</v>
      </c>
      <c r="P540" s="17">
        <f>DATEDIF(Table3[[#This Row],[date of birth]],DATE(2023,6,8),"y")</f>
        <v>33</v>
      </c>
      <c r="Q540" s="39">
        <v>4766.0200000000004</v>
      </c>
    </row>
    <row r="541" spans="1:17" x14ac:dyDescent="0.25">
      <c r="A541" t="s">
        <v>5256</v>
      </c>
      <c r="B541">
        <v>1989</v>
      </c>
      <c r="C541" t="s">
        <v>30</v>
      </c>
      <c r="D541">
        <v>9</v>
      </c>
      <c r="E541">
        <v>1</v>
      </c>
      <c r="F541">
        <v>4779.6000000000004</v>
      </c>
      <c r="G541" t="s">
        <v>11</v>
      </c>
      <c r="H541" t="s">
        <v>12</v>
      </c>
      <c r="I541" t="s">
        <v>13</v>
      </c>
      <c r="J541" s="16" t="str">
        <f>IF(Table3[[#This Row],[month]]="?","sep",Table3[[#This Row],[month]])</f>
        <v>Dec</v>
      </c>
      <c r="K541" s="16">
        <f>IF(Table3[[#This Row],[year]]="?","1983",Table3[[#This Row],[year]])</f>
        <v>1989</v>
      </c>
      <c r="L541" s="16" t="str">
        <f>IF(Table3[[#This Row],[Hospital tier]]="?","tier - 2",Table3[[#This Row],[Hospital tier]])</f>
        <v>tier - 2</v>
      </c>
      <c r="M541" s="16" t="str">
        <f>IF(Table3[[#This Row],[City tier]]="?","tier - 2",Table3[[#This Row],[City tier]])</f>
        <v>tier - 3</v>
      </c>
      <c r="N541" s="16" t="str">
        <f>IF(Table3[[#This Row],[State ID]]="?","unknown",Table3[[#This Row],[State ID]])</f>
        <v>R1013</v>
      </c>
      <c r="O541" s="38" t="str">
        <f>CONCATENATE(Table3[[#This Row],[date]],"-",Table3[[#This Row],[month2]],"-",Table3[[#This Row],[year2]])</f>
        <v>9-Dec-1989</v>
      </c>
      <c r="P541" s="17">
        <f>DATEDIF(Table3[[#This Row],[date of birth]],DATE(2023,6,8),"y")</f>
        <v>33</v>
      </c>
      <c r="Q541" s="39">
        <v>4779.6000000000004</v>
      </c>
    </row>
    <row r="542" spans="1:17" x14ac:dyDescent="0.25">
      <c r="A542" t="s">
        <v>5257</v>
      </c>
      <c r="B542">
        <v>1987</v>
      </c>
      <c r="C542" t="s">
        <v>18</v>
      </c>
      <c r="D542">
        <v>22</v>
      </c>
      <c r="E542">
        <v>3</v>
      </c>
      <c r="F542">
        <v>4787.42</v>
      </c>
      <c r="G542" t="s">
        <v>11</v>
      </c>
      <c r="H542" t="s">
        <v>12</v>
      </c>
      <c r="I542" t="s">
        <v>13</v>
      </c>
      <c r="J542" s="16" t="str">
        <f>IF(Table3[[#This Row],[month]]="?","sep",Table3[[#This Row],[month]])</f>
        <v>Jun</v>
      </c>
      <c r="K542" s="16">
        <f>IF(Table3[[#This Row],[year]]="?","1983",Table3[[#This Row],[year]])</f>
        <v>1987</v>
      </c>
      <c r="L542" s="16" t="str">
        <f>IF(Table3[[#This Row],[Hospital tier]]="?","tier - 2",Table3[[#This Row],[Hospital tier]])</f>
        <v>tier - 2</v>
      </c>
      <c r="M542" s="16" t="str">
        <f>IF(Table3[[#This Row],[City tier]]="?","tier - 2",Table3[[#This Row],[City tier]])</f>
        <v>tier - 3</v>
      </c>
      <c r="N542" s="16" t="str">
        <f>IF(Table3[[#This Row],[State ID]]="?","unknown",Table3[[#This Row],[State ID]])</f>
        <v>R1013</v>
      </c>
      <c r="O542" s="38" t="str">
        <f>CONCATENATE(Table3[[#This Row],[date]],"-",Table3[[#This Row],[month2]],"-",Table3[[#This Row],[year2]])</f>
        <v>22-Jun-1987</v>
      </c>
      <c r="P542" s="17">
        <f>DATEDIF(Table3[[#This Row],[date of birth]],DATE(2023,6,8),"y")</f>
        <v>35</v>
      </c>
      <c r="Q542" s="39">
        <v>4787.42</v>
      </c>
    </row>
    <row r="543" spans="1:17" x14ac:dyDescent="0.25">
      <c r="A543" t="s">
        <v>5258</v>
      </c>
      <c r="B543">
        <v>1989</v>
      </c>
      <c r="C543" t="s">
        <v>30</v>
      </c>
      <c r="D543">
        <v>16</v>
      </c>
      <c r="E543">
        <v>1</v>
      </c>
      <c r="F543">
        <v>4795.66</v>
      </c>
      <c r="G543" t="s">
        <v>11</v>
      </c>
      <c r="H543" t="s">
        <v>16</v>
      </c>
      <c r="I543" t="s">
        <v>13</v>
      </c>
      <c r="J543" s="16" t="str">
        <f>IF(Table3[[#This Row],[month]]="?","sep",Table3[[#This Row],[month]])</f>
        <v>Dec</v>
      </c>
      <c r="K543" s="16">
        <f>IF(Table3[[#This Row],[year]]="?","1983",Table3[[#This Row],[year]])</f>
        <v>1989</v>
      </c>
      <c r="L543" s="16" t="str">
        <f>IF(Table3[[#This Row],[Hospital tier]]="?","tier - 2",Table3[[#This Row],[Hospital tier]])</f>
        <v>tier - 2</v>
      </c>
      <c r="M543" s="16" t="str">
        <f>IF(Table3[[#This Row],[City tier]]="?","tier - 2",Table3[[#This Row],[City tier]])</f>
        <v>tier - 1</v>
      </c>
      <c r="N543" s="16" t="str">
        <f>IF(Table3[[#This Row],[State ID]]="?","unknown",Table3[[#This Row],[State ID]])</f>
        <v>R1013</v>
      </c>
      <c r="O543" s="38" t="str">
        <f>CONCATENATE(Table3[[#This Row],[date]],"-",Table3[[#This Row],[month2]],"-",Table3[[#This Row],[year2]])</f>
        <v>16-Dec-1989</v>
      </c>
      <c r="P543" s="17">
        <f>DATEDIF(Table3[[#This Row],[date of birth]],DATE(2023,6,8),"y")</f>
        <v>33</v>
      </c>
      <c r="Q543" s="39">
        <v>4795.66</v>
      </c>
    </row>
    <row r="544" spans="1:17" x14ac:dyDescent="0.25">
      <c r="A544" t="s">
        <v>5259</v>
      </c>
      <c r="B544">
        <v>1978</v>
      </c>
      <c r="C544" t="s">
        <v>37</v>
      </c>
      <c r="D544">
        <v>3</v>
      </c>
      <c r="E544">
        <v>2</v>
      </c>
      <c r="F544">
        <v>4812.34</v>
      </c>
      <c r="G544" t="s">
        <v>11</v>
      </c>
      <c r="H544" t="s">
        <v>12</v>
      </c>
      <c r="I544" t="s">
        <v>13</v>
      </c>
      <c r="J544" s="16" t="str">
        <f>IF(Table3[[#This Row],[month]]="?","sep",Table3[[#This Row],[month]])</f>
        <v>Oct</v>
      </c>
      <c r="K544" s="16">
        <f>IF(Table3[[#This Row],[year]]="?","1983",Table3[[#This Row],[year]])</f>
        <v>1978</v>
      </c>
      <c r="L544" s="16" t="str">
        <f>IF(Table3[[#This Row],[Hospital tier]]="?","tier - 2",Table3[[#This Row],[Hospital tier]])</f>
        <v>tier - 2</v>
      </c>
      <c r="M544" s="16" t="str">
        <f>IF(Table3[[#This Row],[City tier]]="?","tier - 2",Table3[[#This Row],[City tier]])</f>
        <v>tier - 3</v>
      </c>
      <c r="N544" s="16" t="str">
        <f>IF(Table3[[#This Row],[State ID]]="?","unknown",Table3[[#This Row],[State ID]])</f>
        <v>R1013</v>
      </c>
      <c r="O544" s="38" t="str">
        <f>CONCATENATE(Table3[[#This Row],[date]],"-",Table3[[#This Row],[month2]],"-",Table3[[#This Row],[year2]])</f>
        <v>3-Oct-1978</v>
      </c>
      <c r="P544" s="17">
        <f>DATEDIF(Table3[[#This Row],[date of birth]],DATE(2023,6,8),"y")</f>
        <v>44</v>
      </c>
      <c r="Q544" s="39">
        <v>4812.34</v>
      </c>
    </row>
    <row r="545" spans="1:17" x14ac:dyDescent="0.25">
      <c r="A545" t="s">
        <v>5260</v>
      </c>
      <c r="B545">
        <v>1981</v>
      </c>
      <c r="C545" t="s">
        <v>10</v>
      </c>
      <c r="D545">
        <v>3</v>
      </c>
      <c r="E545">
        <v>1</v>
      </c>
      <c r="F545">
        <v>4827.1000000000004</v>
      </c>
      <c r="G545" t="s">
        <v>11</v>
      </c>
      <c r="H545" t="s">
        <v>16</v>
      </c>
      <c r="I545" t="s">
        <v>13</v>
      </c>
      <c r="J545" s="16" t="str">
        <f>IF(Table3[[#This Row],[month]]="?","sep",Table3[[#This Row],[month]])</f>
        <v>Jul</v>
      </c>
      <c r="K545" s="16">
        <f>IF(Table3[[#This Row],[year]]="?","1983",Table3[[#This Row],[year]])</f>
        <v>1981</v>
      </c>
      <c r="L545" s="16" t="str">
        <f>IF(Table3[[#This Row],[Hospital tier]]="?","tier - 2",Table3[[#This Row],[Hospital tier]])</f>
        <v>tier - 2</v>
      </c>
      <c r="M545" s="16" t="str">
        <f>IF(Table3[[#This Row],[City tier]]="?","tier - 2",Table3[[#This Row],[City tier]])</f>
        <v>tier - 1</v>
      </c>
      <c r="N545" s="16" t="str">
        <f>IF(Table3[[#This Row],[State ID]]="?","unknown",Table3[[#This Row],[State ID]])</f>
        <v>R1013</v>
      </c>
      <c r="O545" s="38" t="str">
        <f>CONCATENATE(Table3[[#This Row],[date]],"-",Table3[[#This Row],[month2]],"-",Table3[[#This Row],[year2]])</f>
        <v>3-Jul-1981</v>
      </c>
      <c r="P545" s="17">
        <f>DATEDIF(Table3[[#This Row],[date of birth]],DATE(2023,6,8),"y")</f>
        <v>41</v>
      </c>
      <c r="Q545" s="39">
        <v>4827.1000000000004</v>
      </c>
    </row>
    <row r="546" spans="1:17" x14ac:dyDescent="0.25">
      <c r="A546" t="s">
        <v>5261</v>
      </c>
      <c r="B546">
        <v>1995</v>
      </c>
      <c r="C546" t="s">
        <v>30</v>
      </c>
      <c r="D546">
        <v>1</v>
      </c>
      <c r="E546">
        <v>3</v>
      </c>
      <c r="F546">
        <v>4827.8999999999996</v>
      </c>
      <c r="G546" t="s">
        <v>16</v>
      </c>
      <c r="H546" t="s">
        <v>11</v>
      </c>
      <c r="I546" t="s">
        <v>31</v>
      </c>
      <c r="J546" s="16" t="str">
        <f>IF(Table3[[#This Row],[month]]="?","sep",Table3[[#This Row],[month]])</f>
        <v>Dec</v>
      </c>
      <c r="K546" s="16">
        <f>IF(Table3[[#This Row],[year]]="?","1983",Table3[[#This Row],[year]])</f>
        <v>1995</v>
      </c>
      <c r="L546" s="16" t="str">
        <f>IF(Table3[[#This Row],[Hospital tier]]="?","tier - 2",Table3[[#This Row],[Hospital tier]])</f>
        <v>tier - 1</v>
      </c>
      <c r="M546" s="16" t="str">
        <f>IF(Table3[[#This Row],[City tier]]="?","tier - 2",Table3[[#This Row],[City tier]])</f>
        <v>tier - 2</v>
      </c>
      <c r="N546" s="16" t="str">
        <f>IF(Table3[[#This Row],[State ID]]="?","unknown",Table3[[#This Row],[State ID]])</f>
        <v>unknown</v>
      </c>
      <c r="O546" s="38" t="str">
        <f>CONCATENATE(Table3[[#This Row],[date]],"-",Table3[[#This Row],[month2]],"-",Table3[[#This Row],[year2]])</f>
        <v>1-Dec-1995</v>
      </c>
      <c r="P546" s="17">
        <f>DATEDIF(Table3[[#This Row],[date of birth]],DATE(2023,6,8),"y")</f>
        <v>27</v>
      </c>
      <c r="Q546" s="39">
        <v>4827.8999999999996</v>
      </c>
    </row>
    <row r="547" spans="1:17" x14ac:dyDescent="0.25">
      <c r="A547" t="s">
        <v>5262</v>
      </c>
      <c r="B547">
        <v>2002</v>
      </c>
      <c r="C547" t="s">
        <v>18</v>
      </c>
      <c r="D547">
        <v>27</v>
      </c>
      <c r="E547">
        <v>5</v>
      </c>
      <c r="F547">
        <v>4830.63</v>
      </c>
      <c r="G547" t="s">
        <v>11</v>
      </c>
      <c r="H547" t="s">
        <v>16</v>
      </c>
      <c r="I547" t="s">
        <v>42</v>
      </c>
      <c r="J547" s="16" t="str">
        <f>IF(Table3[[#This Row],[month]]="?","sep",Table3[[#This Row],[month]])</f>
        <v>Jun</v>
      </c>
      <c r="K547" s="16">
        <f>IF(Table3[[#This Row],[year]]="?","1983",Table3[[#This Row],[year]])</f>
        <v>2002</v>
      </c>
      <c r="L547" s="16" t="str">
        <f>IF(Table3[[#This Row],[Hospital tier]]="?","tier - 2",Table3[[#This Row],[Hospital tier]])</f>
        <v>tier - 2</v>
      </c>
      <c r="M547" s="16" t="str">
        <f>IF(Table3[[#This Row],[City tier]]="?","tier - 2",Table3[[#This Row],[City tier]])</f>
        <v>tier - 1</v>
      </c>
      <c r="N547" s="16" t="str">
        <f>IF(Table3[[#This Row],[State ID]]="?","unknown",Table3[[#This Row],[State ID]])</f>
        <v>R1011</v>
      </c>
      <c r="O547" s="38" t="str">
        <f>CONCATENATE(Table3[[#This Row],[date]],"-",Table3[[#This Row],[month2]],"-",Table3[[#This Row],[year2]])</f>
        <v>27-Jun-2002</v>
      </c>
      <c r="P547" s="17">
        <f>DATEDIF(Table3[[#This Row],[date of birth]],DATE(2023,6,8),"y")</f>
        <v>20</v>
      </c>
      <c r="Q547" s="39">
        <v>4830.63</v>
      </c>
    </row>
    <row r="548" spans="1:17" x14ac:dyDescent="0.25">
      <c r="A548" t="s">
        <v>5263</v>
      </c>
      <c r="B548">
        <v>2000</v>
      </c>
      <c r="C548" t="s">
        <v>30</v>
      </c>
      <c r="D548">
        <v>11</v>
      </c>
      <c r="E548">
        <v>0</v>
      </c>
      <c r="F548">
        <v>4835.43</v>
      </c>
      <c r="G548" t="s">
        <v>11</v>
      </c>
      <c r="H548" t="s">
        <v>11</v>
      </c>
      <c r="I548" t="s">
        <v>300</v>
      </c>
      <c r="J548" s="16" t="str">
        <f>IF(Table3[[#This Row],[month]]="?","sep",Table3[[#This Row],[month]])</f>
        <v>Dec</v>
      </c>
      <c r="K548" s="16">
        <f>IF(Table3[[#This Row],[year]]="?","1983",Table3[[#This Row],[year]])</f>
        <v>2000</v>
      </c>
      <c r="L548" s="16" t="str">
        <f>IF(Table3[[#This Row],[Hospital tier]]="?","tier - 2",Table3[[#This Row],[Hospital tier]])</f>
        <v>tier - 2</v>
      </c>
      <c r="M548" s="16" t="str">
        <f>IF(Table3[[#This Row],[City tier]]="?","tier - 2",Table3[[#This Row],[City tier]])</f>
        <v>tier - 2</v>
      </c>
      <c r="N548" s="16" t="str">
        <f>IF(Table3[[#This Row],[State ID]]="?","unknown",Table3[[#This Row],[State ID]])</f>
        <v>R1021</v>
      </c>
      <c r="O548" s="38" t="str">
        <f>CONCATENATE(Table3[[#This Row],[date]],"-",Table3[[#This Row],[month2]],"-",Table3[[#This Row],[year2]])</f>
        <v>11-Dec-2000</v>
      </c>
      <c r="P548" s="17">
        <f>DATEDIF(Table3[[#This Row],[date of birth]],DATE(2023,6,8),"y")</f>
        <v>22</v>
      </c>
      <c r="Q548" s="39">
        <v>4835.43</v>
      </c>
    </row>
    <row r="549" spans="1:17" x14ac:dyDescent="0.25">
      <c r="A549" t="s">
        <v>5264</v>
      </c>
      <c r="B549">
        <v>1992</v>
      </c>
      <c r="C549" t="s">
        <v>20</v>
      </c>
      <c r="D549">
        <v>10</v>
      </c>
      <c r="E549">
        <v>3</v>
      </c>
      <c r="F549">
        <v>4837.58</v>
      </c>
      <c r="G549" t="s">
        <v>12</v>
      </c>
      <c r="H549" t="s">
        <v>11</v>
      </c>
      <c r="I549" t="s">
        <v>13</v>
      </c>
      <c r="J549" s="16" t="str">
        <f>IF(Table3[[#This Row],[month]]="?","sep",Table3[[#This Row],[month]])</f>
        <v>Sep</v>
      </c>
      <c r="K549" s="16">
        <f>IF(Table3[[#This Row],[year]]="?","1983",Table3[[#This Row],[year]])</f>
        <v>1992</v>
      </c>
      <c r="L549" s="16" t="str">
        <f>IF(Table3[[#This Row],[Hospital tier]]="?","tier - 2",Table3[[#This Row],[Hospital tier]])</f>
        <v>tier - 3</v>
      </c>
      <c r="M549" s="16" t="str">
        <f>IF(Table3[[#This Row],[City tier]]="?","tier - 2",Table3[[#This Row],[City tier]])</f>
        <v>tier - 2</v>
      </c>
      <c r="N549" s="16" t="str">
        <f>IF(Table3[[#This Row],[State ID]]="?","unknown",Table3[[#This Row],[State ID]])</f>
        <v>R1013</v>
      </c>
      <c r="O549" s="38" t="str">
        <f>CONCATENATE(Table3[[#This Row],[date]],"-",Table3[[#This Row],[month2]],"-",Table3[[#This Row],[year2]])</f>
        <v>10-Sep-1992</v>
      </c>
      <c r="P549" s="17">
        <f>DATEDIF(Table3[[#This Row],[date of birth]],DATE(2023,6,8),"y")</f>
        <v>30</v>
      </c>
      <c r="Q549" s="39">
        <v>4837.58</v>
      </c>
    </row>
    <row r="550" spans="1:17" x14ac:dyDescent="0.25">
      <c r="A550" t="s">
        <v>5265</v>
      </c>
      <c r="B550">
        <v>1984</v>
      </c>
      <c r="C550" t="s">
        <v>37</v>
      </c>
      <c r="D550">
        <v>15</v>
      </c>
      <c r="E550">
        <v>3</v>
      </c>
      <c r="F550">
        <v>4839.18</v>
      </c>
      <c r="G550" t="s">
        <v>11</v>
      </c>
      <c r="H550" t="s">
        <v>16</v>
      </c>
      <c r="I550" t="s">
        <v>23</v>
      </c>
      <c r="J550" s="16" t="str">
        <f>IF(Table3[[#This Row],[month]]="?","sep",Table3[[#This Row],[month]])</f>
        <v>Oct</v>
      </c>
      <c r="K550" s="16">
        <f>IF(Table3[[#This Row],[year]]="?","1983",Table3[[#This Row],[year]])</f>
        <v>1984</v>
      </c>
      <c r="L550" s="16" t="str">
        <f>IF(Table3[[#This Row],[Hospital tier]]="?","tier - 2",Table3[[#This Row],[Hospital tier]])</f>
        <v>tier - 2</v>
      </c>
      <c r="M550" s="16" t="str">
        <f>IF(Table3[[#This Row],[City tier]]="?","tier - 2",Table3[[#This Row],[City tier]])</f>
        <v>tier - 1</v>
      </c>
      <c r="N550" s="16" t="str">
        <f>IF(Table3[[#This Row],[State ID]]="?","unknown",Table3[[#This Row],[State ID]])</f>
        <v>R1012</v>
      </c>
      <c r="O550" s="38" t="str">
        <f>CONCATENATE(Table3[[#This Row],[date]],"-",Table3[[#This Row],[month2]],"-",Table3[[#This Row],[year2]])</f>
        <v>15-Oct-1984</v>
      </c>
      <c r="P550" s="17">
        <f>DATEDIF(Table3[[#This Row],[date of birth]],DATE(2023,6,8),"y")</f>
        <v>38</v>
      </c>
      <c r="Q550" s="39">
        <v>4839.18</v>
      </c>
    </row>
    <row r="551" spans="1:17" x14ac:dyDescent="0.25">
      <c r="A551" t="s">
        <v>5266</v>
      </c>
      <c r="B551">
        <v>1995</v>
      </c>
      <c r="C551" t="s">
        <v>20</v>
      </c>
      <c r="D551">
        <v>29</v>
      </c>
      <c r="E551">
        <v>0</v>
      </c>
      <c r="F551">
        <v>4840.95</v>
      </c>
      <c r="G551" t="s">
        <v>11</v>
      </c>
      <c r="H551" t="s">
        <v>16</v>
      </c>
      <c r="I551" t="s">
        <v>300</v>
      </c>
      <c r="J551" s="16" t="str">
        <f>IF(Table3[[#This Row],[month]]="?","sep",Table3[[#This Row],[month]])</f>
        <v>Sep</v>
      </c>
      <c r="K551" s="16">
        <f>IF(Table3[[#This Row],[year]]="?","1983",Table3[[#This Row],[year]])</f>
        <v>1995</v>
      </c>
      <c r="L551" s="16" t="str">
        <f>IF(Table3[[#This Row],[Hospital tier]]="?","tier - 2",Table3[[#This Row],[Hospital tier]])</f>
        <v>tier - 2</v>
      </c>
      <c r="M551" s="16" t="str">
        <f>IF(Table3[[#This Row],[City tier]]="?","tier - 2",Table3[[#This Row],[City tier]])</f>
        <v>tier - 1</v>
      </c>
      <c r="N551" s="16" t="str">
        <f>IF(Table3[[#This Row],[State ID]]="?","unknown",Table3[[#This Row],[State ID]])</f>
        <v>R1021</v>
      </c>
      <c r="O551" s="38" t="str">
        <f>CONCATENATE(Table3[[#This Row],[date]],"-",Table3[[#This Row],[month2]],"-",Table3[[#This Row],[year2]])</f>
        <v>29-Sep-1995</v>
      </c>
      <c r="P551" s="17">
        <f>DATEDIF(Table3[[#This Row],[date of birth]],DATE(2023,6,8),"y")</f>
        <v>27</v>
      </c>
      <c r="Q551" s="39">
        <v>4840.95</v>
      </c>
    </row>
    <row r="552" spans="1:17" x14ac:dyDescent="0.25">
      <c r="A552" t="s">
        <v>5267</v>
      </c>
      <c r="B552">
        <v>1979</v>
      </c>
      <c r="C552" t="s">
        <v>30</v>
      </c>
      <c r="D552">
        <v>13</v>
      </c>
      <c r="E552">
        <v>2</v>
      </c>
      <c r="F552">
        <v>4843.79</v>
      </c>
      <c r="G552" t="s">
        <v>11</v>
      </c>
      <c r="H552" t="s">
        <v>12</v>
      </c>
      <c r="I552" t="s">
        <v>13</v>
      </c>
      <c r="J552" s="16" t="str">
        <f>IF(Table3[[#This Row],[month]]="?","sep",Table3[[#This Row],[month]])</f>
        <v>Dec</v>
      </c>
      <c r="K552" s="16">
        <f>IF(Table3[[#This Row],[year]]="?","1983",Table3[[#This Row],[year]])</f>
        <v>1979</v>
      </c>
      <c r="L552" s="16" t="str">
        <f>IF(Table3[[#This Row],[Hospital tier]]="?","tier - 2",Table3[[#This Row],[Hospital tier]])</f>
        <v>tier - 2</v>
      </c>
      <c r="M552" s="16" t="str">
        <f>IF(Table3[[#This Row],[City tier]]="?","tier - 2",Table3[[#This Row],[City tier]])</f>
        <v>tier - 3</v>
      </c>
      <c r="N552" s="16" t="str">
        <f>IF(Table3[[#This Row],[State ID]]="?","unknown",Table3[[#This Row],[State ID]])</f>
        <v>R1013</v>
      </c>
      <c r="O552" s="38" t="str">
        <f>CONCATENATE(Table3[[#This Row],[date]],"-",Table3[[#This Row],[month2]],"-",Table3[[#This Row],[year2]])</f>
        <v>13-Dec-1979</v>
      </c>
      <c r="P552" s="17">
        <f>DATEDIF(Table3[[#This Row],[date of birth]],DATE(2023,6,8),"y")</f>
        <v>43</v>
      </c>
      <c r="Q552" s="39">
        <v>4843.79</v>
      </c>
    </row>
    <row r="553" spans="1:17" x14ac:dyDescent="0.25">
      <c r="A553" t="s">
        <v>5268</v>
      </c>
      <c r="B553">
        <v>1974</v>
      </c>
      <c r="C553" t="s">
        <v>20</v>
      </c>
      <c r="D553">
        <v>11</v>
      </c>
      <c r="E553">
        <v>0</v>
      </c>
      <c r="F553">
        <v>4844.67</v>
      </c>
      <c r="G553" t="s">
        <v>11</v>
      </c>
      <c r="H553" t="s">
        <v>11</v>
      </c>
      <c r="I553" t="s">
        <v>13</v>
      </c>
      <c r="J553" s="16" t="str">
        <f>IF(Table3[[#This Row],[month]]="?","sep",Table3[[#This Row],[month]])</f>
        <v>Sep</v>
      </c>
      <c r="K553" s="16">
        <f>IF(Table3[[#This Row],[year]]="?","1983",Table3[[#This Row],[year]])</f>
        <v>1974</v>
      </c>
      <c r="L553" s="16" t="str">
        <f>IF(Table3[[#This Row],[Hospital tier]]="?","tier - 2",Table3[[#This Row],[Hospital tier]])</f>
        <v>tier - 2</v>
      </c>
      <c r="M553" s="16" t="str">
        <f>IF(Table3[[#This Row],[City tier]]="?","tier - 2",Table3[[#This Row],[City tier]])</f>
        <v>tier - 2</v>
      </c>
      <c r="N553" s="16" t="str">
        <f>IF(Table3[[#This Row],[State ID]]="?","unknown",Table3[[#This Row],[State ID]])</f>
        <v>R1013</v>
      </c>
      <c r="O553" s="38" t="str">
        <f>CONCATENATE(Table3[[#This Row],[date]],"-",Table3[[#This Row],[month2]],"-",Table3[[#This Row],[year2]])</f>
        <v>11-Sep-1974</v>
      </c>
      <c r="P553" s="17">
        <f>DATEDIF(Table3[[#This Row],[date of birth]],DATE(2023,6,8),"y")</f>
        <v>48</v>
      </c>
      <c r="Q553" s="39">
        <v>4844.67</v>
      </c>
    </row>
    <row r="554" spans="1:17" x14ac:dyDescent="0.25">
      <c r="A554" t="s">
        <v>5269</v>
      </c>
      <c r="B554">
        <v>2001</v>
      </c>
      <c r="C554" t="s">
        <v>18</v>
      </c>
      <c r="D554">
        <v>7</v>
      </c>
      <c r="E554">
        <v>0</v>
      </c>
      <c r="F554">
        <v>4846.53</v>
      </c>
      <c r="G554" t="s">
        <v>11</v>
      </c>
      <c r="H554" t="s">
        <v>12</v>
      </c>
      <c r="I554" t="s">
        <v>300</v>
      </c>
      <c r="J554" s="16" t="str">
        <f>IF(Table3[[#This Row],[month]]="?","sep",Table3[[#This Row],[month]])</f>
        <v>Jun</v>
      </c>
      <c r="K554" s="16">
        <f>IF(Table3[[#This Row],[year]]="?","1983",Table3[[#This Row],[year]])</f>
        <v>2001</v>
      </c>
      <c r="L554" s="16" t="str">
        <f>IF(Table3[[#This Row],[Hospital tier]]="?","tier - 2",Table3[[#This Row],[Hospital tier]])</f>
        <v>tier - 2</v>
      </c>
      <c r="M554" s="16" t="str">
        <f>IF(Table3[[#This Row],[City tier]]="?","tier - 2",Table3[[#This Row],[City tier]])</f>
        <v>tier - 3</v>
      </c>
      <c r="N554" s="16" t="str">
        <f>IF(Table3[[#This Row],[State ID]]="?","unknown",Table3[[#This Row],[State ID]])</f>
        <v>R1021</v>
      </c>
      <c r="O554" s="38" t="str">
        <f>CONCATENATE(Table3[[#This Row],[date]],"-",Table3[[#This Row],[month2]],"-",Table3[[#This Row],[year2]])</f>
        <v>7-Jun-2001</v>
      </c>
      <c r="P554" s="17">
        <f>DATEDIF(Table3[[#This Row],[date of birth]],DATE(2023,6,8),"y")</f>
        <v>22</v>
      </c>
      <c r="Q554" s="39">
        <v>4846.53</v>
      </c>
    </row>
    <row r="555" spans="1:17" x14ac:dyDescent="0.25">
      <c r="A555" t="s">
        <v>5270</v>
      </c>
      <c r="B555">
        <v>1995</v>
      </c>
      <c r="C555" t="s">
        <v>30</v>
      </c>
      <c r="D555">
        <v>27</v>
      </c>
      <c r="E555">
        <v>3</v>
      </c>
      <c r="F555">
        <v>4846.92</v>
      </c>
      <c r="G555" t="s">
        <v>11</v>
      </c>
      <c r="H555" t="s">
        <v>12</v>
      </c>
      <c r="I555" t="s">
        <v>356</v>
      </c>
      <c r="J555" s="16" t="str">
        <f>IF(Table3[[#This Row],[month]]="?","sep",Table3[[#This Row],[month]])</f>
        <v>Dec</v>
      </c>
      <c r="K555" s="16">
        <f>IF(Table3[[#This Row],[year]]="?","1983",Table3[[#This Row],[year]])</f>
        <v>1995</v>
      </c>
      <c r="L555" s="16" t="str">
        <f>IF(Table3[[#This Row],[Hospital tier]]="?","tier - 2",Table3[[#This Row],[Hospital tier]])</f>
        <v>tier - 2</v>
      </c>
      <c r="M555" s="16" t="str">
        <f>IF(Table3[[#This Row],[City tier]]="?","tier - 2",Table3[[#This Row],[City tier]])</f>
        <v>tier - 3</v>
      </c>
      <c r="N555" s="16" t="str">
        <f>IF(Table3[[#This Row],[State ID]]="?","unknown",Table3[[#This Row],[State ID]])</f>
        <v>R1017</v>
      </c>
      <c r="O555" s="38" t="str">
        <f>CONCATENATE(Table3[[#This Row],[date]],"-",Table3[[#This Row],[month2]],"-",Table3[[#This Row],[year2]])</f>
        <v>27-Dec-1995</v>
      </c>
      <c r="P555" s="17">
        <f>DATEDIF(Table3[[#This Row],[date of birth]],DATE(2023,6,8),"y")</f>
        <v>27</v>
      </c>
      <c r="Q555" s="39">
        <v>4846.92</v>
      </c>
    </row>
    <row r="556" spans="1:17" x14ac:dyDescent="0.25">
      <c r="A556" t="s">
        <v>5271</v>
      </c>
      <c r="B556">
        <v>1989</v>
      </c>
      <c r="C556" t="s">
        <v>20</v>
      </c>
      <c r="D556">
        <v>1</v>
      </c>
      <c r="E556">
        <v>3</v>
      </c>
      <c r="F556">
        <v>4859.8900000000003</v>
      </c>
      <c r="G556" t="s">
        <v>11</v>
      </c>
      <c r="H556" t="s">
        <v>12</v>
      </c>
      <c r="I556" t="s">
        <v>42</v>
      </c>
      <c r="J556" s="16" t="str">
        <f>IF(Table3[[#This Row],[month]]="?","sep",Table3[[#This Row],[month]])</f>
        <v>Sep</v>
      </c>
      <c r="K556" s="16">
        <f>IF(Table3[[#This Row],[year]]="?","1983",Table3[[#This Row],[year]])</f>
        <v>1989</v>
      </c>
      <c r="L556" s="16" t="str">
        <f>IF(Table3[[#This Row],[Hospital tier]]="?","tier - 2",Table3[[#This Row],[Hospital tier]])</f>
        <v>tier - 2</v>
      </c>
      <c r="M556" s="16" t="str">
        <f>IF(Table3[[#This Row],[City tier]]="?","tier - 2",Table3[[#This Row],[City tier]])</f>
        <v>tier - 3</v>
      </c>
      <c r="N556" s="16" t="str">
        <f>IF(Table3[[#This Row],[State ID]]="?","unknown",Table3[[#This Row],[State ID]])</f>
        <v>R1011</v>
      </c>
      <c r="O556" s="38" t="str">
        <f>CONCATENATE(Table3[[#This Row],[date]],"-",Table3[[#This Row],[month2]],"-",Table3[[#This Row],[year2]])</f>
        <v>1-Sep-1989</v>
      </c>
      <c r="P556" s="17">
        <f>DATEDIF(Table3[[#This Row],[date of birth]],DATE(2023,6,8),"y")</f>
        <v>33</v>
      </c>
      <c r="Q556" s="39">
        <v>4859.8900000000003</v>
      </c>
    </row>
    <row r="557" spans="1:17" x14ac:dyDescent="0.25">
      <c r="A557" t="s">
        <v>5272</v>
      </c>
      <c r="B557">
        <v>1997</v>
      </c>
      <c r="C557" t="s">
        <v>20</v>
      </c>
      <c r="D557">
        <v>29</v>
      </c>
      <c r="E557">
        <v>4</v>
      </c>
      <c r="F557">
        <v>4877.9799999999996</v>
      </c>
      <c r="G557" t="s">
        <v>11</v>
      </c>
      <c r="H557" t="s">
        <v>12</v>
      </c>
      <c r="I557" t="s">
        <v>23</v>
      </c>
      <c r="J557" s="16" t="str">
        <f>IF(Table3[[#This Row],[month]]="?","sep",Table3[[#This Row],[month]])</f>
        <v>Sep</v>
      </c>
      <c r="K557" s="16">
        <f>IF(Table3[[#This Row],[year]]="?","1983",Table3[[#This Row],[year]])</f>
        <v>1997</v>
      </c>
      <c r="L557" s="16" t="str">
        <f>IF(Table3[[#This Row],[Hospital tier]]="?","tier - 2",Table3[[#This Row],[Hospital tier]])</f>
        <v>tier - 2</v>
      </c>
      <c r="M557" s="16" t="str">
        <f>IF(Table3[[#This Row],[City tier]]="?","tier - 2",Table3[[#This Row],[City tier]])</f>
        <v>tier - 3</v>
      </c>
      <c r="N557" s="16" t="str">
        <f>IF(Table3[[#This Row],[State ID]]="?","unknown",Table3[[#This Row],[State ID]])</f>
        <v>R1012</v>
      </c>
      <c r="O557" s="38" t="str">
        <f>CONCATENATE(Table3[[#This Row],[date]],"-",Table3[[#This Row],[month2]],"-",Table3[[#This Row],[year2]])</f>
        <v>29-Sep-1997</v>
      </c>
      <c r="P557" s="17">
        <f>DATEDIF(Table3[[#This Row],[date of birth]],DATE(2023,6,8),"y")</f>
        <v>25</v>
      </c>
      <c r="Q557" s="39">
        <v>4877.9799999999996</v>
      </c>
    </row>
    <row r="558" spans="1:17" x14ac:dyDescent="0.25">
      <c r="A558" t="s">
        <v>5273</v>
      </c>
      <c r="B558">
        <v>1986</v>
      </c>
      <c r="C558" t="s">
        <v>30</v>
      </c>
      <c r="D558">
        <v>23</v>
      </c>
      <c r="E558">
        <v>0</v>
      </c>
      <c r="F558">
        <v>4883.87</v>
      </c>
      <c r="G558" t="s">
        <v>11</v>
      </c>
      <c r="H558" t="s">
        <v>16</v>
      </c>
      <c r="I558" t="s">
        <v>42</v>
      </c>
      <c r="J558" s="16" t="str">
        <f>IF(Table3[[#This Row],[month]]="?","sep",Table3[[#This Row],[month]])</f>
        <v>Dec</v>
      </c>
      <c r="K558" s="16">
        <f>IF(Table3[[#This Row],[year]]="?","1983",Table3[[#This Row],[year]])</f>
        <v>1986</v>
      </c>
      <c r="L558" s="16" t="str">
        <f>IF(Table3[[#This Row],[Hospital tier]]="?","tier - 2",Table3[[#This Row],[Hospital tier]])</f>
        <v>tier - 2</v>
      </c>
      <c r="M558" s="16" t="str">
        <f>IF(Table3[[#This Row],[City tier]]="?","tier - 2",Table3[[#This Row],[City tier]])</f>
        <v>tier - 1</v>
      </c>
      <c r="N558" s="16" t="str">
        <f>IF(Table3[[#This Row],[State ID]]="?","unknown",Table3[[#This Row],[State ID]])</f>
        <v>R1011</v>
      </c>
      <c r="O558" s="38" t="str">
        <f>CONCATENATE(Table3[[#This Row],[date]],"-",Table3[[#This Row],[month2]],"-",Table3[[#This Row],[year2]])</f>
        <v>23-Dec-1986</v>
      </c>
      <c r="P558" s="17">
        <f>DATEDIF(Table3[[#This Row],[date of birth]],DATE(2023,6,8),"y")</f>
        <v>36</v>
      </c>
      <c r="Q558" s="39">
        <v>4883.87</v>
      </c>
    </row>
    <row r="559" spans="1:17" x14ac:dyDescent="0.25">
      <c r="A559" t="s">
        <v>5274</v>
      </c>
      <c r="B559">
        <v>1986</v>
      </c>
      <c r="C559" t="s">
        <v>37</v>
      </c>
      <c r="D559">
        <v>27</v>
      </c>
      <c r="E559">
        <v>0</v>
      </c>
      <c r="F559">
        <v>4889.04</v>
      </c>
      <c r="G559" t="s">
        <v>11</v>
      </c>
      <c r="H559" t="s">
        <v>16</v>
      </c>
      <c r="I559" t="s">
        <v>13</v>
      </c>
      <c r="J559" s="16" t="str">
        <f>IF(Table3[[#This Row],[month]]="?","sep",Table3[[#This Row],[month]])</f>
        <v>Oct</v>
      </c>
      <c r="K559" s="16">
        <f>IF(Table3[[#This Row],[year]]="?","1983",Table3[[#This Row],[year]])</f>
        <v>1986</v>
      </c>
      <c r="L559" s="16" t="str">
        <f>IF(Table3[[#This Row],[Hospital tier]]="?","tier - 2",Table3[[#This Row],[Hospital tier]])</f>
        <v>tier - 2</v>
      </c>
      <c r="M559" s="16" t="str">
        <f>IF(Table3[[#This Row],[City tier]]="?","tier - 2",Table3[[#This Row],[City tier]])</f>
        <v>tier - 1</v>
      </c>
      <c r="N559" s="16" t="str">
        <f>IF(Table3[[#This Row],[State ID]]="?","unknown",Table3[[#This Row],[State ID]])</f>
        <v>R1013</v>
      </c>
      <c r="O559" s="38" t="str">
        <f>CONCATENATE(Table3[[#This Row],[date]],"-",Table3[[#This Row],[month2]],"-",Table3[[#This Row],[year2]])</f>
        <v>27-Oct-1986</v>
      </c>
      <c r="P559" s="17">
        <f>DATEDIF(Table3[[#This Row],[date of birth]],DATE(2023,6,8),"y")</f>
        <v>36</v>
      </c>
      <c r="Q559" s="39">
        <v>4889.04</v>
      </c>
    </row>
    <row r="560" spans="1:17" x14ac:dyDescent="0.25">
      <c r="A560" t="s">
        <v>5275</v>
      </c>
      <c r="B560">
        <v>1989</v>
      </c>
      <c r="C560" t="s">
        <v>10</v>
      </c>
      <c r="D560">
        <v>10</v>
      </c>
      <c r="E560">
        <v>2</v>
      </c>
      <c r="F560">
        <v>4890</v>
      </c>
      <c r="G560" t="s">
        <v>12</v>
      </c>
      <c r="H560" t="s">
        <v>11</v>
      </c>
      <c r="I560" t="s">
        <v>13</v>
      </c>
      <c r="J560" s="16" t="str">
        <f>IF(Table3[[#This Row],[month]]="?","sep",Table3[[#This Row],[month]])</f>
        <v>Jul</v>
      </c>
      <c r="K560" s="16">
        <f>IF(Table3[[#This Row],[year]]="?","1983",Table3[[#This Row],[year]])</f>
        <v>1989</v>
      </c>
      <c r="L560" s="16" t="str">
        <f>IF(Table3[[#This Row],[Hospital tier]]="?","tier - 2",Table3[[#This Row],[Hospital tier]])</f>
        <v>tier - 3</v>
      </c>
      <c r="M560" s="16" t="str">
        <f>IF(Table3[[#This Row],[City tier]]="?","tier - 2",Table3[[#This Row],[City tier]])</f>
        <v>tier - 2</v>
      </c>
      <c r="N560" s="16" t="str">
        <f>IF(Table3[[#This Row],[State ID]]="?","unknown",Table3[[#This Row],[State ID]])</f>
        <v>R1013</v>
      </c>
      <c r="O560" s="38" t="str">
        <f>CONCATENATE(Table3[[#This Row],[date]],"-",Table3[[#This Row],[month2]],"-",Table3[[#This Row],[year2]])</f>
        <v>10-Jul-1989</v>
      </c>
      <c r="P560" s="17">
        <f>DATEDIF(Table3[[#This Row],[date of birth]],DATE(2023,6,8),"y")</f>
        <v>33</v>
      </c>
      <c r="Q560" s="39">
        <v>4890</v>
      </c>
    </row>
    <row r="561" spans="1:17" x14ac:dyDescent="0.25">
      <c r="A561" t="s">
        <v>5276</v>
      </c>
      <c r="B561">
        <v>1990</v>
      </c>
      <c r="C561" t="s">
        <v>15</v>
      </c>
      <c r="D561">
        <v>28</v>
      </c>
      <c r="E561">
        <v>3</v>
      </c>
      <c r="F561">
        <v>4894.3900000000003</v>
      </c>
      <c r="G561" t="s">
        <v>11</v>
      </c>
      <c r="H561" t="s">
        <v>12</v>
      </c>
      <c r="I561" t="s">
        <v>13</v>
      </c>
      <c r="J561" s="16" t="str">
        <f>IF(Table3[[#This Row],[month]]="?","sep",Table3[[#This Row],[month]])</f>
        <v>Nov</v>
      </c>
      <c r="K561" s="16">
        <f>IF(Table3[[#This Row],[year]]="?","1983",Table3[[#This Row],[year]])</f>
        <v>1990</v>
      </c>
      <c r="L561" s="16" t="str">
        <f>IF(Table3[[#This Row],[Hospital tier]]="?","tier - 2",Table3[[#This Row],[Hospital tier]])</f>
        <v>tier - 2</v>
      </c>
      <c r="M561" s="16" t="str">
        <f>IF(Table3[[#This Row],[City tier]]="?","tier - 2",Table3[[#This Row],[City tier]])</f>
        <v>tier - 3</v>
      </c>
      <c r="N561" s="16" t="str">
        <f>IF(Table3[[#This Row],[State ID]]="?","unknown",Table3[[#This Row],[State ID]])</f>
        <v>R1013</v>
      </c>
      <c r="O561" s="38" t="str">
        <f>CONCATENATE(Table3[[#This Row],[date]],"-",Table3[[#This Row],[month2]],"-",Table3[[#This Row],[year2]])</f>
        <v>28-Nov-1990</v>
      </c>
      <c r="P561" s="17">
        <f>DATEDIF(Table3[[#This Row],[date of birth]],DATE(2023,6,8),"y")</f>
        <v>32</v>
      </c>
      <c r="Q561" s="39">
        <v>4894.3900000000003</v>
      </c>
    </row>
    <row r="562" spans="1:17" x14ac:dyDescent="0.25">
      <c r="A562" t="s">
        <v>5277</v>
      </c>
      <c r="B562">
        <v>1988</v>
      </c>
      <c r="C562" t="s">
        <v>20</v>
      </c>
      <c r="D562">
        <v>23</v>
      </c>
      <c r="E562">
        <v>1</v>
      </c>
      <c r="F562">
        <v>4894.75</v>
      </c>
      <c r="G562" t="s">
        <v>12</v>
      </c>
      <c r="H562" t="s">
        <v>12</v>
      </c>
      <c r="I562" t="s">
        <v>23</v>
      </c>
      <c r="J562" s="16" t="str">
        <f>IF(Table3[[#This Row],[month]]="?","sep",Table3[[#This Row],[month]])</f>
        <v>Sep</v>
      </c>
      <c r="K562" s="16">
        <f>IF(Table3[[#This Row],[year]]="?","1983",Table3[[#This Row],[year]])</f>
        <v>1988</v>
      </c>
      <c r="L562" s="16" t="str">
        <f>IF(Table3[[#This Row],[Hospital tier]]="?","tier - 2",Table3[[#This Row],[Hospital tier]])</f>
        <v>tier - 3</v>
      </c>
      <c r="M562" s="16" t="str">
        <f>IF(Table3[[#This Row],[City tier]]="?","tier - 2",Table3[[#This Row],[City tier]])</f>
        <v>tier - 3</v>
      </c>
      <c r="N562" s="16" t="str">
        <f>IF(Table3[[#This Row],[State ID]]="?","unknown",Table3[[#This Row],[State ID]])</f>
        <v>R1012</v>
      </c>
      <c r="O562" s="38" t="str">
        <f>CONCATENATE(Table3[[#This Row],[date]],"-",Table3[[#This Row],[month2]],"-",Table3[[#This Row],[year2]])</f>
        <v>23-Sep-1988</v>
      </c>
      <c r="P562" s="17">
        <f>DATEDIF(Table3[[#This Row],[date of birth]],DATE(2023,6,8),"y")</f>
        <v>34</v>
      </c>
      <c r="Q562" s="39">
        <v>4894.75</v>
      </c>
    </row>
    <row r="563" spans="1:17" x14ac:dyDescent="0.25">
      <c r="A563" t="s">
        <v>5278</v>
      </c>
      <c r="B563">
        <v>1993</v>
      </c>
      <c r="C563" t="s">
        <v>10</v>
      </c>
      <c r="D563">
        <v>10</v>
      </c>
      <c r="E563">
        <v>2</v>
      </c>
      <c r="F563">
        <v>4906.41</v>
      </c>
      <c r="G563" t="s">
        <v>11</v>
      </c>
      <c r="H563" t="s">
        <v>16</v>
      </c>
      <c r="I563" t="s">
        <v>23</v>
      </c>
      <c r="J563" s="16" t="str">
        <f>IF(Table3[[#This Row],[month]]="?","sep",Table3[[#This Row],[month]])</f>
        <v>Jul</v>
      </c>
      <c r="K563" s="16">
        <f>IF(Table3[[#This Row],[year]]="?","1983",Table3[[#This Row],[year]])</f>
        <v>1993</v>
      </c>
      <c r="L563" s="16" t="str">
        <f>IF(Table3[[#This Row],[Hospital tier]]="?","tier - 2",Table3[[#This Row],[Hospital tier]])</f>
        <v>tier - 2</v>
      </c>
      <c r="M563" s="16" t="str">
        <f>IF(Table3[[#This Row],[City tier]]="?","tier - 2",Table3[[#This Row],[City tier]])</f>
        <v>tier - 1</v>
      </c>
      <c r="N563" s="16" t="str">
        <f>IF(Table3[[#This Row],[State ID]]="?","unknown",Table3[[#This Row],[State ID]])</f>
        <v>R1012</v>
      </c>
      <c r="O563" s="38" t="str">
        <f>CONCATENATE(Table3[[#This Row],[date]],"-",Table3[[#This Row],[month2]],"-",Table3[[#This Row],[year2]])</f>
        <v>10-Jul-1993</v>
      </c>
      <c r="P563" s="17">
        <f>DATEDIF(Table3[[#This Row],[date of birth]],DATE(2023,6,8),"y")</f>
        <v>29</v>
      </c>
      <c r="Q563" s="39">
        <v>4906.41</v>
      </c>
    </row>
    <row r="564" spans="1:17" x14ac:dyDescent="0.25">
      <c r="A564" t="s">
        <v>5279</v>
      </c>
      <c r="B564">
        <v>1981</v>
      </c>
      <c r="C564" t="s">
        <v>37</v>
      </c>
      <c r="D564">
        <v>18</v>
      </c>
      <c r="E564">
        <v>1</v>
      </c>
      <c r="F564">
        <v>4911.8900000000003</v>
      </c>
      <c r="G564" t="s">
        <v>11</v>
      </c>
      <c r="H564" t="s">
        <v>12</v>
      </c>
      <c r="I564" t="s">
        <v>13</v>
      </c>
      <c r="J564" s="16" t="str">
        <f>IF(Table3[[#This Row],[month]]="?","sep",Table3[[#This Row],[month]])</f>
        <v>Oct</v>
      </c>
      <c r="K564" s="16">
        <f>IF(Table3[[#This Row],[year]]="?","1983",Table3[[#This Row],[year]])</f>
        <v>1981</v>
      </c>
      <c r="L564" s="16" t="str">
        <f>IF(Table3[[#This Row],[Hospital tier]]="?","tier - 2",Table3[[#This Row],[Hospital tier]])</f>
        <v>tier - 2</v>
      </c>
      <c r="M564" s="16" t="str">
        <f>IF(Table3[[#This Row],[City tier]]="?","tier - 2",Table3[[#This Row],[City tier]])</f>
        <v>tier - 3</v>
      </c>
      <c r="N564" s="16" t="str">
        <f>IF(Table3[[#This Row],[State ID]]="?","unknown",Table3[[#This Row],[State ID]])</f>
        <v>R1013</v>
      </c>
      <c r="O564" s="38" t="str">
        <f>CONCATENATE(Table3[[#This Row],[date]],"-",Table3[[#This Row],[month2]],"-",Table3[[#This Row],[year2]])</f>
        <v>18-Oct-1981</v>
      </c>
      <c r="P564" s="17">
        <f>DATEDIF(Table3[[#This Row],[date of birth]],DATE(2023,6,8),"y")</f>
        <v>41</v>
      </c>
      <c r="Q564" s="39">
        <v>4911.8900000000003</v>
      </c>
    </row>
    <row r="565" spans="1:17" x14ac:dyDescent="0.25">
      <c r="A565" t="s">
        <v>5280</v>
      </c>
      <c r="B565">
        <v>2002</v>
      </c>
      <c r="C565" t="s">
        <v>35</v>
      </c>
      <c r="D565">
        <v>21</v>
      </c>
      <c r="E565">
        <v>5</v>
      </c>
      <c r="F565">
        <v>4915.0600000000004</v>
      </c>
      <c r="G565" t="s">
        <v>11</v>
      </c>
      <c r="H565" t="s">
        <v>16</v>
      </c>
      <c r="I565" t="s">
        <v>356</v>
      </c>
      <c r="J565" s="16" t="str">
        <f>IF(Table3[[#This Row],[month]]="?","sep",Table3[[#This Row],[month]])</f>
        <v>Aug</v>
      </c>
      <c r="K565" s="16">
        <f>IF(Table3[[#This Row],[year]]="?","1983",Table3[[#This Row],[year]])</f>
        <v>2002</v>
      </c>
      <c r="L565" s="16" t="str">
        <f>IF(Table3[[#This Row],[Hospital tier]]="?","tier - 2",Table3[[#This Row],[Hospital tier]])</f>
        <v>tier - 2</v>
      </c>
      <c r="M565" s="16" t="str">
        <f>IF(Table3[[#This Row],[City tier]]="?","tier - 2",Table3[[#This Row],[City tier]])</f>
        <v>tier - 1</v>
      </c>
      <c r="N565" s="16" t="str">
        <f>IF(Table3[[#This Row],[State ID]]="?","unknown",Table3[[#This Row],[State ID]])</f>
        <v>R1017</v>
      </c>
      <c r="O565" s="38" t="str">
        <f>CONCATENATE(Table3[[#This Row],[date]],"-",Table3[[#This Row],[month2]],"-",Table3[[#This Row],[year2]])</f>
        <v>21-Aug-2002</v>
      </c>
      <c r="P565" s="17">
        <f>DATEDIF(Table3[[#This Row],[date of birth]],DATE(2023,6,8),"y")</f>
        <v>20</v>
      </c>
      <c r="Q565" s="39">
        <v>4915.0600000000004</v>
      </c>
    </row>
    <row r="566" spans="1:17" x14ac:dyDescent="0.25">
      <c r="A566" t="s">
        <v>5281</v>
      </c>
      <c r="B566">
        <v>1993</v>
      </c>
      <c r="C566" t="s">
        <v>35</v>
      </c>
      <c r="D566">
        <v>10</v>
      </c>
      <c r="E566">
        <v>2</v>
      </c>
      <c r="F566">
        <v>4922.92</v>
      </c>
      <c r="G566" t="s">
        <v>11</v>
      </c>
      <c r="H566" t="s">
        <v>11</v>
      </c>
      <c r="I566" t="s">
        <v>23</v>
      </c>
      <c r="J566" s="16" t="str">
        <f>IF(Table3[[#This Row],[month]]="?","sep",Table3[[#This Row],[month]])</f>
        <v>Aug</v>
      </c>
      <c r="K566" s="16">
        <f>IF(Table3[[#This Row],[year]]="?","1983",Table3[[#This Row],[year]])</f>
        <v>1993</v>
      </c>
      <c r="L566" s="16" t="str">
        <f>IF(Table3[[#This Row],[Hospital tier]]="?","tier - 2",Table3[[#This Row],[Hospital tier]])</f>
        <v>tier - 2</v>
      </c>
      <c r="M566" s="16" t="str">
        <f>IF(Table3[[#This Row],[City tier]]="?","tier - 2",Table3[[#This Row],[City tier]])</f>
        <v>tier - 2</v>
      </c>
      <c r="N566" s="16" t="str">
        <f>IF(Table3[[#This Row],[State ID]]="?","unknown",Table3[[#This Row],[State ID]])</f>
        <v>R1012</v>
      </c>
      <c r="O566" s="38" t="str">
        <f>CONCATENATE(Table3[[#This Row],[date]],"-",Table3[[#This Row],[month2]],"-",Table3[[#This Row],[year2]])</f>
        <v>10-Aug-1993</v>
      </c>
      <c r="P566" s="17">
        <f>DATEDIF(Table3[[#This Row],[date of birth]],DATE(2023,6,8),"y")</f>
        <v>29</v>
      </c>
      <c r="Q566" s="39">
        <v>4922.92</v>
      </c>
    </row>
    <row r="567" spans="1:17" x14ac:dyDescent="0.25">
      <c r="A567" t="s">
        <v>5282</v>
      </c>
      <c r="B567">
        <v>1991</v>
      </c>
      <c r="C567" t="s">
        <v>35</v>
      </c>
      <c r="D567">
        <v>23</v>
      </c>
      <c r="E567">
        <v>2</v>
      </c>
      <c r="F567">
        <v>4931.6499999999996</v>
      </c>
      <c r="G567" t="s">
        <v>11</v>
      </c>
      <c r="H567" t="s">
        <v>12</v>
      </c>
      <c r="I567" t="s">
        <v>42</v>
      </c>
      <c r="J567" s="16" t="str">
        <f>IF(Table3[[#This Row],[month]]="?","sep",Table3[[#This Row],[month]])</f>
        <v>Aug</v>
      </c>
      <c r="K567" s="16">
        <f>IF(Table3[[#This Row],[year]]="?","1983",Table3[[#This Row],[year]])</f>
        <v>1991</v>
      </c>
      <c r="L567" s="16" t="str">
        <f>IF(Table3[[#This Row],[Hospital tier]]="?","tier - 2",Table3[[#This Row],[Hospital tier]])</f>
        <v>tier - 2</v>
      </c>
      <c r="M567" s="16" t="str">
        <f>IF(Table3[[#This Row],[City tier]]="?","tier - 2",Table3[[#This Row],[City tier]])</f>
        <v>tier - 3</v>
      </c>
      <c r="N567" s="16" t="str">
        <f>IF(Table3[[#This Row],[State ID]]="?","unknown",Table3[[#This Row],[State ID]])</f>
        <v>R1011</v>
      </c>
      <c r="O567" s="38" t="str">
        <f>CONCATENATE(Table3[[#This Row],[date]],"-",Table3[[#This Row],[month2]],"-",Table3[[#This Row],[year2]])</f>
        <v>23-Aug-1991</v>
      </c>
      <c r="P567" s="17">
        <f>DATEDIF(Table3[[#This Row],[date of birth]],DATE(2023,6,8),"y")</f>
        <v>31</v>
      </c>
      <c r="Q567" s="39">
        <v>4931.6499999999996</v>
      </c>
    </row>
    <row r="568" spans="1:17" x14ac:dyDescent="0.25">
      <c r="A568" t="s">
        <v>5283</v>
      </c>
      <c r="B568">
        <v>1991</v>
      </c>
      <c r="C568" t="s">
        <v>15</v>
      </c>
      <c r="D568">
        <v>27</v>
      </c>
      <c r="E568">
        <v>2</v>
      </c>
      <c r="F568">
        <v>4934.71</v>
      </c>
      <c r="G568" t="s">
        <v>11</v>
      </c>
      <c r="H568" t="s">
        <v>12</v>
      </c>
      <c r="I568" t="s">
        <v>42</v>
      </c>
      <c r="J568" s="16" t="str">
        <f>IF(Table3[[#This Row],[month]]="?","sep",Table3[[#This Row],[month]])</f>
        <v>Nov</v>
      </c>
      <c r="K568" s="16">
        <f>IF(Table3[[#This Row],[year]]="?","1983",Table3[[#This Row],[year]])</f>
        <v>1991</v>
      </c>
      <c r="L568" s="16" t="str">
        <f>IF(Table3[[#This Row],[Hospital tier]]="?","tier - 2",Table3[[#This Row],[Hospital tier]])</f>
        <v>tier - 2</v>
      </c>
      <c r="M568" s="16" t="str">
        <f>IF(Table3[[#This Row],[City tier]]="?","tier - 2",Table3[[#This Row],[City tier]])</f>
        <v>tier - 3</v>
      </c>
      <c r="N568" s="16" t="str">
        <f>IF(Table3[[#This Row],[State ID]]="?","unknown",Table3[[#This Row],[State ID]])</f>
        <v>R1011</v>
      </c>
      <c r="O568" s="38" t="str">
        <f>CONCATENATE(Table3[[#This Row],[date]],"-",Table3[[#This Row],[month2]],"-",Table3[[#This Row],[year2]])</f>
        <v>27-Nov-1991</v>
      </c>
      <c r="P568" s="17">
        <f>DATEDIF(Table3[[#This Row],[date of birth]],DATE(2023,6,8),"y")</f>
        <v>31</v>
      </c>
      <c r="Q568" s="39">
        <v>4934.71</v>
      </c>
    </row>
    <row r="569" spans="1:17" x14ac:dyDescent="0.25">
      <c r="A569" t="s">
        <v>5284</v>
      </c>
      <c r="B569">
        <v>1974</v>
      </c>
      <c r="C569" t="s">
        <v>18</v>
      </c>
      <c r="D569">
        <v>26</v>
      </c>
      <c r="E569">
        <v>0</v>
      </c>
      <c r="F569">
        <v>4942.0600000000004</v>
      </c>
      <c r="G569" t="s">
        <v>11</v>
      </c>
      <c r="H569" t="s">
        <v>11</v>
      </c>
      <c r="I569" t="s">
        <v>13</v>
      </c>
      <c r="J569" s="16" t="str">
        <f>IF(Table3[[#This Row],[month]]="?","sep",Table3[[#This Row],[month]])</f>
        <v>Jun</v>
      </c>
      <c r="K569" s="16">
        <f>IF(Table3[[#This Row],[year]]="?","1983",Table3[[#This Row],[year]])</f>
        <v>1974</v>
      </c>
      <c r="L569" s="16" t="str">
        <f>IF(Table3[[#This Row],[Hospital tier]]="?","tier - 2",Table3[[#This Row],[Hospital tier]])</f>
        <v>tier - 2</v>
      </c>
      <c r="M569" s="16" t="str">
        <f>IF(Table3[[#This Row],[City tier]]="?","tier - 2",Table3[[#This Row],[City tier]])</f>
        <v>tier - 2</v>
      </c>
      <c r="N569" s="16" t="str">
        <f>IF(Table3[[#This Row],[State ID]]="?","unknown",Table3[[#This Row],[State ID]])</f>
        <v>R1013</v>
      </c>
      <c r="O569" s="38" t="str">
        <f>CONCATENATE(Table3[[#This Row],[date]],"-",Table3[[#This Row],[month2]],"-",Table3[[#This Row],[year2]])</f>
        <v>26-Jun-1974</v>
      </c>
      <c r="P569" s="17">
        <f>DATEDIF(Table3[[#This Row],[date of birth]],DATE(2023,6,8),"y")</f>
        <v>48</v>
      </c>
      <c r="Q569" s="39">
        <v>4942.0600000000004</v>
      </c>
    </row>
    <row r="570" spans="1:17" x14ac:dyDescent="0.25">
      <c r="A570" t="s">
        <v>5285</v>
      </c>
      <c r="B570">
        <v>1991</v>
      </c>
      <c r="C570" t="s">
        <v>35</v>
      </c>
      <c r="D570">
        <v>30</v>
      </c>
      <c r="E570">
        <v>2</v>
      </c>
      <c r="F570">
        <v>4949.76</v>
      </c>
      <c r="G570" t="s">
        <v>11</v>
      </c>
      <c r="H570" t="s">
        <v>16</v>
      </c>
      <c r="I570" t="s">
        <v>13</v>
      </c>
      <c r="J570" s="16" t="str">
        <f>IF(Table3[[#This Row],[month]]="?","sep",Table3[[#This Row],[month]])</f>
        <v>Aug</v>
      </c>
      <c r="K570" s="16">
        <f>IF(Table3[[#This Row],[year]]="?","1983",Table3[[#This Row],[year]])</f>
        <v>1991</v>
      </c>
      <c r="L570" s="16" t="str">
        <f>IF(Table3[[#This Row],[Hospital tier]]="?","tier - 2",Table3[[#This Row],[Hospital tier]])</f>
        <v>tier - 2</v>
      </c>
      <c r="M570" s="16" t="str">
        <f>IF(Table3[[#This Row],[City tier]]="?","tier - 2",Table3[[#This Row],[City tier]])</f>
        <v>tier - 1</v>
      </c>
      <c r="N570" s="16" t="str">
        <f>IF(Table3[[#This Row],[State ID]]="?","unknown",Table3[[#This Row],[State ID]])</f>
        <v>R1013</v>
      </c>
      <c r="O570" s="38" t="str">
        <f>CONCATENATE(Table3[[#This Row],[date]],"-",Table3[[#This Row],[month2]],"-",Table3[[#This Row],[year2]])</f>
        <v>30-Aug-1991</v>
      </c>
      <c r="P570" s="17">
        <f>DATEDIF(Table3[[#This Row],[date of birth]],DATE(2023,6,8),"y")</f>
        <v>31</v>
      </c>
      <c r="Q570" s="39">
        <v>4949.76</v>
      </c>
    </row>
    <row r="571" spans="1:17" x14ac:dyDescent="0.25">
      <c r="A571" t="s">
        <v>5286</v>
      </c>
      <c r="B571">
        <v>1973</v>
      </c>
      <c r="C571" t="s">
        <v>15</v>
      </c>
      <c r="D571">
        <v>7</v>
      </c>
      <c r="E571">
        <v>0</v>
      </c>
      <c r="F571">
        <v>4985.22</v>
      </c>
      <c r="G571" t="s">
        <v>11</v>
      </c>
      <c r="H571" t="s">
        <v>12</v>
      </c>
      <c r="I571" t="s">
        <v>13</v>
      </c>
      <c r="J571" s="16" t="str">
        <f>IF(Table3[[#This Row],[month]]="?","sep",Table3[[#This Row],[month]])</f>
        <v>Nov</v>
      </c>
      <c r="K571" s="16">
        <f>IF(Table3[[#This Row],[year]]="?","1983",Table3[[#This Row],[year]])</f>
        <v>1973</v>
      </c>
      <c r="L571" s="16" t="str">
        <f>IF(Table3[[#This Row],[Hospital tier]]="?","tier - 2",Table3[[#This Row],[Hospital tier]])</f>
        <v>tier - 2</v>
      </c>
      <c r="M571" s="16" t="str">
        <f>IF(Table3[[#This Row],[City tier]]="?","tier - 2",Table3[[#This Row],[City tier]])</f>
        <v>tier - 3</v>
      </c>
      <c r="N571" s="16" t="str">
        <f>IF(Table3[[#This Row],[State ID]]="?","unknown",Table3[[#This Row],[State ID]])</f>
        <v>R1013</v>
      </c>
      <c r="O571" s="38" t="str">
        <f>CONCATENATE(Table3[[#This Row],[date]],"-",Table3[[#This Row],[month2]],"-",Table3[[#This Row],[year2]])</f>
        <v>7-Nov-1973</v>
      </c>
      <c r="P571" s="17">
        <f>DATEDIF(Table3[[#This Row],[date of birth]],DATE(2023,6,8),"y")</f>
        <v>49</v>
      </c>
      <c r="Q571" s="39">
        <v>4985.22</v>
      </c>
    </row>
    <row r="572" spans="1:17" x14ac:dyDescent="0.25">
      <c r="A572" t="s">
        <v>5287</v>
      </c>
      <c r="B572">
        <v>1988</v>
      </c>
      <c r="C572" t="s">
        <v>18</v>
      </c>
      <c r="D572">
        <v>24</v>
      </c>
      <c r="E572">
        <v>0</v>
      </c>
      <c r="F572">
        <v>4992.38</v>
      </c>
      <c r="G572" t="s">
        <v>11</v>
      </c>
      <c r="H572" t="s">
        <v>12</v>
      </c>
      <c r="I572" t="s">
        <v>247</v>
      </c>
      <c r="J572" s="16" t="str">
        <f>IF(Table3[[#This Row],[month]]="?","sep",Table3[[#This Row],[month]])</f>
        <v>Jun</v>
      </c>
      <c r="K572" s="16">
        <f>IF(Table3[[#This Row],[year]]="?","1983",Table3[[#This Row],[year]])</f>
        <v>1988</v>
      </c>
      <c r="L572" s="16" t="str">
        <f>IF(Table3[[#This Row],[Hospital tier]]="?","tier - 2",Table3[[#This Row],[Hospital tier]])</f>
        <v>tier - 2</v>
      </c>
      <c r="M572" s="16" t="str">
        <f>IF(Table3[[#This Row],[City tier]]="?","tier - 2",Table3[[#This Row],[City tier]])</f>
        <v>tier - 3</v>
      </c>
      <c r="N572" s="16" t="str">
        <f>IF(Table3[[#This Row],[State ID]]="?","unknown",Table3[[#This Row],[State ID]])</f>
        <v>R1024</v>
      </c>
      <c r="O572" s="38" t="str">
        <f>CONCATENATE(Table3[[#This Row],[date]],"-",Table3[[#This Row],[month2]],"-",Table3[[#This Row],[year2]])</f>
        <v>24-Jun-1988</v>
      </c>
      <c r="P572" s="17">
        <f>DATEDIF(Table3[[#This Row],[date of birth]],DATE(2023,6,8),"y")</f>
        <v>34</v>
      </c>
      <c r="Q572" s="39">
        <v>4992.38</v>
      </c>
    </row>
    <row r="573" spans="1:17" x14ac:dyDescent="0.25">
      <c r="A573" t="s">
        <v>5288</v>
      </c>
      <c r="B573">
        <v>2001</v>
      </c>
      <c r="C573" t="s">
        <v>37</v>
      </c>
      <c r="D573">
        <v>5</v>
      </c>
      <c r="E573">
        <v>0</v>
      </c>
      <c r="F573">
        <v>4999.04</v>
      </c>
      <c r="G573" t="s">
        <v>11</v>
      </c>
      <c r="H573" t="s">
        <v>11</v>
      </c>
      <c r="I573" t="s">
        <v>42</v>
      </c>
      <c r="J573" s="16" t="str">
        <f>IF(Table3[[#This Row],[month]]="?","sep",Table3[[#This Row],[month]])</f>
        <v>Oct</v>
      </c>
      <c r="K573" s="16">
        <f>IF(Table3[[#This Row],[year]]="?","1983",Table3[[#This Row],[year]])</f>
        <v>2001</v>
      </c>
      <c r="L573" s="16" t="str">
        <f>IF(Table3[[#This Row],[Hospital tier]]="?","tier - 2",Table3[[#This Row],[Hospital tier]])</f>
        <v>tier - 2</v>
      </c>
      <c r="M573" s="16" t="str">
        <f>IF(Table3[[#This Row],[City tier]]="?","tier - 2",Table3[[#This Row],[City tier]])</f>
        <v>tier - 2</v>
      </c>
      <c r="N573" s="16" t="str">
        <f>IF(Table3[[#This Row],[State ID]]="?","unknown",Table3[[#This Row],[State ID]])</f>
        <v>R1011</v>
      </c>
      <c r="O573" s="38" t="str">
        <f>CONCATENATE(Table3[[#This Row],[date]],"-",Table3[[#This Row],[month2]],"-",Table3[[#This Row],[year2]])</f>
        <v>5-Oct-2001</v>
      </c>
      <c r="P573" s="17">
        <f>DATEDIF(Table3[[#This Row],[date of birth]],DATE(2023,6,8),"y")</f>
        <v>21</v>
      </c>
      <c r="Q573" s="39">
        <v>4999.04</v>
      </c>
    </row>
    <row r="574" spans="1:17" x14ac:dyDescent="0.25">
      <c r="A574" t="s">
        <v>5289</v>
      </c>
      <c r="B574">
        <v>1988</v>
      </c>
      <c r="C574" t="s">
        <v>20</v>
      </c>
      <c r="D574">
        <v>4</v>
      </c>
      <c r="E574">
        <v>1</v>
      </c>
      <c r="F574">
        <v>5002.78</v>
      </c>
      <c r="G574" t="s">
        <v>11</v>
      </c>
      <c r="H574" t="s">
        <v>11</v>
      </c>
      <c r="I574" t="s">
        <v>13</v>
      </c>
      <c r="J574" s="16" t="str">
        <f>IF(Table3[[#This Row],[month]]="?","sep",Table3[[#This Row],[month]])</f>
        <v>Sep</v>
      </c>
      <c r="K574" s="16">
        <f>IF(Table3[[#This Row],[year]]="?","1983",Table3[[#This Row],[year]])</f>
        <v>1988</v>
      </c>
      <c r="L574" s="16" t="str">
        <f>IF(Table3[[#This Row],[Hospital tier]]="?","tier - 2",Table3[[#This Row],[Hospital tier]])</f>
        <v>tier - 2</v>
      </c>
      <c r="M574" s="16" t="str">
        <f>IF(Table3[[#This Row],[City tier]]="?","tier - 2",Table3[[#This Row],[City tier]])</f>
        <v>tier - 2</v>
      </c>
      <c r="N574" s="16" t="str">
        <f>IF(Table3[[#This Row],[State ID]]="?","unknown",Table3[[#This Row],[State ID]])</f>
        <v>R1013</v>
      </c>
      <c r="O574" s="38" t="str">
        <f>CONCATENATE(Table3[[#This Row],[date]],"-",Table3[[#This Row],[month2]],"-",Table3[[#This Row],[year2]])</f>
        <v>4-Sep-1988</v>
      </c>
      <c r="P574" s="17">
        <f>DATEDIF(Table3[[#This Row],[date of birth]],DATE(2023,6,8),"y")</f>
        <v>34</v>
      </c>
      <c r="Q574" s="39">
        <v>5002.78</v>
      </c>
    </row>
    <row r="575" spans="1:17" x14ac:dyDescent="0.25">
      <c r="A575" t="s">
        <v>5290</v>
      </c>
      <c r="B575">
        <v>1977</v>
      </c>
      <c r="C575" t="s">
        <v>18</v>
      </c>
      <c r="D575">
        <v>9</v>
      </c>
      <c r="E575">
        <v>2</v>
      </c>
      <c r="F575">
        <v>5003.7700000000004</v>
      </c>
      <c r="G575" t="s">
        <v>11</v>
      </c>
      <c r="H575" t="s">
        <v>12</v>
      </c>
      <c r="I575" t="s">
        <v>13</v>
      </c>
      <c r="J575" s="16" t="str">
        <f>IF(Table3[[#This Row],[month]]="?","sep",Table3[[#This Row],[month]])</f>
        <v>Jun</v>
      </c>
      <c r="K575" s="16">
        <f>IF(Table3[[#This Row],[year]]="?","1983",Table3[[#This Row],[year]])</f>
        <v>1977</v>
      </c>
      <c r="L575" s="16" t="str">
        <f>IF(Table3[[#This Row],[Hospital tier]]="?","tier - 2",Table3[[#This Row],[Hospital tier]])</f>
        <v>tier - 2</v>
      </c>
      <c r="M575" s="16" t="str">
        <f>IF(Table3[[#This Row],[City tier]]="?","tier - 2",Table3[[#This Row],[City tier]])</f>
        <v>tier - 3</v>
      </c>
      <c r="N575" s="16" t="str">
        <f>IF(Table3[[#This Row],[State ID]]="?","unknown",Table3[[#This Row],[State ID]])</f>
        <v>R1013</v>
      </c>
      <c r="O575" s="38" t="str">
        <f>CONCATENATE(Table3[[#This Row],[date]],"-",Table3[[#This Row],[month2]],"-",Table3[[#This Row],[year2]])</f>
        <v>9-Jun-1977</v>
      </c>
      <c r="P575" s="17">
        <f>DATEDIF(Table3[[#This Row],[date of birth]],DATE(2023,6,8),"y")</f>
        <v>45</v>
      </c>
      <c r="Q575" s="39">
        <v>5003.7700000000004</v>
      </c>
    </row>
    <row r="576" spans="1:17" x14ac:dyDescent="0.25">
      <c r="A576" t="s">
        <v>5291</v>
      </c>
      <c r="B576">
        <v>1988</v>
      </c>
      <c r="C576" t="s">
        <v>10</v>
      </c>
      <c r="D576">
        <v>8</v>
      </c>
      <c r="E576">
        <v>1</v>
      </c>
      <c r="F576">
        <v>5003.8500000000004</v>
      </c>
      <c r="G576" t="s">
        <v>11</v>
      </c>
      <c r="H576" t="s">
        <v>12</v>
      </c>
      <c r="I576" t="s">
        <v>42</v>
      </c>
      <c r="J576" s="16" t="str">
        <f>IF(Table3[[#This Row],[month]]="?","sep",Table3[[#This Row],[month]])</f>
        <v>Jul</v>
      </c>
      <c r="K576" s="16">
        <f>IF(Table3[[#This Row],[year]]="?","1983",Table3[[#This Row],[year]])</f>
        <v>1988</v>
      </c>
      <c r="L576" s="16" t="str">
        <f>IF(Table3[[#This Row],[Hospital tier]]="?","tier - 2",Table3[[#This Row],[Hospital tier]])</f>
        <v>tier - 2</v>
      </c>
      <c r="M576" s="16" t="str">
        <f>IF(Table3[[#This Row],[City tier]]="?","tier - 2",Table3[[#This Row],[City tier]])</f>
        <v>tier - 3</v>
      </c>
      <c r="N576" s="16" t="str">
        <f>IF(Table3[[#This Row],[State ID]]="?","unknown",Table3[[#This Row],[State ID]])</f>
        <v>R1011</v>
      </c>
      <c r="O576" s="38" t="str">
        <f>CONCATENATE(Table3[[#This Row],[date]],"-",Table3[[#This Row],[month2]],"-",Table3[[#This Row],[year2]])</f>
        <v>8-Jul-1988</v>
      </c>
      <c r="P576" s="17">
        <f>DATEDIF(Table3[[#This Row],[date of birth]],DATE(2023,6,8),"y")</f>
        <v>34</v>
      </c>
      <c r="Q576" s="39">
        <v>5003.8500000000004</v>
      </c>
    </row>
    <row r="577" spans="1:17" x14ac:dyDescent="0.25">
      <c r="A577" t="s">
        <v>5292</v>
      </c>
      <c r="B577">
        <v>1988</v>
      </c>
      <c r="C577" t="s">
        <v>15</v>
      </c>
      <c r="D577">
        <v>9</v>
      </c>
      <c r="E577">
        <v>1</v>
      </c>
      <c r="F577">
        <v>5012.47</v>
      </c>
      <c r="G577" t="s">
        <v>11</v>
      </c>
      <c r="H577" t="s">
        <v>12</v>
      </c>
      <c r="I577" t="s">
        <v>42</v>
      </c>
      <c r="J577" s="16" t="str">
        <f>IF(Table3[[#This Row],[month]]="?","sep",Table3[[#This Row],[month]])</f>
        <v>Nov</v>
      </c>
      <c r="K577" s="16">
        <f>IF(Table3[[#This Row],[year]]="?","1983",Table3[[#This Row],[year]])</f>
        <v>1988</v>
      </c>
      <c r="L577" s="16" t="str">
        <f>IF(Table3[[#This Row],[Hospital tier]]="?","tier - 2",Table3[[#This Row],[Hospital tier]])</f>
        <v>tier - 2</v>
      </c>
      <c r="M577" s="16" t="str">
        <f>IF(Table3[[#This Row],[City tier]]="?","tier - 2",Table3[[#This Row],[City tier]])</f>
        <v>tier - 3</v>
      </c>
      <c r="N577" s="16" t="str">
        <f>IF(Table3[[#This Row],[State ID]]="?","unknown",Table3[[#This Row],[State ID]])</f>
        <v>R1011</v>
      </c>
      <c r="O577" s="38" t="str">
        <f>CONCATENATE(Table3[[#This Row],[date]],"-",Table3[[#This Row],[month2]],"-",Table3[[#This Row],[year2]])</f>
        <v>9-Nov-1988</v>
      </c>
      <c r="P577" s="17">
        <f>DATEDIF(Table3[[#This Row],[date of birth]],DATE(2023,6,8),"y")</f>
        <v>34</v>
      </c>
      <c r="Q577" s="39">
        <v>5012.47</v>
      </c>
    </row>
    <row r="578" spans="1:17" x14ac:dyDescent="0.25">
      <c r="A578" t="s">
        <v>5293</v>
      </c>
      <c r="B578">
        <v>1985</v>
      </c>
      <c r="C578" t="s">
        <v>30</v>
      </c>
      <c r="D578">
        <v>28</v>
      </c>
      <c r="E578">
        <v>0</v>
      </c>
      <c r="F578">
        <v>5028.1499999999996</v>
      </c>
      <c r="G578" t="s">
        <v>16</v>
      </c>
      <c r="H578" t="s">
        <v>11</v>
      </c>
      <c r="I578" t="s">
        <v>23</v>
      </c>
      <c r="J578" s="16" t="str">
        <f>IF(Table3[[#This Row],[month]]="?","sep",Table3[[#This Row],[month]])</f>
        <v>Dec</v>
      </c>
      <c r="K578" s="16">
        <f>IF(Table3[[#This Row],[year]]="?","1983",Table3[[#This Row],[year]])</f>
        <v>1985</v>
      </c>
      <c r="L578" s="16" t="str">
        <f>IF(Table3[[#This Row],[Hospital tier]]="?","tier - 2",Table3[[#This Row],[Hospital tier]])</f>
        <v>tier - 1</v>
      </c>
      <c r="M578" s="16" t="str">
        <f>IF(Table3[[#This Row],[City tier]]="?","tier - 2",Table3[[#This Row],[City tier]])</f>
        <v>tier - 2</v>
      </c>
      <c r="N578" s="16" t="str">
        <f>IF(Table3[[#This Row],[State ID]]="?","unknown",Table3[[#This Row],[State ID]])</f>
        <v>R1012</v>
      </c>
      <c r="O578" s="38" t="str">
        <f>CONCATENATE(Table3[[#This Row],[date]],"-",Table3[[#This Row],[month2]],"-",Table3[[#This Row],[year2]])</f>
        <v>28-Dec-1985</v>
      </c>
      <c r="P578" s="17">
        <f>DATEDIF(Table3[[#This Row],[date of birth]],DATE(2023,6,8),"y")</f>
        <v>37</v>
      </c>
      <c r="Q578" s="39">
        <v>5028.1499999999996</v>
      </c>
    </row>
    <row r="579" spans="1:17" x14ac:dyDescent="0.25">
      <c r="A579" t="s">
        <v>5294</v>
      </c>
      <c r="B579">
        <v>1991</v>
      </c>
      <c r="C579" t="s">
        <v>20</v>
      </c>
      <c r="D579">
        <v>10</v>
      </c>
      <c r="E579">
        <v>2</v>
      </c>
      <c r="F579">
        <v>5031.2700000000004</v>
      </c>
      <c r="G579" t="s">
        <v>12</v>
      </c>
      <c r="H579" t="s">
        <v>16</v>
      </c>
      <c r="I579" t="s">
        <v>168</v>
      </c>
      <c r="J579" s="16" t="str">
        <f>IF(Table3[[#This Row],[month]]="?","sep",Table3[[#This Row],[month]])</f>
        <v>Sep</v>
      </c>
      <c r="K579" s="16">
        <f>IF(Table3[[#This Row],[year]]="?","1983",Table3[[#This Row],[year]])</f>
        <v>1991</v>
      </c>
      <c r="L579" s="16" t="str">
        <f>IF(Table3[[#This Row],[Hospital tier]]="?","tier - 2",Table3[[#This Row],[Hospital tier]])</f>
        <v>tier - 3</v>
      </c>
      <c r="M579" s="16" t="str">
        <f>IF(Table3[[#This Row],[City tier]]="?","tier - 2",Table3[[#This Row],[City tier]])</f>
        <v>tier - 1</v>
      </c>
      <c r="N579" s="16" t="str">
        <f>IF(Table3[[#This Row],[State ID]]="?","unknown",Table3[[#This Row],[State ID]])</f>
        <v>R1016</v>
      </c>
      <c r="O579" s="38" t="str">
        <f>CONCATENATE(Table3[[#This Row],[date]],"-",Table3[[#This Row],[month2]],"-",Table3[[#This Row],[year2]])</f>
        <v>10-Sep-1991</v>
      </c>
      <c r="P579" s="17">
        <f>DATEDIF(Table3[[#This Row],[date of birth]],DATE(2023,6,8),"y")</f>
        <v>31</v>
      </c>
      <c r="Q579" s="39">
        <v>5031.2700000000004</v>
      </c>
    </row>
    <row r="580" spans="1:17" x14ac:dyDescent="0.25">
      <c r="A580" t="s">
        <v>5295</v>
      </c>
      <c r="B580">
        <v>1986</v>
      </c>
      <c r="C580" t="s">
        <v>18</v>
      </c>
      <c r="D580">
        <v>29</v>
      </c>
      <c r="E580">
        <v>3</v>
      </c>
      <c r="F580">
        <v>5034.1000000000004</v>
      </c>
      <c r="G580" t="s">
        <v>11</v>
      </c>
      <c r="H580" t="s">
        <v>11</v>
      </c>
      <c r="I580" t="s">
        <v>13</v>
      </c>
      <c r="J580" s="16" t="str">
        <f>IF(Table3[[#This Row],[month]]="?","sep",Table3[[#This Row],[month]])</f>
        <v>Jun</v>
      </c>
      <c r="K580" s="16">
        <f>IF(Table3[[#This Row],[year]]="?","1983",Table3[[#This Row],[year]])</f>
        <v>1986</v>
      </c>
      <c r="L580" s="16" t="str">
        <f>IF(Table3[[#This Row],[Hospital tier]]="?","tier - 2",Table3[[#This Row],[Hospital tier]])</f>
        <v>tier - 2</v>
      </c>
      <c r="M580" s="16" t="str">
        <f>IF(Table3[[#This Row],[City tier]]="?","tier - 2",Table3[[#This Row],[City tier]])</f>
        <v>tier - 2</v>
      </c>
      <c r="N580" s="16" t="str">
        <f>IF(Table3[[#This Row],[State ID]]="?","unknown",Table3[[#This Row],[State ID]])</f>
        <v>R1013</v>
      </c>
      <c r="O580" s="38" t="str">
        <f>CONCATENATE(Table3[[#This Row],[date]],"-",Table3[[#This Row],[month2]],"-",Table3[[#This Row],[year2]])</f>
        <v>29-Jun-1986</v>
      </c>
      <c r="P580" s="17">
        <f>DATEDIF(Table3[[#This Row],[date of birth]],DATE(2023,6,8),"y")</f>
        <v>36</v>
      </c>
      <c r="Q580" s="39">
        <v>5034.1000000000004</v>
      </c>
    </row>
    <row r="581" spans="1:17" x14ac:dyDescent="0.25">
      <c r="A581" t="s">
        <v>5296</v>
      </c>
      <c r="B581">
        <v>1997</v>
      </c>
      <c r="C581" t="s">
        <v>30</v>
      </c>
      <c r="D581">
        <v>4</v>
      </c>
      <c r="E581">
        <v>0</v>
      </c>
      <c r="F581">
        <v>5038.57</v>
      </c>
      <c r="G581" t="s">
        <v>11</v>
      </c>
      <c r="H581" t="s">
        <v>11</v>
      </c>
      <c r="I581" t="s">
        <v>200</v>
      </c>
      <c r="J581" s="16" t="str">
        <f>IF(Table3[[#This Row],[month]]="?","sep",Table3[[#This Row],[month]])</f>
        <v>Dec</v>
      </c>
      <c r="K581" s="16">
        <f>IF(Table3[[#This Row],[year]]="?","1983",Table3[[#This Row],[year]])</f>
        <v>1997</v>
      </c>
      <c r="L581" s="16" t="str">
        <f>IF(Table3[[#This Row],[Hospital tier]]="?","tier - 2",Table3[[#This Row],[Hospital tier]])</f>
        <v>tier - 2</v>
      </c>
      <c r="M581" s="16" t="str">
        <f>IF(Table3[[#This Row],[City tier]]="?","tier - 2",Table3[[#This Row],[City tier]])</f>
        <v>tier - 2</v>
      </c>
      <c r="N581" s="16" t="str">
        <f>IF(Table3[[#This Row],[State ID]]="?","unknown",Table3[[#This Row],[State ID]])</f>
        <v>R1025</v>
      </c>
      <c r="O581" s="38" t="str">
        <f>CONCATENATE(Table3[[#This Row],[date]],"-",Table3[[#This Row],[month2]],"-",Table3[[#This Row],[year2]])</f>
        <v>4-Dec-1997</v>
      </c>
      <c r="P581" s="17">
        <f>DATEDIF(Table3[[#This Row],[date of birth]],DATE(2023,6,8),"y")</f>
        <v>25</v>
      </c>
      <c r="Q581" s="39">
        <v>5038.57</v>
      </c>
    </row>
    <row r="582" spans="1:17" x14ac:dyDescent="0.25">
      <c r="A582" t="s">
        <v>5297</v>
      </c>
      <c r="B582">
        <v>2001</v>
      </c>
      <c r="C582" t="s">
        <v>37</v>
      </c>
      <c r="D582">
        <v>16</v>
      </c>
      <c r="E582">
        <v>0</v>
      </c>
      <c r="F582">
        <v>5043.13</v>
      </c>
      <c r="G582" t="s">
        <v>11</v>
      </c>
      <c r="H582" t="s">
        <v>12</v>
      </c>
      <c r="I582" t="s">
        <v>42</v>
      </c>
      <c r="J582" s="16" t="str">
        <f>IF(Table3[[#This Row],[month]]="?","sep",Table3[[#This Row],[month]])</f>
        <v>Oct</v>
      </c>
      <c r="K582" s="16">
        <f>IF(Table3[[#This Row],[year]]="?","1983",Table3[[#This Row],[year]])</f>
        <v>2001</v>
      </c>
      <c r="L582" s="16" t="str">
        <f>IF(Table3[[#This Row],[Hospital tier]]="?","tier - 2",Table3[[#This Row],[Hospital tier]])</f>
        <v>tier - 2</v>
      </c>
      <c r="M582" s="16" t="str">
        <f>IF(Table3[[#This Row],[City tier]]="?","tier - 2",Table3[[#This Row],[City tier]])</f>
        <v>tier - 3</v>
      </c>
      <c r="N582" s="16" t="str">
        <f>IF(Table3[[#This Row],[State ID]]="?","unknown",Table3[[#This Row],[State ID]])</f>
        <v>R1011</v>
      </c>
      <c r="O582" s="38" t="str">
        <f>CONCATENATE(Table3[[#This Row],[date]],"-",Table3[[#This Row],[month2]],"-",Table3[[#This Row],[year2]])</f>
        <v>16-Oct-2001</v>
      </c>
      <c r="P582" s="17">
        <f>DATEDIF(Table3[[#This Row],[date of birth]],DATE(2023,6,8),"y")</f>
        <v>21</v>
      </c>
      <c r="Q582" s="39">
        <v>5043.13</v>
      </c>
    </row>
    <row r="583" spans="1:17" x14ac:dyDescent="0.25">
      <c r="A583" t="s">
        <v>5298</v>
      </c>
      <c r="B583">
        <v>1997</v>
      </c>
      <c r="C583" t="s">
        <v>10</v>
      </c>
      <c r="D583">
        <v>29</v>
      </c>
      <c r="E583">
        <v>0</v>
      </c>
      <c r="F583">
        <v>5045.1499999999996</v>
      </c>
      <c r="G583" t="s">
        <v>11</v>
      </c>
      <c r="H583" t="s">
        <v>11</v>
      </c>
      <c r="I583" t="s">
        <v>23</v>
      </c>
      <c r="J583" s="16" t="str">
        <f>IF(Table3[[#This Row],[month]]="?","sep",Table3[[#This Row],[month]])</f>
        <v>Jul</v>
      </c>
      <c r="K583" s="16">
        <f>IF(Table3[[#This Row],[year]]="?","1983",Table3[[#This Row],[year]])</f>
        <v>1997</v>
      </c>
      <c r="L583" s="16" t="str">
        <f>IF(Table3[[#This Row],[Hospital tier]]="?","tier - 2",Table3[[#This Row],[Hospital tier]])</f>
        <v>tier - 2</v>
      </c>
      <c r="M583" s="16" t="str">
        <f>IF(Table3[[#This Row],[City tier]]="?","tier - 2",Table3[[#This Row],[City tier]])</f>
        <v>tier - 2</v>
      </c>
      <c r="N583" s="16" t="str">
        <f>IF(Table3[[#This Row],[State ID]]="?","unknown",Table3[[#This Row],[State ID]])</f>
        <v>R1012</v>
      </c>
      <c r="O583" s="38" t="str">
        <f>CONCATENATE(Table3[[#This Row],[date]],"-",Table3[[#This Row],[month2]],"-",Table3[[#This Row],[year2]])</f>
        <v>29-Jul-1997</v>
      </c>
      <c r="P583" s="17">
        <f>DATEDIF(Table3[[#This Row],[date of birth]],DATE(2023,6,8),"y")</f>
        <v>25</v>
      </c>
      <c r="Q583" s="39">
        <v>5045.1499999999996</v>
      </c>
    </row>
    <row r="584" spans="1:17" x14ac:dyDescent="0.25">
      <c r="A584" t="s">
        <v>5299</v>
      </c>
      <c r="B584">
        <v>1980</v>
      </c>
      <c r="C584" t="s">
        <v>20</v>
      </c>
      <c r="D584">
        <v>7</v>
      </c>
      <c r="E584">
        <v>2</v>
      </c>
      <c r="F584">
        <v>5054.05</v>
      </c>
      <c r="G584" t="s">
        <v>11</v>
      </c>
      <c r="H584" t="s">
        <v>11</v>
      </c>
      <c r="I584" t="s">
        <v>13</v>
      </c>
      <c r="J584" s="16" t="str">
        <f>IF(Table3[[#This Row],[month]]="?","sep",Table3[[#This Row],[month]])</f>
        <v>Sep</v>
      </c>
      <c r="K584" s="16">
        <f>IF(Table3[[#This Row],[year]]="?","1983",Table3[[#This Row],[year]])</f>
        <v>1980</v>
      </c>
      <c r="L584" s="16" t="str">
        <f>IF(Table3[[#This Row],[Hospital tier]]="?","tier - 2",Table3[[#This Row],[Hospital tier]])</f>
        <v>tier - 2</v>
      </c>
      <c r="M584" s="16" t="str">
        <f>IF(Table3[[#This Row],[City tier]]="?","tier - 2",Table3[[#This Row],[City tier]])</f>
        <v>tier - 2</v>
      </c>
      <c r="N584" s="16" t="str">
        <f>IF(Table3[[#This Row],[State ID]]="?","unknown",Table3[[#This Row],[State ID]])</f>
        <v>R1013</v>
      </c>
      <c r="O584" s="38" t="str">
        <f>CONCATENATE(Table3[[#This Row],[date]],"-",Table3[[#This Row],[month2]],"-",Table3[[#This Row],[year2]])</f>
        <v>7-Sep-1980</v>
      </c>
      <c r="P584" s="17">
        <f>DATEDIF(Table3[[#This Row],[date of birth]],DATE(2023,6,8),"y")</f>
        <v>42</v>
      </c>
      <c r="Q584" s="39">
        <v>5054.05</v>
      </c>
    </row>
    <row r="585" spans="1:17" x14ac:dyDescent="0.25">
      <c r="A585" t="s">
        <v>5300</v>
      </c>
      <c r="B585">
        <v>1993</v>
      </c>
      <c r="C585" t="s">
        <v>18</v>
      </c>
      <c r="D585">
        <v>11</v>
      </c>
      <c r="E585">
        <v>0</v>
      </c>
      <c r="F585">
        <v>5059.5600000000004</v>
      </c>
      <c r="G585" t="s">
        <v>11</v>
      </c>
      <c r="H585" t="s">
        <v>16</v>
      </c>
      <c r="I585" t="s">
        <v>300</v>
      </c>
      <c r="J585" s="16" t="str">
        <f>IF(Table3[[#This Row],[month]]="?","sep",Table3[[#This Row],[month]])</f>
        <v>Jun</v>
      </c>
      <c r="K585" s="16">
        <f>IF(Table3[[#This Row],[year]]="?","1983",Table3[[#This Row],[year]])</f>
        <v>1993</v>
      </c>
      <c r="L585" s="16" t="str">
        <f>IF(Table3[[#This Row],[Hospital tier]]="?","tier - 2",Table3[[#This Row],[Hospital tier]])</f>
        <v>tier - 2</v>
      </c>
      <c r="M585" s="16" t="str">
        <f>IF(Table3[[#This Row],[City tier]]="?","tier - 2",Table3[[#This Row],[City tier]])</f>
        <v>tier - 1</v>
      </c>
      <c r="N585" s="16" t="str">
        <f>IF(Table3[[#This Row],[State ID]]="?","unknown",Table3[[#This Row],[State ID]])</f>
        <v>R1021</v>
      </c>
      <c r="O585" s="38" t="str">
        <f>CONCATENATE(Table3[[#This Row],[date]],"-",Table3[[#This Row],[month2]],"-",Table3[[#This Row],[year2]])</f>
        <v>11-Jun-1993</v>
      </c>
      <c r="P585" s="17">
        <f>DATEDIF(Table3[[#This Row],[date of birth]],DATE(2023,6,8),"y")</f>
        <v>29</v>
      </c>
      <c r="Q585" s="39">
        <v>5059.5600000000004</v>
      </c>
    </row>
    <row r="586" spans="1:17" x14ac:dyDescent="0.25">
      <c r="A586" t="s">
        <v>5301</v>
      </c>
      <c r="B586">
        <v>1978</v>
      </c>
      <c r="C586" t="s">
        <v>15</v>
      </c>
      <c r="D586">
        <v>22</v>
      </c>
      <c r="E586">
        <v>2</v>
      </c>
      <c r="F586">
        <v>5077.1899999999996</v>
      </c>
      <c r="G586" t="s">
        <v>11</v>
      </c>
      <c r="H586" t="s">
        <v>12</v>
      </c>
      <c r="I586" t="s">
        <v>23</v>
      </c>
      <c r="J586" s="16" t="str">
        <f>IF(Table3[[#This Row],[month]]="?","sep",Table3[[#This Row],[month]])</f>
        <v>Nov</v>
      </c>
      <c r="K586" s="16">
        <f>IF(Table3[[#This Row],[year]]="?","1983",Table3[[#This Row],[year]])</f>
        <v>1978</v>
      </c>
      <c r="L586" s="16" t="str">
        <f>IF(Table3[[#This Row],[Hospital tier]]="?","tier - 2",Table3[[#This Row],[Hospital tier]])</f>
        <v>tier - 2</v>
      </c>
      <c r="M586" s="16" t="str">
        <f>IF(Table3[[#This Row],[City tier]]="?","tier - 2",Table3[[#This Row],[City tier]])</f>
        <v>tier - 3</v>
      </c>
      <c r="N586" s="16" t="str">
        <f>IF(Table3[[#This Row],[State ID]]="?","unknown",Table3[[#This Row],[State ID]])</f>
        <v>R1012</v>
      </c>
      <c r="O586" s="38" t="str">
        <f>CONCATENATE(Table3[[#This Row],[date]],"-",Table3[[#This Row],[month2]],"-",Table3[[#This Row],[year2]])</f>
        <v>22-Nov-1978</v>
      </c>
      <c r="P586" s="17">
        <f>DATEDIF(Table3[[#This Row],[date of birth]],DATE(2023,6,8),"y")</f>
        <v>44</v>
      </c>
      <c r="Q586" s="39">
        <v>5077.1899999999996</v>
      </c>
    </row>
    <row r="587" spans="1:17" x14ac:dyDescent="0.25">
      <c r="A587" t="s">
        <v>5302</v>
      </c>
      <c r="B587">
        <v>1997</v>
      </c>
      <c r="C587" t="s">
        <v>10</v>
      </c>
      <c r="D587">
        <v>14</v>
      </c>
      <c r="E587">
        <v>5</v>
      </c>
      <c r="F587">
        <v>5080.1000000000004</v>
      </c>
      <c r="G587" t="s">
        <v>12</v>
      </c>
      <c r="H587" t="s">
        <v>11</v>
      </c>
      <c r="I587" t="s">
        <v>42</v>
      </c>
      <c r="J587" s="16" t="str">
        <f>IF(Table3[[#This Row],[month]]="?","sep",Table3[[#This Row],[month]])</f>
        <v>Jul</v>
      </c>
      <c r="K587" s="16">
        <f>IF(Table3[[#This Row],[year]]="?","1983",Table3[[#This Row],[year]])</f>
        <v>1997</v>
      </c>
      <c r="L587" s="16" t="str">
        <f>IF(Table3[[#This Row],[Hospital tier]]="?","tier - 2",Table3[[#This Row],[Hospital tier]])</f>
        <v>tier - 3</v>
      </c>
      <c r="M587" s="16" t="str">
        <f>IF(Table3[[#This Row],[City tier]]="?","tier - 2",Table3[[#This Row],[City tier]])</f>
        <v>tier - 2</v>
      </c>
      <c r="N587" s="16" t="str">
        <f>IF(Table3[[#This Row],[State ID]]="?","unknown",Table3[[#This Row],[State ID]])</f>
        <v>R1011</v>
      </c>
      <c r="O587" s="38" t="str">
        <f>CONCATENATE(Table3[[#This Row],[date]],"-",Table3[[#This Row],[month2]],"-",Table3[[#This Row],[year2]])</f>
        <v>14-Jul-1997</v>
      </c>
      <c r="P587" s="17">
        <f>DATEDIF(Table3[[#This Row],[date of birth]],DATE(2023,6,8),"y")</f>
        <v>25</v>
      </c>
      <c r="Q587" s="39">
        <v>5080.1000000000004</v>
      </c>
    </row>
    <row r="588" spans="1:17" x14ac:dyDescent="0.25">
      <c r="A588" t="s">
        <v>5303</v>
      </c>
      <c r="B588">
        <v>1999</v>
      </c>
      <c r="C588" t="s">
        <v>18</v>
      </c>
      <c r="D588">
        <v>19</v>
      </c>
      <c r="E588">
        <v>0</v>
      </c>
      <c r="F588">
        <v>5087.92</v>
      </c>
      <c r="G588" t="s">
        <v>11</v>
      </c>
      <c r="H588" t="s">
        <v>11</v>
      </c>
      <c r="I588" t="s">
        <v>535</v>
      </c>
      <c r="J588" s="16" t="str">
        <f>IF(Table3[[#This Row],[month]]="?","sep",Table3[[#This Row],[month]])</f>
        <v>Jun</v>
      </c>
      <c r="K588" s="16">
        <f>IF(Table3[[#This Row],[year]]="?","1983",Table3[[#This Row],[year]])</f>
        <v>1999</v>
      </c>
      <c r="L588" s="16" t="str">
        <f>IF(Table3[[#This Row],[Hospital tier]]="?","tier - 2",Table3[[#This Row],[Hospital tier]])</f>
        <v>tier - 2</v>
      </c>
      <c r="M588" s="16" t="str">
        <f>IF(Table3[[#This Row],[City tier]]="?","tier - 2",Table3[[#This Row],[City tier]])</f>
        <v>tier - 2</v>
      </c>
      <c r="N588" s="16" t="str">
        <f>IF(Table3[[#This Row],[State ID]]="?","unknown",Table3[[#This Row],[State ID]])</f>
        <v>R1026</v>
      </c>
      <c r="O588" s="38" t="str">
        <f>CONCATENATE(Table3[[#This Row],[date]],"-",Table3[[#This Row],[month2]],"-",Table3[[#This Row],[year2]])</f>
        <v>19-Jun-1999</v>
      </c>
      <c r="P588" s="17">
        <f>DATEDIF(Table3[[#This Row],[date of birth]],DATE(2023,6,8),"y")</f>
        <v>23</v>
      </c>
      <c r="Q588" s="39">
        <v>5087.92</v>
      </c>
    </row>
    <row r="589" spans="1:17" x14ac:dyDescent="0.25">
      <c r="A589" t="s">
        <v>5304</v>
      </c>
      <c r="B589">
        <v>1987</v>
      </c>
      <c r="C589" t="s">
        <v>15</v>
      </c>
      <c r="D589">
        <v>18</v>
      </c>
      <c r="E589">
        <v>1</v>
      </c>
      <c r="F589">
        <v>5116.5</v>
      </c>
      <c r="G589" t="s">
        <v>11</v>
      </c>
      <c r="H589" t="s">
        <v>11</v>
      </c>
      <c r="I589" t="s">
        <v>23</v>
      </c>
      <c r="J589" s="16" t="str">
        <f>IF(Table3[[#This Row],[month]]="?","sep",Table3[[#This Row],[month]])</f>
        <v>Nov</v>
      </c>
      <c r="K589" s="16">
        <f>IF(Table3[[#This Row],[year]]="?","1983",Table3[[#This Row],[year]])</f>
        <v>1987</v>
      </c>
      <c r="L589" s="16" t="str">
        <f>IF(Table3[[#This Row],[Hospital tier]]="?","tier - 2",Table3[[#This Row],[Hospital tier]])</f>
        <v>tier - 2</v>
      </c>
      <c r="M589" s="16" t="str">
        <f>IF(Table3[[#This Row],[City tier]]="?","tier - 2",Table3[[#This Row],[City tier]])</f>
        <v>tier - 2</v>
      </c>
      <c r="N589" s="16" t="str">
        <f>IF(Table3[[#This Row],[State ID]]="?","unknown",Table3[[#This Row],[State ID]])</f>
        <v>R1012</v>
      </c>
      <c r="O589" s="38" t="str">
        <f>CONCATENATE(Table3[[#This Row],[date]],"-",Table3[[#This Row],[month2]],"-",Table3[[#This Row],[year2]])</f>
        <v>18-Nov-1987</v>
      </c>
      <c r="P589" s="17">
        <f>DATEDIF(Table3[[#This Row],[date of birth]],DATE(2023,6,8),"y")</f>
        <v>35</v>
      </c>
      <c r="Q589" s="39">
        <v>5116.5</v>
      </c>
    </row>
    <row r="590" spans="1:17" x14ac:dyDescent="0.25">
      <c r="A590" t="s">
        <v>5305</v>
      </c>
      <c r="B590">
        <v>1988</v>
      </c>
      <c r="C590" t="s">
        <v>15</v>
      </c>
      <c r="D590">
        <v>1</v>
      </c>
      <c r="E590">
        <v>2</v>
      </c>
      <c r="F590">
        <v>5124.1899999999996</v>
      </c>
      <c r="G590" t="s">
        <v>11</v>
      </c>
      <c r="H590" t="s">
        <v>12</v>
      </c>
      <c r="I590" t="s">
        <v>13</v>
      </c>
      <c r="J590" s="16" t="str">
        <f>IF(Table3[[#This Row],[month]]="?","sep",Table3[[#This Row],[month]])</f>
        <v>Nov</v>
      </c>
      <c r="K590" s="16">
        <f>IF(Table3[[#This Row],[year]]="?","1983",Table3[[#This Row],[year]])</f>
        <v>1988</v>
      </c>
      <c r="L590" s="16" t="str">
        <f>IF(Table3[[#This Row],[Hospital tier]]="?","tier - 2",Table3[[#This Row],[Hospital tier]])</f>
        <v>tier - 2</v>
      </c>
      <c r="M590" s="16" t="str">
        <f>IF(Table3[[#This Row],[City tier]]="?","tier - 2",Table3[[#This Row],[City tier]])</f>
        <v>tier - 3</v>
      </c>
      <c r="N590" s="16" t="str">
        <f>IF(Table3[[#This Row],[State ID]]="?","unknown",Table3[[#This Row],[State ID]])</f>
        <v>R1013</v>
      </c>
      <c r="O590" s="38" t="str">
        <f>CONCATENATE(Table3[[#This Row],[date]],"-",Table3[[#This Row],[month2]],"-",Table3[[#This Row],[year2]])</f>
        <v>1-Nov-1988</v>
      </c>
      <c r="P590" s="17">
        <f>DATEDIF(Table3[[#This Row],[date of birth]],DATE(2023,6,8),"y")</f>
        <v>34</v>
      </c>
      <c r="Q590" s="39">
        <v>5124.1899999999996</v>
      </c>
    </row>
    <row r="591" spans="1:17" x14ac:dyDescent="0.25">
      <c r="A591" t="s">
        <v>5306</v>
      </c>
      <c r="B591">
        <v>1987</v>
      </c>
      <c r="C591" t="s">
        <v>20</v>
      </c>
      <c r="D591">
        <v>13</v>
      </c>
      <c r="E591">
        <v>1</v>
      </c>
      <c r="F591">
        <v>5125.22</v>
      </c>
      <c r="G591" t="s">
        <v>16</v>
      </c>
      <c r="H591" t="s">
        <v>11</v>
      </c>
      <c r="I591" t="s">
        <v>23</v>
      </c>
      <c r="J591" s="16" t="str">
        <f>IF(Table3[[#This Row],[month]]="?","sep",Table3[[#This Row],[month]])</f>
        <v>Sep</v>
      </c>
      <c r="K591" s="16">
        <f>IF(Table3[[#This Row],[year]]="?","1983",Table3[[#This Row],[year]])</f>
        <v>1987</v>
      </c>
      <c r="L591" s="16" t="str">
        <f>IF(Table3[[#This Row],[Hospital tier]]="?","tier - 2",Table3[[#This Row],[Hospital tier]])</f>
        <v>tier - 1</v>
      </c>
      <c r="M591" s="16" t="str">
        <f>IF(Table3[[#This Row],[City tier]]="?","tier - 2",Table3[[#This Row],[City tier]])</f>
        <v>tier - 2</v>
      </c>
      <c r="N591" s="16" t="str">
        <f>IF(Table3[[#This Row],[State ID]]="?","unknown",Table3[[#This Row],[State ID]])</f>
        <v>R1012</v>
      </c>
      <c r="O591" s="38" t="str">
        <f>CONCATENATE(Table3[[#This Row],[date]],"-",Table3[[#This Row],[month2]],"-",Table3[[#This Row],[year2]])</f>
        <v>13-Sep-1987</v>
      </c>
      <c r="P591" s="17">
        <f>DATEDIF(Table3[[#This Row],[date of birth]],DATE(2023,6,8),"y")</f>
        <v>35</v>
      </c>
      <c r="Q591" s="39">
        <v>5125.22</v>
      </c>
    </row>
    <row r="592" spans="1:17" x14ac:dyDescent="0.25">
      <c r="A592" t="s">
        <v>5307</v>
      </c>
      <c r="B592">
        <v>1988</v>
      </c>
      <c r="C592" t="s">
        <v>20</v>
      </c>
      <c r="D592">
        <v>15</v>
      </c>
      <c r="E592">
        <v>3</v>
      </c>
      <c r="F592">
        <v>5136.75</v>
      </c>
      <c r="G592" t="s">
        <v>11</v>
      </c>
      <c r="H592" t="s">
        <v>16</v>
      </c>
      <c r="I592" t="s">
        <v>13</v>
      </c>
      <c r="J592" s="16" t="str">
        <f>IF(Table3[[#This Row],[month]]="?","sep",Table3[[#This Row],[month]])</f>
        <v>Sep</v>
      </c>
      <c r="K592" s="16">
        <f>IF(Table3[[#This Row],[year]]="?","1983",Table3[[#This Row],[year]])</f>
        <v>1988</v>
      </c>
      <c r="L592" s="16" t="str">
        <f>IF(Table3[[#This Row],[Hospital tier]]="?","tier - 2",Table3[[#This Row],[Hospital tier]])</f>
        <v>tier - 2</v>
      </c>
      <c r="M592" s="16" t="str">
        <f>IF(Table3[[#This Row],[City tier]]="?","tier - 2",Table3[[#This Row],[City tier]])</f>
        <v>tier - 1</v>
      </c>
      <c r="N592" s="16" t="str">
        <f>IF(Table3[[#This Row],[State ID]]="?","unknown",Table3[[#This Row],[State ID]])</f>
        <v>R1013</v>
      </c>
      <c r="O592" s="38" t="str">
        <f>CONCATENATE(Table3[[#This Row],[date]],"-",Table3[[#This Row],[month2]],"-",Table3[[#This Row],[year2]])</f>
        <v>15-Sep-1988</v>
      </c>
      <c r="P592" s="17">
        <f>DATEDIF(Table3[[#This Row],[date of birth]],DATE(2023,6,8),"y")</f>
        <v>34</v>
      </c>
      <c r="Q592" s="39">
        <v>5136.75</v>
      </c>
    </row>
    <row r="593" spans="1:17" x14ac:dyDescent="0.25">
      <c r="A593" t="s">
        <v>5308</v>
      </c>
      <c r="B593">
        <v>1993</v>
      </c>
      <c r="C593" t="s">
        <v>30</v>
      </c>
      <c r="D593">
        <v>10</v>
      </c>
      <c r="E593">
        <v>3</v>
      </c>
      <c r="F593">
        <v>5138.26</v>
      </c>
      <c r="G593" t="s">
        <v>11</v>
      </c>
      <c r="H593" t="s">
        <v>11</v>
      </c>
      <c r="I593" t="s">
        <v>13</v>
      </c>
      <c r="J593" s="16" t="str">
        <f>IF(Table3[[#This Row],[month]]="?","sep",Table3[[#This Row],[month]])</f>
        <v>Dec</v>
      </c>
      <c r="K593" s="16">
        <f>IF(Table3[[#This Row],[year]]="?","1983",Table3[[#This Row],[year]])</f>
        <v>1993</v>
      </c>
      <c r="L593" s="16" t="str">
        <f>IF(Table3[[#This Row],[Hospital tier]]="?","tier - 2",Table3[[#This Row],[Hospital tier]])</f>
        <v>tier - 2</v>
      </c>
      <c r="M593" s="16" t="str">
        <f>IF(Table3[[#This Row],[City tier]]="?","tier - 2",Table3[[#This Row],[City tier]])</f>
        <v>tier - 2</v>
      </c>
      <c r="N593" s="16" t="str">
        <f>IF(Table3[[#This Row],[State ID]]="?","unknown",Table3[[#This Row],[State ID]])</f>
        <v>R1013</v>
      </c>
      <c r="O593" s="38" t="str">
        <f>CONCATENATE(Table3[[#This Row],[date]],"-",Table3[[#This Row],[month2]],"-",Table3[[#This Row],[year2]])</f>
        <v>10-Dec-1993</v>
      </c>
      <c r="P593" s="17">
        <f>DATEDIF(Table3[[#This Row],[date of birth]],DATE(2023,6,8),"y")</f>
        <v>29</v>
      </c>
      <c r="Q593" s="39">
        <v>5138.26</v>
      </c>
    </row>
    <row r="594" spans="1:17" x14ac:dyDescent="0.25">
      <c r="A594" t="s">
        <v>5309</v>
      </c>
      <c r="B594">
        <v>1984</v>
      </c>
      <c r="C594" t="s">
        <v>35</v>
      </c>
      <c r="D594">
        <v>22</v>
      </c>
      <c r="E594">
        <v>3</v>
      </c>
      <c r="F594">
        <v>5144.18</v>
      </c>
      <c r="G594" t="s">
        <v>11</v>
      </c>
      <c r="H594" t="s">
        <v>16</v>
      </c>
      <c r="I594" t="s">
        <v>13</v>
      </c>
      <c r="J594" s="16" t="str">
        <f>IF(Table3[[#This Row],[month]]="?","sep",Table3[[#This Row],[month]])</f>
        <v>Aug</v>
      </c>
      <c r="K594" s="16">
        <f>IF(Table3[[#This Row],[year]]="?","1983",Table3[[#This Row],[year]])</f>
        <v>1984</v>
      </c>
      <c r="L594" s="16" t="str">
        <f>IF(Table3[[#This Row],[Hospital tier]]="?","tier - 2",Table3[[#This Row],[Hospital tier]])</f>
        <v>tier - 2</v>
      </c>
      <c r="M594" s="16" t="str">
        <f>IF(Table3[[#This Row],[City tier]]="?","tier - 2",Table3[[#This Row],[City tier]])</f>
        <v>tier - 1</v>
      </c>
      <c r="N594" s="16" t="str">
        <f>IF(Table3[[#This Row],[State ID]]="?","unknown",Table3[[#This Row],[State ID]])</f>
        <v>R1013</v>
      </c>
      <c r="O594" s="38" t="str">
        <f>CONCATENATE(Table3[[#This Row],[date]],"-",Table3[[#This Row],[month2]],"-",Table3[[#This Row],[year2]])</f>
        <v>22-Aug-1984</v>
      </c>
      <c r="P594" s="17">
        <f>DATEDIF(Table3[[#This Row],[date of birth]],DATE(2023,6,8),"y")</f>
        <v>38</v>
      </c>
      <c r="Q594" s="39">
        <v>5144.18</v>
      </c>
    </row>
    <row r="595" spans="1:17" x14ac:dyDescent="0.25">
      <c r="A595" t="s">
        <v>5310</v>
      </c>
      <c r="B595">
        <v>1990</v>
      </c>
      <c r="C595" t="s">
        <v>35</v>
      </c>
      <c r="D595">
        <v>22</v>
      </c>
      <c r="E595">
        <v>1</v>
      </c>
      <c r="F595">
        <v>5148.55</v>
      </c>
      <c r="G595" t="s">
        <v>11</v>
      </c>
      <c r="H595" t="s">
        <v>11</v>
      </c>
      <c r="I595" t="s">
        <v>247</v>
      </c>
      <c r="J595" s="16" t="str">
        <f>IF(Table3[[#This Row],[month]]="?","sep",Table3[[#This Row],[month]])</f>
        <v>Aug</v>
      </c>
      <c r="K595" s="16">
        <f>IF(Table3[[#This Row],[year]]="?","1983",Table3[[#This Row],[year]])</f>
        <v>1990</v>
      </c>
      <c r="L595" s="16" t="str">
        <f>IF(Table3[[#This Row],[Hospital tier]]="?","tier - 2",Table3[[#This Row],[Hospital tier]])</f>
        <v>tier - 2</v>
      </c>
      <c r="M595" s="16" t="str">
        <f>IF(Table3[[#This Row],[City tier]]="?","tier - 2",Table3[[#This Row],[City tier]])</f>
        <v>tier - 2</v>
      </c>
      <c r="N595" s="16" t="str">
        <f>IF(Table3[[#This Row],[State ID]]="?","unknown",Table3[[#This Row],[State ID]])</f>
        <v>R1024</v>
      </c>
      <c r="O595" s="38" t="str">
        <f>CONCATENATE(Table3[[#This Row],[date]],"-",Table3[[#This Row],[month2]],"-",Table3[[#This Row],[year2]])</f>
        <v>22-Aug-1990</v>
      </c>
      <c r="P595" s="17">
        <f>DATEDIF(Table3[[#This Row],[date of birth]],DATE(2023,6,8),"y")</f>
        <v>32</v>
      </c>
      <c r="Q595" s="39">
        <v>5148.55</v>
      </c>
    </row>
    <row r="596" spans="1:17" x14ac:dyDescent="0.25">
      <c r="A596" t="s">
        <v>5311</v>
      </c>
      <c r="B596">
        <v>1990</v>
      </c>
      <c r="C596" t="s">
        <v>37</v>
      </c>
      <c r="D596">
        <v>9</v>
      </c>
      <c r="E596">
        <v>2</v>
      </c>
      <c r="F596">
        <v>5152.13</v>
      </c>
      <c r="G596" t="s">
        <v>11</v>
      </c>
      <c r="H596" t="s">
        <v>11</v>
      </c>
      <c r="I596" t="s">
        <v>42</v>
      </c>
      <c r="J596" s="16" t="str">
        <f>IF(Table3[[#This Row],[month]]="?","sep",Table3[[#This Row],[month]])</f>
        <v>Oct</v>
      </c>
      <c r="K596" s="16">
        <f>IF(Table3[[#This Row],[year]]="?","1983",Table3[[#This Row],[year]])</f>
        <v>1990</v>
      </c>
      <c r="L596" s="16" t="str">
        <f>IF(Table3[[#This Row],[Hospital tier]]="?","tier - 2",Table3[[#This Row],[Hospital tier]])</f>
        <v>tier - 2</v>
      </c>
      <c r="M596" s="16" t="str">
        <f>IF(Table3[[#This Row],[City tier]]="?","tier - 2",Table3[[#This Row],[City tier]])</f>
        <v>tier - 2</v>
      </c>
      <c r="N596" s="16" t="str">
        <f>IF(Table3[[#This Row],[State ID]]="?","unknown",Table3[[#This Row],[State ID]])</f>
        <v>R1011</v>
      </c>
      <c r="O596" s="38" t="str">
        <f>CONCATENATE(Table3[[#This Row],[date]],"-",Table3[[#This Row],[month2]],"-",Table3[[#This Row],[year2]])</f>
        <v>9-Oct-1990</v>
      </c>
      <c r="P596" s="17">
        <f>DATEDIF(Table3[[#This Row],[date of birth]],DATE(2023,6,8),"y")</f>
        <v>32</v>
      </c>
      <c r="Q596" s="39">
        <v>5152.13</v>
      </c>
    </row>
    <row r="597" spans="1:17" x14ac:dyDescent="0.25">
      <c r="A597" t="s">
        <v>5312</v>
      </c>
      <c r="B597">
        <v>1991</v>
      </c>
      <c r="C597" t="s">
        <v>35</v>
      </c>
      <c r="D597">
        <v>29</v>
      </c>
      <c r="E597">
        <v>3</v>
      </c>
      <c r="F597">
        <v>5166.96</v>
      </c>
      <c r="G597" t="s">
        <v>11</v>
      </c>
      <c r="H597" t="s">
        <v>11</v>
      </c>
      <c r="I597" t="s">
        <v>23</v>
      </c>
      <c r="J597" s="16" t="str">
        <f>IF(Table3[[#This Row],[month]]="?","sep",Table3[[#This Row],[month]])</f>
        <v>Aug</v>
      </c>
      <c r="K597" s="16">
        <f>IF(Table3[[#This Row],[year]]="?","1983",Table3[[#This Row],[year]])</f>
        <v>1991</v>
      </c>
      <c r="L597" s="16" t="str">
        <f>IF(Table3[[#This Row],[Hospital tier]]="?","tier - 2",Table3[[#This Row],[Hospital tier]])</f>
        <v>tier - 2</v>
      </c>
      <c r="M597" s="16" t="str">
        <f>IF(Table3[[#This Row],[City tier]]="?","tier - 2",Table3[[#This Row],[City tier]])</f>
        <v>tier - 2</v>
      </c>
      <c r="N597" s="16" t="str">
        <f>IF(Table3[[#This Row],[State ID]]="?","unknown",Table3[[#This Row],[State ID]])</f>
        <v>R1012</v>
      </c>
      <c r="O597" s="38" t="str">
        <f>CONCATENATE(Table3[[#This Row],[date]],"-",Table3[[#This Row],[month2]],"-",Table3[[#This Row],[year2]])</f>
        <v>29-Aug-1991</v>
      </c>
      <c r="P597" s="17">
        <f>DATEDIF(Table3[[#This Row],[date of birth]],DATE(2023,6,8),"y")</f>
        <v>31</v>
      </c>
      <c r="Q597" s="39">
        <v>5166.96</v>
      </c>
    </row>
    <row r="598" spans="1:17" x14ac:dyDescent="0.25">
      <c r="A598" t="s">
        <v>5313</v>
      </c>
      <c r="B598">
        <v>1984</v>
      </c>
      <c r="C598" t="s">
        <v>37</v>
      </c>
      <c r="D598">
        <v>16</v>
      </c>
      <c r="E598">
        <v>3</v>
      </c>
      <c r="F598">
        <v>5177.12</v>
      </c>
      <c r="G598" t="s">
        <v>11</v>
      </c>
      <c r="H598" t="s">
        <v>16</v>
      </c>
      <c r="I598" t="s">
        <v>13</v>
      </c>
      <c r="J598" s="16" t="str">
        <f>IF(Table3[[#This Row],[month]]="?","sep",Table3[[#This Row],[month]])</f>
        <v>Oct</v>
      </c>
      <c r="K598" s="16">
        <f>IF(Table3[[#This Row],[year]]="?","1983",Table3[[#This Row],[year]])</f>
        <v>1984</v>
      </c>
      <c r="L598" s="16" t="str">
        <f>IF(Table3[[#This Row],[Hospital tier]]="?","tier - 2",Table3[[#This Row],[Hospital tier]])</f>
        <v>tier - 2</v>
      </c>
      <c r="M598" s="16" t="str">
        <f>IF(Table3[[#This Row],[City tier]]="?","tier - 2",Table3[[#This Row],[City tier]])</f>
        <v>tier - 1</v>
      </c>
      <c r="N598" s="16" t="str">
        <f>IF(Table3[[#This Row],[State ID]]="?","unknown",Table3[[#This Row],[State ID]])</f>
        <v>R1013</v>
      </c>
      <c r="O598" s="38" t="str">
        <f>CONCATENATE(Table3[[#This Row],[date]],"-",Table3[[#This Row],[month2]],"-",Table3[[#This Row],[year2]])</f>
        <v>16-Oct-1984</v>
      </c>
      <c r="P598" s="17">
        <f>DATEDIF(Table3[[#This Row],[date of birth]],DATE(2023,6,8),"y")</f>
        <v>38</v>
      </c>
      <c r="Q598" s="39">
        <v>5177.12</v>
      </c>
    </row>
    <row r="599" spans="1:17" x14ac:dyDescent="0.25">
      <c r="A599" t="s">
        <v>5314</v>
      </c>
      <c r="B599">
        <v>1979</v>
      </c>
      <c r="C599" t="s">
        <v>20</v>
      </c>
      <c r="D599">
        <v>12</v>
      </c>
      <c r="E599">
        <v>2</v>
      </c>
      <c r="F599">
        <v>5195.58</v>
      </c>
      <c r="G599" t="s">
        <v>11</v>
      </c>
      <c r="H599" t="s">
        <v>11</v>
      </c>
      <c r="I599" t="s">
        <v>13</v>
      </c>
      <c r="J599" s="16" t="str">
        <f>IF(Table3[[#This Row],[month]]="?","sep",Table3[[#This Row],[month]])</f>
        <v>Sep</v>
      </c>
      <c r="K599" s="16">
        <f>IF(Table3[[#This Row],[year]]="?","1983",Table3[[#This Row],[year]])</f>
        <v>1979</v>
      </c>
      <c r="L599" s="16" t="str">
        <f>IF(Table3[[#This Row],[Hospital tier]]="?","tier - 2",Table3[[#This Row],[Hospital tier]])</f>
        <v>tier - 2</v>
      </c>
      <c r="M599" s="16" t="str">
        <f>IF(Table3[[#This Row],[City tier]]="?","tier - 2",Table3[[#This Row],[City tier]])</f>
        <v>tier - 2</v>
      </c>
      <c r="N599" s="16" t="str">
        <f>IF(Table3[[#This Row],[State ID]]="?","unknown",Table3[[#This Row],[State ID]])</f>
        <v>R1013</v>
      </c>
      <c r="O599" s="38" t="str">
        <f>CONCATENATE(Table3[[#This Row],[date]],"-",Table3[[#This Row],[month2]],"-",Table3[[#This Row],[year2]])</f>
        <v>12-Sep-1979</v>
      </c>
      <c r="P599" s="17">
        <f>DATEDIF(Table3[[#This Row],[date of birth]],DATE(2023,6,8),"y")</f>
        <v>43</v>
      </c>
      <c r="Q599" s="39">
        <v>5195.58</v>
      </c>
    </row>
    <row r="600" spans="1:17" x14ac:dyDescent="0.25">
      <c r="A600" t="s">
        <v>5315</v>
      </c>
      <c r="B600">
        <v>2004</v>
      </c>
      <c r="C600" t="s">
        <v>18</v>
      </c>
      <c r="D600">
        <v>6</v>
      </c>
      <c r="E600">
        <v>0</v>
      </c>
      <c r="F600">
        <v>5198.6899999999996</v>
      </c>
      <c r="G600" t="s">
        <v>11</v>
      </c>
      <c r="H600" t="s">
        <v>11</v>
      </c>
      <c r="I600" t="s">
        <v>632</v>
      </c>
      <c r="J600" s="16" t="str">
        <f>IF(Table3[[#This Row],[month]]="?","sep",Table3[[#This Row],[month]])</f>
        <v>Jun</v>
      </c>
      <c r="K600" s="16">
        <f>IF(Table3[[#This Row],[year]]="?","1983",Table3[[#This Row],[year]])</f>
        <v>2004</v>
      </c>
      <c r="L600" s="16" t="str">
        <f>IF(Table3[[#This Row],[Hospital tier]]="?","tier - 2",Table3[[#This Row],[Hospital tier]])</f>
        <v>tier - 2</v>
      </c>
      <c r="M600" s="16" t="str">
        <f>IF(Table3[[#This Row],[City tier]]="?","tier - 2",Table3[[#This Row],[City tier]])</f>
        <v>tier - 2</v>
      </c>
      <c r="N600" s="16" t="str">
        <f>IF(Table3[[#This Row],[State ID]]="?","unknown",Table3[[#This Row],[State ID]])</f>
        <v>R1022</v>
      </c>
      <c r="O600" s="38" t="str">
        <f>CONCATENATE(Table3[[#This Row],[date]],"-",Table3[[#This Row],[month2]],"-",Table3[[#This Row],[year2]])</f>
        <v>6-Jun-2004</v>
      </c>
      <c r="P600" s="17">
        <f>DATEDIF(Table3[[#This Row],[date of birth]],DATE(2023,6,8),"y")</f>
        <v>19</v>
      </c>
      <c r="Q600" s="39">
        <v>5198.6899999999996</v>
      </c>
    </row>
    <row r="601" spans="1:17" x14ac:dyDescent="0.25">
      <c r="A601" t="s">
        <v>5316</v>
      </c>
      <c r="B601">
        <v>1983</v>
      </c>
      <c r="C601" t="s">
        <v>37</v>
      </c>
      <c r="D601">
        <v>24</v>
      </c>
      <c r="E601">
        <v>3</v>
      </c>
      <c r="F601">
        <v>5207.97</v>
      </c>
      <c r="G601" t="s">
        <v>11</v>
      </c>
      <c r="H601" t="s">
        <v>11</v>
      </c>
      <c r="I601" t="s">
        <v>23</v>
      </c>
      <c r="J601" s="16" t="str">
        <f>IF(Table3[[#This Row],[month]]="?","sep",Table3[[#This Row],[month]])</f>
        <v>Oct</v>
      </c>
      <c r="K601" s="16">
        <f>IF(Table3[[#This Row],[year]]="?","1983",Table3[[#This Row],[year]])</f>
        <v>1983</v>
      </c>
      <c r="L601" s="16" t="str">
        <f>IF(Table3[[#This Row],[Hospital tier]]="?","tier - 2",Table3[[#This Row],[Hospital tier]])</f>
        <v>tier - 2</v>
      </c>
      <c r="M601" s="16" t="str">
        <f>IF(Table3[[#This Row],[City tier]]="?","tier - 2",Table3[[#This Row],[City tier]])</f>
        <v>tier - 2</v>
      </c>
      <c r="N601" s="16" t="str">
        <f>IF(Table3[[#This Row],[State ID]]="?","unknown",Table3[[#This Row],[State ID]])</f>
        <v>R1012</v>
      </c>
      <c r="O601" s="38" t="str">
        <f>CONCATENATE(Table3[[#This Row],[date]],"-",Table3[[#This Row],[month2]],"-",Table3[[#This Row],[year2]])</f>
        <v>24-Oct-1983</v>
      </c>
      <c r="P601" s="17">
        <f>DATEDIF(Table3[[#This Row],[date of birth]],DATE(2023,6,8),"y")</f>
        <v>39</v>
      </c>
      <c r="Q601" s="39">
        <v>5207.97</v>
      </c>
    </row>
    <row r="602" spans="1:17" x14ac:dyDescent="0.25">
      <c r="A602" t="s">
        <v>5317</v>
      </c>
      <c r="B602">
        <v>1993</v>
      </c>
      <c r="C602" t="s">
        <v>18</v>
      </c>
      <c r="D602">
        <v>17</v>
      </c>
      <c r="E602">
        <v>3</v>
      </c>
      <c r="F602">
        <v>5209.58</v>
      </c>
      <c r="G602" t="s">
        <v>12</v>
      </c>
      <c r="H602" t="s">
        <v>12</v>
      </c>
      <c r="I602" t="s">
        <v>356</v>
      </c>
      <c r="J602" s="16" t="str">
        <f>IF(Table3[[#This Row],[month]]="?","sep",Table3[[#This Row],[month]])</f>
        <v>Jun</v>
      </c>
      <c r="K602" s="16">
        <f>IF(Table3[[#This Row],[year]]="?","1983",Table3[[#This Row],[year]])</f>
        <v>1993</v>
      </c>
      <c r="L602" s="16" t="str">
        <f>IF(Table3[[#This Row],[Hospital tier]]="?","tier - 2",Table3[[#This Row],[Hospital tier]])</f>
        <v>tier - 3</v>
      </c>
      <c r="M602" s="16" t="str">
        <f>IF(Table3[[#This Row],[City tier]]="?","tier - 2",Table3[[#This Row],[City tier]])</f>
        <v>tier - 3</v>
      </c>
      <c r="N602" s="16" t="str">
        <f>IF(Table3[[#This Row],[State ID]]="?","unknown",Table3[[#This Row],[State ID]])</f>
        <v>R1017</v>
      </c>
      <c r="O602" s="38" t="str">
        <f>CONCATENATE(Table3[[#This Row],[date]],"-",Table3[[#This Row],[month2]],"-",Table3[[#This Row],[year2]])</f>
        <v>17-Jun-1993</v>
      </c>
      <c r="P602" s="17">
        <f>DATEDIF(Table3[[#This Row],[date of birth]],DATE(2023,6,8),"y")</f>
        <v>29</v>
      </c>
      <c r="Q602" s="39">
        <v>5209.58</v>
      </c>
    </row>
    <row r="603" spans="1:17" x14ac:dyDescent="0.25">
      <c r="A603" t="s">
        <v>5318</v>
      </c>
      <c r="B603">
        <v>1999</v>
      </c>
      <c r="C603" t="s">
        <v>30</v>
      </c>
      <c r="D603">
        <v>1</v>
      </c>
      <c r="E603">
        <v>0</v>
      </c>
      <c r="F603">
        <v>5213.22</v>
      </c>
      <c r="G603" t="s">
        <v>11</v>
      </c>
      <c r="H603" t="s">
        <v>16</v>
      </c>
      <c r="I603" t="s">
        <v>23</v>
      </c>
      <c r="J603" s="16" t="str">
        <f>IF(Table3[[#This Row],[month]]="?","sep",Table3[[#This Row],[month]])</f>
        <v>Dec</v>
      </c>
      <c r="K603" s="16">
        <f>IF(Table3[[#This Row],[year]]="?","1983",Table3[[#This Row],[year]])</f>
        <v>1999</v>
      </c>
      <c r="L603" s="16" t="str">
        <f>IF(Table3[[#This Row],[Hospital tier]]="?","tier - 2",Table3[[#This Row],[Hospital tier]])</f>
        <v>tier - 2</v>
      </c>
      <c r="M603" s="16" t="str">
        <f>IF(Table3[[#This Row],[City tier]]="?","tier - 2",Table3[[#This Row],[City tier]])</f>
        <v>tier - 1</v>
      </c>
      <c r="N603" s="16" t="str">
        <f>IF(Table3[[#This Row],[State ID]]="?","unknown",Table3[[#This Row],[State ID]])</f>
        <v>R1012</v>
      </c>
      <c r="O603" s="38" t="str">
        <f>CONCATENATE(Table3[[#This Row],[date]],"-",Table3[[#This Row],[month2]],"-",Table3[[#This Row],[year2]])</f>
        <v>1-Dec-1999</v>
      </c>
      <c r="P603" s="17">
        <f>DATEDIF(Table3[[#This Row],[date of birth]],DATE(2023,6,8),"y")</f>
        <v>23</v>
      </c>
      <c r="Q603" s="39">
        <v>5213.22</v>
      </c>
    </row>
    <row r="604" spans="1:17" x14ac:dyDescent="0.25">
      <c r="A604" t="s">
        <v>5319</v>
      </c>
      <c r="B604">
        <v>1995</v>
      </c>
      <c r="C604" t="s">
        <v>18</v>
      </c>
      <c r="D604">
        <v>6</v>
      </c>
      <c r="E604">
        <v>0</v>
      </c>
      <c r="F604">
        <v>5216.4799999999996</v>
      </c>
      <c r="G604" t="s">
        <v>11</v>
      </c>
      <c r="H604" t="s">
        <v>11</v>
      </c>
      <c r="I604" t="s">
        <v>200</v>
      </c>
      <c r="J604" s="16" t="str">
        <f>IF(Table3[[#This Row],[month]]="?","sep",Table3[[#This Row],[month]])</f>
        <v>Jun</v>
      </c>
      <c r="K604" s="16">
        <f>IF(Table3[[#This Row],[year]]="?","1983",Table3[[#This Row],[year]])</f>
        <v>1995</v>
      </c>
      <c r="L604" s="16" t="str">
        <f>IF(Table3[[#This Row],[Hospital tier]]="?","tier - 2",Table3[[#This Row],[Hospital tier]])</f>
        <v>tier - 2</v>
      </c>
      <c r="M604" s="16" t="str">
        <f>IF(Table3[[#This Row],[City tier]]="?","tier - 2",Table3[[#This Row],[City tier]])</f>
        <v>tier - 2</v>
      </c>
      <c r="N604" s="16" t="str">
        <f>IF(Table3[[#This Row],[State ID]]="?","unknown",Table3[[#This Row],[State ID]])</f>
        <v>R1025</v>
      </c>
      <c r="O604" s="38" t="str">
        <f>CONCATENATE(Table3[[#This Row],[date]],"-",Table3[[#This Row],[month2]],"-",Table3[[#This Row],[year2]])</f>
        <v>6-Jun-1995</v>
      </c>
      <c r="P604" s="17">
        <f>DATEDIF(Table3[[#This Row],[date of birth]],DATE(2023,6,8),"y")</f>
        <v>28</v>
      </c>
      <c r="Q604" s="39">
        <v>5216.4799999999996</v>
      </c>
    </row>
    <row r="605" spans="1:17" x14ac:dyDescent="0.25">
      <c r="A605" t="s">
        <v>5320</v>
      </c>
      <c r="B605">
        <v>1987</v>
      </c>
      <c r="C605" t="s">
        <v>18</v>
      </c>
      <c r="D605">
        <v>29</v>
      </c>
      <c r="E605">
        <v>0</v>
      </c>
      <c r="F605">
        <v>5227.99</v>
      </c>
      <c r="G605" t="s">
        <v>11</v>
      </c>
      <c r="H605" t="s">
        <v>16</v>
      </c>
      <c r="I605" t="s">
        <v>247</v>
      </c>
      <c r="J605" s="16" t="str">
        <f>IF(Table3[[#This Row],[month]]="?","sep",Table3[[#This Row],[month]])</f>
        <v>Jun</v>
      </c>
      <c r="K605" s="16">
        <f>IF(Table3[[#This Row],[year]]="?","1983",Table3[[#This Row],[year]])</f>
        <v>1987</v>
      </c>
      <c r="L605" s="16" t="str">
        <f>IF(Table3[[#This Row],[Hospital tier]]="?","tier - 2",Table3[[#This Row],[Hospital tier]])</f>
        <v>tier - 2</v>
      </c>
      <c r="M605" s="16" t="str">
        <f>IF(Table3[[#This Row],[City tier]]="?","tier - 2",Table3[[#This Row],[City tier]])</f>
        <v>tier - 1</v>
      </c>
      <c r="N605" s="16" t="str">
        <f>IF(Table3[[#This Row],[State ID]]="?","unknown",Table3[[#This Row],[State ID]])</f>
        <v>R1024</v>
      </c>
      <c r="O605" s="38" t="str">
        <f>CONCATENATE(Table3[[#This Row],[date]],"-",Table3[[#This Row],[month2]],"-",Table3[[#This Row],[year2]])</f>
        <v>29-Jun-1987</v>
      </c>
      <c r="P605" s="17">
        <f>DATEDIF(Table3[[#This Row],[date of birth]],DATE(2023,6,8),"y")</f>
        <v>35</v>
      </c>
      <c r="Q605" s="39">
        <v>5227.99</v>
      </c>
    </row>
    <row r="606" spans="1:17" x14ac:dyDescent="0.25">
      <c r="A606" t="s">
        <v>5321</v>
      </c>
      <c r="B606">
        <v>1987</v>
      </c>
      <c r="C606" t="s">
        <v>30</v>
      </c>
      <c r="D606">
        <v>26</v>
      </c>
      <c r="E606">
        <v>1</v>
      </c>
      <c r="F606">
        <v>5240.7700000000004</v>
      </c>
      <c r="G606" t="s">
        <v>11</v>
      </c>
      <c r="H606" t="s">
        <v>11</v>
      </c>
      <c r="I606" t="s">
        <v>42</v>
      </c>
      <c r="J606" s="16" t="str">
        <f>IF(Table3[[#This Row],[month]]="?","sep",Table3[[#This Row],[month]])</f>
        <v>Dec</v>
      </c>
      <c r="K606" s="16">
        <f>IF(Table3[[#This Row],[year]]="?","1983",Table3[[#This Row],[year]])</f>
        <v>1987</v>
      </c>
      <c r="L606" s="16" t="str">
        <f>IF(Table3[[#This Row],[Hospital tier]]="?","tier - 2",Table3[[#This Row],[Hospital tier]])</f>
        <v>tier - 2</v>
      </c>
      <c r="M606" s="16" t="str">
        <f>IF(Table3[[#This Row],[City tier]]="?","tier - 2",Table3[[#This Row],[City tier]])</f>
        <v>tier - 2</v>
      </c>
      <c r="N606" s="16" t="str">
        <f>IF(Table3[[#This Row],[State ID]]="?","unknown",Table3[[#This Row],[State ID]])</f>
        <v>R1011</v>
      </c>
      <c r="O606" s="38" t="str">
        <f>CONCATENATE(Table3[[#This Row],[date]],"-",Table3[[#This Row],[month2]],"-",Table3[[#This Row],[year2]])</f>
        <v>26-Dec-1987</v>
      </c>
      <c r="P606" s="17">
        <f>DATEDIF(Table3[[#This Row],[date of birth]],DATE(2023,6,8),"y")</f>
        <v>35</v>
      </c>
      <c r="Q606" s="39">
        <v>5240.7700000000004</v>
      </c>
    </row>
    <row r="607" spans="1:17" x14ac:dyDescent="0.25">
      <c r="A607" t="s">
        <v>5322</v>
      </c>
      <c r="B607">
        <v>1987</v>
      </c>
      <c r="C607" t="s">
        <v>10</v>
      </c>
      <c r="D607">
        <v>5</v>
      </c>
      <c r="E607">
        <v>1</v>
      </c>
      <c r="F607">
        <v>5245.23</v>
      </c>
      <c r="G607" t="s">
        <v>11</v>
      </c>
      <c r="H607" t="s">
        <v>11</v>
      </c>
      <c r="I607" t="s">
        <v>13</v>
      </c>
      <c r="J607" s="16" t="str">
        <f>IF(Table3[[#This Row],[month]]="?","sep",Table3[[#This Row],[month]])</f>
        <v>Jul</v>
      </c>
      <c r="K607" s="16">
        <f>IF(Table3[[#This Row],[year]]="?","1983",Table3[[#This Row],[year]])</f>
        <v>1987</v>
      </c>
      <c r="L607" s="16" t="str">
        <f>IF(Table3[[#This Row],[Hospital tier]]="?","tier - 2",Table3[[#This Row],[Hospital tier]])</f>
        <v>tier - 2</v>
      </c>
      <c r="M607" s="16" t="str">
        <f>IF(Table3[[#This Row],[City tier]]="?","tier - 2",Table3[[#This Row],[City tier]])</f>
        <v>tier - 2</v>
      </c>
      <c r="N607" s="16" t="str">
        <f>IF(Table3[[#This Row],[State ID]]="?","unknown",Table3[[#This Row],[State ID]])</f>
        <v>R1013</v>
      </c>
      <c r="O607" s="38" t="str">
        <f>CONCATENATE(Table3[[#This Row],[date]],"-",Table3[[#This Row],[month2]],"-",Table3[[#This Row],[year2]])</f>
        <v>5-Jul-1987</v>
      </c>
      <c r="P607" s="17">
        <f>DATEDIF(Table3[[#This Row],[date of birth]],DATE(2023,6,8),"y")</f>
        <v>35</v>
      </c>
      <c r="Q607" s="39">
        <v>5245.23</v>
      </c>
    </row>
    <row r="608" spans="1:17" x14ac:dyDescent="0.25">
      <c r="A608" t="s">
        <v>5323</v>
      </c>
      <c r="B608">
        <v>1987</v>
      </c>
      <c r="C608" t="s">
        <v>20</v>
      </c>
      <c r="D608">
        <v>9</v>
      </c>
      <c r="E608">
        <v>1</v>
      </c>
      <c r="F608">
        <v>5246.05</v>
      </c>
      <c r="G608" t="s">
        <v>11</v>
      </c>
      <c r="H608" t="s">
        <v>12</v>
      </c>
      <c r="I608" t="s">
        <v>42</v>
      </c>
      <c r="J608" s="16" t="str">
        <f>IF(Table3[[#This Row],[month]]="?","sep",Table3[[#This Row],[month]])</f>
        <v>Sep</v>
      </c>
      <c r="K608" s="16">
        <f>IF(Table3[[#This Row],[year]]="?","1983",Table3[[#This Row],[year]])</f>
        <v>1987</v>
      </c>
      <c r="L608" s="16" t="str">
        <f>IF(Table3[[#This Row],[Hospital tier]]="?","tier - 2",Table3[[#This Row],[Hospital tier]])</f>
        <v>tier - 2</v>
      </c>
      <c r="M608" s="16" t="str">
        <f>IF(Table3[[#This Row],[City tier]]="?","tier - 2",Table3[[#This Row],[City tier]])</f>
        <v>tier - 3</v>
      </c>
      <c r="N608" s="16" t="str">
        <f>IF(Table3[[#This Row],[State ID]]="?","unknown",Table3[[#This Row],[State ID]])</f>
        <v>R1011</v>
      </c>
      <c r="O608" s="38" t="str">
        <f>CONCATENATE(Table3[[#This Row],[date]],"-",Table3[[#This Row],[month2]],"-",Table3[[#This Row],[year2]])</f>
        <v>9-Sep-1987</v>
      </c>
      <c r="P608" s="17">
        <f>DATEDIF(Table3[[#This Row],[date of birth]],DATE(2023,6,8),"y")</f>
        <v>35</v>
      </c>
      <c r="Q608" s="39">
        <v>5246.05</v>
      </c>
    </row>
    <row r="609" spans="1:17" x14ac:dyDescent="0.25">
      <c r="A609" t="s">
        <v>5324</v>
      </c>
      <c r="B609">
        <v>1990</v>
      </c>
      <c r="C609" t="s">
        <v>10</v>
      </c>
      <c r="D609">
        <v>6</v>
      </c>
      <c r="E609">
        <v>3</v>
      </c>
      <c r="F609">
        <v>5253.52</v>
      </c>
      <c r="G609" t="s">
        <v>12</v>
      </c>
      <c r="H609" t="s">
        <v>12</v>
      </c>
      <c r="I609" t="s">
        <v>42</v>
      </c>
      <c r="J609" s="16" t="str">
        <f>IF(Table3[[#This Row],[month]]="?","sep",Table3[[#This Row],[month]])</f>
        <v>Jul</v>
      </c>
      <c r="K609" s="16">
        <f>IF(Table3[[#This Row],[year]]="?","1983",Table3[[#This Row],[year]])</f>
        <v>1990</v>
      </c>
      <c r="L609" s="16" t="str">
        <f>IF(Table3[[#This Row],[Hospital tier]]="?","tier - 2",Table3[[#This Row],[Hospital tier]])</f>
        <v>tier - 3</v>
      </c>
      <c r="M609" s="16" t="str">
        <f>IF(Table3[[#This Row],[City tier]]="?","tier - 2",Table3[[#This Row],[City tier]])</f>
        <v>tier - 3</v>
      </c>
      <c r="N609" s="16" t="str">
        <f>IF(Table3[[#This Row],[State ID]]="?","unknown",Table3[[#This Row],[State ID]])</f>
        <v>R1011</v>
      </c>
      <c r="O609" s="38" t="str">
        <f>CONCATENATE(Table3[[#This Row],[date]],"-",Table3[[#This Row],[month2]],"-",Table3[[#This Row],[year2]])</f>
        <v>6-Jul-1990</v>
      </c>
      <c r="P609" s="17">
        <f>DATEDIF(Table3[[#This Row],[date of birth]],DATE(2023,6,8),"y")</f>
        <v>32</v>
      </c>
      <c r="Q609" s="39">
        <v>5253.52</v>
      </c>
    </row>
    <row r="610" spans="1:17" x14ac:dyDescent="0.25">
      <c r="A610" t="s">
        <v>5325</v>
      </c>
      <c r="B610">
        <v>1989</v>
      </c>
      <c r="C610" t="s">
        <v>15</v>
      </c>
      <c r="D610">
        <v>25</v>
      </c>
      <c r="E610">
        <v>2</v>
      </c>
      <c r="F610">
        <v>5257.51</v>
      </c>
      <c r="G610" t="s">
        <v>11</v>
      </c>
      <c r="H610" t="s">
        <v>11</v>
      </c>
      <c r="I610" t="s">
        <v>23</v>
      </c>
      <c r="J610" s="16" t="str">
        <f>IF(Table3[[#This Row],[month]]="?","sep",Table3[[#This Row],[month]])</f>
        <v>Nov</v>
      </c>
      <c r="K610" s="16">
        <f>IF(Table3[[#This Row],[year]]="?","1983",Table3[[#This Row],[year]])</f>
        <v>1989</v>
      </c>
      <c r="L610" s="16" t="str">
        <f>IF(Table3[[#This Row],[Hospital tier]]="?","tier - 2",Table3[[#This Row],[Hospital tier]])</f>
        <v>tier - 2</v>
      </c>
      <c r="M610" s="16" t="str">
        <f>IF(Table3[[#This Row],[City tier]]="?","tier - 2",Table3[[#This Row],[City tier]])</f>
        <v>tier - 2</v>
      </c>
      <c r="N610" s="16" t="str">
        <f>IF(Table3[[#This Row],[State ID]]="?","unknown",Table3[[#This Row],[State ID]])</f>
        <v>R1012</v>
      </c>
      <c r="O610" s="38" t="str">
        <f>CONCATENATE(Table3[[#This Row],[date]],"-",Table3[[#This Row],[month2]],"-",Table3[[#This Row],[year2]])</f>
        <v>25-Nov-1989</v>
      </c>
      <c r="P610" s="17">
        <f>DATEDIF(Table3[[#This Row],[date of birth]],DATE(2023,6,8),"y")</f>
        <v>33</v>
      </c>
      <c r="Q610" s="39">
        <v>5257.51</v>
      </c>
    </row>
    <row r="611" spans="1:17" x14ac:dyDescent="0.25">
      <c r="A611" t="s">
        <v>5326</v>
      </c>
      <c r="B611">
        <v>1989</v>
      </c>
      <c r="C611" t="s">
        <v>10</v>
      </c>
      <c r="D611">
        <v>19</v>
      </c>
      <c r="E611">
        <v>2</v>
      </c>
      <c r="F611">
        <v>5261.47</v>
      </c>
      <c r="G611" t="s">
        <v>11</v>
      </c>
      <c r="H611" t="s">
        <v>11</v>
      </c>
      <c r="I611" t="s">
        <v>23</v>
      </c>
      <c r="J611" s="16" t="str">
        <f>IF(Table3[[#This Row],[month]]="?","sep",Table3[[#This Row],[month]])</f>
        <v>Jul</v>
      </c>
      <c r="K611" s="16">
        <f>IF(Table3[[#This Row],[year]]="?","1983",Table3[[#This Row],[year]])</f>
        <v>1989</v>
      </c>
      <c r="L611" s="16" t="str">
        <f>IF(Table3[[#This Row],[Hospital tier]]="?","tier - 2",Table3[[#This Row],[Hospital tier]])</f>
        <v>tier - 2</v>
      </c>
      <c r="M611" s="16" t="str">
        <f>IF(Table3[[#This Row],[City tier]]="?","tier - 2",Table3[[#This Row],[City tier]])</f>
        <v>tier - 2</v>
      </c>
      <c r="N611" s="16" t="str">
        <f>IF(Table3[[#This Row],[State ID]]="?","unknown",Table3[[#This Row],[State ID]])</f>
        <v>R1012</v>
      </c>
      <c r="O611" s="38" t="str">
        <f>CONCATENATE(Table3[[#This Row],[date]],"-",Table3[[#This Row],[month2]],"-",Table3[[#This Row],[year2]])</f>
        <v>19-Jul-1989</v>
      </c>
      <c r="P611" s="17">
        <f>DATEDIF(Table3[[#This Row],[date of birth]],DATE(2023,6,8),"y")</f>
        <v>33</v>
      </c>
      <c r="Q611" s="39">
        <v>5261.47</v>
      </c>
    </row>
    <row r="612" spans="1:17" x14ac:dyDescent="0.25">
      <c r="A612" t="s">
        <v>5327</v>
      </c>
      <c r="B612">
        <v>1986</v>
      </c>
      <c r="C612" t="s">
        <v>37</v>
      </c>
      <c r="D612">
        <v>25</v>
      </c>
      <c r="E612">
        <v>0</v>
      </c>
      <c r="F612">
        <v>5266.37</v>
      </c>
      <c r="G612" t="s">
        <v>11</v>
      </c>
      <c r="H612" t="s">
        <v>11</v>
      </c>
      <c r="I612" t="s">
        <v>23</v>
      </c>
      <c r="J612" s="16" t="str">
        <f>IF(Table3[[#This Row],[month]]="?","sep",Table3[[#This Row],[month]])</f>
        <v>Oct</v>
      </c>
      <c r="K612" s="16">
        <f>IF(Table3[[#This Row],[year]]="?","1983",Table3[[#This Row],[year]])</f>
        <v>1986</v>
      </c>
      <c r="L612" s="16" t="str">
        <f>IF(Table3[[#This Row],[Hospital tier]]="?","tier - 2",Table3[[#This Row],[Hospital tier]])</f>
        <v>tier - 2</v>
      </c>
      <c r="M612" s="16" t="str">
        <f>IF(Table3[[#This Row],[City tier]]="?","tier - 2",Table3[[#This Row],[City tier]])</f>
        <v>tier - 2</v>
      </c>
      <c r="N612" s="16" t="str">
        <f>IF(Table3[[#This Row],[State ID]]="?","unknown",Table3[[#This Row],[State ID]])</f>
        <v>R1012</v>
      </c>
      <c r="O612" s="38" t="str">
        <f>CONCATENATE(Table3[[#This Row],[date]],"-",Table3[[#This Row],[month2]],"-",Table3[[#This Row],[year2]])</f>
        <v>25-Oct-1986</v>
      </c>
      <c r="P612" s="17">
        <f>DATEDIF(Table3[[#This Row],[date of birth]],DATE(2023,6,8),"y")</f>
        <v>36</v>
      </c>
      <c r="Q612" s="39">
        <v>5266.37</v>
      </c>
    </row>
    <row r="613" spans="1:17" x14ac:dyDescent="0.25">
      <c r="A613" t="s">
        <v>5328</v>
      </c>
      <c r="B613">
        <v>1986</v>
      </c>
      <c r="C613" t="s">
        <v>20</v>
      </c>
      <c r="D613">
        <v>20</v>
      </c>
      <c r="E613">
        <v>0</v>
      </c>
      <c r="F613">
        <v>5267.82</v>
      </c>
      <c r="G613" t="s">
        <v>11</v>
      </c>
      <c r="H613" t="s">
        <v>11</v>
      </c>
      <c r="I613" t="s">
        <v>23</v>
      </c>
      <c r="J613" s="16" t="str">
        <f>IF(Table3[[#This Row],[month]]="?","sep",Table3[[#This Row],[month]])</f>
        <v>Sep</v>
      </c>
      <c r="K613" s="16">
        <f>IF(Table3[[#This Row],[year]]="?","1983",Table3[[#This Row],[year]])</f>
        <v>1986</v>
      </c>
      <c r="L613" s="16" t="str">
        <f>IF(Table3[[#This Row],[Hospital tier]]="?","tier - 2",Table3[[#This Row],[Hospital tier]])</f>
        <v>tier - 2</v>
      </c>
      <c r="M613" s="16" t="str">
        <f>IF(Table3[[#This Row],[City tier]]="?","tier - 2",Table3[[#This Row],[City tier]])</f>
        <v>tier - 2</v>
      </c>
      <c r="N613" s="16" t="str">
        <f>IF(Table3[[#This Row],[State ID]]="?","unknown",Table3[[#This Row],[State ID]])</f>
        <v>R1012</v>
      </c>
      <c r="O613" s="38" t="str">
        <f>CONCATENATE(Table3[[#This Row],[date]],"-",Table3[[#This Row],[month2]],"-",Table3[[#This Row],[year2]])</f>
        <v>20-Sep-1986</v>
      </c>
      <c r="P613" s="17">
        <f>DATEDIF(Table3[[#This Row],[date of birth]],DATE(2023,6,8),"y")</f>
        <v>36</v>
      </c>
      <c r="Q613" s="39">
        <v>5267.82</v>
      </c>
    </row>
    <row r="614" spans="1:17" x14ac:dyDescent="0.25">
      <c r="A614" t="s">
        <v>5329</v>
      </c>
      <c r="B614">
        <v>1986</v>
      </c>
      <c r="C614" t="s">
        <v>37</v>
      </c>
      <c r="D614">
        <v>20</v>
      </c>
      <c r="E614">
        <v>0</v>
      </c>
      <c r="F614">
        <v>5272.18</v>
      </c>
      <c r="G614" t="s">
        <v>11</v>
      </c>
      <c r="H614" t="s">
        <v>12</v>
      </c>
      <c r="I614" t="s">
        <v>23</v>
      </c>
      <c r="J614" s="16" t="str">
        <f>IF(Table3[[#This Row],[month]]="?","sep",Table3[[#This Row],[month]])</f>
        <v>Oct</v>
      </c>
      <c r="K614" s="16">
        <f>IF(Table3[[#This Row],[year]]="?","1983",Table3[[#This Row],[year]])</f>
        <v>1986</v>
      </c>
      <c r="L614" s="16" t="str">
        <f>IF(Table3[[#This Row],[Hospital tier]]="?","tier - 2",Table3[[#This Row],[Hospital tier]])</f>
        <v>tier - 2</v>
      </c>
      <c r="M614" s="16" t="str">
        <f>IF(Table3[[#This Row],[City tier]]="?","tier - 2",Table3[[#This Row],[City tier]])</f>
        <v>tier - 3</v>
      </c>
      <c r="N614" s="16" t="str">
        <f>IF(Table3[[#This Row],[State ID]]="?","unknown",Table3[[#This Row],[State ID]])</f>
        <v>R1012</v>
      </c>
      <c r="O614" s="38" t="str">
        <f>CONCATENATE(Table3[[#This Row],[date]],"-",Table3[[#This Row],[month2]],"-",Table3[[#This Row],[year2]])</f>
        <v>20-Oct-1986</v>
      </c>
      <c r="P614" s="17">
        <f>DATEDIF(Table3[[#This Row],[date of birth]],DATE(2023,6,8),"y")</f>
        <v>36</v>
      </c>
      <c r="Q614" s="39">
        <v>5272.18</v>
      </c>
    </row>
    <row r="615" spans="1:17" x14ac:dyDescent="0.25">
      <c r="A615" t="s">
        <v>5330</v>
      </c>
      <c r="B615">
        <v>1987</v>
      </c>
      <c r="C615" t="s">
        <v>20</v>
      </c>
      <c r="D615">
        <v>1</v>
      </c>
      <c r="E615">
        <v>3</v>
      </c>
      <c r="F615">
        <v>5275.86</v>
      </c>
      <c r="G615" t="s">
        <v>11</v>
      </c>
      <c r="H615" t="s">
        <v>11</v>
      </c>
      <c r="I615" t="s">
        <v>13</v>
      </c>
      <c r="J615" s="16" t="str">
        <f>IF(Table3[[#This Row],[month]]="?","sep",Table3[[#This Row],[month]])</f>
        <v>Sep</v>
      </c>
      <c r="K615" s="16">
        <f>IF(Table3[[#This Row],[year]]="?","1983",Table3[[#This Row],[year]])</f>
        <v>1987</v>
      </c>
      <c r="L615" s="16" t="str">
        <f>IF(Table3[[#This Row],[Hospital tier]]="?","tier - 2",Table3[[#This Row],[Hospital tier]])</f>
        <v>tier - 2</v>
      </c>
      <c r="M615" s="16" t="str">
        <f>IF(Table3[[#This Row],[City tier]]="?","tier - 2",Table3[[#This Row],[City tier]])</f>
        <v>tier - 2</v>
      </c>
      <c r="N615" s="16" t="str">
        <f>IF(Table3[[#This Row],[State ID]]="?","unknown",Table3[[#This Row],[State ID]])</f>
        <v>R1013</v>
      </c>
      <c r="O615" s="38" t="str">
        <f>CONCATENATE(Table3[[#This Row],[date]],"-",Table3[[#This Row],[month2]],"-",Table3[[#This Row],[year2]])</f>
        <v>1-Sep-1987</v>
      </c>
      <c r="P615" s="17">
        <f>DATEDIF(Table3[[#This Row],[date of birth]],DATE(2023,6,8),"y")</f>
        <v>35</v>
      </c>
      <c r="Q615" s="39">
        <v>5275.86</v>
      </c>
    </row>
    <row r="616" spans="1:17" x14ac:dyDescent="0.25">
      <c r="A616" t="s">
        <v>5331</v>
      </c>
      <c r="B616">
        <v>1974</v>
      </c>
      <c r="C616" t="s">
        <v>15</v>
      </c>
      <c r="D616">
        <v>12</v>
      </c>
      <c r="E616">
        <v>0</v>
      </c>
      <c r="F616">
        <v>5291.71</v>
      </c>
      <c r="G616" t="s">
        <v>11</v>
      </c>
      <c r="H616" t="s">
        <v>11</v>
      </c>
      <c r="I616" t="s">
        <v>23</v>
      </c>
      <c r="J616" s="16" t="str">
        <f>IF(Table3[[#This Row],[month]]="?","sep",Table3[[#This Row],[month]])</f>
        <v>Nov</v>
      </c>
      <c r="K616" s="16">
        <f>IF(Table3[[#This Row],[year]]="?","1983",Table3[[#This Row],[year]])</f>
        <v>1974</v>
      </c>
      <c r="L616" s="16" t="str">
        <f>IF(Table3[[#This Row],[Hospital tier]]="?","tier - 2",Table3[[#This Row],[Hospital tier]])</f>
        <v>tier - 2</v>
      </c>
      <c r="M616" s="16" t="str">
        <f>IF(Table3[[#This Row],[City tier]]="?","tier - 2",Table3[[#This Row],[City tier]])</f>
        <v>tier - 2</v>
      </c>
      <c r="N616" s="16" t="str">
        <f>IF(Table3[[#This Row],[State ID]]="?","unknown",Table3[[#This Row],[State ID]])</f>
        <v>R1012</v>
      </c>
      <c r="O616" s="38" t="str">
        <f>CONCATENATE(Table3[[#This Row],[date]],"-",Table3[[#This Row],[month2]],"-",Table3[[#This Row],[year2]])</f>
        <v>12-Nov-1974</v>
      </c>
      <c r="P616" s="17">
        <f>DATEDIF(Table3[[#This Row],[date of birth]],DATE(2023,6,8),"y")</f>
        <v>48</v>
      </c>
      <c r="Q616" s="39">
        <v>5291.71</v>
      </c>
    </row>
    <row r="617" spans="1:17" x14ac:dyDescent="0.25">
      <c r="A617" t="s">
        <v>5332</v>
      </c>
      <c r="B617">
        <v>2004</v>
      </c>
      <c r="C617" t="s">
        <v>35</v>
      </c>
      <c r="D617">
        <v>22</v>
      </c>
      <c r="E617">
        <v>0</v>
      </c>
      <c r="F617">
        <v>5293.67</v>
      </c>
      <c r="G617" t="s">
        <v>11</v>
      </c>
      <c r="H617" t="s">
        <v>11</v>
      </c>
      <c r="I617" t="s">
        <v>632</v>
      </c>
      <c r="J617" s="16" t="str">
        <f>IF(Table3[[#This Row],[month]]="?","sep",Table3[[#This Row],[month]])</f>
        <v>Aug</v>
      </c>
      <c r="K617" s="16">
        <f>IF(Table3[[#This Row],[year]]="?","1983",Table3[[#This Row],[year]])</f>
        <v>2004</v>
      </c>
      <c r="L617" s="16" t="str">
        <f>IF(Table3[[#This Row],[Hospital tier]]="?","tier - 2",Table3[[#This Row],[Hospital tier]])</f>
        <v>tier - 2</v>
      </c>
      <c r="M617" s="16" t="str">
        <f>IF(Table3[[#This Row],[City tier]]="?","tier - 2",Table3[[#This Row],[City tier]])</f>
        <v>tier - 2</v>
      </c>
      <c r="N617" s="16" t="str">
        <f>IF(Table3[[#This Row],[State ID]]="?","unknown",Table3[[#This Row],[State ID]])</f>
        <v>R1022</v>
      </c>
      <c r="O617" s="38" t="str">
        <f>CONCATENATE(Table3[[#This Row],[date]],"-",Table3[[#This Row],[month2]],"-",Table3[[#This Row],[year2]])</f>
        <v>22-Aug-2004</v>
      </c>
      <c r="P617" s="17">
        <f>DATEDIF(Table3[[#This Row],[date of birth]],DATE(2023,6,8),"y")</f>
        <v>18</v>
      </c>
      <c r="Q617" s="39">
        <v>5293.67</v>
      </c>
    </row>
    <row r="618" spans="1:17" x14ac:dyDescent="0.25">
      <c r="A618" t="s">
        <v>5333</v>
      </c>
      <c r="B618">
        <v>2000</v>
      </c>
      <c r="C618" t="s">
        <v>20</v>
      </c>
      <c r="D618">
        <v>9</v>
      </c>
      <c r="E618">
        <v>0</v>
      </c>
      <c r="F618">
        <v>5306.7</v>
      </c>
      <c r="G618" t="s">
        <v>11</v>
      </c>
      <c r="H618" t="s">
        <v>12</v>
      </c>
      <c r="I618" t="s">
        <v>23</v>
      </c>
      <c r="J618" s="16" t="str">
        <f>IF(Table3[[#This Row],[month]]="?","sep",Table3[[#This Row],[month]])</f>
        <v>Sep</v>
      </c>
      <c r="K618" s="16">
        <f>IF(Table3[[#This Row],[year]]="?","1983",Table3[[#This Row],[year]])</f>
        <v>2000</v>
      </c>
      <c r="L618" s="16" t="str">
        <f>IF(Table3[[#This Row],[Hospital tier]]="?","tier - 2",Table3[[#This Row],[Hospital tier]])</f>
        <v>tier - 2</v>
      </c>
      <c r="M618" s="16" t="str">
        <f>IF(Table3[[#This Row],[City tier]]="?","tier - 2",Table3[[#This Row],[City tier]])</f>
        <v>tier - 3</v>
      </c>
      <c r="N618" s="16" t="str">
        <f>IF(Table3[[#This Row],[State ID]]="?","unknown",Table3[[#This Row],[State ID]])</f>
        <v>R1012</v>
      </c>
      <c r="O618" s="38" t="str">
        <f>CONCATENATE(Table3[[#This Row],[date]],"-",Table3[[#This Row],[month2]],"-",Table3[[#This Row],[year2]])</f>
        <v>9-Sep-2000</v>
      </c>
      <c r="P618" s="17">
        <f>DATEDIF(Table3[[#This Row],[date of birth]],DATE(2023,6,8),"y")</f>
        <v>22</v>
      </c>
      <c r="Q618" s="39">
        <v>5306.7</v>
      </c>
    </row>
    <row r="619" spans="1:17" x14ac:dyDescent="0.25">
      <c r="A619" t="s">
        <v>5334</v>
      </c>
      <c r="B619">
        <v>1994</v>
      </c>
      <c r="C619" t="s">
        <v>15</v>
      </c>
      <c r="D619">
        <v>13</v>
      </c>
      <c r="E619">
        <v>3</v>
      </c>
      <c r="F619">
        <v>5312.17</v>
      </c>
      <c r="G619" t="s">
        <v>11</v>
      </c>
      <c r="H619" t="s">
        <v>11</v>
      </c>
      <c r="I619" t="s">
        <v>23</v>
      </c>
      <c r="J619" s="16" t="str">
        <f>IF(Table3[[#This Row],[month]]="?","sep",Table3[[#This Row],[month]])</f>
        <v>Nov</v>
      </c>
      <c r="K619" s="16">
        <f>IF(Table3[[#This Row],[year]]="?","1983",Table3[[#This Row],[year]])</f>
        <v>1994</v>
      </c>
      <c r="L619" s="16" t="str">
        <f>IF(Table3[[#This Row],[Hospital tier]]="?","tier - 2",Table3[[#This Row],[Hospital tier]])</f>
        <v>tier - 2</v>
      </c>
      <c r="M619" s="16" t="str">
        <f>IF(Table3[[#This Row],[City tier]]="?","tier - 2",Table3[[#This Row],[City tier]])</f>
        <v>tier - 2</v>
      </c>
      <c r="N619" s="16" t="str">
        <f>IF(Table3[[#This Row],[State ID]]="?","unknown",Table3[[#This Row],[State ID]])</f>
        <v>R1012</v>
      </c>
      <c r="O619" s="38" t="str">
        <f>CONCATENATE(Table3[[#This Row],[date]],"-",Table3[[#This Row],[month2]],"-",Table3[[#This Row],[year2]])</f>
        <v>13-Nov-1994</v>
      </c>
      <c r="P619" s="17">
        <f>DATEDIF(Table3[[#This Row],[date of birth]],DATE(2023,6,8),"y")</f>
        <v>28</v>
      </c>
      <c r="Q619" s="39">
        <v>5312.17</v>
      </c>
    </row>
    <row r="620" spans="1:17" x14ac:dyDescent="0.25">
      <c r="A620" t="s">
        <v>5335</v>
      </c>
      <c r="B620">
        <v>1974</v>
      </c>
      <c r="C620" t="s">
        <v>20</v>
      </c>
      <c r="D620">
        <v>2</v>
      </c>
      <c r="E620">
        <v>0</v>
      </c>
      <c r="F620">
        <v>5322.24</v>
      </c>
      <c r="G620" t="s">
        <v>11</v>
      </c>
      <c r="H620" t="s">
        <v>16</v>
      </c>
      <c r="I620" t="s">
        <v>23</v>
      </c>
      <c r="J620" s="16" t="str">
        <f>IF(Table3[[#This Row],[month]]="?","sep",Table3[[#This Row],[month]])</f>
        <v>Sep</v>
      </c>
      <c r="K620" s="16">
        <f>IF(Table3[[#This Row],[year]]="?","1983",Table3[[#This Row],[year]])</f>
        <v>1974</v>
      </c>
      <c r="L620" s="16" t="str">
        <f>IF(Table3[[#This Row],[Hospital tier]]="?","tier - 2",Table3[[#This Row],[Hospital tier]])</f>
        <v>tier - 2</v>
      </c>
      <c r="M620" s="16" t="str">
        <f>IF(Table3[[#This Row],[City tier]]="?","tier - 2",Table3[[#This Row],[City tier]])</f>
        <v>tier - 1</v>
      </c>
      <c r="N620" s="16" t="str">
        <f>IF(Table3[[#This Row],[State ID]]="?","unknown",Table3[[#This Row],[State ID]])</f>
        <v>R1012</v>
      </c>
      <c r="O620" s="38" t="str">
        <f>CONCATENATE(Table3[[#This Row],[date]],"-",Table3[[#This Row],[month2]],"-",Table3[[#This Row],[year2]])</f>
        <v>2-Sep-1974</v>
      </c>
      <c r="P620" s="17">
        <f>DATEDIF(Table3[[#This Row],[date of birth]],DATE(2023,6,8),"y")</f>
        <v>48</v>
      </c>
      <c r="Q620" s="39">
        <v>5322.24</v>
      </c>
    </row>
    <row r="621" spans="1:17" x14ac:dyDescent="0.25">
      <c r="A621" t="s">
        <v>5336</v>
      </c>
      <c r="B621">
        <v>1992</v>
      </c>
      <c r="C621" t="s">
        <v>18</v>
      </c>
      <c r="D621">
        <v>18</v>
      </c>
      <c r="E621">
        <v>3</v>
      </c>
      <c r="F621">
        <v>5325.65</v>
      </c>
      <c r="G621" t="s">
        <v>11</v>
      </c>
      <c r="H621" t="s">
        <v>16</v>
      </c>
      <c r="I621" t="s">
        <v>42</v>
      </c>
      <c r="J621" s="16" t="str">
        <f>IF(Table3[[#This Row],[month]]="?","sep",Table3[[#This Row],[month]])</f>
        <v>Jun</v>
      </c>
      <c r="K621" s="16">
        <f>IF(Table3[[#This Row],[year]]="?","1983",Table3[[#This Row],[year]])</f>
        <v>1992</v>
      </c>
      <c r="L621" s="16" t="str">
        <f>IF(Table3[[#This Row],[Hospital tier]]="?","tier - 2",Table3[[#This Row],[Hospital tier]])</f>
        <v>tier - 2</v>
      </c>
      <c r="M621" s="16" t="str">
        <f>IF(Table3[[#This Row],[City tier]]="?","tier - 2",Table3[[#This Row],[City tier]])</f>
        <v>tier - 1</v>
      </c>
      <c r="N621" s="16" t="str">
        <f>IF(Table3[[#This Row],[State ID]]="?","unknown",Table3[[#This Row],[State ID]])</f>
        <v>R1011</v>
      </c>
      <c r="O621" s="38" t="str">
        <f>CONCATENATE(Table3[[#This Row],[date]],"-",Table3[[#This Row],[month2]],"-",Table3[[#This Row],[year2]])</f>
        <v>18-Jun-1992</v>
      </c>
      <c r="P621" s="17">
        <f>DATEDIF(Table3[[#This Row],[date of birth]],DATE(2023,6,8),"y")</f>
        <v>30</v>
      </c>
      <c r="Q621" s="39">
        <v>5325.65</v>
      </c>
    </row>
    <row r="622" spans="1:17" x14ac:dyDescent="0.25">
      <c r="A622" t="s">
        <v>5337</v>
      </c>
      <c r="B622">
        <v>1991</v>
      </c>
      <c r="C622" t="s">
        <v>35</v>
      </c>
      <c r="D622">
        <v>28</v>
      </c>
      <c r="E622">
        <v>2</v>
      </c>
      <c r="F622">
        <v>5327.4</v>
      </c>
      <c r="G622" t="s">
        <v>11</v>
      </c>
      <c r="H622" t="s">
        <v>16</v>
      </c>
      <c r="I622" t="s">
        <v>23</v>
      </c>
      <c r="J622" s="16" t="str">
        <f>IF(Table3[[#This Row],[month]]="?","sep",Table3[[#This Row],[month]])</f>
        <v>Aug</v>
      </c>
      <c r="K622" s="16">
        <f>IF(Table3[[#This Row],[year]]="?","1983",Table3[[#This Row],[year]])</f>
        <v>1991</v>
      </c>
      <c r="L622" s="16" t="str">
        <f>IF(Table3[[#This Row],[Hospital tier]]="?","tier - 2",Table3[[#This Row],[Hospital tier]])</f>
        <v>tier - 2</v>
      </c>
      <c r="M622" s="16" t="str">
        <f>IF(Table3[[#This Row],[City tier]]="?","tier - 2",Table3[[#This Row],[City tier]])</f>
        <v>tier - 1</v>
      </c>
      <c r="N622" s="16" t="str">
        <f>IF(Table3[[#This Row],[State ID]]="?","unknown",Table3[[#This Row],[State ID]])</f>
        <v>R1012</v>
      </c>
      <c r="O622" s="38" t="str">
        <f>CONCATENATE(Table3[[#This Row],[date]],"-",Table3[[#This Row],[month2]],"-",Table3[[#This Row],[year2]])</f>
        <v>28-Aug-1991</v>
      </c>
      <c r="P622" s="17">
        <f>DATEDIF(Table3[[#This Row],[date of birth]],DATE(2023,6,8),"y")</f>
        <v>31</v>
      </c>
      <c r="Q622" s="39">
        <v>5327.4</v>
      </c>
    </row>
    <row r="623" spans="1:17" x14ac:dyDescent="0.25">
      <c r="A623" t="s">
        <v>5338</v>
      </c>
      <c r="B623">
        <v>1972</v>
      </c>
      <c r="C623" t="s">
        <v>30</v>
      </c>
      <c r="D623">
        <v>15</v>
      </c>
      <c r="E623">
        <v>0</v>
      </c>
      <c r="F623">
        <v>5344.81</v>
      </c>
      <c r="G623" t="s">
        <v>11</v>
      </c>
      <c r="H623" t="s">
        <v>12</v>
      </c>
      <c r="I623" t="s">
        <v>13</v>
      </c>
      <c r="J623" s="16" t="str">
        <f>IF(Table3[[#This Row],[month]]="?","sep",Table3[[#This Row],[month]])</f>
        <v>Dec</v>
      </c>
      <c r="K623" s="16">
        <f>IF(Table3[[#This Row],[year]]="?","1983",Table3[[#This Row],[year]])</f>
        <v>1972</v>
      </c>
      <c r="L623" s="16" t="str">
        <f>IF(Table3[[#This Row],[Hospital tier]]="?","tier - 2",Table3[[#This Row],[Hospital tier]])</f>
        <v>tier - 2</v>
      </c>
      <c r="M623" s="16" t="str">
        <f>IF(Table3[[#This Row],[City tier]]="?","tier - 2",Table3[[#This Row],[City tier]])</f>
        <v>tier - 3</v>
      </c>
      <c r="N623" s="16" t="str">
        <f>IF(Table3[[#This Row],[State ID]]="?","unknown",Table3[[#This Row],[State ID]])</f>
        <v>R1013</v>
      </c>
      <c r="O623" s="38" t="str">
        <f>CONCATENATE(Table3[[#This Row],[date]],"-",Table3[[#This Row],[month2]],"-",Table3[[#This Row],[year2]])</f>
        <v>15-Dec-1972</v>
      </c>
      <c r="P623" s="17">
        <f>DATEDIF(Table3[[#This Row],[date of birth]],DATE(2023,6,8),"y")</f>
        <v>50</v>
      </c>
      <c r="Q623" s="39">
        <v>5344.81</v>
      </c>
    </row>
    <row r="624" spans="1:17" x14ac:dyDescent="0.25">
      <c r="A624" t="s">
        <v>5339</v>
      </c>
      <c r="B624">
        <v>1989</v>
      </c>
      <c r="C624" t="s">
        <v>15</v>
      </c>
      <c r="D624">
        <v>7</v>
      </c>
      <c r="E624">
        <v>1</v>
      </c>
      <c r="F624">
        <v>5354.07</v>
      </c>
      <c r="G624" t="s">
        <v>11</v>
      </c>
      <c r="H624" t="s">
        <v>12</v>
      </c>
      <c r="I624" t="s">
        <v>247</v>
      </c>
      <c r="J624" s="16" t="str">
        <f>IF(Table3[[#This Row],[month]]="?","sep",Table3[[#This Row],[month]])</f>
        <v>Nov</v>
      </c>
      <c r="K624" s="16">
        <f>IF(Table3[[#This Row],[year]]="?","1983",Table3[[#This Row],[year]])</f>
        <v>1989</v>
      </c>
      <c r="L624" s="16" t="str">
        <f>IF(Table3[[#This Row],[Hospital tier]]="?","tier - 2",Table3[[#This Row],[Hospital tier]])</f>
        <v>tier - 2</v>
      </c>
      <c r="M624" s="16" t="str">
        <f>IF(Table3[[#This Row],[City tier]]="?","tier - 2",Table3[[#This Row],[City tier]])</f>
        <v>tier - 3</v>
      </c>
      <c r="N624" s="16" t="str">
        <f>IF(Table3[[#This Row],[State ID]]="?","unknown",Table3[[#This Row],[State ID]])</f>
        <v>R1024</v>
      </c>
      <c r="O624" s="38" t="str">
        <f>CONCATENATE(Table3[[#This Row],[date]],"-",Table3[[#This Row],[month2]],"-",Table3[[#This Row],[year2]])</f>
        <v>7-Nov-1989</v>
      </c>
      <c r="P624" s="17">
        <f>DATEDIF(Table3[[#This Row],[date of birth]],DATE(2023,6,8),"y")</f>
        <v>33</v>
      </c>
      <c r="Q624" s="39">
        <v>5354.07</v>
      </c>
    </row>
    <row r="625" spans="1:17" x14ac:dyDescent="0.25">
      <c r="A625" t="s">
        <v>5340</v>
      </c>
      <c r="B625">
        <v>1994</v>
      </c>
      <c r="C625" t="s">
        <v>30</v>
      </c>
      <c r="D625">
        <v>7</v>
      </c>
      <c r="E625">
        <v>0</v>
      </c>
      <c r="F625">
        <v>5364.66</v>
      </c>
      <c r="G625" t="s">
        <v>11</v>
      </c>
      <c r="H625" t="s">
        <v>16</v>
      </c>
      <c r="I625" t="s">
        <v>42</v>
      </c>
      <c r="J625" s="16" t="str">
        <f>IF(Table3[[#This Row],[month]]="?","sep",Table3[[#This Row],[month]])</f>
        <v>Dec</v>
      </c>
      <c r="K625" s="16">
        <f>IF(Table3[[#This Row],[year]]="?","1983",Table3[[#This Row],[year]])</f>
        <v>1994</v>
      </c>
      <c r="L625" s="16" t="str">
        <f>IF(Table3[[#This Row],[Hospital tier]]="?","tier - 2",Table3[[#This Row],[Hospital tier]])</f>
        <v>tier - 2</v>
      </c>
      <c r="M625" s="16" t="str">
        <f>IF(Table3[[#This Row],[City tier]]="?","tier - 2",Table3[[#This Row],[City tier]])</f>
        <v>tier - 1</v>
      </c>
      <c r="N625" s="16" t="str">
        <f>IF(Table3[[#This Row],[State ID]]="?","unknown",Table3[[#This Row],[State ID]])</f>
        <v>R1011</v>
      </c>
      <c r="O625" s="38" t="str">
        <f>CONCATENATE(Table3[[#This Row],[date]],"-",Table3[[#This Row],[month2]],"-",Table3[[#This Row],[year2]])</f>
        <v>7-Dec-1994</v>
      </c>
      <c r="P625" s="17">
        <f>DATEDIF(Table3[[#This Row],[date of birth]],DATE(2023,6,8),"y")</f>
        <v>28</v>
      </c>
      <c r="Q625" s="39">
        <v>5364.66</v>
      </c>
    </row>
    <row r="626" spans="1:17" x14ac:dyDescent="0.25">
      <c r="A626" t="s">
        <v>5341</v>
      </c>
      <c r="B626">
        <v>1986</v>
      </c>
      <c r="C626" t="s">
        <v>18</v>
      </c>
      <c r="D626">
        <v>1</v>
      </c>
      <c r="E626">
        <v>1</v>
      </c>
      <c r="F626">
        <v>5373.36</v>
      </c>
      <c r="G626" t="s">
        <v>11</v>
      </c>
      <c r="H626" t="s">
        <v>11</v>
      </c>
      <c r="I626" t="s">
        <v>23</v>
      </c>
      <c r="J626" s="16" t="str">
        <f>IF(Table3[[#This Row],[month]]="?","sep",Table3[[#This Row],[month]])</f>
        <v>Jun</v>
      </c>
      <c r="K626" s="16">
        <f>IF(Table3[[#This Row],[year]]="?","1983",Table3[[#This Row],[year]])</f>
        <v>1986</v>
      </c>
      <c r="L626" s="16" t="str">
        <f>IF(Table3[[#This Row],[Hospital tier]]="?","tier - 2",Table3[[#This Row],[Hospital tier]])</f>
        <v>tier - 2</v>
      </c>
      <c r="M626" s="16" t="str">
        <f>IF(Table3[[#This Row],[City tier]]="?","tier - 2",Table3[[#This Row],[City tier]])</f>
        <v>tier - 2</v>
      </c>
      <c r="N626" s="16" t="str">
        <f>IF(Table3[[#This Row],[State ID]]="?","unknown",Table3[[#This Row],[State ID]])</f>
        <v>R1012</v>
      </c>
      <c r="O626" s="38" t="str">
        <f>CONCATENATE(Table3[[#This Row],[date]],"-",Table3[[#This Row],[month2]],"-",Table3[[#This Row],[year2]])</f>
        <v>1-Jun-1986</v>
      </c>
      <c r="P626" s="17">
        <f>DATEDIF(Table3[[#This Row],[date of birth]],DATE(2023,6,8),"y")</f>
        <v>37</v>
      </c>
      <c r="Q626" s="39">
        <v>5373.36</v>
      </c>
    </row>
    <row r="627" spans="1:17" x14ac:dyDescent="0.25">
      <c r="A627" t="s">
        <v>5342</v>
      </c>
      <c r="B627">
        <v>1989</v>
      </c>
      <c r="C627" t="s">
        <v>15</v>
      </c>
      <c r="D627">
        <v>18</v>
      </c>
      <c r="E627">
        <v>2</v>
      </c>
      <c r="F627">
        <v>5375.04</v>
      </c>
      <c r="G627" t="s">
        <v>11</v>
      </c>
      <c r="H627" t="s">
        <v>16</v>
      </c>
      <c r="I627" t="s">
        <v>42</v>
      </c>
      <c r="J627" s="16" t="str">
        <f>IF(Table3[[#This Row],[month]]="?","sep",Table3[[#This Row],[month]])</f>
        <v>Nov</v>
      </c>
      <c r="K627" s="16">
        <f>IF(Table3[[#This Row],[year]]="?","1983",Table3[[#This Row],[year]])</f>
        <v>1989</v>
      </c>
      <c r="L627" s="16" t="str">
        <f>IF(Table3[[#This Row],[Hospital tier]]="?","tier - 2",Table3[[#This Row],[Hospital tier]])</f>
        <v>tier - 2</v>
      </c>
      <c r="M627" s="16" t="str">
        <f>IF(Table3[[#This Row],[City tier]]="?","tier - 2",Table3[[#This Row],[City tier]])</f>
        <v>tier - 1</v>
      </c>
      <c r="N627" s="16" t="str">
        <f>IF(Table3[[#This Row],[State ID]]="?","unknown",Table3[[#This Row],[State ID]])</f>
        <v>R1011</v>
      </c>
      <c r="O627" s="38" t="str">
        <f>CONCATENATE(Table3[[#This Row],[date]],"-",Table3[[#This Row],[month2]],"-",Table3[[#This Row],[year2]])</f>
        <v>18-Nov-1989</v>
      </c>
      <c r="P627" s="17">
        <f>DATEDIF(Table3[[#This Row],[date of birth]],DATE(2023,6,8),"y")</f>
        <v>33</v>
      </c>
      <c r="Q627" s="39">
        <v>5375.04</v>
      </c>
    </row>
    <row r="628" spans="1:17" x14ac:dyDescent="0.25">
      <c r="A628" t="s">
        <v>5343</v>
      </c>
      <c r="B628">
        <v>1986</v>
      </c>
      <c r="C628" t="s">
        <v>10</v>
      </c>
      <c r="D628">
        <v>22</v>
      </c>
      <c r="E628">
        <v>1</v>
      </c>
      <c r="F628">
        <v>5377.46</v>
      </c>
      <c r="G628" t="s">
        <v>11</v>
      </c>
      <c r="H628" t="s">
        <v>12</v>
      </c>
      <c r="I628" t="s">
        <v>23</v>
      </c>
      <c r="J628" s="16" t="str">
        <f>IF(Table3[[#This Row],[month]]="?","sep",Table3[[#This Row],[month]])</f>
        <v>Jul</v>
      </c>
      <c r="K628" s="16">
        <f>IF(Table3[[#This Row],[year]]="?","1983",Table3[[#This Row],[year]])</f>
        <v>1986</v>
      </c>
      <c r="L628" s="16" t="str">
        <f>IF(Table3[[#This Row],[Hospital tier]]="?","tier - 2",Table3[[#This Row],[Hospital tier]])</f>
        <v>tier - 2</v>
      </c>
      <c r="M628" s="16" t="str">
        <f>IF(Table3[[#This Row],[City tier]]="?","tier - 2",Table3[[#This Row],[City tier]])</f>
        <v>tier - 3</v>
      </c>
      <c r="N628" s="16" t="str">
        <f>IF(Table3[[#This Row],[State ID]]="?","unknown",Table3[[#This Row],[State ID]])</f>
        <v>R1012</v>
      </c>
      <c r="O628" s="38" t="str">
        <f>CONCATENATE(Table3[[#This Row],[date]],"-",Table3[[#This Row],[month2]],"-",Table3[[#This Row],[year2]])</f>
        <v>22-Jul-1986</v>
      </c>
      <c r="P628" s="17">
        <f>DATEDIF(Table3[[#This Row],[date of birth]],DATE(2023,6,8),"y")</f>
        <v>36</v>
      </c>
      <c r="Q628" s="39">
        <v>5377.46</v>
      </c>
    </row>
    <row r="629" spans="1:17" x14ac:dyDescent="0.25">
      <c r="A629" t="s">
        <v>5344</v>
      </c>
      <c r="B629">
        <v>1984</v>
      </c>
      <c r="C629" t="s">
        <v>18</v>
      </c>
      <c r="D629">
        <v>1</v>
      </c>
      <c r="E629">
        <v>0</v>
      </c>
      <c r="F629">
        <v>5383.54</v>
      </c>
      <c r="G629" t="s">
        <v>11</v>
      </c>
      <c r="H629" t="s">
        <v>12</v>
      </c>
      <c r="I629" t="s">
        <v>42</v>
      </c>
      <c r="J629" s="16" t="str">
        <f>IF(Table3[[#This Row],[month]]="?","sep",Table3[[#This Row],[month]])</f>
        <v>Jun</v>
      </c>
      <c r="K629" s="16">
        <f>IF(Table3[[#This Row],[year]]="?","1983",Table3[[#This Row],[year]])</f>
        <v>1984</v>
      </c>
      <c r="L629" s="16" t="str">
        <f>IF(Table3[[#This Row],[Hospital tier]]="?","tier - 2",Table3[[#This Row],[Hospital tier]])</f>
        <v>tier - 2</v>
      </c>
      <c r="M629" s="16" t="str">
        <f>IF(Table3[[#This Row],[City tier]]="?","tier - 2",Table3[[#This Row],[City tier]])</f>
        <v>tier - 3</v>
      </c>
      <c r="N629" s="16" t="str">
        <f>IF(Table3[[#This Row],[State ID]]="?","unknown",Table3[[#This Row],[State ID]])</f>
        <v>R1011</v>
      </c>
      <c r="O629" s="38" t="str">
        <f>CONCATENATE(Table3[[#This Row],[date]],"-",Table3[[#This Row],[month2]],"-",Table3[[#This Row],[year2]])</f>
        <v>1-Jun-1984</v>
      </c>
      <c r="P629" s="17">
        <f>DATEDIF(Table3[[#This Row],[date of birth]],DATE(2023,6,8),"y")</f>
        <v>39</v>
      </c>
      <c r="Q629" s="39">
        <v>5383.54</v>
      </c>
    </row>
    <row r="630" spans="1:17" x14ac:dyDescent="0.25">
      <c r="A630" t="s">
        <v>5345</v>
      </c>
      <c r="B630">
        <v>1988</v>
      </c>
      <c r="C630" t="s">
        <v>35</v>
      </c>
      <c r="D630">
        <v>8</v>
      </c>
      <c r="E630">
        <v>1</v>
      </c>
      <c r="F630">
        <v>5385.34</v>
      </c>
      <c r="G630" t="s">
        <v>11</v>
      </c>
      <c r="H630" t="s">
        <v>12</v>
      </c>
      <c r="I630" t="s">
        <v>23</v>
      </c>
      <c r="J630" s="16" t="str">
        <f>IF(Table3[[#This Row],[month]]="?","sep",Table3[[#This Row],[month]])</f>
        <v>Aug</v>
      </c>
      <c r="K630" s="16">
        <f>IF(Table3[[#This Row],[year]]="?","1983",Table3[[#This Row],[year]])</f>
        <v>1988</v>
      </c>
      <c r="L630" s="16" t="str">
        <f>IF(Table3[[#This Row],[Hospital tier]]="?","tier - 2",Table3[[#This Row],[Hospital tier]])</f>
        <v>tier - 2</v>
      </c>
      <c r="M630" s="16" t="str">
        <f>IF(Table3[[#This Row],[City tier]]="?","tier - 2",Table3[[#This Row],[City tier]])</f>
        <v>tier - 3</v>
      </c>
      <c r="N630" s="16" t="str">
        <f>IF(Table3[[#This Row],[State ID]]="?","unknown",Table3[[#This Row],[State ID]])</f>
        <v>R1012</v>
      </c>
      <c r="O630" s="38" t="str">
        <f>CONCATENATE(Table3[[#This Row],[date]],"-",Table3[[#This Row],[month2]],"-",Table3[[#This Row],[year2]])</f>
        <v>8-Aug-1988</v>
      </c>
      <c r="P630" s="17">
        <f>DATEDIF(Table3[[#This Row],[date of birth]],DATE(2023,6,8),"y")</f>
        <v>34</v>
      </c>
      <c r="Q630" s="39">
        <v>5385.34</v>
      </c>
    </row>
    <row r="631" spans="1:17" x14ac:dyDescent="0.25">
      <c r="A631" t="s">
        <v>5346</v>
      </c>
      <c r="B631">
        <v>1989</v>
      </c>
      <c r="C631" t="s">
        <v>15</v>
      </c>
      <c r="D631">
        <v>6</v>
      </c>
      <c r="E631">
        <v>3</v>
      </c>
      <c r="F631">
        <v>5396.44</v>
      </c>
      <c r="G631" t="s">
        <v>11</v>
      </c>
      <c r="H631" t="s">
        <v>12</v>
      </c>
      <c r="I631" t="s">
        <v>13</v>
      </c>
      <c r="J631" s="16" t="str">
        <f>IF(Table3[[#This Row],[month]]="?","sep",Table3[[#This Row],[month]])</f>
        <v>Nov</v>
      </c>
      <c r="K631" s="16">
        <f>IF(Table3[[#This Row],[year]]="?","1983",Table3[[#This Row],[year]])</f>
        <v>1989</v>
      </c>
      <c r="L631" s="16" t="str">
        <f>IF(Table3[[#This Row],[Hospital tier]]="?","tier - 2",Table3[[#This Row],[Hospital tier]])</f>
        <v>tier - 2</v>
      </c>
      <c r="M631" s="16" t="str">
        <f>IF(Table3[[#This Row],[City tier]]="?","tier - 2",Table3[[#This Row],[City tier]])</f>
        <v>tier - 3</v>
      </c>
      <c r="N631" s="16" t="str">
        <f>IF(Table3[[#This Row],[State ID]]="?","unknown",Table3[[#This Row],[State ID]])</f>
        <v>R1013</v>
      </c>
      <c r="O631" s="38" t="str">
        <f>CONCATENATE(Table3[[#This Row],[date]],"-",Table3[[#This Row],[month2]],"-",Table3[[#This Row],[year2]])</f>
        <v>6-Nov-1989</v>
      </c>
      <c r="P631" s="17">
        <f>DATEDIF(Table3[[#This Row],[date of birth]],DATE(2023,6,8),"y")</f>
        <v>33</v>
      </c>
      <c r="Q631" s="39">
        <v>5396.44</v>
      </c>
    </row>
    <row r="632" spans="1:17" x14ac:dyDescent="0.25">
      <c r="A632" t="s">
        <v>5347</v>
      </c>
      <c r="B632">
        <v>1984</v>
      </c>
      <c r="C632" t="s">
        <v>20</v>
      </c>
      <c r="D632">
        <v>3</v>
      </c>
      <c r="E632">
        <v>0</v>
      </c>
      <c r="F632">
        <v>5397.62</v>
      </c>
      <c r="G632" t="s">
        <v>11</v>
      </c>
      <c r="H632" t="s">
        <v>11</v>
      </c>
      <c r="I632" t="s">
        <v>13</v>
      </c>
      <c r="J632" s="16" t="str">
        <f>IF(Table3[[#This Row],[month]]="?","sep",Table3[[#This Row],[month]])</f>
        <v>Sep</v>
      </c>
      <c r="K632" s="16">
        <f>IF(Table3[[#This Row],[year]]="?","1983",Table3[[#This Row],[year]])</f>
        <v>1984</v>
      </c>
      <c r="L632" s="16" t="str">
        <f>IF(Table3[[#This Row],[Hospital tier]]="?","tier - 2",Table3[[#This Row],[Hospital tier]])</f>
        <v>tier - 2</v>
      </c>
      <c r="M632" s="16" t="str">
        <f>IF(Table3[[#This Row],[City tier]]="?","tier - 2",Table3[[#This Row],[City tier]])</f>
        <v>tier - 2</v>
      </c>
      <c r="N632" s="16" t="str">
        <f>IF(Table3[[#This Row],[State ID]]="?","unknown",Table3[[#This Row],[State ID]])</f>
        <v>R1013</v>
      </c>
      <c r="O632" s="38" t="str">
        <f>CONCATENATE(Table3[[#This Row],[date]],"-",Table3[[#This Row],[month2]],"-",Table3[[#This Row],[year2]])</f>
        <v>3-Sep-1984</v>
      </c>
      <c r="P632" s="17">
        <f>DATEDIF(Table3[[#This Row],[date of birth]],DATE(2023,6,8),"y")</f>
        <v>38</v>
      </c>
      <c r="Q632" s="39">
        <v>5397.62</v>
      </c>
    </row>
    <row r="633" spans="1:17" x14ac:dyDescent="0.25">
      <c r="A633" t="s">
        <v>5348</v>
      </c>
      <c r="B633">
        <v>1984</v>
      </c>
      <c r="C633" t="s">
        <v>35</v>
      </c>
      <c r="D633">
        <v>1</v>
      </c>
      <c r="E633">
        <v>0</v>
      </c>
      <c r="F633">
        <v>5400.98</v>
      </c>
      <c r="G633" t="s">
        <v>11</v>
      </c>
      <c r="H633" t="s">
        <v>11</v>
      </c>
      <c r="I633" t="s">
        <v>13</v>
      </c>
      <c r="J633" s="16" t="str">
        <f>IF(Table3[[#This Row],[month]]="?","sep",Table3[[#This Row],[month]])</f>
        <v>Aug</v>
      </c>
      <c r="K633" s="16">
        <f>IF(Table3[[#This Row],[year]]="?","1983",Table3[[#This Row],[year]])</f>
        <v>1984</v>
      </c>
      <c r="L633" s="16" t="str">
        <f>IF(Table3[[#This Row],[Hospital tier]]="?","tier - 2",Table3[[#This Row],[Hospital tier]])</f>
        <v>tier - 2</v>
      </c>
      <c r="M633" s="16" t="str">
        <f>IF(Table3[[#This Row],[City tier]]="?","tier - 2",Table3[[#This Row],[City tier]])</f>
        <v>tier - 2</v>
      </c>
      <c r="N633" s="16" t="str">
        <f>IF(Table3[[#This Row],[State ID]]="?","unknown",Table3[[#This Row],[State ID]])</f>
        <v>R1013</v>
      </c>
      <c r="O633" s="38" t="str">
        <f>CONCATENATE(Table3[[#This Row],[date]],"-",Table3[[#This Row],[month2]],"-",Table3[[#This Row],[year2]])</f>
        <v>1-Aug-1984</v>
      </c>
      <c r="P633" s="17">
        <f>DATEDIF(Table3[[#This Row],[date of birth]],DATE(2023,6,8),"y")</f>
        <v>38</v>
      </c>
      <c r="Q633" s="39">
        <v>5400.98</v>
      </c>
    </row>
    <row r="634" spans="1:17" x14ac:dyDescent="0.25">
      <c r="A634" t="s">
        <v>5349</v>
      </c>
      <c r="B634">
        <v>1985</v>
      </c>
      <c r="C634" t="s">
        <v>30</v>
      </c>
      <c r="D634">
        <v>23</v>
      </c>
      <c r="E634">
        <v>3</v>
      </c>
      <c r="F634">
        <v>5402.89</v>
      </c>
      <c r="G634" t="s">
        <v>11</v>
      </c>
      <c r="H634" t="s">
        <v>16</v>
      </c>
      <c r="I634" t="s">
        <v>13</v>
      </c>
      <c r="J634" s="16" t="str">
        <f>IF(Table3[[#This Row],[month]]="?","sep",Table3[[#This Row],[month]])</f>
        <v>Dec</v>
      </c>
      <c r="K634" s="16">
        <f>IF(Table3[[#This Row],[year]]="?","1983",Table3[[#This Row],[year]])</f>
        <v>1985</v>
      </c>
      <c r="L634" s="16" t="str">
        <f>IF(Table3[[#This Row],[Hospital tier]]="?","tier - 2",Table3[[#This Row],[Hospital tier]])</f>
        <v>tier - 2</v>
      </c>
      <c r="M634" s="16" t="str">
        <f>IF(Table3[[#This Row],[City tier]]="?","tier - 2",Table3[[#This Row],[City tier]])</f>
        <v>tier - 1</v>
      </c>
      <c r="N634" s="16" t="str">
        <f>IF(Table3[[#This Row],[State ID]]="?","unknown",Table3[[#This Row],[State ID]])</f>
        <v>R1013</v>
      </c>
      <c r="O634" s="38" t="str">
        <f>CONCATENATE(Table3[[#This Row],[date]],"-",Table3[[#This Row],[month2]],"-",Table3[[#This Row],[year2]])</f>
        <v>23-Dec-1985</v>
      </c>
      <c r="P634" s="17">
        <f>DATEDIF(Table3[[#This Row],[date of birth]],DATE(2023,6,8),"y")</f>
        <v>37</v>
      </c>
      <c r="Q634" s="39">
        <v>5402.89</v>
      </c>
    </row>
    <row r="635" spans="1:17" x14ac:dyDescent="0.25">
      <c r="A635" t="s">
        <v>5350</v>
      </c>
      <c r="B635">
        <v>1975</v>
      </c>
      <c r="C635" t="s">
        <v>20</v>
      </c>
      <c r="D635">
        <v>27</v>
      </c>
      <c r="E635">
        <v>1</v>
      </c>
      <c r="F635">
        <v>5411.99</v>
      </c>
      <c r="G635" t="s">
        <v>11</v>
      </c>
      <c r="H635" t="s">
        <v>12</v>
      </c>
      <c r="I635" t="s">
        <v>23</v>
      </c>
      <c r="J635" s="16" t="str">
        <f>IF(Table3[[#This Row],[month]]="?","sep",Table3[[#This Row],[month]])</f>
        <v>Sep</v>
      </c>
      <c r="K635" s="16">
        <f>IF(Table3[[#This Row],[year]]="?","1983",Table3[[#This Row],[year]])</f>
        <v>1975</v>
      </c>
      <c r="L635" s="16" t="str">
        <f>IF(Table3[[#This Row],[Hospital tier]]="?","tier - 2",Table3[[#This Row],[Hospital tier]])</f>
        <v>tier - 2</v>
      </c>
      <c r="M635" s="16" t="str">
        <f>IF(Table3[[#This Row],[City tier]]="?","tier - 2",Table3[[#This Row],[City tier]])</f>
        <v>tier - 3</v>
      </c>
      <c r="N635" s="16" t="str">
        <f>IF(Table3[[#This Row],[State ID]]="?","unknown",Table3[[#This Row],[State ID]])</f>
        <v>R1012</v>
      </c>
      <c r="O635" s="38" t="str">
        <f>CONCATENATE(Table3[[#This Row],[date]],"-",Table3[[#This Row],[month2]],"-",Table3[[#This Row],[year2]])</f>
        <v>27-Sep-1975</v>
      </c>
      <c r="P635" s="17">
        <f>DATEDIF(Table3[[#This Row],[date of birth]],DATE(2023,6,8),"y")</f>
        <v>47</v>
      </c>
      <c r="Q635" s="39">
        <v>5411.99</v>
      </c>
    </row>
    <row r="636" spans="1:17" x14ac:dyDescent="0.25">
      <c r="A636" t="s">
        <v>5351</v>
      </c>
      <c r="B636">
        <v>1982</v>
      </c>
      <c r="C636" t="s">
        <v>20</v>
      </c>
      <c r="D636">
        <v>27</v>
      </c>
      <c r="E636">
        <v>0</v>
      </c>
      <c r="F636">
        <v>5415.66</v>
      </c>
      <c r="G636" t="s">
        <v>11</v>
      </c>
      <c r="H636" t="s">
        <v>12</v>
      </c>
      <c r="I636" t="s">
        <v>13</v>
      </c>
      <c r="J636" s="16" t="str">
        <f>IF(Table3[[#This Row],[month]]="?","sep",Table3[[#This Row],[month]])</f>
        <v>Sep</v>
      </c>
      <c r="K636" s="16">
        <f>IF(Table3[[#This Row],[year]]="?","1983",Table3[[#This Row],[year]])</f>
        <v>1982</v>
      </c>
      <c r="L636" s="16" t="str">
        <f>IF(Table3[[#This Row],[Hospital tier]]="?","tier - 2",Table3[[#This Row],[Hospital tier]])</f>
        <v>tier - 2</v>
      </c>
      <c r="M636" s="16" t="str">
        <f>IF(Table3[[#This Row],[City tier]]="?","tier - 2",Table3[[#This Row],[City tier]])</f>
        <v>tier - 3</v>
      </c>
      <c r="N636" s="16" t="str">
        <f>IF(Table3[[#This Row],[State ID]]="?","unknown",Table3[[#This Row],[State ID]])</f>
        <v>R1013</v>
      </c>
      <c r="O636" s="38" t="str">
        <f>CONCATENATE(Table3[[#This Row],[date]],"-",Table3[[#This Row],[month2]],"-",Table3[[#This Row],[year2]])</f>
        <v>27-Sep-1982</v>
      </c>
      <c r="P636" s="17">
        <f>DATEDIF(Table3[[#This Row],[date of birth]],DATE(2023,6,8),"y")</f>
        <v>40</v>
      </c>
      <c r="Q636" s="39">
        <v>5415.66</v>
      </c>
    </row>
    <row r="637" spans="1:17" x14ac:dyDescent="0.25">
      <c r="A637" t="s">
        <v>5352</v>
      </c>
      <c r="B637">
        <v>1991</v>
      </c>
      <c r="C637" t="s">
        <v>10</v>
      </c>
      <c r="D637">
        <v>6</v>
      </c>
      <c r="E637">
        <v>3</v>
      </c>
      <c r="F637">
        <v>5425.02</v>
      </c>
      <c r="G637" t="s">
        <v>11</v>
      </c>
      <c r="H637" t="s">
        <v>16</v>
      </c>
      <c r="I637" t="s">
        <v>23</v>
      </c>
      <c r="J637" s="16" t="str">
        <f>IF(Table3[[#This Row],[month]]="?","sep",Table3[[#This Row],[month]])</f>
        <v>Jul</v>
      </c>
      <c r="K637" s="16">
        <f>IF(Table3[[#This Row],[year]]="?","1983",Table3[[#This Row],[year]])</f>
        <v>1991</v>
      </c>
      <c r="L637" s="16" t="str">
        <f>IF(Table3[[#This Row],[Hospital tier]]="?","tier - 2",Table3[[#This Row],[Hospital tier]])</f>
        <v>tier - 2</v>
      </c>
      <c r="M637" s="16" t="str">
        <f>IF(Table3[[#This Row],[City tier]]="?","tier - 2",Table3[[#This Row],[City tier]])</f>
        <v>tier - 1</v>
      </c>
      <c r="N637" s="16" t="str">
        <f>IF(Table3[[#This Row],[State ID]]="?","unknown",Table3[[#This Row],[State ID]])</f>
        <v>R1012</v>
      </c>
      <c r="O637" s="38" t="str">
        <f>CONCATENATE(Table3[[#This Row],[date]],"-",Table3[[#This Row],[month2]],"-",Table3[[#This Row],[year2]])</f>
        <v>6-Jul-1991</v>
      </c>
      <c r="P637" s="17">
        <f>DATEDIF(Table3[[#This Row],[date of birth]],DATE(2023,6,8),"y")</f>
        <v>31</v>
      </c>
      <c r="Q637" s="39">
        <v>5425.02</v>
      </c>
    </row>
    <row r="638" spans="1:17" x14ac:dyDescent="0.25">
      <c r="A638" t="s">
        <v>5353</v>
      </c>
      <c r="B638">
        <v>1992</v>
      </c>
      <c r="C638" t="s">
        <v>20</v>
      </c>
      <c r="D638">
        <v>17</v>
      </c>
      <c r="E638">
        <v>3</v>
      </c>
      <c r="F638">
        <v>5428.73</v>
      </c>
      <c r="G638" t="s">
        <v>12</v>
      </c>
      <c r="H638" t="s">
        <v>16</v>
      </c>
      <c r="I638" t="s">
        <v>356</v>
      </c>
      <c r="J638" s="16" t="str">
        <f>IF(Table3[[#This Row],[month]]="?","sep",Table3[[#This Row],[month]])</f>
        <v>Sep</v>
      </c>
      <c r="K638" s="16">
        <f>IF(Table3[[#This Row],[year]]="?","1983",Table3[[#This Row],[year]])</f>
        <v>1992</v>
      </c>
      <c r="L638" s="16" t="str">
        <f>IF(Table3[[#This Row],[Hospital tier]]="?","tier - 2",Table3[[#This Row],[Hospital tier]])</f>
        <v>tier - 3</v>
      </c>
      <c r="M638" s="16" t="str">
        <f>IF(Table3[[#This Row],[City tier]]="?","tier - 2",Table3[[#This Row],[City tier]])</f>
        <v>tier - 1</v>
      </c>
      <c r="N638" s="16" t="str">
        <f>IF(Table3[[#This Row],[State ID]]="?","unknown",Table3[[#This Row],[State ID]])</f>
        <v>R1017</v>
      </c>
      <c r="O638" s="38" t="str">
        <f>CONCATENATE(Table3[[#This Row],[date]],"-",Table3[[#This Row],[month2]],"-",Table3[[#This Row],[year2]])</f>
        <v>17-Sep-1992</v>
      </c>
      <c r="P638" s="17">
        <f>DATEDIF(Table3[[#This Row],[date of birth]],DATE(2023,6,8),"y")</f>
        <v>30</v>
      </c>
      <c r="Q638" s="39">
        <v>5428.73</v>
      </c>
    </row>
    <row r="639" spans="1:17" x14ac:dyDescent="0.25">
      <c r="A639" t="s">
        <v>5354</v>
      </c>
      <c r="B639">
        <v>1978</v>
      </c>
      <c r="C639" t="s">
        <v>18</v>
      </c>
      <c r="D639">
        <v>8</v>
      </c>
      <c r="E639">
        <v>2</v>
      </c>
      <c r="F639">
        <v>5428.98</v>
      </c>
      <c r="G639" t="s">
        <v>11</v>
      </c>
      <c r="H639" t="s">
        <v>11</v>
      </c>
      <c r="I639" t="s">
        <v>23</v>
      </c>
      <c r="J639" s="16" t="str">
        <f>IF(Table3[[#This Row],[month]]="?","sep",Table3[[#This Row],[month]])</f>
        <v>Jun</v>
      </c>
      <c r="K639" s="16">
        <f>IF(Table3[[#This Row],[year]]="?","1983",Table3[[#This Row],[year]])</f>
        <v>1978</v>
      </c>
      <c r="L639" s="16" t="str">
        <f>IF(Table3[[#This Row],[Hospital tier]]="?","tier - 2",Table3[[#This Row],[Hospital tier]])</f>
        <v>tier - 2</v>
      </c>
      <c r="M639" s="16" t="str">
        <f>IF(Table3[[#This Row],[City tier]]="?","tier - 2",Table3[[#This Row],[City tier]])</f>
        <v>tier - 2</v>
      </c>
      <c r="N639" s="16" t="str">
        <f>IF(Table3[[#This Row],[State ID]]="?","unknown",Table3[[#This Row],[State ID]])</f>
        <v>R1012</v>
      </c>
      <c r="O639" s="38" t="str">
        <f>CONCATENATE(Table3[[#This Row],[date]],"-",Table3[[#This Row],[month2]],"-",Table3[[#This Row],[year2]])</f>
        <v>8-Jun-1978</v>
      </c>
      <c r="P639" s="17">
        <f>DATEDIF(Table3[[#This Row],[date of birth]],DATE(2023,6,8),"y")</f>
        <v>45</v>
      </c>
      <c r="Q639" s="39">
        <v>5428.98</v>
      </c>
    </row>
    <row r="640" spans="1:17" x14ac:dyDescent="0.25">
      <c r="A640" t="s">
        <v>5355</v>
      </c>
      <c r="B640">
        <v>1982</v>
      </c>
      <c r="C640" t="s">
        <v>35</v>
      </c>
      <c r="D640">
        <v>25</v>
      </c>
      <c r="E640">
        <v>0</v>
      </c>
      <c r="F640">
        <v>5438.75</v>
      </c>
      <c r="G640" t="s">
        <v>12</v>
      </c>
      <c r="H640" t="s">
        <v>11</v>
      </c>
      <c r="I640" t="s">
        <v>13</v>
      </c>
      <c r="J640" s="16" t="str">
        <f>IF(Table3[[#This Row],[month]]="?","sep",Table3[[#This Row],[month]])</f>
        <v>Aug</v>
      </c>
      <c r="K640" s="16">
        <f>IF(Table3[[#This Row],[year]]="?","1983",Table3[[#This Row],[year]])</f>
        <v>1982</v>
      </c>
      <c r="L640" s="16" t="str">
        <f>IF(Table3[[#This Row],[Hospital tier]]="?","tier - 2",Table3[[#This Row],[Hospital tier]])</f>
        <v>tier - 3</v>
      </c>
      <c r="M640" s="16" t="str">
        <f>IF(Table3[[#This Row],[City tier]]="?","tier - 2",Table3[[#This Row],[City tier]])</f>
        <v>tier - 2</v>
      </c>
      <c r="N640" s="16" t="str">
        <f>IF(Table3[[#This Row],[State ID]]="?","unknown",Table3[[#This Row],[State ID]])</f>
        <v>R1013</v>
      </c>
      <c r="O640" s="38" t="str">
        <f>CONCATENATE(Table3[[#This Row],[date]],"-",Table3[[#This Row],[month2]],"-",Table3[[#This Row],[year2]])</f>
        <v>25-Aug-1982</v>
      </c>
      <c r="P640" s="17">
        <f>DATEDIF(Table3[[#This Row],[date of birth]],DATE(2023,6,8),"y")</f>
        <v>40</v>
      </c>
      <c r="Q640" s="39">
        <v>5438.75</v>
      </c>
    </row>
    <row r="641" spans="1:17" x14ac:dyDescent="0.25">
      <c r="A641" t="s">
        <v>5356</v>
      </c>
      <c r="B641">
        <v>1986</v>
      </c>
      <c r="C641" t="s">
        <v>30</v>
      </c>
      <c r="D641">
        <v>25</v>
      </c>
      <c r="E641">
        <v>0</v>
      </c>
      <c r="F641">
        <v>5458.05</v>
      </c>
      <c r="G641" t="s">
        <v>11</v>
      </c>
      <c r="H641" t="s">
        <v>11</v>
      </c>
      <c r="I641" t="s">
        <v>247</v>
      </c>
      <c r="J641" s="16" t="str">
        <f>IF(Table3[[#This Row],[month]]="?","sep",Table3[[#This Row],[month]])</f>
        <v>Dec</v>
      </c>
      <c r="K641" s="16">
        <f>IF(Table3[[#This Row],[year]]="?","1983",Table3[[#This Row],[year]])</f>
        <v>1986</v>
      </c>
      <c r="L641" s="16" t="str">
        <f>IF(Table3[[#This Row],[Hospital tier]]="?","tier - 2",Table3[[#This Row],[Hospital tier]])</f>
        <v>tier - 2</v>
      </c>
      <c r="M641" s="16" t="str">
        <f>IF(Table3[[#This Row],[City tier]]="?","tier - 2",Table3[[#This Row],[City tier]])</f>
        <v>tier - 2</v>
      </c>
      <c r="N641" s="16" t="str">
        <f>IF(Table3[[#This Row],[State ID]]="?","unknown",Table3[[#This Row],[State ID]])</f>
        <v>R1024</v>
      </c>
      <c r="O641" s="38" t="str">
        <f>CONCATENATE(Table3[[#This Row],[date]],"-",Table3[[#This Row],[month2]],"-",Table3[[#This Row],[year2]])</f>
        <v>25-Dec-1986</v>
      </c>
      <c r="P641" s="17">
        <f>DATEDIF(Table3[[#This Row],[date of birth]],DATE(2023,6,8),"y")</f>
        <v>36</v>
      </c>
      <c r="Q641" s="39">
        <v>5458.05</v>
      </c>
    </row>
    <row r="642" spans="1:17" x14ac:dyDescent="0.25">
      <c r="A642" t="s">
        <v>5357</v>
      </c>
      <c r="B642">
        <v>1973</v>
      </c>
      <c r="C642" t="s">
        <v>37</v>
      </c>
      <c r="D642">
        <v>24</v>
      </c>
      <c r="E642">
        <v>0</v>
      </c>
      <c r="F642">
        <v>5466.88</v>
      </c>
      <c r="G642" t="s">
        <v>11</v>
      </c>
      <c r="H642" t="s">
        <v>11</v>
      </c>
      <c r="I642" t="s">
        <v>13</v>
      </c>
      <c r="J642" s="16" t="str">
        <f>IF(Table3[[#This Row],[month]]="?","sep",Table3[[#This Row],[month]])</f>
        <v>Oct</v>
      </c>
      <c r="K642" s="16">
        <f>IF(Table3[[#This Row],[year]]="?","1983",Table3[[#This Row],[year]])</f>
        <v>1973</v>
      </c>
      <c r="L642" s="16" t="str">
        <f>IF(Table3[[#This Row],[Hospital tier]]="?","tier - 2",Table3[[#This Row],[Hospital tier]])</f>
        <v>tier - 2</v>
      </c>
      <c r="M642" s="16" t="str">
        <f>IF(Table3[[#This Row],[City tier]]="?","tier - 2",Table3[[#This Row],[City tier]])</f>
        <v>tier - 2</v>
      </c>
      <c r="N642" s="16" t="str">
        <f>IF(Table3[[#This Row],[State ID]]="?","unknown",Table3[[#This Row],[State ID]])</f>
        <v>R1013</v>
      </c>
      <c r="O642" s="38" t="str">
        <f>CONCATENATE(Table3[[#This Row],[date]],"-",Table3[[#This Row],[month2]],"-",Table3[[#This Row],[year2]])</f>
        <v>24-Oct-1973</v>
      </c>
      <c r="P642" s="17">
        <f>DATEDIF(Table3[[#This Row],[date of birth]],DATE(2023,6,8),"y")</f>
        <v>49</v>
      </c>
      <c r="Q642" s="39">
        <v>5466.88</v>
      </c>
    </row>
    <row r="643" spans="1:17" x14ac:dyDescent="0.25">
      <c r="A643" t="s">
        <v>5358</v>
      </c>
      <c r="B643">
        <v>1986</v>
      </c>
      <c r="C643" t="s">
        <v>30</v>
      </c>
      <c r="D643">
        <v>2</v>
      </c>
      <c r="E643">
        <v>0</v>
      </c>
      <c r="F643">
        <v>5469.01</v>
      </c>
      <c r="G643" t="s">
        <v>11</v>
      </c>
      <c r="H643" t="s">
        <v>11</v>
      </c>
      <c r="I643" t="s">
        <v>247</v>
      </c>
      <c r="J643" s="16" t="str">
        <f>IF(Table3[[#This Row],[month]]="?","sep",Table3[[#This Row],[month]])</f>
        <v>Dec</v>
      </c>
      <c r="K643" s="16">
        <f>IF(Table3[[#This Row],[year]]="?","1983",Table3[[#This Row],[year]])</f>
        <v>1986</v>
      </c>
      <c r="L643" s="16" t="str">
        <f>IF(Table3[[#This Row],[Hospital tier]]="?","tier - 2",Table3[[#This Row],[Hospital tier]])</f>
        <v>tier - 2</v>
      </c>
      <c r="M643" s="16" t="str">
        <f>IF(Table3[[#This Row],[City tier]]="?","tier - 2",Table3[[#This Row],[City tier]])</f>
        <v>tier - 2</v>
      </c>
      <c r="N643" s="16" t="str">
        <f>IF(Table3[[#This Row],[State ID]]="?","unknown",Table3[[#This Row],[State ID]])</f>
        <v>R1024</v>
      </c>
      <c r="O643" s="38" t="str">
        <f>CONCATENATE(Table3[[#This Row],[date]],"-",Table3[[#This Row],[month2]],"-",Table3[[#This Row],[year2]])</f>
        <v>2-Dec-1986</v>
      </c>
      <c r="P643" s="17">
        <f>DATEDIF(Table3[[#This Row],[date of birth]],DATE(2023,6,8),"y")</f>
        <v>36</v>
      </c>
      <c r="Q643" s="39">
        <v>5469.01</v>
      </c>
    </row>
    <row r="644" spans="1:17" x14ac:dyDescent="0.25">
      <c r="A644" t="s">
        <v>5359</v>
      </c>
      <c r="B644">
        <v>1986</v>
      </c>
      <c r="C644" t="s">
        <v>10</v>
      </c>
      <c r="D644">
        <v>12</v>
      </c>
      <c r="E644">
        <v>1</v>
      </c>
      <c r="F644">
        <v>5472.45</v>
      </c>
      <c r="G644" t="s">
        <v>11</v>
      </c>
      <c r="H644" t="s">
        <v>12</v>
      </c>
      <c r="I644" t="s">
        <v>42</v>
      </c>
      <c r="J644" s="16" t="str">
        <f>IF(Table3[[#This Row],[month]]="?","sep",Table3[[#This Row],[month]])</f>
        <v>Jul</v>
      </c>
      <c r="K644" s="16">
        <f>IF(Table3[[#This Row],[year]]="?","1983",Table3[[#This Row],[year]])</f>
        <v>1986</v>
      </c>
      <c r="L644" s="16" t="str">
        <f>IF(Table3[[#This Row],[Hospital tier]]="?","tier - 2",Table3[[#This Row],[Hospital tier]])</f>
        <v>tier - 2</v>
      </c>
      <c r="M644" s="16" t="str">
        <f>IF(Table3[[#This Row],[City tier]]="?","tier - 2",Table3[[#This Row],[City tier]])</f>
        <v>tier - 3</v>
      </c>
      <c r="N644" s="16" t="str">
        <f>IF(Table3[[#This Row],[State ID]]="?","unknown",Table3[[#This Row],[State ID]])</f>
        <v>R1011</v>
      </c>
      <c r="O644" s="38" t="str">
        <f>CONCATENATE(Table3[[#This Row],[date]],"-",Table3[[#This Row],[month2]],"-",Table3[[#This Row],[year2]])</f>
        <v>12-Jul-1986</v>
      </c>
      <c r="P644" s="17">
        <f>DATEDIF(Table3[[#This Row],[date of birth]],DATE(2023,6,8),"y")</f>
        <v>36</v>
      </c>
      <c r="Q644" s="39">
        <v>5472.45</v>
      </c>
    </row>
    <row r="645" spans="1:17" x14ac:dyDescent="0.25">
      <c r="A645" t="s">
        <v>5360</v>
      </c>
      <c r="B645">
        <v>1986</v>
      </c>
      <c r="C645" t="s">
        <v>20</v>
      </c>
      <c r="D645">
        <v>30</v>
      </c>
      <c r="E645">
        <v>1</v>
      </c>
      <c r="F645">
        <v>5478.04</v>
      </c>
      <c r="G645" t="s">
        <v>11</v>
      </c>
      <c r="H645" t="s">
        <v>12</v>
      </c>
      <c r="I645" t="s">
        <v>13</v>
      </c>
      <c r="J645" s="16" t="str">
        <f>IF(Table3[[#This Row],[month]]="?","sep",Table3[[#This Row],[month]])</f>
        <v>Sep</v>
      </c>
      <c r="K645" s="16">
        <f>IF(Table3[[#This Row],[year]]="?","1983",Table3[[#This Row],[year]])</f>
        <v>1986</v>
      </c>
      <c r="L645" s="16" t="str">
        <f>IF(Table3[[#This Row],[Hospital tier]]="?","tier - 2",Table3[[#This Row],[Hospital tier]])</f>
        <v>tier - 2</v>
      </c>
      <c r="M645" s="16" t="str">
        <f>IF(Table3[[#This Row],[City tier]]="?","tier - 2",Table3[[#This Row],[City tier]])</f>
        <v>tier - 3</v>
      </c>
      <c r="N645" s="16" t="str">
        <f>IF(Table3[[#This Row],[State ID]]="?","unknown",Table3[[#This Row],[State ID]])</f>
        <v>R1013</v>
      </c>
      <c r="O645" s="38" t="str">
        <f>CONCATENATE(Table3[[#This Row],[date]],"-",Table3[[#This Row],[month2]],"-",Table3[[#This Row],[year2]])</f>
        <v>30-Sep-1986</v>
      </c>
      <c r="P645" s="17">
        <f>DATEDIF(Table3[[#This Row],[date of birth]],DATE(2023,6,8),"y")</f>
        <v>36</v>
      </c>
      <c r="Q645" s="39">
        <v>5478.04</v>
      </c>
    </row>
    <row r="646" spans="1:17" x14ac:dyDescent="0.25">
      <c r="A646" t="s">
        <v>5361</v>
      </c>
      <c r="B646">
        <v>1984</v>
      </c>
      <c r="C646" t="s">
        <v>35</v>
      </c>
      <c r="D646">
        <v>26</v>
      </c>
      <c r="E646">
        <v>1</v>
      </c>
      <c r="F646">
        <v>5484.47</v>
      </c>
      <c r="G646" t="s">
        <v>11</v>
      </c>
      <c r="H646" t="s">
        <v>11</v>
      </c>
      <c r="I646" t="s">
        <v>13</v>
      </c>
      <c r="J646" s="16" t="str">
        <f>IF(Table3[[#This Row],[month]]="?","sep",Table3[[#This Row],[month]])</f>
        <v>Aug</v>
      </c>
      <c r="K646" s="16">
        <f>IF(Table3[[#This Row],[year]]="?","1983",Table3[[#This Row],[year]])</f>
        <v>1984</v>
      </c>
      <c r="L646" s="16" t="str">
        <f>IF(Table3[[#This Row],[Hospital tier]]="?","tier - 2",Table3[[#This Row],[Hospital tier]])</f>
        <v>tier - 2</v>
      </c>
      <c r="M646" s="16" t="str">
        <f>IF(Table3[[#This Row],[City tier]]="?","tier - 2",Table3[[#This Row],[City tier]])</f>
        <v>tier - 2</v>
      </c>
      <c r="N646" s="16" t="str">
        <f>IF(Table3[[#This Row],[State ID]]="?","unknown",Table3[[#This Row],[State ID]])</f>
        <v>R1013</v>
      </c>
      <c r="O646" s="38" t="str">
        <f>CONCATENATE(Table3[[#This Row],[date]],"-",Table3[[#This Row],[month2]],"-",Table3[[#This Row],[year2]])</f>
        <v>26-Aug-1984</v>
      </c>
      <c r="P646" s="17">
        <f>DATEDIF(Table3[[#This Row],[date of birth]],DATE(2023,6,8),"y")</f>
        <v>38</v>
      </c>
      <c r="Q646" s="39">
        <v>5484.47</v>
      </c>
    </row>
    <row r="647" spans="1:17" x14ac:dyDescent="0.25">
      <c r="A647" t="s">
        <v>5362</v>
      </c>
      <c r="B647">
        <v>1984</v>
      </c>
      <c r="C647" t="s">
        <v>35</v>
      </c>
      <c r="D647">
        <v>17</v>
      </c>
      <c r="E647">
        <v>1</v>
      </c>
      <c r="F647">
        <v>5488.26</v>
      </c>
      <c r="G647" t="s">
        <v>11</v>
      </c>
      <c r="H647" t="s">
        <v>12</v>
      </c>
      <c r="I647" t="s">
        <v>42</v>
      </c>
      <c r="J647" s="16" t="str">
        <f>IF(Table3[[#This Row],[month]]="?","sep",Table3[[#This Row],[month]])</f>
        <v>Aug</v>
      </c>
      <c r="K647" s="16">
        <f>IF(Table3[[#This Row],[year]]="?","1983",Table3[[#This Row],[year]])</f>
        <v>1984</v>
      </c>
      <c r="L647" s="16" t="str">
        <f>IF(Table3[[#This Row],[Hospital tier]]="?","tier - 2",Table3[[#This Row],[Hospital tier]])</f>
        <v>tier - 2</v>
      </c>
      <c r="M647" s="16" t="str">
        <f>IF(Table3[[#This Row],[City tier]]="?","tier - 2",Table3[[#This Row],[City tier]])</f>
        <v>tier - 3</v>
      </c>
      <c r="N647" s="16" t="str">
        <f>IF(Table3[[#This Row],[State ID]]="?","unknown",Table3[[#This Row],[State ID]])</f>
        <v>R1011</v>
      </c>
      <c r="O647" s="38" t="str">
        <f>CONCATENATE(Table3[[#This Row],[date]],"-",Table3[[#This Row],[month2]],"-",Table3[[#This Row],[year2]])</f>
        <v>17-Aug-1984</v>
      </c>
      <c r="P647" s="17">
        <f>DATEDIF(Table3[[#This Row],[date of birth]],DATE(2023,6,8),"y")</f>
        <v>38</v>
      </c>
      <c r="Q647" s="39">
        <v>5488.26</v>
      </c>
    </row>
    <row r="648" spans="1:17" x14ac:dyDescent="0.25">
      <c r="A648" t="s">
        <v>5363</v>
      </c>
      <c r="B648">
        <v>1988</v>
      </c>
      <c r="C648" t="s">
        <v>10</v>
      </c>
      <c r="D648">
        <v>29</v>
      </c>
      <c r="E648">
        <v>3</v>
      </c>
      <c r="F648">
        <v>5503.36</v>
      </c>
      <c r="G648" t="s">
        <v>11</v>
      </c>
      <c r="H648" t="s">
        <v>11</v>
      </c>
      <c r="I648" t="s">
        <v>23</v>
      </c>
      <c r="J648" s="16" t="str">
        <f>IF(Table3[[#This Row],[month]]="?","sep",Table3[[#This Row],[month]])</f>
        <v>Jul</v>
      </c>
      <c r="K648" s="16">
        <f>IF(Table3[[#This Row],[year]]="?","1983",Table3[[#This Row],[year]])</f>
        <v>1988</v>
      </c>
      <c r="L648" s="16" t="str">
        <f>IF(Table3[[#This Row],[Hospital tier]]="?","tier - 2",Table3[[#This Row],[Hospital tier]])</f>
        <v>tier - 2</v>
      </c>
      <c r="M648" s="16" t="str">
        <f>IF(Table3[[#This Row],[City tier]]="?","tier - 2",Table3[[#This Row],[City tier]])</f>
        <v>tier - 2</v>
      </c>
      <c r="N648" s="16" t="str">
        <f>IF(Table3[[#This Row],[State ID]]="?","unknown",Table3[[#This Row],[State ID]])</f>
        <v>R1012</v>
      </c>
      <c r="O648" s="38" t="str">
        <f>CONCATENATE(Table3[[#This Row],[date]],"-",Table3[[#This Row],[month2]],"-",Table3[[#This Row],[year2]])</f>
        <v>29-Jul-1988</v>
      </c>
      <c r="P648" s="17">
        <f>DATEDIF(Table3[[#This Row],[date of birth]],DATE(2023,6,8),"y")</f>
        <v>34</v>
      </c>
      <c r="Q648" s="39">
        <v>5503.36</v>
      </c>
    </row>
    <row r="649" spans="1:17" x14ac:dyDescent="0.25">
      <c r="A649" t="s">
        <v>5364</v>
      </c>
      <c r="B649">
        <v>1981</v>
      </c>
      <c r="C649" t="s">
        <v>15</v>
      </c>
      <c r="D649">
        <v>7</v>
      </c>
      <c r="E649">
        <v>1</v>
      </c>
      <c r="F649">
        <v>5539.4</v>
      </c>
      <c r="G649" t="s">
        <v>11</v>
      </c>
      <c r="H649" t="s">
        <v>11</v>
      </c>
      <c r="I649" t="s">
        <v>13</v>
      </c>
      <c r="J649" s="16" t="str">
        <f>IF(Table3[[#This Row],[month]]="?","sep",Table3[[#This Row],[month]])</f>
        <v>Nov</v>
      </c>
      <c r="K649" s="16">
        <f>IF(Table3[[#This Row],[year]]="?","1983",Table3[[#This Row],[year]])</f>
        <v>1981</v>
      </c>
      <c r="L649" s="16" t="str">
        <f>IF(Table3[[#This Row],[Hospital tier]]="?","tier - 2",Table3[[#This Row],[Hospital tier]])</f>
        <v>tier - 2</v>
      </c>
      <c r="M649" s="16" t="str">
        <f>IF(Table3[[#This Row],[City tier]]="?","tier - 2",Table3[[#This Row],[City tier]])</f>
        <v>tier - 2</v>
      </c>
      <c r="N649" s="16" t="str">
        <f>IF(Table3[[#This Row],[State ID]]="?","unknown",Table3[[#This Row],[State ID]])</f>
        <v>R1013</v>
      </c>
      <c r="O649" s="38" t="str">
        <f>CONCATENATE(Table3[[#This Row],[date]],"-",Table3[[#This Row],[month2]],"-",Table3[[#This Row],[year2]])</f>
        <v>7-Nov-1981</v>
      </c>
      <c r="P649" s="17">
        <f>DATEDIF(Table3[[#This Row],[date of birth]],DATE(2023,6,8),"y")</f>
        <v>41</v>
      </c>
      <c r="Q649" s="39">
        <v>5539.4</v>
      </c>
    </row>
    <row r="650" spans="1:17" x14ac:dyDescent="0.25">
      <c r="A650" t="s">
        <v>5365</v>
      </c>
      <c r="B650">
        <v>1980</v>
      </c>
      <c r="C650" t="s">
        <v>30</v>
      </c>
      <c r="D650">
        <v>7</v>
      </c>
      <c r="E650">
        <v>2</v>
      </c>
      <c r="F650">
        <v>5540.35</v>
      </c>
      <c r="G650" t="s">
        <v>11</v>
      </c>
      <c r="H650" t="s">
        <v>11</v>
      </c>
      <c r="I650" t="s">
        <v>23</v>
      </c>
      <c r="J650" s="16" t="str">
        <f>IF(Table3[[#This Row],[month]]="?","sep",Table3[[#This Row],[month]])</f>
        <v>Dec</v>
      </c>
      <c r="K650" s="16">
        <f>IF(Table3[[#This Row],[year]]="?","1983",Table3[[#This Row],[year]])</f>
        <v>1980</v>
      </c>
      <c r="L650" s="16" t="str">
        <f>IF(Table3[[#This Row],[Hospital tier]]="?","tier - 2",Table3[[#This Row],[Hospital tier]])</f>
        <v>tier - 2</v>
      </c>
      <c r="M650" s="16" t="str">
        <f>IF(Table3[[#This Row],[City tier]]="?","tier - 2",Table3[[#This Row],[City tier]])</f>
        <v>tier - 2</v>
      </c>
      <c r="N650" s="16" t="str">
        <f>IF(Table3[[#This Row],[State ID]]="?","unknown",Table3[[#This Row],[State ID]])</f>
        <v>R1012</v>
      </c>
      <c r="O650" s="38" t="str">
        <f>CONCATENATE(Table3[[#This Row],[date]],"-",Table3[[#This Row],[month2]],"-",Table3[[#This Row],[year2]])</f>
        <v>7-Dec-1980</v>
      </c>
      <c r="P650" s="17">
        <f>DATEDIF(Table3[[#This Row],[date of birth]],DATE(2023,6,8),"y")</f>
        <v>42</v>
      </c>
      <c r="Q650" s="39">
        <v>5540.35</v>
      </c>
    </row>
    <row r="651" spans="1:17" x14ac:dyDescent="0.25">
      <c r="A651" t="s">
        <v>5366</v>
      </c>
      <c r="B651">
        <v>1999</v>
      </c>
      <c r="C651" t="s">
        <v>20</v>
      </c>
      <c r="D651">
        <v>22</v>
      </c>
      <c r="E651">
        <v>0</v>
      </c>
      <c r="F651">
        <v>5552.61</v>
      </c>
      <c r="G651" t="s">
        <v>11</v>
      </c>
      <c r="H651" t="s">
        <v>12</v>
      </c>
      <c r="I651" t="s">
        <v>535</v>
      </c>
      <c r="J651" s="16" t="str">
        <f>IF(Table3[[#This Row],[month]]="?","sep",Table3[[#This Row],[month]])</f>
        <v>Sep</v>
      </c>
      <c r="K651" s="16">
        <f>IF(Table3[[#This Row],[year]]="?","1983",Table3[[#This Row],[year]])</f>
        <v>1999</v>
      </c>
      <c r="L651" s="16" t="str">
        <f>IF(Table3[[#This Row],[Hospital tier]]="?","tier - 2",Table3[[#This Row],[Hospital tier]])</f>
        <v>tier - 2</v>
      </c>
      <c r="M651" s="16" t="str">
        <f>IF(Table3[[#This Row],[City tier]]="?","tier - 2",Table3[[#This Row],[City tier]])</f>
        <v>tier - 3</v>
      </c>
      <c r="N651" s="16" t="str">
        <f>IF(Table3[[#This Row],[State ID]]="?","unknown",Table3[[#This Row],[State ID]])</f>
        <v>R1026</v>
      </c>
      <c r="O651" s="38" t="str">
        <f>CONCATENATE(Table3[[#This Row],[date]],"-",Table3[[#This Row],[month2]],"-",Table3[[#This Row],[year2]])</f>
        <v>22-Sep-1999</v>
      </c>
      <c r="P651" s="17">
        <f>DATEDIF(Table3[[#This Row],[date of birth]],DATE(2023,6,8),"y")</f>
        <v>23</v>
      </c>
      <c r="Q651" s="39">
        <v>5552.61</v>
      </c>
    </row>
    <row r="652" spans="1:17" x14ac:dyDescent="0.25">
      <c r="A652" t="s">
        <v>5367</v>
      </c>
      <c r="B652">
        <v>1974</v>
      </c>
      <c r="C652" t="s">
        <v>20</v>
      </c>
      <c r="D652">
        <v>18</v>
      </c>
      <c r="E652">
        <v>0</v>
      </c>
      <c r="F652">
        <v>5576.35</v>
      </c>
      <c r="G652" t="s">
        <v>11</v>
      </c>
      <c r="H652" t="s">
        <v>12</v>
      </c>
      <c r="I652" t="s">
        <v>13</v>
      </c>
      <c r="J652" s="16" t="str">
        <f>IF(Table3[[#This Row],[month]]="?","sep",Table3[[#This Row],[month]])</f>
        <v>Sep</v>
      </c>
      <c r="K652" s="16">
        <f>IF(Table3[[#This Row],[year]]="?","1983",Table3[[#This Row],[year]])</f>
        <v>1974</v>
      </c>
      <c r="L652" s="16" t="str">
        <f>IF(Table3[[#This Row],[Hospital tier]]="?","tier - 2",Table3[[#This Row],[Hospital tier]])</f>
        <v>tier - 2</v>
      </c>
      <c r="M652" s="16" t="str">
        <f>IF(Table3[[#This Row],[City tier]]="?","tier - 2",Table3[[#This Row],[City tier]])</f>
        <v>tier - 3</v>
      </c>
      <c r="N652" s="16" t="str">
        <f>IF(Table3[[#This Row],[State ID]]="?","unknown",Table3[[#This Row],[State ID]])</f>
        <v>R1013</v>
      </c>
      <c r="O652" s="38" t="str">
        <f>CONCATENATE(Table3[[#This Row],[date]],"-",Table3[[#This Row],[month2]],"-",Table3[[#This Row],[year2]])</f>
        <v>18-Sep-1974</v>
      </c>
      <c r="P652" s="17">
        <f>DATEDIF(Table3[[#This Row],[date of birth]],DATE(2023,6,8),"y")</f>
        <v>48</v>
      </c>
      <c r="Q652" s="39">
        <v>5576.35</v>
      </c>
    </row>
    <row r="653" spans="1:17" x14ac:dyDescent="0.25">
      <c r="A653" t="s">
        <v>5368</v>
      </c>
      <c r="B653">
        <v>1985</v>
      </c>
      <c r="C653" t="s">
        <v>20</v>
      </c>
      <c r="D653">
        <v>5</v>
      </c>
      <c r="E653">
        <v>3</v>
      </c>
      <c r="F653">
        <v>5582.95</v>
      </c>
      <c r="G653" t="s">
        <v>11</v>
      </c>
      <c r="H653" t="s">
        <v>16</v>
      </c>
      <c r="I653" t="s">
        <v>23</v>
      </c>
      <c r="J653" s="16" t="str">
        <f>IF(Table3[[#This Row],[month]]="?","sep",Table3[[#This Row],[month]])</f>
        <v>Sep</v>
      </c>
      <c r="K653" s="16">
        <f>IF(Table3[[#This Row],[year]]="?","1983",Table3[[#This Row],[year]])</f>
        <v>1985</v>
      </c>
      <c r="L653" s="16" t="str">
        <f>IF(Table3[[#This Row],[Hospital tier]]="?","tier - 2",Table3[[#This Row],[Hospital tier]])</f>
        <v>tier - 2</v>
      </c>
      <c r="M653" s="16" t="str">
        <f>IF(Table3[[#This Row],[City tier]]="?","tier - 2",Table3[[#This Row],[City tier]])</f>
        <v>tier - 1</v>
      </c>
      <c r="N653" s="16" t="str">
        <f>IF(Table3[[#This Row],[State ID]]="?","unknown",Table3[[#This Row],[State ID]])</f>
        <v>R1012</v>
      </c>
      <c r="O653" s="38" t="str">
        <f>CONCATENATE(Table3[[#This Row],[date]],"-",Table3[[#This Row],[month2]],"-",Table3[[#This Row],[year2]])</f>
        <v>5-Sep-1985</v>
      </c>
      <c r="P653" s="17">
        <f>DATEDIF(Table3[[#This Row],[date of birth]],DATE(2023,6,8),"y")</f>
        <v>37</v>
      </c>
      <c r="Q653" s="39">
        <v>5582.95</v>
      </c>
    </row>
    <row r="654" spans="1:17" x14ac:dyDescent="0.25">
      <c r="A654" t="s">
        <v>5369</v>
      </c>
      <c r="B654">
        <v>1986</v>
      </c>
      <c r="C654" t="s">
        <v>15</v>
      </c>
      <c r="D654">
        <v>21</v>
      </c>
      <c r="E654">
        <v>2</v>
      </c>
      <c r="F654">
        <v>5584.31</v>
      </c>
      <c r="G654" t="s">
        <v>12</v>
      </c>
      <c r="H654" t="s">
        <v>16</v>
      </c>
      <c r="I654" t="s">
        <v>13</v>
      </c>
      <c r="J654" s="16" t="str">
        <f>IF(Table3[[#This Row],[month]]="?","sep",Table3[[#This Row],[month]])</f>
        <v>Nov</v>
      </c>
      <c r="K654" s="16">
        <f>IF(Table3[[#This Row],[year]]="?","1983",Table3[[#This Row],[year]])</f>
        <v>1986</v>
      </c>
      <c r="L654" s="16" t="str">
        <f>IF(Table3[[#This Row],[Hospital tier]]="?","tier - 2",Table3[[#This Row],[Hospital tier]])</f>
        <v>tier - 3</v>
      </c>
      <c r="M654" s="16" t="str">
        <f>IF(Table3[[#This Row],[City tier]]="?","tier - 2",Table3[[#This Row],[City tier]])</f>
        <v>tier - 1</v>
      </c>
      <c r="N654" s="16" t="str">
        <f>IF(Table3[[#This Row],[State ID]]="?","unknown",Table3[[#This Row],[State ID]])</f>
        <v>R1013</v>
      </c>
      <c r="O654" s="38" t="str">
        <f>CONCATENATE(Table3[[#This Row],[date]],"-",Table3[[#This Row],[month2]],"-",Table3[[#This Row],[year2]])</f>
        <v>21-Nov-1986</v>
      </c>
      <c r="P654" s="17">
        <f>DATEDIF(Table3[[#This Row],[date of birth]],DATE(2023,6,8),"y")</f>
        <v>36</v>
      </c>
      <c r="Q654" s="39">
        <v>5584.31</v>
      </c>
    </row>
    <row r="655" spans="1:17" x14ac:dyDescent="0.25">
      <c r="A655" t="s">
        <v>5370</v>
      </c>
      <c r="B655">
        <v>1983</v>
      </c>
      <c r="C655" t="s">
        <v>37</v>
      </c>
      <c r="D655">
        <v>3</v>
      </c>
      <c r="E655">
        <v>3</v>
      </c>
      <c r="F655">
        <v>5587.59</v>
      </c>
      <c r="G655" t="s">
        <v>11</v>
      </c>
      <c r="H655" t="s">
        <v>16</v>
      </c>
      <c r="I655" t="s">
        <v>13</v>
      </c>
      <c r="J655" s="16" t="str">
        <f>IF(Table3[[#This Row],[month]]="?","sep",Table3[[#This Row],[month]])</f>
        <v>Oct</v>
      </c>
      <c r="K655" s="16">
        <f>IF(Table3[[#This Row],[year]]="?","1983",Table3[[#This Row],[year]])</f>
        <v>1983</v>
      </c>
      <c r="L655" s="16" t="str">
        <f>IF(Table3[[#This Row],[Hospital tier]]="?","tier - 2",Table3[[#This Row],[Hospital tier]])</f>
        <v>tier - 2</v>
      </c>
      <c r="M655" s="16" t="str">
        <f>IF(Table3[[#This Row],[City tier]]="?","tier - 2",Table3[[#This Row],[City tier]])</f>
        <v>tier - 1</v>
      </c>
      <c r="N655" s="16" t="str">
        <f>IF(Table3[[#This Row],[State ID]]="?","unknown",Table3[[#This Row],[State ID]])</f>
        <v>R1013</v>
      </c>
      <c r="O655" s="38" t="str">
        <f>CONCATENATE(Table3[[#This Row],[date]],"-",Table3[[#This Row],[month2]],"-",Table3[[#This Row],[year2]])</f>
        <v>3-Oct-1983</v>
      </c>
      <c r="P655" s="17">
        <f>DATEDIF(Table3[[#This Row],[date of birth]],DATE(2023,6,8),"y")</f>
        <v>39</v>
      </c>
      <c r="Q655" s="39">
        <v>5587.59</v>
      </c>
    </row>
    <row r="656" spans="1:17" x14ac:dyDescent="0.25">
      <c r="A656" t="s">
        <v>5371</v>
      </c>
      <c r="B656">
        <v>1988</v>
      </c>
      <c r="C656" t="s">
        <v>15</v>
      </c>
      <c r="D656">
        <v>18</v>
      </c>
      <c r="E656">
        <v>1</v>
      </c>
      <c r="F656">
        <v>5594.85</v>
      </c>
      <c r="G656" t="s">
        <v>11</v>
      </c>
      <c r="H656" t="s">
        <v>12</v>
      </c>
      <c r="I656" t="s">
        <v>247</v>
      </c>
      <c r="J656" s="16" t="str">
        <f>IF(Table3[[#This Row],[month]]="?","sep",Table3[[#This Row],[month]])</f>
        <v>Nov</v>
      </c>
      <c r="K656" s="16">
        <f>IF(Table3[[#This Row],[year]]="?","1983",Table3[[#This Row],[year]])</f>
        <v>1988</v>
      </c>
      <c r="L656" s="16" t="str">
        <f>IF(Table3[[#This Row],[Hospital tier]]="?","tier - 2",Table3[[#This Row],[Hospital tier]])</f>
        <v>tier - 2</v>
      </c>
      <c r="M656" s="16" t="str">
        <f>IF(Table3[[#This Row],[City tier]]="?","tier - 2",Table3[[#This Row],[City tier]])</f>
        <v>tier - 3</v>
      </c>
      <c r="N656" s="16" t="str">
        <f>IF(Table3[[#This Row],[State ID]]="?","unknown",Table3[[#This Row],[State ID]])</f>
        <v>R1024</v>
      </c>
      <c r="O656" s="38" t="str">
        <f>CONCATENATE(Table3[[#This Row],[date]],"-",Table3[[#This Row],[month2]],"-",Table3[[#This Row],[year2]])</f>
        <v>18-Nov-1988</v>
      </c>
      <c r="P656" s="17">
        <f>DATEDIF(Table3[[#This Row],[date of birth]],DATE(2023,6,8),"y")</f>
        <v>34</v>
      </c>
      <c r="Q656" s="39">
        <v>5594.85</v>
      </c>
    </row>
    <row r="657" spans="1:17" x14ac:dyDescent="0.25">
      <c r="A657" t="s">
        <v>5372</v>
      </c>
      <c r="B657">
        <v>1978</v>
      </c>
      <c r="C657" t="s">
        <v>20</v>
      </c>
      <c r="D657">
        <v>11</v>
      </c>
      <c r="E657">
        <v>2</v>
      </c>
      <c r="F657">
        <v>5612.83</v>
      </c>
      <c r="G657" t="s">
        <v>11</v>
      </c>
      <c r="H657" t="s">
        <v>12</v>
      </c>
      <c r="I657" t="s">
        <v>13</v>
      </c>
      <c r="J657" s="16" t="str">
        <f>IF(Table3[[#This Row],[month]]="?","sep",Table3[[#This Row],[month]])</f>
        <v>Sep</v>
      </c>
      <c r="K657" s="16">
        <f>IF(Table3[[#This Row],[year]]="?","1983",Table3[[#This Row],[year]])</f>
        <v>1978</v>
      </c>
      <c r="L657" s="16" t="str">
        <f>IF(Table3[[#This Row],[Hospital tier]]="?","tier - 2",Table3[[#This Row],[Hospital tier]])</f>
        <v>tier - 2</v>
      </c>
      <c r="M657" s="16" t="str">
        <f>IF(Table3[[#This Row],[City tier]]="?","tier - 2",Table3[[#This Row],[City tier]])</f>
        <v>tier - 3</v>
      </c>
      <c r="N657" s="16" t="str">
        <f>IF(Table3[[#This Row],[State ID]]="?","unknown",Table3[[#This Row],[State ID]])</f>
        <v>R1013</v>
      </c>
      <c r="O657" s="38" t="str">
        <f>CONCATENATE(Table3[[#This Row],[date]],"-",Table3[[#This Row],[month2]],"-",Table3[[#This Row],[year2]])</f>
        <v>11-Sep-1978</v>
      </c>
      <c r="P657" s="17">
        <f>DATEDIF(Table3[[#This Row],[date of birth]],DATE(2023,6,8),"y")</f>
        <v>44</v>
      </c>
      <c r="Q657" s="39">
        <v>5612.83</v>
      </c>
    </row>
    <row r="658" spans="1:17" x14ac:dyDescent="0.25">
      <c r="A658" t="s">
        <v>5373</v>
      </c>
      <c r="B658">
        <v>1994</v>
      </c>
      <c r="C658" t="s">
        <v>15</v>
      </c>
      <c r="D658">
        <v>15</v>
      </c>
      <c r="E658">
        <v>5</v>
      </c>
      <c r="F658">
        <v>5615.37</v>
      </c>
      <c r="G658" t="s">
        <v>11</v>
      </c>
      <c r="H658" t="s">
        <v>12</v>
      </c>
      <c r="I658" t="s">
        <v>42</v>
      </c>
      <c r="J658" s="16" t="str">
        <f>IF(Table3[[#This Row],[month]]="?","sep",Table3[[#This Row],[month]])</f>
        <v>Nov</v>
      </c>
      <c r="K658" s="16">
        <f>IF(Table3[[#This Row],[year]]="?","1983",Table3[[#This Row],[year]])</f>
        <v>1994</v>
      </c>
      <c r="L658" s="16" t="str">
        <f>IF(Table3[[#This Row],[Hospital tier]]="?","tier - 2",Table3[[#This Row],[Hospital tier]])</f>
        <v>tier - 2</v>
      </c>
      <c r="M658" s="16" t="str">
        <f>IF(Table3[[#This Row],[City tier]]="?","tier - 2",Table3[[#This Row],[City tier]])</f>
        <v>tier - 3</v>
      </c>
      <c r="N658" s="16" t="str">
        <f>IF(Table3[[#This Row],[State ID]]="?","unknown",Table3[[#This Row],[State ID]])</f>
        <v>R1011</v>
      </c>
      <c r="O658" s="38" t="str">
        <f>CONCATENATE(Table3[[#This Row],[date]],"-",Table3[[#This Row],[month2]],"-",Table3[[#This Row],[year2]])</f>
        <v>15-Nov-1994</v>
      </c>
      <c r="P658" s="17">
        <f>DATEDIF(Table3[[#This Row],[date of birth]],DATE(2023,6,8),"y")</f>
        <v>28</v>
      </c>
      <c r="Q658" s="39">
        <v>5615.37</v>
      </c>
    </row>
    <row r="659" spans="1:17" x14ac:dyDescent="0.25">
      <c r="A659" t="s">
        <v>5374</v>
      </c>
      <c r="B659">
        <v>1987</v>
      </c>
      <c r="C659" t="s">
        <v>30</v>
      </c>
      <c r="D659">
        <v>9</v>
      </c>
      <c r="E659">
        <v>1</v>
      </c>
      <c r="F659">
        <v>5630.46</v>
      </c>
      <c r="G659" t="s">
        <v>11</v>
      </c>
      <c r="H659" t="s">
        <v>12</v>
      </c>
      <c r="I659" t="s">
        <v>23</v>
      </c>
      <c r="J659" s="16" t="str">
        <f>IF(Table3[[#This Row],[month]]="?","sep",Table3[[#This Row],[month]])</f>
        <v>Dec</v>
      </c>
      <c r="K659" s="16">
        <f>IF(Table3[[#This Row],[year]]="?","1983",Table3[[#This Row],[year]])</f>
        <v>1987</v>
      </c>
      <c r="L659" s="16" t="str">
        <f>IF(Table3[[#This Row],[Hospital tier]]="?","tier - 2",Table3[[#This Row],[Hospital tier]])</f>
        <v>tier - 2</v>
      </c>
      <c r="M659" s="16" t="str">
        <f>IF(Table3[[#This Row],[City tier]]="?","tier - 2",Table3[[#This Row],[City tier]])</f>
        <v>tier - 3</v>
      </c>
      <c r="N659" s="16" t="str">
        <f>IF(Table3[[#This Row],[State ID]]="?","unknown",Table3[[#This Row],[State ID]])</f>
        <v>R1012</v>
      </c>
      <c r="O659" s="38" t="str">
        <f>CONCATENATE(Table3[[#This Row],[date]],"-",Table3[[#This Row],[month2]],"-",Table3[[#This Row],[year2]])</f>
        <v>9-Dec-1987</v>
      </c>
      <c r="P659" s="17">
        <f>DATEDIF(Table3[[#This Row],[date of birth]],DATE(2023,6,8),"y")</f>
        <v>35</v>
      </c>
      <c r="Q659" s="39">
        <v>5630.46</v>
      </c>
    </row>
    <row r="660" spans="1:17" x14ac:dyDescent="0.25">
      <c r="A660" t="s">
        <v>5375</v>
      </c>
      <c r="B660">
        <v>1983</v>
      </c>
      <c r="C660" t="s">
        <v>18</v>
      </c>
      <c r="D660">
        <v>8</v>
      </c>
      <c r="E660">
        <v>0</v>
      </c>
      <c r="F660">
        <v>5649.72</v>
      </c>
      <c r="G660" t="s">
        <v>11</v>
      </c>
      <c r="H660" t="s">
        <v>12</v>
      </c>
      <c r="I660" t="s">
        <v>42</v>
      </c>
      <c r="J660" s="16" t="str">
        <f>IF(Table3[[#This Row],[month]]="?","sep",Table3[[#This Row],[month]])</f>
        <v>Jun</v>
      </c>
      <c r="K660" s="16">
        <f>IF(Table3[[#This Row],[year]]="?","1983",Table3[[#This Row],[year]])</f>
        <v>1983</v>
      </c>
      <c r="L660" s="16" t="str">
        <f>IF(Table3[[#This Row],[Hospital tier]]="?","tier - 2",Table3[[#This Row],[Hospital tier]])</f>
        <v>tier - 2</v>
      </c>
      <c r="M660" s="16" t="str">
        <f>IF(Table3[[#This Row],[City tier]]="?","tier - 2",Table3[[#This Row],[City tier]])</f>
        <v>tier - 3</v>
      </c>
      <c r="N660" s="16" t="str">
        <f>IF(Table3[[#This Row],[State ID]]="?","unknown",Table3[[#This Row],[State ID]])</f>
        <v>R1011</v>
      </c>
      <c r="O660" s="38" t="str">
        <f>CONCATENATE(Table3[[#This Row],[date]],"-",Table3[[#This Row],[month2]],"-",Table3[[#This Row],[year2]])</f>
        <v>8-Jun-1983</v>
      </c>
      <c r="P660" s="17">
        <f>DATEDIF(Table3[[#This Row],[date of birth]],DATE(2023,6,8),"y")</f>
        <v>40</v>
      </c>
      <c r="Q660" s="39">
        <v>5649.72</v>
      </c>
    </row>
    <row r="661" spans="1:17" x14ac:dyDescent="0.25">
      <c r="A661" t="s">
        <v>5376</v>
      </c>
      <c r="B661">
        <v>1978</v>
      </c>
      <c r="C661" t="s">
        <v>20</v>
      </c>
      <c r="D661">
        <v>27</v>
      </c>
      <c r="E661">
        <v>2</v>
      </c>
      <c r="F661">
        <v>5650.14</v>
      </c>
      <c r="G661" t="s">
        <v>11</v>
      </c>
      <c r="H661" t="s">
        <v>16</v>
      </c>
      <c r="I661" t="s">
        <v>13</v>
      </c>
      <c r="J661" s="16" t="str">
        <f>IF(Table3[[#This Row],[month]]="?","sep",Table3[[#This Row],[month]])</f>
        <v>Sep</v>
      </c>
      <c r="K661" s="16">
        <f>IF(Table3[[#This Row],[year]]="?","1983",Table3[[#This Row],[year]])</f>
        <v>1978</v>
      </c>
      <c r="L661" s="16" t="str">
        <f>IF(Table3[[#This Row],[Hospital tier]]="?","tier - 2",Table3[[#This Row],[Hospital tier]])</f>
        <v>tier - 2</v>
      </c>
      <c r="M661" s="16" t="str">
        <f>IF(Table3[[#This Row],[City tier]]="?","tier - 2",Table3[[#This Row],[City tier]])</f>
        <v>tier - 1</v>
      </c>
      <c r="N661" s="16" t="str">
        <f>IF(Table3[[#This Row],[State ID]]="?","unknown",Table3[[#This Row],[State ID]])</f>
        <v>R1013</v>
      </c>
      <c r="O661" s="38" t="str">
        <f>CONCATENATE(Table3[[#This Row],[date]],"-",Table3[[#This Row],[month2]],"-",Table3[[#This Row],[year2]])</f>
        <v>27-Sep-1978</v>
      </c>
      <c r="P661" s="17">
        <f>DATEDIF(Table3[[#This Row],[date of birth]],DATE(2023,6,8),"y")</f>
        <v>44</v>
      </c>
      <c r="Q661" s="39">
        <v>5650.14</v>
      </c>
    </row>
    <row r="662" spans="1:17" x14ac:dyDescent="0.25">
      <c r="A662" t="s">
        <v>5377</v>
      </c>
      <c r="B662">
        <v>1983</v>
      </c>
      <c r="C662" t="s">
        <v>20</v>
      </c>
      <c r="D662">
        <v>3</v>
      </c>
      <c r="E662">
        <v>0</v>
      </c>
      <c r="F662">
        <v>5662.23</v>
      </c>
      <c r="G662" t="s">
        <v>11</v>
      </c>
      <c r="H662" t="s">
        <v>16</v>
      </c>
      <c r="I662" t="s">
        <v>13</v>
      </c>
      <c r="J662" s="16" t="str">
        <f>IF(Table3[[#This Row],[month]]="?","sep",Table3[[#This Row],[month]])</f>
        <v>Sep</v>
      </c>
      <c r="K662" s="16">
        <f>IF(Table3[[#This Row],[year]]="?","1983",Table3[[#This Row],[year]])</f>
        <v>1983</v>
      </c>
      <c r="L662" s="16" t="str">
        <f>IF(Table3[[#This Row],[Hospital tier]]="?","tier - 2",Table3[[#This Row],[Hospital tier]])</f>
        <v>tier - 2</v>
      </c>
      <c r="M662" s="16" t="str">
        <f>IF(Table3[[#This Row],[City tier]]="?","tier - 2",Table3[[#This Row],[City tier]])</f>
        <v>tier - 1</v>
      </c>
      <c r="N662" s="16" t="str">
        <f>IF(Table3[[#This Row],[State ID]]="?","unknown",Table3[[#This Row],[State ID]])</f>
        <v>R1013</v>
      </c>
      <c r="O662" s="38" t="str">
        <f>CONCATENATE(Table3[[#This Row],[date]],"-",Table3[[#This Row],[month2]],"-",Table3[[#This Row],[year2]])</f>
        <v>3-Sep-1983</v>
      </c>
      <c r="P662" s="17">
        <f>DATEDIF(Table3[[#This Row],[date of birth]],DATE(2023,6,8),"y")</f>
        <v>39</v>
      </c>
      <c r="Q662" s="39">
        <v>5662.23</v>
      </c>
    </row>
    <row r="663" spans="1:17" x14ac:dyDescent="0.25">
      <c r="A663" t="s">
        <v>5378</v>
      </c>
      <c r="B663">
        <v>1984</v>
      </c>
      <c r="C663" t="s">
        <v>35</v>
      </c>
      <c r="D663">
        <v>12</v>
      </c>
      <c r="E663">
        <v>3</v>
      </c>
      <c r="F663">
        <v>5679.13</v>
      </c>
      <c r="G663" t="s">
        <v>11</v>
      </c>
      <c r="H663" t="s">
        <v>11</v>
      </c>
      <c r="I663" t="s">
        <v>13</v>
      </c>
      <c r="J663" s="16" t="str">
        <f>IF(Table3[[#This Row],[month]]="?","sep",Table3[[#This Row],[month]])</f>
        <v>Aug</v>
      </c>
      <c r="K663" s="16">
        <f>IF(Table3[[#This Row],[year]]="?","1983",Table3[[#This Row],[year]])</f>
        <v>1984</v>
      </c>
      <c r="L663" s="16" t="str">
        <f>IF(Table3[[#This Row],[Hospital tier]]="?","tier - 2",Table3[[#This Row],[Hospital tier]])</f>
        <v>tier - 2</v>
      </c>
      <c r="M663" s="16" t="str">
        <f>IF(Table3[[#This Row],[City tier]]="?","tier - 2",Table3[[#This Row],[City tier]])</f>
        <v>tier - 2</v>
      </c>
      <c r="N663" s="16" t="str">
        <f>IF(Table3[[#This Row],[State ID]]="?","unknown",Table3[[#This Row],[State ID]])</f>
        <v>R1013</v>
      </c>
      <c r="O663" s="38" t="str">
        <f>CONCATENATE(Table3[[#This Row],[date]],"-",Table3[[#This Row],[month2]],"-",Table3[[#This Row],[year2]])</f>
        <v>12-Aug-1984</v>
      </c>
      <c r="P663" s="17">
        <f>DATEDIF(Table3[[#This Row],[date of birth]],DATE(2023,6,8),"y")</f>
        <v>38</v>
      </c>
      <c r="Q663" s="39">
        <v>5679.13</v>
      </c>
    </row>
    <row r="664" spans="1:17" x14ac:dyDescent="0.25">
      <c r="A664" t="s">
        <v>5379</v>
      </c>
      <c r="B664">
        <v>1972</v>
      </c>
      <c r="C664" t="s">
        <v>37</v>
      </c>
      <c r="D664">
        <v>28</v>
      </c>
      <c r="E664">
        <v>0</v>
      </c>
      <c r="F664">
        <v>5690.79</v>
      </c>
      <c r="G664" t="s">
        <v>11</v>
      </c>
      <c r="H664" t="s">
        <v>16</v>
      </c>
      <c r="I664" t="s">
        <v>13</v>
      </c>
      <c r="J664" s="16" t="str">
        <f>IF(Table3[[#This Row],[month]]="?","sep",Table3[[#This Row],[month]])</f>
        <v>Oct</v>
      </c>
      <c r="K664" s="16">
        <f>IF(Table3[[#This Row],[year]]="?","1983",Table3[[#This Row],[year]])</f>
        <v>1972</v>
      </c>
      <c r="L664" s="16" t="str">
        <f>IF(Table3[[#This Row],[Hospital tier]]="?","tier - 2",Table3[[#This Row],[Hospital tier]])</f>
        <v>tier - 2</v>
      </c>
      <c r="M664" s="16" t="str">
        <f>IF(Table3[[#This Row],[City tier]]="?","tier - 2",Table3[[#This Row],[City tier]])</f>
        <v>tier - 1</v>
      </c>
      <c r="N664" s="16" t="str">
        <f>IF(Table3[[#This Row],[State ID]]="?","unknown",Table3[[#This Row],[State ID]])</f>
        <v>R1013</v>
      </c>
      <c r="O664" s="38" t="str">
        <f>CONCATENATE(Table3[[#This Row],[date]],"-",Table3[[#This Row],[month2]],"-",Table3[[#This Row],[year2]])</f>
        <v>28-Oct-1972</v>
      </c>
      <c r="P664" s="17">
        <f>DATEDIF(Table3[[#This Row],[date of birth]],DATE(2023,6,8),"y")</f>
        <v>50</v>
      </c>
      <c r="Q664" s="39">
        <v>5690.79</v>
      </c>
    </row>
    <row r="665" spans="1:17" x14ac:dyDescent="0.25">
      <c r="A665" t="s">
        <v>5380</v>
      </c>
      <c r="B665">
        <v>1992</v>
      </c>
      <c r="C665" t="s">
        <v>15</v>
      </c>
      <c r="D665">
        <v>3</v>
      </c>
      <c r="E665">
        <v>3</v>
      </c>
      <c r="F665">
        <v>5693.43</v>
      </c>
      <c r="G665" t="s">
        <v>11</v>
      </c>
      <c r="H665" t="s">
        <v>12</v>
      </c>
      <c r="I665" t="s">
        <v>23</v>
      </c>
      <c r="J665" s="16" t="str">
        <f>IF(Table3[[#This Row],[month]]="?","sep",Table3[[#This Row],[month]])</f>
        <v>Nov</v>
      </c>
      <c r="K665" s="16">
        <f>IF(Table3[[#This Row],[year]]="?","1983",Table3[[#This Row],[year]])</f>
        <v>1992</v>
      </c>
      <c r="L665" s="16" t="str">
        <f>IF(Table3[[#This Row],[Hospital tier]]="?","tier - 2",Table3[[#This Row],[Hospital tier]])</f>
        <v>tier - 2</v>
      </c>
      <c r="M665" s="16" t="str">
        <f>IF(Table3[[#This Row],[City tier]]="?","tier - 2",Table3[[#This Row],[City tier]])</f>
        <v>tier - 3</v>
      </c>
      <c r="N665" s="16" t="str">
        <f>IF(Table3[[#This Row],[State ID]]="?","unknown",Table3[[#This Row],[State ID]])</f>
        <v>R1012</v>
      </c>
      <c r="O665" s="38" t="str">
        <f>CONCATENATE(Table3[[#This Row],[date]],"-",Table3[[#This Row],[month2]],"-",Table3[[#This Row],[year2]])</f>
        <v>3-Nov-1992</v>
      </c>
      <c r="P665" s="17">
        <f>DATEDIF(Table3[[#This Row],[date of birth]],DATE(2023,6,8),"y")</f>
        <v>30</v>
      </c>
      <c r="Q665" s="39">
        <v>5693.43</v>
      </c>
    </row>
    <row r="666" spans="1:17" x14ac:dyDescent="0.25">
      <c r="A666" t="s">
        <v>5381</v>
      </c>
      <c r="B666">
        <v>1974</v>
      </c>
      <c r="C666" t="s">
        <v>10</v>
      </c>
      <c r="D666">
        <v>6</v>
      </c>
      <c r="E666">
        <v>0</v>
      </c>
      <c r="F666">
        <v>5698.74</v>
      </c>
      <c r="G666" t="s">
        <v>11</v>
      </c>
      <c r="H666" t="s">
        <v>11</v>
      </c>
      <c r="I666" t="s">
        <v>23</v>
      </c>
      <c r="J666" s="16" t="str">
        <f>IF(Table3[[#This Row],[month]]="?","sep",Table3[[#This Row],[month]])</f>
        <v>Jul</v>
      </c>
      <c r="K666" s="16">
        <f>IF(Table3[[#This Row],[year]]="?","1983",Table3[[#This Row],[year]])</f>
        <v>1974</v>
      </c>
      <c r="L666" s="16" t="str">
        <f>IF(Table3[[#This Row],[Hospital tier]]="?","tier - 2",Table3[[#This Row],[Hospital tier]])</f>
        <v>tier - 2</v>
      </c>
      <c r="M666" s="16" t="str">
        <f>IF(Table3[[#This Row],[City tier]]="?","tier - 2",Table3[[#This Row],[City tier]])</f>
        <v>tier - 2</v>
      </c>
      <c r="N666" s="16" t="str">
        <f>IF(Table3[[#This Row],[State ID]]="?","unknown",Table3[[#This Row],[State ID]])</f>
        <v>R1012</v>
      </c>
      <c r="O666" s="38" t="str">
        <f>CONCATENATE(Table3[[#This Row],[date]],"-",Table3[[#This Row],[month2]],"-",Table3[[#This Row],[year2]])</f>
        <v>6-Jul-1974</v>
      </c>
      <c r="P666" s="17">
        <f>DATEDIF(Table3[[#This Row],[date of birth]],DATE(2023,6,8),"y")</f>
        <v>48</v>
      </c>
      <c r="Q666" s="39">
        <v>5698.74</v>
      </c>
    </row>
    <row r="667" spans="1:17" x14ac:dyDescent="0.25">
      <c r="A667" t="s">
        <v>5382</v>
      </c>
      <c r="B667">
        <v>1981</v>
      </c>
      <c r="C667" t="s">
        <v>18</v>
      </c>
      <c r="D667">
        <v>15</v>
      </c>
      <c r="E667">
        <v>0</v>
      </c>
      <c r="F667">
        <v>5699.84</v>
      </c>
      <c r="G667" t="s">
        <v>11</v>
      </c>
      <c r="H667" t="s">
        <v>12</v>
      </c>
      <c r="I667" t="s">
        <v>13</v>
      </c>
      <c r="J667" s="16" t="str">
        <f>IF(Table3[[#This Row],[month]]="?","sep",Table3[[#This Row],[month]])</f>
        <v>Jun</v>
      </c>
      <c r="K667" s="16">
        <f>IF(Table3[[#This Row],[year]]="?","1983",Table3[[#This Row],[year]])</f>
        <v>1981</v>
      </c>
      <c r="L667" s="16" t="str">
        <f>IF(Table3[[#This Row],[Hospital tier]]="?","tier - 2",Table3[[#This Row],[Hospital tier]])</f>
        <v>tier - 2</v>
      </c>
      <c r="M667" s="16" t="str">
        <f>IF(Table3[[#This Row],[City tier]]="?","tier - 2",Table3[[#This Row],[City tier]])</f>
        <v>tier - 3</v>
      </c>
      <c r="N667" s="16" t="str">
        <f>IF(Table3[[#This Row],[State ID]]="?","unknown",Table3[[#This Row],[State ID]])</f>
        <v>R1013</v>
      </c>
      <c r="O667" s="38" t="str">
        <f>CONCATENATE(Table3[[#This Row],[date]],"-",Table3[[#This Row],[month2]],"-",Table3[[#This Row],[year2]])</f>
        <v>15-Jun-1981</v>
      </c>
      <c r="P667" s="17">
        <f>DATEDIF(Table3[[#This Row],[date of birth]],DATE(2023,6,8),"y")</f>
        <v>41</v>
      </c>
      <c r="Q667" s="39">
        <v>5699.84</v>
      </c>
    </row>
    <row r="668" spans="1:17" x14ac:dyDescent="0.25">
      <c r="A668" t="s">
        <v>5383</v>
      </c>
      <c r="B668">
        <v>1993</v>
      </c>
      <c r="C668" t="s">
        <v>15</v>
      </c>
      <c r="D668">
        <v>3</v>
      </c>
      <c r="E668">
        <v>4</v>
      </c>
      <c r="F668">
        <v>5708.87</v>
      </c>
      <c r="G668" t="s">
        <v>11</v>
      </c>
      <c r="H668" t="s">
        <v>16</v>
      </c>
      <c r="I668" t="s">
        <v>42</v>
      </c>
      <c r="J668" s="16" t="str">
        <f>IF(Table3[[#This Row],[month]]="?","sep",Table3[[#This Row],[month]])</f>
        <v>Nov</v>
      </c>
      <c r="K668" s="16">
        <f>IF(Table3[[#This Row],[year]]="?","1983",Table3[[#This Row],[year]])</f>
        <v>1993</v>
      </c>
      <c r="L668" s="16" t="str">
        <f>IF(Table3[[#This Row],[Hospital tier]]="?","tier - 2",Table3[[#This Row],[Hospital tier]])</f>
        <v>tier - 2</v>
      </c>
      <c r="M668" s="16" t="str">
        <f>IF(Table3[[#This Row],[City tier]]="?","tier - 2",Table3[[#This Row],[City tier]])</f>
        <v>tier - 1</v>
      </c>
      <c r="N668" s="16" t="str">
        <f>IF(Table3[[#This Row],[State ID]]="?","unknown",Table3[[#This Row],[State ID]])</f>
        <v>R1011</v>
      </c>
      <c r="O668" s="38" t="str">
        <f>CONCATENATE(Table3[[#This Row],[date]],"-",Table3[[#This Row],[month2]],"-",Table3[[#This Row],[year2]])</f>
        <v>3-Nov-1993</v>
      </c>
      <c r="P668" s="17">
        <f>DATEDIF(Table3[[#This Row],[date of birth]],DATE(2023,6,8),"y")</f>
        <v>29</v>
      </c>
      <c r="Q668" s="39">
        <v>5708.87</v>
      </c>
    </row>
    <row r="669" spans="1:17" x14ac:dyDescent="0.25">
      <c r="A669" t="s">
        <v>5384</v>
      </c>
      <c r="B669">
        <v>1981</v>
      </c>
      <c r="C669" t="s">
        <v>35</v>
      </c>
      <c r="D669">
        <v>30</v>
      </c>
      <c r="E669">
        <v>0</v>
      </c>
      <c r="F669">
        <v>5709.16</v>
      </c>
      <c r="G669" t="s">
        <v>12</v>
      </c>
      <c r="H669" t="s">
        <v>12</v>
      </c>
      <c r="I669" t="s">
        <v>13</v>
      </c>
      <c r="J669" s="16" t="str">
        <f>IF(Table3[[#This Row],[month]]="?","sep",Table3[[#This Row],[month]])</f>
        <v>Aug</v>
      </c>
      <c r="K669" s="16">
        <f>IF(Table3[[#This Row],[year]]="?","1983",Table3[[#This Row],[year]])</f>
        <v>1981</v>
      </c>
      <c r="L669" s="16" t="str">
        <f>IF(Table3[[#This Row],[Hospital tier]]="?","tier - 2",Table3[[#This Row],[Hospital tier]])</f>
        <v>tier - 3</v>
      </c>
      <c r="M669" s="16" t="str">
        <f>IF(Table3[[#This Row],[City tier]]="?","tier - 2",Table3[[#This Row],[City tier]])</f>
        <v>tier - 3</v>
      </c>
      <c r="N669" s="16" t="str">
        <f>IF(Table3[[#This Row],[State ID]]="?","unknown",Table3[[#This Row],[State ID]])</f>
        <v>R1013</v>
      </c>
      <c r="O669" s="38" t="str">
        <f>CONCATENATE(Table3[[#This Row],[date]],"-",Table3[[#This Row],[month2]],"-",Table3[[#This Row],[year2]])</f>
        <v>30-Aug-1981</v>
      </c>
      <c r="P669" s="17">
        <f>DATEDIF(Table3[[#This Row],[date of birth]],DATE(2023,6,8),"y")</f>
        <v>41</v>
      </c>
      <c r="Q669" s="39">
        <v>5709.16</v>
      </c>
    </row>
    <row r="670" spans="1:17" x14ac:dyDescent="0.25">
      <c r="A670" t="s">
        <v>5385</v>
      </c>
      <c r="B670">
        <v>1971</v>
      </c>
      <c r="C670" t="s">
        <v>30</v>
      </c>
      <c r="D670">
        <v>18</v>
      </c>
      <c r="E670">
        <v>0</v>
      </c>
      <c r="F670">
        <v>5720.38</v>
      </c>
      <c r="G670" t="s">
        <v>11</v>
      </c>
      <c r="H670" t="s">
        <v>16</v>
      </c>
      <c r="I670" t="s">
        <v>13</v>
      </c>
      <c r="J670" s="16" t="str">
        <f>IF(Table3[[#This Row],[month]]="?","sep",Table3[[#This Row],[month]])</f>
        <v>Dec</v>
      </c>
      <c r="K670" s="16">
        <f>IF(Table3[[#This Row],[year]]="?","1983",Table3[[#This Row],[year]])</f>
        <v>1971</v>
      </c>
      <c r="L670" s="16" t="str">
        <f>IF(Table3[[#This Row],[Hospital tier]]="?","tier - 2",Table3[[#This Row],[Hospital tier]])</f>
        <v>tier - 2</v>
      </c>
      <c r="M670" s="16" t="str">
        <f>IF(Table3[[#This Row],[City tier]]="?","tier - 2",Table3[[#This Row],[City tier]])</f>
        <v>tier - 1</v>
      </c>
      <c r="N670" s="16" t="str">
        <f>IF(Table3[[#This Row],[State ID]]="?","unknown",Table3[[#This Row],[State ID]])</f>
        <v>R1013</v>
      </c>
      <c r="O670" s="38" t="str">
        <f>CONCATENATE(Table3[[#This Row],[date]],"-",Table3[[#This Row],[month2]],"-",Table3[[#This Row],[year2]])</f>
        <v>18-Dec-1971</v>
      </c>
      <c r="P670" s="17">
        <f>DATEDIF(Table3[[#This Row],[date of birth]],DATE(2023,6,8),"y")</f>
        <v>51</v>
      </c>
      <c r="Q670" s="39">
        <v>5720.38</v>
      </c>
    </row>
    <row r="671" spans="1:17" x14ac:dyDescent="0.25">
      <c r="A671" t="s">
        <v>5386</v>
      </c>
      <c r="B671">
        <v>1987</v>
      </c>
      <c r="C671" t="s">
        <v>37</v>
      </c>
      <c r="D671">
        <v>19</v>
      </c>
      <c r="E671">
        <v>2</v>
      </c>
      <c r="F671">
        <v>5729.01</v>
      </c>
      <c r="G671" t="s">
        <v>16</v>
      </c>
      <c r="H671" t="s">
        <v>11</v>
      </c>
      <c r="I671" t="s">
        <v>23</v>
      </c>
      <c r="J671" s="16" t="str">
        <f>IF(Table3[[#This Row],[month]]="?","sep",Table3[[#This Row],[month]])</f>
        <v>Oct</v>
      </c>
      <c r="K671" s="16">
        <f>IF(Table3[[#This Row],[year]]="?","1983",Table3[[#This Row],[year]])</f>
        <v>1987</v>
      </c>
      <c r="L671" s="16" t="str">
        <f>IF(Table3[[#This Row],[Hospital tier]]="?","tier - 2",Table3[[#This Row],[Hospital tier]])</f>
        <v>tier - 1</v>
      </c>
      <c r="M671" s="16" t="str">
        <f>IF(Table3[[#This Row],[City tier]]="?","tier - 2",Table3[[#This Row],[City tier]])</f>
        <v>tier - 2</v>
      </c>
      <c r="N671" s="16" t="str">
        <f>IF(Table3[[#This Row],[State ID]]="?","unknown",Table3[[#This Row],[State ID]])</f>
        <v>R1012</v>
      </c>
      <c r="O671" s="38" t="str">
        <f>CONCATENATE(Table3[[#This Row],[date]],"-",Table3[[#This Row],[month2]],"-",Table3[[#This Row],[year2]])</f>
        <v>19-Oct-1987</v>
      </c>
      <c r="P671" s="17">
        <f>DATEDIF(Table3[[#This Row],[date of birth]],DATE(2023,6,8),"y")</f>
        <v>35</v>
      </c>
      <c r="Q671" s="39">
        <v>5729.01</v>
      </c>
    </row>
    <row r="672" spans="1:17" x14ac:dyDescent="0.25">
      <c r="A672" t="s">
        <v>5387</v>
      </c>
      <c r="B672">
        <v>1972</v>
      </c>
      <c r="C672" t="s">
        <v>35</v>
      </c>
      <c r="D672">
        <v>21</v>
      </c>
      <c r="E672">
        <v>0</v>
      </c>
      <c r="F672">
        <v>5741.67</v>
      </c>
      <c r="G672" t="s">
        <v>11</v>
      </c>
      <c r="H672" t="s">
        <v>12</v>
      </c>
      <c r="I672" t="s">
        <v>13</v>
      </c>
      <c r="J672" s="16" t="str">
        <f>IF(Table3[[#This Row],[month]]="?","sep",Table3[[#This Row],[month]])</f>
        <v>Aug</v>
      </c>
      <c r="K672" s="16">
        <f>IF(Table3[[#This Row],[year]]="?","1983",Table3[[#This Row],[year]])</f>
        <v>1972</v>
      </c>
      <c r="L672" s="16" t="str">
        <f>IF(Table3[[#This Row],[Hospital tier]]="?","tier - 2",Table3[[#This Row],[Hospital tier]])</f>
        <v>tier - 2</v>
      </c>
      <c r="M672" s="16" t="str">
        <f>IF(Table3[[#This Row],[City tier]]="?","tier - 2",Table3[[#This Row],[City tier]])</f>
        <v>tier - 3</v>
      </c>
      <c r="N672" s="16" t="str">
        <f>IF(Table3[[#This Row],[State ID]]="?","unknown",Table3[[#This Row],[State ID]])</f>
        <v>R1013</v>
      </c>
      <c r="O672" s="38" t="str">
        <f>CONCATENATE(Table3[[#This Row],[date]],"-",Table3[[#This Row],[month2]],"-",Table3[[#This Row],[year2]])</f>
        <v>21-Aug-1972</v>
      </c>
      <c r="P672" s="17">
        <f>DATEDIF(Table3[[#This Row],[date of birth]],DATE(2023,6,8),"y")</f>
        <v>50</v>
      </c>
      <c r="Q672" s="39">
        <v>5741.67</v>
      </c>
    </row>
    <row r="673" spans="1:17" x14ac:dyDescent="0.25">
      <c r="A673" t="s">
        <v>5388</v>
      </c>
      <c r="B673">
        <v>1993</v>
      </c>
      <c r="C673" t="s">
        <v>18</v>
      </c>
      <c r="D673">
        <v>10</v>
      </c>
      <c r="E673">
        <v>0</v>
      </c>
      <c r="F673">
        <v>5748.13</v>
      </c>
      <c r="G673" t="s">
        <v>11</v>
      </c>
      <c r="H673" t="s">
        <v>16</v>
      </c>
      <c r="I673" t="s">
        <v>300</v>
      </c>
      <c r="J673" s="16" t="str">
        <f>IF(Table3[[#This Row],[month]]="?","sep",Table3[[#This Row],[month]])</f>
        <v>Jun</v>
      </c>
      <c r="K673" s="16">
        <f>IF(Table3[[#This Row],[year]]="?","1983",Table3[[#This Row],[year]])</f>
        <v>1993</v>
      </c>
      <c r="L673" s="16" t="str">
        <f>IF(Table3[[#This Row],[Hospital tier]]="?","tier - 2",Table3[[#This Row],[Hospital tier]])</f>
        <v>tier - 2</v>
      </c>
      <c r="M673" s="16" t="str">
        <f>IF(Table3[[#This Row],[City tier]]="?","tier - 2",Table3[[#This Row],[City tier]])</f>
        <v>tier - 1</v>
      </c>
      <c r="N673" s="16" t="str">
        <f>IF(Table3[[#This Row],[State ID]]="?","unknown",Table3[[#This Row],[State ID]])</f>
        <v>R1021</v>
      </c>
      <c r="O673" s="38" t="str">
        <f>CONCATENATE(Table3[[#This Row],[date]],"-",Table3[[#This Row],[month2]],"-",Table3[[#This Row],[year2]])</f>
        <v>10-Jun-1993</v>
      </c>
      <c r="P673" s="17">
        <f>DATEDIF(Table3[[#This Row],[date of birth]],DATE(2023,6,8),"y")</f>
        <v>29</v>
      </c>
      <c r="Q673" s="39">
        <v>5748.13</v>
      </c>
    </row>
    <row r="674" spans="1:17" x14ac:dyDescent="0.25">
      <c r="A674" t="s">
        <v>5389</v>
      </c>
      <c r="B674">
        <v>1983</v>
      </c>
      <c r="C674" t="s">
        <v>35</v>
      </c>
      <c r="D674">
        <v>30</v>
      </c>
      <c r="E674">
        <v>0</v>
      </c>
      <c r="F674">
        <v>5757.41</v>
      </c>
      <c r="G674" t="s">
        <v>11</v>
      </c>
      <c r="H674" t="s">
        <v>12</v>
      </c>
      <c r="I674" t="s">
        <v>166</v>
      </c>
      <c r="J674" s="16" t="str">
        <f>IF(Table3[[#This Row],[month]]="?","sep",Table3[[#This Row],[month]])</f>
        <v>Aug</v>
      </c>
      <c r="K674" s="16">
        <f>IF(Table3[[#This Row],[year]]="?","1983",Table3[[#This Row],[year]])</f>
        <v>1983</v>
      </c>
      <c r="L674" s="16" t="str">
        <f>IF(Table3[[#This Row],[Hospital tier]]="?","tier - 2",Table3[[#This Row],[Hospital tier]])</f>
        <v>tier - 2</v>
      </c>
      <c r="M674" s="16" t="str">
        <f>IF(Table3[[#This Row],[City tier]]="?","tier - 2",Table3[[#This Row],[City tier]])</f>
        <v>tier - 3</v>
      </c>
      <c r="N674" s="16" t="str">
        <f>IF(Table3[[#This Row],[State ID]]="?","unknown",Table3[[#This Row],[State ID]])</f>
        <v>R1019</v>
      </c>
      <c r="O674" s="38" t="str">
        <f>CONCATENATE(Table3[[#This Row],[date]],"-",Table3[[#This Row],[month2]],"-",Table3[[#This Row],[year2]])</f>
        <v>30-Aug-1983</v>
      </c>
      <c r="P674" s="17">
        <f>DATEDIF(Table3[[#This Row],[date of birth]],DATE(2023,6,8),"y")</f>
        <v>39</v>
      </c>
      <c r="Q674" s="39">
        <v>5757.41</v>
      </c>
    </row>
    <row r="675" spans="1:17" x14ac:dyDescent="0.25">
      <c r="A675" t="s">
        <v>5390</v>
      </c>
      <c r="B675">
        <v>2004</v>
      </c>
      <c r="C675" t="s">
        <v>15</v>
      </c>
      <c r="D675">
        <v>1</v>
      </c>
      <c r="E675">
        <v>0</v>
      </c>
      <c r="F675">
        <v>5778.71</v>
      </c>
      <c r="G675" t="s">
        <v>11</v>
      </c>
      <c r="H675" t="s">
        <v>12</v>
      </c>
      <c r="I675" t="s">
        <v>632</v>
      </c>
      <c r="J675" s="16" t="str">
        <f>IF(Table3[[#This Row],[month]]="?","sep",Table3[[#This Row],[month]])</f>
        <v>Nov</v>
      </c>
      <c r="K675" s="16">
        <f>IF(Table3[[#This Row],[year]]="?","1983",Table3[[#This Row],[year]])</f>
        <v>2004</v>
      </c>
      <c r="L675" s="16" t="str">
        <f>IF(Table3[[#This Row],[Hospital tier]]="?","tier - 2",Table3[[#This Row],[Hospital tier]])</f>
        <v>tier - 2</v>
      </c>
      <c r="M675" s="16" t="str">
        <f>IF(Table3[[#This Row],[City tier]]="?","tier - 2",Table3[[#This Row],[City tier]])</f>
        <v>tier - 3</v>
      </c>
      <c r="N675" s="16" t="str">
        <f>IF(Table3[[#This Row],[State ID]]="?","unknown",Table3[[#This Row],[State ID]])</f>
        <v>R1022</v>
      </c>
      <c r="O675" s="38" t="str">
        <f>CONCATENATE(Table3[[#This Row],[date]],"-",Table3[[#This Row],[month2]],"-",Table3[[#This Row],[year2]])</f>
        <v>1-Nov-2004</v>
      </c>
      <c r="P675" s="17">
        <f>DATEDIF(Table3[[#This Row],[date of birth]],DATE(2023,6,8),"y")</f>
        <v>18</v>
      </c>
      <c r="Q675" s="39">
        <v>5778.71</v>
      </c>
    </row>
    <row r="676" spans="1:17" x14ac:dyDescent="0.25">
      <c r="A676" t="s">
        <v>5391</v>
      </c>
      <c r="B676">
        <v>1980</v>
      </c>
      <c r="C676" t="s">
        <v>20</v>
      </c>
      <c r="D676">
        <v>18</v>
      </c>
      <c r="E676">
        <v>2</v>
      </c>
      <c r="F676">
        <v>5807.06</v>
      </c>
      <c r="G676" t="s">
        <v>11</v>
      </c>
      <c r="H676" t="s">
        <v>12</v>
      </c>
      <c r="I676" t="s">
        <v>13</v>
      </c>
      <c r="J676" s="16" t="str">
        <f>IF(Table3[[#This Row],[month]]="?","sep",Table3[[#This Row],[month]])</f>
        <v>Sep</v>
      </c>
      <c r="K676" s="16">
        <f>IF(Table3[[#This Row],[year]]="?","1983",Table3[[#This Row],[year]])</f>
        <v>1980</v>
      </c>
      <c r="L676" s="16" t="str">
        <f>IF(Table3[[#This Row],[Hospital tier]]="?","tier - 2",Table3[[#This Row],[Hospital tier]])</f>
        <v>tier - 2</v>
      </c>
      <c r="M676" s="16" t="str">
        <f>IF(Table3[[#This Row],[City tier]]="?","tier - 2",Table3[[#This Row],[City tier]])</f>
        <v>tier - 3</v>
      </c>
      <c r="N676" s="16" t="str">
        <f>IF(Table3[[#This Row],[State ID]]="?","unknown",Table3[[#This Row],[State ID]])</f>
        <v>R1013</v>
      </c>
      <c r="O676" s="38" t="str">
        <f>CONCATENATE(Table3[[#This Row],[date]],"-",Table3[[#This Row],[month2]],"-",Table3[[#This Row],[year2]])</f>
        <v>18-Sep-1980</v>
      </c>
      <c r="P676" s="17">
        <f>DATEDIF(Table3[[#This Row],[date of birth]],DATE(2023,6,8),"y")</f>
        <v>42</v>
      </c>
      <c r="Q676" s="39">
        <v>5807.06</v>
      </c>
    </row>
    <row r="677" spans="1:17" x14ac:dyDescent="0.25">
      <c r="A677" t="s">
        <v>5392</v>
      </c>
      <c r="B677">
        <v>1972</v>
      </c>
      <c r="C677" t="s">
        <v>15</v>
      </c>
      <c r="D677">
        <v>2</v>
      </c>
      <c r="E677">
        <v>0</v>
      </c>
      <c r="F677">
        <v>5812.9</v>
      </c>
      <c r="G677" t="s">
        <v>11</v>
      </c>
      <c r="H677" t="s">
        <v>11</v>
      </c>
      <c r="I677" t="s">
        <v>13</v>
      </c>
      <c r="J677" s="16" t="str">
        <f>IF(Table3[[#This Row],[month]]="?","sep",Table3[[#This Row],[month]])</f>
        <v>Nov</v>
      </c>
      <c r="K677" s="16">
        <f>IF(Table3[[#This Row],[year]]="?","1983",Table3[[#This Row],[year]])</f>
        <v>1972</v>
      </c>
      <c r="L677" s="16" t="str">
        <f>IF(Table3[[#This Row],[Hospital tier]]="?","tier - 2",Table3[[#This Row],[Hospital tier]])</f>
        <v>tier - 2</v>
      </c>
      <c r="M677" s="16" t="str">
        <f>IF(Table3[[#This Row],[City tier]]="?","tier - 2",Table3[[#This Row],[City tier]])</f>
        <v>tier - 2</v>
      </c>
      <c r="N677" s="16" t="str">
        <f>IF(Table3[[#This Row],[State ID]]="?","unknown",Table3[[#This Row],[State ID]])</f>
        <v>R1013</v>
      </c>
      <c r="O677" s="38" t="str">
        <f>CONCATENATE(Table3[[#This Row],[date]],"-",Table3[[#This Row],[month2]],"-",Table3[[#This Row],[year2]])</f>
        <v>2-Nov-1972</v>
      </c>
      <c r="P677" s="17">
        <f>DATEDIF(Table3[[#This Row],[date of birth]],DATE(2023,6,8),"y")</f>
        <v>50</v>
      </c>
      <c r="Q677" s="39">
        <v>5812.9</v>
      </c>
    </row>
    <row r="678" spans="1:17" x14ac:dyDescent="0.25">
      <c r="A678" t="s">
        <v>5393</v>
      </c>
      <c r="B678">
        <v>2002</v>
      </c>
      <c r="C678" t="s">
        <v>10</v>
      </c>
      <c r="D678">
        <v>22</v>
      </c>
      <c r="E678">
        <v>0</v>
      </c>
      <c r="F678">
        <v>5816.58</v>
      </c>
      <c r="G678" t="s">
        <v>11</v>
      </c>
      <c r="H678" t="s">
        <v>11</v>
      </c>
      <c r="I678" t="s">
        <v>535</v>
      </c>
      <c r="J678" s="16" t="str">
        <f>IF(Table3[[#This Row],[month]]="?","sep",Table3[[#This Row],[month]])</f>
        <v>Jul</v>
      </c>
      <c r="K678" s="16">
        <f>IF(Table3[[#This Row],[year]]="?","1983",Table3[[#This Row],[year]])</f>
        <v>2002</v>
      </c>
      <c r="L678" s="16" t="str">
        <f>IF(Table3[[#This Row],[Hospital tier]]="?","tier - 2",Table3[[#This Row],[Hospital tier]])</f>
        <v>tier - 2</v>
      </c>
      <c r="M678" s="16" t="str">
        <f>IF(Table3[[#This Row],[City tier]]="?","tier - 2",Table3[[#This Row],[City tier]])</f>
        <v>tier - 2</v>
      </c>
      <c r="N678" s="16" t="str">
        <f>IF(Table3[[#This Row],[State ID]]="?","unknown",Table3[[#This Row],[State ID]])</f>
        <v>R1026</v>
      </c>
      <c r="O678" s="38" t="str">
        <f>CONCATENATE(Table3[[#This Row],[date]],"-",Table3[[#This Row],[month2]],"-",Table3[[#This Row],[year2]])</f>
        <v>22-Jul-2002</v>
      </c>
      <c r="P678" s="17">
        <f>DATEDIF(Table3[[#This Row],[date of birth]],DATE(2023,6,8),"y")</f>
        <v>20</v>
      </c>
      <c r="Q678" s="39">
        <v>5816.58</v>
      </c>
    </row>
    <row r="679" spans="1:17" x14ac:dyDescent="0.25">
      <c r="A679" t="s">
        <v>5394</v>
      </c>
      <c r="B679">
        <v>1971</v>
      </c>
      <c r="C679" t="s">
        <v>20</v>
      </c>
      <c r="D679">
        <v>27</v>
      </c>
      <c r="E679">
        <v>0</v>
      </c>
      <c r="F679">
        <v>5832.6</v>
      </c>
      <c r="G679" t="s">
        <v>11</v>
      </c>
      <c r="H679" t="s">
        <v>12</v>
      </c>
      <c r="I679" t="s">
        <v>23</v>
      </c>
      <c r="J679" s="16" t="str">
        <f>IF(Table3[[#This Row],[month]]="?","sep",Table3[[#This Row],[month]])</f>
        <v>Sep</v>
      </c>
      <c r="K679" s="16">
        <f>IF(Table3[[#This Row],[year]]="?","1983",Table3[[#This Row],[year]])</f>
        <v>1971</v>
      </c>
      <c r="L679" s="16" t="str">
        <f>IF(Table3[[#This Row],[Hospital tier]]="?","tier - 2",Table3[[#This Row],[Hospital tier]])</f>
        <v>tier - 2</v>
      </c>
      <c r="M679" s="16" t="str">
        <f>IF(Table3[[#This Row],[City tier]]="?","tier - 2",Table3[[#This Row],[City tier]])</f>
        <v>tier - 3</v>
      </c>
      <c r="N679" s="16" t="str">
        <f>IF(Table3[[#This Row],[State ID]]="?","unknown",Table3[[#This Row],[State ID]])</f>
        <v>R1012</v>
      </c>
      <c r="O679" s="38" t="str">
        <f>CONCATENATE(Table3[[#This Row],[date]],"-",Table3[[#This Row],[month2]],"-",Table3[[#This Row],[year2]])</f>
        <v>27-Sep-1971</v>
      </c>
      <c r="P679" s="17">
        <f>DATEDIF(Table3[[#This Row],[date of birth]],DATE(2023,6,8),"y")</f>
        <v>51</v>
      </c>
      <c r="Q679" s="39">
        <v>5832.6</v>
      </c>
    </row>
    <row r="680" spans="1:17" x14ac:dyDescent="0.25">
      <c r="A680" t="s">
        <v>5395</v>
      </c>
      <c r="B680">
        <v>1987</v>
      </c>
      <c r="C680" t="s">
        <v>10</v>
      </c>
      <c r="D680">
        <v>27</v>
      </c>
      <c r="E680">
        <v>2</v>
      </c>
      <c r="F680">
        <v>5836.52</v>
      </c>
      <c r="G680" t="s">
        <v>11</v>
      </c>
      <c r="H680" t="s">
        <v>12</v>
      </c>
      <c r="I680" t="s">
        <v>13</v>
      </c>
      <c r="J680" s="16" t="str">
        <f>IF(Table3[[#This Row],[month]]="?","sep",Table3[[#This Row],[month]])</f>
        <v>Jul</v>
      </c>
      <c r="K680" s="16">
        <f>IF(Table3[[#This Row],[year]]="?","1983",Table3[[#This Row],[year]])</f>
        <v>1987</v>
      </c>
      <c r="L680" s="16" t="str">
        <f>IF(Table3[[#This Row],[Hospital tier]]="?","tier - 2",Table3[[#This Row],[Hospital tier]])</f>
        <v>tier - 2</v>
      </c>
      <c r="M680" s="16" t="str">
        <f>IF(Table3[[#This Row],[City tier]]="?","tier - 2",Table3[[#This Row],[City tier]])</f>
        <v>tier - 3</v>
      </c>
      <c r="N680" s="16" t="str">
        <f>IF(Table3[[#This Row],[State ID]]="?","unknown",Table3[[#This Row],[State ID]])</f>
        <v>R1013</v>
      </c>
      <c r="O680" s="38" t="str">
        <f>CONCATENATE(Table3[[#This Row],[date]],"-",Table3[[#This Row],[month2]],"-",Table3[[#This Row],[year2]])</f>
        <v>27-Jul-1987</v>
      </c>
      <c r="P680" s="17">
        <f>DATEDIF(Table3[[#This Row],[date of birth]],DATE(2023,6,8),"y")</f>
        <v>35</v>
      </c>
      <c r="Q680" s="39">
        <v>5836.52</v>
      </c>
    </row>
    <row r="681" spans="1:17" x14ac:dyDescent="0.25">
      <c r="A681" t="s">
        <v>5396</v>
      </c>
      <c r="B681">
        <v>1995</v>
      </c>
      <c r="C681" t="s">
        <v>35</v>
      </c>
      <c r="D681">
        <v>20</v>
      </c>
      <c r="E681">
        <v>0</v>
      </c>
      <c r="F681">
        <v>5843.99</v>
      </c>
      <c r="G681" t="s">
        <v>11</v>
      </c>
      <c r="H681" t="s">
        <v>11</v>
      </c>
      <c r="I681" t="s">
        <v>200</v>
      </c>
      <c r="J681" s="16" t="str">
        <f>IF(Table3[[#This Row],[month]]="?","sep",Table3[[#This Row],[month]])</f>
        <v>Aug</v>
      </c>
      <c r="K681" s="16">
        <f>IF(Table3[[#This Row],[year]]="?","1983",Table3[[#This Row],[year]])</f>
        <v>1995</v>
      </c>
      <c r="L681" s="16" t="str">
        <f>IF(Table3[[#This Row],[Hospital tier]]="?","tier - 2",Table3[[#This Row],[Hospital tier]])</f>
        <v>tier - 2</v>
      </c>
      <c r="M681" s="16" t="str">
        <f>IF(Table3[[#This Row],[City tier]]="?","tier - 2",Table3[[#This Row],[City tier]])</f>
        <v>tier - 2</v>
      </c>
      <c r="N681" s="16" t="str">
        <f>IF(Table3[[#This Row],[State ID]]="?","unknown",Table3[[#This Row],[State ID]])</f>
        <v>R1025</v>
      </c>
      <c r="O681" s="38" t="str">
        <f>CONCATENATE(Table3[[#This Row],[date]],"-",Table3[[#This Row],[month2]],"-",Table3[[#This Row],[year2]])</f>
        <v>20-Aug-1995</v>
      </c>
      <c r="P681" s="17">
        <f>DATEDIF(Table3[[#This Row],[date of birth]],DATE(2023,6,8),"y")</f>
        <v>27</v>
      </c>
      <c r="Q681" s="39">
        <v>5843.99</v>
      </c>
    </row>
    <row r="682" spans="1:17" x14ac:dyDescent="0.25">
      <c r="A682" t="s">
        <v>5397</v>
      </c>
      <c r="B682">
        <v>1987</v>
      </c>
      <c r="C682" t="s">
        <v>20</v>
      </c>
      <c r="D682">
        <v>30</v>
      </c>
      <c r="E682">
        <v>2</v>
      </c>
      <c r="F682">
        <v>5846.92</v>
      </c>
      <c r="G682" t="s">
        <v>11</v>
      </c>
      <c r="H682" t="s">
        <v>11</v>
      </c>
      <c r="I682" t="s">
        <v>13</v>
      </c>
      <c r="J682" s="16" t="str">
        <f>IF(Table3[[#This Row],[month]]="?","sep",Table3[[#This Row],[month]])</f>
        <v>Sep</v>
      </c>
      <c r="K682" s="16">
        <f>IF(Table3[[#This Row],[year]]="?","1983",Table3[[#This Row],[year]])</f>
        <v>1987</v>
      </c>
      <c r="L682" s="16" t="str">
        <f>IF(Table3[[#This Row],[Hospital tier]]="?","tier - 2",Table3[[#This Row],[Hospital tier]])</f>
        <v>tier - 2</v>
      </c>
      <c r="M682" s="16" t="str">
        <f>IF(Table3[[#This Row],[City tier]]="?","tier - 2",Table3[[#This Row],[City tier]])</f>
        <v>tier - 2</v>
      </c>
      <c r="N682" s="16" t="str">
        <f>IF(Table3[[#This Row],[State ID]]="?","unknown",Table3[[#This Row],[State ID]])</f>
        <v>R1013</v>
      </c>
      <c r="O682" s="38" t="str">
        <f>CONCATENATE(Table3[[#This Row],[date]],"-",Table3[[#This Row],[month2]],"-",Table3[[#This Row],[year2]])</f>
        <v>30-Sep-1987</v>
      </c>
      <c r="P682" s="17">
        <f>DATEDIF(Table3[[#This Row],[date of birth]],DATE(2023,6,8),"y")</f>
        <v>35</v>
      </c>
      <c r="Q682" s="39">
        <v>5846.92</v>
      </c>
    </row>
    <row r="683" spans="1:17" x14ac:dyDescent="0.25">
      <c r="A683" t="s">
        <v>5398</v>
      </c>
      <c r="B683">
        <v>1985</v>
      </c>
      <c r="C683" t="s">
        <v>18</v>
      </c>
      <c r="D683">
        <v>18</v>
      </c>
      <c r="E683">
        <v>3</v>
      </c>
      <c r="F683">
        <v>5847.24</v>
      </c>
      <c r="G683" t="s">
        <v>11</v>
      </c>
      <c r="H683" t="s">
        <v>16</v>
      </c>
      <c r="I683" t="s">
        <v>13</v>
      </c>
      <c r="J683" s="16" t="str">
        <f>IF(Table3[[#This Row],[month]]="?","sep",Table3[[#This Row],[month]])</f>
        <v>Jun</v>
      </c>
      <c r="K683" s="16">
        <f>IF(Table3[[#This Row],[year]]="?","1983",Table3[[#This Row],[year]])</f>
        <v>1985</v>
      </c>
      <c r="L683" s="16" t="str">
        <f>IF(Table3[[#This Row],[Hospital tier]]="?","tier - 2",Table3[[#This Row],[Hospital tier]])</f>
        <v>tier - 2</v>
      </c>
      <c r="M683" s="16" t="str">
        <f>IF(Table3[[#This Row],[City tier]]="?","tier - 2",Table3[[#This Row],[City tier]])</f>
        <v>tier - 1</v>
      </c>
      <c r="N683" s="16" t="str">
        <f>IF(Table3[[#This Row],[State ID]]="?","unknown",Table3[[#This Row],[State ID]])</f>
        <v>R1013</v>
      </c>
      <c r="O683" s="38" t="str">
        <f>CONCATENATE(Table3[[#This Row],[date]],"-",Table3[[#This Row],[month2]],"-",Table3[[#This Row],[year2]])</f>
        <v>18-Jun-1985</v>
      </c>
      <c r="P683" s="17">
        <f>DATEDIF(Table3[[#This Row],[date of birth]],DATE(2023,6,8),"y")</f>
        <v>37</v>
      </c>
      <c r="Q683" s="39">
        <v>5847.24</v>
      </c>
    </row>
    <row r="684" spans="1:17" x14ac:dyDescent="0.25">
      <c r="A684" t="s">
        <v>5399</v>
      </c>
      <c r="B684">
        <v>1984</v>
      </c>
      <c r="C684" t="s">
        <v>15</v>
      </c>
      <c r="D684">
        <v>22</v>
      </c>
      <c r="E684">
        <v>1</v>
      </c>
      <c r="F684">
        <v>5855.9</v>
      </c>
      <c r="G684" t="s">
        <v>11</v>
      </c>
      <c r="H684" t="s">
        <v>12</v>
      </c>
      <c r="I684" t="s">
        <v>23</v>
      </c>
      <c r="J684" s="16" t="str">
        <f>IF(Table3[[#This Row],[month]]="?","sep",Table3[[#This Row],[month]])</f>
        <v>Nov</v>
      </c>
      <c r="K684" s="16">
        <f>IF(Table3[[#This Row],[year]]="?","1983",Table3[[#This Row],[year]])</f>
        <v>1984</v>
      </c>
      <c r="L684" s="16" t="str">
        <f>IF(Table3[[#This Row],[Hospital tier]]="?","tier - 2",Table3[[#This Row],[Hospital tier]])</f>
        <v>tier - 2</v>
      </c>
      <c r="M684" s="16" t="str">
        <f>IF(Table3[[#This Row],[City tier]]="?","tier - 2",Table3[[#This Row],[City tier]])</f>
        <v>tier - 3</v>
      </c>
      <c r="N684" s="16" t="str">
        <f>IF(Table3[[#This Row],[State ID]]="?","unknown",Table3[[#This Row],[State ID]])</f>
        <v>R1012</v>
      </c>
      <c r="O684" s="38" t="str">
        <f>CONCATENATE(Table3[[#This Row],[date]],"-",Table3[[#This Row],[month2]],"-",Table3[[#This Row],[year2]])</f>
        <v>22-Nov-1984</v>
      </c>
      <c r="P684" s="17">
        <f>DATEDIF(Table3[[#This Row],[date of birth]],DATE(2023,6,8),"y")</f>
        <v>38</v>
      </c>
      <c r="Q684" s="39">
        <v>5855.9</v>
      </c>
    </row>
    <row r="685" spans="1:17" x14ac:dyDescent="0.25">
      <c r="A685" t="s">
        <v>5400</v>
      </c>
      <c r="B685">
        <v>1993</v>
      </c>
      <c r="C685" t="s">
        <v>37</v>
      </c>
      <c r="D685">
        <v>19</v>
      </c>
      <c r="E685">
        <v>0</v>
      </c>
      <c r="F685">
        <v>5877.02</v>
      </c>
      <c r="G685" t="s">
        <v>11</v>
      </c>
      <c r="H685" t="s">
        <v>11</v>
      </c>
      <c r="I685" t="s">
        <v>300</v>
      </c>
      <c r="J685" s="16" t="str">
        <f>IF(Table3[[#This Row],[month]]="?","sep",Table3[[#This Row],[month]])</f>
        <v>Oct</v>
      </c>
      <c r="K685" s="16">
        <f>IF(Table3[[#This Row],[year]]="?","1983",Table3[[#This Row],[year]])</f>
        <v>1993</v>
      </c>
      <c r="L685" s="16" t="str">
        <f>IF(Table3[[#This Row],[Hospital tier]]="?","tier - 2",Table3[[#This Row],[Hospital tier]])</f>
        <v>tier - 2</v>
      </c>
      <c r="M685" s="16" t="str">
        <f>IF(Table3[[#This Row],[City tier]]="?","tier - 2",Table3[[#This Row],[City tier]])</f>
        <v>tier - 2</v>
      </c>
      <c r="N685" s="16" t="str">
        <f>IF(Table3[[#This Row],[State ID]]="?","unknown",Table3[[#This Row],[State ID]])</f>
        <v>R1021</v>
      </c>
      <c r="O685" s="38" t="str">
        <f>CONCATENATE(Table3[[#This Row],[date]],"-",Table3[[#This Row],[month2]],"-",Table3[[#This Row],[year2]])</f>
        <v>19-Oct-1993</v>
      </c>
      <c r="P685" s="17">
        <f>DATEDIF(Table3[[#This Row],[date of birth]],DATE(2023,6,8),"y")</f>
        <v>29</v>
      </c>
      <c r="Q685" s="39">
        <v>5877.02</v>
      </c>
    </row>
    <row r="686" spans="1:17" x14ac:dyDescent="0.25">
      <c r="A686" t="s">
        <v>5401</v>
      </c>
      <c r="B686">
        <v>1982</v>
      </c>
      <c r="C686" t="s">
        <v>10</v>
      </c>
      <c r="D686">
        <v>8</v>
      </c>
      <c r="E686">
        <v>0</v>
      </c>
      <c r="F686">
        <v>5910.94</v>
      </c>
      <c r="G686" t="s">
        <v>11</v>
      </c>
      <c r="H686" t="s">
        <v>16</v>
      </c>
      <c r="I686" t="s">
        <v>42</v>
      </c>
      <c r="J686" s="16" t="str">
        <f>IF(Table3[[#This Row],[month]]="?","sep",Table3[[#This Row],[month]])</f>
        <v>Jul</v>
      </c>
      <c r="K686" s="16">
        <f>IF(Table3[[#This Row],[year]]="?","1983",Table3[[#This Row],[year]])</f>
        <v>1982</v>
      </c>
      <c r="L686" s="16" t="str">
        <f>IF(Table3[[#This Row],[Hospital tier]]="?","tier - 2",Table3[[#This Row],[Hospital tier]])</f>
        <v>tier - 2</v>
      </c>
      <c r="M686" s="16" t="str">
        <f>IF(Table3[[#This Row],[City tier]]="?","tier - 2",Table3[[#This Row],[City tier]])</f>
        <v>tier - 1</v>
      </c>
      <c r="N686" s="16" t="str">
        <f>IF(Table3[[#This Row],[State ID]]="?","unknown",Table3[[#This Row],[State ID]])</f>
        <v>R1011</v>
      </c>
      <c r="O686" s="38" t="str">
        <f>CONCATENATE(Table3[[#This Row],[date]],"-",Table3[[#This Row],[month2]],"-",Table3[[#This Row],[year2]])</f>
        <v>8-Jul-1982</v>
      </c>
      <c r="P686" s="17">
        <f>DATEDIF(Table3[[#This Row],[date of birth]],DATE(2023,6,8),"y")</f>
        <v>40</v>
      </c>
      <c r="Q686" s="39">
        <v>5910.94</v>
      </c>
    </row>
    <row r="687" spans="1:17" x14ac:dyDescent="0.25">
      <c r="A687" t="s">
        <v>5402</v>
      </c>
      <c r="B687">
        <v>1982</v>
      </c>
      <c r="C687" t="s">
        <v>30</v>
      </c>
      <c r="D687">
        <v>21</v>
      </c>
      <c r="E687">
        <v>0</v>
      </c>
      <c r="F687">
        <v>5920.1</v>
      </c>
      <c r="G687" t="s">
        <v>11</v>
      </c>
      <c r="H687" t="s">
        <v>16</v>
      </c>
      <c r="I687" t="s">
        <v>13</v>
      </c>
      <c r="J687" s="16" t="str">
        <f>IF(Table3[[#This Row],[month]]="?","sep",Table3[[#This Row],[month]])</f>
        <v>Dec</v>
      </c>
      <c r="K687" s="16">
        <f>IF(Table3[[#This Row],[year]]="?","1983",Table3[[#This Row],[year]])</f>
        <v>1982</v>
      </c>
      <c r="L687" s="16" t="str">
        <f>IF(Table3[[#This Row],[Hospital tier]]="?","tier - 2",Table3[[#This Row],[Hospital tier]])</f>
        <v>tier - 2</v>
      </c>
      <c r="M687" s="16" t="str">
        <f>IF(Table3[[#This Row],[City tier]]="?","tier - 2",Table3[[#This Row],[City tier]])</f>
        <v>tier - 1</v>
      </c>
      <c r="N687" s="16" t="str">
        <f>IF(Table3[[#This Row],[State ID]]="?","unknown",Table3[[#This Row],[State ID]])</f>
        <v>R1013</v>
      </c>
      <c r="O687" s="38" t="str">
        <f>CONCATENATE(Table3[[#This Row],[date]],"-",Table3[[#This Row],[month2]],"-",Table3[[#This Row],[year2]])</f>
        <v>21-Dec-1982</v>
      </c>
      <c r="P687" s="17">
        <f>DATEDIF(Table3[[#This Row],[date of birth]],DATE(2023,6,8),"y")</f>
        <v>40</v>
      </c>
      <c r="Q687" s="39">
        <v>5920.1</v>
      </c>
    </row>
    <row r="688" spans="1:17" x14ac:dyDescent="0.25">
      <c r="A688" t="s">
        <v>5403</v>
      </c>
      <c r="B688">
        <v>1987</v>
      </c>
      <c r="C688" t="s">
        <v>10</v>
      </c>
      <c r="D688">
        <v>29</v>
      </c>
      <c r="E688">
        <v>3</v>
      </c>
      <c r="F688">
        <v>5926.85</v>
      </c>
      <c r="G688" t="s">
        <v>12</v>
      </c>
      <c r="H688" t="s">
        <v>12</v>
      </c>
      <c r="I688" t="s">
        <v>42</v>
      </c>
      <c r="J688" s="16" t="str">
        <f>IF(Table3[[#This Row],[month]]="?","sep",Table3[[#This Row],[month]])</f>
        <v>Jul</v>
      </c>
      <c r="K688" s="16">
        <f>IF(Table3[[#This Row],[year]]="?","1983",Table3[[#This Row],[year]])</f>
        <v>1987</v>
      </c>
      <c r="L688" s="16" t="str">
        <f>IF(Table3[[#This Row],[Hospital tier]]="?","tier - 2",Table3[[#This Row],[Hospital tier]])</f>
        <v>tier - 3</v>
      </c>
      <c r="M688" s="16" t="str">
        <f>IF(Table3[[#This Row],[City tier]]="?","tier - 2",Table3[[#This Row],[City tier]])</f>
        <v>tier - 3</v>
      </c>
      <c r="N688" s="16" t="str">
        <f>IF(Table3[[#This Row],[State ID]]="?","unknown",Table3[[#This Row],[State ID]])</f>
        <v>R1011</v>
      </c>
      <c r="O688" s="38" t="str">
        <f>CONCATENATE(Table3[[#This Row],[date]],"-",Table3[[#This Row],[month2]],"-",Table3[[#This Row],[year2]])</f>
        <v>29-Jul-1987</v>
      </c>
      <c r="P688" s="17">
        <f>DATEDIF(Table3[[#This Row],[date of birth]],DATE(2023,6,8),"y")</f>
        <v>35</v>
      </c>
      <c r="Q688" s="39">
        <v>5926.85</v>
      </c>
    </row>
    <row r="689" spans="1:17" x14ac:dyDescent="0.25">
      <c r="A689" t="s">
        <v>5404</v>
      </c>
      <c r="B689">
        <v>1993</v>
      </c>
      <c r="C689" t="s">
        <v>35</v>
      </c>
      <c r="D689">
        <v>13</v>
      </c>
      <c r="E689">
        <v>0</v>
      </c>
      <c r="F689">
        <v>5926.93</v>
      </c>
      <c r="G689" t="s">
        <v>11</v>
      </c>
      <c r="H689" t="s">
        <v>11</v>
      </c>
      <c r="I689" t="s">
        <v>200</v>
      </c>
      <c r="J689" s="16" t="str">
        <f>IF(Table3[[#This Row],[month]]="?","sep",Table3[[#This Row],[month]])</f>
        <v>Aug</v>
      </c>
      <c r="K689" s="16">
        <f>IF(Table3[[#This Row],[year]]="?","1983",Table3[[#This Row],[year]])</f>
        <v>1993</v>
      </c>
      <c r="L689" s="16" t="str">
        <f>IF(Table3[[#This Row],[Hospital tier]]="?","tier - 2",Table3[[#This Row],[Hospital tier]])</f>
        <v>tier - 2</v>
      </c>
      <c r="M689" s="16" t="str">
        <f>IF(Table3[[#This Row],[City tier]]="?","tier - 2",Table3[[#This Row],[City tier]])</f>
        <v>tier - 2</v>
      </c>
      <c r="N689" s="16" t="str">
        <f>IF(Table3[[#This Row],[State ID]]="?","unknown",Table3[[#This Row],[State ID]])</f>
        <v>R1025</v>
      </c>
      <c r="O689" s="38" t="str">
        <f>CONCATENATE(Table3[[#This Row],[date]],"-",Table3[[#This Row],[month2]],"-",Table3[[#This Row],[year2]])</f>
        <v>13-Aug-1993</v>
      </c>
      <c r="P689" s="17">
        <f>DATEDIF(Table3[[#This Row],[date of birth]],DATE(2023,6,8),"y")</f>
        <v>29</v>
      </c>
      <c r="Q689" s="39">
        <v>5926.93</v>
      </c>
    </row>
    <row r="690" spans="1:17" x14ac:dyDescent="0.25">
      <c r="A690" t="s">
        <v>5405</v>
      </c>
      <c r="B690">
        <v>1994</v>
      </c>
      <c r="C690" t="s">
        <v>10</v>
      </c>
      <c r="D690">
        <v>30</v>
      </c>
      <c r="E690">
        <v>0</v>
      </c>
      <c r="F690">
        <v>5927.65</v>
      </c>
      <c r="G690" t="s">
        <v>11</v>
      </c>
      <c r="H690" t="s">
        <v>16</v>
      </c>
      <c r="I690" t="s">
        <v>23</v>
      </c>
      <c r="J690" s="16" t="str">
        <f>IF(Table3[[#This Row],[month]]="?","sep",Table3[[#This Row],[month]])</f>
        <v>Jul</v>
      </c>
      <c r="K690" s="16">
        <f>IF(Table3[[#This Row],[year]]="?","1983",Table3[[#This Row],[year]])</f>
        <v>1994</v>
      </c>
      <c r="L690" s="16" t="str">
        <f>IF(Table3[[#This Row],[Hospital tier]]="?","tier - 2",Table3[[#This Row],[Hospital tier]])</f>
        <v>tier - 2</v>
      </c>
      <c r="M690" s="16" t="str">
        <f>IF(Table3[[#This Row],[City tier]]="?","tier - 2",Table3[[#This Row],[City tier]])</f>
        <v>tier - 1</v>
      </c>
      <c r="N690" s="16" t="str">
        <f>IF(Table3[[#This Row],[State ID]]="?","unknown",Table3[[#This Row],[State ID]])</f>
        <v>R1012</v>
      </c>
      <c r="O690" s="38" t="str">
        <f>CONCATENATE(Table3[[#This Row],[date]],"-",Table3[[#This Row],[month2]],"-",Table3[[#This Row],[year2]])</f>
        <v>30-Jul-1994</v>
      </c>
      <c r="P690" s="17">
        <f>DATEDIF(Table3[[#This Row],[date of birth]],DATE(2023,6,8),"y")</f>
        <v>28</v>
      </c>
      <c r="Q690" s="39">
        <v>5927.65</v>
      </c>
    </row>
    <row r="691" spans="1:17" x14ac:dyDescent="0.25">
      <c r="A691" t="s">
        <v>5406</v>
      </c>
      <c r="B691">
        <v>1987</v>
      </c>
      <c r="C691" t="s">
        <v>10</v>
      </c>
      <c r="D691">
        <v>14</v>
      </c>
      <c r="E691">
        <v>3</v>
      </c>
      <c r="F691">
        <v>5934.38</v>
      </c>
      <c r="G691" t="s">
        <v>12</v>
      </c>
      <c r="H691" t="s">
        <v>11</v>
      </c>
      <c r="I691" t="s">
        <v>13</v>
      </c>
      <c r="J691" s="16" t="str">
        <f>IF(Table3[[#This Row],[month]]="?","sep",Table3[[#This Row],[month]])</f>
        <v>Jul</v>
      </c>
      <c r="K691" s="16">
        <f>IF(Table3[[#This Row],[year]]="?","1983",Table3[[#This Row],[year]])</f>
        <v>1987</v>
      </c>
      <c r="L691" s="16" t="str">
        <f>IF(Table3[[#This Row],[Hospital tier]]="?","tier - 2",Table3[[#This Row],[Hospital tier]])</f>
        <v>tier - 3</v>
      </c>
      <c r="M691" s="16" t="str">
        <f>IF(Table3[[#This Row],[City tier]]="?","tier - 2",Table3[[#This Row],[City tier]])</f>
        <v>tier - 2</v>
      </c>
      <c r="N691" s="16" t="str">
        <f>IF(Table3[[#This Row],[State ID]]="?","unknown",Table3[[#This Row],[State ID]])</f>
        <v>R1013</v>
      </c>
      <c r="O691" s="38" t="str">
        <f>CONCATENATE(Table3[[#This Row],[date]],"-",Table3[[#This Row],[month2]],"-",Table3[[#This Row],[year2]])</f>
        <v>14-Jul-1987</v>
      </c>
      <c r="P691" s="17">
        <f>DATEDIF(Table3[[#This Row],[date of birth]],DATE(2023,6,8),"y")</f>
        <v>35</v>
      </c>
      <c r="Q691" s="39">
        <v>5934.38</v>
      </c>
    </row>
    <row r="692" spans="1:17" x14ac:dyDescent="0.25">
      <c r="A692" t="s">
        <v>5407</v>
      </c>
      <c r="B692">
        <v>2003</v>
      </c>
      <c r="C692" t="s">
        <v>35</v>
      </c>
      <c r="D692">
        <v>13</v>
      </c>
      <c r="E692">
        <v>0</v>
      </c>
      <c r="F692">
        <v>5957.35</v>
      </c>
      <c r="G692" t="s">
        <v>11</v>
      </c>
      <c r="H692" t="s">
        <v>11</v>
      </c>
      <c r="I692" t="s">
        <v>23</v>
      </c>
      <c r="J692" s="16" t="str">
        <f>IF(Table3[[#This Row],[month]]="?","sep",Table3[[#This Row],[month]])</f>
        <v>Aug</v>
      </c>
      <c r="K692" s="16">
        <f>IF(Table3[[#This Row],[year]]="?","1983",Table3[[#This Row],[year]])</f>
        <v>2003</v>
      </c>
      <c r="L692" s="16" t="str">
        <f>IF(Table3[[#This Row],[Hospital tier]]="?","tier - 2",Table3[[#This Row],[Hospital tier]])</f>
        <v>tier - 2</v>
      </c>
      <c r="M692" s="16" t="str">
        <f>IF(Table3[[#This Row],[City tier]]="?","tier - 2",Table3[[#This Row],[City tier]])</f>
        <v>tier - 2</v>
      </c>
      <c r="N692" s="16" t="str">
        <f>IF(Table3[[#This Row],[State ID]]="?","unknown",Table3[[#This Row],[State ID]])</f>
        <v>R1012</v>
      </c>
      <c r="O692" s="38" t="str">
        <f>CONCATENATE(Table3[[#This Row],[date]],"-",Table3[[#This Row],[month2]],"-",Table3[[#This Row],[year2]])</f>
        <v>13-Aug-2003</v>
      </c>
      <c r="P692" s="17">
        <f>DATEDIF(Table3[[#This Row],[date of birth]],DATE(2023,6,8),"y")</f>
        <v>19</v>
      </c>
      <c r="Q692" s="39">
        <v>5957.35</v>
      </c>
    </row>
    <row r="693" spans="1:17" x14ac:dyDescent="0.25">
      <c r="A693" t="s">
        <v>5408</v>
      </c>
      <c r="B693">
        <v>2004</v>
      </c>
      <c r="C693" t="s">
        <v>10</v>
      </c>
      <c r="D693">
        <v>15</v>
      </c>
      <c r="E693">
        <v>0</v>
      </c>
      <c r="F693">
        <v>5960.91</v>
      </c>
      <c r="G693" t="s">
        <v>11</v>
      </c>
      <c r="H693" t="s">
        <v>16</v>
      </c>
      <c r="I693" t="s">
        <v>535</v>
      </c>
      <c r="J693" s="16" t="str">
        <f>IF(Table3[[#This Row],[month]]="?","sep",Table3[[#This Row],[month]])</f>
        <v>Jul</v>
      </c>
      <c r="K693" s="16">
        <f>IF(Table3[[#This Row],[year]]="?","1983",Table3[[#This Row],[year]])</f>
        <v>2004</v>
      </c>
      <c r="L693" s="16" t="str">
        <f>IF(Table3[[#This Row],[Hospital tier]]="?","tier - 2",Table3[[#This Row],[Hospital tier]])</f>
        <v>tier - 2</v>
      </c>
      <c r="M693" s="16" t="str">
        <f>IF(Table3[[#This Row],[City tier]]="?","tier - 2",Table3[[#This Row],[City tier]])</f>
        <v>tier - 1</v>
      </c>
      <c r="N693" s="16" t="str">
        <f>IF(Table3[[#This Row],[State ID]]="?","unknown",Table3[[#This Row],[State ID]])</f>
        <v>R1026</v>
      </c>
      <c r="O693" s="38" t="str">
        <f>CONCATENATE(Table3[[#This Row],[date]],"-",Table3[[#This Row],[month2]],"-",Table3[[#This Row],[year2]])</f>
        <v>15-Jul-2004</v>
      </c>
      <c r="P693" s="17">
        <f>DATEDIF(Table3[[#This Row],[date of birth]],DATE(2023,6,8),"y")</f>
        <v>18</v>
      </c>
      <c r="Q693" s="39">
        <v>5960.91</v>
      </c>
    </row>
    <row r="694" spans="1:17" x14ac:dyDescent="0.25">
      <c r="A694" t="s">
        <v>5409</v>
      </c>
      <c r="B694">
        <v>1980</v>
      </c>
      <c r="C694" t="s">
        <v>35</v>
      </c>
      <c r="D694">
        <v>5</v>
      </c>
      <c r="E694">
        <v>0</v>
      </c>
      <c r="F694">
        <v>5966.89</v>
      </c>
      <c r="G694" t="s">
        <v>11</v>
      </c>
      <c r="H694" t="s">
        <v>12</v>
      </c>
      <c r="I694" t="s">
        <v>13</v>
      </c>
      <c r="J694" s="16" t="str">
        <f>IF(Table3[[#This Row],[month]]="?","sep",Table3[[#This Row],[month]])</f>
        <v>Aug</v>
      </c>
      <c r="K694" s="16">
        <f>IF(Table3[[#This Row],[year]]="?","1983",Table3[[#This Row],[year]])</f>
        <v>1980</v>
      </c>
      <c r="L694" s="16" t="str">
        <f>IF(Table3[[#This Row],[Hospital tier]]="?","tier - 2",Table3[[#This Row],[Hospital tier]])</f>
        <v>tier - 2</v>
      </c>
      <c r="M694" s="16" t="str">
        <f>IF(Table3[[#This Row],[City tier]]="?","tier - 2",Table3[[#This Row],[City tier]])</f>
        <v>tier - 3</v>
      </c>
      <c r="N694" s="16" t="str">
        <f>IF(Table3[[#This Row],[State ID]]="?","unknown",Table3[[#This Row],[State ID]])</f>
        <v>R1013</v>
      </c>
      <c r="O694" s="38" t="str">
        <f>CONCATENATE(Table3[[#This Row],[date]],"-",Table3[[#This Row],[month2]],"-",Table3[[#This Row],[year2]])</f>
        <v>5-Aug-1980</v>
      </c>
      <c r="P694" s="17">
        <f>DATEDIF(Table3[[#This Row],[date of birth]],DATE(2023,6,8),"y")</f>
        <v>42</v>
      </c>
      <c r="Q694" s="39">
        <v>5966.89</v>
      </c>
    </row>
    <row r="695" spans="1:17" x14ac:dyDescent="0.25">
      <c r="A695" t="s">
        <v>5410</v>
      </c>
      <c r="B695">
        <v>1980</v>
      </c>
      <c r="C695" t="s">
        <v>10</v>
      </c>
      <c r="D695">
        <v>21</v>
      </c>
      <c r="E695">
        <v>0</v>
      </c>
      <c r="F695">
        <v>5969.72</v>
      </c>
      <c r="G695" t="s">
        <v>12</v>
      </c>
      <c r="H695" t="s">
        <v>12</v>
      </c>
      <c r="I695" t="s">
        <v>42</v>
      </c>
      <c r="J695" s="16" t="str">
        <f>IF(Table3[[#This Row],[month]]="?","sep",Table3[[#This Row],[month]])</f>
        <v>Jul</v>
      </c>
      <c r="K695" s="16">
        <f>IF(Table3[[#This Row],[year]]="?","1983",Table3[[#This Row],[year]])</f>
        <v>1980</v>
      </c>
      <c r="L695" s="16" t="str">
        <f>IF(Table3[[#This Row],[Hospital tier]]="?","tier - 2",Table3[[#This Row],[Hospital tier]])</f>
        <v>tier - 3</v>
      </c>
      <c r="M695" s="16" t="str">
        <f>IF(Table3[[#This Row],[City tier]]="?","tier - 2",Table3[[#This Row],[City tier]])</f>
        <v>tier - 3</v>
      </c>
      <c r="N695" s="16" t="str">
        <f>IF(Table3[[#This Row],[State ID]]="?","unknown",Table3[[#This Row],[State ID]])</f>
        <v>R1011</v>
      </c>
      <c r="O695" s="38" t="str">
        <f>CONCATENATE(Table3[[#This Row],[date]],"-",Table3[[#This Row],[month2]],"-",Table3[[#This Row],[year2]])</f>
        <v>21-Jul-1980</v>
      </c>
      <c r="P695" s="17">
        <f>DATEDIF(Table3[[#This Row],[date of birth]],DATE(2023,6,8),"y")</f>
        <v>42</v>
      </c>
      <c r="Q695" s="39">
        <v>5969.72</v>
      </c>
    </row>
    <row r="696" spans="1:17" x14ac:dyDescent="0.25">
      <c r="A696" t="s">
        <v>5411</v>
      </c>
      <c r="B696">
        <v>1989</v>
      </c>
      <c r="C696" t="s">
        <v>10</v>
      </c>
      <c r="D696">
        <v>22</v>
      </c>
      <c r="E696">
        <v>3</v>
      </c>
      <c r="F696">
        <v>5972.38</v>
      </c>
      <c r="G696" t="s">
        <v>11</v>
      </c>
      <c r="H696" t="s">
        <v>11</v>
      </c>
      <c r="I696" t="s">
        <v>42</v>
      </c>
      <c r="J696" s="16" t="str">
        <f>IF(Table3[[#This Row],[month]]="?","sep",Table3[[#This Row],[month]])</f>
        <v>Jul</v>
      </c>
      <c r="K696" s="16">
        <f>IF(Table3[[#This Row],[year]]="?","1983",Table3[[#This Row],[year]])</f>
        <v>1989</v>
      </c>
      <c r="L696" s="16" t="str">
        <f>IF(Table3[[#This Row],[Hospital tier]]="?","tier - 2",Table3[[#This Row],[Hospital tier]])</f>
        <v>tier - 2</v>
      </c>
      <c r="M696" s="16" t="str">
        <f>IF(Table3[[#This Row],[City tier]]="?","tier - 2",Table3[[#This Row],[City tier]])</f>
        <v>tier - 2</v>
      </c>
      <c r="N696" s="16" t="str">
        <f>IF(Table3[[#This Row],[State ID]]="?","unknown",Table3[[#This Row],[State ID]])</f>
        <v>R1011</v>
      </c>
      <c r="O696" s="38" t="str">
        <f>CONCATENATE(Table3[[#This Row],[date]],"-",Table3[[#This Row],[month2]],"-",Table3[[#This Row],[year2]])</f>
        <v>22-Jul-1989</v>
      </c>
      <c r="P696" s="17">
        <f>DATEDIF(Table3[[#This Row],[date of birth]],DATE(2023,6,8),"y")</f>
        <v>33</v>
      </c>
      <c r="Q696" s="39">
        <v>5972.38</v>
      </c>
    </row>
    <row r="697" spans="1:17" x14ac:dyDescent="0.25">
      <c r="A697" t="s">
        <v>5412</v>
      </c>
      <c r="B697">
        <v>1984</v>
      </c>
      <c r="C697" t="s">
        <v>20</v>
      </c>
      <c r="D697">
        <v>19</v>
      </c>
      <c r="E697">
        <v>1</v>
      </c>
      <c r="F697">
        <v>5974.38</v>
      </c>
      <c r="G697" t="s">
        <v>11</v>
      </c>
      <c r="H697" t="s">
        <v>12</v>
      </c>
      <c r="I697" t="s">
        <v>13</v>
      </c>
      <c r="J697" s="16" t="str">
        <f>IF(Table3[[#This Row],[month]]="?","sep",Table3[[#This Row],[month]])</f>
        <v>Sep</v>
      </c>
      <c r="K697" s="16">
        <f>IF(Table3[[#This Row],[year]]="?","1983",Table3[[#This Row],[year]])</f>
        <v>1984</v>
      </c>
      <c r="L697" s="16" t="str">
        <f>IF(Table3[[#This Row],[Hospital tier]]="?","tier - 2",Table3[[#This Row],[Hospital tier]])</f>
        <v>tier - 2</v>
      </c>
      <c r="M697" s="16" t="str">
        <f>IF(Table3[[#This Row],[City tier]]="?","tier - 2",Table3[[#This Row],[City tier]])</f>
        <v>tier - 3</v>
      </c>
      <c r="N697" s="16" t="str">
        <f>IF(Table3[[#This Row],[State ID]]="?","unknown",Table3[[#This Row],[State ID]])</f>
        <v>R1013</v>
      </c>
      <c r="O697" s="38" t="str">
        <f>CONCATENATE(Table3[[#This Row],[date]],"-",Table3[[#This Row],[month2]],"-",Table3[[#This Row],[year2]])</f>
        <v>19-Sep-1984</v>
      </c>
      <c r="P697" s="17">
        <f>DATEDIF(Table3[[#This Row],[date of birth]],DATE(2023,6,8),"y")</f>
        <v>38</v>
      </c>
      <c r="Q697" s="39">
        <v>5974.38</v>
      </c>
    </row>
    <row r="698" spans="1:17" x14ac:dyDescent="0.25">
      <c r="A698" t="s">
        <v>5413</v>
      </c>
      <c r="B698">
        <v>1984</v>
      </c>
      <c r="C698" t="s">
        <v>15</v>
      </c>
      <c r="D698">
        <v>11</v>
      </c>
      <c r="E698">
        <v>1</v>
      </c>
      <c r="F698">
        <v>5976.83</v>
      </c>
      <c r="G698" t="s">
        <v>11</v>
      </c>
      <c r="H698" t="s">
        <v>11</v>
      </c>
      <c r="I698" t="s">
        <v>13</v>
      </c>
      <c r="J698" s="16" t="str">
        <f>IF(Table3[[#This Row],[month]]="?","sep",Table3[[#This Row],[month]])</f>
        <v>Nov</v>
      </c>
      <c r="K698" s="16">
        <f>IF(Table3[[#This Row],[year]]="?","1983",Table3[[#This Row],[year]])</f>
        <v>1984</v>
      </c>
      <c r="L698" s="16" t="str">
        <f>IF(Table3[[#This Row],[Hospital tier]]="?","tier - 2",Table3[[#This Row],[Hospital tier]])</f>
        <v>tier - 2</v>
      </c>
      <c r="M698" s="16" t="str">
        <f>IF(Table3[[#This Row],[City tier]]="?","tier - 2",Table3[[#This Row],[City tier]])</f>
        <v>tier - 2</v>
      </c>
      <c r="N698" s="16" t="str">
        <f>IF(Table3[[#This Row],[State ID]]="?","unknown",Table3[[#This Row],[State ID]])</f>
        <v>R1013</v>
      </c>
      <c r="O698" s="38" t="str">
        <f>CONCATENATE(Table3[[#This Row],[date]],"-",Table3[[#This Row],[month2]],"-",Table3[[#This Row],[year2]])</f>
        <v>11-Nov-1984</v>
      </c>
      <c r="P698" s="17">
        <f>DATEDIF(Table3[[#This Row],[date of birth]],DATE(2023,6,8),"y")</f>
        <v>38</v>
      </c>
      <c r="Q698" s="39">
        <v>5976.83</v>
      </c>
    </row>
    <row r="699" spans="1:17" x14ac:dyDescent="0.25">
      <c r="A699" t="s">
        <v>5414</v>
      </c>
      <c r="B699">
        <v>1970</v>
      </c>
      <c r="C699" t="s">
        <v>18</v>
      </c>
      <c r="D699">
        <v>25</v>
      </c>
      <c r="E699">
        <v>0</v>
      </c>
      <c r="F699">
        <v>5979.66</v>
      </c>
      <c r="G699" t="s">
        <v>11</v>
      </c>
      <c r="H699" t="s">
        <v>12</v>
      </c>
      <c r="I699" t="s">
        <v>13</v>
      </c>
      <c r="J699" s="16" t="str">
        <f>IF(Table3[[#This Row],[month]]="?","sep",Table3[[#This Row],[month]])</f>
        <v>Jun</v>
      </c>
      <c r="K699" s="16">
        <f>IF(Table3[[#This Row],[year]]="?","1983",Table3[[#This Row],[year]])</f>
        <v>1970</v>
      </c>
      <c r="L699" s="16" t="str">
        <f>IF(Table3[[#This Row],[Hospital tier]]="?","tier - 2",Table3[[#This Row],[Hospital tier]])</f>
        <v>tier - 2</v>
      </c>
      <c r="M699" s="16" t="str">
        <f>IF(Table3[[#This Row],[City tier]]="?","tier - 2",Table3[[#This Row],[City tier]])</f>
        <v>tier - 3</v>
      </c>
      <c r="N699" s="16" t="str">
        <f>IF(Table3[[#This Row],[State ID]]="?","unknown",Table3[[#This Row],[State ID]])</f>
        <v>R1013</v>
      </c>
      <c r="O699" s="38" t="str">
        <f>CONCATENATE(Table3[[#This Row],[date]],"-",Table3[[#This Row],[month2]],"-",Table3[[#This Row],[year2]])</f>
        <v>25-Jun-1970</v>
      </c>
      <c r="P699" s="17">
        <f>DATEDIF(Table3[[#This Row],[date of birth]],DATE(2023,6,8),"y")</f>
        <v>52</v>
      </c>
      <c r="Q699" s="39">
        <v>5979.66</v>
      </c>
    </row>
    <row r="700" spans="1:17" x14ac:dyDescent="0.25">
      <c r="A700" t="s">
        <v>5415</v>
      </c>
      <c r="B700">
        <v>1980</v>
      </c>
      <c r="C700" t="s">
        <v>37</v>
      </c>
      <c r="D700">
        <v>10</v>
      </c>
      <c r="E700">
        <v>0</v>
      </c>
      <c r="F700">
        <v>5979.73</v>
      </c>
      <c r="G700" t="s">
        <v>11</v>
      </c>
      <c r="H700" t="s">
        <v>11</v>
      </c>
      <c r="I700" t="s">
        <v>42</v>
      </c>
      <c r="J700" s="16" t="str">
        <f>IF(Table3[[#This Row],[month]]="?","sep",Table3[[#This Row],[month]])</f>
        <v>Oct</v>
      </c>
      <c r="K700" s="16">
        <f>IF(Table3[[#This Row],[year]]="?","1983",Table3[[#This Row],[year]])</f>
        <v>1980</v>
      </c>
      <c r="L700" s="16" t="str">
        <f>IF(Table3[[#This Row],[Hospital tier]]="?","tier - 2",Table3[[#This Row],[Hospital tier]])</f>
        <v>tier - 2</v>
      </c>
      <c r="M700" s="16" t="str">
        <f>IF(Table3[[#This Row],[City tier]]="?","tier - 2",Table3[[#This Row],[City tier]])</f>
        <v>tier - 2</v>
      </c>
      <c r="N700" s="16" t="str">
        <f>IF(Table3[[#This Row],[State ID]]="?","unknown",Table3[[#This Row],[State ID]])</f>
        <v>R1011</v>
      </c>
      <c r="O700" s="38" t="str">
        <f>CONCATENATE(Table3[[#This Row],[date]],"-",Table3[[#This Row],[month2]],"-",Table3[[#This Row],[year2]])</f>
        <v>10-Oct-1980</v>
      </c>
      <c r="P700" s="17">
        <f>DATEDIF(Table3[[#This Row],[date of birth]],DATE(2023,6,8),"y")</f>
        <v>42</v>
      </c>
      <c r="Q700" s="39">
        <v>5979.73</v>
      </c>
    </row>
    <row r="701" spans="1:17" x14ac:dyDescent="0.25">
      <c r="A701" t="s">
        <v>5416</v>
      </c>
      <c r="B701">
        <v>1974</v>
      </c>
      <c r="C701" t="s">
        <v>37</v>
      </c>
      <c r="D701">
        <v>11</v>
      </c>
      <c r="E701">
        <v>0</v>
      </c>
      <c r="F701">
        <v>5979.99</v>
      </c>
      <c r="G701" t="s">
        <v>11</v>
      </c>
      <c r="H701" t="s">
        <v>12</v>
      </c>
      <c r="I701" t="s">
        <v>13</v>
      </c>
      <c r="J701" s="16" t="str">
        <f>IF(Table3[[#This Row],[month]]="?","sep",Table3[[#This Row],[month]])</f>
        <v>Oct</v>
      </c>
      <c r="K701" s="16">
        <f>IF(Table3[[#This Row],[year]]="?","1983",Table3[[#This Row],[year]])</f>
        <v>1974</v>
      </c>
      <c r="L701" s="16" t="str">
        <f>IF(Table3[[#This Row],[Hospital tier]]="?","tier - 2",Table3[[#This Row],[Hospital tier]])</f>
        <v>tier - 2</v>
      </c>
      <c r="M701" s="16" t="str">
        <f>IF(Table3[[#This Row],[City tier]]="?","tier - 2",Table3[[#This Row],[City tier]])</f>
        <v>tier - 3</v>
      </c>
      <c r="N701" s="16" t="str">
        <f>IF(Table3[[#This Row],[State ID]]="?","unknown",Table3[[#This Row],[State ID]])</f>
        <v>R1013</v>
      </c>
      <c r="O701" s="38" t="str">
        <f>CONCATENATE(Table3[[#This Row],[date]],"-",Table3[[#This Row],[month2]],"-",Table3[[#This Row],[year2]])</f>
        <v>11-Oct-1974</v>
      </c>
      <c r="P701" s="17">
        <f>DATEDIF(Table3[[#This Row],[date of birth]],DATE(2023,6,8),"y")</f>
        <v>48</v>
      </c>
      <c r="Q701" s="39">
        <v>5979.99</v>
      </c>
    </row>
    <row r="702" spans="1:17" x14ac:dyDescent="0.25">
      <c r="A702" t="s">
        <v>5417</v>
      </c>
      <c r="B702">
        <v>1988</v>
      </c>
      <c r="C702" t="s">
        <v>18</v>
      </c>
      <c r="D702">
        <v>10</v>
      </c>
      <c r="E702">
        <v>2</v>
      </c>
      <c r="F702">
        <v>5989.52</v>
      </c>
      <c r="G702" t="s">
        <v>11</v>
      </c>
      <c r="H702" t="s">
        <v>16</v>
      </c>
      <c r="I702" t="s">
        <v>23</v>
      </c>
      <c r="J702" s="16" t="str">
        <f>IF(Table3[[#This Row],[month]]="?","sep",Table3[[#This Row],[month]])</f>
        <v>Jun</v>
      </c>
      <c r="K702" s="16">
        <f>IF(Table3[[#This Row],[year]]="?","1983",Table3[[#This Row],[year]])</f>
        <v>1988</v>
      </c>
      <c r="L702" s="16" t="str">
        <f>IF(Table3[[#This Row],[Hospital tier]]="?","tier - 2",Table3[[#This Row],[Hospital tier]])</f>
        <v>tier - 2</v>
      </c>
      <c r="M702" s="16" t="str">
        <f>IF(Table3[[#This Row],[City tier]]="?","tier - 2",Table3[[#This Row],[City tier]])</f>
        <v>tier - 1</v>
      </c>
      <c r="N702" s="16" t="str">
        <f>IF(Table3[[#This Row],[State ID]]="?","unknown",Table3[[#This Row],[State ID]])</f>
        <v>R1012</v>
      </c>
      <c r="O702" s="38" t="str">
        <f>CONCATENATE(Table3[[#This Row],[date]],"-",Table3[[#This Row],[month2]],"-",Table3[[#This Row],[year2]])</f>
        <v>10-Jun-1988</v>
      </c>
      <c r="P702" s="17">
        <f>DATEDIF(Table3[[#This Row],[date of birth]],DATE(2023,6,8),"y")</f>
        <v>34</v>
      </c>
      <c r="Q702" s="39">
        <v>5989.52</v>
      </c>
    </row>
    <row r="703" spans="1:17" x14ac:dyDescent="0.25">
      <c r="A703" t="s">
        <v>5418</v>
      </c>
      <c r="B703">
        <v>1974</v>
      </c>
      <c r="C703" t="s">
        <v>35</v>
      </c>
      <c r="D703">
        <v>17</v>
      </c>
      <c r="E703">
        <v>0</v>
      </c>
      <c r="F703">
        <v>5990.17</v>
      </c>
      <c r="G703" t="s">
        <v>11</v>
      </c>
      <c r="H703" t="s">
        <v>11</v>
      </c>
      <c r="I703" t="s">
        <v>13</v>
      </c>
      <c r="J703" s="16" t="str">
        <f>IF(Table3[[#This Row],[month]]="?","sep",Table3[[#This Row],[month]])</f>
        <v>Aug</v>
      </c>
      <c r="K703" s="16">
        <f>IF(Table3[[#This Row],[year]]="?","1983",Table3[[#This Row],[year]])</f>
        <v>1974</v>
      </c>
      <c r="L703" s="16" t="str">
        <f>IF(Table3[[#This Row],[Hospital tier]]="?","tier - 2",Table3[[#This Row],[Hospital tier]])</f>
        <v>tier - 2</v>
      </c>
      <c r="M703" s="16" t="str">
        <f>IF(Table3[[#This Row],[City tier]]="?","tier - 2",Table3[[#This Row],[City tier]])</f>
        <v>tier - 2</v>
      </c>
      <c r="N703" s="16" t="str">
        <f>IF(Table3[[#This Row],[State ID]]="?","unknown",Table3[[#This Row],[State ID]])</f>
        <v>R1013</v>
      </c>
      <c r="O703" s="38" t="str">
        <f>CONCATENATE(Table3[[#This Row],[date]],"-",Table3[[#This Row],[month2]],"-",Table3[[#This Row],[year2]])</f>
        <v>17-Aug-1974</v>
      </c>
      <c r="P703" s="17">
        <f>DATEDIF(Table3[[#This Row],[date of birth]],DATE(2023,6,8),"y")</f>
        <v>48</v>
      </c>
      <c r="Q703" s="39">
        <v>5990.17</v>
      </c>
    </row>
    <row r="704" spans="1:17" x14ac:dyDescent="0.25">
      <c r="A704" t="s">
        <v>5419</v>
      </c>
      <c r="B704">
        <v>1980</v>
      </c>
      <c r="C704" t="s">
        <v>35</v>
      </c>
      <c r="D704">
        <v>8</v>
      </c>
      <c r="E704">
        <v>2</v>
      </c>
      <c r="F704">
        <v>5993.62</v>
      </c>
      <c r="G704" t="s">
        <v>11</v>
      </c>
      <c r="H704" t="s">
        <v>12</v>
      </c>
      <c r="I704" t="s">
        <v>13</v>
      </c>
      <c r="J704" s="16" t="str">
        <f>IF(Table3[[#This Row],[month]]="?","sep",Table3[[#This Row],[month]])</f>
        <v>Aug</v>
      </c>
      <c r="K704" s="16">
        <f>IF(Table3[[#This Row],[year]]="?","1983",Table3[[#This Row],[year]])</f>
        <v>1980</v>
      </c>
      <c r="L704" s="16" t="str">
        <f>IF(Table3[[#This Row],[Hospital tier]]="?","tier - 2",Table3[[#This Row],[Hospital tier]])</f>
        <v>tier - 2</v>
      </c>
      <c r="M704" s="16" t="str">
        <f>IF(Table3[[#This Row],[City tier]]="?","tier - 2",Table3[[#This Row],[City tier]])</f>
        <v>tier - 3</v>
      </c>
      <c r="N704" s="16" t="str">
        <f>IF(Table3[[#This Row],[State ID]]="?","unknown",Table3[[#This Row],[State ID]])</f>
        <v>R1013</v>
      </c>
      <c r="O704" s="38" t="str">
        <f>CONCATENATE(Table3[[#This Row],[date]],"-",Table3[[#This Row],[month2]],"-",Table3[[#This Row],[year2]])</f>
        <v>8-Aug-1980</v>
      </c>
      <c r="P704" s="17">
        <f>DATEDIF(Table3[[#This Row],[date of birth]],DATE(2023,6,8),"y")</f>
        <v>42</v>
      </c>
      <c r="Q704" s="39">
        <v>5993.62</v>
      </c>
    </row>
    <row r="705" spans="1:17" x14ac:dyDescent="0.25">
      <c r="A705" t="s">
        <v>5420</v>
      </c>
      <c r="B705">
        <v>1989</v>
      </c>
      <c r="C705" t="s">
        <v>35</v>
      </c>
      <c r="D705">
        <v>16</v>
      </c>
      <c r="E705">
        <v>4</v>
      </c>
      <c r="F705">
        <v>6059.17</v>
      </c>
      <c r="G705" t="s">
        <v>11</v>
      </c>
      <c r="H705" t="s">
        <v>16</v>
      </c>
      <c r="I705" t="s">
        <v>42</v>
      </c>
      <c r="J705" s="16" t="str">
        <f>IF(Table3[[#This Row],[month]]="?","sep",Table3[[#This Row],[month]])</f>
        <v>Aug</v>
      </c>
      <c r="K705" s="16">
        <f>IF(Table3[[#This Row],[year]]="?","1983",Table3[[#This Row],[year]])</f>
        <v>1989</v>
      </c>
      <c r="L705" s="16" t="str">
        <f>IF(Table3[[#This Row],[Hospital tier]]="?","tier - 2",Table3[[#This Row],[Hospital tier]])</f>
        <v>tier - 2</v>
      </c>
      <c r="M705" s="16" t="str">
        <f>IF(Table3[[#This Row],[City tier]]="?","tier - 2",Table3[[#This Row],[City tier]])</f>
        <v>tier - 1</v>
      </c>
      <c r="N705" s="16" t="str">
        <f>IF(Table3[[#This Row],[State ID]]="?","unknown",Table3[[#This Row],[State ID]])</f>
        <v>R1011</v>
      </c>
      <c r="O705" s="38" t="str">
        <f>CONCATENATE(Table3[[#This Row],[date]],"-",Table3[[#This Row],[month2]],"-",Table3[[#This Row],[year2]])</f>
        <v>16-Aug-1989</v>
      </c>
      <c r="P705" s="17">
        <f>DATEDIF(Table3[[#This Row],[date of birth]],DATE(2023,6,8),"y")</f>
        <v>33</v>
      </c>
      <c r="Q705" s="39">
        <v>6059.17</v>
      </c>
    </row>
    <row r="706" spans="1:17" x14ac:dyDescent="0.25">
      <c r="A706" t="s">
        <v>5421</v>
      </c>
      <c r="B706">
        <v>1996</v>
      </c>
      <c r="C706" t="s">
        <v>10</v>
      </c>
      <c r="D706">
        <v>28</v>
      </c>
      <c r="E706">
        <v>0</v>
      </c>
      <c r="F706">
        <v>6061.8</v>
      </c>
      <c r="G706" t="s">
        <v>11</v>
      </c>
      <c r="H706" t="s">
        <v>12</v>
      </c>
      <c r="I706" t="s">
        <v>23</v>
      </c>
      <c r="J706" s="16" t="str">
        <f>IF(Table3[[#This Row],[month]]="?","sep",Table3[[#This Row],[month]])</f>
        <v>Jul</v>
      </c>
      <c r="K706" s="16">
        <f>IF(Table3[[#This Row],[year]]="?","1983",Table3[[#This Row],[year]])</f>
        <v>1996</v>
      </c>
      <c r="L706" s="16" t="str">
        <f>IF(Table3[[#This Row],[Hospital tier]]="?","tier - 2",Table3[[#This Row],[Hospital tier]])</f>
        <v>tier - 2</v>
      </c>
      <c r="M706" s="16" t="str">
        <f>IF(Table3[[#This Row],[City tier]]="?","tier - 2",Table3[[#This Row],[City tier]])</f>
        <v>tier - 3</v>
      </c>
      <c r="N706" s="16" t="str">
        <f>IF(Table3[[#This Row],[State ID]]="?","unknown",Table3[[#This Row],[State ID]])</f>
        <v>R1012</v>
      </c>
      <c r="O706" s="38" t="str">
        <f>CONCATENATE(Table3[[#This Row],[date]],"-",Table3[[#This Row],[month2]],"-",Table3[[#This Row],[year2]])</f>
        <v>28-Jul-1996</v>
      </c>
      <c r="P706" s="17">
        <f>DATEDIF(Table3[[#This Row],[date of birth]],DATE(2023,6,8),"y")</f>
        <v>26</v>
      </c>
      <c r="Q706" s="39">
        <v>6061.8</v>
      </c>
    </row>
    <row r="707" spans="1:17" x14ac:dyDescent="0.25">
      <c r="A707" t="s">
        <v>5422</v>
      </c>
      <c r="B707">
        <v>1994</v>
      </c>
      <c r="C707" t="s">
        <v>15</v>
      </c>
      <c r="D707">
        <v>8</v>
      </c>
      <c r="E707">
        <v>0</v>
      </c>
      <c r="F707">
        <v>6064.37</v>
      </c>
      <c r="G707" t="s">
        <v>11</v>
      </c>
      <c r="H707" t="s">
        <v>11</v>
      </c>
      <c r="I707" t="s">
        <v>42</v>
      </c>
      <c r="J707" s="16" t="str">
        <f>IF(Table3[[#This Row],[month]]="?","sep",Table3[[#This Row],[month]])</f>
        <v>Nov</v>
      </c>
      <c r="K707" s="16">
        <f>IF(Table3[[#This Row],[year]]="?","1983",Table3[[#This Row],[year]])</f>
        <v>1994</v>
      </c>
      <c r="L707" s="16" t="str">
        <f>IF(Table3[[#This Row],[Hospital tier]]="?","tier - 2",Table3[[#This Row],[Hospital tier]])</f>
        <v>tier - 2</v>
      </c>
      <c r="M707" s="16" t="str">
        <f>IF(Table3[[#This Row],[City tier]]="?","tier - 2",Table3[[#This Row],[City tier]])</f>
        <v>tier - 2</v>
      </c>
      <c r="N707" s="16" t="str">
        <f>IF(Table3[[#This Row],[State ID]]="?","unknown",Table3[[#This Row],[State ID]])</f>
        <v>R1011</v>
      </c>
      <c r="O707" s="38" t="str">
        <f>CONCATENATE(Table3[[#This Row],[date]],"-",Table3[[#This Row],[month2]],"-",Table3[[#This Row],[year2]])</f>
        <v>8-Nov-1994</v>
      </c>
      <c r="P707" s="17">
        <f>DATEDIF(Table3[[#This Row],[date of birth]],DATE(2023,6,8),"y")</f>
        <v>28</v>
      </c>
      <c r="Q707" s="39">
        <v>6064.37</v>
      </c>
    </row>
    <row r="708" spans="1:17" x14ac:dyDescent="0.25">
      <c r="A708" t="s">
        <v>5423</v>
      </c>
      <c r="B708">
        <v>1984</v>
      </c>
      <c r="C708" t="s">
        <v>20</v>
      </c>
      <c r="D708">
        <v>21</v>
      </c>
      <c r="E708">
        <v>1</v>
      </c>
      <c r="F708">
        <v>6067.13</v>
      </c>
      <c r="G708" t="s">
        <v>12</v>
      </c>
      <c r="H708" t="s">
        <v>16</v>
      </c>
      <c r="I708" t="s">
        <v>168</v>
      </c>
      <c r="J708" s="16" t="str">
        <f>IF(Table3[[#This Row],[month]]="?","sep",Table3[[#This Row],[month]])</f>
        <v>Sep</v>
      </c>
      <c r="K708" s="16">
        <f>IF(Table3[[#This Row],[year]]="?","1983",Table3[[#This Row],[year]])</f>
        <v>1984</v>
      </c>
      <c r="L708" s="16" t="str">
        <f>IF(Table3[[#This Row],[Hospital tier]]="?","tier - 2",Table3[[#This Row],[Hospital tier]])</f>
        <v>tier - 3</v>
      </c>
      <c r="M708" s="16" t="str">
        <f>IF(Table3[[#This Row],[City tier]]="?","tier - 2",Table3[[#This Row],[City tier]])</f>
        <v>tier - 1</v>
      </c>
      <c r="N708" s="16" t="str">
        <f>IF(Table3[[#This Row],[State ID]]="?","unknown",Table3[[#This Row],[State ID]])</f>
        <v>R1016</v>
      </c>
      <c r="O708" s="38" t="str">
        <f>CONCATENATE(Table3[[#This Row],[date]],"-",Table3[[#This Row],[month2]],"-",Table3[[#This Row],[year2]])</f>
        <v>21-Sep-1984</v>
      </c>
      <c r="P708" s="17">
        <f>DATEDIF(Table3[[#This Row],[date of birth]],DATE(2023,6,8),"y")</f>
        <v>38</v>
      </c>
      <c r="Q708" s="39">
        <v>6067.13</v>
      </c>
    </row>
    <row r="709" spans="1:17" x14ac:dyDescent="0.25">
      <c r="A709" t="s">
        <v>5424</v>
      </c>
      <c r="B709">
        <v>1979</v>
      </c>
      <c r="C709" t="s">
        <v>35</v>
      </c>
      <c r="D709">
        <v>8</v>
      </c>
      <c r="E709">
        <v>2</v>
      </c>
      <c r="F709">
        <v>6074.37</v>
      </c>
      <c r="G709" t="s">
        <v>11</v>
      </c>
      <c r="H709" t="s">
        <v>11</v>
      </c>
      <c r="I709" t="s">
        <v>23</v>
      </c>
      <c r="J709" s="16" t="str">
        <f>IF(Table3[[#This Row],[month]]="?","sep",Table3[[#This Row],[month]])</f>
        <v>Aug</v>
      </c>
      <c r="K709" s="16">
        <f>IF(Table3[[#This Row],[year]]="?","1983",Table3[[#This Row],[year]])</f>
        <v>1979</v>
      </c>
      <c r="L709" s="16" t="str">
        <f>IF(Table3[[#This Row],[Hospital tier]]="?","tier - 2",Table3[[#This Row],[Hospital tier]])</f>
        <v>tier - 2</v>
      </c>
      <c r="M709" s="16" t="str">
        <f>IF(Table3[[#This Row],[City tier]]="?","tier - 2",Table3[[#This Row],[City tier]])</f>
        <v>tier - 2</v>
      </c>
      <c r="N709" s="16" t="str">
        <f>IF(Table3[[#This Row],[State ID]]="?","unknown",Table3[[#This Row],[State ID]])</f>
        <v>R1012</v>
      </c>
      <c r="O709" s="38" t="str">
        <f>CONCATENATE(Table3[[#This Row],[date]],"-",Table3[[#This Row],[month2]],"-",Table3[[#This Row],[year2]])</f>
        <v>8-Aug-1979</v>
      </c>
      <c r="P709" s="17">
        <f>DATEDIF(Table3[[#This Row],[date of birth]],DATE(2023,6,8),"y")</f>
        <v>43</v>
      </c>
      <c r="Q709" s="39">
        <v>6074.37</v>
      </c>
    </row>
    <row r="710" spans="1:17" x14ac:dyDescent="0.25">
      <c r="A710" t="s">
        <v>5425</v>
      </c>
      <c r="B710">
        <v>1984</v>
      </c>
      <c r="C710" t="s">
        <v>37</v>
      </c>
      <c r="D710">
        <v>14</v>
      </c>
      <c r="E710">
        <v>1</v>
      </c>
      <c r="F710">
        <v>6079.67</v>
      </c>
      <c r="G710" t="s">
        <v>16</v>
      </c>
      <c r="H710" t="s">
        <v>16</v>
      </c>
      <c r="I710" t="s">
        <v>276</v>
      </c>
      <c r="J710" s="16" t="str">
        <f>IF(Table3[[#This Row],[month]]="?","sep",Table3[[#This Row],[month]])</f>
        <v>Oct</v>
      </c>
      <c r="K710" s="16">
        <f>IF(Table3[[#This Row],[year]]="?","1983",Table3[[#This Row],[year]])</f>
        <v>1984</v>
      </c>
      <c r="L710" s="16" t="str">
        <f>IF(Table3[[#This Row],[Hospital tier]]="?","tier - 2",Table3[[#This Row],[Hospital tier]])</f>
        <v>tier - 1</v>
      </c>
      <c r="M710" s="16" t="str">
        <f>IF(Table3[[#This Row],[City tier]]="?","tier - 2",Table3[[#This Row],[City tier]])</f>
        <v>tier - 1</v>
      </c>
      <c r="N710" s="16" t="str">
        <f>IF(Table3[[#This Row],[State ID]]="?","unknown",Table3[[#This Row],[State ID]])</f>
        <v>R1014</v>
      </c>
      <c r="O710" s="38" t="str">
        <f>CONCATENATE(Table3[[#This Row],[date]],"-",Table3[[#This Row],[month2]],"-",Table3[[#This Row],[year2]])</f>
        <v>14-Oct-1984</v>
      </c>
      <c r="P710" s="17">
        <f>DATEDIF(Table3[[#This Row],[date of birth]],DATE(2023,6,8),"y")</f>
        <v>38</v>
      </c>
      <c r="Q710" s="39">
        <v>6079.67</v>
      </c>
    </row>
    <row r="711" spans="1:17" x14ac:dyDescent="0.25">
      <c r="A711" t="s">
        <v>5426</v>
      </c>
      <c r="B711">
        <v>1984</v>
      </c>
      <c r="C711" t="s">
        <v>10</v>
      </c>
      <c r="D711">
        <v>25</v>
      </c>
      <c r="E711">
        <v>2</v>
      </c>
      <c r="F711">
        <v>6082.41</v>
      </c>
      <c r="G711" t="s">
        <v>16</v>
      </c>
      <c r="H711" t="s">
        <v>11</v>
      </c>
      <c r="I711" t="s">
        <v>42</v>
      </c>
      <c r="J711" s="16" t="str">
        <f>IF(Table3[[#This Row],[month]]="?","sep",Table3[[#This Row],[month]])</f>
        <v>Jul</v>
      </c>
      <c r="K711" s="16">
        <f>IF(Table3[[#This Row],[year]]="?","1983",Table3[[#This Row],[year]])</f>
        <v>1984</v>
      </c>
      <c r="L711" s="16" t="str">
        <f>IF(Table3[[#This Row],[Hospital tier]]="?","tier - 2",Table3[[#This Row],[Hospital tier]])</f>
        <v>tier - 1</v>
      </c>
      <c r="M711" s="16" t="str">
        <f>IF(Table3[[#This Row],[City tier]]="?","tier - 2",Table3[[#This Row],[City tier]])</f>
        <v>tier - 2</v>
      </c>
      <c r="N711" s="16" t="str">
        <f>IF(Table3[[#This Row],[State ID]]="?","unknown",Table3[[#This Row],[State ID]])</f>
        <v>R1011</v>
      </c>
      <c r="O711" s="38" t="str">
        <f>CONCATENATE(Table3[[#This Row],[date]],"-",Table3[[#This Row],[month2]],"-",Table3[[#This Row],[year2]])</f>
        <v>25-Jul-1984</v>
      </c>
      <c r="P711" s="17">
        <f>DATEDIF(Table3[[#This Row],[date of birth]],DATE(2023,6,8),"y")</f>
        <v>38</v>
      </c>
      <c r="Q711" s="39">
        <v>6082.41</v>
      </c>
    </row>
    <row r="712" spans="1:17" x14ac:dyDescent="0.25">
      <c r="A712" t="s">
        <v>5427</v>
      </c>
      <c r="B712">
        <v>1970</v>
      </c>
      <c r="C712" t="s">
        <v>18</v>
      </c>
      <c r="D712">
        <v>9</v>
      </c>
      <c r="E712">
        <v>0</v>
      </c>
      <c r="F712">
        <v>6098.38</v>
      </c>
      <c r="G712" t="s">
        <v>11</v>
      </c>
      <c r="H712" t="s">
        <v>11</v>
      </c>
      <c r="I712" t="s">
        <v>13</v>
      </c>
      <c r="J712" s="16" t="str">
        <f>IF(Table3[[#This Row],[month]]="?","sep",Table3[[#This Row],[month]])</f>
        <v>Jun</v>
      </c>
      <c r="K712" s="16">
        <f>IF(Table3[[#This Row],[year]]="?","1983",Table3[[#This Row],[year]])</f>
        <v>1970</v>
      </c>
      <c r="L712" s="16" t="str">
        <f>IF(Table3[[#This Row],[Hospital tier]]="?","tier - 2",Table3[[#This Row],[Hospital tier]])</f>
        <v>tier - 2</v>
      </c>
      <c r="M712" s="16" t="str">
        <f>IF(Table3[[#This Row],[City tier]]="?","tier - 2",Table3[[#This Row],[City tier]])</f>
        <v>tier - 2</v>
      </c>
      <c r="N712" s="16" t="str">
        <f>IF(Table3[[#This Row],[State ID]]="?","unknown",Table3[[#This Row],[State ID]])</f>
        <v>R1013</v>
      </c>
      <c r="O712" s="38" t="str">
        <f>CONCATENATE(Table3[[#This Row],[date]],"-",Table3[[#This Row],[month2]],"-",Table3[[#This Row],[year2]])</f>
        <v>9-Jun-1970</v>
      </c>
      <c r="P712" s="17">
        <f>DATEDIF(Table3[[#This Row],[date of birth]],DATE(2023,6,8),"y")</f>
        <v>52</v>
      </c>
      <c r="Q712" s="39">
        <v>6098.38</v>
      </c>
    </row>
    <row r="713" spans="1:17" x14ac:dyDescent="0.25">
      <c r="A713" t="s">
        <v>5428</v>
      </c>
      <c r="B713">
        <v>1995</v>
      </c>
      <c r="C713" t="s">
        <v>20</v>
      </c>
      <c r="D713">
        <v>9</v>
      </c>
      <c r="E713">
        <v>0</v>
      </c>
      <c r="F713">
        <v>6111.95</v>
      </c>
      <c r="G713" t="s">
        <v>11</v>
      </c>
      <c r="H713" t="s">
        <v>12</v>
      </c>
      <c r="I713" t="s">
        <v>535</v>
      </c>
      <c r="J713" s="16" t="str">
        <f>IF(Table3[[#This Row],[month]]="?","sep",Table3[[#This Row],[month]])</f>
        <v>Sep</v>
      </c>
      <c r="K713" s="16">
        <f>IF(Table3[[#This Row],[year]]="?","1983",Table3[[#This Row],[year]])</f>
        <v>1995</v>
      </c>
      <c r="L713" s="16" t="str">
        <f>IF(Table3[[#This Row],[Hospital tier]]="?","tier - 2",Table3[[#This Row],[Hospital tier]])</f>
        <v>tier - 2</v>
      </c>
      <c r="M713" s="16" t="str">
        <f>IF(Table3[[#This Row],[City tier]]="?","tier - 2",Table3[[#This Row],[City tier]])</f>
        <v>tier - 3</v>
      </c>
      <c r="N713" s="16" t="str">
        <f>IF(Table3[[#This Row],[State ID]]="?","unknown",Table3[[#This Row],[State ID]])</f>
        <v>R1026</v>
      </c>
      <c r="O713" s="38" t="str">
        <f>CONCATENATE(Table3[[#This Row],[date]],"-",Table3[[#This Row],[month2]],"-",Table3[[#This Row],[year2]])</f>
        <v>9-Sep-1995</v>
      </c>
      <c r="P713" s="17">
        <f>DATEDIF(Table3[[#This Row],[date of birth]],DATE(2023,6,8),"y")</f>
        <v>27</v>
      </c>
      <c r="Q713" s="39">
        <v>6111.95</v>
      </c>
    </row>
    <row r="714" spans="1:17" x14ac:dyDescent="0.25">
      <c r="A714" t="s">
        <v>5429</v>
      </c>
      <c r="B714">
        <v>1985</v>
      </c>
      <c r="C714" t="s">
        <v>10</v>
      </c>
      <c r="D714">
        <v>21</v>
      </c>
      <c r="E714">
        <v>1</v>
      </c>
      <c r="F714">
        <v>6112.35</v>
      </c>
      <c r="G714" t="s">
        <v>11</v>
      </c>
      <c r="H714" t="s">
        <v>16</v>
      </c>
      <c r="I714" t="s">
        <v>23</v>
      </c>
      <c r="J714" s="16" t="str">
        <f>IF(Table3[[#This Row],[month]]="?","sep",Table3[[#This Row],[month]])</f>
        <v>Jul</v>
      </c>
      <c r="K714" s="16">
        <f>IF(Table3[[#This Row],[year]]="?","1983",Table3[[#This Row],[year]])</f>
        <v>1985</v>
      </c>
      <c r="L714" s="16" t="str">
        <f>IF(Table3[[#This Row],[Hospital tier]]="?","tier - 2",Table3[[#This Row],[Hospital tier]])</f>
        <v>tier - 2</v>
      </c>
      <c r="M714" s="16" t="str">
        <f>IF(Table3[[#This Row],[City tier]]="?","tier - 2",Table3[[#This Row],[City tier]])</f>
        <v>tier - 1</v>
      </c>
      <c r="N714" s="16" t="str">
        <f>IF(Table3[[#This Row],[State ID]]="?","unknown",Table3[[#This Row],[State ID]])</f>
        <v>R1012</v>
      </c>
      <c r="O714" s="38" t="str">
        <f>CONCATENATE(Table3[[#This Row],[date]],"-",Table3[[#This Row],[month2]],"-",Table3[[#This Row],[year2]])</f>
        <v>21-Jul-1985</v>
      </c>
      <c r="P714" s="17">
        <f>DATEDIF(Table3[[#This Row],[date of birth]],DATE(2023,6,8),"y")</f>
        <v>37</v>
      </c>
      <c r="Q714" s="39">
        <v>6112.35</v>
      </c>
    </row>
    <row r="715" spans="1:17" x14ac:dyDescent="0.25">
      <c r="A715" t="s">
        <v>5430</v>
      </c>
      <c r="B715">
        <v>1991</v>
      </c>
      <c r="C715" t="s">
        <v>10</v>
      </c>
      <c r="D715">
        <v>25</v>
      </c>
      <c r="E715">
        <v>3</v>
      </c>
      <c r="F715">
        <v>6113.23</v>
      </c>
      <c r="G715" t="s">
        <v>11</v>
      </c>
      <c r="H715" t="s">
        <v>11</v>
      </c>
      <c r="I715" t="s">
        <v>247</v>
      </c>
      <c r="J715" s="16" t="str">
        <f>IF(Table3[[#This Row],[month]]="?","sep",Table3[[#This Row],[month]])</f>
        <v>Jul</v>
      </c>
      <c r="K715" s="16">
        <f>IF(Table3[[#This Row],[year]]="?","1983",Table3[[#This Row],[year]])</f>
        <v>1991</v>
      </c>
      <c r="L715" s="16" t="str">
        <f>IF(Table3[[#This Row],[Hospital tier]]="?","tier - 2",Table3[[#This Row],[Hospital tier]])</f>
        <v>tier - 2</v>
      </c>
      <c r="M715" s="16" t="str">
        <f>IF(Table3[[#This Row],[City tier]]="?","tier - 2",Table3[[#This Row],[City tier]])</f>
        <v>tier - 2</v>
      </c>
      <c r="N715" s="16" t="str">
        <f>IF(Table3[[#This Row],[State ID]]="?","unknown",Table3[[#This Row],[State ID]])</f>
        <v>R1024</v>
      </c>
      <c r="O715" s="38" t="str">
        <f>CONCATENATE(Table3[[#This Row],[date]],"-",Table3[[#This Row],[month2]],"-",Table3[[#This Row],[year2]])</f>
        <v>25-Jul-1991</v>
      </c>
      <c r="P715" s="17">
        <f>DATEDIF(Table3[[#This Row],[date of birth]],DATE(2023,6,8),"y")</f>
        <v>31</v>
      </c>
      <c r="Q715" s="39">
        <v>6113.23</v>
      </c>
    </row>
    <row r="716" spans="1:17" x14ac:dyDescent="0.25">
      <c r="A716" t="s">
        <v>5431</v>
      </c>
      <c r="B716">
        <v>1983</v>
      </c>
      <c r="C716" t="s">
        <v>35</v>
      </c>
      <c r="D716">
        <v>11</v>
      </c>
      <c r="E716">
        <v>1</v>
      </c>
      <c r="F716">
        <v>6117.49</v>
      </c>
      <c r="G716" t="s">
        <v>11</v>
      </c>
      <c r="H716" t="s">
        <v>12</v>
      </c>
      <c r="I716" t="s">
        <v>23</v>
      </c>
      <c r="J716" s="16" t="str">
        <f>IF(Table3[[#This Row],[month]]="?","sep",Table3[[#This Row],[month]])</f>
        <v>Aug</v>
      </c>
      <c r="K716" s="16">
        <f>IF(Table3[[#This Row],[year]]="?","1983",Table3[[#This Row],[year]])</f>
        <v>1983</v>
      </c>
      <c r="L716" s="16" t="str">
        <f>IF(Table3[[#This Row],[Hospital tier]]="?","tier - 2",Table3[[#This Row],[Hospital tier]])</f>
        <v>tier - 2</v>
      </c>
      <c r="M716" s="16" t="str">
        <f>IF(Table3[[#This Row],[City tier]]="?","tier - 2",Table3[[#This Row],[City tier]])</f>
        <v>tier - 3</v>
      </c>
      <c r="N716" s="16" t="str">
        <f>IF(Table3[[#This Row],[State ID]]="?","unknown",Table3[[#This Row],[State ID]])</f>
        <v>R1012</v>
      </c>
      <c r="O716" s="38" t="str">
        <f>CONCATENATE(Table3[[#This Row],[date]],"-",Table3[[#This Row],[month2]],"-",Table3[[#This Row],[year2]])</f>
        <v>11-Aug-1983</v>
      </c>
      <c r="P716" s="17">
        <f>DATEDIF(Table3[[#This Row],[date of birth]],DATE(2023,6,8),"y")</f>
        <v>39</v>
      </c>
      <c r="Q716" s="39">
        <v>6117.49</v>
      </c>
    </row>
    <row r="717" spans="1:17" x14ac:dyDescent="0.25">
      <c r="A717" t="s">
        <v>5432</v>
      </c>
      <c r="B717">
        <v>1983</v>
      </c>
      <c r="C717" t="s">
        <v>15</v>
      </c>
      <c r="D717">
        <v>16</v>
      </c>
      <c r="E717">
        <v>1</v>
      </c>
      <c r="F717">
        <v>6123.57</v>
      </c>
      <c r="G717" t="s">
        <v>12</v>
      </c>
      <c r="H717" t="s">
        <v>11</v>
      </c>
      <c r="I717" t="s">
        <v>23</v>
      </c>
      <c r="J717" s="16" t="str">
        <f>IF(Table3[[#This Row],[month]]="?","sep",Table3[[#This Row],[month]])</f>
        <v>Nov</v>
      </c>
      <c r="K717" s="16">
        <f>IF(Table3[[#This Row],[year]]="?","1983",Table3[[#This Row],[year]])</f>
        <v>1983</v>
      </c>
      <c r="L717" s="16" t="str">
        <f>IF(Table3[[#This Row],[Hospital tier]]="?","tier - 2",Table3[[#This Row],[Hospital tier]])</f>
        <v>tier - 3</v>
      </c>
      <c r="M717" s="16" t="str">
        <f>IF(Table3[[#This Row],[City tier]]="?","tier - 2",Table3[[#This Row],[City tier]])</f>
        <v>tier - 2</v>
      </c>
      <c r="N717" s="16" t="str">
        <f>IF(Table3[[#This Row],[State ID]]="?","unknown",Table3[[#This Row],[State ID]])</f>
        <v>R1012</v>
      </c>
      <c r="O717" s="38" t="str">
        <f>CONCATENATE(Table3[[#This Row],[date]],"-",Table3[[#This Row],[month2]],"-",Table3[[#This Row],[year2]])</f>
        <v>16-Nov-1983</v>
      </c>
      <c r="P717" s="17">
        <f>DATEDIF(Table3[[#This Row],[date of birth]],DATE(2023,6,8),"y")</f>
        <v>39</v>
      </c>
      <c r="Q717" s="39">
        <v>6123.57</v>
      </c>
    </row>
    <row r="718" spans="1:17" x14ac:dyDescent="0.25">
      <c r="A718" t="s">
        <v>5433</v>
      </c>
      <c r="B718">
        <v>1990</v>
      </c>
      <c r="C718" t="s">
        <v>35</v>
      </c>
      <c r="D718">
        <v>18</v>
      </c>
      <c r="E718">
        <v>3</v>
      </c>
      <c r="F718">
        <v>6128.8</v>
      </c>
      <c r="G718" t="s">
        <v>11</v>
      </c>
      <c r="H718" t="s">
        <v>12</v>
      </c>
      <c r="I718" t="s">
        <v>23</v>
      </c>
      <c r="J718" s="16" t="str">
        <f>IF(Table3[[#This Row],[month]]="?","sep",Table3[[#This Row],[month]])</f>
        <v>Aug</v>
      </c>
      <c r="K718" s="16">
        <f>IF(Table3[[#This Row],[year]]="?","1983",Table3[[#This Row],[year]])</f>
        <v>1990</v>
      </c>
      <c r="L718" s="16" t="str">
        <f>IF(Table3[[#This Row],[Hospital tier]]="?","tier - 2",Table3[[#This Row],[Hospital tier]])</f>
        <v>tier - 2</v>
      </c>
      <c r="M718" s="16" t="str">
        <f>IF(Table3[[#This Row],[City tier]]="?","tier - 2",Table3[[#This Row],[City tier]])</f>
        <v>tier - 3</v>
      </c>
      <c r="N718" s="16" t="str">
        <f>IF(Table3[[#This Row],[State ID]]="?","unknown",Table3[[#This Row],[State ID]])</f>
        <v>R1012</v>
      </c>
      <c r="O718" s="38" t="str">
        <f>CONCATENATE(Table3[[#This Row],[date]],"-",Table3[[#This Row],[month2]],"-",Table3[[#This Row],[year2]])</f>
        <v>18-Aug-1990</v>
      </c>
      <c r="P718" s="17">
        <f>DATEDIF(Table3[[#This Row],[date of birth]],DATE(2023,6,8),"y")</f>
        <v>32</v>
      </c>
      <c r="Q718" s="39">
        <v>6128.8</v>
      </c>
    </row>
    <row r="719" spans="1:17" x14ac:dyDescent="0.25">
      <c r="A719" t="s">
        <v>5434</v>
      </c>
      <c r="B719">
        <v>1969</v>
      </c>
      <c r="C719" t="s">
        <v>15</v>
      </c>
      <c r="D719">
        <v>9</v>
      </c>
      <c r="E719">
        <v>0</v>
      </c>
      <c r="F719">
        <v>6138.5</v>
      </c>
      <c r="G719" t="s">
        <v>11</v>
      </c>
      <c r="H719" t="s">
        <v>11</v>
      </c>
      <c r="I719" t="s">
        <v>42</v>
      </c>
      <c r="J719" s="16" t="str">
        <f>IF(Table3[[#This Row],[month]]="?","sep",Table3[[#This Row],[month]])</f>
        <v>Nov</v>
      </c>
      <c r="K719" s="16">
        <f>IF(Table3[[#This Row],[year]]="?","1983",Table3[[#This Row],[year]])</f>
        <v>1969</v>
      </c>
      <c r="L719" s="16" t="str">
        <f>IF(Table3[[#This Row],[Hospital tier]]="?","tier - 2",Table3[[#This Row],[Hospital tier]])</f>
        <v>tier - 2</v>
      </c>
      <c r="M719" s="16" t="str">
        <f>IF(Table3[[#This Row],[City tier]]="?","tier - 2",Table3[[#This Row],[City tier]])</f>
        <v>tier - 2</v>
      </c>
      <c r="N719" s="16" t="str">
        <f>IF(Table3[[#This Row],[State ID]]="?","unknown",Table3[[#This Row],[State ID]])</f>
        <v>R1011</v>
      </c>
      <c r="O719" s="38" t="str">
        <f>CONCATENATE(Table3[[#This Row],[date]],"-",Table3[[#This Row],[month2]],"-",Table3[[#This Row],[year2]])</f>
        <v>9-Nov-1969</v>
      </c>
      <c r="P719" s="17">
        <f>DATEDIF(Table3[[#This Row],[date of birth]],DATE(2023,6,8),"y")</f>
        <v>53</v>
      </c>
      <c r="Q719" s="39">
        <v>6138.5</v>
      </c>
    </row>
    <row r="720" spans="1:17" x14ac:dyDescent="0.25">
      <c r="A720" t="s">
        <v>5435</v>
      </c>
      <c r="B720">
        <v>1978</v>
      </c>
      <c r="C720" t="s">
        <v>20</v>
      </c>
      <c r="D720">
        <v>5</v>
      </c>
      <c r="E720">
        <v>2</v>
      </c>
      <c r="F720">
        <v>6138.58</v>
      </c>
      <c r="G720" t="s">
        <v>11</v>
      </c>
      <c r="H720" t="s">
        <v>16</v>
      </c>
      <c r="I720" t="s">
        <v>13</v>
      </c>
      <c r="J720" s="16" t="str">
        <f>IF(Table3[[#This Row],[month]]="?","sep",Table3[[#This Row],[month]])</f>
        <v>Sep</v>
      </c>
      <c r="K720" s="16">
        <f>IF(Table3[[#This Row],[year]]="?","1983",Table3[[#This Row],[year]])</f>
        <v>1978</v>
      </c>
      <c r="L720" s="16" t="str">
        <f>IF(Table3[[#This Row],[Hospital tier]]="?","tier - 2",Table3[[#This Row],[Hospital tier]])</f>
        <v>tier - 2</v>
      </c>
      <c r="M720" s="16" t="str">
        <f>IF(Table3[[#This Row],[City tier]]="?","tier - 2",Table3[[#This Row],[City tier]])</f>
        <v>tier - 1</v>
      </c>
      <c r="N720" s="16" t="str">
        <f>IF(Table3[[#This Row],[State ID]]="?","unknown",Table3[[#This Row],[State ID]])</f>
        <v>R1013</v>
      </c>
      <c r="O720" s="38" t="str">
        <f>CONCATENATE(Table3[[#This Row],[date]],"-",Table3[[#This Row],[month2]],"-",Table3[[#This Row],[year2]])</f>
        <v>5-Sep-1978</v>
      </c>
      <c r="P720" s="17">
        <f>DATEDIF(Table3[[#This Row],[date of birth]],DATE(2023,6,8),"y")</f>
        <v>44</v>
      </c>
      <c r="Q720" s="39">
        <v>6138.58</v>
      </c>
    </row>
    <row r="721" spans="1:17" x14ac:dyDescent="0.25">
      <c r="A721" t="s">
        <v>5436</v>
      </c>
      <c r="B721">
        <v>1976</v>
      </c>
      <c r="C721" t="s">
        <v>30</v>
      </c>
      <c r="D721">
        <v>12</v>
      </c>
      <c r="E721">
        <v>2</v>
      </c>
      <c r="F721">
        <v>6139.14</v>
      </c>
      <c r="G721" t="s">
        <v>11</v>
      </c>
      <c r="H721" t="s">
        <v>12</v>
      </c>
      <c r="I721" t="s">
        <v>13</v>
      </c>
      <c r="J721" s="16" t="str">
        <f>IF(Table3[[#This Row],[month]]="?","sep",Table3[[#This Row],[month]])</f>
        <v>Dec</v>
      </c>
      <c r="K721" s="16">
        <f>IF(Table3[[#This Row],[year]]="?","1983",Table3[[#This Row],[year]])</f>
        <v>1976</v>
      </c>
      <c r="L721" s="16" t="str">
        <f>IF(Table3[[#This Row],[Hospital tier]]="?","tier - 2",Table3[[#This Row],[Hospital tier]])</f>
        <v>tier - 2</v>
      </c>
      <c r="M721" s="16" t="str">
        <f>IF(Table3[[#This Row],[City tier]]="?","tier - 2",Table3[[#This Row],[City tier]])</f>
        <v>tier - 3</v>
      </c>
      <c r="N721" s="16" t="str">
        <f>IF(Table3[[#This Row],[State ID]]="?","unknown",Table3[[#This Row],[State ID]])</f>
        <v>R1013</v>
      </c>
      <c r="O721" s="38" t="str">
        <f>CONCATENATE(Table3[[#This Row],[date]],"-",Table3[[#This Row],[month2]],"-",Table3[[#This Row],[year2]])</f>
        <v>12-Dec-1976</v>
      </c>
      <c r="P721" s="17">
        <f>DATEDIF(Table3[[#This Row],[date of birth]],DATE(2023,6,8),"y")</f>
        <v>46</v>
      </c>
      <c r="Q721" s="39">
        <v>6139.14</v>
      </c>
    </row>
    <row r="722" spans="1:17" x14ac:dyDescent="0.25">
      <c r="A722" t="s">
        <v>5437</v>
      </c>
      <c r="B722">
        <v>1970</v>
      </c>
      <c r="C722" t="s">
        <v>37</v>
      </c>
      <c r="D722">
        <v>14</v>
      </c>
      <c r="E722">
        <v>0</v>
      </c>
      <c r="F722">
        <v>6147.12</v>
      </c>
      <c r="G722" t="s">
        <v>11</v>
      </c>
      <c r="H722" t="s">
        <v>12</v>
      </c>
      <c r="I722" t="s">
        <v>23</v>
      </c>
      <c r="J722" s="16" t="str">
        <f>IF(Table3[[#This Row],[month]]="?","sep",Table3[[#This Row],[month]])</f>
        <v>Oct</v>
      </c>
      <c r="K722" s="16">
        <f>IF(Table3[[#This Row],[year]]="?","1983",Table3[[#This Row],[year]])</f>
        <v>1970</v>
      </c>
      <c r="L722" s="16" t="str">
        <f>IF(Table3[[#This Row],[Hospital tier]]="?","tier - 2",Table3[[#This Row],[Hospital tier]])</f>
        <v>tier - 2</v>
      </c>
      <c r="M722" s="16" t="str">
        <f>IF(Table3[[#This Row],[City tier]]="?","tier - 2",Table3[[#This Row],[City tier]])</f>
        <v>tier - 3</v>
      </c>
      <c r="N722" s="16" t="str">
        <f>IF(Table3[[#This Row],[State ID]]="?","unknown",Table3[[#This Row],[State ID]])</f>
        <v>R1012</v>
      </c>
      <c r="O722" s="38" t="str">
        <f>CONCATENATE(Table3[[#This Row],[date]],"-",Table3[[#This Row],[month2]],"-",Table3[[#This Row],[year2]])</f>
        <v>14-Oct-1970</v>
      </c>
      <c r="P722" s="17">
        <f>DATEDIF(Table3[[#This Row],[date of birth]],DATE(2023,6,8),"y")</f>
        <v>52</v>
      </c>
      <c r="Q722" s="39">
        <v>6147.12</v>
      </c>
    </row>
    <row r="723" spans="1:17" x14ac:dyDescent="0.25">
      <c r="A723" t="s">
        <v>5438</v>
      </c>
      <c r="B723">
        <v>1973</v>
      </c>
      <c r="C723" t="s">
        <v>15</v>
      </c>
      <c r="D723">
        <v>6</v>
      </c>
      <c r="E723">
        <v>0</v>
      </c>
      <c r="F723">
        <v>6152.05</v>
      </c>
      <c r="G723" t="s">
        <v>11</v>
      </c>
      <c r="H723" t="s">
        <v>12</v>
      </c>
      <c r="I723" t="s">
        <v>13</v>
      </c>
      <c r="J723" s="16" t="str">
        <f>IF(Table3[[#This Row],[month]]="?","sep",Table3[[#This Row],[month]])</f>
        <v>Nov</v>
      </c>
      <c r="K723" s="16">
        <f>IF(Table3[[#This Row],[year]]="?","1983",Table3[[#This Row],[year]])</f>
        <v>1973</v>
      </c>
      <c r="L723" s="16" t="str">
        <f>IF(Table3[[#This Row],[Hospital tier]]="?","tier - 2",Table3[[#This Row],[Hospital tier]])</f>
        <v>tier - 2</v>
      </c>
      <c r="M723" s="16" t="str">
        <f>IF(Table3[[#This Row],[City tier]]="?","tier - 2",Table3[[#This Row],[City tier]])</f>
        <v>tier - 3</v>
      </c>
      <c r="N723" s="16" t="str">
        <f>IF(Table3[[#This Row],[State ID]]="?","unknown",Table3[[#This Row],[State ID]])</f>
        <v>R1013</v>
      </c>
      <c r="O723" s="38" t="str">
        <f>CONCATENATE(Table3[[#This Row],[date]],"-",Table3[[#This Row],[month2]],"-",Table3[[#This Row],[year2]])</f>
        <v>6-Nov-1973</v>
      </c>
      <c r="P723" s="17">
        <f>DATEDIF(Table3[[#This Row],[date of birth]],DATE(2023,6,8),"y")</f>
        <v>49</v>
      </c>
      <c r="Q723" s="39">
        <v>6152.05</v>
      </c>
    </row>
    <row r="724" spans="1:17" x14ac:dyDescent="0.25">
      <c r="A724" t="s">
        <v>5439</v>
      </c>
      <c r="B724">
        <v>1985</v>
      </c>
      <c r="C724" t="s">
        <v>37</v>
      </c>
      <c r="D724">
        <v>15</v>
      </c>
      <c r="E724">
        <v>3</v>
      </c>
      <c r="F724">
        <v>6159.57</v>
      </c>
      <c r="G724" t="s">
        <v>11</v>
      </c>
      <c r="H724" t="s">
        <v>16</v>
      </c>
      <c r="I724" t="s">
        <v>23</v>
      </c>
      <c r="J724" s="16" t="str">
        <f>IF(Table3[[#This Row],[month]]="?","sep",Table3[[#This Row],[month]])</f>
        <v>Oct</v>
      </c>
      <c r="K724" s="16">
        <f>IF(Table3[[#This Row],[year]]="?","1983",Table3[[#This Row],[year]])</f>
        <v>1985</v>
      </c>
      <c r="L724" s="16" t="str">
        <f>IF(Table3[[#This Row],[Hospital tier]]="?","tier - 2",Table3[[#This Row],[Hospital tier]])</f>
        <v>tier - 2</v>
      </c>
      <c r="M724" s="16" t="str">
        <f>IF(Table3[[#This Row],[City tier]]="?","tier - 2",Table3[[#This Row],[City tier]])</f>
        <v>tier - 1</v>
      </c>
      <c r="N724" s="16" t="str">
        <f>IF(Table3[[#This Row],[State ID]]="?","unknown",Table3[[#This Row],[State ID]])</f>
        <v>R1012</v>
      </c>
      <c r="O724" s="38" t="str">
        <f>CONCATENATE(Table3[[#This Row],[date]],"-",Table3[[#This Row],[month2]],"-",Table3[[#This Row],[year2]])</f>
        <v>15-Oct-1985</v>
      </c>
      <c r="P724" s="17">
        <f>DATEDIF(Table3[[#This Row],[date of birth]],DATE(2023,6,8),"y")</f>
        <v>37</v>
      </c>
      <c r="Q724" s="39">
        <v>6159.57</v>
      </c>
    </row>
    <row r="725" spans="1:17" x14ac:dyDescent="0.25">
      <c r="A725" t="s">
        <v>5440</v>
      </c>
      <c r="B725">
        <v>1984</v>
      </c>
      <c r="C725" t="s">
        <v>37</v>
      </c>
      <c r="D725">
        <v>6</v>
      </c>
      <c r="E725">
        <v>3</v>
      </c>
      <c r="F725">
        <v>6170.96</v>
      </c>
      <c r="G725" t="s">
        <v>11</v>
      </c>
      <c r="H725" t="s">
        <v>16</v>
      </c>
      <c r="I725" t="s">
        <v>13</v>
      </c>
      <c r="J725" s="16" t="str">
        <f>IF(Table3[[#This Row],[month]]="?","sep",Table3[[#This Row],[month]])</f>
        <v>Oct</v>
      </c>
      <c r="K725" s="16">
        <f>IF(Table3[[#This Row],[year]]="?","1983",Table3[[#This Row],[year]])</f>
        <v>1984</v>
      </c>
      <c r="L725" s="16" t="str">
        <f>IF(Table3[[#This Row],[Hospital tier]]="?","tier - 2",Table3[[#This Row],[Hospital tier]])</f>
        <v>tier - 2</v>
      </c>
      <c r="M725" s="16" t="str">
        <f>IF(Table3[[#This Row],[City tier]]="?","tier - 2",Table3[[#This Row],[City tier]])</f>
        <v>tier - 1</v>
      </c>
      <c r="N725" s="16" t="str">
        <f>IF(Table3[[#This Row],[State ID]]="?","unknown",Table3[[#This Row],[State ID]])</f>
        <v>R1013</v>
      </c>
      <c r="O725" s="38" t="str">
        <f>CONCATENATE(Table3[[#This Row],[date]],"-",Table3[[#This Row],[month2]],"-",Table3[[#This Row],[year2]])</f>
        <v>6-Oct-1984</v>
      </c>
      <c r="P725" s="17">
        <f>DATEDIF(Table3[[#This Row],[date of birth]],DATE(2023,6,8),"y")</f>
        <v>38</v>
      </c>
      <c r="Q725" s="39">
        <v>6170.96</v>
      </c>
    </row>
    <row r="726" spans="1:17" x14ac:dyDescent="0.25">
      <c r="A726" t="s">
        <v>5441</v>
      </c>
      <c r="B726">
        <v>1985</v>
      </c>
      <c r="C726" t="s">
        <v>35</v>
      </c>
      <c r="D726">
        <v>9</v>
      </c>
      <c r="E726">
        <v>3</v>
      </c>
      <c r="F726">
        <v>6183.32</v>
      </c>
      <c r="G726" t="s">
        <v>11</v>
      </c>
      <c r="H726" t="s">
        <v>11</v>
      </c>
      <c r="I726" t="s">
        <v>23</v>
      </c>
      <c r="J726" s="16" t="str">
        <f>IF(Table3[[#This Row],[month]]="?","sep",Table3[[#This Row],[month]])</f>
        <v>Aug</v>
      </c>
      <c r="K726" s="16">
        <f>IF(Table3[[#This Row],[year]]="?","1983",Table3[[#This Row],[year]])</f>
        <v>1985</v>
      </c>
      <c r="L726" s="16" t="str">
        <f>IF(Table3[[#This Row],[Hospital tier]]="?","tier - 2",Table3[[#This Row],[Hospital tier]])</f>
        <v>tier - 2</v>
      </c>
      <c r="M726" s="16" t="str">
        <f>IF(Table3[[#This Row],[City tier]]="?","tier - 2",Table3[[#This Row],[City tier]])</f>
        <v>tier - 2</v>
      </c>
      <c r="N726" s="16" t="str">
        <f>IF(Table3[[#This Row],[State ID]]="?","unknown",Table3[[#This Row],[State ID]])</f>
        <v>R1012</v>
      </c>
      <c r="O726" s="38" t="str">
        <f>CONCATENATE(Table3[[#This Row],[date]],"-",Table3[[#This Row],[month2]],"-",Table3[[#This Row],[year2]])</f>
        <v>9-Aug-1985</v>
      </c>
      <c r="P726" s="17">
        <f>DATEDIF(Table3[[#This Row],[date of birth]],DATE(2023,6,8),"y")</f>
        <v>37</v>
      </c>
      <c r="Q726" s="39">
        <v>6183.32</v>
      </c>
    </row>
    <row r="727" spans="1:17" x14ac:dyDescent="0.25">
      <c r="A727" t="s">
        <v>5442</v>
      </c>
      <c r="B727">
        <v>1970</v>
      </c>
      <c r="C727" t="s">
        <v>37</v>
      </c>
      <c r="D727">
        <v>5</v>
      </c>
      <c r="E727">
        <v>0</v>
      </c>
      <c r="F727">
        <v>6183.46</v>
      </c>
      <c r="G727" t="s">
        <v>11</v>
      </c>
      <c r="H727" t="s">
        <v>11</v>
      </c>
      <c r="I727" t="s">
        <v>23</v>
      </c>
      <c r="J727" s="16" t="str">
        <f>IF(Table3[[#This Row],[month]]="?","sep",Table3[[#This Row],[month]])</f>
        <v>Oct</v>
      </c>
      <c r="K727" s="16">
        <f>IF(Table3[[#This Row],[year]]="?","1983",Table3[[#This Row],[year]])</f>
        <v>1970</v>
      </c>
      <c r="L727" s="16" t="str">
        <f>IF(Table3[[#This Row],[Hospital tier]]="?","tier - 2",Table3[[#This Row],[Hospital tier]])</f>
        <v>tier - 2</v>
      </c>
      <c r="M727" s="16" t="str">
        <f>IF(Table3[[#This Row],[City tier]]="?","tier - 2",Table3[[#This Row],[City tier]])</f>
        <v>tier - 2</v>
      </c>
      <c r="N727" s="16" t="str">
        <f>IF(Table3[[#This Row],[State ID]]="?","unknown",Table3[[#This Row],[State ID]])</f>
        <v>R1012</v>
      </c>
      <c r="O727" s="38" t="str">
        <f>CONCATENATE(Table3[[#This Row],[date]],"-",Table3[[#This Row],[month2]],"-",Table3[[#This Row],[year2]])</f>
        <v>5-Oct-1970</v>
      </c>
      <c r="P727" s="17">
        <f>DATEDIF(Table3[[#This Row],[date of birth]],DATE(2023,6,8),"y")</f>
        <v>52</v>
      </c>
      <c r="Q727" s="39">
        <v>6183.46</v>
      </c>
    </row>
    <row r="728" spans="1:17" x14ac:dyDescent="0.25">
      <c r="A728" t="s">
        <v>5443</v>
      </c>
      <c r="B728">
        <v>1988</v>
      </c>
      <c r="C728" t="s">
        <v>15</v>
      </c>
      <c r="D728">
        <v>1</v>
      </c>
      <c r="E728">
        <v>3</v>
      </c>
      <c r="F728">
        <v>6184.3</v>
      </c>
      <c r="G728" t="s">
        <v>11</v>
      </c>
      <c r="H728" t="s">
        <v>12</v>
      </c>
      <c r="I728" t="s">
        <v>13</v>
      </c>
      <c r="J728" s="16" t="str">
        <f>IF(Table3[[#This Row],[month]]="?","sep",Table3[[#This Row],[month]])</f>
        <v>Nov</v>
      </c>
      <c r="K728" s="16">
        <f>IF(Table3[[#This Row],[year]]="?","1983",Table3[[#This Row],[year]])</f>
        <v>1988</v>
      </c>
      <c r="L728" s="16" t="str">
        <f>IF(Table3[[#This Row],[Hospital tier]]="?","tier - 2",Table3[[#This Row],[Hospital tier]])</f>
        <v>tier - 2</v>
      </c>
      <c r="M728" s="16" t="str">
        <f>IF(Table3[[#This Row],[City tier]]="?","tier - 2",Table3[[#This Row],[City tier]])</f>
        <v>tier - 3</v>
      </c>
      <c r="N728" s="16" t="str">
        <f>IF(Table3[[#This Row],[State ID]]="?","unknown",Table3[[#This Row],[State ID]])</f>
        <v>R1013</v>
      </c>
      <c r="O728" s="38" t="str">
        <f>CONCATENATE(Table3[[#This Row],[date]],"-",Table3[[#This Row],[month2]],"-",Table3[[#This Row],[year2]])</f>
        <v>1-Nov-1988</v>
      </c>
      <c r="P728" s="17">
        <f>DATEDIF(Table3[[#This Row],[date of birth]],DATE(2023,6,8),"y")</f>
        <v>34</v>
      </c>
      <c r="Q728" s="39">
        <v>6184.3</v>
      </c>
    </row>
    <row r="729" spans="1:17" x14ac:dyDescent="0.25">
      <c r="A729" t="s">
        <v>5444</v>
      </c>
      <c r="B729">
        <v>1981</v>
      </c>
      <c r="C729" t="s">
        <v>15</v>
      </c>
      <c r="D729">
        <v>22</v>
      </c>
      <c r="E729">
        <v>0</v>
      </c>
      <c r="F729">
        <v>6185.32</v>
      </c>
      <c r="G729" t="s">
        <v>11</v>
      </c>
      <c r="H729" t="s">
        <v>16</v>
      </c>
      <c r="I729" t="s">
        <v>13</v>
      </c>
      <c r="J729" s="16" t="str">
        <f>IF(Table3[[#This Row],[month]]="?","sep",Table3[[#This Row],[month]])</f>
        <v>Nov</v>
      </c>
      <c r="K729" s="16">
        <f>IF(Table3[[#This Row],[year]]="?","1983",Table3[[#This Row],[year]])</f>
        <v>1981</v>
      </c>
      <c r="L729" s="16" t="str">
        <f>IF(Table3[[#This Row],[Hospital tier]]="?","tier - 2",Table3[[#This Row],[Hospital tier]])</f>
        <v>tier - 2</v>
      </c>
      <c r="M729" s="16" t="str">
        <f>IF(Table3[[#This Row],[City tier]]="?","tier - 2",Table3[[#This Row],[City tier]])</f>
        <v>tier - 1</v>
      </c>
      <c r="N729" s="16" t="str">
        <f>IF(Table3[[#This Row],[State ID]]="?","unknown",Table3[[#This Row],[State ID]])</f>
        <v>R1013</v>
      </c>
      <c r="O729" s="38" t="str">
        <f>CONCATENATE(Table3[[#This Row],[date]],"-",Table3[[#This Row],[month2]],"-",Table3[[#This Row],[year2]])</f>
        <v>22-Nov-1981</v>
      </c>
      <c r="P729" s="17">
        <f>DATEDIF(Table3[[#This Row],[date of birth]],DATE(2023,6,8),"y")</f>
        <v>41</v>
      </c>
      <c r="Q729" s="39">
        <v>6185.32</v>
      </c>
    </row>
    <row r="730" spans="1:17" x14ac:dyDescent="0.25">
      <c r="A730" t="s">
        <v>5445</v>
      </c>
      <c r="B730">
        <v>1981</v>
      </c>
      <c r="C730" t="s">
        <v>37</v>
      </c>
      <c r="D730">
        <v>1</v>
      </c>
      <c r="E730">
        <v>0</v>
      </c>
      <c r="F730">
        <v>6186.13</v>
      </c>
      <c r="G730" t="s">
        <v>11</v>
      </c>
      <c r="H730" t="s">
        <v>12</v>
      </c>
      <c r="I730" t="s">
        <v>42</v>
      </c>
      <c r="J730" s="16" t="str">
        <f>IF(Table3[[#This Row],[month]]="?","sep",Table3[[#This Row],[month]])</f>
        <v>Oct</v>
      </c>
      <c r="K730" s="16">
        <f>IF(Table3[[#This Row],[year]]="?","1983",Table3[[#This Row],[year]])</f>
        <v>1981</v>
      </c>
      <c r="L730" s="16" t="str">
        <f>IF(Table3[[#This Row],[Hospital tier]]="?","tier - 2",Table3[[#This Row],[Hospital tier]])</f>
        <v>tier - 2</v>
      </c>
      <c r="M730" s="16" t="str">
        <f>IF(Table3[[#This Row],[City tier]]="?","tier - 2",Table3[[#This Row],[City tier]])</f>
        <v>tier - 3</v>
      </c>
      <c r="N730" s="16" t="str">
        <f>IF(Table3[[#This Row],[State ID]]="?","unknown",Table3[[#This Row],[State ID]])</f>
        <v>R1011</v>
      </c>
      <c r="O730" s="38" t="str">
        <f>CONCATENATE(Table3[[#This Row],[date]],"-",Table3[[#This Row],[month2]],"-",Table3[[#This Row],[year2]])</f>
        <v>1-Oct-1981</v>
      </c>
      <c r="P730" s="17">
        <f>DATEDIF(Table3[[#This Row],[date of birth]],DATE(2023,6,8),"y")</f>
        <v>41</v>
      </c>
      <c r="Q730" s="39">
        <v>6186.13</v>
      </c>
    </row>
    <row r="731" spans="1:17" x14ac:dyDescent="0.25">
      <c r="A731" t="s">
        <v>5446</v>
      </c>
      <c r="B731">
        <v>1988</v>
      </c>
      <c r="C731" t="s">
        <v>37</v>
      </c>
      <c r="D731">
        <v>23</v>
      </c>
      <c r="E731">
        <v>3</v>
      </c>
      <c r="F731">
        <v>6196.45</v>
      </c>
      <c r="G731" t="s">
        <v>11</v>
      </c>
      <c r="H731" t="s">
        <v>16</v>
      </c>
      <c r="I731" t="s">
        <v>42</v>
      </c>
      <c r="J731" s="16" t="str">
        <f>IF(Table3[[#This Row],[month]]="?","sep",Table3[[#This Row],[month]])</f>
        <v>Oct</v>
      </c>
      <c r="K731" s="16">
        <f>IF(Table3[[#This Row],[year]]="?","1983",Table3[[#This Row],[year]])</f>
        <v>1988</v>
      </c>
      <c r="L731" s="16" t="str">
        <f>IF(Table3[[#This Row],[Hospital tier]]="?","tier - 2",Table3[[#This Row],[Hospital tier]])</f>
        <v>tier - 2</v>
      </c>
      <c r="M731" s="16" t="str">
        <f>IF(Table3[[#This Row],[City tier]]="?","tier - 2",Table3[[#This Row],[City tier]])</f>
        <v>tier - 1</v>
      </c>
      <c r="N731" s="16" t="str">
        <f>IF(Table3[[#This Row],[State ID]]="?","unknown",Table3[[#This Row],[State ID]])</f>
        <v>R1011</v>
      </c>
      <c r="O731" s="38" t="str">
        <f>CONCATENATE(Table3[[#This Row],[date]],"-",Table3[[#This Row],[month2]],"-",Table3[[#This Row],[year2]])</f>
        <v>23-Oct-1988</v>
      </c>
      <c r="P731" s="17">
        <f>DATEDIF(Table3[[#This Row],[date of birth]],DATE(2023,6,8),"y")</f>
        <v>34</v>
      </c>
      <c r="Q731" s="39">
        <v>6196.45</v>
      </c>
    </row>
    <row r="732" spans="1:17" x14ac:dyDescent="0.25">
      <c r="A732" t="s">
        <v>5447</v>
      </c>
      <c r="B732">
        <v>1985</v>
      </c>
      <c r="C732" t="s">
        <v>10</v>
      </c>
      <c r="D732">
        <v>22</v>
      </c>
      <c r="E732">
        <v>2</v>
      </c>
      <c r="F732">
        <v>6198.75</v>
      </c>
      <c r="G732" t="s">
        <v>11</v>
      </c>
      <c r="H732" t="s">
        <v>16</v>
      </c>
      <c r="I732" t="s">
        <v>23</v>
      </c>
      <c r="J732" s="16" t="str">
        <f>IF(Table3[[#This Row],[month]]="?","sep",Table3[[#This Row],[month]])</f>
        <v>Jul</v>
      </c>
      <c r="K732" s="16">
        <f>IF(Table3[[#This Row],[year]]="?","1983",Table3[[#This Row],[year]])</f>
        <v>1985</v>
      </c>
      <c r="L732" s="16" t="str">
        <f>IF(Table3[[#This Row],[Hospital tier]]="?","tier - 2",Table3[[#This Row],[Hospital tier]])</f>
        <v>tier - 2</v>
      </c>
      <c r="M732" s="16" t="str">
        <f>IF(Table3[[#This Row],[City tier]]="?","tier - 2",Table3[[#This Row],[City tier]])</f>
        <v>tier - 1</v>
      </c>
      <c r="N732" s="16" t="str">
        <f>IF(Table3[[#This Row],[State ID]]="?","unknown",Table3[[#This Row],[State ID]])</f>
        <v>R1012</v>
      </c>
      <c r="O732" s="38" t="str">
        <f>CONCATENATE(Table3[[#This Row],[date]],"-",Table3[[#This Row],[month2]],"-",Table3[[#This Row],[year2]])</f>
        <v>22-Jul-1985</v>
      </c>
      <c r="P732" s="17">
        <f>DATEDIF(Table3[[#This Row],[date of birth]],DATE(2023,6,8),"y")</f>
        <v>37</v>
      </c>
      <c r="Q732" s="39">
        <v>6198.75</v>
      </c>
    </row>
    <row r="733" spans="1:17" x14ac:dyDescent="0.25">
      <c r="A733" t="s">
        <v>5448</v>
      </c>
      <c r="B733">
        <v>1985</v>
      </c>
      <c r="C733" t="s">
        <v>30</v>
      </c>
      <c r="D733">
        <v>20</v>
      </c>
      <c r="E733">
        <v>2</v>
      </c>
      <c r="F733">
        <v>6203.9</v>
      </c>
      <c r="G733" t="s">
        <v>16</v>
      </c>
      <c r="H733" t="s">
        <v>11</v>
      </c>
      <c r="I733" t="s">
        <v>23</v>
      </c>
      <c r="J733" s="16" t="str">
        <f>IF(Table3[[#This Row],[month]]="?","sep",Table3[[#This Row],[month]])</f>
        <v>Dec</v>
      </c>
      <c r="K733" s="16">
        <f>IF(Table3[[#This Row],[year]]="?","1983",Table3[[#This Row],[year]])</f>
        <v>1985</v>
      </c>
      <c r="L733" s="16" t="str">
        <f>IF(Table3[[#This Row],[Hospital tier]]="?","tier - 2",Table3[[#This Row],[Hospital tier]])</f>
        <v>tier - 1</v>
      </c>
      <c r="M733" s="16" t="str">
        <f>IF(Table3[[#This Row],[City tier]]="?","tier - 2",Table3[[#This Row],[City tier]])</f>
        <v>tier - 2</v>
      </c>
      <c r="N733" s="16" t="str">
        <f>IF(Table3[[#This Row],[State ID]]="?","unknown",Table3[[#This Row],[State ID]])</f>
        <v>R1012</v>
      </c>
      <c r="O733" s="38" t="str">
        <f>CONCATENATE(Table3[[#This Row],[date]],"-",Table3[[#This Row],[month2]],"-",Table3[[#This Row],[year2]])</f>
        <v>20-Dec-1985</v>
      </c>
      <c r="P733" s="17">
        <f>DATEDIF(Table3[[#This Row],[date of birth]],DATE(2023,6,8),"y")</f>
        <v>37</v>
      </c>
      <c r="Q733" s="39">
        <v>6203.9</v>
      </c>
    </row>
    <row r="734" spans="1:17" x14ac:dyDescent="0.25">
      <c r="A734" t="s">
        <v>5449</v>
      </c>
      <c r="B734">
        <v>1985</v>
      </c>
      <c r="C734" t="s">
        <v>20</v>
      </c>
      <c r="D734">
        <v>22</v>
      </c>
      <c r="E734">
        <v>2</v>
      </c>
      <c r="F734">
        <v>6203.9</v>
      </c>
      <c r="G734" t="s">
        <v>11</v>
      </c>
      <c r="H734" t="s">
        <v>11</v>
      </c>
      <c r="I734" t="s">
        <v>23</v>
      </c>
      <c r="J734" s="16" t="str">
        <f>IF(Table3[[#This Row],[month]]="?","sep",Table3[[#This Row],[month]])</f>
        <v>Sep</v>
      </c>
      <c r="K734" s="16">
        <f>IF(Table3[[#This Row],[year]]="?","1983",Table3[[#This Row],[year]])</f>
        <v>1985</v>
      </c>
      <c r="L734" s="16" t="str">
        <f>IF(Table3[[#This Row],[Hospital tier]]="?","tier - 2",Table3[[#This Row],[Hospital tier]])</f>
        <v>tier - 2</v>
      </c>
      <c r="M734" s="16" t="str">
        <f>IF(Table3[[#This Row],[City tier]]="?","tier - 2",Table3[[#This Row],[City tier]])</f>
        <v>tier - 2</v>
      </c>
      <c r="N734" s="16" t="str">
        <f>IF(Table3[[#This Row],[State ID]]="?","unknown",Table3[[#This Row],[State ID]])</f>
        <v>R1012</v>
      </c>
      <c r="O734" s="38" t="str">
        <f>CONCATENATE(Table3[[#This Row],[date]],"-",Table3[[#This Row],[month2]],"-",Table3[[#This Row],[year2]])</f>
        <v>22-Sep-1985</v>
      </c>
      <c r="P734" s="17">
        <f>DATEDIF(Table3[[#This Row],[date of birth]],DATE(2023,6,8),"y")</f>
        <v>37</v>
      </c>
      <c r="Q734" s="39">
        <v>6203.9</v>
      </c>
    </row>
    <row r="735" spans="1:17" x14ac:dyDescent="0.25">
      <c r="A735" t="s">
        <v>5450</v>
      </c>
      <c r="B735">
        <v>1999</v>
      </c>
      <c r="C735" t="s">
        <v>20</v>
      </c>
      <c r="D735">
        <v>10</v>
      </c>
      <c r="E735">
        <v>0</v>
      </c>
      <c r="F735">
        <v>6207.26</v>
      </c>
      <c r="G735" t="s">
        <v>11</v>
      </c>
      <c r="H735" t="s">
        <v>11</v>
      </c>
      <c r="I735" t="s">
        <v>535</v>
      </c>
      <c r="J735" s="16" t="str">
        <f>IF(Table3[[#This Row],[month]]="?","sep",Table3[[#This Row],[month]])</f>
        <v>Sep</v>
      </c>
      <c r="K735" s="16">
        <f>IF(Table3[[#This Row],[year]]="?","1983",Table3[[#This Row],[year]])</f>
        <v>1999</v>
      </c>
      <c r="L735" s="16" t="str">
        <f>IF(Table3[[#This Row],[Hospital tier]]="?","tier - 2",Table3[[#This Row],[Hospital tier]])</f>
        <v>tier - 2</v>
      </c>
      <c r="M735" s="16" t="str">
        <f>IF(Table3[[#This Row],[City tier]]="?","tier - 2",Table3[[#This Row],[City tier]])</f>
        <v>tier - 2</v>
      </c>
      <c r="N735" s="16" t="str">
        <f>IF(Table3[[#This Row],[State ID]]="?","unknown",Table3[[#This Row],[State ID]])</f>
        <v>R1026</v>
      </c>
      <c r="O735" s="38" t="str">
        <f>CONCATENATE(Table3[[#This Row],[date]],"-",Table3[[#This Row],[month2]],"-",Table3[[#This Row],[year2]])</f>
        <v>10-Sep-1999</v>
      </c>
      <c r="P735" s="17">
        <f>DATEDIF(Table3[[#This Row],[date of birth]],DATE(2023,6,8),"y")</f>
        <v>23</v>
      </c>
      <c r="Q735" s="39">
        <v>6207.26</v>
      </c>
    </row>
    <row r="736" spans="1:17" x14ac:dyDescent="0.25">
      <c r="A736" t="s">
        <v>5451</v>
      </c>
      <c r="B736">
        <v>1992</v>
      </c>
      <c r="C736" t="s">
        <v>35</v>
      </c>
      <c r="D736">
        <v>12</v>
      </c>
      <c r="E736">
        <v>0</v>
      </c>
      <c r="F736">
        <v>6208.5</v>
      </c>
      <c r="G736" t="s">
        <v>11</v>
      </c>
      <c r="H736" t="s">
        <v>16</v>
      </c>
      <c r="I736" t="s">
        <v>300</v>
      </c>
      <c r="J736" s="16" t="str">
        <f>IF(Table3[[#This Row],[month]]="?","sep",Table3[[#This Row],[month]])</f>
        <v>Aug</v>
      </c>
      <c r="K736" s="16">
        <f>IF(Table3[[#This Row],[year]]="?","1983",Table3[[#This Row],[year]])</f>
        <v>1992</v>
      </c>
      <c r="L736" s="16" t="str">
        <f>IF(Table3[[#This Row],[Hospital tier]]="?","tier - 2",Table3[[#This Row],[Hospital tier]])</f>
        <v>tier - 2</v>
      </c>
      <c r="M736" s="16" t="str">
        <f>IF(Table3[[#This Row],[City tier]]="?","tier - 2",Table3[[#This Row],[City tier]])</f>
        <v>tier - 1</v>
      </c>
      <c r="N736" s="16" t="str">
        <f>IF(Table3[[#This Row],[State ID]]="?","unknown",Table3[[#This Row],[State ID]])</f>
        <v>R1021</v>
      </c>
      <c r="O736" s="38" t="str">
        <f>CONCATENATE(Table3[[#This Row],[date]],"-",Table3[[#This Row],[month2]],"-",Table3[[#This Row],[year2]])</f>
        <v>12-Aug-1992</v>
      </c>
      <c r="P736" s="17">
        <f>DATEDIF(Table3[[#This Row],[date of birth]],DATE(2023,6,8),"y")</f>
        <v>30</v>
      </c>
      <c r="Q736" s="39">
        <v>6208.5</v>
      </c>
    </row>
    <row r="737" spans="1:17" x14ac:dyDescent="0.25">
      <c r="A737" t="s">
        <v>5452</v>
      </c>
      <c r="B737">
        <v>1972</v>
      </c>
      <c r="C737" t="s">
        <v>18</v>
      </c>
      <c r="D737">
        <v>29</v>
      </c>
      <c r="E737">
        <v>0</v>
      </c>
      <c r="F737">
        <v>6219.93</v>
      </c>
      <c r="G737" t="s">
        <v>11</v>
      </c>
      <c r="H737" t="s">
        <v>11</v>
      </c>
      <c r="I737" t="s">
        <v>13</v>
      </c>
      <c r="J737" s="16" t="str">
        <f>IF(Table3[[#This Row],[month]]="?","sep",Table3[[#This Row],[month]])</f>
        <v>Jun</v>
      </c>
      <c r="K737" s="16">
        <f>IF(Table3[[#This Row],[year]]="?","1983",Table3[[#This Row],[year]])</f>
        <v>1972</v>
      </c>
      <c r="L737" s="16" t="str">
        <f>IF(Table3[[#This Row],[Hospital tier]]="?","tier - 2",Table3[[#This Row],[Hospital tier]])</f>
        <v>tier - 2</v>
      </c>
      <c r="M737" s="16" t="str">
        <f>IF(Table3[[#This Row],[City tier]]="?","tier - 2",Table3[[#This Row],[City tier]])</f>
        <v>tier - 2</v>
      </c>
      <c r="N737" s="16" t="str">
        <f>IF(Table3[[#This Row],[State ID]]="?","unknown",Table3[[#This Row],[State ID]])</f>
        <v>R1013</v>
      </c>
      <c r="O737" s="38" t="str">
        <f>CONCATENATE(Table3[[#This Row],[date]],"-",Table3[[#This Row],[month2]],"-",Table3[[#This Row],[year2]])</f>
        <v>29-Jun-1972</v>
      </c>
      <c r="P737" s="17">
        <f>DATEDIF(Table3[[#This Row],[date of birth]],DATE(2023,6,8),"y")</f>
        <v>50</v>
      </c>
      <c r="Q737" s="39">
        <v>6219.93</v>
      </c>
    </row>
    <row r="738" spans="1:17" x14ac:dyDescent="0.25">
      <c r="A738" t="s">
        <v>5453</v>
      </c>
      <c r="B738">
        <v>1978</v>
      </c>
      <c r="C738" t="s">
        <v>20</v>
      </c>
      <c r="D738">
        <v>19</v>
      </c>
      <c r="E738">
        <v>2</v>
      </c>
      <c r="F738">
        <v>6236.95</v>
      </c>
      <c r="G738" t="s">
        <v>11</v>
      </c>
      <c r="H738" t="s">
        <v>11</v>
      </c>
      <c r="I738" t="s">
        <v>13</v>
      </c>
      <c r="J738" s="16" t="str">
        <f>IF(Table3[[#This Row],[month]]="?","sep",Table3[[#This Row],[month]])</f>
        <v>Sep</v>
      </c>
      <c r="K738" s="16">
        <f>IF(Table3[[#This Row],[year]]="?","1983",Table3[[#This Row],[year]])</f>
        <v>1978</v>
      </c>
      <c r="L738" s="16" t="str">
        <f>IF(Table3[[#This Row],[Hospital tier]]="?","tier - 2",Table3[[#This Row],[Hospital tier]])</f>
        <v>tier - 2</v>
      </c>
      <c r="M738" s="16" t="str">
        <f>IF(Table3[[#This Row],[City tier]]="?","tier - 2",Table3[[#This Row],[City tier]])</f>
        <v>tier - 2</v>
      </c>
      <c r="N738" s="16" t="str">
        <f>IF(Table3[[#This Row],[State ID]]="?","unknown",Table3[[#This Row],[State ID]])</f>
        <v>R1013</v>
      </c>
      <c r="O738" s="38" t="str">
        <f>CONCATENATE(Table3[[#This Row],[date]],"-",Table3[[#This Row],[month2]],"-",Table3[[#This Row],[year2]])</f>
        <v>19-Sep-1978</v>
      </c>
      <c r="P738" s="17">
        <f>DATEDIF(Table3[[#This Row],[date of birth]],DATE(2023,6,8),"y")</f>
        <v>44</v>
      </c>
      <c r="Q738" s="39">
        <v>6236.95</v>
      </c>
    </row>
    <row r="739" spans="1:17" x14ac:dyDescent="0.25">
      <c r="A739" t="s">
        <v>5454</v>
      </c>
      <c r="B739">
        <v>1983</v>
      </c>
      <c r="C739" t="s">
        <v>35</v>
      </c>
      <c r="D739">
        <v>11</v>
      </c>
      <c r="E739">
        <v>1</v>
      </c>
      <c r="F739">
        <v>6238.3</v>
      </c>
      <c r="G739" t="s">
        <v>11</v>
      </c>
      <c r="H739" t="s">
        <v>16</v>
      </c>
      <c r="I739" t="s">
        <v>42</v>
      </c>
      <c r="J739" s="16" t="str">
        <f>IF(Table3[[#This Row],[month]]="?","sep",Table3[[#This Row],[month]])</f>
        <v>Aug</v>
      </c>
      <c r="K739" s="16">
        <f>IF(Table3[[#This Row],[year]]="?","1983",Table3[[#This Row],[year]])</f>
        <v>1983</v>
      </c>
      <c r="L739" s="16" t="str">
        <f>IF(Table3[[#This Row],[Hospital tier]]="?","tier - 2",Table3[[#This Row],[Hospital tier]])</f>
        <v>tier - 2</v>
      </c>
      <c r="M739" s="16" t="str">
        <f>IF(Table3[[#This Row],[City tier]]="?","tier - 2",Table3[[#This Row],[City tier]])</f>
        <v>tier - 1</v>
      </c>
      <c r="N739" s="16" t="str">
        <f>IF(Table3[[#This Row],[State ID]]="?","unknown",Table3[[#This Row],[State ID]])</f>
        <v>R1011</v>
      </c>
      <c r="O739" s="38" t="str">
        <f>CONCATENATE(Table3[[#This Row],[date]],"-",Table3[[#This Row],[month2]],"-",Table3[[#This Row],[year2]])</f>
        <v>11-Aug-1983</v>
      </c>
      <c r="P739" s="17">
        <f>DATEDIF(Table3[[#This Row],[date of birth]],DATE(2023,6,8),"y")</f>
        <v>39</v>
      </c>
      <c r="Q739" s="39">
        <v>6238.3</v>
      </c>
    </row>
    <row r="740" spans="1:17" x14ac:dyDescent="0.25">
      <c r="A740" t="s">
        <v>5455</v>
      </c>
      <c r="B740">
        <v>1979</v>
      </c>
      <c r="C740" t="s">
        <v>37</v>
      </c>
      <c r="D740">
        <v>10</v>
      </c>
      <c r="E740">
        <v>0</v>
      </c>
      <c r="F740">
        <v>6250.44</v>
      </c>
      <c r="G740" t="s">
        <v>11</v>
      </c>
      <c r="H740" t="s">
        <v>16</v>
      </c>
      <c r="I740" t="s">
        <v>42</v>
      </c>
      <c r="J740" s="16" t="str">
        <f>IF(Table3[[#This Row],[month]]="?","sep",Table3[[#This Row],[month]])</f>
        <v>Oct</v>
      </c>
      <c r="K740" s="16">
        <f>IF(Table3[[#This Row],[year]]="?","1983",Table3[[#This Row],[year]])</f>
        <v>1979</v>
      </c>
      <c r="L740" s="16" t="str">
        <f>IF(Table3[[#This Row],[Hospital tier]]="?","tier - 2",Table3[[#This Row],[Hospital tier]])</f>
        <v>tier - 2</v>
      </c>
      <c r="M740" s="16" t="str">
        <f>IF(Table3[[#This Row],[City tier]]="?","tier - 2",Table3[[#This Row],[City tier]])</f>
        <v>tier - 1</v>
      </c>
      <c r="N740" s="16" t="str">
        <f>IF(Table3[[#This Row],[State ID]]="?","unknown",Table3[[#This Row],[State ID]])</f>
        <v>R1011</v>
      </c>
      <c r="O740" s="38" t="str">
        <f>CONCATENATE(Table3[[#This Row],[date]],"-",Table3[[#This Row],[month2]],"-",Table3[[#This Row],[year2]])</f>
        <v>10-Oct-1979</v>
      </c>
      <c r="P740" s="17">
        <f>DATEDIF(Table3[[#This Row],[date of birth]],DATE(2023,6,8),"y")</f>
        <v>43</v>
      </c>
      <c r="Q740" s="39">
        <v>6250.44</v>
      </c>
    </row>
    <row r="741" spans="1:17" x14ac:dyDescent="0.25">
      <c r="A741" t="s">
        <v>5456</v>
      </c>
      <c r="B741">
        <v>1972</v>
      </c>
      <c r="C741" t="s">
        <v>15</v>
      </c>
      <c r="D741">
        <v>11</v>
      </c>
      <c r="E741">
        <v>0</v>
      </c>
      <c r="F741">
        <v>6253.85</v>
      </c>
      <c r="G741" t="s">
        <v>11</v>
      </c>
      <c r="H741" t="s">
        <v>11</v>
      </c>
      <c r="I741" t="s">
        <v>13</v>
      </c>
      <c r="J741" s="16" t="str">
        <f>IF(Table3[[#This Row],[month]]="?","sep",Table3[[#This Row],[month]])</f>
        <v>Nov</v>
      </c>
      <c r="K741" s="16">
        <f>IF(Table3[[#This Row],[year]]="?","1983",Table3[[#This Row],[year]])</f>
        <v>1972</v>
      </c>
      <c r="L741" s="16" t="str">
        <f>IF(Table3[[#This Row],[Hospital tier]]="?","tier - 2",Table3[[#This Row],[Hospital tier]])</f>
        <v>tier - 2</v>
      </c>
      <c r="M741" s="16" t="str">
        <f>IF(Table3[[#This Row],[City tier]]="?","tier - 2",Table3[[#This Row],[City tier]])</f>
        <v>tier - 2</v>
      </c>
      <c r="N741" s="16" t="str">
        <f>IF(Table3[[#This Row],[State ID]]="?","unknown",Table3[[#This Row],[State ID]])</f>
        <v>R1013</v>
      </c>
      <c r="O741" s="38" t="str">
        <f>CONCATENATE(Table3[[#This Row],[date]],"-",Table3[[#This Row],[month2]],"-",Table3[[#This Row],[year2]])</f>
        <v>11-Nov-1972</v>
      </c>
      <c r="P741" s="17">
        <f>DATEDIF(Table3[[#This Row],[date of birth]],DATE(2023,6,8),"y")</f>
        <v>50</v>
      </c>
      <c r="Q741" s="39">
        <v>6253.85</v>
      </c>
    </row>
    <row r="742" spans="1:17" x14ac:dyDescent="0.25">
      <c r="A742" t="s">
        <v>5457</v>
      </c>
      <c r="B742">
        <v>1972</v>
      </c>
      <c r="C742" t="s">
        <v>20</v>
      </c>
      <c r="D742">
        <v>8</v>
      </c>
      <c r="E742">
        <v>0</v>
      </c>
      <c r="F742">
        <v>6254.13</v>
      </c>
      <c r="G742" t="s">
        <v>11</v>
      </c>
      <c r="H742" t="s">
        <v>11</v>
      </c>
      <c r="I742" t="s">
        <v>23</v>
      </c>
      <c r="J742" s="16" t="str">
        <f>IF(Table3[[#This Row],[month]]="?","sep",Table3[[#This Row],[month]])</f>
        <v>Sep</v>
      </c>
      <c r="K742" s="16">
        <f>IF(Table3[[#This Row],[year]]="?","1983",Table3[[#This Row],[year]])</f>
        <v>1972</v>
      </c>
      <c r="L742" s="16" t="str">
        <f>IF(Table3[[#This Row],[Hospital tier]]="?","tier - 2",Table3[[#This Row],[Hospital tier]])</f>
        <v>tier - 2</v>
      </c>
      <c r="M742" s="16" t="str">
        <f>IF(Table3[[#This Row],[City tier]]="?","tier - 2",Table3[[#This Row],[City tier]])</f>
        <v>tier - 2</v>
      </c>
      <c r="N742" s="16" t="str">
        <f>IF(Table3[[#This Row],[State ID]]="?","unknown",Table3[[#This Row],[State ID]])</f>
        <v>R1012</v>
      </c>
      <c r="O742" s="38" t="str">
        <f>CONCATENATE(Table3[[#This Row],[date]],"-",Table3[[#This Row],[month2]],"-",Table3[[#This Row],[year2]])</f>
        <v>8-Sep-1972</v>
      </c>
      <c r="P742" s="17">
        <f>DATEDIF(Table3[[#This Row],[date of birth]],DATE(2023,6,8),"y")</f>
        <v>50</v>
      </c>
      <c r="Q742" s="39">
        <v>6254.13</v>
      </c>
    </row>
    <row r="743" spans="1:17" x14ac:dyDescent="0.25">
      <c r="A743" t="s">
        <v>5458</v>
      </c>
      <c r="B743">
        <v>1970</v>
      </c>
      <c r="C743" t="s">
        <v>37</v>
      </c>
      <c r="D743">
        <v>11</v>
      </c>
      <c r="E743">
        <v>0</v>
      </c>
      <c r="F743">
        <v>6255.38</v>
      </c>
      <c r="G743" t="s">
        <v>11</v>
      </c>
      <c r="H743" t="s">
        <v>11</v>
      </c>
      <c r="I743" t="s">
        <v>13</v>
      </c>
      <c r="J743" s="16" t="str">
        <f>IF(Table3[[#This Row],[month]]="?","sep",Table3[[#This Row],[month]])</f>
        <v>Oct</v>
      </c>
      <c r="K743" s="16">
        <f>IF(Table3[[#This Row],[year]]="?","1983",Table3[[#This Row],[year]])</f>
        <v>1970</v>
      </c>
      <c r="L743" s="16" t="str">
        <f>IF(Table3[[#This Row],[Hospital tier]]="?","tier - 2",Table3[[#This Row],[Hospital tier]])</f>
        <v>tier - 2</v>
      </c>
      <c r="M743" s="16" t="str">
        <f>IF(Table3[[#This Row],[City tier]]="?","tier - 2",Table3[[#This Row],[City tier]])</f>
        <v>tier - 2</v>
      </c>
      <c r="N743" s="16" t="str">
        <f>IF(Table3[[#This Row],[State ID]]="?","unknown",Table3[[#This Row],[State ID]])</f>
        <v>R1013</v>
      </c>
      <c r="O743" s="38" t="str">
        <f>CONCATENATE(Table3[[#This Row],[date]],"-",Table3[[#This Row],[month2]],"-",Table3[[#This Row],[year2]])</f>
        <v>11-Oct-1970</v>
      </c>
      <c r="P743" s="17">
        <f>DATEDIF(Table3[[#This Row],[date of birth]],DATE(2023,6,8),"y")</f>
        <v>52</v>
      </c>
      <c r="Q743" s="39">
        <v>6255.38</v>
      </c>
    </row>
    <row r="744" spans="1:17" x14ac:dyDescent="0.25">
      <c r="A744" t="s">
        <v>5459</v>
      </c>
      <c r="B744">
        <v>1995</v>
      </c>
      <c r="C744" t="s">
        <v>37</v>
      </c>
      <c r="D744">
        <v>17</v>
      </c>
      <c r="E744">
        <v>0</v>
      </c>
      <c r="F744">
        <v>6261.2</v>
      </c>
      <c r="G744" t="s">
        <v>11</v>
      </c>
      <c r="H744" t="s">
        <v>16</v>
      </c>
      <c r="I744" t="s">
        <v>535</v>
      </c>
      <c r="J744" s="16" t="str">
        <f>IF(Table3[[#This Row],[month]]="?","sep",Table3[[#This Row],[month]])</f>
        <v>Oct</v>
      </c>
      <c r="K744" s="16">
        <f>IF(Table3[[#This Row],[year]]="?","1983",Table3[[#This Row],[year]])</f>
        <v>1995</v>
      </c>
      <c r="L744" s="16" t="str">
        <f>IF(Table3[[#This Row],[Hospital tier]]="?","tier - 2",Table3[[#This Row],[Hospital tier]])</f>
        <v>tier - 2</v>
      </c>
      <c r="M744" s="16" t="str">
        <f>IF(Table3[[#This Row],[City tier]]="?","tier - 2",Table3[[#This Row],[City tier]])</f>
        <v>tier - 1</v>
      </c>
      <c r="N744" s="16" t="str">
        <f>IF(Table3[[#This Row],[State ID]]="?","unknown",Table3[[#This Row],[State ID]])</f>
        <v>R1026</v>
      </c>
      <c r="O744" s="38" t="str">
        <f>CONCATENATE(Table3[[#This Row],[date]],"-",Table3[[#This Row],[month2]],"-",Table3[[#This Row],[year2]])</f>
        <v>17-Oct-1995</v>
      </c>
      <c r="P744" s="17">
        <f>DATEDIF(Table3[[#This Row],[date of birth]],DATE(2023,6,8),"y")</f>
        <v>27</v>
      </c>
      <c r="Q744" s="39">
        <v>6261.2</v>
      </c>
    </row>
    <row r="745" spans="1:17" x14ac:dyDescent="0.25">
      <c r="A745" t="s">
        <v>5460</v>
      </c>
      <c r="B745">
        <v>1984</v>
      </c>
      <c r="C745" t="s">
        <v>20</v>
      </c>
      <c r="D745">
        <v>25</v>
      </c>
      <c r="E745">
        <v>3</v>
      </c>
      <c r="F745">
        <v>6269.33</v>
      </c>
      <c r="G745" t="s">
        <v>11</v>
      </c>
      <c r="H745" t="s">
        <v>16</v>
      </c>
      <c r="I745" t="s">
        <v>13</v>
      </c>
      <c r="J745" s="16" t="str">
        <f>IF(Table3[[#This Row],[month]]="?","sep",Table3[[#This Row],[month]])</f>
        <v>Sep</v>
      </c>
      <c r="K745" s="16">
        <f>IF(Table3[[#This Row],[year]]="?","1983",Table3[[#This Row],[year]])</f>
        <v>1984</v>
      </c>
      <c r="L745" s="16" t="str">
        <f>IF(Table3[[#This Row],[Hospital tier]]="?","tier - 2",Table3[[#This Row],[Hospital tier]])</f>
        <v>tier - 2</v>
      </c>
      <c r="M745" s="16" t="str">
        <f>IF(Table3[[#This Row],[City tier]]="?","tier - 2",Table3[[#This Row],[City tier]])</f>
        <v>tier - 1</v>
      </c>
      <c r="N745" s="16" t="str">
        <f>IF(Table3[[#This Row],[State ID]]="?","unknown",Table3[[#This Row],[State ID]])</f>
        <v>R1013</v>
      </c>
      <c r="O745" s="38" t="str">
        <f>CONCATENATE(Table3[[#This Row],[date]],"-",Table3[[#This Row],[month2]],"-",Table3[[#This Row],[year2]])</f>
        <v>25-Sep-1984</v>
      </c>
      <c r="P745" s="17">
        <f>DATEDIF(Table3[[#This Row],[date of birth]],DATE(2023,6,8),"y")</f>
        <v>38</v>
      </c>
      <c r="Q745" s="39">
        <v>6269.33</v>
      </c>
    </row>
    <row r="746" spans="1:17" x14ac:dyDescent="0.25">
      <c r="A746" t="s">
        <v>5461</v>
      </c>
      <c r="B746">
        <v>1981</v>
      </c>
      <c r="C746" t="s">
        <v>18</v>
      </c>
      <c r="D746">
        <v>30</v>
      </c>
      <c r="E746">
        <v>1</v>
      </c>
      <c r="F746">
        <v>6272.48</v>
      </c>
      <c r="G746" t="s">
        <v>16</v>
      </c>
      <c r="H746" t="s">
        <v>12</v>
      </c>
      <c r="I746" t="s">
        <v>13</v>
      </c>
      <c r="J746" s="16" t="str">
        <f>IF(Table3[[#This Row],[month]]="?","sep",Table3[[#This Row],[month]])</f>
        <v>Jun</v>
      </c>
      <c r="K746" s="16">
        <f>IF(Table3[[#This Row],[year]]="?","1983",Table3[[#This Row],[year]])</f>
        <v>1981</v>
      </c>
      <c r="L746" s="16" t="str">
        <f>IF(Table3[[#This Row],[Hospital tier]]="?","tier - 2",Table3[[#This Row],[Hospital tier]])</f>
        <v>tier - 1</v>
      </c>
      <c r="M746" s="16" t="str">
        <f>IF(Table3[[#This Row],[City tier]]="?","tier - 2",Table3[[#This Row],[City tier]])</f>
        <v>tier - 3</v>
      </c>
      <c r="N746" s="16" t="str">
        <f>IF(Table3[[#This Row],[State ID]]="?","unknown",Table3[[#This Row],[State ID]])</f>
        <v>R1013</v>
      </c>
      <c r="O746" s="38" t="str">
        <f>CONCATENATE(Table3[[#This Row],[date]],"-",Table3[[#This Row],[month2]],"-",Table3[[#This Row],[year2]])</f>
        <v>30-Jun-1981</v>
      </c>
      <c r="P746" s="17">
        <f>DATEDIF(Table3[[#This Row],[date of birth]],DATE(2023,6,8),"y")</f>
        <v>41</v>
      </c>
      <c r="Q746" s="39">
        <v>6272.48</v>
      </c>
    </row>
    <row r="747" spans="1:17" x14ac:dyDescent="0.25">
      <c r="A747" t="s">
        <v>5462</v>
      </c>
      <c r="B747">
        <v>1993</v>
      </c>
      <c r="C747" t="s">
        <v>37</v>
      </c>
      <c r="D747">
        <v>16</v>
      </c>
      <c r="E747">
        <v>0</v>
      </c>
      <c r="F747">
        <v>6276.3</v>
      </c>
      <c r="G747" t="s">
        <v>11</v>
      </c>
      <c r="H747" t="s">
        <v>16</v>
      </c>
      <c r="I747" t="s">
        <v>200</v>
      </c>
      <c r="J747" s="16" t="str">
        <f>IF(Table3[[#This Row],[month]]="?","sep",Table3[[#This Row],[month]])</f>
        <v>Oct</v>
      </c>
      <c r="K747" s="16">
        <f>IF(Table3[[#This Row],[year]]="?","1983",Table3[[#This Row],[year]])</f>
        <v>1993</v>
      </c>
      <c r="L747" s="16" t="str">
        <f>IF(Table3[[#This Row],[Hospital tier]]="?","tier - 2",Table3[[#This Row],[Hospital tier]])</f>
        <v>tier - 2</v>
      </c>
      <c r="M747" s="16" t="str">
        <f>IF(Table3[[#This Row],[City tier]]="?","tier - 2",Table3[[#This Row],[City tier]])</f>
        <v>tier - 1</v>
      </c>
      <c r="N747" s="16" t="str">
        <f>IF(Table3[[#This Row],[State ID]]="?","unknown",Table3[[#This Row],[State ID]])</f>
        <v>R1025</v>
      </c>
      <c r="O747" s="38" t="str">
        <f>CONCATENATE(Table3[[#This Row],[date]],"-",Table3[[#This Row],[month2]],"-",Table3[[#This Row],[year2]])</f>
        <v>16-Oct-1993</v>
      </c>
      <c r="P747" s="17">
        <f>DATEDIF(Table3[[#This Row],[date of birth]],DATE(2023,6,8),"y")</f>
        <v>29</v>
      </c>
      <c r="Q747" s="39">
        <v>6276.3</v>
      </c>
    </row>
    <row r="748" spans="1:17" x14ac:dyDescent="0.25">
      <c r="A748" t="s">
        <v>5463</v>
      </c>
      <c r="B748">
        <v>1981</v>
      </c>
      <c r="C748" t="s">
        <v>15</v>
      </c>
      <c r="D748">
        <v>24</v>
      </c>
      <c r="E748">
        <v>1</v>
      </c>
      <c r="F748">
        <v>6282.24</v>
      </c>
      <c r="G748" t="s">
        <v>11</v>
      </c>
      <c r="H748" t="s">
        <v>16</v>
      </c>
      <c r="I748" t="s">
        <v>42</v>
      </c>
      <c r="J748" s="16" t="str">
        <f>IF(Table3[[#This Row],[month]]="?","sep",Table3[[#This Row],[month]])</f>
        <v>Nov</v>
      </c>
      <c r="K748" s="16">
        <f>IF(Table3[[#This Row],[year]]="?","1983",Table3[[#This Row],[year]])</f>
        <v>1981</v>
      </c>
      <c r="L748" s="16" t="str">
        <f>IF(Table3[[#This Row],[Hospital tier]]="?","tier - 2",Table3[[#This Row],[Hospital tier]])</f>
        <v>tier - 2</v>
      </c>
      <c r="M748" s="16" t="str">
        <f>IF(Table3[[#This Row],[City tier]]="?","tier - 2",Table3[[#This Row],[City tier]])</f>
        <v>tier - 1</v>
      </c>
      <c r="N748" s="16" t="str">
        <f>IF(Table3[[#This Row],[State ID]]="?","unknown",Table3[[#This Row],[State ID]])</f>
        <v>R1011</v>
      </c>
      <c r="O748" s="38" t="str">
        <f>CONCATENATE(Table3[[#This Row],[date]],"-",Table3[[#This Row],[month2]],"-",Table3[[#This Row],[year2]])</f>
        <v>24-Nov-1981</v>
      </c>
      <c r="P748" s="17">
        <f>DATEDIF(Table3[[#This Row],[date of birth]],DATE(2023,6,8),"y")</f>
        <v>41</v>
      </c>
      <c r="Q748" s="39">
        <v>6282.24</v>
      </c>
    </row>
    <row r="749" spans="1:17" x14ac:dyDescent="0.25">
      <c r="A749" t="s">
        <v>5464</v>
      </c>
      <c r="B749">
        <v>1981</v>
      </c>
      <c r="C749" t="s">
        <v>35</v>
      </c>
      <c r="D749">
        <v>26</v>
      </c>
      <c r="E749">
        <v>1</v>
      </c>
      <c r="F749">
        <v>6289.75</v>
      </c>
      <c r="G749" t="s">
        <v>11</v>
      </c>
      <c r="H749" t="s">
        <v>12</v>
      </c>
      <c r="I749" t="s">
        <v>13</v>
      </c>
      <c r="J749" s="16" t="str">
        <f>IF(Table3[[#This Row],[month]]="?","sep",Table3[[#This Row],[month]])</f>
        <v>Aug</v>
      </c>
      <c r="K749" s="16">
        <f>IF(Table3[[#This Row],[year]]="?","1983",Table3[[#This Row],[year]])</f>
        <v>1981</v>
      </c>
      <c r="L749" s="16" t="str">
        <f>IF(Table3[[#This Row],[Hospital tier]]="?","tier - 2",Table3[[#This Row],[Hospital tier]])</f>
        <v>tier - 2</v>
      </c>
      <c r="M749" s="16" t="str">
        <f>IF(Table3[[#This Row],[City tier]]="?","tier - 2",Table3[[#This Row],[City tier]])</f>
        <v>tier - 3</v>
      </c>
      <c r="N749" s="16" t="str">
        <f>IF(Table3[[#This Row],[State ID]]="?","unknown",Table3[[#This Row],[State ID]])</f>
        <v>R1013</v>
      </c>
      <c r="O749" s="38" t="str">
        <f>CONCATENATE(Table3[[#This Row],[date]],"-",Table3[[#This Row],[month2]],"-",Table3[[#This Row],[year2]])</f>
        <v>26-Aug-1981</v>
      </c>
      <c r="P749" s="17">
        <f>DATEDIF(Table3[[#This Row],[date of birth]],DATE(2023,6,8),"y")</f>
        <v>41</v>
      </c>
      <c r="Q749" s="39">
        <v>6289.75</v>
      </c>
    </row>
    <row r="750" spans="1:17" x14ac:dyDescent="0.25">
      <c r="A750" t="s">
        <v>5465</v>
      </c>
      <c r="B750">
        <v>1996</v>
      </c>
      <c r="C750" t="s">
        <v>10</v>
      </c>
      <c r="D750">
        <v>4</v>
      </c>
      <c r="E750">
        <v>0</v>
      </c>
      <c r="F750">
        <v>6293.63</v>
      </c>
      <c r="G750" t="s">
        <v>11</v>
      </c>
      <c r="H750" t="s">
        <v>12</v>
      </c>
      <c r="I750" t="s">
        <v>300</v>
      </c>
      <c r="J750" s="16" t="str">
        <f>IF(Table3[[#This Row],[month]]="?","sep",Table3[[#This Row],[month]])</f>
        <v>Jul</v>
      </c>
      <c r="K750" s="16">
        <f>IF(Table3[[#This Row],[year]]="?","1983",Table3[[#This Row],[year]])</f>
        <v>1996</v>
      </c>
      <c r="L750" s="16" t="str">
        <f>IF(Table3[[#This Row],[Hospital tier]]="?","tier - 2",Table3[[#This Row],[Hospital tier]])</f>
        <v>tier - 2</v>
      </c>
      <c r="M750" s="16" t="str">
        <f>IF(Table3[[#This Row],[City tier]]="?","tier - 2",Table3[[#This Row],[City tier]])</f>
        <v>tier - 3</v>
      </c>
      <c r="N750" s="16" t="str">
        <f>IF(Table3[[#This Row],[State ID]]="?","unknown",Table3[[#This Row],[State ID]])</f>
        <v>R1021</v>
      </c>
      <c r="O750" s="38" t="str">
        <f>CONCATENATE(Table3[[#This Row],[date]],"-",Table3[[#This Row],[month2]],"-",Table3[[#This Row],[year2]])</f>
        <v>4-Jul-1996</v>
      </c>
      <c r="P750" s="17">
        <f>DATEDIF(Table3[[#This Row],[date of birth]],DATE(2023,6,8),"y")</f>
        <v>26</v>
      </c>
      <c r="Q750" s="39">
        <v>6293.63</v>
      </c>
    </row>
    <row r="751" spans="1:17" x14ac:dyDescent="0.25">
      <c r="A751" t="s">
        <v>5466</v>
      </c>
      <c r="B751">
        <v>1974</v>
      </c>
      <c r="C751" t="s">
        <v>20</v>
      </c>
      <c r="D751">
        <v>17</v>
      </c>
      <c r="E751">
        <v>0</v>
      </c>
      <c r="F751">
        <v>6302.23</v>
      </c>
      <c r="G751" t="s">
        <v>11</v>
      </c>
      <c r="H751" t="s">
        <v>16</v>
      </c>
      <c r="I751" t="s">
        <v>13</v>
      </c>
      <c r="J751" s="16" t="str">
        <f>IF(Table3[[#This Row],[month]]="?","sep",Table3[[#This Row],[month]])</f>
        <v>Sep</v>
      </c>
      <c r="K751" s="16">
        <f>IF(Table3[[#This Row],[year]]="?","1983",Table3[[#This Row],[year]])</f>
        <v>1974</v>
      </c>
      <c r="L751" s="16" t="str">
        <f>IF(Table3[[#This Row],[Hospital tier]]="?","tier - 2",Table3[[#This Row],[Hospital tier]])</f>
        <v>tier - 2</v>
      </c>
      <c r="M751" s="16" t="str">
        <f>IF(Table3[[#This Row],[City tier]]="?","tier - 2",Table3[[#This Row],[City tier]])</f>
        <v>tier - 1</v>
      </c>
      <c r="N751" s="16" t="str">
        <f>IF(Table3[[#This Row],[State ID]]="?","unknown",Table3[[#This Row],[State ID]])</f>
        <v>R1013</v>
      </c>
      <c r="O751" s="38" t="str">
        <f>CONCATENATE(Table3[[#This Row],[date]],"-",Table3[[#This Row],[month2]],"-",Table3[[#This Row],[year2]])</f>
        <v>17-Sep-1974</v>
      </c>
      <c r="P751" s="17">
        <f>DATEDIF(Table3[[#This Row],[date of birth]],DATE(2023,6,8),"y")</f>
        <v>48</v>
      </c>
      <c r="Q751" s="39">
        <v>6302.23</v>
      </c>
    </row>
    <row r="752" spans="1:17" x14ac:dyDescent="0.25">
      <c r="A752" t="s">
        <v>5467</v>
      </c>
      <c r="B752">
        <v>1969</v>
      </c>
      <c r="C752" t="s">
        <v>20</v>
      </c>
      <c r="D752">
        <v>4</v>
      </c>
      <c r="E752">
        <v>0</v>
      </c>
      <c r="F752">
        <v>6305.61</v>
      </c>
      <c r="G752" t="s">
        <v>11</v>
      </c>
      <c r="H752" t="s">
        <v>11</v>
      </c>
      <c r="I752" t="s">
        <v>23</v>
      </c>
      <c r="J752" s="16" t="str">
        <f>IF(Table3[[#This Row],[month]]="?","sep",Table3[[#This Row],[month]])</f>
        <v>Sep</v>
      </c>
      <c r="K752" s="16">
        <f>IF(Table3[[#This Row],[year]]="?","1983",Table3[[#This Row],[year]])</f>
        <v>1969</v>
      </c>
      <c r="L752" s="16" t="str">
        <f>IF(Table3[[#This Row],[Hospital tier]]="?","tier - 2",Table3[[#This Row],[Hospital tier]])</f>
        <v>tier - 2</v>
      </c>
      <c r="M752" s="16" t="str">
        <f>IF(Table3[[#This Row],[City tier]]="?","tier - 2",Table3[[#This Row],[City tier]])</f>
        <v>tier - 2</v>
      </c>
      <c r="N752" s="16" t="str">
        <f>IF(Table3[[#This Row],[State ID]]="?","unknown",Table3[[#This Row],[State ID]])</f>
        <v>R1012</v>
      </c>
      <c r="O752" s="38" t="str">
        <f>CONCATENATE(Table3[[#This Row],[date]],"-",Table3[[#This Row],[month2]],"-",Table3[[#This Row],[year2]])</f>
        <v>4-Sep-1969</v>
      </c>
      <c r="P752" s="17">
        <f>DATEDIF(Table3[[#This Row],[date of birth]],DATE(2023,6,8),"y")</f>
        <v>53</v>
      </c>
      <c r="Q752" s="39">
        <v>6305.61</v>
      </c>
    </row>
    <row r="753" spans="1:17" x14ac:dyDescent="0.25">
      <c r="A753" t="s">
        <v>5468</v>
      </c>
      <c r="B753">
        <v>2004</v>
      </c>
      <c r="C753" t="s">
        <v>10</v>
      </c>
      <c r="D753">
        <v>27</v>
      </c>
      <c r="E753">
        <v>0</v>
      </c>
      <c r="F753">
        <v>6311.11</v>
      </c>
      <c r="G753" t="s">
        <v>11</v>
      </c>
      <c r="H753" t="s">
        <v>11</v>
      </c>
      <c r="I753" t="s">
        <v>42</v>
      </c>
      <c r="J753" s="16" t="str">
        <f>IF(Table3[[#This Row],[month]]="?","sep",Table3[[#This Row],[month]])</f>
        <v>Jul</v>
      </c>
      <c r="K753" s="16">
        <f>IF(Table3[[#This Row],[year]]="?","1983",Table3[[#This Row],[year]])</f>
        <v>2004</v>
      </c>
      <c r="L753" s="16" t="str">
        <f>IF(Table3[[#This Row],[Hospital tier]]="?","tier - 2",Table3[[#This Row],[Hospital tier]])</f>
        <v>tier - 2</v>
      </c>
      <c r="M753" s="16" t="str">
        <f>IF(Table3[[#This Row],[City tier]]="?","tier - 2",Table3[[#This Row],[City tier]])</f>
        <v>tier - 2</v>
      </c>
      <c r="N753" s="16" t="str">
        <f>IF(Table3[[#This Row],[State ID]]="?","unknown",Table3[[#This Row],[State ID]])</f>
        <v>R1011</v>
      </c>
      <c r="O753" s="38" t="str">
        <f>CONCATENATE(Table3[[#This Row],[date]],"-",Table3[[#This Row],[month2]],"-",Table3[[#This Row],[year2]])</f>
        <v>27-Jul-2004</v>
      </c>
      <c r="P753" s="17">
        <f>DATEDIF(Table3[[#This Row],[date of birth]],DATE(2023,6,8),"y")</f>
        <v>18</v>
      </c>
      <c r="Q753" s="39">
        <v>6311.11</v>
      </c>
    </row>
    <row r="754" spans="1:17" x14ac:dyDescent="0.25">
      <c r="A754" t="s">
        <v>5469</v>
      </c>
      <c r="B754">
        <v>1985</v>
      </c>
      <c r="C754" t="s">
        <v>15</v>
      </c>
      <c r="D754">
        <v>19</v>
      </c>
      <c r="E754">
        <v>2</v>
      </c>
      <c r="F754">
        <v>6311.95</v>
      </c>
      <c r="G754" t="s">
        <v>11</v>
      </c>
      <c r="H754" t="s">
        <v>16</v>
      </c>
      <c r="I754" t="s">
        <v>42</v>
      </c>
      <c r="J754" s="16" t="str">
        <f>IF(Table3[[#This Row],[month]]="?","sep",Table3[[#This Row],[month]])</f>
        <v>Nov</v>
      </c>
      <c r="K754" s="16">
        <f>IF(Table3[[#This Row],[year]]="?","1983",Table3[[#This Row],[year]])</f>
        <v>1985</v>
      </c>
      <c r="L754" s="16" t="str">
        <f>IF(Table3[[#This Row],[Hospital tier]]="?","tier - 2",Table3[[#This Row],[Hospital tier]])</f>
        <v>tier - 2</v>
      </c>
      <c r="M754" s="16" t="str">
        <f>IF(Table3[[#This Row],[City tier]]="?","tier - 2",Table3[[#This Row],[City tier]])</f>
        <v>tier - 1</v>
      </c>
      <c r="N754" s="16" t="str">
        <f>IF(Table3[[#This Row],[State ID]]="?","unknown",Table3[[#This Row],[State ID]])</f>
        <v>R1011</v>
      </c>
      <c r="O754" s="38" t="str">
        <f>CONCATENATE(Table3[[#This Row],[date]],"-",Table3[[#This Row],[month2]],"-",Table3[[#This Row],[year2]])</f>
        <v>19-Nov-1985</v>
      </c>
      <c r="P754" s="17">
        <f>DATEDIF(Table3[[#This Row],[date of birth]],DATE(2023,6,8),"y")</f>
        <v>37</v>
      </c>
      <c r="Q754" s="39">
        <v>6311.95</v>
      </c>
    </row>
    <row r="755" spans="1:17" x14ac:dyDescent="0.25">
      <c r="A755" t="s">
        <v>5470</v>
      </c>
      <c r="B755">
        <v>1985</v>
      </c>
      <c r="C755" t="s">
        <v>30</v>
      </c>
      <c r="D755">
        <v>15</v>
      </c>
      <c r="E755">
        <v>2</v>
      </c>
      <c r="F755">
        <v>6313.76</v>
      </c>
      <c r="G755" t="s">
        <v>11</v>
      </c>
      <c r="H755" t="s">
        <v>16</v>
      </c>
      <c r="I755" t="s">
        <v>13</v>
      </c>
      <c r="J755" s="16" t="str">
        <f>IF(Table3[[#This Row],[month]]="?","sep",Table3[[#This Row],[month]])</f>
        <v>Dec</v>
      </c>
      <c r="K755" s="16">
        <f>IF(Table3[[#This Row],[year]]="?","1983",Table3[[#This Row],[year]])</f>
        <v>1985</v>
      </c>
      <c r="L755" s="16" t="str">
        <f>IF(Table3[[#This Row],[Hospital tier]]="?","tier - 2",Table3[[#This Row],[Hospital tier]])</f>
        <v>tier - 2</v>
      </c>
      <c r="M755" s="16" t="str">
        <f>IF(Table3[[#This Row],[City tier]]="?","tier - 2",Table3[[#This Row],[City tier]])</f>
        <v>tier - 1</v>
      </c>
      <c r="N755" s="16" t="str">
        <f>IF(Table3[[#This Row],[State ID]]="?","unknown",Table3[[#This Row],[State ID]])</f>
        <v>R1013</v>
      </c>
      <c r="O755" s="38" t="str">
        <f>CONCATENATE(Table3[[#This Row],[date]],"-",Table3[[#This Row],[month2]],"-",Table3[[#This Row],[year2]])</f>
        <v>15-Dec-1985</v>
      </c>
      <c r="P755" s="17">
        <f>DATEDIF(Table3[[#This Row],[date of birth]],DATE(2023,6,8),"y")</f>
        <v>37</v>
      </c>
      <c r="Q755" s="39">
        <v>6313.76</v>
      </c>
    </row>
    <row r="756" spans="1:17" x14ac:dyDescent="0.25">
      <c r="A756" t="s">
        <v>5471</v>
      </c>
      <c r="B756">
        <v>1990</v>
      </c>
      <c r="C756" t="s">
        <v>35</v>
      </c>
      <c r="D756">
        <v>13</v>
      </c>
      <c r="E756">
        <v>3</v>
      </c>
      <c r="F756">
        <v>6334.34</v>
      </c>
      <c r="G756" t="s">
        <v>11</v>
      </c>
      <c r="H756" t="s">
        <v>11</v>
      </c>
      <c r="I756" t="s">
        <v>247</v>
      </c>
      <c r="J756" s="16" t="str">
        <f>IF(Table3[[#This Row],[month]]="?","sep",Table3[[#This Row],[month]])</f>
        <v>Aug</v>
      </c>
      <c r="K756" s="16">
        <f>IF(Table3[[#This Row],[year]]="?","1983",Table3[[#This Row],[year]])</f>
        <v>1990</v>
      </c>
      <c r="L756" s="16" t="str">
        <f>IF(Table3[[#This Row],[Hospital tier]]="?","tier - 2",Table3[[#This Row],[Hospital tier]])</f>
        <v>tier - 2</v>
      </c>
      <c r="M756" s="16" t="str">
        <f>IF(Table3[[#This Row],[City tier]]="?","tier - 2",Table3[[#This Row],[City tier]])</f>
        <v>tier - 2</v>
      </c>
      <c r="N756" s="16" t="str">
        <f>IF(Table3[[#This Row],[State ID]]="?","unknown",Table3[[#This Row],[State ID]])</f>
        <v>R1024</v>
      </c>
      <c r="O756" s="38" t="str">
        <f>CONCATENATE(Table3[[#This Row],[date]],"-",Table3[[#This Row],[month2]],"-",Table3[[#This Row],[year2]])</f>
        <v>13-Aug-1990</v>
      </c>
      <c r="P756" s="17">
        <f>DATEDIF(Table3[[#This Row],[date of birth]],DATE(2023,6,8),"y")</f>
        <v>32</v>
      </c>
      <c r="Q756" s="39">
        <v>6334.34</v>
      </c>
    </row>
    <row r="757" spans="1:17" x14ac:dyDescent="0.25">
      <c r="A757" t="s">
        <v>5472</v>
      </c>
      <c r="B757">
        <v>1986</v>
      </c>
      <c r="C757" t="s">
        <v>20</v>
      </c>
      <c r="D757">
        <v>25</v>
      </c>
      <c r="E757">
        <v>3</v>
      </c>
      <c r="F757">
        <v>6335.64</v>
      </c>
      <c r="G757" t="s">
        <v>11</v>
      </c>
      <c r="H757" t="s">
        <v>11</v>
      </c>
      <c r="I757" t="s">
        <v>13</v>
      </c>
      <c r="J757" s="16" t="str">
        <f>IF(Table3[[#This Row],[month]]="?","sep",Table3[[#This Row],[month]])</f>
        <v>Sep</v>
      </c>
      <c r="K757" s="16">
        <f>IF(Table3[[#This Row],[year]]="?","1983",Table3[[#This Row],[year]])</f>
        <v>1986</v>
      </c>
      <c r="L757" s="16" t="str">
        <f>IF(Table3[[#This Row],[Hospital tier]]="?","tier - 2",Table3[[#This Row],[Hospital tier]])</f>
        <v>tier - 2</v>
      </c>
      <c r="M757" s="16" t="str">
        <f>IF(Table3[[#This Row],[City tier]]="?","tier - 2",Table3[[#This Row],[City tier]])</f>
        <v>tier - 2</v>
      </c>
      <c r="N757" s="16" t="str">
        <f>IF(Table3[[#This Row],[State ID]]="?","unknown",Table3[[#This Row],[State ID]])</f>
        <v>R1013</v>
      </c>
      <c r="O757" s="38" t="str">
        <f>CONCATENATE(Table3[[#This Row],[date]],"-",Table3[[#This Row],[month2]],"-",Table3[[#This Row],[year2]])</f>
        <v>25-Sep-1986</v>
      </c>
      <c r="P757" s="17">
        <f>DATEDIF(Table3[[#This Row],[date of birth]],DATE(2023,6,8),"y")</f>
        <v>36</v>
      </c>
      <c r="Q757" s="39">
        <v>6335.64</v>
      </c>
    </row>
    <row r="758" spans="1:17" x14ac:dyDescent="0.25">
      <c r="A758" t="s">
        <v>5473</v>
      </c>
      <c r="B758">
        <v>1983</v>
      </c>
      <c r="C758" t="s">
        <v>37</v>
      </c>
      <c r="D758">
        <v>21</v>
      </c>
      <c r="E758">
        <v>2</v>
      </c>
      <c r="F758">
        <v>6338.08</v>
      </c>
      <c r="G758" t="s">
        <v>11</v>
      </c>
      <c r="H758" t="s">
        <v>16</v>
      </c>
      <c r="I758" t="s">
        <v>13</v>
      </c>
      <c r="J758" s="16" t="str">
        <f>IF(Table3[[#This Row],[month]]="?","sep",Table3[[#This Row],[month]])</f>
        <v>Oct</v>
      </c>
      <c r="K758" s="16">
        <f>IF(Table3[[#This Row],[year]]="?","1983",Table3[[#This Row],[year]])</f>
        <v>1983</v>
      </c>
      <c r="L758" s="16" t="str">
        <f>IF(Table3[[#This Row],[Hospital tier]]="?","tier - 2",Table3[[#This Row],[Hospital tier]])</f>
        <v>tier - 2</v>
      </c>
      <c r="M758" s="16" t="str">
        <f>IF(Table3[[#This Row],[City tier]]="?","tier - 2",Table3[[#This Row],[City tier]])</f>
        <v>tier - 1</v>
      </c>
      <c r="N758" s="16" t="str">
        <f>IF(Table3[[#This Row],[State ID]]="?","unknown",Table3[[#This Row],[State ID]])</f>
        <v>R1013</v>
      </c>
      <c r="O758" s="38" t="str">
        <f>CONCATENATE(Table3[[#This Row],[date]],"-",Table3[[#This Row],[month2]],"-",Table3[[#This Row],[year2]])</f>
        <v>21-Oct-1983</v>
      </c>
      <c r="P758" s="17">
        <f>DATEDIF(Table3[[#This Row],[date of birth]],DATE(2023,6,8),"y")</f>
        <v>39</v>
      </c>
      <c r="Q758" s="39">
        <v>6338.08</v>
      </c>
    </row>
    <row r="759" spans="1:17" x14ac:dyDescent="0.25">
      <c r="A759" t="s">
        <v>5474</v>
      </c>
      <c r="B759">
        <v>1983</v>
      </c>
      <c r="C759" t="s">
        <v>35</v>
      </c>
      <c r="D759">
        <v>19</v>
      </c>
      <c r="E759">
        <v>2</v>
      </c>
      <c r="F759">
        <v>6356.27</v>
      </c>
      <c r="G759" t="s">
        <v>12</v>
      </c>
      <c r="H759" t="s">
        <v>11</v>
      </c>
      <c r="I759" t="s">
        <v>13</v>
      </c>
      <c r="J759" s="16" t="str">
        <f>IF(Table3[[#This Row],[month]]="?","sep",Table3[[#This Row],[month]])</f>
        <v>Aug</v>
      </c>
      <c r="K759" s="16">
        <f>IF(Table3[[#This Row],[year]]="?","1983",Table3[[#This Row],[year]])</f>
        <v>1983</v>
      </c>
      <c r="L759" s="16" t="str">
        <f>IF(Table3[[#This Row],[Hospital tier]]="?","tier - 2",Table3[[#This Row],[Hospital tier]])</f>
        <v>tier - 3</v>
      </c>
      <c r="M759" s="16" t="str">
        <f>IF(Table3[[#This Row],[City tier]]="?","tier - 2",Table3[[#This Row],[City tier]])</f>
        <v>tier - 2</v>
      </c>
      <c r="N759" s="16" t="str">
        <f>IF(Table3[[#This Row],[State ID]]="?","unknown",Table3[[#This Row],[State ID]])</f>
        <v>R1013</v>
      </c>
      <c r="O759" s="38" t="str">
        <f>CONCATENATE(Table3[[#This Row],[date]],"-",Table3[[#This Row],[month2]],"-",Table3[[#This Row],[year2]])</f>
        <v>19-Aug-1983</v>
      </c>
      <c r="P759" s="17">
        <f>DATEDIF(Table3[[#This Row],[date of birth]],DATE(2023,6,8),"y")</f>
        <v>39</v>
      </c>
      <c r="Q759" s="39">
        <v>6356.27</v>
      </c>
    </row>
    <row r="760" spans="1:17" x14ac:dyDescent="0.25">
      <c r="A760" t="s">
        <v>5475</v>
      </c>
      <c r="B760">
        <v>1980</v>
      </c>
      <c r="C760" t="s">
        <v>37</v>
      </c>
      <c r="D760">
        <v>30</v>
      </c>
      <c r="E760">
        <v>0</v>
      </c>
      <c r="F760">
        <v>6358.78</v>
      </c>
      <c r="G760" t="s">
        <v>11</v>
      </c>
      <c r="H760" t="s">
        <v>16</v>
      </c>
      <c r="I760" t="s">
        <v>23</v>
      </c>
      <c r="J760" s="16" t="str">
        <f>IF(Table3[[#This Row],[month]]="?","sep",Table3[[#This Row],[month]])</f>
        <v>Oct</v>
      </c>
      <c r="K760" s="16">
        <f>IF(Table3[[#This Row],[year]]="?","1983",Table3[[#This Row],[year]])</f>
        <v>1980</v>
      </c>
      <c r="L760" s="16" t="str">
        <f>IF(Table3[[#This Row],[Hospital tier]]="?","tier - 2",Table3[[#This Row],[Hospital tier]])</f>
        <v>tier - 2</v>
      </c>
      <c r="M760" s="16" t="str">
        <f>IF(Table3[[#This Row],[City tier]]="?","tier - 2",Table3[[#This Row],[City tier]])</f>
        <v>tier - 1</v>
      </c>
      <c r="N760" s="16" t="str">
        <f>IF(Table3[[#This Row],[State ID]]="?","unknown",Table3[[#This Row],[State ID]])</f>
        <v>R1012</v>
      </c>
      <c r="O760" s="38" t="str">
        <f>CONCATENATE(Table3[[#This Row],[date]],"-",Table3[[#This Row],[month2]],"-",Table3[[#This Row],[year2]])</f>
        <v>30-Oct-1980</v>
      </c>
      <c r="P760" s="17">
        <f>DATEDIF(Table3[[#This Row],[date of birth]],DATE(2023,6,8),"y")</f>
        <v>42</v>
      </c>
      <c r="Q760" s="39">
        <v>6358.78</v>
      </c>
    </row>
    <row r="761" spans="1:17" x14ac:dyDescent="0.25">
      <c r="A761" t="s">
        <v>5476</v>
      </c>
      <c r="B761">
        <v>1989</v>
      </c>
      <c r="C761" t="s">
        <v>18</v>
      </c>
      <c r="D761">
        <v>24</v>
      </c>
      <c r="E761">
        <v>3</v>
      </c>
      <c r="F761">
        <v>6360.99</v>
      </c>
      <c r="G761" t="s">
        <v>11</v>
      </c>
      <c r="H761" t="s">
        <v>11</v>
      </c>
      <c r="I761" t="s">
        <v>23</v>
      </c>
      <c r="J761" s="16" t="str">
        <f>IF(Table3[[#This Row],[month]]="?","sep",Table3[[#This Row],[month]])</f>
        <v>Jun</v>
      </c>
      <c r="K761" s="16">
        <f>IF(Table3[[#This Row],[year]]="?","1983",Table3[[#This Row],[year]])</f>
        <v>1989</v>
      </c>
      <c r="L761" s="16" t="str">
        <f>IF(Table3[[#This Row],[Hospital tier]]="?","tier - 2",Table3[[#This Row],[Hospital tier]])</f>
        <v>tier - 2</v>
      </c>
      <c r="M761" s="16" t="str">
        <f>IF(Table3[[#This Row],[City tier]]="?","tier - 2",Table3[[#This Row],[City tier]])</f>
        <v>tier - 2</v>
      </c>
      <c r="N761" s="16" t="str">
        <f>IF(Table3[[#This Row],[State ID]]="?","unknown",Table3[[#This Row],[State ID]])</f>
        <v>R1012</v>
      </c>
      <c r="O761" s="38" t="str">
        <f>CONCATENATE(Table3[[#This Row],[date]],"-",Table3[[#This Row],[month2]],"-",Table3[[#This Row],[year2]])</f>
        <v>24-Jun-1989</v>
      </c>
      <c r="P761" s="17">
        <f>DATEDIF(Table3[[#This Row],[date of birth]],DATE(2023,6,8),"y")</f>
        <v>33</v>
      </c>
      <c r="Q761" s="39">
        <v>6360.99</v>
      </c>
    </row>
    <row r="762" spans="1:17" x14ac:dyDescent="0.25">
      <c r="A762" t="s">
        <v>5477</v>
      </c>
      <c r="B762">
        <v>1996</v>
      </c>
      <c r="C762" t="s">
        <v>10</v>
      </c>
      <c r="D762">
        <v>7</v>
      </c>
      <c r="E762">
        <v>0</v>
      </c>
      <c r="F762">
        <v>6361.47</v>
      </c>
      <c r="G762" t="s">
        <v>11</v>
      </c>
      <c r="H762" t="s">
        <v>12</v>
      </c>
      <c r="I762" t="s">
        <v>300</v>
      </c>
      <c r="J762" s="16" t="str">
        <f>IF(Table3[[#This Row],[month]]="?","sep",Table3[[#This Row],[month]])</f>
        <v>Jul</v>
      </c>
      <c r="K762" s="16">
        <f>IF(Table3[[#This Row],[year]]="?","1983",Table3[[#This Row],[year]])</f>
        <v>1996</v>
      </c>
      <c r="L762" s="16" t="str">
        <f>IF(Table3[[#This Row],[Hospital tier]]="?","tier - 2",Table3[[#This Row],[Hospital tier]])</f>
        <v>tier - 2</v>
      </c>
      <c r="M762" s="16" t="str">
        <f>IF(Table3[[#This Row],[City tier]]="?","tier - 2",Table3[[#This Row],[City tier]])</f>
        <v>tier - 3</v>
      </c>
      <c r="N762" s="16" t="str">
        <f>IF(Table3[[#This Row],[State ID]]="?","unknown",Table3[[#This Row],[State ID]])</f>
        <v>R1021</v>
      </c>
      <c r="O762" s="38" t="str">
        <f>CONCATENATE(Table3[[#This Row],[date]],"-",Table3[[#This Row],[month2]],"-",Table3[[#This Row],[year2]])</f>
        <v>7-Jul-1996</v>
      </c>
      <c r="P762" s="17">
        <f>DATEDIF(Table3[[#This Row],[date of birth]],DATE(2023,6,8),"y")</f>
        <v>26</v>
      </c>
      <c r="Q762" s="39">
        <v>6361.47</v>
      </c>
    </row>
    <row r="763" spans="1:17" x14ac:dyDescent="0.25">
      <c r="A763" t="s">
        <v>5478</v>
      </c>
      <c r="B763">
        <v>1970</v>
      </c>
      <c r="C763" t="s">
        <v>15</v>
      </c>
      <c r="D763">
        <v>9</v>
      </c>
      <c r="E763">
        <v>0</v>
      </c>
      <c r="F763">
        <v>6367.31</v>
      </c>
      <c r="G763" t="s">
        <v>11</v>
      </c>
      <c r="H763" t="s">
        <v>16</v>
      </c>
      <c r="I763" t="s">
        <v>13</v>
      </c>
      <c r="J763" s="16" t="str">
        <f>IF(Table3[[#This Row],[month]]="?","sep",Table3[[#This Row],[month]])</f>
        <v>Nov</v>
      </c>
      <c r="K763" s="16">
        <f>IF(Table3[[#This Row],[year]]="?","1983",Table3[[#This Row],[year]])</f>
        <v>1970</v>
      </c>
      <c r="L763" s="16" t="str">
        <f>IF(Table3[[#This Row],[Hospital tier]]="?","tier - 2",Table3[[#This Row],[Hospital tier]])</f>
        <v>tier - 2</v>
      </c>
      <c r="M763" s="16" t="str">
        <f>IF(Table3[[#This Row],[City tier]]="?","tier - 2",Table3[[#This Row],[City tier]])</f>
        <v>tier - 1</v>
      </c>
      <c r="N763" s="16" t="str">
        <f>IF(Table3[[#This Row],[State ID]]="?","unknown",Table3[[#This Row],[State ID]])</f>
        <v>R1013</v>
      </c>
      <c r="O763" s="38" t="str">
        <f>CONCATENATE(Table3[[#This Row],[date]],"-",Table3[[#This Row],[month2]],"-",Table3[[#This Row],[year2]])</f>
        <v>9-Nov-1970</v>
      </c>
      <c r="P763" s="17">
        <f>DATEDIF(Table3[[#This Row],[date of birth]],DATE(2023,6,8),"y")</f>
        <v>52</v>
      </c>
      <c r="Q763" s="39">
        <v>6367.31</v>
      </c>
    </row>
    <row r="764" spans="1:17" x14ac:dyDescent="0.25">
      <c r="A764" t="s">
        <v>5479</v>
      </c>
      <c r="B764">
        <v>1984</v>
      </c>
      <c r="C764" t="s">
        <v>35</v>
      </c>
      <c r="D764">
        <v>13</v>
      </c>
      <c r="E764">
        <v>1</v>
      </c>
      <c r="F764">
        <v>6373.56</v>
      </c>
      <c r="G764" t="s">
        <v>11</v>
      </c>
      <c r="H764" t="s">
        <v>16</v>
      </c>
      <c r="I764" t="s">
        <v>23</v>
      </c>
      <c r="J764" s="16" t="str">
        <f>IF(Table3[[#This Row],[month]]="?","sep",Table3[[#This Row],[month]])</f>
        <v>Aug</v>
      </c>
      <c r="K764" s="16">
        <f>IF(Table3[[#This Row],[year]]="?","1983",Table3[[#This Row],[year]])</f>
        <v>1984</v>
      </c>
      <c r="L764" s="16" t="str">
        <f>IF(Table3[[#This Row],[Hospital tier]]="?","tier - 2",Table3[[#This Row],[Hospital tier]])</f>
        <v>tier - 2</v>
      </c>
      <c r="M764" s="16" t="str">
        <f>IF(Table3[[#This Row],[City tier]]="?","tier - 2",Table3[[#This Row],[City tier]])</f>
        <v>tier - 1</v>
      </c>
      <c r="N764" s="16" t="str">
        <f>IF(Table3[[#This Row],[State ID]]="?","unknown",Table3[[#This Row],[State ID]])</f>
        <v>R1012</v>
      </c>
      <c r="O764" s="38" t="str">
        <f>CONCATENATE(Table3[[#This Row],[date]],"-",Table3[[#This Row],[month2]],"-",Table3[[#This Row],[year2]])</f>
        <v>13-Aug-1984</v>
      </c>
      <c r="P764" s="17">
        <f>DATEDIF(Table3[[#This Row],[date of birth]],DATE(2023,6,8),"y")</f>
        <v>38</v>
      </c>
      <c r="Q764" s="39">
        <v>6373.56</v>
      </c>
    </row>
    <row r="765" spans="1:17" x14ac:dyDescent="0.25">
      <c r="A765" t="s">
        <v>5480</v>
      </c>
      <c r="B765">
        <v>1976</v>
      </c>
      <c r="C765" t="s">
        <v>15</v>
      </c>
      <c r="D765">
        <v>18</v>
      </c>
      <c r="E765">
        <v>2</v>
      </c>
      <c r="F765">
        <v>6374.16</v>
      </c>
      <c r="G765" t="s">
        <v>11</v>
      </c>
      <c r="H765" t="s">
        <v>11</v>
      </c>
      <c r="I765" t="s">
        <v>13</v>
      </c>
      <c r="J765" s="16" t="str">
        <f>IF(Table3[[#This Row],[month]]="?","sep",Table3[[#This Row],[month]])</f>
        <v>Nov</v>
      </c>
      <c r="K765" s="16">
        <f>IF(Table3[[#This Row],[year]]="?","1983",Table3[[#This Row],[year]])</f>
        <v>1976</v>
      </c>
      <c r="L765" s="16" t="str">
        <f>IF(Table3[[#This Row],[Hospital tier]]="?","tier - 2",Table3[[#This Row],[Hospital tier]])</f>
        <v>tier - 2</v>
      </c>
      <c r="M765" s="16" t="str">
        <f>IF(Table3[[#This Row],[City tier]]="?","tier - 2",Table3[[#This Row],[City tier]])</f>
        <v>tier - 2</v>
      </c>
      <c r="N765" s="16" t="str">
        <f>IF(Table3[[#This Row],[State ID]]="?","unknown",Table3[[#This Row],[State ID]])</f>
        <v>R1013</v>
      </c>
      <c r="O765" s="38" t="str">
        <f>CONCATENATE(Table3[[#This Row],[date]],"-",Table3[[#This Row],[month2]],"-",Table3[[#This Row],[year2]])</f>
        <v>18-Nov-1976</v>
      </c>
      <c r="P765" s="17">
        <f>DATEDIF(Table3[[#This Row],[date of birth]],DATE(2023,6,8),"y")</f>
        <v>46</v>
      </c>
      <c r="Q765" s="39">
        <v>6374.16</v>
      </c>
    </row>
    <row r="766" spans="1:17" x14ac:dyDescent="0.25">
      <c r="A766" t="s">
        <v>5481</v>
      </c>
      <c r="B766">
        <v>1982</v>
      </c>
      <c r="C766" t="s">
        <v>35</v>
      </c>
      <c r="D766">
        <v>6</v>
      </c>
      <c r="E766">
        <v>1</v>
      </c>
      <c r="F766">
        <v>6389.38</v>
      </c>
      <c r="G766" t="s">
        <v>16</v>
      </c>
      <c r="H766" t="s">
        <v>11</v>
      </c>
      <c r="I766" t="s">
        <v>23</v>
      </c>
      <c r="J766" s="16" t="str">
        <f>IF(Table3[[#This Row],[month]]="?","sep",Table3[[#This Row],[month]])</f>
        <v>Aug</v>
      </c>
      <c r="K766" s="16">
        <f>IF(Table3[[#This Row],[year]]="?","1983",Table3[[#This Row],[year]])</f>
        <v>1982</v>
      </c>
      <c r="L766" s="16" t="str">
        <f>IF(Table3[[#This Row],[Hospital tier]]="?","tier - 2",Table3[[#This Row],[Hospital tier]])</f>
        <v>tier - 1</v>
      </c>
      <c r="M766" s="16" t="str">
        <f>IF(Table3[[#This Row],[City tier]]="?","tier - 2",Table3[[#This Row],[City tier]])</f>
        <v>tier - 2</v>
      </c>
      <c r="N766" s="16" t="str">
        <f>IF(Table3[[#This Row],[State ID]]="?","unknown",Table3[[#This Row],[State ID]])</f>
        <v>R1012</v>
      </c>
      <c r="O766" s="38" t="str">
        <f>CONCATENATE(Table3[[#This Row],[date]],"-",Table3[[#This Row],[month2]],"-",Table3[[#This Row],[year2]])</f>
        <v>6-Aug-1982</v>
      </c>
      <c r="P766" s="17">
        <f>DATEDIF(Table3[[#This Row],[date of birth]],DATE(2023,6,8),"y")</f>
        <v>40</v>
      </c>
      <c r="Q766" s="39">
        <v>6389.38</v>
      </c>
    </row>
    <row r="767" spans="1:17" x14ac:dyDescent="0.25">
      <c r="A767" t="s">
        <v>5482</v>
      </c>
      <c r="B767">
        <v>1997</v>
      </c>
      <c r="C767" t="s">
        <v>35</v>
      </c>
      <c r="D767">
        <v>16</v>
      </c>
      <c r="E767">
        <v>0</v>
      </c>
      <c r="F767">
        <v>6389.53</v>
      </c>
      <c r="G767" t="s">
        <v>11</v>
      </c>
      <c r="H767" t="s">
        <v>11</v>
      </c>
      <c r="I767" t="s">
        <v>300</v>
      </c>
      <c r="J767" s="16" t="str">
        <f>IF(Table3[[#This Row],[month]]="?","sep",Table3[[#This Row],[month]])</f>
        <v>Aug</v>
      </c>
      <c r="K767" s="16">
        <f>IF(Table3[[#This Row],[year]]="?","1983",Table3[[#This Row],[year]])</f>
        <v>1997</v>
      </c>
      <c r="L767" s="16" t="str">
        <f>IF(Table3[[#This Row],[Hospital tier]]="?","tier - 2",Table3[[#This Row],[Hospital tier]])</f>
        <v>tier - 2</v>
      </c>
      <c r="M767" s="16" t="str">
        <f>IF(Table3[[#This Row],[City tier]]="?","tier - 2",Table3[[#This Row],[City tier]])</f>
        <v>tier - 2</v>
      </c>
      <c r="N767" s="16" t="str">
        <f>IF(Table3[[#This Row],[State ID]]="?","unknown",Table3[[#This Row],[State ID]])</f>
        <v>R1021</v>
      </c>
      <c r="O767" s="38" t="str">
        <f>CONCATENATE(Table3[[#This Row],[date]],"-",Table3[[#This Row],[month2]],"-",Table3[[#This Row],[year2]])</f>
        <v>16-Aug-1997</v>
      </c>
      <c r="P767" s="17">
        <f>DATEDIF(Table3[[#This Row],[date of birth]],DATE(2023,6,8),"y")</f>
        <v>25</v>
      </c>
      <c r="Q767" s="39">
        <v>6389.53</v>
      </c>
    </row>
    <row r="768" spans="1:17" x14ac:dyDescent="0.25">
      <c r="A768" t="s">
        <v>5483</v>
      </c>
      <c r="B768">
        <v>1982</v>
      </c>
      <c r="C768" t="s">
        <v>37</v>
      </c>
      <c r="D768">
        <v>28</v>
      </c>
      <c r="E768">
        <v>1</v>
      </c>
      <c r="F768">
        <v>6393.6</v>
      </c>
      <c r="G768" t="s">
        <v>11</v>
      </c>
      <c r="H768" t="s">
        <v>16</v>
      </c>
      <c r="I768" t="s">
        <v>23</v>
      </c>
      <c r="J768" s="16" t="str">
        <f>IF(Table3[[#This Row],[month]]="?","sep",Table3[[#This Row],[month]])</f>
        <v>Oct</v>
      </c>
      <c r="K768" s="16">
        <f>IF(Table3[[#This Row],[year]]="?","1983",Table3[[#This Row],[year]])</f>
        <v>1982</v>
      </c>
      <c r="L768" s="16" t="str">
        <f>IF(Table3[[#This Row],[Hospital tier]]="?","tier - 2",Table3[[#This Row],[Hospital tier]])</f>
        <v>tier - 2</v>
      </c>
      <c r="M768" s="16" t="str">
        <f>IF(Table3[[#This Row],[City tier]]="?","tier - 2",Table3[[#This Row],[City tier]])</f>
        <v>tier - 1</v>
      </c>
      <c r="N768" s="16" t="str">
        <f>IF(Table3[[#This Row],[State ID]]="?","unknown",Table3[[#This Row],[State ID]])</f>
        <v>R1012</v>
      </c>
      <c r="O768" s="38" t="str">
        <f>CONCATENATE(Table3[[#This Row],[date]],"-",Table3[[#This Row],[month2]],"-",Table3[[#This Row],[year2]])</f>
        <v>28-Oct-1982</v>
      </c>
      <c r="P768" s="17">
        <f>DATEDIF(Table3[[#This Row],[date of birth]],DATE(2023,6,8),"y")</f>
        <v>40</v>
      </c>
      <c r="Q768" s="39">
        <v>6393.6</v>
      </c>
    </row>
    <row r="769" spans="1:17" x14ac:dyDescent="0.25">
      <c r="A769" t="s">
        <v>5484</v>
      </c>
      <c r="B769">
        <v>1987</v>
      </c>
      <c r="C769" t="s">
        <v>20</v>
      </c>
      <c r="D769">
        <v>9</v>
      </c>
      <c r="E769">
        <v>2</v>
      </c>
      <c r="F769">
        <v>6402.29</v>
      </c>
      <c r="G769" t="s">
        <v>11</v>
      </c>
      <c r="H769" t="s">
        <v>12</v>
      </c>
      <c r="I769" t="s">
        <v>247</v>
      </c>
      <c r="J769" s="16" t="str">
        <f>IF(Table3[[#This Row],[month]]="?","sep",Table3[[#This Row],[month]])</f>
        <v>Sep</v>
      </c>
      <c r="K769" s="16">
        <f>IF(Table3[[#This Row],[year]]="?","1983",Table3[[#This Row],[year]])</f>
        <v>1987</v>
      </c>
      <c r="L769" s="16" t="str">
        <f>IF(Table3[[#This Row],[Hospital tier]]="?","tier - 2",Table3[[#This Row],[Hospital tier]])</f>
        <v>tier - 2</v>
      </c>
      <c r="M769" s="16" t="str">
        <f>IF(Table3[[#This Row],[City tier]]="?","tier - 2",Table3[[#This Row],[City tier]])</f>
        <v>tier - 3</v>
      </c>
      <c r="N769" s="16" t="str">
        <f>IF(Table3[[#This Row],[State ID]]="?","unknown",Table3[[#This Row],[State ID]])</f>
        <v>R1024</v>
      </c>
      <c r="O769" s="38" t="str">
        <f>CONCATENATE(Table3[[#This Row],[date]],"-",Table3[[#This Row],[month2]],"-",Table3[[#This Row],[year2]])</f>
        <v>9-Sep-1987</v>
      </c>
      <c r="P769" s="17">
        <f>DATEDIF(Table3[[#This Row],[date of birth]],DATE(2023,6,8),"y")</f>
        <v>35</v>
      </c>
      <c r="Q769" s="39">
        <v>6402.29</v>
      </c>
    </row>
    <row r="770" spans="1:17" x14ac:dyDescent="0.25">
      <c r="A770" t="s">
        <v>5485</v>
      </c>
      <c r="B770">
        <v>1985</v>
      </c>
      <c r="C770" t="s">
        <v>30</v>
      </c>
      <c r="D770">
        <v>10</v>
      </c>
      <c r="E770">
        <v>2</v>
      </c>
      <c r="F770">
        <v>6406.41</v>
      </c>
      <c r="G770" t="s">
        <v>16</v>
      </c>
      <c r="H770" t="s">
        <v>12</v>
      </c>
      <c r="I770" t="s">
        <v>276</v>
      </c>
      <c r="J770" s="16" t="str">
        <f>IF(Table3[[#This Row],[month]]="?","sep",Table3[[#This Row],[month]])</f>
        <v>Dec</v>
      </c>
      <c r="K770" s="16">
        <f>IF(Table3[[#This Row],[year]]="?","1983",Table3[[#This Row],[year]])</f>
        <v>1985</v>
      </c>
      <c r="L770" s="16" t="str">
        <f>IF(Table3[[#This Row],[Hospital tier]]="?","tier - 2",Table3[[#This Row],[Hospital tier]])</f>
        <v>tier - 1</v>
      </c>
      <c r="M770" s="16" t="str">
        <f>IF(Table3[[#This Row],[City tier]]="?","tier - 2",Table3[[#This Row],[City tier]])</f>
        <v>tier - 3</v>
      </c>
      <c r="N770" s="16" t="str">
        <f>IF(Table3[[#This Row],[State ID]]="?","unknown",Table3[[#This Row],[State ID]])</f>
        <v>R1014</v>
      </c>
      <c r="O770" s="38" t="str">
        <f>CONCATENATE(Table3[[#This Row],[date]],"-",Table3[[#This Row],[month2]],"-",Table3[[#This Row],[year2]])</f>
        <v>10-Dec-1985</v>
      </c>
      <c r="P770" s="17">
        <f>DATEDIF(Table3[[#This Row],[date of birth]],DATE(2023,6,8),"y")</f>
        <v>37</v>
      </c>
      <c r="Q770" s="39">
        <v>6406.41</v>
      </c>
    </row>
    <row r="771" spans="1:17" x14ac:dyDescent="0.25">
      <c r="A771" t="s">
        <v>5486</v>
      </c>
      <c r="B771">
        <v>1970</v>
      </c>
      <c r="C771" t="s">
        <v>35</v>
      </c>
      <c r="D771">
        <v>20</v>
      </c>
      <c r="E771">
        <v>0</v>
      </c>
      <c r="F771">
        <v>6407.05</v>
      </c>
      <c r="G771" t="s">
        <v>11</v>
      </c>
      <c r="H771" t="s">
        <v>16</v>
      </c>
      <c r="I771" t="s">
        <v>13</v>
      </c>
      <c r="J771" s="16" t="str">
        <f>IF(Table3[[#This Row],[month]]="?","sep",Table3[[#This Row],[month]])</f>
        <v>Aug</v>
      </c>
      <c r="K771" s="16">
        <f>IF(Table3[[#This Row],[year]]="?","1983",Table3[[#This Row],[year]])</f>
        <v>1970</v>
      </c>
      <c r="L771" s="16" t="str">
        <f>IF(Table3[[#This Row],[Hospital tier]]="?","tier - 2",Table3[[#This Row],[Hospital tier]])</f>
        <v>tier - 2</v>
      </c>
      <c r="M771" s="16" t="str">
        <f>IF(Table3[[#This Row],[City tier]]="?","tier - 2",Table3[[#This Row],[City tier]])</f>
        <v>tier - 1</v>
      </c>
      <c r="N771" s="16" t="str">
        <f>IF(Table3[[#This Row],[State ID]]="?","unknown",Table3[[#This Row],[State ID]])</f>
        <v>R1013</v>
      </c>
      <c r="O771" s="38" t="str">
        <f>CONCATENATE(Table3[[#This Row],[date]],"-",Table3[[#This Row],[month2]],"-",Table3[[#This Row],[year2]])</f>
        <v>20-Aug-1970</v>
      </c>
      <c r="P771" s="17">
        <f>DATEDIF(Table3[[#This Row],[date of birth]],DATE(2023,6,8),"y")</f>
        <v>52</v>
      </c>
      <c r="Q771" s="39">
        <v>6407.05</v>
      </c>
    </row>
    <row r="772" spans="1:17" x14ac:dyDescent="0.25">
      <c r="A772" t="s">
        <v>5487</v>
      </c>
      <c r="B772">
        <v>1971</v>
      </c>
      <c r="C772" t="s">
        <v>35</v>
      </c>
      <c r="D772">
        <v>22</v>
      </c>
      <c r="E772">
        <v>0</v>
      </c>
      <c r="F772">
        <v>6412.34</v>
      </c>
      <c r="G772" t="s">
        <v>11</v>
      </c>
      <c r="H772" t="s">
        <v>12</v>
      </c>
      <c r="I772" t="s">
        <v>13</v>
      </c>
      <c r="J772" s="16" t="str">
        <f>IF(Table3[[#This Row],[month]]="?","sep",Table3[[#This Row],[month]])</f>
        <v>Aug</v>
      </c>
      <c r="K772" s="16">
        <f>IF(Table3[[#This Row],[year]]="?","1983",Table3[[#This Row],[year]])</f>
        <v>1971</v>
      </c>
      <c r="L772" s="16" t="str">
        <f>IF(Table3[[#This Row],[Hospital tier]]="?","tier - 2",Table3[[#This Row],[Hospital tier]])</f>
        <v>tier - 2</v>
      </c>
      <c r="M772" s="16" t="str">
        <f>IF(Table3[[#This Row],[City tier]]="?","tier - 2",Table3[[#This Row],[City tier]])</f>
        <v>tier - 3</v>
      </c>
      <c r="N772" s="16" t="str">
        <f>IF(Table3[[#This Row],[State ID]]="?","unknown",Table3[[#This Row],[State ID]])</f>
        <v>R1013</v>
      </c>
      <c r="O772" s="38" t="str">
        <f>CONCATENATE(Table3[[#This Row],[date]],"-",Table3[[#This Row],[month2]],"-",Table3[[#This Row],[year2]])</f>
        <v>22-Aug-1971</v>
      </c>
      <c r="P772" s="17">
        <f>DATEDIF(Table3[[#This Row],[date of birth]],DATE(2023,6,8),"y")</f>
        <v>51</v>
      </c>
      <c r="Q772" s="39">
        <v>6412.34</v>
      </c>
    </row>
    <row r="773" spans="1:17" x14ac:dyDescent="0.25">
      <c r="A773" t="s">
        <v>5488</v>
      </c>
      <c r="B773">
        <v>1987</v>
      </c>
      <c r="C773" t="s">
        <v>20</v>
      </c>
      <c r="D773">
        <v>4</v>
      </c>
      <c r="E773">
        <v>3</v>
      </c>
      <c r="F773">
        <v>6414.18</v>
      </c>
      <c r="G773" t="s">
        <v>11</v>
      </c>
      <c r="H773" t="s">
        <v>11</v>
      </c>
      <c r="I773" t="s">
        <v>42</v>
      </c>
      <c r="J773" s="16" t="str">
        <f>IF(Table3[[#This Row],[month]]="?","sep",Table3[[#This Row],[month]])</f>
        <v>Sep</v>
      </c>
      <c r="K773" s="16">
        <f>IF(Table3[[#This Row],[year]]="?","1983",Table3[[#This Row],[year]])</f>
        <v>1987</v>
      </c>
      <c r="L773" s="16" t="str">
        <f>IF(Table3[[#This Row],[Hospital tier]]="?","tier - 2",Table3[[#This Row],[Hospital tier]])</f>
        <v>tier - 2</v>
      </c>
      <c r="M773" s="16" t="str">
        <f>IF(Table3[[#This Row],[City tier]]="?","tier - 2",Table3[[#This Row],[City tier]])</f>
        <v>tier - 2</v>
      </c>
      <c r="N773" s="16" t="str">
        <f>IF(Table3[[#This Row],[State ID]]="?","unknown",Table3[[#This Row],[State ID]])</f>
        <v>R1011</v>
      </c>
      <c r="O773" s="38" t="str">
        <f>CONCATENATE(Table3[[#This Row],[date]],"-",Table3[[#This Row],[month2]],"-",Table3[[#This Row],[year2]])</f>
        <v>4-Sep-1987</v>
      </c>
      <c r="P773" s="17">
        <f>DATEDIF(Table3[[#This Row],[date of birth]],DATE(2023,6,8),"y")</f>
        <v>35</v>
      </c>
      <c r="Q773" s="39">
        <v>6414.18</v>
      </c>
    </row>
    <row r="774" spans="1:17" x14ac:dyDescent="0.25">
      <c r="A774" t="s">
        <v>5489</v>
      </c>
      <c r="B774">
        <v>1976</v>
      </c>
      <c r="C774" t="s">
        <v>30</v>
      </c>
      <c r="D774">
        <v>30</v>
      </c>
      <c r="E774">
        <v>2</v>
      </c>
      <c r="F774">
        <v>6417.28</v>
      </c>
      <c r="G774" t="s">
        <v>11</v>
      </c>
      <c r="H774" t="s">
        <v>12</v>
      </c>
      <c r="I774" t="s">
        <v>13</v>
      </c>
      <c r="J774" s="16" t="str">
        <f>IF(Table3[[#This Row],[month]]="?","sep",Table3[[#This Row],[month]])</f>
        <v>Dec</v>
      </c>
      <c r="K774" s="16">
        <f>IF(Table3[[#This Row],[year]]="?","1983",Table3[[#This Row],[year]])</f>
        <v>1976</v>
      </c>
      <c r="L774" s="16" t="str">
        <f>IF(Table3[[#This Row],[Hospital tier]]="?","tier - 2",Table3[[#This Row],[Hospital tier]])</f>
        <v>tier - 2</v>
      </c>
      <c r="M774" s="16" t="str">
        <f>IF(Table3[[#This Row],[City tier]]="?","tier - 2",Table3[[#This Row],[City tier]])</f>
        <v>tier - 3</v>
      </c>
      <c r="N774" s="16" t="str">
        <f>IF(Table3[[#This Row],[State ID]]="?","unknown",Table3[[#This Row],[State ID]])</f>
        <v>R1013</v>
      </c>
      <c r="O774" s="38" t="str">
        <f>CONCATENATE(Table3[[#This Row],[date]],"-",Table3[[#This Row],[month2]],"-",Table3[[#This Row],[year2]])</f>
        <v>30-Dec-1976</v>
      </c>
      <c r="P774" s="17">
        <f>DATEDIF(Table3[[#This Row],[date of birth]],DATE(2023,6,8),"y")</f>
        <v>46</v>
      </c>
      <c r="Q774" s="39">
        <v>6417.28</v>
      </c>
    </row>
    <row r="775" spans="1:17" x14ac:dyDescent="0.25">
      <c r="A775" t="s">
        <v>5490</v>
      </c>
      <c r="B775">
        <v>1975</v>
      </c>
      <c r="C775" t="s">
        <v>35</v>
      </c>
      <c r="D775">
        <v>5</v>
      </c>
      <c r="E775">
        <v>1</v>
      </c>
      <c r="F775">
        <v>6423.48</v>
      </c>
      <c r="G775" t="s">
        <v>11</v>
      </c>
      <c r="H775" t="s">
        <v>12</v>
      </c>
      <c r="I775" t="s">
        <v>13</v>
      </c>
      <c r="J775" s="16" t="str">
        <f>IF(Table3[[#This Row],[month]]="?","sep",Table3[[#This Row],[month]])</f>
        <v>Aug</v>
      </c>
      <c r="K775" s="16">
        <f>IF(Table3[[#This Row],[year]]="?","1983",Table3[[#This Row],[year]])</f>
        <v>1975</v>
      </c>
      <c r="L775" s="16" t="str">
        <f>IF(Table3[[#This Row],[Hospital tier]]="?","tier - 2",Table3[[#This Row],[Hospital tier]])</f>
        <v>tier - 2</v>
      </c>
      <c r="M775" s="16" t="str">
        <f>IF(Table3[[#This Row],[City tier]]="?","tier - 2",Table3[[#This Row],[City tier]])</f>
        <v>tier - 3</v>
      </c>
      <c r="N775" s="16" t="str">
        <f>IF(Table3[[#This Row],[State ID]]="?","unknown",Table3[[#This Row],[State ID]])</f>
        <v>R1013</v>
      </c>
      <c r="O775" s="38" t="str">
        <f>CONCATENATE(Table3[[#This Row],[date]],"-",Table3[[#This Row],[month2]],"-",Table3[[#This Row],[year2]])</f>
        <v>5-Aug-1975</v>
      </c>
      <c r="P775" s="17">
        <f>DATEDIF(Table3[[#This Row],[date of birth]],DATE(2023,6,8),"y")</f>
        <v>47</v>
      </c>
      <c r="Q775" s="39">
        <v>6423.48</v>
      </c>
    </row>
    <row r="776" spans="1:17" x14ac:dyDescent="0.25">
      <c r="A776" t="s">
        <v>5491</v>
      </c>
      <c r="B776">
        <v>1985</v>
      </c>
      <c r="C776" t="s">
        <v>10</v>
      </c>
      <c r="D776">
        <v>22</v>
      </c>
      <c r="E776">
        <v>3</v>
      </c>
      <c r="F776">
        <v>6435.62</v>
      </c>
      <c r="G776" t="s">
        <v>12</v>
      </c>
      <c r="H776" t="s">
        <v>11</v>
      </c>
      <c r="I776" t="s">
        <v>13</v>
      </c>
      <c r="J776" s="16" t="str">
        <f>IF(Table3[[#This Row],[month]]="?","sep",Table3[[#This Row],[month]])</f>
        <v>Jul</v>
      </c>
      <c r="K776" s="16">
        <f>IF(Table3[[#This Row],[year]]="?","1983",Table3[[#This Row],[year]])</f>
        <v>1985</v>
      </c>
      <c r="L776" s="16" t="str">
        <f>IF(Table3[[#This Row],[Hospital tier]]="?","tier - 2",Table3[[#This Row],[Hospital tier]])</f>
        <v>tier - 3</v>
      </c>
      <c r="M776" s="16" t="str">
        <f>IF(Table3[[#This Row],[City tier]]="?","tier - 2",Table3[[#This Row],[City tier]])</f>
        <v>tier - 2</v>
      </c>
      <c r="N776" s="16" t="str">
        <f>IF(Table3[[#This Row],[State ID]]="?","unknown",Table3[[#This Row],[State ID]])</f>
        <v>R1013</v>
      </c>
      <c r="O776" s="38" t="str">
        <f>CONCATENATE(Table3[[#This Row],[date]],"-",Table3[[#This Row],[month2]],"-",Table3[[#This Row],[year2]])</f>
        <v>22-Jul-1985</v>
      </c>
      <c r="P776" s="17">
        <f>DATEDIF(Table3[[#This Row],[date of birth]],DATE(2023,6,8),"y")</f>
        <v>37</v>
      </c>
      <c r="Q776" s="39">
        <v>6435.62</v>
      </c>
    </row>
    <row r="777" spans="1:17" x14ac:dyDescent="0.25">
      <c r="A777" t="s">
        <v>5492</v>
      </c>
      <c r="B777">
        <v>1984</v>
      </c>
      <c r="C777" t="s">
        <v>35</v>
      </c>
      <c r="D777">
        <v>26</v>
      </c>
      <c r="E777">
        <v>2</v>
      </c>
      <c r="F777">
        <v>6455.86</v>
      </c>
      <c r="G777" t="s">
        <v>12</v>
      </c>
      <c r="H777" t="s">
        <v>12</v>
      </c>
      <c r="I777" t="s">
        <v>23</v>
      </c>
      <c r="J777" s="16" t="str">
        <f>IF(Table3[[#This Row],[month]]="?","sep",Table3[[#This Row],[month]])</f>
        <v>Aug</v>
      </c>
      <c r="K777" s="16">
        <f>IF(Table3[[#This Row],[year]]="?","1983",Table3[[#This Row],[year]])</f>
        <v>1984</v>
      </c>
      <c r="L777" s="16" t="str">
        <f>IF(Table3[[#This Row],[Hospital tier]]="?","tier - 2",Table3[[#This Row],[Hospital tier]])</f>
        <v>tier - 3</v>
      </c>
      <c r="M777" s="16" t="str">
        <f>IF(Table3[[#This Row],[City tier]]="?","tier - 2",Table3[[#This Row],[City tier]])</f>
        <v>tier - 3</v>
      </c>
      <c r="N777" s="16" t="str">
        <f>IF(Table3[[#This Row],[State ID]]="?","unknown",Table3[[#This Row],[State ID]])</f>
        <v>R1012</v>
      </c>
      <c r="O777" s="38" t="str">
        <f>CONCATENATE(Table3[[#This Row],[date]],"-",Table3[[#This Row],[month2]],"-",Table3[[#This Row],[year2]])</f>
        <v>26-Aug-1984</v>
      </c>
      <c r="P777" s="17">
        <f>DATEDIF(Table3[[#This Row],[date of birth]],DATE(2023,6,8),"y")</f>
        <v>38</v>
      </c>
      <c r="Q777" s="39">
        <v>6455.86</v>
      </c>
    </row>
    <row r="778" spans="1:17" x14ac:dyDescent="0.25">
      <c r="A778" t="s">
        <v>5493</v>
      </c>
      <c r="B778">
        <v>1984</v>
      </c>
      <c r="C778" t="s">
        <v>15</v>
      </c>
      <c r="D778">
        <v>1</v>
      </c>
      <c r="E778">
        <v>2</v>
      </c>
      <c r="F778">
        <v>6457.84</v>
      </c>
      <c r="G778" t="s">
        <v>11</v>
      </c>
      <c r="H778" t="s">
        <v>12</v>
      </c>
      <c r="I778" t="s">
        <v>23</v>
      </c>
      <c r="J778" s="16" t="str">
        <f>IF(Table3[[#This Row],[month]]="?","sep",Table3[[#This Row],[month]])</f>
        <v>Nov</v>
      </c>
      <c r="K778" s="16">
        <f>IF(Table3[[#This Row],[year]]="?","1983",Table3[[#This Row],[year]])</f>
        <v>1984</v>
      </c>
      <c r="L778" s="16" t="str">
        <f>IF(Table3[[#This Row],[Hospital tier]]="?","tier - 2",Table3[[#This Row],[Hospital tier]])</f>
        <v>tier - 2</v>
      </c>
      <c r="M778" s="16" t="str">
        <f>IF(Table3[[#This Row],[City tier]]="?","tier - 2",Table3[[#This Row],[City tier]])</f>
        <v>tier - 3</v>
      </c>
      <c r="N778" s="16" t="str">
        <f>IF(Table3[[#This Row],[State ID]]="?","unknown",Table3[[#This Row],[State ID]])</f>
        <v>R1012</v>
      </c>
      <c r="O778" s="38" t="str">
        <f>CONCATENATE(Table3[[#This Row],[date]],"-",Table3[[#This Row],[month2]],"-",Table3[[#This Row],[year2]])</f>
        <v>1-Nov-1984</v>
      </c>
      <c r="P778" s="17">
        <f>DATEDIF(Table3[[#This Row],[date of birth]],DATE(2023,6,8),"y")</f>
        <v>38</v>
      </c>
      <c r="Q778" s="39">
        <v>6457.84</v>
      </c>
    </row>
    <row r="779" spans="1:17" x14ac:dyDescent="0.25">
      <c r="A779" t="s">
        <v>5494</v>
      </c>
      <c r="B779">
        <v>1981</v>
      </c>
      <c r="C779" t="s">
        <v>10</v>
      </c>
      <c r="D779">
        <v>27</v>
      </c>
      <c r="E779">
        <v>1</v>
      </c>
      <c r="F779">
        <v>6473.15</v>
      </c>
      <c r="G779" t="s">
        <v>11</v>
      </c>
      <c r="H779" t="s">
        <v>11</v>
      </c>
      <c r="I779" t="s">
        <v>13</v>
      </c>
      <c r="J779" s="16" t="str">
        <f>IF(Table3[[#This Row],[month]]="?","sep",Table3[[#This Row],[month]])</f>
        <v>Jul</v>
      </c>
      <c r="K779" s="16">
        <f>IF(Table3[[#This Row],[year]]="?","1983",Table3[[#This Row],[year]])</f>
        <v>1981</v>
      </c>
      <c r="L779" s="16" t="str">
        <f>IF(Table3[[#This Row],[Hospital tier]]="?","tier - 2",Table3[[#This Row],[Hospital tier]])</f>
        <v>tier - 2</v>
      </c>
      <c r="M779" s="16" t="str">
        <f>IF(Table3[[#This Row],[City tier]]="?","tier - 2",Table3[[#This Row],[City tier]])</f>
        <v>tier - 2</v>
      </c>
      <c r="N779" s="16" t="str">
        <f>IF(Table3[[#This Row],[State ID]]="?","unknown",Table3[[#This Row],[State ID]])</f>
        <v>R1013</v>
      </c>
      <c r="O779" s="38" t="str">
        <f>CONCATENATE(Table3[[#This Row],[date]],"-",Table3[[#This Row],[month2]],"-",Table3[[#This Row],[year2]])</f>
        <v>27-Jul-1981</v>
      </c>
      <c r="P779" s="17">
        <f>DATEDIF(Table3[[#This Row],[date of birth]],DATE(2023,6,8),"y")</f>
        <v>41</v>
      </c>
      <c r="Q779" s="39">
        <v>6473.15</v>
      </c>
    </row>
    <row r="780" spans="1:17" x14ac:dyDescent="0.25">
      <c r="A780" t="s">
        <v>5495</v>
      </c>
      <c r="B780">
        <v>1980</v>
      </c>
      <c r="C780" t="s">
        <v>18</v>
      </c>
      <c r="D780">
        <v>8</v>
      </c>
      <c r="E780">
        <v>0</v>
      </c>
      <c r="F780">
        <v>6474.01</v>
      </c>
      <c r="G780" t="s">
        <v>11</v>
      </c>
      <c r="H780" t="s">
        <v>12</v>
      </c>
      <c r="I780" t="s">
        <v>42</v>
      </c>
      <c r="J780" s="16" t="str">
        <f>IF(Table3[[#This Row],[month]]="?","sep",Table3[[#This Row],[month]])</f>
        <v>Jun</v>
      </c>
      <c r="K780" s="16">
        <f>IF(Table3[[#This Row],[year]]="?","1983",Table3[[#This Row],[year]])</f>
        <v>1980</v>
      </c>
      <c r="L780" s="16" t="str">
        <f>IF(Table3[[#This Row],[Hospital tier]]="?","tier - 2",Table3[[#This Row],[Hospital tier]])</f>
        <v>tier - 2</v>
      </c>
      <c r="M780" s="16" t="str">
        <f>IF(Table3[[#This Row],[City tier]]="?","tier - 2",Table3[[#This Row],[City tier]])</f>
        <v>tier - 3</v>
      </c>
      <c r="N780" s="16" t="str">
        <f>IF(Table3[[#This Row],[State ID]]="?","unknown",Table3[[#This Row],[State ID]])</f>
        <v>R1011</v>
      </c>
      <c r="O780" s="38" t="str">
        <f>CONCATENATE(Table3[[#This Row],[date]],"-",Table3[[#This Row],[month2]],"-",Table3[[#This Row],[year2]])</f>
        <v>8-Jun-1980</v>
      </c>
      <c r="P780" s="17">
        <f>DATEDIF(Table3[[#This Row],[date of birth]],DATE(2023,6,8),"y")</f>
        <v>43</v>
      </c>
      <c r="Q780" s="39">
        <v>6474.01</v>
      </c>
    </row>
    <row r="781" spans="1:17" x14ac:dyDescent="0.25">
      <c r="A781" t="s">
        <v>5496</v>
      </c>
      <c r="B781">
        <v>1970</v>
      </c>
      <c r="C781" t="s">
        <v>30</v>
      </c>
      <c r="D781">
        <v>1</v>
      </c>
      <c r="E781">
        <v>0</v>
      </c>
      <c r="F781">
        <v>6481.67</v>
      </c>
      <c r="G781" t="s">
        <v>11</v>
      </c>
      <c r="H781" t="s">
        <v>11</v>
      </c>
      <c r="I781" t="s">
        <v>13</v>
      </c>
      <c r="J781" s="16" t="str">
        <f>IF(Table3[[#This Row],[month]]="?","sep",Table3[[#This Row],[month]])</f>
        <v>Dec</v>
      </c>
      <c r="K781" s="16">
        <f>IF(Table3[[#This Row],[year]]="?","1983",Table3[[#This Row],[year]])</f>
        <v>1970</v>
      </c>
      <c r="L781" s="16" t="str">
        <f>IF(Table3[[#This Row],[Hospital tier]]="?","tier - 2",Table3[[#This Row],[Hospital tier]])</f>
        <v>tier - 2</v>
      </c>
      <c r="M781" s="16" t="str">
        <f>IF(Table3[[#This Row],[City tier]]="?","tier - 2",Table3[[#This Row],[City tier]])</f>
        <v>tier - 2</v>
      </c>
      <c r="N781" s="16" t="str">
        <f>IF(Table3[[#This Row],[State ID]]="?","unknown",Table3[[#This Row],[State ID]])</f>
        <v>R1013</v>
      </c>
      <c r="O781" s="38" t="str">
        <f>CONCATENATE(Table3[[#This Row],[date]],"-",Table3[[#This Row],[month2]],"-",Table3[[#This Row],[year2]])</f>
        <v>1-Dec-1970</v>
      </c>
      <c r="P781" s="17">
        <f>DATEDIF(Table3[[#This Row],[date of birth]],DATE(2023,6,8),"y")</f>
        <v>52</v>
      </c>
      <c r="Q781" s="39">
        <v>6481.67</v>
      </c>
    </row>
    <row r="782" spans="1:17" x14ac:dyDescent="0.25">
      <c r="A782" t="s">
        <v>5497</v>
      </c>
      <c r="B782">
        <v>1982</v>
      </c>
      <c r="C782" t="s">
        <v>37</v>
      </c>
      <c r="D782">
        <v>9</v>
      </c>
      <c r="E782">
        <v>1</v>
      </c>
      <c r="F782">
        <v>6496.89</v>
      </c>
      <c r="G782" t="s">
        <v>11</v>
      </c>
      <c r="H782" t="s">
        <v>12</v>
      </c>
      <c r="I782" t="s">
        <v>42</v>
      </c>
      <c r="J782" s="16" t="str">
        <f>IF(Table3[[#This Row],[month]]="?","sep",Table3[[#This Row],[month]])</f>
        <v>Oct</v>
      </c>
      <c r="K782" s="16">
        <f>IF(Table3[[#This Row],[year]]="?","1983",Table3[[#This Row],[year]])</f>
        <v>1982</v>
      </c>
      <c r="L782" s="16" t="str">
        <f>IF(Table3[[#This Row],[Hospital tier]]="?","tier - 2",Table3[[#This Row],[Hospital tier]])</f>
        <v>tier - 2</v>
      </c>
      <c r="M782" s="16" t="str">
        <f>IF(Table3[[#This Row],[City tier]]="?","tier - 2",Table3[[#This Row],[City tier]])</f>
        <v>tier - 3</v>
      </c>
      <c r="N782" s="16" t="str">
        <f>IF(Table3[[#This Row],[State ID]]="?","unknown",Table3[[#This Row],[State ID]])</f>
        <v>R1011</v>
      </c>
      <c r="O782" s="38" t="str">
        <f>CONCATENATE(Table3[[#This Row],[date]],"-",Table3[[#This Row],[month2]],"-",Table3[[#This Row],[year2]])</f>
        <v>9-Oct-1982</v>
      </c>
      <c r="P782" s="17">
        <f>DATEDIF(Table3[[#This Row],[date of birth]],DATE(2023,6,8),"y")</f>
        <v>40</v>
      </c>
      <c r="Q782" s="39">
        <v>6496.89</v>
      </c>
    </row>
    <row r="783" spans="1:17" x14ac:dyDescent="0.25">
      <c r="A783" t="s">
        <v>5498</v>
      </c>
      <c r="B783">
        <v>1982</v>
      </c>
      <c r="C783" t="s">
        <v>35</v>
      </c>
      <c r="D783">
        <v>28</v>
      </c>
      <c r="E783">
        <v>1</v>
      </c>
      <c r="F783">
        <v>6500.24</v>
      </c>
      <c r="G783" t="s">
        <v>11</v>
      </c>
      <c r="H783" t="s">
        <v>11</v>
      </c>
      <c r="I783" t="s">
        <v>13</v>
      </c>
      <c r="J783" s="16" t="str">
        <f>IF(Table3[[#This Row],[month]]="?","sep",Table3[[#This Row],[month]])</f>
        <v>Aug</v>
      </c>
      <c r="K783" s="16">
        <f>IF(Table3[[#This Row],[year]]="?","1983",Table3[[#This Row],[year]])</f>
        <v>1982</v>
      </c>
      <c r="L783" s="16" t="str">
        <f>IF(Table3[[#This Row],[Hospital tier]]="?","tier - 2",Table3[[#This Row],[Hospital tier]])</f>
        <v>tier - 2</v>
      </c>
      <c r="M783" s="16" t="str">
        <f>IF(Table3[[#This Row],[City tier]]="?","tier - 2",Table3[[#This Row],[City tier]])</f>
        <v>tier - 2</v>
      </c>
      <c r="N783" s="16" t="str">
        <f>IF(Table3[[#This Row],[State ID]]="?","unknown",Table3[[#This Row],[State ID]])</f>
        <v>R1013</v>
      </c>
      <c r="O783" s="38" t="str">
        <f>CONCATENATE(Table3[[#This Row],[date]],"-",Table3[[#This Row],[month2]],"-",Table3[[#This Row],[year2]])</f>
        <v>28-Aug-1982</v>
      </c>
      <c r="P783" s="17">
        <f>DATEDIF(Table3[[#This Row],[date of birth]],DATE(2023,6,8),"y")</f>
        <v>40</v>
      </c>
      <c r="Q783" s="39">
        <v>6500.24</v>
      </c>
    </row>
    <row r="784" spans="1:17" x14ac:dyDescent="0.25">
      <c r="A784" t="s">
        <v>5499</v>
      </c>
      <c r="B784">
        <v>1994</v>
      </c>
      <c r="C784" t="s">
        <v>10</v>
      </c>
      <c r="D784">
        <v>7</v>
      </c>
      <c r="E784">
        <v>0</v>
      </c>
      <c r="F784">
        <v>6512.24</v>
      </c>
      <c r="G784" t="s">
        <v>11</v>
      </c>
      <c r="H784" t="s">
        <v>16</v>
      </c>
      <c r="I784" t="s">
        <v>300</v>
      </c>
      <c r="J784" s="16" t="str">
        <f>IF(Table3[[#This Row],[month]]="?","sep",Table3[[#This Row],[month]])</f>
        <v>Jul</v>
      </c>
      <c r="K784" s="16">
        <f>IF(Table3[[#This Row],[year]]="?","1983",Table3[[#This Row],[year]])</f>
        <v>1994</v>
      </c>
      <c r="L784" s="16" t="str">
        <f>IF(Table3[[#This Row],[Hospital tier]]="?","tier - 2",Table3[[#This Row],[Hospital tier]])</f>
        <v>tier - 2</v>
      </c>
      <c r="M784" s="16" t="str">
        <f>IF(Table3[[#This Row],[City tier]]="?","tier - 2",Table3[[#This Row],[City tier]])</f>
        <v>tier - 1</v>
      </c>
      <c r="N784" s="16" t="str">
        <f>IF(Table3[[#This Row],[State ID]]="?","unknown",Table3[[#This Row],[State ID]])</f>
        <v>R1021</v>
      </c>
      <c r="O784" s="38" t="str">
        <f>CONCATENATE(Table3[[#This Row],[date]],"-",Table3[[#This Row],[month2]],"-",Table3[[#This Row],[year2]])</f>
        <v>7-Jul-1994</v>
      </c>
      <c r="P784" s="17">
        <f>DATEDIF(Table3[[#This Row],[date of birth]],DATE(2023,6,8),"y")</f>
        <v>28</v>
      </c>
      <c r="Q784" s="39">
        <v>6512.24</v>
      </c>
    </row>
    <row r="785" spans="1:17" x14ac:dyDescent="0.25">
      <c r="A785" t="s">
        <v>5500</v>
      </c>
      <c r="B785">
        <v>1976</v>
      </c>
      <c r="C785" t="s">
        <v>37</v>
      </c>
      <c r="D785">
        <v>23</v>
      </c>
      <c r="E785">
        <v>2</v>
      </c>
      <c r="F785">
        <v>6529.21</v>
      </c>
      <c r="G785" t="s">
        <v>11</v>
      </c>
      <c r="H785" t="s">
        <v>16</v>
      </c>
      <c r="I785" t="s">
        <v>13</v>
      </c>
      <c r="J785" s="16" t="str">
        <f>IF(Table3[[#This Row],[month]]="?","sep",Table3[[#This Row],[month]])</f>
        <v>Oct</v>
      </c>
      <c r="K785" s="16">
        <f>IF(Table3[[#This Row],[year]]="?","1983",Table3[[#This Row],[year]])</f>
        <v>1976</v>
      </c>
      <c r="L785" s="16" t="str">
        <f>IF(Table3[[#This Row],[Hospital tier]]="?","tier - 2",Table3[[#This Row],[Hospital tier]])</f>
        <v>tier - 2</v>
      </c>
      <c r="M785" s="16" t="str">
        <f>IF(Table3[[#This Row],[City tier]]="?","tier - 2",Table3[[#This Row],[City tier]])</f>
        <v>tier - 1</v>
      </c>
      <c r="N785" s="16" t="str">
        <f>IF(Table3[[#This Row],[State ID]]="?","unknown",Table3[[#This Row],[State ID]])</f>
        <v>R1013</v>
      </c>
      <c r="O785" s="38" t="str">
        <f>CONCATENATE(Table3[[#This Row],[date]],"-",Table3[[#This Row],[month2]],"-",Table3[[#This Row],[year2]])</f>
        <v>23-Oct-1976</v>
      </c>
      <c r="P785" s="17">
        <f>DATEDIF(Table3[[#This Row],[date of birth]],DATE(2023,6,8),"y")</f>
        <v>46</v>
      </c>
      <c r="Q785" s="39">
        <v>6529.21</v>
      </c>
    </row>
    <row r="786" spans="1:17" x14ac:dyDescent="0.25">
      <c r="A786" t="s">
        <v>5501</v>
      </c>
      <c r="B786">
        <v>1982</v>
      </c>
      <c r="C786" t="s">
        <v>35</v>
      </c>
      <c r="D786">
        <v>12</v>
      </c>
      <c r="E786">
        <v>3</v>
      </c>
      <c r="F786">
        <v>6532.04</v>
      </c>
      <c r="G786" t="s">
        <v>11</v>
      </c>
      <c r="H786" t="s">
        <v>16</v>
      </c>
      <c r="I786" t="s">
        <v>13</v>
      </c>
      <c r="J786" s="16" t="str">
        <f>IF(Table3[[#This Row],[month]]="?","sep",Table3[[#This Row],[month]])</f>
        <v>Aug</v>
      </c>
      <c r="K786" s="16">
        <f>IF(Table3[[#This Row],[year]]="?","1983",Table3[[#This Row],[year]])</f>
        <v>1982</v>
      </c>
      <c r="L786" s="16" t="str">
        <f>IF(Table3[[#This Row],[Hospital tier]]="?","tier - 2",Table3[[#This Row],[Hospital tier]])</f>
        <v>tier - 2</v>
      </c>
      <c r="M786" s="16" t="str">
        <f>IF(Table3[[#This Row],[City tier]]="?","tier - 2",Table3[[#This Row],[City tier]])</f>
        <v>tier - 1</v>
      </c>
      <c r="N786" s="16" t="str">
        <f>IF(Table3[[#This Row],[State ID]]="?","unknown",Table3[[#This Row],[State ID]])</f>
        <v>R1013</v>
      </c>
      <c r="O786" s="38" t="str">
        <f>CONCATENATE(Table3[[#This Row],[date]],"-",Table3[[#This Row],[month2]],"-",Table3[[#This Row],[year2]])</f>
        <v>12-Aug-1982</v>
      </c>
      <c r="P786" s="17">
        <f>DATEDIF(Table3[[#This Row],[date of birth]],DATE(2023,6,8),"y")</f>
        <v>40</v>
      </c>
      <c r="Q786" s="39">
        <v>6532.04</v>
      </c>
    </row>
    <row r="787" spans="1:17" x14ac:dyDescent="0.25">
      <c r="A787" t="s">
        <v>5502</v>
      </c>
      <c r="B787">
        <v>1982</v>
      </c>
      <c r="C787" t="s">
        <v>37</v>
      </c>
      <c r="D787">
        <v>2</v>
      </c>
      <c r="E787">
        <v>3</v>
      </c>
      <c r="F787">
        <v>6536.68</v>
      </c>
      <c r="G787" t="s">
        <v>11</v>
      </c>
      <c r="H787" t="s">
        <v>11</v>
      </c>
      <c r="I787" t="s">
        <v>23</v>
      </c>
      <c r="J787" s="16" t="str">
        <f>IF(Table3[[#This Row],[month]]="?","sep",Table3[[#This Row],[month]])</f>
        <v>Oct</v>
      </c>
      <c r="K787" s="16">
        <f>IF(Table3[[#This Row],[year]]="?","1983",Table3[[#This Row],[year]])</f>
        <v>1982</v>
      </c>
      <c r="L787" s="16" t="str">
        <f>IF(Table3[[#This Row],[Hospital tier]]="?","tier - 2",Table3[[#This Row],[Hospital tier]])</f>
        <v>tier - 2</v>
      </c>
      <c r="M787" s="16" t="str">
        <f>IF(Table3[[#This Row],[City tier]]="?","tier - 2",Table3[[#This Row],[City tier]])</f>
        <v>tier - 2</v>
      </c>
      <c r="N787" s="16" t="str">
        <f>IF(Table3[[#This Row],[State ID]]="?","unknown",Table3[[#This Row],[State ID]])</f>
        <v>R1012</v>
      </c>
      <c r="O787" s="38" t="str">
        <f>CONCATENATE(Table3[[#This Row],[date]],"-",Table3[[#This Row],[month2]],"-",Table3[[#This Row],[year2]])</f>
        <v>2-Oct-1982</v>
      </c>
      <c r="P787" s="17">
        <f>DATEDIF(Table3[[#This Row],[date of birth]],DATE(2023,6,8),"y")</f>
        <v>40</v>
      </c>
      <c r="Q787" s="39">
        <v>6536.68</v>
      </c>
    </row>
    <row r="788" spans="1:17" x14ac:dyDescent="0.25">
      <c r="A788" t="s">
        <v>5503</v>
      </c>
      <c r="B788">
        <v>1969</v>
      </c>
      <c r="C788" t="s">
        <v>30</v>
      </c>
      <c r="D788">
        <v>3</v>
      </c>
      <c r="E788">
        <v>0</v>
      </c>
      <c r="F788">
        <v>6546.16</v>
      </c>
      <c r="G788" t="s">
        <v>11</v>
      </c>
      <c r="H788" t="s">
        <v>12</v>
      </c>
      <c r="I788" t="s">
        <v>13</v>
      </c>
      <c r="J788" s="16" t="str">
        <f>IF(Table3[[#This Row],[month]]="?","sep",Table3[[#This Row],[month]])</f>
        <v>Dec</v>
      </c>
      <c r="K788" s="16">
        <f>IF(Table3[[#This Row],[year]]="?","1983",Table3[[#This Row],[year]])</f>
        <v>1969</v>
      </c>
      <c r="L788" s="16" t="str">
        <f>IF(Table3[[#This Row],[Hospital tier]]="?","tier - 2",Table3[[#This Row],[Hospital tier]])</f>
        <v>tier - 2</v>
      </c>
      <c r="M788" s="16" t="str">
        <f>IF(Table3[[#This Row],[City tier]]="?","tier - 2",Table3[[#This Row],[City tier]])</f>
        <v>tier - 3</v>
      </c>
      <c r="N788" s="16" t="str">
        <f>IF(Table3[[#This Row],[State ID]]="?","unknown",Table3[[#This Row],[State ID]])</f>
        <v>R1013</v>
      </c>
      <c r="O788" s="38" t="str">
        <f>CONCATENATE(Table3[[#This Row],[date]],"-",Table3[[#This Row],[month2]],"-",Table3[[#This Row],[year2]])</f>
        <v>3-Dec-1969</v>
      </c>
      <c r="P788" s="17">
        <f>DATEDIF(Table3[[#This Row],[date of birth]],DATE(2023,6,8),"y")</f>
        <v>53</v>
      </c>
      <c r="Q788" s="39">
        <v>6546.16</v>
      </c>
    </row>
    <row r="789" spans="1:17" x14ac:dyDescent="0.25">
      <c r="A789" t="s">
        <v>5504</v>
      </c>
      <c r="B789">
        <v>1986</v>
      </c>
      <c r="C789" t="s">
        <v>30</v>
      </c>
      <c r="D789">
        <v>18</v>
      </c>
      <c r="E789">
        <v>3</v>
      </c>
      <c r="F789">
        <v>6548.2</v>
      </c>
      <c r="G789" t="s">
        <v>11</v>
      </c>
      <c r="H789" t="s">
        <v>12</v>
      </c>
      <c r="I789" t="s">
        <v>23</v>
      </c>
      <c r="J789" s="16" t="str">
        <f>IF(Table3[[#This Row],[month]]="?","sep",Table3[[#This Row],[month]])</f>
        <v>Dec</v>
      </c>
      <c r="K789" s="16">
        <f>IF(Table3[[#This Row],[year]]="?","1983",Table3[[#This Row],[year]])</f>
        <v>1986</v>
      </c>
      <c r="L789" s="16" t="str">
        <f>IF(Table3[[#This Row],[Hospital tier]]="?","tier - 2",Table3[[#This Row],[Hospital tier]])</f>
        <v>tier - 2</v>
      </c>
      <c r="M789" s="16" t="str">
        <f>IF(Table3[[#This Row],[City tier]]="?","tier - 2",Table3[[#This Row],[City tier]])</f>
        <v>tier - 3</v>
      </c>
      <c r="N789" s="16" t="str">
        <f>IF(Table3[[#This Row],[State ID]]="?","unknown",Table3[[#This Row],[State ID]])</f>
        <v>R1012</v>
      </c>
      <c r="O789" s="38" t="str">
        <f>CONCATENATE(Table3[[#This Row],[date]],"-",Table3[[#This Row],[month2]],"-",Table3[[#This Row],[year2]])</f>
        <v>18-Dec-1986</v>
      </c>
      <c r="P789" s="17">
        <f>DATEDIF(Table3[[#This Row],[date of birth]],DATE(2023,6,8),"y")</f>
        <v>36</v>
      </c>
      <c r="Q789" s="39">
        <v>6548.2</v>
      </c>
    </row>
    <row r="790" spans="1:17" x14ac:dyDescent="0.25">
      <c r="A790" t="s">
        <v>5505</v>
      </c>
      <c r="B790">
        <v>1989</v>
      </c>
      <c r="C790" t="s">
        <v>35</v>
      </c>
      <c r="D790">
        <v>6</v>
      </c>
      <c r="E790">
        <v>3</v>
      </c>
      <c r="F790">
        <v>6551.75</v>
      </c>
      <c r="G790" t="s">
        <v>11</v>
      </c>
      <c r="H790" t="s">
        <v>11</v>
      </c>
      <c r="I790" t="s">
        <v>247</v>
      </c>
      <c r="J790" s="16" t="str">
        <f>IF(Table3[[#This Row],[month]]="?","sep",Table3[[#This Row],[month]])</f>
        <v>Aug</v>
      </c>
      <c r="K790" s="16">
        <f>IF(Table3[[#This Row],[year]]="?","1983",Table3[[#This Row],[year]])</f>
        <v>1989</v>
      </c>
      <c r="L790" s="16" t="str">
        <f>IF(Table3[[#This Row],[Hospital tier]]="?","tier - 2",Table3[[#This Row],[Hospital tier]])</f>
        <v>tier - 2</v>
      </c>
      <c r="M790" s="16" t="str">
        <f>IF(Table3[[#This Row],[City tier]]="?","tier - 2",Table3[[#This Row],[City tier]])</f>
        <v>tier - 2</v>
      </c>
      <c r="N790" s="16" t="str">
        <f>IF(Table3[[#This Row],[State ID]]="?","unknown",Table3[[#This Row],[State ID]])</f>
        <v>R1024</v>
      </c>
      <c r="O790" s="38" t="str">
        <f>CONCATENATE(Table3[[#This Row],[date]],"-",Table3[[#This Row],[month2]],"-",Table3[[#This Row],[year2]])</f>
        <v>6-Aug-1989</v>
      </c>
      <c r="P790" s="17">
        <f>DATEDIF(Table3[[#This Row],[date of birth]],DATE(2023,6,8),"y")</f>
        <v>33</v>
      </c>
      <c r="Q790" s="39">
        <v>6551.75</v>
      </c>
    </row>
    <row r="791" spans="1:17" x14ac:dyDescent="0.25">
      <c r="A791" t="s">
        <v>5506</v>
      </c>
      <c r="B791">
        <v>1968</v>
      </c>
      <c r="C791" t="s">
        <v>30</v>
      </c>
      <c r="D791">
        <v>11</v>
      </c>
      <c r="E791">
        <v>0</v>
      </c>
      <c r="F791">
        <v>6552.01</v>
      </c>
      <c r="G791" t="s">
        <v>12</v>
      </c>
      <c r="H791" t="s">
        <v>11</v>
      </c>
      <c r="I791" t="s">
        <v>13</v>
      </c>
      <c r="J791" s="16" t="str">
        <f>IF(Table3[[#This Row],[month]]="?","sep",Table3[[#This Row],[month]])</f>
        <v>Dec</v>
      </c>
      <c r="K791" s="16">
        <f>IF(Table3[[#This Row],[year]]="?","1983",Table3[[#This Row],[year]])</f>
        <v>1968</v>
      </c>
      <c r="L791" s="16" t="str">
        <f>IF(Table3[[#This Row],[Hospital tier]]="?","tier - 2",Table3[[#This Row],[Hospital tier]])</f>
        <v>tier - 3</v>
      </c>
      <c r="M791" s="16" t="str">
        <f>IF(Table3[[#This Row],[City tier]]="?","tier - 2",Table3[[#This Row],[City tier]])</f>
        <v>tier - 2</v>
      </c>
      <c r="N791" s="16" t="str">
        <f>IF(Table3[[#This Row],[State ID]]="?","unknown",Table3[[#This Row],[State ID]])</f>
        <v>R1013</v>
      </c>
      <c r="O791" s="38" t="str">
        <f>CONCATENATE(Table3[[#This Row],[date]],"-",Table3[[#This Row],[month2]],"-",Table3[[#This Row],[year2]])</f>
        <v>11-Dec-1968</v>
      </c>
      <c r="P791" s="17">
        <f>DATEDIF(Table3[[#This Row],[date of birth]],DATE(2023,6,8),"y")</f>
        <v>54</v>
      </c>
      <c r="Q791" s="39">
        <v>6552.01</v>
      </c>
    </row>
    <row r="792" spans="1:17" x14ac:dyDescent="0.25">
      <c r="A792" t="s">
        <v>5507</v>
      </c>
      <c r="B792">
        <v>1984</v>
      </c>
      <c r="C792" t="s">
        <v>20</v>
      </c>
      <c r="D792">
        <v>20</v>
      </c>
      <c r="E792">
        <v>1</v>
      </c>
      <c r="F792">
        <v>6555.07</v>
      </c>
      <c r="G792" t="s">
        <v>11</v>
      </c>
      <c r="H792" t="s">
        <v>11</v>
      </c>
      <c r="I792" t="s">
        <v>247</v>
      </c>
      <c r="J792" s="16" t="str">
        <f>IF(Table3[[#This Row],[month]]="?","sep",Table3[[#This Row],[month]])</f>
        <v>Sep</v>
      </c>
      <c r="K792" s="16">
        <f>IF(Table3[[#This Row],[year]]="?","1983",Table3[[#This Row],[year]])</f>
        <v>1984</v>
      </c>
      <c r="L792" s="16" t="str">
        <f>IF(Table3[[#This Row],[Hospital tier]]="?","tier - 2",Table3[[#This Row],[Hospital tier]])</f>
        <v>tier - 2</v>
      </c>
      <c r="M792" s="16" t="str">
        <f>IF(Table3[[#This Row],[City tier]]="?","tier - 2",Table3[[#This Row],[City tier]])</f>
        <v>tier - 2</v>
      </c>
      <c r="N792" s="16" t="str">
        <f>IF(Table3[[#This Row],[State ID]]="?","unknown",Table3[[#This Row],[State ID]])</f>
        <v>R1024</v>
      </c>
      <c r="O792" s="38" t="str">
        <f>CONCATENATE(Table3[[#This Row],[date]],"-",Table3[[#This Row],[month2]],"-",Table3[[#This Row],[year2]])</f>
        <v>20-Sep-1984</v>
      </c>
      <c r="P792" s="17">
        <f>DATEDIF(Table3[[#This Row],[date of birth]],DATE(2023,6,8),"y")</f>
        <v>38</v>
      </c>
      <c r="Q792" s="39">
        <v>6555.07</v>
      </c>
    </row>
    <row r="793" spans="1:17" x14ac:dyDescent="0.25">
      <c r="A793" t="s">
        <v>5508</v>
      </c>
      <c r="B793">
        <v>1981</v>
      </c>
      <c r="C793" t="s">
        <v>10</v>
      </c>
      <c r="D793">
        <v>20</v>
      </c>
      <c r="E793">
        <v>0</v>
      </c>
      <c r="F793">
        <v>6571.02</v>
      </c>
      <c r="G793" t="s">
        <v>11</v>
      </c>
      <c r="H793" t="s">
        <v>16</v>
      </c>
      <c r="I793" t="s">
        <v>23</v>
      </c>
      <c r="J793" s="16" t="str">
        <f>IF(Table3[[#This Row],[month]]="?","sep",Table3[[#This Row],[month]])</f>
        <v>Jul</v>
      </c>
      <c r="K793" s="16">
        <f>IF(Table3[[#This Row],[year]]="?","1983",Table3[[#This Row],[year]])</f>
        <v>1981</v>
      </c>
      <c r="L793" s="16" t="str">
        <f>IF(Table3[[#This Row],[Hospital tier]]="?","tier - 2",Table3[[#This Row],[Hospital tier]])</f>
        <v>tier - 2</v>
      </c>
      <c r="M793" s="16" t="str">
        <f>IF(Table3[[#This Row],[City tier]]="?","tier - 2",Table3[[#This Row],[City tier]])</f>
        <v>tier - 1</v>
      </c>
      <c r="N793" s="16" t="str">
        <f>IF(Table3[[#This Row],[State ID]]="?","unknown",Table3[[#This Row],[State ID]])</f>
        <v>R1012</v>
      </c>
      <c r="O793" s="38" t="str">
        <f>CONCATENATE(Table3[[#This Row],[date]],"-",Table3[[#This Row],[month2]],"-",Table3[[#This Row],[year2]])</f>
        <v>20-Jul-1981</v>
      </c>
      <c r="P793" s="17">
        <f>DATEDIF(Table3[[#This Row],[date of birth]],DATE(2023,6,8),"y")</f>
        <v>41</v>
      </c>
      <c r="Q793" s="39">
        <v>6571.02</v>
      </c>
    </row>
    <row r="794" spans="1:17" x14ac:dyDescent="0.25">
      <c r="A794" t="s">
        <v>5509</v>
      </c>
      <c r="B794">
        <v>1984</v>
      </c>
      <c r="C794" t="s">
        <v>37</v>
      </c>
      <c r="D794">
        <v>5</v>
      </c>
      <c r="E794">
        <v>2</v>
      </c>
      <c r="F794">
        <v>6571.54</v>
      </c>
      <c r="G794" t="s">
        <v>11</v>
      </c>
      <c r="H794" t="s">
        <v>12</v>
      </c>
      <c r="I794" t="s">
        <v>42</v>
      </c>
      <c r="J794" s="16" t="str">
        <f>IF(Table3[[#This Row],[month]]="?","sep",Table3[[#This Row],[month]])</f>
        <v>Oct</v>
      </c>
      <c r="K794" s="16">
        <f>IF(Table3[[#This Row],[year]]="?","1983",Table3[[#This Row],[year]])</f>
        <v>1984</v>
      </c>
      <c r="L794" s="16" t="str">
        <f>IF(Table3[[#This Row],[Hospital tier]]="?","tier - 2",Table3[[#This Row],[Hospital tier]])</f>
        <v>tier - 2</v>
      </c>
      <c r="M794" s="16" t="str">
        <f>IF(Table3[[#This Row],[City tier]]="?","tier - 2",Table3[[#This Row],[City tier]])</f>
        <v>tier - 3</v>
      </c>
      <c r="N794" s="16" t="str">
        <f>IF(Table3[[#This Row],[State ID]]="?","unknown",Table3[[#This Row],[State ID]])</f>
        <v>R1011</v>
      </c>
      <c r="O794" s="38" t="str">
        <f>CONCATENATE(Table3[[#This Row],[date]],"-",Table3[[#This Row],[month2]],"-",Table3[[#This Row],[year2]])</f>
        <v>5-Oct-1984</v>
      </c>
      <c r="P794" s="17">
        <f>DATEDIF(Table3[[#This Row],[date of birth]],DATE(2023,6,8),"y")</f>
        <v>38</v>
      </c>
      <c r="Q794" s="39">
        <v>6571.54</v>
      </c>
    </row>
    <row r="795" spans="1:17" x14ac:dyDescent="0.25">
      <c r="A795" t="s">
        <v>5510</v>
      </c>
      <c r="B795">
        <v>1982</v>
      </c>
      <c r="C795" t="s">
        <v>15</v>
      </c>
      <c r="D795">
        <v>22</v>
      </c>
      <c r="E795">
        <v>2</v>
      </c>
      <c r="F795">
        <v>6593.51</v>
      </c>
      <c r="G795" t="s">
        <v>11</v>
      </c>
      <c r="H795" t="s">
        <v>16</v>
      </c>
      <c r="I795" t="s">
        <v>13</v>
      </c>
      <c r="J795" s="16" t="str">
        <f>IF(Table3[[#This Row],[month]]="?","sep",Table3[[#This Row],[month]])</f>
        <v>Nov</v>
      </c>
      <c r="K795" s="16">
        <f>IF(Table3[[#This Row],[year]]="?","1983",Table3[[#This Row],[year]])</f>
        <v>1982</v>
      </c>
      <c r="L795" s="16" t="str">
        <f>IF(Table3[[#This Row],[Hospital tier]]="?","tier - 2",Table3[[#This Row],[Hospital tier]])</f>
        <v>tier - 2</v>
      </c>
      <c r="M795" s="16" t="str">
        <f>IF(Table3[[#This Row],[City tier]]="?","tier - 2",Table3[[#This Row],[City tier]])</f>
        <v>tier - 1</v>
      </c>
      <c r="N795" s="16" t="str">
        <f>IF(Table3[[#This Row],[State ID]]="?","unknown",Table3[[#This Row],[State ID]])</f>
        <v>R1013</v>
      </c>
      <c r="O795" s="38" t="str">
        <f>CONCATENATE(Table3[[#This Row],[date]],"-",Table3[[#This Row],[month2]],"-",Table3[[#This Row],[year2]])</f>
        <v>22-Nov-1982</v>
      </c>
      <c r="P795" s="17">
        <f>DATEDIF(Table3[[#This Row],[date of birth]],DATE(2023,6,8),"y")</f>
        <v>40</v>
      </c>
      <c r="Q795" s="39">
        <v>6593.51</v>
      </c>
    </row>
    <row r="796" spans="1:17" x14ac:dyDescent="0.25">
      <c r="A796" t="s">
        <v>5511</v>
      </c>
      <c r="B796">
        <v>1982</v>
      </c>
      <c r="C796" t="s">
        <v>30</v>
      </c>
      <c r="D796">
        <v>29</v>
      </c>
      <c r="E796">
        <v>1</v>
      </c>
      <c r="F796">
        <v>6600.21</v>
      </c>
      <c r="G796" t="s">
        <v>12</v>
      </c>
      <c r="H796" t="s">
        <v>11</v>
      </c>
      <c r="I796" t="s">
        <v>168</v>
      </c>
      <c r="J796" s="16" t="str">
        <f>IF(Table3[[#This Row],[month]]="?","sep",Table3[[#This Row],[month]])</f>
        <v>Dec</v>
      </c>
      <c r="K796" s="16">
        <f>IF(Table3[[#This Row],[year]]="?","1983",Table3[[#This Row],[year]])</f>
        <v>1982</v>
      </c>
      <c r="L796" s="16" t="str">
        <f>IF(Table3[[#This Row],[Hospital tier]]="?","tier - 2",Table3[[#This Row],[Hospital tier]])</f>
        <v>tier - 3</v>
      </c>
      <c r="M796" s="16" t="str">
        <f>IF(Table3[[#This Row],[City tier]]="?","tier - 2",Table3[[#This Row],[City tier]])</f>
        <v>tier - 2</v>
      </c>
      <c r="N796" s="16" t="str">
        <f>IF(Table3[[#This Row],[State ID]]="?","unknown",Table3[[#This Row],[State ID]])</f>
        <v>R1016</v>
      </c>
      <c r="O796" s="38" t="str">
        <f>CONCATENATE(Table3[[#This Row],[date]],"-",Table3[[#This Row],[month2]],"-",Table3[[#This Row],[year2]])</f>
        <v>29-Dec-1982</v>
      </c>
      <c r="P796" s="17">
        <f>DATEDIF(Table3[[#This Row],[date of birth]],DATE(2023,6,8),"y")</f>
        <v>40</v>
      </c>
      <c r="Q796" s="39">
        <v>6600.21</v>
      </c>
    </row>
    <row r="797" spans="1:17" x14ac:dyDescent="0.25">
      <c r="A797" t="s">
        <v>5512</v>
      </c>
      <c r="B797">
        <v>1982</v>
      </c>
      <c r="C797" t="s">
        <v>15</v>
      </c>
      <c r="D797">
        <v>7</v>
      </c>
      <c r="E797">
        <v>2</v>
      </c>
      <c r="F797">
        <v>6600.36</v>
      </c>
      <c r="G797" t="s">
        <v>11</v>
      </c>
      <c r="H797" t="s">
        <v>12</v>
      </c>
      <c r="I797" t="s">
        <v>42</v>
      </c>
      <c r="J797" s="16" t="str">
        <f>IF(Table3[[#This Row],[month]]="?","sep",Table3[[#This Row],[month]])</f>
        <v>Nov</v>
      </c>
      <c r="K797" s="16">
        <f>IF(Table3[[#This Row],[year]]="?","1983",Table3[[#This Row],[year]])</f>
        <v>1982</v>
      </c>
      <c r="L797" s="16" t="str">
        <f>IF(Table3[[#This Row],[Hospital tier]]="?","tier - 2",Table3[[#This Row],[Hospital tier]])</f>
        <v>tier - 2</v>
      </c>
      <c r="M797" s="16" t="str">
        <f>IF(Table3[[#This Row],[City tier]]="?","tier - 2",Table3[[#This Row],[City tier]])</f>
        <v>tier - 3</v>
      </c>
      <c r="N797" s="16" t="str">
        <f>IF(Table3[[#This Row],[State ID]]="?","unknown",Table3[[#This Row],[State ID]])</f>
        <v>R1011</v>
      </c>
      <c r="O797" s="38" t="str">
        <f>CONCATENATE(Table3[[#This Row],[date]],"-",Table3[[#This Row],[month2]],"-",Table3[[#This Row],[year2]])</f>
        <v>7-Nov-1982</v>
      </c>
      <c r="P797" s="17">
        <f>DATEDIF(Table3[[#This Row],[date of birth]],DATE(2023,6,8),"y")</f>
        <v>40</v>
      </c>
      <c r="Q797" s="39">
        <v>6600.36</v>
      </c>
    </row>
    <row r="798" spans="1:17" x14ac:dyDescent="0.25">
      <c r="A798" t="s">
        <v>5513</v>
      </c>
      <c r="B798">
        <v>1982</v>
      </c>
      <c r="C798" t="s">
        <v>35</v>
      </c>
      <c r="D798">
        <v>28</v>
      </c>
      <c r="E798">
        <v>1</v>
      </c>
      <c r="F798">
        <v>6610.11</v>
      </c>
      <c r="G798" t="s">
        <v>12</v>
      </c>
      <c r="H798" t="s">
        <v>11</v>
      </c>
      <c r="I798" t="s">
        <v>164</v>
      </c>
      <c r="J798" s="16" t="str">
        <f>IF(Table3[[#This Row],[month]]="?","sep",Table3[[#This Row],[month]])</f>
        <v>Aug</v>
      </c>
      <c r="K798" s="16">
        <f>IF(Table3[[#This Row],[year]]="?","1983",Table3[[#This Row],[year]])</f>
        <v>1982</v>
      </c>
      <c r="L798" s="16" t="str">
        <f>IF(Table3[[#This Row],[Hospital tier]]="?","tier - 2",Table3[[#This Row],[Hospital tier]])</f>
        <v>tier - 3</v>
      </c>
      <c r="M798" s="16" t="str">
        <f>IF(Table3[[#This Row],[City tier]]="?","tier - 2",Table3[[#This Row],[City tier]])</f>
        <v>tier - 2</v>
      </c>
      <c r="N798" s="16" t="str">
        <f>IF(Table3[[#This Row],[State ID]]="?","unknown",Table3[[#This Row],[State ID]])</f>
        <v>R1015</v>
      </c>
      <c r="O798" s="38" t="str">
        <f>CONCATENATE(Table3[[#This Row],[date]],"-",Table3[[#This Row],[month2]],"-",Table3[[#This Row],[year2]])</f>
        <v>28-Aug-1982</v>
      </c>
      <c r="P798" s="17">
        <f>DATEDIF(Table3[[#This Row],[date of birth]],DATE(2023,6,8),"y")</f>
        <v>40</v>
      </c>
      <c r="Q798" s="39">
        <v>6610.11</v>
      </c>
    </row>
    <row r="799" spans="1:17" x14ac:dyDescent="0.25">
      <c r="A799" t="s">
        <v>5514</v>
      </c>
      <c r="B799">
        <v>1973</v>
      </c>
      <c r="C799" t="s">
        <v>35</v>
      </c>
      <c r="D799">
        <v>29</v>
      </c>
      <c r="E799">
        <v>0</v>
      </c>
      <c r="F799">
        <v>6630.31</v>
      </c>
      <c r="G799" t="s">
        <v>11</v>
      </c>
      <c r="H799" t="s">
        <v>16</v>
      </c>
      <c r="I799" t="s">
        <v>13</v>
      </c>
      <c r="J799" s="16" t="str">
        <f>IF(Table3[[#This Row],[month]]="?","sep",Table3[[#This Row],[month]])</f>
        <v>Aug</v>
      </c>
      <c r="K799" s="16">
        <f>IF(Table3[[#This Row],[year]]="?","1983",Table3[[#This Row],[year]])</f>
        <v>1973</v>
      </c>
      <c r="L799" s="16" t="str">
        <f>IF(Table3[[#This Row],[Hospital tier]]="?","tier - 2",Table3[[#This Row],[Hospital tier]])</f>
        <v>tier - 2</v>
      </c>
      <c r="M799" s="16" t="str">
        <f>IF(Table3[[#This Row],[City tier]]="?","tier - 2",Table3[[#This Row],[City tier]])</f>
        <v>tier - 1</v>
      </c>
      <c r="N799" s="16" t="str">
        <f>IF(Table3[[#This Row],[State ID]]="?","unknown",Table3[[#This Row],[State ID]])</f>
        <v>R1013</v>
      </c>
      <c r="O799" s="38" t="str">
        <f>CONCATENATE(Table3[[#This Row],[date]],"-",Table3[[#This Row],[month2]],"-",Table3[[#This Row],[year2]])</f>
        <v>29-Aug-1973</v>
      </c>
      <c r="P799" s="17">
        <f>DATEDIF(Table3[[#This Row],[date of birth]],DATE(2023,6,8),"y")</f>
        <v>49</v>
      </c>
      <c r="Q799" s="39">
        <v>6630.31</v>
      </c>
    </row>
    <row r="800" spans="1:17" x14ac:dyDescent="0.25">
      <c r="A800" t="s">
        <v>5515</v>
      </c>
      <c r="B800">
        <v>2003</v>
      </c>
      <c r="C800" t="s">
        <v>20</v>
      </c>
      <c r="D800">
        <v>4</v>
      </c>
      <c r="E800">
        <v>0</v>
      </c>
      <c r="F800">
        <v>6638.16</v>
      </c>
      <c r="G800" t="s">
        <v>11</v>
      </c>
      <c r="H800" t="s">
        <v>16</v>
      </c>
      <c r="I800" t="s">
        <v>23</v>
      </c>
      <c r="J800" s="16" t="str">
        <f>IF(Table3[[#This Row],[month]]="?","sep",Table3[[#This Row],[month]])</f>
        <v>Sep</v>
      </c>
      <c r="K800" s="16">
        <f>IF(Table3[[#This Row],[year]]="?","1983",Table3[[#This Row],[year]])</f>
        <v>2003</v>
      </c>
      <c r="L800" s="16" t="str">
        <f>IF(Table3[[#This Row],[Hospital tier]]="?","tier - 2",Table3[[#This Row],[Hospital tier]])</f>
        <v>tier - 2</v>
      </c>
      <c r="M800" s="16" t="str">
        <f>IF(Table3[[#This Row],[City tier]]="?","tier - 2",Table3[[#This Row],[City tier]])</f>
        <v>tier - 1</v>
      </c>
      <c r="N800" s="16" t="str">
        <f>IF(Table3[[#This Row],[State ID]]="?","unknown",Table3[[#This Row],[State ID]])</f>
        <v>R1012</v>
      </c>
      <c r="O800" s="38" t="str">
        <f>CONCATENATE(Table3[[#This Row],[date]],"-",Table3[[#This Row],[month2]],"-",Table3[[#This Row],[year2]])</f>
        <v>4-Sep-2003</v>
      </c>
      <c r="P800" s="17">
        <f>DATEDIF(Table3[[#This Row],[date of birth]],DATE(2023,6,8),"y")</f>
        <v>19</v>
      </c>
      <c r="Q800" s="39">
        <v>6638.16</v>
      </c>
    </row>
    <row r="801" spans="1:17" x14ac:dyDescent="0.25">
      <c r="A801" t="s">
        <v>5516</v>
      </c>
      <c r="B801">
        <v>1990</v>
      </c>
      <c r="C801" t="s">
        <v>18</v>
      </c>
      <c r="D801">
        <v>6</v>
      </c>
      <c r="E801">
        <v>3</v>
      </c>
      <c r="F801">
        <v>6639.3</v>
      </c>
      <c r="G801" t="s">
        <v>11</v>
      </c>
      <c r="H801" t="s">
        <v>11</v>
      </c>
      <c r="I801" t="s">
        <v>300</v>
      </c>
      <c r="J801" s="16" t="str">
        <f>IF(Table3[[#This Row],[month]]="?","sep",Table3[[#This Row],[month]])</f>
        <v>Jun</v>
      </c>
      <c r="K801" s="16">
        <f>IF(Table3[[#This Row],[year]]="?","1983",Table3[[#This Row],[year]])</f>
        <v>1990</v>
      </c>
      <c r="L801" s="16" t="str">
        <f>IF(Table3[[#This Row],[Hospital tier]]="?","tier - 2",Table3[[#This Row],[Hospital tier]])</f>
        <v>tier - 2</v>
      </c>
      <c r="M801" s="16" t="str">
        <f>IF(Table3[[#This Row],[City tier]]="?","tier - 2",Table3[[#This Row],[City tier]])</f>
        <v>tier - 2</v>
      </c>
      <c r="N801" s="16" t="str">
        <f>IF(Table3[[#This Row],[State ID]]="?","unknown",Table3[[#This Row],[State ID]])</f>
        <v>R1021</v>
      </c>
      <c r="O801" s="38" t="str">
        <f>CONCATENATE(Table3[[#This Row],[date]],"-",Table3[[#This Row],[month2]],"-",Table3[[#This Row],[year2]])</f>
        <v>6-Jun-1990</v>
      </c>
      <c r="P801" s="17">
        <f>DATEDIF(Table3[[#This Row],[date of birth]],DATE(2023,6,8),"y")</f>
        <v>33</v>
      </c>
      <c r="Q801" s="39">
        <v>6639.3</v>
      </c>
    </row>
    <row r="802" spans="1:17" x14ac:dyDescent="0.25">
      <c r="A802" t="s">
        <v>5517</v>
      </c>
      <c r="B802">
        <v>1984</v>
      </c>
      <c r="C802" t="s">
        <v>30</v>
      </c>
      <c r="D802">
        <v>8</v>
      </c>
      <c r="E802">
        <v>2</v>
      </c>
      <c r="F802">
        <v>6640.54</v>
      </c>
      <c r="G802" t="s">
        <v>11</v>
      </c>
      <c r="H802" t="s">
        <v>12</v>
      </c>
      <c r="I802" t="s">
        <v>166</v>
      </c>
      <c r="J802" s="16" t="str">
        <f>IF(Table3[[#This Row],[month]]="?","sep",Table3[[#This Row],[month]])</f>
        <v>Dec</v>
      </c>
      <c r="K802" s="16">
        <f>IF(Table3[[#This Row],[year]]="?","1983",Table3[[#This Row],[year]])</f>
        <v>1984</v>
      </c>
      <c r="L802" s="16" t="str">
        <f>IF(Table3[[#This Row],[Hospital tier]]="?","tier - 2",Table3[[#This Row],[Hospital tier]])</f>
        <v>tier - 2</v>
      </c>
      <c r="M802" s="16" t="str">
        <f>IF(Table3[[#This Row],[City tier]]="?","tier - 2",Table3[[#This Row],[City tier]])</f>
        <v>tier - 3</v>
      </c>
      <c r="N802" s="16" t="str">
        <f>IF(Table3[[#This Row],[State ID]]="?","unknown",Table3[[#This Row],[State ID]])</f>
        <v>R1019</v>
      </c>
      <c r="O802" s="38" t="str">
        <f>CONCATENATE(Table3[[#This Row],[date]],"-",Table3[[#This Row],[month2]],"-",Table3[[#This Row],[year2]])</f>
        <v>8-Dec-1984</v>
      </c>
      <c r="P802" s="17">
        <f>DATEDIF(Table3[[#This Row],[date of birth]],DATE(2023,6,8),"y")</f>
        <v>38</v>
      </c>
      <c r="Q802" s="39">
        <v>6640.54</v>
      </c>
    </row>
    <row r="803" spans="1:17" x14ac:dyDescent="0.25">
      <c r="A803" t="s">
        <v>5518</v>
      </c>
      <c r="B803">
        <v>1970</v>
      </c>
      <c r="C803" t="s">
        <v>15</v>
      </c>
      <c r="D803">
        <v>8</v>
      </c>
      <c r="E803">
        <v>0</v>
      </c>
      <c r="F803">
        <v>6651.26</v>
      </c>
      <c r="G803" t="s">
        <v>11</v>
      </c>
      <c r="H803" t="s">
        <v>12</v>
      </c>
      <c r="I803" t="s">
        <v>13</v>
      </c>
      <c r="J803" s="16" t="str">
        <f>IF(Table3[[#This Row],[month]]="?","sep",Table3[[#This Row],[month]])</f>
        <v>Nov</v>
      </c>
      <c r="K803" s="16">
        <f>IF(Table3[[#This Row],[year]]="?","1983",Table3[[#This Row],[year]])</f>
        <v>1970</v>
      </c>
      <c r="L803" s="16" t="str">
        <f>IF(Table3[[#This Row],[Hospital tier]]="?","tier - 2",Table3[[#This Row],[Hospital tier]])</f>
        <v>tier - 2</v>
      </c>
      <c r="M803" s="16" t="str">
        <f>IF(Table3[[#This Row],[City tier]]="?","tier - 2",Table3[[#This Row],[City tier]])</f>
        <v>tier - 3</v>
      </c>
      <c r="N803" s="16" t="str">
        <f>IF(Table3[[#This Row],[State ID]]="?","unknown",Table3[[#This Row],[State ID]])</f>
        <v>R1013</v>
      </c>
      <c r="O803" s="38" t="str">
        <f>CONCATENATE(Table3[[#This Row],[date]],"-",Table3[[#This Row],[month2]],"-",Table3[[#This Row],[year2]])</f>
        <v>8-Nov-1970</v>
      </c>
      <c r="P803" s="17">
        <f>DATEDIF(Table3[[#This Row],[date of birth]],DATE(2023,6,8),"y")</f>
        <v>52</v>
      </c>
      <c r="Q803" s="39">
        <v>6651.26</v>
      </c>
    </row>
    <row r="804" spans="1:17" x14ac:dyDescent="0.25">
      <c r="A804" t="s">
        <v>5519</v>
      </c>
      <c r="B804">
        <v>1984</v>
      </c>
      <c r="C804" t="s">
        <v>10</v>
      </c>
      <c r="D804">
        <v>1</v>
      </c>
      <c r="E804">
        <v>3</v>
      </c>
      <c r="F804">
        <v>6652.53</v>
      </c>
      <c r="G804" t="s">
        <v>12</v>
      </c>
      <c r="H804" t="s">
        <v>11</v>
      </c>
      <c r="I804" t="s">
        <v>13</v>
      </c>
      <c r="J804" s="16" t="str">
        <f>IF(Table3[[#This Row],[month]]="?","sep",Table3[[#This Row],[month]])</f>
        <v>Jul</v>
      </c>
      <c r="K804" s="16">
        <f>IF(Table3[[#This Row],[year]]="?","1983",Table3[[#This Row],[year]])</f>
        <v>1984</v>
      </c>
      <c r="L804" s="16" t="str">
        <f>IF(Table3[[#This Row],[Hospital tier]]="?","tier - 2",Table3[[#This Row],[Hospital tier]])</f>
        <v>tier - 3</v>
      </c>
      <c r="M804" s="16" t="str">
        <f>IF(Table3[[#This Row],[City tier]]="?","tier - 2",Table3[[#This Row],[City tier]])</f>
        <v>tier - 2</v>
      </c>
      <c r="N804" s="16" t="str">
        <f>IF(Table3[[#This Row],[State ID]]="?","unknown",Table3[[#This Row],[State ID]])</f>
        <v>R1013</v>
      </c>
      <c r="O804" s="38" t="str">
        <f>CONCATENATE(Table3[[#This Row],[date]],"-",Table3[[#This Row],[month2]],"-",Table3[[#This Row],[year2]])</f>
        <v>1-Jul-1984</v>
      </c>
      <c r="P804" s="17">
        <f>DATEDIF(Table3[[#This Row],[date of birth]],DATE(2023,6,8),"y")</f>
        <v>38</v>
      </c>
      <c r="Q804" s="39">
        <v>6652.53</v>
      </c>
    </row>
    <row r="805" spans="1:17" x14ac:dyDescent="0.25">
      <c r="A805" t="s">
        <v>5520</v>
      </c>
      <c r="B805">
        <v>1989</v>
      </c>
      <c r="C805" t="s">
        <v>15</v>
      </c>
      <c r="D805">
        <v>19</v>
      </c>
      <c r="E805">
        <v>5</v>
      </c>
      <c r="F805">
        <v>6653.79</v>
      </c>
      <c r="G805" t="s">
        <v>11</v>
      </c>
      <c r="H805" t="s">
        <v>16</v>
      </c>
      <c r="I805" t="s">
        <v>13</v>
      </c>
      <c r="J805" s="16" t="str">
        <f>IF(Table3[[#This Row],[month]]="?","sep",Table3[[#This Row],[month]])</f>
        <v>Nov</v>
      </c>
      <c r="K805" s="16">
        <f>IF(Table3[[#This Row],[year]]="?","1983",Table3[[#This Row],[year]])</f>
        <v>1989</v>
      </c>
      <c r="L805" s="16" t="str">
        <f>IF(Table3[[#This Row],[Hospital tier]]="?","tier - 2",Table3[[#This Row],[Hospital tier]])</f>
        <v>tier - 2</v>
      </c>
      <c r="M805" s="16" t="str">
        <f>IF(Table3[[#This Row],[City tier]]="?","tier - 2",Table3[[#This Row],[City tier]])</f>
        <v>tier - 1</v>
      </c>
      <c r="N805" s="16" t="str">
        <f>IF(Table3[[#This Row],[State ID]]="?","unknown",Table3[[#This Row],[State ID]])</f>
        <v>R1013</v>
      </c>
      <c r="O805" s="38" t="str">
        <f>CONCATENATE(Table3[[#This Row],[date]],"-",Table3[[#This Row],[month2]],"-",Table3[[#This Row],[year2]])</f>
        <v>19-Nov-1989</v>
      </c>
      <c r="P805" s="17">
        <f>DATEDIF(Table3[[#This Row],[date of birth]],DATE(2023,6,8),"y")</f>
        <v>33</v>
      </c>
      <c r="Q805" s="39">
        <v>6653.79</v>
      </c>
    </row>
    <row r="806" spans="1:17" x14ac:dyDescent="0.25">
      <c r="A806" t="s">
        <v>5521</v>
      </c>
      <c r="B806">
        <v>1982</v>
      </c>
      <c r="C806" t="s">
        <v>20</v>
      </c>
      <c r="D806">
        <v>27</v>
      </c>
      <c r="E806">
        <v>3</v>
      </c>
      <c r="F806">
        <v>6664.32</v>
      </c>
      <c r="G806" t="s">
        <v>11</v>
      </c>
      <c r="H806" t="s">
        <v>11</v>
      </c>
      <c r="I806" t="s">
        <v>13</v>
      </c>
      <c r="J806" s="16" t="str">
        <f>IF(Table3[[#This Row],[month]]="?","sep",Table3[[#This Row],[month]])</f>
        <v>Sep</v>
      </c>
      <c r="K806" s="16">
        <f>IF(Table3[[#This Row],[year]]="?","1983",Table3[[#This Row],[year]])</f>
        <v>1982</v>
      </c>
      <c r="L806" s="16" t="str">
        <f>IF(Table3[[#This Row],[Hospital tier]]="?","tier - 2",Table3[[#This Row],[Hospital tier]])</f>
        <v>tier - 2</v>
      </c>
      <c r="M806" s="16" t="str">
        <f>IF(Table3[[#This Row],[City tier]]="?","tier - 2",Table3[[#This Row],[City tier]])</f>
        <v>tier - 2</v>
      </c>
      <c r="N806" s="16" t="str">
        <f>IF(Table3[[#This Row],[State ID]]="?","unknown",Table3[[#This Row],[State ID]])</f>
        <v>R1013</v>
      </c>
      <c r="O806" s="38" t="str">
        <f>CONCATENATE(Table3[[#This Row],[date]],"-",Table3[[#This Row],[month2]],"-",Table3[[#This Row],[year2]])</f>
        <v>27-Sep-1982</v>
      </c>
      <c r="P806" s="17">
        <f>DATEDIF(Table3[[#This Row],[date of birth]],DATE(2023,6,8),"y")</f>
        <v>40</v>
      </c>
      <c r="Q806" s="39">
        <v>6664.32</v>
      </c>
    </row>
    <row r="807" spans="1:17" x14ac:dyDescent="0.25">
      <c r="A807" t="s">
        <v>5522</v>
      </c>
      <c r="B807">
        <v>1981</v>
      </c>
      <c r="C807" t="s">
        <v>20</v>
      </c>
      <c r="D807">
        <v>17</v>
      </c>
      <c r="E807">
        <v>1</v>
      </c>
      <c r="F807">
        <v>6664.69</v>
      </c>
      <c r="G807" t="s">
        <v>12</v>
      </c>
      <c r="H807" t="s">
        <v>16</v>
      </c>
      <c r="I807" t="s">
        <v>23</v>
      </c>
      <c r="J807" s="16" t="str">
        <f>IF(Table3[[#This Row],[month]]="?","sep",Table3[[#This Row],[month]])</f>
        <v>Sep</v>
      </c>
      <c r="K807" s="16">
        <f>IF(Table3[[#This Row],[year]]="?","1983",Table3[[#This Row],[year]])</f>
        <v>1981</v>
      </c>
      <c r="L807" s="16" t="str">
        <f>IF(Table3[[#This Row],[Hospital tier]]="?","tier - 2",Table3[[#This Row],[Hospital tier]])</f>
        <v>tier - 3</v>
      </c>
      <c r="M807" s="16" t="str">
        <f>IF(Table3[[#This Row],[City tier]]="?","tier - 2",Table3[[#This Row],[City tier]])</f>
        <v>tier - 1</v>
      </c>
      <c r="N807" s="16" t="str">
        <f>IF(Table3[[#This Row],[State ID]]="?","unknown",Table3[[#This Row],[State ID]])</f>
        <v>R1012</v>
      </c>
      <c r="O807" s="38" t="str">
        <f>CONCATENATE(Table3[[#This Row],[date]],"-",Table3[[#This Row],[month2]],"-",Table3[[#This Row],[year2]])</f>
        <v>17-Sep-1981</v>
      </c>
      <c r="P807" s="17">
        <f>DATEDIF(Table3[[#This Row],[date of birth]],DATE(2023,6,8),"y")</f>
        <v>41</v>
      </c>
      <c r="Q807" s="39">
        <v>6664.69</v>
      </c>
    </row>
    <row r="808" spans="1:17" x14ac:dyDescent="0.25">
      <c r="A808" t="s">
        <v>5523</v>
      </c>
      <c r="B808">
        <v>1989</v>
      </c>
      <c r="C808" t="s">
        <v>37</v>
      </c>
      <c r="D808">
        <v>20</v>
      </c>
      <c r="E808">
        <v>5</v>
      </c>
      <c r="F808">
        <v>6666.24</v>
      </c>
      <c r="G808" t="s">
        <v>12</v>
      </c>
      <c r="H808" t="s">
        <v>16</v>
      </c>
      <c r="I808" t="s">
        <v>42</v>
      </c>
      <c r="J808" s="16" t="str">
        <f>IF(Table3[[#This Row],[month]]="?","sep",Table3[[#This Row],[month]])</f>
        <v>Oct</v>
      </c>
      <c r="K808" s="16">
        <f>IF(Table3[[#This Row],[year]]="?","1983",Table3[[#This Row],[year]])</f>
        <v>1989</v>
      </c>
      <c r="L808" s="16" t="str">
        <f>IF(Table3[[#This Row],[Hospital tier]]="?","tier - 2",Table3[[#This Row],[Hospital tier]])</f>
        <v>tier - 3</v>
      </c>
      <c r="M808" s="16" t="str">
        <f>IF(Table3[[#This Row],[City tier]]="?","tier - 2",Table3[[#This Row],[City tier]])</f>
        <v>tier - 1</v>
      </c>
      <c r="N808" s="16" t="str">
        <f>IF(Table3[[#This Row],[State ID]]="?","unknown",Table3[[#This Row],[State ID]])</f>
        <v>R1011</v>
      </c>
      <c r="O808" s="38" t="str">
        <f>CONCATENATE(Table3[[#This Row],[date]],"-",Table3[[#This Row],[month2]],"-",Table3[[#This Row],[year2]])</f>
        <v>20-Oct-1989</v>
      </c>
      <c r="P808" s="17">
        <f>DATEDIF(Table3[[#This Row],[date of birth]],DATE(2023,6,8),"y")</f>
        <v>33</v>
      </c>
      <c r="Q808" s="39">
        <v>6666.24</v>
      </c>
    </row>
    <row r="809" spans="1:17" x14ac:dyDescent="0.25">
      <c r="A809" t="s">
        <v>5524</v>
      </c>
      <c r="B809">
        <v>1985</v>
      </c>
      <c r="C809" t="s">
        <v>10</v>
      </c>
      <c r="D809">
        <v>9</v>
      </c>
      <c r="E809">
        <v>2</v>
      </c>
      <c r="F809">
        <v>6686.43</v>
      </c>
      <c r="G809" t="s">
        <v>11</v>
      </c>
      <c r="H809" t="s">
        <v>12</v>
      </c>
      <c r="I809" t="s">
        <v>23</v>
      </c>
      <c r="J809" s="16" t="str">
        <f>IF(Table3[[#This Row],[month]]="?","sep",Table3[[#This Row],[month]])</f>
        <v>Jul</v>
      </c>
      <c r="K809" s="16">
        <f>IF(Table3[[#This Row],[year]]="?","1983",Table3[[#This Row],[year]])</f>
        <v>1985</v>
      </c>
      <c r="L809" s="16" t="str">
        <f>IF(Table3[[#This Row],[Hospital tier]]="?","tier - 2",Table3[[#This Row],[Hospital tier]])</f>
        <v>tier - 2</v>
      </c>
      <c r="M809" s="16" t="str">
        <f>IF(Table3[[#This Row],[City tier]]="?","tier - 2",Table3[[#This Row],[City tier]])</f>
        <v>tier - 3</v>
      </c>
      <c r="N809" s="16" t="str">
        <f>IF(Table3[[#This Row],[State ID]]="?","unknown",Table3[[#This Row],[State ID]])</f>
        <v>R1012</v>
      </c>
      <c r="O809" s="38" t="str">
        <f>CONCATENATE(Table3[[#This Row],[date]],"-",Table3[[#This Row],[month2]],"-",Table3[[#This Row],[year2]])</f>
        <v>9-Jul-1985</v>
      </c>
      <c r="P809" s="17">
        <f>DATEDIF(Table3[[#This Row],[date of birth]],DATE(2023,6,8),"y")</f>
        <v>37</v>
      </c>
      <c r="Q809" s="39">
        <v>6686.43</v>
      </c>
    </row>
    <row r="810" spans="1:17" x14ac:dyDescent="0.25">
      <c r="A810" t="s">
        <v>5525</v>
      </c>
      <c r="B810">
        <v>1968</v>
      </c>
      <c r="C810" t="s">
        <v>10</v>
      </c>
      <c r="D810">
        <v>13</v>
      </c>
      <c r="E810">
        <v>0</v>
      </c>
      <c r="F810">
        <v>6700.56</v>
      </c>
      <c r="G810" t="s">
        <v>12</v>
      </c>
      <c r="H810" t="s">
        <v>16</v>
      </c>
      <c r="I810" t="s">
        <v>23</v>
      </c>
      <c r="J810" s="16" t="str">
        <f>IF(Table3[[#This Row],[month]]="?","sep",Table3[[#This Row],[month]])</f>
        <v>Jul</v>
      </c>
      <c r="K810" s="16">
        <f>IF(Table3[[#This Row],[year]]="?","1983",Table3[[#This Row],[year]])</f>
        <v>1968</v>
      </c>
      <c r="L810" s="16" t="str">
        <f>IF(Table3[[#This Row],[Hospital tier]]="?","tier - 2",Table3[[#This Row],[Hospital tier]])</f>
        <v>tier - 3</v>
      </c>
      <c r="M810" s="16" t="str">
        <f>IF(Table3[[#This Row],[City tier]]="?","tier - 2",Table3[[#This Row],[City tier]])</f>
        <v>tier - 1</v>
      </c>
      <c r="N810" s="16" t="str">
        <f>IF(Table3[[#This Row],[State ID]]="?","unknown",Table3[[#This Row],[State ID]])</f>
        <v>R1012</v>
      </c>
      <c r="O810" s="38" t="str">
        <f>CONCATENATE(Table3[[#This Row],[date]],"-",Table3[[#This Row],[month2]],"-",Table3[[#This Row],[year2]])</f>
        <v>13-Jul-1968</v>
      </c>
      <c r="P810" s="17">
        <f>DATEDIF(Table3[[#This Row],[date of birth]],DATE(2023,6,8),"y")</f>
        <v>54</v>
      </c>
      <c r="Q810" s="39">
        <v>6700.56</v>
      </c>
    </row>
    <row r="811" spans="1:17" x14ac:dyDescent="0.25">
      <c r="A811" t="s">
        <v>5526</v>
      </c>
      <c r="B811">
        <v>1971</v>
      </c>
      <c r="C811" t="s">
        <v>30</v>
      </c>
      <c r="D811">
        <v>12</v>
      </c>
      <c r="E811">
        <v>0</v>
      </c>
      <c r="F811">
        <v>6706.47</v>
      </c>
      <c r="G811" t="s">
        <v>11</v>
      </c>
      <c r="H811" t="s">
        <v>16</v>
      </c>
      <c r="I811" t="s">
        <v>13</v>
      </c>
      <c r="J811" s="16" t="str">
        <f>IF(Table3[[#This Row],[month]]="?","sep",Table3[[#This Row],[month]])</f>
        <v>Dec</v>
      </c>
      <c r="K811" s="16">
        <f>IF(Table3[[#This Row],[year]]="?","1983",Table3[[#This Row],[year]])</f>
        <v>1971</v>
      </c>
      <c r="L811" s="16" t="str">
        <f>IF(Table3[[#This Row],[Hospital tier]]="?","tier - 2",Table3[[#This Row],[Hospital tier]])</f>
        <v>tier - 2</v>
      </c>
      <c r="M811" s="16" t="str">
        <f>IF(Table3[[#This Row],[City tier]]="?","tier - 2",Table3[[#This Row],[City tier]])</f>
        <v>tier - 1</v>
      </c>
      <c r="N811" s="16" t="str">
        <f>IF(Table3[[#This Row],[State ID]]="?","unknown",Table3[[#This Row],[State ID]])</f>
        <v>R1013</v>
      </c>
      <c r="O811" s="38" t="str">
        <f>CONCATENATE(Table3[[#This Row],[date]],"-",Table3[[#This Row],[month2]],"-",Table3[[#This Row],[year2]])</f>
        <v>12-Dec-1971</v>
      </c>
      <c r="P811" s="17">
        <f>DATEDIF(Table3[[#This Row],[date of birth]],DATE(2023,6,8),"y")</f>
        <v>51</v>
      </c>
      <c r="Q811" s="39">
        <v>6706.47</v>
      </c>
    </row>
    <row r="812" spans="1:17" x14ac:dyDescent="0.25">
      <c r="A812" t="s">
        <v>5527</v>
      </c>
      <c r="B812">
        <v>1983</v>
      </c>
      <c r="C812" t="s">
        <v>18</v>
      </c>
      <c r="D812">
        <v>12</v>
      </c>
      <c r="E812">
        <v>2</v>
      </c>
      <c r="F812">
        <v>6710.19</v>
      </c>
      <c r="G812" t="s">
        <v>12</v>
      </c>
      <c r="H812" t="s">
        <v>12</v>
      </c>
      <c r="I812" t="s">
        <v>23</v>
      </c>
      <c r="J812" s="16" t="str">
        <f>IF(Table3[[#This Row],[month]]="?","sep",Table3[[#This Row],[month]])</f>
        <v>Jun</v>
      </c>
      <c r="K812" s="16">
        <f>IF(Table3[[#This Row],[year]]="?","1983",Table3[[#This Row],[year]])</f>
        <v>1983</v>
      </c>
      <c r="L812" s="16" t="str">
        <f>IF(Table3[[#This Row],[Hospital tier]]="?","tier - 2",Table3[[#This Row],[Hospital tier]])</f>
        <v>tier - 3</v>
      </c>
      <c r="M812" s="16" t="str">
        <f>IF(Table3[[#This Row],[City tier]]="?","tier - 2",Table3[[#This Row],[City tier]])</f>
        <v>tier - 3</v>
      </c>
      <c r="N812" s="16" t="str">
        <f>IF(Table3[[#This Row],[State ID]]="?","unknown",Table3[[#This Row],[State ID]])</f>
        <v>R1012</v>
      </c>
      <c r="O812" s="38" t="str">
        <f>CONCATENATE(Table3[[#This Row],[date]],"-",Table3[[#This Row],[month2]],"-",Table3[[#This Row],[year2]])</f>
        <v>12-Jun-1983</v>
      </c>
      <c r="P812" s="17">
        <f>DATEDIF(Table3[[#This Row],[date of birth]],DATE(2023,6,8),"y")</f>
        <v>39</v>
      </c>
      <c r="Q812" s="39">
        <v>6710.19</v>
      </c>
    </row>
    <row r="813" spans="1:17" x14ac:dyDescent="0.25">
      <c r="A813" t="s">
        <v>5528</v>
      </c>
      <c r="B813">
        <v>1994</v>
      </c>
      <c r="C813" t="s">
        <v>18</v>
      </c>
      <c r="D813">
        <v>13</v>
      </c>
      <c r="E813">
        <v>0</v>
      </c>
      <c r="F813">
        <v>6721.37</v>
      </c>
      <c r="G813" t="s">
        <v>11</v>
      </c>
      <c r="H813" t="s">
        <v>16</v>
      </c>
      <c r="I813" t="s">
        <v>23</v>
      </c>
      <c r="J813" s="16" t="str">
        <f>IF(Table3[[#This Row],[month]]="?","sep",Table3[[#This Row],[month]])</f>
        <v>Jun</v>
      </c>
      <c r="K813" s="16">
        <f>IF(Table3[[#This Row],[year]]="?","1983",Table3[[#This Row],[year]])</f>
        <v>1994</v>
      </c>
      <c r="L813" s="16" t="str">
        <f>IF(Table3[[#This Row],[Hospital tier]]="?","tier - 2",Table3[[#This Row],[Hospital tier]])</f>
        <v>tier - 2</v>
      </c>
      <c r="M813" s="16" t="str">
        <f>IF(Table3[[#This Row],[City tier]]="?","tier - 2",Table3[[#This Row],[City tier]])</f>
        <v>tier - 1</v>
      </c>
      <c r="N813" s="16" t="str">
        <f>IF(Table3[[#This Row],[State ID]]="?","unknown",Table3[[#This Row],[State ID]])</f>
        <v>R1012</v>
      </c>
      <c r="O813" s="38" t="str">
        <f>CONCATENATE(Table3[[#This Row],[date]],"-",Table3[[#This Row],[month2]],"-",Table3[[#This Row],[year2]])</f>
        <v>13-Jun-1994</v>
      </c>
      <c r="P813" s="17">
        <f>DATEDIF(Table3[[#This Row],[date of birth]],DATE(2023,6,8),"y")</f>
        <v>28</v>
      </c>
      <c r="Q813" s="39">
        <v>6721.37</v>
      </c>
    </row>
    <row r="814" spans="1:17" x14ac:dyDescent="0.25">
      <c r="A814" t="s">
        <v>5529</v>
      </c>
      <c r="B814">
        <v>1978</v>
      </c>
      <c r="C814" t="s">
        <v>37</v>
      </c>
      <c r="D814">
        <v>21</v>
      </c>
      <c r="E814">
        <v>2</v>
      </c>
      <c r="F814">
        <v>6737.98</v>
      </c>
      <c r="G814" t="s">
        <v>11</v>
      </c>
      <c r="H814" t="s">
        <v>12</v>
      </c>
      <c r="I814" t="s">
        <v>13</v>
      </c>
      <c r="J814" s="16" t="str">
        <f>IF(Table3[[#This Row],[month]]="?","sep",Table3[[#This Row],[month]])</f>
        <v>Oct</v>
      </c>
      <c r="K814" s="16">
        <f>IF(Table3[[#This Row],[year]]="?","1983",Table3[[#This Row],[year]])</f>
        <v>1978</v>
      </c>
      <c r="L814" s="16" t="str">
        <f>IF(Table3[[#This Row],[Hospital tier]]="?","tier - 2",Table3[[#This Row],[Hospital tier]])</f>
        <v>tier - 2</v>
      </c>
      <c r="M814" s="16" t="str">
        <f>IF(Table3[[#This Row],[City tier]]="?","tier - 2",Table3[[#This Row],[City tier]])</f>
        <v>tier - 3</v>
      </c>
      <c r="N814" s="16" t="str">
        <f>IF(Table3[[#This Row],[State ID]]="?","unknown",Table3[[#This Row],[State ID]])</f>
        <v>R1013</v>
      </c>
      <c r="O814" s="38" t="str">
        <f>CONCATENATE(Table3[[#This Row],[date]],"-",Table3[[#This Row],[month2]],"-",Table3[[#This Row],[year2]])</f>
        <v>21-Oct-1978</v>
      </c>
      <c r="P814" s="17">
        <f>DATEDIF(Table3[[#This Row],[date of birth]],DATE(2023,6,8),"y")</f>
        <v>44</v>
      </c>
      <c r="Q814" s="39">
        <v>6737.98</v>
      </c>
    </row>
    <row r="815" spans="1:17" x14ac:dyDescent="0.25">
      <c r="A815" t="s">
        <v>5530</v>
      </c>
      <c r="B815">
        <v>1968</v>
      </c>
      <c r="C815" t="s">
        <v>10</v>
      </c>
      <c r="D815">
        <v>18</v>
      </c>
      <c r="E815">
        <v>0</v>
      </c>
      <c r="F815">
        <v>6738.84</v>
      </c>
      <c r="G815" t="s">
        <v>12</v>
      </c>
      <c r="H815" t="s">
        <v>16</v>
      </c>
      <c r="I815" t="s">
        <v>23</v>
      </c>
      <c r="J815" s="16" t="str">
        <f>IF(Table3[[#This Row],[month]]="?","sep",Table3[[#This Row],[month]])</f>
        <v>Jul</v>
      </c>
      <c r="K815" s="16">
        <f>IF(Table3[[#This Row],[year]]="?","1983",Table3[[#This Row],[year]])</f>
        <v>1968</v>
      </c>
      <c r="L815" s="16" t="str">
        <f>IF(Table3[[#This Row],[Hospital tier]]="?","tier - 2",Table3[[#This Row],[Hospital tier]])</f>
        <v>tier - 3</v>
      </c>
      <c r="M815" s="16" t="str">
        <f>IF(Table3[[#This Row],[City tier]]="?","tier - 2",Table3[[#This Row],[City tier]])</f>
        <v>tier - 1</v>
      </c>
      <c r="N815" s="16" t="str">
        <f>IF(Table3[[#This Row],[State ID]]="?","unknown",Table3[[#This Row],[State ID]])</f>
        <v>R1012</v>
      </c>
      <c r="O815" s="38" t="str">
        <f>CONCATENATE(Table3[[#This Row],[date]],"-",Table3[[#This Row],[month2]],"-",Table3[[#This Row],[year2]])</f>
        <v>18-Jul-1968</v>
      </c>
      <c r="P815" s="17">
        <f>DATEDIF(Table3[[#This Row],[date of birth]],DATE(2023,6,8),"y")</f>
        <v>54</v>
      </c>
      <c r="Q815" s="39">
        <v>6738.84</v>
      </c>
    </row>
    <row r="816" spans="1:17" x14ac:dyDescent="0.25">
      <c r="A816" t="s">
        <v>5531</v>
      </c>
      <c r="B816">
        <v>1986</v>
      </c>
      <c r="C816" t="s">
        <v>35</v>
      </c>
      <c r="D816">
        <v>7</v>
      </c>
      <c r="E816">
        <v>3</v>
      </c>
      <c r="F816">
        <v>6746.74</v>
      </c>
      <c r="G816" t="s">
        <v>12</v>
      </c>
      <c r="H816" t="s">
        <v>11</v>
      </c>
      <c r="I816" t="s">
        <v>168</v>
      </c>
      <c r="J816" s="16" t="str">
        <f>IF(Table3[[#This Row],[month]]="?","sep",Table3[[#This Row],[month]])</f>
        <v>Aug</v>
      </c>
      <c r="K816" s="16">
        <f>IF(Table3[[#This Row],[year]]="?","1983",Table3[[#This Row],[year]])</f>
        <v>1986</v>
      </c>
      <c r="L816" s="16" t="str">
        <f>IF(Table3[[#This Row],[Hospital tier]]="?","tier - 2",Table3[[#This Row],[Hospital tier]])</f>
        <v>tier - 3</v>
      </c>
      <c r="M816" s="16" t="str">
        <f>IF(Table3[[#This Row],[City tier]]="?","tier - 2",Table3[[#This Row],[City tier]])</f>
        <v>tier - 2</v>
      </c>
      <c r="N816" s="16" t="str">
        <f>IF(Table3[[#This Row],[State ID]]="?","unknown",Table3[[#This Row],[State ID]])</f>
        <v>R1016</v>
      </c>
      <c r="O816" s="38" t="str">
        <f>CONCATENATE(Table3[[#This Row],[date]],"-",Table3[[#This Row],[month2]],"-",Table3[[#This Row],[year2]])</f>
        <v>7-Aug-1986</v>
      </c>
      <c r="P816" s="17">
        <f>DATEDIF(Table3[[#This Row],[date of birth]],DATE(2023,6,8),"y")</f>
        <v>36</v>
      </c>
      <c r="Q816" s="39">
        <v>6746.74</v>
      </c>
    </row>
    <row r="817" spans="1:17" x14ac:dyDescent="0.25">
      <c r="A817" t="s">
        <v>5532</v>
      </c>
      <c r="B817">
        <v>1986</v>
      </c>
      <c r="C817" t="s">
        <v>18</v>
      </c>
      <c r="D817">
        <v>5</v>
      </c>
      <c r="E817">
        <v>3</v>
      </c>
      <c r="F817">
        <v>6748.59</v>
      </c>
      <c r="G817" t="s">
        <v>12</v>
      </c>
      <c r="H817" t="s">
        <v>16</v>
      </c>
      <c r="I817" t="s">
        <v>168</v>
      </c>
      <c r="J817" s="16" t="str">
        <f>IF(Table3[[#This Row],[month]]="?","sep",Table3[[#This Row],[month]])</f>
        <v>Jun</v>
      </c>
      <c r="K817" s="16">
        <f>IF(Table3[[#This Row],[year]]="?","1983",Table3[[#This Row],[year]])</f>
        <v>1986</v>
      </c>
      <c r="L817" s="16" t="str">
        <f>IF(Table3[[#This Row],[Hospital tier]]="?","tier - 2",Table3[[#This Row],[Hospital tier]])</f>
        <v>tier - 3</v>
      </c>
      <c r="M817" s="16" t="str">
        <f>IF(Table3[[#This Row],[City tier]]="?","tier - 2",Table3[[#This Row],[City tier]])</f>
        <v>tier - 1</v>
      </c>
      <c r="N817" s="16" t="str">
        <f>IF(Table3[[#This Row],[State ID]]="?","unknown",Table3[[#This Row],[State ID]])</f>
        <v>R1016</v>
      </c>
      <c r="O817" s="38" t="str">
        <f>CONCATENATE(Table3[[#This Row],[date]],"-",Table3[[#This Row],[month2]],"-",Table3[[#This Row],[year2]])</f>
        <v>5-Jun-1986</v>
      </c>
      <c r="P817" s="17">
        <f>DATEDIF(Table3[[#This Row],[date of birth]],DATE(2023,6,8),"y")</f>
        <v>37</v>
      </c>
      <c r="Q817" s="39">
        <v>6748.59</v>
      </c>
    </row>
    <row r="818" spans="1:17" x14ac:dyDescent="0.25">
      <c r="A818" t="s">
        <v>5533</v>
      </c>
      <c r="B818">
        <v>1970</v>
      </c>
      <c r="C818" t="s">
        <v>18</v>
      </c>
      <c r="D818">
        <v>17</v>
      </c>
      <c r="E818">
        <v>0</v>
      </c>
      <c r="F818">
        <v>6749.63</v>
      </c>
      <c r="G818" t="s">
        <v>11</v>
      </c>
      <c r="H818" t="s">
        <v>16</v>
      </c>
      <c r="I818" t="s">
        <v>13</v>
      </c>
      <c r="J818" s="16" t="str">
        <f>IF(Table3[[#This Row],[month]]="?","sep",Table3[[#This Row],[month]])</f>
        <v>Jun</v>
      </c>
      <c r="K818" s="16">
        <f>IF(Table3[[#This Row],[year]]="?","1983",Table3[[#This Row],[year]])</f>
        <v>1970</v>
      </c>
      <c r="L818" s="16" t="str">
        <f>IF(Table3[[#This Row],[Hospital tier]]="?","tier - 2",Table3[[#This Row],[Hospital tier]])</f>
        <v>tier - 2</v>
      </c>
      <c r="M818" s="16" t="str">
        <f>IF(Table3[[#This Row],[City tier]]="?","tier - 2",Table3[[#This Row],[City tier]])</f>
        <v>tier - 1</v>
      </c>
      <c r="N818" s="16" t="str">
        <f>IF(Table3[[#This Row],[State ID]]="?","unknown",Table3[[#This Row],[State ID]])</f>
        <v>R1013</v>
      </c>
      <c r="O818" s="38" t="str">
        <f>CONCATENATE(Table3[[#This Row],[date]],"-",Table3[[#This Row],[month2]],"-",Table3[[#This Row],[year2]])</f>
        <v>17-Jun-1970</v>
      </c>
      <c r="P818" s="17">
        <f>DATEDIF(Table3[[#This Row],[date of birth]],DATE(2023,6,8),"y")</f>
        <v>52</v>
      </c>
      <c r="Q818" s="39">
        <v>6749.63</v>
      </c>
    </row>
    <row r="819" spans="1:17" x14ac:dyDescent="0.25">
      <c r="A819" t="s">
        <v>5534</v>
      </c>
      <c r="B819">
        <v>1966</v>
      </c>
      <c r="C819" t="s">
        <v>30</v>
      </c>
      <c r="D819">
        <v>9</v>
      </c>
      <c r="E819">
        <v>0</v>
      </c>
      <c r="F819">
        <v>6750.27</v>
      </c>
      <c r="G819" t="s">
        <v>12</v>
      </c>
      <c r="H819" t="s">
        <v>11</v>
      </c>
      <c r="I819" t="s">
        <v>13</v>
      </c>
      <c r="J819" s="16" t="str">
        <f>IF(Table3[[#This Row],[month]]="?","sep",Table3[[#This Row],[month]])</f>
        <v>Dec</v>
      </c>
      <c r="K819" s="16">
        <f>IF(Table3[[#This Row],[year]]="?","1983",Table3[[#This Row],[year]])</f>
        <v>1966</v>
      </c>
      <c r="L819" s="16" t="str">
        <f>IF(Table3[[#This Row],[Hospital tier]]="?","tier - 2",Table3[[#This Row],[Hospital tier]])</f>
        <v>tier - 3</v>
      </c>
      <c r="M819" s="16" t="str">
        <f>IF(Table3[[#This Row],[City tier]]="?","tier - 2",Table3[[#This Row],[City tier]])</f>
        <v>tier - 2</v>
      </c>
      <c r="N819" s="16" t="str">
        <f>IF(Table3[[#This Row],[State ID]]="?","unknown",Table3[[#This Row],[State ID]])</f>
        <v>R1013</v>
      </c>
      <c r="O819" s="38" t="str">
        <f>CONCATENATE(Table3[[#This Row],[date]],"-",Table3[[#This Row],[month2]],"-",Table3[[#This Row],[year2]])</f>
        <v>9-Dec-1966</v>
      </c>
      <c r="P819" s="17">
        <f>DATEDIF(Table3[[#This Row],[date of birth]],DATE(2023,6,8),"y")</f>
        <v>56</v>
      </c>
      <c r="Q819" s="39">
        <v>6750.27</v>
      </c>
    </row>
    <row r="820" spans="1:17" x14ac:dyDescent="0.25">
      <c r="A820" t="s">
        <v>5535</v>
      </c>
      <c r="B820">
        <v>1988</v>
      </c>
      <c r="C820" t="s">
        <v>37</v>
      </c>
      <c r="D820">
        <v>10</v>
      </c>
      <c r="E820">
        <v>3</v>
      </c>
      <c r="F820">
        <v>6753.04</v>
      </c>
      <c r="G820" t="s">
        <v>11</v>
      </c>
      <c r="H820" t="s">
        <v>11</v>
      </c>
      <c r="I820" t="s">
        <v>247</v>
      </c>
      <c r="J820" s="16" t="str">
        <f>IF(Table3[[#This Row],[month]]="?","sep",Table3[[#This Row],[month]])</f>
        <v>Oct</v>
      </c>
      <c r="K820" s="16">
        <f>IF(Table3[[#This Row],[year]]="?","1983",Table3[[#This Row],[year]])</f>
        <v>1988</v>
      </c>
      <c r="L820" s="16" t="str">
        <f>IF(Table3[[#This Row],[Hospital tier]]="?","tier - 2",Table3[[#This Row],[Hospital tier]])</f>
        <v>tier - 2</v>
      </c>
      <c r="M820" s="16" t="str">
        <f>IF(Table3[[#This Row],[City tier]]="?","tier - 2",Table3[[#This Row],[City tier]])</f>
        <v>tier - 2</v>
      </c>
      <c r="N820" s="16" t="str">
        <f>IF(Table3[[#This Row],[State ID]]="?","unknown",Table3[[#This Row],[State ID]])</f>
        <v>R1024</v>
      </c>
      <c r="O820" s="38" t="str">
        <f>CONCATENATE(Table3[[#This Row],[date]],"-",Table3[[#This Row],[month2]],"-",Table3[[#This Row],[year2]])</f>
        <v>10-Oct-1988</v>
      </c>
      <c r="P820" s="17">
        <f>DATEDIF(Table3[[#This Row],[date of birth]],DATE(2023,6,8),"y")</f>
        <v>34</v>
      </c>
      <c r="Q820" s="39">
        <v>6753.04</v>
      </c>
    </row>
    <row r="821" spans="1:17" x14ac:dyDescent="0.25">
      <c r="A821" t="s">
        <v>5536</v>
      </c>
      <c r="B821">
        <v>1981</v>
      </c>
      <c r="C821" t="s">
        <v>20</v>
      </c>
      <c r="D821">
        <v>21</v>
      </c>
      <c r="E821">
        <v>1</v>
      </c>
      <c r="F821">
        <v>6770.19</v>
      </c>
      <c r="G821" t="s">
        <v>11</v>
      </c>
      <c r="H821" t="s">
        <v>12</v>
      </c>
      <c r="I821" t="s">
        <v>13</v>
      </c>
      <c r="J821" s="16" t="str">
        <f>IF(Table3[[#This Row],[month]]="?","sep",Table3[[#This Row],[month]])</f>
        <v>Sep</v>
      </c>
      <c r="K821" s="16">
        <f>IF(Table3[[#This Row],[year]]="?","1983",Table3[[#This Row],[year]])</f>
        <v>1981</v>
      </c>
      <c r="L821" s="16" t="str">
        <f>IF(Table3[[#This Row],[Hospital tier]]="?","tier - 2",Table3[[#This Row],[Hospital tier]])</f>
        <v>tier - 2</v>
      </c>
      <c r="M821" s="16" t="str">
        <f>IF(Table3[[#This Row],[City tier]]="?","tier - 2",Table3[[#This Row],[City tier]])</f>
        <v>tier - 3</v>
      </c>
      <c r="N821" s="16" t="str">
        <f>IF(Table3[[#This Row],[State ID]]="?","unknown",Table3[[#This Row],[State ID]])</f>
        <v>R1013</v>
      </c>
      <c r="O821" s="38" t="str">
        <f>CONCATENATE(Table3[[#This Row],[date]],"-",Table3[[#This Row],[month2]],"-",Table3[[#This Row],[year2]])</f>
        <v>21-Sep-1981</v>
      </c>
      <c r="P821" s="17">
        <f>DATEDIF(Table3[[#This Row],[date of birth]],DATE(2023,6,8),"y")</f>
        <v>41</v>
      </c>
      <c r="Q821" s="39">
        <v>6770.19</v>
      </c>
    </row>
    <row r="822" spans="1:17" x14ac:dyDescent="0.25">
      <c r="A822" t="s">
        <v>5537</v>
      </c>
      <c r="B822">
        <v>1981</v>
      </c>
      <c r="C822" t="s">
        <v>20</v>
      </c>
      <c r="D822">
        <v>3</v>
      </c>
      <c r="E822">
        <v>1</v>
      </c>
      <c r="F822">
        <v>6775.96</v>
      </c>
      <c r="G822" t="s">
        <v>11</v>
      </c>
      <c r="H822" t="s">
        <v>12</v>
      </c>
      <c r="I822" t="s">
        <v>42</v>
      </c>
      <c r="J822" s="16" t="str">
        <f>IF(Table3[[#This Row],[month]]="?","sep",Table3[[#This Row],[month]])</f>
        <v>Sep</v>
      </c>
      <c r="K822" s="16">
        <f>IF(Table3[[#This Row],[year]]="?","1983",Table3[[#This Row],[year]])</f>
        <v>1981</v>
      </c>
      <c r="L822" s="16" t="str">
        <f>IF(Table3[[#This Row],[Hospital tier]]="?","tier - 2",Table3[[#This Row],[Hospital tier]])</f>
        <v>tier - 2</v>
      </c>
      <c r="M822" s="16" t="str">
        <f>IF(Table3[[#This Row],[City tier]]="?","tier - 2",Table3[[#This Row],[City tier]])</f>
        <v>tier - 3</v>
      </c>
      <c r="N822" s="16" t="str">
        <f>IF(Table3[[#This Row],[State ID]]="?","unknown",Table3[[#This Row],[State ID]])</f>
        <v>R1011</v>
      </c>
      <c r="O822" s="38" t="str">
        <f>CONCATENATE(Table3[[#This Row],[date]],"-",Table3[[#This Row],[month2]],"-",Table3[[#This Row],[year2]])</f>
        <v>3-Sep-1981</v>
      </c>
      <c r="P822" s="17">
        <f>DATEDIF(Table3[[#This Row],[date of birth]],DATE(2023,6,8),"y")</f>
        <v>41</v>
      </c>
      <c r="Q822" s="39">
        <v>6775.96</v>
      </c>
    </row>
    <row r="823" spans="1:17" x14ac:dyDescent="0.25">
      <c r="A823" t="s">
        <v>5538</v>
      </c>
      <c r="B823">
        <v>1981</v>
      </c>
      <c r="C823" t="s">
        <v>37</v>
      </c>
      <c r="D823">
        <v>8</v>
      </c>
      <c r="E823">
        <v>1</v>
      </c>
      <c r="F823">
        <v>6781.35</v>
      </c>
      <c r="G823" t="s">
        <v>11</v>
      </c>
      <c r="H823" t="s">
        <v>16</v>
      </c>
      <c r="I823" t="s">
        <v>13</v>
      </c>
      <c r="J823" s="16" t="str">
        <f>IF(Table3[[#This Row],[month]]="?","sep",Table3[[#This Row],[month]])</f>
        <v>Oct</v>
      </c>
      <c r="K823" s="16">
        <f>IF(Table3[[#This Row],[year]]="?","1983",Table3[[#This Row],[year]])</f>
        <v>1981</v>
      </c>
      <c r="L823" s="16" t="str">
        <f>IF(Table3[[#This Row],[Hospital tier]]="?","tier - 2",Table3[[#This Row],[Hospital tier]])</f>
        <v>tier - 2</v>
      </c>
      <c r="M823" s="16" t="str">
        <f>IF(Table3[[#This Row],[City tier]]="?","tier - 2",Table3[[#This Row],[City tier]])</f>
        <v>tier - 1</v>
      </c>
      <c r="N823" s="16" t="str">
        <f>IF(Table3[[#This Row],[State ID]]="?","unknown",Table3[[#This Row],[State ID]])</f>
        <v>R1013</v>
      </c>
      <c r="O823" s="38" t="str">
        <f>CONCATENATE(Table3[[#This Row],[date]],"-",Table3[[#This Row],[month2]],"-",Table3[[#This Row],[year2]])</f>
        <v>8-Oct-1981</v>
      </c>
      <c r="P823" s="17">
        <f>DATEDIF(Table3[[#This Row],[date of birth]],DATE(2023,6,8),"y")</f>
        <v>41</v>
      </c>
      <c r="Q823" s="39">
        <v>6781.35</v>
      </c>
    </row>
    <row r="824" spans="1:17" x14ac:dyDescent="0.25">
      <c r="A824" t="s">
        <v>5539</v>
      </c>
      <c r="B824">
        <v>1980</v>
      </c>
      <c r="C824" t="s">
        <v>15</v>
      </c>
      <c r="D824">
        <v>23</v>
      </c>
      <c r="E824">
        <v>2</v>
      </c>
      <c r="F824">
        <v>6781.52</v>
      </c>
      <c r="G824" t="s">
        <v>11</v>
      </c>
      <c r="H824" t="s">
        <v>11</v>
      </c>
      <c r="I824" t="s">
        <v>13</v>
      </c>
      <c r="J824" s="16" t="str">
        <f>IF(Table3[[#This Row],[month]]="?","sep",Table3[[#This Row],[month]])</f>
        <v>Nov</v>
      </c>
      <c r="K824" s="16">
        <f>IF(Table3[[#This Row],[year]]="?","1983",Table3[[#This Row],[year]])</f>
        <v>1980</v>
      </c>
      <c r="L824" s="16" t="str">
        <f>IF(Table3[[#This Row],[Hospital tier]]="?","tier - 2",Table3[[#This Row],[Hospital tier]])</f>
        <v>tier - 2</v>
      </c>
      <c r="M824" s="16" t="str">
        <f>IF(Table3[[#This Row],[City tier]]="?","tier - 2",Table3[[#This Row],[City tier]])</f>
        <v>tier - 2</v>
      </c>
      <c r="N824" s="16" t="str">
        <f>IF(Table3[[#This Row],[State ID]]="?","unknown",Table3[[#This Row],[State ID]])</f>
        <v>R1013</v>
      </c>
      <c r="O824" s="38" t="str">
        <f>CONCATENATE(Table3[[#This Row],[date]],"-",Table3[[#This Row],[month2]],"-",Table3[[#This Row],[year2]])</f>
        <v>23-Nov-1980</v>
      </c>
      <c r="P824" s="17">
        <f>DATEDIF(Table3[[#This Row],[date of birth]],DATE(2023,6,8),"y")</f>
        <v>42</v>
      </c>
      <c r="Q824" s="39">
        <v>6781.52</v>
      </c>
    </row>
    <row r="825" spans="1:17" x14ac:dyDescent="0.25">
      <c r="A825" t="s">
        <v>5540</v>
      </c>
      <c r="B825">
        <v>1985</v>
      </c>
      <c r="C825" t="s">
        <v>30</v>
      </c>
      <c r="D825">
        <v>24</v>
      </c>
      <c r="E825">
        <v>3</v>
      </c>
      <c r="F825">
        <v>6796.86</v>
      </c>
      <c r="G825" t="s">
        <v>12</v>
      </c>
      <c r="H825" t="s">
        <v>12</v>
      </c>
      <c r="I825" t="s">
        <v>23</v>
      </c>
      <c r="J825" s="16" t="str">
        <f>IF(Table3[[#This Row],[month]]="?","sep",Table3[[#This Row],[month]])</f>
        <v>Dec</v>
      </c>
      <c r="K825" s="16">
        <f>IF(Table3[[#This Row],[year]]="?","1983",Table3[[#This Row],[year]])</f>
        <v>1985</v>
      </c>
      <c r="L825" s="16" t="str">
        <f>IF(Table3[[#This Row],[Hospital tier]]="?","tier - 2",Table3[[#This Row],[Hospital tier]])</f>
        <v>tier - 3</v>
      </c>
      <c r="M825" s="16" t="str">
        <f>IF(Table3[[#This Row],[City tier]]="?","tier - 2",Table3[[#This Row],[City tier]])</f>
        <v>tier - 3</v>
      </c>
      <c r="N825" s="16" t="str">
        <f>IF(Table3[[#This Row],[State ID]]="?","unknown",Table3[[#This Row],[State ID]])</f>
        <v>R1012</v>
      </c>
      <c r="O825" s="38" t="str">
        <f>CONCATENATE(Table3[[#This Row],[date]],"-",Table3[[#This Row],[month2]],"-",Table3[[#This Row],[year2]])</f>
        <v>24-Dec-1985</v>
      </c>
      <c r="P825" s="17">
        <f>DATEDIF(Table3[[#This Row],[date of birth]],DATE(2023,6,8),"y")</f>
        <v>37</v>
      </c>
      <c r="Q825" s="39">
        <v>6796.86</v>
      </c>
    </row>
    <row r="826" spans="1:17" x14ac:dyDescent="0.25">
      <c r="A826" t="s">
        <v>5541</v>
      </c>
      <c r="B826">
        <v>1991</v>
      </c>
      <c r="C826" t="s">
        <v>18</v>
      </c>
      <c r="D826">
        <v>29</v>
      </c>
      <c r="E826">
        <v>5</v>
      </c>
      <c r="F826">
        <v>6799.46</v>
      </c>
      <c r="G826" t="s">
        <v>16</v>
      </c>
      <c r="H826" t="s">
        <v>11</v>
      </c>
      <c r="I826" t="s">
        <v>276</v>
      </c>
      <c r="J826" s="16" t="str">
        <f>IF(Table3[[#This Row],[month]]="?","sep",Table3[[#This Row],[month]])</f>
        <v>Jun</v>
      </c>
      <c r="K826" s="16">
        <f>IF(Table3[[#This Row],[year]]="?","1983",Table3[[#This Row],[year]])</f>
        <v>1991</v>
      </c>
      <c r="L826" s="16" t="str">
        <f>IF(Table3[[#This Row],[Hospital tier]]="?","tier - 2",Table3[[#This Row],[Hospital tier]])</f>
        <v>tier - 1</v>
      </c>
      <c r="M826" s="16" t="str">
        <f>IF(Table3[[#This Row],[City tier]]="?","tier - 2",Table3[[#This Row],[City tier]])</f>
        <v>tier - 2</v>
      </c>
      <c r="N826" s="16" t="str">
        <f>IF(Table3[[#This Row],[State ID]]="?","unknown",Table3[[#This Row],[State ID]])</f>
        <v>R1014</v>
      </c>
      <c r="O826" s="38" t="str">
        <f>CONCATENATE(Table3[[#This Row],[date]],"-",Table3[[#This Row],[month2]],"-",Table3[[#This Row],[year2]])</f>
        <v>29-Jun-1991</v>
      </c>
      <c r="P826" s="17">
        <f>DATEDIF(Table3[[#This Row],[date of birth]],DATE(2023,6,8),"y")</f>
        <v>31</v>
      </c>
      <c r="Q826" s="39">
        <v>6799.46</v>
      </c>
    </row>
    <row r="827" spans="1:17" x14ac:dyDescent="0.25">
      <c r="A827" t="s">
        <v>5542</v>
      </c>
      <c r="B827">
        <v>1975</v>
      </c>
      <c r="C827" t="s">
        <v>35</v>
      </c>
      <c r="D827">
        <v>17</v>
      </c>
      <c r="E827">
        <v>1</v>
      </c>
      <c r="F827">
        <v>6809.46</v>
      </c>
      <c r="G827" t="s">
        <v>11</v>
      </c>
      <c r="H827" t="s">
        <v>16</v>
      </c>
      <c r="I827" t="s">
        <v>23</v>
      </c>
      <c r="J827" s="16" t="str">
        <f>IF(Table3[[#This Row],[month]]="?","sep",Table3[[#This Row],[month]])</f>
        <v>Aug</v>
      </c>
      <c r="K827" s="16">
        <f>IF(Table3[[#This Row],[year]]="?","1983",Table3[[#This Row],[year]])</f>
        <v>1975</v>
      </c>
      <c r="L827" s="16" t="str">
        <f>IF(Table3[[#This Row],[Hospital tier]]="?","tier - 2",Table3[[#This Row],[Hospital tier]])</f>
        <v>tier - 2</v>
      </c>
      <c r="M827" s="16" t="str">
        <f>IF(Table3[[#This Row],[City tier]]="?","tier - 2",Table3[[#This Row],[City tier]])</f>
        <v>tier - 1</v>
      </c>
      <c r="N827" s="16" t="str">
        <f>IF(Table3[[#This Row],[State ID]]="?","unknown",Table3[[#This Row],[State ID]])</f>
        <v>R1012</v>
      </c>
      <c r="O827" s="38" t="str">
        <f>CONCATENATE(Table3[[#This Row],[date]],"-",Table3[[#This Row],[month2]],"-",Table3[[#This Row],[year2]])</f>
        <v>17-Aug-1975</v>
      </c>
      <c r="P827" s="17">
        <f>DATEDIF(Table3[[#This Row],[date of birth]],DATE(2023,6,8),"y")</f>
        <v>47</v>
      </c>
      <c r="Q827" s="39">
        <v>6809.46</v>
      </c>
    </row>
    <row r="828" spans="1:17" x14ac:dyDescent="0.25">
      <c r="A828" t="s">
        <v>5543</v>
      </c>
      <c r="B828">
        <v>1994</v>
      </c>
      <c r="C828" t="s">
        <v>10</v>
      </c>
      <c r="D828">
        <v>8</v>
      </c>
      <c r="E828">
        <v>0</v>
      </c>
      <c r="F828">
        <v>6827.69</v>
      </c>
      <c r="G828" t="s">
        <v>11</v>
      </c>
      <c r="H828" t="s">
        <v>11</v>
      </c>
      <c r="I828" t="s">
        <v>300</v>
      </c>
      <c r="J828" s="16" t="str">
        <f>IF(Table3[[#This Row],[month]]="?","sep",Table3[[#This Row],[month]])</f>
        <v>Jul</v>
      </c>
      <c r="K828" s="16">
        <f>IF(Table3[[#This Row],[year]]="?","1983",Table3[[#This Row],[year]])</f>
        <v>1994</v>
      </c>
      <c r="L828" s="16" t="str">
        <f>IF(Table3[[#This Row],[Hospital tier]]="?","tier - 2",Table3[[#This Row],[Hospital tier]])</f>
        <v>tier - 2</v>
      </c>
      <c r="M828" s="16" t="str">
        <f>IF(Table3[[#This Row],[City tier]]="?","tier - 2",Table3[[#This Row],[City tier]])</f>
        <v>tier - 2</v>
      </c>
      <c r="N828" s="16" t="str">
        <f>IF(Table3[[#This Row],[State ID]]="?","unknown",Table3[[#This Row],[State ID]])</f>
        <v>R1021</v>
      </c>
      <c r="O828" s="38" t="str">
        <f>CONCATENATE(Table3[[#This Row],[date]],"-",Table3[[#This Row],[month2]],"-",Table3[[#This Row],[year2]])</f>
        <v>8-Jul-1994</v>
      </c>
      <c r="P828" s="17">
        <f>DATEDIF(Table3[[#This Row],[date of birth]],DATE(2023,6,8),"y")</f>
        <v>28</v>
      </c>
      <c r="Q828" s="39">
        <v>6827.69</v>
      </c>
    </row>
    <row r="829" spans="1:17" x14ac:dyDescent="0.25">
      <c r="A829" t="s">
        <v>5544</v>
      </c>
      <c r="B829">
        <v>1979</v>
      </c>
      <c r="C829" t="s">
        <v>10</v>
      </c>
      <c r="D829">
        <v>15</v>
      </c>
      <c r="E829">
        <v>0</v>
      </c>
      <c r="F829">
        <v>6837.37</v>
      </c>
      <c r="G829" t="s">
        <v>12</v>
      </c>
      <c r="H829" t="s">
        <v>16</v>
      </c>
      <c r="I829" t="s">
        <v>168</v>
      </c>
      <c r="J829" s="16" t="str">
        <f>IF(Table3[[#This Row],[month]]="?","sep",Table3[[#This Row],[month]])</f>
        <v>Jul</v>
      </c>
      <c r="K829" s="16">
        <f>IF(Table3[[#This Row],[year]]="?","1983",Table3[[#This Row],[year]])</f>
        <v>1979</v>
      </c>
      <c r="L829" s="16" t="str">
        <f>IF(Table3[[#This Row],[Hospital tier]]="?","tier - 2",Table3[[#This Row],[Hospital tier]])</f>
        <v>tier - 3</v>
      </c>
      <c r="M829" s="16" t="str">
        <f>IF(Table3[[#This Row],[City tier]]="?","tier - 2",Table3[[#This Row],[City tier]])</f>
        <v>tier - 1</v>
      </c>
      <c r="N829" s="16" t="str">
        <f>IF(Table3[[#This Row],[State ID]]="?","unknown",Table3[[#This Row],[State ID]])</f>
        <v>R1016</v>
      </c>
      <c r="O829" s="38" t="str">
        <f>CONCATENATE(Table3[[#This Row],[date]],"-",Table3[[#This Row],[month2]],"-",Table3[[#This Row],[year2]])</f>
        <v>15-Jul-1979</v>
      </c>
      <c r="P829" s="17">
        <f>DATEDIF(Table3[[#This Row],[date of birth]],DATE(2023,6,8),"y")</f>
        <v>43</v>
      </c>
      <c r="Q829" s="39">
        <v>6837.37</v>
      </c>
    </row>
    <row r="830" spans="1:17" x14ac:dyDescent="0.25">
      <c r="A830" t="s">
        <v>5545</v>
      </c>
      <c r="B830">
        <v>2000</v>
      </c>
      <c r="C830" t="s">
        <v>15</v>
      </c>
      <c r="D830">
        <v>30</v>
      </c>
      <c r="E830">
        <v>0</v>
      </c>
      <c r="F830">
        <v>6842.28</v>
      </c>
      <c r="G830" t="s">
        <v>11</v>
      </c>
      <c r="H830" t="s">
        <v>16</v>
      </c>
      <c r="I830" t="s">
        <v>23</v>
      </c>
      <c r="J830" s="16" t="str">
        <f>IF(Table3[[#This Row],[month]]="?","sep",Table3[[#This Row],[month]])</f>
        <v>Nov</v>
      </c>
      <c r="K830" s="16">
        <f>IF(Table3[[#This Row],[year]]="?","1983",Table3[[#This Row],[year]])</f>
        <v>2000</v>
      </c>
      <c r="L830" s="16" t="str">
        <f>IF(Table3[[#This Row],[Hospital tier]]="?","tier - 2",Table3[[#This Row],[Hospital tier]])</f>
        <v>tier - 2</v>
      </c>
      <c r="M830" s="16" t="str">
        <f>IF(Table3[[#This Row],[City tier]]="?","tier - 2",Table3[[#This Row],[City tier]])</f>
        <v>tier - 1</v>
      </c>
      <c r="N830" s="16" t="str">
        <f>IF(Table3[[#This Row],[State ID]]="?","unknown",Table3[[#This Row],[State ID]])</f>
        <v>R1012</v>
      </c>
      <c r="O830" s="38" t="str">
        <f>CONCATENATE(Table3[[#This Row],[date]],"-",Table3[[#This Row],[month2]],"-",Table3[[#This Row],[year2]])</f>
        <v>30-Nov-2000</v>
      </c>
      <c r="P830" s="17">
        <f>DATEDIF(Table3[[#This Row],[date of birth]],DATE(2023,6,8),"y")</f>
        <v>22</v>
      </c>
      <c r="Q830" s="39">
        <v>6842.28</v>
      </c>
    </row>
    <row r="831" spans="1:17" x14ac:dyDescent="0.25">
      <c r="A831" t="s">
        <v>5546</v>
      </c>
      <c r="B831">
        <v>1977</v>
      </c>
      <c r="C831" t="s">
        <v>18</v>
      </c>
      <c r="D831">
        <v>15</v>
      </c>
      <c r="E831">
        <v>2</v>
      </c>
      <c r="F831">
        <v>6843.17</v>
      </c>
      <c r="G831" t="s">
        <v>11</v>
      </c>
      <c r="H831" t="s">
        <v>16</v>
      </c>
      <c r="I831" t="s">
        <v>13</v>
      </c>
      <c r="J831" s="16" t="str">
        <f>IF(Table3[[#This Row],[month]]="?","sep",Table3[[#This Row],[month]])</f>
        <v>Jun</v>
      </c>
      <c r="K831" s="16">
        <f>IF(Table3[[#This Row],[year]]="?","1983",Table3[[#This Row],[year]])</f>
        <v>1977</v>
      </c>
      <c r="L831" s="16" t="str">
        <f>IF(Table3[[#This Row],[Hospital tier]]="?","tier - 2",Table3[[#This Row],[Hospital tier]])</f>
        <v>tier - 2</v>
      </c>
      <c r="M831" s="16" t="str">
        <f>IF(Table3[[#This Row],[City tier]]="?","tier - 2",Table3[[#This Row],[City tier]])</f>
        <v>tier - 1</v>
      </c>
      <c r="N831" s="16" t="str">
        <f>IF(Table3[[#This Row],[State ID]]="?","unknown",Table3[[#This Row],[State ID]])</f>
        <v>R1013</v>
      </c>
      <c r="O831" s="38" t="str">
        <f>CONCATENATE(Table3[[#This Row],[date]],"-",Table3[[#This Row],[month2]],"-",Table3[[#This Row],[year2]])</f>
        <v>15-Jun-1977</v>
      </c>
      <c r="P831" s="17">
        <f>DATEDIF(Table3[[#This Row],[date of birth]],DATE(2023,6,8),"y")</f>
        <v>45</v>
      </c>
      <c r="Q831" s="39">
        <v>6843.17</v>
      </c>
    </row>
    <row r="832" spans="1:17" x14ac:dyDescent="0.25">
      <c r="A832" t="s">
        <v>5547</v>
      </c>
      <c r="B832">
        <v>1979</v>
      </c>
      <c r="C832" t="s">
        <v>15</v>
      </c>
      <c r="D832">
        <v>4</v>
      </c>
      <c r="E832">
        <v>1</v>
      </c>
      <c r="F832">
        <v>6849.03</v>
      </c>
      <c r="G832" t="s">
        <v>11</v>
      </c>
      <c r="H832" t="s">
        <v>11</v>
      </c>
      <c r="I832" t="s">
        <v>42</v>
      </c>
      <c r="J832" s="16" t="str">
        <f>IF(Table3[[#This Row],[month]]="?","sep",Table3[[#This Row],[month]])</f>
        <v>Nov</v>
      </c>
      <c r="K832" s="16">
        <f>IF(Table3[[#This Row],[year]]="?","1983",Table3[[#This Row],[year]])</f>
        <v>1979</v>
      </c>
      <c r="L832" s="16" t="str">
        <f>IF(Table3[[#This Row],[Hospital tier]]="?","tier - 2",Table3[[#This Row],[Hospital tier]])</f>
        <v>tier - 2</v>
      </c>
      <c r="M832" s="16" t="str">
        <f>IF(Table3[[#This Row],[City tier]]="?","tier - 2",Table3[[#This Row],[City tier]])</f>
        <v>tier - 2</v>
      </c>
      <c r="N832" s="16" t="str">
        <f>IF(Table3[[#This Row],[State ID]]="?","unknown",Table3[[#This Row],[State ID]])</f>
        <v>R1011</v>
      </c>
      <c r="O832" s="38" t="str">
        <f>CONCATENATE(Table3[[#This Row],[date]],"-",Table3[[#This Row],[month2]],"-",Table3[[#This Row],[year2]])</f>
        <v>4-Nov-1979</v>
      </c>
      <c r="P832" s="17">
        <f>DATEDIF(Table3[[#This Row],[date of birth]],DATE(2023,6,8),"y")</f>
        <v>43</v>
      </c>
      <c r="Q832" s="39">
        <v>6849.03</v>
      </c>
    </row>
    <row r="833" spans="1:17" x14ac:dyDescent="0.25">
      <c r="A833" t="s">
        <v>5548</v>
      </c>
      <c r="B833">
        <v>1981</v>
      </c>
      <c r="C833" t="s">
        <v>18</v>
      </c>
      <c r="D833">
        <v>19</v>
      </c>
      <c r="E833">
        <v>1</v>
      </c>
      <c r="F833">
        <v>6858.48</v>
      </c>
      <c r="G833" t="s">
        <v>11</v>
      </c>
      <c r="H833" t="s">
        <v>11</v>
      </c>
      <c r="I833" t="s">
        <v>166</v>
      </c>
      <c r="J833" s="16" t="str">
        <f>IF(Table3[[#This Row],[month]]="?","sep",Table3[[#This Row],[month]])</f>
        <v>Jun</v>
      </c>
      <c r="K833" s="16">
        <f>IF(Table3[[#This Row],[year]]="?","1983",Table3[[#This Row],[year]])</f>
        <v>1981</v>
      </c>
      <c r="L833" s="16" t="str">
        <f>IF(Table3[[#This Row],[Hospital tier]]="?","tier - 2",Table3[[#This Row],[Hospital tier]])</f>
        <v>tier - 2</v>
      </c>
      <c r="M833" s="16" t="str">
        <f>IF(Table3[[#This Row],[City tier]]="?","tier - 2",Table3[[#This Row],[City tier]])</f>
        <v>tier - 2</v>
      </c>
      <c r="N833" s="16" t="str">
        <f>IF(Table3[[#This Row],[State ID]]="?","unknown",Table3[[#This Row],[State ID]])</f>
        <v>R1019</v>
      </c>
      <c r="O833" s="38" t="str">
        <f>CONCATENATE(Table3[[#This Row],[date]],"-",Table3[[#This Row],[month2]],"-",Table3[[#This Row],[year2]])</f>
        <v>19-Jun-1981</v>
      </c>
      <c r="P833" s="17">
        <f>DATEDIF(Table3[[#This Row],[date of birth]],DATE(2023,6,8),"y")</f>
        <v>41</v>
      </c>
      <c r="Q833" s="39">
        <v>6858.48</v>
      </c>
    </row>
    <row r="834" spans="1:17" x14ac:dyDescent="0.25">
      <c r="A834" t="s">
        <v>5549</v>
      </c>
      <c r="B834">
        <v>1978</v>
      </c>
      <c r="C834" t="s">
        <v>35</v>
      </c>
      <c r="D834">
        <v>5</v>
      </c>
      <c r="E834">
        <v>2</v>
      </c>
      <c r="F834">
        <v>6863.49</v>
      </c>
      <c r="G834" t="s">
        <v>11</v>
      </c>
      <c r="H834" t="s">
        <v>16</v>
      </c>
      <c r="I834" t="s">
        <v>13</v>
      </c>
      <c r="J834" s="16" t="str">
        <f>IF(Table3[[#This Row],[month]]="?","sep",Table3[[#This Row],[month]])</f>
        <v>Aug</v>
      </c>
      <c r="K834" s="16">
        <f>IF(Table3[[#This Row],[year]]="?","1983",Table3[[#This Row],[year]])</f>
        <v>1978</v>
      </c>
      <c r="L834" s="16" t="str">
        <f>IF(Table3[[#This Row],[Hospital tier]]="?","tier - 2",Table3[[#This Row],[Hospital tier]])</f>
        <v>tier - 2</v>
      </c>
      <c r="M834" s="16" t="str">
        <f>IF(Table3[[#This Row],[City tier]]="?","tier - 2",Table3[[#This Row],[City tier]])</f>
        <v>tier - 1</v>
      </c>
      <c r="N834" s="16" t="str">
        <f>IF(Table3[[#This Row],[State ID]]="?","unknown",Table3[[#This Row],[State ID]])</f>
        <v>R1013</v>
      </c>
      <c r="O834" s="38" t="str">
        <f>CONCATENATE(Table3[[#This Row],[date]],"-",Table3[[#This Row],[month2]],"-",Table3[[#This Row],[year2]])</f>
        <v>5-Aug-1978</v>
      </c>
      <c r="P834" s="17">
        <f>DATEDIF(Table3[[#This Row],[date of birth]],DATE(2023,6,8),"y")</f>
        <v>44</v>
      </c>
      <c r="Q834" s="39">
        <v>6863.49</v>
      </c>
    </row>
    <row r="835" spans="1:17" x14ac:dyDescent="0.25">
      <c r="A835" t="s">
        <v>5550</v>
      </c>
      <c r="B835">
        <v>1969</v>
      </c>
      <c r="C835" t="s">
        <v>37</v>
      </c>
      <c r="D835">
        <v>23</v>
      </c>
      <c r="E835">
        <v>0</v>
      </c>
      <c r="F835">
        <v>6868.39</v>
      </c>
      <c r="G835" t="s">
        <v>11</v>
      </c>
      <c r="H835" t="s">
        <v>11</v>
      </c>
      <c r="I835" t="s">
        <v>13</v>
      </c>
      <c r="J835" s="16" t="str">
        <f>IF(Table3[[#This Row],[month]]="?","sep",Table3[[#This Row],[month]])</f>
        <v>Oct</v>
      </c>
      <c r="K835" s="16">
        <f>IF(Table3[[#This Row],[year]]="?","1983",Table3[[#This Row],[year]])</f>
        <v>1969</v>
      </c>
      <c r="L835" s="16" t="str">
        <f>IF(Table3[[#This Row],[Hospital tier]]="?","tier - 2",Table3[[#This Row],[Hospital tier]])</f>
        <v>tier - 2</v>
      </c>
      <c r="M835" s="16" t="str">
        <f>IF(Table3[[#This Row],[City tier]]="?","tier - 2",Table3[[#This Row],[City tier]])</f>
        <v>tier - 2</v>
      </c>
      <c r="N835" s="16" t="str">
        <f>IF(Table3[[#This Row],[State ID]]="?","unknown",Table3[[#This Row],[State ID]])</f>
        <v>R1013</v>
      </c>
      <c r="O835" s="38" t="str">
        <f>CONCATENATE(Table3[[#This Row],[date]],"-",Table3[[#This Row],[month2]],"-",Table3[[#This Row],[year2]])</f>
        <v>23-Oct-1969</v>
      </c>
      <c r="P835" s="17">
        <f>DATEDIF(Table3[[#This Row],[date of birth]],DATE(2023,6,8),"y")</f>
        <v>53</v>
      </c>
      <c r="Q835" s="39">
        <v>6868.39</v>
      </c>
    </row>
    <row r="836" spans="1:17" x14ac:dyDescent="0.25">
      <c r="A836" t="s">
        <v>5551</v>
      </c>
      <c r="B836">
        <v>1981</v>
      </c>
      <c r="C836" t="s">
        <v>18</v>
      </c>
      <c r="D836">
        <v>23</v>
      </c>
      <c r="E836">
        <v>2</v>
      </c>
      <c r="F836">
        <v>6875.96</v>
      </c>
      <c r="G836" t="s">
        <v>11</v>
      </c>
      <c r="H836" t="s">
        <v>11</v>
      </c>
      <c r="I836" t="s">
        <v>42</v>
      </c>
      <c r="J836" s="16" t="str">
        <f>IF(Table3[[#This Row],[month]]="?","sep",Table3[[#This Row],[month]])</f>
        <v>Jun</v>
      </c>
      <c r="K836" s="16">
        <f>IF(Table3[[#This Row],[year]]="?","1983",Table3[[#This Row],[year]])</f>
        <v>1981</v>
      </c>
      <c r="L836" s="16" t="str">
        <f>IF(Table3[[#This Row],[Hospital tier]]="?","tier - 2",Table3[[#This Row],[Hospital tier]])</f>
        <v>tier - 2</v>
      </c>
      <c r="M836" s="16" t="str">
        <f>IF(Table3[[#This Row],[City tier]]="?","tier - 2",Table3[[#This Row],[City tier]])</f>
        <v>tier - 2</v>
      </c>
      <c r="N836" s="16" t="str">
        <f>IF(Table3[[#This Row],[State ID]]="?","unknown",Table3[[#This Row],[State ID]])</f>
        <v>R1011</v>
      </c>
      <c r="O836" s="38" t="str">
        <f>CONCATENATE(Table3[[#This Row],[date]],"-",Table3[[#This Row],[month2]],"-",Table3[[#This Row],[year2]])</f>
        <v>23-Jun-1981</v>
      </c>
      <c r="P836" s="17">
        <f>DATEDIF(Table3[[#This Row],[date of birth]],DATE(2023,6,8),"y")</f>
        <v>41</v>
      </c>
      <c r="Q836" s="39">
        <v>6875.96</v>
      </c>
    </row>
    <row r="837" spans="1:17" x14ac:dyDescent="0.25">
      <c r="A837" t="s">
        <v>5552</v>
      </c>
      <c r="B837">
        <v>2004</v>
      </c>
      <c r="C837" t="s">
        <v>30</v>
      </c>
      <c r="D837">
        <v>24</v>
      </c>
      <c r="E837">
        <v>0</v>
      </c>
      <c r="F837">
        <v>6876.53</v>
      </c>
      <c r="G837" t="s">
        <v>11</v>
      </c>
      <c r="H837" t="s">
        <v>16</v>
      </c>
      <c r="I837" t="s">
        <v>23</v>
      </c>
      <c r="J837" s="16" t="str">
        <f>IF(Table3[[#This Row],[month]]="?","sep",Table3[[#This Row],[month]])</f>
        <v>Dec</v>
      </c>
      <c r="K837" s="16">
        <f>IF(Table3[[#This Row],[year]]="?","1983",Table3[[#This Row],[year]])</f>
        <v>2004</v>
      </c>
      <c r="L837" s="16" t="str">
        <f>IF(Table3[[#This Row],[Hospital tier]]="?","tier - 2",Table3[[#This Row],[Hospital tier]])</f>
        <v>tier - 2</v>
      </c>
      <c r="M837" s="16" t="str">
        <f>IF(Table3[[#This Row],[City tier]]="?","tier - 2",Table3[[#This Row],[City tier]])</f>
        <v>tier - 1</v>
      </c>
      <c r="N837" s="16" t="str">
        <f>IF(Table3[[#This Row],[State ID]]="?","unknown",Table3[[#This Row],[State ID]])</f>
        <v>R1012</v>
      </c>
      <c r="O837" s="38" t="str">
        <f>CONCATENATE(Table3[[#This Row],[date]],"-",Table3[[#This Row],[month2]],"-",Table3[[#This Row],[year2]])</f>
        <v>24-Dec-2004</v>
      </c>
      <c r="P837" s="17">
        <f>DATEDIF(Table3[[#This Row],[date of birth]],DATE(2023,6,8),"y")</f>
        <v>18</v>
      </c>
      <c r="Q837" s="39">
        <v>6876.53</v>
      </c>
    </row>
    <row r="838" spans="1:17" x14ac:dyDescent="0.25">
      <c r="A838" t="s">
        <v>5553</v>
      </c>
      <c r="B838">
        <v>1985</v>
      </c>
      <c r="C838" t="s">
        <v>20</v>
      </c>
      <c r="D838">
        <v>10</v>
      </c>
      <c r="E838">
        <v>2</v>
      </c>
      <c r="F838">
        <v>6877.98</v>
      </c>
      <c r="G838" t="s">
        <v>11</v>
      </c>
      <c r="H838" t="s">
        <v>16</v>
      </c>
      <c r="I838" t="s">
        <v>247</v>
      </c>
      <c r="J838" s="16" t="str">
        <f>IF(Table3[[#This Row],[month]]="?","sep",Table3[[#This Row],[month]])</f>
        <v>Sep</v>
      </c>
      <c r="K838" s="16">
        <f>IF(Table3[[#This Row],[year]]="?","1983",Table3[[#This Row],[year]])</f>
        <v>1985</v>
      </c>
      <c r="L838" s="16" t="str">
        <f>IF(Table3[[#This Row],[Hospital tier]]="?","tier - 2",Table3[[#This Row],[Hospital tier]])</f>
        <v>tier - 2</v>
      </c>
      <c r="M838" s="16" t="str">
        <f>IF(Table3[[#This Row],[City tier]]="?","tier - 2",Table3[[#This Row],[City tier]])</f>
        <v>tier - 1</v>
      </c>
      <c r="N838" s="16" t="str">
        <f>IF(Table3[[#This Row],[State ID]]="?","unknown",Table3[[#This Row],[State ID]])</f>
        <v>R1024</v>
      </c>
      <c r="O838" s="38" t="str">
        <f>CONCATENATE(Table3[[#This Row],[date]],"-",Table3[[#This Row],[month2]],"-",Table3[[#This Row],[year2]])</f>
        <v>10-Sep-1985</v>
      </c>
      <c r="P838" s="17">
        <f>DATEDIF(Table3[[#This Row],[date of birth]],DATE(2023,6,8),"y")</f>
        <v>37</v>
      </c>
      <c r="Q838" s="39">
        <v>6877.98</v>
      </c>
    </row>
    <row r="839" spans="1:17" x14ac:dyDescent="0.25">
      <c r="A839" t="s">
        <v>5554</v>
      </c>
      <c r="B839">
        <v>1989</v>
      </c>
      <c r="C839" t="s">
        <v>30</v>
      </c>
      <c r="D839">
        <v>21</v>
      </c>
      <c r="E839">
        <v>3</v>
      </c>
      <c r="F839">
        <v>6895.19</v>
      </c>
      <c r="G839" t="s">
        <v>11</v>
      </c>
      <c r="H839" t="s">
        <v>12</v>
      </c>
      <c r="I839" t="s">
        <v>247</v>
      </c>
      <c r="J839" s="16" t="str">
        <f>IF(Table3[[#This Row],[month]]="?","sep",Table3[[#This Row],[month]])</f>
        <v>Dec</v>
      </c>
      <c r="K839" s="16">
        <f>IF(Table3[[#This Row],[year]]="?","1983",Table3[[#This Row],[year]])</f>
        <v>1989</v>
      </c>
      <c r="L839" s="16" t="str">
        <f>IF(Table3[[#This Row],[Hospital tier]]="?","tier - 2",Table3[[#This Row],[Hospital tier]])</f>
        <v>tier - 2</v>
      </c>
      <c r="M839" s="16" t="str">
        <f>IF(Table3[[#This Row],[City tier]]="?","tier - 2",Table3[[#This Row],[City tier]])</f>
        <v>tier - 3</v>
      </c>
      <c r="N839" s="16" t="str">
        <f>IF(Table3[[#This Row],[State ID]]="?","unknown",Table3[[#This Row],[State ID]])</f>
        <v>R1024</v>
      </c>
      <c r="O839" s="38" t="str">
        <f>CONCATENATE(Table3[[#This Row],[date]],"-",Table3[[#This Row],[month2]],"-",Table3[[#This Row],[year2]])</f>
        <v>21-Dec-1989</v>
      </c>
      <c r="P839" s="17">
        <f>DATEDIF(Table3[[#This Row],[date of birth]],DATE(2023,6,8),"y")</f>
        <v>33</v>
      </c>
      <c r="Q839" s="39">
        <v>6895.19</v>
      </c>
    </row>
    <row r="840" spans="1:17" x14ac:dyDescent="0.25">
      <c r="A840" t="s">
        <v>5555</v>
      </c>
      <c r="B840">
        <v>1984</v>
      </c>
      <c r="C840" t="s">
        <v>20</v>
      </c>
      <c r="D840">
        <v>5</v>
      </c>
      <c r="E840">
        <v>2</v>
      </c>
      <c r="F840">
        <v>6933.24</v>
      </c>
      <c r="G840" t="s">
        <v>11</v>
      </c>
      <c r="H840" t="s">
        <v>12</v>
      </c>
      <c r="I840" t="s">
        <v>23</v>
      </c>
      <c r="J840" s="16" t="str">
        <f>IF(Table3[[#This Row],[month]]="?","sep",Table3[[#This Row],[month]])</f>
        <v>Sep</v>
      </c>
      <c r="K840" s="16">
        <f>IF(Table3[[#This Row],[year]]="?","1983",Table3[[#This Row],[year]])</f>
        <v>1984</v>
      </c>
      <c r="L840" s="16" t="str">
        <f>IF(Table3[[#This Row],[Hospital tier]]="?","tier - 2",Table3[[#This Row],[Hospital tier]])</f>
        <v>tier - 2</v>
      </c>
      <c r="M840" s="16" t="str">
        <f>IF(Table3[[#This Row],[City tier]]="?","tier - 2",Table3[[#This Row],[City tier]])</f>
        <v>tier - 3</v>
      </c>
      <c r="N840" s="16" t="str">
        <f>IF(Table3[[#This Row],[State ID]]="?","unknown",Table3[[#This Row],[State ID]])</f>
        <v>R1012</v>
      </c>
      <c r="O840" s="38" t="str">
        <f>CONCATENATE(Table3[[#This Row],[date]],"-",Table3[[#This Row],[month2]],"-",Table3[[#This Row],[year2]])</f>
        <v>5-Sep-1984</v>
      </c>
      <c r="P840" s="17">
        <f>DATEDIF(Table3[[#This Row],[date of birth]],DATE(2023,6,8),"y")</f>
        <v>38</v>
      </c>
      <c r="Q840" s="39">
        <v>6933.24</v>
      </c>
    </row>
    <row r="841" spans="1:17" x14ac:dyDescent="0.25">
      <c r="A841" t="s">
        <v>5556</v>
      </c>
      <c r="B841">
        <v>1978</v>
      </c>
      <c r="C841" t="s">
        <v>15</v>
      </c>
      <c r="D841">
        <v>29</v>
      </c>
      <c r="E841">
        <v>2</v>
      </c>
      <c r="F841">
        <v>6938.11</v>
      </c>
      <c r="G841" t="s">
        <v>11</v>
      </c>
      <c r="H841" t="s">
        <v>11</v>
      </c>
      <c r="I841" t="s">
        <v>13</v>
      </c>
      <c r="J841" s="16" t="str">
        <f>IF(Table3[[#This Row],[month]]="?","sep",Table3[[#This Row],[month]])</f>
        <v>Nov</v>
      </c>
      <c r="K841" s="16">
        <f>IF(Table3[[#This Row],[year]]="?","1983",Table3[[#This Row],[year]])</f>
        <v>1978</v>
      </c>
      <c r="L841" s="16" t="str">
        <f>IF(Table3[[#This Row],[Hospital tier]]="?","tier - 2",Table3[[#This Row],[Hospital tier]])</f>
        <v>tier - 2</v>
      </c>
      <c r="M841" s="16" t="str">
        <f>IF(Table3[[#This Row],[City tier]]="?","tier - 2",Table3[[#This Row],[City tier]])</f>
        <v>tier - 2</v>
      </c>
      <c r="N841" s="16" t="str">
        <f>IF(Table3[[#This Row],[State ID]]="?","unknown",Table3[[#This Row],[State ID]])</f>
        <v>R1013</v>
      </c>
      <c r="O841" s="38" t="str">
        <f>CONCATENATE(Table3[[#This Row],[date]],"-",Table3[[#This Row],[month2]],"-",Table3[[#This Row],[year2]])</f>
        <v>29-Nov-1978</v>
      </c>
      <c r="P841" s="17">
        <f>DATEDIF(Table3[[#This Row],[date of birth]],DATE(2023,6,8),"y")</f>
        <v>44</v>
      </c>
      <c r="Q841" s="39">
        <v>6938.11</v>
      </c>
    </row>
    <row r="842" spans="1:17" x14ac:dyDescent="0.25">
      <c r="A842" t="s">
        <v>5557</v>
      </c>
      <c r="B842">
        <v>1980</v>
      </c>
      <c r="C842" t="s">
        <v>35</v>
      </c>
      <c r="D842">
        <v>30</v>
      </c>
      <c r="E842">
        <v>1</v>
      </c>
      <c r="F842">
        <v>6940.91</v>
      </c>
      <c r="G842" t="s">
        <v>11</v>
      </c>
      <c r="H842" t="s">
        <v>11</v>
      </c>
      <c r="I842" t="s">
        <v>23</v>
      </c>
      <c r="J842" s="16" t="str">
        <f>IF(Table3[[#This Row],[month]]="?","sep",Table3[[#This Row],[month]])</f>
        <v>Aug</v>
      </c>
      <c r="K842" s="16">
        <f>IF(Table3[[#This Row],[year]]="?","1983",Table3[[#This Row],[year]])</f>
        <v>1980</v>
      </c>
      <c r="L842" s="16" t="str">
        <f>IF(Table3[[#This Row],[Hospital tier]]="?","tier - 2",Table3[[#This Row],[Hospital tier]])</f>
        <v>tier - 2</v>
      </c>
      <c r="M842" s="16" t="str">
        <f>IF(Table3[[#This Row],[City tier]]="?","tier - 2",Table3[[#This Row],[City tier]])</f>
        <v>tier - 2</v>
      </c>
      <c r="N842" s="16" t="str">
        <f>IF(Table3[[#This Row],[State ID]]="?","unknown",Table3[[#This Row],[State ID]])</f>
        <v>R1012</v>
      </c>
      <c r="O842" s="38" t="str">
        <f>CONCATENATE(Table3[[#This Row],[date]],"-",Table3[[#This Row],[month2]],"-",Table3[[#This Row],[year2]])</f>
        <v>30-Aug-1980</v>
      </c>
      <c r="P842" s="17">
        <f>DATEDIF(Table3[[#This Row],[date of birth]],DATE(2023,6,8),"y")</f>
        <v>42</v>
      </c>
      <c r="Q842" s="39">
        <v>6940.91</v>
      </c>
    </row>
    <row r="843" spans="1:17" x14ac:dyDescent="0.25">
      <c r="A843" t="s">
        <v>5558</v>
      </c>
      <c r="B843">
        <v>1980</v>
      </c>
      <c r="C843" t="s">
        <v>37</v>
      </c>
      <c r="D843">
        <v>5</v>
      </c>
      <c r="E843">
        <v>2</v>
      </c>
      <c r="F843">
        <v>6940.94</v>
      </c>
      <c r="G843" t="s">
        <v>11</v>
      </c>
      <c r="H843" t="s">
        <v>12</v>
      </c>
      <c r="I843" t="s">
        <v>13</v>
      </c>
      <c r="J843" s="16" t="str">
        <f>IF(Table3[[#This Row],[month]]="?","sep",Table3[[#This Row],[month]])</f>
        <v>Oct</v>
      </c>
      <c r="K843" s="16">
        <f>IF(Table3[[#This Row],[year]]="?","1983",Table3[[#This Row],[year]])</f>
        <v>1980</v>
      </c>
      <c r="L843" s="16" t="str">
        <f>IF(Table3[[#This Row],[Hospital tier]]="?","tier - 2",Table3[[#This Row],[Hospital tier]])</f>
        <v>tier - 2</v>
      </c>
      <c r="M843" s="16" t="str">
        <f>IF(Table3[[#This Row],[City tier]]="?","tier - 2",Table3[[#This Row],[City tier]])</f>
        <v>tier - 3</v>
      </c>
      <c r="N843" s="16" t="str">
        <f>IF(Table3[[#This Row],[State ID]]="?","unknown",Table3[[#This Row],[State ID]])</f>
        <v>R1013</v>
      </c>
      <c r="O843" s="38" t="str">
        <f>CONCATENATE(Table3[[#This Row],[date]],"-",Table3[[#This Row],[month2]],"-",Table3[[#This Row],[year2]])</f>
        <v>5-Oct-1980</v>
      </c>
      <c r="P843" s="17">
        <f>DATEDIF(Table3[[#This Row],[date of birth]],DATE(2023,6,8),"y")</f>
        <v>42</v>
      </c>
      <c r="Q843" s="39">
        <v>6940.94</v>
      </c>
    </row>
    <row r="844" spans="1:17" x14ac:dyDescent="0.25">
      <c r="A844" t="s">
        <v>5559</v>
      </c>
      <c r="B844">
        <v>1978</v>
      </c>
      <c r="C844" t="s">
        <v>30</v>
      </c>
      <c r="D844">
        <v>15</v>
      </c>
      <c r="E844">
        <v>0</v>
      </c>
      <c r="F844">
        <v>6948.7</v>
      </c>
      <c r="G844" t="s">
        <v>16</v>
      </c>
      <c r="H844" t="s">
        <v>11</v>
      </c>
      <c r="I844" t="s">
        <v>23</v>
      </c>
      <c r="J844" s="16" t="str">
        <f>IF(Table3[[#This Row],[month]]="?","sep",Table3[[#This Row],[month]])</f>
        <v>Dec</v>
      </c>
      <c r="K844" s="16">
        <f>IF(Table3[[#This Row],[year]]="?","1983",Table3[[#This Row],[year]])</f>
        <v>1978</v>
      </c>
      <c r="L844" s="16" t="str">
        <f>IF(Table3[[#This Row],[Hospital tier]]="?","tier - 2",Table3[[#This Row],[Hospital tier]])</f>
        <v>tier - 1</v>
      </c>
      <c r="M844" s="16" t="str">
        <f>IF(Table3[[#This Row],[City tier]]="?","tier - 2",Table3[[#This Row],[City tier]])</f>
        <v>tier - 2</v>
      </c>
      <c r="N844" s="16" t="str">
        <f>IF(Table3[[#This Row],[State ID]]="?","unknown",Table3[[#This Row],[State ID]])</f>
        <v>R1012</v>
      </c>
      <c r="O844" s="38" t="str">
        <f>CONCATENATE(Table3[[#This Row],[date]],"-",Table3[[#This Row],[month2]],"-",Table3[[#This Row],[year2]])</f>
        <v>15-Dec-1978</v>
      </c>
      <c r="P844" s="17">
        <f>DATEDIF(Table3[[#This Row],[date of birth]],DATE(2023,6,8),"y")</f>
        <v>44</v>
      </c>
      <c r="Q844" s="39">
        <v>6948.7</v>
      </c>
    </row>
    <row r="845" spans="1:17" x14ac:dyDescent="0.25">
      <c r="A845" t="s">
        <v>5560</v>
      </c>
      <c r="B845">
        <v>1980</v>
      </c>
      <c r="C845" t="s">
        <v>35</v>
      </c>
      <c r="D845">
        <v>18</v>
      </c>
      <c r="E845">
        <v>2</v>
      </c>
      <c r="F845">
        <v>6951.12</v>
      </c>
      <c r="G845" t="s">
        <v>11</v>
      </c>
      <c r="H845" t="s">
        <v>11</v>
      </c>
      <c r="I845" t="s">
        <v>13</v>
      </c>
      <c r="J845" s="16" t="str">
        <f>IF(Table3[[#This Row],[month]]="?","sep",Table3[[#This Row],[month]])</f>
        <v>Aug</v>
      </c>
      <c r="K845" s="16">
        <f>IF(Table3[[#This Row],[year]]="?","1983",Table3[[#This Row],[year]])</f>
        <v>1980</v>
      </c>
      <c r="L845" s="16" t="str">
        <f>IF(Table3[[#This Row],[Hospital tier]]="?","tier - 2",Table3[[#This Row],[Hospital tier]])</f>
        <v>tier - 2</v>
      </c>
      <c r="M845" s="16" t="str">
        <f>IF(Table3[[#This Row],[City tier]]="?","tier - 2",Table3[[#This Row],[City tier]])</f>
        <v>tier - 2</v>
      </c>
      <c r="N845" s="16" t="str">
        <f>IF(Table3[[#This Row],[State ID]]="?","unknown",Table3[[#This Row],[State ID]])</f>
        <v>R1013</v>
      </c>
      <c r="O845" s="38" t="str">
        <f>CONCATENATE(Table3[[#This Row],[date]],"-",Table3[[#This Row],[month2]],"-",Table3[[#This Row],[year2]])</f>
        <v>18-Aug-1980</v>
      </c>
      <c r="P845" s="17">
        <f>DATEDIF(Table3[[#This Row],[date of birth]],DATE(2023,6,8),"y")</f>
        <v>42</v>
      </c>
      <c r="Q845" s="39">
        <v>6951.12</v>
      </c>
    </row>
    <row r="846" spans="1:17" x14ac:dyDescent="0.25">
      <c r="A846" t="s">
        <v>5561</v>
      </c>
      <c r="B846">
        <v>1975</v>
      </c>
      <c r="C846" t="s">
        <v>18</v>
      </c>
      <c r="D846">
        <v>3</v>
      </c>
      <c r="E846">
        <v>1</v>
      </c>
      <c r="F846">
        <v>6965.21</v>
      </c>
      <c r="G846" t="s">
        <v>11</v>
      </c>
      <c r="H846" t="s">
        <v>12</v>
      </c>
      <c r="I846" t="s">
        <v>13</v>
      </c>
      <c r="J846" s="16" t="str">
        <f>IF(Table3[[#This Row],[month]]="?","sep",Table3[[#This Row],[month]])</f>
        <v>Jun</v>
      </c>
      <c r="K846" s="16">
        <f>IF(Table3[[#This Row],[year]]="?","1983",Table3[[#This Row],[year]])</f>
        <v>1975</v>
      </c>
      <c r="L846" s="16" t="str">
        <f>IF(Table3[[#This Row],[Hospital tier]]="?","tier - 2",Table3[[#This Row],[Hospital tier]])</f>
        <v>tier - 2</v>
      </c>
      <c r="M846" s="16" t="str">
        <f>IF(Table3[[#This Row],[City tier]]="?","tier - 2",Table3[[#This Row],[City tier]])</f>
        <v>tier - 3</v>
      </c>
      <c r="N846" s="16" t="str">
        <f>IF(Table3[[#This Row],[State ID]]="?","unknown",Table3[[#This Row],[State ID]])</f>
        <v>R1013</v>
      </c>
      <c r="O846" s="38" t="str">
        <f>CONCATENATE(Table3[[#This Row],[date]],"-",Table3[[#This Row],[month2]],"-",Table3[[#This Row],[year2]])</f>
        <v>3-Jun-1975</v>
      </c>
      <c r="P846" s="17">
        <f>DATEDIF(Table3[[#This Row],[date of birth]],DATE(2023,6,8),"y")</f>
        <v>48</v>
      </c>
      <c r="Q846" s="39">
        <v>6965.21</v>
      </c>
    </row>
    <row r="847" spans="1:17" x14ac:dyDescent="0.25">
      <c r="A847" t="s">
        <v>5562</v>
      </c>
      <c r="B847">
        <v>1985</v>
      </c>
      <c r="C847" t="s">
        <v>30</v>
      </c>
      <c r="D847">
        <v>10</v>
      </c>
      <c r="E847">
        <v>3</v>
      </c>
      <c r="F847">
        <v>6985.51</v>
      </c>
      <c r="G847" t="s">
        <v>11</v>
      </c>
      <c r="H847" t="s">
        <v>11</v>
      </c>
      <c r="I847" t="s">
        <v>166</v>
      </c>
      <c r="J847" s="16" t="str">
        <f>IF(Table3[[#This Row],[month]]="?","sep",Table3[[#This Row],[month]])</f>
        <v>Dec</v>
      </c>
      <c r="K847" s="16">
        <f>IF(Table3[[#This Row],[year]]="?","1983",Table3[[#This Row],[year]])</f>
        <v>1985</v>
      </c>
      <c r="L847" s="16" t="str">
        <f>IF(Table3[[#This Row],[Hospital tier]]="?","tier - 2",Table3[[#This Row],[Hospital tier]])</f>
        <v>tier - 2</v>
      </c>
      <c r="M847" s="16" t="str">
        <f>IF(Table3[[#This Row],[City tier]]="?","tier - 2",Table3[[#This Row],[City tier]])</f>
        <v>tier - 2</v>
      </c>
      <c r="N847" s="16" t="str">
        <f>IF(Table3[[#This Row],[State ID]]="?","unknown",Table3[[#This Row],[State ID]])</f>
        <v>R1019</v>
      </c>
      <c r="O847" s="38" t="str">
        <f>CONCATENATE(Table3[[#This Row],[date]],"-",Table3[[#This Row],[month2]],"-",Table3[[#This Row],[year2]])</f>
        <v>10-Dec-1985</v>
      </c>
      <c r="P847" s="17">
        <f>DATEDIF(Table3[[#This Row],[date of birth]],DATE(2023,6,8),"y")</f>
        <v>37</v>
      </c>
      <c r="Q847" s="39">
        <v>6985.51</v>
      </c>
    </row>
    <row r="848" spans="1:17" x14ac:dyDescent="0.25">
      <c r="A848" t="s">
        <v>5563</v>
      </c>
      <c r="B848">
        <v>1982</v>
      </c>
      <c r="C848" t="s">
        <v>37</v>
      </c>
      <c r="D848">
        <v>18</v>
      </c>
      <c r="E848">
        <v>2</v>
      </c>
      <c r="F848">
        <v>6986.7</v>
      </c>
      <c r="G848" t="s">
        <v>12</v>
      </c>
      <c r="H848" t="s">
        <v>16</v>
      </c>
      <c r="I848" t="s">
        <v>23</v>
      </c>
      <c r="J848" s="16" t="str">
        <f>IF(Table3[[#This Row],[month]]="?","sep",Table3[[#This Row],[month]])</f>
        <v>Oct</v>
      </c>
      <c r="K848" s="16">
        <f>IF(Table3[[#This Row],[year]]="?","1983",Table3[[#This Row],[year]])</f>
        <v>1982</v>
      </c>
      <c r="L848" s="16" t="str">
        <f>IF(Table3[[#This Row],[Hospital tier]]="?","tier - 2",Table3[[#This Row],[Hospital tier]])</f>
        <v>tier - 3</v>
      </c>
      <c r="M848" s="16" t="str">
        <f>IF(Table3[[#This Row],[City tier]]="?","tier - 2",Table3[[#This Row],[City tier]])</f>
        <v>tier - 1</v>
      </c>
      <c r="N848" s="16" t="str">
        <f>IF(Table3[[#This Row],[State ID]]="?","unknown",Table3[[#This Row],[State ID]])</f>
        <v>R1012</v>
      </c>
      <c r="O848" s="38" t="str">
        <f>CONCATENATE(Table3[[#This Row],[date]],"-",Table3[[#This Row],[month2]],"-",Table3[[#This Row],[year2]])</f>
        <v>18-Oct-1982</v>
      </c>
      <c r="P848" s="17">
        <f>DATEDIF(Table3[[#This Row],[date of birth]],DATE(2023,6,8),"y")</f>
        <v>40</v>
      </c>
      <c r="Q848" s="39">
        <v>6986.7</v>
      </c>
    </row>
    <row r="849" spans="1:17" x14ac:dyDescent="0.25">
      <c r="A849" t="s">
        <v>5564</v>
      </c>
      <c r="B849">
        <v>1982</v>
      </c>
      <c r="C849" t="s">
        <v>20</v>
      </c>
      <c r="D849">
        <v>1</v>
      </c>
      <c r="E849">
        <v>3</v>
      </c>
      <c r="F849">
        <v>6989.95</v>
      </c>
      <c r="G849" t="s">
        <v>11</v>
      </c>
      <c r="H849" t="s">
        <v>16</v>
      </c>
      <c r="I849" t="s">
        <v>13</v>
      </c>
      <c r="J849" s="16" t="str">
        <f>IF(Table3[[#This Row],[month]]="?","sep",Table3[[#This Row],[month]])</f>
        <v>Sep</v>
      </c>
      <c r="K849" s="16">
        <f>IF(Table3[[#This Row],[year]]="?","1983",Table3[[#This Row],[year]])</f>
        <v>1982</v>
      </c>
      <c r="L849" s="16" t="str">
        <f>IF(Table3[[#This Row],[Hospital tier]]="?","tier - 2",Table3[[#This Row],[Hospital tier]])</f>
        <v>tier - 2</v>
      </c>
      <c r="M849" s="16" t="str">
        <f>IF(Table3[[#This Row],[City tier]]="?","tier - 2",Table3[[#This Row],[City tier]])</f>
        <v>tier - 1</v>
      </c>
      <c r="N849" s="16" t="str">
        <f>IF(Table3[[#This Row],[State ID]]="?","unknown",Table3[[#This Row],[State ID]])</f>
        <v>R1013</v>
      </c>
      <c r="O849" s="38" t="str">
        <f>CONCATENATE(Table3[[#This Row],[date]],"-",Table3[[#This Row],[month2]],"-",Table3[[#This Row],[year2]])</f>
        <v>1-Sep-1982</v>
      </c>
      <c r="P849" s="17">
        <f>DATEDIF(Table3[[#This Row],[date of birth]],DATE(2023,6,8),"y")</f>
        <v>40</v>
      </c>
      <c r="Q849" s="39">
        <v>6989.95</v>
      </c>
    </row>
    <row r="850" spans="1:17" x14ac:dyDescent="0.25">
      <c r="A850" t="s">
        <v>5565</v>
      </c>
      <c r="B850">
        <v>1969</v>
      </c>
      <c r="C850" t="s">
        <v>10</v>
      </c>
      <c r="D850">
        <v>6</v>
      </c>
      <c r="E850">
        <v>0</v>
      </c>
      <c r="F850">
        <v>7003.1</v>
      </c>
      <c r="G850" t="s">
        <v>11</v>
      </c>
      <c r="H850" t="s">
        <v>12</v>
      </c>
      <c r="I850" t="s">
        <v>13</v>
      </c>
      <c r="J850" s="16" t="str">
        <f>IF(Table3[[#This Row],[month]]="?","sep",Table3[[#This Row],[month]])</f>
        <v>Jul</v>
      </c>
      <c r="K850" s="16">
        <f>IF(Table3[[#This Row],[year]]="?","1983",Table3[[#This Row],[year]])</f>
        <v>1969</v>
      </c>
      <c r="L850" s="16" t="str">
        <f>IF(Table3[[#This Row],[Hospital tier]]="?","tier - 2",Table3[[#This Row],[Hospital tier]])</f>
        <v>tier - 2</v>
      </c>
      <c r="M850" s="16" t="str">
        <f>IF(Table3[[#This Row],[City tier]]="?","tier - 2",Table3[[#This Row],[City tier]])</f>
        <v>tier - 3</v>
      </c>
      <c r="N850" s="16" t="str">
        <f>IF(Table3[[#This Row],[State ID]]="?","unknown",Table3[[#This Row],[State ID]])</f>
        <v>R1013</v>
      </c>
      <c r="O850" s="38" t="str">
        <f>CONCATENATE(Table3[[#This Row],[date]],"-",Table3[[#This Row],[month2]],"-",Table3[[#This Row],[year2]])</f>
        <v>6-Jul-1969</v>
      </c>
      <c r="P850" s="17">
        <f>DATEDIF(Table3[[#This Row],[date of birth]],DATE(2023,6,8),"y")</f>
        <v>53</v>
      </c>
      <c r="Q850" s="39">
        <v>7003.1</v>
      </c>
    </row>
    <row r="851" spans="1:17" x14ac:dyDescent="0.25">
      <c r="A851" t="s">
        <v>5566</v>
      </c>
      <c r="B851">
        <v>1978</v>
      </c>
      <c r="C851" t="s">
        <v>18</v>
      </c>
      <c r="D851">
        <v>2</v>
      </c>
      <c r="E851">
        <v>2</v>
      </c>
      <c r="F851">
        <v>7033.08</v>
      </c>
      <c r="G851" t="s">
        <v>11</v>
      </c>
      <c r="H851" t="s">
        <v>11</v>
      </c>
      <c r="I851" t="s">
        <v>13</v>
      </c>
      <c r="J851" s="16" t="str">
        <f>IF(Table3[[#This Row],[month]]="?","sep",Table3[[#This Row],[month]])</f>
        <v>Jun</v>
      </c>
      <c r="K851" s="16">
        <f>IF(Table3[[#This Row],[year]]="?","1983",Table3[[#This Row],[year]])</f>
        <v>1978</v>
      </c>
      <c r="L851" s="16" t="str">
        <f>IF(Table3[[#This Row],[Hospital tier]]="?","tier - 2",Table3[[#This Row],[Hospital tier]])</f>
        <v>tier - 2</v>
      </c>
      <c r="M851" s="16" t="str">
        <f>IF(Table3[[#This Row],[City tier]]="?","tier - 2",Table3[[#This Row],[City tier]])</f>
        <v>tier - 2</v>
      </c>
      <c r="N851" s="16" t="str">
        <f>IF(Table3[[#This Row],[State ID]]="?","unknown",Table3[[#This Row],[State ID]])</f>
        <v>R1013</v>
      </c>
      <c r="O851" s="38" t="str">
        <f>CONCATENATE(Table3[[#This Row],[date]],"-",Table3[[#This Row],[month2]],"-",Table3[[#This Row],[year2]])</f>
        <v>2-Jun-1978</v>
      </c>
      <c r="P851" s="17">
        <f>DATEDIF(Table3[[#This Row],[date of birth]],DATE(2023,6,8),"y")</f>
        <v>45</v>
      </c>
      <c r="Q851" s="39">
        <v>7033.08</v>
      </c>
    </row>
    <row r="852" spans="1:17" x14ac:dyDescent="0.25">
      <c r="A852" t="s">
        <v>5567</v>
      </c>
      <c r="B852">
        <v>1995</v>
      </c>
      <c r="C852" t="s">
        <v>37</v>
      </c>
      <c r="D852">
        <v>29</v>
      </c>
      <c r="E852">
        <v>0</v>
      </c>
      <c r="F852">
        <v>7042.11</v>
      </c>
      <c r="G852" t="s">
        <v>11</v>
      </c>
      <c r="H852" t="s">
        <v>12</v>
      </c>
      <c r="I852" t="s">
        <v>23</v>
      </c>
      <c r="J852" s="16" t="str">
        <f>IF(Table3[[#This Row],[month]]="?","sep",Table3[[#This Row],[month]])</f>
        <v>Oct</v>
      </c>
      <c r="K852" s="16">
        <f>IF(Table3[[#This Row],[year]]="?","1983",Table3[[#This Row],[year]])</f>
        <v>1995</v>
      </c>
      <c r="L852" s="16" t="str">
        <f>IF(Table3[[#This Row],[Hospital tier]]="?","tier - 2",Table3[[#This Row],[Hospital tier]])</f>
        <v>tier - 2</v>
      </c>
      <c r="M852" s="16" t="str">
        <f>IF(Table3[[#This Row],[City tier]]="?","tier - 2",Table3[[#This Row],[City tier]])</f>
        <v>tier - 3</v>
      </c>
      <c r="N852" s="16" t="str">
        <f>IF(Table3[[#This Row],[State ID]]="?","unknown",Table3[[#This Row],[State ID]])</f>
        <v>R1012</v>
      </c>
      <c r="O852" s="38" t="str">
        <f>CONCATENATE(Table3[[#This Row],[date]],"-",Table3[[#This Row],[month2]],"-",Table3[[#This Row],[year2]])</f>
        <v>29-Oct-1995</v>
      </c>
      <c r="P852" s="17">
        <f>DATEDIF(Table3[[#This Row],[date of birth]],DATE(2023,6,8),"y")</f>
        <v>27</v>
      </c>
      <c r="Q852" s="39">
        <v>7042.11</v>
      </c>
    </row>
    <row r="853" spans="1:17" x14ac:dyDescent="0.25">
      <c r="A853" t="s">
        <v>5568</v>
      </c>
      <c r="B853">
        <v>1980</v>
      </c>
      <c r="C853" t="s">
        <v>10</v>
      </c>
      <c r="D853">
        <v>26</v>
      </c>
      <c r="E853">
        <v>1</v>
      </c>
      <c r="F853">
        <v>7045.5</v>
      </c>
      <c r="G853" t="s">
        <v>11</v>
      </c>
      <c r="H853" t="s">
        <v>16</v>
      </c>
      <c r="I853" t="s">
        <v>42</v>
      </c>
      <c r="J853" s="16" t="str">
        <f>IF(Table3[[#This Row],[month]]="?","sep",Table3[[#This Row],[month]])</f>
        <v>Jul</v>
      </c>
      <c r="K853" s="16">
        <f>IF(Table3[[#This Row],[year]]="?","1983",Table3[[#This Row],[year]])</f>
        <v>1980</v>
      </c>
      <c r="L853" s="16" t="str">
        <f>IF(Table3[[#This Row],[Hospital tier]]="?","tier - 2",Table3[[#This Row],[Hospital tier]])</f>
        <v>tier - 2</v>
      </c>
      <c r="M853" s="16" t="str">
        <f>IF(Table3[[#This Row],[City tier]]="?","tier - 2",Table3[[#This Row],[City tier]])</f>
        <v>tier - 1</v>
      </c>
      <c r="N853" s="16" t="str">
        <f>IF(Table3[[#This Row],[State ID]]="?","unknown",Table3[[#This Row],[State ID]])</f>
        <v>R1011</v>
      </c>
      <c r="O853" s="38" t="str">
        <f>CONCATENATE(Table3[[#This Row],[date]],"-",Table3[[#This Row],[month2]],"-",Table3[[#This Row],[year2]])</f>
        <v>26-Jul-1980</v>
      </c>
      <c r="P853" s="17">
        <f>DATEDIF(Table3[[#This Row],[date of birth]],DATE(2023,6,8),"y")</f>
        <v>42</v>
      </c>
      <c r="Q853" s="39">
        <v>7045.5</v>
      </c>
    </row>
    <row r="854" spans="1:17" x14ac:dyDescent="0.25">
      <c r="A854" t="s">
        <v>5569</v>
      </c>
      <c r="B854">
        <v>1980</v>
      </c>
      <c r="C854" t="s">
        <v>37</v>
      </c>
      <c r="D854">
        <v>22</v>
      </c>
      <c r="E854">
        <v>1</v>
      </c>
      <c r="F854">
        <v>7046.72</v>
      </c>
      <c r="G854" t="s">
        <v>11</v>
      </c>
      <c r="H854" t="s">
        <v>12</v>
      </c>
      <c r="I854" t="s">
        <v>13</v>
      </c>
      <c r="J854" s="16" t="str">
        <f>IF(Table3[[#This Row],[month]]="?","sep",Table3[[#This Row],[month]])</f>
        <v>Oct</v>
      </c>
      <c r="K854" s="16">
        <f>IF(Table3[[#This Row],[year]]="?","1983",Table3[[#This Row],[year]])</f>
        <v>1980</v>
      </c>
      <c r="L854" s="16" t="str">
        <f>IF(Table3[[#This Row],[Hospital tier]]="?","tier - 2",Table3[[#This Row],[Hospital tier]])</f>
        <v>tier - 2</v>
      </c>
      <c r="M854" s="16" t="str">
        <f>IF(Table3[[#This Row],[City tier]]="?","tier - 2",Table3[[#This Row],[City tier]])</f>
        <v>tier - 3</v>
      </c>
      <c r="N854" s="16" t="str">
        <f>IF(Table3[[#This Row],[State ID]]="?","unknown",Table3[[#This Row],[State ID]])</f>
        <v>R1013</v>
      </c>
      <c r="O854" s="38" t="str">
        <f>CONCATENATE(Table3[[#This Row],[date]],"-",Table3[[#This Row],[month2]],"-",Table3[[#This Row],[year2]])</f>
        <v>22-Oct-1980</v>
      </c>
      <c r="P854" s="17">
        <f>DATEDIF(Table3[[#This Row],[date of birth]],DATE(2023,6,8),"y")</f>
        <v>42</v>
      </c>
      <c r="Q854" s="39">
        <v>7046.72</v>
      </c>
    </row>
    <row r="855" spans="1:17" x14ac:dyDescent="0.25">
      <c r="A855" t="s">
        <v>5570</v>
      </c>
      <c r="B855">
        <v>1980</v>
      </c>
      <c r="C855" t="s">
        <v>10</v>
      </c>
      <c r="D855">
        <v>21</v>
      </c>
      <c r="E855">
        <v>0</v>
      </c>
      <c r="F855">
        <v>7050.02</v>
      </c>
      <c r="G855" t="s">
        <v>11</v>
      </c>
      <c r="H855" t="s">
        <v>16</v>
      </c>
      <c r="I855" t="s">
        <v>247</v>
      </c>
      <c r="J855" s="16" t="str">
        <f>IF(Table3[[#This Row],[month]]="?","sep",Table3[[#This Row],[month]])</f>
        <v>Jul</v>
      </c>
      <c r="K855" s="16">
        <f>IF(Table3[[#This Row],[year]]="?","1983",Table3[[#This Row],[year]])</f>
        <v>1980</v>
      </c>
      <c r="L855" s="16" t="str">
        <f>IF(Table3[[#This Row],[Hospital tier]]="?","tier - 2",Table3[[#This Row],[Hospital tier]])</f>
        <v>tier - 2</v>
      </c>
      <c r="M855" s="16" t="str">
        <f>IF(Table3[[#This Row],[City tier]]="?","tier - 2",Table3[[#This Row],[City tier]])</f>
        <v>tier - 1</v>
      </c>
      <c r="N855" s="16" t="str">
        <f>IF(Table3[[#This Row],[State ID]]="?","unknown",Table3[[#This Row],[State ID]])</f>
        <v>R1024</v>
      </c>
      <c r="O855" s="38" t="str">
        <f>CONCATENATE(Table3[[#This Row],[date]],"-",Table3[[#This Row],[month2]],"-",Table3[[#This Row],[year2]])</f>
        <v>21-Jul-1980</v>
      </c>
      <c r="P855" s="17">
        <f>DATEDIF(Table3[[#This Row],[date of birth]],DATE(2023,6,8),"y")</f>
        <v>42</v>
      </c>
      <c r="Q855" s="39">
        <v>7050.02</v>
      </c>
    </row>
    <row r="856" spans="1:17" x14ac:dyDescent="0.25">
      <c r="A856" t="s">
        <v>5571</v>
      </c>
      <c r="B856">
        <v>1980</v>
      </c>
      <c r="C856" t="s">
        <v>18</v>
      </c>
      <c r="D856">
        <v>28</v>
      </c>
      <c r="E856">
        <v>1</v>
      </c>
      <c r="F856">
        <v>7050.64</v>
      </c>
      <c r="G856" t="s">
        <v>11</v>
      </c>
      <c r="H856" t="s">
        <v>12</v>
      </c>
      <c r="I856" t="s">
        <v>42</v>
      </c>
      <c r="J856" s="16" t="str">
        <f>IF(Table3[[#This Row],[month]]="?","sep",Table3[[#This Row],[month]])</f>
        <v>Jun</v>
      </c>
      <c r="K856" s="16">
        <f>IF(Table3[[#This Row],[year]]="?","1983",Table3[[#This Row],[year]])</f>
        <v>1980</v>
      </c>
      <c r="L856" s="16" t="str">
        <f>IF(Table3[[#This Row],[Hospital tier]]="?","tier - 2",Table3[[#This Row],[Hospital tier]])</f>
        <v>tier - 2</v>
      </c>
      <c r="M856" s="16" t="str">
        <f>IF(Table3[[#This Row],[City tier]]="?","tier - 2",Table3[[#This Row],[City tier]])</f>
        <v>tier - 3</v>
      </c>
      <c r="N856" s="16" t="str">
        <f>IF(Table3[[#This Row],[State ID]]="?","unknown",Table3[[#This Row],[State ID]])</f>
        <v>R1011</v>
      </c>
      <c r="O856" s="38" t="str">
        <f>CONCATENATE(Table3[[#This Row],[date]],"-",Table3[[#This Row],[month2]],"-",Table3[[#This Row],[year2]])</f>
        <v>28-Jun-1980</v>
      </c>
      <c r="P856" s="17">
        <f>DATEDIF(Table3[[#This Row],[date of birth]],DATE(2023,6,8),"y")</f>
        <v>42</v>
      </c>
      <c r="Q856" s="39">
        <v>7050.64</v>
      </c>
    </row>
    <row r="857" spans="1:17" x14ac:dyDescent="0.25">
      <c r="A857" t="s">
        <v>5572</v>
      </c>
      <c r="B857">
        <v>1978</v>
      </c>
      <c r="C857" t="s">
        <v>18</v>
      </c>
      <c r="D857">
        <v>24</v>
      </c>
      <c r="E857">
        <v>2</v>
      </c>
      <c r="F857">
        <v>7054.41</v>
      </c>
      <c r="G857" t="s">
        <v>11</v>
      </c>
      <c r="H857" t="s">
        <v>11</v>
      </c>
      <c r="I857" t="s">
        <v>13</v>
      </c>
      <c r="J857" s="16" t="str">
        <f>IF(Table3[[#This Row],[month]]="?","sep",Table3[[#This Row],[month]])</f>
        <v>Jun</v>
      </c>
      <c r="K857" s="16">
        <f>IF(Table3[[#This Row],[year]]="?","1983",Table3[[#This Row],[year]])</f>
        <v>1978</v>
      </c>
      <c r="L857" s="16" t="str">
        <f>IF(Table3[[#This Row],[Hospital tier]]="?","tier - 2",Table3[[#This Row],[Hospital tier]])</f>
        <v>tier - 2</v>
      </c>
      <c r="M857" s="16" t="str">
        <f>IF(Table3[[#This Row],[City tier]]="?","tier - 2",Table3[[#This Row],[City tier]])</f>
        <v>tier - 2</v>
      </c>
      <c r="N857" s="16" t="str">
        <f>IF(Table3[[#This Row],[State ID]]="?","unknown",Table3[[#This Row],[State ID]])</f>
        <v>R1013</v>
      </c>
      <c r="O857" s="38" t="str">
        <f>CONCATENATE(Table3[[#This Row],[date]],"-",Table3[[#This Row],[month2]],"-",Table3[[#This Row],[year2]])</f>
        <v>24-Jun-1978</v>
      </c>
      <c r="P857" s="17">
        <f>DATEDIF(Table3[[#This Row],[date of birth]],DATE(2023,6,8),"y")</f>
        <v>44</v>
      </c>
      <c r="Q857" s="39">
        <v>7054.41</v>
      </c>
    </row>
    <row r="858" spans="1:17" x14ac:dyDescent="0.25">
      <c r="A858" t="s">
        <v>5573</v>
      </c>
      <c r="B858">
        <v>1982</v>
      </c>
      <c r="C858" t="s">
        <v>37</v>
      </c>
      <c r="D858">
        <v>6</v>
      </c>
      <c r="E858">
        <v>1</v>
      </c>
      <c r="F858">
        <v>7077.19</v>
      </c>
      <c r="G858" t="s">
        <v>11</v>
      </c>
      <c r="H858" t="s">
        <v>12</v>
      </c>
      <c r="I858" t="s">
        <v>247</v>
      </c>
      <c r="J858" s="16" t="str">
        <f>IF(Table3[[#This Row],[month]]="?","sep",Table3[[#This Row],[month]])</f>
        <v>Oct</v>
      </c>
      <c r="K858" s="16">
        <f>IF(Table3[[#This Row],[year]]="?","1983",Table3[[#This Row],[year]])</f>
        <v>1982</v>
      </c>
      <c r="L858" s="16" t="str">
        <f>IF(Table3[[#This Row],[Hospital tier]]="?","tier - 2",Table3[[#This Row],[Hospital tier]])</f>
        <v>tier - 2</v>
      </c>
      <c r="M858" s="16" t="str">
        <f>IF(Table3[[#This Row],[City tier]]="?","tier - 2",Table3[[#This Row],[City tier]])</f>
        <v>tier - 3</v>
      </c>
      <c r="N858" s="16" t="str">
        <f>IF(Table3[[#This Row],[State ID]]="?","unknown",Table3[[#This Row],[State ID]])</f>
        <v>R1024</v>
      </c>
      <c r="O858" s="38" t="str">
        <f>CONCATENATE(Table3[[#This Row],[date]],"-",Table3[[#This Row],[month2]],"-",Table3[[#This Row],[year2]])</f>
        <v>6-Oct-1982</v>
      </c>
      <c r="P858" s="17">
        <f>DATEDIF(Table3[[#This Row],[date of birth]],DATE(2023,6,8),"y")</f>
        <v>40</v>
      </c>
      <c r="Q858" s="39">
        <v>7077.19</v>
      </c>
    </row>
    <row r="859" spans="1:17" x14ac:dyDescent="0.25">
      <c r="A859" t="s">
        <v>5574</v>
      </c>
      <c r="B859">
        <v>1992</v>
      </c>
      <c r="C859" t="s">
        <v>18</v>
      </c>
      <c r="D859">
        <v>18</v>
      </c>
      <c r="E859">
        <v>0</v>
      </c>
      <c r="F859">
        <v>7096.98</v>
      </c>
      <c r="G859" t="s">
        <v>11</v>
      </c>
      <c r="H859" t="s">
        <v>11</v>
      </c>
      <c r="I859" t="s">
        <v>23</v>
      </c>
      <c r="J859" s="16" t="str">
        <f>IF(Table3[[#This Row],[month]]="?","sep",Table3[[#This Row],[month]])</f>
        <v>Jun</v>
      </c>
      <c r="K859" s="16">
        <f>IF(Table3[[#This Row],[year]]="?","1983",Table3[[#This Row],[year]])</f>
        <v>1992</v>
      </c>
      <c r="L859" s="16" t="str">
        <f>IF(Table3[[#This Row],[Hospital tier]]="?","tier - 2",Table3[[#This Row],[Hospital tier]])</f>
        <v>tier - 2</v>
      </c>
      <c r="M859" s="16" t="str">
        <f>IF(Table3[[#This Row],[City tier]]="?","tier - 2",Table3[[#This Row],[City tier]])</f>
        <v>tier - 2</v>
      </c>
      <c r="N859" s="16" t="str">
        <f>IF(Table3[[#This Row],[State ID]]="?","unknown",Table3[[#This Row],[State ID]])</f>
        <v>R1012</v>
      </c>
      <c r="O859" s="38" t="str">
        <f>CONCATENATE(Table3[[#This Row],[date]],"-",Table3[[#This Row],[month2]],"-",Table3[[#This Row],[year2]])</f>
        <v>18-Jun-1992</v>
      </c>
      <c r="P859" s="17">
        <f>DATEDIF(Table3[[#This Row],[date of birth]],DATE(2023,6,8),"y")</f>
        <v>30</v>
      </c>
      <c r="Q859" s="39">
        <v>7096.98</v>
      </c>
    </row>
    <row r="860" spans="1:17" x14ac:dyDescent="0.25">
      <c r="A860" t="s">
        <v>5575</v>
      </c>
      <c r="B860">
        <v>1987</v>
      </c>
      <c r="C860" t="s">
        <v>35</v>
      </c>
      <c r="D860">
        <v>11</v>
      </c>
      <c r="E860">
        <v>3</v>
      </c>
      <c r="F860">
        <v>7106.81</v>
      </c>
      <c r="G860" t="s">
        <v>11</v>
      </c>
      <c r="H860" t="s">
        <v>16</v>
      </c>
      <c r="I860" t="s">
        <v>23</v>
      </c>
      <c r="J860" s="16" t="str">
        <f>IF(Table3[[#This Row],[month]]="?","sep",Table3[[#This Row],[month]])</f>
        <v>Aug</v>
      </c>
      <c r="K860" s="16">
        <f>IF(Table3[[#This Row],[year]]="?","1983",Table3[[#This Row],[year]])</f>
        <v>1987</v>
      </c>
      <c r="L860" s="16" t="str">
        <f>IF(Table3[[#This Row],[Hospital tier]]="?","tier - 2",Table3[[#This Row],[Hospital tier]])</f>
        <v>tier - 2</v>
      </c>
      <c r="M860" s="16" t="str">
        <f>IF(Table3[[#This Row],[City tier]]="?","tier - 2",Table3[[#This Row],[City tier]])</f>
        <v>tier - 1</v>
      </c>
      <c r="N860" s="16" t="str">
        <f>IF(Table3[[#This Row],[State ID]]="?","unknown",Table3[[#This Row],[State ID]])</f>
        <v>R1012</v>
      </c>
      <c r="O860" s="38" t="str">
        <f>CONCATENATE(Table3[[#This Row],[date]],"-",Table3[[#This Row],[month2]],"-",Table3[[#This Row],[year2]])</f>
        <v>11-Aug-1987</v>
      </c>
      <c r="P860" s="17">
        <f>DATEDIF(Table3[[#This Row],[date of birth]],DATE(2023,6,8),"y")</f>
        <v>35</v>
      </c>
      <c r="Q860" s="39">
        <v>7106.81</v>
      </c>
    </row>
    <row r="861" spans="1:17" x14ac:dyDescent="0.25">
      <c r="A861" t="s">
        <v>5576</v>
      </c>
      <c r="B861">
        <v>1968</v>
      </c>
      <c r="C861" t="s">
        <v>18</v>
      </c>
      <c r="D861">
        <v>29</v>
      </c>
      <c r="E861">
        <v>0</v>
      </c>
      <c r="F861">
        <v>7125.25</v>
      </c>
      <c r="G861" t="s">
        <v>12</v>
      </c>
      <c r="H861" t="s">
        <v>11</v>
      </c>
      <c r="I861" t="s">
        <v>13</v>
      </c>
      <c r="J861" s="16" t="str">
        <f>IF(Table3[[#This Row],[month]]="?","sep",Table3[[#This Row],[month]])</f>
        <v>Jun</v>
      </c>
      <c r="K861" s="16">
        <f>IF(Table3[[#This Row],[year]]="?","1983",Table3[[#This Row],[year]])</f>
        <v>1968</v>
      </c>
      <c r="L861" s="16" t="str">
        <f>IF(Table3[[#This Row],[Hospital tier]]="?","tier - 2",Table3[[#This Row],[Hospital tier]])</f>
        <v>tier - 3</v>
      </c>
      <c r="M861" s="16" t="str">
        <f>IF(Table3[[#This Row],[City tier]]="?","tier - 2",Table3[[#This Row],[City tier]])</f>
        <v>tier - 2</v>
      </c>
      <c r="N861" s="16" t="str">
        <f>IF(Table3[[#This Row],[State ID]]="?","unknown",Table3[[#This Row],[State ID]])</f>
        <v>R1013</v>
      </c>
      <c r="O861" s="38" t="str">
        <f>CONCATENATE(Table3[[#This Row],[date]],"-",Table3[[#This Row],[month2]],"-",Table3[[#This Row],[year2]])</f>
        <v>29-Jun-1968</v>
      </c>
      <c r="P861" s="17">
        <f>DATEDIF(Table3[[#This Row],[date of birth]],DATE(2023,6,8),"y")</f>
        <v>54</v>
      </c>
      <c r="Q861" s="39">
        <v>7125.25</v>
      </c>
    </row>
    <row r="862" spans="1:17" x14ac:dyDescent="0.25">
      <c r="A862" t="s">
        <v>5577</v>
      </c>
      <c r="B862">
        <v>1993</v>
      </c>
      <c r="C862" t="s">
        <v>35</v>
      </c>
      <c r="D862">
        <v>1</v>
      </c>
      <c r="E862">
        <v>0</v>
      </c>
      <c r="F862">
        <v>7128.64</v>
      </c>
      <c r="G862" t="s">
        <v>11</v>
      </c>
      <c r="H862" t="s">
        <v>11</v>
      </c>
      <c r="I862" t="s">
        <v>300</v>
      </c>
      <c r="J862" s="16" t="str">
        <f>IF(Table3[[#This Row],[month]]="?","sep",Table3[[#This Row],[month]])</f>
        <v>Aug</v>
      </c>
      <c r="K862" s="16">
        <f>IF(Table3[[#This Row],[year]]="?","1983",Table3[[#This Row],[year]])</f>
        <v>1993</v>
      </c>
      <c r="L862" s="16" t="str">
        <f>IF(Table3[[#This Row],[Hospital tier]]="?","tier - 2",Table3[[#This Row],[Hospital tier]])</f>
        <v>tier - 2</v>
      </c>
      <c r="M862" s="16" t="str">
        <f>IF(Table3[[#This Row],[City tier]]="?","tier - 2",Table3[[#This Row],[City tier]])</f>
        <v>tier - 2</v>
      </c>
      <c r="N862" s="16" t="str">
        <f>IF(Table3[[#This Row],[State ID]]="?","unknown",Table3[[#This Row],[State ID]])</f>
        <v>R1021</v>
      </c>
      <c r="O862" s="38" t="str">
        <f>CONCATENATE(Table3[[#This Row],[date]],"-",Table3[[#This Row],[month2]],"-",Table3[[#This Row],[year2]])</f>
        <v>1-Aug-1993</v>
      </c>
      <c r="P862" s="17">
        <f>DATEDIF(Table3[[#This Row],[date of birth]],DATE(2023,6,8),"y")</f>
        <v>29</v>
      </c>
      <c r="Q862" s="39">
        <v>7128.64</v>
      </c>
    </row>
    <row r="863" spans="1:17" x14ac:dyDescent="0.25">
      <c r="A863" t="s">
        <v>5578</v>
      </c>
      <c r="B863">
        <v>1984</v>
      </c>
      <c r="C863" t="s">
        <v>10</v>
      </c>
      <c r="D863">
        <v>7</v>
      </c>
      <c r="E863">
        <v>2</v>
      </c>
      <c r="F863">
        <v>7133.9</v>
      </c>
      <c r="G863" t="s">
        <v>11</v>
      </c>
      <c r="H863" t="s">
        <v>16</v>
      </c>
      <c r="I863" t="s">
        <v>247</v>
      </c>
      <c r="J863" s="16" t="str">
        <f>IF(Table3[[#This Row],[month]]="?","sep",Table3[[#This Row],[month]])</f>
        <v>Jul</v>
      </c>
      <c r="K863" s="16">
        <f>IF(Table3[[#This Row],[year]]="?","1983",Table3[[#This Row],[year]])</f>
        <v>1984</v>
      </c>
      <c r="L863" s="16" t="str">
        <f>IF(Table3[[#This Row],[Hospital tier]]="?","tier - 2",Table3[[#This Row],[Hospital tier]])</f>
        <v>tier - 2</v>
      </c>
      <c r="M863" s="16" t="str">
        <f>IF(Table3[[#This Row],[City tier]]="?","tier - 2",Table3[[#This Row],[City tier]])</f>
        <v>tier - 1</v>
      </c>
      <c r="N863" s="16" t="str">
        <f>IF(Table3[[#This Row],[State ID]]="?","unknown",Table3[[#This Row],[State ID]])</f>
        <v>R1024</v>
      </c>
      <c r="O863" s="38" t="str">
        <f>CONCATENATE(Table3[[#This Row],[date]],"-",Table3[[#This Row],[month2]],"-",Table3[[#This Row],[year2]])</f>
        <v>7-Jul-1984</v>
      </c>
      <c r="P863" s="17">
        <f>DATEDIF(Table3[[#This Row],[date of birth]],DATE(2023,6,8),"y")</f>
        <v>38</v>
      </c>
      <c r="Q863" s="39">
        <v>7133.9</v>
      </c>
    </row>
    <row r="864" spans="1:17" x14ac:dyDescent="0.25">
      <c r="A864" t="s">
        <v>5579</v>
      </c>
      <c r="B864">
        <v>1999</v>
      </c>
      <c r="C864" t="s">
        <v>35</v>
      </c>
      <c r="D864">
        <v>8</v>
      </c>
      <c r="E864">
        <v>0</v>
      </c>
      <c r="F864">
        <v>7144.4</v>
      </c>
      <c r="G864" t="s">
        <v>11</v>
      </c>
      <c r="H864" t="s">
        <v>16</v>
      </c>
      <c r="I864" t="s">
        <v>632</v>
      </c>
      <c r="J864" s="16" t="str">
        <f>IF(Table3[[#This Row],[month]]="?","sep",Table3[[#This Row],[month]])</f>
        <v>Aug</v>
      </c>
      <c r="K864" s="16">
        <f>IF(Table3[[#This Row],[year]]="?","1983",Table3[[#This Row],[year]])</f>
        <v>1999</v>
      </c>
      <c r="L864" s="16" t="str">
        <f>IF(Table3[[#This Row],[Hospital tier]]="?","tier - 2",Table3[[#This Row],[Hospital tier]])</f>
        <v>tier - 2</v>
      </c>
      <c r="M864" s="16" t="str">
        <f>IF(Table3[[#This Row],[City tier]]="?","tier - 2",Table3[[#This Row],[City tier]])</f>
        <v>tier - 1</v>
      </c>
      <c r="N864" s="16" t="str">
        <f>IF(Table3[[#This Row],[State ID]]="?","unknown",Table3[[#This Row],[State ID]])</f>
        <v>R1022</v>
      </c>
      <c r="O864" s="38" t="str">
        <f>CONCATENATE(Table3[[#This Row],[date]],"-",Table3[[#This Row],[month2]],"-",Table3[[#This Row],[year2]])</f>
        <v>8-Aug-1999</v>
      </c>
      <c r="P864" s="17">
        <f>DATEDIF(Table3[[#This Row],[date of birth]],DATE(2023,6,8),"y")</f>
        <v>23</v>
      </c>
      <c r="Q864" s="39">
        <v>7144.4</v>
      </c>
    </row>
    <row r="865" spans="1:17" x14ac:dyDescent="0.25">
      <c r="A865" t="s">
        <v>5580</v>
      </c>
      <c r="B865">
        <v>1984</v>
      </c>
      <c r="C865" t="s">
        <v>15</v>
      </c>
      <c r="D865">
        <v>21</v>
      </c>
      <c r="E865">
        <v>2</v>
      </c>
      <c r="F865">
        <v>7144.86</v>
      </c>
      <c r="G865" t="s">
        <v>11</v>
      </c>
      <c r="H865" t="s">
        <v>11</v>
      </c>
      <c r="I865" t="s">
        <v>247</v>
      </c>
      <c r="J865" s="16" t="str">
        <f>IF(Table3[[#This Row],[month]]="?","sep",Table3[[#This Row],[month]])</f>
        <v>Nov</v>
      </c>
      <c r="K865" s="16">
        <f>IF(Table3[[#This Row],[year]]="?","1983",Table3[[#This Row],[year]])</f>
        <v>1984</v>
      </c>
      <c r="L865" s="16" t="str">
        <f>IF(Table3[[#This Row],[Hospital tier]]="?","tier - 2",Table3[[#This Row],[Hospital tier]])</f>
        <v>tier - 2</v>
      </c>
      <c r="M865" s="16" t="str">
        <f>IF(Table3[[#This Row],[City tier]]="?","tier - 2",Table3[[#This Row],[City tier]])</f>
        <v>tier - 2</v>
      </c>
      <c r="N865" s="16" t="str">
        <f>IF(Table3[[#This Row],[State ID]]="?","unknown",Table3[[#This Row],[State ID]])</f>
        <v>R1024</v>
      </c>
      <c r="O865" s="38" t="str">
        <f>CONCATENATE(Table3[[#This Row],[date]],"-",Table3[[#This Row],[month2]],"-",Table3[[#This Row],[year2]])</f>
        <v>21-Nov-1984</v>
      </c>
      <c r="P865" s="17">
        <f>DATEDIF(Table3[[#This Row],[date of birth]],DATE(2023,6,8),"y")</f>
        <v>38</v>
      </c>
      <c r="Q865" s="39">
        <v>7144.86</v>
      </c>
    </row>
    <row r="866" spans="1:17" x14ac:dyDescent="0.25">
      <c r="A866" t="s">
        <v>5581</v>
      </c>
      <c r="B866">
        <v>1976</v>
      </c>
      <c r="C866" t="s">
        <v>18</v>
      </c>
      <c r="D866">
        <v>24</v>
      </c>
      <c r="E866">
        <v>0</v>
      </c>
      <c r="F866">
        <v>7147.11</v>
      </c>
      <c r="G866" t="s">
        <v>12</v>
      </c>
      <c r="H866" t="s">
        <v>11</v>
      </c>
      <c r="I866" t="s">
        <v>42</v>
      </c>
      <c r="J866" s="16" t="str">
        <f>IF(Table3[[#This Row],[month]]="?","sep",Table3[[#This Row],[month]])</f>
        <v>Jun</v>
      </c>
      <c r="K866" s="16">
        <f>IF(Table3[[#This Row],[year]]="?","1983",Table3[[#This Row],[year]])</f>
        <v>1976</v>
      </c>
      <c r="L866" s="16" t="str">
        <f>IF(Table3[[#This Row],[Hospital tier]]="?","tier - 2",Table3[[#This Row],[Hospital tier]])</f>
        <v>tier - 3</v>
      </c>
      <c r="M866" s="16" t="str">
        <f>IF(Table3[[#This Row],[City tier]]="?","tier - 2",Table3[[#This Row],[City tier]])</f>
        <v>tier - 2</v>
      </c>
      <c r="N866" s="16" t="str">
        <f>IF(Table3[[#This Row],[State ID]]="?","unknown",Table3[[#This Row],[State ID]])</f>
        <v>R1011</v>
      </c>
      <c r="O866" s="38" t="str">
        <f>CONCATENATE(Table3[[#This Row],[date]],"-",Table3[[#This Row],[month2]],"-",Table3[[#This Row],[year2]])</f>
        <v>24-Jun-1976</v>
      </c>
      <c r="P866" s="17">
        <f>DATEDIF(Table3[[#This Row],[date of birth]],DATE(2023,6,8),"y")</f>
        <v>46</v>
      </c>
      <c r="Q866" s="39">
        <v>7147.11</v>
      </c>
    </row>
    <row r="867" spans="1:17" x14ac:dyDescent="0.25">
      <c r="A867" t="s">
        <v>5582</v>
      </c>
      <c r="B867">
        <v>1978</v>
      </c>
      <c r="C867" t="s">
        <v>10</v>
      </c>
      <c r="D867">
        <v>30</v>
      </c>
      <c r="E867">
        <v>1</v>
      </c>
      <c r="F867">
        <v>7147.47</v>
      </c>
      <c r="G867" t="s">
        <v>11</v>
      </c>
      <c r="H867" t="s">
        <v>12</v>
      </c>
      <c r="I867" t="s">
        <v>13</v>
      </c>
      <c r="J867" s="16" t="str">
        <f>IF(Table3[[#This Row],[month]]="?","sep",Table3[[#This Row],[month]])</f>
        <v>Jul</v>
      </c>
      <c r="K867" s="16">
        <f>IF(Table3[[#This Row],[year]]="?","1983",Table3[[#This Row],[year]])</f>
        <v>1978</v>
      </c>
      <c r="L867" s="16" t="str">
        <f>IF(Table3[[#This Row],[Hospital tier]]="?","tier - 2",Table3[[#This Row],[Hospital tier]])</f>
        <v>tier - 2</v>
      </c>
      <c r="M867" s="16" t="str">
        <f>IF(Table3[[#This Row],[City tier]]="?","tier - 2",Table3[[#This Row],[City tier]])</f>
        <v>tier - 3</v>
      </c>
      <c r="N867" s="16" t="str">
        <f>IF(Table3[[#This Row],[State ID]]="?","unknown",Table3[[#This Row],[State ID]])</f>
        <v>R1013</v>
      </c>
      <c r="O867" s="38" t="str">
        <f>CONCATENATE(Table3[[#This Row],[date]],"-",Table3[[#This Row],[month2]],"-",Table3[[#This Row],[year2]])</f>
        <v>30-Jul-1978</v>
      </c>
      <c r="P867" s="17">
        <f>DATEDIF(Table3[[#This Row],[date of birth]],DATE(2023,6,8),"y")</f>
        <v>44</v>
      </c>
      <c r="Q867" s="39">
        <v>7147.47</v>
      </c>
    </row>
    <row r="868" spans="1:17" x14ac:dyDescent="0.25">
      <c r="A868" t="s">
        <v>5583</v>
      </c>
      <c r="B868">
        <v>1984</v>
      </c>
      <c r="C868" t="s">
        <v>18</v>
      </c>
      <c r="D868">
        <v>29</v>
      </c>
      <c r="E868">
        <v>3</v>
      </c>
      <c r="F868">
        <v>7151.09</v>
      </c>
      <c r="G868" t="s">
        <v>11</v>
      </c>
      <c r="H868" t="s">
        <v>11</v>
      </c>
      <c r="I868" t="s">
        <v>42</v>
      </c>
      <c r="J868" s="16" t="str">
        <f>IF(Table3[[#This Row],[month]]="?","sep",Table3[[#This Row],[month]])</f>
        <v>Jun</v>
      </c>
      <c r="K868" s="16">
        <f>IF(Table3[[#This Row],[year]]="?","1983",Table3[[#This Row],[year]])</f>
        <v>1984</v>
      </c>
      <c r="L868" s="16" t="str">
        <f>IF(Table3[[#This Row],[Hospital tier]]="?","tier - 2",Table3[[#This Row],[Hospital tier]])</f>
        <v>tier - 2</v>
      </c>
      <c r="M868" s="16" t="str">
        <f>IF(Table3[[#This Row],[City tier]]="?","tier - 2",Table3[[#This Row],[City tier]])</f>
        <v>tier - 2</v>
      </c>
      <c r="N868" s="16" t="str">
        <f>IF(Table3[[#This Row],[State ID]]="?","unknown",Table3[[#This Row],[State ID]])</f>
        <v>R1011</v>
      </c>
      <c r="O868" s="38" t="str">
        <f>CONCATENATE(Table3[[#This Row],[date]],"-",Table3[[#This Row],[month2]],"-",Table3[[#This Row],[year2]])</f>
        <v>29-Jun-1984</v>
      </c>
      <c r="P868" s="17">
        <f>DATEDIF(Table3[[#This Row],[date of birth]],DATE(2023,6,8),"y")</f>
        <v>38</v>
      </c>
      <c r="Q868" s="39">
        <v>7151.09</v>
      </c>
    </row>
    <row r="869" spans="1:17" x14ac:dyDescent="0.25">
      <c r="A869" t="s">
        <v>5584</v>
      </c>
      <c r="B869">
        <v>1978</v>
      </c>
      <c r="C869" t="s">
        <v>20</v>
      </c>
      <c r="D869">
        <v>6</v>
      </c>
      <c r="E869">
        <v>1</v>
      </c>
      <c r="F869">
        <v>7152.67</v>
      </c>
      <c r="G869" t="s">
        <v>12</v>
      </c>
      <c r="H869" t="s">
        <v>11</v>
      </c>
      <c r="I869" t="s">
        <v>13</v>
      </c>
      <c r="J869" s="16" t="str">
        <f>IF(Table3[[#This Row],[month]]="?","sep",Table3[[#This Row],[month]])</f>
        <v>Sep</v>
      </c>
      <c r="K869" s="16">
        <f>IF(Table3[[#This Row],[year]]="?","1983",Table3[[#This Row],[year]])</f>
        <v>1978</v>
      </c>
      <c r="L869" s="16" t="str">
        <f>IF(Table3[[#This Row],[Hospital tier]]="?","tier - 2",Table3[[#This Row],[Hospital tier]])</f>
        <v>tier - 3</v>
      </c>
      <c r="M869" s="16" t="str">
        <f>IF(Table3[[#This Row],[City tier]]="?","tier - 2",Table3[[#This Row],[City tier]])</f>
        <v>tier - 2</v>
      </c>
      <c r="N869" s="16" t="str">
        <f>IF(Table3[[#This Row],[State ID]]="?","unknown",Table3[[#This Row],[State ID]])</f>
        <v>R1013</v>
      </c>
      <c r="O869" s="38" t="str">
        <f>CONCATENATE(Table3[[#This Row],[date]],"-",Table3[[#This Row],[month2]],"-",Table3[[#This Row],[year2]])</f>
        <v>6-Sep-1978</v>
      </c>
      <c r="P869" s="17">
        <f>DATEDIF(Table3[[#This Row],[date of birth]],DATE(2023,6,8),"y")</f>
        <v>44</v>
      </c>
      <c r="Q869" s="39">
        <v>7152.67</v>
      </c>
    </row>
    <row r="870" spans="1:17" x14ac:dyDescent="0.25">
      <c r="A870" t="s">
        <v>5585</v>
      </c>
      <c r="B870">
        <v>1981</v>
      </c>
      <c r="C870" t="s">
        <v>10</v>
      </c>
      <c r="D870">
        <v>17</v>
      </c>
      <c r="E870">
        <v>1</v>
      </c>
      <c r="F870">
        <v>7153.55</v>
      </c>
      <c r="G870" t="s">
        <v>11</v>
      </c>
      <c r="H870" t="s">
        <v>16</v>
      </c>
      <c r="I870" t="s">
        <v>23</v>
      </c>
      <c r="J870" s="16" t="str">
        <f>IF(Table3[[#This Row],[month]]="?","sep",Table3[[#This Row],[month]])</f>
        <v>Jul</v>
      </c>
      <c r="K870" s="16">
        <f>IF(Table3[[#This Row],[year]]="?","1983",Table3[[#This Row],[year]])</f>
        <v>1981</v>
      </c>
      <c r="L870" s="16" t="str">
        <f>IF(Table3[[#This Row],[Hospital tier]]="?","tier - 2",Table3[[#This Row],[Hospital tier]])</f>
        <v>tier - 2</v>
      </c>
      <c r="M870" s="16" t="str">
        <f>IF(Table3[[#This Row],[City tier]]="?","tier - 2",Table3[[#This Row],[City tier]])</f>
        <v>tier - 1</v>
      </c>
      <c r="N870" s="16" t="str">
        <f>IF(Table3[[#This Row],[State ID]]="?","unknown",Table3[[#This Row],[State ID]])</f>
        <v>R1012</v>
      </c>
      <c r="O870" s="38" t="str">
        <f>CONCATENATE(Table3[[#This Row],[date]],"-",Table3[[#This Row],[month2]],"-",Table3[[#This Row],[year2]])</f>
        <v>17-Jul-1981</v>
      </c>
      <c r="P870" s="17">
        <f>DATEDIF(Table3[[#This Row],[date of birth]],DATE(2023,6,8),"y")</f>
        <v>41</v>
      </c>
      <c r="Q870" s="39">
        <v>7153.55</v>
      </c>
    </row>
    <row r="871" spans="1:17" x14ac:dyDescent="0.25">
      <c r="A871" t="s">
        <v>5586</v>
      </c>
      <c r="B871">
        <v>1980</v>
      </c>
      <c r="C871" t="s">
        <v>18</v>
      </c>
      <c r="D871">
        <v>22</v>
      </c>
      <c r="E871">
        <v>2</v>
      </c>
      <c r="F871">
        <v>7160.09</v>
      </c>
      <c r="G871" t="s">
        <v>11</v>
      </c>
      <c r="H871" t="s">
        <v>11</v>
      </c>
      <c r="I871" t="s">
        <v>42</v>
      </c>
      <c r="J871" s="16" t="str">
        <f>IF(Table3[[#This Row],[month]]="?","sep",Table3[[#This Row],[month]])</f>
        <v>Jun</v>
      </c>
      <c r="K871" s="16">
        <f>IF(Table3[[#This Row],[year]]="?","1983",Table3[[#This Row],[year]])</f>
        <v>1980</v>
      </c>
      <c r="L871" s="16" t="str">
        <f>IF(Table3[[#This Row],[Hospital tier]]="?","tier - 2",Table3[[#This Row],[Hospital tier]])</f>
        <v>tier - 2</v>
      </c>
      <c r="M871" s="16" t="str">
        <f>IF(Table3[[#This Row],[City tier]]="?","tier - 2",Table3[[#This Row],[City tier]])</f>
        <v>tier - 2</v>
      </c>
      <c r="N871" s="16" t="str">
        <f>IF(Table3[[#This Row],[State ID]]="?","unknown",Table3[[#This Row],[State ID]])</f>
        <v>R1011</v>
      </c>
      <c r="O871" s="38" t="str">
        <f>CONCATENATE(Table3[[#This Row],[date]],"-",Table3[[#This Row],[month2]],"-",Table3[[#This Row],[year2]])</f>
        <v>22-Jun-1980</v>
      </c>
      <c r="P871" s="17">
        <f>DATEDIF(Table3[[#This Row],[date of birth]],DATE(2023,6,8),"y")</f>
        <v>42</v>
      </c>
      <c r="Q871" s="39">
        <v>7160.09</v>
      </c>
    </row>
    <row r="872" spans="1:17" x14ac:dyDescent="0.25">
      <c r="A872" t="s">
        <v>5587</v>
      </c>
      <c r="B872">
        <v>1980</v>
      </c>
      <c r="C872" t="s">
        <v>37</v>
      </c>
      <c r="D872">
        <v>7</v>
      </c>
      <c r="E872">
        <v>2</v>
      </c>
      <c r="F872">
        <v>7160.33</v>
      </c>
      <c r="G872" t="s">
        <v>11</v>
      </c>
      <c r="H872" t="s">
        <v>16</v>
      </c>
      <c r="I872" t="s">
        <v>13</v>
      </c>
      <c r="J872" s="16" t="str">
        <f>IF(Table3[[#This Row],[month]]="?","sep",Table3[[#This Row],[month]])</f>
        <v>Oct</v>
      </c>
      <c r="K872" s="16">
        <f>IF(Table3[[#This Row],[year]]="?","1983",Table3[[#This Row],[year]])</f>
        <v>1980</v>
      </c>
      <c r="L872" s="16" t="str">
        <f>IF(Table3[[#This Row],[Hospital tier]]="?","tier - 2",Table3[[#This Row],[Hospital tier]])</f>
        <v>tier - 2</v>
      </c>
      <c r="M872" s="16" t="str">
        <f>IF(Table3[[#This Row],[City tier]]="?","tier - 2",Table3[[#This Row],[City tier]])</f>
        <v>tier - 1</v>
      </c>
      <c r="N872" s="16" t="str">
        <f>IF(Table3[[#This Row],[State ID]]="?","unknown",Table3[[#This Row],[State ID]])</f>
        <v>R1013</v>
      </c>
      <c r="O872" s="38" t="str">
        <f>CONCATENATE(Table3[[#This Row],[date]],"-",Table3[[#This Row],[month2]],"-",Table3[[#This Row],[year2]])</f>
        <v>7-Oct-1980</v>
      </c>
      <c r="P872" s="17">
        <f>DATEDIF(Table3[[#This Row],[date of birth]],DATE(2023,6,8),"y")</f>
        <v>42</v>
      </c>
      <c r="Q872" s="39">
        <v>7160.33</v>
      </c>
    </row>
    <row r="873" spans="1:17" x14ac:dyDescent="0.25">
      <c r="A873" t="s">
        <v>5588</v>
      </c>
      <c r="B873">
        <v>1980</v>
      </c>
      <c r="C873" t="s">
        <v>20</v>
      </c>
      <c r="D873">
        <v>30</v>
      </c>
      <c r="E873">
        <v>2</v>
      </c>
      <c r="F873">
        <v>7162.01</v>
      </c>
      <c r="G873" t="s">
        <v>11</v>
      </c>
      <c r="H873" t="s">
        <v>12</v>
      </c>
      <c r="I873" t="s">
        <v>13</v>
      </c>
      <c r="J873" s="16" t="str">
        <f>IF(Table3[[#This Row],[month]]="?","sep",Table3[[#This Row],[month]])</f>
        <v>Sep</v>
      </c>
      <c r="K873" s="16">
        <f>IF(Table3[[#This Row],[year]]="?","1983",Table3[[#This Row],[year]])</f>
        <v>1980</v>
      </c>
      <c r="L873" s="16" t="str">
        <f>IF(Table3[[#This Row],[Hospital tier]]="?","tier - 2",Table3[[#This Row],[Hospital tier]])</f>
        <v>tier - 2</v>
      </c>
      <c r="M873" s="16" t="str">
        <f>IF(Table3[[#This Row],[City tier]]="?","tier - 2",Table3[[#This Row],[City tier]])</f>
        <v>tier - 3</v>
      </c>
      <c r="N873" s="16" t="str">
        <f>IF(Table3[[#This Row],[State ID]]="?","unknown",Table3[[#This Row],[State ID]])</f>
        <v>R1013</v>
      </c>
      <c r="O873" s="38" t="str">
        <f>CONCATENATE(Table3[[#This Row],[date]],"-",Table3[[#This Row],[month2]],"-",Table3[[#This Row],[year2]])</f>
        <v>30-Sep-1980</v>
      </c>
      <c r="P873" s="17">
        <f>DATEDIF(Table3[[#This Row],[date of birth]],DATE(2023,6,8),"y")</f>
        <v>42</v>
      </c>
      <c r="Q873" s="39">
        <v>7162.01</v>
      </c>
    </row>
    <row r="874" spans="1:17" x14ac:dyDescent="0.25">
      <c r="A874" t="s">
        <v>5589</v>
      </c>
      <c r="B874">
        <v>1982</v>
      </c>
      <c r="C874" t="s">
        <v>35</v>
      </c>
      <c r="D874">
        <v>16</v>
      </c>
      <c r="E874">
        <v>2</v>
      </c>
      <c r="F874">
        <v>7173.36</v>
      </c>
      <c r="G874" t="s">
        <v>12</v>
      </c>
      <c r="H874" t="s">
        <v>11</v>
      </c>
      <c r="I874" t="s">
        <v>168</v>
      </c>
      <c r="J874" s="16" t="str">
        <f>IF(Table3[[#This Row],[month]]="?","sep",Table3[[#This Row],[month]])</f>
        <v>Aug</v>
      </c>
      <c r="K874" s="16">
        <f>IF(Table3[[#This Row],[year]]="?","1983",Table3[[#This Row],[year]])</f>
        <v>1982</v>
      </c>
      <c r="L874" s="16" t="str">
        <f>IF(Table3[[#This Row],[Hospital tier]]="?","tier - 2",Table3[[#This Row],[Hospital tier]])</f>
        <v>tier - 3</v>
      </c>
      <c r="M874" s="16" t="str">
        <f>IF(Table3[[#This Row],[City tier]]="?","tier - 2",Table3[[#This Row],[City tier]])</f>
        <v>tier - 2</v>
      </c>
      <c r="N874" s="16" t="str">
        <f>IF(Table3[[#This Row],[State ID]]="?","unknown",Table3[[#This Row],[State ID]])</f>
        <v>R1016</v>
      </c>
      <c r="O874" s="38" t="str">
        <f>CONCATENATE(Table3[[#This Row],[date]],"-",Table3[[#This Row],[month2]],"-",Table3[[#This Row],[year2]])</f>
        <v>16-Aug-1982</v>
      </c>
      <c r="P874" s="17">
        <f>DATEDIF(Table3[[#This Row],[date of birth]],DATE(2023,6,8),"y")</f>
        <v>40</v>
      </c>
      <c r="Q874" s="39">
        <v>7173.36</v>
      </c>
    </row>
    <row r="875" spans="1:17" x14ac:dyDescent="0.25">
      <c r="A875" t="s">
        <v>5590</v>
      </c>
      <c r="B875">
        <v>1975</v>
      </c>
      <c r="C875" t="s">
        <v>10</v>
      </c>
      <c r="D875">
        <v>19</v>
      </c>
      <c r="E875">
        <v>1</v>
      </c>
      <c r="F875">
        <v>7175.51</v>
      </c>
      <c r="G875" t="s">
        <v>11</v>
      </c>
      <c r="H875" t="s">
        <v>12</v>
      </c>
      <c r="I875" t="s">
        <v>13</v>
      </c>
      <c r="J875" s="16" t="str">
        <f>IF(Table3[[#This Row],[month]]="?","sep",Table3[[#This Row],[month]])</f>
        <v>Jul</v>
      </c>
      <c r="K875" s="16">
        <f>IF(Table3[[#This Row],[year]]="?","1983",Table3[[#This Row],[year]])</f>
        <v>1975</v>
      </c>
      <c r="L875" s="16" t="str">
        <f>IF(Table3[[#This Row],[Hospital tier]]="?","tier - 2",Table3[[#This Row],[Hospital tier]])</f>
        <v>tier - 2</v>
      </c>
      <c r="M875" s="16" t="str">
        <f>IF(Table3[[#This Row],[City tier]]="?","tier - 2",Table3[[#This Row],[City tier]])</f>
        <v>tier - 3</v>
      </c>
      <c r="N875" s="16" t="str">
        <f>IF(Table3[[#This Row],[State ID]]="?","unknown",Table3[[#This Row],[State ID]])</f>
        <v>R1013</v>
      </c>
      <c r="O875" s="38" t="str">
        <f>CONCATENATE(Table3[[#This Row],[date]],"-",Table3[[#This Row],[month2]],"-",Table3[[#This Row],[year2]])</f>
        <v>19-Jul-1975</v>
      </c>
      <c r="P875" s="17">
        <f>DATEDIF(Table3[[#This Row],[date of birth]],DATE(2023,6,8),"y")</f>
        <v>47</v>
      </c>
      <c r="Q875" s="39">
        <v>7175.51</v>
      </c>
    </row>
    <row r="876" spans="1:17" x14ac:dyDescent="0.25">
      <c r="A876" t="s">
        <v>5591</v>
      </c>
      <c r="B876">
        <v>1968</v>
      </c>
      <c r="C876" t="s">
        <v>35</v>
      </c>
      <c r="D876">
        <v>26</v>
      </c>
      <c r="E876">
        <v>0</v>
      </c>
      <c r="F876">
        <v>7179.52</v>
      </c>
      <c r="G876" t="s">
        <v>12</v>
      </c>
      <c r="H876" t="s">
        <v>12</v>
      </c>
      <c r="I876" t="s">
        <v>13</v>
      </c>
      <c r="J876" s="16" t="str">
        <f>IF(Table3[[#This Row],[month]]="?","sep",Table3[[#This Row],[month]])</f>
        <v>Aug</v>
      </c>
      <c r="K876" s="16">
        <f>IF(Table3[[#This Row],[year]]="?","1983",Table3[[#This Row],[year]])</f>
        <v>1968</v>
      </c>
      <c r="L876" s="16" t="str">
        <f>IF(Table3[[#This Row],[Hospital tier]]="?","tier - 2",Table3[[#This Row],[Hospital tier]])</f>
        <v>tier - 3</v>
      </c>
      <c r="M876" s="16" t="str">
        <f>IF(Table3[[#This Row],[City tier]]="?","tier - 2",Table3[[#This Row],[City tier]])</f>
        <v>tier - 3</v>
      </c>
      <c r="N876" s="16" t="str">
        <f>IF(Table3[[#This Row],[State ID]]="?","unknown",Table3[[#This Row],[State ID]])</f>
        <v>R1013</v>
      </c>
      <c r="O876" s="38" t="str">
        <f>CONCATENATE(Table3[[#This Row],[date]],"-",Table3[[#This Row],[month2]],"-",Table3[[#This Row],[year2]])</f>
        <v>26-Aug-1968</v>
      </c>
      <c r="P876" s="17">
        <f>DATEDIF(Table3[[#This Row],[date of birth]],DATE(2023,6,8),"y")</f>
        <v>54</v>
      </c>
      <c r="Q876" s="39">
        <v>7179.52</v>
      </c>
    </row>
    <row r="877" spans="1:17" x14ac:dyDescent="0.25">
      <c r="A877" t="s">
        <v>5592</v>
      </c>
      <c r="B877">
        <v>1982</v>
      </c>
      <c r="C877" t="s">
        <v>20</v>
      </c>
      <c r="D877">
        <v>14</v>
      </c>
      <c r="E877">
        <v>3</v>
      </c>
      <c r="F877">
        <v>7196.87</v>
      </c>
      <c r="G877" t="s">
        <v>12</v>
      </c>
      <c r="H877" t="s">
        <v>11</v>
      </c>
      <c r="I877" t="s">
        <v>42</v>
      </c>
      <c r="J877" s="16" t="str">
        <f>IF(Table3[[#This Row],[month]]="?","sep",Table3[[#This Row],[month]])</f>
        <v>Sep</v>
      </c>
      <c r="K877" s="16">
        <f>IF(Table3[[#This Row],[year]]="?","1983",Table3[[#This Row],[year]])</f>
        <v>1982</v>
      </c>
      <c r="L877" s="16" t="str">
        <f>IF(Table3[[#This Row],[Hospital tier]]="?","tier - 2",Table3[[#This Row],[Hospital tier]])</f>
        <v>tier - 3</v>
      </c>
      <c r="M877" s="16" t="str">
        <f>IF(Table3[[#This Row],[City tier]]="?","tier - 2",Table3[[#This Row],[City tier]])</f>
        <v>tier - 2</v>
      </c>
      <c r="N877" s="16" t="str">
        <f>IF(Table3[[#This Row],[State ID]]="?","unknown",Table3[[#This Row],[State ID]])</f>
        <v>R1011</v>
      </c>
      <c r="O877" s="38" t="str">
        <f>CONCATENATE(Table3[[#This Row],[date]],"-",Table3[[#This Row],[month2]],"-",Table3[[#This Row],[year2]])</f>
        <v>14-Sep-1982</v>
      </c>
      <c r="P877" s="17">
        <f>DATEDIF(Table3[[#This Row],[date of birth]],DATE(2023,6,8),"y")</f>
        <v>40</v>
      </c>
      <c r="Q877" s="39">
        <v>7196.87</v>
      </c>
    </row>
    <row r="878" spans="1:17" x14ac:dyDescent="0.25">
      <c r="A878" t="s">
        <v>5593</v>
      </c>
      <c r="B878">
        <v>1983</v>
      </c>
      <c r="C878" t="s">
        <v>35</v>
      </c>
      <c r="D878">
        <v>11</v>
      </c>
      <c r="E878">
        <v>2</v>
      </c>
      <c r="F878">
        <v>7201.7</v>
      </c>
      <c r="G878" t="s">
        <v>11</v>
      </c>
      <c r="H878" t="s">
        <v>12</v>
      </c>
      <c r="I878" t="s">
        <v>23</v>
      </c>
      <c r="J878" s="16" t="str">
        <f>IF(Table3[[#This Row],[month]]="?","sep",Table3[[#This Row],[month]])</f>
        <v>Aug</v>
      </c>
      <c r="K878" s="16">
        <f>IF(Table3[[#This Row],[year]]="?","1983",Table3[[#This Row],[year]])</f>
        <v>1983</v>
      </c>
      <c r="L878" s="16" t="str">
        <f>IF(Table3[[#This Row],[Hospital tier]]="?","tier - 2",Table3[[#This Row],[Hospital tier]])</f>
        <v>tier - 2</v>
      </c>
      <c r="M878" s="16" t="str">
        <f>IF(Table3[[#This Row],[City tier]]="?","tier - 2",Table3[[#This Row],[City tier]])</f>
        <v>tier - 3</v>
      </c>
      <c r="N878" s="16" t="str">
        <f>IF(Table3[[#This Row],[State ID]]="?","unknown",Table3[[#This Row],[State ID]])</f>
        <v>R1012</v>
      </c>
      <c r="O878" s="38" t="str">
        <f>CONCATENATE(Table3[[#This Row],[date]],"-",Table3[[#This Row],[month2]],"-",Table3[[#This Row],[year2]])</f>
        <v>11-Aug-1983</v>
      </c>
      <c r="P878" s="17">
        <f>DATEDIF(Table3[[#This Row],[date of birth]],DATE(2023,6,8),"y")</f>
        <v>39</v>
      </c>
      <c r="Q878" s="39">
        <v>7201.7</v>
      </c>
    </row>
    <row r="879" spans="1:17" x14ac:dyDescent="0.25">
      <c r="A879" t="s">
        <v>5594</v>
      </c>
      <c r="B879">
        <v>1983</v>
      </c>
      <c r="C879" t="s">
        <v>15</v>
      </c>
      <c r="D879">
        <v>21</v>
      </c>
      <c r="E879">
        <v>2</v>
      </c>
      <c r="F879">
        <v>7209.49</v>
      </c>
      <c r="G879" t="s">
        <v>11</v>
      </c>
      <c r="H879" t="s">
        <v>12</v>
      </c>
      <c r="I879" t="s">
        <v>23</v>
      </c>
      <c r="J879" s="16" t="str">
        <f>IF(Table3[[#This Row],[month]]="?","sep",Table3[[#This Row],[month]])</f>
        <v>Nov</v>
      </c>
      <c r="K879" s="16">
        <f>IF(Table3[[#This Row],[year]]="?","1983",Table3[[#This Row],[year]])</f>
        <v>1983</v>
      </c>
      <c r="L879" s="16" t="str">
        <f>IF(Table3[[#This Row],[Hospital tier]]="?","tier - 2",Table3[[#This Row],[Hospital tier]])</f>
        <v>tier - 2</v>
      </c>
      <c r="M879" s="16" t="str">
        <f>IF(Table3[[#This Row],[City tier]]="?","tier - 2",Table3[[#This Row],[City tier]])</f>
        <v>tier - 3</v>
      </c>
      <c r="N879" s="16" t="str">
        <f>IF(Table3[[#This Row],[State ID]]="?","unknown",Table3[[#This Row],[State ID]])</f>
        <v>R1012</v>
      </c>
      <c r="O879" s="38" t="str">
        <f>CONCATENATE(Table3[[#This Row],[date]],"-",Table3[[#This Row],[month2]],"-",Table3[[#This Row],[year2]])</f>
        <v>21-Nov-1983</v>
      </c>
      <c r="P879" s="17">
        <f>DATEDIF(Table3[[#This Row],[date of birth]],DATE(2023,6,8),"y")</f>
        <v>39</v>
      </c>
      <c r="Q879" s="39">
        <v>7209.49</v>
      </c>
    </row>
    <row r="880" spans="1:17" x14ac:dyDescent="0.25">
      <c r="A880" t="s">
        <v>5595</v>
      </c>
      <c r="B880">
        <v>1991</v>
      </c>
      <c r="C880" t="s">
        <v>18</v>
      </c>
      <c r="D880">
        <v>28</v>
      </c>
      <c r="E880">
        <v>3</v>
      </c>
      <c r="F880">
        <v>7220.25</v>
      </c>
      <c r="G880" t="s">
        <v>11</v>
      </c>
      <c r="H880" t="s">
        <v>11</v>
      </c>
      <c r="I880" t="s">
        <v>300</v>
      </c>
      <c r="J880" s="16" t="str">
        <f>IF(Table3[[#This Row],[month]]="?","sep",Table3[[#This Row],[month]])</f>
        <v>Jun</v>
      </c>
      <c r="K880" s="16">
        <f>IF(Table3[[#This Row],[year]]="?","1983",Table3[[#This Row],[year]])</f>
        <v>1991</v>
      </c>
      <c r="L880" s="16" t="str">
        <f>IF(Table3[[#This Row],[Hospital tier]]="?","tier - 2",Table3[[#This Row],[Hospital tier]])</f>
        <v>tier - 2</v>
      </c>
      <c r="M880" s="16" t="str">
        <f>IF(Table3[[#This Row],[City tier]]="?","tier - 2",Table3[[#This Row],[City tier]])</f>
        <v>tier - 2</v>
      </c>
      <c r="N880" s="16" t="str">
        <f>IF(Table3[[#This Row],[State ID]]="?","unknown",Table3[[#This Row],[State ID]])</f>
        <v>R1021</v>
      </c>
      <c r="O880" s="38" t="str">
        <f>CONCATENATE(Table3[[#This Row],[date]],"-",Table3[[#This Row],[month2]],"-",Table3[[#This Row],[year2]])</f>
        <v>28-Jun-1991</v>
      </c>
      <c r="P880" s="17">
        <f>DATEDIF(Table3[[#This Row],[date of birth]],DATE(2023,6,8),"y")</f>
        <v>31</v>
      </c>
      <c r="Q880" s="39">
        <v>7220.25</v>
      </c>
    </row>
    <row r="881" spans="1:17" x14ac:dyDescent="0.25">
      <c r="A881" t="s">
        <v>5596</v>
      </c>
      <c r="B881">
        <v>1977</v>
      </c>
      <c r="C881" t="s">
        <v>20</v>
      </c>
      <c r="D881">
        <v>15</v>
      </c>
      <c r="E881">
        <v>0</v>
      </c>
      <c r="F881">
        <v>7222.79</v>
      </c>
      <c r="G881" t="s">
        <v>12</v>
      </c>
      <c r="H881" t="s">
        <v>12</v>
      </c>
      <c r="I881" t="s">
        <v>23</v>
      </c>
      <c r="J881" s="16" t="str">
        <f>IF(Table3[[#This Row],[month]]="?","sep",Table3[[#This Row],[month]])</f>
        <v>Sep</v>
      </c>
      <c r="K881" s="16">
        <f>IF(Table3[[#This Row],[year]]="?","1983",Table3[[#This Row],[year]])</f>
        <v>1977</v>
      </c>
      <c r="L881" s="16" t="str">
        <f>IF(Table3[[#This Row],[Hospital tier]]="?","tier - 2",Table3[[#This Row],[Hospital tier]])</f>
        <v>tier - 3</v>
      </c>
      <c r="M881" s="16" t="str">
        <f>IF(Table3[[#This Row],[City tier]]="?","tier - 2",Table3[[#This Row],[City tier]])</f>
        <v>tier - 3</v>
      </c>
      <c r="N881" s="16" t="str">
        <f>IF(Table3[[#This Row],[State ID]]="?","unknown",Table3[[#This Row],[State ID]])</f>
        <v>R1012</v>
      </c>
      <c r="O881" s="38" t="str">
        <f>CONCATENATE(Table3[[#This Row],[date]],"-",Table3[[#This Row],[month2]],"-",Table3[[#This Row],[year2]])</f>
        <v>15-Sep-1977</v>
      </c>
      <c r="P881" s="17">
        <f>DATEDIF(Table3[[#This Row],[date of birth]],DATE(2023,6,8),"y")</f>
        <v>45</v>
      </c>
      <c r="Q881" s="39">
        <v>7222.79</v>
      </c>
    </row>
    <row r="882" spans="1:17" x14ac:dyDescent="0.25">
      <c r="A882" t="s">
        <v>5597</v>
      </c>
      <c r="B882">
        <v>1986</v>
      </c>
      <c r="C882" t="s">
        <v>10</v>
      </c>
      <c r="D882">
        <v>13</v>
      </c>
      <c r="E882">
        <v>3</v>
      </c>
      <c r="F882">
        <v>7228.22</v>
      </c>
      <c r="G882" t="s">
        <v>11</v>
      </c>
      <c r="H882" t="s">
        <v>16</v>
      </c>
      <c r="I882" t="s">
        <v>247</v>
      </c>
      <c r="J882" s="16" t="str">
        <f>IF(Table3[[#This Row],[month]]="?","sep",Table3[[#This Row],[month]])</f>
        <v>Jul</v>
      </c>
      <c r="K882" s="16">
        <f>IF(Table3[[#This Row],[year]]="?","1983",Table3[[#This Row],[year]])</f>
        <v>1986</v>
      </c>
      <c r="L882" s="16" t="str">
        <f>IF(Table3[[#This Row],[Hospital tier]]="?","tier - 2",Table3[[#This Row],[Hospital tier]])</f>
        <v>tier - 2</v>
      </c>
      <c r="M882" s="16" t="str">
        <f>IF(Table3[[#This Row],[City tier]]="?","tier - 2",Table3[[#This Row],[City tier]])</f>
        <v>tier - 1</v>
      </c>
      <c r="N882" s="16" t="str">
        <f>IF(Table3[[#This Row],[State ID]]="?","unknown",Table3[[#This Row],[State ID]])</f>
        <v>R1024</v>
      </c>
      <c r="O882" s="38" t="str">
        <f>CONCATENATE(Table3[[#This Row],[date]],"-",Table3[[#This Row],[month2]],"-",Table3[[#This Row],[year2]])</f>
        <v>13-Jul-1986</v>
      </c>
      <c r="P882" s="17">
        <f>DATEDIF(Table3[[#This Row],[date of birth]],DATE(2023,6,8),"y")</f>
        <v>36</v>
      </c>
      <c r="Q882" s="39">
        <v>7228.22</v>
      </c>
    </row>
    <row r="883" spans="1:17" x14ac:dyDescent="0.25">
      <c r="A883" t="s">
        <v>5598</v>
      </c>
      <c r="B883">
        <v>1986</v>
      </c>
      <c r="C883" t="s">
        <v>20</v>
      </c>
      <c r="D883">
        <v>2</v>
      </c>
      <c r="E883">
        <v>4</v>
      </c>
      <c r="F883">
        <v>7243.81</v>
      </c>
      <c r="G883" t="s">
        <v>11</v>
      </c>
      <c r="H883" t="s">
        <v>12</v>
      </c>
      <c r="I883" t="s">
        <v>13</v>
      </c>
      <c r="J883" s="16" t="str">
        <f>IF(Table3[[#This Row],[month]]="?","sep",Table3[[#This Row],[month]])</f>
        <v>Sep</v>
      </c>
      <c r="K883" s="16">
        <f>IF(Table3[[#This Row],[year]]="?","1983",Table3[[#This Row],[year]])</f>
        <v>1986</v>
      </c>
      <c r="L883" s="16" t="str">
        <f>IF(Table3[[#This Row],[Hospital tier]]="?","tier - 2",Table3[[#This Row],[Hospital tier]])</f>
        <v>tier - 2</v>
      </c>
      <c r="M883" s="16" t="str">
        <f>IF(Table3[[#This Row],[City tier]]="?","tier - 2",Table3[[#This Row],[City tier]])</f>
        <v>tier - 3</v>
      </c>
      <c r="N883" s="16" t="str">
        <f>IF(Table3[[#This Row],[State ID]]="?","unknown",Table3[[#This Row],[State ID]])</f>
        <v>R1013</v>
      </c>
      <c r="O883" s="38" t="str">
        <f>CONCATENATE(Table3[[#This Row],[date]],"-",Table3[[#This Row],[month2]],"-",Table3[[#This Row],[year2]])</f>
        <v>2-Sep-1986</v>
      </c>
      <c r="P883" s="17">
        <f>DATEDIF(Table3[[#This Row],[date of birth]],DATE(2023,6,8),"y")</f>
        <v>36</v>
      </c>
      <c r="Q883" s="39">
        <v>7243.81</v>
      </c>
    </row>
    <row r="884" spans="1:17" x14ac:dyDescent="0.25">
      <c r="A884" t="s">
        <v>5599</v>
      </c>
      <c r="B884">
        <v>1982</v>
      </c>
      <c r="C884" t="s">
        <v>10</v>
      </c>
      <c r="D884">
        <v>24</v>
      </c>
      <c r="E884">
        <v>3</v>
      </c>
      <c r="F884">
        <v>7248.71</v>
      </c>
      <c r="G884" t="s">
        <v>11</v>
      </c>
      <c r="H884" t="s">
        <v>16</v>
      </c>
      <c r="I884" t="s">
        <v>13</v>
      </c>
      <c r="J884" s="16" t="str">
        <f>IF(Table3[[#This Row],[month]]="?","sep",Table3[[#This Row],[month]])</f>
        <v>Jul</v>
      </c>
      <c r="K884" s="16">
        <f>IF(Table3[[#This Row],[year]]="?","1983",Table3[[#This Row],[year]])</f>
        <v>1982</v>
      </c>
      <c r="L884" s="16" t="str">
        <f>IF(Table3[[#This Row],[Hospital tier]]="?","tier - 2",Table3[[#This Row],[Hospital tier]])</f>
        <v>tier - 2</v>
      </c>
      <c r="M884" s="16" t="str">
        <f>IF(Table3[[#This Row],[City tier]]="?","tier - 2",Table3[[#This Row],[City tier]])</f>
        <v>tier - 1</v>
      </c>
      <c r="N884" s="16" t="str">
        <f>IF(Table3[[#This Row],[State ID]]="?","unknown",Table3[[#This Row],[State ID]])</f>
        <v>R1013</v>
      </c>
      <c r="O884" s="38" t="str">
        <f>CONCATENATE(Table3[[#This Row],[date]],"-",Table3[[#This Row],[month2]],"-",Table3[[#This Row],[year2]])</f>
        <v>24-Jul-1982</v>
      </c>
      <c r="P884" s="17">
        <f>DATEDIF(Table3[[#This Row],[date of birth]],DATE(2023,6,8),"y")</f>
        <v>40</v>
      </c>
      <c r="Q884" s="39">
        <v>7248.71</v>
      </c>
    </row>
    <row r="885" spans="1:17" x14ac:dyDescent="0.25">
      <c r="A885" t="s">
        <v>5600</v>
      </c>
      <c r="B885">
        <v>1981</v>
      </c>
      <c r="C885" t="s">
        <v>35</v>
      </c>
      <c r="D885">
        <v>14</v>
      </c>
      <c r="E885">
        <v>2</v>
      </c>
      <c r="F885">
        <v>7256.72</v>
      </c>
      <c r="G885" t="s">
        <v>12</v>
      </c>
      <c r="H885" t="s">
        <v>11</v>
      </c>
      <c r="I885" t="s">
        <v>23</v>
      </c>
      <c r="J885" s="16" t="str">
        <f>IF(Table3[[#This Row],[month]]="?","sep",Table3[[#This Row],[month]])</f>
        <v>Aug</v>
      </c>
      <c r="K885" s="16">
        <f>IF(Table3[[#This Row],[year]]="?","1983",Table3[[#This Row],[year]])</f>
        <v>1981</v>
      </c>
      <c r="L885" s="16" t="str">
        <f>IF(Table3[[#This Row],[Hospital tier]]="?","tier - 2",Table3[[#This Row],[Hospital tier]])</f>
        <v>tier - 3</v>
      </c>
      <c r="M885" s="16" t="str">
        <f>IF(Table3[[#This Row],[City tier]]="?","tier - 2",Table3[[#This Row],[City tier]])</f>
        <v>tier - 2</v>
      </c>
      <c r="N885" s="16" t="str">
        <f>IF(Table3[[#This Row],[State ID]]="?","unknown",Table3[[#This Row],[State ID]])</f>
        <v>R1012</v>
      </c>
      <c r="O885" s="38" t="str">
        <f>CONCATENATE(Table3[[#This Row],[date]],"-",Table3[[#This Row],[month2]],"-",Table3[[#This Row],[year2]])</f>
        <v>14-Aug-1981</v>
      </c>
      <c r="P885" s="17">
        <f>DATEDIF(Table3[[#This Row],[date of birth]],DATE(2023,6,8),"y")</f>
        <v>41</v>
      </c>
      <c r="Q885" s="39">
        <v>7256.72</v>
      </c>
    </row>
    <row r="886" spans="1:17" x14ac:dyDescent="0.25">
      <c r="A886" t="s">
        <v>5601</v>
      </c>
      <c r="B886">
        <v>1981</v>
      </c>
      <c r="C886" t="s">
        <v>18</v>
      </c>
      <c r="D886">
        <v>13</v>
      </c>
      <c r="E886">
        <v>2</v>
      </c>
      <c r="F886">
        <v>7261.74</v>
      </c>
      <c r="G886" t="s">
        <v>12</v>
      </c>
      <c r="H886" t="s">
        <v>12</v>
      </c>
      <c r="I886" t="s">
        <v>23</v>
      </c>
      <c r="J886" s="16" t="str">
        <f>IF(Table3[[#This Row],[month]]="?","sep",Table3[[#This Row],[month]])</f>
        <v>Jun</v>
      </c>
      <c r="K886" s="16">
        <f>IF(Table3[[#This Row],[year]]="?","1983",Table3[[#This Row],[year]])</f>
        <v>1981</v>
      </c>
      <c r="L886" s="16" t="str">
        <f>IF(Table3[[#This Row],[Hospital tier]]="?","tier - 2",Table3[[#This Row],[Hospital tier]])</f>
        <v>tier - 3</v>
      </c>
      <c r="M886" s="16" t="str">
        <f>IF(Table3[[#This Row],[City tier]]="?","tier - 2",Table3[[#This Row],[City tier]])</f>
        <v>tier - 3</v>
      </c>
      <c r="N886" s="16" t="str">
        <f>IF(Table3[[#This Row],[State ID]]="?","unknown",Table3[[#This Row],[State ID]])</f>
        <v>R1012</v>
      </c>
      <c r="O886" s="38" t="str">
        <f>CONCATENATE(Table3[[#This Row],[date]],"-",Table3[[#This Row],[month2]],"-",Table3[[#This Row],[year2]])</f>
        <v>13-Jun-1981</v>
      </c>
      <c r="P886" s="17">
        <f>DATEDIF(Table3[[#This Row],[date of birth]],DATE(2023,6,8),"y")</f>
        <v>41</v>
      </c>
      <c r="Q886" s="39">
        <v>7261.74</v>
      </c>
    </row>
    <row r="887" spans="1:17" x14ac:dyDescent="0.25">
      <c r="A887" t="s">
        <v>5602</v>
      </c>
      <c r="B887">
        <v>1973</v>
      </c>
      <c r="C887" t="s">
        <v>37</v>
      </c>
      <c r="D887">
        <v>25</v>
      </c>
      <c r="E887">
        <v>0</v>
      </c>
      <c r="F887">
        <v>7265.58</v>
      </c>
      <c r="G887" t="s">
        <v>11</v>
      </c>
      <c r="H887" t="s">
        <v>11</v>
      </c>
      <c r="I887" t="s">
        <v>13</v>
      </c>
      <c r="J887" s="16" t="str">
        <f>IF(Table3[[#This Row],[month]]="?","sep",Table3[[#This Row],[month]])</f>
        <v>Oct</v>
      </c>
      <c r="K887" s="16">
        <f>IF(Table3[[#This Row],[year]]="?","1983",Table3[[#This Row],[year]])</f>
        <v>1973</v>
      </c>
      <c r="L887" s="16" t="str">
        <f>IF(Table3[[#This Row],[Hospital tier]]="?","tier - 2",Table3[[#This Row],[Hospital tier]])</f>
        <v>tier - 2</v>
      </c>
      <c r="M887" s="16" t="str">
        <f>IF(Table3[[#This Row],[City tier]]="?","tier - 2",Table3[[#This Row],[City tier]])</f>
        <v>tier - 2</v>
      </c>
      <c r="N887" s="16" t="str">
        <f>IF(Table3[[#This Row],[State ID]]="?","unknown",Table3[[#This Row],[State ID]])</f>
        <v>R1013</v>
      </c>
      <c r="O887" s="38" t="str">
        <f>CONCATENATE(Table3[[#This Row],[date]],"-",Table3[[#This Row],[month2]],"-",Table3[[#This Row],[year2]])</f>
        <v>25-Oct-1973</v>
      </c>
      <c r="P887" s="17">
        <f>DATEDIF(Table3[[#This Row],[date of birth]],DATE(2023,6,8),"y")</f>
        <v>49</v>
      </c>
      <c r="Q887" s="39">
        <v>7265.58</v>
      </c>
    </row>
    <row r="888" spans="1:17" x14ac:dyDescent="0.25">
      <c r="A888" t="s">
        <v>5603</v>
      </c>
      <c r="B888">
        <v>1981</v>
      </c>
      <c r="C888" t="s">
        <v>35</v>
      </c>
      <c r="D888">
        <v>4</v>
      </c>
      <c r="E888">
        <v>2</v>
      </c>
      <c r="F888">
        <v>7265.7</v>
      </c>
      <c r="G888" t="s">
        <v>12</v>
      </c>
      <c r="H888" t="s">
        <v>12</v>
      </c>
      <c r="I888" t="s">
        <v>23</v>
      </c>
      <c r="J888" s="16" t="str">
        <f>IF(Table3[[#This Row],[month]]="?","sep",Table3[[#This Row],[month]])</f>
        <v>Aug</v>
      </c>
      <c r="K888" s="16">
        <f>IF(Table3[[#This Row],[year]]="?","1983",Table3[[#This Row],[year]])</f>
        <v>1981</v>
      </c>
      <c r="L888" s="16" t="str">
        <f>IF(Table3[[#This Row],[Hospital tier]]="?","tier - 2",Table3[[#This Row],[Hospital tier]])</f>
        <v>tier - 3</v>
      </c>
      <c r="M888" s="16" t="str">
        <f>IF(Table3[[#This Row],[City tier]]="?","tier - 2",Table3[[#This Row],[City tier]])</f>
        <v>tier - 3</v>
      </c>
      <c r="N888" s="16" t="str">
        <f>IF(Table3[[#This Row],[State ID]]="?","unknown",Table3[[#This Row],[State ID]])</f>
        <v>R1012</v>
      </c>
      <c r="O888" s="38" t="str">
        <f>CONCATENATE(Table3[[#This Row],[date]],"-",Table3[[#This Row],[month2]],"-",Table3[[#This Row],[year2]])</f>
        <v>4-Aug-1981</v>
      </c>
      <c r="P888" s="17">
        <f>DATEDIF(Table3[[#This Row],[date of birth]],DATE(2023,6,8),"y")</f>
        <v>41</v>
      </c>
      <c r="Q888" s="39">
        <v>7265.7</v>
      </c>
    </row>
    <row r="889" spans="1:17" x14ac:dyDescent="0.25">
      <c r="A889" t="s">
        <v>5604</v>
      </c>
      <c r="B889">
        <v>1976</v>
      </c>
      <c r="C889" t="s">
        <v>30</v>
      </c>
      <c r="D889">
        <v>18</v>
      </c>
      <c r="E889">
        <v>2</v>
      </c>
      <c r="F889">
        <v>7273.02</v>
      </c>
      <c r="G889" t="s">
        <v>11</v>
      </c>
      <c r="H889" t="s">
        <v>16</v>
      </c>
      <c r="I889" t="s">
        <v>13</v>
      </c>
      <c r="J889" s="16" t="str">
        <f>IF(Table3[[#This Row],[month]]="?","sep",Table3[[#This Row],[month]])</f>
        <v>Dec</v>
      </c>
      <c r="K889" s="16">
        <f>IF(Table3[[#This Row],[year]]="?","1983",Table3[[#This Row],[year]])</f>
        <v>1976</v>
      </c>
      <c r="L889" s="16" t="str">
        <f>IF(Table3[[#This Row],[Hospital tier]]="?","tier - 2",Table3[[#This Row],[Hospital tier]])</f>
        <v>tier - 2</v>
      </c>
      <c r="M889" s="16" t="str">
        <f>IF(Table3[[#This Row],[City tier]]="?","tier - 2",Table3[[#This Row],[City tier]])</f>
        <v>tier - 1</v>
      </c>
      <c r="N889" s="16" t="str">
        <f>IF(Table3[[#This Row],[State ID]]="?","unknown",Table3[[#This Row],[State ID]])</f>
        <v>R1013</v>
      </c>
      <c r="O889" s="38" t="str">
        <f>CONCATENATE(Table3[[#This Row],[date]],"-",Table3[[#This Row],[month2]],"-",Table3[[#This Row],[year2]])</f>
        <v>18-Dec-1976</v>
      </c>
      <c r="P889" s="17">
        <f>DATEDIF(Table3[[#This Row],[date of birth]],DATE(2023,6,8),"y")</f>
        <v>46</v>
      </c>
      <c r="Q889" s="39">
        <v>7273.02</v>
      </c>
    </row>
    <row r="890" spans="1:17" x14ac:dyDescent="0.25">
      <c r="A890" t="s">
        <v>5605</v>
      </c>
      <c r="B890">
        <v>1985</v>
      </c>
      <c r="C890" t="s">
        <v>15</v>
      </c>
      <c r="D890">
        <v>2</v>
      </c>
      <c r="E890">
        <v>3</v>
      </c>
      <c r="F890">
        <v>7281.51</v>
      </c>
      <c r="G890" t="s">
        <v>11</v>
      </c>
      <c r="H890" t="s">
        <v>16</v>
      </c>
      <c r="I890" t="s">
        <v>23</v>
      </c>
      <c r="J890" s="16" t="str">
        <f>IF(Table3[[#This Row],[month]]="?","sep",Table3[[#This Row],[month]])</f>
        <v>Nov</v>
      </c>
      <c r="K890" s="16">
        <f>IF(Table3[[#This Row],[year]]="?","1983",Table3[[#This Row],[year]])</f>
        <v>1985</v>
      </c>
      <c r="L890" s="16" t="str">
        <f>IF(Table3[[#This Row],[Hospital tier]]="?","tier - 2",Table3[[#This Row],[Hospital tier]])</f>
        <v>tier - 2</v>
      </c>
      <c r="M890" s="16" t="str">
        <f>IF(Table3[[#This Row],[City tier]]="?","tier - 2",Table3[[#This Row],[City tier]])</f>
        <v>tier - 1</v>
      </c>
      <c r="N890" s="16" t="str">
        <f>IF(Table3[[#This Row],[State ID]]="?","unknown",Table3[[#This Row],[State ID]])</f>
        <v>R1012</v>
      </c>
      <c r="O890" s="38" t="str">
        <f>CONCATENATE(Table3[[#This Row],[date]],"-",Table3[[#This Row],[month2]],"-",Table3[[#This Row],[year2]])</f>
        <v>2-Nov-1985</v>
      </c>
      <c r="P890" s="17">
        <f>DATEDIF(Table3[[#This Row],[date of birth]],DATE(2023,6,8),"y")</f>
        <v>37</v>
      </c>
      <c r="Q890" s="39">
        <v>7281.51</v>
      </c>
    </row>
    <row r="891" spans="1:17" x14ac:dyDescent="0.25">
      <c r="A891" t="s">
        <v>5606</v>
      </c>
      <c r="B891">
        <v>1966</v>
      </c>
      <c r="C891" t="s">
        <v>30</v>
      </c>
      <c r="D891">
        <v>26</v>
      </c>
      <c r="E891">
        <v>0</v>
      </c>
      <c r="F891">
        <v>7302.46</v>
      </c>
      <c r="G891" t="s">
        <v>12</v>
      </c>
      <c r="H891" t="s">
        <v>16</v>
      </c>
      <c r="I891" t="s">
        <v>23</v>
      </c>
      <c r="J891" s="16" t="str">
        <f>IF(Table3[[#This Row],[month]]="?","sep",Table3[[#This Row],[month]])</f>
        <v>Dec</v>
      </c>
      <c r="K891" s="16">
        <f>IF(Table3[[#This Row],[year]]="?","1983",Table3[[#This Row],[year]])</f>
        <v>1966</v>
      </c>
      <c r="L891" s="16" t="str">
        <f>IF(Table3[[#This Row],[Hospital tier]]="?","tier - 2",Table3[[#This Row],[Hospital tier]])</f>
        <v>tier - 3</v>
      </c>
      <c r="M891" s="16" t="str">
        <f>IF(Table3[[#This Row],[City tier]]="?","tier - 2",Table3[[#This Row],[City tier]])</f>
        <v>tier - 1</v>
      </c>
      <c r="N891" s="16" t="str">
        <f>IF(Table3[[#This Row],[State ID]]="?","unknown",Table3[[#This Row],[State ID]])</f>
        <v>R1012</v>
      </c>
      <c r="O891" s="38" t="str">
        <f>CONCATENATE(Table3[[#This Row],[date]],"-",Table3[[#This Row],[month2]],"-",Table3[[#This Row],[year2]])</f>
        <v>26-Dec-1966</v>
      </c>
      <c r="P891" s="17">
        <f>DATEDIF(Table3[[#This Row],[date of birth]],DATE(2023,6,8),"y")</f>
        <v>56</v>
      </c>
      <c r="Q891" s="39">
        <v>7302.46</v>
      </c>
    </row>
    <row r="892" spans="1:17" x14ac:dyDescent="0.25">
      <c r="A892" t="s">
        <v>5607</v>
      </c>
      <c r="B892">
        <v>1965</v>
      </c>
      <c r="C892" t="s">
        <v>18</v>
      </c>
      <c r="D892">
        <v>6</v>
      </c>
      <c r="E892">
        <v>0</v>
      </c>
      <c r="F892">
        <v>7304.65</v>
      </c>
      <c r="G892" t="s">
        <v>12</v>
      </c>
      <c r="H892" t="s">
        <v>12</v>
      </c>
      <c r="I892" t="s">
        <v>13</v>
      </c>
      <c r="J892" s="16" t="str">
        <f>IF(Table3[[#This Row],[month]]="?","sep",Table3[[#This Row],[month]])</f>
        <v>Jun</v>
      </c>
      <c r="K892" s="16">
        <f>IF(Table3[[#This Row],[year]]="?","1983",Table3[[#This Row],[year]])</f>
        <v>1965</v>
      </c>
      <c r="L892" s="16" t="str">
        <f>IF(Table3[[#This Row],[Hospital tier]]="?","tier - 2",Table3[[#This Row],[Hospital tier]])</f>
        <v>tier - 3</v>
      </c>
      <c r="M892" s="16" t="str">
        <f>IF(Table3[[#This Row],[City tier]]="?","tier - 2",Table3[[#This Row],[City tier]])</f>
        <v>tier - 3</v>
      </c>
      <c r="N892" s="16" t="str">
        <f>IF(Table3[[#This Row],[State ID]]="?","unknown",Table3[[#This Row],[State ID]])</f>
        <v>R1013</v>
      </c>
      <c r="O892" s="38" t="str">
        <f>CONCATENATE(Table3[[#This Row],[date]],"-",Table3[[#This Row],[month2]],"-",Table3[[#This Row],[year2]])</f>
        <v>6-Jun-1965</v>
      </c>
      <c r="P892" s="17">
        <f>DATEDIF(Table3[[#This Row],[date of birth]],DATE(2023,6,8),"y")</f>
        <v>58</v>
      </c>
      <c r="Q892" s="39">
        <v>7304.65</v>
      </c>
    </row>
    <row r="893" spans="1:17" x14ac:dyDescent="0.25">
      <c r="A893" t="s">
        <v>5608</v>
      </c>
      <c r="B893">
        <v>1965</v>
      </c>
      <c r="C893" t="s">
        <v>18</v>
      </c>
      <c r="D893">
        <v>25</v>
      </c>
      <c r="E893">
        <v>0</v>
      </c>
      <c r="F893">
        <v>7318.21</v>
      </c>
      <c r="G893" t="s">
        <v>12</v>
      </c>
      <c r="H893" t="s">
        <v>16</v>
      </c>
      <c r="I893" t="s">
        <v>13</v>
      </c>
      <c r="J893" s="16" t="str">
        <f>IF(Table3[[#This Row],[month]]="?","sep",Table3[[#This Row],[month]])</f>
        <v>Jun</v>
      </c>
      <c r="K893" s="16">
        <f>IF(Table3[[#This Row],[year]]="?","1983",Table3[[#This Row],[year]])</f>
        <v>1965</v>
      </c>
      <c r="L893" s="16" t="str">
        <f>IF(Table3[[#This Row],[Hospital tier]]="?","tier - 2",Table3[[#This Row],[Hospital tier]])</f>
        <v>tier - 3</v>
      </c>
      <c r="M893" s="16" t="str">
        <f>IF(Table3[[#This Row],[City tier]]="?","tier - 2",Table3[[#This Row],[City tier]])</f>
        <v>tier - 1</v>
      </c>
      <c r="N893" s="16" t="str">
        <f>IF(Table3[[#This Row],[State ID]]="?","unknown",Table3[[#This Row],[State ID]])</f>
        <v>R1013</v>
      </c>
      <c r="O893" s="38" t="str">
        <f>CONCATENATE(Table3[[#This Row],[date]],"-",Table3[[#This Row],[month2]],"-",Table3[[#This Row],[year2]])</f>
        <v>25-Jun-1965</v>
      </c>
      <c r="P893" s="17">
        <f>DATEDIF(Table3[[#This Row],[date of birth]],DATE(2023,6,8),"y")</f>
        <v>57</v>
      </c>
      <c r="Q893" s="39">
        <v>7318.21</v>
      </c>
    </row>
    <row r="894" spans="1:17" x14ac:dyDescent="0.25">
      <c r="A894" t="s">
        <v>5609</v>
      </c>
      <c r="B894">
        <v>1972</v>
      </c>
      <c r="C894" t="s">
        <v>35</v>
      </c>
      <c r="D894">
        <v>11</v>
      </c>
      <c r="E894">
        <v>0</v>
      </c>
      <c r="F894">
        <v>7318.22</v>
      </c>
      <c r="G894" t="s">
        <v>11</v>
      </c>
      <c r="H894" t="s">
        <v>12</v>
      </c>
      <c r="I894" t="s">
        <v>23</v>
      </c>
      <c r="J894" s="16" t="str">
        <f>IF(Table3[[#This Row],[month]]="?","sep",Table3[[#This Row],[month]])</f>
        <v>Aug</v>
      </c>
      <c r="K894" s="16">
        <f>IF(Table3[[#This Row],[year]]="?","1983",Table3[[#This Row],[year]])</f>
        <v>1972</v>
      </c>
      <c r="L894" s="16" t="str">
        <f>IF(Table3[[#This Row],[Hospital tier]]="?","tier - 2",Table3[[#This Row],[Hospital tier]])</f>
        <v>tier - 2</v>
      </c>
      <c r="M894" s="16" t="str">
        <f>IF(Table3[[#This Row],[City tier]]="?","tier - 2",Table3[[#This Row],[City tier]])</f>
        <v>tier - 3</v>
      </c>
      <c r="N894" s="16" t="str">
        <f>IF(Table3[[#This Row],[State ID]]="?","unknown",Table3[[#This Row],[State ID]])</f>
        <v>R1012</v>
      </c>
      <c r="O894" s="38" t="str">
        <f>CONCATENATE(Table3[[#This Row],[date]],"-",Table3[[#This Row],[month2]],"-",Table3[[#This Row],[year2]])</f>
        <v>11-Aug-1972</v>
      </c>
      <c r="P894" s="17">
        <f>DATEDIF(Table3[[#This Row],[date of birth]],DATE(2023,6,8),"y")</f>
        <v>50</v>
      </c>
      <c r="Q894" s="39">
        <v>7318.22</v>
      </c>
    </row>
    <row r="895" spans="1:17" x14ac:dyDescent="0.25">
      <c r="A895" t="s">
        <v>5610</v>
      </c>
      <c r="B895">
        <v>1965</v>
      </c>
      <c r="C895" t="s">
        <v>10</v>
      </c>
      <c r="D895">
        <v>11</v>
      </c>
      <c r="E895">
        <v>0</v>
      </c>
      <c r="F895">
        <v>7322.86</v>
      </c>
      <c r="G895" t="s">
        <v>12</v>
      </c>
      <c r="H895" t="s">
        <v>12</v>
      </c>
      <c r="I895" t="s">
        <v>23</v>
      </c>
      <c r="J895" s="16" t="str">
        <f>IF(Table3[[#This Row],[month]]="?","sep",Table3[[#This Row],[month]])</f>
        <v>Jul</v>
      </c>
      <c r="K895" s="16">
        <f>IF(Table3[[#This Row],[year]]="?","1983",Table3[[#This Row],[year]])</f>
        <v>1965</v>
      </c>
      <c r="L895" s="16" t="str">
        <f>IF(Table3[[#This Row],[Hospital tier]]="?","tier - 2",Table3[[#This Row],[Hospital tier]])</f>
        <v>tier - 3</v>
      </c>
      <c r="M895" s="16" t="str">
        <f>IF(Table3[[#This Row],[City tier]]="?","tier - 2",Table3[[#This Row],[City tier]])</f>
        <v>tier - 3</v>
      </c>
      <c r="N895" s="16" t="str">
        <f>IF(Table3[[#This Row],[State ID]]="?","unknown",Table3[[#This Row],[State ID]])</f>
        <v>R1012</v>
      </c>
      <c r="O895" s="38" t="str">
        <f>CONCATENATE(Table3[[#This Row],[date]],"-",Table3[[#This Row],[month2]],"-",Table3[[#This Row],[year2]])</f>
        <v>11-Jul-1965</v>
      </c>
      <c r="P895" s="17">
        <f>DATEDIF(Table3[[#This Row],[date of birth]],DATE(2023,6,8),"y")</f>
        <v>57</v>
      </c>
      <c r="Q895" s="39">
        <v>7322.86</v>
      </c>
    </row>
    <row r="896" spans="1:17" x14ac:dyDescent="0.25">
      <c r="A896" t="s">
        <v>5611</v>
      </c>
      <c r="B896">
        <v>2004</v>
      </c>
      <c r="C896" t="s">
        <v>15</v>
      </c>
      <c r="D896">
        <v>15</v>
      </c>
      <c r="E896">
        <v>0</v>
      </c>
      <c r="F896">
        <v>7323.73</v>
      </c>
      <c r="G896" t="s">
        <v>11</v>
      </c>
      <c r="H896" t="s">
        <v>11</v>
      </c>
      <c r="I896" t="s">
        <v>247</v>
      </c>
      <c r="J896" s="16" t="str">
        <f>IF(Table3[[#This Row],[month]]="?","sep",Table3[[#This Row],[month]])</f>
        <v>Nov</v>
      </c>
      <c r="K896" s="16">
        <f>IF(Table3[[#This Row],[year]]="?","1983",Table3[[#This Row],[year]])</f>
        <v>2004</v>
      </c>
      <c r="L896" s="16" t="str">
        <f>IF(Table3[[#This Row],[Hospital tier]]="?","tier - 2",Table3[[#This Row],[Hospital tier]])</f>
        <v>tier - 2</v>
      </c>
      <c r="M896" s="16" t="str">
        <f>IF(Table3[[#This Row],[City tier]]="?","tier - 2",Table3[[#This Row],[City tier]])</f>
        <v>tier - 2</v>
      </c>
      <c r="N896" s="16" t="str">
        <f>IF(Table3[[#This Row],[State ID]]="?","unknown",Table3[[#This Row],[State ID]])</f>
        <v>R1024</v>
      </c>
      <c r="O896" s="38" t="str">
        <f>CONCATENATE(Table3[[#This Row],[date]],"-",Table3[[#This Row],[month2]],"-",Table3[[#This Row],[year2]])</f>
        <v>15-Nov-2004</v>
      </c>
      <c r="P896" s="17">
        <f>DATEDIF(Table3[[#This Row],[date of birth]],DATE(2023,6,8),"y")</f>
        <v>18</v>
      </c>
      <c r="Q896" s="39">
        <v>7323.73</v>
      </c>
    </row>
    <row r="897" spans="1:17" x14ac:dyDescent="0.25">
      <c r="A897" t="s">
        <v>5612</v>
      </c>
      <c r="B897">
        <v>1979</v>
      </c>
      <c r="C897" t="s">
        <v>18</v>
      </c>
      <c r="D897">
        <v>19</v>
      </c>
      <c r="E897">
        <v>0</v>
      </c>
      <c r="F897">
        <v>7325.05</v>
      </c>
      <c r="G897" t="s">
        <v>11</v>
      </c>
      <c r="H897" t="s">
        <v>12</v>
      </c>
      <c r="I897" t="s">
        <v>247</v>
      </c>
      <c r="J897" s="16" t="str">
        <f>IF(Table3[[#This Row],[month]]="?","sep",Table3[[#This Row],[month]])</f>
        <v>Jun</v>
      </c>
      <c r="K897" s="16">
        <f>IF(Table3[[#This Row],[year]]="?","1983",Table3[[#This Row],[year]])</f>
        <v>1979</v>
      </c>
      <c r="L897" s="16" t="str">
        <f>IF(Table3[[#This Row],[Hospital tier]]="?","tier - 2",Table3[[#This Row],[Hospital tier]])</f>
        <v>tier - 2</v>
      </c>
      <c r="M897" s="16" t="str">
        <f>IF(Table3[[#This Row],[City tier]]="?","tier - 2",Table3[[#This Row],[City tier]])</f>
        <v>tier - 3</v>
      </c>
      <c r="N897" s="16" t="str">
        <f>IF(Table3[[#This Row],[State ID]]="?","unknown",Table3[[#This Row],[State ID]])</f>
        <v>R1024</v>
      </c>
      <c r="O897" s="38" t="str">
        <f>CONCATENATE(Table3[[#This Row],[date]],"-",Table3[[#This Row],[month2]],"-",Table3[[#This Row],[year2]])</f>
        <v>19-Jun-1979</v>
      </c>
      <c r="P897" s="17">
        <f>DATEDIF(Table3[[#This Row],[date of birth]],DATE(2023,6,8),"y")</f>
        <v>43</v>
      </c>
      <c r="Q897" s="39">
        <v>7325.05</v>
      </c>
    </row>
    <row r="898" spans="1:17" x14ac:dyDescent="0.25">
      <c r="A898" t="s">
        <v>5613</v>
      </c>
      <c r="B898">
        <v>1984</v>
      </c>
      <c r="C898" t="s">
        <v>10</v>
      </c>
      <c r="D898">
        <v>25</v>
      </c>
      <c r="E898">
        <v>3</v>
      </c>
      <c r="F898">
        <v>7325.47</v>
      </c>
      <c r="G898" t="s">
        <v>11</v>
      </c>
      <c r="H898" t="s">
        <v>16</v>
      </c>
      <c r="I898" t="s">
        <v>23</v>
      </c>
      <c r="J898" s="16" t="str">
        <f>IF(Table3[[#This Row],[month]]="?","sep",Table3[[#This Row],[month]])</f>
        <v>Jul</v>
      </c>
      <c r="K898" s="16">
        <f>IF(Table3[[#This Row],[year]]="?","1983",Table3[[#This Row],[year]])</f>
        <v>1984</v>
      </c>
      <c r="L898" s="16" t="str">
        <f>IF(Table3[[#This Row],[Hospital tier]]="?","tier - 2",Table3[[#This Row],[Hospital tier]])</f>
        <v>tier - 2</v>
      </c>
      <c r="M898" s="16" t="str">
        <f>IF(Table3[[#This Row],[City tier]]="?","tier - 2",Table3[[#This Row],[City tier]])</f>
        <v>tier - 1</v>
      </c>
      <c r="N898" s="16" t="str">
        <f>IF(Table3[[#This Row],[State ID]]="?","unknown",Table3[[#This Row],[State ID]])</f>
        <v>R1012</v>
      </c>
      <c r="O898" s="38" t="str">
        <f>CONCATENATE(Table3[[#This Row],[date]],"-",Table3[[#This Row],[month2]],"-",Table3[[#This Row],[year2]])</f>
        <v>25-Jul-1984</v>
      </c>
      <c r="P898" s="17">
        <f>DATEDIF(Table3[[#This Row],[date of birth]],DATE(2023,6,8),"y")</f>
        <v>38</v>
      </c>
      <c r="Q898" s="39">
        <v>7325.47</v>
      </c>
    </row>
    <row r="899" spans="1:17" x14ac:dyDescent="0.25">
      <c r="A899" t="s">
        <v>5614</v>
      </c>
      <c r="B899">
        <v>1979</v>
      </c>
      <c r="C899" t="s">
        <v>20</v>
      </c>
      <c r="D899">
        <v>19</v>
      </c>
      <c r="E899">
        <v>1</v>
      </c>
      <c r="F899">
        <v>7337.75</v>
      </c>
      <c r="G899" t="s">
        <v>11</v>
      </c>
      <c r="H899" t="s">
        <v>12</v>
      </c>
      <c r="I899" t="s">
        <v>42</v>
      </c>
      <c r="J899" s="16" t="str">
        <f>IF(Table3[[#This Row],[month]]="?","sep",Table3[[#This Row],[month]])</f>
        <v>Sep</v>
      </c>
      <c r="K899" s="16">
        <f>IF(Table3[[#This Row],[year]]="?","1983",Table3[[#This Row],[year]])</f>
        <v>1979</v>
      </c>
      <c r="L899" s="16" t="str">
        <f>IF(Table3[[#This Row],[Hospital tier]]="?","tier - 2",Table3[[#This Row],[Hospital tier]])</f>
        <v>tier - 2</v>
      </c>
      <c r="M899" s="16" t="str">
        <f>IF(Table3[[#This Row],[City tier]]="?","tier - 2",Table3[[#This Row],[City tier]])</f>
        <v>tier - 3</v>
      </c>
      <c r="N899" s="16" t="str">
        <f>IF(Table3[[#This Row],[State ID]]="?","unknown",Table3[[#This Row],[State ID]])</f>
        <v>R1011</v>
      </c>
      <c r="O899" s="38" t="str">
        <f>CONCATENATE(Table3[[#This Row],[date]],"-",Table3[[#This Row],[month2]],"-",Table3[[#This Row],[year2]])</f>
        <v>19-Sep-1979</v>
      </c>
      <c r="P899" s="17">
        <f>DATEDIF(Table3[[#This Row],[date of birth]],DATE(2023,6,8),"y")</f>
        <v>43</v>
      </c>
      <c r="Q899" s="39">
        <v>7337.75</v>
      </c>
    </row>
    <row r="900" spans="1:17" x14ac:dyDescent="0.25">
      <c r="A900" t="s">
        <v>5615</v>
      </c>
      <c r="B900">
        <v>1986</v>
      </c>
      <c r="C900" t="s">
        <v>18</v>
      </c>
      <c r="D900">
        <v>15</v>
      </c>
      <c r="E900">
        <v>3</v>
      </c>
      <c r="F900">
        <v>7339.93</v>
      </c>
      <c r="G900" t="s">
        <v>11</v>
      </c>
      <c r="H900" t="s">
        <v>11</v>
      </c>
      <c r="I900" t="s">
        <v>23</v>
      </c>
      <c r="J900" s="16" t="str">
        <f>IF(Table3[[#This Row],[month]]="?","sep",Table3[[#This Row],[month]])</f>
        <v>Jun</v>
      </c>
      <c r="K900" s="16">
        <f>IF(Table3[[#This Row],[year]]="?","1983",Table3[[#This Row],[year]])</f>
        <v>1986</v>
      </c>
      <c r="L900" s="16" t="str">
        <f>IF(Table3[[#This Row],[Hospital tier]]="?","tier - 2",Table3[[#This Row],[Hospital tier]])</f>
        <v>tier - 2</v>
      </c>
      <c r="M900" s="16" t="str">
        <f>IF(Table3[[#This Row],[City tier]]="?","tier - 2",Table3[[#This Row],[City tier]])</f>
        <v>tier - 2</v>
      </c>
      <c r="N900" s="16" t="str">
        <f>IF(Table3[[#This Row],[State ID]]="?","unknown",Table3[[#This Row],[State ID]])</f>
        <v>R1012</v>
      </c>
      <c r="O900" s="38" t="str">
        <f>CONCATENATE(Table3[[#This Row],[date]],"-",Table3[[#This Row],[month2]],"-",Table3[[#This Row],[year2]])</f>
        <v>15-Jun-1986</v>
      </c>
      <c r="P900" s="17">
        <f>DATEDIF(Table3[[#This Row],[date of birth]],DATE(2023,6,8),"y")</f>
        <v>36</v>
      </c>
      <c r="Q900" s="39">
        <v>7339.93</v>
      </c>
    </row>
    <row r="901" spans="1:17" x14ac:dyDescent="0.25">
      <c r="A901" t="s">
        <v>5616</v>
      </c>
      <c r="B901">
        <v>1977</v>
      </c>
      <c r="C901" t="s">
        <v>30</v>
      </c>
      <c r="D901">
        <v>18</v>
      </c>
      <c r="E901">
        <v>0</v>
      </c>
      <c r="F901">
        <v>7345.08</v>
      </c>
      <c r="G901" t="s">
        <v>11</v>
      </c>
      <c r="H901" t="s">
        <v>16</v>
      </c>
      <c r="I901" t="s">
        <v>42</v>
      </c>
      <c r="J901" s="16" t="str">
        <f>IF(Table3[[#This Row],[month]]="?","sep",Table3[[#This Row],[month]])</f>
        <v>Dec</v>
      </c>
      <c r="K901" s="16">
        <f>IF(Table3[[#This Row],[year]]="?","1983",Table3[[#This Row],[year]])</f>
        <v>1977</v>
      </c>
      <c r="L901" s="16" t="str">
        <f>IF(Table3[[#This Row],[Hospital tier]]="?","tier - 2",Table3[[#This Row],[Hospital tier]])</f>
        <v>tier - 2</v>
      </c>
      <c r="M901" s="16" t="str">
        <f>IF(Table3[[#This Row],[City tier]]="?","tier - 2",Table3[[#This Row],[City tier]])</f>
        <v>tier - 1</v>
      </c>
      <c r="N901" s="16" t="str">
        <f>IF(Table3[[#This Row],[State ID]]="?","unknown",Table3[[#This Row],[State ID]])</f>
        <v>R1011</v>
      </c>
      <c r="O901" s="38" t="str">
        <f>CONCATENATE(Table3[[#This Row],[date]],"-",Table3[[#This Row],[month2]],"-",Table3[[#This Row],[year2]])</f>
        <v>18-Dec-1977</v>
      </c>
      <c r="P901" s="17">
        <f>DATEDIF(Table3[[#This Row],[date of birth]],DATE(2023,6,8),"y")</f>
        <v>45</v>
      </c>
      <c r="Q901" s="39">
        <v>7345.08</v>
      </c>
    </row>
    <row r="902" spans="1:17" x14ac:dyDescent="0.25">
      <c r="A902" t="s">
        <v>5617</v>
      </c>
      <c r="B902">
        <v>1979</v>
      </c>
      <c r="C902" t="s">
        <v>18</v>
      </c>
      <c r="D902">
        <v>26</v>
      </c>
      <c r="E902">
        <v>1</v>
      </c>
      <c r="F902">
        <v>7345.73</v>
      </c>
      <c r="G902" t="s">
        <v>11</v>
      </c>
      <c r="H902" t="s">
        <v>16</v>
      </c>
      <c r="I902" t="s">
        <v>13</v>
      </c>
      <c r="J902" s="16" t="str">
        <f>IF(Table3[[#This Row],[month]]="?","sep",Table3[[#This Row],[month]])</f>
        <v>Jun</v>
      </c>
      <c r="K902" s="16">
        <f>IF(Table3[[#This Row],[year]]="?","1983",Table3[[#This Row],[year]])</f>
        <v>1979</v>
      </c>
      <c r="L902" s="16" t="str">
        <f>IF(Table3[[#This Row],[Hospital tier]]="?","tier - 2",Table3[[#This Row],[Hospital tier]])</f>
        <v>tier - 2</v>
      </c>
      <c r="M902" s="16" t="str">
        <f>IF(Table3[[#This Row],[City tier]]="?","tier - 2",Table3[[#This Row],[City tier]])</f>
        <v>tier - 1</v>
      </c>
      <c r="N902" s="16" t="str">
        <f>IF(Table3[[#This Row],[State ID]]="?","unknown",Table3[[#This Row],[State ID]])</f>
        <v>R1013</v>
      </c>
      <c r="O902" s="38" t="str">
        <f>CONCATENATE(Table3[[#This Row],[date]],"-",Table3[[#This Row],[month2]],"-",Table3[[#This Row],[year2]])</f>
        <v>26-Jun-1979</v>
      </c>
      <c r="P902" s="17">
        <f>DATEDIF(Table3[[#This Row],[date of birth]],DATE(2023,6,8),"y")</f>
        <v>43</v>
      </c>
      <c r="Q902" s="39">
        <v>7345.73</v>
      </c>
    </row>
    <row r="903" spans="1:17" x14ac:dyDescent="0.25">
      <c r="A903" t="s">
        <v>5618</v>
      </c>
      <c r="B903">
        <v>1977</v>
      </c>
      <c r="C903" t="s">
        <v>30</v>
      </c>
      <c r="D903">
        <v>1</v>
      </c>
      <c r="E903">
        <v>0</v>
      </c>
      <c r="F903">
        <v>7348.14</v>
      </c>
      <c r="G903" t="s">
        <v>11</v>
      </c>
      <c r="H903" t="s">
        <v>16</v>
      </c>
      <c r="I903" t="s">
        <v>42</v>
      </c>
      <c r="J903" s="16" t="str">
        <f>IF(Table3[[#This Row],[month]]="?","sep",Table3[[#This Row],[month]])</f>
        <v>Dec</v>
      </c>
      <c r="K903" s="16">
        <f>IF(Table3[[#This Row],[year]]="?","1983",Table3[[#This Row],[year]])</f>
        <v>1977</v>
      </c>
      <c r="L903" s="16" t="str">
        <f>IF(Table3[[#This Row],[Hospital tier]]="?","tier - 2",Table3[[#This Row],[Hospital tier]])</f>
        <v>tier - 2</v>
      </c>
      <c r="M903" s="16" t="str">
        <f>IF(Table3[[#This Row],[City tier]]="?","tier - 2",Table3[[#This Row],[City tier]])</f>
        <v>tier - 1</v>
      </c>
      <c r="N903" s="16" t="str">
        <f>IF(Table3[[#This Row],[State ID]]="?","unknown",Table3[[#This Row],[State ID]])</f>
        <v>R1011</v>
      </c>
      <c r="O903" s="38" t="str">
        <f>CONCATENATE(Table3[[#This Row],[date]],"-",Table3[[#This Row],[month2]],"-",Table3[[#This Row],[year2]])</f>
        <v>1-Dec-1977</v>
      </c>
      <c r="P903" s="17">
        <f>DATEDIF(Table3[[#This Row],[date of birth]],DATE(2023,6,8),"y")</f>
        <v>45</v>
      </c>
      <c r="Q903" s="39">
        <v>7348.14</v>
      </c>
    </row>
    <row r="904" spans="1:17" x14ac:dyDescent="0.25">
      <c r="A904" t="s">
        <v>5619</v>
      </c>
      <c r="B904">
        <v>1993</v>
      </c>
      <c r="C904" t="s">
        <v>37</v>
      </c>
      <c r="D904">
        <v>5</v>
      </c>
      <c r="E904">
        <v>0</v>
      </c>
      <c r="F904">
        <v>7349.12</v>
      </c>
      <c r="G904" t="s">
        <v>11</v>
      </c>
      <c r="H904" t="s">
        <v>11</v>
      </c>
      <c r="I904" t="s">
        <v>300</v>
      </c>
      <c r="J904" s="16" t="str">
        <f>IF(Table3[[#This Row],[month]]="?","sep",Table3[[#This Row],[month]])</f>
        <v>Oct</v>
      </c>
      <c r="K904" s="16">
        <f>IF(Table3[[#This Row],[year]]="?","1983",Table3[[#This Row],[year]])</f>
        <v>1993</v>
      </c>
      <c r="L904" s="16" t="str">
        <f>IF(Table3[[#This Row],[Hospital tier]]="?","tier - 2",Table3[[#This Row],[Hospital tier]])</f>
        <v>tier - 2</v>
      </c>
      <c r="M904" s="16" t="str">
        <f>IF(Table3[[#This Row],[City tier]]="?","tier - 2",Table3[[#This Row],[City tier]])</f>
        <v>tier - 2</v>
      </c>
      <c r="N904" s="16" t="str">
        <f>IF(Table3[[#This Row],[State ID]]="?","unknown",Table3[[#This Row],[State ID]])</f>
        <v>R1021</v>
      </c>
      <c r="O904" s="38" t="str">
        <f>CONCATENATE(Table3[[#This Row],[date]],"-",Table3[[#This Row],[month2]],"-",Table3[[#This Row],[year2]])</f>
        <v>5-Oct-1993</v>
      </c>
      <c r="P904" s="17">
        <f>DATEDIF(Table3[[#This Row],[date of birth]],DATE(2023,6,8),"y")</f>
        <v>29</v>
      </c>
      <c r="Q904" s="39">
        <v>7349.12</v>
      </c>
    </row>
    <row r="905" spans="1:17" x14ac:dyDescent="0.25">
      <c r="A905" t="s">
        <v>5620</v>
      </c>
      <c r="B905">
        <v>1983</v>
      </c>
      <c r="C905" t="s">
        <v>18</v>
      </c>
      <c r="D905">
        <v>21</v>
      </c>
      <c r="E905">
        <v>3</v>
      </c>
      <c r="F905">
        <v>7357.49</v>
      </c>
      <c r="G905" t="s">
        <v>11</v>
      </c>
      <c r="H905" t="s">
        <v>11</v>
      </c>
      <c r="I905" t="s">
        <v>23</v>
      </c>
      <c r="J905" s="16" t="str">
        <f>IF(Table3[[#This Row],[month]]="?","sep",Table3[[#This Row],[month]])</f>
        <v>Jun</v>
      </c>
      <c r="K905" s="16">
        <f>IF(Table3[[#This Row],[year]]="?","1983",Table3[[#This Row],[year]])</f>
        <v>1983</v>
      </c>
      <c r="L905" s="16" t="str">
        <f>IF(Table3[[#This Row],[Hospital tier]]="?","tier - 2",Table3[[#This Row],[Hospital tier]])</f>
        <v>tier - 2</v>
      </c>
      <c r="M905" s="16" t="str">
        <f>IF(Table3[[#This Row],[City tier]]="?","tier - 2",Table3[[#This Row],[City tier]])</f>
        <v>tier - 2</v>
      </c>
      <c r="N905" s="16" t="str">
        <f>IF(Table3[[#This Row],[State ID]]="?","unknown",Table3[[#This Row],[State ID]])</f>
        <v>R1012</v>
      </c>
      <c r="O905" s="38" t="str">
        <f>CONCATENATE(Table3[[#This Row],[date]],"-",Table3[[#This Row],[month2]],"-",Table3[[#This Row],[year2]])</f>
        <v>21-Jun-1983</v>
      </c>
      <c r="P905" s="17">
        <f>DATEDIF(Table3[[#This Row],[date of birth]],DATE(2023,6,8),"y")</f>
        <v>39</v>
      </c>
      <c r="Q905" s="39">
        <v>7357.49</v>
      </c>
    </row>
    <row r="906" spans="1:17" x14ac:dyDescent="0.25">
      <c r="A906" t="s">
        <v>5621</v>
      </c>
      <c r="B906">
        <v>1981</v>
      </c>
      <c r="C906" t="s">
        <v>10</v>
      </c>
      <c r="D906">
        <v>16</v>
      </c>
      <c r="E906">
        <v>1</v>
      </c>
      <c r="F906">
        <v>7358.18</v>
      </c>
      <c r="G906" t="s">
        <v>11</v>
      </c>
      <c r="H906" t="s">
        <v>12</v>
      </c>
      <c r="I906" t="s">
        <v>247</v>
      </c>
      <c r="J906" s="16" t="str">
        <f>IF(Table3[[#This Row],[month]]="?","sep",Table3[[#This Row],[month]])</f>
        <v>Jul</v>
      </c>
      <c r="K906" s="16">
        <f>IF(Table3[[#This Row],[year]]="?","1983",Table3[[#This Row],[year]])</f>
        <v>1981</v>
      </c>
      <c r="L906" s="16" t="str">
        <f>IF(Table3[[#This Row],[Hospital tier]]="?","tier - 2",Table3[[#This Row],[Hospital tier]])</f>
        <v>tier - 2</v>
      </c>
      <c r="M906" s="16" t="str">
        <f>IF(Table3[[#This Row],[City tier]]="?","tier - 2",Table3[[#This Row],[City tier]])</f>
        <v>tier - 3</v>
      </c>
      <c r="N906" s="16" t="str">
        <f>IF(Table3[[#This Row],[State ID]]="?","unknown",Table3[[#This Row],[State ID]])</f>
        <v>R1024</v>
      </c>
      <c r="O906" s="38" t="str">
        <f>CONCATENATE(Table3[[#This Row],[date]],"-",Table3[[#This Row],[month2]],"-",Table3[[#This Row],[year2]])</f>
        <v>16-Jul-1981</v>
      </c>
      <c r="P906" s="17">
        <f>DATEDIF(Table3[[#This Row],[date of birth]],DATE(2023,6,8),"y")</f>
        <v>41</v>
      </c>
      <c r="Q906" s="39">
        <v>7358.18</v>
      </c>
    </row>
    <row r="907" spans="1:17" x14ac:dyDescent="0.25">
      <c r="A907" t="s">
        <v>5622</v>
      </c>
      <c r="B907">
        <v>1965</v>
      </c>
      <c r="C907" t="s">
        <v>30</v>
      </c>
      <c r="D907">
        <v>9</v>
      </c>
      <c r="E907">
        <v>0</v>
      </c>
      <c r="F907">
        <v>7362.31</v>
      </c>
      <c r="G907" t="s">
        <v>12</v>
      </c>
      <c r="H907" t="s">
        <v>12</v>
      </c>
      <c r="I907" t="s">
        <v>13</v>
      </c>
      <c r="J907" s="16" t="str">
        <f>IF(Table3[[#This Row],[month]]="?","sep",Table3[[#This Row],[month]])</f>
        <v>Dec</v>
      </c>
      <c r="K907" s="16">
        <f>IF(Table3[[#This Row],[year]]="?","1983",Table3[[#This Row],[year]])</f>
        <v>1965</v>
      </c>
      <c r="L907" s="16" t="str">
        <f>IF(Table3[[#This Row],[Hospital tier]]="?","tier - 2",Table3[[#This Row],[Hospital tier]])</f>
        <v>tier - 3</v>
      </c>
      <c r="M907" s="16" t="str">
        <f>IF(Table3[[#This Row],[City tier]]="?","tier - 2",Table3[[#This Row],[City tier]])</f>
        <v>tier - 3</v>
      </c>
      <c r="N907" s="16" t="str">
        <f>IF(Table3[[#This Row],[State ID]]="?","unknown",Table3[[#This Row],[State ID]])</f>
        <v>R1013</v>
      </c>
      <c r="O907" s="38" t="str">
        <f>CONCATENATE(Table3[[#This Row],[date]],"-",Table3[[#This Row],[month2]],"-",Table3[[#This Row],[year2]])</f>
        <v>9-Dec-1965</v>
      </c>
      <c r="P907" s="17">
        <f>DATEDIF(Table3[[#This Row],[date of birth]],DATE(2023,6,8),"y")</f>
        <v>57</v>
      </c>
      <c r="Q907" s="39">
        <v>7362.31</v>
      </c>
    </row>
    <row r="908" spans="1:17" x14ac:dyDescent="0.25">
      <c r="A908" t="s">
        <v>5623</v>
      </c>
      <c r="B908">
        <v>1981</v>
      </c>
      <c r="C908" t="s">
        <v>15</v>
      </c>
      <c r="D908">
        <v>24</v>
      </c>
      <c r="E908">
        <v>2</v>
      </c>
      <c r="F908">
        <v>7371.77</v>
      </c>
      <c r="G908" t="s">
        <v>11</v>
      </c>
      <c r="H908" t="s">
        <v>16</v>
      </c>
      <c r="I908" t="s">
        <v>42</v>
      </c>
      <c r="J908" s="16" t="str">
        <f>IF(Table3[[#This Row],[month]]="?","sep",Table3[[#This Row],[month]])</f>
        <v>Nov</v>
      </c>
      <c r="K908" s="16">
        <f>IF(Table3[[#This Row],[year]]="?","1983",Table3[[#This Row],[year]])</f>
        <v>1981</v>
      </c>
      <c r="L908" s="16" t="str">
        <f>IF(Table3[[#This Row],[Hospital tier]]="?","tier - 2",Table3[[#This Row],[Hospital tier]])</f>
        <v>tier - 2</v>
      </c>
      <c r="M908" s="16" t="str">
        <f>IF(Table3[[#This Row],[City tier]]="?","tier - 2",Table3[[#This Row],[City tier]])</f>
        <v>tier - 1</v>
      </c>
      <c r="N908" s="16" t="str">
        <f>IF(Table3[[#This Row],[State ID]]="?","unknown",Table3[[#This Row],[State ID]])</f>
        <v>R1011</v>
      </c>
      <c r="O908" s="38" t="str">
        <f>CONCATENATE(Table3[[#This Row],[date]],"-",Table3[[#This Row],[month2]],"-",Table3[[#This Row],[year2]])</f>
        <v>24-Nov-1981</v>
      </c>
      <c r="P908" s="17">
        <f>DATEDIF(Table3[[#This Row],[date of birth]],DATE(2023,6,8),"y")</f>
        <v>41</v>
      </c>
      <c r="Q908" s="39">
        <v>7371.77</v>
      </c>
    </row>
    <row r="909" spans="1:17" x14ac:dyDescent="0.25">
      <c r="A909" t="s">
        <v>5624</v>
      </c>
      <c r="B909">
        <v>1993</v>
      </c>
      <c r="C909" t="s">
        <v>10</v>
      </c>
      <c r="D909">
        <v>22</v>
      </c>
      <c r="E909">
        <v>0</v>
      </c>
      <c r="F909">
        <v>7388.85</v>
      </c>
      <c r="G909" t="s">
        <v>11</v>
      </c>
      <c r="H909" t="s">
        <v>11</v>
      </c>
      <c r="I909" t="s">
        <v>535</v>
      </c>
      <c r="J909" s="16" t="str">
        <f>IF(Table3[[#This Row],[month]]="?","sep",Table3[[#This Row],[month]])</f>
        <v>Jul</v>
      </c>
      <c r="K909" s="16">
        <f>IF(Table3[[#This Row],[year]]="?","1983",Table3[[#This Row],[year]])</f>
        <v>1993</v>
      </c>
      <c r="L909" s="16" t="str">
        <f>IF(Table3[[#This Row],[Hospital tier]]="?","tier - 2",Table3[[#This Row],[Hospital tier]])</f>
        <v>tier - 2</v>
      </c>
      <c r="M909" s="16" t="str">
        <f>IF(Table3[[#This Row],[City tier]]="?","tier - 2",Table3[[#This Row],[City tier]])</f>
        <v>tier - 2</v>
      </c>
      <c r="N909" s="16" t="str">
        <f>IF(Table3[[#This Row],[State ID]]="?","unknown",Table3[[#This Row],[State ID]])</f>
        <v>R1026</v>
      </c>
      <c r="O909" s="38" t="str">
        <f>CONCATENATE(Table3[[#This Row],[date]],"-",Table3[[#This Row],[month2]],"-",Table3[[#This Row],[year2]])</f>
        <v>22-Jul-1993</v>
      </c>
      <c r="P909" s="17">
        <f>DATEDIF(Table3[[#This Row],[date of birth]],DATE(2023,6,8),"y")</f>
        <v>29</v>
      </c>
      <c r="Q909" s="39">
        <v>7388.85</v>
      </c>
    </row>
    <row r="910" spans="1:17" x14ac:dyDescent="0.25">
      <c r="A910" t="s">
        <v>5625</v>
      </c>
      <c r="B910">
        <v>1965</v>
      </c>
      <c r="C910" t="s">
        <v>30</v>
      </c>
      <c r="D910">
        <v>5</v>
      </c>
      <c r="E910">
        <v>0</v>
      </c>
      <c r="F910">
        <v>7403.98</v>
      </c>
      <c r="G910" t="s">
        <v>12</v>
      </c>
      <c r="H910" t="s">
        <v>11</v>
      </c>
      <c r="I910" t="s">
        <v>13</v>
      </c>
      <c r="J910" s="16" t="str">
        <f>IF(Table3[[#This Row],[month]]="?","sep",Table3[[#This Row],[month]])</f>
        <v>Dec</v>
      </c>
      <c r="K910" s="16">
        <f>IF(Table3[[#This Row],[year]]="?","1983",Table3[[#This Row],[year]])</f>
        <v>1965</v>
      </c>
      <c r="L910" s="16" t="str">
        <f>IF(Table3[[#This Row],[Hospital tier]]="?","tier - 2",Table3[[#This Row],[Hospital tier]])</f>
        <v>tier - 3</v>
      </c>
      <c r="M910" s="16" t="str">
        <f>IF(Table3[[#This Row],[City tier]]="?","tier - 2",Table3[[#This Row],[City tier]])</f>
        <v>tier - 2</v>
      </c>
      <c r="N910" s="16" t="str">
        <f>IF(Table3[[#This Row],[State ID]]="?","unknown",Table3[[#This Row],[State ID]])</f>
        <v>R1013</v>
      </c>
      <c r="O910" s="38" t="str">
        <f>CONCATENATE(Table3[[#This Row],[date]],"-",Table3[[#This Row],[month2]],"-",Table3[[#This Row],[year2]])</f>
        <v>5-Dec-1965</v>
      </c>
      <c r="P910" s="17">
        <f>DATEDIF(Table3[[#This Row],[date of birth]],DATE(2023,6,8),"y")</f>
        <v>57</v>
      </c>
      <c r="Q910" s="39">
        <v>7403.98</v>
      </c>
    </row>
    <row r="911" spans="1:17" x14ac:dyDescent="0.25">
      <c r="A911" t="s">
        <v>5626</v>
      </c>
      <c r="B911">
        <v>1983</v>
      </c>
      <c r="C911" t="s">
        <v>20</v>
      </c>
      <c r="D911">
        <v>19</v>
      </c>
      <c r="E911">
        <v>3</v>
      </c>
      <c r="F911">
        <v>7418.52</v>
      </c>
      <c r="G911" t="s">
        <v>11</v>
      </c>
      <c r="H911" t="s">
        <v>11</v>
      </c>
      <c r="I911" t="s">
        <v>42</v>
      </c>
      <c r="J911" s="16" t="str">
        <f>IF(Table3[[#This Row],[month]]="?","sep",Table3[[#This Row],[month]])</f>
        <v>Sep</v>
      </c>
      <c r="K911" s="16">
        <f>IF(Table3[[#This Row],[year]]="?","1983",Table3[[#This Row],[year]])</f>
        <v>1983</v>
      </c>
      <c r="L911" s="16" t="str">
        <f>IF(Table3[[#This Row],[Hospital tier]]="?","tier - 2",Table3[[#This Row],[Hospital tier]])</f>
        <v>tier - 2</v>
      </c>
      <c r="M911" s="16" t="str">
        <f>IF(Table3[[#This Row],[City tier]]="?","tier - 2",Table3[[#This Row],[City tier]])</f>
        <v>tier - 2</v>
      </c>
      <c r="N911" s="16" t="str">
        <f>IF(Table3[[#This Row],[State ID]]="?","unknown",Table3[[#This Row],[State ID]])</f>
        <v>R1011</v>
      </c>
      <c r="O911" s="38" t="str">
        <f>CONCATENATE(Table3[[#This Row],[date]],"-",Table3[[#This Row],[month2]],"-",Table3[[#This Row],[year2]])</f>
        <v>19-Sep-1983</v>
      </c>
      <c r="P911" s="17">
        <f>DATEDIF(Table3[[#This Row],[date of birth]],DATE(2023,6,8),"y")</f>
        <v>39</v>
      </c>
      <c r="Q911" s="39">
        <v>7418.52</v>
      </c>
    </row>
    <row r="912" spans="1:17" x14ac:dyDescent="0.25">
      <c r="A912" t="s">
        <v>5627</v>
      </c>
      <c r="B912">
        <v>1978</v>
      </c>
      <c r="C912" t="s">
        <v>15</v>
      </c>
      <c r="D912">
        <v>12</v>
      </c>
      <c r="E912">
        <v>0</v>
      </c>
      <c r="F912">
        <v>7419.48</v>
      </c>
      <c r="G912" t="s">
        <v>11</v>
      </c>
      <c r="H912" t="s">
        <v>11</v>
      </c>
      <c r="I912" t="s">
        <v>23</v>
      </c>
      <c r="J912" s="16" t="str">
        <f>IF(Table3[[#This Row],[month]]="?","sep",Table3[[#This Row],[month]])</f>
        <v>Nov</v>
      </c>
      <c r="K912" s="16">
        <f>IF(Table3[[#This Row],[year]]="?","1983",Table3[[#This Row],[year]])</f>
        <v>1978</v>
      </c>
      <c r="L912" s="16" t="str">
        <f>IF(Table3[[#This Row],[Hospital tier]]="?","tier - 2",Table3[[#This Row],[Hospital tier]])</f>
        <v>tier - 2</v>
      </c>
      <c r="M912" s="16" t="str">
        <f>IF(Table3[[#This Row],[City tier]]="?","tier - 2",Table3[[#This Row],[City tier]])</f>
        <v>tier - 2</v>
      </c>
      <c r="N912" s="16" t="str">
        <f>IF(Table3[[#This Row],[State ID]]="?","unknown",Table3[[#This Row],[State ID]])</f>
        <v>R1012</v>
      </c>
      <c r="O912" s="38" t="str">
        <f>CONCATENATE(Table3[[#This Row],[date]],"-",Table3[[#This Row],[month2]],"-",Table3[[#This Row],[year2]])</f>
        <v>12-Nov-1978</v>
      </c>
      <c r="P912" s="17">
        <f>DATEDIF(Table3[[#This Row],[date of birth]],DATE(2023,6,8),"y")</f>
        <v>44</v>
      </c>
      <c r="Q912" s="39">
        <v>7419.48</v>
      </c>
    </row>
    <row r="913" spans="1:17" x14ac:dyDescent="0.25">
      <c r="A913" t="s">
        <v>5628</v>
      </c>
      <c r="B913">
        <v>1978</v>
      </c>
      <c r="C913" t="s">
        <v>30</v>
      </c>
      <c r="D913">
        <v>2</v>
      </c>
      <c r="E913">
        <v>0</v>
      </c>
      <c r="F913">
        <v>7421.19</v>
      </c>
      <c r="G913" t="s">
        <v>11</v>
      </c>
      <c r="H913" t="s">
        <v>12</v>
      </c>
      <c r="I913" t="s">
        <v>23</v>
      </c>
      <c r="J913" s="16" t="str">
        <f>IF(Table3[[#This Row],[month]]="?","sep",Table3[[#This Row],[month]])</f>
        <v>Dec</v>
      </c>
      <c r="K913" s="16">
        <f>IF(Table3[[#This Row],[year]]="?","1983",Table3[[#This Row],[year]])</f>
        <v>1978</v>
      </c>
      <c r="L913" s="16" t="str">
        <f>IF(Table3[[#This Row],[Hospital tier]]="?","tier - 2",Table3[[#This Row],[Hospital tier]])</f>
        <v>tier - 2</v>
      </c>
      <c r="M913" s="16" t="str">
        <f>IF(Table3[[#This Row],[City tier]]="?","tier - 2",Table3[[#This Row],[City tier]])</f>
        <v>tier - 3</v>
      </c>
      <c r="N913" s="16" t="str">
        <f>IF(Table3[[#This Row],[State ID]]="?","unknown",Table3[[#This Row],[State ID]])</f>
        <v>R1012</v>
      </c>
      <c r="O913" s="38" t="str">
        <f>CONCATENATE(Table3[[#This Row],[date]],"-",Table3[[#This Row],[month2]],"-",Table3[[#This Row],[year2]])</f>
        <v>2-Dec-1978</v>
      </c>
      <c r="P913" s="17">
        <f>DATEDIF(Table3[[#This Row],[date of birth]],DATE(2023,6,8),"y")</f>
        <v>44</v>
      </c>
      <c r="Q913" s="39">
        <v>7421.19</v>
      </c>
    </row>
    <row r="914" spans="1:17" x14ac:dyDescent="0.25">
      <c r="A914" t="s">
        <v>5629</v>
      </c>
      <c r="B914">
        <v>1977</v>
      </c>
      <c r="C914" t="s">
        <v>35</v>
      </c>
      <c r="D914">
        <v>25</v>
      </c>
      <c r="E914">
        <v>1</v>
      </c>
      <c r="F914">
        <v>7441.05</v>
      </c>
      <c r="G914" t="s">
        <v>12</v>
      </c>
      <c r="H914" t="s">
        <v>11</v>
      </c>
      <c r="I914" t="s">
        <v>42</v>
      </c>
      <c r="J914" s="16" t="str">
        <f>IF(Table3[[#This Row],[month]]="?","sep",Table3[[#This Row],[month]])</f>
        <v>Aug</v>
      </c>
      <c r="K914" s="16">
        <f>IF(Table3[[#This Row],[year]]="?","1983",Table3[[#This Row],[year]])</f>
        <v>1977</v>
      </c>
      <c r="L914" s="16" t="str">
        <f>IF(Table3[[#This Row],[Hospital tier]]="?","tier - 2",Table3[[#This Row],[Hospital tier]])</f>
        <v>tier - 3</v>
      </c>
      <c r="M914" s="16" t="str">
        <f>IF(Table3[[#This Row],[City tier]]="?","tier - 2",Table3[[#This Row],[City tier]])</f>
        <v>tier - 2</v>
      </c>
      <c r="N914" s="16" t="str">
        <f>IF(Table3[[#This Row],[State ID]]="?","unknown",Table3[[#This Row],[State ID]])</f>
        <v>R1011</v>
      </c>
      <c r="O914" s="38" t="str">
        <f>CONCATENATE(Table3[[#This Row],[date]],"-",Table3[[#This Row],[month2]],"-",Table3[[#This Row],[year2]])</f>
        <v>25-Aug-1977</v>
      </c>
      <c r="P914" s="17">
        <f>DATEDIF(Table3[[#This Row],[date of birth]],DATE(2023,6,8),"y")</f>
        <v>45</v>
      </c>
      <c r="Q914" s="39">
        <v>7441.05</v>
      </c>
    </row>
    <row r="915" spans="1:17" x14ac:dyDescent="0.25">
      <c r="A915" t="s">
        <v>5630</v>
      </c>
      <c r="B915">
        <v>1979</v>
      </c>
      <c r="C915" t="s">
        <v>20</v>
      </c>
      <c r="D915">
        <v>1</v>
      </c>
      <c r="E915">
        <v>2</v>
      </c>
      <c r="F915">
        <v>7441.5</v>
      </c>
      <c r="G915" t="s">
        <v>12</v>
      </c>
      <c r="H915" t="s">
        <v>11</v>
      </c>
      <c r="I915" t="s">
        <v>42</v>
      </c>
      <c r="J915" s="16" t="str">
        <f>IF(Table3[[#This Row],[month]]="?","sep",Table3[[#This Row],[month]])</f>
        <v>Sep</v>
      </c>
      <c r="K915" s="16">
        <f>IF(Table3[[#This Row],[year]]="?","1983",Table3[[#This Row],[year]])</f>
        <v>1979</v>
      </c>
      <c r="L915" s="16" t="str">
        <f>IF(Table3[[#This Row],[Hospital tier]]="?","tier - 2",Table3[[#This Row],[Hospital tier]])</f>
        <v>tier - 3</v>
      </c>
      <c r="M915" s="16" t="str">
        <f>IF(Table3[[#This Row],[City tier]]="?","tier - 2",Table3[[#This Row],[City tier]])</f>
        <v>tier - 2</v>
      </c>
      <c r="N915" s="16" t="str">
        <f>IF(Table3[[#This Row],[State ID]]="?","unknown",Table3[[#This Row],[State ID]])</f>
        <v>R1011</v>
      </c>
      <c r="O915" s="38" t="str">
        <f>CONCATENATE(Table3[[#This Row],[date]],"-",Table3[[#This Row],[month2]],"-",Table3[[#This Row],[year2]])</f>
        <v>1-Sep-1979</v>
      </c>
      <c r="P915" s="17">
        <f>DATEDIF(Table3[[#This Row],[date of birth]],DATE(2023,6,8),"y")</f>
        <v>43</v>
      </c>
      <c r="Q915" s="39">
        <v>7441.5</v>
      </c>
    </row>
    <row r="916" spans="1:17" x14ac:dyDescent="0.25">
      <c r="A916" t="s">
        <v>5631</v>
      </c>
      <c r="B916">
        <v>1980</v>
      </c>
      <c r="C916" t="s">
        <v>10</v>
      </c>
      <c r="D916">
        <v>7</v>
      </c>
      <c r="E916">
        <v>1</v>
      </c>
      <c r="F916">
        <v>7443.64</v>
      </c>
      <c r="G916" t="s">
        <v>11</v>
      </c>
      <c r="H916" t="s">
        <v>12</v>
      </c>
      <c r="I916" t="s">
        <v>23</v>
      </c>
      <c r="J916" s="16" t="str">
        <f>IF(Table3[[#This Row],[month]]="?","sep",Table3[[#This Row],[month]])</f>
        <v>Jul</v>
      </c>
      <c r="K916" s="16">
        <f>IF(Table3[[#This Row],[year]]="?","1983",Table3[[#This Row],[year]])</f>
        <v>1980</v>
      </c>
      <c r="L916" s="16" t="str">
        <f>IF(Table3[[#This Row],[Hospital tier]]="?","tier - 2",Table3[[#This Row],[Hospital tier]])</f>
        <v>tier - 2</v>
      </c>
      <c r="M916" s="16" t="str">
        <f>IF(Table3[[#This Row],[City tier]]="?","tier - 2",Table3[[#This Row],[City tier]])</f>
        <v>tier - 3</v>
      </c>
      <c r="N916" s="16" t="str">
        <f>IF(Table3[[#This Row],[State ID]]="?","unknown",Table3[[#This Row],[State ID]])</f>
        <v>R1012</v>
      </c>
      <c r="O916" s="38" t="str">
        <f>CONCATENATE(Table3[[#This Row],[date]],"-",Table3[[#This Row],[month2]],"-",Table3[[#This Row],[year2]])</f>
        <v>7-Jul-1980</v>
      </c>
      <c r="P916" s="17">
        <f>DATEDIF(Table3[[#This Row],[date of birth]],DATE(2023,6,8),"y")</f>
        <v>42</v>
      </c>
      <c r="Q916" s="39">
        <v>7443.64</v>
      </c>
    </row>
    <row r="917" spans="1:17" x14ac:dyDescent="0.25">
      <c r="A917" t="s">
        <v>5632</v>
      </c>
      <c r="B917">
        <v>1977</v>
      </c>
      <c r="C917" t="s">
        <v>20</v>
      </c>
      <c r="D917">
        <v>25</v>
      </c>
      <c r="E917">
        <v>1</v>
      </c>
      <c r="F917">
        <v>7445.92</v>
      </c>
      <c r="G917" t="s">
        <v>12</v>
      </c>
      <c r="H917" t="s">
        <v>16</v>
      </c>
      <c r="I917" t="s">
        <v>42</v>
      </c>
      <c r="J917" s="16" t="str">
        <f>IF(Table3[[#This Row],[month]]="?","sep",Table3[[#This Row],[month]])</f>
        <v>Sep</v>
      </c>
      <c r="K917" s="16">
        <f>IF(Table3[[#This Row],[year]]="?","1983",Table3[[#This Row],[year]])</f>
        <v>1977</v>
      </c>
      <c r="L917" s="16" t="str">
        <f>IF(Table3[[#This Row],[Hospital tier]]="?","tier - 2",Table3[[#This Row],[Hospital tier]])</f>
        <v>tier - 3</v>
      </c>
      <c r="M917" s="16" t="str">
        <f>IF(Table3[[#This Row],[City tier]]="?","tier - 2",Table3[[#This Row],[City tier]])</f>
        <v>tier - 1</v>
      </c>
      <c r="N917" s="16" t="str">
        <f>IF(Table3[[#This Row],[State ID]]="?","unknown",Table3[[#This Row],[State ID]])</f>
        <v>R1011</v>
      </c>
      <c r="O917" s="38" t="str">
        <f>CONCATENATE(Table3[[#This Row],[date]],"-",Table3[[#This Row],[month2]],"-",Table3[[#This Row],[year2]])</f>
        <v>25-Sep-1977</v>
      </c>
      <c r="P917" s="17">
        <f>DATEDIF(Table3[[#This Row],[date of birth]],DATE(2023,6,8),"y")</f>
        <v>45</v>
      </c>
      <c r="Q917" s="39">
        <v>7445.92</v>
      </c>
    </row>
    <row r="918" spans="1:17" x14ac:dyDescent="0.25">
      <c r="A918" t="s">
        <v>5633</v>
      </c>
      <c r="B918">
        <v>1977</v>
      </c>
      <c r="C918" t="s">
        <v>20</v>
      </c>
      <c r="D918">
        <v>30</v>
      </c>
      <c r="E918">
        <v>0</v>
      </c>
      <c r="F918">
        <v>7448.4</v>
      </c>
      <c r="G918" t="s">
        <v>12</v>
      </c>
      <c r="H918" t="s">
        <v>12</v>
      </c>
      <c r="I918" t="s">
        <v>356</v>
      </c>
      <c r="J918" s="16" t="str">
        <f>IF(Table3[[#This Row],[month]]="?","sep",Table3[[#This Row],[month]])</f>
        <v>Sep</v>
      </c>
      <c r="K918" s="16">
        <f>IF(Table3[[#This Row],[year]]="?","1983",Table3[[#This Row],[year]])</f>
        <v>1977</v>
      </c>
      <c r="L918" s="16" t="str">
        <f>IF(Table3[[#This Row],[Hospital tier]]="?","tier - 2",Table3[[#This Row],[Hospital tier]])</f>
        <v>tier - 3</v>
      </c>
      <c r="M918" s="16" t="str">
        <f>IF(Table3[[#This Row],[City tier]]="?","tier - 2",Table3[[#This Row],[City tier]])</f>
        <v>tier - 3</v>
      </c>
      <c r="N918" s="16" t="str">
        <f>IF(Table3[[#This Row],[State ID]]="?","unknown",Table3[[#This Row],[State ID]])</f>
        <v>R1017</v>
      </c>
      <c r="O918" s="38" t="str">
        <f>CONCATENATE(Table3[[#This Row],[date]],"-",Table3[[#This Row],[month2]],"-",Table3[[#This Row],[year2]])</f>
        <v>30-Sep-1977</v>
      </c>
      <c r="P918" s="17">
        <f>DATEDIF(Table3[[#This Row],[date of birth]],DATE(2023,6,8),"y")</f>
        <v>45</v>
      </c>
      <c r="Q918" s="39">
        <v>7448.4</v>
      </c>
    </row>
    <row r="919" spans="1:17" x14ac:dyDescent="0.25">
      <c r="A919" t="s">
        <v>5634</v>
      </c>
      <c r="B919">
        <v>2001</v>
      </c>
      <c r="C919" t="s">
        <v>18</v>
      </c>
      <c r="D919">
        <v>1</v>
      </c>
      <c r="E919">
        <v>0</v>
      </c>
      <c r="F919">
        <v>7450.36</v>
      </c>
      <c r="G919" t="s">
        <v>11</v>
      </c>
      <c r="H919" t="s">
        <v>11</v>
      </c>
      <c r="I919" t="s">
        <v>23</v>
      </c>
      <c r="J919" s="16" t="str">
        <f>IF(Table3[[#This Row],[month]]="?","sep",Table3[[#This Row],[month]])</f>
        <v>Jun</v>
      </c>
      <c r="K919" s="16">
        <f>IF(Table3[[#This Row],[year]]="?","1983",Table3[[#This Row],[year]])</f>
        <v>2001</v>
      </c>
      <c r="L919" s="16" t="str">
        <f>IF(Table3[[#This Row],[Hospital tier]]="?","tier - 2",Table3[[#This Row],[Hospital tier]])</f>
        <v>tier - 2</v>
      </c>
      <c r="M919" s="16" t="str">
        <f>IF(Table3[[#This Row],[City tier]]="?","tier - 2",Table3[[#This Row],[City tier]])</f>
        <v>tier - 2</v>
      </c>
      <c r="N919" s="16" t="str">
        <f>IF(Table3[[#This Row],[State ID]]="?","unknown",Table3[[#This Row],[State ID]])</f>
        <v>R1012</v>
      </c>
      <c r="O919" s="38" t="str">
        <f>CONCATENATE(Table3[[#This Row],[date]],"-",Table3[[#This Row],[month2]],"-",Table3[[#This Row],[year2]])</f>
        <v>1-Jun-2001</v>
      </c>
      <c r="P919" s="17">
        <f>DATEDIF(Table3[[#This Row],[date of birth]],DATE(2023,6,8),"y")</f>
        <v>22</v>
      </c>
      <c r="Q919" s="39">
        <v>7450.36</v>
      </c>
    </row>
    <row r="920" spans="1:17" x14ac:dyDescent="0.25">
      <c r="A920" t="s">
        <v>5635</v>
      </c>
      <c r="B920">
        <v>1967</v>
      </c>
      <c r="C920" t="s">
        <v>35</v>
      </c>
      <c r="D920">
        <v>4</v>
      </c>
      <c r="E920">
        <v>0</v>
      </c>
      <c r="F920">
        <v>7463.51</v>
      </c>
      <c r="G920" t="s">
        <v>12</v>
      </c>
      <c r="H920" t="s">
        <v>12</v>
      </c>
      <c r="I920" t="s">
        <v>13</v>
      </c>
      <c r="J920" s="16" t="str">
        <f>IF(Table3[[#This Row],[month]]="?","sep",Table3[[#This Row],[month]])</f>
        <v>Aug</v>
      </c>
      <c r="K920" s="16">
        <f>IF(Table3[[#This Row],[year]]="?","1983",Table3[[#This Row],[year]])</f>
        <v>1967</v>
      </c>
      <c r="L920" s="16" t="str">
        <f>IF(Table3[[#This Row],[Hospital tier]]="?","tier - 2",Table3[[#This Row],[Hospital tier]])</f>
        <v>tier - 3</v>
      </c>
      <c r="M920" s="16" t="str">
        <f>IF(Table3[[#This Row],[City tier]]="?","tier - 2",Table3[[#This Row],[City tier]])</f>
        <v>tier - 3</v>
      </c>
      <c r="N920" s="16" t="str">
        <f>IF(Table3[[#This Row],[State ID]]="?","unknown",Table3[[#This Row],[State ID]])</f>
        <v>R1013</v>
      </c>
      <c r="O920" s="38" t="str">
        <f>CONCATENATE(Table3[[#This Row],[date]],"-",Table3[[#This Row],[month2]],"-",Table3[[#This Row],[year2]])</f>
        <v>4-Aug-1967</v>
      </c>
      <c r="P920" s="17">
        <f>DATEDIF(Table3[[#This Row],[date of birth]],DATE(2023,6,8),"y")</f>
        <v>55</v>
      </c>
      <c r="Q920" s="39">
        <v>7463.51</v>
      </c>
    </row>
    <row r="921" spans="1:17" x14ac:dyDescent="0.25">
      <c r="A921" t="s">
        <v>5636</v>
      </c>
      <c r="B921">
        <v>1996</v>
      </c>
      <c r="C921" t="s">
        <v>18</v>
      </c>
      <c r="D921">
        <v>14</v>
      </c>
      <c r="E921">
        <v>0</v>
      </c>
      <c r="F921">
        <v>7487.38</v>
      </c>
      <c r="G921" t="s">
        <v>11</v>
      </c>
      <c r="H921" t="s">
        <v>12</v>
      </c>
      <c r="I921" t="s">
        <v>23</v>
      </c>
      <c r="J921" s="16" t="str">
        <f>IF(Table3[[#This Row],[month]]="?","sep",Table3[[#This Row],[month]])</f>
        <v>Jun</v>
      </c>
      <c r="K921" s="16">
        <f>IF(Table3[[#This Row],[year]]="?","1983",Table3[[#This Row],[year]])</f>
        <v>1996</v>
      </c>
      <c r="L921" s="16" t="str">
        <f>IF(Table3[[#This Row],[Hospital tier]]="?","tier - 2",Table3[[#This Row],[Hospital tier]])</f>
        <v>tier - 2</v>
      </c>
      <c r="M921" s="16" t="str">
        <f>IF(Table3[[#This Row],[City tier]]="?","tier - 2",Table3[[#This Row],[City tier]])</f>
        <v>tier - 3</v>
      </c>
      <c r="N921" s="16" t="str">
        <f>IF(Table3[[#This Row],[State ID]]="?","unknown",Table3[[#This Row],[State ID]])</f>
        <v>R1012</v>
      </c>
      <c r="O921" s="38" t="str">
        <f>CONCATENATE(Table3[[#This Row],[date]],"-",Table3[[#This Row],[month2]],"-",Table3[[#This Row],[year2]])</f>
        <v>14-Jun-1996</v>
      </c>
      <c r="P921" s="17">
        <f>DATEDIF(Table3[[#This Row],[date of birth]],DATE(2023,6,8),"y")</f>
        <v>26</v>
      </c>
      <c r="Q921" s="39">
        <v>7487.38</v>
      </c>
    </row>
    <row r="922" spans="1:17" x14ac:dyDescent="0.25">
      <c r="A922" t="s">
        <v>5637</v>
      </c>
      <c r="B922">
        <v>1988</v>
      </c>
      <c r="C922" t="s">
        <v>30</v>
      </c>
      <c r="D922">
        <v>15</v>
      </c>
      <c r="E922">
        <v>3</v>
      </c>
      <c r="F922">
        <v>7494.63</v>
      </c>
      <c r="G922" t="s">
        <v>11</v>
      </c>
      <c r="H922" t="s">
        <v>12</v>
      </c>
      <c r="I922" t="s">
        <v>200</v>
      </c>
      <c r="J922" s="16" t="str">
        <f>IF(Table3[[#This Row],[month]]="?","sep",Table3[[#This Row],[month]])</f>
        <v>Dec</v>
      </c>
      <c r="K922" s="16">
        <f>IF(Table3[[#This Row],[year]]="?","1983",Table3[[#This Row],[year]])</f>
        <v>1988</v>
      </c>
      <c r="L922" s="16" t="str">
        <f>IF(Table3[[#This Row],[Hospital tier]]="?","tier - 2",Table3[[#This Row],[Hospital tier]])</f>
        <v>tier - 2</v>
      </c>
      <c r="M922" s="16" t="str">
        <f>IF(Table3[[#This Row],[City tier]]="?","tier - 2",Table3[[#This Row],[City tier]])</f>
        <v>tier - 3</v>
      </c>
      <c r="N922" s="16" t="str">
        <f>IF(Table3[[#This Row],[State ID]]="?","unknown",Table3[[#This Row],[State ID]])</f>
        <v>R1025</v>
      </c>
      <c r="O922" s="38" t="str">
        <f>CONCATENATE(Table3[[#This Row],[date]],"-",Table3[[#This Row],[month2]],"-",Table3[[#This Row],[year2]])</f>
        <v>15-Dec-1988</v>
      </c>
      <c r="P922" s="17">
        <f>DATEDIF(Table3[[#This Row],[date of birth]],DATE(2023,6,8),"y")</f>
        <v>34</v>
      </c>
      <c r="Q922" s="39">
        <v>7494.63</v>
      </c>
    </row>
    <row r="923" spans="1:17" x14ac:dyDescent="0.25">
      <c r="A923" t="s">
        <v>5638</v>
      </c>
      <c r="B923">
        <v>1997</v>
      </c>
      <c r="C923" t="s">
        <v>37</v>
      </c>
      <c r="D923">
        <v>28</v>
      </c>
      <c r="E923">
        <v>0</v>
      </c>
      <c r="F923">
        <v>7504.3</v>
      </c>
      <c r="G923" t="s">
        <v>11</v>
      </c>
      <c r="H923" t="s">
        <v>16</v>
      </c>
      <c r="I923" t="s">
        <v>23</v>
      </c>
      <c r="J923" s="16" t="str">
        <f>IF(Table3[[#This Row],[month]]="?","sep",Table3[[#This Row],[month]])</f>
        <v>Oct</v>
      </c>
      <c r="K923" s="16">
        <f>IF(Table3[[#This Row],[year]]="?","1983",Table3[[#This Row],[year]])</f>
        <v>1997</v>
      </c>
      <c r="L923" s="16" t="str">
        <f>IF(Table3[[#This Row],[Hospital tier]]="?","tier - 2",Table3[[#This Row],[Hospital tier]])</f>
        <v>tier - 2</v>
      </c>
      <c r="M923" s="16" t="str">
        <f>IF(Table3[[#This Row],[City tier]]="?","tier - 2",Table3[[#This Row],[City tier]])</f>
        <v>tier - 1</v>
      </c>
      <c r="N923" s="16" t="str">
        <f>IF(Table3[[#This Row],[State ID]]="?","unknown",Table3[[#This Row],[State ID]])</f>
        <v>R1012</v>
      </c>
      <c r="O923" s="38" t="str">
        <f>CONCATENATE(Table3[[#This Row],[date]],"-",Table3[[#This Row],[month2]],"-",Table3[[#This Row],[year2]])</f>
        <v>28-Oct-1997</v>
      </c>
      <c r="P923" s="17">
        <f>DATEDIF(Table3[[#This Row],[date of birth]],DATE(2023,6,8),"y")</f>
        <v>25</v>
      </c>
      <c r="Q923" s="39">
        <v>7504.3</v>
      </c>
    </row>
    <row r="924" spans="1:17" x14ac:dyDescent="0.25">
      <c r="A924" t="s">
        <v>5639</v>
      </c>
      <c r="B924">
        <v>1983</v>
      </c>
      <c r="C924" t="s">
        <v>10</v>
      </c>
      <c r="D924">
        <v>10</v>
      </c>
      <c r="E924">
        <v>4</v>
      </c>
      <c r="F924">
        <v>7512.27</v>
      </c>
      <c r="G924" t="s">
        <v>12</v>
      </c>
      <c r="H924" t="s">
        <v>11</v>
      </c>
      <c r="I924" t="s">
        <v>42</v>
      </c>
      <c r="J924" s="16" t="str">
        <f>IF(Table3[[#This Row],[month]]="?","sep",Table3[[#This Row],[month]])</f>
        <v>Jul</v>
      </c>
      <c r="K924" s="16">
        <f>IF(Table3[[#This Row],[year]]="?","1983",Table3[[#This Row],[year]])</f>
        <v>1983</v>
      </c>
      <c r="L924" s="16" t="str">
        <f>IF(Table3[[#This Row],[Hospital tier]]="?","tier - 2",Table3[[#This Row],[Hospital tier]])</f>
        <v>tier - 3</v>
      </c>
      <c r="M924" s="16" t="str">
        <f>IF(Table3[[#This Row],[City tier]]="?","tier - 2",Table3[[#This Row],[City tier]])</f>
        <v>tier - 2</v>
      </c>
      <c r="N924" s="16" t="str">
        <f>IF(Table3[[#This Row],[State ID]]="?","unknown",Table3[[#This Row],[State ID]])</f>
        <v>R1011</v>
      </c>
      <c r="O924" s="38" t="str">
        <f>CONCATENATE(Table3[[#This Row],[date]],"-",Table3[[#This Row],[month2]],"-",Table3[[#This Row],[year2]])</f>
        <v>10-Jul-1983</v>
      </c>
      <c r="P924" s="17">
        <f>DATEDIF(Table3[[#This Row],[date of birth]],DATE(2023,6,8),"y")</f>
        <v>39</v>
      </c>
      <c r="Q924" s="39">
        <v>7512.27</v>
      </c>
    </row>
    <row r="925" spans="1:17" x14ac:dyDescent="0.25">
      <c r="A925" t="s">
        <v>5640</v>
      </c>
      <c r="B925">
        <v>1978</v>
      </c>
      <c r="C925" t="s">
        <v>37</v>
      </c>
      <c r="D925">
        <v>18</v>
      </c>
      <c r="E925">
        <v>1</v>
      </c>
      <c r="F925">
        <v>7518.03</v>
      </c>
      <c r="G925" t="s">
        <v>11</v>
      </c>
      <c r="H925" t="s">
        <v>12</v>
      </c>
      <c r="I925" t="s">
        <v>23</v>
      </c>
      <c r="J925" s="16" t="str">
        <f>IF(Table3[[#This Row],[month]]="?","sep",Table3[[#This Row],[month]])</f>
        <v>Oct</v>
      </c>
      <c r="K925" s="16">
        <f>IF(Table3[[#This Row],[year]]="?","1983",Table3[[#This Row],[year]])</f>
        <v>1978</v>
      </c>
      <c r="L925" s="16" t="str">
        <f>IF(Table3[[#This Row],[Hospital tier]]="?","tier - 2",Table3[[#This Row],[Hospital tier]])</f>
        <v>tier - 2</v>
      </c>
      <c r="M925" s="16" t="str">
        <f>IF(Table3[[#This Row],[City tier]]="?","tier - 2",Table3[[#This Row],[City tier]])</f>
        <v>tier - 3</v>
      </c>
      <c r="N925" s="16" t="str">
        <f>IF(Table3[[#This Row],[State ID]]="?","unknown",Table3[[#This Row],[State ID]])</f>
        <v>R1012</v>
      </c>
      <c r="O925" s="38" t="str">
        <f>CONCATENATE(Table3[[#This Row],[date]],"-",Table3[[#This Row],[month2]],"-",Table3[[#This Row],[year2]])</f>
        <v>18-Oct-1978</v>
      </c>
      <c r="P925" s="17">
        <f>DATEDIF(Table3[[#This Row],[date of birth]],DATE(2023,6,8),"y")</f>
        <v>44</v>
      </c>
      <c r="Q925" s="39">
        <v>7518.03</v>
      </c>
    </row>
    <row r="926" spans="1:17" x14ac:dyDescent="0.25">
      <c r="A926" t="s">
        <v>5641</v>
      </c>
      <c r="B926">
        <v>1976</v>
      </c>
      <c r="C926" t="s">
        <v>37</v>
      </c>
      <c r="D926">
        <v>10</v>
      </c>
      <c r="E926">
        <v>0</v>
      </c>
      <c r="F926">
        <v>7526.71</v>
      </c>
      <c r="G926" t="s">
        <v>12</v>
      </c>
      <c r="H926" t="s">
        <v>16</v>
      </c>
      <c r="I926" t="s">
        <v>23</v>
      </c>
      <c r="J926" s="16" t="str">
        <f>IF(Table3[[#This Row],[month]]="?","sep",Table3[[#This Row],[month]])</f>
        <v>Oct</v>
      </c>
      <c r="K926" s="16">
        <f>IF(Table3[[#This Row],[year]]="?","1983",Table3[[#This Row],[year]])</f>
        <v>1976</v>
      </c>
      <c r="L926" s="16" t="str">
        <f>IF(Table3[[#This Row],[Hospital tier]]="?","tier - 2",Table3[[#This Row],[Hospital tier]])</f>
        <v>tier - 3</v>
      </c>
      <c r="M926" s="16" t="str">
        <f>IF(Table3[[#This Row],[City tier]]="?","tier - 2",Table3[[#This Row],[City tier]])</f>
        <v>tier - 1</v>
      </c>
      <c r="N926" s="16" t="str">
        <f>IF(Table3[[#This Row],[State ID]]="?","unknown",Table3[[#This Row],[State ID]])</f>
        <v>R1012</v>
      </c>
      <c r="O926" s="38" t="str">
        <f>CONCATENATE(Table3[[#This Row],[date]],"-",Table3[[#This Row],[month2]],"-",Table3[[#This Row],[year2]])</f>
        <v>10-Oct-1976</v>
      </c>
      <c r="P926" s="17">
        <f>DATEDIF(Table3[[#This Row],[date of birth]],DATE(2023,6,8),"y")</f>
        <v>46</v>
      </c>
      <c r="Q926" s="39">
        <v>7526.71</v>
      </c>
    </row>
    <row r="927" spans="1:17" x14ac:dyDescent="0.25">
      <c r="A927" t="s">
        <v>5642</v>
      </c>
      <c r="B927">
        <v>1978</v>
      </c>
      <c r="C927" t="s">
        <v>30</v>
      </c>
      <c r="D927">
        <v>14</v>
      </c>
      <c r="E927">
        <v>2</v>
      </c>
      <c r="F927">
        <v>7531.7</v>
      </c>
      <c r="G927" t="s">
        <v>11</v>
      </c>
      <c r="H927" t="s">
        <v>16</v>
      </c>
      <c r="I927" t="s">
        <v>13</v>
      </c>
      <c r="J927" s="16" t="str">
        <f>IF(Table3[[#This Row],[month]]="?","sep",Table3[[#This Row],[month]])</f>
        <v>Dec</v>
      </c>
      <c r="K927" s="16">
        <f>IF(Table3[[#This Row],[year]]="?","1983",Table3[[#This Row],[year]])</f>
        <v>1978</v>
      </c>
      <c r="L927" s="16" t="str">
        <f>IF(Table3[[#This Row],[Hospital tier]]="?","tier - 2",Table3[[#This Row],[Hospital tier]])</f>
        <v>tier - 2</v>
      </c>
      <c r="M927" s="16" t="str">
        <f>IF(Table3[[#This Row],[City tier]]="?","tier - 2",Table3[[#This Row],[City tier]])</f>
        <v>tier - 1</v>
      </c>
      <c r="N927" s="16" t="str">
        <f>IF(Table3[[#This Row],[State ID]]="?","unknown",Table3[[#This Row],[State ID]])</f>
        <v>R1013</v>
      </c>
      <c r="O927" s="38" t="str">
        <f>CONCATENATE(Table3[[#This Row],[date]],"-",Table3[[#This Row],[month2]],"-",Table3[[#This Row],[year2]])</f>
        <v>14-Dec-1978</v>
      </c>
      <c r="P927" s="17">
        <f>DATEDIF(Table3[[#This Row],[date of birth]],DATE(2023,6,8),"y")</f>
        <v>44</v>
      </c>
      <c r="Q927" s="39">
        <v>7531.7</v>
      </c>
    </row>
    <row r="928" spans="1:17" x14ac:dyDescent="0.25">
      <c r="A928" t="s">
        <v>5643</v>
      </c>
      <c r="B928">
        <v>1984</v>
      </c>
      <c r="C928" t="s">
        <v>35</v>
      </c>
      <c r="D928">
        <v>22</v>
      </c>
      <c r="E928">
        <v>3</v>
      </c>
      <c r="F928">
        <v>7537.16</v>
      </c>
      <c r="G928" t="s">
        <v>11</v>
      </c>
      <c r="H928" t="s">
        <v>11</v>
      </c>
      <c r="I928" t="s">
        <v>23</v>
      </c>
      <c r="J928" s="16" t="str">
        <f>IF(Table3[[#This Row],[month]]="?","sep",Table3[[#This Row],[month]])</f>
        <v>Aug</v>
      </c>
      <c r="K928" s="16">
        <f>IF(Table3[[#This Row],[year]]="?","1983",Table3[[#This Row],[year]])</f>
        <v>1984</v>
      </c>
      <c r="L928" s="16" t="str">
        <f>IF(Table3[[#This Row],[Hospital tier]]="?","tier - 2",Table3[[#This Row],[Hospital tier]])</f>
        <v>tier - 2</v>
      </c>
      <c r="M928" s="16" t="str">
        <f>IF(Table3[[#This Row],[City tier]]="?","tier - 2",Table3[[#This Row],[City tier]])</f>
        <v>tier - 2</v>
      </c>
      <c r="N928" s="16" t="str">
        <f>IF(Table3[[#This Row],[State ID]]="?","unknown",Table3[[#This Row],[State ID]])</f>
        <v>R1012</v>
      </c>
      <c r="O928" s="38" t="str">
        <f>CONCATENATE(Table3[[#This Row],[date]],"-",Table3[[#This Row],[month2]],"-",Table3[[#This Row],[year2]])</f>
        <v>22-Aug-1984</v>
      </c>
      <c r="P928" s="17">
        <f>DATEDIF(Table3[[#This Row],[date of birth]],DATE(2023,6,8),"y")</f>
        <v>38</v>
      </c>
      <c r="Q928" s="39">
        <v>7537.16</v>
      </c>
    </row>
    <row r="929" spans="1:17" x14ac:dyDescent="0.25">
      <c r="A929" t="s">
        <v>5644</v>
      </c>
      <c r="B929">
        <v>1988</v>
      </c>
      <c r="C929" t="s">
        <v>30</v>
      </c>
      <c r="D929">
        <v>15</v>
      </c>
      <c r="E929">
        <v>3</v>
      </c>
      <c r="F929">
        <v>7538.52</v>
      </c>
      <c r="G929" t="s">
        <v>11</v>
      </c>
      <c r="H929" t="s">
        <v>11</v>
      </c>
      <c r="I929" t="s">
        <v>23</v>
      </c>
      <c r="J929" s="16" t="str">
        <f>IF(Table3[[#This Row],[month]]="?","sep",Table3[[#This Row],[month]])</f>
        <v>Dec</v>
      </c>
      <c r="K929" s="16">
        <f>IF(Table3[[#This Row],[year]]="?","1983",Table3[[#This Row],[year]])</f>
        <v>1988</v>
      </c>
      <c r="L929" s="16" t="str">
        <f>IF(Table3[[#This Row],[Hospital tier]]="?","tier - 2",Table3[[#This Row],[Hospital tier]])</f>
        <v>tier - 2</v>
      </c>
      <c r="M929" s="16" t="str">
        <f>IF(Table3[[#This Row],[City tier]]="?","tier - 2",Table3[[#This Row],[City tier]])</f>
        <v>tier - 2</v>
      </c>
      <c r="N929" s="16" t="str">
        <f>IF(Table3[[#This Row],[State ID]]="?","unknown",Table3[[#This Row],[State ID]])</f>
        <v>R1012</v>
      </c>
      <c r="O929" s="38" t="str">
        <f>CONCATENATE(Table3[[#This Row],[date]],"-",Table3[[#This Row],[month2]],"-",Table3[[#This Row],[year2]])</f>
        <v>15-Dec-1988</v>
      </c>
      <c r="P929" s="17">
        <f>DATEDIF(Table3[[#This Row],[date of birth]],DATE(2023,6,8),"y")</f>
        <v>34</v>
      </c>
      <c r="Q929" s="39">
        <v>7538.52</v>
      </c>
    </row>
    <row r="930" spans="1:17" x14ac:dyDescent="0.25">
      <c r="A930" t="s">
        <v>5645</v>
      </c>
      <c r="B930">
        <v>1994</v>
      </c>
      <c r="C930" t="s">
        <v>35</v>
      </c>
      <c r="D930">
        <v>14</v>
      </c>
      <c r="E930">
        <v>0</v>
      </c>
      <c r="F930">
        <v>7567.13</v>
      </c>
      <c r="G930" t="s">
        <v>11</v>
      </c>
      <c r="H930" t="s">
        <v>11</v>
      </c>
      <c r="I930" t="s">
        <v>300</v>
      </c>
      <c r="J930" s="16" t="str">
        <f>IF(Table3[[#This Row],[month]]="?","sep",Table3[[#This Row],[month]])</f>
        <v>Aug</v>
      </c>
      <c r="K930" s="16">
        <f>IF(Table3[[#This Row],[year]]="?","1983",Table3[[#This Row],[year]])</f>
        <v>1994</v>
      </c>
      <c r="L930" s="16" t="str">
        <f>IF(Table3[[#This Row],[Hospital tier]]="?","tier - 2",Table3[[#This Row],[Hospital tier]])</f>
        <v>tier - 2</v>
      </c>
      <c r="M930" s="16" t="str">
        <f>IF(Table3[[#This Row],[City tier]]="?","tier - 2",Table3[[#This Row],[City tier]])</f>
        <v>tier - 2</v>
      </c>
      <c r="N930" s="16" t="str">
        <f>IF(Table3[[#This Row],[State ID]]="?","unknown",Table3[[#This Row],[State ID]])</f>
        <v>R1021</v>
      </c>
      <c r="O930" s="38" t="str">
        <f>CONCATENATE(Table3[[#This Row],[date]],"-",Table3[[#This Row],[month2]],"-",Table3[[#This Row],[year2]])</f>
        <v>14-Aug-1994</v>
      </c>
      <c r="P930" s="17">
        <f>DATEDIF(Table3[[#This Row],[date of birth]],DATE(2023,6,8),"y")</f>
        <v>28</v>
      </c>
      <c r="Q930" s="39">
        <v>7567.13</v>
      </c>
    </row>
    <row r="931" spans="1:17" x14ac:dyDescent="0.25">
      <c r="A931" t="s">
        <v>5646</v>
      </c>
      <c r="B931">
        <v>1967</v>
      </c>
      <c r="C931" t="s">
        <v>10</v>
      </c>
      <c r="D931">
        <v>17</v>
      </c>
      <c r="E931">
        <v>0</v>
      </c>
      <c r="F931">
        <v>7585.62</v>
      </c>
      <c r="G931" t="s">
        <v>12</v>
      </c>
      <c r="H931" t="s">
        <v>11</v>
      </c>
      <c r="I931" t="s">
        <v>13</v>
      </c>
      <c r="J931" s="16" t="str">
        <f>IF(Table3[[#This Row],[month]]="?","sep",Table3[[#This Row],[month]])</f>
        <v>Jul</v>
      </c>
      <c r="K931" s="16">
        <f>IF(Table3[[#This Row],[year]]="?","1983",Table3[[#This Row],[year]])</f>
        <v>1967</v>
      </c>
      <c r="L931" s="16" t="str">
        <f>IF(Table3[[#This Row],[Hospital tier]]="?","tier - 2",Table3[[#This Row],[Hospital tier]])</f>
        <v>tier - 3</v>
      </c>
      <c r="M931" s="16" t="str">
        <f>IF(Table3[[#This Row],[City tier]]="?","tier - 2",Table3[[#This Row],[City tier]])</f>
        <v>tier - 2</v>
      </c>
      <c r="N931" s="16" t="str">
        <f>IF(Table3[[#This Row],[State ID]]="?","unknown",Table3[[#This Row],[State ID]])</f>
        <v>R1013</v>
      </c>
      <c r="O931" s="38" t="str">
        <f>CONCATENATE(Table3[[#This Row],[date]],"-",Table3[[#This Row],[month2]],"-",Table3[[#This Row],[year2]])</f>
        <v>17-Jul-1967</v>
      </c>
      <c r="P931" s="17">
        <f>DATEDIF(Table3[[#This Row],[date of birth]],DATE(2023,6,8),"y")</f>
        <v>55</v>
      </c>
      <c r="Q931" s="39">
        <v>7585.62</v>
      </c>
    </row>
    <row r="932" spans="1:17" x14ac:dyDescent="0.25">
      <c r="A932" t="s">
        <v>5647</v>
      </c>
      <c r="B932">
        <v>1997</v>
      </c>
      <c r="C932" t="s">
        <v>20</v>
      </c>
      <c r="D932">
        <v>30</v>
      </c>
      <c r="E932">
        <v>0</v>
      </c>
      <c r="F932">
        <v>7607.03</v>
      </c>
      <c r="G932" t="s">
        <v>11</v>
      </c>
      <c r="H932" t="s">
        <v>11</v>
      </c>
      <c r="I932" t="s">
        <v>23</v>
      </c>
      <c r="J932" s="16" t="str">
        <f>IF(Table3[[#This Row],[month]]="?","sep",Table3[[#This Row],[month]])</f>
        <v>Sep</v>
      </c>
      <c r="K932" s="16">
        <f>IF(Table3[[#This Row],[year]]="?","1983",Table3[[#This Row],[year]])</f>
        <v>1997</v>
      </c>
      <c r="L932" s="16" t="str">
        <f>IF(Table3[[#This Row],[Hospital tier]]="?","tier - 2",Table3[[#This Row],[Hospital tier]])</f>
        <v>tier - 2</v>
      </c>
      <c r="M932" s="16" t="str">
        <f>IF(Table3[[#This Row],[City tier]]="?","tier - 2",Table3[[#This Row],[City tier]])</f>
        <v>tier - 2</v>
      </c>
      <c r="N932" s="16" t="str">
        <f>IF(Table3[[#This Row],[State ID]]="?","unknown",Table3[[#This Row],[State ID]])</f>
        <v>R1012</v>
      </c>
      <c r="O932" s="38" t="str">
        <f>CONCATENATE(Table3[[#This Row],[date]],"-",Table3[[#This Row],[month2]],"-",Table3[[#This Row],[year2]])</f>
        <v>30-Sep-1997</v>
      </c>
      <c r="P932" s="17">
        <f>DATEDIF(Table3[[#This Row],[date of birth]],DATE(2023,6,8),"y")</f>
        <v>25</v>
      </c>
      <c r="Q932" s="39">
        <v>7607.03</v>
      </c>
    </row>
    <row r="933" spans="1:17" x14ac:dyDescent="0.25">
      <c r="A933" t="s">
        <v>5648</v>
      </c>
      <c r="B933">
        <v>1968</v>
      </c>
      <c r="C933" t="s">
        <v>10</v>
      </c>
      <c r="D933">
        <v>3</v>
      </c>
      <c r="E933">
        <v>0</v>
      </c>
      <c r="F933">
        <v>7609.6</v>
      </c>
      <c r="G933" t="s">
        <v>12</v>
      </c>
      <c r="H933" t="s">
        <v>11</v>
      </c>
      <c r="I933" t="s">
        <v>23</v>
      </c>
      <c r="J933" s="16" t="str">
        <f>IF(Table3[[#This Row],[month]]="?","sep",Table3[[#This Row],[month]])</f>
        <v>Jul</v>
      </c>
      <c r="K933" s="16">
        <f>IF(Table3[[#This Row],[year]]="?","1983",Table3[[#This Row],[year]])</f>
        <v>1968</v>
      </c>
      <c r="L933" s="16" t="str">
        <f>IF(Table3[[#This Row],[Hospital tier]]="?","tier - 2",Table3[[#This Row],[Hospital tier]])</f>
        <v>tier - 3</v>
      </c>
      <c r="M933" s="16" t="str">
        <f>IF(Table3[[#This Row],[City tier]]="?","tier - 2",Table3[[#This Row],[City tier]])</f>
        <v>tier - 2</v>
      </c>
      <c r="N933" s="16" t="str">
        <f>IF(Table3[[#This Row],[State ID]]="?","unknown",Table3[[#This Row],[State ID]])</f>
        <v>R1012</v>
      </c>
      <c r="O933" s="38" t="str">
        <f>CONCATENATE(Table3[[#This Row],[date]],"-",Table3[[#This Row],[month2]],"-",Table3[[#This Row],[year2]])</f>
        <v>3-Jul-1968</v>
      </c>
      <c r="P933" s="17">
        <f>DATEDIF(Table3[[#This Row],[date of birth]],DATE(2023,6,8),"y")</f>
        <v>54</v>
      </c>
      <c r="Q933" s="39">
        <v>7609.6</v>
      </c>
    </row>
    <row r="934" spans="1:17" x14ac:dyDescent="0.25">
      <c r="A934" t="s">
        <v>5649</v>
      </c>
      <c r="B934">
        <v>1996</v>
      </c>
      <c r="C934" t="s">
        <v>20</v>
      </c>
      <c r="D934">
        <v>17</v>
      </c>
      <c r="E934">
        <v>0</v>
      </c>
      <c r="F934">
        <v>7623.13</v>
      </c>
      <c r="G934" t="s">
        <v>11</v>
      </c>
      <c r="H934" t="s">
        <v>12</v>
      </c>
      <c r="I934" t="s">
        <v>42</v>
      </c>
      <c r="J934" s="16" t="str">
        <f>IF(Table3[[#This Row],[month]]="?","sep",Table3[[#This Row],[month]])</f>
        <v>Sep</v>
      </c>
      <c r="K934" s="16">
        <f>IF(Table3[[#This Row],[year]]="?","1983",Table3[[#This Row],[year]])</f>
        <v>1996</v>
      </c>
      <c r="L934" s="16" t="str">
        <f>IF(Table3[[#This Row],[Hospital tier]]="?","tier - 2",Table3[[#This Row],[Hospital tier]])</f>
        <v>tier - 2</v>
      </c>
      <c r="M934" s="16" t="str">
        <f>IF(Table3[[#This Row],[City tier]]="?","tier - 2",Table3[[#This Row],[City tier]])</f>
        <v>tier - 3</v>
      </c>
      <c r="N934" s="16" t="str">
        <f>IF(Table3[[#This Row],[State ID]]="?","unknown",Table3[[#This Row],[State ID]])</f>
        <v>R1011</v>
      </c>
      <c r="O934" s="38" t="str">
        <f>CONCATENATE(Table3[[#This Row],[date]],"-",Table3[[#This Row],[month2]],"-",Table3[[#This Row],[year2]])</f>
        <v>17-Sep-1996</v>
      </c>
      <c r="P934" s="17">
        <f>DATEDIF(Table3[[#This Row],[date of birth]],DATE(2023,6,8),"y")</f>
        <v>26</v>
      </c>
      <c r="Q934" s="39">
        <v>7623.13</v>
      </c>
    </row>
    <row r="935" spans="1:17" x14ac:dyDescent="0.25">
      <c r="A935" t="s">
        <v>5650</v>
      </c>
      <c r="B935">
        <v>1978</v>
      </c>
      <c r="C935" t="s">
        <v>15</v>
      </c>
      <c r="D935">
        <v>28</v>
      </c>
      <c r="E935">
        <v>1</v>
      </c>
      <c r="F935">
        <v>7623.52</v>
      </c>
      <c r="G935" t="s">
        <v>11</v>
      </c>
      <c r="H935" t="s">
        <v>16</v>
      </c>
      <c r="I935" t="s">
        <v>42</v>
      </c>
      <c r="J935" s="16" t="str">
        <f>IF(Table3[[#This Row],[month]]="?","sep",Table3[[#This Row],[month]])</f>
        <v>Nov</v>
      </c>
      <c r="K935" s="16">
        <f>IF(Table3[[#This Row],[year]]="?","1983",Table3[[#This Row],[year]])</f>
        <v>1978</v>
      </c>
      <c r="L935" s="16" t="str">
        <f>IF(Table3[[#This Row],[Hospital tier]]="?","tier - 2",Table3[[#This Row],[Hospital tier]])</f>
        <v>tier - 2</v>
      </c>
      <c r="M935" s="16" t="str">
        <f>IF(Table3[[#This Row],[City tier]]="?","tier - 2",Table3[[#This Row],[City tier]])</f>
        <v>tier - 1</v>
      </c>
      <c r="N935" s="16" t="str">
        <f>IF(Table3[[#This Row],[State ID]]="?","unknown",Table3[[#This Row],[State ID]])</f>
        <v>R1011</v>
      </c>
      <c r="O935" s="38" t="str">
        <f>CONCATENATE(Table3[[#This Row],[date]],"-",Table3[[#This Row],[month2]],"-",Table3[[#This Row],[year2]])</f>
        <v>28-Nov-1978</v>
      </c>
      <c r="P935" s="17">
        <f>DATEDIF(Table3[[#This Row],[date of birth]],DATE(2023,6,8),"y")</f>
        <v>44</v>
      </c>
      <c r="Q935" s="39">
        <v>7623.52</v>
      </c>
    </row>
    <row r="936" spans="1:17" x14ac:dyDescent="0.25">
      <c r="A936" t="s">
        <v>5651</v>
      </c>
      <c r="B936">
        <v>1978</v>
      </c>
      <c r="C936" t="s">
        <v>15</v>
      </c>
      <c r="D936">
        <v>6</v>
      </c>
      <c r="E936">
        <v>1</v>
      </c>
      <c r="F936">
        <v>7624.63</v>
      </c>
      <c r="G936" t="s">
        <v>11</v>
      </c>
      <c r="H936" t="s">
        <v>16</v>
      </c>
      <c r="I936" t="s">
        <v>42</v>
      </c>
      <c r="J936" s="16" t="str">
        <f>IF(Table3[[#This Row],[month]]="?","sep",Table3[[#This Row],[month]])</f>
        <v>Nov</v>
      </c>
      <c r="K936" s="16">
        <f>IF(Table3[[#This Row],[year]]="?","1983",Table3[[#This Row],[year]])</f>
        <v>1978</v>
      </c>
      <c r="L936" s="16" t="str">
        <f>IF(Table3[[#This Row],[Hospital tier]]="?","tier - 2",Table3[[#This Row],[Hospital tier]])</f>
        <v>tier - 2</v>
      </c>
      <c r="M936" s="16" t="str">
        <f>IF(Table3[[#This Row],[City tier]]="?","tier - 2",Table3[[#This Row],[City tier]])</f>
        <v>tier - 1</v>
      </c>
      <c r="N936" s="16" t="str">
        <f>IF(Table3[[#This Row],[State ID]]="?","unknown",Table3[[#This Row],[State ID]])</f>
        <v>R1011</v>
      </c>
      <c r="O936" s="38" t="str">
        <f>CONCATENATE(Table3[[#This Row],[date]],"-",Table3[[#This Row],[month2]],"-",Table3[[#This Row],[year2]])</f>
        <v>6-Nov-1978</v>
      </c>
      <c r="P936" s="17">
        <f>DATEDIF(Table3[[#This Row],[date of birth]],DATE(2023,6,8),"y")</f>
        <v>44</v>
      </c>
      <c r="Q936" s="39">
        <v>7624.63</v>
      </c>
    </row>
    <row r="937" spans="1:17" x14ac:dyDescent="0.25">
      <c r="A937" t="s">
        <v>5652</v>
      </c>
      <c r="B937">
        <v>1978</v>
      </c>
      <c r="C937" t="s">
        <v>15</v>
      </c>
      <c r="D937">
        <v>29</v>
      </c>
      <c r="E937">
        <v>1</v>
      </c>
      <c r="F937">
        <v>7626.99</v>
      </c>
      <c r="G937" t="s">
        <v>11</v>
      </c>
      <c r="H937" t="s">
        <v>11</v>
      </c>
      <c r="I937" t="s">
        <v>42</v>
      </c>
      <c r="J937" s="16" t="str">
        <f>IF(Table3[[#This Row],[month]]="?","sep",Table3[[#This Row],[month]])</f>
        <v>Nov</v>
      </c>
      <c r="K937" s="16">
        <f>IF(Table3[[#This Row],[year]]="?","1983",Table3[[#This Row],[year]])</f>
        <v>1978</v>
      </c>
      <c r="L937" s="16" t="str">
        <f>IF(Table3[[#This Row],[Hospital tier]]="?","tier - 2",Table3[[#This Row],[Hospital tier]])</f>
        <v>tier - 2</v>
      </c>
      <c r="M937" s="16" t="str">
        <f>IF(Table3[[#This Row],[City tier]]="?","tier - 2",Table3[[#This Row],[City tier]])</f>
        <v>tier - 2</v>
      </c>
      <c r="N937" s="16" t="str">
        <f>IF(Table3[[#This Row],[State ID]]="?","unknown",Table3[[#This Row],[State ID]])</f>
        <v>R1011</v>
      </c>
      <c r="O937" s="38" t="str">
        <f>CONCATENATE(Table3[[#This Row],[date]],"-",Table3[[#This Row],[month2]],"-",Table3[[#This Row],[year2]])</f>
        <v>29-Nov-1978</v>
      </c>
      <c r="P937" s="17">
        <f>DATEDIF(Table3[[#This Row],[date of birth]],DATE(2023,6,8),"y")</f>
        <v>44</v>
      </c>
      <c r="Q937" s="39">
        <v>7626.99</v>
      </c>
    </row>
    <row r="938" spans="1:17" x14ac:dyDescent="0.25">
      <c r="A938" t="s">
        <v>5653</v>
      </c>
      <c r="B938">
        <v>1978</v>
      </c>
      <c r="C938" t="s">
        <v>35</v>
      </c>
      <c r="D938">
        <v>24</v>
      </c>
      <c r="E938">
        <v>1</v>
      </c>
      <c r="F938">
        <v>7633.72</v>
      </c>
      <c r="G938" t="s">
        <v>11</v>
      </c>
      <c r="H938" t="s">
        <v>16</v>
      </c>
      <c r="I938" t="s">
        <v>13</v>
      </c>
      <c r="J938" s="16" t="str">
        <f>IF(Table3[[#This Row],[month]]="?","sep",Table3[[#This Row],[month]])</f>
        <v>Aug</v>
      </c>
      <c r="K938" s="16">
        <f>IF(Table3[[#This Row],[year]]="?","1983",Table3[[#This Row],[year]])</f>
        <v>1978</v>
      </c>
      <c r="L938" s="16" t="str">
        <f>IF(Table3[[#This Row],[Hospital tier]]="?","tier - 2",Table3[[#This Row],[Hospital tier]])</f>
        <v>tier - 2</v>
      </c>
      <c r="M938" s="16" t="str">
        <f>IF(Table3[[#This Row],[City tier]]="?","tier - 2",Table3[[#This Row],[City tier]])</f>
        <v>tier - 1</v>
      </c>
      <c r="N938" s="16" t="str">
        <f>IF(Table3[[#This Row],[State ID]]="?","unknown",Table3[[#This Row],[State ID]])</f>
        <v>R1013</v>
      </c>
      <c r="O938" s="38" t="str">
        <f>CONCATENATE(Table3[[#This Row],[date]],"-",Table3[[#This Row],[month2]],"-",Table3[[#This Row],[year2]])</f>
        <v>24-Aug-1978</v>
      </c>
      <c r="P938" s="17">
        <f>DATEDIF(Table3[[#This Row],[date of birth]],DATE(2023,6,8),"y")</f>
        <v>44</v>
      </c>
      <c r="Q938" s="39">
        <v>7633.72</v>
      </c>
    </row>
    <row r="939" spans="1:17" x14ac:dyDescent="0.25">
      <c r="A939" t="s">
        <v>5654</v>
      </c>
      <c r="B939">
        <v>2001</v>
      </c>
      <c r="C939" t="s">
        <v>30</v>
      </c>
      <c r="D939">
        <v>13</v>
      </c>
      <c r="E939">
        <v>0</v>
      </c>
      <c r="F939">
        <v>7636.92</v>
      </c>
      <c r="G939" t="s">
        <v>11</v>
      </c>
      <c r="H939" t="s">
        <v>12</v>
      </c>
      <c r="I939" t="s">
        <v>23</v>
      </c>
      <c r="J939" s="16" t="str">
        <f>IF(Table3[[#This Row],[month]]="?","sep",Table3[[#This Row],[month]])</f>
        <v>Dec</v>
      </c>
      <c r="K939" s="16">
        <f>IF(Table3[[#This Row],[year]]="?","1983",Table3[[#This Row],[year]])</f>
        <v>2001</v>
      </c>
      <c r="L939" s="16" t="str">
        <f>IF(Table3[[#This Row],[Hospital tier]]="?","tier - 2",Table3[[#This Row],[Hospital tier]])</f>
        <v>tier - 2</v>
      </c>
      <c r="M939" s="16" t="str">
        <f>IF(Table3[[#This Row],[City tier]]="?","tier - 2",Table3[[#This Row],[City tier]])</f>
        <v>tier - 3</v>
      </c>
      <c r="N939" s="16" t="str">
        <f>IF(Table3[[#This Row],[State ID]]="?","unknown",Table3[[#This Row],[State ID]])</f>
        <v>R1012</v>
      </c>
      <c r="O939" s="38" t="str">
        <f>CONCATENATE(Table3[[#This Row],[date]],"-",Table3[[#This Row],[month2]],"-",Table3[[#This Row],[year2]])</f>
        <v>13-Dec-2001</v>
      </c>
      <c r="P939" s="17">
        <f>DATEDIF(Table3[[#This Row],[date of birth]],DATE(2023,6,8),"y")</f>
        <v>21</v>
      </c>
      <c r="Q939" s="39">
        <v>7636.92</v>
      </c>
    </row>
    <row r="940" spans="1:17" x14ac:dyDescent="0.25">
      <c r="A940" t="s">
        <v>5655</v>
      </c>
      <c r="B940">
        <v>1980</v>
      </c>
      <c r="C940" t="s">
        <v>18</v>
      </c>
      <c r="D940">
        <v>20</v>
      </c>
      <c r="E940">
        <v>1</v>
      </c>
      <c r="F940">
        <v>7639.42</v>
      </c>
      <c r="G940" t="s">
        <v>11</v>
      </c>
      <c r="H940" t="s">
        <v>11</v>
      </c>
      <c r="I940" t="s">
        <v>247</v>
      </c>
      <c r="J940" s="16" t="str">
        <f>IF(Table3[[#This Row],[month]]="?","sep",Table3[[#This Row],[month]])</f>
        <v>Jun</v>
      </c>
      <c r="K940" s="16">
        <f>IF(Table3[[#This Row],[year]]="?","1983",Table3[[#This Row],[year]])</f>
        <v>1980</v>
      </c>
      <c r="L940" s="16" t="str">
        <f>IF(Table3[[#This Row],[Hospital tier]]="?","tier - 2",Table3[[#This Row],[Hospital tier]])</f>
        <v>tier - 2</v>
      </c>
      <c r="M940" s="16" t="str">
        <f>IF(Table3[[#This Row],[City tier]]="?","tier - 2",Table3[[#This Row],[City tier]])</f>
        <v>tier - 2</v>
      </c>
      <c r="N940" s="16" t="str">
        <f>IF(Table3[[#This Row],[State ID]]="?","unknown",Table3[[#This Row],[State ID]])</f>
        <v>R1024</v>
      </c>
      <c r="O940" s="38" t="str">
        <f>CONCATENATE(Table3[[#This Row],[date]],"-",Table3[[#This Row],[month2]],"-",Table3[[#This Row],[year2]])</f>
        <v>20-Jun-1980</v>
      </c>
      <c r="P940" s="17">
        <f>DATEDIF(Table3[[#This Row],[date of birth]],DATE(2023,6,8),"y")</f>
        <v>42</v>
      </c>
      <c r="Q940" s="39">
        <v>7639.42</v>
      </c>
    </row>
    <row r="941" spans="1:17" x14ac:dyDescent="0.25">
      <c r="A941" t="s">
        <v>5656</v>
      </c>
      <c r="B941">
        <v>1980</v>
      </c>
      <c r="C941" t="s">
        <v>10</v>
      </c>
      <c r="D941">
        <v>24</v>
      </c>
      <c r="E941">
        <v>2</v>
      </c>
      <c r="F941">
        <v>7640.31</v>
      </c>
      <c r="G941" t="s">
        <v>11</v>
      </c>
      <c r="H941" t="s">
        <v>16</v>
      </c>
      <c r="I941" t="s">
        <v>13</v>
      </c>
      <c r="J941" s="16" t="str">
        <f>IF(Table3[[#This Row],[month]]="?","sep",Table3[[#This Row],[month]])</f>
        <v>Jul</v>
      </c>
      <c r="K941" s="16">
        <f>IF(Table3[[#This Row],[year]]="?","1983",Table3[[#This Row],[year]])</f>
        <v>1980</v>
      </c>
      <c r="L941" s="16" t="str">
        <f>IF(Table3[[#This Row],[Hospital tier]]="?","tier - 2",Table3[[#This Row],[Hospital tier]])</f>
        <v>tier - 2</v>
      </c>
      <c r="M941" s="16" t="str">
        <f>IF(Table3[[#This Row],[City tier]]="?","tier - 2",Table3[[#This Row],[City tier]])</f>
        <v>tier - 1</v>
      </c>
      <c r="N941" s="16" t="str">
        <f>IF(Table3[[#This Row],[State ID]]="?","unknown",Table3[[#This Row],[State ID]])</f>
        <v>R1013</v>
      </c>
      <c r="O941" s="38" t="str">
        <f>CONCATENATE(Table3[[#This Row],[date]],"-",Table3[[#This Row],[month2]],"-",Table3[[#This Row],[year2]])</f>
        <v>24-Jul-1980</v>
      </c>
      <c r="P941" s="17">
        <f>DATEDIF(Table3[[#This Row],[date of birth]],DATE(2023,6,8),"y")</f>
        <v>42</v>
      </c>
      <c r="Q941" s="39">
        <v>7640.31</v>
      </c>
    </row>
    <row r="942" spans="1:17" x14ac:dyDescent="0.25">
      <c r="A942" t="s">
        <v>5657</v>
      </c>
      <c r="B942">
        <v>1999</v>
      </c>
      <c r="C942" t="s">
        <v>18</v>
      </c>
      <c r="D942">
        <v>15</v>
      </c>
      <c r="E942">
        <v>0</v>
      </c>
      <c r="F942">
        <v>7642.05</v>
      </c>
      <c r="G942" t="s">
        <v>11</v>
      </c>
      <c r="H942" t="s">
        <v>11</v>
      </c>
      <c r="I942" t="s">
        <v>535</v>
      </c>
      <c r="J942" s="16" t="str">
        <f>IF(Table3[[#This Row],[month]]="?","sep",Table3[[#This Row],[month]])</f>
        <v>Jun</v>
      </c>
      <c r="K942" s="16">
        <f>IF(Table3[[#This Row],[year]]="?","1983",Table3[[#This Row],[year]])</f>
        <v>1999</v>
      </c>
      <c r="L942" s="16" t="str">
        <f>IF(Table3[[#This Row],[Hospital tier]]="?","tier - 2",Table3[[#This Row],[Hospital tier]])</f>
        <v>tier - 2</v>
      </c>
      <c r="M942" s="16" t="str">
        <f>IF(Table3[[#This Row],[City tier]]="?","tier - 2",Table3[[#This Row],[City tier]])</f>
        <v>tier - 2</v>
      </c>
      <c r="N942" s="16" t="str">
        <f>IF(Table3[[#This Row],[State ID]]="?","unknown",Table3[[#This Row],[State ID]])</f>
        <v>R1026</v>
      </c>
      <c r="O942" s="38" t="str">
        <f>CONCATENATE(Table3[[#This Row],[date]],"-",Table3[[#This Row],[month2]],"-",Table3[[#This Row],[year2]])</f>
        <v>15-Jun-1999</v>
      </c>
      <c r="P942" s="17">
        <f>DATEDIF(Table3[[#This Row],[date of birth]],DATE(2023,6,8),"y")</f>
        <v>23</v>
      </c>
      <c r="Q942" s="39">
        <v>7642.05</v>
      </c>
    </row>
    <row r="943" spans="1:17" x14ac:dyDescent="0.25">
      <c r="A943" t="s">
        <v>5658</v>
      </c>
      <c r="B943">
        <v>1980</v>
      </c>
      <c r="C943" t="s">
        <v>37</v>
      </c>
      <c r="D943">
        <v>16</v>
      </c>
      <c r="E943">
        <v>1</v>
      </c>
      <c r="F943">
        <v>7650.77</v>
      </c>
      <c r="G943" t="s">
        <v>11</v>
      </c>
      <c r="H943" t="s">
        <v>11</v>
      </c>
      <c r="I943" t="s">
        <v>247</v>
      </c>
      <c r="J943" s="16" t="str">
        <f>IF(Table3[[#This Row],[month]]="?","sep",Table3[[#This Row],[month]])</f>
        <v>Oct</v>
      </c>
      <c r="K943" s="16">
        <f>IF(Table3[[#This Row],[year]]="?","1983",Table3[[#This Row],[year]])</f>
        <v>1980</v>
      </c>
      <c r="L943" s="16" t="str">
        <f>IF(Table3[[#This Row],[Hospital tier]]="?","tier - 2",Table3[[#This Row],[Hospital tier]])</f>
        <v>tier - 2</v>
      </c>
      <c r="M943" s="16" t="str">
        <f>IF(Table3[[#This Row],[City tier]]="?","tier - 2",Table3[[#This Row],[City tier]])</f>
        <v>tier - 2</v>
      </c>
      <c r="N943" s="16" t="str">
        <f>IF(Table3[[#This Row],[State ID]]="?","unknown",Table3[[#This Row],[State ID]])</f>
        <v>R1024</v>
      </c>
      <c r="O943" s="38" t="str">
        <f>CONCATENATE(Table3[[#This Row],[date]],"-",Table3[[#This Row],[month2]],"-",Table3[[#This Row],[year2]])</f>
        <v>16-Oct-1980</v>
      </c>
      <c r="P943" s="17">
        <f>DATEDIF(Table3[[#This Row],[date of birth]],DATE(2023,6,8),"y")</f>
        <v>42</v>
      </c>
      <c r="Q943" s="39">
        <v>7650.77</v>
      </c>
    </row>
    <row r="944" spans="1:17" x14ac:dyDescent="0.25">
      <c r="A944" t="s">
        <v>5659</v>
      </c>
      <c r="B944">
        <v>1993</v>
      </c>
      <c r="C944" t="s">
        <v>35</v>
      </c>
      <c r="D944">
        <v>10</v>
      </c>
      <c r="E944">
        <v>0</v>
      </c>
      <c r="F944">
        <v>7650.8</v>
      </c>
      <c r="G944" t="s">
        <v>11</v>
      </c>
      <c r="H944" t="s">
        <v>11</v>
      </c>
      <c r="I944" t="s">
        <v>23</v>
      </c>
      <c r="J944" s="16" t="str">
        <f>IF(Table3[[#This Row],[month]]="?","sep",Table3[[#This Row],[month]])</f>
        <v>Aug</v>
      </c>
      <c r="K944" s="16">
        <f>IF(Table3[[#This Row],[year]]="?","1983",Table3[[#This Row],[year]])</f>
        <v>1993</v>
      </c>
      <c r="L944" s="16" t="str">
        <f>IF(Table3[[#This Row],[Hospital tier]]="?","tier - 2",Table3[[#This Row],[Hospital tier]])</f>
        <v>tier - 2</v>
      </c>
      <c r="M944" s="16" t="str">
        <f>IF(Table3[[#This Row],[City tier]]="?","tier - 2",Table3[[#This Row],[City tier]])</f>
        <v>tier - 2</v>
      </c>
      <c r="N944" s="16" t="str">
        <f>IF(Table3[[#This Row],[State ID]]="?","unknown",Table3[[#This Row],[State ID]])</f>
        <v>R1012</v>
      </c>
      <c r="O944" s="38" t="str">
        <f>CONCATENATE(Table3[[#This Row],[date]],"-",Table3[[#This Row],[month2]],"-",Table3[[#This Row],[year2]])</f>
        <v>10-Aug-1993</v>
      </c>
      <c r="P944" s="17">
        <f>DATEDIF(Table3[[#This Row],[date of birth]],DATE(2023,6,8),"y")</f>
        <v>29</v>
      </c>
      <c r="Q944" s="39">
        <v>7650.8</v>
      </c>
    </row>
    <row r="945" spans="1:17" x14ac:dyDescent="0.25">
      <c r="A945" t="s">
        <v>5660</v>
      </c>
      <c r="B945">
        <v>1998</v>
      </c>
      <c r="C945" t="s">
        <v>20</v>
      </c>
      <c r="D945">
        <v>30</v>
      </c>
      <c r="E945">
        <v>0</v>
      </c>
      <c r="F945">
        <v>7652.26</v>
      </c>
      <c r="G945" t="s">
        <v>11</v>
      </c>
      <c r="H945" t="s">
        <v>12</v>
      </c>
      <c r="I945" t="s">
        <v>249</v>
      </c>
      <c r="J945" s="16" t="str">
        <f>IF(Table3[[#This Row],[month]]="?","sep",Table3[[#This Row],[month]])</f>
        <v>Sep</v>
      </c>
      <c r="K945" s="16">
        <f>IF(Table3[[#This Row],[year]]="?","1983",Table3[[#This Row],[year]])</f>
        <v>1998</v>
      </c>
      <c r="L945" s="16" t="str">
        <f>IF(Table3[[#This Row],[Hospital tier]]="?","tier - 2",Table3[[#This Row],[Hospital tier]])</f>
        <v>tier - 2</v>
      </c>
      <c r="M945" s="16" t="str">
        <f>IF(Table3[[#This Row],[City tier]]="?","tier - 2",Table3[[#This Row],[City tier]])</f>
        <v>tier - 3</v>
      </c>
      <c r="N945" s="16" t="str">
        <f>IF(Table3[[#This Row],[State ID]]="?","unknown",Table3[[#This Row],[State ID]])</f>
        <v>R1023</v>
      </c>
      <c r="O945" s="38" t="str">
        <f>CONCATENATE(Table3[[#This Row],[date]],"-",Table3[[#This Row],[month2]],"-",Table3[[#This Row],[year2]])</f>
        <v>30-Sep-1998</v>
      </c>
      <c r="P945" s="17">
        <f>DATEDIF(Table3[[#This Row],[date of birth]],DATE(2023,6,8),"y")</f>
        <v>24</v>
      </c>
      <c r="Q945" s="39">
        <v>7652.26</v>
      </c>
    </row>
    <row r="946" spans="1:17" x14ac:dyDescent="0.25">
      <c r="A946" t="s">
        <v>5661</v>
      </c>
      <c r="B946">
        <v>1965</v>
      </c>
      <c r="C946" t="s">
        <v>30</v>
      </c>
      <c r="D946">
        <v>27</v>
      </c>
      <c r="E946">
        <v>0</v>
      </c>
      <c r="F946">
        <v>7657.69</v>
      </c>
      <c r="G946" t="s">
        <v>12</v>
      </c>
      <c r="H946" t="s">
        <v>12</v>
      </c>
      <c r="I946" t="s">
        <v>23</v>
      </c>
      <c r="J946" s="16" t="str">
        <f>IF(Table3[[#This Row],[month]]="?","sep",Table3[[#This Row],[month]])</f>
        <v>Dec</v>
      </c>
      <c r="K946" s="16">
        <f>IF(Table3[[#This Row],[year]]="?","1983",Table3[[#This Row],[year]])</f>
        <v>1965</v>
      </c>
      <c r="L946" s="16" t="str">
        <f>IF(Table3[[#This Row],[Hospital tier]]="?","tier - 2",Table3[[#This Row],[Hospital tier]])</f>
        <v>tier - 3</v>
      </c>
      <c r="M946" s="16" t="str">
        <f>IF(Table3[[#This Row],[City tier]]="?","tier - 2",Table3[[#This Row],[City tier]])</f>
        <v>tier - 3</v>
      </c>
      <c r="N946" s="16" t="str">
        <f>IF(Table3[[#This Row],[State ID]]="?","unknown",Table3[[#This Row],[State ID]])</f>
        <v>R1012</v>
      </c>
      <c r="O946" s="38" t="str">
        <f>CONCATENATE(Table3[[#This Row],[date]],"-",Table3[[#This Row],[month2]],"-",Table3[[#This Row],[year2]])</f>
        <v>27-Dec-1965</v>
      </c>
      <c r="P946" s="17">
        <f>DATEDIF(Table3[[#This Row],[date of birth]],DATE(2023,6,8),"y")</f>
        <v>57</v>
      </c>
      <c r="Q946" s="39">
        <v>7657.69</v>
      </c>
    </row>
    <row r="947" spans="1:17" x14ac:dyDescent="0.25">
      <c r="A947" t="s">
        <v>5662</v>
      </c>
      <c r="B947">
        <v>1976</v>
      </c>
      <c r="C947" t="s">
        <v>37</v>
      </c>
      <c r="D947">
        <v>9</v>
      </c>
      <c r="E947">
        <v>2</v>
      </c>
      <c r="F947">
        <v>7662.47</v>
      </c>
      <c r="G947" t="s">
        <v>11</v>
      </c>
      <c r="H947" t="s">
        <v>16</v>
      </c>
      <c r="I947" t="s">
        <v>42</v>
      </c>
      <c r="J947" s="16" t="str">
        <f>IF(Table3[[#This Row],[month]]="?","sep",Table3[[#This Row],[month]])</f>
        <v>Oct</v>
      </c>
      <c r="K947" s="16">
        <f>IF(Table3[[#This Row],[year]]="?","1983",Table3[[#This Row],[year]])</f>
        <v>1976</v>
      </c>
      <c r="L947" s="16" t="str">
        <f>IF(Table3[[#This Row],[Hospital tier]]="?","tier - 2",Table3[[#This Row],[Hospital tier]])</f>
        <v>tier - 2</v>
      </c>
      <c r="M947" s="16" t="str">
        <f>IF(Table3[[#This Row],[City tier]]="?","tier - 2",Table3[[#This Row],[City tier]])</f>
        <v>tier - 1</v>
      </c>
      <c r="N947" s="16" t="str">
        <f>IF(Table3[[#This Row],[State ID]]="?","unknown",Table3[[#This Row],[State ID]])</f>
        <v>R1011</v>
      </c>
      <c r="O947" s="38" t="str">
        <f>CONCATENATE(Table3[[#This Row],[date]],"-",Table3[[#This Row],[month2]],"-",Table3[[#This Row],[year2]])</f>
        <v>9-Oct-1976</v>
      </c>
      <c r="P947" s="17">
        <f>DATEDIF(Table3[[#This Row],[date of birth]],DATE(2023,6,8),"y")</f>
        <v>46</v>
      </c>
      <c r="Q947" s="39">
        <v>7662.47</v>
      </c>
    </row>
    <row r="948" spans="1:17" x14ac:dyDescent="0.25">
      <c r="A948" t="s">
        <v>5663</v>
      </c>
      <c r="B948">
        <v>1996</v>
      </c>
      <c r="C948" t="s">
        <v>15</v>
      </c>
      <c r="D948">
        <v>24</v>
      </c>
      <c r="E948">
        <v>0</v>
      </c>
      <c r="F948">
        <v>7670.75</v>
      </c>
      <c r="G948" t="s">
        <v>11</v>
      </c>
      <c r="H948" t="s">
        <v>11</v>
      </c>
      <c r="I948" t="s">
        <v>632</v>
      </c>
      <c r="J948" s="16" t="str">
        <f>IF(Table3[[#This Row],[month]]="?","sep",Table3[[#This Row],[month]])</f>
        <v>Nov</v>
      </c>
      <c r="K948" s="16">
        <f>IF(Table3[[#This Row],[year]]="?","1983",Table3[[#This Row],[year]])</f>
        <v>1996</v>
      </c>
      <c r="L948" s="16" t="str">
        <f>IF(Table3[[#This Row],[Hospital tier]]="?","tier - 2",Table3[[#This Row],[Hospital tier]])</f>
        <v>tier - 2</v>
      </c>
      <c r="M948" s="16" t="str">
        <f>IF(Table3[[#This Row],[City tier]]="?","tier - 2",Table3[[#This Row],[City tier]])</f>
        <v>tier - 2</v>
      </c>
      <c r="N948" s="16" t="str">
        <f>IF(Table3[[#This Row],[State ID]]="?","unknown",Table3[[#This Row],[State ID]])</f>
        <v>R1022</v>
      </c>
      <c r="O948" s="38" t="str">
        <f>CONCATENATE(Table3[[#This Row],[date]],"-",Table3[[#This Row],[month2]],"-",Table3[[#This Row],[year2]])</f>
        <v>24-Nov-1996</v>
      </c>
      <c r="P948" s="17">
        <f>DATEDIF(Table3[[#This Row],[date of birth]],DATE(2023,6,8),"y")</f>
        <v>26</v>
      </c>
      <c r="Q948" s="39">
        <v>7670.75</v>
      </c>
    </row>
    <row r="949" spans="1:17" x14ac:dyDescent="0.25">
      <c r="A949" t="s">
        <v>5664</v>
      </c>
      <c r="B949">
        <v>1995</v>
      </c>
      <c r="C949" t="s">
        <v>20</v>
      </c>
      <c r="D949">
        <v>13</v>
      </c>
      <c r="E949">
        <v>0</v>
      </c>
      <c r="F949">
        <v>7676.4</v>
      </c>
      <c r="G949" t="s">
        <v>11</v>
      </c>
      <c r="H949" t="s">
        <v>16</v>
      </c>
      <c r="I949" t="s">
        <v>23</v>
      </c>
      <c r="J949" s="16" t="str">
        <f>IF(Table3[[#This Row],[month]]="?","sep",Table3[[#This Row],[month]])</f>
        <v>Sep</v>
      </c>
      <c r="K949" s="16">
        <f>IF(Table3[[#This Row],[year]]="?","1983",Table3[[#This Row],[year]])</f>
        <v>1995</v>
      </c>
      <c r="L949" s="16" t="str">
        <f>IF(Table3[[#This Row],[Hospital tier]]="?","tier - 2",Table3[[#This Row],[Hospital tier]])</f>
        <v>tier - 2</v>
      </c>
      <c r="M949" s="16" t="str">
        <f>IF(Table3[[#This Row],[City tier]]="?","tier - 2",Table3[[#This Row],[City tier]])</f>
        <v>tier - 1</v>
      </c>
      <c r="N949" s="16" t="str">
        <f>IF(Table3[[#This Row],[State ID]]="?","unknown",Table3[[#This Row],[State ID]])</f>
        <v>R1012</v>
      </c>
      <c r="O949" s="38" t="str">
        <f>CONCATENATE(Table3[[#This Row],[date]],"-",Table3[[#This Row],[month2]],"-",Table3[[#This Row],[year2]])</f>
        <v>13-Sep-1995</v>
      </c>
      <c r="P949" s="17">
        <f>DATEDIF(Table3[[#This Row],[date of birth]],DATE(2023,6,8),"y")</f>
        <v>27</v>
      </c>
      <c r="Q949" s="39">
        <v>7676.4</v>
      </c>
    </row>
    <row r="950" spans="1:17" x14ac:dyDescent="0.25">
      <c r="A950" t="s">
        <v>5665</v>
      </c>
      <c r="B950">
        <v>1971</v>
      </c>
      <c r="C950" t="s">
        <v>37</v>
      </c>
      <c r="D950">
        <v>11</v>
      </c>
      <c r="E950">
        <v>0</v>
      </c>
      <c r="F950">
        <v>7680.92</v>
      </c>
      <c r="G950" t="s">
        <v>11</v>
      </c>
      <c r="H950" t="s">
        <v>16</v>
      </c>
      <c r="I950" t="s">
        <v>13</v>
      </c>
      <c r="J950" s="16" t="str">
        <f>IF(Table3[[#This Row],[month]]="?","sep",Table3[[#This Row],[month]])</f>
        <v>Oct</v>
      </c>
      <c r="K950" s="16">
        <f>IF(Table3[[#This Row],[year]]="?","1983",Table3[[#This Row],[year]])</f>
        <v>1971</v>
      </c>
      <c r="L950" s="16" t="str">
        <f>IF(Table3[[#This Row],[Hospital tier]]="?","tier - 2",Table3[[#This Row],[Hospital tier]])</f>
        <v>tier - 2</v>
      </c>
      <c r="M950" s="16" t="str">
        <f>IF(Table3[[#This Row],[City tier]]="?","tier - 2",Table3[[#This Row],[City tier]])</f>
        <v>tier - 1</v>
      </c>
      <c r="N950" s="16" t="str">
        <f>IF(Table3[[#This Row],[State ID]]="?","unknown",Table3[[#This Row],[State ID]])</f>
        <v>R1013</v>
      </c>
      <c r="O950" s="38" t="str">
        <f>CONCATENATE(Table3[[#This Row],[date]],"-",Table3[[#This Row],[month2]],"-",Table3[[#This Row],[year2]])</f>
        <v>11-Oct-1971</v>
      </c>
      <c r="P950" s="17">
        <f>DATEDIF(Table3[[#This Row],[date of birth]],DATE(2023,6,8),"y")</f>
        <v>51</v>
      </c>
      <c r="Q950" s="39">
        <v>7680.92</v>
      </c>
    </row>
    <row r="951" spans="1:17" x14ac:dyDescent="0.25">
      <c r="A951" t="s">
        <v>5666</v>
      </c>
      <c r="B951">
        <v>1981</v>
      </c>
      <c r="C951" t="s">
        <v>30</v>
      </c>
      <c r="D951">
        <v>19</v>
      </c>
      <c r="E951">
        <v>1</v>
      </c>
      <c r="F951">
        <v>7681.17</v>
      </c>
      <c r="G951" t="s">
        <v>11</v>
      </c>
      <c r="H951" t="s">
        <v>11</v>
      </c>
      <c r="I951" t="s">
        <v>516</v>
      </c>
      <c r="J951" s="16" t="str">
        <f>IF(Table3[[#This Row],[month]]="?","sep",Table3[[#This Row],[month]])</f>
        <v>Dec</v>
      </c>
      <c r="K951" s="16">
        <f>IF(Table3[[#This Row],[year]]="?","1983",Table3[[#This Row],[year]])</f>
        <v>1981</v>
      </c>
      <c r="L951" s="16" t="str">
        <f>IF(Table3[[#This Row],[Hospital tier]]="?","tier - 2",Table3[[#This Row],[Hospital tier]])</f>
        <v>tier - 2</v>
      </c>
      <c r="M951" s="16" t="str">
        <f>IF(Table3[[#This Row],[City tier]]="?","tier - 2",Table3[[#This Row],[City tier]])</f>
        <v>tier - 2</v>
      </c>
      <c r="N951" s="16" t="str">
        <f>IF(Table3[[#This Row],[State ID]]="?","unknown",Table3[[#This Row],[State ID]])</f>
        <v>R1020</v>
      </c>
      <c r="O951" s="38" t="str">
        <f>CONCATENATE(Table3[[#This Row],[date]],"-",Table3[[#This Row],[month2]],"-",Table3[[#This Row],[year2]])</f>
        <v>19-Dec-1981</v>
      </c>
      <c r="P951" s="17">
        <f>DATEDIF(Table3[[#This Row],[date of birth]],DATE(2023,6,8),"y")</f>
        <v>41</v>
      </c>
      <c r="Q951" s="39">
        <v>7681.17</v>
      </c>
    </row>
    <row r="952" spans="1:17" x14ac:dyDescent="0.25">
      <c r="A952" t="s">
        <v>5667</v>
      </c>
      <c r="B952">
        <v>1982</v>
      </c>
      <c r="C952" t="s">
        <v>30</v>
      </c>
      <c r="D952">
        <v>18</v>
      </c>
      <c r="E952">
        <v>3</v>
      </c>
      <c r="F952">
        <v>7682.67</v>
      </c>
      <c r="G952" t="s">
        <v>11</v>
      </c>
      <c r="H952" t="s">
        <v>16</v>
      </c>
      <c r="I952" t="s">
        <v>13</v>
      </c>
      <c r="J952" s="16" t="str">
        <f>IF(Table3[[#This Row],[month]]="?","sep",Table3[[#This Row],[month]])</f>
        <v>Dec</v>
      </c>
      <c r="K952" s="16">
        <f>IF(Table3[[#This Row],[year]]="?","1983",Table3[[#This Row],[year]])</f>
        <v>1982</v>
      </c>
      <c r="L952" s="16" t="str">
        <f>IF(Table3[[#This Row],[Hospital tier]]="?","tier - 2",Table3[[#This Row],[Hospital tier]])</f>
        <v>tier - 2</v>
      </c>
      <c r="M952" s="16" t="str">
        <f>IF(Table3[[#This Row],[City tier]]="?","tier - 2",Table3[[#This Row],[City tier]])</f>
        <v>tier - 1</v>
      </c>
      <c r="N952" s="16" t="str">
        <f>IF(Table3[[#This Row],[State ID]]="?","unknown",Table3[[#This Row],[State ID]])</f>
        <v>R1013</v>
      </c>
      <c r="O952" s="38" t="str">
        <f>CONCATENATE(Table3[[#This Row],[date]],"-",Table3[[#This Row],[month2]],"-",Table3[[#This Row],[year2]])</f>
        <v>18-Dec-1982</v>
      </c>
      <c r="P952" s="17">
        <f>DATEDIF(Table3[[#This Row],[date of birth]],DATE(2023,6,8),"y")</f>
        <v>40</v>
      </c>
      <c r="Q952" s="39">
        <v>7682.67</v>
      </c>
    </row>
    <row r="953" spans="1:17" x14ac:dyDescent="0.25">
      <c r="A953" t="s">
        <v>5668</v>
      </c>
      <c r="B953">
        <v>1987</v>
      </c>
      <c r="C953" t="s">
        <v>10</v>
      </c>
      <c r="D953">
        <v>12</v>
      </c>
      <c r="E953">
        <v>3</v>
      </c>
      <c r="F953">
        <v>7684.62</v>
      </c>
      <c r="G953" t="s">
        <v>11</v>
      </c>
      <c r="H953" t="s">
        <v>12</v>
      </c>
      <c r="I953" t="s">
        <v>300</v>
      </c>
      <c r="J953" s="16" t="str">
        <f>IF(Table3[[#This Row],[month]]="?","sep",Table3[[#This Row],[month]])</f>
        <v>Jul</v>
      </c>
      <c r="K953" s="16">
        <f>IF(Table3[[#This Row],[year]]="?","1983",Table3[[#This Row],[year]])</f>
        <v>1987</v>
      </c>
      <c r="L953" s="16" t="str">
        <f>IF(Table3[[#This Row],[Hospital tier]]="?","tier - 2",Table3[[#This Row],[Hospital tier]])</f>
        <v>tier - 2</v>
      </c>
      <c r="M953" s="16" t="str">
        <f>IF(Table3[[#This Row],[City tier]]="?","tier - 2",Table3[[#This Row],[City tier]])</f>
        <v>tier - 3</v>
      </c>
      <c r="N953" s="16" t="str">
        <f>IF(Table3[[#This Row],[State ID]]="?","unknown",Table3[[#This Row],[State ID]])</f>
        <v>R1021</v>
      </c>
      <c r="O953" s="38" t="str">
        <f>CONCATENATE(Table3[[#This Row],[date]],"-",Table3[[#This Row],[month2]],"-",Table3[[#This Row],[year2]])</f>
        <v>12-Jul-1987</v>
      </c>
      <c r="P953" s="17">
        <f>DATEDIF(Table3[[#This Row],[date of birth]],DATE(2023,6,8),"y")</f>
        <v>35</v>
      </c>
      <c r="Q953" s="39">
        <v>7684.62</v>
      </c>
    </row>
    <row r="954" spans="1:17" x14ac:dyDescent="0.25">
      <c r="A954" t="s">
        <v>5669</v>
      </c>
      <c r="B954">
        <v>1978</v>
      </c>
      <c r="C954" t="s">
        <v>30</v>
      </c>
      <c r="D954">
        <v>29</v>
      </c>
      <c r="E954">
        <v>2</v>
      </c>
      <c r="F954">
        <v>7726.85</v>
      </c>
      <c r="G954" t="s">
        <v>16</v>
      </c>
      <c r="H954" t="s">
        <v>11</v>
      </c>
      <c r="I954" t="s">
        <v>42</v>
      </c>
      <c r="J954" s="16" t="str">
        <f>IF(Table3[[#This Row],[month]]="?","sep",Table3[[#This Row],[month]])</f>
        <v>Dec</v>
      </c>
      <c r="K954" s="16">
        <f>IF(Table3[[#This Row],[year]]="?","1983",Table3[[#This Row],[year]])</f>
        <v>1978</v>
      </c>
      <c r="L954" s="16" t="str">
        <f>IF(Table3[[#This Row],[Hospital tier]]="?","tier - 2",Table3[[#This Row],[Hospital tier]])</f>
        <v>tier - 1</v>
      </c>
      <c r="M954" s="16" t="str">
        <f>IF(Table3[[#This Row],[City tier]]="?","tier - 2",Table3[[#This Row],[City tier]])</f>
        <v>tier - 2</v>
      </c>
      <c r="N954" s="16" t="str">
        <f>IF(Table3[[#This Row],[State ID]]="?","unknown",Table3[[#This Row],[State ID]])</f>
        <v>R1011</v>
      </c>
      <c r="O954" s="38" t="str">
        <f>CONCATENATE(Table3[[#This Row],[date]],"-",Table3[[#This Row],[month2]],"-",Table3[[#This Row],[year2]])</f>
        <v>29-Dec-1978</v>
      </c>
      <c r="P954" s="17">
        <f>DATEDIF(Table3[[#This Row],[date of birth]],DATE(2023,6,8),"y")</f>
        <v>44</v>
      </c>
      <c r="Q954" s="39">
        <v>7726.85</v>
      </c>
    </row>
    <row r="955" spans="1:17" x14ac:dyDescent="0.25">
      <c r="A955" t="s">
        <v>5670</v>
      </c>
      <c r="B955">
        <v>1979</v>
      </c>
      <c r="C955" t="s">
        <v>18</v>
      </c>
      <c r="D955">
        <v>2</v>
      </c>
      <c r="E955">
        <v>1</v>
      </c>
      <c r="F955">
        <v>7727.25</v>
      </c>
      <c r="G955" t="s">
        <v>11</v>
      </c>
      <c r="H955" t="s">
        <v>12</v>
      </c>
      <c r="I955" t="s">
        <v>23</v>
      </c>
      <c r="J955" s="16" t="str">
        <f>IF(Table3[[#This Row],[month]]="?","sep",Table3[[#This Row],[month]])</f>
        <v>Jun</v>
      </c>
      <c r="K955" s="16">
        <f>IF(Table3[[#This Row],[year]]="?","1983",Table3[[#This Row],[year]])</f>
        <v>1979</v>
      </c>
      <c r="L955" s="16" t="str">
        <f>IF(Table3[[#This Row],[Hospital tier]]="?","tier - 2",Table3[[#This Row],[Hospital tier]])</f>
        <v>tier - 2</v>
      </c>
      <c r="M955" s="16" t="str">
        <f>IF(Table3[[#This Row],[City tier]]="?","tier - 2",Table3[[#This Row],[City tier]])</f>
        <v>tier - 3</v>
      </c>
      <c r="N955" s="16" t="str">
        <f>IF(Table3[[#This Row],[State ID]]="?","unknown",Table3[[#This Row],[State ID]])</f>
        <v>R1012</v>
      </c>
      <c r="O955" s="38" t="str">
        <f>CONCATENATE(Table3[[#This Row],[date]],"-",Table3[[#This Row],[month2]],"-",Table3[[#This Row],[year2]])</f>
        <v>2-Jun-1979</v>
      </c>
      <c r="P955" s="17">
        <f>DATEDIF(Table3[[#This Row],[date of birth]],DATE(2023,6,8),"y")</f>
        <v>44</v>
      </c>
      <c r="Q955" s="39">
        <v>7727.25</v>
      </c>
    </row>
    <row r="956" spans="1:17" x14ac:dyDescent="0.25">
      <c r="A956" t="s">
        <v>5671</v>
      </c>
      <c r="B956">
        <v>1980</v>
      </c>
      <c r="C956" t="s">
        <v>20</v>
      </c>
      <c r="D956">
        <v>10</v>
      </c>
      <c r="E956">
        <v>2</v>
      </c>
      <c r="F956">
        <v>7729.65</v>
      </c>
      <c r="G956" t="s">
        <v>12</v>
      </c>
      <c r="H956" t="s">
        <v>16</v>
      </c>
      <c r="I956" t="s">
        <v>168</v>
      </c>
      <c r="J956" s="16" t="str">
        <f>IF(Table3[[#This Row],[month]]="?","sep",Table3[[#This Row],[month]])</f>
        <v>Sep</v>
      </c>
      <c r="K956" s="16">
        <f>IF(Table3[[#This Row],[year]]="?","1983",Table3[[#This Row],[year]])</f>
        <v>1980</v>
      </c>
      <c r="L956" s="16" t="str">
        <f>IF(Table3[[#This Row],[Hospital tier]]="?","tier - 2",Table3[[#This Row],[Hospital tier]])</f>
        <v>tier - 3</v>
      </c>
      <c r="M956" s="16" t="str">
        <f>IF(Table3[[#This Row],[City tier]]="?","tier - 2",Table3[[#This Row],[City tier]])</f>
        <v>tier - 1</v>
      </c>
      <c r="N956" s="16" t="str">
        <f>IF(Table3[[#This Row],[State ID]]="?","unknown",Table3[[#This Row],[State ID]])</f>
        <v>R1016</v>
      </c>
      <c r="O956" s="38" t="str">
        <f>CONCATENATE(Table3[[#This Row],[date]],"-",Table3[[#This Row],[month2]],"-",Table3[[#This Row],[year2]])</f>
        <v>10-Sep-1980</v>
      </c>
      <c r="P956" s="17">
        <f>DATEDIF(Table3[[#This Row],[date of birth]],DATE(2023,6,8),"y")</f>
        <v>42</v>
      </c>
      <c r="Q956" s="39">
        <v>7729.65</v>
      </c>
    </row>
    <row r="957" spans="1:17" x14ac:dyDescent="0.25">
      <c r="A957" t="s">
        <v>5672</v>
      </c>
      <c r="B957">
        <v>1978</v>
      </c>
      <c r="C957" t="s">
        <v>30</v>
      </c>
      <c r="D957">
        <v>4</v>
      </c>
      <c r="E957">
        <v>2</v>
      </c>
      <c r="F957">
        <v>7731.43</v>
      </c>
      <c r="G957" t="s">
        <v>12</v>
      </c>
      <c r="H957" t="s">
        <v>11</v>
      </c>
      <c r="I957" t="s">
        <v>13</v>
      </c>
      <c r="J957" s="16" t="str">
        <f>IF(Table3[[#This Row],[month]]="?","sep",Table3[[#This Row],[month]])</f>
        <v>Dec</v>
      </c>
      <c r="K957" s="16">
        <f>IF(Table3[[#This Row],[year]]="?","1983",Table3[[#This Row],[year]])</f>
        <v>1978</v>
      </c>
      <c r="L957" s="16" t="str">
        <f>IF(Table3[[#This Row],[Hospital tier]]="?","tier - 2",Table3[[#This Row],[Hospital tier]])</f>
        <v>tier - 3</v>
      </c>
      <c r="M957" s="16" t="str">
        <f>IF(Table3[[#This Row],[City tier]]="?","tier - 2",Table3[[#This Row],[City tier]])</f>
        <v>tier - 2</v>
      </c>
      <c r="N957" s="16" t="str">
        <f>IF(Table3[[#This Row],[State ID]]="?","unknown",Table3[[#This Row],[State ID]])</f>
        <v>R1013</v>
      </c>
      <c r="O957" s="38" t="str">
        <f>CONCATENATE(Table3[[#This Row],[date]],"-",Table3[[#This Row],[month2]],"-",Table3[[#This Row],[year2]])</f>
        <v>4-Dec-1978</v>
      </c>
      <c r="P957" s="17">
        <f>DATEDIF(Table3[[#This Row],[date of birth]],DATE(2023,6,8),"y")</f>
        <v>44</v>
      </c>
      <c r="Q957" s="39">
        <v>7731.43</v>
      </c>
    </row>
    <row r="958" spans="1:17" x14ac:dyDescent="0.25">
      <c r="A958" t="s">
        <v>5673</v>
      </c>
      <c r="B958">
        <v>1977</v>
      </c>
      <c r="C958" t="s">
        <v>35</v>
      </c>
      <c r="D958">
        <v>29</v>
      </c>
      <c r="E958">
        <v>0</v>
      </c>
      <c r="F958">
        <v>7731.86</v>
      </c>
      <c r="G958" t="s">
        <v>11</v>
      </c>
      <c r="H958" t="s">
        <v>12</v>
      </c>
      <c r="I958" t="s">
        <v>23</v>
      </c>
      <c r="J958" s="16" t="str">
        <f>IF(Table3[[#This Row],[month]]="?","sep",Table3[[#This Row],[month]])</f>
        <v>Aug</v>
      </c>
      <c r="K958" s="16">
        <f>IF(Table3[[#This Row],[year]]="?","1983",Table3[[#This Row],[year]])</f>
        <v>1977</v>
      </c>
      <c r="L958" s="16" t="str">
        <f>IF(Table3[[#This Row],[Hospital tier]]="?","tier - 2",Table3[[#This Row],[Hospital tier]])</f>
        <v>tier - 2</v>
      </c>
      <c r="M958" s="16" t="str">
        <f>IF(Table3[[#This Row],[City tier]]="?","tier - 2",Table3[[#This Row],[City tier]])</f>
        <v>tier - 3</v>
      </c>
      <c r="N958" s="16" t="str">
        <f>IF(Table3[[#This Row],[State ID]]="?","unknown",Table3[[#This Row],[State ID]])</f>
        <v>R1012</v>
      </c>
      <c r="O958" s="38" t="str">
        <f>CONCATENATE(Table3[[#This Row],[date]],"-",Table3[[#This Row],[month2]],"-",Table3[[#This Row],[year2]])</f>
        <v>29-Aug-1977</v>
      </c>
      <c r="P958" s="17">
        <f>DATEDIF(Table3[[#This Row],[date of birth]],DATE(2023,6,8),"y")</f>
        <v>45</v>
      </c>
      <c r="Q958" s="39">
        <v>7731.86</v>
      </c>
    </row>
    <row r="959" spans="1:17" x14ac:dyDescent="0.25">
      <c r="A959" t="s">
        <v>5674</v>
      </c>
      <c r="B959">
        <v>1965</v>
      </c>
      <c r="C959" t="s">
        <v>10</v>
      </c>
      <c r="D959">
        <v>18</v>
      </c>
      <c r="E959">
        <v>0</v>
      </c>
      <c r="F959">
        <v>7736.39</v>
      </c>
      <c r="G959" t="s">
        <v>12</v>
      </c>
      <c r="H959" t="s">
        <v>11</v>
      </c>
      <c r="I959" t="s">
        <v>13</v>
      </c>
      <c r="J959" s="16" t="str">
        <f>IF(Table3[[#This Row],[month]]="?","sep",Table3[[#This Row],[month]])</f>
        <v>Jul</v>
      </c>
      <c r="K959" s="16">
        <f>IF(Table3[[#This Row],[year]]="?","1983",Table3[[#This Row],[year]])</f>
        <v>1965</v>
      </c>
      <c r="L959" s="16" t="str">
        <f>IF(Table3[[#This Row],[Hospital tier]]="?","tier - 2",Table3[[#This Row],[Hospital tier]])</f>
        <v>tier - 3</v>
      </c>
      <c r="M959" s="16" t="str">
        <f>IF(Table3[[#This Row],[City tier]]="?","tier - 2",Table3[[#This Row],[City tier]])</f>
        <v>tier - 2</v>
      </c>
      <c r="N959" s="16" t="str">
        <f>IF(Table3[[#This Row],[State ID]]="?","unknown",Table3[[#This Row],[State ID]])</f>
        <v>R1013</v>
      </c>
      <c r="O959" s="38" t="str">
        <f>CONCATENATE(Table3[[#This Row],[date]],"-",Table3[[#This Row],[month2]],"-",Table3[[#This Row],[year2]])</f>
        <v>18-Jul-1965</v>
      </c>
      <c r="P959" s="17">
        <f>DATEDIF(Table3[[#This Row],[date of birth]],DATE(2023,6,8),"y")</f>
        <v>57</v>
      </c>
      <c r="Q959" s="39">
        <v>7736.39</v>
      </c>
    </row>
    <row r="960" spans="1:17" x14ac:dyDescent="0.25">
      <c r="A960" t="s">
        <v>5675</v>
      </c>
      <c r="B960">
        <v>1978</v>
      </c>
      <c r="C960" t="s">
        <v>20</v>
      </c>
      <c r="D960">
        <v>4</v>
      </c>
      <c r="E960">
        <v>2</v>
      </c>
      <c r="F960">
        <v>7740.34</v>
      </c>
      <c r="G960" t="s">
        <v>16</v>
      </c>
      <c r="H960" t="s">
        <v>16</v>
      </c>
      <c r="I960" t="s">
        <v>42</v>
      </c>
      <c r="J960" s="16" t="str">
        <f>IF(Table3[[#This Row],[month]]="?","sep",Table3[[#This Row],[month]])</f>
        <v>Sep</v>
      </c>
      <c r="K960" s="16">
        <f>IF(Table3[[#This Row],[year]]="?","1983",Table3[[#This Row],[year]])</f>
        <v>1978</v>
      </c>
      <c r="L960" s="16" t="str">
        <f>IF(Table3[[#This Row],[Hospital tier]]="?","tier - 2",Table3[[#This Row],[Hospital tier]])</f>
        <v>tier - 1</v>
      </c>
      <c r="M960" s="16" t="str">
        <f>IF(Table3[[#This Row],[City tier]]="?","tier - 2",Table3[[#This Row],[City tier]])</f>
        <v>tier - 1</v>
      </c>
      <c r="N960" s="16" t="str">
        <f>IF(Table3[[#This Row],[State ID]]="?","unknown",Table3[[#This Row],[State ID]])</f>
        <v>R1011</v>
      </c>
      <c r="O960" s="38" t="str">
        <f>CONCATENATE(Table3[[#This Row],[date]],"-",Table3[[#This Row],[month2]],"-",Table3[[#This Row],[year2]])</f>
        <v>4-Sep-1978</v>
      </c>
      <c r="P960" s="17">
        <f>DATEDIF(Table3[[#This Row],[date of birth]],DATE(2023,6,8),"y")</f>
        <v>44</v>
      </c>
      <c r="Q960" s="39">
        <v>7740.34</v>
      </c>
    </row>
    <row r="961" spans="1:17" x14ac:dyDescent="0.25">
      <c r="A961" t="s">
        <v>5676</v>
      </c>
      <c r="B961">
        <v>1976</v>
      </c>
      <c r="C961" t="s">
        <v>30</v>
      </c>
      <c r="D961">
        <v>12</v>
      </c>
      <c r="E961">
        <v>1</v>
      </c>
      <c r="F961">
        <v>7742.11</v>
      </c>
      <c r="G961" t="s">
        <v>12</v>
      </c>
      <c r="H961" t="s">
        <v>11</v>
      </c>
      <c r="I961" t="s">
        <v>13</v>
      </c>
      <c r="J961" s="16" t="str">
        <f>IF(Table3[[#This Row],[month]]="?","sep",Table3[[#This Row],[month]])</f>
        <v>Dec</v>
      </c>
      <c r="K961" s="16">
        <f>IF(Table3[[#This Row],[year]]="?","1983",Table3[[#This Row],[year]])</f>
        <v>1976</v>
      </c>
      <c r="L961" s="16" t="str">
        <f>IF(Table3[[#This Row],[Hospital tier]]="?","tier - 2",Table3[[#This Row],[Hospital tier]])</f>
        <v>tier - 3</v>
      </c>
      <c r="M961" s="16" t="str">
        <f>IF(Table3[[#This Row],[City tier]]="?","tier - 2",Table3[[#This Row],[City tier]])</f>
        <v>tier - 2</v>
      </c>
      <c r="N961" s="16" t="str">
        <f>IF(Table3[[#This Row],[State ID]]="?","unknown",Table3[[#This Row],[State ID]])</f>
        <v>R1013</v>
      </c>
      <c r="O961" s="38" t="str">
        <f>CONCATENATE(Table3[[#This Row],[date]],"-",Table3[[#This Row],[month2]],"-",Table3[[#This Row],[year2]])</f>
        <v>12-Dec-1976</v>
      </c>
      <c r="P961" s="17">
        <f>DATEDIF(Table3[[#This Row],[date of birth]],DATE(2023,6,8),"y")</f>
        <v>46</v>
      </c>
      <c r="Q961" s="39">
        <v>7742.11</v>
      </c>
    </row>
    <row r="962" spans="1:17" x14ac:dyDescent="0.25">
      <c r="A962" t="s">
        <v>5677</v>
      </c>
      <c r="B962">
        <v>1981</v>
      </c>
      <c r="C962" t="s">
        <v>18</v>
      </c>
      <c r="D962">
        <v>30</v>
      </c>
      <c r="E962">
        <v>2</v>
      </c>
      <c r="F962">
        <v>7749.16</v>
      </c>
      <c r="G962" t="s">
        <v>11</v>
      </c>
      <c r="H962" t="s">
        <v>16</v>
      </c>
      <c r="I962" t="s">
        <v>23</v>
      </c>
      <c r="J962" s="16" t="str">
        <f>IF(Table3[[#This Row],[month]]="?","sep",Table3[[#This Row],[month]])</f>
        <v>Jun</v>
      </c>
      <c r="K962" s="16">
        <f>IF(Table3[[#This Row],[year]]="?","1983",Table3[[#This Row],[year]])</f>
        <v>1981</v>
      </c>
      <c r="L962" s="16" t="str">
        <f>IF(Table3[[#This Row],[Hospital tier]]="?","tier - 2",Table3[[#This Row],[Hospital tier]])</f>
        <v>tier - 2</v>
      </c>
      <c r="M962" s="16" t="str">
        <f>IF(Table3[[#This Row],[City tier]]="?","tier - 2",Table3[[#This Row],[City tier]])</f>
        <v>tier - 1</v>
      </c>
      <c r="N962" s="16" t="str">
        <f>IF(Table3[[#This Row],[State ID]]="?","unknown",Table3[[#This Row],[State ID]])</f>
        <v>R1012</v>
      </c>
      <c r="O962" s="38" t="str">
        <f>CONCATENATE(Table3[[#This Row],[date]],"-",Table3[[#This Row],[month2]],"-",Table3[[#This Row],[year2]])</f>
        <v>30-Jun-1981</v>
      </c>
      <c r="P962" s="17">
        <f>DATEDIF(Table3[[#This Row],[date of birth]],DATE(2023,6,8),"y")</f>
        <v>41</v>
      </c>
      <c r="Q962" s="39">
        <v>7749.16</v>
      </c>
    </row>
    <row r="963" spans="1:17" x14ac:dyDescent="0.25">
      <c r="A963" t="s">
        <v>5678</v>
      </c>
      <c r="B963">
        <v>1997</v>
      </c>
      <c r="C963" t="s">
        <v>30</v>
      </c>
      <c r="D963">
        <v>21</v>
      </c>
      <c r="E963">
        <v>0</v>
      </c>
      <c r="F963">
        <v>7763.06</v>
      </c>
      <c r="G963" t="s">
        <v>11</v>
      </c>
      <c r="H963" t="s">
        <v>16</v>
      </c>
      <c r="I963" t="s">
        <v>23</v>
      </c>
      <c r="J963" s="16" t="str">
        <f>IF(Table3[[#This Row],[month]]="?","sep",Table3[[#This Row],[month]])</f>
        <v>Dec</v>
      </c>
      <c r="K963" s="16">
        <f>IF(Table3[[#This Row],[year]]="?","1983",Table3[[#This Row],[year]])</f>
        <v>1997</v>
      </c>
      <c r="L963" s="16" t="str">
        <f>IF(Table3[[#This Row],[Hospital tier]]="?","tier - 2",Table3[[#This Row],[Hospital tier]])</f>
        <v>tier - 2</v>
      </c>
      <c r="M963" s="16" t="str">
        <f>IF(Table3[[#This Row],[City tier]]="?","tier - 2",Table3[[#This Row],[City tier]])</f>
        <v>tier - 1</v>
      </c>
      <c r="N963" s="16" t="str">
        <f>IF(Table3[[#This Row],[State ID]]="?","unknown",Table3[[#This Row],[State ID]])</f>
        <v>R1012</v>
      </c>
      <c r="O963" s="38" t="str">
        <f>CONCATENATE(Table3[[#This Row],[date]],"-",Table3[[#This Row],[month2]],"-",Table3[[#This Row],[year2]])</f>
        <v>21-Dec-1997</v>
      </c>
      <c r="P963" s="17">
        <f>DATEDIF(Table3[[#This Row],[date of birth]],DATE(2023,6,8),"y")</f>
        <v>25</v>
      </c>
      <c r="Q963" s="39">
        <v>7763.06</v>
      </c>
    </row>
    <row r="964" spans="1:17" x14ac:dyDescent="0.25">
      <c r="A964" t="s">
        <v>5679</v>
      </c>
      <c r="B964">
        <v>1974</v>
      </c>
      <c r="C964" t="s">
        <v>30</v>
      </c>
      <c r="D964">
        <v>6</v>
      </c>
      <c r="E964">
        <v>0</v>
      </c>
      <c r="F964">
        <v>7789.64</v>
      </c>
      <c r="G964" t="s">
        <v>16</v>
      </c>
      <c r="H964" t="s">
        <v>12</v>
      </c>
      <c r="I964" t="s">
        <v>13</v>
      </c>
      <c r="J964" s="16" t="str">
        <f>IF(Table3[[#This Row],[month]]="?","sep",Table3[[#This Row],[month]])</f>
        <v>Dec</v>
      </c>
      <c r="K964" s="16">
        <f>IF(Table3[[#This Row],[year]]="?","1983",Table3[[#This Row],[year]])</f>
        <v>1974</v>
      </c>
      <c r="L964" s="16" t="str">
        <f>IF(Table3[[#This Row],[Hospital tier]]="?","tier - 2",Table3[[#This Row],[Hospital tier]])</f>
        <v>tier - 1</v>
      </c>
      <c r="M964" s="16" t="str">
        <f>IF(Table3[[#This Row],[City tier]]="?","tier - 2",Table3[[#This Row],[City tier]])</f>
        <v>tier - 3</v>
      </c>
      <c r="N964" s="16" t="str">
        <f>IF(Table3[[#This Row],[State ID]]="?","unknown",Table3[[#This Row],[State ID]])</f>
        <v>R1013</v>
      </c>
      <c r="O964" s="38" t="str">
        <f>CONCATENATE(Table3[[#This Row],[date]],"-",Table3[[#This Row],[month2]],"-",Table3[[#This Row],[year2]])</f>
        <v>6-Dec-1974</v>
      </c>
      <c r="P964" s="17">
        <f>DATEDIF(Table3[[#This Row],[date of birth]],DATE(2023,6,8),"y")</f>
        <v>48</v>
      </c>
      <c r="Q964" s="39">
        <v>7789.64</v>
      </c>
    </row>
    <row r="965" spans="1:17" x14ac:dyDescent="0.25">
      <c r="A965" t="s">
        <v>5680</v>
      </c>
      <c r="B965">
        <v>1999</v>
      </c>
      <c r="C965" t="s">
        <v>30</v>
      </c>
      <c r="D965">
        <v>25</v>
      </c>
      <c r="E965">
        <v>0</v>
      </c>
      <c r="F965">
        <v>7794.68</v>
      </c>
      <c r="G965" t="s">
        <v>11</v>
      </c>
      <c r="H965" t="s">
        <v>11</v>
      </c>
      <c r="I965" t="s">
        <v>535</v>
      </c>
      <c r="J965" s="16" t="str">
        <f>IF(Table3[[#This Row],[month]]="?","sep",Table3[[#This Row],[month]])</f>
        <v>Dec</v>
      </c>
      <c r="K965" s="16">
        <f>IF(Table3[[#This Row],[year]]="?","1983",Table3[[#This Row],[year]])</f>
        <v>1999</v>
      </c>
      <c r="L965" s="16" t="str">
        <f>IF(Table3[[#This Row],[Hospital tier]]="?","tier - 2",Table3[[#This Row],[Hospital tier]])</f>
        <v>tier - 2</v>
      </c>
      <c r="M965" s="16" t="str">
        <f>IF(Table3[[#This Row],[City tier]]="?","tier - 2",Table3[[#This Row],[City tier]])</f>
        <v>tier - 2</v>
      </c>
      <c r="N965" s="16" t="str">
        <f>IF(Table3[[#This Row],[State ID]]="?","unknown",Table3[[#This Row],[State ID]])</f>
        <v>R1026</v>
      </c>
      <c r="O965" s="38" t="str">
        <f>CONCATENATE(Table3[[#This Row],[date]],"-",Table3[[#This Row],[month2]],"-",Table3[[#This Row],[year2]])</f>
        <v>25-Dec-1999</v>
      </c>
      <c r="P965" s="17">
        <f>DATEDIF(Table3[[#This Row],[date of birth]],DATE(2023,6,8),"y")</f>
        <v>23</v>
      </c>
      <c r="Q965" s="39">
        <v>7794.68</v>
      </c>
    </row>
    <row r="966" spans="1:17" x14ac:dyDescent="0.25">
      <c r="A966" t="s">
        <v>5681</v>
      </c>
      <c r="B966">
        <v>1997</v>
      </c>
      <c r="C966" t="s">
        <v>30</v>
      </c>
      <c r="D966">
        <v>2</v>
      </c>
      <c r="E966">
        <v>0</v>
      </c>
      <c r="F966">
        <v>7803.77</v>
      </c>
      <c r="G966" t="s">
        <v>11</v>
      </c>
      <c r="H966" t="s">
        <v>12</v>
      </c>
      <c r="I966" t="s">
        <v>23</v>
      </c>
      <c r="J966" s="16" t="str">
        <f>IF(Table3[[#This Row],[month]]="?","sep",Table3[[#This Row],[month]])</f>
        <v>Dec</v>
      </c>
      <c r="K966" s="16">
        <f>IF(Table3[[#This Row],[year]]="?","1983",Table3[[#This Row],[year]])</f>
        <v>1997</v>
      </c>
      <c r="L966" s="16" t="str">
        <f>IF(Table3[[#This Row],[Hospital tier]]="?","tier - 2",Table3[[#This Row],[Hospital tier]])</f>
        <v>tier - 2</v>
      </c>
      <c r="M966" s="16" t="str">
        <f>IF(Table3[[#This Row],[City tier]]="?","tier - 2",Table3[[#This Row],[City tier]])</f>
        <v>tier - 3</v>
      </c>
      <c r="N966" s="16" t="str">
        <f>IF(Table3[[#This Row],[State ID]]="?","unknown",Table3[[#This Row],[State ID]])</f>
        <v>R1012</v>
      </c>
      <c r="O966" s="38" t="str">
        <f>CONCATENATE(Table3[[#This Row],[date]],"-",Table3[[#This Row],[month2]],"-",Table3[[#This Row],[year2]])</f>
        <v>2-Dec-1997</v>
      </c>
      <c r="P966" s="17">
        <f>DATEDIF(Table3[[#This Row],[date of birth]],DATE(2023,6,8),"y")</f>
        <v>25</v>
      </c>
      <c r="Q966" s="39">
        <v>7803.77</v>
      </c>
    </row>
    <row r="967" spans="1:17" x14ac:dyDescent="0.25">
      <c r="A967" t="s">
        <v>5682</v>
      </c>
      <c r="B967">
        <v>1974</v>
      </c>
      <c r="C967" t="s">
        <v>15</v>
      </c>
      <c r="D967">
        <v>9</v>
      </c>
      <c r="E967">
        <v>0</v>
      </c>
      <c r="F967">
        <v>7804.16</v>
      </c>
      <c r="G967" t="s">
        <v>11</v>
      </c>
      <c r="H967" t="s">
        <v>12</v>
      </c>
      <c r="I967" t="s">
        <v>13</v>
      </c>
      <c r="J967" s="16" t="str">
        <f>IF(Table3[[#This Row],[month]]="?","sep",Table3[[#This Row],[month]])</f>
        <v>Nov</v>
      </c>
      <c r="K967" s="16">
        <f>IF(Table3[[#This Row],[year]]="?","1983",Table3[[#This Row],[year]])</f>
        <v>1974</v>
      </c>
      <c r="L967" s="16" t="str">
        <f>IF(Table3[[#This Row],[Hospital tier]]="?","tier - 2",Table3[[#This Row],[Hospital tier]])</f>
        <v>tier - 2</v>
      </c>
      <c r="M967" s="16" t="str">
        <f>IF(Table3[[#This Row],[City tier]]="?","tier - 2",Table3[[#This Row],[City tier]])</f>
        <v>tier - 3</v>
      </c>
      <c r="N967" s="16" t="str">
        <f>IF(Table3[[#This Row],[State ID]]="?","unknown",Table3[[#This Row],[State ID]])</f>
        <v>R1013</v>
      </c>
      <c r="O967" s="38" t="str">
        <f>CONCATENATE(Table3[[#This Row],[date]],"-",Table3[[#This Row],[month2]],"-",Table3[[#This Row],[year2]])</f>
        <v>9-Nov-1974</v>
      </c>
      <c r="P967" s="17">
        <f>DATEDIF(Table3[[#This Row],[date of birth]],DATE(2023,6,8),"y")</f>
        <v>48</v>
      </c>
      <c r="Q967" s="39">
        <v>7804.16</v>
      </c>
    </row>
    <row r="968" spans="1:17" x14ac:dyDescent="0.25">
      <c r="A968" t="s">
        <v>5683</v>
      </c>
      <c r="B968">
        <v>1991</v>
      </c>
      <c r="C968" t="s">
        <v>30</v>
      </c>
      <c r="D968">
        <v>21</v>
      </c>
      <c r="E968">
        <v>3</v>
      </c>
      <c r="F968">
        <v>7812.67</v>
      </c>
      <c r="G968" t="s">
        <v>11</v>
      </c>
      <c r="H968" t="s">
        <v>16</v>
      </c>
      <c r="I968" t="s">
        <v>23</v>
      </c>
      <c r="J968" s="16" t="str">
        <f>IF(Table3[[#This Row],[month]]="?","sep",Table3[[#This Row],[month]])</f>
        <v>Dec</v>
      </c>
      <c r="K968" s="16">
        <f>IF(Table3[[#This Row],[year]]="?","1983",Table3[[#This Row],[year]])</f>
        <v>1991</v>
      </c>
      <c r="L968" s="16" t="str">
        <f>IF(Table3[[#This Row],[Hospital tier]]="?","tier - 2",Table3[[#This Row],[Hospital tier]])</f>
        <v>tier - 2</v>
      </c>
      <c r="M968" s="16" t="str">
        <f>IF(Table3[[#This Row],[City tier]]="?","tier - 2",Table3[[#This Row],[City tier]])</f>
        <v>tier - 1</v>
      </c>
      <c r="N968" s="16" t="str">
        <f>IF(Table3[[#This Row],[State ID]]="?","unknown",Table3[[#This Row],[State ID]])</f>
        <v>R1012</v>
      </c>
      <c r="O968" s="38" t="str">
        <f>CONCATENATE(Table3[[#This Row],[date]],"-",Table3[[#This Row],[month2]],"-",Table3[[#This Row],[year2]])</f>
        <v>21-Dec-1991</v>
      </c>
      <c r="P968" s="17">
        <f>DATEDIF(Table3[[#This Row],[date of birth]],DATE(2023,6,8),"y")</f>
        <v>31</v>
      </c>
      <c r="Q968" s="39">
        <v>7812.67</v>
      </c>
    </row>
    <row r="969" spans="1:17" x14ac:dyDescent="0.25">
      <c r="A969" t="s">
        <v>5684</v>
      </c>
      <c r="B969">
        <v>1989</v>
      </c>
      <c r="C969" t="s">
        <v>37</v>
      </c>
      <c r="D969">
        <v>12</v>
      </c>
      <c r="E969">
        <v>3</v>
      </c>
      <c r="F969">
        <v>7824.37</v>
      </c>
      <c r="G969" t="s">
        <v>11</v>
      </c>
      <c r="H969" t="s">
        <v>11</v>
      </c>
      <c r="I969" t="s">
        <v>23</v>
      </c>
      <c r="J969" s="16" t="str">
        <f>IF(Table3[[#This Row],[month]]="?","sep",Table3[[#This Row],[month]])</f>
        <v>Oct</v>
      </c>
      <c r="K969" s="16">
        <f>IF(Table3[[#This Row],[year]]="?","1983",Table3[[#This Row],[year]])</f>
        <v>1989</v>
      </c>
      <c r="L969" s="16" t="str">
        <f>IF(Table3[[#This Row],[Hospital tier]]="?","tier - 2",Table3[[#This Row],[Hospital tier]])</f>
        <v>tier - 2</v>
      </c>
      <c r="M969" s="16" t="str">
        <f>IF(Table3[[#This Row],[City tier]]="?","tier - 2",Table3[[#This Row],[City tier]])</f>
        <v>tier - 2</v>
      </c>
      <c r="N969" s="16" t="str">
        <f>IF(Table3[[#This Row],[State ID]]="?","unknown",Table3[[#This Row],[State ID]])</f>
        <v>R1012</v>
      </c>
      <c r="O969" s="38" t="str">
        <f>CONCATENATE(Table3[[#This Row],[date]],"-",Table3[[#This Row],[month2]],"-",Table3[[#This Row],[year2]])</f>
        <v>12-Oct-1989</v>
      </c>
      <c r="P969" s="17">
        <f>DATEDIF(Table3[[#This Row],[date of birth]],DATE(2023,6,8),"y")</f>
        <v>33</v>
      </c>
      <c r="Q969" s="39">
        <v>7824.37</v>
      </c>
    </row>
    <row r="970" spans="1:17" x14ac:dyDescent="0.25">
      <c r="A970" t="s">
        <v>5685</v>
      </c>
      <c r="B970">
        <v>2001</v>
      </c>
      <c r="C970" t="s">
        <v>37</v>
      </c>
      <c r="D970">
        <v>5</v>
      </c>
      <c r="E970">
        <v>0</v>
      </c>
      <c r="F970">
        <v>7844.8</v>
      </c>
      <c r="G970" t="s">
        <v>11</v>
      </c>
      <c r="H970" t="s">
        <v>11</v>
      </c>
      <c r="I970" t="s">
        <v>23</v>
      </c>
      <c r="J970" s="16" t="str">
        <f>IF(Table3[[#This Row],[month]]="?","sep",Table3[[#This Row],[month]])</f>
        <v>Oct</v>
      </c>
      <c r="K970" s="16">
        <f>IF(Table3[[#This Row],[year]]="?","1983",Table3[[#This Row],[year]])</f>
        <v>2001</v>
      </c>
      <c r="L970" s="16" t="str">
        <f>IF(Table3[[#This Row],[Hospital tier]]="?","tier - 2",Table3[[#This Row],[Hospital tier]])</f>
        <v>tier - 2</v>
      </c>
      <c r="M970" s="16" t="str">
        <f>IF(Table3[[#This Row],[City tier]]="?","tier - 2",Table3[[#This Row],[City tier]])</f>
        <v>tier - 2</v>
      </c>
      <c r="N970" s="16" t="str">
        <f>IF(Table3[[#This Row],[State ID]]="?","unknown",Table3[[#This Row],[State ID]])</f>
        <v>R1012</v>
      </c>
      <c r="O970" s="38" t="str">
        <f>CONCATENATE(Table3[[#This Row],[date]],"-",Table3[[#This Row],[month2]],"-",Table3[[#This Row],[year2]])</f>
        <v>5-Oct-2001</v>
      </c>
      <c r="P970" s="17">
        <f>DATEDIF(Table3[[#This Row],[date of birth]],DATE(2023,6,8),"y")</f>
        <v>21</v>
      </c>
      <c r="Q970" s="39">
        <v>7844.8</v>
      </c>
    </row>
    <row r="971" spans="1:17" x14ac:dyDescent="0.25">
      <c r="A971" t="s">
        <v>5686</v>
      </c>
      <c r="B971">
        <v>1994</v>
      </c>
      <c r="C971" t="s">
        <v>15</v>
      </c>
      <c r="D971">
        <v>17</v>
      </c>
      <c r="E971">
        <v>0</v>
      </c>
      <c r="F971">
        <v>7851.85</v>
      </c>
      <c r="G971" t="s">
        <v>11</v>
      </c>
      <c r="H971" t="s">
        <v>12</v>
      </c>
      <c r="I971" t="s">
        <v>23</v>
      </c>
      <c r="J971" s="16" t="str">
        <f>IF(Table3[[#This Row],[month]]="?","sep",Table3[[#This Row],[month]])</f>
        <v>Nov</v>
      </c>
      <c r="K971" s="16">
        <f>IF(Table3[[#This Row],[year]]="?","1983",Table3[[#This Row],[year]])</f>
        <v>1994</v>
      </c>
      <c r="L971" s="16" t="str">
        <f>IF(Table3[[#This Row],[Hospital tier]]="?","tier - 2",Table3[[#This Row],[Hospital tier]])</f>
        <v>tier - 2</v>
      </c>
      <c r="M971" s="16" t="str">
        <f>IF(Table3[[#This Row],[City tier]]="?","tier - 2",Table3[[#This Row],[City tier]])</f>
        <v>tier - 3</v>
      </c>
      <c r="N971" s="16" t="str">
        <f>IF(Table3[[#This Row],[State ID]]="?","unknown",Table3[[#This Row],[State ID]])</f>
        <v>R1012</v>
      </c>
      <c r="O971" s="38" t="str">
        <f>CONCATENATE(Table3[[#This Row],[date]],"-",Table3[[#This Row],[month2]],"-",Table3[[#This Row],[year2]])</f>
        <v>17-Nov-1994</v>
      </c>
      <c r="P971" s="17">
        <f>DATEDIF(Table3[[#This Row],[date of birth]],DATE(2023,6,8),"y")</f>
        <v>28</v>
      </c>
      <c r="Q971" s="39">
        <v>7851.85</v>
      </c>
    </row>
    <row r="972" spans="1:17" x14ac:dyDescent="0.25">
      <c r="A972" t="s">
        <v>5687</v>
      </c>
      <c r="B972">
        <v>1962</v>
      </c>
      <c r="C972" t="s">
        <v>37</v>
      </c>
      <c r="D972">
        <v>10</v>
      </c>
      <c r="E972">
        <v>0</v>
      </c>
      <c r="F972">
        <v>7896.41</v>
      </c>
      <c r="G972" t="s">
        <v>12</v>
      </c>
      <c r="H972" t="s">
        <v>11</v>
      </c>
      <c r="I972" t="s">
        <v>13</v>
      </c>
      <c r="J972" s="16" t="str">
        <f>IF(Table3[[#This Row],[month]]="?","sep",Table3[[#This Row],[month]])</f>
        <v>Oct</v>
      </c>
      <c r="K972" s="16">
        <f>IF(Table3[[#This Row],[year]]="?","1983",Table3[[#This Row],[year]])</f>
        <v>1962</v>
      </c>
      <c r="L972" s="16" t="str">
        <f>IF(Table3[[#This Row],[Hospital tier]]="?","tier - 2",Table3[[#This Row],[Hospital tier]])</f>
        <v>tier - 3</v>
      </c>
      <c r="M972" s="16" t="str">
        <f>IF(Table3[[#This Row],[City tier]]="?","tier - 2",Table3[[#This Row],[City tier]])</f>
        <v>tier - 2</v>
      </c>
      <c r="N972" s="16" t="str">
        <f>IF(Table3[[#This Row],[State ID]]="?","unknown",Table3[[#This Row],[State ID]])</f>
        <v>R1013</v>
      </c>
      <c r="O972" s="38" t="str">
        <f>CONCATENATE(Table3[[#This Row],[date]],"-",Table3[[#This Row],[month2]],"-",Table3[[#This Row],[year2]])</f>
        <v>10-Oct-1962</v>
      </c>
      <c r="P972" s="17">
        <f>DATEDIF(Table3[[#This Row],[date of birth]],DATE(2023,6,8),"y")</f>
        <v>60</v>
      </c>
      <c r="Q972" s="39">
        <v>7896.41</v>
      </c>
    </row>
    <row r="973" spans="1:17" x14ac:dyDescent="0.25">
      <c r="A973" t="s">
        <v>5688</v>
      </c>
      <c r="B973">
        <v>1977</v>
      </c>
      <c r="C973" t="s">
        <v>10</v>
      </c>
      <c r="D973">
        <v>20</v>
      </c>
      <c r="E973">
        <v>0</v>
      </c>
      <c r="F973">
        <v>7935.29</v>
      </c>
      <c r="G973" t="s">
        <v>11</v>
      </c>
      <c r="H973" t="s">
        <v>16</v>
      </c>
      <c r="I973" t="s">
        <v>247</v>
      </c>
      <c r="J973" s="16" t="str">
        <f>IF(Table3[[#This Row],[month]]="?","sep",Table3[[#This Row],[month]])</f>
        <v>Jul</v>
      </c>
      <c r="K973" s="16">
        <f>IF(Table3[[#This Row],[year]]="?","1983",Table3[[#This Row],[year]])</f>
        <v>1977</v>
      </c>
      <c r="L973" s="16" t="str">
        <f>IF(Table3[[#This Row],[Hospital tier]]="?","tier - 2",Table3[[#This Row],[Hospital tier]])</f>
        <v>tier - 2</v>
      </c>
      <c r="M973" s="16" t="str">
        <f>IF(Table3[[#This Row],[City tier]]="?","tier - 2",Table3[[#This Row],[City tier]])</f>
        <v>tier - 1</v>
      </c>
      <c r="N973" s="16" t="str">
        <f>IF(Table3[[#This Row],[State ID]]="?","unknown",Table3[[#This Row],[State ID]])</f>
        <v>R1024</v>
      </c>
      <c r="O973" s="38" t="str">
        <f>CONCATENATE(Table3[[#This Row],[date]],"-",Table3[[#This Row],[month2]],"-",Table3[[#This Row],[year2]])</f>
        <v>20-Jul-1977</v>
      </c>
      <c r="P973" s="17">
        <f>DATEDIF(Table3[[#This Row],[date of birth]],DATE(2023,6,8),"y")</f>
        <v>45</v>
      </c>
      <c r="Q973" s="39">
        <v>7935.29</v>
      </c>
    </row>
    <row r="974" spans="1:17" x14ac:dyDescent="0.25">
      <c r="A974" t="s">
        <v>5689</v>
      </c>
      <c r="B974">
        <v>1987</v>
      </c>
      <c r="C974" t="s">
        <v>37</v>
      </c>
      <c r="D974">
        <v>29</v>
      </c>
      <c r="E974">
        <v>3</v>
      </c>
      <c r="F974">
        <v>7948.22</v>
      </c>
      <c r="G974" t="s">
        <v>11</v>
      </c>
      <c r="H974" t="s">
        <v>12</v>
      </c>
      <c r="I974" t="s">
        <v>200</v>
      </c>
      <c r="J974" s="16" t="str">
        <f>IF(Table3[[#This Row],[month]]="?","sep",Table3[[#This Row],[month]])</f>
        <v>Oct</v>
      </c>
      <c r="K974" s="16">
        <f>IF(Table3[[#This Row],[year]]="?","1983",Table3[[#This Row],[year]])</f>
        <v>1987</v>
      </c>
      <c r="L974" s="16" t="str">
        <f>IF(Table3[[#This Row],[Hospital tier]]="?","tier - 2",Table3[[#This Row],[Hospital tier]])</f>
        <v>tier - 2</v>
      </c>
      <c r="M974" s="16" t="str">
        <f>IF(Table3[[#This Row],[City tier]]="?","tier - 2",Table3[[#This Row],[City tier]])</f>
        <v>tier - 3</v>
      </c>
      <c r="N974" s="16" t="str">
        <f>IF(Table3[[#This Row],[State ID]]="?","unknown",Table3[[#This Row],[State ID]])</f>
        <v>R1025</v>
      </c>
      <c r="O974" s="38" t="str">
        <f>CONCATENATE(Table3[[#This Row],[date]],"-",Table3[[#This Row],[month2]],"-",Table3[[#This Row],[year2]])</f>
        <v>29-Oct-1987</v>
      </c>
      <c r="P974" s="17">
        <f>DATEDIF(Table3[[#This Row],[date of birth]],DATE(2023,6,8),"y")</f>
        <v>35</v>
      </c>
      <c r="Q974" s="39">
        <v>7948.22</v>
      </c>
    </row>
    <row r="975" spans="1:17" x14ac:dyDescent="0.25">
      <c r="A975" t="s">
        <v>5690</v>
      </c>
      <c r="B975">
        <v>1966</v>
      </c>
      <c r="C975" t="s">
        <v>10</v>
      </c>
      <c r="D975">
        <v>9</v>
      </c>
      <c r="E975">
        <v>0</v>
      </c>
      <c r="F975">
        <v>7953.72</v>
      </c>
      <c r="G975" t="s">
        <v>12</v>
      </c>
      <c r="H975" t="s">
        <v>12</v>
      </c>
      <c r="I975" t="s">
        <v>23</v>
      </c>
      <c r="J975" s="16" t="str">
        <f>IF(Table3[[#This Row],[month]]="?","sep",Table3[[#This Row],[month]])</f>
        <v>Jul</v>
      </c>
      <c r="K975" s="16">
        <f>IF(Table3[[#This Row],[year]]="?","1983",Table3[[#This Row],[year]])</f>
        <v>1966</v>
      </c>
      <c r="L975" s="16" t="str">
        <f>IF(Table3[[#This Row],[Hospital tier]]="?","tier - 2",Table3[[#This Row],[Hospital tier]])</f>
        <v>tier - 3</v>
      </c>
      <c r="M975" s="16" t="str">
        <f>IF(Table3[[#This Row],[City tier]]="?","tier - 2",Table3[[#This Row],[City tier]])</f>
        <v>tier - 3</v>
      </c>
      <c r="N975" s="16" t="str">
        <f>IF(Table3[[#This Row],[State ID]]="?","unknown",Table3[[#This Row],[State ID]])</f>
        <v>R1012</v>
      </c>
      <c r="O975" s="38" t="str">
        <f>CONCATENATE(Table3[[#This Row],[date]],"-",Table3[[#This Row],[month2]],"-",Table3[[#This Row],[year2]])</f>
        <v>9-Jul-1966</v>
      </c>
      <c r="P975" s="17">
        <f>DATEDIF(Table3[[#This Row],[date of birth]],DATE(2023,6,8),"y")</f>
        <v>56</v>
      </c>
      <c r="Q975" s="39">
        <v>7953.72</v>
      </c>
    </row>
    <row r="976" spans="1:17" x14ac:dyDescent="0.25">
      <c r="A976" t="s">
        <v>5691</v>
      </c>
      <c r="B976">
        <v>1981</v>
      </c>
      <c r="C976" t="s">
        <v>30</v>
      </c>
      <c r="D976">
        <v>28</v>
      </c>
      <c r="E976">
        <v>3</v>
      </c>
      <c r="F976">
        <v>7954.52</v>
      </c>
      <c r="G976" t="s">
        <v>11</v>
      </c>
      <c r="H976" t="s">
        <v>11</v>
      </c>
      <c r="I976" t="s">
        <v>42</v>
      </c>
      <c r="J976" s="16" t="str">
        <f>IF(Table3[[#This Row],[month]]="?","sep",Table3[[#This Row],[month]])</f>
        <v>Dec</v>
      </c>
      <c r="K976" s="16">
        <f>IF(Table3[[#This Row],[year]]="?","1983",Table3[[#This Row],[year]])</f>
        <v>1981</v>
      </c>
      <c r="L976" s="16" t="str">
        <f>IF(Table3[[#This Row],[Hospital tier]]="?","tier - 2",Table3[[#This Row],[Hospital tier]])</f>
        <v>tier - 2</v>
      </c>
      <c r="M976" s="16" t="str">
        <f>IF(Table3[[#This Row],[City tier]]="?","tier - 2",Table3[[#This Row],[City tier]])</f>
        <v>tier - 2</v>
      </c>
      <c r="N976" s="16" t="str">
        <f>IF(Table3[[#This Row],[State ID]]="?","unknown",Table3[[#This Row],[State ID]])</f>
        <v>R1011</v>
      </c>
      <c r="O976" s="38" t="str">
        <f>CONCATENATE(Table3[[#This Row],[date]],"-",Table3[[#This Row],[month2]],"-",Table3[[#This Row],[year2]])</f>
        <v>28-Dec-1981</v>
      </c>
      <c r="P976" s="17">
        <f>DATEDIF(Table3[[#This Row],[date of birth]],DATE(2023,6,8),"y")</f>
        <v>41</v>
      </c>
      <c r="Q976" s="39">
        <v>7954.52</v>
      </c>
    </row>
    <row r="977" spans="1:17" x14ac:dyDescent="0.25">
      <c r="A977" t="s">
        <v>5692</v>
      </c>
      <c r="B977">
        <v>1970</v>
      </c>
      <c r="C977" t="s">
        <v>18</v>
      </c>
      <c r="D977">
        <v>19</v>
      </c>
      <c r="E977">
        <v>0</v>
      </c>
      <c r="F977">
        <v>7958.13</v>
      </c>
      <c r="G977" t="s">
        <v>11</v>
      </c>
      <c r="H977" t="s">
        <v>11</v>
      </c>
      <c r="I977" t="s">
        <v>13</v>
      </c>
      <c r="J977" s="16" t="str">
        <f>IF(Table3[[#This Row],[month]]="?","sep",Table3[[#This Row],[month]])</f>
        <v>Jun</v>
      </c>
      <c r="K977" s="16">
        <f>IF(Table3[[#This Row],[year]]="?","1983",Table3[[#This Row],[year]])</f>
        <v>1970</v>
      </c>
      <c r="L977" s="16" t="str">
        <f>IF(Table3[[#This Row],[Hospital tier]]="?","tier - 2",Table3[[#This Row],[Hospital tier]])</f>
        <v>tier - 2</v>
      </c>
      <c r="M977" s="16" t="str">
        <f>IF(Table3[[#This Row],[City tier]]="?","tier - 2",Table3[[#This Row],[City tier]])</f>
        <v>tier - 2</v>
      </c>
      <c r="N977" s="16" t="str">
        <f>IF(Table3[[#This Row],[State ID]]="?","unknown",Table3[[#This Row],[State ID]])</f>
        <v>R1013</v>
      </c>
      <c r="O977" s="38" t="str">
        <f>CONCATENATE(Table3[[#This Row],[date]],"-",Table3[[#This Row],[month2]],"-",Table3[[#This Row],[year2]])</f>
        <v>19-Jun-1970</v>
      </c>
      <c r="P977" s="17">
        <f>DATEDIF(Table3[[#This Row],[date of birth]],DATE(2023,6,8),"y")</f>
        <v>52</v>
      </c>
      <c r="Q977" s="39">
        <v>7958.13</v>
      </c>
    </row>
    <row r="978" spans="1:17" x14ac:dyDescent="0.25">
      <c r="A978" t="s">
        <v>5693</v>
      </c>
      <c r="B978">
        <v>1975</v>
      </c>
      <c r="C978" t="s">
        <v>35</v>
      </c>
      <c r="D978">
        <v>10</v>
      </c>
      <c r="E978">
        <v>1</v>
      </c>
      <c r="F978">
        <v>7966.81</v>
      </c>
      <c r="G978" t="s">
        <v>11</v>
      </c>
      <c r="H978" t="s">
        <v>11</v>
      </c>
      <c r="I978" t="s">
        <v>13</v>
      </c>
      <c r="J978" s="16" t="str">
        <f>IF(Table3[[#This Row],[month]]="?","sep",Table3[[#This Row],[month]])</f>
        <v>Aug</v>
      </c>
      <c r="K978" s="16">
        <f>IF(Table3[[#This Row],[year]]="?","1983",Table3[[#This Row],[year]])</f>
        <v>1975</v>
      </c>
      <c r="L978" s="16" t="str">
        <f>IF(Table3[[#This Row],[Hospital tier]]="?","tier - 2",Table3[[#This Row],[Hospital tier]])</f>
        <v>tier - 2</v>
      </c>
      <c r="M978" s="16" t="str">
        <f>IF(Table3[[#This Row],[City tier]]="?","tier - 2",Table3[[#This Row],[City tier]])</f>
        <v>tier - 2</v>
      </c>
      <c r="N978" s="16" t="str">
        <f>IF(Table3[[#This Row],[State ID]]="?","unknown",Table3[[#This Row],[State ID]])</f>
        <v>R1013</v>
      </c>
      <c r="O978" s="38" t="str">
        <f>CONCATENATE(Table3[[#This Row],[date]],"-",Table3[[#This Row],[month2]],"-",Table3[[#This Row],[year2]])</f>
        <v>10-Aug-1975</v>
      </c>
      <c r="P978" s="17">
        <f>DATEDIF(Table3[[#This Row],[date of birth]],DATE(2023,6,8),"y")</f>
        <v>47</v>
      </c>
      <c r="Q978" s="39">
        <v>7966.81</v>
      </c>
    </row>
    <row r="979" spans="1:17" x14ac:dyDescent="0.25">
      <c r="A979" t="s">
        <v>5694</v>
      </c>
      <c r="B979">
        <v>1972</v>
      </c>
      <c r="C979" t="s">
        <v>15</v>
      </c>
      <c r="D979">
        <v>23</v>
      </c>
      <c r="E979">
        <v>0</v>
      </c>
      <c r="F979">
        <v>7980.34</v>
      </c>
      <c r="G979" t="s">
        <v>11</v>
      </c>
      <c r="H979" t="s">
        <v>11</v>
      </c>
      <c r="I979" t="s">
        <v>13</v>
      </c>
      <c r="J979" s="16" t="str">
        <f>IF(Table3[[#This Row],[month]]="?","sep",Table3[[#This Row],[month]])</f>
        <v>Nov</v>
      </c>
      <c r="K979" s="16">
        <f>IF(Table3[[#This Row],[year]]="?","1983",Table3[[#This Row],[year]])</f>
        <v>1972</v>
      </c>
      <c r="L979" s="16" t="str">
        <f>IF(Table3[[#This Row],[Hospital tier]]="?","tier - 2",Table3[[#This Row],[Hospital tier]])</f>
        <v>tier - 2</v>
      </c>
      <c r="M979" s="16" t="str">
        <f>IF(Table3[[#This Row],[City tier]]="?","tier - 2",Table3[[#This Row],[City tier]])</f>
        <v>tier - 2</v>
      </c>
      <c r="N979" s="16" t="str">
        <f>IF(Table3[[#This Row],[State ID]]="?","unknown",Table3[[#This Row],[State ID]])</f>
        <v>R1013</v>
      </c>
      <c r="O979" s="38" t="str">
        <f>CONCATENATE(Table3[[#This Row],[date]],"-",Table3[[#This Row],[month2]],"-",Table3[[#This Row],[year2]])</f>
        <v>23-Nov-1972</v>
      </c>
      <c r="P979" s="17">
        <f>DATEDIF(Table3[[#This Row],[date of birth]],DATE(2023,6,8),"y")</f>
        <v>50</v>
      </c>
      <c r="Q979" s="39">
        <v>7980.34</v>
      </c>
    </row>
    <row r="980" spans="1:17" x14ac:dyDescent="0.25">
      <c r="A980" t="s">
        <v>5695</v>
      </c>
      <c r="B980">
        <v>1983</v>
      </c>
      <c r="C980" t="s">
        <v>35</v>
      </c>
      <c r="D980">
        <v>28</v>
      </c>
      <c r="E980">
        <v>3</v>
      </c>
      <c r="F980">
        <v>7985.82</v>
      </c>
      <c r="G980" t="s">
        <v>11</v>
      </c>
      <c r="H980" t="s">
        <v>16</v>
      </c>
      <c r="I980" t="s">
        <v>247</v>
      </c>
      <c r="J980" s="16" t="str">
        <f>IF(Table3[[#This Row],[month]]="?","sep",Table3[[#This Row],[month]])</f>
        <v>Aug</v>
      </c>
      <c r="K980" s="16">
        <f>IF(Table3[[#This Row],[year]]="?","1983",Table3[[#This Row],[year]])</f>
        <v>1983</v>
      </c>
      <c r="L980" s="16" t="str">
        <f>IF(Table3[[#This Row],[Hospital tier]]="?","tier - 2",Table3[[#This Row],[Hospital tier]])</f>
        <v>tier - 2</v>
      </c>
      <c r="M980" s="16" t="str">
        <f>IF(Table3[[#This Row],[City tier]]="?","tier - 2",Table3[[#This Row],[City tier]])</f>
        <v>tier - 1</v>
      </c>
      <c r="N980" s="16" t="str">
        <f>IF(Table3[[#This Row],[State ID]]="?","unknown",Table3[[#This Row],[State ID]])</f>
        <v>R1024</v>
      </c>
      <c r="O980" s="38" t="str">
        <f>CONCATENATE(Table3[[#This Row],[date]],"-",Table3[[#This Row],[month2]],"-",Table3[[#This Row],[year2]])</f>
        <v>28-Aug-1983</v>
      </c>
      <c r="P980" s="17">
        <f>DATEDIF(Table3[[#This Row],[date of birth]],DATE(2023,6,8),"y")</f>
        <v>39</v>
      </c>
      <c r="Q980" s="39">
        <v>7985.82</v>
      </c>
    </row>
    <row r="981" spans="1:17" x14ac:dyDescent="0.25">
      <c r="A981" t="s">
        <v>5696</v>
      </c>
      <c r="B981">
        <v>1983</v>
      </c>
      <c r="C981" t="s">
        <v>35</v>
      </c>
      <c r="D981">
        <v>20</v>
      </c>
      <c r="E981">
        <v>3</v>
      </c>
      <c r="F981">
        <v>7986.48</v>
      </c>
      <c r="G981" t="s">
        <v>11</v>
      </c>
      <c r="H981" t="s">
        <v>12</v>
      </c>
      <c r="I981" t="s">
        <v>247</v>
      </c>
      <c r="J981" s="16" t="str">
        <f>IF(Table3[[#This Row],[month]]="?","sep",Table3[[#This Row],[month]])</f>
        <v>Aug</v>
      </c>
      <c r="K981" s="16">
        <f>IF(Table3[[#This Row],[year]]="?","1983",Table3[[#This Row],[year]])</f>
        <v>1983</v>
      </c>
      <c r="L981" s="16" t="str">
        <f>IF(Table3[[#This Row],[Hospital tier]]="?","tier - 2",Table3[[#This Row],[Hospital tier]])</f>
        <v>tier - 2</v>
      </c>
      <c r="M981" s="16" t="str">
        <f>IF(Table3[[#This Row],[City tier]]="?","tier - 2",Table3[[#This Row],[City tier]])</f>
        <v>tier - 3</v>
      </c>
      <c r="N981" s="16" t="str">
        <f>IF(Table3[[#This Row],[State ID]]="?","unknown",Table3[[#This Row],[State ID]])</f>
        <v>R1024</v>
      </c>
      <c r="O981" s="38" t="str">
        <f>CONCATENATE(Table3[[#This Row],[date]],"-",Table3[[#This Row],[month2]],"-",Table3[[#This Row],[year2]])</f>
        <v>20-Aug-1983</v>
      </c>
      <c r="P981" s="17">
        <f>DATEDIF(Table3[[#This Row],[date of birth]],DATE(2023,6,8),"y")</f>
        <v>39</v>
      </c>
      <c r="Q981" s="39">
        <v>7986.48</v>
      </c>
    </row>
    <row r="982" spans="1:17" x14ac:dyDescent="0.25">
      <c r="A982" t="s">
        <v>5697</v>
      </c>
      <c r="B982">
        <v>1962</v>
      </c>
      <c r="C982" t="s">
        <v>35</v>
      </c>
      <c r="D982">
        <v>22</v>
      </c>
      <c r="E982">
        <v>0</v>
      </c>
      <c r="F982">
        <v>8004.96</v>
      </c>
      <c r="G982" t="s">
        <v>12</v>
      </c>
      <c r="H982" t="s">
        <v>16</v>
      </c>
      <c r="I982" t="s">
        <v>13</v>
      </c>
      <c r="J982" s="16" t="str">
        <f>IF(Table3[[#This Row],[month]]="?","sep",Table3[[#This Row],[month]])</f>
        <v>Aug</v>
      </c>
      <c r="K982" s="16">
        <f>IF(Table3[[#This Row],[year]]="?","1983",Table3[[#This Row],[year]])</f>
        <v>1962</v>
      </c>
      <c r="L982" s="16" t="str">
        <f>IF(Table3[[#This Row],[Hospital tier]]="?","tier - 2",Table3[[#This Row],[Hospital tier]])</f>
        <v>tier - 3</v>
      </c>
      <c r="M982" s="16" t="str">
        <f>IF(Table3[[#This Row],[City tier]]="?","tier - 2",Table3[[#This Row],[City tier]])</f>
        <v>tier - 1</v>
      </c>
      <c r="N982" s="16" t="str">
        <f>IF(Table3[[#This Row],[State ID]]="?","unknown",Table3[[#This Row],[State ID]])</f>
        <v>R1013</v>
      </c>
      <c r="O982" s="38" t="str">
        <f>CONCATENATE(Table3[[#This Row],[date]],"-",Table3[[#This Row],[month2]],"-",Table3[[#This Row],[year2]])</f>
        <v>22-Aug-1962</v>
      </c>
      <c r="P982" s="17">
        <f>DATEDIF(Table3[[#This Row],[date of birth]],DATE(2023,6,8),"y")</f>
        <v>60</v>
      </c>
      <c r="Q982" s="39">
        <v>8004.96</v>
      </c>
    </row>
    <row r="983" spans="1:17" x14ac:dyDescent="0.25">
      <c r="A983" t="s">
        <v>5698</v>
      </c>
      <c r="B983">
        <v>1995</v>
      </c>
      <c r="C983" t="s">
        <v>20</v>
      </c>
      <c r="D983">
        <v>18</v>
      </c>
      <c r="E983">
        <v>0</v>
      </c>
      <c r="F983">
        <v>8014.62</v>
      </c>
      <c r="G983" t="s">
        <v>11</v>
      </c>
      <c r="H983" t="s">
        <v>12</v>
      </c>
      <c r="I983" t="s">
        <v>23</v>
      </c>
      <c r="J983" s="16" t="str">
        <f>IF(Table3[[#This Row],[month]]="?","sep",Table3[[#This Row],[month]])</f>
        <v>Sep</v>
      </c>
      <c r="K983" s="16">
        <f>IF(Table3[[#This Row],[year]]="?","1983",Table3[[#This Row],[year]])</f>
        <v>1995</v>
      </c>
      <c r="L983" s="16" t="str">
        <f>IF(Table3[[#This Row],[Hospital tier]]="?","tier - 2",Table3[[#This Row],[Hospital tier]])</f>
        <v>tier - 2</v>
      </c>
      <c r="M983" s="16" t="str">
        <f>IF(Table3[[#This Row],[City tier]]="?","tier - 2",Table3[[#This Row],[City tier]])</f>
        <v>tier - 3</v>
      </c>
      <c r="N983" s="16" t="str">
        <f>IF(Table3[[#This Row],[State ID]]="?","unknown",Table3[[#This Row],[State ID]])</f>
        <v>R1012</v>
      </c>
      <c r="O983" s="38" t="str">
        <f>CONCATENATE(Table3[[#This Row],[date]],"-",Table3[[#This Row],[month2]],"-",Table3[[#This Row],[year2]])</f>
        <v>18-Sep-1995</v>
      </c>
      <c r="P983" s="17">
        <f>DATEDIF(Table3[[#This Row],[date of birth]],DATE(2023,6,8),"y")</f>
        <v>27</v>
      </c>
      <c r="Q983" s="39">
        <v>8014.62</v>
      </c>
    </row>
    <row r="984" spans="1:17" x14ac:dyDescent="0.25">
      <c r="A984" t="s">
        <v>5699</v>
      </c>
      <c r="B984">
        <v>1980</v>
      </c>
      <c r="C984" t="s">
        <v>15</v>
      </c>
      <c r="D984">
        <v>8</v>
      </c>
      <c r="E984">
        <v>2</v>
      </c>
      <c r="F984">
        <v>8017.06</v>
      </c>
      <c r="G984" t="s">
        <v>11</v>
      </c>
      <c r="H984" t="s">
        <v>11</v>
      </c>
      <c r="I984" t="s">
        <v>23</v>
      </c>
      <c r="J984" s="16" t="str">
        <f>IF(Table3[[#This Row],[month]]="?","sep",Table3[[#This Row],[month]])</f>
        <v>Nov</v>
      </c>
      <c r="K984" s="16">
        <f>IF(Table3[[#This Row],[year]]="?","1983",Table3[[#This Row],[year]])</f>
        <v>1980</v>
      </c>
      <c r="L984" s="16" t="str">
        <f>IF(Table3[[#This Row],[Hospital tier]]="?","tier - 2",Table3[[#This Row],[Hospital tier]])</f>
        <v>tier - 2</v>
      </c>
      <c r="M984" s="16" t="str">
        <f>IF(Table3[[#This Row],[City tier]]="?","tier - 2",Table3[[#This Row],[City tier]])</f>
        <v>tier - 2</v>
      </c>
      <c r="N984" s="16" t="str">
        <f>IF(Table3[[#This Row],[State ID]]="?","unknown",Table3[[#This Row],[State ID]])</f>
        <v>R1012</v>
      </c>
      <c r="O984" s="38" t="str">
        <f>CONCATENATE(Table3[[#This Row],[date]],"-",Table3[[#This Row],[month2]],"-",Table3[[#This Row],[year2]])</f>
        <v>8-Nov-1980</v>
      </c>
      <c r="P984" s="17">
        <f>DATEDIF(Table3[[#This Row],[date of birth]],DATE(2023,6,8),"y")</f>
        <v>42</v>
      </c>
      <c r="Q984" s="39">
        <v>8017.06</v>
      </c>
    </row>
    <row r="985" spans="1:17" x14ac:dyDescent="0.25">
      <c r="A985" t="s">
        <v>5700</v>
      </c>
      <c r="B985">
        <v>1989</v>
      </c>
      <c r="C985" t="s">
        <v>15</v>
      </c>
      <c r="D985">
        <v>3</v>
      </c>
      <c r="E985">
        <v>3</v>
      </c>
      <c r="F985">
        <v>8021.11</v>
      </c>
      <c r="G985" t="s">
        <v>11</v>
      </c>
      <c r="H985" t="s">
        <v>16</v>
      </c>
      <c r="I985" t="s">
        <v>23</v>
      </c>
      <c r="J985" s="16" t="str">
        <f>IF(Table3[[#This Row],[month]]="?","sep",Table3[[#This Row],[month]])</f>
        <v>Nov</v>
      </c>
      <c r="K985" s="16">
        <f>IF(Table3[[#This Row],[year]]="?","1983",Table3[[#This Row],[year]])</f>
        <v>1989</v>
      </c>
      <c r="L985" s="16" t="str">
        <f>IF(Table3[[#This Row],[Hospital tier]]="?","tier - 2",Table3[[#This Row],[Hospital tier]])</f>
        <v>tier - 2</v>
      </c>
      <c r="M985" s="16" t="str">
        <f>IF(Table3[[#This Row],[City tier]]="?","tier - 2",Table3[[#This Row],[City tier]])</f>
        <v>tier - 1</v>
      </c>
      <c r="N985" s="16" t="str">
        <f>IF(Table3[[#This Row],[State ID]]="?","unknown",Table3[[#This Row],[State ID]])</f>
        <v>R1012</v>
      </c>
      <c r="O985" s="38" t="str">
        <f>CONCATENATE(Table3[[#This Row],[date]],"-",Table3[[#This Row],[month2]],"-",Table3[[#This Row],[year2]])</f>
        <v>3-Nov-1989</v>
      </c>
      <c r="P985" s="17">
        <f>DATEDIF(Table3[[#This Row],[date of birth]],DATE(2023,6,8),"y")</f>
        <v>33</v>
      </c>
      <c r="Q985" s="39">
        <v>8021.11</v>
      </c>
    </row>
    <row r="986" spans="1:17" x14ac:dyDescent="0.25">
      <c r="A986" t="s">
        <v>5701</v>
      </c>
      <c r="B986">
        <v>1978</v>
      </c>
      <c r="C986" t="s">
        <v>10</v>
      </c>
      <c r="D986">
        <v>17</v>
      </c>
      <c r="E986">
        <v>1</v>
      </c>
      <c r="F986">
        <v>8023.14</v>
      </c>
      <c r="G986" t="s">
        <v>11</v>
      </c>
      <c r="H986" t="s">
        <v>12</v>
      </c>
      <c r="I986" t="s">
        <v>23</v>
      </c>
      <c r="J986" s="16" t="str">
        <f>IF(Table3[[#This Row],[month]]="?","sep",Table3[[#This Row],[month]])</f>
        <v>Jul</v>
      </c>
      <c r="K986" s="16">
        <f>IF(Table3[[#This Row],[year]]="?","1983",Table3[[#This Row],[year]])</f>
        <v>1978</v>
      </c>
      <c r="L986" s="16" t="str">
        <f>IF(Table3[[#This Row],[Hospital tier]]="?","tier - 2",Table3[[#This Row],[Hospital tier]])</f>
        <v>tier - 2</v>
      </c>
      <c r="M986" s="16" t="str">
        <f>IF(Table3[[#This Row],[City tier]]="?","tier - 2",Table3[[#This Row],[City tier]])</f>
        <v>tier - 3</v>
      </c>
      <c r="N986" s="16" t="str">
        <f>IF(Table3[[#This Row],[State ID]]="?","unknown",Table3[[#This Row],[State ID]])</f>
        <v>R1012</v>
      </c>
      <c r="O986" s="38" t="str">
        <f>CONCATENATE(Table3[[#This Row],[date]],"-",Table3[[#This Row],[month2]],"-",Table3[[#This Row],[year2]])</f>
        <v>17-Jul-1978</v>
      </c>
      <c r="P986" s="17">
        <f>DATEDIF(Table3[[#This Row],[date of birth]],DATE(2023,6,8),"y")</f>
        <v>44</v>
      </c>
      <c r="Q986" s="39">
        <v>8023.14</v>
      </c>
    </row>
    <row r="987" spans="1:17" x14ac:dyDescent="0.25">
      <c r="A987" t="s">
        <v>5702</v>
      </c>
      <c r="B987">
        <v>1976</v>
      </c>
      <c r="C987" t="s">
        <v>30</v>
      </c>
      <c r="D987">
        <v>20</v>
      </c>
      <c r="E987">
        <v>0</v>
      </c>
      <c r="F987">
        <v>8026.67</v>
      </c>
      <c r="G987" t="s">
        <v>11</v>
      </c>
      <c r="H987" t="s">
        <v>11</v>
      </c>
      <c r="I987" t="s">
        <v>23</v>
      </c>
      <c r="J987" s="16" t="str">
        <f>IF(Table3[[#This Row],[month]]="?","sep",Table3[[#This Row],[month]])</f>
        <v>Dec</v>
      </c>
      <c r="K987" s="16">
        <f>IF(Table3[[#This Row],[year]]="?","1983",Table3[[#This Row],[year]])</f>
        <v>1976</v>
      </c>
      <c r="L987" s="16" t="str">
        <f>IF(Table3[[#This Row],[Hospital tier]]="?","tier - 2",Table3[[#This Row],[Hospital tier]])</f>
        <v>tier - 2</v>
      </c>
      <c r="M987" s="16" t="str">
        <f>IF(Table3[[#This Row],[City tier]]="?","tier - 2",Table3[[#This Row],[City tier]])</f>
        <v>tier - 2</v>
      </c>
      <c r="N987" s="16" t="str">
        <f>IF(Table3[[#This Row],[State ID]]="?","unknown",Table3[[#This Row],[State ID]])</f>
        <v>R1012</v>
      </c>
      <c r="O987" s="38" t="str">
        <f>CONCATENATE(Table3[[#This Row],[date]],"-",Table3[[#This Row],[month2]],"-",Table3[[#This Row],[year2]])</f>
        <v>20-Dec-1976</v>
      </c>
      <c r="P987" s="17">
        <f>DATEDIF(Table3[[#This Row],[date of birth]],DATE(2023,6,8),"y")</f>
        <v>46</v>
      </c>
      <c r="Q987" s="39">
        <v>8026.67</v>
      </c>
    </row>
    <row r="988" spans="1:17" x14ac:dyDescent="0.25">
      <c r="A988" t="s">
        <v>5703</v>
      </c>
      <c r="B988">
        <v>1977</v>
      </c>
      <c r="C988" t="s">
        <v>15</v>
      </c>
      <c r="D988">
        <v>6</v>
      </c>
      <c r="E988">
        <v>2</v>
      </c>
      <c r="F988">
        <v>8027.97</v>
      </c>
      <c r="G988" t="s">
        <v>12</v>
      </c>
      <c r="H988" t="s">
        <v>11</v>
      </c>
      <c r="I988" t="s">
        <v>42</v>
      </c>
      <c r="J988" s="16" t="str">
        <f>IF(Table3[[#This Row],[month]]="?","sep",Table3[[#This Row],[month]])</f>
        <v>Nov</v>
      </c>
      <c r="K988" s="16">
        <f>IF(Table3[[#This Row],[year]]="?","1983",Table3[[#This Row],[year]])</f>
        <v>1977</v>
      </c>
      <c r="L988" s="16" t="str">
        <f>IF(Table3[[#This Row],[Hospital tier]]="?","tier - 2",Table3[[#This Row],[Hospital tier]])</f>
        <v>tier - 3</v>
      </c>
      <c r="M988" s="16" t="str">
        <f>IF(Table3[[#This Row],[City tier]]="?","tier - 2",Table3[[#This Row],[City tier]])</f>
        <v>tier - 2</v>
      </c>
      <c r="N988" s="16" t="str">
        <f>IF(Table3[[#This Row],[State ID]]="?","unknown",Table3[[#This Row],[State ID]])</f>
        <v>R1011</v>
      </c>
      <c r="O988" s="38" t="str">
        <f>CONCATENATE(Table3[[#This Row],[date]],"-",Table3[[#This Row],[month2]],"-",Table3[[#This Row],[year2]])</f>
        <v>6-Nov-1977</v>
      </c>
      <c r="P988" s="17">
        <f>DATEDIF(Table3[[#This Row],[date of birth]],DATE(2023,6,8),"y")</f>
        <v>45</v>
      </c>
      <c r="Q988" s="39">
        <v>8027.97</v>
      </c>
    </row>
    <row r="989" spans="1:17" x14ac:dyDescent="0.25">
      <c r="A989" t="s">
        <v>5704</v>
      </c>
      <c r="B989">
        <v>2003</v>
      </c>
      <c r="C989" t="s">
        <v>30</v>
      </c>
      <c r="D989">
        <v>12</v>
      </c>
      <c r="E989">
        <v>0</v>
      </c>
      <c r="F989">
        <v>8035.64</v>
      </c>
      <c r="G989" t="s">
        <v>11</v>
      </c>
      <c r="H989" t="s">
        <v>11</v>
      </c>
      <c r="I989" t="s">
        <v>23</v>
      </c>
      <c r="J989" s="16" t="str">
        <f>IF(Table3[[#This Row],[month]]="?","sep",Table3[[#This Row],[month]])</f>
        <v>Dec</v>
      </c>
      <c r="K989" s="16">
        <f>IF(Table3[[#This Row],[year]]="?","1983",Table3[[#This Row],[year]])</f>
        <v>2003</v>
      </c>
      <c r="L989" s="16" t="str">
        <f>IF(Table3[[#This Row],[Hospital tier]]="?","tier - 2",Table3[[#This Row],[Hospital tier]])</f>
        <v>tier - 2</v>
      </c>
      <c r="M989" s="16" t="str">
        <f>IF(Table3[[#This Row],[City tier]]="?","tier - 2",Table3[[#This Row],[City tier]])</f>
        <v>tier - 2</v>
      </c>
      <c r="N989" s="16" t="str">
        <f>IF(Table3[[#This Row],[State ID]]="?","unknown",Table3[[#This Row],[State ID]])</f>
        <v>R1012</v>
      </c>
      <c r="O989" s="38" t="str">
        <f>CONCATENATE(Table3[[#This Row],[date]],"-",Table3[[#This Row],[month2]],"-",Table3[[#This Row],[year2]])</f>
        <v>12-Dec-2003</v>
      </c>
      <c r="P989" s="17">
        <f>DATEDIF(Table3[[#This Row],[date of birth]],DATE(2023,6,8),"y")</f>
        <v>19</v>
      </c>
      <c r="Q989" s="39">
        <v>8035.64</v>
      </c>
    </row>
    <row r="990" spans="1:17" x14ac:dyDescent="0.25">
      <c r="A990" t="s">
        <v>5705</v>
      </c>
      <c r="B990">
        <v>1985</v>
      </c>
      <c r="C990" t="s">
        <v>15</v>
      </c>
      <c r="D990">
        <v>28</v>
      </c>
      <c r="E990">
        <v>3</v>
      </c>
      <c r="F990">
        <v>8059.06</v>
      </c>
      <c r="G990" t="s">
        <v>11</v>
      </c>
      <c r="H990" t="s">
        <v>12</v>
      </c>
      <c r="I990" t="s">
        <v>23</v>
      </c>
      <c r="J990" s="16" t="str">
        <f>IF(Table3[[#This Row],[month]]="?","sep",Table3[[#This Row],[month]])</f>
        <v>Nov</v>
      </c>
      <c r="K990" s="16">
        <f>IF(Table3[[#This Row],[year]]="?","1983",Table3[[#This Row],[year]])</f>
        <v>1985</v>
      </c>
      <c r="L990" s="16" t="str">
        <f>IF(Table3[[#This Row],[Hospital tier]]="?","tier - 2",Table3[[#This Row],[Hospital tier]])</f>
        <v>tier - 2</v>
      </c>
      <c r="M990" s="16" t="str">
        <f>IF(Table3[[#This Row],[City tier]]="?","tier - 2",Table3[[#This Row],[City tier]])</f>
        <v>tier - 3</v>
      </c>
      <c r="N990" s="16" t="str">
        <f>IF(Table3[[#This Row],[State ID]]="?","unknown",Table3[[#This Row],[State ID]])</f>
        <v>R1012</v>
      </c>
      <c r="O990" s="38" t="str">
        <f>CONCATENATE(Table3[[#This Row],[date]],"-",Table3[[#This Row],[month2]],"-",Table3[[#This Row],[year2]])</f>
        <v>28-Nov-1985</v>
      </c>
      <c r="P990" s="17">
        <f>DATEDIF(Table3[[#This Row],[date of birth]],DATE(2023,6,8),"y")</f>
        <v>37</v>
      </c>
      <c r="Q990" s="39">
        <v>8059.06</v>
      </c>
    </row>
    <row r="991" spans="1:17" x14ac:dyDescent="0.25">
      <c r="A991" t="s">
        <v>5706</v>
      </c>
      <c r="B991">
        <v>1982</v>
      </c>
      <c r="C991" t="s">
        <v>30</v>
      </c>
      <c r="D991">
        <v>27</v>
      </c>
      <c r="E991">
        <v>3</v>
      </c>
      <c r="F991">
        <v>8059.68</v>
      </c>
      <c r="G991" t="s">
        <v>11</v>
      </c>
      <c r="H991" t="s">
        <v>12</v>
      </c>
      <c r="I991" t="s">
        <v>23</v>
      </c>
      <c r="J991" s="16" t="str">
        <f>IF(Table3[[#This Row],[month]]="?","sep",Table3[[#This Row],[month]])</f>
        <v>Dec</v>
      </c>
      <c r="K991" s="16">
        <f>IF(Table3[[#This Row],[year]]="?","1983",Table3[[#This Row],[year]])</f>
        <v>1982</v>
      </c>
      <c r="L991" s="16" t="str">
        <f>IF(Table3[[#This Row],[Hospital tier]]="?","tier - 2",Table3[[#This Row],[Hospital tier]])</f>
        <v>tier - 2</v>
      </c>
      <c r="M991" s="16" t="str">
        <f>IF(Table3[[#This Row],[City tier]]="?","tier - 2",Table3[[#This Row],[City tier]])</f>
        <v>tier - 3</v>
      </c>
      <c r="N991" s="16" t="str">
        <f>IF(Table3[[#This Row],[State ID]]="?","unknown",Table3[[#This Row],[State ID]])</f>
        <v>R1012</v>
      </c>
      <c r="O991" s="38" t="str">
        <f>CONCATENATE(Table3[[#This Row],[date]],"-",Table3[[#This Row],[month2]],"-",Table3[[#This Row],[year2]])</f>
        <v>27-Dec-1982</v>
      </c>
      <c r="P991" s="17">
        <f>DATEDIF(Table3[[#This Row],[date of birth]],DATE(2023,6,8),"y")</f>
        <v>40</v>
      </c>
      <c r="Q991" s="39">
        <v>8059.68</v>
      </c>
    </row>
    <row r="992" spans="1:17" x14ac:dyDescent="0.25">
      <c r="A992" t="s">
        <v>5707</v>
      </c>
      <c r="B992">
        <v>1970</v>
      </c>
      <c r="C992" t="s">
        <v>30</v>
      </c>
      <c r="D992">
        <v>12</v>
      </c>
      <c r="E992">
        <v>0</v>
      </c>
      <c r="F992">
        <v>8062.31</v>
      </c>
      <c r="G992" t="s">
        <v>11</v>
      </c>
      <c r="H992" t="s">
        <v>16</v>
      </c>
      <c r="I992" t="s">
        <v>13</v>
      </c>
      <c r="J992" s="16" t="str">
        <f>IF(Table3[[#This Row],[month]]="?","sep",Table3[[#This Row],[month]])</f>
        <v>Dec</v>
      </c>
      <c r="K992" s="16">
        <f>IF(Table3[[#This Row],[year]]="?","1983",Table3[[#This Row],[year]])</f>
        <v>1970</v>
      </c>
      <c r="L992" s="16" t="str">
        <f>IF(Table3[[#This Row],[Hospital tier]]="?","tier - 2",Table3[[#This Row],[Hospital tier]])</f>
        <v>tier - 2</v>
      </c>
      <c r="M992" s="16" t="str">
        <f>IF(Table3[[#This Row],[City tier]]="?","tier - 2",Table3[[#This Row],[City tier]])</f>
        <v>tier - 1</v>
      </c>
      <c r="N992" s="16" t="str">
        <f>IF(Table3[[#This Row],[State ID]]="?","unknown",Table3[[#This Row],[State ID]])</f>
        <v>R1013</v>
      </c>
      <c r="O992" s="38" t="str">
        <f>CONCATENATE(Table3[[#This Row],[date]],"-",Table3[[#This Row],[month2]],"-",Table3[[#This Row],[year2]])</f>
        <v>12-Dec-1970</v>
      </c>
      <c r="P992" s="17">
        <f>DATEDIF(Table3[[#This Row],[date of birth]],DATE(2023,6,8),"y")</f>
        <v>52</v>
      </c>
      <c r="Q992" s="39">
        <v>8062.31</v>
      </c>
    </row>
    <row r="993" spans="1:17" x14ac:dyDescent="0.25">
      <c r="A993" t="s">
        <v>5708</v>
      </c>
      <c r="B993">
        <v>1975</v>
      </c>
      <c r="C993" t="s">
        <v>18</v>
      </c>
      <c r="D993">
        <v>28</v>
      </c>
      <c r="E993">
        <v>1</v>
      </c>
      <c r="F993">
        <v>8062.76</v>
      </c>
      <c r="G993" t="s">
        <v>12</v>
      </c>
      <c r="H993" t="s">
        <v>12</v>
      </c>
      <c r="I993" t="s">
        <v>42</v>
      </c>
      <c r="J993" s="16" t="str">
        <f>IF(Table3[[#This Row],[month]]="?","sep",Table3[[#This Row],[month]])</f>
        <v>Jun</v>
      </c>
      <c r="K993" s="16">
        <f>IF(Table3[[#This Row],[year]]="?","1983",Table3[[#This Row],[year]])</f>
        <v>1975</v>
      </c>
      <c r="L993" s="16" t="str">
        <f>IF(Table3[[#This Row],[Hospital tier]]="?","tier - 2",Table3[[#This Row],[Hospital tier]])</f>
        <v>tier - 3</v>
      </c>
      <c r="M993" s="16" t="str">
        <f>IF(Table3[[#This Row],[City tier]]="?","tier - 2",Table3[[#This Row],[City tier]])</f>
        <v>tier - 3</v>
      </c>
      <c r="N993" s="16" t="str">
        <f>IF(Table3[[#This Row],[State ID]]="?","unknown",Table3[[#This Row],[State ID]])</f>
        <v>R1011</v>
      </c>
      <c r="O993" s="38" t="str">
        <f>CONCATENATE(Table3[[#This Row],[date]],"-",Table3[[#This Row],[month2]],"-",Table3[[#This Row],[year2]])</f>
        <v>28-Jun-1975</v>
      </c>
      <c r="P993" s="17">
        <f>DATEDIF(Table3[[#This Row],[date of birth]],DATE(2023,6,8),"y")</f>
        <v>47</v>
      </c>
      <c r="Q993" s="39">
        <v>8062.76</v>
      </c>
    </row>
    <row r="994" spans="1:17" x14ac:dyDescent="0.25">
      <c r="A994" t="s">
        <v>5709</v>
      </c>
      <c r="B994">
        <v>1965</v>
      </c>
      <c r="C994" t="s">
        <v>35</v>
      </c>
      <c r="D994">
        <v>11</v>
      </c>
      <c r="E994">
        <v>0</v>
      </c>
      <c r="F994">
        <v>8067.83</v>
      </c>
      <c r="G994" t="s">
        <v>12</v>
      </c>
      <c r="H994" t="s">
        <v>16</v>
      </c>
      <c r="I994" t="s">
        <v>13</v>
      </c>
      <c r="J994" s="16" t="str">
        <f>IF(Table3[[#This Row],[month]]="?","sep",Table3[[#This Row],[month]])</f>
        <v>Aug</v>
      </c>
      <c r="K994" s="16">
        <f>IF(Table3[[#This Row],[year]]="?","1983",Table3[[#This Row],[year]])</f>
        <v>1965</v>
      </c>
      <c r="L994" s="16" t="str">
        <f>IF(Table3[[#This Row],[Hospital tier]]="?","tier - 2",Table3[[#This Row],[Hospital tier]])</f>
        <v>tier - 3</v>
      </c>
      <c r="M994" s="16" t="str">
        <f>IF(Table3[[#This Row],[City tier]]="?","tier - 2",Table3[[#This Row],[City tier]])</f>
        <v>tier - 1</v>
      </c>
      <c r="N994" s="16" t="str">
        <f>IF(Table3[[#This Row],[State ID]]="?","unknown",Table3[[#This Row],[State ID]])</f>
        <v>R1013</v>
      </c>
      <c r="O994" s="38" t="str">
        <f>CONCATENATE(Table3[[#This Row],[date]],"-",Table3[[#This Row],[month2]],"-",Table3[[#This Row],[year2]])</f>
        <v>11-Aug-1965</v>
      </c>
      <c r="P994" s="17">
        <f>DATEDIF(Table3[[#This Row],[date of birth]],DATE(2023,6,8),"y")</f>
        <v>57</v>
      </c>
      <c r="Q994" s="39">
        <v>8067.83</v>
      </c>
    </row>
    <row r="995" spans="1:17" x14ac:dyDescent="0.25">
      <c r="A995" t="s">
        <v>5710</v>
      </c>
      <c r="B995">
        <v>1975</v>
      </c>
      <c r="C995" t="s">
        <v>30</v>
      </c>
      <c r="D995">
        <v>15</v>
      </c>
      <c r="E995">
        <v>1</v>
      </c>
      <c r="F995">
        <v>8068.19</v>
      </c>
      <c r="G995" t="s">
        <v>12</v>
      </c>
      <c r="H995" t="s">
        <v>11</v>
      </c>
      <c r="I995" t="s">
        <v>42</v>
      </c>
      <c r="J995" s="16" t="str">
        <f>IF(Table3[[#This Row],[month]]="?","sep",Table3[[#This Row],[month]])</f>
        <v>Dec</v>
      </c>
      <c r="K995" s="16">
        <f>IF(Table3[[#This Row],[year]]="?","1983",Table3[[#This Row],[year]])</f>
        <v>1975</v>
      </c>
      <c r="L995" s="16" t="str">
        <f>IF(Table3[[#This Row],[Hospital tier]]="?","tier - 2",Table3[[#This Row],[Hospital tier]])</f>
        <v>tier - 3</v>
      </c>
      <c r="M995" s="16" t="str">
        <f>IF(Table3[[#This Row],[City tier]]="?","tier - 2",Table3[[#This Row],[City tier]])</f>
        <v>tier - 2</v>
      </c>
      <c r="N995" s="16" t="str">
        <f>IF(Table3[[#This Row],[State ID]]="?","unknown",Table3[[#This Row],[State ID]])</f>
        <v>R1011</v>
      </c>
      <c r="O995" s="38" t="str">
        <f>CONCATENATE(Table3[[#This Row],[date]],"-",Table3[[#This Row],[month2]],"-",Table3[[#This Row],[year2]])</f>
        <v>15-Dec-1975</v>
      </c>
      <c r="P995" s="17">
        <f>DATEDIF(Table3[[#This Row],[date of birth]],DATE(2023,6,8),"y")</f>
        <v>47</v>
      </c>
      <c r="Q995" s="39">
        <v>8068.19</v>
      </c>
    </row>
    <row r="996" spans="1:17" x14ac:dyDescent="0.25">
      <c r="A996" t="s">
        <v>5711</v>
      </c>
      <c r="B996">
        <v>1965</v>
      </c>
      <c r="C996" t="s">
        <v>37</v>
      </c>
      <c r="D996">
        <v>21</v>
      </c>
      <c r="E996">
        <v>0</v>
      </c>
      <c r="F996">
        <v>8071.57</v>
      </c>
      <c r="G996" t="s">
        <v>12</v>
      </c>
      <c r="H996" t="s">
        <v>16</v>
      </c>
      <c r="I996" t="s">
        <v>42</v>
      </c>
      <c r="J996" s="16" t="str">
        <f>IF(Table3[[#This Row],[month]]="?","sep",Table3[[#This Row],[month]])</f>
        <v>Oct</v>
      </c>
      <c r="K996" s="16">
        <f>IF(Table3[[#This Row],[year]]="?","1983",Table3[[#This Row],[year]])</f>
        <v>1965</v>
      </c>
      <c r="L996" s="16" t="str">
        <f>IF(Table3[[#This Row],[Hospital tier]]="?","tier - 2",Table3[[#This Row],[Hospital tier]])</f>
        <v>tier - 3</v>
      </c>
      <c r="M996" s="16" t="str">
        <f>IF(Table3[[#This Row],[City tier]]="?","tier - 2",Table3[[#This Row],[City tier]])</f>
        <v>tier - 1</v>
      </c>
      <c r="N996" s="16" t="str">
        <f>IF(Table3[[#This Row],[State ID]]="?","unknown",Table3[[#This Row],[State ID]])</f>
        <v>R1011</v>
      </c>
      <c r="O996" s="38" t="str">
        <f>CONCATENATE(Table3[[#This Row],[date]],"-",Table3[[#This Row],[month2]],"-",Table3[[#This Row],[year2]])</f>
        <v>21-Oct-1965</v>
      </c>
      <c r="P996" s="17">
        <f>DATEDIF(Table3[[#This Row],[date of birth]],DATE(2023,6,8),"y")</f>
        <v>57</v>
      </c>
      <c r="Q996" s="39">
        <v>8071.57</v>
      </c>
    </row>
    <row r="997" spans="1:17" x14ac:dyDescent="0.25">
      <c r="A997" t="s">
        <v>5712</v>
      </c>
      <c r="B997">
        <v>1993</v>
      </c>
      <c r="C997" t="s">
        <v>15</v>
      </c>
      <c r="D997">
        <v>7</v>
      </c>
      <c r="E997">
        <v>0</v>
      </c>
      <c r="F997">
        <v>8077.41</v>
      </c>
      <c r="G997" t="s">
        <v>11</v>
      </c>
      <c r="H997" t="s">
        <v>16</v>
      </c>
      <c r="I997" t="s">
        <v>535</v>
      </c>
      <c r="J997" s="16" t="str">
        <f>IF(Table3[[#This Row],[month]]="?","sep",Table3[[#This Row],[month]])</f>
        <v>Nov</v>
      </c>
      <c r="K997" s="16">
        <f>IF(Table3[[#This Row],[year]]="?","1983",Table3[[#This Row],[year]])</f>
        <v>1993</v>
      </c>
      <c r="L997" s="16" t="str">
        <f>IF(Table3[[#This Row],[Hospital tier]]="?","tier - 2",Table3[[#This Row],[Hospital tier]])</f>
        <v>tier - 2</v>
      </c>
      <c r="M997" s="16" t="str">
        <f>IF(Table3[[#This Row],[City tier]]="?","tier - 2",Table3[[#This Row],[City tier]])</f>
        <v>tier - 1</v>
      </c>
      <c r="N997" s="16" t="str">
        <f>IF(Table3[[#This Row],[State ID]]="?","unknown",Table3[[#This Row],[State ID]])</f>
        <v>R1026</v>
      </c>
      <c r="O997" s="38" t="str">
        <f>CONCATENATE(Table3[[#This Row],[date]],"-",Table3[[#This Row],[month2]],"-",Table3[[#This Row],[year2]])</f>
        <v>7-Nov-1993</v>
      </c>
      <c r="P997" s="17">
        <f>DATEDIF(Table3[[#This Row],[date of birth]],DATE(2023,6,8),"y")</f>
        <v>29</v>
      </c>
      <c r="Q997" s="39">
        <v>8077.41</v>
      </c>
    </row>
    <row r="998" spans="1:17" x14ac:dyDescent="0.25">
      <c r="A998" t="s">
        <v>5713</v>
      </c>
      <c r="B998">
        <v>2001</v>
      </c>
      <c r="C998" t="s">
        <v>35</v>
      </c>
      <c r="D998">
        <v>28</v>
      </c>
      <c r="E998">
        <v>0</v>
      </c>
      <c r="F998">
        <v>8081.26</v>
      </c>
      <c r="G998" t="s">
        <v>11</v>
      </c>
      <c r="H998" t="s">
        <v>11</v>
      </c>
      <c r="I998" t="s">
        <v>23</v>
      </c>
      <c r="J998" s="16" t="str">
        <f>IF(Table3[[#This Row],[month]]="?","sep",Table3[[#This Row],[month]])</f>
        <v>Aug</v>
      </c>
      <c r="K998" s="16">
        <f>IF(Table3[[#This Row],[year]]="?","1983",Table3[[#This Row],[year]])</f>
        <v>2001</v>
      </c>
      <c r="L998" s="16" t="str">
        <f>IF(Table3[[#This Row],[Hospital tier]]="?","tier - 2",Table3[[#This Row],[Hospital tier]])</f>
        <v>tier - 2</v>
      </c>
      <c r="M998" s="16" t="str">
        <f>IF(Table3[[#This Row],[City tier]]="?","tier - 2",Table3[[#This Row],[City tier]])</f>
        <v>tier - 2</v>
      </c>
      <c r="N998" s="16" t="str">
        <f>IF(Table3[[#This Row],[State ID]]="?","unknown",Table3[[#This Row],[State ID]])</f>
        <v>R1012</v>
      </c>
      <c r="O998" s="38" t="str">
        <f>CONCATENATE(Table3[[#This Row],[date]],"-",Table3[[#This Row],[month2]],"-",Table3[[#This Row],[year2]])</f>
        <v>28-Aug-2001</v>
      </c>
      <c r="P998" s="17">
        <f>DATEDIF(Table3[[#This Row],[date of birth]],DATE(2023,6,8),"y")</f>
        <v>21</v>
      </c>
      <c r="Q998" s="39">
        <v>8081.26</v>
      </c>
    </row>
    <row r="999" spans="1:17" x14ac:dyDescent="0.25">
      <c r="A999" t="s">
        <v>5714</v>
      </c>
      <c r="B999">
        <v>1994</v>
      </c>
      <c r="C999" t="s">
        <v>37</v>
      </c>
      <c r="D999">
        <v>12</v>
      </c>
      <c r="E999">
        <v>0</v>
      </c>
      <c r="F999">
        <v>8081.74</v>
      </c>
      <c r="G999" t="s">
        <v>11</v>
      </c>
      <c r="H999" t="s">
        <v>11</v>
      </c>
      <c r="I999" t="s">
        <v>535</v>
      </c>
      <c r="J999" s="16" t="str">
        <f>IF(Table3[[#This Row],[month]]="?","sep",Table3[[#This Row],[month]])</f>
        <v>Oct</v>
      </c>
      <c r="K999" s="16">
        <f>IF(Table3[[#This Row],[year]]="?","1983",Table3[[#This Row],[year]])</f>
        <v>1994</v>
      </c>
      <c r="L999" s="16" t="str">
        <f>IF(Table3[[#This Row],[Hospital tier]]="?","tier - 2",Table3[[#This Row],[Hospital tier]])</f>
        <v>tier - 2</v>
      </c>
      <c r="M999" s="16" t="str">
        <f>IF(Table3[[#This Row],[City tier]]="?","tier - 2",Table3[[#This Row],[City tier]])</f>
        <v>tier - 2</v>
      </c>
      <c r="N999" s="16" t="str">
        <f>IF(Table3[[#This Row],[State ID]]="?","unknown",Table3[[#This Row],[State ID]])</f>
        <v>R1026</v>
      </c>
      <c r="O999" s="38" t="str">
        <f>CONCATENATE(Table3[[#This Row],[date]],"-",Table3[[#This Row],[month2]],"-",Table3[[#This Row],[year2]])</f>
        <v>12-Oct-1994</v>
      </c>
      <c r="P999" s="17">
        <f>DATEDIF(Table3[[#This Row],[date of birth]],DATE(2023,6,8),"y")</f>
        <v>28</v>
      </c>
      <c r="Q999" s="39">
        <v>8081.74</v>
      </c>
    </row>
    <row r="1000" spans="1:17" x14ac:dyDescent="0.25">
      <c r="A1000" t="s">
        <v>5715</v>
      </c>
      <c r="B1000">
        <v>1975</v>
      </c>
      <c r="C1000" t="s">
        <v>30</v>
      </c>
      <c r="D1000">
        <v>21</v>
      </c>
      <c r="E1000">
        <v>1</v>
      </c>
      <c r="F1000">
        <v>8083.92</v>
      </c>
      <c r="G1000" t="s">
        <v>12</v>
      </c>
      <c r="H1000" t="s">
        <v>12</v>
      </c>
      <c r="I1000" t="s">
        <v>13</v>
      </c>
      <c r="J1000" s="16" t="str">
        <f>IF(Table3[[#This Row],[month]]="?","sep",Table3[[#This Row],[month]])</f>
        <v>Dec</v>
      </c>
      <c r="K1000" s="16">
        <f>IF(Table3[[#This Row],[year]]="?","1983",Table3[[#This Row],[year]])</f>
        <v>1975</v>
      </c>
      <c r="L1000" s="16" t="str">
        <f>IF(Table3[[#This Row],[Hospital tier]]="?","tier - 2",Table3[[#This Row],[Hospital tier]])</f>
        <v>tier - 3</v>
      </c>
      <c r="M1000" s="16" t="str">
        <f>IF(Table3[[#This Row],[City tier]]="?","tier - 2",Table3[[#This Row],[City tier]])</f>
        <v>tier - 3</v>
      </c>
      <c r="N1000" s="16" t="str">
        <f>IF(Table3[[#This Row],[State ID]]="?","unknown",Table3[[#This Row],[State ID]])</f>
        <v>R1013</v>
      </c>
      <c r="O1000" s="38" t="str">
        <f>CONCATENATE(Table3[[#This Row],[date]],"-",Table3[[#This Row],[month2]],"-",Table3[[#This Row],[year2]])</f>
        <v>21-Dec-1975</v>
      </c>
      <c r="P1000" s="17">
        <f>DATEDIF(Table3[[#This Row],[date of birth]],DATE(2023,6,8),"y")</f>
        <v>47</v>
      </c>
      <c r="Q1000" s="39">
        <v>8083.92</v>
      </c>
    </row>
    <row r="1001" spans="1:17" x14ac:dyDescent="0.25">
      <c r="A1001" t="s">
        <v>5716</v>
      </c>
      <c r="B1001">
        <v>1967</v>
      </c>
      <c r="C1001" t="s">
        <v>18</v>
      </c>
      <c r="D1001">
        <v>10</v>
      </c>
      <c r="E1001">
        <v>0</v>
      </c>
      <c r="F1001">
        <v>8091.3</v>
      </c>
      <c r="G1001" t="s">
        <v>12</v>
      </c>
      <c r="H1001" t="s">
        <v>16</v>
      </c>
      <c r="I1001" t="s">
        <v>23</v>
      </c>
      <c r="J1001" s="16" t="str">
        <f>IF(Table3[[#This Row],[month]]="?","sep",Table3[[#This Row],[month]])</f>
        <v>Jun</v>
      </c>
      <c r="K1001" s="16">
        <f>IF(Table3[[#This Row],[year]]="?","1983",Table3[[#This Row],[year]])</f>
        <v>1967</v>
      </c>
      <c r="L1001" s="16" t="str">
        <f>IF(Table3[[#This Row],[Hospital tier]]="?","tier - 2",Table3[[#This Row],[Hospital tier]])</f>
        <v>tier - 3</v>
      </c>
      <c r="M1001" s="16" t="str">
        <f>IF(Table3[[#This Row],[City tier]]="?","tier - 2",Table3[[#This Row],[City tier]])</f>
        <v>tier - 1</v>
      </c>
      <c r="N1001" s="16" t="str">
        <f>IF(Table3[[#This Row],[State ID]]="?","unknown",Table3[[#This Row],[State ID]])</f>
        <v>R1012</v>
      </c>
      <c r="O1001" s="38" t="str">
        <f>CONCATENATE(Table3[[#This Row],[date]],"-",Table3[[#This Row],[month2]],"-",Table3[[#This Row],[year2]])</f>
        <v>10-Jun-1967</v>
      </c>
      <c r="P1001" s="17">
        <f>DATEDIF(Table3[[#This Row],[date of birth]],DATE(2023,6,8),"y")</f>
        <v>55</v>
      </c>
      <c r="Q1001" s="39">
        <v>8091.3</v>
      </c>
    </row>
    <row r="1002" spans="1:17" x14ac:dyDescent="0.25">
      <c r="A1002" t="s">
        <v>5717</v>
      </c>
      <c r="B1002">
        <v>1973</v>
      </c>
      <c r="C1002" t="s">
        <v>37</v>
      </c>
      <c r="D1002">
        <v>11</v>
      </c>
      <c r="E1002">
        <v>0</v>
      </c>
      <c r="F1002">
        <v>8112.59</v>
      </c>
      <c r="G1002" t="s">
        <v>11</v>
      </c>
      <c r="H1002" t="s">
        <v>11</v>
      </c>
      <c r="I1002" t="s">
        <v>13</v>
      </c>
      <c r="J1002" s="16" t="str">
        <f>IF(Table3[[#This Row],[month]]="?","sep",Table3[[#This Row],[month]])</f>
        <v>Oct</v>
      </c>
      <c r="K1002" s="16">
        <f>IF(Table3[[#This Row],[year]]="?","1983",Table3[[#This Row],[year]])</f>
        <v>1973</v>
      </c>
      <c r="L1002" s="16" t="str">
        <f>IF(Table3[[#This Row],[Hospital tier]]="?","tier - 2",Table3[[#This Row],[Hospital tier]])</f>
        <v>tier - 2</v>
      </c>
      <c r="M1002" s="16" t="str">
        <f>IF(Table3[[#This Row],[City tier]]="?","tier - 2",Table3[[#This Row],[City tier]])</f>
        <v>tier - 2</v>
      </c>
      <c r="N1002" s="16" t="str">
        <f>IF(Table3[[#This Row],[State ID]]="?","unknown",Table3[[#This Row],[State ID]])</f>
        <v>R1013</v>
      </c>
      <c r="O1002" s="38" t="str">
        <f>CONCATENATE(Table3[[#This Row],[date]],"-",Table3[[#This Row],[month2]],"-",Table3[[#This Row],[year2]])</f>
        <v>11-Oct-1973</v>
      </c>
      <c r="P1002" s="17">
        <f>DATEDIF(Table3[[#This Row],[date of birth]],DATE(2023,6,8),"y")</f>
        <v>49</v>
      </c>
      <c r="Q1002" s="39">
        <v>8112.59</v>
      </c>
    </row>
    <row r="1003" spans="1:17" x14ac:dyDescent="0.25">
      <c r="A1003" t="s">
        <v>5718</v>
      </c>
      <c r="B1003">
        <v>1978</v>
      </c>
      <c r="C1003" t="s">
        <v>20</v>
      </c>
      <c r="D1003">
        <v>1</v>
      </c>
      <c r="E1003">
        <v>2</v>
      </c>
      <c r="F1003">
        <v>8116.27</v>
      </c>
      <c r="G1003" t="s">
        <v>12</v>
      </c>
      <c r="H1003" t="s">
        <v>16</v>
      </c>
      <c r="I1003" t="s">
        <v>23</v>
      </c>
      <c r="J1003" s="16" t="str">
        <f>IF(Table3[[#This Row],[month]]="?","sep",Table3[[#This Row],[month]])</f>
        <v>Sep</v>
      </c>
      <c r="K1003" s="16">
        <f>IF(Table3[[#This Row],[year]]="?","1983",Table3[[#This Row],[year]])</f>
        <v>1978</v>
      </c>
      <c r="L1003" s="16" t="str">
        <f>IF(Table3[[#This Row],[Hospital tier]]="?","tier - 2",Table3[[#This Row],[Hospital tier]])</f>
        <v>tier - 3</v>
      </c>
      <c r="M1003" s="16" t="str">
        <f>IF(Table3[[#This Row],[City tier]]="?","tier - 2",Table3[[#This Row],[City tier]])</f>
        <v>tier - 1</v>
      </c>
      <c r="N1003" s="16" t="str">
        <f>IF(Table3[[#This Row],[State ID]]="?","unknown",Table3[[#This Row],[State ID]])</f>
        <v>R1012</v>
      </c>
      <c r="O1003" s="38" t="str">
        <f>CONCATENATE(Table3[[#This Row],[date]],"-",Table3[[#This Row],[month2]],"-",Table3[[#This Row],[year2]])</f>
        <v>1-Sep-1978</v>
      </c>
      <c r="P1003" s="17">
        <f>DATEDIF(Table3[[#This Row],[date of birth]],DATE(2023,6,8),"y")</f>
        <v>44</v>
      </c>
      <c r="Q1003" s="39">
        <v>8116.27</v>
      </c>
    </row>
    <row r="1004" spans="1:17" x14ac:dyDescent="0.25">
      <c r="A1004" t="s">
        <v>5719</v>
      </c>
      <c r="B1004">
        <v>1973</v>
      </c>
      <c r="C1004" t="s">
        <v>30</v>
      </c>
      <c r="D1004">
        <v>16</v>
      </c>
      <c r="E1004">
        <v>0</v>
      </c>
      <c r="F1004">
        <v>8116.68</v>
      </c>
      <c r="G1004" t="s">
        <v>12</v>
      </c>
      <c r="H1004" t="s">
        <v>16</v>
      </c>
      <c r="I1004" t="s">
        <v>42</v>
      </c>
      <c r="J1004" s="16" t="str">
        <f>IF(Table3[[#This Row],[month]]="?","sep",Table3[[#This Row],[month]])</f>
        <v>Dec</v>
      </c>
      <c r="K1004" s="16">
        <f>IF(Table3[[#This Row],[year]]="?","1983",Table3[[#This Row],[year]])</f>
        <v>1973</v>
      </c>
      <c r="L1004" s="16" t="str">
        <f>IF(Table3[[#This Row],[Hospital tier]]="?","tier - 2",Table3[[#This Row],[Hospital tier]])</f>
        <v>tier - 3</v>
      </c>
      <c r="M1004" s="16" t="str">
        <f>IF(Table3[[#This Row],[City tier]]="?","tier - 2",Table3[[#This Row],[City tier]])</f>
        <v>tier - 1</v>
      </c>
      <c r="N1004" s="16" t="str">
        <f>IF(Table3[[#This Row],[State ID]]="?","unknown",Table3[[#This Row],[State ID]])</f>
        <v>R1011</v>
      </c>
      <c r="O1004" s="38" t="str">
        <f>CONCATENATE(Table3[[#This Row],[date]],"-",Table3[[#This Row],[month2]],"-",Table3[[#This Row],[year2]])</f>
        <v>16-Dec-1973</v>
      </c>
      <c r="P1004" s="17">
        <f>DATEDIF(Table3[[#This Row],[date of birth]],DATE(2023,6,8),"y")</f>
        <v>49</v>
      </c>
      <c r="Q1004" s="39">
        <v>8116.68</v>
      </c>
    </row>
    <row r="1005" spans="1:17" x14ac:dyDescent="0.25">
      <c r="A1005" t="s">
        <v>5720</v>
      </c>
      <c r="B1005">
        <v>1973</v>
      </c>
      <c r="C1005" t="s">
        <v>35</v>
      </c>
      <c r="D1005">
        <v>30</v>
      </c>
      <c r="E1005">
        <v>0</v>
      </c>
      <c r="F1005">
        <v>8124.41</v>
      </c>
      <c r="G1005" t="s">
        <v>12</v>
      </c>
      <c r="H1005" t="s">
        <v>16</v>
      </c>
      <c r="I1005" t="s">
        <v>13</v>
      </c>
      <c r="J1005" s="16" t="str">
        <f>IF(Table3[[#This Row],[month]]="?","sep",Table3[[#This Row],[month]])</f>
        <v>Aug</v>
      </c>
      <c r="K1005" s="16">
        <f>IF(Table3[[#This Row],[year]]="?","1983",Table3[[#This Row],[year]])</f>
        <v>1973</v>
      </c>
      <c r="L1005" s="16" t="str">
        <f>IF(Table3[[#This Row],[Hospital tier]]="?","tier - 2",Table3[[#This Row],[Hospital tier]])</f>
        <v>tier - 3</v>
      </c>
      <c r="M1005" s="16" t="str">
        <f>IF(Table3[[#This Row],[City tier]]="?","tier - 2",Table3[[#This Row],[City tier]])</f>
        <v>tier - 1</v>
      </c>
      <c r="N1005" s="16" t="str">
        <f>IF(Table3[[#This Row],[State ID]]="?","unknown",Table3[[#This Row],[State ID]])</f>
        <v>R1013</v>
      </c>
      <c r="O1005" s="38" t="str">
        <f>CONCATENATE(Table3[[#This Row],[date]],"-",Table3[[#This Row],[month2]],"-",Table3[[#This Row],[year2]])</f>
        <v>30-Aug-1973</v>
      </c>
      <c r="P1005" s="17">
        <f>DATEDIF(Table3[[#This Row],[date of birth]],DATE(2023,6,8),"y")</f>
        <v>49</v>
      </c>
      <c r="Q1005" s="39">
        <v>8124.41</v>
      </c>
    </row>
    <row r="1006" spans="1:17" x14ac:dyDescent="0.25">
      <c r="A1006" t="s">
        <v>5721</v>
      </c>
      <c r="B1006">
        <v>1973</v>
      </c>
      <c r="C1006" t="s">
        <v>20</v>
      </c>
      <c r="D1006">
        <v>3</v>
      </c>
      <c r="E1006">
        <v>0</v>
      </c>
      <c r="F1006">
        <v>8125.78</v>
      </c>
      <c r="G1006" t="s">
        <v>11</v>
      </c>
      <c r="H1006" t="s">
        <v>11</v>
      </c>
      <c r="I1006" t="s">
        <v>13</v>
      </c>
      <c r="J1006" s="16" t="str">
        <f>IF(Table3[[#This Row],[month]]="?","sep",Table3[[#This Row],[month]])</f>
        <v>Sep</v>
      </c>
      <c r="K1006" s="16">
        <f>IF(Table3[[#This Row],[year]]="?","1983",Table3[[#This Row],[year]])</f>
        <v>1973</v>
      </c>
      <c r="L1006" s="16" t="str">
        <f>IF(Table3[[#This Row],[Hospital tier]]="?","tier - 2",Table3[[#This Row],[Hospital tier]])</f>
        <v>tier - 2</v>
      </c>
      <c r="M1006" s="16" t="str">
        <f>IF(Table3[[#This Row],[City tier]]="?","tier - 2",Table3[[#This Row],[City tier]])</f>
        <v>tier - 2</v>
      </c>
      <c r="N1006" s="16" t="str">
        <f>IF(Table3[[#This Row],[State ID]]="?","unknown",Table3[[#This Row],[State ID]])</f>
        <v>R1013</v>
      </c>
      <c r="O1006" s="38" t="str">
        <f>CONCATENATE(Table3[[#This Row],[date]],"-",Table3[[#This Row],[month2]],"-",Table3[[#This Row],[year2]])</f>
        <v>3-Sep-1973</v>
      </c>
      <c r="P1006" s="17">
        <f>DATEDIF(Table3[[#This Row],[date of birth]],DATE(2023,6,8),"y")</f>
        <v>49</v>
      </c>
      <c r="Q1006" s="39">
        <v>8125.78</v>
      </c>
    </row>
    <row r="1007" spans="1:17" x14ac:dyDescent="0.25">
      <c r="A1007" t="s">
        <v>5722</v>
      </c>
      <c r="B1007">
        <v>1990</v>
      </c>
      <c r="C1007" t="s">
        <v>18</v>
      </c>
      <c r="D1007">
        <v>21</v>
      </c>
      <c r="E1007">
        <v>3</v>
      </c>
      <c r="F1007">
        <v>8157.92</v>
      </c>
      <c r="G1007" t="s">
        <v>11</v>
      </c>
      <c r="H1007" t="s">
        <v>12</v>
      </c>
      <c r="I1007" t="s">
        <v>200</v>
      </c>
      <c r="J1007" s="16" t="str">
        <f>IF(Table3[[#This Row],[month]]="?","sep",Table3[[#This Row],[month]])</f>
        <v>Jun</v>
      </c>
      <c r="K1007" s="16">
        <f>IF(Table3[[#This Row],[year]]="?","1983",Table3[[#This Row],[year]])</f>
        <v>1990</v>
      </c>
      <c r="L1007" s="16" t="str">
        <f>IF(Table3[[#This Row],[Hospital tier]]="?","tier - 2",Table3[[#This Row],[Hospital tier]])</f>
        <v>tier - 2</v>
      </c>
      <c r="M1007" s="16" t="str">
        <f>IF(Table3[[#This Row],[City tier]]="?","tier - 2",Table3[[#This Row],[City tier]])</f>
        <v>tier - 3</v>
      </c>
      <c r="N1007" s="16" t="str">
        <f>IF(Table3[[#This Row],[State ID]]="?","unknown",Table3[[#This Row],[State ID]])</f>
        <v>R1025</v>
      </c>
      <c r="O1007" s="38" t="str">
        <f>CONCATENATE(Table3[[#This Row],[date]],"-",Table3[[#This Row],[month2]],"-",Table3[[#This Row],[year2]])</f>
        <v>21-Jun-1990</v>
      </c>
      <c r="P1007" s="17">
        <f>DATEDIF(Table3[[#This Row],[date of birth]],DATE(2023,6,8),"y")</f>
        <v>32</v>
      </c>
      <c r="Q1007" s="39">
        <v>8157.92</v>
      </c>
    </row>
    <row r="1008" spans="1:17" x14ac:dyDescent="0.25">
      <c r="A1008" t="s">
        <v>5723</v>
      </c>
      <c r="B1008">
        <v>1982</v>
      </c>
      <c r="C1008" t="s">
        <v>18</v>
      </c>
      <c r="D1008">
        <v>28</v>
      </c>
      <c r="E1008">
        <v>4</v>
      </c>
      <c r="F1008">
        <v>8162.72</v>
      </c>
      <c r="G1008" t="s">
        <v>12</v>
      </c>
      <c r="H1008" t="s">
        <v>12</v>
      </c>
      <c r="I1008" t="s">
        <v>23</v>
      </c>
      <c r="J1008" s="16" t="str">
        <f>IF(Table3[[#This Row],[month]]="?","sep",Table3[[#This Row],[month]])</f>
        <v>Jun</v>
      </c>
      <c r="K1008" s="16">
        <f>IF(Table3[[#This Row],[year]]="?","1983",Table3[[#This Row],[year]])</f>
        <v>1982</v>
      </c>
      <c r="L1008" s="16" t="str">
        <f>IF(Table3[[#This Row],[Hospital tier]]="?","tier - 2",Table3[[#This Row],[Hospital tier]])</f>
        <v>tier - 3</v>
      </c>
      <c r="M1008" s="16" t="str">
        <f>IF(Table3[[#This Row],[City tier]]="?","tier - 2",Table3[[#This Row],[City tier]])</f>
        <v>tier - 3</v>
      </c>
      <c r="N1008" s="16" t="str">
        <f>IF(Table3[[#This Row],[State ID]]="?","unknown",Table3[[#This Row],[State ID]])</f>
        <v>R1012</v>
      </c>
      <c r="O1008" s="38" t="str">
        <f>CONCATENATE(Table3[[#This Row],[date]],"-",Table3[[#This Row],[month2]],"-",Table3[[#This Row],[year2]])</f>
        <v>28-Jun-1982</v>
      </c>
      <c r="P1008" s="17">
        <f>DATEDIF(Table3[[#This Row],[date of birth]],DATE(2023,6,8),"y")</f>
        <v>40</v>
      </c>
      <c r="Q1008" s="39">
        <v>8162.72</v>
      </c>
    </row>
    <row r="1009" spans="1:17" x14ac:dyDescent="0.25">
      <c r="A1009" t="s">
        <v>5724</v>
      </c>
      <c r="B1009">
        <v>1963</v>
      </c>
      <c r="C1009" t="s">
        <v>15</v>
      </c>
      <c r="D1009">
        <v>5</v>
      </c>
      <c r="E1009">
        <v>0</v>
      </c>
      <c r="F1009">
        <v>8177.9</v>
      </c>
      <c r="G1009" t="s">
        <v>12</v>
      </c>
      <c r="H1009" t="s">
        <v>16</v>
      </c>
      <c r="I1009" t="s">
        <v>13</v>
      </c>
      <c r="J1009" s="16" t="str">
        <f>IF(Table3[[#This Row],[month]]="?","sep",Table3[[#This Row],[month]])</f>
        <v>Nov</v>
      </c>
      <c r="K1009" s="16">
        <f>IF(Table3[[#This Row],[year]]="?","1983",Table3[[#This Row],[year]])</f>
        <v>1963</v>
      </c>
      <c r="L1009" s="16" t="str">
        <f>IF(Table3[[#This Row],[Hospital tier]]="?","tier - 2",Table3[[#This Row],[Hospital tier]])</f>
        <v>tier - 3</v>
      </c>
      <c r="M1009" s="16" t="str">
        <f>IF(Table3[[#This Row],[City tier]]="?","tier - 2",Table3[[#This Row],[City tier]])</f>
        <v>tier - 1</v>
      </c>
      <c r="N1009" s="16" t="str">
        <f>IF(Table3[[#This Row],[State ID]]="?","unknown",Table3[[#This Row],[State ID]])</f>
        <v>R1013</v>
      </c>
      <c r="O1009" s="38" t="str">
        <f>CONCATENATE(Table3[[#This Row],[date]],"-",Table3[[#This Row],[month2]],"-",Table3[[#This Row],[year2]])</f>
        <v>5-Nov-1963</v>
      </c>
      <c r="P1009" s="17">
        <f>DATEDIF(Table3[[#This Row],[date of birth]],DATE(2023,6,8),"y")</f>
        <v>59</v>
      </c>
      <c r="Q1009" s="39">
        <v>8177.9</v>
      </c>
    </row>
    <row r="1010" spans="1:17" x14ac:dyDescent="0.25">
      <c r="A1010" t="s">
        <v>5725</v>
      </c>
      <c r="B1010">
        <v>1983</v>
      </c>
      <c r="C1010" t="s">
        <v>18</v>
      </c>
      <c r="D1010">
        <v>8</v>
      </c>
      <c r="E1010">
        <v>3</v>
      </c>
      <c r="F1010">
        <v>8179.51</v>
      </c>
      <c r="G1010" t="s">
        <v>11</v>
      </c>
      <c r="H1010" t="s">
        <v>11</v>
      </c>
      <c r="I1010" t="s">
        <v>516</v>
      </c>
      <c r="J1010" s="16" t="str">
        <f>IF(Table3[[#This Row],[month]]="?","sep",Table3[[#This Row],[month]])</f>
        <v>Jun</v>
      </c>
      <c r="K1010" s="16">
        <f>IF(Table3[[#This Row],[year]]="?","1983",Table3[[#This Row],[year]])</f>
        <v>1983</v>
      </c>
      <c r="L1010" s="16" t="str">
        <f>IF(Table3[[#This Row],[Hospital tier]]="?","tier - 2",Table3[[#This Row],[Hospital tier]])</f>
        <v>tier - 2</v>
      </c>
      <c r="M1010" s="16" t="str">
        <f>IF(Table3[[#This Row],[City tier]]="?","tier - 2",Table3[[#This Row],[City tier]])</f>
        <v>tier - 2</v>
      </c>
      <c r="N1010" s="16" t="str">
        <f>IF(Table3[[#This Row],[State ID]]="?","unknown",Table3[[#This Row],[State ID]])</f>
        <v>R1020</v>
      </c>
      <c r="O1010" s="38" t="str">
        <f>CONCATENATE(Table3[[#This Row],[date]],"-",Table3[[#This Row],[month2]],"-",Table3[[#This Row],[year2]])</f>
        <v>8-Jun-1983</v>
      </c>
      <c r="P1010" s="17">
        <f>DATEDIF(Table3[[#This Row],[date of birth]],DATE(2023,6,8),"y")</f>
        <v>40</v>
      </c>
      <c r="Q1010" s="39">
        <v>8179.51</v>
      </c>
    </row>
    <row r="1011" spans="1:17" x14ac:dyDescent="0.25">
      <c r="A1011" t="s">
        <v>5726</v>
      </c>
      <c r="B1011">
        <v>1997</v>
      </c>
      <c r="C1011" t="s">
        <v>37</v>
      </c>
      <c r="D1011">
        <v>21</v>
      </c>
      <c r="E1011">
        <v>0</v>
      </c>
      <c r="F1011">
        <v>8182.89</v>
      </c>
      <c r="G1011" t="s">
        <v>11</v>
      </c>
      <c r="H1011" t="s">
        <v>16</v>
      </c>
      <c r="I1011" t="s">
        <v>535</v>
      </c>
      <c r="J1011" s="16" t="str">
        <f>IF(Table3[[#This Row],[month]]="?","sep",Table3[[#This Row],[month]])</f>
        <v>Oct</v>
      </c>
      <c r="K1011" s="16">
        <f>IF(Table3[[#This Row],[year]]="?","1983",Table3[[#This Row],[year]])</f>
        <v>1997</v>
      </c>
      <c r="L1011" s="16" t="str">
        <f>IF(Table3[[#This Row],[Hospital tier]]="?","tier - 2",Table3[[#This Row],[Hospital tier]])</f>
        <v>tier - 2</v>
      </c>
      <c r="M1011" s="16" t="str">
        <f>IF(Table3[[#This Row],[City tier]]="?","tier - 2",Table3[[#This Row],[City tier]])</f>
        <v>tier - 1</v>
      </c>
      <c r="N1011" s="16" t="str">
        <f>IF(Table3[[#This Row],[State ID]]="?","unknown",Table3[[#This Row],[State ID]])</f>
        <v>R1026</v>
      </c>
      <c r="O1011" s="38" t="str">
        <f>CONCATENATE(Table3[[#This Row],[date]],"-",Table3[[#This Row],[month2]],"-",Table3[[#This Row],[year2]])</f>
        <v>21-Oct-1997</v>
      </c>
      <c r="P1011" s="17">
        <f>DATEDIF(Table3[[#This Row],[date of birth]],DATE(2023,6,8),"y")</f>
        <v>25</v>
      </c>
      <c r="Q1011" s="39">
        <v>8182.89</v>
      </c>
    </row>
    <row r="1012" spans="1:17" x14ac:dyDescent="0.25">
      <c r="A1012" t="s">
        <v>5727</v>
      </c>
      <c r="B1012">
        <v>1962</v>
      </c>
      <c r="C1012" t="s">
        <v>15</v>
      </c>
      <c r="D1012">
        <v>23</v>
      </c>
      <c r="E1012">
        <v>0</v>
      </c>
      <c r="F1012">
        <v>8188.12</v>
      </c>
      <c r="G1012" t="s">
        <v>12</v>
      </c>
      <c r="H1012" t="s">
        <v>12</v>
      </c>
      <c r="I1012" t="s">
        <v>13</v>
      </c>
      <c r="J1012" s="16" t="str">
        <f>IF(Table3[[#This Row],[month]]="?","sep",Table3[[#This Row],[month]])</f>
        <v>Nov</v>
      </c>
      <c r="K1012" s="16">
        <f>IF(Table3[[#This Row],[year]]="?","1983",Table3[[#This Row],[year]])</f>
        <v>1962</v>
      </c>
      <c r="L1012" s="16" t="str">
        <f>IF(Table3[[#This Row],[Hospital tier]]="?","tier - 2",Table3[[#This Row],[Hospital tier]])</f>
        <v>tier - 3</v>
      </c>
      <c r="M1012" s="16" t="str">
        <f>IF(Table3[[#This Row],[City tier]]="?","tier - 2",Table3[[#This Row],[City tier]])</f>
        <v>tier - 3</v>
      </c>
      <c r="N1012" s="16" t="str">
        <f>IF(Table3[[#This Row],[State ID]]="?","unknown",Table3[[#This Row],[State ID]])</f>
        <v>R1013</v>
      </c>
      <c r="O1012" s="38" t="str">
        <f>CONCATENATE(Table3[[#This Row],[date]],"-",Table3[[#This Row],[month2]],"-",Table3[[#This Row],[year2]])</f>
        <v>23-Nov-1962</v>
      </c>
      <c r="P1012" s="17">
        <f>DATEDIF(Table3[[#This Row],[date of birth]],DATE(2023,6,8),"y")</f>
        <v>60</v>
      </c>
      <c r="Q1012" s="39">
        <v>8188.12</v>
      </c>
    </row>
    <row r="1013" spans="1:17" x14ac:dyDescent="0.25">
      <c r="A1013" t="s">
        <v>5728</v>
      </c>
      <c r="B1013">
        <v>1978</v>
      </c>
      <c r="C1013" t="s">
        <v>37</v>
      </c>
      <c r="D1013">
        <v>24</v>
      </c>
      <c r="E1013">
        <v>2</v>
      </c>
      <c r="F1013">
        <v>8211.1</v>
      </c>
      <c r="G1013" t="s">
        <v>11</v>
      </c>
      <c r="H1013" t="s">
        <v>12</v>
      </c>
      <c r="I1013" t="s">
        <v>13</v>
      </c>
      <c r="J1013" s="16" t="str">
        <f>IF(Table3[[#This Row],[month]]="?","sep",Table3[[#This Row],[month]])</f>
        <v>Oct</v>
      </c>
      <c r="K1013" s="16">
        <f>IF(Table3[[#This Row],[year]]="?","1983",Table3[[#This Row],[year]])</f>
        <v>1978</v>
      </c>
      <c r="L1013" s="16" t="str">
        <f>IF(Table3[[#This Row],[Hospital tier]]="?","tier - 2",Table3[[#This Row],[Hospital tier]])</f>
        <v>tier - 2</v>
      </c>
      <c r="M1013" s="16" t="str">
        <f>IF(Table3[[#This Row],[City tier]]="?","tier - 2",Table3[[#This Row],[City tier]])</f>
        <v>tier - 3</v>
      </c>
      <c r="N1013" s="16" t="str">
        <f>IF(Table3[[#This Row],[State ID]]="?","unknown",Table3[[#This Row],[State ID]])</f>
        <v>R1013</v>
      </c>
      <c r="O1013" s="38" t="str">
        <f>CONCATENATE(Table3[[#This Row],[date]],"-",Table3[[#This Row],[month2]],"-",Table3[[#This Row],[year2]])</f>
        <v>24-Oct-1978</v>
      </c>
      <c r="P1013" s="17">
        <f>DATEDIF(Table3[[#This Row],[date of birth]],DATE(2023,6,8),"y")</f>
        <v>44</v>
      </c>
      <c r="Q1013" s="39">
        <v>8211.1</v>
      </c>
    </row>
    <row r="1014" spans="1:17" x14ac:dyDescent="0.25">
      <c r="A1014" t="s">
        <v>5729</v>
      </c>
      <c r="B1014">
        <v>1978</v>
      </c>
      <c r="C1014" t="s">
        <v>18</v>
      </c>
      <c r="D1014">
        <v>30</v>
      </c>
      <c r="E1014">
        <v>2</v>
      </c>
      <c r="F1014">
        <v>8219.2000000000007</v>
      </c>
      <c r="G1014" t="s">
        <v>11</v>
      </c>
      <c r="H1014" t="s">
        <v>11</v>
      </c>
      <c r="I1014" t="s">
        <v>13</v>
      </c>
      <c r="J1014" s="16" t="str">
        <f>IF(Table3[[#This Row],[month]]="?","sep",Table3[[#This Row],[month]])</f>
        <v>Jun</v>
      </c>
      <c r="K1014" s="16">
        <f>IF(Table3[[#This Row],[year]]="?","1983",Table3[[#This Row],[year]])</f>
        <v>1978</v>
      </c>
      <c r="L1014" s="16" t="str">
        <f>IF(Table3[[#This Row],[Hospital tier]]="?","tier - 2",Table3[[#This Row],[Hospital tier]])</f>
        <v>tier - 2</v>
      </c>
      <c r="M1014" s="16" t="str">
        <f>IF(Table3[[#This Row],[City tier]]="?","tier - 2",Table3[[#This Row],[City tier]])</f>
        <v>tier - 2</v>
      </c>
      <c r="N1014" s="16" t="str">
        <f>IF(Table3[[#This Row],[State ID]]="?","unknown",Table3[[#This Row],[State ID]])</f>
        <v>R1013</v>
      </c>
      <c r="O1014" s="38" t="str">
        <f>CONCATENATE(Table3[[#This Row],[date]],"-",Table3[[#This Row],[month2]],"-",Table3[[#This Row],[year2]])</f>
        <v>30-Jun-1978</v>
      </c>
      <c r="P1014" s="17">
        <f>DATEDIF(Table3[[#This Row],[date of birth]],DATE(2023,6,8),"y")</f>
        <v>44</v>
      </c>
      <c r="Q1014" s="39">
        <v>8219.2000000000007</v>
      </c>
    </row>
    <row r="1015" spans="1:17" x14ac:dyDescent="0.25">
      <c r="A1015" t="s">
        <v>5730</v>
      </c>
      <c r="B1015">
        <v>1976</v>
      </c>
      <c r="C1015" t="s">
        <v>20</v>
      </c>
      <c r="D1015">
        <v>3</v>
      </c>
      <c r="E1015">
        <v>1</v>
      </c>
      <c r="F1015">
        <v>8232.64</v>
      </c>
      <c r="G1015" t="s">
        <v>11</v>
      </c>
      <c r="H1015" t="s">
        <v>12</v>
      </c>
      <c r="I1015" t="s">
        <v>13</v>
      </c>
      <c r="J1015" s="16" t="str">
        <f>IF(Table3[[#This Row],[month]]="?","sep",Table3[[#This Row],[month]])</f>
        <v>Sep</v>
      </c>
      <c r="K1015" s="16">
        <f>IF(Table3[[#This Row],[year]]="?","1983",Table3[[#This Row],[year]])</f>
        <v>1976</v>
      </c>
      <c r="L1015" s="16" t="str">
        <f>IF(Table3[[#This Row],[Hospital tier]]="?","tier - 2",Table3[[#This Row],[Hospital tier]])</f>
        <v>tier - 2</v>
      </c>
      <c r="M1015" s="16" t="str">
        <f>IF(Table3[[#This Row],[City tier]]="?","tier - 2",Table3[[#This Row],[City tier]])</f>
        <v>tier - 3</v>
      </c>
      <c r="N1015" s="16" t="str">
        <f>IF(Table3[[#This Row],[State ID]]="?","unknown",Table3[[#This Row],[State ID]])</f>
        <v>R1013</v>
      </c>
      <c r="O1015" s="38" t="str">
        <f>CONCATENATE(Table3[[#This Row],[date]],"-",Table3[[#This Row],[month2]],"-",Table3[[#This Row],[year2]])</f>
        <v>3-Sep-1976</v>
      </c>
      <c r="P1015" s="17">
        <f>DATEDIF(Table3[[#This Row],[date of birth]],DATE(2023,6,8),"y")</f>
        <v>46</v>
      </c>
      <c r="Q1015" s="39">
        <v>8232.64</v>
      </c>
    </row>
    <row r="1016" spans="1:17" x14ac:dyDescent="0.25">
      <c r="A1016" t="s">
        <v>5731</v>
      </c>
      <c r="B1016">
        <v>1976</v>
      </c>
      <c r="C1016" t="s">
        <v>18</v>
      </c>
      <c r="D1016">
        <v>30</v>
      </c>
      <c r="E1016">
        <v>1</v>
      </c>
      <c r="F1016">
        <v>8233.1</v>
      </c>
      <c r="G1016" t="s">
        <v>11</v>
      </c>
      <c r="H1016" t="s">
        <v>11</v>
      </c>
      <c r="I1016" t="s">
        <v>13</v>
      </c>
      <c r="J1016" s="16" t="str">
        <f>IF(Table3[[#This Row],[month]]="?","sep",Table3[[#This Row],[month]])</f>
        <v>Jun</v>
      </c>
      <c r="K1016" s="16">
        <f>IF(Table3[[#This Row],[year]]="?","1983",Table3[[#This Row],[year]])</f>
        <v>1976</v>
      </c>
      <c r="L1016" s="16" t="str">
        <f>IF(Table3[[#This Row],[Hospital tier]]="?","tier - 2",Table3[[#This Row],[Hospital tier]])</f>
        <v>tier - 2</v>
      </c>
      <c r="M1016" s="16" t="str">
        <f>IF(Table3[[#This Row],[City tier]]="?","tier - 2",Table3[[#This Row],[City tier]])</f>
        <v>tier - 2</v>
      </c>
      <c r="N1016" s="16" t="str">
        <f>IF(Table3[[#This Row],[State ID]]="?","unknown",Table3[[#This Row],[State ID]])</f>
        <v>R1013</v>
      </c>
      <c r="O1016" s="38" t="str">
        <f>CONCATENATE(Table3[[#This Row],[date]],"-",Table3[[#This Row],[month2]],"-",Table3[[#This Row],[year2]])</f>
        <v>30-Jun-1976</v>
      </c>
      <c r="P1016" s="17">
        <f>DATEDIF(Table3[[#This Row],[date of birth]],DATE(2023,6,8),"y")</f>
        <v>46</v>
      </c>
      <c r="Q1016" s="39">
        <v>8233.1</v>
      </c>
    </row>
    <row r="1017" spans="1:17" x14ac:dyDescent="0.25">
      <c r="A1017" t="s">
        <v>5732</v>
      </c>
      <c r="B1017">
        <v>1976</v>
      </c>
      <c r="C1017" t="s">
        <v>20</v>
      </c>
      <c r="D1017">
        <v>2</v>
      </c>
      <c r="E1017">
        <v>1</v>
      </c>
      <c r="F1017">
        <v>8240.59</v>
      </c>
      <c r="G1017" t="s">
        <v>11</v>
      </c>
      <c r="H1017" t="s">
        <v>11</v>
      </c>
      <c r="I1017" t="s">
        <v>13</v>
      </c>
      <c r="J1017" s="16" t="str">
        <f>IF(Table3[[#This Row],[month]]="?","sep",Table3[[#This Row],[month]])</f>
        <v>Sep</v>
      </c>
      <c r="K1017" s="16">
        <f>IF(Table3[[#This Row],[year]]="?","1983",Table3[[#This Row],[year]])</f>
        <v>1976</v>
      </c>
      <c r="L1017" s="16" t="str">
        <f>IF(Table3[[#This Row],[Hospital tier]]="?","tier - 2",Table3[[#This Row],[Hospital tier]])</f>
        <v>tier - 2</v>
      </c>
      <c r="M1017" s="16" t="str">
        <f>IF(Table3[[#This Row],[City tier]]="?","tier - 2",Table3[[#This Row],[City tier]])</f>
        <v>tier - 2</v>
      </c>
      <c r="N1017" s="16" t="str">
        <f>IF(Table3[[#This Row],[State ID]]="?","unknown",Table3[[#This Row],[State ID]])</f>
        <v>R1013</v>
      </c>
      <c r="O1017" s="38" t="str">
        <f>CONCATENATE(Table3[[#This Row],[date]],"-",Table3[[#This Row],[month2]],"-",Table3[[#This Row],[year2]])</f>
        <v>2-Sep-1976</v>
      </c>
      <c r="P1017" s="17">
        <f>DATEDIF(Table3[[#This Row],[date of birth]],DATE(2023,6,8),"y")</f>
        <v>46</v>
      </c>
      <c r="Q1017" s="39">
        <v>8240.59</v>
      </c>
    </row>
    <row r="1018" spans="1:17" x14ac:dyDescent="0.25">
      <c r="A1018" t="s">
        <v>5733</v>
      </c>
      <c r="B1018">
        <v>1982</v>
      </c>
      <c r="C1018" t="s">
        <v>20</v>
      </c>
      <c r="D1018">
        <v>27</v>
      </c>
      <c r="E1018">
        <v>3</v>
      </c>
      <c r="F1018">
        <v>8252.2800000000007</v>
      </c>
      <c r="G1018" t="s">
        <v>11</v>
      </c>
      <c r="H1018" t="s">
        <v>11</v>
      </c>
      <c r="I1018" t="s">
        <v>247</v>
      </c>
      <c r="J1018" s="16" t="str">
        <f>IF(Table3[[#This Row],[month]]="?","sep",Table3[[#This Row],[month]])</f>
        <v>Sep</v>
      </c>
      <c r="K1018" s="16">
        <f>IF(Table3[[#This Row],[year]]="?","1983",Table3[[#This Row],[year]])</f>
        <v>1982</v>
      </c>
      <c r="L1018" s="16" t="str">
        <f>IF(Table3[[#This Row],[Hospital tier]]="?","tier - 2",Table3[[#This Row],[Hospital tier]])</f>
        <v>tier - 2</v>
      </c>
      <c r="M1018" s="16" t="str">
        <f>IF(Table3[[#This Row],[City tier]]="?","tier - 2",Table3[[#This Row],[City tier]])</f>
        <v>tier - 2</v>
      </c>
      <c r="N1018" s="16" t="str">
        <f>IF(Table3[[#This Row],[State ID]]="?","unknown",Table3[[#This Row],[State ID]])</f>
        <v>R1024</v>
      </c>
      <c r="O1018" s="38" t="str">
        <f>CONCATENATE(Table3[[#This Row],[date]],"-",Table3[[#This Row],[month2]],"-",Table3[[#This Row],[year2]])</f>
        <v>27-Sep-1982</v>
      </c>
      <c r="P1018" s="17">
        <f>DATEDIF(Table3[[#This Row],[date of birth]],DATE(2023,6,8),"y")</f>
        <v>40</v>
      </c>
      <c r="Q1018" s="39">
        <v>8252.2800000000007</v>
      </c>
    </row>
    <row r="1019" spans="1:17" x14ac:dyDescent="0.25">
      <c r="A1019" t="s">
        <v>5734</v>
      </c>
      <c r="B1019">
        <v>1964</v>
      </c>
      <c r="C1019" t="s">
        <v>20</v>
      </c>
      <c r="D1019">
        <v>5</v>
      </c>
      <c r="E1019">
        <v>0</v>
      </c>
      <c r="F1019">
        <v>8268</v>
      </c>
      <c r="G1019" t="s">
        <v>12</v>
      </c>
      <c r="H1019" t="s">
        <v>12</v>
      </c>
      <c r="I1019" t="s">
        <v>13</v>
      </c>
      <c r="J1019" s="16" t="str">
        <f>IF(Table3[[#This Row],[month]]="?","sep",Table3[[#This Row],[month]])</f>
        <v>Sep</v>
      </c>
      <c r="K1019" s="16">
        <f>IF(Table3[[#This Row],[year]]="?","1983",Table3[[#This Row],[year]])</f>
        <v>1964</v>
      </c>
      <c r="L1019" s="16" t="str">
        <f>IF(Table3[[#This Row],[Hospital tier]]="?","tier - 2",Table3[[#This Row],[Hospital tier]])</f>
        <v>tier - 3</v>
      </c>
      <c r="M1019" s="16" t="str">
        <f>IF(Table3[[#This Row],[City tier]]="?","tier - 2",Table3[[#This Row],[City tier]])</f>
        <v>tier - 3</v>
      </c>
      <c r="N1019" s="16" t="str">
        <f>IF(Table3[[#This Row],[State ID]]="?","unknown",Table3[[#This Row],[State ID]])</f>
        <v>R1013</v>
      </c>
      <c r="O1019" s="38" t="str">
        <f>CONCATENATE(Table3[[#This Row],[date]],"-",Table3[[#This Row],[month2]],"-",Table3[[#This Row],[year2]])</f>
        <v>5-Sep-1964</v>
      </c>
      <c r="P1019" s="17">
        <f>DATEDIF(Table3[[#This Row],[date of birth]],DATE(2023,6,8),"y")</f>
        <v>58</v>
      </c>
      <c r="Q1019" s="39">
        <v>8268</v>
      </c>
    </row>
    <row r="1020" spans="1:17" x14ac:dyDescent="0.25">
      <c r="A1020" t="s">
        <v>5735</v>
      </c>
      <c r="B1020">
        <v>1974</v>
      </c>
      <c r="C1020" t="s">
        <v>35</v>
      </c>
      <c r="D1020">
        <v>5</v>
      </c>
      <c r="E1020">
        <v>0</v>
      </c>
      <c r="F1020">
        <v>8269.0400000000009</v>
      </c>
      <c r="G1020" t="s">
        <v>11</v>
      </c>
      <c r="H1020" t="s">
        <v>16</v>
      </c>
      <c r="I1020" t="s">
        <v>42</v>
      </c>
      <c r="J1020" s="16" t="str">
        <f>IF(Table3[[#This Row],[month]]="?","sep",Table3[[#This Row],[month]])</f>
        <v>Aug</v>
      </c>
      <c r="K1020" s="16">
        <f>IF(Table3[[#This Row],[year]]="?","1983",Table3[[#This Row],[year]])</f>
        <v>1974</v>
      </c>
      <c r="L1020" s="16" t="str">
        <f>IF(Table3[[#This Row],[Hospital tier]]="?","tier - 2",Table3[[#This Row],[Hospital tier]])</f>
        <v>tier - 2</v>
      </c>
      <c r="M1020" s="16" t="str">
        <f>IF(Table3[[#This Row],[City tier]]="?","tier - 2",Table3[[#This Row],[City tier]])</f>
        <v>tier - 1</v>
      </c>
      <c r="N1020" s="16" t="str">
        <f>IF(Table3[[#This Row],[State ID]]="?","unknown",Table3[[#This Row],[State ID]])</f>
        <v>R1011</v>
      </c>
      <c r="O1020" s="38" t="str">
        <f>CONCATENATE(Table3[[#This Row],[date]],"-",Table3[[#This Row],[month2]],"-",Table3[[#This Row],[year2]])</f>
        <v>5-Aug-1974</v>
      </c>
      <c r="P1020" s="17">
        <f>DATEDIF(Table3[[#This Row],[date of birth]],DATE(2023,6,8),"y")</f>
        <v>48</v>
      </c>
      <c r="Q1020" s="39">
        <v>8269.0400000000009</v>
      </c>
    </row>
    <row r="1021" spans="1:17" x14ac:dyDescent="0.25">
      <c r="A1021" t="s">
        <v>5736</v>
      </c>
      <c r="B1021">
        <v>2000</v>
      </c>
      <c r="C1021" t="s">
        <v>15</v>
      </c>
      <c r="D1021">
        <v>28</v>
      </c>
      <c r="E1021">
        <v>0</v>
      </c>
      <c r="F1021">
        <v>8271.4599999999991</v>
      </c>
      <c r="G1021" t="s">
        <v>11</v>
      </c>
      <c r="H1021" t="s">
        <v>16</v>
      </c>
      <c r="I1021" t="s">
        <v>249</v>
      </c>
      <c r="J1021" s="16" t="str">
        <f>IF(Table3[[#This Row],[month]]="?","sep",Table3[[#This Row],[month]])</f>
        <v>Nov</v>
      </c>
      <c r="K1021" s="16">
        <f>IF(Table3[[#This Row],[year]]="?","1983",Table3[[#This Row],[year]])</f>
        <v>2000</v>
      </c>
      <c r="L1021" s="16" t="str">
        <f>IF(Table3[[#This Row],[Hospital tier]]="?","tier - 2",Table3[[#This Row],[Hospital tier]])</f>
        <v>tier - 2</v>
      </c>
      <c r="M1021" s="16" t="str">
        <f>IF(Table3[[#This Row],[City tier]]="?","tier - 2",Table3[[#This Row],[City tier]])</f>
        <v>tier - 1</v>
      </c>
      <c r="N1021" s="16" t="str">
        <f>IF(Table3[[#This Row],[State ID]]="?","unknown",Table3[[#This Row],[State ID]])</f>
        <v>R1023</v>
      </c>
      <c r="O1021" s="38" t="str">
        <f>CONCATENATE(Table3[[#This Row],[date]],"-",Table3[[#This Row],[month2]],"-",Table3[[#This Row],[year2]])</f>
        <v>28-Nov-2000</v>
      </c>
      <c r="P1021" s="17">
        <f>DATEDIF(Table3[[#This Row],[date of birth]],DATE(2023,6,8),"y")</f>
        <v>22</v>
      </c>
      <c r="Q1021" s="39">
        <v>8271.4599999999991</v>
      </c>
    </row>
    <row r="1022" spans="1:17" x14ac:dyDescent="0.25">
      <c r="A1022" t="s">
        <v>5737</v>
      </c>
      <c r="B1022">
        <v>1974</v>
      </c>
      <c r="C1022" t="s">
        <v>20</v>
      </c>
      <c r="D1022">
        <v>26</v>
      </c>
      <c r="E1022">
        <v>0</v>
      </c>
      <c r="F1022">
        <v>8277.52</v>
      </c>
      <c r="G1022" t="s">
        <v>11</v>
      </c>
      <c r="H1022" t="s">
        <v>11</v>
      </c>
      <c r="I1022" t="s">
        <v>42</v>
      </c>
      <c r="J1022" s="16" t="str">
        <f>IF(Table3[[#This Row],[month]]="?","sep",Table3[[#This Row],[month]])</f>
        <v>Sep</v>
      </c>
      <c r="K1022" s="16">
        <f>IF(Table3[[#This Row],[year]]="?","1983",Table3[[#This Row],[year]])</f>
        <v>1974</v>
      </c>
      <c r="L1022" s="16" t="str">
        <f>IF(Table3[[#This Row],[Hospital tier]]="?","tier - 2",Table3[[#This Row],[Hospital tier]])</f>
        <v>tier - 2</v>
      </c>
      <c r="M1022" s="16" t="str">
        <f>IF(Table3[[#This Row],[City tier]]="?","tier - 2",Table3[[#This Row],[City tier]])</f>
        <v>tier - 2</v>
      </c>
      <c r="N1022" s="16" t="str">
        <f>IF(Table3[[#This Row],[State ID]]="?","unknown",Table3[[#This Row],[State ID]])</f>
        <v>R1011</v>
      </c>
      <c r="O1022" s="38" t="str">
        <f>CONCATENATE(Table3[[#This Row],[date]],"-",Table3[[#This Row],[month2]],"-",Table3[[#This Row],[year2]])</f>
        <v>26-Sep-1974</v>
      </c>
      <c r="P1022" s="17">
        <f>DATEDIF(Table3[[#This Row],[date of birth]],DATE(2023,6,8),"y")</f>
        <v>48</v>
      </c>
      <c r="Q1022" s="39">
        <v>8277.52</v>
      </c>
    </row>
    <row r="1023" spans="1:17" x14ac:dyDescent="0.25">
      <c r="A1023" t="s">
        <v>5738</v>
      </c>
      <c r="B1023">
        <v>1974</v>
      </c>
      <c r="C1023" t="s">
        <v>30</v>
      </c>
      <c r="D1023">
        <v>22</v>
      </c>
      <c r="E1023">
        <v>0</v>
      </c>
      <c r="F1023">
        <v>8280.6200000000008</v>
      </c>
      <c r="G1023" t="s">
        <v>11</v>
      </c>
      <c r="H1023" t="s">
        <v>11</v>
      </c>
      <c r="I1023" t="s">
        <v>13</v>
      </c>
      <c r="J1023" s="16" t="str">
        <f>IF(Table3[[#This Row],[month]]="?","sep",Table3[[#This Row],[month]])</f>
        <v>Dec</v>
      </c>
      <c r="K1023" s="16">
        <f>IF(Table3[[#This Row],[year]]="?","1983",Table3[[#This Row],[year]])</f>
        <v>1974</v>
      </c>
      <c r="L1023" s="16" t="str">
        <f>IF(Table3[[#This Row],[Hospital tier]]="?","tier - 2",Table3[[#This Row],[Hospital tier]])</f>
        <v>tier - 2</v>
      </c>
      <c r="M1023" s="16" t="str">
        <f>IF(Table3[[#This Row],[City tier]]="?","tier - 2",Table3[[#This Row],[City tier]])</f>
        <v>tier - 2</v>
      </c>
      <c r="N1023" s="16" t="str">
        <f>IF(Table3[[#This Row],[State ID]]="?","unknown",Table3[[#This Row],[State ID]])</f>
        <v>R1013</v>
      </c>
      <c r="O1023" s="38" t="str">
        <f>CONCATENATE(Table3[[#This Row],[date]],"-",Table3[[#This Row],[month2]],"-",Table3[[#This Row],[year2]])</f>
        <v>22-Dec-1974</v>
      </c>
      <c r="P1023" s="17">
        <f>DATEDIF(Table3[[#This Row],[date of birth]],DATE(2023,6,8),"y")</f>
        <v>48</v>
      </c>
      <c r="Q1023" s="39">
        <v>8280.6200000000008</v>
      </c>
    </row>
    <row r="1024" spans="1:17" x14ac:dyDescent="0.25">
      <c r="A1024" t="s">
        <v>5739</v>
      </c>
      <c r="B1024">
        <v>1974</v>
      </c>
      <c r="C1024" t="s">
        <v>18</v>
      </c>
      <c r="D1024">
        <v>6</v>
      </c>
      <c r="E1024">
        <v>0</v>
      </c>
      <c r="F1024">
        <v>8283.68</v>
      </c>
      <c r="G1024" t="s">
        <v>11</v>
      </c>
      <c r="H1024" t="s">
        <v>12</v>
      </c>
      <c r="I1024" t="s">
        <v>13</v>
      </c>
      <c r="J1024" s="16" t="str">
        <f>IF(Table3[[#This Row],[month]]="?","sep",Table3[[#This Row],[month]])</f>
        <v>Jun</v>
      </c>
      <c r="K1024" s="16">
        <f>IF(Table3[[#This Row],[year]]="?","1983",Table3[[#This Row],[year]])</f>
        <v>1974</v>
      </c>
      <c r="L1024" s="16" t="str">
        <f>IF(Table3[[#This Row],[Hospital tier]]="?","tier - 2",Table3[[#This Row],[Hospital tier]])</f>
        <v>tier - 2</v>
      </c>
      <c r="M1024" s="16" t="str">
        <f>IF(Table3[[#This Row],[City tier]]="?","tier - 2",Table3[[#This Row],[City tier]])</f>
        <v>tier - 3</v>
      </c>
      <c r="N1024" s="16" t="str">
        <f>IF(Table3[[#This Row],[State ID]]="?","unknown",Table3[[#This Row],[State ID]])</f>
        <v>R1013</v>
      </c>
      <c r="O1024" s="38" t="str">
        <f>CONCATENATE(Table3[[#This Row],[date]],"-",Table3[[#This Row],[month2]],"-",Table3[[#This Row],[year2]])</f>
        <v>6-Jun-1974</v>
      </c>
      <c r="P1024" s="17">
        <f>DATEDIF(Table3[[#This Row],[date of birth]],DATE(2023,6,8),"y")</f>
        <v>49</v>
      </c>
      <c r="Q1024" s="39">
        <v>8283.68</v>
      </c>
    </row>
    <row r="1025" spans="1:17" x14ac:dyDescent="0.25">
      <c r="A1025" t="s">
        <v>5740</v>
      </c>
      <c r="B1025">
        <v>1978</v>
      </c>
      <c r="C1025" t="s">
        <v>18</v>
      </c>
      <c r="D1025">
        <v>26</v>
      </c>
      <c r="E1025">
        <v>2</v>
      </c>
      <c r="F1025">
        <v>8302.5400000000009</v>
      </c>
      <c r="G1025" t="s">
        <v>12</v>
      </c>
      <c r="H1025" t="s">
        <v>12</v>
      </c>
      <c r="I1025" t="s">
        <v>168</v>
      </c>
      <c r="J1025" s="16" t="str">
        <f>IF(Table3[[#This Row],[month]]="?","sep",Table3[[#This Row],[month]])</f>
        <v>Jun</v>
      </c>
      <c r="K1025" s="16">
        <f>IF(Table3[[#This Row],[year]]="?","1983",Table3[[#This Row],[year]])</f>
        <v>1978</v>
      </c>
      <c r="L1025" s="16" t="str">
        <f>IF(Table3[[#This Row],[Hospital tier]]="?","tier - 2",Table3[[#This Row],[Hospital tier]])</f>
        <v>tier - 3</v>
      </c>
      <c r="M1025" s="16" t="str">
        <f>IF(Table3[[#This Row],[City tier]]="?","tier - 2",Table3[[#This Row],[City tier]])</f>
        <v>tier - 3</v>
      </c>
      <c r="N1025" s="16" t="str">
        <f>IF(Table3[[#This Row],[State ID]]="?","unknown",Table3[[#This Row],[State ID]])</f>
        <v>R1016</v>
      </c>
      <c r="O1025" s="38" t="str">
        <f>CONCATENATE(Table3[[#This Row],[date]],"-",Table3[[#This Row],[month2]],"-",Table3[[#This Row],[year2]])</f>
        <v>26-Jun-1978</v>
      </c>
      <c r="P1025" s="17">
        <f>DATEDIF(Table3[[#This Row],[date of birth]],DATE(2023,6,8),"y")</f>
        <v>44</v>
      </c>
      <c r="Q1025" s="39">
        <v>8302.5400000000009</v>
      </c>
    </row>
    <row r="1026" spans="1:17" x14ac:dyDescent="0.25">
      <c r="A1026" t="s">
        <v>5741</v>
      </c>
      <c r="B1026">
        <v>1979</v>
      </c>
      <c r="C1026" t="s">
        <v>35</v>
      </c>
      <c r="D1026">
        <v>7</v>
      </c>
      <c r="E1026">
        <v>2</v>
      </c>
      <c r="F1026">
        <v>8310.84</v>
      </c>
      <c r="G1026" t="s">
        <v>11</v>
      </c>
      <c r="H1026" t="s">
        <v>11</v>
      </c>
      <c r="I1026" t="s">
        <v>23</v>
      </c>
      <c r="J1026" s="16" t="str">
        <f>IF(Table3[[#This Row],[month]]="?","sep",Table3[[#This Row],[month]])</f>
        <v>Aug</v>
      </c>
      <c r="K1026" s="16">
        <f>IF(Table3[[#This Row],[year]]="?","1983",Table3[[#This Row],[year]])</f>
        <v>1979</v>
      </c>
      <c r="L1026" s="16" t="str">
        <f>IF(Table3[[#This Row],[Hospital tier]]="?","tier - 2",Table3[[#This Row],[Hospital tier]])</f>
        <v>tier - 2</v>
      </c>
      <c r="M1026" s="16" t="str">
        <f>IF(Table3[[#This Row],[City tier]]="?","tier - 2",Table3[[#This Row],[City tier]])</f>
        <v>tier - 2</v>
      </c>
      <c r="N1026" s="16" t="str">
        <f>IF(Table3[[#This Row],[State ID]]="?","unknown",Table3[[#This Row],[State ID]])</f>
        <v>R1012</v>
      </c>
      <c r="O1026" s="38" t="str">
        <f>CONCATENATE(Table3[[#This Row],[date]],"-",Table3[[#This Row],[month2]],"-",Table3[[#This Row],[year2]])</f>
        <v>7-Aug-1979</v>
      </c>
      <c r="P1026" s="17">
        <f>DATEDIF(Table3[[#This Row],[date of birth]],DATE(2023,6,8),"y")</f>
        <v>43</v>
      </c>
      <c r="Q1026" s="39">
        <v>8310.84</v>
      </c>
    </row>
    <row r="1027" spans="1:17" x14ac:dyDescent="0.25">
      <c r="A1027" t="s">
        <v>5742</v>
      </c>
      <c r="B1027">
        <v>1993</v>
      </c>
      <c r="C1027" t="s">
        <v>18</v>
      </c>
      <c r="D1027">
        <v>22</v>
      </c>
      <c r="E1027">
        <v>0</v>
      </c>
      <c r="F1027">
        <v>8314.65</v>
      </c>
      <c r="G1027" t="s">
        <v>11</v>
      </c>
      <c r="H1027" t="s">
        <v>16</v>
      </c>
      <c r="I1027" t="s">
        <v>23</v>
      </c>
      <c r="J1027" s="16" t="str">
        <f>IF(Table3[[#This Row],[month]]="?","sep",Table3[[#This Row],[month]])</f>
        <v>Jun</v>
      </c>
      <c r="K1027" s="16">
        <f>IF(Table3[[#This Row],[year]]="?","1983",Table3[[#This Row],[year]])</f>
        <v>1993</v>
      </c>
      <c r="L1027" s="16" t="str">
        <f>IF(Table3[[#This Row],[Hospital tier]]="?","tier - 2",Table3[[#This Row],[Hospital tier]])</f>
        <v>tier - 2</v>
      </c>
      <c r="M1027" s="16" t="str">
        <f>IF(Table3[[#This Row],[City tier]]="?","tier - 2",Table3[[#This Row],[City tier]])</f>
        <v>tier - 1</v>
      </c>
      <c r="N1027" s="16" t="str">
        <f>IF(Table3[[#This Row],[State ID]]="?","unknown",Table3[[#This Row],[State ID]])</f>
        <v>R1012</v>
      </c>
      <c r="O1027" s="38" t="str">
        <f>CONCATENATE(Table3[[#This Row],[date]],"-",Table3[[#This Row],[month2]],"-",Table3[[#This Row],[year2]])</f>
        <v>22-Jun-1993</v>
      </c>
      <c r="P1027" s="17">
        <f>DATEDIF(Table3[[#This Row],[date of birth]],DATE(2023,6,8),"y")</f>
        <v>29</v>
      </c>
      <c r="Q1027" s="39">
        <v>8314.65</v>
      </c>
    </row>
    <row r="1028" spans="1:17" x14ac:dyDescent="0.25">
      <c r="A1028" t="s">
        <v>5743</v>
      </c>
      <c r="B1028">
        <v>1976</v>
      </c>
      <c r="C1028" t="s">
        <v>10</v>
      </c>
      <c r="D1028">
        <v>12</v>
      </c>
      <c r="E1028">
        <v>1</v>
      </c>
      <c r="F1028">
        <v>8334.4599999999991</v>
      </c>
      <c r="G1028" t="s">
        <v>12</v>
      </c>
      <c r="H1028" t="s">
        <v>11</v>
      </c>
      <c r="I1028" t="s">
        <v>168</v>
      </c>
      <c r="J1028" s="16" t="str">
        <f>IF(Table3[[#This Row],[month]]="?","sep",Table3[[#This Row],[month]])</f>
        <v>Jul</v>
      </c>
      <c r="K1028" s="16">
        <f>IF(Table3[[#This Row],[year]]="?","1983",Table3[[#This Row],[year]])</f>
        <v>1976</v>
      </c>
      <c r="L1028" s="16" t="str">
        <f>IF(Table3[[#This Row],[Hospital tier]]="?","tier - 2",Table3[[#This Row],[Hospital tier]])</f>
        <v>tier - 3</v>
      </c>
      <c r="M1028" s="16" t="str">
        <f>IF(Table3[[#This Row],[City tier]]="?","tier - 2",Table3[[#This Row],[City tier]])</f>
        <v>tier - 2</v>
      </c>
      <c r="N1028" s="16" t="str">
        <f>IF(Table3[[#This Row],[State ID]]="?","unknown",Table3[[#This Row],[State ID]])</f>
        <v>R1016</v>
      </c>
      <c r="O1028" s="38" t="str">
        <f>CONCATENATE(Table3[[#This Row],[date]],"-",Table3[[#This Row],[month2]],"-",Table3[[#This Row],[year2]])</f>
        <v>12-Jul-1976</v>
      </c>
      <c r="P1028" s="17">
        <f>DATEDIF(Table3[[#This Row],[date of birth]],DATE(2023,6,8),"y")</f>
        <v>46</v>
      </c>
      <c r="Q1028" s="39">
        <v>8334.4599999999991</v>
      </c>
    </row>
    <row r="1029" spans="1:17" x14ac:dyDescent="0.25">
      <c r="A1029" t="s">
        <v>5744</v>
      </c>
      <c r="B1029">
        <v>1976</v>
      </c>
      <c r="C1029" t="s">
        <v>10</v>
      </c>
      <c r="D1029">
        <v>20</v>
      </c>
      <c r="E1029">
        <v>1</v>
      </c>
      <c r="F1029">
        <v>8334.59</v>
      </c>
      <c r="G1029" t="s">
        <v>12</v>
      </c>
      <c r="H1029" t="s">
        <v>11</v>
      </c>
      <c r="I1029" t="s">
        <v>168</v>
      </c>
      <c r="J1029" s="16" t="str">
        <f>IF(Table3[[#This Row],[month]]="?","sep",Table3[[#This Row],[month]])</f>
        <v>Jul</v>
      </c>
      <c r="K1029" s="16">
        <f>IF(Table3[[#This Row],[year]]="?","1983",Table3[[#This Row],[year]])</f>
        <v>1976</v>
      </c>
      <c r="L1029" s="16" t="str">
        <f>IF(Table3[[#This Row],[Hospital tier]]="?","tier - 2",Table3[[#This Row],[Hospital tier]])</f>
        <v>tier - 3</v>
      </c>
      <c r="M1029" s="16" t="str">
        <f>IF(Table3[[#This Row],[City tier]]="?","tier - 2",Table3[[#This Row],[City tier]])</f>
        <v>tier - 2</v>
      </c>
      <c r="N1029" s="16" t="str">
        <f>IF(Table3[[#This Row],[State ID]]="?","unknown",Table3[[#This Row],[State ID]])</f>
        <v>R1016</v>
      </c>
      <c r="O1029" s="38" t="str">
        <f>CONCATENATE(Table3[[#This Row],[date]],"-",Table3[[#This Row],[month2]],"-",Table3[[#This Row],[year2]])</f>
        <v>20-Jul-1976</v>
      </c>
      <c r="P1029" s="17">
        <f>DATEDIF(Table3[[#This Row],[date of birth]],DATE(2023,6,8),"y")</f>
        <v>46</v>
      </c>
      <c r="Q1029" s="39">
        <v>8334.59</v>
      </c>
    </row>
    <row r="1030" spans="1:17" x14ac:dyDescent="0.25">
      <c r="A1030" t="s">
        <v>5745</v>
      </c>
      <c r="B1030">
        <v>1976</v>
      </c>
      <c r="C1030" t="s">
        <v>10</v>
      </c>
      <c r="D1030">
        <v>7</v>
      </c>
      <c r="E1030">
        <v>1</v>
      </c>
      <c r="F1030">
        <v>8342.91</v>
      </c>
      <c r="G1030" t="s">
        <v>12</v>
      </c>
      <c r="H1030" t="s">
        <v>16</v>
      </c>
      <c r="I1030" t="s">
        <v>168</v>
      </c>
      <c r="J1030" s="16" t="str">
        <f>IF(Table3[[#This Row],[month]]="?","sep",Table3[[#This Row],[month]])</f>
        <v>Jul</v>
      </c>
      <c r="K1030" s="16">
        <f>IF(Table3[[#This Row],[year]]="?","1983",Table3[[#This Row],[year]])</f>
        <v>1976</v>
      </c>
      <c r="L1030" s="16" t="str">
        <f>IF(Table3[[#This Row],[Hospital tier]]="?","tier - 2",Table3[[#This Row],[Hospital tier]])</f>
        <v>tier - 3</v>
      </c>
      <c r="M1030" s="16" t="str">
        <f>IF(Table3[[#This Row],[City tier]]="?","tier - 2",Table3[[#This Row],[City tier]])</f>
        <v>tier - 1</v>
      </c>
      <c r="N1030" s="16" t="str">
        <f>IF(Table3[[#This Row],[State ID]]="?","unknown",Table3[[#This Row],[State ID]])</f>
        <v>R1016</v>
      </c>
      <c r="O1030" s="38" t="str">
        <f>CONCATENATE(Table3[[#This Row],[date]],"-",Table3[[#This Row],[month2]],"-",Table3[[#This Row],[year2]])</f>
        <v>7-Jul-1976</v>
      </c>
      <c r="P1030" s="17">
        <f>DATEDIF(Table3[[#This Row],[date of birth]],DATE(2023,6,8),"y")</f>
        <v>46</v>
      </c>
      <c r="Q1030" s="39">
        <v>8342.91</v>
      </c>
    </row>
    <row r="1031" spans="1:17" x14ac:dyDescent="0.25">
      <c r="A1031" t="s">
        <v>5746</v>
      </c>
      <c r="B1031">
        <v>1976</v>
      </c>
      <c r="C1031" t="s">
        <v>18</v>
      </c>
      <c r="D1031">
        <v>12</v>
      </c>
      <c r="E1031">
        <v>2</v>
      </c>
      <c r="F1031">
        <v>8347.16</v>
      </c>
      <c r="G1031" t="s">
        <v>11</v>
      </c>
      <c r="H1031" t="s">
        <v>16</v>
      </c>
      <c r="I1031" t="s">
        <v>13</v>
      </c>
      <c r="J1031" s="16" t="str">
        <f>IF(Table3[[#This Row],[month]]="?","sep",Table3[[#This Row],[month]])</f>
        <v>Jun</v>
      </c>
      <c r="K1031" s="16">
        <f>IF(Table3[[#This Row],[year]]="?","1983",Table3[[#This Row],[year]])</f>
        <v>1976</v>
      </c>
      <c r="L1031" s="16" t="str">
        <f>IF(Table3[[#This Row],[Hospital tier]]="?","tier - 2",Table3[[#This Row],[Hospital tier]])</f>
        <v>tier - 2</v>
      </c>
      <c r="M1031" s="16" t="str">
        <f>IF(Table3[[#This Row],[City tier]]="?","tier - 2",Table3[[#This Row],[City tier]])</f>
        <v>tier - 1</v>
      </c>
      <c r="N1031" s="16" t="str">
        <f>IF(Table3[[#This Row],[State ID]]="?","unknown",Table3[[#This Row],[State ID]])</f>
        <v>R1013</v>
      </c>
      <c r="O1031" s="38" t="str">
        <f>CONCATENATE(Table3[[#This Row],[date]],"-",Table3[[#This Row],[month2]],"-",Table3[[#This Row],[year2]])</f>
        <v>12-Jun-1976</v>
      </c>
      <c r="P1031" s="17">
        <f>DATEDIF(Table3[[#This Row],[date of birth]],DATE(2023,6,8),"y")</f>
        <v>46</v>
      </c>
      <c r="Q1031" s="39">
        <v>8347.16</v>
      </c>
    </row>
    <row r="1032" spans="1:17" x14ac:dyDescent="0.25">
      <c r="A1032" t="s">
        <v>5747</v>
      </c>
      <c r="B1032">
        <v>1963</v>
      </c>
      <c r="C1032" t="s">
        <v>20</v>
      </c>
      <c r="D1032">
        <v>21</v>
      </c>
      <c r="E1032">
        <v>0</v>
      </c>
      <c r="F1032">
        <v>8355.5400000000009</v>
      </c>
      <c r="G1032" t="s">
        <v>12</v>
      </c>
      <c r="H1032" t="s">
        <v>12</v>
      </c>
      <c r="I1032" t="s">
        <v>23</v>
      </c>
      <c r="J1032" s="16" t="str">
        <f>IF(Table3[[#This Row],[month]]="?","sep",Table3[[#This Row],[month]])</f>
        <v>Sep</v>
      </c>
      <c r="K1032" s="16">
        <f>IF(Table3[[#This Row],[year]]="?","1983",Table3[[#This Row],[year]])</f>
        <v>1963</v>
      </c>
      <c r="L1032" s="16" t="str">
        <f>IF(Table3[[#This Row],[Hospital tier]]="?","tier - 2",Table3[[#This Row],[Hospital tier]])</f>
        <v>tier - 3</v>
      </c>
      <c r="M1032" s="16" t="str">
        <f>IF(Table3[[#This Row],[City tier]]="?","tier - 2",Table3[[#This Row],[City tier]])</f>
        <v>tier - 3</v>
      </c>
      <c r="N1032" s="16" t="str">
        <f>IF(Table3[[#This Row],[State ID]]="?","unknown",Table3[[#This Row],[State ID]])</f>
        <v>R1012</v>
      </c>
      <c r="O1032" s="38" t="str">
        <f>CONCATENATE(Table3[[#This Row],[date]],"-",Table3[[#This Row],[month2]],"-",Table3[[#This Row],[year2]])</f>
        <v>21-Sep-1963</v>
      </c>
      <c r="P1032" s="17">
        <f>DATEDIF(Table3[[#This Row],[date of birth]],DATE(2023,6,8),"y")</f>
        <v>59</v>
      </c>
      <c r="Q1032" s="39">
        <v>8355.5400000000009</v>
      </c>
    </row>
    <row r="1033" spans="1:17" x14ac:dyDescent="0.25">
      <c r="A1033" t="s">
        <v>5748</v>
      </c>
      <c r="B1033">
        <v>1971</v>
      </c>
      <c r="C1033" t="s">
        <v>20</v>
      </c>
      <c r="D1033">
        <v>4</v>
      </c>
      <c r="E1033">
        <v>0</v>
      </c>
      <c r="F1033">
        <v>8396.6200000000008</v>
      </c>
      <c r="G1033" t="s">
        <v>11</v>
      </c>
      <c r="H1033" t="s">
        <v>12</v>
      </c>
      <c r="I1033" t="s">
        <v>13</v>
      </c>
      <c r="J1033" s="16" t="str">
        <f>IF(Table3[[#This Row],[month]]="?","sep",Table3[[#This Row],[month]])</f>
        <v>Sep</v>
      </c>
      <c r="K1033" s="16">
        <f>IF(Table3[[#This Row],[year]]="?","1983",Table3[[#This Row],[year]])</f>
        <v>1971</v>
      </c>
      <c r="L1033" s="16" t="str">
        <f>IF(Table3[[#This Row],[Hospital tier]]="?","tier - 2",Table3[[#This Row],[Hospital tier]])</f>
        <v>tier - 2</v>
      </c>
      <c r="M1033" s="16" t="str">
        <f>IF(Table3[[#This Row],[City tier]]="?","tier - 2",Table3[[#This Row],[City tier]])</f>
        <v>tier - 3</v>
      </c>
      <c r="N1033" s="16" t="str">
        <f>IF(Table3[[#This Row],[State ID]]="?","unknown",Table3[[#This Row],[State ID]])</f>
        <v>R1013</v>
      </c>
      <c r="O1033" s="38" t="str">
        <f>CONCATENATE(Table3[[#This Row],[date]],"-",Table3[[#This Row],[month2]],"-",Table3[[#This Row],[year2]])</f>
        <v>4-Sep-1971</v>
      </c>
      <c r="P1033" s="17">
        <f>DATEDIF(Table3[[#This Row],[date of birth]],DATE(2023,6,8),"y")</f>
        <v>51</v>
      </c>
      <c r="Q1033" s="39">
        <v>8396.6200000000008</v>
      </c>
    </row>
    <row r="1034" spans="1:17" x14ac:dyDescent="0.25">
      <c r="A1034" t="s">
        <v>5749</v>
      </c>
      <c r="B1034">
        <v>1971</v>
      </c>
      <c r="C1034" t="s">
        <v>20</v>
      </c>
      <c r="D1034">
        <v>18</v>
      </c>
      <c r="E1034">
        <v>0</v>
      </c>
      <c r="F1034">
        <v>8400.01</v>
      </c>
      <c r="G1034" t="s">
        <v>11</v>
      </c>
      <c r="H1034" t="s">
        <v>12</v>
      </c>
      <c r="I1034" t="s">
        <v>13</v>
      </c>
      <c r="J1034" s="16" t="str">
        <f>IF(Table3[[#This Row],[month]]="?","sep",Table3[[#This Row],[month]])</f>
        <v>Sep</v>
      </c>
      <c r="K1034" s="16">
        <f>IF(Table3[[#This Row],[year]]="?","1983",Table3[[#This Row],[year]])</f>
        <v>1971</v>
      </c>
      <c r="L1034" s="16" t="str">
        <f>IF(Table3[[#This Row],[Hospital tier]]="?","tier - 2",Table3[[#This Row],[Hospital tier]])</f>
        <v>tier - 2</v>
      </c>
      <c r="M1034" s="16" t="str">
        <f>IF(Table3[[#This Row],[City tier]]="?","tier - 2",Table3[[#This Row],[City tier]])</f>
        <v>tier - 3</v>
      </c>
      <c r="N1034" s="16" t="str">
        <f>IF(Table3[[#This Row],[State ID]]="?","unknown",Table3[[#This Row],[State ID]])</f>
        <v>R1013</v>
      </c>
      <c r="O1034" s="38" t="str">
        <f>CONCATENATE(Table3[[#This Row],[date]],"-",Table3[[#This Row],[month2]],"-",Table3[[#This Row],[year2]])</f>
        <v>18-Sep-1971</v>
      </c>
      <c r="P1034" s="17">
        <f>DATEDIF(Table3[[#This Row],[date of birth]],DATE(2023,6,8),"y")</f>
        <v>51</v>
      </c>
      <c r="Q1034" s="39">
        <v>8400.01</v>
      </c>
    </row>
    <row r="1035" spans="1:17" x14ac:dyDescent="0.25">
      <c r="A1035" t="s">
        <v>5750</v>
      </c>
      <c r="B1035">
        <v>1979</v>
      </c>
      <c r="C1035" t="s">
        <v>18</v>
      </c>
      <c r="D1035">
        <v>11</v>
      </c>
      <c r="E1035">
        <v>3</v>
      </c>
      <c r="F1035">
        <v>8410.0499999999993</v>
      </c>
      <c r="G1035" t="s">
        <v>11</v>
      </c>
      <c r="H1035" t="s">
        <v>11</v>
      </c>
      <c r="I1035" t="s">
        <v>23</v>
      </c>
      <c r="J1035" s="16" t="str">
        <f>IF(Table3[[#This Row],[month]]="?","sep",Table3[[#This Row],[month]])</f>
        <v>Jun</v>
      </c>
      <c r="K1035" s="16">
        <f>IF(Table3[[#This Row],[year]]="?","1983",Table3[[#This Row],[year]])</f>
        <v>1979</v>
      </c>
      <c r="L1035" s="16" t="str">
        <f>IF(Table3[[#This Row],[Hospital tier]]="?","tier - 2",Table3[[#This Row],[Hospital tier]])</f>
        <v>tier - 2</v>
      </c>
      <c r="M1035" s="16" t="str">
        <f>IF(Table3[[#This Row],[City tier]]="?","tier - 2",Table3[[#This Row],[City tier]])</f>
        <v>tier - 2</v>
      </c>
      <c r="N1035" s="16" t="str">
        <f>IF(Table3[[#This Row],[State ID]]="?","unknown",Table3[[#This Row],[State ID]])</f>
        <v>R1012</v>
      </c>
      <c r="O1035" s="38" t="str">
        <f>CONCATENATE(Table3[[#This Row],[date]],"-",Table3[[#This Row],[month2]],"-",Table3[[#This Row],[year2]])</f>
        <v>11-Jun-1979</v>
      </c>
      <c r="P1035" s="17">
        <f>DATEDIF(Table3[[#This Row],[date of birth]],DATE(2023,6,8),"y")</f>
        <v>43</v>
      </c>
      <c r="Q1035" s="39">
        <v>8410.0499999999993</v>
      </c>
    </row>
    <row r="1036" spans="1:17" x14ac:dyDescent="0.25">
      <c r="A1036" t="s">
        <v>5751</v>
      </c>
      <c r="B1036">
        <v>1977</v>
      </c>
      <c r="C1036" t="s">
        <v>20</v>
      </c>
      <c r="D1036">
        <v>4</v>
      </c>
      <c r="E1036">
        <v>2</v>
      </c>
      <c r="F1036">
        <v>8413.4599999999991</v>
      </c>
      <c r="G1036" t="s">
        <v>12</v>
      </c>
      <c r="H1036" t="s">
        <v>16</v>
      </c>
      <c r="I1036" t="s">
        <v>23</v>
      </c>
      <c r="J1036" s="16" t="str">
        <f>IF(Table3[[#This Row],[month]]="?","sep",Table3[[#This Row],[month]])</f>
        <v>Sep</v>
      </c>
      <c r="K1036" s="16">
        <f>IF(Table3[[#This Row],[year]]="?","1983",Table3[[#This Row],[year]])</f>
        <v>1977</v>
      </c>
      <c r="L1036" s="16" t="str">
        <f>IF(Table3[[#This Row],[Hospital tier]]="?","tier - 2",Table3[[#This Row],[Hospital tier]])</f>
        <v>tier - 3</v>
      </c>
      <c r="M1036" s="16" t="str">
        <f>IF(Table3[[#This Row],[City tier]]="?","tier - 2",Table3[[#This Row],[City tier]])</f>
        <v>tier - 1</v>
      </c>
      <c r="N1036" s="16" t="str">
        <f>IF(Table3[[#This Row],[State ID]]="?","unknown",Table3[[#This Row],[State ID]])</f>
        <v>R1012</v>
      </c>
      <c r="O1036" s="38" t="str">
        <f>CONCATENATE(Table3[[#This Row],[date]],"-",Table3[[#This Row],[month2]],"-",Table3[[#This Row],[year2]])</f>
        <v>4-Sep-1977</v>
      </c>
      <c r="P1036" s="17">
        <f>DATEDIF(Table3[[#This Row],[date of birth]],DATE(2023,6,8),"y")</f>
        <v>45</v>
      </c>
      <c r="Q1036" s="39">
        <v>8413.4599999999991</v>
      </c>
    </row>
    <row r="1037" spans="1:17" x14ac:dyDescent="0.25">
      <c r="A1037" t="s">
        <v>5752</v>
      </c>
      <c r="B1037">
        <v>1975</v>
      </c>
      <c r="C1037" t="s">
        <v>20</v>
      </c>
      <c r="D1037">
        <v>28</v>
      </c>
      <c r="E1037">
        <v>1</v>
      </c>
      <c r="F1037">
        <v>8428.07</v>
      </c>
      <c r="G1037" t="s">
        <v>12</v>
      </c>
      <c r="H1037" t="s">
        <v>11</v>
      </c>
      <c r="I1037" t="s">
        <v>23</v>
      </c>
      <c r="J1037" s="16" t="str">
        <f>IF(Table3[[#This Row],[month]]="?","sep",Table3[[#This Row],[month]])</f>
        <v>Sep</v>
      </c>
      <c r="K1037" s="16">
        <f>IF(Table3[[#This Row],[year]]="?","1983",Table3[[#This Row],[year]])</f>
        <v>1975</v>
      </c>
      <c r="L1037" s="16" t="str">
        <f>IF(Table3[[#This Row],[Hospital tier]]="?","tier - 2",Table3[[#This Row],[Hospital tier]])</f>
        <v>tier - 3</v>
      </c>
      <c r="M1037" s="16" t="str">
        <f>IF(Table3[[#This Row],[City tier]]="?","tier - 2",Table3[[#This Row],[City tier]])</f>
        <v>tier - 2</v>
      </c>
      <c r="N1037" s="16" t="str">
        <f>IF(Table3[[#This Row],[State ID]]="?","unknown",Table3[[#This Row],[State ID]])</f>
        <v>R1012</v>
      </c>
      <c r="O1037" s="38" t="str">
        <f>CONCATENATE(Table3[[#This Row],[date]],"-",Table3[[#This Row],[month2]],"-",Table3[[#This Row],[year2]])</f>
        <v>28-Sep-1975</v>
      </c>
      <c r="P1037" s="17">
        <f>DATEDIF(Table3[[#This Row],[date of birth]],DATE(2023,6,8),"y")</f>
        <v>47</v>
      </c>
      <c r="Q1037" s="39">
        <v>8428.07</v>
      </c>
    </row>
    <row r="1038" spans="1:17" x14ac:dyDescent="0.25">
      <c r="A1038" t="s">
        <v>5753</v>
      </c>
      <c r="B1038">
        <v>1963</v>
      </c>
      <c r="C1038" t="s">
        <v>20</v>
      </c>
      <c r="D1038">
        <v>24</v>
      </c>
      <c r="E1038">
        <v>0</v>
      </c>
      <c r="F1038">
        <v>8440.0499999999993</v>
      </c>
      <c r="G1038" t="s">
        <v>12</v>
      </c>
      <c r="H1038" t="s">
        <v>11</v>
      </c>
      <c r="I1038" t="s">
        <v>13</v>
      </c>
      <c r="J1038" s="16" t="str">
        <f>IF(Table3[[#This Row],[month]]="?","sep",Table3[[#This Row],[month]])</f>
        <v>Sep</v>
      </c>
      <c r="K1038" s="16">
        <f>IF(Table3[[#This Row],[year]]="?","1983",Table3[[#This Row],[year]])</f>
        <v>1963</v>
      </c>
      <c r="L1038" s="16" t="str">
        <f>IF(Table3[[#This Row],[Hospital tier]]="?","tier - 2",Table3[[#This Row],[Hospital tier]])</f>
        <v>tier - 3</v>
      </c>
      <c r="M1038" s="16" t="str">
        <f>IF(Table3[[#This Row],[City tier]]="?","tier - 2",Table3[[#This Row],[City tier]])</f>
        <v>tier - 2</v>
      </c>
      <c r="N1038" s="16" t="str">
        <f>IF(Table3[[#This Row],[State ID]]="?","unknown",Table3[[#This Row],[State ID]])</f>
        <v>R1013</v>
      </c>
      <c r="O1038" s="38" t="str">
        <f>CONCATENATE(Table3[[#This Row],[date]],"-",Table3[[#This Row],[month2]],"-",Table3[[#This Row],[year2]])</f>
        <v>24-Sep-1963</v>
      </c>
      <c r="P1038" s="17">
        <f>DATEDIF(Table3[[#This Row],[date of birth]],DATE(2023,6,8),"y")</f>
        <v>59</v>
      </c>
      <c r="Q1038" s="39">
        <v>8440.0499999999993</v>
      </c>
    </row>
    <row r="1039" spans="1:17" x14ac:dyDescent="0.25">
      <c r="A1039" t="s">
        <v>5754</v>
      </c>
      <c r="B1039">
        <v>1972</v>
      </c>
      <c r="C1039" t="s">
        <v>20</v>
      </c>
      <c r="D1039">
        <v>9</v>
      </c>
      <c r="E1039">
        <v>0</v>
      </c>
      <c r="F1039">
        <v>8442.67</v>
      </c>
      <c r="G1039" t="s">
        <v>11</v>
      </c>
      <c r="H1039" t="s">
        <v>12</v>
      </c>
      <c r="I1039" t="s">
        <v>13</v>
      </c>
      <c r="J1039" s="16" t="str">
        <f>IF(Table3[[#This Row],[month]]="?","sep",Table3[[#This Row],[month]])</f>
        <v>Sep</v>
      </c>
      <c r="K1039" s="16">
        <f>IF(Table3[[#This Row],[year]]="?","1983",Table3[[#This Row],[year]])</f>
        <v>1972</v>
      </c>
      <c r="L1039" s="16" t="str">
        <f>IF(Table3[[#This Row],[Hospital tier]]="?","tier - 2",Table3[[#This Row],[Hospital tier]])</f>
        <v>tier - 2</v>
      </c>
      <c r="M1039" s="16" t="str">
        <f>IF(Table3[[#This Row],[City tier]]="?","tier - 2",Table3[[#This Row],[City tier]])</f>
        <v>tier - 3</v>
      </c>
      <c r="N1039" s="16" t="str">
        <f>IF(Table3[[#This Row],[State ID]]="?","unknown",Table3[[#This Row],[State ID]])</f>
        <v>R1013</v>
      </c>
      <c r="O1039" s="38" t="str">
        <f>CONCATENATE(Table3[[#This Row],[date]],"-",Table3[[#This Row],[month2]],"-",Table3[[#This Row],[year2]])</f>
        <v>9-Sep-1972</v>
      </c>
      <c r="P1039" s="17">
        <f>DATEDIF(Table3[[#This Row],[date of birth]],DATE(2023,6,8),"y")</f>
        <v>50</v>
      </c>
      <c r="Q1039" s="39">
        <v>8442.67</v>
      </c>
    </row>
    <row r="1040" spans="1:17" x14ac:dyDescent="0.25">
      <c r="A1040" t="s">
        <v>5755</v>
      </c>
      <c r="B1040">
        <v>1972</v>
      </c>
      <c r="C1040" t="s">
        <v>20</v>
      </c>
      <c r="D1040">
        <v>4</v>
      </c>
      <c r="E1040">
        <v>0</v>
      </c>
      <c r="F1040">
        <v>8444.4699999999993</v>
      </c>
      <c r="G1040" t="s">
        <v>12</v>
      </c>
      <c r="H1040" t="s">
        <v>16</v>
      </c>
      <c r="I1040" t="s">
        <v>42</v>
      </c>
      <c r="J1040" s="16" t="str">
        <f>IF(Table3[[#This Row],[month]]="?","sep",Table3[[#This Row],[month]])</f>
        <v>Sep</v>
      </c>
      <c r="K1040" s="16">
        <f>IF(Table3[[#This Row],[year]]="?","1983",Table3[[#This Row],[year]])</f>
        <v>1972</v>
      </c>
      <c r="L1040" s="16" t="str">
        <f>IF(Table3[[#This Row],[Hospital tier]]="?","tier - 2",Table3[[#This Row],[Hospital tier]])</f>
        <v>tier - 3</v>
      </c>
      <c r="M1040" s="16" t="str">
        <f>IF(Table3[[#This Row],[City tier]]="?","tier - 2",Table3[[#This Row],[City tier]])</f>
        <v>tier - 1</v>
      </c>
      <c r="N1040" s="16" t="str">
        <f>IF(Table3[[#This Row],[State ID]]="?","unknown",Table3[[#This Row],[State ID]])</f>
        <v>R1011</v>
      </c>
      <c r="O1040" s="38" t="str">
        <f>CONCATENATE(Table3[[#This Row],[date]],"-",Table3[[#This Row],[month2]],"-",Table3[[#This Row],[year2]])</f>
        <v>4-Sep-1972</v>
      </c>
      <c r="P1040" s="17">
        <f>DATEDIF(Table3[[#This Row],[date of birth]],DATE(2023,6,8),"y")</f>
        <v>50</v>
      </c>
      <c r="Q1040" s="39">
        <v>8444.4699999999993</v>
      </c>
    </row>
    <row r="1041" spans="1:17" x14ac:dyDescent="0.25">
      <c r="A1041" t="s">
        <v>5756</v>
      </c>
      <c r="B1041">
        <v>1966</v>
      </c>
      <c r="C1041" t="s">
        <v>18</v>
      </c>
      <c r="D1041">
        <v>12</v>
      </c>
      <c r="E1041">
        <v>0</v>
      </c>
      <c r="F1041">
        <v>8448.66</v>
      </c>
      <c r="G1041" t="s">
        <v>12</v>
      </c>
      <c r="H1041" t="s">
        <v>16</v>
      </c>
      <c r="I1041" t="s">
        <v>13</v>
      </c>
      <c r="J1041" s="16" t="str">
        <f>IF(Table3[[#This Row],[month]]="?","sep",Table3[[#This Row],[month]])</f>
        <v>Jun</v>
      </c>
      <c r="K1041" s="16">
        <f>IF(Table3[[#This Row],[year]]="?","1983",Table3[[#This Row],[year]])</f>
        <v>1966</v>
      </c>
      <c r="L1041" s="16" t="str">
        <f>IF(Table3[[#This Row],[Hospital tier]]="?","tier - 2",Table3[[#This Row],[Hospital tier]])</f>
        <v>tier - 3</v>
      </c>
      <c r="M1041" s="16" t="str">
        <f>IF(Table3[[#This Row],[City tier]]="?","tier - 2",Table3[[#This Row],[City tier]])</f>
        <v>tier - 1</v>
      </c>
      <c r="N1041" s="16" t="str">
        <f>IF(Table3[[#This Row],[State ID]]="?","unknown",Table3[[#This Row],[State ID]])</f>
        <v>R1013</v>
      </c>
      <c r="O1041" s="38" t="str">
        <f>CONCATENATE(Table3[[#This Row],[date]],"-",Table3[[#This Row],[month2]],"-",Table3[[#This Row],[year2]])</f>
        <v>12-Jun-1966</v>
      </c>
      <c r="P1041" s="17">
        <f>DATEDIF(Table3[[#This Row],[date of birth]],DATE(2023,6,8),"y")</f>
        <v>56</v>
      </c>
      <c r="Q1041" s="39">
        <v>8448.66</v>
      </c>
    </row>
    <row r="1042" spans="1:17" x14ac:dyDescent="0.25">
      <c r="A1042" t="s">
        <v>5757</v>
      </c>
      <c r="B1042">
        <v>1984</v>
      </c>
      <c r="C1042" t="s">
        <v>18</v>
      </c>
      <c r="D1042">
        <v>19</v>
      </c>
      <c r="E1042">
        <v>3</v>
      </c>
      <c r="F1042">
        <v>8450.82</v>
      </c>
      <c r="G1042" t="s">
        <v>11</v>
      </c>
      <c r="H1042" t="s">
        <v>11</v>
      </c>
      <c r="I1042" t="s">
        <v>200</v>
      </c>
      <c r="J1042" s="16" t="str">
        <f>IF(Table3[[#This Row],[month]]="?","sep",Table3[[#This Row],[month]])</f>
        <v>Jun</v>
      </c>
      <c r="K1042" s="16">
        <f>IF(Table3[[#This Row],[year]]="?","1983",Table3[[#This Row],[year]])</f>
        <v>1984</v>
      </c>
      <c r="L1042" s="16" t="str">
        <f>IF(Table3[[#This Row],[Hospital tier]]="?","tier - 2",Table3[[#This Row],[Hospital tier]])</f>
        <v>tier - 2</v>
      </c>
      <c r="M1042" s="16" t="str">
        <f>IF(Table3[[#This Row],[City tier]]="?","tier - 2",Table3[[#This Row],[City tier]])</f>
        <v>tier - 2</v>
      </c>
      <c r="N1042" s="16" t="str">
        <f>IF(Table3[[#This Row],[State ID]]="?","unknown",Table3[[#This Row],[State ID]])</f>
        <v>R1025</v>
      </c>
      <c r="O1042" s="38" t="str">
        <f>CONCATENATE(Table3[[#This Row],[date]],"-",Table3[[#This Row],[month2]],"-",Table3[[#This Row],[year2]])</f>
        <v>19-Jun-1984</v>
      </c>
      <c r="P1042" s="17">
        <f>DATEDIF(Table3[[#This Row],[date of birth]],DATE(2023,6,8),"y")</f>
        <v>38</v>
      </c>
      <c r="Q1042" s="39">
        <v>8450.82</v>
      </c>
    </row>
    <row r="1043" spans="1:17" x14ac:dyDescent="0.25">
      <c r="A1043" t="s">
        <v>5758</v>
      </c>
      <c r="B1043">
        <v>1972</v>
      </c>
      <c r="C1043" t="s">
        <v>30</v>
      </c>
      <c r="D1043">
        <v>26</v>
      </c>
      <c r="E1043">
        <v>0</v>
      </c>
      <c r="F1043">
        <v>8457.82</v>
      </c>
      <c r="G1043" t="s">
        <v>11</v>
      </c>
      <c r="H1043" t="s">
        <v>12</v>
      </c>
      <c r="I1043" t="s">
        <v>42</v>
      </c>
      <c r="J1043" s="16" t="str">
        <f>IF(Table3[[#This Row],[month]]="?","sep",Table3[[#This Row],[month]])</f>
        <v>Dec</v>
      </c>
      <c r="K1043" s="16">
        <f>IF(Table3[[#This Row],[year]]="?","1983",Table3[[#This Row],[year]])</f>
        <v>1972</v>
      </c>
      <c r="L1043" s="16" t="str">
        <f>IF(Table3[[#This Row],[Hospital tier]]="?","tier - 2",Table3[[#This Row],[Hospital tier]])</f>
        <v>tier - 2</v>
      </c>
      <c r="M1043" s="16" t="str">
        <f>IF(Table3[[#This Row],[City tier]]="?","tier - 2",Table3[[#This Row],[City tier]])</f>
        <v>tier - 3</v>
      </c>
      <c r="N1043" s="16" t="str">
        <f>IF(Table3[[#This Row],[State ID]]="?","unknown",Table3[[#This Row],[State ID]])</f>
        <v>R1011</v>
      </c>
      <c r="O1043" s="38" t="str">
        <f>CONCATENATE(Table3[[#This Row],[date]],"-",Table3[[#This Row],[month2]],"-",Table3[[#This Row],[year2]])</f>
        <v>26-Dec-1972</v>
      </c>
      <c r="P1043" s="17">
        <f>DATEDIF(Table3[[#This Row],[date of birth]],DATE(2023,6,8),"y")</f>
        <v>50</v>
      </c>
      <c r="Q1043" s="39">
        <v>8457.82</v>
      </c>
    </row>
    <row r="1044" spans="1:17" x14ac:dyDescent="0.25">
      <c r="A1044" t="s">
        <v>5759</v>
      </c>
      <c r="B1044">
        <v>1992</v>
      </c>
      <c r="C1044" t="s">
        <v>20</v>
      </c>
      <c r="D1044">
        <v>9</v>
      </c>
      <c r="E1044">
        <v>0</v>
      </c>
      <c r="F1044">
        <v>8466.35</v>
      </c>
      <c r="G1044" t="s">
        <v>11</v>
      </c>
      <c r="H1044" t="s">
        <v>11</v>
      </c>
      <c r="I1044" t="s">
        <v>23</v>
      </c>
      <c r="J1044" s="16" t="str">
        <f>IF(Table3[[#This Row],[month]]="?","sep",Table3[[#This Row],[month]])</f>
        <v>Sep</v>
      </c>
      <c r="K1044" s="16">
        <f>IF(Table3[[#This Row],[year]]="?","1983",Table3[[#This Row],[year]])</f>
        <v>1992</v>
      </c>
      <c r="L1044" s="16" t="str">
        <f>IF(Table3[[#This Row],[Hospital tier]]="?","tier - 2",Table3[[#This Row],[Hospital tier]])</f>
        <v>tier - 2</v>
      </c>
      <c r="M1044" s="16" t="str">
        <f>IF(Table3[[#This Row],[City tier]]="?","tier - 2",Table3[[#This Row],[City tier]])</f>
        <v>tier - 2</v>
      </c>
      <c r="N1044" s="16" t="str">
        <f>IF(Table3[[#This Row],[State ID]]="?","unknown",Table3[[#This Row],[State ID]])</f>
        <v>R1012</v>
      </c>
      <c r="O1044" s="38" t="str">
        <f>CONCATENATE(Table3[[#This Row],[date]],"-",Table3[[#This Row],[month2]],"-",Table3[[#This Row],[year2]])</f>
        <v>9-Sep-1992</v>
      </c>
      <c r="P1044" s="17">
        <f>DATEDIF(Table3[[#This Row],[date of birth]],DATE(2023,6,8),"y")</f>
        <v>30</v>
      </c>
      <c r="Q1044" s="39">
        <v>8466.35</v>
      </c>
    </row>
    <row r="1045" spans="1:17" x14ac:dyDescent="0.25">
      <c r="A1045" t="s">
        <v>5760</v>
      </c>
      <c r="B1045">
        <v>1993</v>
      </c>
      <c r="C1045" t="s">
        <v>15</v>
      </c>
      <c r="D1045">
        <v>10</v>
      </c>
      <c r="E1045">
        <v>0</v>
      </c>
      <c r="F1045">
        <v>8471.65</v>
      </c>
      <c r="G1045" t="s">
        <v>11</v>
      </c>
      <c r="H1045" t="s">
        <v>16</v>
      </c>
      <c r="I1045" t="s">
        <v>23</v>
      </c>
      <c r="J1045" s="16" t="str">
        <f>IF(Table3[[#This Row],[month]]="?","sep",Table3[[#This Row],[month]])</f>
        <v>Nov</v>
      </c>
      <c r="K1045" s="16">
        <f>IF(Table3[[#This Row],[year]]="?","1983",Table3[[#This Row],[year]])</f>
        <v>1993</v>
      </c>
      <c r="L1045" s="16" t="str">
        <f>IF(Table3[[#This Row],[Hospital tier]]="?","tier - 2",Table3[[#This Row],[Hospital tier]])</f>
        <v>tier - 2</v>
      </c>
      <c r="M1045" s="16" t="str">
        <f>IF(Table3[[#This Row],[City tier]]="?","tier - 2",Table3[[#This Row],[City tier]])</f>
        <v>tier - 1</v>
      </c>
      <c r="N1045" s="16" t="str">
        <f>IF(Table3[[#This Row],[State ID]]="?","unknown",Table3[[#This Row],[State ID]])</f>
        <v>R1012</v>
      </c>
      <c r="O1045" s="38" t="str">
        <f>CONCATENATE(Table3[[#This Row],[date]],"-",Table3[[#This Row],[month2]],"-",Table3[[#This Row],[year2]])</f>
        <v>10-Nov-1993</v>
      </c>
      <c r="P1045" s="17">
        <f>DATEDIF(Table3[[#This Row],[date of birth]],DATE(2023,6,8),"y")</f>
        <v>29</v>
      </c>
      <c r="Q1045" s="39">
        <v>8471.65</v>
      </c>
    </row>
    <row r="1046" spans="1:17" x14ac:dyDescent="0.25">
      <c r="A1046" t="s">
        <v>5761</v>
      </c>
      <c r="B1046">
        <v>1977</v>
      </c>
      <c r="C1046" t="s">
        <v>30</v>
      </c>
      <c r="D1046">
        <v>26</v>
      </c>
      <c r="E1046">
        <v>2</v>
      </c>
      <c r="F1046">
        <v>8515.76</v>
      </c>
      <c r="G1046" t="s">
        <v>11</v>
      </c>
      <c r="H1046" t="s">
        <v>11</v>
      </c>
      <c r="I1046" t="s">
        <v>13</v>
      </c>
      <c r="J1046" s="16" t="str">
        <f>IF(Table3[[#This Row],[month]]="?","sep",Table3[[#This Row],[month]])</f>
        <v>Dec</v>
      </c>
      <c r="K1046" s="16">
        <f>IF(Table3[[#This Row],[year]]="?","1983",Table3[[#This Row],[year]])</f>
        <v>1977</v>
      </c>
      <c r="L1046" s="16" t="str">
        <f>IF(Table3[[#This Row],[Hospital tier]]="?","tier - 2",Table3[[#This Row],[Hospital tier]])</f>
        <v>tier - 2</v>
      </c>
      <c r="M1046" s="16" t="str">
        <f>IF(Table3[[#This Row],[City tier]]="?","tier - 2",Table3[[#This Row],[City tier]])</f>
        <v>tier - 2</v>
      </c>
      <c r="N1046" s="16" t="str">
        <f>IF(Table3[[#This Row],[State ID]]="?","unknown",Table3[[#This Row],[State ID]])</f>
        <v>R1013</v>
      </c>
      <c r="O1046" s="38" t="str">
        <f>CONCATENATE(Table3[[#This Row],[date]],"-",Table3[[#This Row],[month2]],"-",Table3[[#This Row],[year2]])</f>
        <v>26-Dec-1977</v>
      </c>
      <c r="P1046" s="17">
        <f>DATEDIF(Table3[[#This Row],[date of birth]],DATE(2023,6,8),"y")</f>
        <v>45</v>
      </c>
      <c r="Q1046" s="39">
        <v>8515.76</v>
      </c>
    </row>
    <row r="1047" spans="1:17" x14ac:dyDescent="0.25">
      <c r="A1047" t="s">
        <v>5762</v>
      </c>
      <c r="B1047">
        <v>1977</v>
      </c>
      <c r="C1047" t="s">
        <v>18</v>
      </c>
      <c r="D1047">
        <v>21</v>
      </c>
      <c r="E1047">
        <v>2</v>
      </c>
      <c r="F1047">
        <v>8516.83</v>
      </c>
      <c r="G1047" t="s">
        <v>11</v>
      </c>
      <c r="H1047" t="s">
        <v>16</v>
      </c>
      <c r="I1047" t="s">
        <v>13</v>
      </c>
      <c r="J1047" s="16" t="str">
        <f>IF(Table3[[#This Row],[month]]="?","sep",Table3[[#This Row],[month]])</f>
        <v>Jun</v>
      </c>
      <c r="K1047" s="16">
        <f>IF(Table3[[#This Row],[year]]="?","1983",Table3[[#This Row],[year]])</f>
        <v>1977</v>
      </c>
      <c r="L1047" s="16" t="str">
        <f>IF(Table3[[#This Row],[Hospital tier]]="?","tier - 2",Table3[[#This Row],[Hospital tier]])</f>
        <v>tier - 2</v>
      </c>
      <c r="M1047" s="16" t="str">
        <f>IF(Table3[[#This Row],[City tier]]="?","tier - 2",Table3[[#This Row],[City tier]])</f>
        <v>tier - 1</v>
      </c>
      <c r="N1047" s="16" t="str">
        <f>IF(Table3[[#This Row],[State ID]]="?","unknown",Table3[[#This Row],[State ID]])</f>
        <v>R1013</v>
      </c>
      <c r="O1047" s="38" t="str">
        <f>CONCATENATE(Table3[[#This Row],[date]],"-",Table3[[#This Row],[month2]],"-",Table3[[#This Row],[year2]])</f>
        <v>21-Jun-1977</v>
      </c>
      <c r="P1047" s="17">
        <f>DATEDIF(Table3[[#This Row],[date of birth]],DATE(2023,6,8),"y")</f>
        <v>45</v>
      </c>
      <c r="Q1047" s="39">
        <v>8516.83</v>
      </c>
    </row>
    <row r="1048" spans="1:17" x14ac:dyDescent="0.25">
      <c r="A1048" t="s">
        <v>5763</v>
      </c>
      <c r="B1048">
        <v>1977</v>
      </c>
      <c r="C1048" t="s">
        <v>30</v>
      </c>
      <c r="D1048">
        <v>29</v>
      </c>
      <c r="E1048">
        <v>2</v>
      </c>
      <c r="F1048">
        <v>8520.0300000000007</v>
      </c>
      <c r="G1048" t="s">
        <v>11</v>
      </c>
      <c r="H1048" t="s">
        <v>12</v>
      </c>
      <c r="I1048" t="s">
        <v>42</v>
      </c>
      <c r="J1048" s="16" t="str">
        <f>IF(Table3[[#This Row],[month]]="?","sep",Table3[[#This Row],[month]])</f>
        <v>Dec</v>
      </c>
      <c r="K1048" s="16">
        <f>IF(Table3[[#This Row],[year]]="?","1983",Table3[[#This Row],[year]])</f>
        <v>1977</v>
      </c>
      <c r="L1048" s="16" t="str">
        <f>IF(Table3[[#This Row],[Hospital tier]]="?","tier - 2",Table3[[#This Row],[Hospital tier]])</f>
        <v>tier - 2</v>
      </c>
      <c r="M1048" s="16" t="str">
        <f>IF(Table3[[#This Row],[City tier]]="?","tier - 2",Table3[[#This Row],[City tier]])</f>
        <v>tier - 3</v>
      </c>
      <c r="N1048" s="16" t="str">
        <f>IF(Table3[[#This Row],[State ID]]="?","unknown",Table3[[#This Row],[State ID]])</f>
        <v>R1011</v>
      </c>
      <c r="O1048" s="38" t="str">
        <f>CONCATENATE(Table3[[#This Row],[date]],"-",Table3[[#This Row],[month2]],"-",Table3[[#This Row],[year2]])</f>
        <v>29-Dec-1977</v>
      </c>
      <c r="P1048" s="17">
        <f>DATEDIF(Table3[[#This Row],[date of birth]],DATE(2023,6,8),"y")</f>
        <v>45</v>
      </c>
      <c r="Q1048" s="39">
        <v>8520.0300000000007</v>
      </c>
    </row>
    <row r="1049" spans="1:17" x14ac:dyDescent="0.25">
      <c r="A1049" t="s">
        <v>5764</v>
      </c>
      <c r="B1049">
        <v>1979</v>
      </c>
      <c r="C1049" t="s">
        <v>35</v>
      </c>
      <c r="D1049">
        <v>13</v>
      </c>
      <c r="E1049">
        <v>3</v>
      </c>
      <c r="F1049">
        <v>8522</v>
      </c>
      <c r="G1049" t="s">
        <v>11</v>
      </c>
      <c r="H1049" t="s">
        <v>11</v>
      </c>
      <c r="I1049" t="s">
        <v>42</v>
      </c>
      <c r="J1049" s="16" t="str">
        <f>IF(Table3[[#This Row],[month]]="?","sep",Table3[[#This Row],[month]])</f>
        <v>Aug</v>
      </c>
      <c r="K1049" s="16">
        <f>IF(Table3[[#This Row],[year]]="?","1983",Table3[[#This Row],[year]])</f>
        <v>1979</v>
      </c>
      <c r="L1049" s="16" t="str">
        <f>IF(Table3[[#This Row],[Hospital tier]]="?","tier - 2",Table3[[#This Row],[Hospital tier]])</f>
        <v>tier - 2</v>
      </c>
      <c r="M1049" s="16" t="str">
        <f>IF(Table3[[#This Row],[City tier]]="?","tier - 2",Table3[[#This Row],[City tier]])</f>
        <v>tier - 2</v>
      </c>
      <c r="N1049" s="16" t="str">
        <f>IF(Table3[[#This Row],[State ID]]="?","unknown",Table3[[#This Row],[State ID]])</f>
        <v>R1011</v>
      </c>
      <c r="O1049" s="38" t="str">
        <f>CONCATENATE(Table3[[#This Row],[date]],"-",Table3[[#This Row],[month2]],"-",Table3[[#This Row],[year2]])</f>
        <v>13-Aug-1979</v>
      </c>
      <c r="P1049" s="17">
        <f>DATEDIF(Table3[[#This Row],[date of birth]],DATE(2023,6,8),"y")</f>
        <v>43</v>
      </c>
      <c r="Q1049" s="39">
        <v>8522</v>
      </c>
    </row>
    <row r="1050" spans="1:17" x14ac:dyDescent="0.25">
      <c r="A1050" t="s">
        <v>5765</v>
      </c>
      <c r="B1050">
        <v>1977</v>
      </c>
      <c r="C1050" t="s">
        <v>10</v>
      </c>
      <c r="D1050">
        <v>26</v>
      </c>
      <c r="E1050">
        <v>2</v>
      </c>
      <c r="F1050">
        <v>8527.5300000000007</v>
      </c>
      <c r="G1050" t="s">
        <v>11</v>
      </c>
      <c r="H1050" t="s">
        <v>11</v>
      </c>
      <c r="I1050" t="s">
        <v>13</v>
      </c>
      <c r="J1050" s="16" t="str">
        <f>IF(Table3[[#This Row],[month]]="?","sep",Table3[[#This Row],[month]])</f>
        <v>Jul</v>
      </c>
      <c r="K1050" s="16">
        <f>IF(Table3[[#This Row],[year]]="?","1983",Table3[[#This Row],[year]])</f>
        <v>1977</v>
      </c>
      <c r="L1050" s="16" t="str">
        <f>IF(Table3[[#This Row],[Hospital tier]]="?","tier - 2",Table3[[#This Row],[Hospital tier]])</f>
        <v>tier - 2</v>
      </c>
      <c r="M1050" s="16" t="str">
        <f>IF(Table3[[#This Row],[City tier]]="?","tier - 2",Table3[[#This Row],[City tier]])</f>
        <v>tier - 2</v>
      </c>
      <c r="N1050" s="16" t="str">
        <f>IF(Table3[[#This Row],[State ID]]="?","unknown",Table3[[#This Row],[State ID]])</f>
        <v>R1013</v>
      </c>
      <c r="O1050" s="38" t="str">
        <f>CONCATENATE(Table3[[#This Row],[date]],"-",Table3[[#This Row],[month2]],"-",Table3[[#This Row],[year2]])</f>
        <v>26-Jul-1977</v>
      </c>
      <c r="P1050" s="17">
        <f>DATEDIF(Table3[[#This Row],[date of birth]],DATE(2023,6,8),"y")</f>
        <v>45</v>
      </c>
      <c r="Q1050" s="39">
        <v>8527.5300000000007</v>
      </c>
    </row>
    <row r="1051" spans="1:17" x14ac:dyDescent="0.25">
      <c r="A1051" t="s">
        <v>5766</v>
      </c>
      <c r="B1051" t="s">
        <v>31</v>
      </c>
      <c r="C1051" t="s">
        <v>10</v>
      </c>
      <c r="D1051">
        <v>24</v>
      </c>
      <c r="E1051">
        <v>0</v>
      </c>
      <c r="F1051">
        <v>8534.67</v>
      </c>
      <c r="G1051" t="s">
        <v>11</v>
      </c>
      <c r="H1051" t="s">
        <v>12</v>
      </c>
      <c r="I1051" t="s">
        <v>247</v>
      </c>
      <c r="J1051" s="16" t="str">
        <f>IF(Table3[[#This Row],[month]]="?","sep",Table3[[#This Row],[month]])</f>
        <v>Jul</v>
      </c>
      <c r="K1051" s="16" t="str">
        <f>IF(Table3[[#This Row],[year]]="?","1983",Table3[[#This Row],[year]])</f>
        <v>1983</v>
      </c>
      <c r="L1051" s="16" t="str">
        <f>IF(Table3[[#This Row],[Hospital tier]]="?","tier - 2",Table3[[#This Row],[Hospital tier]])</f>
        <v>tier - 2</v>
      </c>
      <c r="M1051" s="16" t="str">
        <f>IF(Table3[[#This Row],[City tier]]="?","tier - 2",Table3[[#This Row],[City tier]])</f>
        <v>tier - 3</v>
      </c>
      <c r="N1051" s="16" t="str">
        <f>IF(Table3[[#This Row],[State ID]]="?","unknown",Table3[[#This Row],[State ID]])</f>
        <v>R1024</v>
      </c>
      <c r="O1051" s="38" t="str">
        <f>CONCATENATE(Table3[[#This Row],[date]],"-",Table3[[#This Row],[month2]],"-",Table3[[#This Row],[year2]])</f>
        <v>24-Jul-1983</v>
      </c>
      <c r="P1051" s="17">
        <f>DATEDIF(Table3[[#This Row],[date of birth]],DATE(2023,6,8),"y")</f>
        <v>39</v>
      </c>
      <c r="Q1051" s="39">
        <v>8534.67</v>
      </c>
    </row>
    <row r="1052" spans="1:17" x14ac:dyDescent="0.25">
      <c r="A1052" t="s">
        <v>5767</v>
      </c>
      <c r="B1052">
        <v>1981</v>
      </c>
      <c r="C1052" t="s">
        <v>30</v>
      </c>
      <c r="D1052">
        <v>27</v>
      </c>
      <c r="E1052">
        <v>3</v>
      </c>
      <c r="F1052">
        <v>8538.2900000000009</v>
      </c>
      <c r="G1052" t="s">
        <v>11</v>
      </c>
      <c r="H1052" t="s">
        <v>12</v>
      </c>
      <c r="I1052" t="s">
        <v>247</v>
      </c>
      <c r="J1052" s="16" t="str">
        <f>IF(Table3[[#This Row],[month]]="?","sep",Table3[[#This Row],[month]])</f>
        <v>Dec</v>
      </c>
      <c r="K1052" s="16">
        <f>IF(Table3[[#This Row],[year]]="?","1983",Table3[[#This Row],[year]])</f>
        <v>1981</v>
      </c>
      <c r="L1052" s="16" t="str">
        <f>IF(Table3[[#This Row],[Hospital tier]]="?","tier - 2",Table3[[#This Row],[Hospital tier]])</f>
        <v>tier - 2</v>
      </c>
      <c r="M1052" s="16" t="str">
        <f>IF(Table3[[#This Row],[City tier]]="?","tier - 2",Table3[[#This Row],[City tier]])</f>
        <v>tier - 3</v>
      </c>
      <c r="N1052" s="16" t="str">
        <f>IF(Table3[[#This Row],[State ID]]="?","unknown",Table3[[#This Row],[State ID]])</f>
        <v>R1024</v>
      </c>
      <c r="O1052" s="38" t="str">
        <f>CONCATENATE(Table3[[#This Row],[date]],"-",Table3[[#This Row],[month2]],"-",Table3[[#This Row],[year2]])</f>
        <v>27-Dec-1981</v>
      </c>
      <c r="P1052" s="17">
        <f>DATEDIF(Table3[[#This Row],[date of birth]],DATE(2023,6,8),"y")</f>
        <v>41</v>
      </c>
      <c r="Q1052" s="39">
        <v>8538.2900000000009</v>
      </c>
    </row>
    <row r="1053" spans="1:17" x14ac:dyDescent="0.25">
      <c r="A1053" t="s">
        <v>5768</v>
      </c>
      <c r="B1053">
        <v>1975</v>
      </c>
      <c r="C1053" t="s">
        <v>15</v>
      </c>
      <c r="D1053">
        <v>6</v>
      </c>
      <c r="E1053">
        <v>1</v>
      </c>
      <c r="F1053">
        <v>8539.67</v>
      </c>
      <c r="G1053" t="s">
        <v>11</v>
      </c>
      <c r="H1053" t="s">
        <v>12</v>
      </c>
      <c r="I1053" t="s">
        <v>42</v>
      </c>
      <c r="J1053" s="16" t="str">
        <f>IF(Table3[[#This Row],[month]]="?","sep",Table3[[#This Row],[month]])</f>
        <v>Nov</v>
      </c>
      <c r="K1053" s="16">
        <f>IF(Table3[[#This Row],[year]]="?","1983",Table3[[#This Row],[year]])</f>
        <v>1975</v>
      </c>
      <c r="L1053" s="16" t="str">
        <f>IF(Table3[[#This Row],[Hospital tier]]="?","tier - 2",Table3[[#This Row],[Hospital tier]])</f>
        <v>tier - 2</v>
      </c>
      <c r="M1053" s="16" t="str">
        <f>IF(Table3[[#This Row],[City tier]]="?","tier - 2",Table3[[#This Row],[City tier]])</f>
        <v>tier - 3</v>
      </c>
      <c r="N1053" s="16" t="str">
        <f>IF(Table3[[#This Row],[State ID]]="?","unknown",Table3[[#This Row],[State ID]])</f>
        <v>R1011</v>
      </c>
      <c r="O1053" s="38" t="str">
        <f>CONCATENATE(Table3[[#This Row],[date]],"-",Table3[[#This Row],[month2]],"-",Table3[[#This Row],[year2]])</f>
        <v>6-Nov-1975</v>
      </c>
      <c r="P1053" s="17">
        <f>DATEDIF(Table3[[#This Row],[date of birth]],DATE(2023,6,8),"y")</f>
        <v>47</v>
      </c>
      <c r="Q1053" s="39">
        <v>8539.67</v>
      </c>
    </row>
    <row r="1054" spans="1:17" x14ac:dyDescent="0.25">
      <c r="A1054" t="s">
        <v>5769</v>
      </c>
      <c r="B1054" t="s">
        <v>31</v>
      </c>
      <c r="C1054" t="s">
        <v>30</v>
      </c>
      <c r="D1054">
        <v>12</v>
      </c>
      <c r="E1054">
        <v>1</v>
      </c>
      <c r="F1054">
        <v>8547.69</v>
      </c>
      <c r="G1054" t="s">
        <v>11</v>
      </c>
      <c r="H1054" t="s">
        <v>16</v>
      </c>
      <c r="I1054" t="s">
        <v>13</v>
      </c>
      <c r="J1054" s="16" t="str">
        <f>IF(Table3[[#This Row],[month]]="?","sep",Table3[[#This Row],[month]])</f>
        <v>Dec</v>
      </c>
      <c r="K1054" s="16" t="str">
        <f>IF(Table3[[#This Row],[year]]="?","1983",Table3[[#This Row],[year]])</f>
        <v>1983</v>
      </c>
      <c r="L1054" s="16" t="str">
        <f>IF(Table3[[#This Row],[Hospital tier]]="?","tier - 2",Table3[[#This Row],[Hospital tier]])</f>
        <v>tier - 2</v>
      </c>
      <c r="M1054" s="16" t="str">
        <f>IF(Table3[[#This Row],[City tier]]="?","tier - 2",Table3[[#This Row],[City tier]])</f>
        <v>tier - 1</v>
      </c>
      <c r="N1054" s="16" t="str">
        <f>IF(Table3[[#This Row],[State ID]]="?","unknown",Table3[[#This Row],[State ID]])</f>
        <v>R1013</v>
      </c>
      <c r="O1054" s="38" t="str">
        <f>CONCATENATE(Table3[[#This Row],[date]],"-",Table3[[#This Row],[month2]],"-",Table3[[#This Row],[year2]])</f>
        <v>12-Dec-1983</v>
      </c>
      <c r="P1054" s="17">
        <f>DATEDIF(Table3[[#This Row],[date of birth]],DATE(2023,6,8),"y")</f>
        <v>39</v>
      </c>
      <c r="Q1054" s="39">
        <v>8547.69</v>
      </c>
    </row>
    <row r="1055" spans="1:17" x14ac:dyDescent="0.25">
      <c r="A1055" t="s">
        <v>5770</v>
      </c>
      <c r="B1055">
        <v>1975</v>
      </c>
      <c r="C1055" t="s">
        <v>35</v>
      </c>
      <c r="D1055">
        <v>6</v>
      </c>
      <c r="E1055">
        <v>1</v>
      </c>
      <c r="F1055">
        <v>8551.35</v>
      </c>
      <c r="G1055" t="s">
        <v>11</v>
      </c>
      <c r="H1055" t="s">
        <v>11</v>
      </c>
      <c r="I1055" t="s">
        <v>42</v>
      </c>
      <c r="J1055" s="16" t="str">
        <f>IF(Table3[[#This Row],[month]]="?","sep",Table3[[#This Row],[month]])</f>
        <v>Aug</v>
      </c>
      <c r="K1055" s="16">
        <f>IF(Table3[[#This Row],[year]]="?","1983",Table3[[#This Row],[year]])</f>
        <v>1975</v>
      </c>
      <c r="L1055" s="16" t="str">
        <f>IF(Table3[[#This Row],[Hospital tier]]="?","tier - 2",Table3[[#This Row],[Hospital tier]])</f>
        <v>tier - 2</v>
      </c>
      <c r="M1055" s="16" t="str">
        <f>IF(Table3[[#This Row],[City tier]]="?","tier - 2",Table3[[#This Row],[City tier]])</f>
        <v>tier - 2</v>
      </c>
      <c r="N1055" s="16" t="str">
        <f>IF(Table3[[#This Row],[State ID]]="?","unknown",Table3[[#This Row],[State ID]])</f>
        <v>R1011</v>
      </c>
      <c r="O1055" s="38" t="str">
        <f>CONCATENATE(Table3[[#This Row],[date]],"-",Table3[[#This Row],[month2]],"-",Table3[[#This Row],[year2]])</f>
        <v>6-Aug-1975</v>
      </c>
      <c r="P1055" s="17">
        <f>DATEDIF(Table3[[#This Row],[date of birth]],DATE(2023,6,8),"y")</f>
        <v>47</v>
      </c>
      <c r="Q1055" s="39">
        <v>8551.35</v>
      </c>
    </row>
    <row r="1056" spans="1:17" x14ac:dyDescent="0.25">
      <c r="A1056" t="s">
        <v>5771</v>
      </c>
      <c r="B1056">
        <v>1975</v>
      </c>
      <c r="C1056" t="s">
        <v>35</v>
      </c>
      <c r="D1056">
        <v>21</v>
      </c>
      <c r="E1056">
        <v>1</v>
      </c>
      <c r="F1056">
        <v>8556.91</v>
      </c>
      <c r="G1056" t="s">
        <v>11</v>
      </c>
      <c r="H1056" t="s">
        <v>16</v>
      </c>
      <c r="I1056" t="s">
        <v>42</v>
      </c>
      <c r="J1056" s="16" t="str">
        <f>IF(Table3[[#This Row],[month]]="?","sep",Table3[[#This Row],[month]])</f>
        <v>Aug</v>
      </c>
      <c r="K1056" s="16">
        <f>IF(Table3[[#This Row],[year]]="?","1983",Table3[[#This Row],[year]])</f>
        <v>1975</v>
      </c>
      <c r="L1056" s="16" t="str">
        <f>IF(Table3[[#This Row],[Hospital tier]]="?","tier - 2",Table3[[#This Row],[Hospital tier]])</f>
        <v>tier - 2</v>
      </c>
      <c r="M1056" s="16" t="str">
        <f>IF(Table3[[#This Row],[City tier]]="?","tier - 2",Table3[[#This Row],[City tier]])</f>
        <v>tier - 1</v>
      </c>
      <c r="N1056" s="16" t="str">
        <f>IF(Table3[[#This Row],[State ID]]="?","unknown",Table3[[#This Row],[State ID]])</f>
        <v>R1011</v>
      </c>
      <c r="O1056" s="38" t="str">
        <f>CONCATENATE(Table3[[#This Row],[date]],"-",Table3[[#This Row],[month2]],"-",Table3[[#This Row],[year2]])</f>
        <v>21-Aug-1975</v>
      </c>
      <c r="P1056" s="17">
        <f>DATEDIF(Table3[[#This Row],[date of birth]],DATE(2023,6,8),"y")</f>
        <v>47</v>
      </c>
      <c r="Q1056" s="39">
        <v>8556.91</v>
      </c>
    </row>
    <row r="1057" spans="1:17" x14ac:dyDescent="0.25">
      <c r="A1057" t="s">
        <v>5772</v>
      </c>
      <c r="B1057">
        <v>1988</v>
      </c>
      <c r="C1057" t="s">
        <v>20</v>
      </c>
      <c r="D1057">
        <v>21</v>
      </c>
      <c r="E1057">
        <v>3</v>
      </c>
      <c r="F1057">
        <v>8567.25</v>
      </c>
      <c r="G1057" t="s">
        <v>11</v>
      </c>
      <c r="H1057" t="s">
        <v>16</v>
      </c>
      <c r="I1057" t="s">
        <v>23</v>
      </c>
      <c r="J1057" s="16" t="str">
        <f>IF(Table3[[#This Row],[month]]="?","sep",Table3[[#This Row],[month]])</f>
        <v>Sep</v>
      </c>
      <c r="K1057" s="16">
        <f>IF(Table3[[#This Row],[year]]="?","1983",Table3[[#This Row],[year]])</f>
        <v>1988</v>
      </c>
      <c r="L1057" s="16" t="str">
        <f>IF(Table3[[#This Row],[Hospital tier]]="?","tier - 2",Table3[[#This Row],[Hospital tier]])</f>
        <v>tier - 2</v>
      </c>
      <c r="M1057" s="16" t="str">
        <f>IF(Table3[[#This Row],[City tier]]="?","tier - 2",Table3[[#This Row],[City tier]])</f>
        <v>tier - 1</v>
      </c>
      <c r="N1057" s="16" t="str">
        <f>IF(Table3[[#This Row],[State ID]]="?","unknown",Table3[[#This Row],[State ID]])</f>
        <v>R1012</v>
      </c>
      <c r="O1057" s="38" t="str">
        <f>CONCATENATE(Table3[[#This Row],[date]],"-",Table3[[#This Row],[month2]],"-",Table3[[#This Row],[year2]])</f>
        <v>21-Sep-1988</v>
      </c>
      <c r="P1057" s="17">
        <f>DATEDIF(Table3[[#This Row],[date of birth]],DATE(2023,6,8),"y")</f>
        <v>34</v>
      </c>
      <c r="Q1057" s="39">
        <v>8567.25</v>
      </c>
    </row>
    <row r="1058" spans="1:17" x14ac:dyDescent="0.25">
      <c r="A1058" t="s">
        <v>5773</v>
      </c>
      <c r="B1058">
        <v>1975</v>
      </c>
      <c r="C1058" t="s">
        <v>20</v>
      </c>
      <c r="D1058">
        <v>26</v>
      </c>
      <c r="E1058">
        <v>1</v>
      </c>
      <c r="F1058">
        <v>8569.86</v>
      </c>
      <c r="G1058" t="s">
        <v>11</v>
      </c>
      <c r="H1058" t="s">
        <v>12</v>
      </c>
      <c r="I1058" t="s">
        <v>13</v>
      </c>
      <c r="J1058" s="16" t="str">
        <f>IF(Table3[[#This Row],[month]]="?","sep",Table3[[#This Row],[month]])</f>
        <v>Sep</v>
      </c>
      <c r="K1058" s="16">
        <f>IF(Table3[[#This Row],[year]]="?","1983",Table3[[#This Row],[year]])</f>
        <v>1975</v>
      </c>
      <c r="L1058" s="16" t="str">
        <f>IF(Table3[[#This Row],[Hospital tier]]="?","tier - 2",Table3[[#This Row],[Hospital tier]])</f>
        <v>tier - 2</v>
      </c>
      <c r="M1058" s="16" t="str">
        <f>IF(Table3[[#This Row],[City tier]]="?","tier - 2",Table3[[#This Row],[City tier]])</f>
        <v>tier - 3</v>
      </c>
      <c r="N1058" s="16" t="str">
        <f>IF(Table3[[#This Row],[State ID]]="?","unknown",Table3[[#This Row],[State ID]])</f>
        <v>R1013</v>
      </c>
      <c r="O1058" s="38" t="str">
        <f>CONCATENATE(Table3[[#This Row],[date]],"-",Table3[[#This Row],[month2]],"-",Table3[[#This Row],[year2]])</f>
        <v>26-Sep-1975</v>
      </c>
      <c r="P1058" s="17">
        <f>DATEDIF(Table3[[#This Row],[date of birth]],DATE(2023,6,8),"y")</f>
        <v>47</v>
      </c>
      <c r="Q1058" s="39">
        <v>8569.86</v>
      </c>
    </row>
    <row r="1059" spans="1:17" x14ac:dyDescent="0.25">
      <c r="A1059" t="s">
        <v>5774</v>
      </c>
      <c r="B1059">
        <v>1982</v>
      </c>
      <c r="C1059" t="s">
        <v>30</v>
      </c>
      <c r="D1059">
        <v>6</v>
      </c>
      <c r="E1059">
        <v>3</v>
      </c>
      <c r="F1059">
        <v>8572.0400000000009</v>
      </c>
      <c r="G1059" t="s">
        <v>11</v>
      </c>
      <c r="H1059" t="s">
        <v>11</v>
      </c>
      <c r="I1059" t="s">
        <v>300</v>
      </c>
      <c r="J1059" s="16" t="str">
        <f>IF(Table3[[#This Row],[month]]="?","sep",Table3[[#This Row],[month]])</f>
        <v>Dec</v>
      </c>
      <c r="K1059" s="16">
        <f>IF(Table3[[#This Row],[year]]="?","1983",Table3[[#This Row],[year]])</f>
        <v>1982</v>
      </c>
      <c r="L1059" s="16" t="str">
        <f>IF(Table3[[#This Row],[Hospital tier]]="?","tier - 2",Table3[[#This Row],[Hospital tier]])</f>
        <v>tier - 2</v>
      </c>
      <c r="M1059" s="16" t="str">
        <f>IF(Table3[[#This Row],[City tier]]="?","tier - 2",Table3[[#This Row],[City tier]])</f>
        <v>tier - 2</v>
      </c>
      <c r="N1059" s="16" t="str">
        <f>IF(Table3[[#This Row],[State ID]]="?","unknown",Table3[[#This Row],[State ID]])</f>
        <v>R1021</v>
      </c>
      <c r="O1059" s="38" t="str">
        <f>CONCATENATE(Table3[[#This Row],[date]],"-",Table3[[#This Row],[month2]],"-",Table3[[#This Row],[year2]])</f>
        <v>6-Dec-1982</v>
      </c>
      <c r="P1059" s="17">
        <f>DATEDIF(Table3[[#This Row],[date of birth]],DATE(2023,6,8),"y")</f>
        <v>40</v>
      </c>
      <c r="Q1059" s="39">
        <v>8572.0400000000009</v>
      </c>
    </row>
    <row r="1060" spans="1:17" x14ac:dyDescent="0.25">
      <c r="A1060" t="s">
        <v>5775</v>
      </c>
      <c r="B1060">
        <v>1987</v>
      </c>
      <c r="C1060" t="s">
        <v>15</v>
      </c>
      <c r="D1060">
        <v>11</v>
      </c>
      <c r="E1060">
        <v>3</v>
      </c>
      <c r="F1060">
        <v>8573.2999999999993</v>
      </c>
      <c r="G1060" t="s">
        <v>11</v>
      </c>
      <c r="H1060" t="s">
        <v>11</v>
      </c>
      <c r="I1060" t="s">
        <v>300</v>
      </c>
      <c r="J1060" s="16" t="str">
        <f>IF(Table3[[#This Row],[month]]="?","sep",Table3[[#This Row],[month]])</f>
        <v>Nov</v>
      </c>
      <c r="K1060" s="16">
        <f>IF(Table3[[#This Row],[year]]="?","1983",Table3[[#This Row],[year]])</f>
        <v>1987</v>
      </c>
      <c r="L1060" s="16" t="str">
        <f>IF(Table3[[#This Row],[Hospital tier]]="?","tier - 2",Table3[[#This Row],[Hospital tier]])</f>
        <v>tier - 2</v>
      </c>
      <c r="M1060" s="16" t="str">
        <f>IF(Table3[[#This Row],[City tier]]="?","tier - 2",Table3[[#This Row],[City tier]])</f>
        <v>tier - 2</v>
      </c>
      <c r="N1060" s="16" t="str">
        <f>IF(Table3[[#This Row],[State ID]]="?","unknown",Table3[[#This Row],[State ID]])</f>
        <v>R1021</v>
      </c>
      <c r="O1060" s="38" t="str">
        <f>CONCATENATE(Table3[[#This Row],[date]],"-",Table3[[#This Row],[month2]],"-",Table3[[#This Row],[year2]])</f>
        <v>11-Nov-1987</v>
      </c>
      <c r="P1060" s="17">
        <f>DATEDIF(Table3[[#This Row],[date of birth]],DATE(2023,6,8),"y")</f>
        <v>35</v>
      </c>
      <c r="Q1060" s="39">
        <v>8573.2999999999993</v>
      </c>
    </row>
    <row r="1061" spans="1:17" x14ac:dyDescent="0.25">
      <c r="A1061" t="s">
        <v>5776</v>
      </c>
      <c r="B1061">
        <v>1983</v>
      </c>
      <c r="C1061" t="s">
        <v>30</v>
      </c>
      <c r="D1061">
        <v>30</v>
      </c>
      <c r="E1061">
        <v>5</v>
      </c>
      <c r="F1061">
        <v>8582.2999999999993</v>
      </c>
      <c r="G1061" t="s">
        <v>11</v>
      </c>
      <c r="H1061" t="s">
        <v>16</v>
      </c>
      <c r="I1061" t="s">
        <v>13</v>
      </c>
      <c r="J1061" s="16" t="str">
        <f>IF(Table3[[#This Row],[month]]="?","sep",Table3[[#This Row],[month]])</f>
        <v>Dec</v>
      </c>
      <c r="K1061" s="16">
        <f>IF(Table3[[#This Row],[year]]="?","1983",Table3[[#This Row],[year]])</f>
        <v>1983</v>
      </c>
      <c r="L1061" s="16" t="str">
        <f>IF(Table3[[#This Row],[Hospital tier]]="?","tier - 2",Table3[[#This Row],[Hospital tier]])</f>
        <v>tier - 2</v>
      </c>
      <c r="M1061" s="16" t="str">
        <f>IF(Table3[[#This Row],[City tier]]="?","tier - 2",Table3[[#This Row],[City tier]])</f>
        <v>tier - 1</v>
      </c>
      <c r="N1061" s="16" t="str">
        <f>IF(Table3[[#This Row],[State ID]]="?","unknown",Table3[[#This Row],[State ID]])</f>
        <v>R1013</v>
      </c>
      <c r="O1061" s="38" t="str">
        <f>CONCATENATE(Table3[[#This Row],[date]],"-",Table3[[#This Row],[month2]],"-",Table3[[#This Row],[year2]])</f>
        <v>30-Dec-1983</v>
      </c>
      <c r="P1061" s="17">
        <f>DATEDIF(Table3[[#This Row],[date of birth]],DATE(2023,6,8),"y")</f>
        <v>39</v>
      </c>
      <c r="Q1061" s="39">
        <v>8582.2999999999993</v>
      </c>
    </row>
    <row r="1062" spans="1:17" x14ac:dyDescent="0.25">
      <c r="A1062" t="s">
        <v>5777</v>
      </c>
      <c r="B1062">
        <v>1983</v>
      </c>
      <c r="C1062" t="s">
        <v>10</v>
      </c>
      <c r="D1062">
        <v>25</v>
      </c>
      <c r="E1062">
        <v>5</v>
      </c>
      <c r="F1062">
        <v>8596.83</v>
      </c>
      <c r="G1062" t="s">
        <v>11</v>
      </c>
      <c r="H1062" t="s">
        <v>12</v>
      </c>
      <c r="I1062" t="s">
        <v>13</v>
      </c>
      <c r="J1062" s="16" t="str">
        <f>IF(Table3[[#This Row],[month]]="?","sep",Table3[[#This Row],[month]])</f>
        <v>Jul</v>
      </c>
      <c r="K1062" s="16">
        <f>IF(Table3[[#This Row],[year]]="?","1983",Table3[[#This Row],[year]])</f>
        <v>1983</v>
      </c>
      <c r="L1062" s="16" t="str">
        <f>IF(Table3[[#This Row],[Hospital tier]]="?","tier - 2",Table3[[#This Row],[Hospital tier]])</f>
        <v>tier - 2</v>
      </c>
      <c r="M1062" s="16" t="str">
        <f>IF(Table3[[#This Row],[City tier]]="?","tier - 2",Table3[[#This Row],[City tier]])</f>
        <v>tier - 3</v>
      </c>
      <c r="N1062" s="16" t="str">
        <f>IF(Table3[[#This Row],[State ID]]="?","unknown",Table3[[#This Row],[State ID]])</f>
        <v>R1013</v>
      </c>
      <c r="O1062" s="38" t="str">
        <f>CONCATENATE(Table3[[#This Row],[date]],"-",Table3[[#This Row],[month2]],"-",Table3[[#This Row],[year2]])</f>
        <v>25-Jul-1983</v>
      </c>
      <c r="P1062" s="17">
        <f>DATEDIF(Table3[[#This Row],[date of birth]],DATE(2023,6,8),"y")</f>
        <v>39</v>
      </c>
      <c r="Q1062" s="39">
        <v>8596.83</v>
      </c>
    </row>
    <row r="1063" spans="1:17" x14ac:dyDescent="0.25">
      <c r="A1063" t="s">
        <v>5778</v>
      </c>
      <c r="B1063">
        <v>1973</v>
      </c>
      <c r="C1063" t="s">
        <v>10</v>
      </c>
      <c r="D1063">
        <v>11</v>
      </c>
      <c r="E1063">
        <v>0</v>
      </c>
      <c r="F1063">
        <v>8601.33</v>
      </c>
      <c r="G1063" t="s">
        <v>11</v>
      </c>
      <c r="H1063" t="s">
        <v>16</v>
      </c>
      <c r="I1063" t="s">
        <v>13</v>
      </c>
      <c r="J1063" s="16" t="str">
        <f>IF(Table3[[#This Row],[month]]="?","sep",Table3[[#This Row],[month]])</f>
        <v>Jul</v>
      </c>
      <c r="K1063" s="16">
        <f>IF(Table3[[#This Row],[year]]="?","1983",Table3[[#This Row],[year]])</f>
        <v>1973</v>
      </c>
      <c r="L1063" s="16" t="str">
        <f>IF(Table3[[#This Row],[Hospital tier]]="?","tier - 2",Table3[[#This Row],[Hospital tier]])</f>
        <v>tier - 2</v>
      </c>
      <c r="M1063" s="16" t="str">
        <f>IF(Table3[[#This Row],[City tier]]="?","tier - 2",Table3[[#This Row],[City tier]])</f>
        <v>tier - 1</v>
      </c>
      <c r="N1063" s="16" t="str">
        <f>IF(Table3[[#This Row],[State ID]]="?","unknown",Table3[[#This Row],[State ID]])</f>
        <v>R1013</v>
      </c>
      <c r="O1063" s="38" t="str">
        <f>CONCATENATE(Table3[[#This Row],[date]],"-",Table3[[#This Row],[month2]],"-",Table3[[#This Row],[year2]])</f>
        <v>11-Jul-1973</v>
      </c>
      <c r="P1063" s="17">
        <f>DATEDIF(Table3[[#This Row],[date of birth]],DATE(2023,6,8),"y")</f>
        <v>49</v>
      </c>
      <c r="Q1063" s="39">
        <v>8601.33</v>
      </c>
    </row>
    <row r="1064" spans="1:17" x14ac:dyDescent="0.25">
      <c r="A1064" t="s">
        <v>5779</v>
      </c>
      <c r="B1064">
        <v>1977</v>
      </c>
      <c r="C1064" t="s">
        <v>20</v>
      </c>
      <c r="D1064">
        <v>24</v>
      </c>
      <c r="E1064">
        <v>2</v>
      </c>
      <c r="F1064">
        <v>8603.82</v>
      </c>
      <c r="G1064" t="s">
        <v>11</v>
      </c>
      <c r="H1064" t="s">
        <v>16</v>
      </c>
      <c r="I1064" t="s">
        <v>166</v>
      </c>
      <c r="J1064" s="16" t="str">
        <f>IF(Table3[[#This Row],[month]]="?","sep",Table3[[#This Row],[month]])</f>
        <v>Sep</v>
      </c>
      <c r="K1064" s="16">
        <f>IF(Table3[[#This Row],[year]]="?","1983",Table3[[#This Row],[year]])</f>
        <v>1977</v>
      </c>
      <c r="L1064" s="16" t="str">
        <f>IF(Table3[[#This Row],[Hospital tier]]="?","tier - 2",Table3[[#This Row],[Hospital tier]])</f>
        <v>tier - 2</v>
      </c>
      <c r="M1064" s="16" t="str">
        <f>IF(Table3[[#This Row],[City tier]]="?","tier - 2",Table3[[#This Row],[City tier]])</f>
        <v>tier - 1</v>
      </c>
      <c r="N1064" s="16" t="str">
        <f>IF(Table3[[#This Row],[State ID]]="?","unknown",Table3[[#This Row],[State ID]])</f>
        <v>R1019</v>
      </c>
      <c r="O1064" s="38" t="str">
        <f>CONCATENATE(Table3[[#This Row],[date]],"-",Table3[[#This Row],[month2]],"-",Table3[[#This Row],[year2]])</f>
        <v>24-Sep-1977</v>
      </c>
      <c r="P1064" s="17">
        <f>DATEDIF(Table3[[#This Row],[date of birth]],DATE(2023,6,8),"y")</f>
        <v>45</v>
      </c>
      <c r="Q1064" s="39">
        <v>8603.82</v>
      </c>
    </row>
    <row r="1065" spans="1:17" x14ac:dyDescent="0.25">
      <c r="A1065" t="s">
        <v>5780</v>
      </c>
      <c r="B1065">
        <v>1977</v>
      </c>
      <c r="C1065" t="s">
        <v>15</v>
      </c>
      <c r="D1065">
        <v>12</v>
      </c>
      <c r="E1065">
        <v>2</v>
      </c>
      <c r="F1065">
        <v>8604.48</v>
      </c>
      <c r="G1065" t="s">
        <v>12</v>
      </c>
      <c r="H1065" t="s">
        <v>11</v>
      </c>
      <c r="I1065" t="s">
        <v>168</v>
      </c>
      <c r="J1065" s="16" t="str">
        <f>IF(Table3[[#This Row],[month]]="?","sep",Table3[[#This Row],[month]])</f>
        <v>Nov</v>
      </c>
      <c r="K1065" s="16">
        <f>IF(Table3[[#This Row],[year]]="?","1983",Table3[[#This Row],[year]])</f>
        <v>1977</v>
      </c>
      <c r="L1065" s="16" t="str">
        <f>IF(Table3[[#This Row],[Hospital tier]]="?","tier - 2",Table3[[#This Row],[Hospital tier]])</f>
        <v>tier - 3</v>
      </c>
      <c r="M1065" s="16" t="str">
        <f>IF(Table3[[#This Row],[City tier]]="?","tier - 2",Table3[[#This Row],[City tier]])</f>
        <v>tier - 2</v>
      </c>
      <c r="N1065" s="16" t="str">
        <f>IF(Table3[[#This Row],[State ID]]="?","unknown",Table3[[#This Row],[State ID]])</f>
        <v>R1016</v>
      </c>
      <c r="O1065" s="38" t="str">
        <f>CONCATENATE(Table3[[#This Row],[date]],"-",Table3[[#This Row],[month2]],"-",Table3[[#This Row],[year2]])</f>
        <v>12-Nov-1977</v>
      </c>
      <c r="P1065" s="17">
        <f>DATEDIF(Table3[[#This Row],[date of birth]],DATE(2023,6,8),"y")</f>
        <v>45</v>
      </c>
      <c r="Q1065" s="39">
        <v>8604.48</v>
      </c>
    </row>
    <row r="1066" spans="1:17" x14ac:dyDescent="0.25">
      <c r="A1066" t="s">
        <v>5781</v>
      </c>
      <c r="B1066">
        <v>1977</v>
      </c>
      <c r="C1066" t="s">
        <v>37</v>
      </c>
      <c r="D1066">
        <v>15</v>
      </c>
      <c r="E1066">
        <v>3</v>
      </c>
      <c r="F1066">
        <v>8605.36</v>
      </c>
      <c r="G1066" t="s">
        <v>11</v>
      </c>
      <c r="H1066" t="s">
        <v>11</v>
      </c>
      <c r="I1066" t="s">
        <v>13</v>
      </c>
      <c r="J1066" s="16" t="str">
        <f>IF(Table3[[#This Row],[month]]="?","sep",Table3[[#This Row],[month]])</f>
        <v>Oct</v>
      </c>
      <c r="K1066" s="16">
        <f>IF(Table3[[#This Row],[year]]="?","1983",Table3[[#This Row],[year]])</f>
        <v>1977</v>
      </c>
      <c r="L1066" s="16" t="str">
        <f>IF(Table3[[#This Row],[Hospital tier]]="?","tier - 2",Table3[[#This Row],[Hospital tier]])</f>
        <v>tier - 2</v>
      </c>
      <c r="M1066" s="16" t="str">
        <f>IF(Table3[[#This Row],[City tier]]="?","tier - 2",Table3[[#This Row],[City tier]])</f>
        <v>tier - 2</v>
      </c>
      <c r="N1066" s="16" t="str">
        <f>IF(Table3[[#This Row],[State ID]]="?","unknown",Table3[[#This Row],[State ID]])</f>
        <v>R1013</v>
      </c>
      <c r="O1066" s="38" t="str">
        <f>CONCATENATE(Table3[[#This Row],[date]],"-",Table3[[#This Row],[month2]],"-",Table3[[#This Row],[year2]])</f>
        <v>15-Oct-1977</v>
      </c>
      <c r="P1066" s="17">
        <f>DATEDIF(Table3[[#This Row],[date of birth]],DATE(2023,6,8),"y")</f>
        <v>45</v>
      </c>
      <c r="Q1066" s="39">
        <v>8605.36</v>
      </c>
    </row>
    <row r="1067" spans="1:17" x14ac:dyDescent="0.25">
      <c r="A1067" t="s">
        <v>5782</v>
      </c>
      <c r="B1067">
        <v>1979</v>
      </c>
      <c r="C1067" t="s">
        <v>10</v>
      </c>
      <c r="D1067">
        <v>17</v>
      </c>
      <c r="E1067">
        <v>3</v>
      </c>
      <c r="F1067">
        <v>8606.2199999999993</v>
      </c>
      <c r="G1067" t="s">
        <v>16</v>
      </c>
      <c r="H1067" t="s">
        <v>11</v>
      </c>
      <c r="I1067" t="s">
        <v>276</v>
      </c>
      <c r="J1067" s="16" t="str">
        <f>IF(Table3[[#This Row],[month]]="?","sep",Table3[[#This Row],[month]])</f>
        <v>Jul</v>
      </c>
      <c r="K1067" s="16">
        <f>IF(Table3[[#This Row],[year]]="?","1983",Table3[[#This Row],[year]])</f>
        <v>1979</v>
      </c>
      <c r="L1067" s="16" t="str">
        <f>IF(Table3[[#This Row],[Hospital tier]]="?","tier - 2",Table3[[#This Row],[Hospital tier]])</f>
        <v>tier - 1</v>
      </c>
      <c r="M1067" s="16" t="str">
        <f>IF(Table3[[#This Row],[City tier]]="?","tier - 2",Table3[[#This Row],[City tier]])</f>
        <v>tier - 2</v>
      </c>
      <c r="N1067" s="16" t="str">
        <f>IF(Table3[[#This Row],[State ID]]="?","unknown",Table3[[#This Row],[State ID]])</f>
        <v>R1014</v>
      </c>
      <c r="O1067" s="38" t="str">
        <f>CONCATENATE(Table3[[#This Row],[date]],"-",Table3[[#This Row],[month2]],"-",Table3[[#This Row],[year2]])</f>
        <v>17-Jul-1979</v>
      </c>
      <c r="P1067" s="17">
        <f>DATEDIF(Table3[[#This Row],[date of birth]],DATE(2023,6,8),"y")</f>
        <v>43</v>
      </c>
      <c r="Q1067" s="39">
        <v>8606.2199999999993</v>
      </c>
    </row>
    <row r="1068" spans="1:17" x14ac:dyDescent="0.25">
      <c r="A1068" t="s">
        <v>5783</v>
      </c>
      <c r="B1068">
        <v>1977</v>
      </c>
      <c r="C1068" t="s">
        <v>20</v>
      </c>
      <c r="D1068">
        <v>2</v>
      </c>
      <c r="E1068">
        <v>3</v>
      </c>
      <c r="F1068">
        <v>8615.2999999999993</v>
      </c>
      <c r="G1068" t="s">
        <v>11</v>
      </c>
      <c r="H1068" t="s">
        <v>12</v>
      </c>
      <c r="I1068" t="s">
        <v>42</v>
      </c>
      <c r="J1068" s="16" t="str">
        <f>IF(Table3[[#This Row],[month]]="?","sep",Table3[[#This Row],[month]])</f>
        <v>Sep</v>
      </c>
      <c r="K1068" s="16">
        <f>IF(Table3[[#This Row],[year]]="?","1983",Table3[[#This Row],[year]])</f>
        <v>1977</v>
      </c>
      <c r="L1068" s="16" t="str">
        <f>IF(Table3[[#This Row],[Hospital tier]]="?","tier - 2",Table3[[#This Row],[Hospital tier]])</f>
        <v>tier - 2</v>
      </c>
      <c r="M1068" s="16" t="str">
        <f>IF(Table3[[#This Row],[City tier]]="?","tier - 2",Table3[[#This Row],[City tier]])</f>
        <v>tier - 3</v>
      </c>
      <c r="N1068" s="16" t="str">
        <f>IF(Table3[[#This Row],[State ID]]="?","unknown",Table3[[#This Row],[State ID]])</f>
        <v>R1011</v>
      </c>
      <c r="O1068" s="38" t="str">
        <f>CONCATENATE(Table3[[#This Row],[date]],"-",Table3[[#This Row],[month2]],"-",Table3[[#This Row],[year2]])</f>
        <v>2-Sep-1977</v>
      </c>
      <c r="P1068" s="17">
        <f>DATEDIF(Table3[[#This Row],[date of birth]],DATE(2023,6,8),"y")</f>
        <v>45</v>
      </c>
      <c r="Q1068" s="39">
        <v>8615.2999999999993</v>
      </c>
    </row>
    <row r="1069" spans="1:17" x14ac:dyDescent="0.25">
      <c r="A1069" t="s">
        <v>5784</v>
      </c>
      <c r="B1069">
        <v>1975</v>
      </c>
      <c r="C1069" t="s">
        <v>35</v>
      </c>
      <c r="D1069">
        <v>3</v>
      </c>
      <c r="E1069">
        <v>1</v>
      </c>
      <c r="F1069">
        <v>8627.5400000000009</v>
      </c>
      <c r="G1069" t="s">
        <v>11</v>
      </c>
      <c r="H1069" t="s">
        <v>11</v>
      </c>
      <c r="I1069" t="s">
        <v>356</v>
      </c>
      <c r="J1069" s="16" t="str">
        <f>IF(Table3[[#This Row],[month]]="?","sep",Table3[[#This Row],[month]])</f>
        <v>Aug</v>
      </c>
      <c r="K1069" s="16">
        <f>IF(Table3[[#This Row],[year]]="?","1983",Table3[[#This Row],[year]])</f>
        <v>1975</v>
      </c>
      <c r="L1069" s="16" t="str">
        <f>IF(Table3[[#This Row],[Hospital tier]]="?","tier - 2",Table3[[#This Row],[Hospital tier]])</f>
        <v>tier - 2</v>
      </c>
      <c r="M1069" s="16" t="str">
        <f>IF(Table3[[#This Row],[City tier]]="?","tier - 2",Table3[[#This Row],[City tier]])</f>
        <v>tier - 2</v>
      </c>
      <c r="N1069" s="16" t="str">
        <f>IF(Table3[[#This Row],[State ID]]="?","unknown",Table3[[#This Row],[State ID]])</f>
        <v>R1017</v>
      </c>
      <c r="O1069" s="38" t="str">
        <f>CONCATENATE(Table3[[#This Row],[date]],"-",Table3[[#This Row],[month2]],"-",Table3[[#This Row],[year2]])</f>
        <v>3-Aug-1975</v>
      </c>
      <c r="P1069" s="17">
        <f>DATEDIF(Table3[[#This Row],[date of birth]],DATE(2023,6,8),"y")</f>
        <v>47</v>
      </c>
      <c r="Q1069" s="39">
        <v>8627.5400000000009</v>
      </c>
    </row>
    <row r="1070" spans="1:17" x14ac:dyDescent="0.25">
      <c r="A1070" t="s">
        <v>5785</v>
      </c>
      <c r="B1070">
        <v>1965</v>
      </c>
      <c r="C1070" t="s">
        <v>37</v>
      </c>
      <c r="D1070">
        <v>21</v>
      </c>
      <c r="E1070">
        <v>0</v>
      </c>
      <c r="F1070">
        <v>8665.09</v>
      </c>
      <c r="G1070" t="s">
        <v>12</v>
      </c>
      <c r="H1070" t="s">
        <v>11</v>
      </c>
      <c r="I1070" t="s">
        <v>23</v>
      </c>
      <c r="J1070" s="16" t="str">
        <f>IF(Table3[[#This Row],[month]]="?","sep",Table3[[#This Row],[month]])</f>
        <v>Oct</v>
      </c>
      <c r="K1070" s="16">
        <f>IF(Table3[[#This Row],[year]]="?","1983",Table3[[#This Row],[year]])</f>
        <v>1965</v>
      </c>
      <c r="L1070" s="16" t="str">
        <f>IF(Table3[[#This Row],[Hospital tier]]="?","tier - 2",Table3[[#This Row],[Hospital tier]])</f>
        <v>tier - 3</v>
      </c>
      <c r="M1070" s="16" t="str">
        <f>IF(Table3[[#This Row],[City tier]]="?","tier - 2",Table3[[#This Row],[City tier]])</f>
        <v>tier - 2</v>
      </c>
      <c r="N1070" s="16" t="str">
        <f>IF(Table3[[#This Row],[State ID]]="?","unknown",Table3[[#This Row],[State ID]])</f>
        <v>R1012</v>
      </c>
      <c r="O1070" s="38" t="str">
        <f>CONCATENATE(Table3[[#This Row],[date]],"-",Table3[[#This Row],[month2]],"-",Table3[[#This Row],[year2]])</f>
        <v>21-Oct-1965</v>
      </c>
      <c r="P1070" s="17">
        <f>DATEDIF(Table3[[#This Row],[date of birth]],DATE(2023,6,8),"y")</f>
        <v>57</v>
      </c>
      <c r="Q1070" s="39">
        <v>8665.09</v>
      </c>
    </row>
    <row r="1071" spans="1:17" x14ac:dyDescent="0.25">
      <c r="A1071" t="s">
        <v>5786</v>
      </c>
      <c r="B1071">
        <v>1969</v>
      </c>
      <c r="C1071" t="s">
        <v>35</v>
      </c>
      <c r="D1071">
        <v>10</v>
      </c>
      <c r="E1071">
        <v>0</v>
      </c>
      <c r="F1071">
        <v>8665.14</v>
      </c>
      <c r="G1071" t="s">
        <v>11</v>
      </c>
      <c r="H1071" t="s">
        <v>12</v>
      </c>
      <c r="I1071" t="s">
        <v>13</v>
      </c>
      <c r="J1071" s="16" t="str">
        <f>IF(Table3[[#This Row],[month]]="?","sep",Table3[[#This Row],[month]])</f>
        <v>Aug</v>
      </c>
      <c r="K1071" s="16">
        <f>IF(Table3[[#This Row],[year]]="?","1983",Table3[[#This Row],[year]])</f>
        <v>1969</v>
      </c>
      <c r="L1071" s="16" t="str">
        <f>IF(Table3[[#This Row],[Hospital tier]]="?","tier - 2",Table3[[#This Row],[Hospital tier]])</f>
        <v>tier - 2</v>
      </c>
      <c r="M1071" s="16" t="str">
        <f>IF(Table3[[#This Row],[City tier]]="?","tier - 2",Table3[[#This Row],[City tier]])</f>
        <v>tier - 3</v>
      </c>
      <c r="N1071" s="16" t="str">
        <f>IF(Table3[[#This Row],[State ID]]="?","unknown",Table3[[#This Row],[State ID]])</f>
        <v>R1013</v>
      </c>
      <c r="O1071" s="38" t="str">
        <f>CONCATENATE(Table3[[#This Row],[date]],"-",Table3[[#This Row],[month2]],"-",Table3[[#This Row],[year2]])</f>
        <v>10-Aug-1969</v>
      </c>
      <c r="P1071" s="17">
        <f>DATEDIF(Table3[[#This Row],[date of birth]],DATE(2023,6,8),"y")</f>
        <v>53</v>
      </c>
      <c r="Q1071" s="39">
        <v>8665.14</v>
      </c>
    </row>
    <row r="1072" spans="1:17" x14ac:dyDescent="0.25">
      <c r="A1072" t="s">
        <v>5787</v>
      </c>
      <c r="B1072">
        <v>1974</v>
      </c>
      <c r="C1072" t="s">
        <v>35</v>
      </c>
      <c r="D1072">
        <v>16</v>
      </c>
      <c r="E1072">
        <v>0</v>
      </c>
      <c r="F1072">
        <v>8671.19</v>
      </c>
      <c r="G1072" t="s">
        <v>11</v>
      </c>
      <c r="H1072" t="s">
        <v>16</v>
      </c>
      <c r="I1072" t="s">
        <v>23</v>
      </c>
      <c r="J1072" s="16" t="str">
        <f>IF(Table3[[#This Row],[month]]="?","sep",Table3[[#This Row],[month]])</f>
        <v>Aug</v>
      </c>
      <c r="K1072" s="16">
        <f>IF(Table3[[#This Row],[year]]="?","1983",Table3[[#This Row],[year]])</f>
        <v>1974</v>
      </c>
      <c r="L1072" s="16" t="str">
        <f>IF(Table3[[#This Row],[Hospital tier]]="?","tier - 2",Table3[[#This Row],[Hospital tier]])</f>
        <v>tier - 2</v>
      </c>
      <c r="M1072" s="16" t="str">
        <f>IF(Table3[[#This Row],[City tier]]="?","tier - 2",Table3[[#This Row],[City tier]])</f>
        <v>tier - 1</v>
      </c>
      <c r="N1072" s="16" t="str">
        <f>IF(Table3[[#This Row],[State ID]]="?","unknown",Table3[[#This Row],[State ID]])</f>
        <v>R1012</v>
      </c>
      <c r="O1072" s="38" t="str">
        <f>CONCATENATE(Table3[[#This Row],[date]],"-",Table3[[#This Row],[month2]],"-",Table3[[#This Row],[year2]])</f>
        <v>16-Aug-1974</v>
      </c>
      <c r="P1072" s="17">
        <f>DATEDIF(Table3[[#This Row],[date of birth]],DATE(2023,6,8),"y")</f>
        <v>48</v>
      </c>
      <c r="Q1072" s="39">
        <v>8671.19</v>
      </c>
    </row>
    <row r="1073" spans="1:17" x14ac:dyDescent="0.25">
      <c r="A1073" t="s">
        <v>5788</v>
      </c>
      <c r="B1073">
        <v>1973</v>
      </c>
      <c r="C1073" t="s">
        <v>37</v>
      </c>
      <c r="D1073">
        <v>11</v>
      </c>
      <c r="E1073">
        <v>0</v>
      </c>
      <c r="F1073">
        <v>8688.86</v>
      </c>
      <c r="G1073" t="s">
        <v>11</v>
      </c>
      <c r="H1073" t="s">
        <v>16</v>
      </c>
      <c r="I1073" t="s">
        <v>356</v>
      </c>
      <c r="J1073" s="16" t="str">
        <f>IF(Table3[[#This Row],[month]]="?","sep",Table3[[#This Row],[month]])</f>
        <v>Oct</v>
      </c>
      <c r="K1073" s="16">
        <f>IF(Table3[[#This Row],[year]]="?","1983",Table3[[#This Row],[year]])</f>
        <v>1973</v>
      </c>
      <c r="L1073" s="16" t="str">
        <f>IF(Table3[[#This Row],[Hospital tier]]="?","tier - 2",Table3[[#This Row],[Hospital tier]])</f>
        <v>tier - 2</v>
      </c>
      <c r="M1073" s="16" t="str">
        <f>IF(Table3[[#This Row],[City tier]]="?","tier - 2",Table3[[#This Row],[City tier]])</f>
        <v>tier - 1</v>
      </c>
      <c r="N1073" s="16" t="str">
        <f>IF(Table3[[#This Row],[State ID]]="?","unknown",Table3[[#This Row],[State ID]])</f>
        <v>R1017</v>
      </c>
      <c r="O1073" s="38" t="str">
        <f>CONCATENATE(Table3[[#This Row],[date]],"-",Table3[[#This Row],[month2]],"-",Table3[[#This Row],[year2]])</f>
        <v>11-Oct-1973</v>
      </c>
      <c r="P1073" s="17">
        <f>DATEDIF(Table3[[#This Row],[date of birth]],DATE(2023,6,8),"y")</f>
        <v>49</v>
      </c>
      <c r="Q1073" s="39">
        <v>8688.86</v>
      </c>
    </row>
    <row r="1074" spans="1:17" x14ac:dyDescent="0.25">
      <c r="A1074" t="s">
        <v>5789</v>
      </c>
      <c r="B1074">
        <v>1980</v>
      </c>
      <c r="C1074" t="s">
        <v>37</v>
      </c>
      <c r="D1074">
        <v>28</v>
      </c>
      <c r="E1074">
        <v>2</v>
      </c>
      <c r="F1074">
        <v>8701.84</v>
      </c>
      <c r="G1074" t="s">
        <v>11</v>
      </c>
      <c r="H1074" t="s">
        <v>12</v>
      </c>
      <c r="I1074" t="s">
        <v>300</v>
      </c>
      <c r="J1074" s="16" t="str">
        <f>IF(Table3[[#This Row],[month]]="?","sep",Table3[[#This Row],[month]])</f>
        <v>Oct</v>
      </c>
      <c r="K1074" s="16">
        <f>IF(Table3[[#This Row],[year]]="?","1983",Table3[[#This Row],[year]])</f>
        <v>1980</v>
      </c>
      <c r="L1074" s="16" t="str">
        <f>IF(Table3[[#This Row],[Hospital tier]]="?","tier - 2",Table3[[#This Row],[Hospital tier]])</f>
        <v>tier - 2</v>
      </c>
      <c r="M1074" s="16" t="str">
        <f>IF(Table3[[#This Row],[City tier]]="?","tier - 2",Table3[[#This Row],[City tier]])</f>
        <v>tier - 3</v>
      </c>
      <c r="N1074" s="16" t="str">
        <f>IF(Table3[[#This Row],[State ID]]="?","unknown",Table3[[#This Row],[State ID]])</f>
        <v>R1021</v>
      </c>
      <c r="O1074" s="38" t="str">
        <f>CONCATENATE(Table3[[#This Row],[date]],"-",Table3[[#This Row],[month2]],"-",Table3[[#This Row],[year2]])</f>
        <v>28-Oct-1980</v>
      </c>
      <c r="P1074" s="17">
        <f>DATEDIF(Table3[[#This Row],[date of birth]],DATE(2023,6,8),"y")</f>
        <v>42</v>
      </c>
      <c r="Q1074" s="39">
        <v>8701.84</v>
      </c>
    </row>
    <row r="1075" spans="1:17" x14ac:dyDescent="0.25">
      <c r="A1075" t="s">
        <v>5790</v>
      </c>
      <c r="B1075">
        <v>1973</v>
      </c>
      <c r="C1075" t="s">
        <v>18</v>
      </c>
      <c r="D1075">
        <v>25</v>
      </c>
      <c r="E1075">
        <v>1</v>
      </c>
      <c r="F1075">
        <v>8703.4599999999991</v>
      </c>
      <c r="G1075" t="s">
        <v>12</v>
      </c>
      <c r="H1075" t="s">
        <v>12</v>
      </c>
      <c r="I1075" t="s">
        <v>42</v>
      </c>
      <c r="J1075" s="16" t="str">
        <f>IF(Table3[[#This Row],[month]]="?","sep",Table3[[#This Row],[month]])</f>
        <v>Jun</v>
      </c>
      <c r="K1075" s="16">
        <f>IF(Table3[[#This Row],[year]]="?","1983",Table3[[#This Row],[year]])</f>
        <v>1973</v>
      </c>
      <c r="L1075" s="16" t="str">
        <f>IF(Table3[[#This Row],[Hospital tier]]="?","tier - 2",Table3[[#This Row],[Hospital tier]])</f>
        <v>tier - 3</v>
      </c>
      <c r="M1075" s="16" t="str">
        <f>IF(Table3[[#This Row],[City tier]]="?","tier - 2",Table3[[#This Row],[City tier]])</f>
        <v>tier - 3</v>
      </c>
      <c r="N1075" s="16" t="str">
        <f>IF(Table3[[#This Row],[State ID]]="?","unknown",Table3[[#This Row],[State ID]])</f>
        <v>R1011</v>
      </c>
      <c r="O1075" s="38" t="str">
        <f>CONCATENATE(Table3[[#This Row],[date]],"-",Table3[[#This Row],[month2]],"-",Table3[[#This Row],[year2]])</f>
        <v>25-Jun-1973</v>
      </c>
      <c r="P1075" s="17">
        <f>DATEDIF(Table3[[#This Row],[date of birth]],DATE(2023,6,8),"y")</f>
        <v>49</v>
      </c>
      <c r="Q1075" s="39">
        <v>8703.4599999999991</v>
      </c>
    </row>
    <row r="1076" spans="1:17" x14ac:dyDescent="0.25">
      <c r="A1076" t="s">
        <v>5791</v>
      </c>
      <c r="B1076">
        <v>1976</v>
      </c>
      <c r="C1076" t="s">
        <v>18</v>
      </c>
      <c r="D1076">
        <v>17</v>
      </c>
      <c r="E1076">
        <v>2</v>
      </c>
      <c r="F1076">
        <v>8733.23</v>
      </c>
      <c r="G1076" t="s">
        <v>11</v>
      </c>
      <c r="H1076" t="s">
        <v>12</v>
      </c>
      <c r="I1076" t="s">
        <v>23</v>
      </c>
      <c r="J1076" s="16" t="str">
        <f>IF(Table3[[#This Row],[month]]="?","sep",Table3[[#This Row],[month]])</f>
        <v>Jun</v>
      </c>
      <c r="K1076" s="16">
        <f>IF(Table3[[#This Row],[year]]="?","1983",Table3[[#This Row],[year]])</f>
        <v>1976</v>
      </c>
      <c r="L1076" s="16" t="str">
        <f>IF(Table3[[#This Row],[Hospital tier]]="?","tier - 2",Table3[[#This Row],[Hospital tier]])</f>
        <v>tier - 2</v>
      </c>
      <c r="M1076" s="16" t="str">
        <f>IF(Table3[[#This Row],[City tier]]="?","tier - 2",Table3[[#This Row],[City tier]])</f>
        <v>tier - 3</v>
      </c>
      <c r="N1076" s="16" t="str">
        <f>IF(Table3[[#This Row],[State ID]]="?","unknown",Table3[[#This Row],[State ID]])</f>
        <v>R1012</v>
      </c>
      <c r="O1076" s="38" t="str">
        <f>CONCATENATE(Table3[[#This Row],[date]],"-",Table3[[#This Row],[month2]],"-",Table3[[#This Row],[year2]])</f>
        <v>17-Jun-1976</v>
      </c>
      <c r="P1076" s="17">
        <f>DATEDIF(Table3[[#This Row],[date of birth]],DATE(2023,6,8),"y")</f>
        <v>46</v>
      </c>
      <c r="Q1076" s="39">
        <v>8733.23</v>
      </c>
    </row>
    <row r="1077" spans="1:17" x14ac:dyDescent="0.25">
      <c r="A1077" t="s">
        <v>5792</v>
      </c>
      <c r="B1077">
        <v>1999</v>
      </c>
      <c r="C1077" t="s">
        <v>35</v>
      </c>
      <c r="D1077">
        <v>23</v>
      </c>
      <c r="E1077">
        <v>0</v>
      </c>
      <c r="F1077">
        <v>8747.68</v>
      </c>
      <c r="G1077" t="s">
        <v>11</v>
      </c>
      <c r="H1077" t="s">
        <v>12</v>
      </c>
      <c r="I1077" t="s">
        <v>42</v>
      </c>
      <c r="J1077" s="16" t="str">
        <f>IF(Table3[[#This Row],[month]]="?","sep",Table3[[#This Row],[month]])</f>
        <v>Aug</v>
      </c>
      <c r="K1077" s="16">
        <f>IF(Table3[[#This Row],[year]]="?","1983",Table3[[#This Row],[year]])</f>
        <v>1999</v>
      </c>
      <c r="L1077" s="16" t="str">
        <f>IF(Table3[[#This Row],[Hospital tier]]="?","tier - 2",Table3[[#This Row],[Hospital tier]])</f>
        <v>tier - 2</v>
      </c>
      <c r="M1077" s="16" t="str">
        <f>IF(Table3[[#This Row],[City tier]]="?","tier - 2",Table3[[#This Row],[City tier]])</f>
        <v>tier - 3</v>
      </c>
      <c r="N1077" s="16" t="str">
        <f>IF(Table3[[#This Row],[State ID]]="?","unknown",Table3[[#This Row],[State ID]])</f>
        <v>R1011</v>
      </c>
      <c r="O1077" s="38" t="str">
        <f>CONCATENATE(Table3[[#This Row],[date]],"-",Table3[[#This Row],[month2]],"-",Table3[[#This Row],[year2]])</f>
        <v>23-Aug-1999</v>
      </c>
      <c r="P1077" s="17">
        <f>DATEDIF(Table3[[#This Row],[date of birth]],DATE(2023,6,8),"y")</f>
        <v>23</v>
      </c>
      <c r="Q1077" s="39">
        <v>8747.68</v>
      </c>
    </row>
    <row r="1078" spans="1:17" x14ac:dyDescent="0.25">
      <c r="A1078" t="s">
        <v>5793</v>
      </c>
      <c r="B1078">
        <v>1969</v>
      </c>
      <c r="C1078" t="s">
        <v>20</v>
      </c>
      <c r="D1078">
        <v>9</v>
      </c>
      <c r="E1078">
        <v>0</v>
      </c>
      <c r="F1078">
        <v>8760.1200000000008</v>
      </c>
      <c r="G1078" t="s">
        <v>11</v>
      </c>
      <c r="H1078" t="s">
        <v>16</v>
      </c>
      <c r="I1078" t="s">
        <v>13</v>
      </c>
      <c r="J1078" s="16" t="str">
        <f>IF(Table3[[#This Row],[month]]="?","sep",Table3[[#This Row],[month]])</f>
        <v>Sep</v>
      </c>
      <c r="K1078" s="16">
        <f>IF(Table3[[#This Row],[year]]="?","1983",Table3[[#This Row],[year]])</f>
        <v>1969</v>
      </c>
      <c r="L1078" s="16" t="str">
        <f>IF(Table3[[#This Row],[Hospital tier]]="?","tier - 2",Table3[[#This Row],[Hospital tier]])</f>
        <v>tier - 2</v>
      </c>
      <c r="M1078" s="16" t="str">
        <f>IF(Table3[[#This Row],[City tier]]="?","tier - 2",Table3[[#This Row],[City tier]])</f>
        <v>tier - 1</v>
      </c>
      <c r="N1078" s="16" t="str">
        <f>IF(Table3[[#This Row],[State ID]]="?","unknown",Table3[[#This Row],[State ID]])</f>
        <v>R1013</v>
      </c>
      <c r="O1078" s="38" t="str">
        <f>CONCATENATE(Table3[[#This Row],[date]],"-",Table3[[#This Row],[month2]],"-",Table3[[#This Row],[year2]])</f>
        <v>9-Sep-1969</v>
      </c>
      <c r="P1078" s="17">
        <f>DATEDIF(Table3[[#This Row],[date of birth]],DATE(2023,6,8),"y")</f>
        <v>53</v>
      </c>
      <c r="Q1078" s="39">
        <v>8760.1200000000008</v>
      </c>
    </row>
    <row r="1079" spans="1:17" x14ac:dyDescent="0.25">
      <c r="A1079" t="s">
        <v>5794</v>
      </c>
      <c r="B1079">
        <v>1974</v>
      </c>
      <c r="C1079" t="s">
        <v>20</v>
      </c>
      <c r="D1079">
        <v>6</v>
      </c>
      <c r="E1079">
        <v>1</v>
      </c>
      <c r="F1079">
        <v>8765.25</v>
      </c>
      <c r="G1079" t="s">
        <v>11</v>
      </c>
      <c r="H1079" t="s">
        <v>12</v>
      </c>
      <c r="I1079" t="s">
        <v>23</v>
      </c>
      <c r="J1079" s="16" t="str">
        <f>IF(Table3[[#This Row],[month]]="?","sep",Table3[[#This Row],[month]])</f>
        <v>Sep</v>
      </c>
      <c r="K1079" s="16">
        <f>IF(Table3[[#This Row],[year]]="?","1983",Table3[[#This Row],[year]])</f>
        <v>1974</v>
      </c>
      <c r="L1079" s="16" t="str">
        <f>IF(Table3[[#This Row],[Hospital tier]]="?","tier - 2",Table3[[#This Row],[Hospital tier]])</f>
        <v>tier - 2</v>
      </c>
      <c r="M1079" s="16" t="str">
        <f>IF(Table3[[#This Row],[City tier]]="?","tier - 2",Table3[[#This Row],[City tier]])</f>
        <v>tier - 3</v>
      </c>
      <c r="N1079" s="16" t="str">
        <f>IF(Table3[[#This Row],[State ID]]="?","unknown",Table3[[#This Row],[State ID]])</f>
        <v>R1012</v>
      </c>
      <c r="O1079" s="38" t="str">
        <f>CONCATENATE(Table3[[#This Row],[date]],"-",Table3[[#This Row],[month2]],"-",Table3[[#This Row],[year2]])</f>
        <v>6-Sep-1974</v>
      </c>
      <c r="P1079" s="17">
        <f>DATEDIF(Table3[[#This Row],[date of birth]],DATE(2023,6,8),"y")</f>
        <v>48</v>
      </c>
      <c r="Q1079" s="39">
        <v>8765.25</v>
      </c>
    </row>
    <row r="1080" spans="1:17" x14ac:dyDescent="0.25">
      <c r="A1080" t="s">
        <v>5795</v>
      </c>
      <c r="B1080">
        <v>1971</v>
      </c>
      <c r="C1080" t="s">
        <v>35</v>
      </c>
      <c r="D1080">
        <v>23</v>
      </c>
      <c r="E1080">
        <v>0</v>
      </c>
      <c r="F1080">
        <v>8782.4699999999993</v>
      </c>
      <c r="G1080" t="s">
        <v>11</v>
      </c>
      <c r="H1080" t="s">
        <v>12</v>
      </c>
      <c r="I1080" t="s">
        <v>42</v>
      </c>
      <c r="J1080" s="16" t="str">
        <f>IF(Table3[[#This Row],[month]]="?","sep",Table3[[#This Row],[month]])</f>
        <v>Aug</v>
      </c>
      <c r="K1080" s="16">
        <f>IF(Table3[[#This Row],[year]]="?","1983",Table3[[#This Row],[year]])</f>
        <v>1971</v>
      </c>
      <c r="L1080" s="16" t="str">
        <f>IF(Table3[[#This Row],[Hospital tier]]="?","tier - 2",Table3[[#This Row],[Hospital tier]])</f>
        <v>tier - 2</v>
      </c>
      <c r="M1080" s="16" t="str">
        <f>IF(Table3[[#This Row],[City tier]]="?","tier - 2",Table3[[#This Row],[City tier]])</f>
        <v>tier - 3</v>
      </c>
      <c r="N1080" s="16" t="str">
        <f>IF(Table3[[#This Row],[State ID]]="?","unknown",Table3[[#This Row],[State ID]])</f>
        <v>R1011</v>
      </c>
      <c r="O1080" s="38" t="str">
        <f>CONCATENATE(Table3[[#This Row],[date]],"-",Table3[[#This Row],[month2]],"-",Table3[[#This Row],[year2]])</f>
        <v>23-Aug-1971</v>
      </c>
      <c r="P1080" s="17">
        <f>DATEDIF(Table3[[#This Row],[date of birth]],DATE(2023,6,8),"y")</f>
        <v>51</v>
      </c>
      <c r="Q1080" s="39">
        <v>8782.4699999999993</v>
      </c>
    </row>
    <row r="1081" spans="1:17" x14ac:dyDescent="0.25">
      <c r="A1081" t="s">
        <v>5796</v>
      </c>
      <c r="B1081">
        <v>1971</v>
      </c>
      <c r="C1081" t="s">
        <v>18</v>
      </c>
      <c r="D1081">
        <v>18</v>
      </c>
      <c r="E1081">
        <v>0</v>
      </c>
      <c r="F1081">
        <v>8798.59</v>
      </c>
      <c r="G1081" t="s">
        <v>11</v>
      </c>
      <c r="H1081" t="s">
        <v>16</v>
      </c>
      <c r="I1081" t="s">
        <v>42</v>
      </c>
      <c r="J1081" s="16" t="str">
        <f>IF(Table3[[#This Row],[month]]="?","sep",Table3[[#This Row],[month]])</f>
        <v>Jun</v>
      </c>
      <c r="K1081" s="16">
        <f>IF(Table3[[#This Row],[year]]="?","1983",Table3[[#This Row],[year]])</f>
        <v>1971</v>
      </c>
      <c r="L1081" s="16" t="str">
        <f>IF(Table3[[#This Row],[Hospital tier]]="?","tier - 2",Table3[[#This Row],[Hospital tier]])</f>
        <v>tier - 2</v>
      </c>
      <c r="M1081" s="16" t="str">
        <f>IF(Table3[[#This Row],[City tier]]="?","tier - 2",Table3[[#This Row],[City tier]])</f>
        <v>tier - 1</v>
      </c>
      <c r="N1081" s="16" t="str">
        <f>IF(Table3[[#This Row],[State ID]]="?","unknown",Table3[[#This Row],[State ID]])</f>
        <v>R1011</v>
      </c>
      <c r="O1081" s="38" t="str">
        <f>CONCATENATE(Table3[[#This Row],[date]],"-",Table3[[#This Row],[month2]],"-",Table3[[#This Row],[year2]])</f>
        <v>18-Jun-1971</v>
      </c>
      <c r="P1081" s="17">
        <f>DATEDIF(Table3[[#This Row],[date of birth]],DATE(2023,6,8),"y")</f>
        <v>51</v>
      </c>
      <c r="Q1081" s="39">
        <v>8798.59</v>
      </c>
    </row>
    <row r="1082" spans="1:17" x14ac:dyDescent="0.25">
      <c r="A1082" t="s">
        <v>5797</v>
      </c>
      <c r="B1082">
        <v>1965</v>
      </c>
      <c r="C1082" t="s">
        <v>35</v>
      </c>
      <c r="D1082">
        <v>29</v>
      </c>
      <c r="E1082">
        <v>0</v>
      </c>
      <c r="F1082">
        <v>8800.49</v>
      </c>
      <c r="G1082" t="s">
        <v>12</v>
      </c>
      <c r="H1082" t="s">
        <v>11</v>
      </c>
      <c r="I1082" t="s">
        <v>13</v>
      </c>
      <c r="J1082" s="16" t="str">
        <f>IF(Table3[[#This Row],[month]]="?","sep",Table3[[#This Row],[month]])</f>
        <v>Aug</v>
      </c>
      <c r="K1082" s="16">
        <f>IF(Table3[[#This Row],[year]]="?","1983",Table3[[#This Row],[year]])</f>
        <v>1965</v>
      </c>
      <c r="L1082" s="16" t="str">
        <f>IF(Table3[[#This Row],[Hospital tier]]="?","tier - 2",Table3[[#This Row],[Hospital tier]])</f>
        <v>tier - 3</v>
      </c>
      <c r="M1082" s="16" t="str">
        <f>IF(Table3[[#This Row],[City tier]]="?","tier - 2",Table3[[#This Row],[City tier]])</f>
        <v>tier - 2</v>
      </c>
      <c r="N1082" s="16" t="str">
        <f>IF(Table3[[#This Row],[State ID]]="?","unknown",Table3[[#This Row],[State ID]])</f>
        <v>R1013</v>
      </c>
      <c r="O1082" s="38" t="str">
        <f>CONCATENATE(Table3[[#This Row],[date]],"-",Table3[[#This Row],[month2]],"-",Table3[[#This Row],[year2]])</f>
        <v>29-Aug-1965</v>
      </c>
      <c r="P1082" s="17">
        <f>DATEDIF(Table3[[#This Row],[date of birth]],DATE(2023,6,8),"y")</f>
        <v>57</v>
      </c>
      <c r="Q1082" s="39">
        <v>8800.49</v>
      </c>
    </row>
    <row r="1083" spans="1:17" x14ac:dyDescent="0.25">
      <c r="A1083" t="s">
        <v>5798</v>
      </c>
      <c r="B1083">
        <v>2001</v>
      </c>
      <c r="C1083" t="s">
        <v>15</v>
      </c>
      <c r="D1083">
        <v>7</v>
      </c>
      <c r="E1083">
        <v>0</v>
      </c>
      <c r="F1083">
        <v>8821.8799999999992</v>
      </c>
      <c r="G1083" t="s">
        <v>11</v>
      </c>
      <c r="H1083" t="s">
        <v>12</v>
      </c>
      <c r="I1083" t="s">
        <v>249</v>
      </c>
      <c r="J1083" s="16" t="str">
        <f>IF(Table3[[#This Row],[month]]="?","sep",Table3[[#This Row],[month]])</f>
        <v>Nov</v>
      </c>
      <c r="K1083" s="16">
        <f>IF(Table3[[#This Row],[year]]="?","1983",Table3[[#This Row],[year]])</f>
        <v>2001</v>
      </c>
      <c r="L1083" s="16" t="str">
        <f>IF(Table3[[#This Row],[Hospital tier]]="?","tier - 2",Table3[[#This Row],[Hospital tier]])</f>
        <v>tier - 2</v>
      </c>
      <c r="M1083" s="16" t="str">
        <f>IF(Table3[[#This Row],[City tier]]="?","tier - 2",Table3[[#This Row],[City tier]])</f>
        <v>tier - 3</v>
      </c>
      <c r="N1083" s="16" t="str">
        <f>IF(Table3[[#This Row],[State ID]]="?","unknown",Table3[[#This Row],[State ID]])</f>
        <v>R1023</v>
      </c>
      <c r="O1083" s="38" t="str">
        <f>CONCATENATE(Table3[[#This Row],[date]],"-",Table3[[#This Row],[month2]],"-",Table3[[#This Row],[year2]])</f>
        <v>7-Nov-2001</v>
      </c>
      <c r="P1083" s="17">
        <f>DATEDIF(Table3[[#This Row],[date of birth]],DATE(2023,6,8),"y")</f>
        <v>21</v>
      </c>
      <c r="Q1083" s="39">
        <v>8821.8799999999992</v>
      </c>
    </row>
    <row r="1084" spans="1:17" x14ac:dyDescent="0.25">
      <c r="A1084" t="s">
        <v>5799</v>
      </c>
      <c r="B1084">
        <v>1976</v>
      </c>
      <c r="C1084" t="s">
        <v>18</v>
      </c>
      <c r="D1084">
        <v>14</v>
      </c>
      <c r="E1084">
        <v>2</v>
      </c>
      <c r="F1084">
        <v>8823.2800000000007</v>
      </c>
      <c r="G1084" t="s">
        <v>11</v>
      </c>
      <c r="H1084" t="s">
        <v>16</v>
      </c>
      <c r="I1084" t="s">
        <v>42</v>
      </c>
      <c r="J1084" s="16" t="str">
        <f>IF(Table3[[#This Row],[month]]="?","sep",Table3[[#This Row],[month]])</f>
        <v>Jun</v>
      </c>
      <c r="K1084" s="16">
        <f>IF(Table3[[#This Row],[year]]="?","1983",Table3[[#This Row],[year]])</f>
        <v>1976</v>
      </c>
      <c r="L1084" s="16" t="str">
        <f>IF(Table3[[#This Row],[Hospital tier]]="?","tier - 2",Table3[[#This Row],[Hospital tier]])</f>
        <v>tier - 2</v>
      </c>
      <c r="M1084" s="16" t="str">
        <f>IF(Table3[[#This Row],[City tier]]="?","tier - 2",Table3[[#This Row],[City tier]])</f>
        <v>tier - 1</v>
      </c>
      <c r="N1084" s="16" t="str">
        <f>IF(Table3[[#This Row],[State ID]]="?","unknown",Table3[[#This Row],[State ID]])</f>
        <v>R1011</v>
      </c>
      <c r="O1084" s="38" t="str">
        <f>CONCATENATE(Table3[[#This Row],[date]],"-",Table3[[#This Row],[month2]],"-",Table3[[#This Row],[year2]])</f>
        <v>14-Jun-1976</v>
      </c>
      <c r="P1084" s="17">
        <f>DATEDIF(Table3[[#This Row],[date of birth]],DATE(2023,6,8),"y")</f>
        <v>46</v>
      </c>
      <c r="Q1084" s="39">
        <v>8823.2800000000007</v>
      </c>
    </row>
    <row r="1085" spans="1:17" x14ac:dyDescent="0.25">
      <c r="A1085" t="s">
        <v>5800</v>
      </c>
      <c r="B1085">
        <v>1976</v>
      </c>
      <c r="C1085" t="s">
        <v>37</v>
      </c>
      <c r="D1085">
        <v>19</v>
      </c>
      <c r="E1085">
        <v>1</v>
      </c>
      <c r="F1085">
        <v>8823.99</v>
      </c>
      <c r="G1085" t="s">
        <v>11</v>
      </c>
      <c r="H1085" t="s">
        <v>12</v>
      </c>
      <c r="I1085" t="s">
        <v>247</v>
      </c>
      <c r="J1085" s="16" t="str">
        <f>IF(Table3[[#This Row],[month]]="?","sep",Table3[[#This Row],[month]])</f>
        <v>Oct</v>
      </c>
      <c r="K1085" s="16">
        <f>IF(Table3[[#This Row],[year]]="?","1983",Table3[[#This Row],[year]])</f>
        <v>1976</v>
      </c>
      <c r="L1085" s="16" t="str">
        <f>IF(Table3[[#This Row],[Hospital tier]]="?","tier - 2",Table3[[#This Row],[Hospital tier]])</f>
        <v>tier - 2</v>
      </c>
      <c r="M1085" s="16" t="str">
        <f>IF(Table3[[#This Row],[City tier]]="?","tier - 2",Table3[[#This Row],[City tier]])</f>
        <v>tier - 3</v>
      </c>
      <c r="N1085" s="16" t="str">
        <f>IF(Table3[[#This Row],[State ID]]="?","unknown",Table3[[#This Row],[State ID]])</f>
        <v>R1024</v>
      </c>
      <c r="O1085" s="38" t="str">
        <f>CONCATENATE(Table3[[#This Row],[date]],"-",Table3[[#This Row],[month2]],"-",Table3[[#This Row],[year2]])</f>
        <v>19-Oct-1976</v>
      </c>
      <c r="P1085" s="17">
        <f>DATEDIF(Table3[[#This Row],[date of birth]],DATE(2023,6,8),"y")</f>
        <v>46</v>
      </c>
      <c r="Q1085" s="39">
        <v>8823.99</v>
      </c>
    </row>
    <row r="1086" spans="1:17" x14ac:dyDescent="0.25">
      <c r="A1086" t="s">
        <v>5801</v>
      </c>
      <c r="B1086">
        <v>1988</v>
      </c>
      <c r="C1086" t="s">
        <v>35</v>
      </c>
      <c r="D1086">
        <v>22</v>
      </c>
      <c r="E1086">
        <v>3</v>
      </c>
      <c r="F1086">
        <v>8824.27</v>
      </c>
      <c r="G1086" t="s">
        <v>11</v>
      </c>
      <c r="H1086" t="s">
        <v>16</v>
      </c>
      <c r="I1086" t="s">
        <v>200</v>
      </c>
      <c r="J1086" s="16" t="str">
        <f>IF(Table3[[#This Row],[month]]="?","sep",Table3[[#This Row],[month]])</f>
        <v>Aug</v>
      </c>
      <c r="K1086" s="16">
        <f>IF(Table3[[#This Row],[year]]="?","1983",Table3[[#This Row],[year]])</f>
        <v>1988</v>
      </c>
      <c r="L1086" s="16" t="str">
        <f>IF(Table3[[#This Row],[Hospital tier]]="?","tier - 2",Table3[[#This Row],[Hospital tier]])</f>
        <v>tier - 2</v>
      </c>
      <c r="M1086" s="16" t="str">
        <f>IF(Table3[[#This Row],[City tier]]="?","tier - 2",Table3[[#This Row],[City tier]])</f>
        <v>tier - 1</v>
      </c>
      <c r="N1086" s="16" t="str">
        <f>IF(Table3[[#This Row],[State ID]]="?","unknown",Table3[[#This Row],[State ID]])</f>
        <v>R1025</v>
      </c>
      <c r="O1086" s="38" t="str">
        <f>CONCATENATE(Table3[[#This Row],[date]],"-",Table3[[#This Row],[month2]],"-",Table3[[#This Row],[year2]])</f>
        <v>22-Aug-1988</v>
      </c>
      <c r="P1086" s="17">
        <f>DATEDIF(Table3[[#This Row],[date of birth]],DATE(2023,6,8),"y")</f>
        <v>34</v>
      </c>
      <c r="Q1086" s="39">
        <v>8824.27</v>
      </c>
    </row>
    <row r="1087" spans="1:17" x14ac:dyDescent="0.25">
      <c r="A1087" t="s">
        <v>5802</v>
      </c>
      <c r="B1087">
        <v>1976</v>
      </c>
      <c r="C1087" t="s">
        <v>10</v>
      </c>
      <c r="D1087">
        <v>14</v>
      </c>
      <c r="E1087">
        <v>2</v>
      </c>
      <c r="F1087">
        <v>8825.09</v>
      </c>
      <c r="G1087" t="s">
        <v>11</v>
      </c>
      <c r="H1087" t="s">
        <v>12</v>
      </c>
      <c r="I1087" t="s">
        <v>42</v>
      </c>
      <c r="J1087" s="16" t="str">
        <f>IF(Table3[[#This Row],[month]]="?","sep",Table3[[#This Row],[month]])</f>
        <v>Jul</v>
      </c>
      <c r="K1087" s="16">
        <f>IF(Table3[[#This Row],[year]]="?","1983",Table3[[#This Row],[year]])</f>
        <v>1976</v>
      </c>
      <c r="L1087" s="16" t="str">
        <f>IF(Table3[[#This Row],[Hospital tier]]="?","tier - 2",Table3[[#This Row],[Hospital tier]])</f>
        <v>tier - 2</v>
      </c>
      <c r="M1087" s="16" t="str">
        <f>IF(Table3[[#This Row],[City tier]]="?","tier - 2",Table3[[#This Row],[City tier]])</f>
        <v>tier - 3</v>
      </c>
      <c r="N1087" s="16" t="str">
        <f>IF(Table3[[#This Row],[State ID]]="?","unknown",Table3[[#This Row],[State ID]])</f>
        <v>R1011</v>
      </c>
      <c r="O1087" s="38" t="str">
        <f>CONCATENATE(Table3[[#This Row],[date]],"-",Table3[[#This Row],[month2]],"-",Table3[[#This Row],[year2]])</f>
        <v>14-Jul-1976</v>
      </c>
      <c r="P1087" s="17">
        <f>DATEDIF(Table3[[#This Row],[date of birth]],DATE(2023,6,8),"y")</f>
        <v>46</v>
      </c>
      <c r="Q1087" s="39">
        <v>8825.09</v>
      </c>
    </row>
    <row r="1088" spans="1:17" x14ac:dyDescent="0.25">
      <c r="A1088" t="s">
        <v>5803</v>
      </c>
      <c r="B1088">
        <v>1972</v>
      </c>
      <c r="C1088" t="s">
        <v>15</v>
      </c>
      <c r="D1088">
        <v>14</v>
      </c>
      <c r="E1088">
        <v>0</v>
      </c>
      <c r="F1088">
        <v>8827.2099999999991</v>
      </c>
      <c r="G1088" t="s">
        <v>12</v>
      </c>
      <c r="H1088" t="s">
        <v>16</v>
      </c>
      <c r="I1088" t="s">
        <v>23</v>
      </c>
      <c r="J1088" s="16" t="str">
        <f>IF(Table3[[#This Row],[month]]="?","sep",Table3[[#This Row],[month]])</f>
        <v>Nov</v>
      </c>
      <c r="K1088" s="16">
        <f>IF(Table3[[#This Row],[year]]="?","1983",Table3[[#This Row],[year]])</f>
        <v>1972</v>
      </c>
      <c r="L1088" s="16" t="str">
        <f>IF(Table3[[#This Row],[Hospital tier]]="?","tier - 2",Table3[[#This Row],[Hospital tier]])</f>
        <v>tier - 3</v>
      </c>
      <c r="M1088" s="16" t="str">
        <f>IF(Table3[[#This Row],[City tier]]="?","tier - 2",Table3[[#This Row],[City tier]])</f>
        <v>tier - 1</v>
      </c>
      <c r="N1088" s="16" t="str">
        <f>IF(Table3[[#This Row],[State ID]]="?","unknown",Table3[[#This Row],[State ID]])</f>
        <v>R1012</v>
      </c>
      <c r="O1088" s="38" t="str">
        <f>CONCATENATE(Table3[[#This Row],[date]],"-",Table3[[#This Row],[month2]],"-",Table3[[#This Row],[year2]])</f>
        <v>14-Nov-1972</v>
      </c>
      <c r="P1088" s="17">
        <f>DATEDIF(Table3[[#This Row],[date of birth]],DATE(2023,6,8),"y")</f>
        <v>50</v>
      </c>
      <c r="Q1088" s="39">
        <v>8827.2099999999991</v>
      </c>
    </row>
    <row r="1089" spans="1:17" x14ac:dyDescent="0.25">
      <c r="A1089" t="s">
        <v>5804</v>
      </c>
      <c r="B1089">
        <v>1972</v>
      </c>
      <c r="C1089" t="s">
        <v>15</v>
      </c>
      <c r="D1089">
        <v>22</v>
      </c>
      <c r="E1089">
        <v>0</v>
      </c>
      <c r="F1089">
        <v>8835.26</v>
      </c>
      <c r="G1089" t="s">
        <v>12</v>
      </c>
      <c r="H1089" t="s">
        <v>11</v>
      </c>
      <c r="I1089" t="s">
        <v>23</v>
      </c>
      <c r="J1089" s="16" t="str">
        <f>IF(Table3[[#This Row],[month]]="?","sep",Table3[[#This Row],[month]])</f>
        <v>Nov</v>
      </c>
      <c r="K1089" s="16">
        <f>IF(Table3[[#This Row],[year]]="?","1983",Table3[[#This Row],[year]])</f>
        <v>1972</v>
      </c>
      <c r="L1089" s="16" t="str">
        <f>IF(Table3[[#This Row],[Hospital tier]]="?","tier - 2",Table3[[#This Row],[Hospital tier]])</f>
        <v>tier - 3</v>
      </c>
      <c r="M1089" s="16" t="str">
        <f>IF(Table3[[#This Row],[City tier]]="?","tier - 2",Table3[[#This Row],[City tier]])</f>
        <v>tier - 2</v>
      </c>
      <c r="N1089" s="16" t="str">
        <f>IF(Table3[[#This Row],[State ID]]="?","unknown",Table3[[#This Row],[State ID]])</f>
        <v>R1012</v>
      </c>
      <c r="O1089" s="38" t="str">
        <f>CONCATENATE(Table3[[#This Row],[date]],"-",Table3[[#This Row],[month2]],"-",Table3[[#This Row],[year2]])</f>
        <v>22-Nov-1972</v>
      </c>
      <c r="P1089" s="17">
        <f>DATEDIF(Table3[[#This Row],[date of birth]],DATE(2023,6,8),"y")</f>
        <v>50</v>
      </c>
      <c r="Q1089" s="39">
        <v>8835.26</v>
      </c>
    </row>
    <row r="1090" spans="1:17" x14ac:dyDescent="0.25">
      <c r="A1090" t="s">
        <v>5805</v>
      </c>
      <c r="B1090">
        <v>1974</v>
      </c>
      <c r="C1090" t="s">
        <v>18</v>
      </c>
      <c r="D1090">
        <v>18</v>
      </c>
      <c r="E1090">
        <v>1</v>
      </c>
      <c r="F1090">
        <v>8871.15</v>
      </c>
      <c r="G1090" t="s">
        <v>11</v>
      </c>
      <c r="H1090" t="s">
        <v>12</v>
      </c>
      <c r="I1090" t="s">
        <v>13</v>
      </c>
      <c r="J1090" s="16" t="str">
        <f>IF(Table3[[#This Row],[month]]="?","sep",Table3[[#This Row],[month]])</f>
        <v>Jun</v>
      </c>
      <c r="K1090" s="16">
        <f>IF(Table3[[#This Row],[year]]="?","1983",Table3[[#This Row],[year]])</f>
        <v>1974</v>
      </c>
      <c r="L1090" s="16" t="str">
        <f>IF(Table3[[#This Row],[Hospital tier]]="?","tier - 2",Table3[[#This Row],[Hospital tier]])</f>
        <v>tier - 2</v>
      </c>
      <c r="M1090" s="16" t="str">
        <f>IF(Table3[[#This Row],[City tier]]="?","tier - 2",Table3[[#This Row],[City tier]])</f>
        <v>tier - 3</v>
      </c>
      <c r="N1090" s="16" t="str">
        <f>IF(Table3[[#This Row],[State ID]]="?","unknown",Table3[[#This Row],[State ID]])</f>
        <v>R1013</v>
      </c>
      <c r="O1090" s="38" t="str">
        <f>CONCATENATE(Table3[[#This Row],[date]],"-",Table3[[#This Row],[month2]],"-",Table3[[#This Row],[year2]])</f>
        <v>18-Jun-1974</v>
      </c>
      <c r="P1090" s="17">
        <f>DATEDIF(Table3[[#This Row],[date of birth]],DATE(2023,6,8),"y")</f>
        <v>48</v>
      </c>
      <c r="Q1090" s="39">
        <v>8871.15</v>
      </c>
    </row>
    <row r="1091" spans="1:17" x14ac:dyDescent="0.25">
      <c r="A1091" t="s">
        <v>5806</v>
      </c>
      <c r="B1091">
        <v>1973</v>
      </c>
      <c r="C1091" t="s">
        <v>20</v>
      </c>
      <c r="D1091">
        <v>9</v>
      </c>
      <c r="E1091">
        <v>0</v>
      </c>
      <c r="F1091">
        <v>8890.59</v>
      </c>
      <c r="G1091" t="s">
        <v>11</v>
      </c>
      <c r="H1091" t="s">
        <v>12</v>
      </c>
      <c r="I1091" t="s">
        <v>23</v>
      </c>
      <c r="J1091" s="16" t="str">
        <f>IF(Table3[[#This Row],[month]]="?","sep",Table3[[#This Row],[month]])</f>
        <v>Sep</v>
      </c>
      <c r="K1091" s="16">
        <f>IF(Table3[[#This Row],[year]]="?","1983",Table3[[#This Row],[year]])</f>
        <v>1973</v>
      </c>
      <c r="L1091" s="16" t="str">
        <f>IF(Table3[[#This Row],[Hospital tier]]="?","tier - 2",Table3[[#This Row],[Hospital tier]])</f>
        <v>tier - 2</v>
      </c>
      <c r="M1091" s="16" t="str">
        <f>IF(Table3[[#This Row],[City tier]]="?","tier - 2",Table3[[#This Row],[City tier]])</f>
        <v>tier - 3</v>
      </c>
      <c r="N1091" s="16" t="str">
        <f>IF(Table3[[#This Row],[State ID]]="?","unknown",Table3[[#This Row],[State ID]])</f>
        <v>R1012</v>
      </c>
      <c r="O1091" s="38" t="str">
        <f>CONCATENATE(Table3[[#This Row],[date]],"-",Table3[[#This Row],[month2]],"-",Table3[[#This Row],[year2]])</f>
        <v>9-Sep-1973</v>
      </c>
      <c r="P1091" s="17">
        <f>DATEDIF(Table3[[#This Row],[date of birth]],DATE(2023,6,8),"y")</f>
        <v>49</v>
      </c>
      <c r="Q1091" s="39">
        <v>8890.59</v>
      </c>
    </row>
    <row r="1092" spans="1:17" x14ac:dyDescent="0.25">
      <c r="A1092" t="s">
        <v>5807</v>
      </c>
      <c r="B1092">
        <v>1978</v>
      </c>
      <c r="C1092" t="s">
        <v>30</v>
      </c>
      <c r="D1092">
        <v>16</v>
      </c>
      <c r="E1092">
        <v>3</v>
      </c>
      <c r="F1092">
        <v>8891.14</v>
      </c>
      <c r="G1092" t="s">
        <v>11</v>
      </c>
      <c r="H1092" t="s">
        <v>12</v>
      </c>
      <c r="I1092" t="s">
        <v>356</v>
      </c>
      <c r="J1092" s="16" t="str">
        <f>IF(Table3[[#This Row],[month]]="?","sep",Table3[[#This Row],[month]])</f>
        <v>Dec</v>
      </c>
      <c r="K1092" s="16">
        <f>IF(Table3[[#This Row],[year]]="?","1983",Table3[[#This Row],[year]])</f>
        <v>1978</v>
      </c>
      <c r="L1092" s="16" t="str">
        <f>IF(Table3[[#This Row],[Hospital tier]]="?","tier - 2",Table3[[#This Row],[Hospital tier]])</f>
        <v>tier - 2</v>
      </c>
      <c r="M1092" s="16" t="str">
        <f>IF(Table3[[#This Row],[City tier]]="?","tier - 2",Table3[[#This Row],[City tier]])</f>
        <v>tier - 3</v>
      </c>
      <c r="N1092" s="16" t="str">
        <f>IF(Table3[[#This Row],[State ID]]="?","unknown",Table3[[#This Row],[State ID]])</f>
        <v>R1017</v>
      </c>
      <c r="O1092" s="38" t="str">
        <f>CONCATENATE(Table3[[#This Row],[date]],"-",Table3[[#This Row],[month2]],"-",Table3[[#This Row],[year2]])</f>
        <v>16-Dec-1978</v>
      </c>
      <c r="P1092" s="17">
        <f>DATEDIF(Table3[[#This Row],[date of birth]],DATE(2023,6,8),"y")</f>
        <v>44</v>
      </c>
      <c r="Q1092" s="39">
        <v>8891.14</v>
      </c>
    </row>
    <row r="1093" spans="1:17" x14ac:dyDescent="0.25">
      <c r="A1093" t="s">
        <v>5808</v>
      </c>
      <c r="B1093">
        <v>1997</v>
      </c>
      <c r="C1093" t="s">
        <v>15</v>
      </c>
      <c r="D1093">
        <v>28</v>
      </c>
      <c r="E1093">
        <v>0</v>
      </c>
      <c r="F1093">
        <v>8906.14</v>
      </c>
      <c r="G1093" t="s">
        <v>11</v>
      </c>
      <c r="H1093" t="s">
        <v>11</v>
      </c>
      <c r="I1093" t="s">
        <v>23</v>
      </c>
      <c r="J1093" s="16" t="str">
        <f>IF(Table3[[#This Row],[month]]="?","sep",Table3[[#This Row],[month]])</f>
        <v>Nov</v>
      </c>
      <c r="K1093" s="16">
        <f>IF(Table3[[#This Row],[year]]="?","1983",Table3[[#This Row],[year]])</f>
        <v>1997</v>
      </c>
      <c r="L1093" s="16" t="str">
        <f>IF(Table3[[#This Row],[Hospital tier]]="?","tier - 2",Table3[[#This Row],[Hospital tier]])</f>
        <v>tier - 2</v>
      </c>
      <c r="M1093" s="16" t="str">
        <f>IF(Table3[[#This Row],[City tier]]="?","tier - 2",Table3[[#This Row],[City tier]])</f>
        <v>tier - 2</v>
      </c>
      <c r="N1093" s="16" t="str">
        <f>IF(Table3[[#This Row],[State ID]]="?","unknown",Table3[[#This Row],[State ID]])</f>
        <v>R1012</v>
      </c>
      <c r="O1093" s="38" t="str">
        <f>CONCATENATE(Table3[[#This Row],[date]],"-",Table3[[#This Row],[month2]],"-",Table3[[#This Row],[year2]])</f>
        <v>28-Nov-1997</v>
      </c>
      <c r="P1093" s="17">
        <f>DATEDIF(Table3[[#This Row],[date of birth]],DATE(2023,6,8),"y")</f>
        <v>25</v>
      </c>
      <c r="Q1093" s="39">
        <v>8906.14</v>
      </c>
    </row>
    <row r="1094" spans="1:17" x14ac:dyDescent="0.25">
      <c r="A1094" t="s">
        <v>5809</v>
      </c>
      <c r="B1094">
        <v>1967</v>
      </c>
      <c r="C1094" t="s">
        <v>20</v>
      </c>
      <c r="D1094">
        <v>6</v>
      </c>
      <c r="E1094">
        <v>0</v>
      </c>
      <c r="F1094">
        <v>8908.4699999999993</v>
      </c>
      <c r="G1094" t="s">
        <v>12</v>
      </c>
      <c r="H1094" t="s">
        <v>11</v>
      </c>
      <c r="I1094" t="s">
        <v>13</v>
      </c>
      <c r="J1094" s="16" t="str">
        <f>IF(Table3[[#This Row],[month]]="?","sep",Table3[[#This Row],[month]])</f>
        <v>Sep</v>
      </c>
      <c r="K1094" s="16">
        <f>IF(Table3[[#This Row],[year]]="?","1983",Table3[[#This Row],[year]])</f>
        <v>1967</v>
      </c>
      <c r="L1094" s="16" t="str">
        <f>IF(Table3[[#This Row],[Hospital tier]]="?","tier - 2",Table3[[#This Row],[Hospital tier]])</f>
        <v>tier - 3</v>
      </c>
      <c r="M1094" s="16" t="str">
        <f>IF(Table3[[#This Row],[City tier]]="?","tier - 2",Table3[[#This Row],[City tier]])</f>
        <v>tier - 2</v>
      </c>
      <c r="N1094" s="16" t="str">
        <f>IF(Table3[[#This Row],[State ID]]="?","unknown",Table3[[#This Row],[State ID]])</f>
        <v>R1013</v>
      </c>
      <c r="O1094" s="38" t="str">
        <f>CONCATENATE(Table3[[#This Row],[date]],"-",Table3[[#This Row],[month2]],"-",Table3[[#This Row],[year2]])</f>
        <v>6-Sep-1967</v>
      </c>
      <c r="P1094" s="17">
        <f>DATEDIF(Table3[[#This Row],[date of birth]],DATE(2023,6,8),"y")</f>
        <v>55</v>
      </c>
      <c r="Q1094" s="39">
        <v>8908.4699999999993</v>
      </c>
    </row>
    <row r="1095" spans="1:17" x14ac:dyDescent="0.25">
      <c r="A1095" t="s">
        <v>5810</v>
      </c>
      <c r="B1095">
        <v>1975</v>
      </c>
      <c r="C1095" t="s">
        <v>10</v>
      </c>
      <c r="D1095">
        <v>7</v>
      </c>
      <c r="E1095">
        <v>1</v>
      </c>
      <c r="F1095">
        <v>8930.93</v>
      </c>
      <c r="G1095" t="s">
        <v>11</v>
      </c>
      <c r="H1095" t="s">
        <v>11</v>
      </c>
      <c r="I1095" t="s">
        <v>23</v>
      </c>
      <c r="J1095" s="16" t="str">
        <f>IF(Table3[[#This Row],[month]]="?","sep",Table3[[#This Row],[month]])</f>
        <v>Jul</v>
      </c>
      <c r="K1095" s="16">
        <f>IF(Table3[[#This Row],[year]]="?","1983",Table3[[#This Row],[year]])</f>
        <v>1975</v>
      </c>
      <c r="L1095" s="16" t="str">
        <f>IF(Table3[[#This Row],[Hospital tier]]="?","tier - 2",Table3[[#This Row],[Hospital tier]])</f>
        <v>tier - 2</v>
      </c>
      <c r="M1095" s="16" t="str">
        <f>IF(Table3[[#This Row],[City tier]]="?","tier - 2",Table3[[#This Row],[City tier]])</f>
        <v>tier - 2</v>
      </c>
      <c r="N1095" s="16" t="str">
        <f>IF(Table3[[#This Row],[State ID]]="?","unknown",Table3[[#This Row],[State ID]])</f>
        <v>R1012</v>
      </c>
      <c r="O1095" s="38" t="str">
        <f>CONCATENATE(Table3[[#This Row],[date]],"-",Table3[[#This Row],[month2]],"-",Table3[[#This Row],[year2]])</f>
        <v>7-Jul-1975</v>
      </c>
      <c r="P1095" s="17">
        <f>DATEDIF(Table3[[#This Row],[date of birth]],DATE(2023,6,8),"y")</f>
        <v>47</v>
      </c>
      <c r="Q1095" s="39">
        <v>8930.93</v>
      </c>
    </row>
    <row r="1096" spans="1:17" x14ac:dyDescent="0.25">
      <c r="A1096" t="s">
        <v>5811</v>
      </c>
      <c r="B1096">
        <v>1972</v>
      </c>
      <c r="C1096" t="s">
        <v>18</v>
      </c>
      <c r="D1096">
        <v>6</v>
      </c>
      <c r="E1096">
        <v>0</v>
      </c>
      <c r="F1096">
        <v>8932.08</v>
      </c>
      <c r="G1096" t="s">
        <v>11</v>
      </c>
      <c r="H1096" t="s">
        <v>16</v>
      </c>
      <c r="I1096" t="s">
        <v>42</v>
      </c>
      <c r="J1096" s="16" t="str">
        <f>IF(Table3[[#This Row],[month]]="?","sep",Table3[[#This Row],[month]])</f>
        <v>Jun</v>
      </c>
      <c r="K1096" s="16">
        <f>IF(Table3[[#This Row],[year]]="?","1983",Table3[[#This Row],[year]])</f>
        <v>1972</v>
      </c>
      <c r="L1096" s="16" t="str">
        <f>IF(Table3[[#This Row],[Hospital tier]]="?","tier - 2",Table3[[#This Row],[Hospital tier]])</f>
        <v>tier - 2</v>
      </c>
      <c r="M1096" s="16" t="str">
        <f>IF(Table3[[#This Row],[City tier]]="?","tier - 2",Table3[[#This Row],[City tier]])</f>
        <v>tier - 1</v>
      </c>
      <c r="N1096" s="16" t="str">
        <f>IF(Table3[[#This Row],[State ID]]="?","unknown",Table3[[#This Row],[State ID]])</f>
        <v>R1011</v>
      </c>
      <c r="O1096" s="38" t="str">
        <f>CONCATENATE(Table3[[#This Row],[date]],"-",Table3[[#This Row],[month2]],"-",Table3[[#This Row],[year2]])</f>
        <v>6-Jun-1972</v>
      </c>
      <c r="P1096" s="17">
        <f>DATEDIF(Table3[[#This Row],[date of birth]],DATE(2023,6,8),"y")</f>
        <v>51</v>
      </c>
      <c r="Q1096" s="39">
        <v>8932.08</v>
      </c>
    </row>
    <row r="1097" spans="1:17" x14ac:dyDescent="0.25">
      <c r="A1097" t="s">
        <v>5812</v>
      </c>
      <c r="B1097">
        <v>1976</v>
      </c>
      <c r="C1097" t="s">
        <v>30</v>
      </c>
      <c r="D1097">
        <v>25</v>
      </c>
      <c r="E1097">
        <v>3</v>
      </c>
      <c r="F1097">
        <v>8944.1200000000008</v>
      </c>
      <c r="G1097" t="s">
        <v>12</v>
      </c>
      <c r="H1097" t="s">
        <v>11</v>
      </c>
      <c r="I1097" t="s">
        <v>13</v>
      </c>
      <c r="J1097" s="16" t="str">
        <f>IF(Table3[[#This Row],[month]]="?","sep",Table3[[#This Row],[month]])</f>
        <v>Dec</v>
      </c>
      <c r="K1097" s="16">
        <f>IF(Table3[[#This Row],[year]]="?","1983",Table3[[#This Row],[year]])</f>
        <v>1976</v>
      </c>
      <c r="L1097" s="16" t="str">
        <f>IF(Table3[[#This Row],[Hospital tier]]="?","tier - 2",Table3[[#This Row],[Hospital tier]])</f>
        <v>tier - 3</v>
      </c>
      <c r="M1097" s="16" t="str">
        <f>IF(Table3[[#This Row],[City tier]]="?","tier - 2",Table3[[#This Row],[City tier]])</f>
        <v>tier - 2</v>
      </c>
      <c r="N1097" s="16" t="str">
        <f>IF(Table3[[#This Row],[State ID]]="?","unknown",Table3[[#This Row],[State ID]])</f>
        <v>R1013</v>
      </c>
      <c r="O1097" s="38" t="str">
        <f>CONCATENATE(Table3[[#This Row],[date]],"-",Table3[[#This Row],[month2]],"-",Table3[[#This Row],[year2]])</f>
        <v>25-Dec-1976</v>
      </c>
      <c r="P1097" s="17">
        <f>DATEDIF(Table3[[#This Row],[date of birth]],DATE(2023,6,8),"y")</f>
        <v>46</v>
      </c>
      <c r="Q1097" s="39">
        <v>8944.1200000000008</v>
      </c>
    </row>
    <row r="1098" spans="1:17" x14ac:dyDescent="0.25">
      <c r="A1098" t="s">
        <v>5813</v>
      </c>
      <c r="B1098">
        <v>1992</v>
      </c>
      <c r="C1098" t="s">
        <v>20</v>
      </c>
      <c r="D1098">
        <v>27</v>
      </c>
      <c r="E1098">
        <v>0</v>
      </c>
      <c r="F1098">
        <v>8954.99</v>
      </c>
      <c r="G1098" t="s">
        <v>11</v>
      </c>
      <c r="H1098" t="s">
        <v>12</v>
      </c>
      <c r="I1098" t="s">
        <v>535</v>
      </c>
      <c r="J1098" s="16" t="str">
        <f>IF(Table3[[#This Row],[month]]="?","sep",Table3[[#This Row],[month]])</f>
        <v>Sep</v>
      </c>
      <c r="K1098" s="16">
        <f>IF(Table3[[#This Row],[year]]="?","1983",Table3[[#This Row],[year]])</f>
        <v>1992</v>
      </c>
      <c r="L1098" s="16" t="str">
        <f>IF(Table3[[#This Row],[Hospital tier]]="?","tier - 2",Table3[[#This Row],[Hospital tier]])</f>
        <v>tier - 2</v>
      </c>
      <c r="M1098" s="16" t="str">
        <f>IF(Table3[[#This Row],[City tier]]="?","tier - 2",Table3[[#This Row],[City tier]])</f>
        <v>tier - 3</v>
      </c>
      <c r="N1098" s="16" t="str">
        <f>IF(Table3[[#This Row],[State ID]]="?","unknown",Table3[[#This Row],[State ID]])</f>
        <v>R1026</v>
      </c>
      <c r="O1098" s="38" t="str">
        <f>CONCATENATE(Table3[[#This Row],[date]],"-",Table3[[#This Row],[month2]],"-",Table3[[#This Row],[year2]])</f>
        <v>27-Sep-1992</v>
      </c>
      <c r="P1098" s="17">
        <f>DATEDIF(Table3[[#This Row],[date of birth]],DATE(2023,6,8),"y")</f>
        <v>30</v>
      </c>
      <c r="Q1098" s="39">
        <v>8954.99</v>
      </c>
    </row>
    <row r="1099" spans="1:17" x14ac:dyDescent="0.25">
      <c r="A1099" t="s">
        <v>5814</v>
      </c>
      <c r="B1099">
        <v>1974</v>
      </c>
      <c r="C1099" t="s">
        <v>35</v>
      </c>
      <c r="D1099">
        <v>17</v>
      </c>
      <c r="E1099">
        <v>1</v>
      </c>
      <c r="F1099">
        <v>8964.06</v>
      </c>
      <c r="G1099" t="s">
        <v>12</v>
      </c>
      <c r="H1099" t="s">
        <v>11</v>
      </c>
      <c r="I1099" t="s">
        <v>168</v>
      </c>
      <c r="J1099" s="16" t="str">
        <f>IF(Table3[[#This Row],[month]]="?","sep",Table3[[#This Row],[month]])</f>
        <v>Aug</v>
      </c>
      <c r="K1099" s="16">
        <f>IF(Table3[[#This Row],[year]]="?","1983",Table3[[#This Row],[year]])</f>
        <v>1974</v>
      </c>
      <c r="L1099" s="16" t="str">
        <f>IF(Table3[[#This Row],[Hospital tier]]="?","tier - 2",Table3[[#This Row],[Hospital tier]])</f>
        <v>tier - 3</v>
      </c>
      <c r="M1099" s="16" t="str">
        <f>IF(Table3[[#This Row],[City tier]]="?","tier - 2",Table3[[#This Row],[City tier]])</f>
        <v>tier - 2</v>
      </c>
      <c r="N1099" s="16" t="str">
        <f>IF(Table3[[#This Row],[State ID]]="?","unknown",Table3[[#This Row],[State ID]])</f>
        <v>R1016</v>
      </c>
      <c r="O1099" s="38" t="str">
        <f>CONCATENATE(Table3[[#This Row],[date]],"-",Table3[[#This Row],[month2]],"-",Table3[[#This Row],[year2]])</f>
        <v>17-Aug-1974</v>
      </c>
      <c r="P1099" s="17">
        <f>DATEDIF(Table3[[#This Row],[date of birth]],DATE(2023,6,8),"y")</f>
        <v>48</v>
      </c>
      <c r="Q1099" s="39">
        <v>8964.06</v>
      </c>
    </row>
    <row r="1100" spans="1:17" x14ac:dyDescent="0.25">
      <c r="A1100" t="s">
        <v>5815</v>
      </c>
      <c r="B1100">
        <v>1983</v>
      </c>
      <c r="C1100" t="s">
        <v>10</v>
      </c>
      <c r="D1100">
        <v>15</v>
      </c>
      <c r="E1100">
        <v>5</v>
      </c>
      <c r="F1100">
        <v>8965.7999999999993</v>
      </c>
      <c r="G1100" t="s">
        <v>11</v>
      </c>
      <c r="H1100" t="s">
        <v>12</v>
      </c>
      <c r="I1100" t="s">
        <v>23</v>
      </c>
      <c r="J1100" s="16" t="str">
        <f>IF(Table3[[#This Row],[month]]="?","sep",Table3[[#This Row],[month]])</f>
        <v>Jul</v>
      </c>
      <c r="K1100" s="16">
        <f>IF(Table3[[#This Row],[year]]="?","1983",Table3[[#This Row],[year]])</f>
        <v>1983</v>
      </c>
      <c r="L1100" s="16" t="str">
        <f>IF(Table3[[#This Row],[Hospital tier]]="?","tier - 2",Table3[[#This Row],[Hospital tier]])</f>
        <v>tier - 2</v>
      </c>
      <c r="M1100" s="16" t="str">
        <f>IF(Table3[[#This Row],[City tier]]="?","tier - 2",Table3[[#This Row],[City tier]])</f>
        <v>tier - 3</v>
      </c>
      <c r="N1100" s="16" t="str">
        <f>IF(Table3[[#This Row],[State ID]]="?","unknown",Table3[[#This Row],[State ID]])</f>
        <v>R1012</v>
      </c>
      <c r="O1100" s="38" t="str">
        <f>CONCATENATE(Table3[[#This Row],[date]],"-",Table3[[#This Row],[month2]],"-",Table3[[#This Row],[year2]])</f>
        <v>15-Jul-1983</v>
      </c>
      <c r="P1100" s="17">
        <f>DATEDIF(Table3[[#This Row],[date of birth]],DATE(2023,6,8),"y")</f>
        <v>39</v>
      </c>
      <c r="Q1100" s="39">
        <v>8965.7999999999993</v>
      </c>
    </row>
    <row r="1101" spans="1:17" x14ac:dyDescent="0.25">
      <c r="A1101" t="s">
        <v>5816</v>
      </c>
      <c r="B1101">
        <v>1974</v>
      </c>
      <c r="C1101" t="s">
        <v>20</v>
      </c>
      <c r="D1101">
        <v>8</v>
      </c>
      <c r="E1101">
        <v>2</v>
      </c>
      <c r="F1101">
        <v>8968.33</v>
      </c>
      <c r="G1101" t="s">
        <v>12</v>
      </c>
      <c r="H1101" t="s">
        <v>11</v>
      </c>
      <c r="I1101" t="s">
        <v>42</v>
      </c>
      <c r="J1101" s="16" t="str">
        <f>IF(Table3[[#This Row],[month]]="?","sep",Table3[[#This Row],[month]])</f>
        <v>Sep</v>
      </c>
      <c r="K1101" s="16">
        <f>IF(Table3[[#This Row],[year]]="?","1983",Table3[[#This Row],[year]])</f>
        <v>1974</v>
      </c>
      <c r="L1101" s="16" t="str">
        <f>IF(Table3[[#This Row],[Hospital tier]]="?","tier - 2",Table3[[#This Row],[Hospital tier]])</f>
        <v>tier - 3</v>
      </c>
      <c r="M1101" s="16" t="str">
        <f>IF(Table3[[#This Row],[City tier]]="?","tier - 2",Table3[[#This Row],[City tier]])</f>
        <v>tier - 2</v>
      </c>
      <c r="N1101" s="16" t="str">
        <f>IF(Table3[[#This Row],[State ID]]="?","unknown",Table3[[#This Row],[State ID]])</f>
        <v>R1011</v>
      </c>
      <c r="O1101" s="38" t="str">
        <f>CONCATENATE(Table3[[#This Row],[date]],"-",Table3[[#This Row],[month2]],"-",Table3[[#This Row],[year2]])</f>
        <v>8-Sep-1974</v>
      </c>
      <c r="P1101" s="17">
        <f>DATEDIF(Table3[[#This Row],[date of birth]],DATE(2023,6,8),"y")</f>
        <v>48</v>
      </c>
      <c r="Q1101" s="39">
        <v>8968.33</v>
      </c>
    </row>
    <row r="1102" spans="1:17" x14ac:dyDescent="0.25">
      <c r="A1102" t="s">
        <v>5817</v>
      </c>
      <c r="B1102">
        <v>1974</v>
      </c>
      <c r="C1102" t="s">
        <v>10</v>
      </c>
      <c r="D1102">
        <v>21</v>
      </c>
      <c r="E1102">
        <v>2</v>
      </c>
      <c r="F1102">
        <v>8978.19</v>
      </c>
      <c r="G1102" t="s">
        <v>11</v>
      </c>
      <c r="H1102" t="s">
        <v>11</v>
      </c>
      <c r="I1102" t="s">
        <v>13</v>
      </c>
      <c r="J1102" s="16" t="str">
        <f>IF(Table3[[#This Row],[month]]="?","sep",Table3[[#This Row],[month]])</f>
        <v>Jul</v>
      </c>
      <c r="K1102" s="16">
        <f>IF(Table3[[#This Row],[year]]="?","1983",Table3[[#This Row],[year]])</f>
        <v>1974</v>
      </c>
      <c r="L1102" s="16" t="str">
        <f>IF(Table3[[#This Row],[Hospital tier]]="?","tier - 2",Table3[[#This Row],[Hospital tier]])</f>
        <v>tier - 2</v>
      </c>
      <c r="M1102" s="16" t="str">
        <f>IF(Table3[[#This Row],[City tier]]="?","tier - 2",Table3[[#This Row],[City tier]])</f>
        <v>tier - 2</v>
      </c>
      <c r="N1102" s="16" t="str">
        <f>IF(Table3[[#This Row],[State ID]]="?","unknown",Table3[[#This Row],[State ID]])</f>
        <v>R1013</v>
      </c>
      <c r="O1102" s="38" t="str">
        <f>CONCATENATE(Table3[[#This Row],[date]],"-",Table3[[#This Row],[month2]],"-",Table3[[#This Row],[year2]])</f>
        <v>21-Jul-1974</v>
      </c>
      <c r="P1102" s="17">
        <f>DATEDIF(Table3[[#This Row],[date of birth]],DATE(2023,6,8),"y")</f>
        <v>48</v>
      </c>
      <c r="Q1102" s="39">
        <v>8978.19</v>
      </c>
    </row>
    <row r="1103" spans="1:17" x14ac:dyDescent="0.25">
      <c r="A1103" t="s">
        <v>5818</v>
      </c>
      <c r="B1103">
        <v>1973</v>
      </c>
      <c r="C1103" t="s">
        <v>37</v>
      </c>
      <c r="D1103">
        <v>11</v>
      </c>
      <c r="E1103">
        <v>0</v>
      </c>
      <c r="F1103">
        <v>8988.16</v>
      </c>
      <c r="G1103" t="s">
        <v>11</v>
      </c>
      <c r="H1103" t="s">
        <v>16</v>
      </c>
      <c r="I1103" t="s">
        <v>23</v>
      </c>
      <c r="J1103" s="16" t="str">
        <f>IF(Table3[[#This Row],[month]]="?","sep",Table3[[#This Row],[month]])</f>
        <v>Oct</v>
      </c>
      <c r="K1103" s="16">
        <f>IF(Table3[[#This Row],[year]]="?","1983",Table3[[#This Row],[year]])</f>
        <v>1973</v>
      </c>
      <c r="L1103" s="16" t="str">
        <f>IF(Table3[[#This Row],[Hospital tier]]="?","tier - 2",Table3[[#This Row],[Hospital tier]])</f>
        <v>tier - 2</v>
      </c>
      <c r="M1103" s="16" t="str">
        <f>IF(Table3[[#This Row],[City tier]]="?","tier - 2",Table3[[#This Row],[City tier]])</f>
        <v>tier - 1</v>
      </c>
      <c r="N1103" s="16" t="str">
        <f>IF(Table3[[#This Row],[State ID]]="?","unknown",Table3[[#This Row],[State ID]])</f>
        <v>R1012</v>
      </c>
      <c r="O1103" s="38" t="str">
        <f>CONCATENATE(Table3[[#This Row],[date]],"-",Table3[[#This Row],[month2]],"-",Table3[[#This Row],[year2]])</f>
        <v>11-Oct-1973</v>
      </c>
      <c r="P1103" s="17">
        <f>DATEDIF(Table3[[#This Row],[date of birth]],DATE(2023,6,8),"y")</f>
        <v>49</v>
      </c>
      <c r="Q1103" s="39">
        <v>8988.16</v>
      </c>
    </row>
    <row r="1104" spans="1:17" x14ac:dyDescent="0.25">
      <c r="A1104" t="s">
        <v>5819</v>
      </c>
      <c r="B1104">
        <v>1979</v>
      </c>
      <c r="C1104" t="s">
        <v>30</v>
      </c>
      <c r="D1104">
        <v>16</v>
      </c>
      <c r="E1104">
        <v>2</v>
      </c>
      <c r="F1104">
        <v>8998.43</v>
      </c>
      <c r="G1104" t="s">
        <v>11</v>
      </c>
      <c r="H1104" t="s">
        <v>16</v>
      </c>
      <c r="I1104" t="s">
        <v>200</v>
      </c>
      <c r="J1104" s="16" t="str">
        <f>IF(Table3[[#This Row],[month]]="?","sep",Table3[[#This Row],[month]])</f>
        <v>Dec</v>
      </c>
      <c r="K1104" s="16">
        <f>IF(Table3[[#This Row],[year]]="?","1983",Table3[[#This Row],[year]])</f>
        <v>1979</v>
      </c>
      <c r="L1104" s="16" t="str">
        <f>IF(Table3[[#This Row],[Hospital tier]]="?","tier - 2",Table3[[#This Row],[Hospital tier]])</f>
        <v>tier - 2</v>
      </c>
      <c r="M1104" s="16" t="str">
        <f>IF(Table3[[#This Row],[City tier]]="?","tier - 2",Table3[[#This Row],[City tier]])</f>
        <v>tier - 1</v>
      </c>
      <c r="N1104" s="16" t="str">
        <f>IF(Table3[[#This Row],[State ID]]="?","unknown",Table3[[#This Row],[State ID]])</f>
        <v>R1025</v>
      </c>
      <c r="O1104" s="38" t="str">
        <f>CONCATENATE(Table3[[#This Row],[date]],"-",Table3[[#This Row],[month2]],"-",Table3[[#This Row],[year2]])</f>
        <v>16-Dec-1979</v>
      </c>
      <c r="P1104" s="17">
        <f>DATEDIF(Table3[[#This Row],[date of birth]],DATE(2023,6,8),"y")</f>
        <v>43</v>
      </c>
      <c r="Q1104" s="39">
        <v>8998.43</v>
      </c>
    </row>
    <row r="1105" spans="1:17" x14ac:dyDescent="0.25">
      <c r="A1105" t="s">
        <v>5820</v>
      </c>
      <c r="B1105">
        <v>1993</v>
      </c>
      <c r="C1105" t="s">
        <v>30</v>
      </c>
      <c r="D1105">
        <v>1</v>
      </c>
      <c r="E1105">
        <v>0</v>
      </c>
      <c r="F1105">
        <v>9010.2000000000007</v>
      </c>
      <c r="G1105" t="s">
        <v>11</v>
      </c>
      <c r="H1105" t="s">
        <v>12</v>
      </c>
      <c r="I1105" t="s">
        <v>535</v>
      </c>
      <c r="J1105" s="16" t="str">
        <f>IF(Table3[[#This Row],[month]]="?","sep",Table3[[#This Row],[month]])</f>
        <v>Dec</v>
      </c>
      <c r="K1105" s="16">
        <f>IF(Table3[[#This Row],[year]]="?","1983",Table3[[#This Row],[year]])</f>
        <v>1993</v>
      </c>
      <c r="L1105" s="16" t="str">
        <f>IF(Table3[[#This Row],[Hospital tier]]="?","tier - 2",Table3[[#This Row],[Hospital tier]])</f>
        <v>tier - 2</v>
      </c>
      <c r="M1105" s="16" t="str">
        <f>IF(Table3[[#This Row],[City tier]]="?","tier - 2",Table3[[#This Row],[City tier]])</f>
        <v>tier - 3</v>
      </c>
      <c r="N1105" s="16" t="str">
        <f>IF(Table3[[#This Row],[State ID]]="?","unknown",Table3[[#This Row],[State ID]])</f>
        <v>R1026</v>
      </c>
      <c r="O1105" s="38" t="str">
        <f>CONCATENATE(Table3[[#This Row],[date]],"-",Table3[[#This Row],[month2]],"-",Table3[[#This Row],[year2]])</f>
        <v>1-Dec-1993</v>
      </c>
      <c r="P1105" s="17">
        <f>DATEDIF(Table3[[#This Row],[date of birth]],DATE(2023,6,8),"y")</f>
        <v>29</v>
      </c>
      <c r="Q1105" s="39">
        <v>9010.2000000000007</v>
      </c>
    </row>
    <row r="1106" spans="1:17" x14ac:dyDescent="0.25">
      <c r="A1106" t="s">
        <v>5821</v>
      </c>
      <c r="B1106">
        <v>1972</v>
      </c>
      <c r="C1106" t="s">
        <v>30</v>
      </c>
      <c r="D1106">
        <v>7</v>
      </c>
      <c r="E1106">
        <v>1</v>
      </c>
      <c r="F1106">
        <v>9048.0300000000007</v>
      </c>
      <c r="G1106" t="s">
        <v>11</v>
      </c>
      <c r="H1106" t="s">
        <v>11</v>
      </c>
      <c r="I1106" t="s">
        <v>13</v>
      </c>
      <c r="J1106" s="16" t="str">
        <f>IF(Table3[[#This Row],[month]]="?","sep",Table3[[#This Row],[month]])</f>
        <v>Dec</v>
      </c>
      <c r="K1106" s="16">
        <f>IF(Table3[[#This Row],[year]]="?","1983",Table3[[#This Row],[year]])</f>
        <v>1972</v>
      </c>
      <c r="L1106" s="16" t="str">
        <f>IF(Table3[[#This Row],[Hospital tier]]="?","tier - 2",Table3[[#This Row],[Hospital tier]])</f>
        <v>tier - 2</v>
      </c>
      <c r="M1106" s="16" t="str">
        <f>IF(Table3[[#This Row],[City tier]]="?","tier - 2",Table3[[#This Row],[City tier]])</f>
        <v>tier - 2</v>
      </c>
      <c r="N1106" s="16" t="str">
        <f>IF(Table3[[#This Row],[State ID]]="?","unknown",Table3[[#This Row],[State ID]])</f>
        <v>R1013</v>
      </c>
      <c r="O1106" s="38" t="str">
        <f>CONCATENATE(Table3[[#This Row],[date]],"-",Table3[[#This Row],[month2]],"-",Table3[[#This Row],[year2]])</f>
        <v>7-Dec-1972</v>
      </c>
      <c r="P1106" s="17">
        <f>DATEDIF(Table3[[#This Row],[date of birth]],DATE(2023,6,8),"y")</f>
        <v>50</v>
      </c>
      <c r="Q1106" s="39">
        <v>9048.0300000000007</v>
      </c>
    </row>
    <row r="1107" spans="1:17" x14ac:dyDescent="0.25">
      <c r="A1107" t="s">
        <v>5822</v>
      </c>
      <c r="B1107">
        <v>1972</v>
      </c>
      <c r="C1107" t="s">
        <v>30</v>
      </c>
      <c r="D1107">
        <v>2</v>
      </c>
      <c r="E1107">
        <v>1</v>
      </c>
      <c r="F1107">
        <v>9058.73</v>
      </c>
      <c r="G1107" t="s">
        <v>12</v>
      </c>
      <c r="H1107" t="s">
        <v>11</v>
      </c>
      <c r="I1107" t="s">
        <v>13</v>
      </c>
      <c r="J1107" s="16" t="str">
        <f>IF(Table3[[#This Row],[month]]="?","sep",Table3[[#This Row],[month]])</f>
        <v>Dec</v>
      </c>
      <c r="K1107" s="16">
        <f>IF(Table3[[#This Row],[year]]="?","1983",Table3[[#This Row],[year]])</f>
        <v>1972</v>
      </c>
      <c r="L1107" s="16" t="str">
        <f>IF(Table3[[#This Row],[Hospital tier]]="?","tier - 2",Table3[[#This Row],[Hospital tier]])</f>
        <v>tier - 3</v>
      </c>
      <c r="M1107" s="16" t="str">
        <f>IF(Table3[[#This Row],[City tier]]="?","tier - 2",Table3[[#This Row],[City tier]])</f>
        <v>tier - 2</v>
      </c>
      <c r="N1107" s="16" t="str">
        <f>IF(Table3[[#This Row],[State ID]]="?","unknown",Table3[[#This Row],[State ID]])</f>
        <v>R1013</v>
      </c>
      <c r="O1107" s="38" t="str">
        <f>CONCATENATE(Table3[[#This Row],[date]],"-",Table3[[#This Row],[month2]],"-",Table3[[#This Row],[year2]])</f>
        <v>2-Dec-1972</v>
      </c>
      <c r="P1107" s="17">
        <f>DATEDIF(Table3[[#This Row],[date of birth]],DATE(2023,6,8),"y")</f>
        <v>50</v>
      </c>
      <c r="Q1107" s="39">
        <v>9058.73</v>
      </c>
    </row>
    <row r="1108" spans="1:17" x14ac:dyDescent="0.25">
      <c r="A1108" t="s">
        <v>5823</v>
      </c>
      <c r="B1108">
        <v>1977</v>
      </c>
      <c r="C1108" t="s">
        <v>15</v>
      </c>
      <c r="D1108">
        <v>4</v>
      </c>
      <c r="E1108">
        <v>2</v>
      </c>
      <c r="F1108">
        <v>9095.07</v>
      </c>
      <c r="G1108" t="s">
        <v>11</v>
      </c>
      <c r="H1108" t="s">
        <v>11</v>
      </c>
      <c r="I1108" t="s">
        <v>247</v>
      </c>
      <c r="J1108" s="16" t="str">
        <f>IF(Table3[[#This Row],[month]]="?","sep",Table3[[#This Row],[month]])</f>
        <v>Nov</v>
      </c>
      <c r="K1108" s="16">
        <f>IF(Table3[[#This Row],[year]]="?","1983",Table3[[#This Row],[year]])</f>
        <v>1977</v>
      </c>
      <c r="L1108" s="16" t="str">
        <f>IF(Table3[[#This Row],[Hospital tier]]="?","tier - 2",Table3[[#This Row],[Hospital tier]])</f>
        <v>tier - 2</v>
      </c>
      <c r="M1108" s="16" t="str">
        <f>IF(Table3[[#This Row],[City tier]]="?","tier - 2",Table3[[#This Row],[City tier]])</f>
        <v>tier - 2</v>
      </c>
      <c r="N1108" s="16" t="str">
        <f>IF(Table3[[#This Row],[State ID]]="?","unknown",Table3[[#This Row],[State ID]])</f>
        <v>R1024</v>
      </c>
      <c r="O1108" s="38" t="str">
        <f>CONCATENATE(Table3[[#This Row],[date]],"-",Table3[[#This Row],[month2]],"-",Table3[[#This Row],[year2]])</f>
        <v>4-Nov-1977</v>
      </c>
      <c r="P1108" s="17">
        <f>DATEDIF(Table3[[#This Row],[date of birth]],DATE(2023,6,8),"y")</f>
        <v>45</v>
      </c>
      <c r="Q1108" s="39">
        <v>9095.07</v>
      </c>
    </row>
    <row r="1109" spans="1:17" x14ac:dyDescent="0.25">
      <c r="A1109" t="s">
        <v>5824</v>
      </c>
      <c r="B1109">
        <v>1965</v>
      </c>
      <c r="C1109" t="s">
        <v>15</v>
      </c>
      <c r="D1109">
        <v>9</v>
      </c>
      <c r="E1109">
        <v>0</v>
      </c>
      <c r="F1109">
        <v>9095.94</v>
      </c>
      <c r="G1109" t="s">
        <v>12</v>
      </c>
      <c r="H1109" t="s">
        <v>16</v>
      </c>
      <c r="I1109" t="s">
        <v>42</v>
      </c>
      <c r="J1109" s="16" t="str">
        <f>IF(Table3[[#This Row],[month]]="?","sep",Table3[[#This Row],[month]])</f>
        <v>Nov</v>
      </c>
      <c r="K1109" s="16">
        <f>IF(Table3[[#This Row],[year]]="?","1983",Table3[[#This Row],[year]])</f>
        <v>1965</v>
      </c>
      <c r="L1109" s="16" t="str">
        <f>IF(Table3[[#This Row],[Hospital tier]]="?","tier - 2",Table3[[#This Row],[Hospital tier]])</f>
        <v>tier - 3</v>
      </c>
      <c r="M1109" s="16" t="str">
        <f>IF(Table3[[#This Row],[City tier]]="?","tier - 2",Table3[[#This Row],[City tier]])</f>
        <v>tier - 1</v>
      </c>
      <c r="N1109" s="16" t="str">
        <f>IF(Table3[[#This Row],[State ID]]="?","unknown",Table3[[#This Row],[State ID]])</f>
        <v>R1011</v>
      </c>
      <c r="O1109" s="38" t="str">
        <f>CONCATENATE(Table3[[#This Row],[date]],"-",Table3[[#This Row],[month2]],"-",Table3[[#This Row],[year2]])</f>
        <v>9-Nov-1965</v>
      </c>
      <c r="P1109" s="17">
        <f>DATEDIF(Table3[[#This Row],[date of birth]],DATE(2023,6,8),"y")</f>
        <v>57</v>
      </c>
      <c r="Q1109" s="39">
        <v>9095.94</v>
      </c>
    </row>
    <row r="1110" spans="1:17" x14ac:dyDescent="0.25">
      <c r="A1110" t="s">
        <v>5825</v>
      </c>
      <c r="B1110">
        <v>1977</v>
      </c>
      <c r="C1110" t="s">
        <v>30</v>
      </c>
      <c r="D1110">
        <v>2</v>
      </c>
      <c r="E1110">
        <v>3</v>
      </c>
      <c r="F1110">
        <v>9101.7999999999993</v>
      </c>
      <c r="G1110" t="s">
        <v>11</v>
      </c>
      <c r="H1110" t="s">
        <v>16</v>
      </c>
      <c r="I1110" t="s">
        <v>42</v>
      </c>
      <c r="J1110" s="16" t="str">
        <f>IF(Table3[[#This Row],[month]]="?","sep",Table3[[#This Row],[month]])</f>
        <v>Dec</v>
      </c>
      <c r="K1110" s="16">
        <f>IF(Table3[[#This Row],[year]]="?","1983",Table3[[#This Row],[year]])</f>
        <v>1977</v>
      </c>
      <c r="L1110" s="16" t="str">
        <f>IF(Table3[[#This Row],[Hospital tier]]="?","tier - 2",Table3[[#This Row],[Hospital tier]])</f>
        <v>tier - 2</v>
      </c>
      <c r="M1110" s="16" t="str">
        <f>IF(Table3[[#This Row],[City tier]]="?","tier - 2",Table3[[#This Row],[City tier]])</f>
        <v>tier - 1</v>
      </c>
      <c r="N1110" s="16" t="str">
        <f>IF(Table3[[#This Row],[State ID]]="?","unknown",Table3[[#This Row],[State ID]])</f>
        <v>R1011</v>
      </c>
      <c r="O1110" s="38" t="str">
        <f>CONCATENATE(Table3[[#This Row],[date]],"-",Table3[[#This Row],[month2]],"-",Table3[[#This Row],[year2]])</f>
        <v>2-Dec-1977</v>
      </c>
      <c r="P1110" s="17">
        <f>DATEDIF(Table3[[#This Row],[date of birth]],DATE(2023,6,8),"y")</f>
        <v>45</v>
      </c>
      <c r="Q1110" s="39">
        <v>9101.7999999999993</v>
      </c>
    </row>
    <row r="1111" spans="1:17" x14ac:dyDescent="0.25">
      <c r="A1111" t="s">
        <v>5826</v>
      </c>
      <c r="B1111">
        <v>1970</v>
      </c>
      <c r="C1111" t="s">
        <v>35</v>
      </c>
      <c r="D1111">
        <v>12</v>
      </c>
      <c r="E1111">
        <v>0</v>
      </c>
      <c r="F1111">
        <v>9140.9500000000007</v>
      </c>
      <c r="G1111" t="s">
        <v>12</v>
      </c>
      <c r="H1111" t="s">
        <v>12</v>
      </c>
      <c r="I1111" t="s">
        <v>13</v>
      </c>
      <c r="J1111" s="16" t="str">
        <f>IF(Table3[[#This Row],[month]]="?","sep",Table3[[#This Row],[month]])</f>
        <v>Aug</v>
      </c>
      <c r="K1111" s="16">
        <f>IF(Table3[[#This Row],[year]]="?","1983",Table3[[#This Row],[year]])</f>
        <v>1970</v>
      </c>
      <c r="L1111" s="16" t="str">
        <f>IF(Table3[[#This Row],[Hospital tier]]="?","tier - 2",Table3[[#This Row],[Hospital tier]])</f>
        <v>tier - 3</v>
      </c>
      <c r="M1111" s="16" t="str">
        <f>IF(Table3[[#This Row],[City tier]]="?","tier - 2",Table3[[#This Row],[City tier]])</f>
        <v>tier - 3</v>
      </c>
      <c r="N1111" s="16" t="str">
        <f>IF(Table3[[#This Row],[State ID]]="?","unknown",Table3[[#This Row],[State ID]])</f>
        <v>R1013</v>
      </c>
      <c r="O1111" s="38" t="str">
        <f>CONCATENATE(Table3[[#This Row],[date]],"-",Table3[[#This Row],[month2]],"-",Table3[[#This Row],[year2]])</f>
        <v>12-Aug-1970</v>
      </c>
      <c r="P1111" s="17">
        <f>DATEDIF(Table3[[#This Row],[date of birth]],DATE(2023,6,8),"y")</f>
        <v>52</v>
      </c>
      <c r="Q1111" s="39">
        <v>9140.9500000000007</v>
      </c>
    </row>
    <row r="1112" spans="1:17" x14ac:dyDescent="0.25">
      <c r="A1112" t="s">
        <v>5827</v>
      </c>
      <c r="B1112">
        <v>1970</v>
      </c>
      <c r="C1112" t="s">
        <v>37</v>
      </c>
      <c r="D1112">
        <v>18</v>
      </c>
      <c r="E1112">
        <v>0</v>
      </c>
      <c r="F1112">
        <v>9144.57</v>
      </c>
      <c r="G1112" t="s">
        <v>12</v>
      </c>
      <c r="H1112" t="s">
        <v>11</v>
      </c>
      <c r="I1112" t="s">
        <v>42</v>
      </c>
      <c r="J1112" s="16" t="str">
        <f>IF(Table3[[#This Row],[month]]="?","sep",Table3[[#This Row],[month]])</f>
        <v>Oct</v>
      </c>
      <c r="K1112" s="16">
        <f>IF(Table3[[#This Row],[year]]="?","1983",Table3[[#This Row],[year]])</f>
        <v>1970</v>
      </c>
      <c r="L1112" s="16" t="str">
        <f>IF(Table3[[#This Row],[Hospital tier]]="?","tier - 2",Table3[[#This Row],[Hospital tier]])</f>
        <v>tier - 3</v>
      </c>
      <c r="M1112" s="16" t="str">
        <f>IF(Table3[[#This Row],[City tier]]="?","tier - 2",Table3[[#This Row],[City tier]])</f>
        <v>tier - 2</v>
      </c>
      <c r="N1112" s="16" t="str">
        <f>IF(Table3[[#This Row],[State ID]]="?","unknown",Table3[[#This Row],[State ID]])</f>
        <v>R1011</v>
      </c>
      <c r="O1112" s="38" t="str">
        <f>CONCATENATE(Table3[[#This Row],[date]],"-",Table3[[#This Row],[month2]],"-",Table3[[#This Row],[year2]])</f>
        <v>18-Oct-1970</v>
      </c>
      <c r="P1112" s="17">
        <f>DATEDIF(Table3[[#This Row],[date of birth]],DATE(2023,6,8),"y")</f>
        <v>52</v>
      </c>
      <c r="Q1112" s="39">
        <v>9144.57</v>
      </c>
    </row>
    <row r="1113" spans="1:17" x14ac:dyDescent="0.25">
      <c r="A1113" t="s">
        <v>5828</v>
      </c>
      <c r="B1113">
        <v>1982</v>
      </c>
      <c r="C1113" t="s">
        <v>30</v>
      </c>
      <c r="D1113">
        <v>8</v>
      </c>
      <c r="E1113">
        <v>3</v>
      </c>
      <c r="F1113">
        <v>9147.5</v>
      </c>
      <c r="G1113" t="s">
        <v>11</v>
      </c>
      <c r="H1113" t="s">
        <v>16</v>
      </c>
      <c r="I1113" t="s">
        <v>23</v>
      </c>
      <c r="J1113" s="16" t="str">
        <f>IF(Table3[[#This Row],[month]]="?","sep",Table3[[#This Row],[month]])</f>
        <v>Dec</v>
      </c>
      <c r="K1113" s="16">
        <f>IF(Table3[[#This Row],[year]]="?","1983",Table3[[#This Row],[year]])</f>
        <v>1982</v>
      </c>
      <c r="L1113" s="16" t="str">
        <f>IF(Table3[[#This Row],[Hospital tier]]="?","tier - 2",Table3[[#This Row],[Hospital tier]])</f>
        <v>tier - 2</v>
      </c>
      <c r="M1113" s="16" t="str">
        <f>IF(Table3[[#This Row],[City tier]]="?","tier - 2",Table3[[#This Row],[City tier]])</f>
        <v>tier - 1</v>
      </c>
      <c r="N1113" s="16" t="str">
        <f>IF(Table3[[#This Row],[State ID]]="?","unknown",Table3[[#This Row],[State ID]])</f>
        <v>R1012</v>
      </c>
      <c r="O1113" s="38" t="str">
        <f>CONCATENATE(Table3[[#This Row],[date]],"-",Table3[[#This Row],[month2]],"-",Table3[[#This Row],[year2]])</f>
        <v>8-Dec-1982</v>
      </c>
      <c r="P1113" s="17">
        <f>DATEDIF(Table3[[#This Row],[date of birth]],DATE(2023,6,8),"y")</f>
        <v>40</v>
      </c>
      <c r="Q1113" s="39">
        <v>9147.5</v>
      </c>
    </row>
    <row r="1114" spans="1:17" x14ac:dyDescent="0.25">
      <c r="A1114" t="s">
        <v>5829</v>
      </c>
      <c r="B1114">
        <v>1990</v>
      </c>
      <c r="C1114" t="s">
        <v>35</v>
      </c>
      <c r="D1114">
        <v>23</v>
      </c>
      <c r="E1114">
        <v>3</v>
      </c>
      <c r="F1114">
        <v>9159.51</v>
      </c>
      <c r="G1114" t="s">
        <v>11</v>
      </c>
      <c r="H1114" t="s">
        <v>11</v>
      </c>
      <c r="I1114" t="s">
        <v>300</v>
      </c>
      <c r="J1114" s="16" t="str">
        <f>IF(Table3[[#This Row],[month]]="?","sep",Table3[[#This Row],[month]])</f>
        <v>Aug</v>
      </c>
      <c r="K1114" s="16">
        <f>IF(Table3[[#This Row],[year]]="?","1983",Table3[[#This Row],[year]])</f>
        <v>1990</v>
      </c>
      <c r="L1114" s="16" t="str">
        <f>IF(Table3[[#This Row],[Hospital tier]]="?","tier - 2",Table3[[#This Row],[Hospital tier]])</f>
        <v>tier - 2</v>
      </c>
      <c r="M1114" s="16" t="str">
        <f>IF(Table3[[#This Row],[City tier]]="?","tier - 2",Table3[[#This Row],[City tier]])</f>
        <v>tier - 2</v>
      </c>
      <c r="N1114" s="16" t="str">
        <f>IF(Table3[[#This Row],[State ID]]="?","unknown",Table3[[#This Row],[State ID]])</f>
        <v>R1021</v>
      </c>
      <c r="O1114" s="38" t="str">
        <f>CONCATENATE(Table3[[#This Row],[date]],"-",Table3[[#This Row],[month2]],"-",Table3[[#This Row],[year2]])</f>
        <v>23-Aug-1990</v>
      </c>
      <c r="P1114" s="17">
        <f>DATEDIF(Table3[[#This Row],[date of birth]],DATE(2023,6,8),"y")</f>
        <v>32</v>
      </c>
      <c r="Q1114" s="39">
        <v>9159.51</v>
      </c>
    </row>
    <row r="1115" spans="1:17" x14ac:dyDescent="0.25">
      <c r="A1115" t="s">
        <v>5830</v>
      </c>
      <c r="B1115">
        <v>1970</v>
      </c>
      <c r="C1115" t="s">
        <v>37</v>
      </c>
      <c r="D1115">
        <v>24</v>
      </c>
      <c r="E1115">
        <v>0</v>
      </c>
      <c r="F1115">
        <v>9171.75</v>
      </c>
      <c r="G1115" t="s">
        <v>11</v>
      </c>
      <c r="H1115" t="s">
        <v>11</v>
      </c>
      <c r="I1115" t="s">
        <v>23</v>
      </c>
      <c r="J1115" s="16" t="str">
        <f>IF(Table3[[#This Row],[month]]="?","sep",Table3[[#This Row],[month]])</f>
        <v>Oct</v>
      </c>
      <c r="K1115" s="16">
        <f>IF(Table3[[#This Row],[year]]="?","1983",Table3[[#This Row],[year]])</f>
        <v>1970</v>
      </c>
      <c r="L1115" s="16" t="str">
        <f>IF(Table3[[#This Row],[Hospital tier]]="?","tier - 2",Table3[[#This Row],[Hospital tier]])</f>
        <v>tier - 2</v>
      </c>
      <c r="M1115" s="16" t="str">
        <f>IF(Table3[[#This Row],[City tier]]="?","tier - 2",Table3[[#This Row],[City tier]])</f>
        <v>tier - 2</v>
      </c>
      <c r="N1115" s="16" t="str">
        <f>IF(Table3[[#This Row],[State ID]]="?","unknown",Table3[[#This Row],[State ID]])</f>
        <v>R1012</v>
      </c>
      <c r="O1115" s="38" t="str">
        <f>CONCATENATE(Table3[[#This Row],[date]],"-",Table3[[#This Row],[month2]],"-",Table3[[#This Row],[year2]])</f>
        <v>24-Oct-1970</v>
      </c>
      <c r="P1115" s="17">
        <f>DATEDIF(Table3[[#This Row],[date of birth]],DATE(2023,6,8),"y")</f>
        <v>52</v>
      </c>
      <c r="Q1115" s="39">
        <v>9171.75</v>
      </c>
    </row>
    <row r="1116" spans="1:17" x14ac:dyDescent="0.25">
      <c r="A1116" t="s">
        <v>5831</v>
      </c>
      <c r="B1116">
        <v>1971</v>
      </c>
      <c r="C1116" t="s">
        <v>30</v>
      </c>
      <c r="D1116">
        <v>29</v>
      </c>
      <c r="E1116">
        <v>0</v>
      </c>
      <c r="F1116">
        <v>9174.14</v>
      </c>
      <c r="G1116" t="s">
        <v>12</v>
      </c>
      <c r="H1116" t="s">
        <v>16</v>
      </c>
      <c r="I1116" t="s">
        <v>23</v>
      </c>
      <c r="J1116" s="16" t="str">
        <f>IF(Table3[[#This Row],[month]]="?","sep",Table3[[#This Row],[month]])</f>
        <v>Dec</v>
      </c>
      <c r="K1116" s="16">
        <f>IF(Table3[[#This Row],[year]]="?","1983",Table3[[#This Row],[year]])</f>
        <v>1971</v>
      </c>
      <c r="L1116" s="16" t="str">
        <f>IF(Table3[[#This Row],[Hospital tier]]="?","tier - 2",Table3[[#This Row],[Hospital tier]])</f>
        <v>tier - 3</v>
      </c>
      <c r="M1116" s="16" t="str">
        <f>IF(Table3[[#This Row],[City tier]]="?","tier - 2",Table3[[#This Row],[City tier]])</f>
        <v>tier - 1</v>
      </c>
      <c r="N1116" s="16" t="str">
        <f>IF(Table3[[#This Row],[State ID]]="?","unknown",Table3[[#This Row],[State ID]])</f>
        <v>R1012</v>
      </c>
      <c r="O1116" s="38" t="str">
        <f>CONCATENATE(Table3[[#This Row],[date]],"-",Table3[[#This Row],[month2]],"-",Table3[[#This Row],[year2]])</f>
        <v>29-Dec-1971</v>
      </c>
      <c r="P1116" s="17">
        <f>DATEDIF(Table3[[#This Row],[date of birth]],DATE(2023,6,8),"y")</f>
        <v>51</v>
      </c>
      <c r="Q1116" s="39">
        <v>9174.14</v>
      </c>
    </row>
    <row r="1117" spans="1:17" x14ac:dyDescent="0.25">
      <c r="A1117" t="s">
        <v>5832</v>
      </c>
      <c r="B1117">
        <v>1973</v>
      </c>
      <c r="C1117" t="s">
        <v>30</v>
      </c>
      <c r="D1117">
        <v>25</v>
      </c>
      <c r="E1117">
        <v>1</v>
      </c>
      <c r="F1117">
        <v>9182.17</v>
      </c>
      <c r="G1117" t="s">
        <v>11</v>
      </c>
      <c r="H1117" t="s">
        <v>12</v>
      </c>
      <c r="I1117" t="s">
        <v>42</v>
      </c>
      <c r="J1117" s="16" t="str">
        <f>IF(Table3[[#This Row],[month]]="?","sep",Table3[[#This Row],[month]])</f>
        <v>Dec</v>
      </c>
      <c r="K1117" s="16">
        <f>IF(Table3[[#This Row],[year]]="?","1983",Table3[[#This Row],[year]])</f>
        <v>1973</v>
      </c>
      <c r="L1117" s="16" t="str">
        <f>IF(Table3[[#This Row],[Hospital tier]]="?","tier - 2",Table3[[#This Row],[Hospital tier]])</f>
        <v>tier - 2</v>
      </c>
      <c r="M1117" s="16" t="str">
        <f>IF(Table3[[#This Row],[City tier]]="?","tier - 2",Table3[[#This Row],[City tier]])</f>
        <v>tier - 3</v>
      </c>
      <c r="N1117" s="16" t="str">
        <f>IF(Table3[[#This Row],[State ID]]="?","unknown",Table3[[#This Row],[State ID]])</f>
        <v>R1011</v>
      </c>
      <c r="O1117" s="38" t="str">
        <f>CONCATENATE(Table3[[#This Row],[date]],"-",Table3[[#This Row],[month2]],"-",Table3[[#This Row],[year2]])</f>
        <v>25-Dec-1973</v>
      </c>
      <c r="P1117" s="17">
        <f>DATEDIF(Table3[[#This Row],[date of birth]],DATE(2023,6,8),"y")</f>
        <v>49</v>
      </c>
      <c r="Q1117" s="39">
        <v>9182.17</v>
      </c>
    </row>
    <row r="1118" spans="1:17" x14ac:dyDescent="0.25">
      <c r="A1118" t="s">
        <v>5833</v>
      </c>
      <c r="B1118">
        <v>1976</v>
      </c>
      <c r="C1118" t="s">
        <v>20</v>
      </c>
      <c r="D1118">
        <v>10</v>
      </c>
      <c r="E1118">
        <v>2</v>
      </c>
      <c r="F1118">
        <v>9193.84</v>
      </c>
      <c r="G1118" t="s">
        <v>11</v>
      </c>
      <c r="H1118" t="s">
        <v>16</v>
      </c>
      <c r="I1118" t="s">
        <v>23</v>
      </c>
      <c r="J1118" s="16" t="str">
        <f>IF(Table3[[#This Row],[month]]="?","sep",Table3[[#This Row],[month]])</f>
        <v>Sep</v>
      </c>
      <c r="K1118" s="16">
        <f>IF(Table3[[#This Row],[year]]="?","1983",Table3[[#This Row],[year]])</f>
        <v>1976</v>
      </c>
      <c r="L1118" s="16" t="str">
        <f>IF(Table3[[#This Row],[Hospital tier]]="?","tier - 2",Table3[[#This Row],[Hospital tier]])</f>
        <v>tier - 2</v>
      </c>
      <c r="M1118" s="16" t="str">
        <f>IF(Table3[[#This Row],[City tier]]="?","tier - 2",Table3[[#This Row],[City tier]])</f>
        <v>tier - 1</v>
      </c>
      <c r="N1118" s="16" t="str">
        <f>IF(Table3[[#This Row],[State ID]]="?","unknown",Table3[[#This Row],[State ID]])</f>
        <v>R1012</v>
      </c>
      <c r="O1118" s="38" t="str">
        <f>CONCATENATE(Table3[[#This Row],[date]],"-",Table3[[#This Row],[month2]],"-",Table3[[#This Row],[year2]])</f>
        <v>10-Sep-1976</v>
      </c>
      <c r="P1118" s="17">
        <f>DATEDIF(Table3[[#This Row],[date of birth]],DATE(2023,6,8),"y")</f>
        <v>46</v>
      </c>
      <c r="Q1118" s="39">
        <v>9193.84</v>
      </c>
    </row>
    <row r="1119" spans="1:17" x14ac:dyDescent="0.25">
      <c r="A1119" t="s">
        <v>5834</v>
      </c>
      <c r="B1119">
        <v>1986</v>
      </c>
      <c r="C1119" t="s">
        <v>30</v>
      </c>
      <c r="D1119">
        <v>25</v>
      </c>
      <c r="E1119">
        <v>3</v>
      </c>
      <c r="F1119">
        <v>9210.06</v>
      </c>
      <c r="G1119" t="s">
        <v>11</v>
      </c>
      <c r="H1119" t="s">
        <v>12</v>
      </c>
      <c r="I1119" t="s">
        <v>300</v>
      </c>
      <c r="J1119" s="16" t="str">
        <f>IF(Table3[[#This Row],[month]]="?","sep",Table3[[#This Row],[month]])</f>
        <v>Dec</v>
      </c>
      <c r="K1119" s="16">
        <f>IF(Table3[[#This Row],[year]]="?","1983",Table3[[#This Row],[year]])</f>
        <v>1986</v>
      </c>
      <c r="L1119" s="16" t="str">
        <f>IF(Table3[[#This Row],[Hospital tier]]="?","tier - 2",Table3[[#This Row],[Hospital tier]])</f>
        <v>tier - 2</v>
      </c>
      <c r="M1119" s="16" t="str">
        <f>IF(Table3[[#This Row],[City tier]]="?","tier - 2",Table3[[#This Row],[City tier]])</f>
        <v>tier - 3</v>
      </c>
      <c r="N1119" s="16" t="str">
        <f>IF(Table3[[#This Row],[State ID]]="?","unknown",Table3[[#This Row],[State ID]])</f>
        <v>R1021</v>
      </c>
      <c r="O1119" s="38" t="str">
        <f>CONCATENATE(Table3[[#This Row],[date]],"-",Table3[[#This Row],[month2]],"-",Table3[[#This Row],[year2]])</f>
        <v>25-Dec-1986</v>
      </c>
      <c r="P1119" s="17">
        <f>DATEDIF(Table3[[#This Row],[date of birth]],DATE(2023,6,8),"y")</f>
        <v>36</v>
      </c>
      <c r="Q1119" s="39">
        <v>9210.06</v>
      </c>
    </row>
    <row r="1120" spans="1:17" x14ac:dyDescent="0.25">
      <c r="A1120" t="s">
        <v>5835</v>
      </c>
      <c r="B1120">
        <v>1981</v>
      </c>
      <c r="C1120" t="s">
        <v>30</v>
      </c>
      <c r="D1120">
        <v>5</v>
      </c>
      <c r="E1120">
        <v>5</v>
      </c>
      <c r="F1120">
        <v>9222.4</v>
      </c>
      <c r="G1120" t="s">
        <v>11</v>
      </c>
      <c r="H1120" t="s">
        <v>12</v>
      </c>
      <c r="I1120" t="s">
        <v>166</v>
      </c>
      <c r="J1120" s="16" t="str">
        <f>IF(Table3[[#This Row],[month]]="?","sep",Table3[[#This Row],[month]])</f>
        <v>Dec</v>
      </c>
      <c r="K1120" s="16">
        <f>IF(Table3[[#This Row],[year]]="?","1983",Table3[[#This Row],[year]])</f>
        <v>1981</v>
      </c>
      <c r="L1120" s="16" t="str">
        <f>IF(Table3[[#This Row],[Hospital tier]]="?","tier - 2",Table3[[#This Row],[Hospital tier]])</f>
        <v>tier - 2</v>
      </c>
      <c r="M1120" s="16" t="str">
        <f>IF(Table3[[#This Row],[City tier]]="?","tier - 2",Table3[[#This Row],[City tier]])</f>
        <v>tier - 3</v>
      </c>
      <c r="N1120" s="16" t="str">
        <f>IF(Table3[[#This Row],[State ID]]="?","unknown",Table3[[#This Row],[State ID]])</f>
        <v>R1019</v>
      </c>
      <c r="O1120" s="38" t="str">
        <f>CONCATENATE(Table3[[#This Row],[date]],"-",Table3[[#This Row],[month2]],"-",Table3[[#This Row],[year2]])</f>
        <v>5-Dec-1981</v>
      </c>
      <c r="P1120" s="17">
        <f>DATEDIF(Table3[[#This Row],[date of birth]],DATE(2023,6,8),"y")</f>
        <v>41</v>
      </c>
      <c r="Q1120" s="39">
        <v>9222.4</v>
      </c>
    </row>
    <row r="1121" spans="1:17" x14ac:dyDescent="0.25">
      <c r="A1121" t="s">
        <v>5836</v>
      </c>
      <c r="B1121">
        <v>1975</v>
      </c>
      <c r="C1121" t="s">
        <v>30</v>
      </c>
      <c r="D1121">
        <v>6</v>
      </c>
      <c r="E1121">
        <v>2</v>
      </c>
      <c r="F1121">
        <v>9225.26</v>
      </c>
      <c r="G1121" t="s">
        <v>12</v>
      </c>
      <c r="H1121" t="s">
        <v>12</v>
      </c>
      <c r="I1121" t="s">
        <v>164</v>
      </c>
      <c r="J1121" s="16" t="str">
        <f>IF(Table3[[#This Row],[month]]="?","sep",Table3[[#This Row],[month]])</f>
        <v>Dec</v>
      </c>
      <c r="K1121" s="16">
        <f>IF(Table3[[#This Row],[year]]="?","1983",Table3[[#This Row],[year]])</f>
        <v>1975</v>
      </c>
      <c r="L1121" s="16" t="str">
        <f>IF(Table3[[#This Row],[Hospital tier]]="?","tier - 2",Table3[[#This Row],[Hospital tier]])</f>
        <v>tier - 3</v>
      </c>
      <c r="M1121" s="16" t="str">
        <f>IF(Table3[[#This Row],[City tier]]="?","tier - 2",Table3[[#This Row],[City tier]])</f>
        <v>tier - 3</v>
      </c>
      <c r="N1121" s="16" t="str">
        <f>IF(Table3[[#This Row],[State ID]]="?","unknown",Table3[[#This Row],[State ID]])</f>
        <v>R1015</v>
      </c>
      <c r="O1121" s="38" t="str">
        <f>CONCATENATE(Table3[[#This Row],[date]],"-",Table3[[#This Row],[month2]],"-",Table3[[#This Row],[year2]])</f>
        <v>6-Dec-1975</v>
      </c>
      <c r="P1121" s="17">
        <f>DATEDIF(Table3[[#This Row],[date of birth]],DATE(2023,6,8),"y")</f>
        <v>47</v>
      </c>
      <c r="Q1121" s="39">
        <v>9225.26</v>
      </c>
    </row>
    <row r="1122" spans="1:17" x14ac:dyDescent="0.25">
      <c r="A1122" t="s">
        <v>5837</v>
      </c>
      <c r="B1122">
        <v>1980</v>
      </c>
      <c r="C1122" t="s">
        <v>37</v>
      </c>
      <c r="D1122">
        <v>5</v>
      </c>
      <c r="E1122">
        <v>2</v>
      </c>
      <c r="F1122">
        <v>9247.94</v>
      </c>
      <c r="G1122" t="s">
        <v>11</v>
      </c>
      <c r="H1122" t="s">
        <v>16</v>
      </c>
      <c r="I1122" t="s">
        <v>300</v>
      </c>
      <c r="J1122" s="16" t="str">
        <f>IF(Table3[[#This Row],[month]]="?","sep",Table3[[#This Row],[month]])</f>
        <v>Oct</v>
      </c>
      <c r="K1122" s="16">
        <f>IF(Table3[[#This Row],[year]]="?","1983",Table3[[#This Row],[year]])</f>
        <v>1980</v>
      </c>
      <c r="L1122" s="16" t="str">
        <f>IF(Table3[[#This Row],[Hospital tier]]="?","tier - 2",Table3[[#This Row],[Hospital tier]])</f>
        <v>tier - 2</v>
      </c>
      <c r="M1122" s="16" t="str">
        <f>IF(Table3[[#This Row],[City tier]]="?","tier - 2",Table3[[#This Row],[City tier]])</f>
        <v>tier - 1</v>
      </c>
      <c r="N1122" s="16" t="str">
        <f>IF(Table3[[#This Row],[State ID]]="?","unknown",Table3[[#This Row],[State ID]])</f>
        <v>R1021</v>
      </c>
      <c r="O1122" s="38" t="str">
        <f>CONCATENATE(Table3[[#This Row],[date]],"-",Table3[[#This Row],[month2]],"-",Table3[[#This Row],[year2]])</f>
        <v>5-Oct-1980</v>
      </c>
      <c r="P1122" s="17">
        <f>DATEDIF(Table3[[#This Row],[date of birth]],DATE(2023,6,8),"y")</f>
        <v>42</v>
      </c>
      <c r="Q1122" s="39">
        <v>9247.94</v>
      </c>
    </row>
    <row r="1123" spans="1:17" x14ac:dyDescent="0.25">
      <c r="A1123" t="s">
        <v>5838</v>
      </c>
      <c r="B1123">
        <v>1974</v>
      </c>
      <c r="C1123" t="s">
        <v>35</v>
      </c>
      <c r="D1123">
        <v>21</v>
      </c>
      <c r="E1123">
        <v>1</v>
      </c>
      <c r="F1123">
        <v>9249.5</v>
      </c>
      <c r="G1123" t="s">
        <v>11</v>
      </c>
      <c r="H1123" t="s">
        <v>16</v>
      </c>
      <c r="I1123" t="s">
        <v>23</v>
      </c>
      <c r="J1123" s="16" t="str">
        <f>IF(Table3[[#This Row],[month]]="?","sep",Table3[[#This Row],[month]])</f>
        <v>Aug</v>
      </c>
      <c r="K1123" s="16">
        <f>IF(Table3[[#This Row],[year]]="?","1983",Table3[[#This Row],[year]])</f>
        <v>1974</v>
      </c>
      <c r="L1123" s="16" t="str">
        <f>IF(Table3[[#This Row],[Hospital tier]]="?","tier - 2",Table3[[#This Row],[Hospital tier]])</f>
        <v>tier - 2</v>
      </c>
      <c r="M1123" s="16" t="str">
        <f>IF(Table3[[#This Row],[City tier]]="?","tier - 2",Table3[[#This Row],[City tier]])</f>
        <v>tier - 1</v>
      </c>
      <c r="N1123" s="16" t="str">
        <f>IF(Table3[[#This Row],[State ID]]="?","unknown",Table3[[#This Row],[State ID]])</f>
        <v>R1012</v>
      </c>
      <c r="O1123" s="38" t="str">
        <f>CONCATENATE(Table3[[#This Row],[date]],"-",Table3[[#This Row],[month2]],"-",Table3[[#This Row],[year2]])</f>
        <v>21-Aug-1974</v>
      </c>
      <c r="P1123" s="17">
        <f>DATEDIF(Table3[[#This Row],[date of birth]],DATE(2023,6,8),"y")</f>
        <v>48</v>
      </c>
      <c r="Q1123" s="39">
        <v>9249.5</v>
      </c>
    </row>
    <row r="1124" spans="1:17" x14ac:dyDescent="0.25">
      <c r="A1124" t="s">
        <v>5839</v>
      </c>
      <c r="B1124">
        <v>1971</v>
      </c>
      <c r="C1124" t="s">
        <v>35</v>
      </c>
      <c r="D1124">
        <v>6</v>
      </c>
      <c r="E1124">
        <v>0</v>
      </c>
      <c r="F1124">
        <v>9264.7999999999993</v>
      </c>
      <c r="G1124" t="s">
        <v>11</v>
      </c>
      <c r="H1124" t="s">
        <v>16</v>
      </c>
      <c r="I1124" t="s">
        <v>42</v>
      </c>
      <c r="J1124" s="16" t="str">
        <f>IF(Table3[[#This Row],[month]]="?","sep",Table3[[#This Row],[month]])</f>
        <v>Aug</v>
      </c>
      <c r="K1124" s="16">
        <f>IF(Table3[[#This Row],[year]]="?","1983",Table3[[#This Row],[year]])</f>
        <v>1971</v>
      </c>
      <c r="L1124" s="16" t="str">
        <f>IF(Table3[[#This Row],[Hospital tier]]="?","tier - 2",Table3[[#This Row],[Hospital tier]])</f>
        <v>tier - 2</v>
      </c>
      <c r="M1124" s="16" t="str">
        <f>IF(Table3[[#This Row],[City tier]]="?","tier - 2",Table3[[#This Row],[City tier]])</f>
        <v>tier - 1</v>
      </c>
      <c r="N1124" s="16" t="str">
        <f>IF(Table3[[#This Row],[State ID]]="?","unknown",Table3[[#This Row],[State ID]])</f>
        <v>R1011</v>
      </c>
      <c r="O1124" s="38" t="str">
        <f>CONCATENATE(Table3[[#This Row],[date]],"-",Table3[[#This Row],[month2]],"-",Table3[[#This Row],[year2]])</f>
        <v>6-Aug-1971</v>
      </c>
      <c r="P1124" s="17">
        <f>DATEDIF(Table3[[#This Row],[date of birth]],DATE(2023,6,8),"y")</f>
        <v>51</v>
      </c>
      <c r="Q1124" s="39">
        <v>9264.7999999999993</v>
      </c>
    </row>
    <row r="1125" spans="1:17" x14ac:dyDescent="0.25">
      <c r="A1125" t="s">
        <v>5840</v>
      </c>
      <c r="B1125">
        <v>1973</v>
      </c>
      <c r="C1125" t="s">
        <v>37</v>
      </c>
      <c r="D1125">
        <v>27</v>
      </c>
      <c r="E1125">
        <v>1</v>
      </c>
      <c r="F1125">
        <v>9282.48</v>
      </c>
      <c r="G1125" t="s">
        <v>12</v>
      </c>
      <c r="H1125" t="s">
        <v>11</v>
      </c>
      <c r="I1125" t="s">
        <v>168</v>
      </c>
      <c r="J1125" s="16" t="str">
        <f>IF(Table3[[#This Row],[month]]="?","sep",Table3[[#This Row],[month]])</f>
        <v>Oct</v>
      </c>
      <c r="K1125" s="16">
        <f>IF(Table3[[#This Row],[year]]="?","1983",Table3[[#This Row],[year]])</f>
        <v>1973</v>
      </c>
      <c r="L1125" s="16" t="str">
        <f>IF(Table3[[#This Row],[Hospital tier]]="?","tier - 2",Table3[[#This Row],[Hospital tier]])</f>
        <v>tier - 3</v>
      </c>
      <c r="M1125" s="16" t="str">
        <f>IF(Table3[[#This Row],[City tier]]="?","tier - 2",Table3[[#This Row],[City tier]])</f>
        <v>tier - 2</v>
      </c>
      <c r="N1125" s="16" t="str">
        <f>IF(Table3[[#This Row],[State ID]]="?","unknown",Table3[[#This Row],[State ID]])</f>
        <v>R1016</v>
      </c>
      <c r="O1125" s="38" t="str">
        <f>CONCATENATE(Table3[[#This Row],[date]],"-",Table3[[#This Row],[month2]],"-",Table3[[#This Row],[year2]])</f>
        <v>27-Oct-1973</v>
      </c>
      <c r="P1125" s="17">
        <f>DATEDIF(Table3[[#This Row],[date of birth]],DATE(2023,6,8),"y")</f>
        <v>49</v>
      </c>
      <c r="Q1125" s="39">
        <v>9282.48</v>
      </c>
    </row>
    <row r="1126" spans="1:17" x14ac:dyDescent="0.25">
      <c r="A1126" t="s">
        <v>5841</v>
      </c>
      <c r="B1126">
        <v>1971</v>
      </c>
      <c r="C1126" t="s">
        <v>10</v>
      </c>
      <c r="D1126">
        <v>2</v>
      </c>
      <c r="E1126">
        <v>0</v>
      </c>
      <c r="F1126">
        <v>9283.56</v>
      </c>
      <c r="G1126" t="s">
        <v>11</v>
      </c>
      <c r="H1126" t="s">
        <v>12</v>
      </c>
      <c r="I1126" t="s">
        <v>13</v>
      </c>
      <c r="J1126" s="16" t="str">
        <f>IF(Table3[[#This Row],[month]]="?","sep",Table3[[#This Row],[month]])</f>
        <v>Jul</v>
      </c>
      <c r="K1126" s="16">
        <f>IF(Table3[[#This Row],[year]]="?","1983",Table3[[#This Row],[year]])</f>
        <v>1971</v>
      </c>
      <c r="L1126" s="16" t="str">
        <f>IF(Table3[[#This Row],[Hospital tier]]="?","tier - 2",Table3[[#This Row],[Hospital tier]])</f>
        <v>tier - 2</v>
      </c>
      <c r="M1126" s="16" t="str">
        <f>IF(Table3[[#This Row],[City tier]]="?","tier - 2",Table3[[#This Row],[City tier]])</f>
        <v>tier - 3</v>
      </c>
      <c r="N1126" s="16" t="str">
        <f>IF(Table3[[#This Row],[State ID]]="?","unknown",Table3[[#This Row],[State ID]])</f>
        <v>R1013</v>
      </c>
      <c r="O1126" s="38" t="str">
        <f>CONCATENATE(Table3[[#This Row],[date]],"-",Table3[[#This Row],[month2]],"-",Table3[[#This Row],[year2]])</f>
        <v>2-Jul-1971</v>
      </c>
      <c r="P1126" s="17">
        <f>DATEDIF(Table3[[#This Row],[date of birth]],DATE(2023,6,8),"y")</f>
        <v>51</v>
      </c>
      <c r="Q1126" s="39">
        <v>9283.56</v>
      </c>
    </row>
    <row r="1127" spans="1:17" x14ac:dyDescent="0.25">
      <c r="A1127" t="s">
        <v>5842</v>
      </c>
      <c r="B1127">
        <v>1969</v>
      </c>
      <c r="C1127" t="s">
        <v>15</v>
      </c>
      <c r="D1127">
        <v>26</v>
      </c>
      <c r="E1127">
        <v>0</v>
      </c>
      <c r="F1127">
        <v>9285.8700000000008</v>
      </c>
      <c r="G1127" t="s">
        <v>11</v>
      </c>
      <c r="H1127" t="s">
        <v>12</v>
      </c>
      <c r="I1127" t="s">
        <v>13</v>
      </c>
      <c r="J1127" s="16" t="str">
        <f>IF(Table3[[#This Row],[month]]="?","sep",Table3[[#This Row],[month]])</f>
        <v>Nov</v>
      </c>
      <c r="K1127" s="16">
        <f>IF(Table3[[#This Row],[year]]="?","1983",Table3[[#This Row],[year]])</f>
        <v>1969</v>
      </c>
      <c r="L1127" s="16" t="str">
        <f>IF(Table3[[#This Row],[Hospital tier]]="?","tier - 2",Table3[[#This Row],[Hospital tier]])</f>
        <v>tier - 2</v>
      </c>
      <c r="M1127" s="16" t="str">
        <f>IF(Table3[[#This Row],[City tier]]="?","tier - 2",Table3[[#This Row],[City tier]])</f>
        <v>tier - 3</v>
      </c>
      <c r="N1127" s="16" t="str">
        <f>IF(Table3[[#This Row],[State ID]]="?","unknown",Table3[[#This Row],[State ID]])</f>
        <v>R1013</v>
      </c>
      <c r="O1127" s="38" t="str">
        <f>CONCATENATE(Table3[[#This Row],[date]],"-",Table3[[#This Row],[month2]],"-",Table3[[#This Row],[year2]])</f>
        <v>26-Nov-1969</v>
      </c>
      <c r="P1127" s="17">
        <f>DATEDIF(Table3[[#This Row],[date of birth]],DATE(2023,6,8),"y")</f>
        <v>53</v>
      </c>
      <c r="Q1127" s="39">
        <v>9285.8700000000008</v>
      </c>
    </row>
    <row r="1128" spans="1:17" x14ac:dyDescent="0.25">
      <c r="A1128" t="s">
        <v>5843</v>
      </c>
      <c r="B1128">
        <v>1973</v>
      </c>
      <c r="C1128" t="s">
        <v>37</v>
      </c>
      <c r="D1128">
        <v>16</v>
      </c>
      <c r="E1128">
        <v>1</v>
      </c>
      <c r="F1128">
        <v>9288.0300000000007</v>
      </c>
      <c r="G1128" t="s">
        <v>11</v>
      </c>
      <c r="H1128" t="s">
        <v>12</v>
      </c>
      <c r="I1128" t="s">
        <v>170</v>
      </c>
      <c r="J1128" s="16" t="str">
        <f>IF(Table3[[#This Row],[month]]="?","sep",Table3[[#This Row],[month]])</f>
        <v>Oct</v>
      </c>
      <c r="K1128" s="16">
        <f>IF(Table3[[#This Row],[year]]="?","1983",Table3[[#This Row],[year]])</f>
        <v>1973</v>
      </c>
      <c r="L1128" s="16" t="str">
        <f>IF(Table3[[#This Row],[Hospital tier]]="?","tier - 2",Table3[[#This Row],[Hospital tier]])</f>
        <v>tier - 2</v>
      </c>
      <c r="M1128" s="16" t="str">
        <f>IF(Table3[[#This Row],[City tier]]="?","tier - 2",Table3[[#This Row],[City tier]])</f>
        <v>tier - 3</v>
      </c>
      <c r="N1128" s="16" t="str">
        <f>IF(Table3[[#This Row],[State ID]]="?","unknown",Table3[[#This Row],[State ID]])</f>
        <v>R1018</v>
      </c>
      <c r="O1128" s="38" t="str">
        <f>CONCATENATE(Table3[[#This Row],[date]],"-",Table3[[#This Row],[month2]],"-",Table3[[#This Row],[year2]])</f>
        <v>16-Oct-1973</v>
      </c>
      <c r="P1128" s="17">
        <f>DATEDIF(Table3[[#This Row],[date of birth]],DATE(2023,6,8),"y")</f>
        <v>49</v>
      </c>
      <c r="Q1128" s="39">
        <v>9288.0300000000007</v>
      </c>
    </row>
    <row r="1129" spans="1:17" x14ac:dyDescent="0.25">
      <c r="A1129" t="s">
        <v>5844</v>
      </c>
      <c r="B1129">
        <v>1973</v>
      </c>
      <c r="C1129" t="s">
        <v>20</v>
      </c>
      <c r="D1129">
        <v>18</v>
      </c>
      <c r="E1129">
        <v>1</v>
      </c>
      <c r="F1129">
        <v>9290.14</v>
      </c>
      <c r="G1129" t="s">
        <v>12</v>
      </c>
      <c r="H1129" t="s">
        <v>12</v>
      </c>
      <c r="I1129" t="s">
        <v>168</v>
      </c>
      <c r="J1129" s="16" t="str">
        <f>IF(Table3[[#This Row],[month]]="?","sep",Table3[[#This Row],[month]])</f>
        <v>Sep</v>
      </c>
      <c r="K1129" s="16">
        <f>IF(Table3[[#This Row],[year]]="?","1983",Table3[[#This Row],[year]])</f>
        <v>1973</v>
      </c>
      <c r="L1129" s="16" t="str">
        <f>IF(Table3[[#This Row],[Hospital tier]]="?","tier - 2",Table3[[#This Row],[Hospital tier]])</f>
        <v>tier - 3</v>
      </c>
      <c r="M1129" s="16" t="str">
        <f>IF(Table3[[#This Row],[City tier]]="?","tier - 2",Table3[[#This Row],[City tier]])</f>
        <v>tier - 3</v>
      </c>
      <c r="N1129" s="16" t="str">
        <f>IF(Table3[[#This Row],[State ID]]="?","unknown",Table3[[#This Row],[State ID]])</f>
        <v>R1016</v>
      </c>
      <c r="O1129" s="38" t="str">
        <f>CONCATENATE(Table3[[#This Row],[date]],"-",Table3[[#This Row],[month2]],"-",Table3[[#This Row],[year2]])</f>
        <v>18-Sep-1973</v>
      </c>
      <c r="P1129" s="17">
        <f>DATEDIF(Table3[[#This Row],[date of birth]],DATE(2023,6,8),"y")</f>
        <v>49</v>
      </c>
      <c r="Q1129" s="39">
        <v>9290.14</v>
      </c>
    </row>
    <row r="1130" spans="1:17" x14ac:dyDescent="0.25">
      <c r="A1130" t="s">
        <v>5845</v>
      </c>
      <c r="B1130">
        <v>1976</v>
      </c>
      <c r="C1130" t="s">
        <v>15</v>
      </c>
      <c r="D1130">
        <v>3</v>
      </c>
      <c r="E1130">
        <v>3</v>
      </c>
      <c r="F1130">
        <v>9301.89</v>
      </c>
      <c r="G1130" t="s">
        <v>11</v>
      </c>
      <c r="H1130" t="s">
        <v>16</v>
      </c>
      <c r="I1130" t="s">
        <v>23</v>
      </c>
      <c r="J1130" s="16" t="str">
        <f>IF(Table3[[#This Row],[month]]="?","sep",Table3[[#This Row],[month]])</f>
        <v>Nov</v>
      </c>
      <c r="K1130" s="16">
        <f>IF(Table3[[#This Row],[year]]="?","1983",Table3[[#This Row],[year]])</f>
        <v>1976</v>
      </c>
      <c r="L1130" s="16" t="str">
        <f>IF(Table3[[#This Row],[Hospital tier]]="?","tier - 2",Table3[[#This Row],[Hospital tier]])</f>
        <v>tier - 2</v>
      </c>
      <c r="M1130" s="16" t="str">
        <f>IF(Table3[[#This Row],[City tier]]="?","tier - 2",Table3[[#This Row],[City tier]])</f>
        <v>tier - 1</v>
      </c>
      <c r="N1130" s="16" t="str">
        <f>IF(Table3[[#This Row],[State ID]]="?","unknown",Table3[[#This Row],[State ID]])</f>
        <v>R1012</v>
      </c>
      <c r="O1130" s="38" t="str">
        <f>CONCATENATE(Table3[[#This Row],[date]],"-",Table3[[#This Row],[month2]],"-",Table3[[#This Row],[year2]])</f>
        <v>3-Nov-1976</v>
      </c>
      <c r="P1130" s="17">
        <f>DATEDIF(Table3[[#This Row],[date of birth]],DATE(2023,6,8),"y")</f>
        <v>46</v>
      </c>
      <c r="Q1130" s="39">
        <v>9301.89</v>
      </c>
    </row>
    <row r="1131" spans="1:17" x14ac:dyDescent="0.25">
      <c r="A1131" t="s">
        <v>5846</v>
      </c>
      <c r="B1131">
        <v>1973</v>
      </c>
      <c r="C1131" t="s">
        <v>37</v>
      </c>
      <c r="D1131">
        <v>16</v>
      </c>
      <c r="E1131">
        <v>2</v>
      </c>
      <c r="F1131">
        <v>9304.7000000000007</v>
      </c>
      <c r="G1131" t="s">
        <v>12</v>
      </c>
      <c r="H1131" t="s">
        <v>12</v>
      </c>
      <c r="I1131" t="s">
        <v>13</v>
      </c>
      <c r="J1131" s="16" t="str">
        <f>IF(Table3[[#This Row],[month]]="?","sep",Table3[[#This Row],[month]])</f>
        <v>Oct</v>
      </c>
      <c r="K1131" s="16">
        <f>IF(Table3[[#This Row],[year]]="?","1983",Table3[[#This Row],[year]])</f>
        <v>1973</v>
      </c>
      <c r="L1131" s="16" t="str">
        <f>IF(Table3[[#This Row],[Hospital tier]]="?","tier - 2",Table3[[#This Row],[Hospital tier]])</f>
        <v>tier - 3</v>
      </c>
      <c r="M1131" s="16" t="str">
        <f>IF(Table3[[#This Row],[City tier]]="?","tier - 2",Table3[[#This Row],[City tier]])</f>
        <v>tier - 3</v>
      </c>
      <c r="N1131" s="16" t="str">
        <f>IF(Table3[[#This Row],[State ID]]="?","unknown",Table3[[#This Row],[State ID]])</f>
        <v>R1013</v>
      </c>
      <c r="O1131" s="38" t="str">
        <f>CONCATENATE(Table3[[#This Row],[date]],"-",Table3[[#This Row],[month2]],"-",Table3[[#This Row],[year2]])</f>
        <v>16-Oct-1973</v>
      </c>
      <c r="P1131" s="17">
        <f>DATEDIF(Table3[[#This Row],[date of birth]],DATE(2023,6,8),"y")</f>
        <v>49</v>
      </c>
      <c r="Q1131" s="39">
        <v>9304.7000000000007</v>
      </c>
    </row>
    <row r="1132" spans="1:17" x14ac:dyDescent="0.25">
      <c r="A1132" t="s">
        <v>5847</v>
      </c>
      <c r="B1132">
        <v>1963</v>
      </c>
      <c r="C1132" t="s">
        <v>18</v>
      </c>
      <c r="D1132">
        <v>8</v>
      </c>
      <c r="E1132">
        <v>0</v>
      </c>
      <c r="F1132">
        <v>9310.81</v>
      </c>
      <c r="G1132" t="s">
        <v>12</v>
      </c>
      <c r="H1132" t="s">
        <v>16</v>
      </c>
      <c r="I1132" t="s">
        <v>13</v>
      </c>
      <c r="J1132" s="16" t="str">
        <f>IF(Table3[[#This Row],[month]]="?","sep",Table3[[#This Row],[month]])</f>
        <v>Jun</v>
      </c>
      <c r="K1132" s="16">
        <f>IF(Table3[[#This Row],[year]]="?","1983",Table3[[#This Row],[year]])</f>
        <v>1963</v>
      </c>
      <c r="L1132" s="16" t="str">
        <f>IF(Table3[[#This Row],[Hospital tier]]="?","tier - 2",Table3[[#This Row],[Hospital tier]])</f>
        <v>tier - 3</v>
      </c>
      <c r="M1132" s="16" t="str">
        <f>IF(Table3[[#This Row],[City tier]]="?","tier - 2",Table3[[#This Row],[City tier]])</f>
        <v>tier - 1</v>
      </c>
      <c r="N1132" s="16" t="str">
        <f>IF(Table3[[#This Row],[State ID]]="?","unknown",Table3[[#This Row],[State ID]])</f>
        <v>R1013</v>
      </c>
      <c r="O1132" s="38" t="str">
        <f>CONCATENATE(Table3[[#This Row],[date]],"-",Table3[[#This Row],[month2]],"-",Table3[[#This Row],[year2]])</f>
        <v>8-Jun-1963</v>
      </c>
      <c r="P1132" s="17">
        <f>DATEDIF(Table3[[#This Row],[date of birth]],DATE(2023,6,8),"y")</f>
        <v>60</v>
      </c>
      <c r="Q1132" s="39">
        <v>9310.81</v>
      </c>
    </row>
    <row r="1133" spans="1:17" x14ac:dyDescent="0.25">
      <c r="A1133" t="s">
        <v>5848</v>
      </c>
      <c r="B1133">
        <v>1977</v>
      </c>
      <c r="C1133" t="s">
        <v>37</v>
      </c>
      <c r="D1133">
        <v>12</v>
      </c>
      <c r="E1133">
        <v>2</v>
      </c>
      <c r="F1133">
        <v>9315.41</v>
      </c>
      <c r="G1133" t="s">
        <v>11</v>
      </c>
      <c r="H1133" t="s">
        <v>16</v>
      </c>
      <c r="I1133" t="s">
        <v>247</v>
      </c>
      <c r="J1133" s="16" t="str">
        <f>IF(Table3[[#This Row],[month]]="?","sep",Table3[[#This Row],[month]])</f>
        <v>Oct</v>
      </c>
      <c r="K1133" s="16">
        <f>IF(Table3[[#This Row],[year]]="?","1983",Table3[[#This Row],[year]])</f>
        <v>1977</v>
      </c>
      <c r="L1133" s="16" t="str">
        <f>IF(Table3[[#This Row],[Hospital tier]]="?","tier - 2",Table3[[#This Row],[Hospital tier]])</f>
        <v>tier - 2</v>
      </c>
      <c r="M1133" s="16" t="str">
        <f>IF(Table3[[#This Row],[City tier]]="?","tier - 2",Table3[[#This Row],[City tier]])</f>
        <v>tier - 1</v>
      </c>
      <c r="N1133" s="16" t="str">
        <f>IF(Table3[[#This Row],[State ID]]="?","unknown",Table3[[#This Row],[State ID]])</f>
        <v>R1024</v>
      </c>
      <c r="O1133" s="38" t="str">
        <f>CONCATENATE(Table3[[#This Row],[date]],"-",Table3[[#This Row],[month2]],"-",Table3[[#This Row],[year2]])</f>
        <v>12-Oct-1977</v>
      </c>
      <c r="P1133" s="17">
        <f>DATEDIF(Table3[[#This Row],[date of birth]],DATE(2023,6,8),"y")</f>
        <v>45</v>
      </c>
      <c r="Q1133" s="39">
        <v>9315.41</v>
      </c>
    </row>
    <row r="1134" spans="1:17" x14ac:dyDescent="0.25">
      <c r="A1134" t="s">
        <v>5849</v>
      </c>
      <c r="B1134">
        <v>1988</v>
      </c>
      <c r="C1134" t="s">
        <v>10</v>
      </c>
      <c r="D1134">
        <v>9</v>
      </c>
      <c r="E1134">
        <v>3</v>
      </c>
      <c r="F1134">
        <v>9320.26</v>
      </c>
      <c r="G1134" t="s">
        <v>11</v>
      </c>
      <c r="H1134" t="s">
        <v>16</v>
      </c>
      <c r="I1134" t="s">
        <v>23</v>
      </c>
      <c r="J1134" s="16" t="str">
        <f>IF(Table3[[#This Row],[month]]="?","sep",Table3[[#This Row],[month]])</f>
        <v>Jul</v>
      </c>
      <c r="K1134" s="16">
        <f>IF(Table3[[#This Row],[year]]="?","1983",Table3[[#This Row],[year]])</f>
        <v>1988</v>
      </c>
      <c r="L1134" s="16" t="str">
        <f>IF(Table3[[#This Row],[Hospital tier]]="?","tier - 2",Table3[[#This Row],[Hospital tier]])</f>
        <v>tier - 2</v>
      </c>
      <c r="M1134" s="16" t="str">
        <f>IF(Table3[[#This Row],[City tier]]="?","tier - 2",Table3[[#This Row],[City tier]])</f>
        <v>tier - 1</v>
      </c>
      <c r="N1134" s="16" t="str">
        <f>IF(Table3[[#This Row],[State ID]]="?","unknown",Table3[[#This Row],[State ID]])</f>
        <v>R1012</v>
      </c>
      <c r="O1134" s="38" t="str">
        <f>CONCATENATE(Table3[[#This Row],[date]],"-",Table3[[#This Row],[month2]],"-",Table3[[#This Row],[year2]])</f>
        <v>9-Jul-1988</v>
      </c>
      <c r="P1134" s="17">
        <f>DATEDIF(Table3[[#This Row],[date of birth]],DATE(2023,6,8),"y")</f>
        <v>34</v>
      </c>
      <c r="Q1134" s="39">
        <v>9320.26</v>
      </c>
    </row>
    <row r="1135" spans="1:17" x14ac:dyDescent="0.25">
      <c r="A1135" t="s">
        <v>5850</v>
      </c>
      <c r="B1135">
        <v>1996</v>
      </c>
      <c r="C1135" t="s">
        <v>37</v>
      </c>
      <c r="D1135">
        <v>12</v>
      </c>
      <c r="E1135">
        <v>0</v>
      </c>
      <c r="F1135">
        <v>9338.61</v>
      </c>
      <c r="G1135" t="s">
        <v>11</v>
      </c>
      <c r="H1135" t="s">
        <v>16</v>
      </c>
      <c r="I1135" t="s">
        <v>535</v>
      </c>
      <c r="J1135" s="16" t="str">
        <f>IF(Table3[[#This Row],[month]]="?","sep",Table3[[#This Row],[month]])</f>
        <v>Oct</v>
      </c>
      <c r="K1135" s="16">
        <f>IF(Table3[[#This Row],[year]]="?","1983",Table3[[#This Row],[year]])</f>
        <v>1996</v>
      </c>
      <c r="L1135" s="16" t="str">
        <f>IF(Table3[[#This Row],[Hospital tier]]="?","tier - 2",Table3[[#This Row],[Hospital tier]])</f>
        <v>tier - 2</v>
      </c>
      <c r="M1135" s="16" t="str">
        <f>IF(Table3[[#This Row],[City tier]]="?","tier - 2",Table3[[#This Row],[City tier]])</f>
        <v>tier - 1</v>
      </c>
      <c r="N1135" s="16" t="str">
        <f>IF(Table3[[#This Row],[State ID]]="?","unknown",Table3[[#This Row],[State ID]])</f>
        <v>R1026</v>
      </c>
      <c r="O1135" s="38" t="str">
        <f>CONCATENATE(Table3[[#This Row],[date]],"-",Table3[[#This Row],[month2]],"-",Table3[[#This Row],[year2]])</f>
        <v>12-Oct-1996</v>
      </c>
      <c r="P1135" s="17">
        <f>DATEDIF(Table3[[#This Row],[date of birth]],DATE(2023,6,8),"y")</f>
        <v>26</v>
      </c>
      <c r="Q1135" s="39">
        <v>9338.61</v>
      </c>
    </row>
    <row r="1136" spans="1:17" x14ac:dyDescent="0.25">
      <c r="A1136" t="s">
        <v>5851</v>
      </c>
      <c r="B1136">
        <v>1988</v>
      </c>
      <c r="C1136" t="s">
        <v>10</v>
      </c>
      <c r="D1136">
        <v>1</v>
      </c>
      <c r="E1136">
        <v>3</v>
      </c>
      <c r="F1136">
        <v>9344.2000000000007</v>
      </c>
      <c r="G1136" t="s">
        <v>11</v>
      </c>
      <c r="H1136" t="s">
        <v>16</v>
      </c>
      <c r="I1136" t="s">
        <v>300</v>
      </c>
      <c r="J1136" s="16" t="str">
        <f>IF(Table3[[#This Row],[month]]="?","sep",Table3[[#This Row],[month]])</f>
        <v>Jul</v>
      </c>
      <c r="K1136" s="16">
        <f>IF(Table3[[#This Row],[year]]="?","1983",Table3[[#This Row],[year]])</f>
        <v>1988</v>
      </c>
      <c r="L1136" s="16" t="str">
        <f>IF(Table3[[#This Row],[Hospital tier]]="?","tier - 2",Table3[[#This Row],[Hospital tier]])</f>
        <v>tier - 2</v>
      </c>
      <c r="M1136" s="16" t="str">
        <f>IF(Table3[[#This Row],[City tier]]="?","tier - 2",Table3[[#This Row],[City tier]])</f>
        <v>tier - 1</v>
      </c>
      <c r="N1136" s="16" t="str">
        <f>IF(Table3[[#This Row],[State ID]]="?","unknown",Table3[[#This Row],[State ID]])</f>
        <v>R1021</v>
      </c>
      <c r="O1136" s="38" t="str">
        <f>CONCATENATE(Table3[[#This Row],[date]],"-",Table3[[#This Row],[month2]],"-",Table3[[#This Row],[year2]])</f>
        <v>1-Jul-1988</v>
      </c>
      <c r="P1136" s="17">
        <f>DATEDIF(Table3[[#This Row],[date of birth]],DATE(2023,6,8),"y")</f>
        <v>34</v>
      </c>
      <c r="Q1136" s="39">
        <v>9344.2000000000007</v>
      </c>
    </row>
    <row r="1137" spans="1:17" x14ac:dyDescent="0.25">
      <c r="A1137" t="s">
        <v>5852</v>
      </c>
      <c r="B1137">
        <v>1971</v>
      </c>
      <c r="C1137" t="s">
        <v>37</v>
      </c>
      <c r="D1137">
        <v>8</v>
      </c>
      <c r="E1137">
        <v>0</v>
      </c>
      <c r="F1137">
        <v>9361.33</v>
      </c>
      <c r="G1137" t="s">
        <v>12</v>
      </c>
      <c r="H1137" t="s">
        <v>16</v>
      </c>
      <c r="I1137" t="s">
        <v>168</v>
      </c>
      <c r="J1137" s="16" t="str">
        <f>IF(Table3[[#This Row],[month]]="?","sep",Table3[[#This Row],[month]])</f>
        <v>Oct</v>
      </c>
      <c r="K1137" s="16">
        <f>IF(Table3[[#This Row],[year]]="?","1983",Table3[[#This Row],[year]])</f>
        <v>1971</v>
      </c>
      <c r="L1137" s="16" t="str">
        <f>IF(Table3[[#This Row],[Hospital tier]]="?","tier - 2",Table3[[#This Row],[Hospital tier]])</f>
        <v>tier - 3</v>
      </c>
      <c r="M1137" s="16" t="str">
        <f>IF(Table3[[#This Row],[City tier]]="?","tier - 2",Table3[[#This Row],[City tier]])</f>
        <v>tier - 1</v>
      </c>
      <c r="N1137" s="16" t="str">
        <f>IF(Table3[[#This Row],[State ID]]="?","unknown",Table3[[#This Row],[State ID]])</f>
        <v>R1016</v>
      </c>
      <c r="O1137" s="38" t="str">
        <f>CONCATENATE(Table3[[#This Row],[date]],"-",Table3[[#This Row],[month2]],"-",Table3[[#This Row],[year2]])</f>
        <v>8-Oct-1971</v>
      </c>
      <c r="P1137" s="17">
        <f>DATEDIF(Table3[[#This Row],[date of birth]],DATE(2023,6,8),"y")</f>
        <v>51</v>
      </c>
      <c r="Q1137" s="39">
        <v>9361.33</v>
      </c>
    </row>
    <row r="1138" spans="1:17" x14ac:dyDescent="0.25">
      <c r="A1138" t="s">
        <v>5853</v>
      </c>
      <c r="B1138">
        <v>1969</v>
      </c>
      <c r="C1138" t="s">
        <v>15</v>
      </c>
      <c r="D1138">
        <v>24</v>
      </c>
      <c r="E1138">
        <v>0</v>
      </c>
      <c r="F1138">
        <v>9377.4500000000007</v>
      </c>
      <c r="G1138" t="s">
        <v>11</v>
      </c>
      <c r="H1138" t="s">
        <v>12</v>
      </c>
      <c r="I1138" t="s">
        <v>13</v>
      </c>
      <c r="J1138" s="16" t="str">
        <f>IF(Table3[[#This Row],[month]]="?","sep",Table3[[#This Row],[month]])</f>
        <v>Nov</v>
      </c>
      <c r="K1138" s="16">
        <f>IF(Table3[[#This Row],[year]]="?","1983",Table3[[#This Row],[year]])</f>
        <v>1969</v>
      </c>
      <c r="L1138" s="16" t="str">
        <f>IF(Table3[[#This Row],[Hospital tier]]="?","tier - 2",Table3[[#This Row],[Hospital tier]])</f>
        <v>tier - 2</v>
      </c>
      <c r="M1138" s="16" t="str">
        <f>IF(Table3[[#This Row],[City tier]]="?","tier - 2",Table3[[#This Row],[City tier]])</f>
        <v>tier - 3</v>
      </c>
      <c r="N1138" s="16" t="str">
        <f>IF(Table3[[#This Row],[State ID]]="?","unknown",Table3[[#This Row],[State ID]])</f>
        <v>R1013</v>
      </c>
      <c r="O1138" s="38" t="str">
        <f>CONCATENATE(Table3[[#This Row],[date]],"-",Table3[[#This Row],[month2]],"-",Table3[[#This Row],[year2]])</f>
        <v>24-Nov-1969</v>
      </c>
      <c r="P1138" s="17">
        <f>DATEDIF(Table3[[#This Row],[date of birth]],DATE(2023,6,8),"y")</f>
        <v>53</v>
      </c>
      <c r="Q1138" s="39">
        <v>9377.4500000000007</v>
      </c>
    </row>
    <row r="1139" spans="1:17" x14ac:dyDescent="0.25">
      <c r="A1139" t="s">
        <v>5854</v>
      </c>
      <c r="B1139">
        <v>1971</v>
      </c>
      <c r="C1139" t="s">
        <v>15</v>
      </c>
      <c r="D1139">
        <v>26</v>
      </c>
      <c r="E1139">
        <v>1</v>
      </c>
      <c r="F1139">
        <v>9377.9</v>
      </c>
      <c r="G1139" t="s">
        <v>11</v>
      </c>
      <c r="H1139" t="s">
        <v>16</v>
      </c>
      <c r="I1139" t="s">
        <v>13</v>
      </c>
      <c r="J1139" s="16" t="str">
        <f>IF(Table3[[#This Row],[month]]="?","sep",Table3[[#This Row],[month]])</f>
        <v>Nov</v>
      </c>
      <c r="K1139" s="16">
        <f>IF(Table3[[#This Row],[year]]="?","1983",Table3[[#This Row],[year]])</f>
        <v>1971</v>
      </c>
      <c r="L1139" s="16" t="str">
        <f>IF(Table3[[#This Row],[Hospital tier]]="?","tier - 2",Table3[[#This Row],[Hospital tier]])</f>
        <v>tier - 2</v>
      </c>
      <c r="M1139" s="16" t="str">
        <f>IF(Table3[[#This Row],[City tier]]="?","tier - 2",Table3[[#This Row],[City tier]])</f>
        <v>tier - 1</v>
      </c>
      <c r="N1139" s="16" t="str">
        <f>IF(Table3[[#This Row],[State ID]]="?","unknown",Table3[[#This Row],[State ID]])</f>
        <v>R1013</v>
      </c>
      <c r="O1139" s="38" t="str">
        <f>CONCATENATE(Table3[[#This Row],[date]],"-",Table3[[#This Row],[month2]],"-",Table3[[#This Row],[year2]])</f>
        <v>26-Nov-1971</v>
      </c>
      <c r="P1139" s="17">
        <f>DATEDIF(Table3[[#This Row],[date of birth]],DATE(2023,6,8),"y")</f>
        <v>51</v>
      </c>
      <c r="Q1139" s="39">
        <v>9377.9</v>
      </c>
    </row>
    <row r="1140" spans="1:17" x14ac:dyDescent="0.25">
      <c r="A1140" t="s">
        <v>5855</v>
      </c>
      <c r="B1140">
        <v>1975</v>
      </c>
      <c r="C1140" t="s">
        <v>30</v>
      </c>
      <c r="D1140">
        <v>2</v>
      </c>
      <c r="E1140">
        <v>1</v>
      </c>
      <c r="F1140">
        <v>9380.75</v>
      </c>
      <c r="G1140" t="s">
        <v>11</v>
      </c>
      <c r="H1140" t="s">
        <v>11</v>
      </c>
      <c r="I1140" t="s">
        <v>247</v>
      </c>
      <c r="J1140" s="16" t="str">
        <f>IF(Table3[[#This Row],[month]]="?","sep",Table3[[#This Row],[month]])</f>
        <v>Dec</v>
      </c>
      <c r="K1140" s="16">
        <f>IF(Table3[[#This Row],[year]]="?","1983",Table3[[#This Row],[year]])</f>
        <v>1975</v>
      </c>
      <c r="L1140" s="16" t="str">
        <f>IF(Table3[[#This Row],[Hospital tier]]="?","tier - 2",Table3[[#This Row],[Hospital tier]])</f>
        <v>tier - 2</v>
      </c>
      <c r="M1140" s="16" t="str">
        <f>IF(Table3[[#This Row],[City tier]]="?","tier - 2",Table3[[#This Row],[City tier]])</f>
        <v>tier - 2</v>
      </c>
      <c r="N1140" s="16" t="str">
        <f>IF(Table3[[#This Row],[State ID]]="?","unknown",Table3[[#This Row],[State ID]])</f>
        <v>R1024</v>
      </c>
      <c r="O1140" s="38" t="str">
        <f>CONCATENATE(Table3[[#This Row],[date]],"-",Table3[[#This Row],[month2]],"-",Table3[[#This Row],[year2]])</f>
        <v>2-Dec-1975</v>
      </c>
      <c r="P1140" s="17">
        <f>DATEDIF(Table3[[#This Row],[date of birth]],DATE(2023,6,8),"y")</f>
        <v>47</v>
      </c>
      <c r="Q1140" s="39">
        <v>9380.75</v>
      </c>
    </row>
    <row r="1141" spans="1:17" x14ac:dyDescent="0.25">
      <c r="A1141" t="s">
        <v>5856</v>
      </c>
      <c r="B1141">
        <v>1971</v>
      </c>
      <c r="C1141" t="s">
        <v>30</v>
      </c>
      <c r="D1141">
        <v>29</v>
      </c>
      <c r="E1141">
        <v>1</v>
      </c>
      <c r="F1141">
        <v>9386.16</v>
      </c>
      <c r="G1141" t="s">
        <v>12</v>
      </c>
      <c r="H1141" t="s">
        <v>11</v>
      </c>
      <c r="I1141" t="s">
        <v>13</v>
      </c>
      <c r="J1141" s="16" t="str">
        <f>IF(Table3[[#This Row],[month]]="?","sep",Table3[[#This Row],[month]])</f>
        <v>Dec</v>
      </c>
      <c r="K1141" s="16">
        <f>IF(Table3[[#This Row],[year]]="?","1983",Table3[[#This Row],[year]])</f>
        <v>1971</v>
      </c>
      <c r="L1141" s="16" t="str">
        <f>IF(Table3[[#This Row],[Hospital tier]]="?","tier - 2",Table3[[#This Row],[Hospital tier]])</f>
        <v>tier - 3</v>
      </c>
      <c r="M1141" s="16" t="str">
        <f>IF(Table3[[#This Row],[City tier]]="?","tier - 2",Table3[[#This Row],[City tier]])</f>
        <v>tier - 2</v>
      </c>
      <c r="N1141" s="16" t="str">
        <f>IF(Table3[[#This Row],[State ID]]="?","unknown",Table3[[#This Row],[State ID]])</f>
        <v>R1013</v>
      </c>
      <c r="O1141" s="38" t="str">
        <f>CONCATENATE(Table3[[#This Row],[date]],"-",Table3[[#This Row],[month2]],"-",Table3[[#This Row],[year2]])</f>
        <v>29-Dec-1971</v>
      </c>
      <c r="P1141" s="17">
        <f>DATEDIF(Table3[[#This Row],[date of birth]],DATE(2023,6,8),"y")</f>
        <v>51</v>
      </c>
      <c r="Q1141" s="39">
        <v>9386.16</v>
      </c>
    </row>
    <row r="1142" spans="1:17" x14ac:dyDescent="0.25">
      <c r="A1142" t="s">
        <v>5857</v>
      </c>
      <c r="B1142">
        <v>1971</v>
      </c>
      <c r="C1142" t="s">
        <v>37</v>
      </c>
      <c r="D1142">
        <v>20</v>
      </c>
      <c r="E1142">
        <v>1</v>
      </c>
      <c r="F1142">
        <v>9391.35</v>
      </c>
      <c r="G1142" t="s">
        <v>12</v>
      </c>
      <c r="H1142" t="s">
        <v>12</v>
      </c>
      <c r="I1142" t="s">
        <v>42</v>
      </c>
      <c r="J1142" s="16" t="str">
        <f>IF(Table3[[#This Row],[month]]="?","sep",Table3[[#This Row],[month]])</f>
        <v>Oct</v>
      </c>
      <c r="K1142" s="16">
        <f>IF(Table3[[#This Row],[year]]="?","1983",Table3[[#This Row],[year]])</f>
        <v>1971</v>
      </c>
      <c r="L1142" s="16" t="str">
        <f>IF(Table3[[#This Row],[Hospital tier]]="?","tier - 2",Table3[[#This Row],[Hospital tier]])</f>
        <v>tier - 3</v>
      </c>
      <c r="M1142" s="16" t="str">
        <f>IF(Table3[[#This Row],[City tier]]="?","tier - 2",Table3[[#This Row],[City tier]])</f>
        <v>tier - 3</v>
      </c>
      <c r="N1142" s="16" t="str">
        <f>IF(Table3[[#This Row],[State ID]]="?","unknown",Table3[[#This Row],[State ID]])</f>
        <v>R1011</v>
      </c>
      <c r="O1142" s="38" t="str">
        <f>CONCATENATE(Table3[[#This Row],[date]],"-",Table3[[#This Row],[month2]],"-",Table3[[#This Row],[year2]])</f>
        <v>20-Oct-1971</v>
      </c>
      <c r="P1142" s="17">
        <f>DATEDIF(Table3[[#This Row],[date of birth]],DATE(2023,6,8),"y")</f>
        <v>51</v>
      </c>
      <c r="Q1142" s="39">
        <v>9391.35</v>
      </c>
    </row>
    <row r="1143" spans="1:17" x14ac:dyDescent="0.25">
      <c r="A1143" t="s">
        <v>5858</v>
      </c>
      <c r="B1143">
        <v>1976</v>
      </c>
      <c r="C1143" t="s">
        <v>37</v>
      </c>
      <c r="D1143">
        <v>17</v>
      </c>
      <c r="E1143">
        <v>2</v>
      </c>
      <c r="F1143">
        <v>9411.01</v>
      </c>
      <c r="G1143" t="s">
        <v>11</v>
      </c>
      <c r="H1143" t="s">
        <v>12</v>
      </c>
      <c r="I1143" t="s">
        <v>247</v>
      </c>
      <c r="J1143" s="16" t="str">
        <f>IF(Table3[[#This Row],[month]]="?","sep",Table3[[#This Row],[month]])</f>
        <v>Oct</v>
      </c>
      <c r="K1143" s="16">
        <f>IF(Table3[[#This Row],[year]]="?","1983",Table3[[#This Row],[year]])</f>
        <v>1976</v>
      </c>
      <c r="L1143" s="16" t="str">
        <f>IF(Table3[[#This Row],[Hospital tier]]="?","tier - 2",Table3[[#This Row],[Hospital tier]])</f>
        <v>tier - 2</v>
      </c>
      <c r="M1143" s="16" t="str">
        <f>IF(Table3[[#This Row],[City tier]]="?","tier - 2",Table3[[#This Row],[City tier]])</f>
        <v>tier - 3</v>
      </c>
      <c r="N1143" s="16" t="str">
        <f>IF(Table3[[#This Row],[State ID]]="?","unknown",Table3[[#This Row],[State ID]])</f>
        <v>R1024</v>
      </c>
      <c r="O1143" s="38" t="str">
        <f>CONCATENATE(Table3[[#This Row],[date]],"-",Table3[[#This Row],[month2]],"-",Table3[[#This Row],[year2]])</f>
        <v>17-Oct-1976</v>
      </c>
      <c r="P1143" s="17">
        <f>DATEDIF(Table3[[#This Row],[date of birth]],DATE(2023,6,8),"y")</f>
        <v>46</v>
      </c>
      <c r="Q1143" s="39">
        <v>9411.01</v>
      </c>
    </row>
    <row r="1144" spans="1:17" x14ac:dyDescent="0.25">
      <c r="A1144" t="s">
        <v>5859</v>
      </c>
      <c r="B1144">
        <v>1976</v>
      </c>
      <c r="C1144" t="s">
        <v>37</v>
      </c>
      <c r="D1144">
        <v>30</v>
      </c>
      <c r="E1144">
        <v>3</v>
      </c>
      <c r="F1144">
        <v>9414.92</v>
      </c>
      <c r="G1144" t="s">
        <v>11</v>
      </c>
      <c r="H1144" t="s">
        <v>11</v>
      </c>
      <c r="I1144" t="s">
        <v>42</v>
      </c>
      <c r="J1144" s="16" t="str">
        <f>IF(Table3[[#This Row],[month]]="?","sep",Table3[[#This Row],[month]])</f>
        <v>Oct</v>
      </c>
      <c r="K1144" s="16">
        <f>IF(Table3[[#This Row],[year]]="?","1983",Table3[[#This Row],[year]])</f>
        <v>1976</v>
      </c>
      <c r="L1144" s="16" t="str">
        <f>IF(Table3[[#This Row],[Hospital tier]]="?","tier - 2",Table3[[#This Row],[Hospital tier]])</f>
        <v>tier - 2</v>
      </c>
      <c r="M1144" s="16" t="str">
        <f>IF(Table3[[#This Row],[City tier]]="?","tier - 2",Table3[[#This Row],[City tier]])</f>
        <v>tier - 2</v>
      </c>
      <c r="N1144" s="16" t="str">
        <f>IF(Table3[[#This Row],[State ID]]="?","unknown",Table3[[#This Row],[State ID]])</f>
        <v>R1011</v>
      </c>
      <c r="O1144" s="38" t="str">
        <f>CONCATENATE(Table3[[#This Row],[date]],"-",Table3[[#This Row],[month2]],"-",Table3[[#This Row],[year2]])</f>
        <v>30-Oct-1976</v>
      </c>
      <c r="P1144" s="17">
        <f>DATEDIF(Table3[[#This Row],[date of birth]],DATE(2023,6,8),"y")</f>
        <v>46</v>
      </c>
      <c r="Q1144" s="39">
        <v>9414.92</v>
      </c>
    </row>
    <row r="1145" spans="1:17" x14ac:dyDescent="0.25">
      <c r="A1145" t="s">
        <v>5860</v>
      </c>
      <c r="B1145">
        <v>1976</v>
      </c>
      <c r="C1145" t="s">
        <v>15</v>
      </c>
      <c r="D1145">
        <v>3</v>
      </c>
      <c r="E1145">
        <v>2</v>
      </c>
      <c r="F1145">
        <v>9432.93</v>
      </c>
      <c r="G1145" t="s">
        <v>11</v>
      </c>
      <c r="H1145" t="s">
        <v>16</v>
      </c>
      <c r="I1145" t="s">
        <v>247</v>
      </c>
      <c r="J1145" s="16" t="str">
        <f>IF(Table3[[#This Row],[month]]="?","sep",Table3[[#This Row],[month]])</f>
        <v>Nov</v>
      </c>
      <c r="K1145" s="16">
        <f>IF(Table3[[#This Row],[year]]="?","1983",Table3[[#This Row],[year]])</f>
        <v>1976</v>
      </c>
      <c r="L1145" s="16" t="str">
        <f>IF(Table3[[#This Row],[Hospital tier]]="?","tier - 2",Table3[[#This Row],[Hospital tier]])</f>
        <v>tier - 2</v>
      </c>
      <c r="M1145" s="16" t="str">
        <f>IF(Table3[[#This Row],[City tier]]="?","tier - 2",Table3[[#This Row],[City tier]])</f>
        <v>tier - 1</v>
      </c>
      <c r="N1145" s="16" t="str">
        <f>IF(Table3[[#This Row],[State ID]]="?","unknown",Table3[[#This Row],[State ID]])</f>
        <v>R1024</v>
      </c>
      <c r="O1145" s="38" t="str">
        <f>CONCATENATE(Table3[[#This Row],[date]],"-",Table3[[#This Row],[month2]],"-",Table3[[#This Row],[year2]])</f>
        <v>3-Nov-1976</v>
      </c>
      <c r="P1145" s="17">
        <f>DATEDIF(Table3[[#This Row],[date of birth]],DATE(2023,6,8),"y")</f>
        <v>46</v>
      </c>
      <c r="Q1145" s="39">
        <v>9432.93</v>
      </c>
    </row>
    <row r="1146" spans="1:17" x14ac:dyDescent="0.25">
      <c r="A1146" t="s">
        <v>5861</v>
      </c>
      <c r="B1146">
        <v>1974</v>
      </c>
      <c r="C1146" t="s">
        <v>15</v>
      </c>
      <c r="D1146">
        <v>27</v>
      </c>
      <c r="E1146">
        <v>1</v>
      </c>
      <c r="F1146">
        <v>9447.25</v>
      </c>
      <c r="G1146" t="s">
        <v>11</v>
      </c>
      <c r="H1146" t="s">
        <v>16</v>
      </c>
      <c r="I1146" t="s">
        <v>247</v>
      </c>
      <c r="J1146" s="16" t="str">
        <f>IF(Table3[[#This Row],[month]]="?","sep",Table3[[#This Row],[month]])</f>
        <v>Nov</v>
      </c>
      <c r="K1146" s="16">
        <f>IF(Table3[[#This Row],[year]]="?","1983",Table3[[#This Row],[year]])</f>
        <v>1974</v>
      </c>
      <c r="L1146" s="16" t="str">
        <f>IF(Table3[[#This Row],[Hospital tier]]="?","tier - 2",Table3[[#This Row],[Hospital tier]])</f>
        <v>tier - 2</v>
      </c>
      <c r="M1146" s="16" t="str">
        <f>IF(Table3[[#This Row],[City tier]]="?","tier - 2",Table3[[#This Row],[City tier]])</f>
        <v>tier - 1</v>
      </c>
      <c r="N1146" s="16" t="str">
        <f>IF(Table3[[#This Row],[State ID]]="?","unknown",Table3[[#This Row],[State ID]])</f>
        <v>R1024</v>
      </c>
      <c r="O1146" s="38" t="str">
        <f>CONCATENATE(Table3[[#This Row],[date]],"-",Table3[[#This Row],[month2]],"-",Table3[[#This Row],[year2]])</f>
        <v>27-Nov-1974</v>
      </c>
      <c r="P1146" s="17">
        <f>DATEDIF(Table3[[#This Row],[date of birth]],DATE(2023,6,8),"y")</f>
        <v>48</v>
      </c>
      <c r="Q1146" s="39">
        <v>9447.25</v>
      </c>
    </row>
    <row r="1147" spans="1:17" x14ac:dyDescent="0.25">
      <c r="A1147" t="s">
        <v>5862</v>
      </c>
      <c r="B1147">
        <v>1974</v>
      </c>
      <c r="C1147" t="s">
        <v>18</v>
      </c>
      <c r="D1147">
        <v>8</v>
      </c>
      <c r="E1147">
        <v>1</v>
      </c>
      <c r="F1147">
        <v>9447.3799999999992</v>
      </c>
      <c r="G1147" t="s">
        <v>11</v>
      </c>
      <c r="H1147" t="s">
        <v>12</v>
      </c>
      <c r="I1147" t="s">
        <v>247</v>
      </c>
      <c r="J1147" s="16" t="str">
        <f>IF(Table3[[#This Row],[month]]="?","sep",Table3[[#This Row],[month]])</f>
        <v>Jun</v>
      </c>
      <c r="K1147" s="16">
        <f>IF(Table3[[#This Row],[year]]="?","1983",Table3[[#This Row],[year]])</f>
        <v>1974</v>
      </c>
      <c r="L1147" s="16" t="str">
        <f>IF(Table3[[#This Row],[Hospital tier]]="?","tier - 2",Table3[[#This Row],[Hospital tier]])</f>
        <v>tier - 2</v>
      </c>
      <c r="M1147" s="16" t="str">
        <f>IF(Table3[[#This Row],[City tier]]="?","tier - 2",Table3[[#This Row],[City tier]])</f>
        <v>tier - 3</v>
      </c>
      <c r="N1147" s="16" t="str">
        <f>IF(Table3[[#This Row],[State ID]]="?","unknown",Table3[[#This Row],[State ID]])</f>
        <v>R1024</v>
      </c>
      <c r="O1147" s="38" t="str">
        <f>CONCATENATE(Table3[[#This Row],[date]],"-",Table3[[#This Row],[month2]],"-",Table3[[#This Row],[year2]])</f>
        <v>8-Jun-1974</v>
      </c>
      <c r="P1147" s="17">
        <f>DATEDIF(Table3[[#This Row],[date of birth]],DATE(2023,6,8),"y")</f>
        <v>49</v>
      </c>
      <c r="Q1147" s="39">
        <v>9447.3799999999992</v>
      </c>
    </row>
    <row r="1148" spans="1:17" x14ac:dyDescent="0.25">
      <c r="A1148" t="s">
        <v>5863</v>
      </c>
      <c r="B1148">
        <v>1987</v>
      </c>
      <c r="C1148" t="s">
        <v>15</v>
      </c>
      <c r="D1148">
        <v>14</v>
      </c>
      <c r="E1148">
        <v>3</v>
      </c>
      <c r="F1148">
        <v>9448.42</v>
      </c>
      <c r="G1148" t="s">
        <v>11</v>
      </c>
      <c r="H1148" t="s">
        <v>12</v>
      </c>
      <c r="I1148" t="s">
        <v>300</v>
      </c>
      <c r="J1148" s="16" t="str">
        <f>IF(Table3[[#This Row],[month]]="?","sep",Table3[[#This Row],[month]])</f>
        <v>Nov</v>
      </c>
      <c r="K1148" s="16">
        <f>IF(Table3[[#This Row],[year]]="?","1983",Table3[[#This Row],[year]])</f>
        <v>1987</v>
      </c>
      <c r="L1148" s="16" t="str">
        <f>IF(Table3[[#This Row],[Hospital tier]]="?","tier - 2",Table3[[#This Row],[Hospital tier]])</f>
        <v>tier - 2</v>
      </c>
      <c r="M1148" s="16" t="str">
        <f>IF(Table3[[#This Row],[City tier]]="?","tier - 2",Table3[[#This Row],[City tier]])</f>
        <v>tier - 3</v>
      </c>
      <c r="N1148" s="16" t="str">
        <f>IF(Table3[[#This Row],[State ID]]="?","unknown",Table3[[#This Row],[State ID]])</f>
        <v>R1021</v>
      </c>
      <c r="O1148" s="38" t="str">
        <f>CONCATENATE(Table3[[#This Row],[date]],"-",Table3[[#This Row],[month2]],"-",Table3[[#This Row],[year2]])</f>
        <v>14-Nov-1987</v>
      </c>
      <c r="P1148" s="17">
        <f>DATEDIF(Table3[[#This Row],[date of birth]],DATE(2023,6,8),"y")</f>
        <v>35</v>
      </c>
      <c r="Q1148" s="39">
        <v>9448.42</v>
      </c>
    </row>
    <row r="1149" spans="1:17" x14ac:dyDescent="0.25">
      <c r="A1149" t="s">
        <v>5864</v>
      </c>
      <c r="B1149">
        <v>1979</v>
      </c>
      <c r="C1149" t="s">
        <v>10</v>
      </c>
      <c r="D1149">
        <v>17</v>
      </c>
      <c r="E1149">
        <v>2</v>
      </c>
      <c r="F1149">
        <v>9453.92</v>
      </c>
      <c r="G1149" t="s">
        <v>11</v>
      </c>
      <c r="H1149" t="s">
        <v>11</v>
      </c>
      <c r="I1149" t="s">
        <v>300</v>
      </c>
      <c r="J1149" s="16" t="str">
        <f>IF(Table3[[#This Row],[month]]="?","sep",Table3[[#This Row],[month]])</f>
        <v>Jul</v>
      </c>
      <c r="K1149" s="16">
        <f>IF(Table3[[#This Row],[year]]="?","1983",Table3[[#This Row],[year]])</f>
        <v>1979</v>
      </c>
      <c r="L1149" s="16" t="str">
        <f>IF(Table3[[#This Row],[Hospital tier]]="?","tier - 2",Table3[[#This Row],[Hospital tier]])</f>
        <v>tier - 2</v>
      </c>
      <c r="M1149" s="16" t="str">
        <f>IF(Table3[[#This Row],[City tier]]="?","tier - 2",Table3[[#This Row],[City tier]])</f>
        <v>tier - 2</v>
      </c>
      <c r="N1149" s="16" t="str">
        <f>IF(Table3[[#This Row],[State ID]]="?","unknown",Table3[[#This Row],[State ID]])</f>
        <v>R1021</v>
      </c>
      <c r="O1149" s="38" t="str">
        <f>CONCATENATE(Table3[[#This Row],[date]],"-",Table3[[#This Row],[month2]],"-",Table3[[#This Row],[year2]])</f>
        <v>17-Jul-1979</v>
      </c>
      <c r="P1149" s="17">
        <f>DATEDIF(Table3[[#This Row],[date of birth]],DATE(2023,6,8),"y")</f>
        <v>43</v>
      </c>
      <c r="Q1149" s="39">
        <v>9453.92</v>
      </c>
    </row>
    <row r="1150" spans="1:17" x14ac:dyDescent="0.25">
      <c r="A1150" t="s">
        <v>5865</v>
      </c>
      <c r="B1150">
        <v>1969</v>
      </c>
      <c r="C1150" t="s">
        <v>18</v>
      </c>
      <c r="D1150">
        <v>4</v>
      </c>
      <c r="E1150">
        <v>0</v>
      </c>
      <c r="F1150">
        <v>9487.64</v>
      </c>
      <c r="G1150" t="s">
        <v>11</v>
      </c>
      <c r="H1150" t="s">
        <v>11</v>
      </c>
      <c r="I1150" t="s">
        <v>13</v>
      </c>
      <c r="J1150" s="16" t="str">
        <f>IF(Table3[[#This Row],[month]]="?","sep",Table3[[#This Row],[month]])</f>
        <v>Jun</v>
      </c>
      <c r="K1150" s="16">
        <f>IF(Table3[[#This Row],[year]]="?","1983",Table3[[#This Row],[year]])</f>
        <v>1969</v>
      </c>
      <c r="L1150" s="16" t="str">
        <f>IF(Table3[[#This Row],[Hospital tier]]="?","tier - 2",Table3[[#This Row],[Hospital tier]])</f>
        <v>tier - 2</v>
      </c>
      <c r="M1150" s="16" t="str">
        <f>IF(Table3[[#This Row],[City tier]]="?","tier - 2",Table3[[#This Row],[City tier]])</f>
        <v>tier - 2</v>
      </c>
      <c r="N1150" s="16" t="str">
        <f>IF(Table3[[#This Row],[State ID]]="?","unknown",Table3[[#This Row],[State ID]])</f>
        <v>R1013</v>
      </c>
      <c r="O1150" s="38" t="str">
        <f>CONCATENATE(Table3[[#This Row],[date]],"-",Table3[[#This Row],[month2]],"-",Table3[[#This Row],[year2]])</f>
        <v>4-Jun-1969</v>
      </c>
      <c r="P1150" s="17">
        <f>DATEDIF(Table3[[#This Row],[date of birth]],DATE(2023,6,8),"y")</f>
        <v>54</v>
      </c>
      <c r="Q1150" s="39">
        <v>9487.64</v>
      </c>
    </row>
    <row r="1151" spans="1:17" x14ac:dyDescent="0.25">
      <c r="A1151" t="s">
        <v>5866</v>
      </c>
      <c r="B1151">
        <v>1976</v>
      </c>
      <c r="C1151" t="s">
        <v>15</v>
      </c>
      <c r="D1151">
        <v>28</v>
      </c>
      <c r="E1151">
        <v>3</v>
      </c>
      <c r="F1151">
        <v>9500.57</v>
      </c>
      <c r="G1151" t="s">
        <v>11</v>
      </c>
      <c r="H1151" t="s">
        <v>12</v>
      </c>
      <c r="I1151" t="s">
        <v>356</v>
      </c>
      <c r="J1151" s="16" t="str">
        <f>IF(Table3[[#This Row],[month]]="?","sep",Table3[[#This Row],[month]])</f>
        <v>Nov</v>
      </c>
      <c r="K1151" s="16">
        <f>IF(Table3[[#This Row],[year]]="?","1983",Table3[[#This Row],[year]])</f>
        <v>1976</v>
      </c>
      <c r="L1151" s="16" t="str">
        <f>IF(Table3[[#This Row],[Hospital tier]]="?","tier - 2",Table3[[#This Row],[Hospital tier]])</f>
        <v>tier - 2</v>
      </c>
      <c r="M1151" s="16" t="str">
        <f>IF(Table3[[#This Row],[City tier]]="?","tier - 2",Table3[[#This Row],[City tier]])</f>
        <v>tier - 3</v>
      </c>
      <c r="N1151" s="16" t="str">
        <f>IF(Table3[[#This Row],[State ID]]="?","unknown",Table3[[#This Row],[State ID]])</f>
        <v>R1017</v>
      </c>
      <c r="O1151" s="38" t="str">
        <f>CONCATENATE(Table3[[#This Row],[date]],"-",Table3[[#This Row],[month2]],"-",Table3[[#This Row],[year2]])</f>
        <v>28-Nov-1976</v>
      </c>
      <c r="P1151" s="17">
        <f>DATEDIF(Table3[[#This Row],[date of birth]],DATE(2023,6,8),"y")</f>
        <v>46</v>
      </c>
      <c r="Q1151" s="39">
        <v>9500.57</v>
      </c>
    </row>
    <row r="1152" spans="1:17" x14ac:dyDescent="0.25">
      <c r="A1152" t="s">
        <v>5867</v>
      </c>
      <c r="B1152">
        <v>1969</v>
      </c>
      <c r="C1152" t="s">
        <v>35</v>
      </c>
      <c r="D1152">
        <v>24</v>
      </c>
      <c r="E1152">
        <v>0</v>
      </c>
      <c r="F1152">
        <v>9504.31</v>
      </c>
      <c r="G1152" t="s">
        <v>12</v>
      </c>
      <c r="H1152" t="s">
        <v>11</v>
      </c>
      <c r="I1152" t="s">
        <v>13</v>
      </c>
      <c r="J1152" s="16" t="str">
        <f>IF(Table3[[#This Row],[month]]="?","sep",Table3[[#This Row],[month]])</f>
        <v>Aug</v>
      </c>
      <c r="K1152" s="16">
        <f>IF(Table3[[#This Row],[year]]="?","1983",Table3[[#This Row],[year]])</f>
        <v>1969</v>
      </c>
      <c r="L1152" s="16" t="str">
        <f>IF(Table3[[#This Row],[Hospital tier]]="?","tier - 2",Table3[[#This Row],[Hospital tier]])</f>
        <v>tier - 3</v>
      </c>
      <c r="M1152" s="16" t="str">
        <f>IF(Table3[[#This Row],[City tier]]="?","tier - 2",Table3[[#This Row],[City tier]])</f>
        <v>tier - 2</v>
      </c>
      <c r="N1152" s="16" t="str">
        <f>IF(Table3[[#This Row],[State ID]]="?","unknown",Table3[[#This Row],[State ID]])</f>
        <v>R1013</v>
      </c>
      <c r="O1152" s="38" t="str">
        <f>CONCATENATE(Table3[[#This Row],[date]],"-",Table3[[#This Row],[month2]],"-",Table3[[#This Row],[year2]])</f>
        <v>24-Aug-1969</v>
      </c>
      <c r="P1152" s="17">
        <f>DATEDIF(Table3[[#This Row],[date of birth]],DATE(2023,6,8),"y")</f>
        <v>53</v>
      </c>
      <c r="Q1152" s="39">
        <v>9504.31</v>
      </c>
    </row>
    <row r="1153" spans="1:17" x14ac:dyDescent="0.25">
      <c r="A1153" t="s">
        <v>5868</v>
      </c>
      <c r="B1153">
        <v>1992</v>
      </c>
      <c r="C1153" t="s">
        <v>35</v>
      </c>
      <c r="D1153">
        <v>22</v>
      </c>
      <c r="E1153">
        <v>0</v>
      </c>
      <c r="F1153">
        <v>9507.68</v>
      </c>
      <c r="G1153" t="s">
        <v>11</v>
      </c>
      <c r="H1153" t="s">
        <v>16</v>
      </c>
      <c r="I1153" t="s">
        <v>23</v>
      </c>
      <c r="J1153" s="16" t="str">
        <f>IF(Table3[[#This Row],[month]]="?","sep",Table3[[#This Row],[month]])</f>
        <v>Aug</v>
      </c>
      <c r="K1153" s="16">
        <f>IF(Table3[[#This Row],[year]]="?","1983",Table3[[#This Row],[year]])</f>
        <v>1992</v>
      </c>
      <c r="L1153" s="16" t="str">
        <f>IF(Table3[[#This Row],[Hospital tier]]="?","tier - 2",Table3[[#This Row],[Hospital tier]])</f>
        <v>tier - 2</v>
      </c>
      <c r="M1153" s="16" t="str">
        <f>IF(Table3[[#This Row],[City tier]]="?","tier - 2",Table3[[#This Row],[City tier]])</f>
        <v>tier - 1</v>
      </c>
      <c r="N1153" s="16" t="str">
        <f>IF(Table3[[#This Row],[State ID]]="?","unknown",Table3[[#This Row],[State ID]])</f>
        <v>R1012</v>
      </c>
      <c r="O1153" s="38" t="str">
        <f>CONCATENATE(Table3[[#This Row],[date]],"-",Table3[[#This Row],[month2]],"-",Table3[[#This Row],[year2]])</f>
        <v>22-Aug-1992</v>
      </c>
      <c r="P1153" s="17">
        <f>DATEDIF(Table3[[#This Row],[date of birth]],DATE(2023,6,8),"y")</f>
        <v>30</v>
      </c>
      <c r="Q1153" s="39">
        <v>9507.68</v>
      </c>
    </row>
    <row r="1154" spans="1:17" x14ac:dyDescent="0.25">
      <c r="A1154" t="s">
        <v>5869</v>
      </c>
      <c r="B1154">
        <v>1971</v>
      </c>
      <c r="C1154" t="s">
        <v>15</v>
      </c>
      <c r="D1154">
        <v>29</v>
      </c>
      <c r="E1154">
        <v>0</v>
      </c>
      <c r="F1154">
        <v>9528.9</v>
      </c>
      <c r="G1154" t="s">
        <v>11</v>
      </c>
      <c r="H1154" t="s">
        <v>11</v>
      </c>
      <c r="I1154" t="s">
        <v>42</v>
      </c>
      <c r="J1154" s="16" t="str">
        <f>IF(Table3[[#This Row],[month]]="?","sep",Table3[[#This Row],[month]])</f>
        <v>Nov</v>
      </c>
      <c r="K1154" s="16">
        <f>IF(Table3[[#This Row],[year]]="?","1983",Table3[[#This Row],[year]])</f>
        <v>1971</v>
      </c>
      <c r="L1154" s="16" t="str">
        <f>IF(Table3[[#This Row],[Hospital tier]]="?","tier - 2",Table3[[#This Row],[Hospital tier]])</f>
        <v>tier - 2</v>
      </c>
      <c r="M1154" s="16" t="str">
        <f>IF(Table3[[#This Row],[City tier]]="?","tier - 2",Table3[[#This Row],[City tier]])</f>
        <v>tier - 2</v>
      </c>
      <c r="N1154" s="16" t="str">
        <f>IF(Table3[[#This Row],[State ID]]="?","unknown",Table3[[#This Row],[State ID]])</f>
        <v>R1011</v>
      </c>
      <c r="O1154" s="38" t="str">
        <f>CONCATENATE(Table3[[#This Row],[date]],"-",Table3[[#This Row],[month2]],"-",Table3[[#This Row],[year2]])</f>
        <v>29-Nov-1971</v>
      </c>
      <c r="P1154" s="17">
        <f>DATEDIF(Table3[[#This Row],[date of birth]],DATE(2023,6,8),"y")</f>
        <v>51</v>
      </c>
      <c r="Q1154" s="39">
        <v>9528.9</v>
      </c>
    </row>
    <row r="1155" spans="1:17" x14ac:dyDescent="0.25">
      <c r="A1155" t="s">
        <v>5870</v>
      </c>
      <c r="B1155">
        <v>1973</v>
      </c>
      <c r="C1155" t="s">
        <v>30</v>
      </c>
      <c r="D1155">
        <v>21</v>
      </c>
      <c r="E1155">
        <v>0</v>
      </c>
      <c r="F1155">
        <v>9538.65</v>
      </c>
      <c r="G1155" t="s">
        <v>11</v>
      </c>
      <c r="H1155" t="s">
        <v>12</v>
      </c>
      <c r="I1155" t="s">
        <v>300</v>
      </c>
      <c r="J1155" s="16" t="str">
        <f>IF(Table3[[#This Row],[month]]="?","sep",Table3[[#This Row],[month]])</f>
        <v>Dec</v>
      </c>
      <c r="K1155" s="16">
        <f>IF(Table3[[#This Row],[year]]="?","1983",Table3[[#This Row],[year]])</f>
        <v>1973</v>
      </c>
      <c r="L1155" s="16" t="str">
        <f>IF(Table3[[#This Row],[Hospital tier]]="?","tier - 2",Table3[[#This Row],[Hospital tier]])</f>
        <v>tier - 2</v>
      </c>
      <c r="M1155" s="16" t="str">
        <f>IF(Table3[[#This Row],[City tier]]="?","tier - 2",Table3[[#This Row],[City tier]])</f>
        <v>tier - 3</v>
      </c>
      <c r="N1155" s="16" t="str">
        <f>IF(Table3[[#This Row],[State ID]]="?","unknown",Table3[[#This Row],[State ID]])</f>
        <v>R1021</v>
      </c>
      <c r="O1155" s="38" t="str">
        <f>CONCATENATE(Table3[[#This Row],[date]],"-",Table3[[#This Row],[month2]],"-",Table3[[#This Row],[year2]])</f>
        <v>21-Dec-1973</v>
      </c>
      <c r="P1155" s="17">
        <f>DATEDIF(Table3[[#This Row],[date of birth]],DATE(2023,6,8),"y")</f>
        <v>49</v>
      </c>
      <c r="Q1155" s="39">
        <v>9538.65</v>
      </c>
    </row>
    <row r="1156" spans="1:17" x14ac:dyDescent="0.25">
      <c r="A1156" t="s">
        <v>5871</v>
      </c>
      <c r="B1156">
        <v>1975</v>
      </c>
      <c r="C1156" t="s">
        <v>10</v>
      </c>
      <c r="D1156">
        <v>28</v>
      </c>
      <c r="E1156">
        <v>1</v>
      </c>
      <c r="F1156">
        <v>9540.17</v>
      </c>
      <c r="G1156" t="s">
        <v>11</v>
      </c>
      <c r="H1156" t="s">
        <v>11</v>
      </c>
      <c r="I1156" t="s">
        <v>247</v>
      </c>
      <c r="J1156" s="16" t="str">
        <f>IF(Table3[[#This Row],[month]]="?","sep",Table3[[#This Row],[month]])</f>
        <v>Jul</v>
      </c>
      <c r="K1156" s="16">
        <f>IF(Table3[[#This Row],[year]]="?","1983",Table3[[#This Row],[year]])</f>
        <v>1975</v>
      </c>
      <c r="L1156" s="16" t="str">
        <f>IF(Table3[[#This Row],[Hospital tier]]="?","tier - 2",Table3[[#This Row],[Hospital tier]])</f>
        <v>tier - 2</v>
      </c>
      <c r="M1156" s="16" t="str">
        <f>IF(Table3[[#This Row],[City tier]]="?","tier - 2",Table3[[#This Row],[City tier]])</f>
        <v>tier - 2</v>
      </c>
      <c r="N1156" s="16" t="str">
        <f>IF(Table3[[#This Row],[State ID]]="?","unknown",Table3[[#This Row],[State ID]])</f>
        <v>R1024</v>
      </c>
      <c r="O1156" s="38" t="str">
        <f>CONCATENATE(Table3[[#This Row],[date]],"-",Table3[[#This Row],[month2]],"-",Table3[[#This Row],[year2]])</f>
        <v>28-Jul-1975</v>
      </c>
      <c r="P1156" s="17">
        <f>DATEDIF(Table3[[#This Row],[date of birth]],DATE(2023,6,8),"y")</f>
        <v>47</v>
      </c>
      <c r="Q1156" s="39">
        <v>9540.17</v>
      </c>
    </row>
    <row r="1157" spans="1:17" x14ac:dyDescent="0.25">
      <c r="A1157" t="s">
        <v>5872</v>
      </c>
      <c r="B1157">
        <v>1972</v>
      </c>
      <c r="C1157" t="s">
        <v>20</v>
      </c>
      <c r="D1157">
        <v>22</v>
      </c>
      <c r="E1157">
        <v>0</v>
      </c>
      <c r="F1157">
        <v>9541.7000000000007</v>
      </c>
      <c r="G1157" t="s">
        <v>11</v>
      </c>
      <c r="H1157" t="s">
        <v>16</v>
      </c>
      <c r="I1157" t="s">
        <v>247</v>
      </c>
      <c r="J1157" s="16" t="str">
        <f>IF(Table3[[#This Row],[month]]="?","sep",Table3[[#This Row],[month]])</f>
        <v>Sep</v>
      </c>
      <c r="K1157" s="16">
        <f>IF(Table3[[#This Row],[year]]="?","1983",Table3[[#This Row],[year]])</f>
        <v>1972</v>
      </c>
      <c r="L1157" s="16" t="str">
        <f>IF(Table3[[#This Row],[Hospital tier]]="?","tier - 2",Table3[[#This Row],[Hospital tier]])</f>
        <v>tier - 2</v>
      </c>
      <c r="M1157" s="16" t="str">
        <f>IF(Table3[[#This Row],[City tier]]="?","tier - 2",Table3[[#This Row],[City tier]])</f>
        <v>tier - 1</v>
      </c>
      <c r="N1157" s="16" t="str">
        <f>IF(Table3[[#This Row],[State ID]]="?","unknown",Table3[[#This Row],[State ID]])</f>
        <v>R1024</v>
      </c>
      <c r="O1157" s="38" t="str">
        <f>CONCATENATE(Table3[[#This Row],[date]],"-",Table3[[#This Row],[month2]],"-",Table3[[#This Row],[year2]])</f>
        <v>22-Sep-1972</v>
      </c>
      <c r="P1157" s="17">
        <f>DATEDIF(Table3[[#This Row],[date of birth]],DATE(2023,6,8),"y")</f>
        <v>50</v>
      </c>
      <c r="Q1157" s="39">
        <v>9541.7000000000007</v>
      </c>
    </row>
    <row r="1158" spans="1:17" x14ac:dyDescent="0.25">
      <c r="A1158" t="s">
        <v>5873</v>
      </c>
      <c r="B1158">
        <v>1972</v>
      </c>
      <c r="C1158" t="s">
        <v>20</v>
      </c>
      <c r="D1158">
        <v>22</v>
      </c>
      <c r="E1158">
        <v>1</v>
      </c>
      <c r="F1158">
        <v>9549.57</v>
      </c>
      <c r="G1158" t="s">
        <v>11</v>
      </c>
      <c r="H1158" t="s">
        <v>16</v>
      </c>
      <c r="I1158" t="s">
        <v>13</v>
      </c>
      <c r="J1158" s="16" t="str">
        <f>IF(Table3[[#This Row],[month]]="?","sep",Table3[[#This Row],[month]])</f>
        <v>Sep</v>
      </c>
      <c r="K1158" s="16">
        <f>IF(Table3[[#This Row],[year]]="?","1983",Table3[[#This Row],[year]])</f>
        <v>1972</v>
      </c>
      <c r="L1158" s="16" t="str">
        <f>IF(Table3[[#This Row],[Hospital tier]]="?","tier - 2",Table3[[#This Row],[Hospital tier]])</f>
        <v>tier - 2</v>
      </c>
      <c r="M1158" s="16" t="str">
        <f>IF(Table3[[#This Row],[City tier]]="?","tier - 2",Table3[[#This Row],[City tier]])</f>
        <v>tier - 1</v>
      </c>
      <c r="N1158" s="16" t="str">
        <f>IF(Table3[[#This Row],[State ID]]="?","unknown",Table3[[#This Row],[State ID]])</f>
        <v>R1013</v>
      </c>
      <c r="O1158" s="38" t="str">
        <f>CONCATENATE(Table3[[#This Row],[date]],"-",Table3[[#This Row],[month2]],"-",Table3[[#This Row],[year2]])</f>
        <v>22-Sep-1972</v>
      </c>
      <c r="P1158" s="17">
        <f>DATEDIF(Table3[[#This Row],[date of birth]],DATE(2023,6,8),"y")</f>
        <v>50</v>
      </c>
      <c r="Q1158" s="39">
        <v>9549.57</v>
      </c>
    </row>
    <row r="1159" spans="1:17" x14ac:dyDescent="0.25">
      <c r="A1159" t="s">
        <v>5874</v>
      </c>
      <c r="B1159">
        <v>1974</v>
      </c>
      <c r="C1159" t="s">
        <v>35</v>
      </c>
      <c r="D1159">
        <v>14</v>
      </c>
      <c r="E1159">
        <v>3</v>
      </c>
      <c r="F1159">
        <v>9563.0300000000007</v>
      </c>
      <c r="G1159" t="s">
        <v>12</v>
      </c>
      <c r="H1159" t="s">
        <v>16</v>
      </c>
      <c r="I1159" t="s">
        <v>42</v>
      </c>
      <c r="J1159" s="16" t="str">
        <f>IF(Table3[[#This Row],[month]]="?","sep",Table3[[#This Row],[month]])</f>
        <v>Aug</v>
      </c>
      <c r="K1159" s="16">
        <f>IF(Table3[[#This Row],[year]]="?","1983",Table3[[#This Row],[year]])</f>
        <v>1974</v>
      </c>
      <c r="L1159" s="16" t="str">
        <f>IF(Table3[[#This Row],[Hospital tier]]="?","tier - 2",Table3[[#This Row],[Hospital tier]])</f>
        <v>tier - 3</v>
      </c>
      <c r="M1159" s="16" t="str">
        <f>IF(Table3[[#This Row],[City tier]]="?","tier - 2",Table3[[#This Row],[City tier]])</f>
        <v>tier - 1</v>
      </c>
      <c r="N1159" s="16" t="str">
        <f>IF(Table3[[#This Row],[State ID]]="?","unknown",Table3[[#This Row],[State ID]])</f>
        <v>R1011</v>
      </c>
      <c r="O1159" s="38" t="str">
        <f>CONCATENATE(Table3[[#This Row],[date]],"-",Table3[[#This Row],[month2]],"-",Table3[[#This Row],[year2]])</f>
        <v>14-Aug-1974</v>
      </c>
      <c r="P1159" s="17">
        <f>DATEDIF(Table3[[#This Row],[date of birth]],DATE(2023,6,8),"y")</f>
        <v>48</v>
      </c>
      <c r="Q1159" s="39">
        <v>9563.0300000000007</v>
      </c>
    </row>
    <row r="1160" spans="1:17" x14ac:dyDescent="0.25">
      <c r="A1160" t="s">
        <v>5875</v>
      </c>
      <c r="B1160">
        <v>1973</v>
      </c>
      <c r="C1160" t="s">
        <v>30</v>
      </c>
      <c r="D1160">
        <v>1</v>
      </c>
      <c r="E1160">
        <v>1</v>
      </c>
      <c r="F1160">
        <v>9566.99</v>
      </c>
      <c r="G1160" t="s">
        <v>11</v>
      </c>
      <c r="H1160" t="s">
        <v>16</v>
      </c>
      <c r="I1160" t="s">
        <v>23</v>
      </c>
      <c r="J1160" s="16" t="str">
        <f>IF(Table3[[#This Row],[month]]="?","sep",Table3[[#This Row],[month]])</f>
        <v>Dec</v>
      </c>
      <c r="K1160" s="16">
        <f>IF(Table3[[#This Row],[year]]="?","1983",Table3[[#This Row],[year]])</f>
        <v>1973</v>
      </c>
      <c r="L1160" s="16" t="str">
        <f>IF(Table3[[#This Row],[Hospital tier]]="?","tier - 2",Table3[[#This Row],[Hospital tier]])</f>
        <v>tier - 2</v>
      </c>
      <c r="M1160" s="16" t="str">
        <f>IF(Table3[[#This Row],[City tier]]="?","tier - 2",Table3[[#This Row],[City tier]])</f>
        <v>tier - 1</v>
      </c>
      <c r="N1160" s="16" t="str">
        <f>IF(Table3[[#This Row],[State ID]]="?","unknown",Table3[[#This Row],[State ID]])</f>
        <v>R1012</v>
      </c>
      <c r="O1160" s="38" t="str">
        <f>CONCATENATE(Table3[[#This Row],[date]],"-",Table3[[#This Row],[month2]],"-",Table3[[#This Row],[year2]])</f>
        <v>1-Dec-1973</v>
      </c>
      <c r="P1160" s="17">
        <f>DATEDIF(Table3[[#This Row],[date of birth]],DATE(2023,6,8),"y")</f>
        <v>49</v>
      </c>
      <c r="Q1160" s="39">
        <v>9566.99</v>
      </c>
    </row>
    <row r="1161" spans="1:17" x14ac:dyDescent="0.25">
      <c r="A1161" t="s">
        <v>5876</v>
      </c>
      <c r="B1161">
        <v>1966</v>
      </c>
      <c r="C1161" t="s">
        <v>30</v>
      </c>
      <c r="D1161">
        <v>4</v>
      </c>
      <c r="E1161">
        <v>0</v>
      </c>
      <c r="F1161">
        <v>9582.5400000000009</v>
      </c>
      <c r="G1161" t="s">
        <v>12</v>
      </c>
      <c r="H1161" t="s">
        <v>11</v>
      </c>
      <c r="I1161" t="s">
        <v>13</v>
      </c>
      <c r="J1161" s="16" t="str">
        <f>IF(Table3[[#This Row],[month]]="?","sep",Table3[[#This Row],[month]])</f>
        <v>Dec</v>
      </c>
      <c r="K1161" s="16">
        <f>IF(Table3[[#This Row],[year]]="?","1983",Table3[[#This Row],[year]])</f>
        <v>1966</v>
      </c>
      <c r="L1161" s="16" t="str">
        <f>IF(Table3[[#This Row],[Hospital tier]]="?","tier - 2",Table3[[#This Row],[Hospital tier]])</f>
        <v>tier - 3</v>
      </c>
      <c r="M1161" s="16" t="str">
        <f>IF(Table3[[#This Row],[City tier]]="?","tier - 2",Table3[[#This Row],[City tier]])</f>
        <v>tier - 2</v>
      </c>
      <c r="N1161" s="16" t="str">
        <f>IF(Table3[[#This Row],[State ID]]="?","unknown",Table3[[#This Row],[State ID]])</f>
        <v>R1013</v>
      </c>
      <c r="O1161" s="38" t="str">
        <f>CONCATENATE(Table3[[#This Row],[date]],"-",Table3[[#This Row],[month2]],"-",Table3[[#This Row],[year2]])</f>
        <v>4-Dec-1966</v>
      </c>
      <c r="P1161" s="17">
        <f>DATEDIF(Table3[[#This Row],[date of birth]],DATE(2023,6,8),"y")</f>
        <v>56</v>
      </c>
      <c r="Q1161" s="39">
        <v>9582.5400000000009</v>
      </c>
    </row>
    <row r="1162" spans="1:17" x14ac:dyDescent="0.25">
      <c r="A1162" t="s">
        <v>5877</v>
      </c>
      <c r="B1162">
        <v>1973</v>
      </c>
      <c r="C1162" t="s">
        <v>15</v>
      </c>
      <c r="D1162">
        <v>28</v>
      </c>
      <c r="E1162">
        <v>1</v>
      </c>
      <c r="F1162">
        <v>9583.89</v>
      </c>
      <c r="G1162" t="s">
        <v>11</v>
      </c>
      <c r="H1162" t="s">
        <v>12</v>
      </c>
      <c r="I1162" t="s">
        <v>23</v>
      </c>
      <c r="J1162" s="16" t="str">
        <f>IF(Table3[[#This Row],[month]]="?","sep",Table3[[#This Row],[month]])</f>
        <v>Nov</v>
      </c>
      <c r="K1162" s="16">
        <f>IF(Table3[[#This Row],[year]]="?","1983",Table3[[#This Row],[year]])</f>
        <v>1973</v>
      </c>
      <c r="L1162" s="16" t="str">
        <f>IF(Table3[[#This Row],[Hospital tier]]="?","tier - 2",Table3[[#This Row],[Hospital tier]])</f>
        <v>tier - 2</v>
      </c>
      <c r="M1162" s="16" t="str">
        <f>IF(Table3[[#This Row],[City tier]]="?","tier - 2",Table3[[#This Row],[City tier]])</f>
        <v>tier - 3</v>
      </c>
      <c r="N1162" s="16" t="str">
        <f>IF(Table3[[#This Row],[State ID]]="?","unknown",Table3[[#This Row],[State ID]])</f>
        <v>R1012</v>
      </c>
      <c r="O1162" s="38" t="str">
        <f>CONCATENATE(Table3[[#This Row],[date]],"-",Table3[[#This Row],[month2]],"-",Table3[[#This Row],[year2]])</f>
        <v>28-Nov-1973</v>
      </c>
      <c r="P1162" s="17">
        <f>DATEDIF(Table3[[#This Row],[date of birth]],DATE(2023,6,8),"y")</f>
        <v>49</v>
      </c>
      <c r="Q1162" s="39">
        <v>9583.89</v>
      </c>
    </row>
    <row r="1163" spans="1:17" x14ac:dyDescent="0.25">
      <c r="A1163" t="s">
        <v>5878</v>
      </c>
      <c r="B1163">
        <v>1981</v>
      </c>
      <c r="C1163" t="s">
        <v>37</v>
      </c>
      <c r="D1163">
        <v>18</v>
      </c>
      <c r="E1163">
        <v>1</v>
      </c>
      <c r="F1163">
        <v>9584.0400000000009</v>
      </c>
      <c r="G1163" t="s">
        <v>11</v>
      </c>
      <c r="H1163" t="s">
        <v>16</v>
      </c>
      <c r="I1163" t="s">
        <v>300</v>
      </c>
      <c r="J1163" s="16" t="str">
        <f>IF(Table3[[#This Row],[month]]="?","sep",Table3[[#This Row],[month]])</f>
        <v>Oct</v>
      </c>
      <c r="K1163" s="16">
        <f>IF(Table3[[#This Row],[year]]="?","1983",Table3[[#This Row],[year]])</f>
        <v>1981</v>
      </c>
      <c r="L1163" s="16" t="str">
        <f>IF(Table3[[#This Row],[Hospital tier]]="?","tier - 2",Table3[[#This Row],[Hospital tier]])</f>
        <v>tier - 2</v>
      </c>
      <c r="M1163" s="16" t="str">
        <f>IF(Table3[[#This Row],[City tier]]="?","tier - 2",Table3[[#This Row],[City tier]])</f>
        <v>tier - 1</v>
      </c>
      <c r="N1163" s="16" t="str">
        <f>IF(Table3[[#This Row],[State ID]]="?","unknown",Table3[[#This Row],[State ID]])</f>
        <v>R1021</v>
      </c>
      <c r="O1163" s="38" t="str">
        <f>CONCATENATE(Table3[[#This Row],[date]],"-",Table3[[#This Row],[month2]],"-",Table3[[#This Row],[year2]])</f>
        <v>18-Oct-1981</v>
      </c>
      <c r="P1163" s="17">
        <f>DATEDIF(Table3[[#This Row],[date of birth]],DATE(2023,6,8),"y")</f>
        <v>41</v>
      </c>
      <c r="Q1163" s="39">
        <v>9584.0400000000009</v>
      </c>
    </row>
    <row r="1164" spans="1:17" x14ac:dyDescent="0.25">
      <c r="A1164" t="s">
        <v>5879</v>
      </c>
      <c r="B1164">
        <v>1964</v>
      </c>
      <c r="C1164" t="s">
        <v>30</v>
      </c>
      <c r="D1164">
        <v>15</v>
      </c>
      <c r="E1164">
        <v>0</v>
      </c>
      <c r="F1164">
        <v>9597.6299999999992</v>
      </c>
      <c r="G1164" t="s">
        <v>12</v>
      </c>
      <c r="H1164" t="s">
        <v>12</v>
      </c>
      <c r="I1164" t="s">
        <v>13</v>
      </c>
      <c r="J1164" s="16" t="str">
        <f>IF(Table3[[#This Row],[month]]="?","sep",Table3[[#This Row],[month]])</f>
        <v>Dec</v>
      </c>
      <c r="K1164" s="16">
        <f>IF(Table3[[#This Row],[year]]="?","1983",Table3[[#This Row],[year]])</f>
        <v>1964</v>
      </c>
      <c r="L1164" s="16" t="str">
        <f>IF(Table3[[#This Row],[Hospital tier]]="?","tier - 2",Table3[[#This Row],[Hospital tier]])</f>
        <v>tier - 3</v>
      </c>
      <c r="M1164" s="16" t="str">
        <f>IF(Table3[[#This Row],[City tier]]="?","tier - 2",Table3[[#This Row],[City tier]])</f>
        <v>tier - 3</v>
      </c>
      <c r="N1164" s="16" t="str">
        <f>IF(Table3[[#This Row],[State ID]]="?","unknown",Table3[[#This Row],[State ID]])</f>
        <v>R1013</v>
      </c>
      <c r="O1164" s="38" t="str">
        <f>CONCATENATE(Table3[[#This Row],[date]],"-",Table3[[#This Row],[month2]],"-",Table3[[#This Row],[year2]])</f>
        <v>15-Dec-1964</v>
      </c>
      <c r="P1164" s="17">
        <f>DATEDIF(Table3[[#This Row],[date of birth]],DATE(2023,6,8),"y")</f>
        <v>58</v>
      </c>
      <c r="Q1164" s="39">
        <v>9597.6299999999992</v>
      </c>
    </row>
    <row r="1165" spans="1:17" x14ac:dyDescent="0.25">
      <c r="A1165" t="s">
        <v>5880</v>
      </c>
      <c r="B1165">
        <v>1972</v>
      </c>
      <c r="C1165" t="s">
        <v>30</v>
      </c>
      <c r="D1165">
        <v>27</v>
      </c>
      <c r="E1165">
        <v>1</v>
      </c>
      <c r="F1165">
        <v>9617.66</v>
      </c>
      <c r="G1165" t="s">
        <v>12</v>
      </c>
      <c r="H1165" t="s">
        <v>12</v>
      </c>
      <c r="I1165" t="s">
        <v>168</v>
      </c>
      <c r="J1165" s="16" t="str">
        <f>IF(Table3[[#This Row],[month]]="?","sep",Table3[[#This Row],[month]])</f>
        <v>Dec</v>
      </c>
      <c r="K1165" s="16">
        <f>IF(Table3[[#This Row],[year]]="?","1983",Table3[[#This Row],[year]])</f>
        <v>1972</v>
      </c>
      <c r="L1165" s="16" t="str">
        <f>IF(Table3[[#This Row],[Hospital tier]]="?","tier - 2",Table3[[#This Row],[Hospital tier]])</f>
        <v>tier - 3</v>
      </c>
      <c r="M1165" s="16" t="str">
        <f>IF(Table3[[#This Row],[City tier]]="?","tier - 2",Table3[[#This Row],[City tier]])</f>
        <v>tier - 3</v>
      </c>
      <c r="N1165" s="16" t="str">
        <f>IF(Table3[[#This Row],[State ID]]="?","unknown",Table3[[#This Row],[State ID]])</f>
        <v>R1016</v>
      </c>
      <c r="O1165" s="38" t="str">
        <f>CONCATENATE(Table3[[#This Row],[date]],"-",Table3[[#This Row],[month2]],"-",Table3[[#This Row],[year2]])</f>
        <v>27-Dec-1972</v>
      </c>
      <c r="P1165" s="17">
        <f>DATEDIF(Table3[[#This Row],[date of birth]],DATE(2023,6,8),"y")</f>
        <v>50</v>
      </c>
      <c r="Q1165" s="39">
        <v>9617.66</v>
      </c>
    </row>
    <row r="1166" spans="1:17" x14ac:dyDescent="0.25">
      <c r="A1166" t="s">
        <v>5881</v>
      </c>
      <c r="B1166">
        <v>1982</v>
      </c>
      <c r="C1166" t="s">
        <v>35</v>
      </c>
      <c r="D1166">
        <v>29</v>
      </c>
      <c r="E1166">
        <v>3</v>
      </c>
      <c r="F1166">
        <v>9619.18</v>
      </c>
      <c r="G1166" t="s">
        <v>11</v>
      </c>
      <c r="H1166" t="s">
        <v>16</v>
      </c>
      <c r="I1166" t="s">
        <v>200</v>
      </c>
      <c r="J1166" s="16" t="str">
        <f>IF(Table3[[#This Row],[month]]="?","sep",Table3[[#This Row],[month]])</f>
        <v>Aug</v>
      </c>
      <c r="K1166" s="16">
        <f>IF(Table3[[#This Row],[year]]="?","1983",Table3[[#This Row],[year]])</f>
        <v>1982</v>
      </c>
      <c r="L1166" s="16" t="str">
        <f>IF(Table3[[#This Row],[Hospital tier]]="?","tier - 2",Table3[[#This Row],[Hospital tier]])</f>
        <v>tier - 2</v>
      </c>
      <c r="M1166" s="16" t="str">
        <f>IF(Table3[[#This Row],[City tier]]="?","tier - 2",Table3[[#This Row],[City tier]])</f>
        <v>tier - 1</v>
      </c>
      <c r="N1166" s="16" t="str">
        <f>IF(Table3[[#This Row],[State ID]]="?","unknown",Table3[[#This Row],[State ID]])</f>
        <v>R1025</v>
      </c>
      <c r="O1166" s="38" t="str">
        <f>CONCATENATE(Table3[[#This Row],[date]],"-",Table3[[#This Row],[month2]],"-",Table3[[#This Row],[year2]])</f>
        <v>29-Aug-1982</v>
      </c>
      <c r="P1166" s="17">
        <f>DATEDIF(Table3[[#This Row],[date of birth]],DATE(2023,6,8),"y")</f>
        <v>40</v>
      </c>
      <c r="Q1166" s="39">
        <v>9619.18</v>
      </c>
    </row>
    <row r="1167" spans="1:17" x14ac:dyDescent="0.25">
      <c r="A1167" t="s">
        <v>5882</v>
      </c>
      <c r="B1167">
        <v>1975</v>
      </c>
      <c r="C1167" t="s">
        <v>37</v>
      </c>
      <c r="D1167">
        <v>29</v>
      </c>
      <c r="E1167">
        <v>3</v>
      </c>
      <c r="F1167">
        <v>9620.33</v>
      </c>
      <c r="G1167" t="s">
        <v>12</v>
      </c>
      <c r="H1167" t="s">
        <v>12</v>
      </c>
      <c r="I1167" t="s">
        <v>23</v>
      </c>
      <c r="J1167" s="16" t="str">
        <f>IF(Table3[[#This Row],[month]]="?","sep",Table3[[#This Row],[month]])</f>
        <v>Oct</v>
      </c>
      <c r="K1167" s="16">
        <f>IF(Table3[[#This Row],[year]]="?","1983",Table3[[#This Row],[year]])</f>
        <v>1975</v>
      </c>
      <c r="L1167" s="16" t="str">
        <f>IF(Table3[[#This Row],[Hospital tier]]="?","tier - 2",Table3[[#This Row],[Hospital tier]])</f>
        <v>tier - 3</v>
      </c>
      <c r="M1167" s="16" t="str">
        <f>IF(Table3[[#This Row],[City tier]]="?","tier - 2",Table3[[#This Row],[City tier]])</f>
        <v>tier - 3</v>
      </c>
      <c r="N1167" s="16" t="str">
        <f>IF(Table3[[#This Row],[State ID]]="?","unknown",Table3[[#This Row],[State ID]])</f>
        <v>R1012</v>
      </c>
      <c r="O1167" s="38" t="str">
        <f>CONCATENATE(Table3[[#This Row],[date]],"-",Table3[[#This Row],[month2]],"-",Table3[[#This Row],[year2]])</f>
        <v>29-Oct-1975</v>
      </c>
      <c r="P1167" s="17">
        <f>DATEDIF(Table3[[#This Row],[date of birth]],DATE(2023,6,8),"y")</f>
        <v>47</v>
      </c>
      <c r="Q1167" s="39">
        <v>9620.33</v>
      </c>
    </row>
    <row r="1168" spans="1:17" x14ac:dyDescent="0.25">
      <c r="A1168" t="s">
        <v>5883</v>
      </c>
      <c r="B1168">
        <v>1970</v>
      </c>
      <c r="C1168" t="s">
        <v>30</v>
      </c>
      <c r="D1168">
        <v>16</v>
      </c>
      <c r="E1168">
        <v>0</v>
      </c>
      <c r="F1168">
        <v>9625.92</v>
      </c>
      <c r="G1168" t="s">
        <v>11</v>
      </c>
      <c r="H1168" t="s">
        <v>12</v>
      </c>
      <c r="I1168" t="s">
        <v>42</v>
      </c>
      <c r="J1168" s="16" t="str">
        <f>IF(Table3[[#This Row],[month]]="?","sep",Table3[[#This Row],[month]])</f>
        <v>Dec</v>
      </c>
      <c r="K1168" s="16">
        <f>IF(Table3[[#This Row],[year]]="?","1983",Table3[[#This Row],[year]])</f>
        <v>1970</v>
      </c>
      <c r="L1168" s="16" t="str">
        <f>IF(Table3[[#This Row],[Hospital tier]]="?","tier - 2",Table3[[#This Row],[Hospital tier]])</f>
        <v>tier - 2</v>
      </c>
      <c r="M1168" s="16" t="str">
        <f>IF(Table3[[#This Row],[City tier]]="?","tier - 2",Table3[[#This Row],[City tier]])</f>
        <v>tier - 3</v>
      </c>
      <c r="N1168" s="16" t="str">
        <f>IF(Table3[[#This Row],[State ID]]="?","unknown",Table3[[#This Row],[State ID]])</f>
        <v>R1011</v>
      </c>
      <c r="O1168" s="38" t="str">
        <f>CONCATENATE(Table3[[#This Row],[date]],"-",Table3[[#This Row],[month2]],"-",Table3[[#This Row],[year2]])</f>
        <v>16-Dec-1970</v>
      </c>
      <c r="P1168" s="17">
        <f>DATEDIF(Table3[[#This Row],[date of birth]],DATE(2023,6,8),"y")</f>
        <v>52</v>
      </c>
      <c r="Q1168" s="39">
        <v>9625.92</v>
      </c>
    </row>
    <row r="1169" spans="1:17" x14ac:dyDescent="0.25">
      <c r="A1169" t="s">
        <v>5884</v>
      </c>
      <c r="B1169">
        <v>1998</v>
      </c>
      <c r="C1169" t="s">
        <v>18</v>
      </c>
      <c r="D1169">
        <v>23</v>
      </c>
      <c r="E1169">
        <v>0</v>
      </c>
      <c r="F1169">
        <v>9628.7900000000009</v>
      </c>
      <c r="G1169" t="s">
        <v>11</v>
      </c>
      <c r="H1169" t="s">
        <v>11</v>
      </c>
      <c r="I1169" t="s">
        <v>535</v>
      </c>
      <c r="J1169" s="16" t="str">
        <f>IF(Table3[[#This Row],[month]]="?","sep",Table3[[#This Row],[month]])</f>
        <v>Jun</v>
      </c>
      <c r="K1169" s="16">
        <f>IF(Table3[[#This Row],[year]]="?","1983",Table3[[#This Row],[year]])</f>
        <v>1998</v>
      </c>
      <c r="L1169" s="16" t="str">
        <f>IF(Table3[[#This Row],[Hospital tier]]="?","tier - 2",Table3[[#This Row],[Hospital tier]])</f>
        <v>tier - 2</v>
      </c>
      <c r="M1169" s="16" t="str">
        <f>IF(Table3[[#This Row],[City tier]]="?","tier - 2",Table3[[#This Row],[City tier]])</f>
        <v>tier - 2</v>
      </c>
      <c r="N1169" s="16" t="str">
        <f>IF(Table3[[#This Row],[State ID]]="?","unknown",Table3[[#This Row],[State ID]])</f>
        <v>R1026</v>
      </c>
      <c r="O1169" s="38" t="str">
        <f>CONCATENATE(Table3[[#This Row],[date]],"-",Table3[[#This Row],[month2]],"-",Table3[[#This Row],[year2]])</f>
        <v>23-Jun-1998</v>
      </c>
      <c r="P1169" s="17">
        <f>DATEDIF(Table3[[#This Row],[date of birth]],DATE(2023,6,8),"y")</f>
        <v>24</v>
      </c>
      <c r="Q1169" s="39">
        <v>9628.7900000000009</v>
      </c>
    </row>
    <row r="1170" spans="1:17" x14ac:dyDescent="0.25">
      <c r="A1170" t="s">
        <v>5885</v>
      </c>
      <c r="B1170">
        <v>1979</v>
      </c>
      <c r="C1170" t="s">
        <v>30</v>
      </c>
      <c r="D1170">
        <v>19</v>
      </c>
      <c r="E1170">
        <v>2</v>
      </c>
      <c r="F1170">
        <v>9630.2999999999993</v>
      </c>
      <c r="G1170" t="s">
        <v>11</v>
      </c>
      <c r="H1170" t="s">
        <v>11</v>
      </c>
      <c r="I1170" t="s">
        <v>300</v>
      </c>
      <c r="J1170" s="16" t="str">
        <f>IF(Table3[[#This Row],[month]]="?","sep",Table3[[#This Row],[month]])</f>
        <v>Dec</v>
      </c>
      <c r="K1170" s="16">
        <f>IF(Table3[[#This Row],[year]]="?","1983",Table3[[#This Row],[year]])</f>
        <v>1979</v>
      </c>
      <c r="L1170" s="16" t="str">
        <f>IF(Table3[[#This Row],[Hospital tier]]="?","tier - 2",Table3[[#This Row],[Hospital tier]])</f>
        <v>tier - 2</v>
      </c>
      <c r="M1170" s="16" t="str">
        <f>IF(Table3[[#This Row],[City tier]]="?","tier - 2",Table3[[#This Row],[City tier]])</f>
        <v>tier - 2</v>
      </c>
      <c r="N1170" s="16" t="str">
        <f>IF(Table3[[#This Row],[State ID]]="?","unknown",Table3[[#This Row],[State ID]])</f>
        <v>R1021</v>
      </c>
      <c r="O1170" s="38" t="str">
        <f>CONCATENATE(Table3[[#This Row],[date]],"-",Table3[[#This Row],[month2]],"-",Table3[[#This Row],[year2]])</f>
        <v>19-Dec-1979</v>
      </c>
      <c r="P1170" s="17">
        <f>DATEDIF(Table3[[#This Row],[date of birth]],DATE(2023,6,8),"y")</f>
        <v>43</v>
      </c>
      <c r="Q1170" s="39">
        <v>9630.2999999999993</v>
      </c>
    </row>
    <row r="1171" spans="1:17" x14ac:dyDescent="0.25">
      <c r="A1171" t="s">
        <v>5886</v>
      </c>
      <c r="B1171">
        <v>1972</v>
      </c>
      <c r="C1171" t="s">
        <v>37</v>
      </c>
      <c r="D1171">
        <v>23</v>
      </c>
      <c r="E1171">
        <v>2</v>
      </c>
      <c r="F1171">
        <v>9630.4</v>
      </c>
      <c r="G1171" t="s">
        <v>11</v>
      </c>
      <c r="H1171" t="s">
        <v>11</v>
      </c>
      <c r="I1171" t="s">
        <v>42</v>
      </c>
      <c r="J1171" s="16" t="str">
        <f>IF(Table3[[#This Row],[month]]="?","sep",Table3[[#This Row],[month]])</f>
        <v>Oct</v>
      </c>
      <c r="K1171" s="16">
        <f>IF(Table3[[#This Row],[year]]="?","1983",Table3[[#This Row],[year]])</f>
        <v>1972</v>
      </c>
      <c r="L1171" s="16" t="str">
        <f>IF(Table3[[#This Row],[Hospital tier]]="?","tier - 2",Table3[[#This Row],[Hospital tier]])</f>
        <v>tier - 2</v>
      </c>
      <c r="M1171" s="16" t="str">
        <f>IF(Table3[[#This Row],[City tier]]="?","tier - 2",Table3[[#This Row],[City tier]])</f>
        <v>tier - 2</v>
      </c>
      <c r="N1171" s="16" t="str">
        <f>IF(Table3[[#This Row],[State ID]]="?","unknown",Table3[[#This Row],[State ID]])</f>
        <v>R1011</v>
      </c>
      <c r="O1171" s="38" t="str">
        <f>CONCATENATE(Table3[[#This Row],[date]],"-",Table3[[#This Row],[month2]],"-",Table3[[#This Row],[year2]])</f>
        <v>23-Oct-1972</v>
      </c>
      <c r="P1171" s="17">
        <f>DATEDIF(Table3[[#This Row],[date of birth]],DATE(2023,6,8),"y")</f>
        <v>50</v>
      </c>
      <c r="Q1171" s="39">
        <v>9630.4</v>
      </c>
    </row>
    <row r="1172" spans="1:17" x14ac:dyDescent="0.25">
      <c r="A1172" t="s">
        <v>5887</v>
      </c>
      <c r="B1172">
        <v>1968</v>
      </c>
      <c r="C1172" t="s">
        <v>18</v>
      </c>
      <c r="D1172">
        <v>22</v>
      </c>
      <c r="E1172">
        <v>0</v>
      </c>
      <c r="F1172">
        <v>9630.91</v>
      </c>
      <c r="G1172" t="s">
        <v>12</v>
      </c>
      <c r="H1172" t="s">
        <v>11</v>
      </c>
      <c r="I1172" t="s">
        <v>13</v>
      </c>
      <c r="J1172" s="16" t="str">
        <f>IF(Table3[[#This Row],[month]]="?","sep",Table3[[#This Row],[month]])</f>
        <v>Jun</v>
      </c>
      <c r="K1172" s="16">
        <f>IF(Table3[[#This Row],[year]]="?","1983",Table3[[#This Row],[year]])</f>
        <v>1968</v>
      </c>
      <c r="L1172" s="16" t="str">
        <f>IF(Table3[[#This Row],[Hospital tier]]="?","tier - 2",Table3[[#This Row],[Hospital tier]])</f>
        <v>tier - 3</v>
      </c>
      <c r="M1172" s="16" t="str">
        <f>IF(Table3[[#This Row],[City tier]]="?","tier - 2",Table3[[#This Row],[City tier]])</f>
        <v>tier - 2</v>
      </c>
      <c r="N1172" s="16" t="str">
        <f>IF(Table3[[#This Row],[State ID]]="?","unknown",Table3[[#This Row],[State ID]])</f>
        <v>R1013</v>
      </c>
      <c r="O1172" s="38" t="str">
        <f>CONCATENATE(Table3[[#This Row],[date]],"-",Table3[[#This Row],[month2]],"-",Table3[[#This Row],[year2]])</f>
        <v>22-Jun-1968</v>
      </c>
      <c r="P1172" s="17">
        <f>DATEDIF(Table3[[#This Row],[date of birth]],DATE(2023,6,8),"y")</f>
        <v>54</v>
      </c>
      <c r="Q1172" s="39">
        <v>9630.91</v>
      </c>
    </row>
    <row r="1173" spans="1:17" x14ac:dyDescent="0.25">
      <c r="A1173" t="s">
        <v>5888</v>
      </c>
      <c r="B1173">
        <v>1970</v>
      </c>
      <c r="C1173" t="s">
        <v>20</v>
      </c>
      <c r="D1173">
        <v>30</v>
      </c>
      <c r="E1173">
        <v>0</v>
      </c>
      <c r="F1173">
        <v>9634.5400000000009</v>
      </c>
      <c r="G1173" t="s">
        <v>11</v>
      </c>
      <c r="H1173" t="s">
        <v>11</v>
      </c>
      <c r="I1173" t="s">
        <v>42</v>
      </c>
      <c r="J1173" s="16" t="str">
        <f>IF(Table3[[#This Row],[month]]="?","sep",Table3[[#This Row],[month]])</f>
        <v>Sep</v>
      </c>
      <c r="K1173" s="16">
        <f>IF(Table3[[#This Row],[year]]="?","1983",Table3[[#This Row],[year]])</f>
        <v>1970</v>
      </c>
      <c r="L1173" s="16" t="str">
        <f>IF(Table3[[#This Row],[Hospital tier]]="?","tier - 2",Table3[[#This Row],[Hospital tier]])</f>
        <v>tier - 2</v>
      </c>
      <c r="M1173" s="16" t="str">
        <f>IF(Table3[[#This Row],[City tier]]="?","tier - 2",Table3[[#This Row],[City tier]])</f>
        <v>tier - 2</v>
      </c>
      <c r="N1173" s="16" t="str">
        <f>IF(Table3[[#This Row],[State ID]]="?","unknown",Table3[[#This Row],[State ID]])</f>
        <v>R1011</v>
      </c>
      <c r="O1173" s="38" t="str">
        <f>CONCATENATE(Table3[[#This Row],[date]],"-",Table3[[#This Row],[month2]],"-",Table3[[#This Row],[year2]])</f>
        <v>30-Sep-1970</v>
      </c>
      <c r="P1173" s="17">
        <f>DATEDIF(Table3[[#This Row],[date of birth]],DATE(2023,6,8),"y")</f>
        <v>52</v>
      </c>
      <c r="Q1173" s="39">
        <v>9634.5400000000009</v>
      </c>
    </row>
    <row r="1174" spans="1:17" x14ac:dyDescent="0.25">
      <c r="A1174" t="s">
        <v>5889</v>
      </c>
      <c r="B1174">
        <v>1971</v>
      </c>
      <c r="C1174" t="s">
        <v>10</v>
      </c>
      <c r="D1174">
        <v>19</v>
      </c>
      <c r="E1174">
        <v>0</v>
      </c>
      <c r="F1174">
        <v>9644.25</v>
      </c>
      <c r="G1174" t="s">
        <v>11</v>
      </c>
      <c r="H1174" t="s">
        <v>16</v>
      </c>
      <c r="I1174" t="s">
        <v>23</v>
      </c>
      <c r="J1174" s="16" t="str">
        <f>IF(Table3[[#This Row],[month]]="?","sep",Table3[[#This Row],[month]])</f>
        <v>Jul</v>
      </c>
      <c r="K1174" s="16">
        <f>IF(Table3[[#This Row],[year]]="?","1983",Table3[[#This Row],[year]])</f>
        <v>1971</v>
      </c>
      <c r="L1174" s="16" t="str">
        <f>IF(Table3[[#This Row],[Hospital tier]]="?","tier - 2",Table3[[#This Row],[Hospital tier]])</f>
        <v>tier - 2</v>
      </c>
      <c r="M1174" s="16" t="str">
        <f>IF(Table3[[#This Row],[City tier]]="?","tier - 2",Table3[[#This Row],[City tier]])</f>
        <v>tier - 1</v>
      </c>
      <c r="N1174" s="16" t="str">
        <f>IF(Table3[[#This Row],[State ID]]="?","unknown",Table3[[#This Row],[State ID]])</f>
        <v>R1012</v>
      </c>
      <c r="O1174" s="38" t="str">
        <f>CONCATENATE(Table3[[#This Row],[date]],"-",Table3[[#This Row],[month2]],"-",Table3[[#This Row],[year2]])</f>
        <v>19-Jul-1971</v>
      </c>
      <c r="P1174" s="17">
        <f>DATEDIF(Table3[[#This Row],[date of birth]],DATE(2023,6,8),"y")</f>
        <v>51</v>
      </c>
      <c r="Q1174" s="39">
        <v>9644.25</v>
      </c>
    </row>
    <row r="1175" spans="1:17" x14ac:dyDescent="0.25">
      <c r="A1175" t="s">
        <v>5890</v>
      </c>
      <c r="B1175">
        <v>1974</v>
      </c>
      <c r="C1175" t="s">
        <v>10</v>
      </c>
      <c r="D1175">
        <v>8</v>
      </c>
      <c r="E1175">
        <v>0</v>
      </c>
      <c r="F1175">
        <v>9653.81</v>
      </c>
      <c r="G1175" t="s">
        <v>11</v>
      </c>
      <c r="H1175" t="s">
        <v>11</v>
      </c>
      <c r="I1175" t="s">
        <v>42</v>
      </c>
      <c r="J1175" s="16" t="str">
        <f>IF(Table3[[#This Row],[month]]="?","sep",Table3[[#This Row],[month]])</f>
        <v>Jul</v>
      </c>
      <c r="K1175" s="16">
        <f>IF(Table3[[#This Row],[year]]="?","1983",Table3[[#This Row],[year]])</f>
        <v>1974</v>
      </c>
      <c r="L1175" s="16" t="str">
        <f>IF(Table3[[#This Row],[Hospital tier]]="?","tier - 2",Table3[[#This Row],[Hospital tier]])</f>
        <v>tier - 2</v>
      </c>
      <c r="M1175" s="16" t="str">
        <f>IF(Table3[[#This Row],[City tier]]="?","tier - 2",Table3[[#This Row],[City tier]])</f>
        <v>tier - 2</v>
      </c>
      <c r="N1175" s="16" t="str">
        <f>IF(Table3[[#This Row],[State ID]]="?","unknown",Table3[[#This Row],[State ID]])</f>
        <v>R1011</v>
      </c>
      <c r="O1175" s="38" t="str">
        <f>CONCATENATE(Table3[[#This Row],[date]],"-",Table3[[#This Row],[month2]],"-",Table3[[#This Row],[year2]])</f>
        <v>8-Jul-1974</v>
      </c>
      <c r="P1175" s="17">
        <f>DATEDIF(Table3[[#This Row],[date of birth]],DATE(2023,6,8),"y")</f>
        <v>48</v>
      </c>
      <c r="Q1175" s="39">
        <v>9653.81</v>
      </c>
    </row>
    <row r="1176" spans="1:17" x14ac:dyDescent="0.25">
      <c r="A1176" t="s">
        <v>5891</v>
      </c>
      <c r="B1176">
        <v>1981</v>
      </c>
      <c r="C1176" t="s">
        <v>35</v>
      </c>
      <c r="D1176">
        <v>8</v>
      </c>
      <c r="E1176">
        <v>1</v>
      </c>
      <c r="F1176">
        <v>9664.34</v>
      </c>
      <c r="G1176" t="s">
        <v>11</v>
      </c>
      <c r="H1176" t="s">
        <v>12</v>
      </c>
      <c r="I1176" t="s">
        <v>42</v>
      </c>
      <c r="J1176" s="16" t="str">
        <f>IF(Table3[[#This Row],[month]]="?","sep",Table3[[#This Row],[month]])</f>
        <v>Aug</v>
      </c>
      <c r="K1176" s="16">
        <f>IF(Table3[[#This Row],[year]]="?","1983",Table3[[#This Row],[year]])</f>
        <v>1981</v>
      </c>
      <c r="L1176" s="16" t="str">
        <f>IF(Table3[[#This Row],[Hospital tier]]="?","tier - 2",Table3[[#This Row],[Hospital tier]])</f>
        <v>tier - 2</v>
      </c>
      <c r="M1176" s="16" t="str">
        <f>IF(Table3[[#This Row],[City tier]]="?","tier - 2",Table3[[#This Row],[City tier]])</f>
        <v>tier - 3</v>
      </c>
      <c r="N1176" s="16" t="str">
        <f>IF(Table3[[#This Row],[State ID]]="?","unknown",Table3[[#This Row],[State ID]])</f>
        <v>R1011</v>
      </c>
      <c r="O1176" s="38" t="str">
        <f>CONCATENATE(Table3[[#This Row],[date]],"-",Table3[[#This Row],[month2]],"-",Table3[[#This Row],[year2]])</f>
        <v>8-Aug-1981</v>
      </c>
      <c r="P1176" s="17">
        <f>DATEDIF(Table3[[#This Row],[date of birth]],DATE(2023,6,8),"y")</f>
        <v>41</v>
      </c>
      <c r="Q1176" s="39">
        <v>9664.34</v>
      </c>
    </row>
    <row r="1177" spans="1:17" x14ac:dyDescent="0.25">
      <c r="A1177" t="s">
        <v>5892</v>
      </c>
      <c r="B1177">
        <v>1966</v>
      </c>
      <c r="C1177" t="s">
        <v>20</v>
      </c>
      <c r="D1177">
        <v>16</v>
      </c>
      <c r="E1177">
        <v>0</v>
      </c>
      <c r="F1177">
        <v>9684.2900000000009</v>
      </c>
      <c r="G1177" t="s">
        <v>12</v>
      </c>
      <c r="H1177" t="s">
        <v>11</v>
      </c>
      <c r="I1177" t="s">
        <v>13</v>
      </c>
      <c r="J1177" s="16" t="str">
        <f>IF(Table3[[#This Row],[month]]="?","sep",Table3[[#This Row],[month]])</f>
        <v>Sep</v>
      </c>
      <c r="K1177" s="16">
        <f>IF(Table3[[#This Row],[year]]="?","1983",Table3[[#This Row],[year]])</f>
        <v>1966</v>
      </c>
      <c r="L1177" s="16" t="str">
        <f>IF(Table3[[#This Row],[Hospital tier]]="?","tier - 2",Table3[[#This Row],[Hospital tier]])</f>
        <v>tier - 3</v>
      </c>
      <c r="M1177" s="16" t="str">
        <f>IF(Table3[[#This Row],[City tier]]="?","tier - 2",Table3[[#This Row],[City tier]])</f>
        <v>tier - 2</v>
      </c>
      <c r="N1177" s="16" t="str">
        <f>IF(Table3[[#This Row],[State ID]]="?","unknown",Table3[[#This Row],[State ID]])</f>
        <v>R1013</v>
      </c>
      <c r="O1177" s="38" t="str">
        <f>CONCATENATE(Table3[[#This Row],[date]],"-",Table3[[#This Row],[month2]],"-",Table3[[#This Row],[year2]])</f>
        <v>16-Sep-1966</v>
      </c>
      <c r="P1177" s="17">
        <f>DATEDIF(Table3[[#This Row],[date of birth]],DATE(2023,6,8),"y")</f>
        <v>56</v>
      </c>
      <c r="Q1177" s="39">
        <v>9684.2900000000009</v>
      </c>
    </row>
    <row r="1178" spans="1:17" x14ac:dyDescent="0.25">
      <c r="A1178" t="s">
        <v>5893</v>
      </c>
      <c r="B1178">
        <v>1964</v>
      </c>
      <c r="C1178" t="s">
        <v>15</v>
      </c>
      <c r="D1178">
        <v>7</v>
      </c>
      <c r="E1178">
        <v>0</v>
      </c>
      <c r="F1178">
        <v>9698.42</v>
      </c>
      <c r="G1178" t="s">
        <v>12</v>
      </c>
      <c r="H1178" t="s">
        <v>12</v>
      </c>
      <c r="I1178" t="s">
        <v>13</v>
      </c>
      <c r="J1178" s="16" t="str">
        <f>IF(Table3[[#This Row],[month]]="?","sep",Table3[[#This Row],[month]])</f>
        <v>Nov</v>
      </c>
      <c r="K1178" s="16">
        <f>IF(Table3[[#This Row],[year]]="?","1983",Table3[[#This Row],[year]])</f>
        <v>1964</v>
      </c>
      <c r="L1178" s="16" t="str">
        <f>IF(Table3[[#This Row],[Hospital tier]]="?","tier - 2",Table3[[#This Row],[Hospital tier]])</f>
        <v>tier - 3</v>
      </c>
      <c r="M1178" s="16" t="str">
        <f>IF(Table3[[#This Row],[City tier]]="?","tier - 2",Table3[[#This Row],[City tier]])</f>
        <v>tier - 3</v>
      </c>
      <c r="N1178" s="16" t="str">
        <f>IF(Table3[[#This Row],[State ID]]="?","unknown",Table3[[#This Row],[State ID]])</f>
        <v>R1013</v>
      </c>
      <c r="O1178" s="38" t="str">
        <f>CONCATENATE(Table3[[#This Row],[date]],"-",Table3[[#This Row],[month2]],"-",Table3[[#This Row],[year2]])</f>
        <v>7-Nov-1964</v>
      </c>
      <c r="P1178" s="17">
        <f>DATEDIF(Table3[[#This Row],[date of birth]],DATE(2023,6,8),"y")</f>
        <v>58</v>
      </c>
      <c r="Q1178" s="39">
        <v>9698.42</v>
      </c>
    </row>
    <row r="1179" spans="1:17" x14ac:dyDescent="0.25">
      <c r="A1179" t="s">
        <v>5894</v>
      </c>
      <c r="B1179">
        <v>1977</v>
      </c>
      <c r="C1179" t="s">
        <v>20</v>
      </c>
      <c r="D1179">
        <v>19</v>
      </c>
      <c r="E1179">
        <v>3</v>
      </c>
      <c r="F1179">
        <v>9704.67</v>
      </c>
      <c r="G1179" t="s">
        <v>11</v>
      </c>
      <c r="H1179" t="s">
        <v>12</v>
      </c>
      <c r="I1179" t="s">
        <v>247</v>
      </c>
      <c r="J1179" s="16" t="str">
        <f>IF(Table3[[#This Row],[month]]="?","sep",Table3[[#This Row],[month]])</f>
        <v>Sep</v>
      </c>
      <c r="K1179" s="16">
        <f>IF(Table3[[#This Row],[year]]="?","1983",Table3[[#This Row],[year]])</f>
        <v>1977</v>
      </c>
      <c r="L1179" s="16" t="str">
        <f>IF(Table3[[#This Row],[Hospital tier]]="?","tier - 2",Table3[[#This Row],[Hospital tier]])</f>
        <v>tier - 2</v>
      </c>
      <c r="M1179" s="16" t="str">
        <f>IF(Table3[[#This Row],[City tier]]="?","tier - 2",Table3[[#This Row],[City tier]])</f>
        <v>tier - 3</v>
      </c>
      <c r="N1179" s="16" t="str">
        <f>IF(Table3[[#This Row],[State ID]]="?","unknown",Table3[[#This Row],[State ID]])</f>
        <v>R1024</v>
      </c>
      <c r="O1179" s="38" t="str">
        <f>CONCATENATE(Table3[[#This Row],[date]],"-",Table3[[#This Row],[month2]],"-",Table3[[#This Row],[year2]])</f>
        <v>19-Sep-1977</v>
      </c>
      <c r="P1179" s="17">
        <f>DATEDIF(Table3[[#This Row],[date of birth]],DATE(2023,6,8),"y")</f>
        <v>45</v>
      </c>
      <c r="Q1179" s="39">
        <v>9704.67</v>
      </c>
    </row>
    <row r="1180" spans="1:17" x14ac:dyDescent="0.25">
      <c r="A1180" t="s">
        <v>5895</v>
      </c>
      <c r="B1180">
        <v>1972</v>
      </c>
      <c r="C1180" t="s">
        <v>10</v>
      </c>
      <c r="D1180">
        <v>10</v>
      </c>
      <c r="E1180">
        <v>0</v>
      </c>
      <c r="F1180">
        <v>9710.7099999999991</v>
      </c>
      <c r="G1180" t="s">
        <v>11</v>
      </c>
      <c r="H1180" t="s">
        <v>16</v>
      </c>
      <c r="I1180" t="s">
        <v>300</v>
      </c>
      <c r="J1180" s="16" t="str">
        <f>IF(Table3[[#This Row],[month]]="?","sep",Table3[[#This Row],[month]])</f>
        <v>Jul</v>
      </c>
      <c r="K1180" s="16">
        <f>IF(Table3[[#This Row],[year]]="?","1983",Table3[[#This Row],[year]])</f>
        <v>1972</v>
      </c>
      <c r="L1180" s="16" t="str">
        <f>IF(Table3[[#This Row],[Hospital tier]]="?","tier - 2",Table3[[#This Row],[Hospital tier]])</f>
        <v>tier - 2</v>
      </c>
      <c r="M1180" s="16" t="str">
        <f>IF(Table3[[#This Row],[City tier]]="?","tier - 2",Table3[[#This Row],[City tier]])</f>
        <v>tier - 1</v>
      </c>
      <c r="N1180" s="16" t="str">
        <f>IF(Table3[[#This Row],[State ID]]="?","unknown",Table3[[#This Row],[State ID]])</f>
        <v>R1021</v>
      </c>
      <c r="O1180" s="38" t="str">
        <f>CONCATENATE(Table3[[#This Row],[date]],"-",Table3[[#This Row],[month2]],"-",Table3[[#This Row],[year2]])</f>
        <v>10-Jul-1972</v>
      </c>
      <c r="P1180" s="17">
        <f>DATEDIF(Table3[[#This Row],[date of birth]],DATE(2023,6,8),"y")</f>
        <v>50</v>
      </c>
      <c r="Q1180" s="39">
        <v>9710.7099999999991</v>
      </c>
    </row>
    <row r="1181" spans="1:17" x14ac:dyDescent="0.25">
      <c r="A1181" t="s">
        <v>5896</v>
      </c>
      <c r="B1181">
        <v>1975</v>
      </c>
      <c r="C1181" t="s">
        <v>18</v>
      </c>
      <c r="D1181">
        <v>27</v>
      </c>
      <c r="E1181">
        <v>2</v>
      </c>
      <c r="F1181">
        <v>9715.84</v>
      </c>
      <c r="G1181" t="s">
        <v>11</v>
      </c>
      <c r="H1181" t="s">
        <v>16</v>
      </c>
      <c r="I1181" t="s">
        <v>247</v>
      </c>
      <c r="J1181" s="16" t="str">
        <f>IF(Table3[[#This Row],[month]]="?","sep",Table3[[#This Row],[month]])</f>
        <v>Jun</v>
      </c>
      <c r="K1181" s="16">
        <f>IF(Table3[[#This Row],[year]]="?","1983",Table3[[#This Row],[year]])</f>
        <v>1975</v>
      </c>
      <c r="L1181" s="16" t="str">
        <f>IF(Table3[[#This Row],[Hospital tier]]="?","tier - 2",Table3[[#This Row],[Hospital tier]])</f>
        <v>tier - 2</v>
      </c>
      <c r="M1181" s="16" t="str">
        <f>IF(Table3[[#This Row],[City tier]]="?","tier - 2",Table3[[#This Row],[City tier]])</f>
        <v>tier - 1</v>
      </c>
      <c r="N1181" s="16" t="str">
        <f>IF(Table3[[#This Row],[State ID]]="?","unknown",Table3[[#This Row],[State ID]])</f>
        <v>R1024</v>
      </c>
      <c r="O1181" s="38" t="str">
        <f>CONCATENATE(Table3[[#This Row],[date]],"-",Table3[[#This Row],[month2]],"-",Table3[[#This Row],[year2]])</f>
        <v>27-Jun-1975</v>
      </c>
      <c r="P1181" s="17">
        <f>DATEDIF(Table3[[#This Row],[date of birth]],DATE(2023,6,8),"y")</f>
        <v>47</v>
      </c>
      <c r="Q1181" s="39">
        <v>9715.84</v>
      </c>
    </row>
    <row r="1182" spans="1:17" x14ac:dyDescent="0.25">
      <c r="A1182" t="s">
        <v>5897</v>
      </c>
      <c r="B1182">
        <v>1970</v>
      </c>
      <c r="C1182" t="s">
        <v>20</v>
      </c>
      <c r="D1182">
        <v>12</v>
      </c>
      <c r="E1182">
        <v>0</v>
      </c>
      <c r="F1182">
        <v>9722.77</v>
      </c>
      <c r="G1182" t="s">
        <v>12</v>
      </c>
      <c r="H1182" t="s">
        <v>16</v>
      </c>
      <c r="I1182" t="s">
        <v>168</v>
      </c>
      <c r="J1182" s="16" t="str">
        <f>IF(Table3[[#This Row],[month]]="?","sep",Table3[[#This Row],[month]])</f>
        <v>Sep</v>
      </c>
      <c r="K1182" s="16">
        <f>IF(Table3[[#This Row],[year]]="?","1983",Table3[[#This Row],[year]])</f>
        <v>1970</v>
      </c>
      <c r="L1182" s="16" t="str">
        <f>IF(Table3[[#This Row],[Hospital tier]]="?","tier - 2",Table3[[#This Row],[Hospital tier]])</f>
        <v>tier - 3</v>
      </c>
      <c r="M1182" s="16" t="str">
        <f>IF(Table3[[#This Row],[City tier]]="?","tier - 2",Table3[[#This Row],[City tier]])</f>
        <v>tier - 1</v>
      </c>
      <c r="N1182" s="16" t="str">
        <f>IF(Table3[[#This Row],[State ID]]="?","unknown",Table3[[#This Row],[State ID]])</f>
        <v>R1016</v>
      </c>
      <c r="O1182" s="38" t="str">
        <f>CONCATENATE(Table3[[#This Row],[date]],"-",Table3[[#This Row],[month2]],"-",Table3[[#This Row],[year2]])</f>
        <v>12-Sep-1970</v>
      </c>
      <c r="P1182" s="17">
        <f>DATEDIF(Table3[[#This Row],[date of birth]],DATE(2023,6,8),"y")</f>
        <v>52</v>
      </c>
      <c r="Q1182" s="39">
        <v>9722.77</v>
      </c>
    </row>
    <row r="1183" spans="1:17" x14ac:dyDescent="0.25">
      <c r="A1183" t="s">
        <v>5898</v>
      </c>
      <c r="B1183">
        <v>1970</v>
      </c>
      <c r="C1183" t="s">
        <v>35</v>
      </c>
      <c r="D1183">
        <v>18</v>
      </c>
      <c r="E1183">
        <v>1</v>
      </c>
      <c r="F1183">
        <v>9724.5300000000007</v>
      </c>
      <c r="G1183" t="s">
        <v>12</v>
      </c>
      <c r="H1183" t="s">
        <v>16</v>
      </c>
      <c r="I1183" t="s">
        <v>42</v>
      </c>
      <c r="J1183" s="16" t="str">
        <f>IF(Table3[[#This Row],[month]]="?","sep",Table3[[#This Row],[month]])</f>
        <v>Aug</v>
      </c>
      <c r="K1183" s="16">
        <f>IF(Table3[[#This Row],[year]]="?","1983",Table3[[#This Row],[year]])</f>
        <v>1970</v>
      </c>
      <c r="L1183" s="16" t="str">
        <f>IF(Table3[[#This Row],[Hospital tier]]="?","tier - 2",Table3[[#This Row],[Hospital tier]])</f>
        <v>tier - 3</v>
      </c>
      <c r="M1183" s="16" t="str">
        <f>IF(Table3[[#This Row],[City tier]]="?","tier - 2",Table3[[#This Row],[City tier]])</f>
        <v>tier - 1</v>
      </c>
      <c r="N1183" s="16" t="str">
        <f>IF(Table3[[#This Row],[State ID]]="?","unknown",Table3[[#This Row],[State ID]])</f>
        <v>R1011</v>
      </c>
      <c r="O1183" s="38" t="str">
        <f>CONCATENATE(Table3[[#This Row],[date]],"-",Table3[[#This Row],[month2]],"-",Table3[[#This Row],[year2]])</f>
        <v>18-Aug-1970</v>
      </c>
      <c r="P1183" s="17">
        <f>DATEDIF(Table3[[#This Row],[date of birth]],DATE(2023,6,8),"y")</f>
        <v>52</v>
      </c>
      <c r="Q1183" s="39">
        <v>9724.5300000000007</v>
      </c>
    </row>
    <row r="1184" spans="1:17" x14ac:dyDescent="0.25">
      <c r="A1184" t="s">
        <v>5899</v>
      </c>
      <c r="B1184">
        <v>1970</v>
      </c>
      <c r="C1184" t="s">
        <v>10</v>
      </c>
      <c r="D1184">
        <v>4</v>
      </c>
      <c r="E1184">
        <v>1</v>
      </c>
      <c r="F1184">
        <v>9748.91</v>
      </c>
      <c r="G1184" t="s">
        <v>11</v>
      </c>
      <c r="H1184" t="s">
        <v>16</v>
      </c>
      <c r="I1184" t="s">
        <v>13</v>
      </c>
      <c r="J1184" s="16" t="str">
        <f>IF(Table3[[#This Row],[month]]="?","sep",Table3[[#This Row],[month]])</f>
        <v>Jul</v>
      </c>
      <c r="K1184" s="16">
        <f>IF(Table3[[#This Row],[year]]="?","1983",Table3[[#This Row],[year]])</f>
        <v>1970</v>
      </c>
      <c r="L1184" s="16" t="str">
        <f>IF(Table3[[#This Row],[Hospital tier]]="?","tier - 2",Table3[[#This Row],[Hospital tier]])</f>
        <v>tier - 2</v>
      </c>
      <c r="M1184" s="16" t="str">
        <f>IF(Table3[[#This Row],[City tier]]="?","tier - 2",Table3[[#This Row],[City tier]])</f>
        <v>tier - 1</v>
      </c>
      <c r="N1184" s="16" t="str">
        <f>IF(Table3[[#This Row],[State ID]]="?","unknown",Table3[[#This Row],[State ID]])</f>
        <v>R1013</v>
      </c>
      <c r="O1184" s="38" t="str">
        <f>CONCATENATE(Table3[[#This Row],[date]],"-",Table3[[#This Row],[month2]],"-",Table3[[#This Row],[year2]])</f>
        <v>4-Jul-1970</v>
      </c>
      <c r="P1184" s="17">
        <f>DATEDIF(Table3[[#This Row],[date of birth]],DATE(2023,6,8),"y")</f>
        <v>52</v>
      </c>
      <c r="Q1184" s="39">
        <v>9748.91</v>
      </c>
    </row>
    <row r="1185" spans="1:17" x14ac:dyDescent="0.25">
      <c r="A1185" t="s">
        <v>5900</v>
      </c>
      <c r="B1185">
        <v>2001</v>
      </c>
      <c r="C1185" t="s">
        <v>10</v>
      </c>
      <c r="D1185">
        <v>14</v>
      </c>
      <c r="E1185">
        <v>0</v>
      </c>
      <c r="F1185">
        <v>9753.49</v>
      </c>
      <c r="G1185" t="s">
        <v>11</v>
      </c>
      <c r="H1185" t="s">
        <v>11</v>
      </c>
      <c r="I1185" t="s">
        <v>23</v>
      </c>
      <c r="J1185" s="16" t="str">
        <f>IF(Table3[[#This Row],[month]]="?","sep",Table3[[#This Row],[month]])</f>
        <v>Jul</v>
      </c>
      <c r="K1185" s="16">
        <f>IF(Table3[[#This Row],[year]]="?","1983",Table3[[#This Row],[year]])</f>
        <v>2001</v>
      </c>
      <c r="L1185" s="16" t="str">
        <f>IF(Table3[[#This Row],[Hospital tier]]="?","tier - 2",Table3[[#This Row],[Hospital tier]])</f>
        <v>tier - 2</v>
      </c>
      <c r="M1185" s="16" t="str">
        <f>IF(Table3[[#This Row],[City tier]]="?","tier - 2",Table3[[#This Row],[City tier]])</f>
        <v>tier - 2</v>
      </c>
      <c r="N1185" s="16" t="str">
        <f>IF(Table3[[#This Row],[State ID]]="?","unknown",Table3[[#This Row],[State ID]])</f>
        <v>R1012</v>
      </c>
      <c r="O1185" s="38" t="str">
        <f>CONCATENATE(Table3[[#This Row],[date]],"-",Table3[[#This Row],[month2]],"-",Table3[[#This Row],[year2]])</f>
        <v>14-Jul-2001</v>
      </c>
      <c r="P1185" s="17">
        <f>DATEDIF(Table3[[#This Row],[date of birth]],DATE(2023,6,8),"y")</f>
        <v>21</v>
      </c>
      <c r="Q1185" s="39">
        <v>9753.49</v>
      </c>
    </row>
    <row r="1186" spans="1:17" x14ac:dyDescent="0.25">
      <c r="A1186" t="s">
        <v>5901</v>
      </c>
      <c r="B1186">
        <v>1965</v>
      </c>
      <c r="C1186" t="s">
        <v>20</v>
      </c>
      <c r="D1186">
        <v>5</v>
      </c>
      <c r="E1186">
        <v>0</v>
      </c>
      <c r="F1186">
        <v>9764.08</v>
      </c>
      <c r="G1186" t="s">
        <v>12</v>
      </c>
      <c r="H1186" t="s">
        <v>16</v>
      </c>
      <c r="I1186" t="s">
        <v>23</v>
      </c>
      <c r="J1186" s="16" t="str">
        <f>IF(Table3[[#This Row],[month]]="?","sep",Table3[[#This Row],[month]])</f>
        <v>Sep</v>
      </c>
      <c r="K1186" s="16">
        <f>IF(Table3[[#This Row],[year]]="?","1983",Table3[[#This Row],[year]])</f>
        <v>1965</v>
      </c>
      <c r="L1186" s="16" t="str">
        <f>IF(Table3[[#This Row],[Hospital tier]]="?","tier - 2",Table3[[#This Row],[Hospital tier]])</f>
        <v>tier - 3</v>
      </c>
      <c r="M1186" s="16" t="str">
        <f>IF(Table3[[#This Row],[City tier]]="?","tier - 2",Table3[[#This Row],[City tier]])</f>
        <v>tier - 1</v>
      </c>
      <c r="N1186" s="16" t="str">
        <f>IF(Table3[[#This Row],[State ID]]="?","unknown",Table3[[#This Row],[State ID]])</f>
        <v>R1012</v>
      </c>
      <c r="O1186" s="38" t="str">
        <f>CONCATENATE(Table3[[#This Row],[date]],"-",Table3[[#This Row],[month2]],"-",Table3[[#This Row],[year2]])</f>
        <v>5-Sep-1965</v>
      </c>
      <c r="P1186" s="17">
        <f>DATEDIF(Table3[[#This Row],[date of birth]],DATE(2023,6,8),"y")</f>
        <v>57</v>
      </c>
      <c r="Q1186" s="39">
        <v>9764.08</v>
      </c>
    </row>
    <row r="1187" spans="1:17" x14ac:dyDescent="0.25">
      <c r="A1187" t="s">
        <v>5902</v>
      </c>
      <c r="B1187">
        <v>1973</v>
      </c>
      <c r="C1187" t="s">
        <v>10</v>
      </c>
      <c r="D1187">
        <v>7</v>
      </c>
      <c r="E1187">
        <v>1</v>
      </c>
      <c r="F1187">
        <v>9778.35</v>
      </c>
      <c r="G1187" t="s">
        <v>11</v>
      </c>
      <c r="H1187" t="s">
        <v>11</v>
      </c>
      <c r="I1187" t="s">
        <v>247</v>
      </c>
      <c r="J1187" s="16" t="str">
        <f>IF(Table3[[#This Row],[month]]="?","sep",Table3[[#This Row],[month]])</f>
        <v>Jul</v>
      </c>
      <c r="K1187" s="16">
        <f>IF(Table3[[#This Row],[year]]="?","1983",Table3[[#This Row],[year]])</f>
        <v>1973</v>
      </c>
      <c r="L1187" s="16" t="str">
        <f>IF(Table3[[#This Row],[Hospital tier]]="?","tier - 2",Table3[[#This Row],[Hospital tier]])</f>
        <v>tier - 2</v>
      </c>
      <c r="M1187" s="16" t="str">
        <f>IF(Table3[[#This Row],[City tier]]="?","tier - 2",Table3[[#This Row],[City tier]])</f>
        <v>tier - 2</v>
      </c>
      <c r="N1187" s="16" t="str">
        <f>IF(Table3[[#This Row],[State ID]]="?","unknown",Table3[[#This Row],[State ID]])</f>
        <v>R1024</v>
      </c>
      <c r="O1187" s="38" t="str">
        <f>CONCATENATE(Table3[[#This Row],[date]],"-",Table3[[#This Row],[month2]],"-",Table3[[#This Row],[year2]])</f>
        <v>7-Jul-1973</v>
      </c>
      <c r="P1187" s="17">
        <f>DATEDIF(Table3[[#This Row],[date of birth]],DATE(2023,6,8),"y")</f>
        <v>49</v>
      </c>
      <c r="Q1187" s="39">
        <v>9778.35</v>
      </c>
    </row>
    <row r="1188" spans="1:17" x14ac:dyDescent="0.25">
      <c r="A1188" t="s">
        <v>5903</v>
      </c>
      <c r="B1188">
        <v>1996</v>
      </c>
      <c r="C1188" t="s">
        <v>35</v>
      </c>
      <c r="D1188">
        <v>8</v>
      </c>
      <c r="E1188">
        <v>0</v>
      </c>
      <c r="F1188">
        <v>9787.32</v>
      </c>
      <c r="G1188" t="s">
        <v>11</v>
      </c>
      <c r="H1188" t="s">
        <v>12</v>
      </c>
      <c r="I1188" t="s">
        <v>249</v>
      </c>
      <c r="J1188" s="16" t="str">
        <f>IF(Table3[[#This Row],[month]]="?","sep",Table3[[#This Row],[month]])</f>
        <v>Aug</v>
      </c>
      <c r="K1188" s="16">
        <f>IF(Table3[[#This Row],[year]]="?","1983",Table3[[#This Row],[year]])</f>
        <v>1996</v>
      </c>
      <c r="L1188" s="16" t="str">
        <f>IF(Table3[[#This Row],[Hospital tier]]="?","tier - 2",Table3[[#This Row],[Hospital tier]])</f>
        <v>tier - 2</v>
      </c>
      <c r="M1188" s="16" t="str">
        <f>IF(Table3[[#This Row],[City tier]]="?","tier - 2",Table3[[#This Row],[City tier]])</f>
        <v>tier - 3</v>
      </c>
      <c r="N1188" s="16" t="str">
        <f>IF(Table3[[#This Row],[State ID]]="?","unknown",Table3[[#This Row],[State ID]])</f>
        <v>R1023</v>
      </c>
      <c r="O1188" s="38" t="str">
        <f>CONCATENATE(Table3[[#This Row],[date]],"-",Table3[[#This Row],[month2]],"-",Table3[[#This Row],[year2]])</f>
        <v>8-Aug-1996</v>
      </c>
      <c r="P1188" s="17">
        <f>DATEDIF(Table3[[#This Row],[date of birth]],DATE(2023,6,8),"y")</f>
        <v>26</v>
      </c>
      <c r="Q1188" s="39">
        <v>9787.32</v>
      </c>
    </row>
    <row r="1189" spans="1:17" x14ac:dyDescent="0.25">
      <c r="A1189" t="s">
        <v>5904</v>
      </c>
      <c r="B1189">
        <v>1977</v>
      </c>
      <c r="C1189" t="s">
        <v>18</v>
      </c>
      <c r="D1189">
        <v>7</v>
      </c>
      <c r="E1189">
        <v>5</v>
      </c>
      <c r="F1189">
        <v>9788.8700000000008</v>
      </c>
      <c r="G1189" t="s">
        <v>12</v>
      </c>
      <c r="H1189" t="s">
        <v>11</v>
      </c>
      <c r="I1189" t="s">
        <v>13</v>
      </c>
      <c r="J1189" s="16" t="str">
        <f>IF(Table3[[#This Row],[month]]="?","sep",Table3[[#This Row],[month]])</f>
        <v>Jun</v>
      </c>
      <c r="K1189" s="16">
        <f>IF(Table3[[#This Row],[year]]="?","1983",Table3[[#This Row],[year]])</f>
        <v>1977</v>
      </c>
      <c r="L1189" s="16" t="str">
        <f>IF(Table3[[#This Row],[Hospital tier]]="?","tier - 2",Table3[[#This Row],[Hospital tier]])</f>
        <v>tier - 3</v>
      </c>
      <c r="M1189" s="16" t="str">
        <f>IF(Table3[[#This Row],[City tier]]="?","tier - 2",Table3[[#This Row],[City tier]])</f>
        <v>tier - 2</v>
      </c>
      <c r="N1189" s="16" t="str">
        <f>IF(Table3[[#This Row],[State ID]]="?","unknown",Table3[[#This Row],[State ID]])</f>
        <v>R1013</v>
      </c>
      <c r="O1189" s="38" t="str">
        <f>CONCATENATE(Table3[[#This Row],[date]],"-",Table3[[#This Row],[month2]],"-",Table3[[#This Row],[year2]])</f>
        <v>7-Jun-1977</v>
      </c>
      <c r="P1189" s="17">
        <f>DATEDIF(Table3[[#This Row],[date of birth]],DATE(2023,6,8),"y")</f>
        <v>46</v>
      </c>
      <c r="Q1189" s="39">
        <v>9788.8700000000008</v>
      </c>
    </row>
    <row r="1190" spans="1:17" x14ac:dyDescent="0.25">
      <c r="A1190" t="s">
        <v>5905</v>
      </c>
      <c r="B1190">
        <v>1973</v>
      </c>
      <c r="C1190" t="s">
        <v>20</v>
      </c>
      <c r="D1190">
        <v>17</v>
      </c>
      <c r="E1190">
        <v>2</v>
      </c>
      <c r="F1190">
        <v>9800.89</v>
      </c>
      <c r="G1190" t="s">
        <v>11</v>
      </c>
      <c r="H1190" t="s">
        <v>16</v>
      </c>
      <c r="I1190" t="s">
        <v>13</v>
      </c>
      <c r="J1190" s="16" t="str">
        <f>IF(Table3[[#This Row],[month]]="?","sep",Table3[[#This Row],[month]])</f>
        <v>Sep</v>
      </c>
      <c r="K1190" s="16">
        <f>IF(Table3[[#This Row],[year]]="?","1983",Table3[[#This Row],[year]])</f>
        <v>1973</v>
      </c>
      <c r="L1190" s="16" t="str">
        <f>IF(Table3[[#This Row],[Hospital tier]]="?","tier - 2",Table3[[#This Row],[Hospital tier]])</f>
        <v>tier - 2</v>
      </c>
      <c r="M1190" s="16" t="str">
        <f>IF(Table3[[#This Row],[City tier]]="?","tier - 2",Table3[[#This Row],[City tier]])</f>
        <v>tier - 1</v>
      </c>
      <c r="N1190" s="16" t="str">
        <f>IF(Table3[[#This Row],[State ID]]="?","unknown",Table3[[#This Row],[State ID]])</f>
        <v>R1013</v>
      </c>
      <c r="O1190" s="38" t="str">
        <f>CONCATENATE(Table3[[#This Row],[date]],"-",Table3[[#This Row],[month2]],"-",Table3[[#This Row],[year2]])</f>
        <v>17-Sep-1973</v>
      </c>
      <c r="P1190" s="17">
        <f>DATEDIF(Table3[[#This Row],[date of birth]],DATE(2023,6,8),"y")</f>
        <v>49</v>
      </c>
      <c r="Q1190" s="39">
        <v>9800.89</v>
      </c>
    </row>
    <row r="1191" spans="1:17" x14ac:dyDescent="0.25">
      <c r="A1191" t="s">
        <v>5906</v>
      </c>
      <c r="B1191">
        <v>1972</v>
      </c>
      <c r="C1191" t="s">
        <v>18</v>
      </c>
      <c r="D1191">
        <v>28</v>
      </c>
      <c r="E1191">
        <v>0</v>
      </c>
      <c r="F1191">
        <v>9819.25</v>
      </c>
      <c r="G1191" t="s">
        <v>11</v>
      </c>
      <c r="H1191" t="s">
        <v>11</v>
      </c>
      <c r="I1191" t="s">
        <v>300</v>
      </c>
      <c r="J1191" s="16" t="str">
        <f>IF(Table3[[#This Row],[month]]="?","sep",Table3[[#This Row],[month]])</f>
        <v>Jun</v>
      </c>
      <c r="K1191" s="16">
        <f>IF(Table3[[#This Row],[year]]="?","1983",Table3[[#This Row],[year]])</f>
        <v>1972</v>
      </c>
      <c r="L1191" s="16" t="str">
        <f>IF(Table3[[#This Row],[Hospital tier]]="?","tier - 2",Table3[[#This Row],[Hospital tier]])</f>
        <v>tier - 2</v>
      </c>
      <c r="M1191" s="16" t="str">
        <f>IF(Table3[[#This Row],[City tier]]="?","tier - 2",Table3[[#This Row],[City tier]])</f>
        <v>tier - 2</v>
      </c>
      <c r="N1191" s="16" t="str">
        <f>IF(Table3[[#This Row],[State ID]]="?","unknown",Table3[[#This Row],[State ID]])</f>
        <v>R1021</v>
      </c>
      <c r="O1191" s="38" t="str">
        <f>CONCATENATE(Table3[[#This Row],[date]],"-",Table3[[#This Row],[month2]],"-",Table3[[#This Row],[year2]])</f>
        <v>28-Jun-1972</v>
      </c>
      <c r="P1191" s="17">
        <f>DATEDIF(Table3[[#This Row],[date of birth]],DATE(2023,6,8),"y")</f>
        <v>50</v>
      </c>
      <c r="Q1191" s="39">
        <v>9819.25</v>
      </c>
    </row>
    <row r="1192" spans="1:17" x14ac:dyDescent="0.25">
      <c r="A1192" t="s">
        <v>5907</v>
      </c>
      <c r="B1192">
        <v>1972</v>
      </c>
      <c r="C1192" t="s">
        <v>20</v>
      </c>
      <c r="D1192">
        <v>26</v>
      </c>
      <c r="E1192">
        <v>0</v>
      </c>
      <c r="F1192">
        <v>9836.2099999999991</v>
      </c>
      <c r="G1192" t="s">
        <v>11</v>
      </c>
      <c r="H1192" t="s">
        <v>12</v>
      </c>
      <c r="I1192" t="s">
        <v>300</v>
      </c>
      <c r="J1192" s="16" t="str">
        <f>IF(Table3[[#This Row],[month]]="?","sep",Table3[[#This Row],[month]])</f>
        <v>Sep</v>
      </c>
      <c r="K1192" s="16">
        <f>IF(Table3[[#This Row],[year]]="?","1983",Table3[[#This Row],[year]])</f>
        <v>1972</v>
      </c>
      <c r="L1192" s="16" t="str">
        <f>IF(Table3[[#This Row],[Hospital tier]]="?","tier - 2",Table3[[#This Row],[Hospital tier]])</f>
        <v>tier - 2</v>
      </c>
      <c r="M1192" s="16" t="str">
        <f>IF(Table3[[#This Row],[City tier]]="?","tier - 2",Table3[[#This Row],[City tier]])</f>
        <v>tier - 3</v>
      </c>
      <c r="N1192" s="16" t="str">
        <f>IF(Table3[[#This Row],[State ID]]="?","unknown",Table3[[#This Row],[State ID]])</f>
        <v>R1021</v>
      </c>
      <c r="O1192" s="38" t="str">
        <f>CONCATENATE(Table3[[#This Row],[date]],"-",Table3[[#This Row],[month2]],"-",Table3[[#This Row],[year2]])</f>
        <v>26-Sep-1972</v>
      </c>
      <c r="P1192" s="17">
        <f>DATEDIF(Table3[[#This Row],[date of birth]],DATE(2023,6,8),"y")</f>
        <v>50</v>
      </c>
      <c r="Q1192" s="39">
        <v>9836.2099999999991</v>
      </c>
    </row>
    <row r="1193" spans="1:17" x14ac:dyDescent="0.25">
      <c r="A1193" t="s">
        <v>5908</v>
      </c>
      <c r="B1193">
        <v>1992</v>
      </c>
      <c r="C1193" t="s">
        <v>35</v>
      </c>
      <c r="D1193">
        <v>13</v>
      </c>
      <c r="E1193">
        <v>0</v>
      </c>
      <c r="F1193">
        <v>9844.4500000000007</v>
      </c>
      <c r="G1193" t="s">
        <v>11</v>
      </c>
      <c r="H1193" t="s">
        <v>16</v>
      </c>
      <c r="I1193" t="s">
        <v>23</v>
      </c>
      <c r="J1193" s="16" t="str">
        <f>IF(Table3[[#This Row],[month]]="?","sep",Table3[[#This Row],[month]])</f>
        <v>Aug</v>
      </c>
      <c r="K1193" s="16">
        <f>IF(Table3[[#This Row],[year]]="?","1983",Table3[[#This Row],[year]])</f>
        <v>1992</v>
      </c>
      <c r="L1193" s="16" t="str">
        <f>IF(Table3[[#This Row],[Hospital tier]]="?","tier - 2",Table3[[#This Row],[Hospital tier]])</f>
        <v>tier - 2</v>
      </c>
      <c r="M1193" s="16" t="str">
        <f>IF(Table3[[#This Row],[City tier]]="?","tier - 2",Table3[[#This Row],[City tier]])</f>
        <v>tier - 1</v>
      </c>
      <c r="N1193" s="16" t="str">
        <f>IF(Table3[[#This Row],[State ID]]="?","unknown",Table3[[#This Row],[State ID]])</f>
        <v>R1012</v>
      </c>
      <c r="O1193" s="38" t="str">
        <f>CONCATENATE(Table3[[#This Row],[date]],"-",Table3[[#This Row],[month2]],"-",Table3[[#This Row],[year2]])</f>
        <v>13-Aug-1992</v>
      </c>
      <c r="P1193" s="17">
        <f>DATEDIF(Table3[[#This Row],[date of birth]],DATE(2023,6,8),"y")</f>
        <v>30</v>
      </c>
      <c r="Q1193" s="39">
        <v>9844.4500000000007</v>
      </c>
    </row>
    <row r="1194" spans="1:17" x14ac:dyDescent="0.25">
      <c r="A1194" t="s">
        <v>5909</v>
      </c>
      <c r="B1194">
        <v>1968</v>
      </c>
      <c r="C1194" t="s">
        <v>15</v>
      </c>
      <c r="D1194">
        <v>4</v>
      </c>
      <c r="E1194">
        <v>0</v>
      </c>
      <c r="F1194">
        <v>9850.43</v>
      </c>
      <c r="G1194" t="s">
        <v>12</v>
      </c>
      <c r="H1194" t="s">
        <v>12</v>
      </c>
      <c r="I1194" t="s">
        <v>42</v>
      </c>
      <c r="J1194" s="16" t="str">
        <f>IF(Table3[[#This Row],[month]]="?","sep",Table3[[#This Row],[month]])</f>
        <v>Nov</v>
      </c>
      <c r="K1194" s="16">
        <f>IF(Table3[[#This Row],[year]]="?","1983",Table3[[#This Row],[year]])</f>
        <v>1968</v>
      </c>
      <c r="L1194" s="16" t="str">
        <f>IF(Table3[[#This Row],[Hospital tier]]="?","tier - 2",Table3[[#This Row],[Hospital tier]])</f>
        <v>tier - 3</v>
      </c>
      <c r="M1194" s="16" t="str">
        <f>IF(Table3[[#This Row],[City tier]]="?","tier - 2",Table3[[#This Row],[City tier]])</f>
        <v>tier - 3</v>
      </c>
      <c r="N1194" s="16" t="str">
        <f>IF(Table3[[#This Row],[State ID]]="?","unknown",Table3[[#This Row],[State ID]])</f>
        <v>R1011</v>
      </c>
      <c r="O1194" s="38" t="str">
        <f>CONCATENATE(Table3[[#This Row],[date]],"-",Table3[[#This Row],[month2]],"-",Table3[[#This Row],[year2]])</f>
        <v>4-Nov-1968</v>
      </c>
      <c r="P1194" s="17">
        <f>DATEDIF(Table3[[#This Row],[date of birth]],DATE(2023,6,8),"y")</f>
        <v>54</v>
      </c>
      <c r="Q1194" s="39">
        <v>9850.43</v>
      </c>
    </row>
    <row r="1195" spans="1:17" x14ac:dyDescent="0.25">
      <c r="A1195" t="s">
        <v>5910</v>
      </c>
      <c r="B1195">
        <v>1971</v>
      </c>
      <c r="C1195" t="s">
        <v>37</v>
      </c>
      <c r="D1195">
        <v>23</v>
      </c>
      <c r="E1195">
        <v>1</v>
      </c>
      <c r="F1195">
        <v>9855.1299999999992</v>
      </c>
      <c r="G1195" t="s">
        <v>11</v>
      </c>
      <c r="H1195" t="s">
        <v>12</v>
      </c>
      <c r="I1195" t="s">
        <v>13</v>
      </c>
      <c r="J1195" s="16" t="str">
        <f>IF(Table3[[#This Row],[month]]="?","sep",Table3[[#This Row],[month]])</f>
        <v>Oct</v>
      </c>
      <c r="K1195" s="16">
        <f>IF(Table3[[#This Row],[year]]="?","1983",Table3[[#This Row],[year]])</f>
        <v>1971</v>
      </c>
      <c r="L1195" s="16" t="str">
        <f>IF(Table3[[#This Row],[Hospital tier]]="?","tier - 2",Table3[[#This Row],[Hospital tier]])</f>
        <v>tier - 2</v>
      </c>
      <c r="M1195" s="16" t="str">
        <f>IF(Table3[[#This Row],[City tier]]="?","tier - 2",Table3[[#This Row],[City tier]])</f>
        <v>tier - 3</v>
      </c>
      <c r="N1195" s="16" t="str">
        <f>IF(Table3[[#This Row],[State ID]]="?","unknown",Table3[[#This Row],[State ID]])</f>
        <v>R1013</v>
      </c>
      <c r="O1195" s="38" t="str">
        <f>CONCATENATE(Table3[[#This Row],[date]],"-",Table3[[#This Row],[month2]],"-",Table3[[#This Row],[year2]])</f>
        <v>23-Oct-1971</v>
      </c>
      <c r="P1195" s="17">
        <f>DATEDIF(Table3[[#This Row],[date of birth]],DATE(2023,6,8),"y")</f>
        <v>51</v>
      </c>
      <c r="Q1195" s="39">
        <v>9855.1299999999992</v>
      </c>
    </row>
    <row r="1196" spans="1:17" x14ac:dyDescent="0.25">
      <c r="A1196" t="s">
        <v>5911</v>
      </c>
      <c r="B1196">
        <v>1971</v>
      </c>
      <c r="C1196" t="s">
        <v>10</v>
      </c>
      <c r="D1196">
        <v>17</v>
      </c>
      <c r="E1196">
        <v>1</v>
      </c>
      <c r="F1196">
        <v>9861.0300000000007</v>
      </c>
      <c r="G1196" t="s">
        <v>11</v>
      </c>
      <c r="H1196" t="s">
        <v>11</v>
      </c>
      <c r="I1196" t="s">
        <v>42</v>
      </c>
      <c r="J1196" s="16" t="str">
        <f>IF(Table3[[#This Row],[month]]="?","sep",Table3[[#This Row],[month]])</f>
        <v>Jul</v>
      </c>
      <c r="K1196" s="16">
        <f>IF(Table3[[#This Row],[year]]="?","1983",Table3[[#This Row],[year]])</f>
        <v>1971</v>
      </c>
      <c r="L1196" s="16" t="str">
        <f>IF(Table3[[#This Row],[Hospital tier]]="?","tier - 2",Table3[[#This Row],[Hospital tier]])</f>
        <v>tier - 2</v>
      </c>
      <c r="M1196" s="16" t="str">
        <f>IF(Table3[[#This Row],[City tier]]="?","tier - 2",Table3[[#This Row],[City tier]])</f>
        <v>tier - 2</v>
      </c>
      <c r="N1196" s="16" t="str">
        <f>IF(Table3[[#This Row],[State ID]]="?","unknown",Table3[[#This Row],[State ID]])</f>
        <v>R1011</v>
      </c>
      <c r="O1196" s="38" t="str">
        <f>CONCATENATE(Table3[[#This Row],[date]],"-",Table3[[#This Row],[month2]],"-",Table3[[#This Row],[year2]])</f>
        <v>17-Jul-1971</v>
      </c>
      <c r="P1196" s="17">
        <f>DATEDIF(Table3[[#This Row],[date of birth]],DATE(2023,6,8),"y")</f>
        <v>51</v>
      </c>
      <c r="Q1196" s="39">
        <v>9861.0300000000007</v>
      </c>
    </row>
    <row r="1197" spans="1:17" x14ac:dyDescent="0.25">
      <c r="A1197" t="s">
        <v>5912</v>
      </c>
      <c r="B1197">
        <v>1969</v>
      </c>
      <c r="C1197" t="s">
        <v>37</v>
      </c>
      <c r="D1197">
        <v>20</v>
      </c>
      <c r="E1197">
        <v>0</v>
      </c>
      <c r="F1197">
        <v>9863.4699999999993</v>
      </c>
      <c r="G1197" t="s">
        <v>12</v>
      </c>
      <c r="H1197" t="s">
        <v>12</v>
      </c>
      <c r="I1197" t="s">
        <v>23</v>
      </c>
      <c r="J1197" s="16" t="str">
        <f>IF(Table3[[#This Row],[month]]="?","sep",Table3[[#This Row],[month]])</f>
        <v>Oct</v>
      </c>
      <c r="K1197" s="16">
        <f>IF(Table3[[#This Row],[year]]="?","1983",Table3[[#This Row],[year]])</f>
        <v>1969</v>
      </c>
      <c r="L1197" s="16" t="str">
        <f>IF(Table3[[#This Row],[Hospital tier]]="?","tier - 2",Table3[[#This Row],[Hospital tier]])</f>
        <v>tier - 3</v>
      </c>
      <c r="M1197" s="16" t="str">
        <f>IF(Table3[[#This Row],[City tier]]="?","tier - 2",Table3[[#This Row],[City tier]])</f>
        <v>tier - 3</v>
      </c>
      <c r="N1197" s="16" t="str">
        <f>IF(Table3[[#This Row],[State ID]]="?","unknown",Table3[[#This Row],[State ID]])</f>
        <v>R1012</v>
      </c>
      <c r="O1197" s="38" t="str">
        <f>CONCATENATE(Table3[[#This Row],[date]],"-",Table3[[#This Row],[month2]],"-",Table3[[#This Row],[year2]])</f>
        <v>20-Oct-1969</v>
      </c>
      <c r="P1197" s="17">
        <f>DATEDIF(Table3[[#This Row],[date of birth]],DATE(2023,6,8),"y")</f>
        <v>53</v>
      </c>
      <c r="Q1197" s="39">
        <v>9863.4699999999993</v>
      </c>
    </row>
    <row r="1198" spans="1:17" x14ac:dyDescent="0.25">
      <c r="A1198" t="s">
        <v>5913</v>
      </c>
      <c r="B1198">
        <v>1971</v>
      </c>
      <c r="C1198" t="s">
        <v>15</v>
      </c>
      <c r="D1198">
        <v>9</v>
      </c>
      <c r="E1198">
        <v>0</v>
      </c>
      <c r="F1198">
        <v>9866.2999999999993</v>
      </c>
      <c r="G1198" t="s">
        <v>11</v>
      </c>
      <c r="H1198" t="s">
        <v>12</v>
      </c>
      <c r="I1198" t="s">
        <v>247</v>
      </c>
      <c r="J1198" s="16" t="str">
        <f>IF(Table3[[#This Row],[month]]="?","sep",Table3[[#This Row],[month]])</f>
        <v>Nov</v>
      </c>
      <c r="K1198" s="16">
        <f>IF(Table3[[#This Row],[year]]="?","1983",Table3[[#This Row],[year]])</f>
        <v>1971</v>
      </c>
      <c r="L1198" s="16" t="str">
        <f>IF(Table3[[#This Row],[Hospital tier]]="?","tier - 2",Table3[[#This Row],[Hospital tier]])</f>
        <v>tier - 2</v>
      </c>
      <c r="M1198" s="16" t="str">
        <f>IF(Table3[[#This Row],[City tier]]="?","tier - 2",Table3[[#This Row],[City tier]])</f>
        <v>tier - 3</v>
      </c>
      <c r="N1198" s="16" t="str">
        <f>IF(Table3[[#This Row],[State ID]]="?","unknown",Table3[[#This Row],[State ID]])</f>
        <v>R1024</v>
      </c>
      <c r="O1198" s="38" t="str">
        <f>CONCATENATE(Table3[[#This Row],[date]],"-",Table3[[#This Row],[month2]],"-",Table3[[#This Row],[year2]])</f>
        <v>9-Nov-1971</v>
      </c>
      <c r="P1198" s="17">
        <f>DATEDIF(Table3[[#This Row],[date of birth]],DATE(2023,6,8),"y")</f>
        <v>51</v>
      </c>
      <c r="Q1198" s="39">
        <v>9866.2999999999993</v>
      </c>
    </row>
    <row r="1199" spans="1:17" x14ac:dyDescent="0.25">
      <c r="A1199" t="s">
        <v>5914</v>
      </c>
      <c r="B1199">
        <v>1969</v>
      </c>
      <c r="C1199" t="s">
        <v>35</v>
      </c>
      <c r="D1199">
        <v>13</v>
      </c>
      <c r="E1199">
        <v>0</v>
      </c>
      <c r="F1199">
        <v>9869.81</v>
      </c>
      <c r="G1199" t="s">
        <v>12</v>
      </c>
      <c r="H1199" t="s">
        <v>12</v>
      </c>
      <c r="I1199" t="s">
        <v>23</v>
      </c>
      <c r="J1199" s="16" t="str">
        <f>IF(Table3[[#This Row],[month]]="?","sep",Table3[[#This Row],[month]])</f>
        <v>Aug</v>
      </c>
      <c r="K1199" s="16">
        <f>IF(Table3[[#This Row],[year]]="?","1983",Table3[[#This Row],[year]])</f>
        <v>1969</v>
      </c>
      <c r="L1199" s="16" t="str">
        <f>IF(Table3[[#This Row],[Hospital tier]]="?","tier - 2",Table3[[#This Row],[Hospital tier]])</f>
        <v>tier - 3</v>
      </c>
      <c r="M1199" s="16" t="str">
        <f>IF(Table3[[#This Row],[City tier]]="?","tier - 2",Table3[[#This Row],[City tier]])</f>
        <v>tier - 3</v>
      </c>
      <c r="N1199" s="16" t="str">
        <f>IF(Table3[[#This Row],[State ID]]="?","unknown",Table3[[#This Row],[State ID]])</f>
        <v>R1012</v>
      </c>
      <c r="O1199" s="38" t="str">
        <f>CONCATENATE(Table3[[#This Row],[date]],"-",Table3[[#This Row],[month2]],"-",Table3[[#This Row],[year2]])</f>
        <v>13-Aug-1969</v>
      </c>
      <c r="P1199" s="17">
        <f>DATEDIF(Table3[[#This Row],[date of birth]],DATE(2023,6,8),"y")</f>
        <v>53</v>
      </c>
      <c r="Q1199" s="39">
        <v>9869.81</v>
      </c>
    </row>
    <row r="1200" spans="1:17" x14ac:dyDescent="0.25">
      <c r="A1200" t="s">
        <v>5915</v>
      </c>
      <c r="B1200">
        <v>1998</v>
      </c>
      <c r="C1200" t="s">
        <v>10</v>
      </c>
      <c r="D1200">
        <v>6</v>
      </c>
      <c r="E1200">
        <v>0</v>
      </c>
      <c r="F1200">
        <v>9870.59</v>
      </c>
      <c r="G1200" t="s">
        <v>11</v>
      </c>
      <c r="H1200" t="s">
        <v>11</v>
      </c>
      <c r="I1200" t="s">
        <v>249</v>
      </c>
      <c r="J1200" s="16" t="str">
        <f>IF(Table3[[#This Row],[month]]="?","sep",Table3[[#This Row],[month]])</f>
        <v>Jul</v>
      </c>
      <c r="K1200" s="16">
        <f>IF(Table3[[#This Row],[year]]="?","1983",Table3[[#This Row],[year]])</f>
        <v>1998</v>
      </c>
      <c r="L1200" s="16" t="str">
        <f>IF(Table3[[#This Row],[Hospital tier]]="?","tier - 2",Table3[[#This Row],[Hospital tier]])</f>
        <v>tier - 2</v>
      </c>
      <c r="M1200" s="16" t="str">
        <f>IF(Table3[[#This Row],[City tier]]="?","tier - 2",Table3[[#This Row],[City tier]])</f>
        <v>tier - 2</v>
      </c>
      <c r="N1200" s="16" t="str">
        <f>IF(Table3[[#This Row],[State ID]]="?","unknown",Table3[[#This Row],[State ID]])</f>
        <v>R1023</v>
      </c>
      <c r="O1200" s="38" t="str">
        <f>CONCATENATE(Table3[[#This Row],[date]],"-",Table3[[#This Row],[month2]],"-",Table3[[#This Row],[year2]])</f>
        <v>6-Jul-1998</v>
      </c>
      <c r="P1200" s="17">
        <f>DATEDIF(Table3[[#This Row],[date of birth]],DATE(2023,6,8),"y")</f>
        <v>24</v>
      </c>
      <c r="Q1200" s="39">
        <v>9870.59</v>
      </c>
    </row>
    <row r="1201" spans="1:17" x14ac:dyDescent="0.25">
      <c r="A1201" t="s">
        <v>5916</v>
      </c>
      <c r="B1201">
        <v>1971</v>
      </c>
      <c r="C1201" t="s">
        <v>30</v>
      </c>
      <c r="D1201">
        <v>22</v>
      </c>
      <c r="E1201">
        <v>1</v>
      </c>
      <c r="F1201">
        <v>9872.7000000000007</v>
      </c>
      <c r="G1201" t="s">
        <v>11</v>
      </c>
      <c r="H1201" t="s">
        <v>11</v>
      </c>
      <c r="I1201" t="s">
        <v>42</v>
      </c>
      <c r="J1201" s="16" t="str">
        <f>IF(Table3[[#This Row],[month]]="?","sep",Table3[[#This Row],[month]])</f>
        <v>Dec</v>
      </c>
      <c r="K1201" s="16">
        <f>IF(Table3[[#This Row],[year]]="?","1983",Table3[[#This Row],[year]])</f>
        <v>1971</v>
      </c>
      <c r="L1201" s="16" t="str">
        <f>IF(Table3[[#This Row],[Hospital tier]]="?","tier - 2",Table3[[#This Row],[Hospital tier]])</f>
        <v>tier - 2</v>
      </c>
      <c r="M1201" s="16" t="str">
        <f>IF(Table3[[#This Row],[City tier]]="?","tier - 2",Table3[[#This Row],[City tier]])</f>
        <v>tier - 2</v>
      </c>
      <c r="N1201" s="16" t="str">
        <f>IF(Table3[[#This Row],[State ID]]="?","unknown",Table3[[#This Row],[State ID]])</f>
        <v>R1011</v>
      </c>
      <c r="O1201" s="38" t="str">
        <f>CONCATENATE(Table3[[#This Row],[date]],"-",Table3[[#This Row],[month2]],"-",Table3[[#This Row],[year2]])</f>
        <v>22-Dec-1971</v>
      </c>
      <c r="P1201" s="17">
        <f>DATEDIF(Table3[[#This Row],[date of birth]],DATE(2023,6,8),"y")</f>
        <v>51</v>
      </c>
      <c r="Q1201" s="39">
        <v>9872.7000000000007</v>
      </c>
    </row>
    <row r="1202" spans="1:17" x14ac:dyDescent="0.25">
      <c r="A1202" t="s">
        <v>5917</v>
      </c>
      <c r="B1202">
        <v>1971</v>
      </c>
      <c r="C1202" t="s">
        <v>10</v>
      </c>
      <c r="D1202">
        <v>3</v>
      </c>
      <c r="E1202">
        <v>0</v>
      </c>
      <c r="F1202">
        <v>9875.68</v>
      </c>
      <c r="G1202" t="s">
        <v>11</v>
      </c>
      <c r="H1202" t="s">
        <v>12</v>
      </c>
      <c r="I1202" t="s">
        <v>247</v>
      </c>
      <c r="J1202" s="16" t="str">
        <f>IF(Table3[[#This Row],[month]]="?","sep",Table3[[#This Row],[month]])</f>
        <v>Jul</v>
      </c>
      <c r="K1202" s="16">
        <f>IF(Table3[[#This Row],[year]]="?","1983",Table3[[#This Row],[year]])</f>
        <v>1971</v>
      </c>
      <c r="L1202" s="16" t="str">
        <f>IF(Table3[[#This Row],[Hospital tier]]="?","tier - 2",Table3[[#This Row],[Hospital tier]])</f>
        <v>tier - 2</v>
      </c>
      <c r="M1202" s="16" t="str">
        <f>IF(Table3[[#This Row],[City tier]]="?","tier - 2",Table3[[#This Row],[City tier]])</f>
        <v>tier - 3</v>
      </c>
      <c r="N1202" s="16" t="str">
        <f>IF(Table3[[#This Row],[State ID]]="?","unknown",Table3[[#This Row],[State ID]])</f>
        <v>R1024</v>
      </c>
      <c r="O1202" s="38" t="str">
        <f>CONCATENATE(Table3[[#This Row],[date]],"-",Table3[[#This Row],[month2]],"-",Table3[[#This Row],[year2]])</f>
        <v>3-Jul-1971</v>
      </c>
      <c r="P1202" s="17">
        <f>DATEDIF(Table3[[#This Row],[date of birth]],DATE(2023,6,8),"y")</f>
        <v>51</v>
      </c>
      <c r="Q1202" s="39">
        <v>9875.68</v>
      </c>
    </row>
    <row r="1203" spans="1:17" x14ac:dyDescent="0.25">
      <c r="A1203" t="s">
        <v>5918</v>
      </c>
      <c r="B1203">
        <v>1971</v>
      </c>
      <c r="C1203" t="s">
        <v>37</v>
      </c>
      <c r="D1203">
        <v>3</v>
      </c>
      <c r="E1203">
        <v>1</v>
      </c>
      <c r="F1203">
        <v>9877.61</v>
      </c>
      <c r="G1203" t="s">
        <v>11</v>
      </c>
      <c r="H1203" t="s">
        <v>16</v>
      </c>
      <c r="I1203" t="s">
        <v>13</v>
      </c>
      <c r="J1203" s="16" t="str">
        <f>IF(Table3[[#This Row],[month]]="?","sep",Table3[[#This Row],[month]])</f>
        <v>Oct</v>
      </c>
      <c r="K1203" s="16">
        <f>IF(Table3[[#This Row],[year]]="?","1983",Table3[[#This Row],[year]])</f>
        <v>1971</v>
      </c>
      <c r="L1203" s="16" t="str">
        <f>IF(Table3[[#This Row],[Hospital tier]]="?","tier - 2",Table3[[#This Row],[Hospital tier]])</f>
        <v>tier - 2</v>
      </c>
      <c r="M1203" s="16" t="str">
        <f>IF(Table3[[#This Row],[City tier]]="?","tier - 2",Table3[[#This Row],[City tier]])</f>
        <v>tier - 1</v>
      </c>
      <c r="N1203" s="16" t="str">
        <f>IF(Table3[[#This Row],[State ID]]="?","unknown",Table3[[#This Row],[State ID]])</f>
        <v>R1013</v>
      </c>
      <c r="O1203" s="38" t="str">
        <f>CONCATENATE(Table3[[#This Row],[date]],"-",Table3[[#This Row],[month2]],"-",Table3[[#This Row],[year2]])</f>
        <v>3-Oct-1971</v>
      </c>
      <c r="P1203" s="17">
        <f>DATEDIF(Table3[[#This Row],[date of birth]],DATE(2023,6,8),"y")</f>
        <v>51</v>
      </c>
      <c r="Q1203" s="39">
        <v>9877.61</v>
      </c>
    </row>
    <row r="1204" spans="1:17" x14ac:dyDescent="0.25">
      <c r="A1204" t="s">
        <v>5919</v>
      </c>
      <c r="B1204">
        <v>1971</v>
      </c>
      <c r="C1204" t="s">
        <v>15</v>
      </c>
      <c r="D1204">
        <v>8</v>
      </c>
      <c r="E1204">
        <v>1</v>
      </c>
      <c r="F1204">
        <v>9880.07</v>
      </c>
      <c r="G1204" t="s">
        <v>11</v>
      </c>
      <c r="H1204" t="s">
        <v>12</v>
      </c>
      <c r="I1204" t="s">
        <v>42</v>
      </c>
      <c r="J1204" s="16" t="str">
        <f>IF(Table3[[#This Row],[month]]="?","sep",Table3[[#This Row],[month]])</f>
        <v>Nov</v>
      </c>
      <c r="K1204" s="16">
        <f>IF(Table3[[#This Row],[year]]="?","1983",Table3[[#This Row],[year]])</f>
        <v>1971</v>
      </c>
      <c r="L1204" s="16" t="str">
        <f>IF(Table3[[#This Row],[Hospital tier]]="?","tier - 2",Table3[[#This Row],[Hospital tier]])</f>
        <v>tier - 2</v>
      </c>
      <c r="M1204" s="16" t="str">
        <f>IF(Table3[[#This Row],[City tier]]="?","tier - 2",Table3[[#This Row],[City tier]])</f>
        <v>tier - 3</v>
      </c>
      <c r="N1204" s="16" t="str">
        <f>IF(Table3[[#This Row],[State ID]]="?","unknown",Table3[[#This Row],[State ID]])</f>
        <v>R1011</v>
      </c>
      <c r="O1204" s="38" t="str">
        <f>CONCATENATE(Table3[[#This Row],[date]],"-",Table3[[#This Row],[month2]],"-",Table3[[#This Row],[year2]])</f>
        <v>8-Nov-1971</v>
      </c>
      <c r="P1204" s="17">
        <f>DATEDIF(Table3[[#This Row],[date of birth]],DATE(2023,6,8),"y")</f>
        <v>51</v>
      </c>
      <c r="Q1204" s="39">
        <v>9880.07</v>
      </c>
    </row>
    <row r="1205" spans="1:17" x14ac:dyDescent="0.25">
      <c r="A1205" t="s">
        <v>5920</v>
      </c>
      <c r="B1205">
        <v>1966</v>
      </c>
      <c r="C1205" t="s">
        <v>15</v>
      </c>
      <c r="D1205">
        <v>5</v>
      </c>
      <c r="E1205">
        <v>0</v>
      </c>
      <c r="F1205">
        <v>9890.23</v>
      </c>
      <c r="G1205" t="s">
        <v>12</v>
      </c>
      <c r="H1205" t="s">
        <v>12</v>
      </c>
      <c r="I1205" t="s">
        <v>13</v>
      </c>
      <c r="J1205" s="16" t="str">
        <f>IF(Table3[[#This Row],[month]]="?","sep",Table3[[#This Row],[month]])</f>
        <v>Nov</v>
      </c>
      <c r="K1205" s="16">
        <f>IF(Table3[[#This Row],[year]]="?","1983",Table3[[#This Row],[year]])</f>
        <v>1966</v>
      </c>
      <c r="L1205" s="16" t="str">
        <f>IF(Table3[[#This Row],[Hospital tier]]="?","tier - 2",Table3[[#This Row],[Hospital tier]])</f>
        <v>tier - 3</v>
      </c>
      <c r="M1205" s="16" t="str">
        <f>IF(Table3[[#This Row],[City tier]]="?","tier - 2",Table3[[#This Row],[City tier]])</f>
        <v>tier - 3</v>
      </c>
      <c r="N1205" s="16" t="str">
        <f>IF(Table3[[#This Row],[State ID]]="?","unknown",Table3[[#This Row],[State ID]])</f>
        <v>R1013</v>
      </c>
      <c r="O1205" s="38" t="str">
        <f>CONCATENATE(Table3[[#This Row],[date]],"-",Table3[[#This Row],[month2]],"-",Table3[[#This Row],[year2]])</f>
        <v>5-Nov-1966</v>
      </c>
      <c r="P1205" s="17">
        <f>DATEDIF(Table3[[#This Row],[date of birth]],DATE(2023,6,8),"y")</f>
        <v>56</v>
      </c>
      <c r="Q1205" s="39">
        <v>9890.23</v>
      </c>
    </row>
    <row r="1206" spans="1:17" x14ac:dyDescent="0.25">
      <c r="A1206" t="s">
        <v>5921</v>
      </c>
      <c r="B1206">
        <v>1996</v>
      </c>
      <c r="C1206" t="s">
        <v>10</v>
      </c>
      <c r="D1206">
        <v>8</v>
      </c>
      <c r="E1206">
        <v>0</v>
      </c>
      <c r="F1206">
        <v>9894.69</v>
      </c>
      <c r="G1206" t="s">
        <v>11</v>
      </c>
      <c r="H1206" t="s">
        <v>12</v>
      </c>
      <c r="I1206" t="s">
        <v>23</v>
      </c>
      <c r="J1206" s="16" t="str">
        <f>IF(Table3[[#This Row],[month]]="?","sep",Table3[[#This Row],[month]])</f>
        <v>Jul</v>
      </c>
      <c r="K1206" s="16">
        <f>IF(Table3[[#This Row],[year]]="?","1983",Table3[[#This Row],[year]])</f>
        <v>1996</v>
      </c>
      <c r="L1206" s="16" t="str">
        <f>IF(Table3[[#This Row],[Hospital tier]]="?","tier - 2",Table3[[#This Row],[Hospital tier]])</f>
        <v>tier - 2</v>
      </c>
      <c r="M1206" s="16" t="str">
        <f>IF(Table3[[#This Row],[City tier]]="?","tier - 2",Table3[[#This Row],[City tier]])</f>
        <v>tier - 3</v>
      </c>
      <c r="N1206" s="16" t="str">
        <f>IF(Table3[[#This Row],[State ID]]="?","unknown",Table3[[#This Row],[State ID]])</f>
        <v>R1012</v>
      </c>
      <c r="O1206" s="38" t="str">
        <f>CONCATENATE(Table3[[#This Row],[date]],"-",Table3[[#This Row],[month2]],"-",Table3[[#This Row],[year2]])</f>
        <v>8-Jul-1996</v>
      </c>
      <c r="P1206" s="17">
        <f>DATEDIF(Table3[[#This Row],[date of birth]],DATE(2023,6,8),"y")</f>
        <v>26</v>
      </c>
      <c r="Q1206" s="39">
        <v>9894.69</v>
      </c>
    </row>
    <row r="1207" spans="1:17" x14ac:dyDescent="0.25">
      <c r="A1207" t="s">
        <v>5922</v>
      </c>
      <c r="B1207">
        <v>1962</v>
      </c>
      <c r="C1207" t="s">
        <v>35</v>
      </c>
      <c r="D1207">
        <v>17</v>
      </c>
      <c r="E1207">
        <v>0</v>
      </c>
      <c r="F1207">
        <v>9907.83</v>
      </c>
      <c r="G1207" t="s">
        <v>12</v>
      </c>
      <c r="H1207" t="s">
        <v>11</v>
      </c>
      <c r="I1207" t="s">
        <v>13</v>
      </c>
      <c r="J1207" s="16" t="str">
        <f>IF(Table3[[#This Row],[month]]="?","sep",Table3[[#This Row],[month]])</f>
        <v>Aug</v>
      </c>
      <c r="K1207" s="16">
        <f>IF(Table3[[#This Row],[year]]="?","1983",Table3[[#This Row],[year]])</f>
        <v>1962</v>
      </c>
      <c r="L1207" s="16" t="str">
        <f>IF(Table3[[#This Row],[Hospital tier]]="?","tier - 2",Table3[[#This Row],[Hospital tier]])</f>
        <v>tier - 3</v>
      </c>
      <c r="M1207" s="16" t="str">
        <f>IF(Table3[[#This Row],[City tier]]="?","tier - 2",Table3[[#This Row],[City tier]])</f>
        <v>tier - 2</v>
      </c>
      <c r="N1207" s="16" t="str">
        <f>IF(Table3[[#This Row],[State ID]]="?","unknown",Table3[[#This Row],[State ID]])</f>
        <v>R1013</v>
      </c>
      <c r="O1207" s="38" t="str">
        <f>CONCATENATE(Table3[[#This Row],[date]],"-",Table3[[#This Row],[month2]],"-",Table3[[#This Row],[year2]])</f>
        <v>17-Aug-1962</v>
      </c>
      <c r="P1207" s="17">
        <f>DATEDIF(Table3[[#This Row],[date of birth]],DATE(2023,6,8),"y")</f>
        <v>60</v>
      </c>
      <c r="Q1207" s="39">
        <v>9907.83</v>
      </c>
    </row>
    <row r="1208" spans="1:17" x14ac:dyDescent="0.25">
      <c r="A1208" t="s">
        <v>5923</v>
      </c>
      <c r="B1208">
        <v>1972</v>
      </c>
      <c r="C1208" t="s">
        <v>20</v>
      </c>
      <c r="D1208">
        <v>14</v>
      </c>
      <c r="E1208">
        <v>1</v>
      </c>
      <c r="F1208">
        <v>9910.36</v>
      </c>
      <c r="G1208" t="s">
        <v>11</v>
      </c>
      <c r="H1208" t="s">
        <v>12</v>
      </c>
      <c r="I1208" t="s">
        <v>23</v>
      </c>
      <c r="J1208" s="16" t="str">
        <f>IF(Table3[[#This Row],[month]]="?","sep",Table3[[#This Row],[month]])</f>
        <v>Sep</v>
      </c>
      <c r="K1208" s="16">
        <f>IF(Table3[[#This Row],[year]]="?","1983",Table3[[#This Row],[year]])</f>
        <v>1972</v>
      </c>
      <c r="L1208" s="16" t="str">
        <f>IF(Table3[[#This Row],[Hospital tier]]="?","tier - 2",Table3[[#This Row],[Hospital tier]])</f>
        <v>tier - 2</v>
      </c>
      <c r="M1208" s="16" t="str">
        <f>IF(Table3[[#This Row],[City tier]]="?","tier - 2",Table3[[#This Row],[City tier]])</f>
        <v>tier - 3</v>
      </c>
      <c r="N1208" s="16" t="str">
        <f>IF(Table3[[#This Row],[State ID]]="?","unknown",Table3[[#This Row],[State ID]])</f>
        <v>R1012</v>
      </c>
      <c r="O1208" s="38" t="str">
        <f>CONCATENATE(Table3[[#This Row],[date]],"-",Table3[[#This Row],[month2]],"-",Table3[[#This Row],[year2]])</f>
        <v>14-Sep-1972</v>
      </c>
      <c r="P1208" s="17">
        <f>DATEDIF(Table3[[#This Row],[date of birth]],DATE(2023,6,8),"y")</f>
        <v>50</v>
      </c>
      <c r="Q1208" s="39">
        <v>9910.36</v>
      </c>
    </row>
    <row r="1209" spans="1:17" x14ac:dyDescent="0.25">
      <c r="A1209" t="s">
        <v>5924</v>
      </c>
      <c r="B1209">
        <v>1985</v>
      </c>
      <c r="C1209" t="s">
        <v>35</v>
      </c>
      <c r="D1209">
        <v>19</v>
      </c>
      <c r="E1209">
        <v>3</v>
      </c>
      <c r="F1209">
        <v>9930.64</v>
      </c>
      <c r="G1209" t="s">
        <v>11</v>
      </c>
      <c r="H1209" t="s">
        <v>12</v>
      </c>
      <c r="I1209" t="s">
        <v>200</v>
      </c>
      <c r="J1209" s="16" t="str">
        <f>IF(Table3[[#This Row],[month]]="?","sep",Table3[[#This Row],[month]])</f>
        <v>Aug</v>
      </c>
      <c r="K1209" s="16">
        <f>IF(Table3[[#This Row],[year]]="?","1983",Table3[[#This Row],[year]])</f>
        <v>1985</v>
      </c>
      <c r="L1209" s="16" t="str">
        <f>IF(Table3[[#This Row],[Hospital tier]]="?","tier - 2",Table3[[#This Row],[Hospital tier]])</f>
        <v>tier - 2</v>
      </c>
      <c r="M1209" s="16" t="str">
        <f>IF(Table3[[#This Row],[City tier]]="?","tier - 2",Table3[[#This Row],[City tier]])</f>
        <v>tier - 3</v>
      </c>
      <c r="N1209" s="16" t="str">
        <f>IF(Table3[[#This Row],[State ID]]="?","unknown",Table3[[#This Row],[State ID]])</f>
        <v>R1025</v>
      </c>
      <c r="O1209" s="38" t="str">
        <f>CONCATENATE(Table3[[#This Row],[date]],"-",Table3[[#This Row],[month2]],"-",Table3[[#This Row],[year2]])</f>
        <v>19-Aug-1985</v>
      </c>
      <c r="P1209" s="17">
        <f>DATEDIF(Table3[[#This Row],[date of birth]],DATE(2023,6,8),"y")</f>
        <v>37</v>
      </c>
      <c r="Q1209" s="39">
        <v>9930.64</v>
      </c>
    </row>
    <row r="1210" spans="1:17" x14ac:dyDescent="0.25">
      <c r="A1210" t="s">
        <v>5925</v>
      </c>
      <c r="B1210">
        <v>1983</v>
      </c>
      <c r="C1210" t="s">
        <v>30</v>
      </c>
      <c r="D1210">
        <v>3</v>
      </c>
      <c r="E1210">
        <v>3</v>
      </c>
      <c r="F1210">
        <v>9931.9599999999991</v>
      </c>
      <c r="G1210" t="s">
        <v>11</v>
      </c>
      <c r="H1210" t="s">
        <v>11</v>
      </c>
      <c r="I1210" t="s">
        <v>23</v>
      </c>
      <c r="J1210" s="16" t="str">
        <f>IF(Table3[[#This Row],[month]]="?","sep",Table3[[#This Row],[month]])</f>
        <v>Dec</v>
      </c>
      <c r="K1210" s="16">
        <f>IF(Table3[[#This Row],[year]]="?","1983",Table3[[#This Row],[year]])</f>
        <v>1983</v>
      </c>
      <c r="L1210" s="16" t="str">
        <f>IF(Table3[[#This Row],[Hospital tier]]="?","tier - 2",Table3[[#This Row],[Hospital tier]])</f>
        <v>tier - 2</v>
      </c>
      <c r="M1210" s="16" t="str">
        <f>IF(Table3[[#This Row],[City tier]]="?","tier - 2",Table3[[#This Row],[City tier]])</f>
        <v>tier - 2</v>
      </c>
      <c r="N1210" s="16" t="str">
        <f>IF(Table3[[#This Row],[State ID]]="?","unknown",Table3[[#This Row],[State ID]])</f>
        <v>R1012</v>
      </c>
      <c r="O1210" s="38" t="str">
        <f>CONCATENATE(Table3[[#This Row],[date]],"-",Table3[[#This Row],[month2]],"-",Table3[[#This Row],[year2]])</f>
        <v>3-Dec-1983</v>
      </c>
      <c r="P1210" s="17">
        <f>DATEDIF(Table3[[#This Row],[date of birth]],DATE(2023,6,8),"y")</f>
        <v>39</v>
      </c>
      <c r="Q1210" s="39">
        <v>9931.9599999999991</v>
      </c>
    </row>
    <row r="1211" spans="1:17" x14ac:dyDescent="0.25">
      <c r="A1211" t="s">
        <v>5926</v>
      </c>
      <c r="B1211">
        <v>1964</v>
      </c>
      <c r="C1211" t="s">
        <v>20</v>
      </c>
      <c r="D1211">
        <v>11</v>
      </c>
      <c r="E1211">
        <v>0</v>
      </c>
      <c r="F1211">
        <v>9933.44</v>
      </c>
      <c r="G1211" t="s">
        <v>12</v>
      </c>
      <c r="H1211" t="s">
        <v>12</v>
      </c>
      <c r="I1211" t="s">
        <v>13</v>
      </c>
      <c r="J1211" s="16" t="str">
        <f>IF(Table3[[#This Row],[month]]="?","sep",Table3[[#This Row],[month]])</f>
        <v>Sep</v>
      </c>
      <c r="K1211" s="16">
        <f>IF(Table3[[#This Row],[year]]="?","1983",Table3[[#This Row],[year]])</f>
        <v>1964</v>
      </c>
      <c r="L1211" s="16" t="str">
        <f>IF(Table3[[#This Row],[Hospital tier]]="?","tier - 2",Table3[[#This Row],[Hospital tier]])</f>
        <v>tier - 3</v>
      </c>
      <c r="M1211" s="16" t="str">
        <f>IF(Table3[[#This Row],[City tier]]="?","tier - 2",Table3[[#This Row],[City tier]])</f>
        <v>tier - 3</v>
      </c>
      <c r="N1211" s="16" t="str">
        <f>IF(Table3[[#This Row],[State ID]]="?","unknown",Table3[[#This Row],[State ID]])</f>
        <v>R1013</v>
      </c>
      <c r="O1211" s="38" t="str">
        <f>CONCATENATE(Table3[[#This Row],[date]],"-",Table3[[#This Row],[month2]],"-",Table3[[#This Row],[year2]])</f>
        <v>11-Sep-1964</v>
      </c>
      <c r="P1211" s="17">
        <f>DATEDIF(Table3[[#This Row],[date of birth]],DATE(2023,6,8),"y")</f>
        <v>58</v>
      </c>
      <c r="Q1211" s="39">
        <v>9933.44</v>
      </c>
    </row>
    <row r="1212" spans="1:17" x14ac:dyDescent="0.25">
      <c r="A1212" t="s">
        <v>5927</v>
      </c>
      <c r="B1212">
        <v>1971</v>
      </c>
      <c r="C1212" t="s">
        <v>30</v>
      </c>
      <c r="D1212">
        <v>26</v>
      </c>
      <c r="E1212">
        <v>1</v>
      </c>
      <c r="F1212">
        <v>9957.7199999999993</v>
      </c>
      <c r="G1212" t="s">
        <v>11</v>
      </c>
      <c r="H1212" t="s">
        <v>12</v>
      </c>
      <c r="I1212" t="s">
        <v>170</v>
      </c>
      <c r="J1212" s="16" t="str">
        <f>IF(Table3[[#This Row],[month]]="?","sep",Table3[[#This Row],[month]])</f>
        <v>Dec</v>
      </c>
      <c r="K1212" s="16">
        <f>IF(Table3[[#This Row],[year]]="?","1983",Table3[[#This Row],[year]])</f>
        <v>1971</v>
      </c>
      <c r="L1212" s="16" t="str">
        <f>IF(Table3[[#This Row],[Hospital tier]]="?","tier - 2",Table3[[#This Row],[Hospital tier]])</f>
        <v>tier - 2</v>
      </c>
      <c r="M1212" s="16" t="str">
        <f>IF(Table3[[#This Row],[City tier]]="?","tier - 2",Table3[[#This Row],[City tier]])</f>
        <v>tier - 3</v>
      </c>
      <c r="N1212" s="16" t="str">
        <f>IF(Table3[[#This Row],[State ID]]="?","unknown",Table3[[#This Row],[State ID]])</f>
        <v>R1018</v>
      </c>
      <c r="O1212" s="38" t="str">
        <f>CONCATENATE(Table3[[#This Row],[date]],"-",Table3[[#This Row],[month2]],"-",Table3[[#This Row],[year2]])</f>
        <v>26-Dec-1971</v>
      </c>
      <c r="P1212" s="17">
        <f>DATEDIF(Table3[[#This Row],[date of birth]],DATE(2023,6,8),"y")</f>
        <v>51</v>
      </c>
      <c r="Q1212" s="39">
        <v>9957.7199999999993</v>
      </c>
    </row>
    <row r="1213" spans="1:17" x14ac:dyDescent="0.25">
      <c r="A1213" t="s">
        <v>5928</v>
      </c>
      <c r="B1213">
        <v>1971</v>
      </c>
      <c r="C1213" t="s">
        <v>37</v>
      </c>
      <c r="D1213">
        <v>6</v>
      </c>
      <c r="E1213">
        <v>1</v>
      </c>
      <c r="F1213">
        <v>9964.06</v>
      </c>
      <c r="G1213" t="s">
        <v>11</v>
      </c>
      <c r="H1213" t="s">
        <v>11</v>
      </c>
      <c r="I1213" t="s">
        <v>166</v>
      </c>
      <c r="J1213" s="16" t="str">
        <f>IF(Table3[[#This Row],[month]]="?","sep",Table3[[#This Row],[month]])</f>
        <v>Oct</v>
      </c>
      <c r="K1213" s="16">
        <f>IF(Table3[[#This Row],[year]]="?","1983",Table3[[#This Row],[year]])</f>
        <v>1971</v>
      </c>
      <c r="L1213" s="16" t="str">
        <f>IF(Table3[[#This Row],[Hospital tier]]="?","tier - 2",Table3[[#This Row],[Hospital tier]])</f>
        <v>tier - 2</v>
      </c>
      <c r="M1213" s="16" t="str">
        <f>IF(Table3[[#This Row],[City tier]]="?","tier - 2",Table3[[#This Row],[City tier]])</f>
        <v>tier - 2</v>
      </c>
      <c r="N1213" s="16" t="str">
        <f>IF(Table3[[#This Row],[State ID]]="?","unknown",Table3[[#This Row],[State ID]])</f>
        <v>R1019</v>
      </c>
      <c r="O1213" s="38" t="str">
        <f>CONCATENATE(Table3[[#This Row],[date]],"-",Table3[[#This Row],[month2]],"-",Table3[[#This Row],[year2]])</f>
        <v>6-Oct-1971</v>
      </c>
      <c r="P1213" s="17">
        <f>DATEDIF(Table3[[#This Row],[date of birth]],DATE(2023,6,8),"y")</f>
        <v>51</v>
      </c>
      <c r="Q1213" s="39">
        <v>9964.06</v>
      </c>
    </row>
    <row r="1214" spans="1:17" x14ac:dyDescent="0.25">
      <c r="A1214" t="s">
        <v>5929</v>
      </c>
      <c r="B1214">
        <v>1970</v>
      </c>
      <c r="C1214" t="s">
        <v>35</v>
      </c>
      <c r="D1214">
        <v>11</v>
      </c>
      <c r="E1214">
        <v>0</v>
      </c>
      <c r="F1214">
        <v>9991.0400000000009</v>
      </c>
      <c r="G1214" t="s">
        <v>11</v>
      </c>
      <c r="H1214" t="s">
        <v>12</v>
      </c>
      <c r="I1214" t="s">
        <v>23</v>
      </c>
      <c r="J1214" s="16" t="str">
        <f>IF(Table3[[#This Row],[month]]="?","sep",Table3[[#This Row],[month]])</f>
        <v>Aug</v>
      </c>
      <c r="K1214" s="16">
        <f>IF(Table3[[#This Row],[year]]="?","1983",Table3[[#This Row],[year]])</f>
        <v>1970</v>
      </c>
      <c r="L1214" s="16" t="str">
        <f>IF(Table3[[#This Row],[Hospital tier]]="?","tier - 2",Table3[[#This Row],[Hospital tier]])</f>
        <v>tier - 2</v>
      </c>
      <c r="M1214" s="16" t="str">
        <f>IF(Table3[[#This Row],[City tier]]="?","tier - 2",Table3[[#This Row],[City tier]])</f>
        <v>tier - 3</v>
      </c>
      <c r="N1214" s="16" t="str">
        <f>IF(Table3[[#This Row],[State ID]]="?","unknown",Table3[[#This Row],[State ID]])</f>
        <v>R1012</v>
      </c>
      <c r="O1214" s="38" t="str">
        <f>CONCATENATE(Table3[[#This Row],[date]],"-",Table3[[#This Row],[month2]],"-",Table3[[#This Row],[year2]])</f>
        <v>11-Aug-1970</v>
      </c>
      <c r="P1214" s="17">
        <f>DATEDIF(Table3[[#This Row],[date of birth]],DATE(2023,6,8),"y")</f>
        <v>52</v>
      </c>
      <c r="Q1214" s="39">
        <v>9991.0400000000009</v>
      </c>
    </row>
    <row r="1215" spans="1:17" x14ac:dyDescent="0.25">
      <c r="A1215" t="s">
        <v>5930</v>
      </c>
      <c r="B1215">
        <v>1988</v>
      </c>
      <c r="C1215" t="s">
        <v>10</v>
      </c>
      <c r="D1215">
        <v>3</v>
      </c>
      <c r="E1215">
        <v>3</v>
      </c>
      <c r="F1215">
        <v>10011.44</v>
      </c>
      <c r="G1215" t="s">
        <v>12</v>
      </c>
      <c r="H1215" t="s">
        <v>12</v>
      </c>
      <c r="I1215" t="s">
        <v>535</v>
      </c>
      <c r="J1215" s="16" t="str">
        <f>IF(Table3[[#This Row],[month]]="?","sep",Table3[[#This Row],[month]])</f>
        <v>Jul</v>
      </c>
      <c r="K1215" s="16">
        <f>IF(Table3[[#This Row],[year]]="?","1983",Table3[[#This Row],[year]])</f>
        <v>1988</v>
      </c>
      <c r="L1215" s="16" t="str">
        <f>IF(Table3[[#This Row],[Hospital tier]]="?","tier - 2",Table3[[#This Row],[Hospital tier]])</f>
        <v>tier - 3</v>
      </c>
      <c r="M1215" s="16" t="str">
        <f>IF(Table3[[#This Row],[City tier]]="?","tier - 2",Table3[[#This Row],[City tier]])</f>
        <v>tier - 3</v>
      </c>
      <c r="N1215" s="16" t="str">
        <f>IF(Table3[[#This Row],[State ID]]="?","unknown",Table3[[#This Row],[State ID]])</f>
        <v>R1026</v>
      </c>
      <c r="O1215" s="38" t="str">
        <f>CONCATENATE(Table3[[#This Row],[date]],"-",Table3[[#This Row],[month2]],"-",Table3[[#This Row],[year2]])</f>
        <v>3-Jul-1988</v>
      </c>
      <c r="P1215" s="17">
        <f>DATEDIF(Table3[[#This Row],[date of birth]],DATE(2023,6,8),"y")</f>
        <v>34</v>
      </c>
      <c r="Q1215" s="39">
        <v>10011.44</v>
      </c>
    </row>
    <row r="1216" spans="1:17" x14ac:dyDescent="0.25">
      <c r="A1216" t="s">
        <v>5931</v>
      </c>
      <c r="B1216">
        <v>1979</v>
      </c>
      <c r="C1216" t="s">
        <v>30</v>
      </c>
      <c r="D1216">
        <v>28</v>
      </c>
      <c r="E1216">
        <v>2</v>
      </c>
      <c r="F1216">
        <v>10027.15</v>
      </c>
      <c r="G1216" t="s">
        <v>12</v>
      </c>
      <c r="H1216" t="s">
        <v>16</v>
      </c>
      <c r="I1216" t="s">
        <v>300</v>
      </c>
      <c r="J1216" s="16" t="str">
        <f>IF(Table3[[#This Row],[month]]="?","sep",Table3[[#This Row],[month]])</f>
        <v>Dec</v>
      </c>
      <c r="K1216" s="16">
        <f>IF(Table3[[#This Row],[year]]="?","1983",Table3[[#This Row],[year]])</f>
        <v>1979</v>
      </c>
      <c r="L1216" s="16" t="str">
        <f>IF(Table3[[#This Row],[Hospital tier]]="?","tier - 2",Table3[[#This Row],[Hospital tier]])</f>
        <v>tier - 3</v>
      </c>
      <c r="M1216" s="16" t="str">
        <f>IF(Table3[[#This Row],[City tier]]="?","tier - 2",Table3[[#This Row],[City tier]])</f>
        <v>tier - 1</v>
      </c>
      <c r="N1216" s="16" t="str">
        <f>IF(Table3[[#This Row],[State ID]]="?","unknown",Table3[[#This Row],[State ID]])</f>
        <v>R1021</v>
      </c>
      <c r="O1216" s="38" t="str">
        <f>CONCATENATE(Table3[[#This Row],[date]],"-",Table3[[#This Row],[month2]],"-",Table3[[#This Row],[year2]])</f>
        <v>28-Dec-1979</v>
      </c>
      <c r="P1216" s="17">
        <f>DATEDIF(Table3[[#This Row],[date of birth]],DATE(2023,6,8),"y")</f>
        <v>43</v>
      </c>
      <c r="Q1216" s="39">
        <v>10027.15</v>
      </c>
    </row>
    <row r="1217" spans="1:17" x14ac:dyDescent="0.25">
      <c r="A1217" t="s">
        <v>5932</v>
      </c>
      <c r="B1217">
        <v>1974</v>
      </c>
      <c r="C1217" t="s">
        <v>35</v>
      </c>
      <c r="D1217">
        <v>30</v>
      </c>
      <c r="E1217">
        <v>2</v>
      </c>
      <c r="F1217">
        <v>10043.25</v>
      </c>
      <c r="G1217" t="s">
        <v>12</v>
      </c>
      <c r="H1217" t="s">
        <v>11</v>
      </c>
      <c r="I1217" t="s">
        <v>247</v>
      </c>
      <c r="J1217" s="16" t="str">
        <f>IF(Table3[[#This Row],[month]]="?","sep",Table3[[#This Row],[month]])</f>
        <v>Aug</v>
      </c>
      <c r="K1217" s="16">
        <f>IF(Table3[[#This Row],[year]]="?","1983",Table3[[#This Row],[year]])</f>
        <v>1974</v>
      </c>
      <c r="L1217" s="16" t="str">
        <f>IF(Table3[[#This Row],[Hospital tier]]="?","tier - 2",Table3[[#This Row],[Hospital tier]])</f>
        <v>tier - 3</v>
      </c>
      <c r="M1217" s="16" t="str">
        <f>IF(Table3[[#This Row],[City tier]]="?","tier - 2",Table3[[#This Row],[City tier]])</f>
        <v>tier - 2</v>
      </c>
      <c r="N1217" s="16" t="str">
        <f>IF(Table3[[#This Row],[State ID]]="?","unknown",Table3[[#This Row],[State ID]])</f>
        <v>R1024</v>
      </c>
      <c r="O1217" s="38" t="str">
        <f>CONCATENATE(Table3[[#This Row],[date]],"-",Table3[[#This Row],[month2]],"-",Table3[[#This Row],[year2]])</f>
        <v>30-Aug-1974</v>
      </c>
      <c r="P1217" s="17">
        <f>DATEDIF(Table3[[#This Row],[date of birth]],DATE(2023,6,8),"y")</f>
        <v>48</v>
      </c>
      <c r="Q1217" s="39">
        <v>10043.25</v>
      </c>
    </row>
    <row r="1218" spans="1:17" x14ac:dyDescent="0.25">
      <c r="A1218" t="s">
        <v>5933</v>
      </c>
      <c r="B1218">
        <v>1969</v>
      </c>
      <c r="C1218" t="s">
        <v>35</v>
      </c>
      <c r="D1218">
        <v>22</v>
      </c>
      <c r="E1218">
        <v>1</v>
      </c>
      <c r="F1218">
        <v>10065.41</v>
      </c>
      <c r="G1218" t="s">
        <v>12</v>
      </c>
      <c r="H1218" t="s">
        <v>11</v>
      </c>
      <c r="I1218" t="s">
        <v>42</v>
      </c>
      <c r="J1218" s="16" t="str">
        <f>IF(Table3[[#This Row],[month]]="?","sep",Table3[[#This Row],[month]])</f>
        <v>Aug</v>
      </c>
      <c r="K1218" s="16">
        <f>IF(Table3[[#This Row],[year]]="?","1983",Table3[[#This Row],[year]])</f>
        <v>1969</v>
      </c>
      <c r="L1218" s="16" t="str">
        <f>IF(Table3[[#This Row],[Hospital tier]]="?","tier - 2",Table3[[#This Row],[Hospital tier]])</f>
        <v>tier - 3</v>
      </c>
      <c r="M1218" s="16" t="str">
        <f>IF(Table3[[#This Row],[City tier]]="?","tier - 2",Table3[[#This Row],[City tier]])</f>
        <v>tier - 2</v>
      </c>
      <c r="N1218" s="16" t="str">
        <f>IF(Table3[[#This Row],[State ID]]="?","unknown",Table3[[#This Row],[State ID]])</f>
        <v>R1011</v>
      </c>
      <c r="O1218" s="38" t="str">
        <f>CONCATENATE(Table3[[#This Row],[date]],"-",Table3[[#This Row],[month2]],"-",Table3[[#This Row],[year2]])</f>
        <v>22-Aug-1969</v>
      </c>
      <c r="P1218" s="17">
        <f>DATEDIF(Table3[[#This Row],[date of birth]],DATE(2023,6,8),"y")</f>
        <v>53</v>
      </c>
      <c r="Q1218" s="39">
        <v>10065.41</v>
      </c>
    </row>
    <row r="1219" spans="1:17" x14ac:dyDescent="0.25">
      <c r="A1219" t="s">
        <v>5934</v>
      </c>
      <c r="B1219">
        <v>1969</v>
      </c>
      <c r="C1219" t="s">
        <v>37</v>
      </c>
      <c r="D1219">
        <v>27</v>
      </c>
      <c r="E1219">
        <v>0</v>
      </c>
      <c r="F1219">
        <v>10072.06</v>
      </c>
      <c r="G1219" t="s">
        <v>12</v>
      </c>
      <c r="H1219" t="s">
        <v>16</v>
      </c>
      <c r="I1219" t="s">
        <v>356</v>
      </c>
      <c r="J1219" s="16" t="str">
        <f>IF(Table3[[#This Row],[month]]="?","sep",Table3[[#This Row],[month]])</f>
        <v>Oct</v>
      </c>
      <c r="K1219" s="16">
        <f>IF(Table3[[#This Row],[year]]="?","1983",Table3[[#This Row],[year]])</f>
        <v>1969</v>
      </c>
      <c r="L1219" s="16" t="str">
        <f>IF(Table3[[#This Row],[Hospital tier]]="?","tier - 2",Table3[[#This Row],[Hospital tier]])</f>
        <v>tier - 3</v>
      </c>
      <c r="M1219" s="16" t="str">
        <f>IF(Table3[[#This Row],[City tier]]="?","tier - 2",Table3[[#This Row],[City tier]])</f>
        <v>tier - 1</v>
      </c>
      <c r="N1219" s="16" t="str">
        <f>IF(Table3[[#This Row],[State ID]]="?","unknown",Table3[[#This Row],[State ID]])</f>
        <v>R1017</v>
      </c>
      <c r="O1219" s="38" t="str">
        <f>CONCATENATE(Table3[[#This Row],[date]],"-",Table3[[#This Row],[month2]],"-",Table3[[#This Row],[year2]])</f>
        <v>27-Oct-1969</v>
      </c>
      <c r="P1219" s="17">
        <f>DATEDIF(Table3[[#This Row],[date of birth]],DATE(2023,6,8),"y")</f>
        <v>53</v>
      </c>
      <c r="Q1219" s="39">
        <v>10072.06</v>
      </c>
    </row>
    <row r="1220" spans="1:17" x14ac:dyDescent="0.25">
      <c r="A1220" t="s">
        <v>5935</v>
      </c>
      <c r="B1220">
        <v>1969</v>
      </c>
      <c r="C1220" t="s">
        <v>10</v>
      </c>
      <c r="D1220">
        <v>3</v>
      </c>
      <c r="E1220">
        <v>1</v>
      </c>
      <c r="F1220">
        <v>10085.85</v>
      </c>
      <c r="G1220" t="s">
        <v>12</v>
      </c>
      <c r="H1220" t="s">
        <v>12</v>
      </c>
      <c r="I1220" t="s">
        <v>42</v>
      </c>
      <c r="J1220" s="16" t="str">
        <f>IF(Table3[[#This Row],[month]]="?","sep",Table3[[#This Row],[month]])</f>
        <v>Jul</v>
      </c>
      <c r="K1220" s="16">
        <f>IF(Table3[[#This Row],[year]]="?","1983",Table3[[#This Row],[year]])</f>
        <v>1969</v>
      </c>
      <c r="L1220" s="16" t="str">
        <f>IF(Table3[[#This Row],[Hospital tier]]="?","tier - 2",Table3[[#This Row],[Hospital tier]])</f>
        <v>tier - 3</v>
      </c>
      <c r="M1220" s="16" t="str">
        <f>IF(Table3[[#This Row],[City tier]]="?","tier - 2",Table3[[#This Row],[City tier]])</f>
        <v>tier - 3</v>
      </c>
      <c r="N1220" s="16" t="str">
        <f>IF(Table3[[#This Row],[State ID]]="?","unknown",Table3[[#This Row],[State ID]])</f>
        <v>R1011</v>
      </c>
      <c r="O1220" s="38" t="str">
        <f>CONCATENATE(Table3[[#This Row],[date]],"-",Table3[[#This Row],[month2]],"-",Table3[[#This Row],[year2]])</f>
        <v>3-Jul-1969</v>
      </c>
      <c r="P1220" s="17">
        <f>DATEDIF(Table3[[#This Row],[date of birth]],DATE(2023,6,8),"y")</f>
        <v>53</v>
      </c>
      <c r="Q1220" s="39">
        <v>10085.85</v>
      </c>
    </row>
    <row r="1221" spans="1:17" x14ac:dyDescent="0.25">
      <c r="A1221" t="s">
        <v>5936</v>
      </c>
      <c r="B1221">
        <v>1976</v>
      </c>
      <c r="C1221" t="s">
        <v>30</v>
      </c>
      <c r="D1221">
        <v>19</v>
      </c>
      <c r="E1221">
        <v>5</v>
      </c>
      <c r="F1221">
        <v>10096.969999999999</v>
      </c>
      <c r="G1221" t="s">
        <v>12</v>
      </c>
      <c r="H1221" t="s">
        <v>11</v>
      </c>
      <c r="I1221" t="s">
        <v>42</v>
      </c>
      <c r="J1221" s="16" t="str">
        <f>IF(Table3[[#This Row],[month]]="?","sep",Table3[[#This Row],[month]])</f>
        <v>Dec</v>
      </c>
      <c r="K1221" s="16">
        <f>IF(Table3[[#This Row],[year]]="?","1983",Table3[[#This Row],[year]])</f>
        <v>1976</v>
      </c>
      <c r="L1221" s="16" t="str">
        <f>IF(Table3[[#This Row],[Hospital tier]]="?","tier - 2",Table3[[#This Row],[Hospital tier]])</f>
        <v>tier - 3</v>
      </c>
      <c r="M1221" s="16" t="str">
        <f>IF(Table3[[#This Row],[City tier]]="?","tier - 2",Table3[[#This Row],[City tier]])</f>
        <v>tier - 2</v>
      </c>
      <c r="N1221" s="16" t="str">
        <f>IF(Table3[[#This Row],[State ID]]="?","unknown",Table3[[#This Row],[State ID]])</f>
        <v>R1011</v>
      </c>
      <c r="O1221" s="38" t="str">
        <f>CONCATENATE(Table3[[#This Row],[date]],"-",Table3[[#This Row],[month2]],"-",Table3[[#This Row],[year2]])</f>
        <v>19-Dec-1976</v>
      </c>
      <c r="P1221" s="17">
        <f>DATEDIF(Table3[[#This Row],[date of birth]],DATE(2023,6,8),"y")</f>
        <v>46</v>
      </c>
      <c r="Q1221" s="39">
        <v>10096.969999999999</v>
      </c>
    </row>
    <row r="1222" spans="1:17" x14ac:dyDescent="0.25">
      <c r="A1222" t="s">
        <v>5937</v>
      </c>
      <c r="B1222">
        <v>1972</v>
      </c>
      <c r="C1222" t="s">
        <v>37</v>
      </c>
      <c r="D1222">
        <v>19</v>
      </c>
      <c r="E1222">
        <v>1</v>
      </c>
      <c r="F1222">
        <v>10106.129999999999</v>
      </c>
      <c r="G1222" t="s">
        <v>12</v>
      </c>
      <c r="H1222" t="s">
        <v>16</v>
      </c>
      <c r="I1222" t="s">
        <v>247</v>
      </c>
      <c r="J1222" s="16" t="str">
        <f>IF(Table3[[#This Row],[month]]="?","sep",Table3[[#This Row],[month]])</f>
        <v>Oct</v>
      </c>
      <c r="K1222" s="16">
        <f>IF(Table3[[#This Row],[year]]="?","1983",Table3[[#This Row],[year]])</f>
        <v>1972</v>
      </c>
      <c r="L1222" s="16" t="str">
        <f>IF(Table3[[#This Row],[Hospital tier]]="?","tier - 2",Table3[[#This Row],[Hospital tier]])</f>
        <v>tier - 3</v>
      </c>
      <c r="M1222" s="16" t="str">
        <f>IF(Table3[[#This Row],[City tier]]="?","tier - 2",Table3[[#This Row],[City tier]])</f>
        <v>tier - 1</v>
      </c>
      <c r="N1222" s="16" t="str">
        <f>IF(Table3[[#This Row],[State ID]]="?","unknown",Table3[[#This Row],[State ID]])</f>
        <v>R1024</v>
      </c>
      <c r="O1222" s="38" t="str">
        <f>CONCATENATE(Table3[[#This Row],[date]],"-",Table3[[#This Row],[month2]],"-",Table3[[#This Row],[year2]])</f>
        <v>19-Oct-1972</v>
      </c>
      <c r="P1222" s="17">
        <f>DATEDIF(Table3[[#This Row],[date of birth]],DATE(2023,6,8),"y")</f>
        <v>50</v>
      </c>
      <c r="Q1222" s="39">
        <v>10106.129999999999</v>
      </c>
    </row>
    <row r="1223" spans="1:17" x14ac:dyDescent="0.25">
      <c r="A1223" t="s">
        <v>5938</v>
      </c>
      <c r="B1223">
        <v>1972</v>
      </c>
      <c r="C1223" t="s">
        <v>35</v>
      </c>
      <c r="D1223">
        <v>8</v>
      </c>
      <c r="E1223">
        <v>2</v>
      </c>
      <c r="F1223">
        <v>10107.219999999999</v>
      </c>
      <c r="G1223" t="s">
        <v>12</v>
      </c>
      <c r="H1223" t="s">
        <v>16</v>
      </c>
      <c r="I1223" t="s">
        <v>13</v>
      </c>
      <c r="J1223" s="16" t="str">
        <f>IF(Table3[[#This Row],[month]]="?","sep",Table3[[#This Row],[month]])</f>
        <v>Aug</v>
      </c>
      <c r="K1223" s="16">
        <f>IF(Table3[[#This Row],[year]]="?","1983",Table3[[#This Row],[year]])</f>
        <v>1972</v>
      </c>
      <c r="L1223" s="16" t="str">
        <f>IF(Table3[[#This Row],[Hospital tier]]="?","tier - 2",Table3[[#This Row],[Hospital tier]])</f>
        <v>tier - 3</v>
      </c>
      <c r="M1223" s="16" t="str">
        <f>IF(Table3[[#This Row],[City tier]]="?","tier - 2",Table3[[#This Row],[City tier]])</f>
        <v>tier - 1</v>
      </c>
      <c r="N1223" s="16" t="str">
        <f>IF(Table3[[#This Row],[State ID]]="?","unknown",Table3[[#This Row],[State ID]])</f>
        <v>R1013</v>
      </c>
      <c r="O1223" s="38" t="str">
        <f>CONCATENATE(Table3[[#This Row],[date]],"-",Table3[[#This Row],[month2]],"-",Table3[[#This Row],[year2]])</f>
        <v>8-Aug-1972</v>
      </c>
      <c r="P1223" s="17">
        <f>DATEDIF(Table3[[#This Row],[date of birth]],DATE(2023,6,8),"y")</f>
        <v>50</v>
      </c>
      <c r="Q1223" s="39">
        <v>10107.219999999999</v>
      </c>
    </row>
    <row r="1224" spans="1:17" x14ac:dyDescent="0.25">
      <c r="A1224" t="s">
        <v>5939</v>
      </c>
      <c r="B1224">
        <v>1975</v>
      </c>
      <c r="C1224" t="s">
        <v>10</v>
      </c>
      <c r="D1224">
        <v>2</v>
      </c>
      <c r="E1224">
        <v>3</v>
      </c>
      <c r="F1224">
        <v>10115.01</v>
      </c>
      <c r="G1224" t="s">
        <v>12</v>
      </c>
      <c r="H1224" t="s">
        <v>12</v>
      </c>
      <c r="I1224" t="s">
        <v>23</v>
      </c>
      <c r="J1224" s="16" t="str">
        <f>IF(Table3[[#This Row],[month]]="?","sep",Table3[[#This Row],[month]])</f>
        <v>Jul</v>
      </c>
      <c r="K1224" s="16">
        <f>IF(Table3[[#This Row],[year]]="?","1983",Table3[[#This Row],[year]])</f>
        <v>1975</v>
      </c>
      <c r="L1224" s="16" t="str">
        <f>IF(Table3[[#This Row],[Hospital tier]]="?","tier - 2",Table3[[#This Row],[Hospital tier]])</f>
        <v>tier - 3</v>
      </c>
      <c r="M1224" s="16" t="str">
        <f>IF(Table3[[#This Row],[City tier]]="?","tier - 2",Table3[[#This Row],[City tier]])</f>
        <v>tier - 3</v>
      </c>
      <c r="N1224" s="16" t="str">
        <f>IF(Table3[[#This Row],[State ID]]="?","unknown",Table3[[#This Row],[State ID]])</f>
        <v>R1012</v>
      </c>
      <c r="O1224" s="38" t="str">
        <f>CONCATENATE(Table3[[#This Row],[date]],"-",Table3[[#This Row],[month2]],"-",Table3[[#This Row],[year2]])</f>
        <v>2-Jul-1975</v>
      </c>
      <c r="P1224" s="17">
        <f>DATEDIF(Table3[[#This Row],[date of birth]],DATE(2023,6,8),"y")</f>
        <v>47</v>
      </c>
      <c r="Q1224" s="39">
        <v>10115.01</v>
      </c>
    </row>
    <row r="1225" spans="1:17" x14ac:dyDescent="0.25">
      <c r="A1225" t="s">
        <v>5940</v>
      </c>
      <c r="B1225">
        <v>1972</v>
      </c>
      <c r="C1225" t="s">
        <v>15</v>
      </c>
      <c r="D1225">
        <v>16</v>
      </c>
      <c r="E1225">
        <v>2</v>
      </c>
      <c r="F1225">
        <v>10118.42</v>
      </c>
      <c r="G1225" t="s">
        <v>12</v>
      </c>
      <c r="H1225" t="s">
        <v>12</v>
      </c>
      <c r="I1225" t="s">
        <v>42</v>
      </c>
      <c r="J1225" s="16" t="str">
        <f>IF(Table3[[#This Row],[month]]="?","sep",Table3[[#This Row],[month]])</f>
        <v>Nov</v>
      </c>
      <c r="K1225" s="16">
        <f>IF(Table3[[#This Row],[year]]="?","1983",Table3[[#This Row],[year]])</f>
        <v>1972</v>
      </c>
      <c r="L1225" s="16" t="str">
        <f>IF(Table3[[#This Row],[Hospital tier]]="?","tier - 2",Table3[[#This Row],[Hospital tier]])</f>
        <v>tier - 3</v>
      </c>
      <c r="M1225" s="16" t="str">
        <f>IF(Table3[[#This Row],[City tier]]="?","tier - 2",Table3[[#This Row],[City tier]])</f>
        <v>tier - 3</v>
      </c>
      <c r="N1225" s="16" t="str">
        <f>IF(Table3[[#This Row],[State ID]]="?","unknown",Table3[[#This Row],[State ID]])</f>
        <v>R1011</v>
      </c>
      <c r="O1225" s="38" t="str">
        <f>CONCATENATE(Table3[[#This Row],[date]],"-",Table3[[#This Row],[month2]],"-",Table3[[#This Row],[year2]])</f>
        <v>16-Nov-1972</v>
      </c>
      <c r="P1225" s="17">
        <f>DATEDIF(Table3[[#This Row],[date of birth]],DATE(2023,6,8),"y")</f>
        <v>50</v>
      </c>
      <c r="Q1225" s="39">
        <v>10118.42</v>
      </c>
    </row>
    <row r="1226" spans="1:17" x14ac:dyDescent="0.25">
      <c r="A1226" t="s">
        <v>5941</v>
      </c>
      <c r="B1226">
        <v>1997</v>
      </c>
      <c r="C1226" t="s">
        <v>20</v>
      </c>
      <c r="D1226">
        <v>5</v>
      </c>
      <c r="E1226">
        <v>0</v>
      </c>
      <c r="F1226">
        <v>10139.84</v>
      </c>
      <c r="G1226" t="s">
        <v>12</v>
      </c>
      <c r="H1226" t="s">
        <v>11</v>
      </c>
      <c r="I1226" t="s">
        <v>23</v>
      </c>
      <c r="J1226" s="16" t="str">
        <f>IF(Table3[[#This Row],[month]]="?","sep",Table3[[#This Row],[month]])</f>
        <v>Sep</v>
      </c>
      <c r="K1226" s="16">
        <f>IF(Table3[[#This Row],[year]]="?","1983",Table3[[#This Row],[year]])</f>
        <v>1997</v>
      </c>
      <c r="L1226" s="16" t="str">
        <f>IF(Table3[[#This Row],[Hospital tier]]="?","tier - 2",Table3[[#This Row],[Hospital tier]])</f>
        <v>tier - 3</v>
      </c>
      <c r="M1226" s="16" t="str">
        <f>IF(Table3[[#This Row],[City tier]]="?","tier - 2",Table3[[#This Row],[City tier]])</f>
        <v>tier - 2</v>
      </c>
      <c r="N1226" s="16" t="str">
        <f>IF(Table3[[#This Row],[State ID]]="?","unknown",Table3[[#This Row],[State ID]])</f>
        <v>R1012</v>
      </c>
      <c r="O1226" s="38" t="str">
        <f>CONCATENATE(Table3[[#This Row],[date]],"-",Table3[[#This Row],[month2]],"-",Table3[[#This Row],[year2]])</f>
        <v>5-Sep-1997</v>
      </c>
      <c r="P1226" s="17">
        <f>DATEDIF(Table3[[#This Row],[date of birth]],DATE(2023,6,8),"y")</f>
        <v>25</v>
      </c>
      <c r="Q1226" s="39">
        <v>10139.84</v>
      </c>
    </row>
    <row r="1227" spans="1:17" x14ac:dyDescent="0.25">
      <c r="A1227" t="s">
        <v>5942</v>
      </c>
      <c r="B1227">
        <v>1974</v>
      </c>
      <c r="C1227" t="s">
        <v>30</v>
      </c>
      <c r="D1227">
        <v>30</v>
      </c>
      <c r="E1227">
        <v>3</v>
      </c>
      <c r="F1227">
        <v>10141.14</v>
      </c>
      <c r="G1227" t="s">
        <v>12</v>
      </c>
      <c r="H1227" t="s">
        <v>16</v>
      </c>
      <c r="I1227" t="s">
        <v>168</v>
      </c>
      <c r="J1227" s="16" t="str">
        <f>IF(Table3[[#This Row],[month]]="?","sep",Table3[[#This Row],[month]])</f>
        <v>Dec</v>
      </c>
      <c r="K1227" s="16">
        <f>IF(Table3[[#This Row],[year]]="?","1983",Table3[[#This Row],[year]])</f>
        <v>1974</v>
      </c>
      <c r="L1227" s="16" t="str">
        <f>IF(Table3[[#This Row],[Hospital tier]]="?","tier - 2",Table3[[#This Row],[Hospital tier]])</f>
        <v>tier - 3</v>
      </c>
      <c r="M1227" s="16" t="str">
        <f>IF(Table3[[#This Row],[City tier]]="?","tier - 2",Table3[[#This Row],[City tier]])</f>
        <v>tier - 1</v>
      </c>
      <c r="N1227" s="16" t="str">
        <f>IF(Table3[[#This Row],[State ID]]="?","unknown",Table3[[#This Row],[State ID]])</f>
        <v>R1016</v>
      </c>
      <c r="O1227" s="38" t="str">
        <f>CONCATENATE(Table3[[#This Row],[date]],"-",Table3[[#This Row],[month2]],"-",Table3[[#This Row],[year2]])</f>
        <v>30-Dec-1974</v>
      </c>
      <c r="P1227" s="17">
        <f>DATEDIF(Table3[[#This Row],[date of birth]],DATE(2023,6,8),"y")</f>
        <v>48</v>
      </c>
      <c r="Q1227" s="39">
        <v>10141.14</v>
      </c>
    </row>
    <row r="1228" spans="1:17" x14ac:dyDescent="0.25">
      <c r="A1228" t="s">
        <v>5943</v>
      </c>
      <c r="B1228">
        <v>1981</v>
      </c>
      <c r="C1228" t="s">
        <v>18</v>
      </c>
      <c r="D1228">
        <v>12</v>
      </c>
      <c r="E1228">
        <v>1</v>
      </c>
      <c r="F1228">
        <v>10146.129999999999</v>
      </c>
      <c r="G1228" t="s">
        <v>12</v>
      </c>
      <c r="H1228" t="s">
        <v>16</v>
      </c>
      <c r="I1228" t="s">
        <v>200</v>
      </c>
      <c r="J1228" s="16" t="str">
        <f>IF(Table3[[#This Row],[month]]="?","sep",Table3[[#This Row],[month]])</f>
        <v>Jun</v>
      </c>
      <c r="K1228" s="16">
        <f>IF(Table3[[#This Row],[year]]="?","1983",Table3[[#This Row],[year]])</f>
        <v>1981</v>
      </c>
      <c r="L1228" s="16" t="str">
        <f>IF(Table3[[#This Row],[Hospital tier]]="?","tier - 2",Table3[[#This Row],[Hospital tier]])</f>
        <v>tier - 3</v>
      </c>
      <c r="M1228" s="16" t="str">
        <f>IF(Table3[[#This Row],[City tier]]="?","tier - 2",Table3[[#This Row],[City tier]])</f>
        <v>tier - 1</v>
      </c>
      <c r="N1228" s="16" t="str">
        <f>IF(Table3[[#This Row],[State ID]]="?","unknown",Table3[[#This Row],[State ID]])</f>
        <v>R1025</v>
      </c>
      <c r="O1228" s="38" t="str">
        <f>CONCATENATE(Table3[[#This Row],[date]],"-",Table3[[#This Row],[month2]],"-",Table3[[#This Row],[year2]])</f>
        <v>12-Jun-1981</v>
      </c>
      <c r="P1228" s="17">
        <f>DATEDIF(Table3[[#This Row],[date of birth]],DATE(2023,6,8),"y")</f>
        <v>41</v>
      </c>
      <c r="Q1228" s="39">
        <v>10146.129999999999</v>
      </c>
    </row>
    <row r="1229" spans="1:17" x14ac:dyDescent="0.25">
      <c r="A1229" t="s">
        <v>5944</v>
      </c>
      <c r="B1229">
        <v>1973</v>
      </c>
      <c r="C1229" t="s">
        <v>37</v>
      </c>
      <c r="D1229">
        <v>13</v>
      </c>
      <c r="E1229">
        <v>2</v>
      </c>
      <c r="F1229">
        <v>10156.780000000001</v>
      </c>
      <c r="G1229" t="s">
        <v>12</v>
      </c>
      <c r="H1229" t="s">
        <v>11</v>
      </c>
      <c r="I1229" t="s">
        <v>23</v>
      </c>
      <c r="J1229" s="16" t="str">
        <f>IF(Table3[[#This Row],[month]]="?","sep",Table3[[#This Row],[month]])</f>
        <v>Oct</v>
      </c>
      <c r="K1229" s="16">
        <f>IF(Table3[[#This Row],[year]]="?","1983",Table3[[#This Row],[year]])</f>
        <v>1973</v>
      </c>
      <c r="L1229" s="16" t="str">
        <f>IF(Table3[[#This Row],[Hospital tier]]="?","tier - 2",Table3[[#This Row],[Hospital tier]])</f>
        <v>tier - 3</v>
      </c>
      <c r="M1229" s="16" t="str">
        <f>IF(Table3[[#This Row],[City tier]]="?","tier - 2",Table3[[#This Row],[City tier]])</f>
        <v>tier - 2</v>
      </c>
      <c r="N1229" s="16" t="str">
        <f>IF(Table3[[#This Row],[State ID]]="?","unknown",Table3[[#This Row],[State ID]])</f>
        <v>R1012</v>
      </c>
      <c r="O1229" s="38" t="str">
        <f>CONCATENATE(Table3[[#This Row],[date]],"-",Table3[[#This Row],[month2]],"-",Table3[[#This Row],[year2]])</f>
        <v>13-Oct-1973</v>
      </c>
      <c r="P1229" s="17">
        <f>DATEDIF(Table3[[#This Row],[date of birth]],DATE(2023,6,8),"y")</f>
        <v>49</v>
      </c>
      <c r="Q1229" s="39">
        <v>10156.780000000001</v>
      </c>
    </row>
    <row r="1230" spans="1:17" x14ac:dyDescent="0.25">
      <c r="A1230" t="s">
        <v>5945</v>
      </c>
      <c r="B1230">
        <v>1972</v>
      </c>
      <c r="C1230" t="s">
        <v>10</v>
      </c>
      <c r="D1230">
        <v>10</v>
      </c>
      <c r="E1230">
        <v>0</v>
      </c>
      <c r="F1230">
        <v>10160.870000000001</v>
      </c>
      <c r="G1230" t="s">
        <v>12</v>
      </c>
      <c r="H1230" t="s">
        <v>12</v>
      </c>
      <c r="I1230" t="s">
        <v>200</v>
      </c>
      <c r="J1230" s="16" t="str">
        <f>IF(Table3[[#This Row],[month]]="?","sep",Table3[[#This Row],[month]])</f>
        <v>Jul</v>
      </c>
      <c r="K1230" s="16">
        <f>IF(Table3[[#This Row],[year]]="?","1983",Table3[[#This Row],[year]])</f>
        <v>1972</v>
      </c>
      <c r="L1230" s="16" t="str">
        <f>IF(Table3[[#This Row],[Hospital tier]]="?","tier - 2",Table3[[#This Row],[Hospital tier]])</f>
        <v>tier - 3</v>
      </c>
      <c r="M1230" s="16" t="str">
        <f>IF(Table3[[#This Row],[City tier]]="?","tier - 2",Table3[[#This Row],[City tier]])</f>
        <v>tier - 3</v>
      </c>
      <c r="N1230" s="16" t="str">
        <f>IF(Table3[[#This Row],[State ID]]="?","unknown",Table3[[#This Row],[State ID]])</f>
        <v>R1025</v>
      </c>
      <c r="O1230" s="38" t="str">
        <f>CONCATENATE(Table3[[#This Row],[date]],"-",Table3[[#This Row],[month2]],"-",Table3[[#This Row],[year2]])</f>
        <v>10-Jul-1972</v>
      </c>
      <c r="P1230" s="17">
        <f>DATEDIF(Table3[[#This Row],[date of birth]],DATE(2023,6,8),"y")</f>
        <v>50</v>
      </c>
      <c r="Q1230" s="39">
        <v>10160.870000000001</v>
      </c>
    </row>
    <row r="1231" spans="1:17" x14ac:dyDescent="0.25">
      <c r="A1231" t="s">
        <v>5946</v>
      </c>
      <c r="B1231">
        <v>1985</v>
      </c>
      <c r="C1231" t="s">
        <v>37</v>
      </c>
      <c r="D1231">
        <v>16</v>
      </c>
      <c r="E1231">
        <v>3</v>
      </c>
      <c r="F1231">
        <v>10191.82</v>
      </c>
      <c r="G1231" t="s">
        <v>12</v>
      </c>
      <c r="H1231" t="s">
        <v>11</v>
      </c>
      <c r="I1231" t="s">
        <v>535</v>
      </c>
      <c r="J1231" s="16" t="str">
        <f>IF(Table3[[#This Row],[month]]="?","sep",Table3[[#This Row],[month]])</f>
        <v>Oct</v>
      </c>
      <c r="K1231" s="16">
        <f>IF(Table3[[#This Row],[year]]="?","1983",Table3[[#This Row],[year]])</f>
        <v>1985</v>
      </c>
      <c r="L1231" s="16" t="str">
        <f>IF(Table3[[#This Row],[Hospital tier]]="?","tier - 2",Table3[[#This Row],[Hospital tier]])</f>
        <v>tier - 3</v>
      </c>
      <c r="M1231" s="16" t="str">
        <f>IF(Table3[[#This Row],[City tier]]="?","tier - 2",Table3[[#This Row],[City tier]])</f>
        <v>tier - 2</v>
      </c>
      <c r="N1231" s="16" t="str">
        <f>IF(Table3[[#This Row],[State ID]]="?","unknown",Table3[[#This Row],[State ID]])</f>
        <v>R1026</v>
      </c>
      <c r="O1231" s="38" t="str">
        <f>CONCATENATE(Table3[[#This Row],[date]],"-",Table3[[#This Row],[month2]],"-",Table3[[#This Row],[year2]])</f>
        <v>16-Oct-1985</v>
      </c>
      <c r="P1231" s="17">
        <f>DATEDIF(Table3[[#This Row],[date of birth]],DATE(2023,6,8),"y")</f>
        <v>37</v>
      </c>
      <c r="Q1231" s="39">
        <v>10191.82</v>
      </c>
    </row>
    <row r="1232" spans="1:17" x14ac:dyDescent="0.25">
      <c r="A1232" t="s">
        <v>5947</v>
      </c>
      <c r="B1232">
        <v>1970</v>
      </c>
      <c r="C1232" t="s">
        <v>30</v>
      </c>
      <c r="D1232">
        <v>24</v>
      </c>
      <c r="E1232">
        <v>0</v>
      </c>
      <c r="F1232">
        <v>10197.77</v>
      </c>
      <c r="G1232" t="s">
        <v>12</v>
      </c>
      <c r="H1232" t="s">
        <v>16</v>
      </c>
      <c r="I1232" t="s">
        <v>247</v>
      </c>
      <c r="J1232" s="16" t="str">
        <f>IF(Table3[[#This Row],[month]]="?","sep",Table3[[#This Row],[month]])</f>
        <v>Dec</v>
      </c>
      <c r="K1232" s="16">
        <f>IF(Table3[[#This Row],[year]]="?","1983",Table3[[#This Row],[year]])</f>
        <v>1970</v>
      </c>
      <c r="L1232" s="16" t="str">
        <f>IF(Table3[[#This Row],[Hospital tier]]="?","tier - 2",Table3[[#This Row],[Hospital tier]])</f>
        <v>tier - 3</v>
      </c>
      <c r="M1232" s="16" t="str">
        <f>IF(Table3[[#This Row],[City tier]]="?","tier - 2",Table3[[#This Row],[City tier]])</f>
        <v>tier - 1</v>
      </c>
      <c r="N1232" s="16" t="str">
        <f>IF(Table3[[#This Row],[State ID]]="?","unknown",Table3[[#This Row],[State ID]])</f>
        <v>R1024</v>
      </c>
      <c r="O1232" s="38" t="str">
        <f>CONCATENATE(Table3[[#This Row],[date]],"-",Table3[[#This Row],[month2]],"-",Table3[[#This Row],[year2]])</f>
        <v>24-Dec-1970</v>
      </c>
      <c r="P1232" s="17">
        <f>DATEDIF(Table3[[#This Row],[date of birth]],DATE(2023,6,8),"y")</f>
        <v>52</v>
      </c>
      <c r="Q1232" s="39">
        <v>10197.77</v>
      </c>
    </row>
    <row r="1233" spans="1:17" x14ac:dyDescent="0.25">
      <c r="A1233" t="s">
        <v>5948</v>
      </c>
      <c r="B1233">
        <v>1967</v>
      </c>
      <c r="C1233" t="s">
        <v>20</v>
      </c>
      <c r="D1233">
        <v>26</v>
      </c>
      <c r="E1233">
        <v>0</v>
      </c>
      <c r="F1233">
        <v>10214.64</v>
      </c>
      <c r="G1233" t="s">
        <v>12</v>
      </c>
      <c r="H1233" t="s">
        <v>11</v>
      </c>
      <c r="I1233" t="s">
        <v>42</v>
      </c>
      <c r="J1233" s="16" t="str">
        <f>IF(Table3[[#This Row],[month]]="?","sep",Table3[[#This Row],[month]])</f>
        <v>Sep</v>
      </c>
      <c r="K1233" s="16">
        <f>IF(Table3[[#This Row],[year]]="?","1983",Table3[[#This Row],[year]])</f>
        <v>1967</v>
      </c>
      <c r="L1233" s="16" t="str">
        <f>IF(Table3[[#This Row],[Hospital tier]]="?","tier - 2",Table3[[#This Row],[Hospital tier]])</f>
        <v>tier - 3</v>
      </c>
      <c r="M1233" s="16" t="str">
        <f>IF(Table3[[#This Row],[City tier]]="?","tier - 2",Table3[[#This Row],[City tier]])</f>
        <v>tier - 2</v>
      </c>
      <c r="N1233" s="16" t="str">
        <f>IF(Table3[[#This Row],[State ID]]="?","unknown",Table3[[#This Row],[State ID]])</f>
        <v>R1011</v>
      </c>
      <c r="O1233" s="38" t="str">
        <f>CONCATENATE(Table3[[#This Row],[date]],"-",Table3[[#This Row],[month2]],"-",Table3[[#This Row],[year2]])</f>
        <v>26-Sep-1967</v>
      </c>
      <c r="P1233" s="17">
        <f>DATEDIF(Table3[[#This Row],[date of birth]],DATE(2023,6,8),"y")</f>
        <v>55</v>
      </c>
      <c r="Q1233" s="39">
        <v>10214.64</v>
      </c>
    </row>
    <row r="1234" spans="1:17" x14ac:dyDescent="0.25">
      <c r="A1234" t="s">
        <v>5949</v>
      </c>
      <c r="B1234">
        <v>1967</v>
      </c>
      <c r="C1234" t="s">
        <v>18</v>
      </c>
      <c r="D1234">
        <v>28</v>
      </c>
      <c r="E1234">
        <v>0</v>
      </c>
      <c r="F1234">
        <v>10226.280000000001</v>
      </c>
      <c r="G1234" t="s">
        <v>12</v>
      </c>
      <c r="H1234" t="s">
        <v>12</v>
      </c>
      <c r="I1234" t="s">
        <v>13</v>
      </c>
      <c r="J1234" s="16" t="str">
        <f>IF(Table3[[#This Row],[month]]="?","sep",Table3[[#This Row],[month]])</f>
        <v>Jun</v>
      </c>
      <c r="K1234" s="16">
        <f>IF(Table3[[#This Row],[year]]="?","1983",Table3[[#This Row],[year]])</f>
        <v>1967</v>
      </c>
      <c r="L1234" s="16" t="str">
        <f>IF(Table3[[#This Row],[Hospital tier]]="?","tier - 2",Table3[[#This Row],[Hospital tier]])</f>
        <v>tier - 3</v>
      </c>
      <c r="M1234" s="16" t="str">
        <f>IF(Table3[[#This Row],[City tier]]="?","tier - 2",Table3[[#This Row],[City tier]])</f>
        <v>tier - 3</v>
      </c>
      <c r="N1234" s="16" t="str">
        <f>IF(Table3[[#This Row],[State ID]]="?","unknown",Table3[[#This Row],[State ID]])</f>
        <v>R1013</v>
      </c>
      <c r="O1234" s="38" t="str">
        <f>CONCATENATE(Table3[[#This Row],[date]],"-",Table3[[#This Row],[month2]],"-",Table3[[#This Row],[year2]])</f>
        <v>28-Jun-1967</v>
      </c>
      <c r="P1234" s="17">
        <f>DATEDIF(Table3[[#This Row],[date of birth]],DATE(2023,6,8),"y")</f>
        <v>55</v>
      </c>
      <c r="Q1234" s="39">
        <v>10226.280000000001</v>
      </c>
    </row>
    <row r="1235" spans="1:17" x14ac:dyDescent="0.25">
      <c r="A1235" t="s">
        <v>5950</v>
      </c>
      <c r="B1235">
        <v>1968</v>
      </c>
      <c r="C1235" t="s">
        <v>20</v>
      </c>
      <c r="D1235">
        <v>23</v>
      </c>
      <c r="E1235">
        <v>0</v>
      </c>
      <c r="F1235">
        <v>10231.5</v>
      </c>
      <c r="G1235" t="s">
        <v>12</v>
      </c>
      <c r="H1235" t="s">
        <v>16</v>
      </c>
      <c r="I1235" t="s">
        <v>23</v>
      </c>
      <c r="J1235" s="16" t="str">
        <f>IF(Table3[[#This Row],[month]]="?","sep",Table3[[#This Row],[month]])</f>
        <v>Sep</v>
      </c>
      <c r="K1235" s="16">
        <f>IF(Table3[[#This Row],[year]]="?","1983",Table3[[#This Row],[year]])</f>
        <v>1968</v>
      </c>
      <c r="L1235" s="16" t="str">
        <f>IF(Table3[[#This Row],[Hospital tier]]="?","tier - 2",Table3[[#This Row],[Hospital tier]])</f>
        <v>tier - 3</v>
      </c>
      <c r="M1235" s="16" t="str">
        <f>IF(Table3[[#This Row],[City tier]]="?","tier - 2",Table3[[#This Row],[City tier]])</f>
        <v>tier - 1</v>
      </c>
      <c r="N1235" s="16" t="str">
        <f>IF(Table3[[#This Row],[State ID]]="?","unknown",Table3[[#This Row],[State ID]])</f>
        <v>R1012</v>
      </c>
      <c r="O1235" s="38" t="str">
        <f>CONCATENATE(Table3[[#This Row],[date]],"-",Table3[[#This Row],[month2]],"-",Table3[[#This Row],[year2]])</f>
        <v>23-Sep-1968</v>
      </c>
      <c r="P1235" s="17">
        <f>DATEDIF(Table3[[#This Row],[date of birth]],DATE(2023,6,8),"y")</f>
        <v>54</v>
      </c>
      <c r="Q1235" s="39">
        <v>10231.5</v>
      </c>
    </row>
    <row r="1236" spans="1:17" x14ac:dyDescent="0.25">
      <c r="A1236" t="s">
        <v>5951</v>
      </c>
      <c r="B1236">
        <v>1975</v>
      </c>
      <c r="C1236" t="s">
        <v>35</v>
      </c>
      <c r="D1236">
        <v>15</v>
      </c>
      <c r="E1236">
        <v>1</v>
      </c>
      <c r="F1236">
        <v>10259.129999999999</v>
      </c>
      <c r="G1236" t="s">
        <v>12</v>
      </c>
      <c r="H1236" t="s">
        <v>11</v>
      </c>
      <c r="I1236" t="s">
        <v>42</v>
      </c>
      <c r="J1236" s="16" t="str">
        <f>IF(Table3[[#This Row],[month]]="?","sep",Table3[[#This Row],[month]])</f>
        <v>Aug</v>
      </c>
      <c r="K1236" s="16">
        <f>IF(Table3[[#This Row],[year]]="?","1983",Table3[[#This Row],[year]])</f>
        <v>1975</v>
      </c>
      <c r="L1236" s="16" t="str">
        <f>IF(Table3[[#This Row],[Hospital tier]]="?","tier - 2",Table3[[#This Row],[Hospital tier]])</f>
        <v>tier - 3</v>
      </c>
      <c r="M1236" s="16" t="str">
        <f>IF(Table3[[#This Row],[City tier]]="?","tier - 2",Table3[[#This Row],[City tier]])</f>
        <v>tier - 2</v>
      </c>
      <c r="N1236" s="16" t="str">
        <f>IF(Table3[[#This Row],[State ID]]="?","unknown",Table3[[#This Row],[State ID]])</f>
        <v>R1011</v>
      </c>
      <c r="O1236" s="38" t="str">
        <f>CONCATENATE(Table3[[#This Row],[date]],"-",Table3[[#This Row],[month2]],"-",Table3[[#This Row],[year2]])</f>
        <v>15-Aug-1975</v>
      </c>
      <c r="P1236" s="17">
        <f>DATEDIF(Table3[[#This Row],[date of birth]],DATE(2023,6,8),"y")</f>
        <v>47</v>
      </c>
      <c r="Q1236" s="39">
        <v>10259.129999999999</v>
      </c>
    </row>
    <row r="1237" spans="1:17" x14ac:dyDescent="0.25">
      <c r="A1237" t="s">
        <v>5952</v>
      </c>
      <c r="B1237">
        <v>1973</v>
      </c>
      <c r="C1237" t="s">
        <v>20</v>
      </c>
      <c r="D1237">
        <v>5</v>
      </c>
      <c r="E1237">
        <v>3</v>
      </c>
      <c r="F1237">
        <v>10264.44</v>
      </c>
      <c r="G1237" t="s">
        <v>12</v>
      </c>
      <c r="H1237" t="s">
        <v>11</v>
      </c>
      <c r="I1237" t="s">
        <v>23</v>
      </c>
      <c r="J1237" s="16" t="str">
        <f>IF(Table3[[#This Row],[month]]="?","sep",Table3[[#This Row],[month]])</f>
        <v>Sep</v>
      </c>
      <c r="K1237" s="16">
        <f>IF(Table3[[#This Row],[year]]="?","1983",Table3[[#This Row],[year]])</f>
        <v>1973</v>
      </c>
      <c r="L1237" s="16" t="str">
        <f>IF(Table3[[#This Row],[Hospital tier]]="?","tier - 2",Table3[[#This Row],[Hospital tier]])</f>
        <v>tier - 3</v>
      </c>
      <c r="M1237" s="16" t="str">
        <f>IF(Table3[[#This Row],[City tier]]="?","tier - 2",Table3[[#This Row],[City tier]])</f>
        <v>tier - 2</v>
      </c>
      <c r="N1237" s="16" t="str">
        <f>IF(Table3[[#This Row],[State ID]]="?","unknown",Table3[[#This Row],[State ID]])</f>
        <v>R1012</v>
      </c>
      <c r="O1237" s="38" t="str">
        <f>CONCATENATE(Table3[[#This Row],[date]],"-",Table3[[#This Row],[month2]],"-",Table3[[#This Row],[year2]])</f>
        <v>5-Sep-1973</v>
      </c>
      <c r="P1237" s="17">
        <f>DATEDIF(Table3[[#This Row],[date of birth]],DATE(2023,6,8),"y")</f>
        <v>49</v>
      </c>
      <c r="Q1237" s="39">
        <v>10264.44</v>
      </c>
    </row>
    <row r="1238" spans="1:17" x14ac:dyDescent="0.25">
      <c r="A1238" t="s">
        <v>5953</v>
      </c>
      <c r="B1238">
        <v>1973</v>
      </c>
      <c r="C1238" t="s">
        <v>15</v>
      </c>
      <c r="D1238">
        <v>27</v>
      </c>
      <c r="E1238">
        <v>3</v>
      </c>
      <c r="F1238">
        <v>10269.459999999999</v>
      </c>
      <c r="G1238" t="s">
        <v>12</v>
      </c>
      <c r="H1238" t="s">
        <v>12</v>
      </c>
      <c r="I1238" t="s">
        <v>23</v>
      </c>
      <c r="J1238" s="16" t="str">
        <f>IF(Table3[[#This Row],[month]]="?","sep",Table3[[#This Row],[month]])</f>
        <v>Nov</v>
      </c>
      <c r="K1238" s="16">
        <f>IF(Table3[[#This Row],[year]]="?","1983",Table3[[#This Row],[year]])</f>
        <v>1973</v>
      </c>
      <c r="L1238" s="16" t="str">
        <f>IF(Table3[[#This Row],[Hospital tier]]="?","tier - 2",Table3[[#This Row],[Hospital tier]])</f>
        <v>tier - 3</v>
      </c>
      <c r="M1238" s="16" t="str">
        <f>IF(Table3[[#This Row],[City tier]]="?","tier - 2",Table3[[#This Row],[City tier]])</f>
        <v>tier - 3</v>
      </c>
      <c r="N1238" s="16" t="str">
        <f>IF(Table3[[#This Row],[State ID]]="?","unknown",Table3[[#This Row],[State ID]])</f>
        <v>R1012</v>
      </c>
      <c r="O1238" s="38" t="str">
        <f>CONCATENATE(Table3[[#This Row],[date]],"-",Table3[[#This Row],[month2]],"-",Table3[[#This Row],[year2]])</f>
        <v>27-Nov-1973</v>
      </c>
      <c r="P1238" s="17">
        <f>DATEDIF(Table3[[#This Row],[date of birth]],DATE(2023,6,8),"y")</f>
        <v>49</v>
      </c>
      <c r="Q1238" s="39">
        <v>10269.459999999999</v>
      </c>
    </row>
    <row r="1239" spans="1:17" x14ac:dyDescent="0.25">
      <c r="A1239" t="s">
        <v>5954</v>
      </c>
      <c r="B1239">
        <v>1970</v>
      </c>
      <c r="C1239" t="s">
        <v>18</v>
      </c>
      <c r="D1239">
        <v>21</v>
      </c>
      <c r="E1239">
        <v>0</v>
      </c>
      <c r="F1239">
        <v>10274.33</v>
      </c>
      <c r="G1239" t="s">
        <v>12</v>
      </c>
      <c r="H1239" t="s">
        <v>16</v>
      </c>
      <c r="I1239" t="s">
        <v>247</v>
      </c>
      <c r="J1239" s="16" t="str">
        <f>IF(Table3[[#This Row],[month]]="?","sep",Table3[[#This Row],[month]])</f>
        <v>Jun</v>
      </c>
      <c r="K1239" s="16">
        <f>IF(Table3[[#This Row],[year]]="?","1983",Table3[[#This Row],[year]])</f>
        <v>1970</v>
      </c>
      <c r="L1239" s="16" t="str">
        <f>IF(Table3[[#This Row],[Hospital tier]]="?","tier - 2",Table3[[#This Row],[Hospital tier]])</f>
        <v>tier - 3</v>
      </c>
      <c r="M1239" s="16" t="str">
        <f>IF(Table3[[#This Row],[City tier]]="?","tier - 2",Table3[[#This Row],[City tier]])</f>
        <v>tier - 1</v>
      </c>
      <c r="N1239" s="16" t="str">
        <f>IF(Table3[[#This Row],[State ID]]="?","unknown",Table3[[#This Row],[State ID]])</f>
        <v>R1024</v>
      </c>
      <c r="O1239" s="38" t="str">
        <f>CONCATENATE(Table3[[#This Row],[date]],"-",Table3[[#This Row],[month2]],"-",Table3[[#This Row],[year2]])</f>
        <v>21-Jun-1970</v>
      </c>
      <c r="P1239" s="17">
        <f>DATEDIF(Table3[[#This Row],[date of birth]],DATE(2023,6,8),"y")</f>
        <v>52</v>
      </c>
      <c r="Q1239" s="39">
        <v>10274.33</v>
      </c>
    </row>
    <row r="1240" spans="1:17" x14ac:dyDescent="0.25">
      <c r="A1240" t="s">
        <v>5955</v>
      </c>
      <c r="B1240">
        <v>1988</v>
      </c>
      <c r="C1240" t="s">
        <v>20</v>
      </c>
      <c r="D1240">
        <v>14</v>
      </c>
      <c r="E1240">
        <v>3</v>
      </c>
      <c r="F1240">
        <v>10276.99</v>
      </c>
      <c r="G1240" t="s">
        <v>12</v>
      </c>
      <c r="H1240" t="s">
        <v>16</v>
      </c>
      <c r="I1240" t="s">
        <v>300</v>
      </c>
      <c r="J1240" s="16" t="str">
        <f>IF(Table3[[#This Row],[month]]="?","sep",Table3[[#This Row],[month]])</f>
        <v>Sep</v>
      </c>
      <c r="K1240" s="16">
        <f>IF(Table3[[#This Row],[year]]="?","1983",Table3[[#This Row],[year]])</f>
        <v>1988</v>
      </c>
      <c r="L1240" s="16" t="str">
        <f>IF(Table3[[#This Row],[Hospital tier]]="?","tier - 2",Table3[[#This Row],[Hospital tier]])</f>
        <v>tier - 3</v>
      </c>
      <c r="M1240" s="16" t="str">
        <f>IF(Table3[[#This Row],[City tier]]="?","tier - 2",Table3[[#This Row],[City tier]])</f>
        <v>tier - 1</v>
      </c>
      <c r="N1240" s="16" t="str">
        <f>IF(Table3[[#This Row],[State ID]]="?","unknown",Table3[[#This Row],[State ID]])</f>
        <v>R1021</v>
      </c>
      <c r="O1240" s="38" t="str">
        <f>CONCATENATE(Table3[[#This Row],[date]],"-",Table3[[#This Row],[month2]],"-",Table3[[#This Row],[year2]])</f>
        <v>14-Sep-1988</v>
      </c>
      <c r="P1240" s="17">
        <f>DATEDIF(Table3[[#This Row],[date of birth]],DATE(2023,6,8),"y")</f>
        <v>34</v>
      </c>
      <c r="Q1240" s="39">
        <v>10276.99</v>
      </c>
    </row>
    <row r="1241" spans="1:17" x14ac:dyDescent="0.25">
      <c r="A1241" t="s">
        <v>5956</v>
      </c>
      <c r="B1241">
        <v>1963</v>
      </c>
      <c r="C1241" t="s">
        <v>20</v>
      </c>
      <c r="D1241">
        <v>24</v>
      </c>
      <c r="E1241">
        <v>0</v>
      </c>
      <c r="F1241">
        <v>10308.040000000001</v>
      </c>
      <c r="G1241" t="s">
        <v>12</v>
      </c>
      <c r="H1241" t="s">
        <v>16</v>
      </c>
      <c r="I1241" t="s">
        <v>13</v>
      </c>
      <c r="J1241" s="16" t="str">
        <f>IF(Table3[[#This Row],[month]]="?","sep",Table3[[#This Row],[month]])</f>
        <v>Sep</v>
      </c>
      <c r="K1241" s="16">
        <f>IF(Table3[[#This Row],[year]]="?","1983",Table3[[#This Row],[year]])</f>
        <v>1963</v>
      </c>
      <c r="L1241" s="16" t="str">
        <f>IF(Table3[[#This Row],[Hospital tier]]="?","tier - 2",Table3[[#This Row],[Hospital tier]])</f>
        <v>tier - 3</v>
      </c>
      <c r="M1241" s="16" t="str">
        <f>IF(Table3[[#This Row],[City tier]]="?","tier - 2",Table3[[#This Row],[City tier]])</f>
        <v>tier - 1</v>
      </c>
      <c r="N1241" s="16" t="str">
        <f>IF(Table3[[#This Row],[State ID]]="?","unknown",Table3[[#This Row],[State ID]])</f>
        <v>R1013</v>
      </c>
      <c r="O1241" s="38" t="str">
        <f>CONCATENATE(Table3[[#This Row],[date]],"-",Table3[[#This Row],[month2]],"-",Table3[[#This Row],[year2]])</f>
        <v>24-Sep-1963</v>
      </c>
      <c r="P1241" s="17">
        <f>DATEDIF(Table3[[#This Row],[date of birth]],DATE(2023,6,8),"y")</f>
        <v>59</v>
      </c>
      <c r="Q1241" s="39">
        <v>10308.040000000001</v>
      </c>
    </row>
    <row r="1242" spans="1:17" x14ac:dyDescent="0.25">
      <c r="A1242" t="s">
        <v>5957</v>
      </c>
      <c r="B1242">
        <v>1962</v>
      </c>
      <c r="C1242" t="s">
        <v>10</v>
      </c>
      <c r="D1242">
        <v>12</v>
      </c>
      <c r="E1242">
        <v>0</v>
      </c>
      <c r="F1242">
        <v>10310.780000000001</v>
      </c>
      <c r="G1242" t="s">
        <v>12</v>
      </c>
      <c r="H1242" t="s">
        <v>12</v>
      </c>
      <c r="I1242" t="s">
        <v>23</v>
      </c>
      <c r="J1242" s="16" t="str">
        <f>IF(Table3[[#This Row],[month]]="?","sep",Table3[[#This Row],[month]])</f>
        <v>Jul</v>
      </c>
      <c r="K1242" s="16">
        <f>IF(Table3[[#This Row],[year]]="?","1983",Table3[[#This Row],[year]])</f>
        <v>1962</v>
      </c>
      <c r="L1242" s="16" t="str">
        <f>IF(Table3[[#This Row],[Hospital tier]]="?","tier - 2",Table3[[#This Row],[Hospital tier]])</f>
        <v>tier - 3</v>
      </c>
      <c r="M1242" s="16" t="str">
        <f>IF(Table3[[#This Row],[City tier]]="?","tier - 2",Table3[[#This Row],[City tier]])</f>
        <v>tier - 3</v>
      </c>
      <c r="N1242" s="16" t="str">
        <f>IF(Table3[[#This Row],[State ID]]="?","unknown",Table3[[#This Row],[State ID]])</f>
        <v>R1012</v>
      </c>
      <c r="O1242" s="38" t="str">
        <f>CONCATENATE(Table3[[#This Row],[date]],"-",Table3[[#This Row],[month2]],"-",Table3[[#This Row],[year2]])</f>
        <v>12-Jul-1962</v>
      </c>
      <c r="P1242" s="17">
        <f>DATEDIF(Table3[[#This Row],[date of birth]],DATE(2023,6,8),"y")</f>
        <v>60</v>
      </c>
      <c r="Q1242" s="39">
        <v>10310.780000000001</v>
      </c>
    </row>
    <row r="1243" spans="1:17" x14ac:dyDescent="0.25">
      <c r="A1243" t="s">
        <v>5958</v>
      </c>
      <c r="B1243">
        <v>1991</v>
      </c>
      <c r="C1243" t="s">
        <v>15</v>
      </c>
      <c r="D1243">
        <v>17</v>
      </c>
      <c r="E1243">
        <v>3</v>
      </c>
      <c r="F1243">
        <v>10315.91</v>
      </c>
      <c r="G1243" t="s">
        <v>12</v>
      </c>
      <c r="H1243" t="s">
        <v>11</v>
      </c>
      <c r="I1243" t="s">
        <v>23</v>
      </c>
      <c r="J1243" s="16" t="str">
        <f>IF(Table3[[#This Row],[month]]="?","sep",Table3[[#This Row],[month]])</f>
        <v>Nov</v>
      </c>
      <c r="K1243" s="16">
        <f>IF(Table3[[#This Row],[year]]="?","1983",Table3[[#This Row],[year]])</f>
        <v>1991</v>
      </c>
      <c r="L1243" s="16" t="str">
        <f>IF(Table3[[#This Row],[Hospital tier]]="?","tier - 2",Table3[[#This Row],[Hospital tier]])</f>
        <v>tier - 3</v>
      </c>
      <c r="M1243" s="16" t="str">
        <f>IF(Table3[[#This Row],[City tier]]="?","tier - 2",Table3[[#This Row],[City tier]])</f>
        <v>tier - 2</v>
      </c>
      <c r="N1243" s="16" t="str">
        <f>IF(Table3[[#This Row],[State ID]]="?","unknown",Table3[[#This Row],[State ID]])</f>
        <v>R1012</v>
      </c>
      <c r="O1243" s="38" t="str">
        <f>CONCATENATE(Table3[[#This Row],[date]],"-",Table3[[#This Row],[month2]],"-",Table3[[#This Row],[year2]])</f>
        <v>17-Nov-1991</v>
      </c>
      <c r="P1243" s="17">
        <f>DATEDIF(Table3[[#This Row],[date of birth]],DATE(2023,6,8),"y")</f>
        <v>31</v>
      </c>
      <c r="Q1243" s="39">
        <v>10315.91</v>
      </c>
    </row>
    <row r="1244" spans="1:17" x14ac:dyDescent="0.25">
      <c r="A1244" t="s">
        <v>5959</v>
      </c>
      <c r="B1244">
        <v>1991</v>
      </c>
      <c r="C1244" t="s">
        <v>35</v>
      </c>
      <c r="D1244">
        <v>21</v>
      </c>
      <c r="E1244">
        <v>3</v>
      </c>
      <c r="F1244">
        <v>10322.9</v>
      </c>
      <c r="G1244" t="s">
        <v>12</v>
      </c>
      <c r="H1244" t="s">
        <v>16</v>
      </c>
      <c r="I1244" t="s">
        <v>535</v>
      </c>
      <c r="J1244" s="16" t="str">
        <f>IF(Table3[[#This Row],[month]]="?","sep",Table3[[#This Row],[month]])</f>
        <v>Aug</v>
      </c>
      <c r="K1244" s="16">
        <f>IF(Table3[[#This Row],[year]]="?","1983",Table3[[#This Row],[year]])</f>
        <v>1991</v>
      </c>
      <c r="L1244" s="16" t="str">
        <f>IF(Table3[[#This Row],[Hospital tier]]="?","tier - 2",Table3[[#This Row],[Hospital tier]])</f>
        <v>tier - 3</v>
      </c>
      <c r="M1244" s="16" t="str">
        <f>IF(Table3[[#This Row],[City tier]]="?","tier - 2",Table3[[#This Row],[City tier]])</f>
        <v>tier - 1</v>
      </c>
      <c r="N1244" s="16" t="str">
        <f>IF(Table3[[#This Row],[State ID]]="?","unknown",Table3[[#This Row],[State ID]])</f>
        <v>R1026</v>
      </c>
      <c r="O1244" s="38" t="str">
        <f>CONCATENATE(Table3[[#This Row],[date]],"-",Table3[[#This Row],[month2]],"-",Table3[[#This Row],[year2]])</f>
        <v>21-Aug-1991</v>
      </c>
      <c r="P1244" s="17">
        <f>DATEDIF(Table3[[#This Row],[date of birth]],DATE(2023,6,8),"y")</f>
        <v>31</v>
      </c>
      <c r="Q1244" s="39">
        <v>10322.9</v>
      </c>
    </row>
    <row r="1245" spans="1:17" x14ac:dyDescent="0.25">
      <c r="A1245" t="s">
        <v>5960</v>
      </c>
      <c r="B1245">
        <v>1970</v>
      </c>
      <c r="C1245" t="s">
        <v>30</v>
      </c>
      <c r="D1245">
        <v>1</v>
      </c>
      <c r="E1245">
        <v>2</v>
      </c>
      <c r="F1245">
        <v>10325.209999999999</v>
      </c>
      <c r="G1245" t="s">
        <v>12</v>
      </c>
      <c r="H1245" t="s">
        <v>12</v>
      </c>
      <c r="I1245" t="s">
        <v>42</v>
      </c>
      <c r="J1245" s="16" t="str">
        <f>IF(Table3[[#This Row],[month]]="?","sep",Table3[[#This Row],[month]])</f>
        <v>Dec</v>
      </c>
      <c r="K1245" s="16">
        <f>IF(Table3[[#This Row],[year]]="?","1983",Table3[[#This Row],[year]])</f>
        <v>1970</v>
      </c>
      <c r="L1245" s="16" t="str">
        <f>IF(Table3[[#This Row],[Hospital tier]]="?","tier - 2",Table3[[#This Row],[Hospital tier]])</f>
        <v>tier - 3</v>
      </c>
      <c r="M1245" s="16" t="str">
        <f>IF(Table3[[#This Row],[City tier]]="?","tier - 2",Table3[[#This Row],[City tier]])</f>
        <v>tier - 3</v>
      </c>
      <c r="N1245" s="16" t="str">
        <f>IF(Table3[[#This Row],[State ID]]="?","unknown",Table3[[#This Row],[State ID]])</f>
        <v>R1011</v>
      </c>
      <c r="O1245" s="38" t="str">
        <f>CONCATENATE(Table3[[#This Row],[date]],"-",Table3[[#This Row],[month2]],"-",Table3[[#This Row],[year2]])</f>
        <v>1-Dec-1970</v>
      </c>
      <c r="P1245" s="17">
        <f>DATEDIF(Table3[[#This Row],[date of birth]],DATE(2023,6,8),"y")</f>
        <v>52</v>
      </c>
      <c r="Q1245" s="39">
        <v>10325.209999999999</v>
      </c>
    </row>
    <row r="1246" spans="1:17" x14ac:dyDescent="0.25">
      <c r="A1246" t="s">
        <v>5961</v>
      </c>
      <c r="B1246">
        <v>1982</v>
      </c>
      <c r="C1246" t="s">
        <v>10</v>
      </c>
      <c r="D1246">
        <v>21</v>
      </c>
      <c r="E1246">
        <v>3</v>
      </c>
      <c r="F1246">
        <v>10329.06</v>
      </c>
      <c r="G1246" t="s">
        <v>12</v>
      </c>
      <c r="H1246" t="s">
        <v>16</v>
      </c>
      <c r="I1246" t="s">
        <v>300</v>
      </c>
      <c r="J1246" s="16" t="str">
        <f>IF(Table3[[#This Row],[month]]="?","sep",Table3[[#This Row],[month]])</f>
        <v>Jul</v>
      </c>
      <c r="K1246" s="16">
        <f>IF(Table3[[#This Row],[year]]="?","1983",Table3[[#This Row],[year]])</f>
        <v>1982</v>
      </c>
      <c r="L1246" s="16" t="str">
        <f>IF(Table3[[#This Row],[Hospital tier]]="?","tier - 2",Table3[[#This Row],[Hospital tier]])</f>
        <v>tier - 3</v>
      </c>
      <c r="M1246" s="16" t="str">
        <f>IF(Table3[[#This Row],[City tier]]="?","tier - 2",Table3[[#This Row],[City tier]])</f>
        <v>tier - 1</v>
      </c>
      <c r="N1246" s="16" t="str">
        <f>IF(Table3[[#This Row],[State ID]]="?","unknown",Table3[[#This Row],[State ID]])</f>
        <v>R1021</v>
      </c>
      <c r="O1246" s="38" t="str">
        <f>CONCATENATE(Table3[[#This Row],[date]],"-",Table3[[#This Row],[month2]],"-",Table3[[#This Row],[year2]])</f>
        <v>21-Jul-1982</v>
      </c>
      <c r="P1246" s="17">
        <f>DATEDIF(Table3[[#This Row],[date of birth]],DATE(2023,6,8),"y")</f>
        <v>40</v>
      </c>
      <c r="Q1246" s="39">
        <v>10329.06</v>
      </c>
    </row>
    <row r="1247" spans="1:17" x14ac:dyDescent="0.25">
      <c r="A1247" t="s">
        <v>5962</v>
      </c>
      <c r="B1247">
        <v>1968</v>
      </c>
      <c r="C1247" t="s">
        <v>10</v>
      </c>
      <c r="D1247">
        <v>19</v>
      </c>
      <c r="E1247">
        <v>0</v>
      </c>
      <c r="F1247">
        <v>10338.93</v>
      </c>
      <c r="G1247" t="s">
        <v>12</v>
      </c>
      <c r="H1247" t="s">
        <v>16</v>
      </c>
      <c r="I1247" t="s">
        <v>13</v>
      </c>
      <c r="J1247" s="16" t="str">
        <f>IF(Table3[[#This Row],[month]]="?","sep",Table3[[#This Row],[month]])</f>
        <v>Jul</v>
      </c>
      <c r="K1247" s="16">
        <f>IF(Table3[[#This Row],[year]]="?","1983",Table3[[#This Row],[year]])</f>
        <v>1968</v>
      </c>
      <c r="L1247" s="16" t="str">
        <f>IF(Table3[[#This Row],[Hospital tier]]="?","tier - 2",Table3[[#This Row],[Hospital tier]])</f>
        <v>tier - 3</v>
      </c>
      <c r="M1247" s="16" t="str">
        <f>IF(Table3[[#This Row],[City tier]]="?","tier - 2",Table3[[#This Row],[City tier]])</f>
        <v>tier - 1</v>
      </c>
      <c r="N1247" s="16" t="str">
        <f>IF(Table3[[#This Row],[State ID]]="?","unknown",Table3[[#This Row],[State ID]])</f>
        <v>R1013</v>
      </c>
      <c r="O1247" s="38" t="str">
        <f>CONCATENATE(Table3[[#This Row],[date]],"-",Table3[[#This Row],[month2]],"-",Table3[[#This Row],[year2]])</f>
        <v>19-Jul-1968</v>
      </c>
      <c r="P1247" s="17">
        <f>DATEDIF(Table3[[#This Row],[date of birth]],DATE(2023,6,8),"y")</f>
        <v>54</v>
      </c>
      <c r="Q1247" s="39">
        <v>10338.93</v>
      </c>
    </row>
    <row r="1248" spans="1:17" x14ac:dyDescent="0.25">
      <c r="A1248" t="s">
        <v>5963</v>
      </c>
      <c r="B1248">
        <v>1973</v>
      </c>
      <c r="C1248" t="s">
        <v>35</v>
      </c>
      <c r="D1248">
        <v>8</v>
      </c>
      <c r="E1248">
        <v>0</v>
      </c>
      <c r="F1248">
        <v>10345.93</v>
      </c>
      <c r="G1248" t="s">
        <v>12</v>
      </c>
      <c r="H1248" t="s">
        <v>11</v>
      </c>
      <c r="I1248" t="s">
        <v>300</v>
      </c>
      <c r="J1248" s="16" t="str">
        <f>IF(Table3[[#This Row],[month]]="?","sep",Table3[[#This Row],[month]])</f>
        <v>Aug</v>
      </c>
      <c r="K1248" s="16">
        <f>IF(Table3[[#This Row],[year]]="?","1983",Table3[[#This Row],[year]])</f>
        <v>1973</v>
      </c>
      <c r="L1248" s="16" t="str">
        <f>IF(Table3[[#This Row],[Hospital tier]]="?","tier - 2",Table3[[#This Row],[Hospital tier]])</f>
        <v>tier - 3</v>
      </c>
      <c r="M1248" s="16" t="str">
        <f>IF(Table3[[#This Row],[City tier]]="?","tier - 2",Table3[[#This Row],[City tier]])</f>
        <v>tier - 2</v>
      </c>
      <c r="N1248" s="16" t="str">
        <f>IF(Table3[[#This Row],[State ID]]="?","unknown",Table3[[#This Row],[State ID]])</f>
        <v>R1021</v>
      </c>
      <c r="O1248" s="38" t="str">
        <f>CONCATENATE(Table3[[#This Row],[date]],"-",Table3[[#This Row],[month2]],"-",Table3[[#This Row],[year2]])</f>
        <v>8-Aug-1973</v>
      </c>
      <c r="P1248" s="17">
        <f>DATEDIF(Table3[[#This Row],[date of birth]],DATE(2023,6,8),"y")</f>
        <v>49</v>
      </c>
      <c r="Q1248" s="39">
        <v>10345.93</v>
      </c>
    </row>
    <row r="1249" spans="1:17" x14ac:dyDescent="0.25">
      <c r="A1249" t="s">
        <v>5964</v>
      </c>
      <c r="B1249">
        <v>1974</v>
      </c>
      <c r="C1249" t="s">
        <v>20</v>
      </c>
      <c r="D1249">
        <v>29</v>
      </c>
      <c r="E1249">
        <v>0</v>
      </c>
      <c r="F1249">
        <v>10352.48</v>
      </c>
      <c r="G1249" t="s">
        <v>12</v>
      </c>
      <c r="H1249" t="s">
        <v>16</v>
      </c>
      <c r="I1249" t="s">
        <v>23</v>
      </c>
      <c r="J1249" s="16" t="str">
        <f>IF(Table3[[#This Row],[month]]="?","sep",Table3[[#This Row],[month]])</f>
        <v>Sep</v>
      </c>
      <c r="K1249" s="16">
        <f>IF(Table3[[#This Row],[year]]="?","1983",Table3[[#This Row],[year]])</f>
        <v>1974</v>
      </c>
      <c r="L1249" s="16" t="str">
        <f>IF(Table3[[#This Row],[Hospital tier]]="?","tier - 2",Table3[[#This Row],[Hospital tier]])</f>
        <v>tier - 3</v>
      </c>
      <c r="M1249" s="16" t="str">
        <f>IF(Table3[[#This Row],[City tier]]="?","tier - 2",Table3[[#This Row],[City tier]])</f>
        <v>tier - 1</v>
      </c>
      <c r="N1249" s="16" t="str">
        <f>IF(Table3[[#This Row],[State ID]]="?","unknown",Table3[[#This Row],[State ID]])</f>
        <v>R1012</v>
      </c>
      <c r="O1249" s="38" t="str">
        <f>CONCATENATE(Table3[[#This Row],[date]],"-",Table3[[#This Row],[month2]],"-",Table3[[#This Row],[year2]])</f>
        <v>29-Sep-1974</v>
      </c>
      <c r="P1249" s="17">
        <f>DATEDIF(Table3[[#This Row],[date of birth]],DATE(2023,6,8),"y")</f>
        <v>48</v>
      </c>
      <c r="Q1249" s="39">
        <v>10352.48</v>
      </c>
    </row>
    <row r="1250" spans="1:17" x14ac:dyDescent="0.25">
      <c r="A1250" t="s">
        <v>5965</v>
      </c>
      <c r="B1250">
        <v>1969</v>
      </c>
      <c r="C1250" t="s">
        <v>18</v>
      </c>
      <c r="D1250">
        <v>17</v>
      </c>
      <c r="E1250">
        <v>0</v>
      </c>
      <c r="F1250">
        <v>10355.64</v>
      </c>
      <c r="G1250" t="s">
        <v>12</v>
      </c>
      <c r="H1250" t="s">
        <v>16</v>
      </c>
      <c r="I1250" t="s">
        <v>23</v>
      </c>
      <c r="J1250" s="16" t="str">
        <f>IF(Table3[[#This Row],[month]]="?","sep",Table3[[#This Row],[month]])</f>
        <v>Jun</v>
      </c>
      <c r="K1250" s="16">
        <f>IF(Table3[[#This Row],[year]]="?","1983",Table3[[#This Row],[year]])</f>
        <v>1969</v>
      </c>
      <c r="L1250" s="16" t="str">
        <f>IF(Table3[[#This Row],[Hospital tier]]="?","tier - 2",Table3[[#This Row],[Hospital tier]])</f>
        <v>tier - 3</v>
      </c>
      <c r="M1250" s="16" t="str">
        <f>IF(Table3[[#This Row],[City tier]]="?","tier - 2",Table3[[#This Row],[City tier]])</f>
        <v>tier - 1</v>
      </c>
      <c r="N1250" s="16" t="str">
        <f>IF(Table3[[#This Row],[State ID]]="?","unknown",Table3[[#This Row],[State ID]])</f>
        <v>R1012</v>
      </c>
      <c r="O1250" s="38" t="str">
        <f>CONCATENATE(Table3[[#This Row],[date]],"-",Table3[[#This Row],[month2]],"-",Table3[[#This Row],[year2]])</f>
        <v>17-Jun-1969</v>
      </c>
      <c r="P1250" s="17">
        <f>DATEDIF(Table3[[#This Row],[date of birth]],DATE(2023,6,8),"y")</f>
        <v>53</v>
      </c>
      <c r="Q1250" s="39">
        <v>10355.64</v>
      </c>
    </row>
    <row r="1251" spans="1:17" x14ac:dyDescent="0.25">
      <c r="A1251" t="s">
        <v>5966</v>
      </c>
      <c r="B1251">
        <v>1971</v>
      </c>
      <c r="C1251" t="s">
        <v>20</v>
      </c>
      <c r="D1251">
        <v>6</v>
      </c>
      <c r="E1251">
        <v>0</v>
      </c>
      <c r="F1251">
        <v>10356.67</v>
      </c>
      <c r="G1251" t="s">
        <v>12</v>
      </c>
      <c r="H1251" t="s">
        <v>16</v>
      </c>
      <c r="I1251" t="s">
        <v>200</v>
      </c>
      <c r="J1251" s="16" t="str">
        <f>IF(Table3[[#This Row],[month]]="?","sep",Table3[[#This Row],[month]])</f>
        <v>Sep</v>
      </c>
      <c r="K1251" s="16">
        <f>IF(Table3[[#This Row],[year]]="?","1983",Table3[[#This Row],[year]])</f>
        <v>1971</v>
      </c>
      <c r="L1251" s="16" t="str">
        <f>IF(Table3[[#This Row],[Hospital tier]]="?","tier - 2",Table3[[#This Row],[Hospital tier]])</f>
        <v>tier - 3</v>
      </c>
      <c r="M1251" s="16" t="str">
        <f>IF(Table3[[#This Row],[City tier]]="?","tier - 2",Table3[[#This Row],[City tier]])</f>
        <v>tier - 1</v>
      </c>
      <c r="N1251" s="16" t="str">
        <f>IF(Table3[[#This Row],[State ID]]="?","unknown",Table3[[#This Row],[State ID]])</f>
        <v>R1025</v>
      </c>
      <c r="O1251" s="38" t="str">
        <f>CONCATENATE(Table3[[#This Row],[date]],"-",Table3[[#This Row],[month2]],"-",Table3[[#This Row],[year2]])</f>
        <v>6-Sep-1971</v>
      </c>
      <c r="P1251" s="17">
        <f>DATEDIF(Table3[[#This Row],[date of birth]],DATE(2023,6,8),"y")</f>
        <v>51</v>
      </c>
      <c r="Q1251" s="39">
        <v>10356.67</v>
      </c>
    </row>
    <row r="1252" spans="1:17" x14ac:dyDescent="0.25">
      <c r="A1252" t="s">
        <v>5967</v>
      </c>
      <c r="B1252">
        <v>1973</v>
      </c>
      <c r="C1252" t="s">
        <v>20</v>
      </c>
      <c r="D1252">
        <v>29</v>
      </c>
      <c r="E1252">
        <v>2</v>
      </c>
      <c r="F1252">
        <v>10370.91</v>
      </c>
      <c r="G1252" t="s">
        <v>12</v>
      </c>
      <c r="H1252" t="s">
        <v>12</v>
      </c>
      <c r="I1252" t="s">
        <v>247</v>
      </c>
      <c r="J1252" s="16" t="str">
        <f>IF(Table3[[#This Row],[month]]="?","sep",Table3[[#This Row],[month]])</f>
        <v>Sep</v>
      </c>
      <c r="K1252" s="16">
        <f>IF(Table3[[#This Row],[year]]="?","1983",Table3[[#This Row],[year]])</f>
        <v>1973</v>
      </c>
      <c r="L1252" s="16" t="str">
        <f>IF(Table3[[#This Row],[Hospital tier]]="?","tier - 2",Table3[[#This Row],[Hospital tier]])</f>
        <v>tier - 3</v>
      </c>
      <c r="M1252" s="16" t="str">
        <f>IF(Table3[[#This Row],[City tier]]="?","tier - 2",Table3[[#This Row],[City tier]])</f>
        <v>tier - 3</v>
      </c>
      <c r="N1252" s="16" t="str">
        <f>IF(Table3[[#This Row],[State ID]]="?","unknown",Table3[[#This Row],[State ID]])</f>
        <v>R1024</v>
      </c>
      <c r="O1252" s="38" t="str">
        <f>CONCATENATE(Table3[[#This Row],[date]],"-",Table3[[#This Row],[month2]],"-",Table3[[#This Row],[year2]])</f>
        <v>29-Sep-1973</v>
      </c>
      <c r="P1252" s="17">
        <f>DATEDIF(Table3[[#This Row],[date of birth]],DATE(2023,6,8),"y")</f>
        <v>49</v>
      </c>
      <c r="Q1252" s="39">
        <v>10370.91</v>
      </c>
    </row>
    <row r="1253" spans="1:17" x14ac:dyDescent="0.25">
      <c r="A1253" t="s">
        <v>5968</v>
      </c>
      <c r="B1253">
        <v>1973</v>
      </c>
      <c r="C1253" t="s">
        <v>20</v>
      </c>
      <c r="D1253">
        <v>19</v>
      </c>
      <c r="E1253">
        <v>3</v>
      </c>
      <c r="F1253">
        <v>10381.48</v>
      </c>
      <c r="G1253" t="s">
        <v>12</v>
      </c>
      <c r="H1253" t="s">
        <v>12</v>
      </c>
      <c r="I1253" t="s">
        <v>13</v>
      </c>
      <c r="J1253" s="16" t="str">
        <f>IF(Table3[[#This Row],[month]]="?","sep",Table3[[#This Row],[month]])</f>
        <v>Sep</v>
      </c>
      <c r="K1253" s="16">
        <f>IF(Table3[[#This Row],[year]]="?","1983",Table3[[#This Row],[year]])</f>
        <v>1973</v>
      </c>
      <c r="L1253" s="16" t="str">
        <f>IF(Table3[[#This Row],[Hospital tier]]="?","tier - 2",Table3[[#This Row],[Hospital tier]])</f>
        <v>tier - 3</v>
      </c>
      <c r="M1253" s="16" t="str">
        <f>IF(Table3[[#This Row],[City tier]]="?","tier - 2",Table3[[#This Row],[City tier]])</f>
        <v>tier - 3</v>
      </c>
      <c r="N1253" s="16" t="str">
        <f>IF(Table3[[#This Row],[State ID]]="?","unknown",Table3[[#This Row],[State ID]])</f>
        <v>R1013</v>
      </c>
      <c r="O1253" s="38" t="str">
        <f>CONCATENATE(Table3[[#This Row],[date]],"-",Table3[[#This Row],[month2]],"-",Table3[[#This Row],[year2]])</f>
        <v>19-Sep-1973</v>
      </c>
      <c r="P1253" s="17">
        <f>DATEDIF(Table3[[#This Row],[date of birth]],DATE(2023,6,8),"y")</f>
        <v>49</v>
      </c>
      <c r="Q1253" s="39">
        <v>10381.48</v>
      </c>
    </row>
    <row r="1254" spans="1:17" x14ac:dyDescent="0.25">
      <c r="A1254" t="s">
        <v>5969</v>
      </c>
      <c r="B1254">
        <v>1969</v>
      </c>
      <c r="C1254" t="s">
        <v>10</v>
      </c>
      <c r="D1254">
        <v>7</v>
      </c>
      <c r="E1254">
        <v>0</v>
      </c>
      <c r="F1254">
        <v>10403.27</v>
      </c>
      <c r="G1254" t="s">
        <v>12</v>
      </c>
      <c r="H1254" t="s">
        <v>11</v>
      </c>
      <c r="I1254" t="s">
        <v>516</v>
      </c>
      <c r="J1254" s="16" t="str">
        <f>IF(Table3[[#This Row],[month]]="?","sep",Table3[[#This Row],[month]])</f>
        <v>Jul</v>
      </c>
      <c r="K1254" s="16">
        <f>IF(Table3[[#This Row],[year]]="?","1983",Table3[[#This Row],[year]])</f>
        <v>1969</v>
      </c>
      <c r="L1254" s="16" t="str">
        <f>IF(Table3[[#This Row],[Hospital tier]]="?","tier - 2",Table3[[#This Row],[Hospital tier]])</f>
        <v>tier - 3</v>
      </c>
      <c r="M1254" s="16" t="str">
        <f>IF(Table3[[#This Row],[City tier]]="?","tier - 2",Table3[[#This Row],[City tier]])</f>
        <v>tier - 2</v>
      </c>
      <c r="N1254" s="16" t="str">
        <f>IF(Table3[[#This Row],[State ID]]="?","unknown",Table3[[#This Row],[State ID]])</f>
        <v>R1020</v>
      </c>
      <c r="O1254" s="38" t="str">
        <f>CONCATENATE(Table3[[#This Row],[date]],"-",Table3[[#This Row],[month2]],"-",Table3[[#This Row],[year2]])</f>
        <v>7-Jul-1969</v>
      </c>
      <c r="P1254" s="17">
        <f>DATEDIF(Table3[[#This Row],[date of birth]],DATE(2023,6,8),"y")</f>
        <v>53</v>
      </c>
      <c r="Q1254" s="39">
        <v>10403.27</v>
      </c>
    </row>
    <row r="1255" spans="1:17" x14ac:dyDescent="0.25">
      <c r="A1255" t="s">
        <v>5970</v>
      </c>
      <c r="B1255">
        <v>1975</v>
      </c>
      <c r="C1255" t="s">
        <v>18</v>
      </c>
      <c r="D1255">
        <v>5</v>
      </c>
      <c r="E1255">
        <v>4</v>
      </c>
      <c r="F1255">
        <v>10407.09</v>
      </c>
      <c r="G1255" t="s">
        <v>12</v>
      </c>
      <c r="H1255" t="s">
        <v>16</v>
      </c>
      <c r="I1255" t="s">
        <v>164</v>
      </c>
      <c r="J1255" s="16" t="str">
        <f>IF(Table3[[#This Row],[month]]="?","sep",Table3[[#This Row],[month]])</f>
        <v>Jun</v>
      </c>
      <c r="K1255" s="16">
        <f>IF(Table3[[#This Row],[year]]="?","1983",Table3[[#This Row],[year]])</f>
        <v>1975</v>
      </c>
      <c r="L1255" s="16" t="str">
        <f>IF(Table3[[#This Row],[Hospital tier]]="?","tier - 2",Table3[[#This Row],[Hospital tier]])</f>
        <v>tier - 3</v>
      </c>
      <c r="M1255" s="16" t="str">
        <f>IF(Table3[[#This Row],[City tier]]="?","tier - 2",Table3[[#This Row],[City tier]])</f>
        <v>tier - 1</v>
      </c>
      <c r="N1255" s="16" t="str">
        <f>IF(Table3[[#This Row],[State ID]]="?","unknown",Table3[[#This Row],[State ID]])</f>
        <v>R1015</v>
      </c>
      <c r="O1255" s="38" t="str">
        <f>CONCATENATE(Table3[[#This Row],[date]],"-",Table3[[#This Row],[month2]],"-",Table3[[#This Row],[year2]])</f>
        <v>5-Jun-1975</v>
      </c>
      <c r="P1255" s="17">
        <f>DATEDIF(Table3[[#This Row],[date of birth]],DATE(2023,6,8),"y")</f>
        <v>48</v>
      </c>
      <c r="Q1255" s="39">
        <v>10407.09</v>
      </c>
    </row>
    <row r="1256" spans="1:17" x14ac:dyDescent="0.25">
      <c r="A1256" t="s">
        <v>5971</v>
      </c>
      <c r="B1256">
        <v>1980</v>
      </c>
      <c r="C1256" t="s">
        <v>37</v>
      </c>
      <c r="D1256">
        <v>24</v>
      </c>
      <c r="E1256">
        <v>2</v>
      </c>
      <c r="F1256">
        <v>10407.98</v>
      </c>
      <c r="G1256" t="s">
        <v>12</v>
      </c>
      <c r="H1256" t="s">
        <v>16</v>
      </c>
      <c r="I1256" t="s">
        <v>300</v>
      </c>
      <c r="J1256" s="16" t="str">
        <f>IF(Table3[[#This Row],[month]]="?","sep",Table3[[#This Row],[month]])</f>
        <v>Oct</v>
      </c>
      <c r="K1256" s="16">
        <f>IF(Table3[[#This Row],[year]]="?","1983",Table3[[#This Row],[year]])</f>
        <v>1980</v>
      </c>
      <c r="L1256" s="16" t="str">
        <f>IF(Table3[[#This Row],[Hospital tier]]="?","tier - 2",Table3[[#This Row],[Hospital tier]])</f>
        <v>tier - 3</v>
      </c>
      <c r="M1256" s="16" t="str">
        <f>IF(Table3[[#This Row],[City tier]]="?","tier - 2",Table3[[#This Row],[City tier]])</f>
        <v>tier - 1</v>
      </c>
      <c r="N1256" s="16" t="str">
        <f>IF(Table3[[#This Row],[State ID]]="?","unknown",Table3[[#This Row],[State ID]])</f>
        <v>R1021</v>
      </c>
      <c r="O1256" s="38" t="str">
        <f>CONCATENATE(Table3[[#This Row],[date]],"-",Table3[[#This Row],[month2]],"-",Table3[[#This Row],[year2]])</f>
        <v>24-Oct-1980</v>
      </c>
      <c r="P1256" s="17">
        <f>DATEDIF(Table3[[#This Row],[date of birth]],DATE(2023,6,8),"y")</f>
        <v>42</v>
      </c>
      <c r="Q1256" s="39">
        <v>10407.98</v>
      </c>
    </row>
    <row r="1257" spans="1:17" x14ac:dyDescent="0.25">
      <c r="A1257" t="s">
        <v>5972</v>
      </c>
      <c r="B1257">
        <v>1973</v>
      </c>
      <c r="C1257" t="s">
        <v>37</v>
      </c>
      <c r="D1257">
        <v>11</v>
      </c>
      <c r="E1257">
        <v>0</v>
      </c>
      <c r="F1257">
        <v>10419.59</v>
      </c>
      <c r="G1257" t="s">
        <v>12</v>
      </c>
      <c r="H1257" t="s">
        <v>11</v>
      </c>
      <c r="I1257" t="s">
        <v>200</v>
      </c>
      <c r="J1257" s="16" t="str">
        <f>IF(Table3[[#This Row],[month]]="?","sep",Table3[[#This Row],[month]])</f>
        <v>Oct</v>
      </c>
      <c r="K1257" s="16">
        <f>IF(Table3[[#This Row],[year]]="?","1983",Table3[[#This Row],[year]])</f>
        <v>1973</v>
      </c>
      <c r="L1257" s="16" t="str">
        <f>IF(Table3[[#This Row],[Hospital tier]]="?","tier - 2",Table3[[#This Row],[Hospital tier]])</f>
        <v>tier - 3</v>
      </c>
      <c r="M1257" s="16" t="str">
        <f>IF(Table3[[#This Row],[City tier]]="?","tier - 2",Table3[[#This Row],[City tier]])</f>
        <v>tier - 2</v>
      </c>
      <c r="N1257" s="16" t="str">
        <f>IF(Table3[[#This Row],[State ID]]="?","unknown",Table3[[#This Row],[State ID]])</f>
        <v>R1025</v>
      </c>
      <c r="O1257" s="38" t="str">
        <f>CONCATENATE(Table3[[#This Row],[date]],"-",Table3[[#This Row],[month2]],"-",Table3[[#This Row],[year2]])</f>
        <v>11-Oct-1973</v>
      </c>
      <c r="P1257" s="17">
        <f>DATEDIF(Table3[[#This Row],[date of birth]],DATE(2023,6,8),"y")</f>
        <v>49</v>
      </c>
      <c r="Q1257" s="39">
        <v>10419.59</v>
      </c>
    </row>
    <row r="1258" spans="1:17" x14ac:dyDescent="0.25">
      <c r="A1258" t="s">
        <v>5973</v>
      </c>
      <c r="B1258">
        <v>1979</v>
      </c>
      <c r="C1258" t="s">
        <v>15</v>
      </c>
      <c r="D1258">
        <v>25</v>
      </c>
      <c r="E1258">
        <v>2</v>
      </c>
      <c r="F1258">
        <v>10419.65</v>
      </c>
      <c r="G1258" t="s">
        <v>12</v>
      </c>
      <c r="H1258" t="s">
        <v>11</v>
      </c>
      <c r="I1258" t="s">
        <v>200</v>
      </c>
      <c r="J1258" s="16" t="str">
        <f>IF(Table3[[#This Row],[month]]="?","sep",Table3[[#This Row],[month]])</f>
        <v>Nov</v>
      </c>
      <c r="K1258" s="16">
        <f>IF(Table3[[#This Row],[year]]="?","1983",Table3[[#This Row],[year]])</f>
        <v>1979</v>
      </c>
      <c r="L1258" s="16" t="str">
        <f>IF(Table3[[#This Row],[Hospital tier]]="?","tier - 2",Table3[[#This Row],[Hospital tier]])</f>
        <v>tier - 3</v>
      </c>
      <c r="M1258" s="16" t="str">
        <f>IF(Table3[[#This Row],[City tier]]="?","tier - 2",Table3[[#This Row],[City tier]])</f>
        <v>tier - 2</v>
      </c>
      <c r="N1258" s="16" t="str">
        <f>IF(Table3[[#This Row],[State ID]]="?","unknown",Table3[[#This Row],[State ID]])</f>
        <v>R1025</v>
      </c>
      <c r="O1258" s="38" t="str">
        <f>CONCATENATE(Table3[[#This Row],[date]],"-",Table3[[#This Row],[month2]],"-",Table3[[#This Row],[year2]])</f>
        <v>25-Nov-1979</v>
      </c>
      <c r="P1258" s="17">
        <f>DATEDIF(Table3[[#This Row],[date of birth]],DATE(2023,6,8),"y")</f>
        <v>43</v>
      </c>
      <c r="Q1258" s="39">
        <v>10419.65</v>
      </c>
    </row>
    <row r="1259" spans="1:17" x14ac:dyDescent="0.25">
      <c r="A1259" t="s">
        <v>5974</v>
      </c>
      <c r="B1259">
        <v>1968</v>
      </c>
      <c r="C1259" t="s">
        <v>30</v>
      </c>
      <c r="D1259">
        <v>27</v>
      </c>
      <c r="E1259">
        <v>0</v>
      </c>
      <c r="F1259">
        <v>10422.92</v>
      </c>
      <c r="G1259" t="s">
        <v>12</v>
      </c>
      <c r="H1259" t="s">
        <v>16</v>
      </c>
      <c r="I1259" t="s">
        <v>356</v>
      </c>
      <c r="J1259" s="16" t="str">
        <f>IF(Table3[[#This Row],[month]]="?","sep",Table3[[#This Row],[month]])</f>
        <v>Dec</v>
      </c>
      <c r="K1259" s="16">
        <f>IF(Table3[[#This Row],[year]]="?","1983",Table3[[#This Row],[year]])</f>
        <v>1968</v>
      </c>
      <c r="L1259" s="16" t="str">
        <f>IF(Table3[[#This Row],[Hospital tier]]="?","tier - 2",Table3[[#This Row],[Hospital tier]])</f>
        <v>tier - 3</v>
      </c>
      <c r="M1259" s="16" t="str">
        <f>IF(Table3[[#This Row],[City tier]]="?","tier - 2",Table3[[#This Row],[City tier]])</f>
        <v>tier - 1</v>
      </c>
      <c r="N1259" s="16" t="str">
        <f>IF(Table3[[#This Row],[State ID]]="?","unknown",Table3[[#This Row],[State ID]])</f>
        <v>R1017</v>
      </c>
      <c r="O1259" s="38" t="str">
        <f>CONCATENATE(Table3[[#This Row],[date]],"-",Table3[[#This Row],[month2]],"-",Table3[[#This Row],[year2]])</f>
        <v>27-Dec-1968</v>
      </c>
      <c r="P1259" s="17">
        <f>DATEDIF(Table3[[#This Row],[date of birth]],DATE(2023,6,8),"y")</f>
        <v>54</v>
      </c>
      <c r="Q1259" s="39">
        <v>10422.92</v>
      </c>
    </row>
    <row r="1260" spans="1:17" x14ac:dyDescent="0.25">
      <c r="A1260" t="s">
        <v>5975</v>
      </c>
      <c r="B1260">
        <v>1968</v>
      </c>
      <c r="C1260" t="s">
        <v>35</v>
      </c>
      <c r="D1260">
        <v>23</v>
      </c>
      <c r="E1260">
        <v>0</v>
      </c>
      <c r="F1260">
        <v>10435.07</v>
      </c>
      <c r="G1260" t="s">
        <v>12</v>
      </c>
      <c r="H1260" t="s">
        <v>16</v>
      </c>
      <c r="I1260" t="s">
        <v>168</v>
      </c>
      <c r="J1260" s="16" t="str">
        <f>IF(Table3[[#This Row],[month]]="?","sep",Table3[[#This Row],[month]])</f>
        <v>Aug</v>
      </c>
      <c r="K1260" s="16">
        <f>IF(Table3[[#This Row],[year]]="?","1983",Table3[[#This Row],[year]])</f>
        <v>1968</v>
      </c>
      <c r="L1260" s="16" t="str">
        <f>IF(Table3[[#This Row],[Hospital tier]]="?","tier - 2",Table3[[#This Row],[Hospital tier]])</f>
        <v>tier - 3</v>
      </c>
      <c r="M1260" s="16" t="str">
        <f>IF(Table3[[#This Row],[City tier]]="?","tier - 2",Table3[[#This Row],[City tier]])</f>
        <v>tier - 1</v>
      </c>
      <c r="N1260" s="16" t="str">
        <f>IF(Table3[[#This Row],[State ID]]="?","unknown",Table3[[#This Row],[State ID]])</f>
        <v>R1016</v>
      </c>
      <c r="O1260" s="38" t="str">
        <f>CONCATENATE(Table3[[#This Row],[date]],"-",Table3[[#This Row],[month2]],"-",Table3[[#This Row],[year2]])</f>
        <v>23-Aug-1968</v>
      </c>
      <c r="P1260" s="17">
        <f>DATEDIF(Table3[[#This Row],[date of birth]],DATE(2023,6,8),"y")</f>
        <v>54</v>
      </c>
      <c r="Q1260" s="39">
        <v>10435.07</v>
      </c>
    </row>
    <row r="1261" spans="1:17" x14ac:dyDescent="0.25">
      <c r="A1261" t="s">
        <v>5976</v>
      </c>
      <c r="B1261">
        <v>1968</v>
      </c>
      <c r="C1261" t="s">
        <v>35</v>
      </c>
      <c r="D1261">
        <v>29</v>
      </c>
      <c r="E1261">
        <v>1</v>
      </c>
      <c r="F1261">
        <v>10436.1</v>
      </c>
      <c r="G1261" t="s">
        <v>12</v>
      </c>
      <c r="H1261" t="s">
        <v>12</v>
      </c>
      <c r="I1261" t="s">
        <v>42</v>
      </c>
      <c r="J1261" s="16" t="str">
        <f>IF(Table3[[#This Row],[month]]="?","sep",Table3[[#This Row],[month]])</f>
        <v>Aug</v>
      </c>
      <c r="K1261" s="16">
        <f>IF(Table3[[#This Row],[year]]="?","1983",Table3[[#This Row],[year]])</f>
        <v>1968</v>
      </c>
      <c r="L1261" s="16" t="str">
        <f>IF(Table3[[#This Row],[Hospital tier]]="?","tier - 2",Table3[[#This Row],[Hospital tier]])</f>
        <v>tier - 3</v>
      </c>
      <c r="M1261" s="16" t="str">
        <f>IF(Table3[[#This Row],[City tier]]="?","tier - 2",Table3[[#This Row],[City tier]])</f>
        <v>tier - 3</v>
      </c>
      <c r="N1261" s="16" t="str">
        <f>IF(Table3[[#This Row],[State ID]]="?","unknown",Table3[[#This Row],[State ID]])</f>
        <v>R1011</v>
      </c>
      <c r="O1261" s="38" t="str">
        <f>CONCATENATE(Table3[[#This Row],[date]],"-",Table3[[#This Row],[month2]],"-",Table3[[#This Row],[year2]])</f>
        <v>29-Aug-1968</v>
      </c>
      <c r="P1261" s="17">
        <f>DATEDIF(Table3[[#This Row],[date of birth]],DATE(2023,6,8),"y")</f>
        <v>54</v>
      </c>
      <c r="Q1261" s="39">
        <v>10436.1</v>
      </c>
    </row>
    <row r="1262" spans="1:17" x14ac:dyDescent="0.25">
      <c r="A1262" t="s">
        <v>5977</v>
      </c>
      <c r="B1262">
        <v>1968</v>
      </c>
      <c r="C1262" t="s">
        <v>15</v>
      </c>
      <c r="D1262">
        <v>8</v>
      </c>
      <c r="E1262">
        <v>1</v>
      </c>
      <c r="F1262">
        <v>10450.549999999999</v>
      </c>
      <c r="G1262" t="s">
        <v>12</v>
      </c>
      <c r="H1262" t="s">
        <v>16</v>
      </c>
      <c r="I1262" t="s">
        <v>42</v>
      </c>
      <c r="J1262" s="16" t="str">
        <f>IF(Table3[[#This Row],[month]]="?","sep",Table3[[#This Row],[month]])</f>
        <v>Nov</v>
      </c>
      <c r="K1262" s="16">
        <f>IF(Table3[[#This Row],[year]]="?","1983",Table3[[#This Row],[year]])</f>
        <v>1968</v>
      </c>
      <c r="L1262" s="16" t="str">
        <f>IF(Table3[[#This Row],[Hospital tier]]="?","tier - 2",Table3[[#This Row],[Hospital tier]])</f>
        <v>tier - 3</v>
      </c>
      <c r="M1262" s="16" t="str">
        <f>IF(Table3[[#This Row],[City tier]]="?","tier - 2",Table3[[#This Row],[City tier]])</f>
        <v>tier - 1</v>
      </c>
      <c r="N1262" s="16" t="str">
        <f>IF(Table3[[#This Row],[State ID]]="?","unknown",Table3[[#This Row],[State ID]])</f>
        <v>R1011</v>
      </c>
      <c r="O1262" s="38" t="str">
        <f>CONCATENATE(Table3[[#This Row],[date]],"-",Table3[[#This Row],[month2]],"-",Table3[[#This Row],[year2]])</f>
        <v>8-Nov-1968</v>
      </c>
      <c r="P1262" s="17">
        <f>DATEDIF(Table3[[#This Row],[date of birth]],DATE(2023,6,8),"y")</f>
        <v>54</v>
      </c>
      <c r="Q1262" s="39">
        <v>10450.549999999999</v>
      </c>
    </row>
    <row r="1263" spans="1:17" x14ac:dyDescent="0.25">
      <c r="A1263" t="s">
        <v>5978</v>
      </c>
      <c r="B1263">
        <v>1964</v>
      </c>
      <c r="C1263" t="s">
        <v>37</v>
      </c>
      <c r="D1263">
        <v>14</v>
      </c>
      <c r="E1263">
        <v>0</v>
      </c>
      <c r="F1263">
        <v>10455.1</v>
      </c>
      <c r="G1263" t="s">
        <v>12</v>
      </c>
      <c r="H1263" t="s">
        <v>16</v>
      </c>
      <c r="I1263" t="s">
        <v>23</v>
      </c>
      <c r="J1263" s="16" t="str">
        <f>IF(Table3[[#This Row],[month]]="?","sep",Table3[[#This Row],[month]])</f>
        <v>Oct</v>
      </c>
      <c r="K1263" s="16">
        <f>IF(Table3[[#This Row],[year]]="?","1983",Table3[[#This Row],[year]])</f>
        <v>1964</v>
      </c>
      <c r="L1263" s="16" t="str">
        <f>IF(Table3[[#This Row],[Hospital tier]]="?","tier - 2",Table3[[#This Row],[Hospital tier]])</f>
        <v>tier - 3</v>
      </c>
      <c r="M1263" s="16" t="str">
        <f>IF(Table3[[#This Row],[City tier]]="?","tier - 2",Table3[[#This Row],[City tier]])</f>
        <v>tier - 1</v>
      </c>
      <c r="N1263" s="16" t="str">
        <f>IF(Table3[[#This Row],[State ID]]="?","unknown",Table3[[#This Row],[State ID]])</f>
        <v>R1012</v>
      </c>
      <c r="O1263" s="38" t="str">
        <f>CONCATENATE(Table3[[#This Row],[date]],"-",Table3[[#This Row],[month2]],"-",Table3[[#This Row],[year2]])</f>
        <v>14-Oct-1964</v>
      </c>
      <c r="P1263" s="17">
        <f>DATEDIF(Table3[[#This Row],[date of birth]],DATE(2023,6,8),"y")</f>
        <v>58</v>
      </c>
      <c r="Q1263" s="39">
        <v>10455.1</v>
      </c>
    </row>
    <row r="1264" spans="1:17" x14ac:dyDescent="0.25">
      <c r="A1264" t="s">
        <v>5979</v>
      </c>
      <c r="B1264">
        <v>1976</v>
      </c>
      <c r="C1264" t="s">
        <v>35</v>
      </c>
      <c r="D1264">
        <v>3</v>
      </c>
      <c r="E1264">
        <v>2</v>
      </c>
      <c r="F1264">
        <v>10455.14</v>
      </c>
      <c r="G1264" t="s">
        <v>12</v>
      </c>
      <c r="H1264" t="s">
        <v>11</v>
      </c>
      <c r="I1264" t="s">
        <v>300</v>
      </c>
      <c r="J1264" s="16" t="str">
        <f>IF(Table3[[#This Row],[month]]="?","sep",Table3[[#This Row],[month]])</f>
        <v>Aug</v>
      </c>
      <c r="K1264" s="16">
        <f>IF(Table3[[#This Row],[year]]="?","1983",Table3[[#This Row],[year]])</f>
        <v>1976</v>
      </c>
      <c r="L1264" s="16" t="str">
        <f>IF(Table3[[#This Row],[Hospital tier]]="?","tier - 2",Table3[[#This Row],[Hospital tier]])</f>
        <v>tier - 3</v>
      </c>
      <c r="M1264" s="16" t="str">
        <f>IF(Table3[[#This Row],[City tier]]="?","tier - 2",Table3[[#This Row],[City tier]])</f>
        <v>tier - 2</v>
      </c>
      <c r="N1264" s="16" t="str">
        <f>IF(Table3[[#This Row],[State ID]]="?","unknown",Table3[[#This Row],[State ID]])</f>
        <v>R1021</v>
      </c>
      <c r="O1264" s="38" t="str">
        <f>CONCATENATE(Table3[[#This Row],[date]],"-",Table3[[#This Row],[month2]],"-",Table3[[#This Row],[year2]])</f>
        <v>3-Aug-1976</v>
      </c>
      <c r="P1264" s="17">
        <f>DATEDIF(Table3[[#This Row],[date of birth]],DATE(2023,6,8),"y")</f>
        <v>46</v>
      </c>
      <c r="Q1264" s="39">
        <v>10455.14</v>
      </c>
    </row>
    <row r="1265" spans="1:17" x14ac:dyDescent="0.25">
      <c r="A1265" t="s">
        <v>5980</v>
      </c>
      <c r="B1265">
        <v>1964</v>
      </c>
      <c r="C1265" t="s">
        <v>10</v>
      </c>
      <c r="D1265">
        <v>27</v>
      </c>
      <c r="E1265">
        <v>0</v>
      </c>
      <c r="F1265">
        <v>10459.19</v>
      </c>
      <c r="G1265" t="s">
        <v>12</v>
      </c>
      <c r="H1265" t="s">
        <v>16</v>
      </c>
      <c r="I1265" t="s">
        <v>13</v>
      </c>
      <c r="J1265" s="16" t="str">
        <f>IF(Table3[[#This Row],[month]]="?","sep",Table3[[#This Row],[month]])</f>
        <v>Jul</v>
      </c>
      <c r="K1265" s="16">
        <f>IF(Table3[[#This Row],[year]]="?","1983",Table3[[#This Row],[year]])</f>
        <v>1964</v>
      </c>
      <c r="L1265" s="16" t="str">
        <f>IF(Table3[[#This Row],[Hospital tier]]="?","tier - 2",Table3[[#This Row],[Hospital tier]])</f>
        <v>tier - 3</v>
      </c>
      <c r="M1265" s="16" t="str">
        <f>IF(Table3[[#This Row],[City tier]]="?","tier - 2",Table3[[#This Row],[City tier]])</f>
        <v>tier - 1</v>
      </c>
      <c r="N1265" s="16" t="str">
        <f>IF(Table3[[#This Row],[State ID]]="?","unknown",Table3[[#This Row],[State ID]])</f>
        <v>R1013</v>
      </c>
      <c r="O1265" s="38" t="str">
        <f>CONCATENATE(Table3[[#This Row],[date]],"-",Table3[[#This Row],[month2]],"-",Table3[[#This Row],[year2]])</f>
        <v>27-Jul-1964</v>
      </c>
      <c r="P1265" s="17">
        <f>DATEDIF(Table3[[#This Row],[date of birth]],DATE(2023,6,8),"y")</f>
        <v>58</v>
      </c>
      <c r="Q1265" s="39">
        <v>10459.19</v>
      </c>
    </row>
    <row r="1266" spans="1:17" x14ac:dyDescent="0.25">
      <c r="A1266" t="s">
        <v>5981</v>
      </c>
      <c r="B1266">
        <v>1969</v>
      </c>
      <c r="C1266" t="s">
        <v>20</v>
      </c>
      <c r="D1266">
        <v>22</v>
      </c>
      <c r="E1266">
        <v>1</v>
      </c>
      <c r="F1266">
        <v>10461.98</v>
      </c>
      <c r="G1266" t="s">
        <v>12</v>
      </c>
      <c r="H1266" t="s">
        <v>16</v>
      </c>
      <c r="I1266" t="s">
        <v>23</v>
      </c>
      <c r="J1266" s="16" t="str">
        <f>IF(Table3[[#This Row],[month]]="?","sep",Table3[[#This Row],[month]])</f>
        <v>Sep</v>
      </c>
      <c r="K1266" s="16">
        <f>IF(Table3[[#This Row],[year]]="?","1983",Table3[[#This Row],[year]])</f>
        <v>1969</v>
      </c>
      <c r="L1266" s="16" t="str">
        <f>IF(Table3[[#This Row],[Hospital tier]]="?","tier - 2",Table3[[#This Row],[Hospital tier]])</f>
        <v>tier - 3</v>
      </c>
      <c r="M1266" s="16" t="str">
        <f>IF(Table3[[#This Row],[City tier]]="?","tier - 2",Table3[[#This Row],[City tier]])</f>
        <v>tier - 1</v>
      </c>
      <c r="N1266" s="16" t="str">
        <f>IF(Table3[[#This Row],[State ID]]="?","unknown",Table3[[#This Row],[State ID]])</f>
        <v>R1012</v>
      </c>
      <c r="O1266" s="38" t="str">
        <f>CONCATENATE(Table3[[#This Row],[date]],"-",Table3[[#This Row],[month2]],"-",Table3[[#This Row],[year2]])</f>
        <v>22-Sep-1969</v>
      </c>
      <c r="P1266" s="17">
        <f>DATEDIF(Table3[[#This Row],[date of birth]],DATE(2023,6,8),"y")</f>
        <v>53</v>
      </c>
      <c r="Q1266" s="39">
        <v>10461.98</v>
      </c>
    </row>
    <row r="1267" spans="1:17" x14ac:dyDescent="0.25">
      <c r="A1267" t="s">
        <v>5982</v>
      </c>
      <c r="B1267">
        <v>1987</v>
      </c>
      <c r="C1267" t="s">
        <v>18</v>
      </c>
      <c r="D1267">
        <v>28</v>
      </c>
      <c r="E1267">
        <v>3</v>
      </c>
      <c r="F1267">
        <v>10464.83</v>
      </c>
      <c r="G1267" t="s">
        <v>12</v>
      </c>
      <c r="H1267" t="s">
        <v>16</v>
      </c>
      <c r="I1267" t="s">
        <v>23</v>
      </c>
      <c r="J1267" s="16" t="str">
        <f>IF(Table3[[#This Row],[month]]="?","sep",Table3[[#This Row],[month]])</f>
        <v>Jun</v>
      </c>
      <c r="K1267" s="16">
        <f>IF(Table3[[#This Row],[year]]="?","1983",Table3[[#This Row],[year]])</f>
        <v>1987</v>
      </c>
      <c r="L1267" s="16" t="str">
        <f>IF(Table3[[#This Row],[Hospital tier]]="?","tier - 2",Table3[[#This Row],[Hospital tier]])</f>
        <v>tier - 3</v>
      </c>
      <c r="M1267" s="16" t="str">
        <f>IF(Table3[[#This Row],[City tier]]="?","tier - 2",Table3[[#This Row],[City tier]])</f>
        <v>tier - 1</v>
      </c>
      <c r="N1267" s="16" t="str">
        <f>IF(Table3[[#This Row],[State ID]]="?","unknown",Table3[[#This Row],[State ID]])</f>
        <v>R1012</v>
      </c>
      <c r="O1267" s="38" t="str">
        <f>CONCATENATE(Table3[[#This Row],[date]],"-",Table3[[#This Row],[month2]],"-",Table3[[#This Row],[year2]])</f>
        <v>28-Jun-1987</v>
      </c>
      <c r="P1267" s="17">
        <f>DATEDIF(Table3[[#This Row],[date of birth]],DATE(2023,6,8),"y")</f>
        <v>35</v>
      </c>
      <c r="Q1267" s="39">
        <v>10464.83</v>
      </c>
    </row>
    <row r="1268" spans="1:17" x14ac:dyDescent="0.25">
      <c r="A1268" t="s">
        <v>5983</v>
      </c>
      <c r="B1268">
        <v>1978</v>
      </c>
      <c r="C1268" t="s">
        <v>35</v>
      </c>
      <c r="D1268">
        <v>21</v>
      </c>
      <c r="E1268">
        <v>2</v>
      </c>
      <c r="F1268">
        <v>10486.55</v>
      </c>
      <c r="G1268" t="s">
        <v>12</v>
      </c>
      <c r="H1268" t="s">
        <v>12</v>
      </c>
      <c r="I1268" t="s">
        <v>200</v>
      </c>
      <c r="J1268" s="16" t="str">
        <f>IF(Table3[[#This Row],[month]]="?","sep",Table3[[#This Row],[month]])</f>
        <v>Aug</v>
      </c>
      <c r="K1268" s="16">
        <f>IF(Table3[[#This Row],[year]]="?","1983",Table3[[#This Row],[year]])</f>
        <v>1978</v>
      </c>
      <c r="L1268" s="16" t="str">
        <f>IF(Table3[[#This Row],[Hospital tier]]="?","tier - 2",Table3[[#This Row],[Hospital tier]])</f>
        <v>tier - 3</v>
      </c>
      <c r="M1268" s="16" t="str">
        <f>IF(Table3[[#This Row],[City tier]]="?","tier - 2",Table3[[#This Row],[City tier]])</f>
        <v>tier - 3</v>
      </c>
      <c r="N1268" s="16" t="str">
        <f>IF(Table3[[#This Row],[State ID]]="?","unknown",Table3[[#This Row],[State ID]])</f>
        <v>R1025</v>
      </c>
      <c r="O1268" s="38" t="str">
        <f>CONCATENATE(Table3[[#This Row],[date]],"-",Table3[[#This Row],[month2]],"-",Table3[[#This Row],[year2]])</f>
        <v>21-Aug-1978</v>
      </c>
      <c r="P1268" s="17">
        <f>DATEDIF(Table3[[#This Row],[date of birth]],DATE(2023,6,8),"y")</f>
        <v>44</v>
      </c>
      <c r="Q1268" s="39">
        <v>10486.55</v>
      </c>
    </row>
    <row r="1269" spans="1:17" x14ac:dyDescent="0.25">
      <c r="A1269" t="s">
        <v>5984</v>
      </c>
      <c r="B1269">
        <v>1972</v>
      </c>
      <c r="C1269" t="s">
        <v>37</v>
      </c>
      <c r="D1269">
        <v>19</v>
      </c>
      <c r="E1269">
        <v>2</v>
      </c>
      <c r="F1269">
        <v>10493.95</v>
      </c>
      <c r="G1269" t="s">
        <v>12</v>
      </c>
      <c r="H1269" t="s">
        <v>16</v>
      </c>
      <c r="I1269" t="s">
        <v>23</v>
      </c>
      <c r="J1269" s="16" t="str">
        <f>IF(Table3[[#This Row],[month]]="?","sep",Table3[[#This Row],[month]])</f>
        <v>Oct</v>
      </c>
      <c r="K1269" s="16">
        <f>IF(Table3[[#This Row],[year]]="?","1983",Table3[[#This Row],[year]])</f>
        <v>1972</v>
      </c>
      <c r="L1269" s="16" t="str">
        <f>IF(Table3[[#This Row],[Hospital tier]]="?","tier - 2",Table3[[#This Row],[Hospital tier]])</f>
        <v>tier - 3</v>
      </c>
      <c r="M1269" s="16" t="str">
        <f>IF(Table3[[#This Row],[City tier]]="?","tier - 2",Table3[[#This Row],[City tier]])</f>
        <v>tier - 1</v>
      </c>
      <c r="N1269" s="16" t="str">
        <f>IF(Table3[[#This Row],[State ID]]="?","unknown",Table3[[#This Row],[State ID]])</f>
        <v>R1012</v>
      </c>
      <c r="O1269" s="38" t="str">
        <f>CONCATENATE(Table3[[#This Row],[date]],"-",Table3[[#This Row],[month2]],"-",Table3[[#This Row],[year2]])</f>
        <v>19-Oct-1972</v>
      </c>
      <c r="P1269" s="17">
        <f>DATEDIF(Table3[[#This Row],[date of birth]],DATE(2023,6,8),"y")</f>
        <v>50</v>
      </c>
      <c r="Q1269" s="39">
        <v>10493.95</v>
      </c>
    </row>
    <row r="1270" spans="1:17" x14ac:dyDescent="0.25">
      <c r="A1270" t="s">
        <v>5985</v>
      </c>
      <c r="B1270">
        <v>1977</v>
      </c>
      <c r="C1270" t="s">
        <v>37</v>
      </c>
      <c r="D1270">
        <v>25</v>
      </c>
      <c r="E1270">
        <v>2</v>
      </c>
      <c r="F1270">
        <v>10495.6</v>
      </c>
      <c r="G1270" t="s">
        <v>12</v>
      </c>
      <c r="H1270" t="s">
        <v>16</v>
      </c>
      <c r="I1270" t="s">
        <v>23</v>
      </c>
      <c r="J1270" s="16" t="str">
        <f>IF(Table3[[#This Row],[month]]="?","sep",Table3[[#This Row],[month]])</f>
        <v>Oct</v>
      </c>
      <c r="K1270" s="16">
        <f>IF(Table3[[#This Row],[year]]="?","1983",Table3[[#This Row],[year]])</f>
        <v>1977</v>
      </c>
      <c r="L1270" s="16" t="str">
        <f>IF(Table3[[#This Row],[Hospital tier]]="?","tier - 2",Table3[[#This Row],[Hospital tier]])</f>
        <v>tier - 3</v>
      </c>
      <c r="M1270" s="16" t="str">
        <f>IF(Table3[[#This Row],[City tier]]="?","tier - 2",Table3[[#This Row],[City tier]])</f>
        <v>tier - 1</v>
      </c>
      <c r="N1270" s="16" t="str">
        <f>IF(Table3[[#This Row],[State ID]]="?","unknown",Table3[[#This Row],[State ID]])</f>
        <v>R1012</v>
      </c>
      <c r="O1270" s="38" t="str">
        <f>CONCATENATE(Table3[[#This Row],[date]],"-",Table3[[#This Row],[month2]],"-",Table3[[#This Row],[year2]])</f>
        <v>25-Oct-1977</v>
      </c>
      <c r="P1270" s="17">
        <f>DATEDIF(Table3[[#This Row],[date of birth]],DATE(2023,6,8),"y")</f>
        <v>45</v>
      </c>
      <c r="Q1270" s="39">
        <v>10495.6</v>
      </c>
    </row>
    <row r="1271" spans="1:17" x14ac:dyDescent="0.25">
      <c r="A1271" t="s">
        <v>5986</v>
      </c>
      <c r="B1271">
        <v>1971</v>
      </c>
      <c r="C1271" t="s">
        <v>20</v>
      </c>
      <c r="D1271">
        <v>26</v>
      </c>
      <c r="E1271">
        <v>0</v>
      </c>
      <c r="F1271">
        <v>10546.48</v>
      </c>
      <c r="G1271" t="s">
        <v>12</v>
      </c>
      <c r="H1271" t="s">
        <v>12</v>
      </c>
      <c r="I1271" t="s">
        <v>42</v>
      </c>
      <c r="J1271" s="16" t="str">
        <f>IF(Table3[[#This Row],[month]]="?","sep",Table3[[#This Row],[month]])</f>
        <v>Sep</v>
      </c>
      <c r="K1271" s="16">
        <f>IF(Table3[[#This Row],[year]]="?","1983",Table3[[#This Row],[year]])</f>
        <v>1971</v>
      </c>
      <c r="L1271" s="16" t="str">
        <f>IF(Table3[[#This Row],[Hospital tier]]="?","tier - 2",Table3[[#This Row],[Hospital tier]])</f>
        <v>tier - 3</v>
      </c>
      <c r="M1271" s="16" t="str">
        <f>IF(Table3[[#This Row],[City tier]]="?","tier - 2",Table3[[#This Row],[City tier]])</f>
        <v>tier - 3</v>
      </c>
      <c r="N1271" s="16" t="str">
        <f>IF(Table3[[#This Row],[State ID]]="?","unknown",Table3[[#This Row],[State ID]])</f>
        <v>R1011</v>
      </c>
      <c r="O1271" s="38" t="str">
        <f>CONCATENATE(Table3[[#This Row],[date]],"-",Table3[[#This Row],[month2]],"-",Table3[[#This Row],[year2]])</f>
        <v>26-Sep-1971</v>
      </c>
      <c r="P1271" s="17">
        <f>DATEDIF(Table3[[#This Row],[date of birth]],DATE(2023,6,8),"y")</f>
        <v>51</v>
      </c>
      <c r="Q1271" s="39">
        <v>10546.48</v>
      </c>
    </row>
    <row r="1272" spans="1:17" x14ac:dyDescent="0.25">
      <c r="A1272" t="s">
        <v>5987</v>
      </c>
      <c r="B1272">
        <v>1971</v>
      </c>
      <c r="C1272" t="s">
        <v>18</v>
      </c>
      <c r="D1272">
        <v>29</v>
      </c>
      <c r="E1272">
        <v>3</v>
      </c>
      <c r="F1272">
        <v>10560.49</v>
      </c>
      <c r="G1272" t="s">
        <v>12</v>
      </c>
      <c r="H1272" t="s">
        <v>11</v>
      </c>
      <c r="I1272" t="s">
        <v>13</v>
      </c>
      <c r="J1272" s="16" t="str">
        <f>IF(Table3[[#This Row],[month]]="?","sep",Table3[[#This Row],[month]])</f>
        <v>Jun</v>
      </c>
      <c r="K1272" s="16">
        <f>IF(Table3[[#This Row],[year]]="?","1983",Table3[[#This Row],[year]])</f>
        <v>1971</v>
      </c>
      <c r="L1272" s="16" t="str">
        <f>IF(Table3[[#This Row],[Hospital tier]]="?","tier - 2",Table3[[#This Row],[Hospital tier]])</f>
        <v>tier - 3</v>
      </c>
      <c r="M1272" s="16" t="str">
        <f>IF(Table3[[#This Row],[City tier]]="?","tier - 2",Table3[[#This Row],[City tier]])</f>
        <v>tier - 2</v>
      </c>
      <c r="N1272" s="16" t="str">
        <f>IF(Table3[[#This Row],[State ID]]="?","unknown",Table3[[#This Row],[State ID]])</f>
        <v>R1013</v>
      </c>
      <c r="O1272" s="38" t="str">
        <f>CONCATENATE(Table3[[#This Row],[date]],"-",Table3[[#This Row],[month2]],"-",Table3[[#This Row],[year2]])</f>
        <v>29-Jun-1971</v>
      </c>
      <c r="P1272" s="17">
        <f>DATEDIF(Table3[[#This Row],[date of birth]],DATE(2023,6,8),"y")</f>
        <v>51</v>
      </c>
      <c r="Q1272" s="39">
        <v>10560.49</v>
      </c>
    </row>
    <row r="1273" spans="1:17" x14ac:dyDescent="0.25">
      <c r="A1273" t="s">
        <v>5988</v>
      </c>
      <c r="B1273">
        <v>1969</v>
      </c>
      <c r="C1273" t="s">
        <v>10</v>
      </c>
      <c r="D1273">
        <v>17</v>
      </c>
      <c r="E1273">
        <v>0</v>
      </c>
      <c r="F1273">
        <v>10564.88</v>
      </c>
      <c r="G1273" t="s">
        <v>12</v>
      </c>
      <c r="H1273" t="s">
        <v>16</v>
      </c>
      <c r="I1273" t="s">
        <v>247</v>
      </c>
      <c r="J1273" s="16" t="str">
        <f>IF(Table3[[#This Row],[month]]="?","sep",Table3[[#This Row],[month]])</f>
        <v>Jul</v>
      </c>
      <c r="K1273" s="16">
        <f>IF(Table3[[#This Row],[year]]="?","1983",Table3[[#This Row],[year]])</f>
        <v>1969</v>
      </c>
      <c r="L1273" s="16" t="str">
        <f>IF(Table3[[#This Row],[Hospital tier]]="?","tier - 2",Table3[[#This Row],[Hospital tier]])</f>
        <v>tier - 3</v>
      </c>
      <c r="M1273" s="16" t="str">
        <f>IF(Table3[[#This Row],[City tier]]="?","tier - 2",Table3[[#This Row],[City tier]])</f>
        <v>tier - 1</v>
      </c>
      <c r="N1273" s="16" t="str">
        <f>IF(Table3[[#This Row],[State ID]]="?","unknown",Table3[[#This Row],[State ID]])</f>
        <v>R1024</v>
      </c>
      <c r="O1273" s="38" t="str">
        <f>CONCATENATE(Table3[[#This Row],[date]],"-",Table3[[#This Row],[month2]],"-",Table3[[#This Row],[year2]])</f>
        <v>17-Jul-1969</v>
      </c>
      <c r="P1273" s="17">
        <f>DATEDIF(Table3[[#This Row],[date of birth]],DATE(2023,6,8),"y")</f>
        <v>53</v>
      </c>
      <c r="Q1273" s="39">
        <v>10564.88</v>
      </c>
    </row>
    <row r="1274" spans="1:17" x14ac:dyDescent="0.25">
      <c r="A1274" t="s">
        <v>5989</v>
      </c>
      <c r="B1274">
        <v>1966</v>
      </c>
      <c r="C1274" t="s">
        <v>30</v>
      </c>
      <c r="D1274">
        <v>11</v>
      </c>
      <c r="E1274">
        <v>0</v>
      </c>
      <c r="F1274">
        <v>10577.09</v>
      </c>
      <c r="G1274" t="s">
        <v>12</v>
      </c>
      <c r="H1274" t="s">
        <v>12</v>
      </c>
      <c r="I1274" t="s">
        <v>42</v>
      </c>
      <c r="J1274" s="16" t="str">
        <f>IF(Table3[[#This Row],[month]]="?","sep",Table3[[#This Row],[month]])</f>
        <v>Dec</v>
      </c>
      <c r="K1274" s="16">
        <f>IF(Table3[[#This Row],[year]]="?","1983",Table3[[#This Row],[year]])</f>
        <v>1966</v>
      </c>
      <c r="L1274" s="16" t="str">
        <f>IF(Table3[[#This Row],[Hospital tier]]="?","tier - 2",Table3[[#This Row],[Hospital tier]])</f>
        <v>tier - 3</v>
      </c>
      <c r="M1274" s="16" t="str">
        <f>IF(Table3[[#This Row],[City tier]]="?","tier - 2",Table3[[#This Row],[City tier]])</f>
        <v>tier - 3</v>
      </c>
      <c r="N1274" s="16" t="str">
        <f>IF(Table3[[#This Row],[State ID]]="?","unknown",Table3[[#This Row],[State ID]])</f>
        <v>R1011</v>
      </c>
      <c r="O1274" s="38" t="str">
        <f>CONCATENATE(Table3[[#This Row],[date]],"-",Table3[[#This Row],[month2]],"-",Table3[[#This Row],[year2]])</f>
        <v>11-Dec-1966</v>
      </c>
      <c r="P1274" s="17">
        <f>DATEDIF(Table3[[#This Row],[date of birth]],DATE(2023,6,8),"y")</f>
        <v>56</v>
      </c>
      <c r="Q1274" s="39">
        <v>10577.09</v>
      </c>
    </row>
    <row r="1275" spans="1:17" x14ac:dyDescent="0.25">
      <c r="A1275" t="s">
        <v>5990</v>
      </c>
      <c r="B1275">
        <v>1969</v>
      </c>
      <c r="C1275" t="s">
        <v>30</v>
      </c>
      <c r="D1275">
        <v>25</v>
      </c>
      <c r="E1275">
        <v>1</v>
      </c>
      <c r="F1275">
        <v>10579.71</v>
      </c>
      <c r="G1275" t="s">
        <v>12</v>
      </c>
      <c r="H1275" t="s">
        <v>12</v>
      </c>
      <c r="I1275" t="s">
        <v>13</v>
      </c>
      <c r="J1275" s="16" t="str">
        <f>IF(Table3[[#This Row],[month]]="?","sep",Table3[[#This Row],[month]])</f>
        <v>Dec</v>
      </c>
      <c r="K1275" s="16">
        <f>IF(Table3[[#This Row],[year]]="?","1983",Table3[[#This Row],[year]])</f>
        <v>1969</v>
      </c>
      <c r="L1275" s="16" t="str">
        <f>IF(Table3[[#This Row],[Hospital tier]]="?","tier - 2",Table3[[#This Row],[Hospital tier]])</f>
        <v>tier - 3</v>
      </c>
      <c r="M1275" s="16" t="str">
        <f>IF(Table3[[#This Row],[City tier]]="?","tier - 2",Table3[[#This Row],[City tier]])</f>
        <v>tier - 3</v>
      </c>
      <c r="N1275" s="16" t="str">
        <f>IF(Table3[[#This Row],[State ID]]="?","unknown",Table3[[#This Row],[State ID]])</f>
        <v>R1013</v>
      </c>
      <c r="O1275" s="38" t="str">
        <f>CONCATENATE(Table3[[#This Row],[date]],"-",Table3[[#This Row],[month2]],"-",Table3[[#This Row],[year2]])</f>
        <v>25-Dec-1969</v>
      </c>
      <c r="P1275" s="17">
        <f>DATEDIF(Table3[[#This Row],[date of birth]],DATE(2023,6,8),"y")</f>
        <v>53</v>
      </c>
      <c r="Q1275" s="39">
        <v>10579.71</v>
      </c>
    </row>
    <row r="1276" spans="1:17" x14ac:dyDescent="0.25">
      <c r="A1276" t="s">
        <v>5991</v>
      </c>
      <c r="B1276">
        <v>1966</v>
      </c>
      <c r="C1276" t="s">
        <v>15</v>
      </c>
      <c r="D1276">
        <v>3</v>
      </c>
      <c r="E1276">
        <v>0</v>
      </c>
      <c r="F1276">
        <v>10594.23</v>
      </c>
      <c r="G1276" t="s">
        <v>12</v>
      </c>
      <c r="H1276" t="s">
        <v>12</v>
      </c>
      <c r="I1276" t="s">
        <v>13</v>
      </c>
      <c r="J1276" s="16" t="str">
        <f>IF(Table3[[#This Row],[month]]="?","sep",Table3[[#This Row],[month]])</f>
        <v>Nov</v>
      </c>
      <c r="K1276" s="16">
        <f>IF(Table3[[#This Row],[year]]="?","1983",Table3[[#This Row],[year]])</f>
        <v>1966</v>
      </c>
      <c r="L1276" s="16" t="str">
        <f>IF(Table3[[#This Row],[Hospital tier]]="?","tier - 2",Table3[[#This Row],[Hospital tier]])</f>
        <v>tier - 3</v>
      </c>
      <c r="M1276" s="16" t="str">
        <f>IF(Table3[[#This Row],[City tier]]="?","tier - 2",Table3[[#This Row],[City tier]])</f>
        <v>tier - 3</v>
      </c>
      <c r="N1276" s="16" t="str">
        <f>IF(Table3[[#This Row],[State ID]]="?","unknown",Table3[[#This Row],[State ID]])</f>
        <v>R1013</v>
      </c>
      <c r="O1276" s="38" t="str">
        <f>CONCATENATE(Table3[[#This Row],[date]],"-",Table3[[#This Row],[month2]],"-",Table3[[#This Row],[year2]])</f>
        <v>3-Nov-1966</v>
      </c>
      <c r="P1276" s="17">
        <f>DATEDIF(Table3[[#This Row],[date of birth]],DATE(2023,6,8),"y")</f>
        <v>56</v>
      </c>
      <c r="Q1276" s="39">
        <v>10594.23</v>
      </c>
    </row>
    <row r="1277" spans="1:17" x14ac:dyDescent="0.25">
      <c r="A1277" t="s">
        <v>5992</v>
      </c>
      <c r="B1277">
        <v>1967</v>
      </c>
      <c r="C1277" t="s">
        <v>15</v>
      </c>
      <c r="D1277">
        <v>29</v>
      </c>
      <c r="E1277">
        <v>0</v>
      </c>
      <c r="F1277">
        <v>10594.5</v>
      </c>
      <c r="G1277" t="s">
        <v>12</v>
      </c>
      <c r="H1277" t="s">
        <v>16</v>
      </c>
      <c r="I1277" t="s">
        <v>23</v>
      </c>
      <c r="J1277" s="16" t="str">
        <f>IF(Table3[[#This Row],[month]]="?","sep",Table3[[#This Row],[month]])</f>
        <v>Nov</v>
      </c>
      <c r="K1277" s="16">
        <f>IF(Table3[[#This Row],[year]]="?","1983",Table3[[#This Row],[year]])</f>
        <v>1967</v>
      </c>
      <c r="L1277" s="16" t="str">
        <f>IF(Table3[[#This Row],[Hospital tier]]="?","tier - 2",Table3[[#This Row],[Hospital tier]])</f>
        <v>tier - 3</v>
      </c>
      <c r="M1277" s="16" t="str">
        <f>IF(Table3[[#This Row],[City tier]]="?","tier - 2",Table3[[#This Row],[City tier]])</f>
        <v>tier - 1</v>
      </c>
      <c r="N1277" s="16" t="str">
        <f>IF(Table3[[#This Row],[State ID]]="?","unknown",Table3[[#This Row],[State ID]])</f>
        <v>R1012</v>
      </c>
      <c r="O1277" s="38" t="str">
        <f>CONCATENATE(Table3[[#This Row],[date]],"-",Table3[[#This Row],[month2]],"-",Table3[[#This Row],[year2]])</f>
        <v>29-Nov-1967</v>
      </c>
      <c r="P1277" s="17">
        <f>DATEDIF(Table3[[#This Row],[date of birth]],DATE(2023,6,8),"y")</f>
        <v>55</v>
      </c>
      <c r="Q1277" s="39">
        <v>10594.5</v>
      </c>
    </row>
    <row r="1278" spans="1:17" x14ac:dyDescent="0.25">
      <c r="A1278" t="s">
        <v>5993</v>
      </c>
      <c r="B1278">
        <v>1972</v>
      </c>
      <c r="C1278" t="s">
        <v>30</v>
      </c>
      <c r="D1278">
        <v>14</v>
      </c>
      <c r="E1278">
        <v>3</v>
      </c>
      <c r="F1278">
        <v>10600.55</v>
      </c>
      <c r="G1278" t="s">
        <v>12</v>
      </c>
      <c r="H1278" t="s">
        <v>16</v>
      </c>
      <c r="I1278" t="s">
        <v>23</v>
      </c>
      <c r="J1278" s="16" t="str">
        <f>IF(Table3[[#This Row],[month]]="?","sep",Table3[[#This Row],[month]])</f>
        <v>Dec</v>
      </c>
      <c r="K1278" s="16">
        <f>IF(Table3[[#This Row],[year]]="?","1983",Table3[[#This Row],[year]])</f>
        <v>1972</v>
      </c>
      <c r="L1278" s="16" t="str">
        <f>IF(Table3[[#This Row],[Hospital tier]]="?","tier - 2",Table3[[#This Row],[Hospital tier]])</f>
        <v>tier - 3</v>
      </c>
      <c r="M1278" s="16" t="str">
        <f>IF(Table3[[#This Row],[City tier]]="?","tier - 2",Table3[[#This Row],[City tier]])</f>
        <v>tier - 1</v>
      </c>
      <c r="N1278" s="16" t="str">
        <f>IF(Table3[[#This Row],[State ID]]="?","unknown",Table3[[#This Row],[State ID]])</f>
        <v>R1012</v>
      </c>
      <c r="O1278" s="38" t="str">
        <f>CONCATENATE(Table3[[#This Row],[date]],"-",Table3[[#This Row],[month2]],"-",Table3[[#This Row],[year2]])</f>
        <v>14-Dec-1972</v>
      </c>
      <c r="P1278" s="17">
        <f>DATEDIF(Table3[[#This Row],[date of birth]],DATE(2023,6,8),"y")</f>
        <v>50</v>
      </c>
      <c r="Q1278" s="39">
        <v>10600.55</v>
      </c>
    </row>
    <row r="1279" spans="1:17" x14ac:dyDescent="0.25">
      <c r="A1279" t="s">
        <v>5994</v>
      </c>
      <c r="B1279">
        <v>1966</v>
      </c>
      <c r="C1279" t="s">
        <v>10</v>
      </c>
      <c r="D1279">
        <v>20</v>
      </c>
      <c r="E1279">
        <v>0</v>
      </c>
      <c r="F1279">
        <v>10601.41</v>
      </c>
      <c r="G1279" t="s">
        <v>12</v>
      </c>
      <c r="H1279" t="s">
        <v>11</v>
      </c>
      <c r="I1279" t="s">
        <v>42</v>
      </c>
      <c r="J1279" s="16" t="str">
        <f>IF(Table3[[#This Row],[month]]="?","sep",Table3[[#This Row],[month]])</f>
        <v>Jul</v>
      </c>
      <c r="K1279" s="16">
        <f>IF(Table3[[#This Row],[year]]="?","1983",Table3[[#This Row],[year]])</f>
        <v>1966</v>
      </c>
      <c r="L1279" s="16" t="str">
        <f>IF(Table3[[#This Row],[Hospital tier]]="?","tier - 2",Table3[[#This Row],[Hospital tier]])</f>
        <v>tier - 3</v>
      </c>
      <c r="M1279" s="16" t="str">
        <f>IF(Table3[[#This Row],[City tier]]="?","tier - 2",Table3[[#This Row],[City tier]])</f>
        <v>tier - 2</v>
      </c>
      <c r="N1279" s="16" t="str">
        <f>IF(Table3[[#This Row],[State ID]]="?","unknown",Table3[[#This Row],[State ID]])</f>
        <v>R1011</v>
      </c>
      <c r="O1279" s="38" t="str">
        <f>CONCATENATE(Table3[[#This Row],[date]],"-",Table3[[#This Row],[month2]],"-",Table3[[#This Row],[year2]])</f>
        <v>20-Jul-1966</v>
      </c>
      <c r="P1279" s="17">
        <f>DATEDIF(Table3[[#This Row],[date of birth]],DATE(2023,6,8),"y")</f>
        <v>56</v>
      </c>
      <c r="Q1279" s="39">
        <v>10601.41</v>
      </c>
    </row>
    <row r="1280" spans="1:17" x14ac:dyDescent="0.25">
      <c r="A1280" t="s">
        <v>5995</v>
      </c>
      <c r="B1280">
        <v>1967</v>
      </c>
      <c r="C1280" t="s">
        <v>18</v>
      </c>
      <c r="D1280">
        <v>23</v>
      </c>
      <c r="E1280">
        <v>0</v>
      </c>
      <c r="F1280">
        <v>10601.63</v>
      </c>
      <c r="G1280" t="s">
        <v>12</v>
      </c>
      <c r="H1280" t="s">
        <v>11</v>
      </c>
      <c r="I1280" t="s">
        <v>23</v>
      </c>
      <c r="J1280" s="16" t="str">
        <f>IF(Table3[[#This Row],[month]]="?","sep",Table3[[#This Row],[month]])</f>
        <v>Jun</v>
      </c>
      <c r="K1280" s="16">
        <f>IF(Table3[[#This Row],[year]]="?","1983",Table3[[#This Row],[year]])</f>
        <v>1967</v>
      </c>
      <c r="L1280" s="16" t="str">
        <f>IF(Table3[[#This Row],[Hospital tier]]="?","tier - 2",Table3[[#This Row],[Hospital tier]])</f>
        <v>tier - 3</v>
      </c>
      <c r="M1280" s="16" t="str">
        <f>IF(Table3[[#This Row],[City tier]]="?","tier - 2",Table3[[#This Row],[City tier]])</f>
        <v>tier - 2</v>
      </c>
      <c r="N1280" s="16" t="str">
        <f>IF(Table3[[#This Row],[State ID]]="?","unknown",Table3[[#This Row],[State ID]])</f>
        <v>R1012</v>
      </c>
      <c r="O1280" s="38" t="str">
        <f>CONCATENATE(Table3[[#This Row],[date]],"-",Table3[[#This Row],[month2]],"-",Table3[[#This Row],[year2]])</f>
        <v>23-Jun-1967</v>
      </c>
      <c r="P1280" s="17">
        <f>DATEDIF(Table3[[#This Row],[date of birth]],DATE(2023,6,8),"y")</f>
        <v>55</v>
      </c>
      <c r="Q1280" s="39">
        <v>10601.63</v>
      </c>
    </row>
    <row r="1281" spans="1:17" x14ac:dyDescent="0.25">
      <c r="A1281" t="s">
        <v>5996</v>
      </c>
      <c r="B1281">
        <v>1966</v>
      </c>
      <c r="C1281" t="s">
        <v>10</v>
      </c>
      <c r="D1281">
        <v>2</v>
      </c>
      <c r="E1281">
        <v>0</v>
      </c>
      <c r="F1281">
        <v>10602.39</v>
      </c>
      <c r="G1281" t="s">
        <v>12</v>
      </c>
      <c r="H1281" t="s">
        <v>12</v>
      </c>
      <c r="I1281" t="s">
        <v>42</v>
      </c>
      <c r="J1281" s="16" t="str">
        <f>IF(Table3[[#This Row],[month]]="?","sep",Table3[[#This Row],[month]])</f>
        <v>Jul</v>
      </c>
      <c r="K1281" s="16">
        <f>IF(Table3[[#This Row],[year]]="?","1983",Table3[[#This Row],[year]])</f>
        <v>1966</v>
      </c>
      <c r="L1281" s="16" t="str">
        <f>IF(Table3[[#This Row],[Hospital tier]]="?","tier - 2",Table3[[#This Row],[Hospital tier]])</f>
        <v>tier - 3</v>
      </c>
      <c r="M1281" s="16" t="str">
        <f>IF(Table3[[#This Row],[City tier]]="?","tier - 2",Table3[[#This Row],[City tier]])</f>
        <v>tier - 3</v>
      </c>
      <c r="N1281" s="16" t="str">
        <f>IF(Table3[[#This Row],[State ID]]="?","unknown",Table3[[#This Row],[State ID]])</f>
        <v>R1011</v>
      </c>
      <c r="O1281" s="38" t="str">
        <f>CONCATENATE(Table3[[#This Row],[date]],"-",Table3[[#This Row],[month2]],"-",Table3[[#This Row],[year2]])</f>
        <v>2-Jul-1966</v>
      </c>
      <c r="P1281" s="17">
        <f>DATEDIF(Table3[[#This Row],[date of birth]],DATE(2023,6,8),"y")</f>
        <v>56</v>
      </c>
      <c r="Q1281" s="39">
        <v>10602.39</v>
      </c>
    </row>
    <row r="1282" spans="1:17" x14ac:dyDescent="0.25">
      <c r="A1282" t="s">
        <v>5997</v>
      </c>
      <c r="B1282">
        <v>1965</v>
      </c>
      <c r="C1282" t="s">
        <v>18</v>
      </c>
      <c r="D1282">
        <v>27</v>
      </c>
      <c r="E1282">
        <v>0</v>
      </c>
      <c r="F1282">
        <v>10608.67</v>
      </c>
      <c r="G1282" t="s">
        <v>12</v>
      </c>
      <c r="H1282" t="s">
        <v>12</v>
      </c>
      <c r="I1282" t="s">
        <v>23</v>
      </c>
      <c r="J1282" s="16" t="str">
        <f>IF(Table3[[#This Row],[month]]="?","sep",Table3[[#This Row],[month]])</f>
        <v>Jun</v>
      </c>
      <c r="K1282" s="16">
        <f>IF(Table3[[#This Row],[year]]="?","1983",Table3[[#This Row],[year]])</f>
        <v>1965</v>
      </c>
      <c r="L1282" s="16" t="str">
        <f>IF(Table3[[#This Row],[Hospital tier]]="?","tier - 2",Table3[[#This Row],[Hospital tier]])</f>
        <v>tier - 3</v>
      </c>
      <c r="M1282" s="16" t="str">
        <f>IF(Table3[[#This Row],[City tier]]="?","tier - 2",Table3[[#This Row],[City tier]])</f>
        <v>tier - 3</v>
      </c>
      <c r="N1282" s="16" t="str">
        <f>IF(Table3[[#This Row],[State ID]]="?","unknown",Table3[[#This Row],[State ID]])</f>
        <v>R1012</v>
      </c>
      <c r="O1282" s="38" t="str">
        <f>CONCATENATE(Table3[[#This Row],[date]],"-",Table3[[#This Row],[month2]],"-",Table3[[#This Row],[year2]])</f>
        <v>27-Jun-1965</v>
      </c>
      <c r="P1282" s="17">
        <f>DATEDIF(Table3[[#This Row],[date of birth]],DATE(2023,6,8),"y")</f>
        <v>57</v>
      </c>
      <c r="Q1282" s="39">
        <v>10608.67</v>
      </c>
    </row>
    <row r="1283" spans="1:17" x14ac:dyDescent="0.25">
      <c r="A1283" t="s">
        <v>5998</v>
      </c>
      <c r="B1283">
        <v>1992</v>
      </c>
      <c r="C1283" t="s">
        <v>10</v>
      </c>
      <c r="D1283">
        <v>23</v>
      </c>
      <c r="E1283">
        <v>0</v>
      </c>
      <c r="F1283">
        <v>10617.04</v>
      </c>
      <c r="G1283" t="s">
        <v>12</v>
      </c>
      <c r="H1283" t="s">
        <v>12</v>
      </c>
      <c r="I1283" t="s">
        <v>535</v>
      </c>
      <c r="J1283" s="16" t="str">
        <f>IF(Table3[[#This Row],[month]]="?","sep",Table3[[#This Row],[month]])</f>
        <v>Jul</v>
      </c>
      <c r="K1283" s="16">
        <f>IF(Table3[[#This Row],[year]]="?","1983",Table3[[#This Row],[year]])</f>
        <v>1992</v>
      </c>
      <c r="L1283" s="16" t="str">
        <f>IF(Table3[[#This Row],[Hospital tier]]="?","tier - 2",Table3[[#This Row],[Hospital tier]])</f>
        <v>tier - 3</v>
      </c>
      <c r="M1283" s="16" t="str">
        <f>IF(Table3[[#This Row],[City tier]]="?","tier - 2",Table3[[#This Row],[City tier]])</f>
        <v>tier - 3</v>
      </c>
      <c r="N1283" s="16" t="str">
        <f>IF(Table3[[#This Row],[State ID]]="?","unknown",Table3[[#This Row],[State ID]])</f>
        <v>R1026</v>
      </c>
      <c r="O1283" s="38" t="str">
        <f>CONCATENATE(Table3[[#This Row],[date]],"-",Table3[[#This Row],[month2]],"-",Table3[[#This Row],[year2]])</f>
        <v>23-Jul-1992</v>
      </c>
      <c r="P1283" s="17">
        <f>DATEDIF(Table3[[#This Row],[date of birth]],DATE(2023,6,8),"y")</f>
        <v>30</v>
      </c>
      <c r="Q1283" s="39">
        <v>10617.04</v>
      </c>
    </row>
    <row r="1284" spans="1:17" x14ac:dyDescent="0.25">
      <c r="A1284" t="s">
        <v>5999</v>
      </c>
      <c r="B1284">
        <v>1990</v>
      </c>
      <c r="C1284" t="s">
        <v>10</v>
      </c>
      <c r="D1284">
        <v>6</v>
      </c>
      <c r="E1284">
        <v>3</v>
      </c>
      <c r="F1284">
        <v>10620.26</v>
      </c>
      <c r="G1284" t="s">
        <v>12</v>
      </c>
      <c r="H1284" t="s">
        <v>12</v>
      </c>
      <c r="I1284" t="s">
        <v>23</v>
      </c>
      <c r="J1284" s="16" t="str">
        <f>IF(Table3[[#This Row],[month]]="?","sep",Table3[[#This Row],[month]])</f>
        <v>Jul</v>
      </c>
      <c r="K1284" s="16">
        <f>IF(Table3[[#This Row],[year]]="?","1983",Table3[[#This Row],[year]])</f>
        <v>1990</v>
      </c>
      <c r="L1284" s="16" t="str">
        <f>IF(Table3[[#This Row],[Hospital tier]]="?","tier - 2",Table3[[#This Row],[Hospital tier]])</f>
        <v>tier - 3</v>
      </c>
      <c r="M1284" s="16" t="str">
        <f>IF(Table3[[#This Row],[City tier]]="?","tier - 2",Table3[[#This Row],[City tier]])</f>
        <v>tier - 3</v>
      </c>
      <c r="N1284" s="16" t="str">
        <f>IF(Table3[[#This Row],[State ID]]="?","unknown",Table3[[#This Row],[State ID]])</f>
        <v>R1012</v>
      </c>
      <c r="O1284" s="38" t="str">
        <f>CONCATENATE(Table3[[#This Row],[date]],"-",Table3[[#This Row],[month2]],"-",Table3[[#This Row],[year2]])</f>
        <v>6-Jul-1990</v>
      </c>
      <c r="P1284" s="17">
        <f>DATEDIF(Table3[[#This Row],[date of birth]],DATE(2023,6,8),"y")</f>
        <v>32</v>
      </c>
      <c r="Q1284" s="39">
        <v>10620.26</v>
      </c>
    </row>
    <row r="1285" spans="1:17" x14ac:dyDescent="0.25">
      <c r="A1285" t="s">
        <v>6000</v>
      </c>
      <c r="B1285">
        <v>1964</v>
      </c>
      <c r="C1285" t="s">
        <v>35</v>
      </c>
      <c r="D1285">
        <v>8</v>
      </c>
      <c r="E1285">
        <v>0</v>
      </c>
      <c r="F1285">
        <v>10627.81</v>
      </c>
      <c r="G1285" t="s">
        <v>12</v>
      </c>
      <c r="H1285" t="s">
        <v>12</v>
      </c>
      <c r="I1285" t="s">
        <v>13</v>
      </c>
      <c r="J1285" s="16" t="str">
        <f>IF(Table3[[#This Row],[month]]="?","sep",Table3[[#This Row],[month]])</f>
        <v>Aug</v>
      </c>
      <c r="K1285" s="16">
        <f>IF(Table3[[#This Row],[year]]="?","1983",Table3[[#This Row],[year]])</f>
        <v>1964</v>
      </c>
      <c r="L1285" s="16" t="str">
        <f>IF(Table3[[#This Row],[Hospital tier]]="?","tier - 2",Table3[[#This Row],[Hospital tier]])</f>
        <v>tier - 3</v>
      </c>
      <c r="M1285" s="16" t="str">
        <f>IF(Table3[[#This Row],[City tier]]="?","tier - 2",Table3[[#This Row],[City tier]])</f>
        <v>tier - 3</v>
      </c>
      <c r="N1285" s="16" t="str">
        <f>IF(Table3[[#This Row],[State ID]]="?","unknown",Table3[[#This Row],[State ID]])</f>
        <v>R1013</v>
      </c>
      <c r="O1285" s="38" t="str">
        <f>CONCATENATE(Table3[[#This Row],[date]],"-",Table3[[#This Row],[month2]],"-",Table3[[#This Row],[year2]])</f>
        <v>8-Aug-1964</v>
      </c>
      <c r="P1285" s="17">
        <f>DATEDIF(Table3[[#This Row],[date of birth]],DATE(2023,6,8),"y")</f>
        <v>58</v>
      </c>
      <c r="Q1285" s="39">
        <v>10627.81</v>
      </c>
    </row>
    <row r="1286" spans="1:17" x14ac:dyDescent="0.25">
      <c r="A1286" t="s">
        <v>6001</v>
      </c>
      <c r="B1286">
        <v>1976</v>
      </c>
      <c r="C1286" t="s">
        <v>15</v>
      </c>
      <c r="D1286">
        <v>22</v>
      </c>
      <c r="E1286">
        <v>2</v>
      </c>
      <c r="F1286">
        <v>10665.44</v>
      </c>
      <c r="G1286" t="s">
        <v>12</v>
      </c>
      <c r="H1286" t="s">
        <v>11</v>
      </c>
      <c r="I1286" t="s">
        <v>300</v>
      </c>
      <c r="J1286" s="16" t="str">
        <f>IF(Table3[[#This Row],[month]]="?","sep",Table3[[#This Row],[month]])</f>
        <v>Nov</v>
      </c>
      <c r="K1286" s="16">
        <f>IF(Table3[[#This Row],[year]]="?","1983",Table3[[#This Row],[year]])</f>
        <v>1976</v>
      </c>
      <c r="L1286" s="16" t="str">
        <f>IF(Table3[[#This Row],[Hospital tier]]="?","tier - 2",Table3[[#This Row],[Hospital tier]])</f>
        <v>tier - 3</v>
      </c>
      <c r="M1286" s="16" t="str">
        <f>IF(Table3[[#This Row],[City tier]]="?","tier - 2",Table3[[#This Row],[City tier]])</f>
        <v>tier - 2</v>
      </c>
      <c r="N1286" s="16" t="str">
        <f>IF(Table3[[#This Row],[State ID]]="?","unknown",Table3[[#This Row],[State ID]])</f>
        <v>R1021</v>
      </c>
      <c r="O1286" s="38" t="str">
        <f>CONCATENATE(Table3[[#This Row],[date]],"-",Table3[[#This Row],[month2]],"-",Table3[[#This Row],[year2]])</f>
        <v>22-Nov-1976</v>
      </c>
      <c r="P1286" s="17">
        <f>DATEDIF(Table3[[#This Row],[date of birth]],DATE(2023,6,8),"y")</f>
        <v>46</v>
      </c>
      <c r="Q1286" s="39">
        <v>10665.44</v>
      </c>
    </row>
    <row r="1287" spans="1:17" x14ac:dyDescent="0.25">
      <c r="A1287" t="s">
        <v>6002</v>
      </c>
      <c r="B1287">
        <v>1962</v>
      </c>
      <c r="C1287" t="s">
        <v>20</v>
      </c>
      <c r="D1287">
        <v>7</v>
      </c>
      <c r="E1287">
        <v>0</v>
      </c>
      <c r="F1287">
        <v>10676.83</v>
      </c>
      <c r="G1287" t="s">
        <v>12</v>
      </c>
      <c r="H1287" t="s">
        <v>12</v>
      </c>
      <c r="I1287" t="s">
        <v>13</v>
      </c>
      <c r="J1287" s="16" t="str">
        <f>IF(Table3[[#This Row],[month]]="?","sep",Table3[[#This Row],[month]])</f>
        <v>Sep</v>
      </c>
      <c r="K1287" s="16">
        <f>IF(Table3[[#This Row],[year]]="?","1983",Table3[[#This Row],[year]])</f>
        <v>1962</v>
      </c>
      <c r="L1287" s="16" t="str">
        <f>IF(Table3[[#This Row],[Hospital tier]]="?","tier - 2",Table3[[#This Row],[Hospital tier]])</f>
        <v>tier - 3</v>
      </c>
      <c r="M1287" s="16" t="str">
        <f>IF(Table3[[#This Row],[City tier]]="?","tier - 2",Table3[[#This Row],[City tier]])</f>
        <v>tier - 3</v>
      </c>
      <c r="N1287" s="16" t="str">
        <f>IF(Table3[[#This Row],[State ID]]="?","unknown",Table3[[#This Row],[State ID]])</f>
        <v>R1013</v>
      </c>
      <c r="O1287" s="38" t="str">
        <f>CONCATENATE(Table3[[#This Row],[date]],"-",Table3[[#This Row],[month2]],"-",Table3[[#This Row],[year2]])</f>
        <v>7-Sep-1962</v>
      </c>
      <c r="P1287" s="17">
        <f>DATEDIF(Table3[[#This Row],[date of birth]],DATE(2023,6,8),"y")</f>
        <v>60</v>
      </c>
      <c r="Q1287" s="39">
        <v>10676.83</v>
      </c>
    </row>
    <row r="1288" spans="1:17" x14ac:dyDescent="0.25">
      <c r="A1288" t="s">
        <v>6003</v>
      </c>
      <c r="B1288">
        <v>1977</v>
      </c>
      <c r="C1288" t="s">
        <v>35</v>
      </c>
      <c r="D1288">
        <v>2</v>
      </c>
      <c r="E1288">
        <v>2</v>
      </c>
      <c r="F1288">
        <v>10690.11</v>
      </c>
      <c r="G1288" t="s">
        <v>12</v>
      </c>
      <c r="H1288" t="s">
        <v>11</v>
      </c>
      <c r="I1288" t="s">
        <v>300</v>
      </c>
      <c r="J1288" s="16" t="str">
        <f>IF(Table3[[#This Row],[month]]="?","sep",Table3[[#This Row],[month]])</f>
        <v>Aug</v>
      </c>
      <c r="K1288" s="16">
        <f>IF(Table3[[#This Row],[year]]="?","1983",Table3[[#This Row],[year]])</f>
        <v>1977</v>
      </c>
      <c r="L1288" s="16" t="str">
        <f>IF(Table3[[#This Row],[Hospital tier]]="?","tier - 2",Table3[[#This Row],[Hospital tier]])</f>
        <v>tier - 3</v>
      </c>
      <c r="M1288" s="16" t="str">
        <f>IF(Table3[[#This Row],[City tier]]="?","tier - 2",Table3[[#This Row],[City tier]])</f>
        <v>tier - 2</v>
      </c>
      <c r="N1288" s="16" t="str">
        <f>IF(Table3[[#This Row],[State ID]]="?","unknown",Table3[[#This Row],[State ID]])</f>
        <v>R1021</v>
      </c>
      <c r="O1288" s="38" t="str">
        <f>CONCATENATE(Table3[[#This Row],[date]],"-",Table3[[#This Row],[month2]],"-",Table3[[#This Row],[year2]])</f>
        <v>2-Aug-1977</v>
      </c>
      <c r="P1288" s="17">
        <f>DATEDIF(Table3[[#This Row],[date of birth]],DATE(2023,6,8),"y")</f>
        <v>45</v>
      </c>
      <c r="Q1288" s="39">
        <v>10690.11</v>
      </c>
    </row>
    <row r="1289" spans="1:17" x14ac:dyDescent="0.25">
      <c r="A1289" t="s">
        <v>6004</v>
      </c>
      <c r="B1289">
        <v>1976</v>
      </c>
      <c r="C1289" t="s">
        <v>20</v>
      </c>
      <c r="D1289">
        <v>30</v>
      </c>
      <c r="E1289">
        <v>2</v>
      </c>
      <c r="F1289">
        <v>10698.38</v>
      </c>
      <c r="G1289" t="s">
        <v>12</v>
      </c>
      <c r="H1289" t="s">
        <v>16</v>
      </c>
      <c r="I1289" t="s">
        <v>200</v>
      </c>
      <c r="J1289" s="16" t="str">
        <f>IF(Table3[[#This Row],[month]]="?","sep",Table3[[#This Row],[month]])</f>
        <v>Sep</v>
      </c>
      <c r="K1289" s="16">
        <f>IF(Table3[[#This Row],[year]]="?","1983",Table3[[#This Row],[year]])</f>
        <v>1976</v>
      </c>
      <c r="L1289" s="16" t="str">
        <f>IF(Table3[[#This Row],[Hospital tier]]="?","tier - 2",Table3[[#This Row],[Hospital tier]])</f>
        <v>tier - 3</v>
      </c>
      <c r="M1289" s="16" t="str">
        <f>IF(Table3[[#This Row],[City tier]]="?","tier - 2",Table3[[#This Row],[City tier]])</f>
        <v>tier - 1</v>
      </c>
      <c r="N1289" s="16" t="str">
        <f>IF(Table3[[#This Row],[State ID]]="?","unknown",Table3[[#This Row],[State ID]])</f>
        <v>R1025</v>
      </c>
      <c r="O1289" s="38" t="str">
        <f>CONCATENATE(Table3[[#This Row],[date]],"-",Table3[[#This Row],[month2]],"-",Table3[[#This Row],[year2]])</f>
        <v>30-Sep-1976</v>
      </c>
      <c r="P1289" s="17">
        <f>DATEDIF(Table3[[#This Row],[date of birth]],DATE(2023,6,8),"y")</f>
        <v>46</v>
      </c>
      <c r="Q1289" s="39">
        <v>10698.38</v>
      </c>
    </row>
    <row r="1290" spans="1:17" x14ac:dyDescent="0.25">
      <c r="A1290" t="s">
        <v>6005</v>
      </c>
      <c r="B1290">
        <v>1972</v>
      </c>
      <c r="C1290" t="s">
        <v>37</v>
      </c>
      <c r="D1290">
        <v>24</v>
      </c>
      <c r="E1290">
        <v>3</v>
      </c>
      <c r="F1290">
        <v>10702.64</v>
      </c>
      <c r="G1290" t="s">
        <v>12</v>
      </c>
      <c r="H1290" t="s">
        <v>12</v>
      </c>
      <c r="I1290" t="s">
        <v>13</v>
      </c>
      <c r="J1290" s="16" t="str">
        <f>IF(Table3[[#This Row],[month]]="?","sep",Table3[[#This Row],[month]])</f>
        <v>Oct</v>
      </c>
      <c r="K1290" s="16">
        <f>IF(Table3[[#This Row],[year]]="?","1983",Table3[[#This Row],[year]])</f>
        <v>1972</v>
      </c>
      <c r="L1290" s="16" t="str">
        <f>IF(Table3[[#This Row],[Hospital tier]]="?","tier - 2",Table3[[#This Row],[Hospital tier]])</f>
        <v>tier - 3</v>
      </c>
      <c r="M1290" s="16" t="str">
        <f>IF(Table3[[#This Row],[City tier]]="?","tier - 2",Table3[[#This Row],[City tier]])</f>
        <v>tier - 3</v>
      </c>
      <c r="N1290" s="16" t="str">
        <f>IF(Table3[[#This Row],[State ID]]="?","unknown",Table3[[#This Row],[State ID]])</f>
        <v>R1013</v>
      </c>
      <c r="O1290" s="38" t="str">
        <f>CONCATENATE(Table3[[#This Row],[date]],"-",Table3[[#This Row],[month2]],"-",Table3[[#This Row],[year2]])</f>
        <v>24-Oct-1972</v>
      </c>
      <c r="P1290" s="17">
        <f>DATEDIF(Table3[[#This Row],[date of birth]],DATE(2023,6,8),"y")</f>
        <v>50</v>
      </c>
      <c r="Q1290" s="39">
        <v>10702.64</v>
      </c>
    </row>
    <row r="1291" spans="1:17" x14ac:dyDescent="0.25">
      <c r="A1291" t="s">
        <v>6006</v>
      </c>
      <c r="B1291">
        <v>1967</v>
      </c>
      <c r="C1291" t="s">
        <v>10</v>
      </c>
      <c r="D1291">
        <v>30</v>
      </c>
      <c r="E1291">
        <v>0</v>
      </c>
      <c r="F1291">
        <v>10704.47</v>
      </c>
      <c r="G1291" t="s">
        <v>12</v>
      </c>
      <c r="H1291" t="s">
        <v>11</v>
      </c>
      <c r="I1291" t="s">
        <v>42</v>
      </c>
      <c r="J1291" s="16" t="str">
        <f>IF(Table3[[#This Row],[month]]="?","sep",Table3[[#This Row],[month]])</f>
        <v>Jul</v>
      </c>
      <c r="K1291" s="16">
        <f>IF(Table3[[#This Row],[year]]="?","1983",Table3[[#This Row],[year]])</f>
        <v>1967</v>
      </c>
      <c r="L1291" s="16" t="str">
        <f>IF(Table3[[#This Row],[Hospital tier]]="?","tier - 2",Table3[[#This Row],[Hospital tier]])</f>
        <v>tier - 3</v>
      </c>
      <c r="M1291" s="16" t="str">
        <f>IF(Table3[[#This Row],[City tier]]="?","tier - 2",Table3[[#This Row],[City tier]])</f>
        <v>tier - 2</v>
      </c>
      <c r="N1291" s="16" t="str">
        <f>IF(Table3[[#This Row],[State ID]]="?","unknown",Table3[[#This Row],[State ID]])</f>
        <v>R1011</v>
      </c>
      <c r="O1291" s="38" t="str">
        <f>CONCATENATE(Table3[[#This Row],[date]],"-",Table3[[#This Row],[month2]],"-",Table3[[#This Row],[year2]])</f>
        <v>30-Jul-1967</v>
      </c>
      <c r="P1291" s="17">
        <f>DATEDIF(Table3[[#This Row],[date of birth]],DATE(2023,6,8),"y")</f>
        <v>55</v>
      </c>
      <c r="Q1291" s="39">
        <v>10704.47</v>
      </c>
    </row>
    <row r="1292" spans="1:17" x14ac:dyDescent="0.25">
      <c r="A1292" t="s">
        <v>6007</v>
      </c>
      <c r="B1292">
        <v>1967</v>
      </c>
      <c r="C1292" t="s">
        <v>37</v>
      </c>
      <c r="D1292">
        <v>5</v>
      </c>
      <c r="E1292">
        <v>0</v>
      </c>
      <c r="F1292">
        <v>10713.64</v>
      </c>
      <c r="G1292" t="s">
        <v>12</v>
      </c>
      <c r="H1292" t="s">
        <v>12</v>
      </c>
      <c r="I1292" t="s">
        <v>42</v>
      </c>
      <c r="J1292" s="16" t="str">
        <f>IF(Table3[[#This Row],[month]]="?","sep",Table3[[#This Row],[month]])</f>
        <v>Oct</v>
      </c>
      <c r="K1292" s="16">
        <f>IF(Table3[[#This Row],[year]]="?","1983",Table3[[#This Row],[year]])</f>
        <v>1967</v>
      </c>
      <c r="L1292" s="16" t="str">
        <f>IF(Table3[[#This Row],[Hospital tier]]="?","tier - 2",Table3[[#This Row],[Hospital tier]])</f>
        <v>tier - 3</v>
      </c>
      <c r="M1292" s="16" t="str">
        <f>IF(Table3[[#This Row],[City tier]]="?","tier - 2",Table3[[#This Row],[City tier]])</f>
        <v>tier - 3</v>
      </c>
      <c r="N1292" s="16" t="str">
        <f>IF(Table3[[#This Row],[State ID]]="?","unknown",Table3[[#This Row],[State ID]])</f>
        <v>R1011</v>
      </c>
      <c r="O1292" s="38" t="str">
        <f>CONCATENATE(Table3[[#This Row],[date]],"-",Table3[[#This Row],[month2]],"-",Table3[[#This Row],[year2]])</f>
        <v>5-Oct-1967</v>
      </c>
      <c r="P1292" s="17">
        <f>DATEDIF(Table3[[#This Row],[date of birth]],DATE(2023,6,8),"y")</f>
        <v>55</v>
      </c>
      <c r="Q1292" s="39">
        <v>10713.64</v>
      </c>
    </row>
    <row r="1293" spans="1:17" x14ac:dyDescent="0.25">
      <c r="A1293" t="s">
        <v>6008</v>
      </c>
      <c r="B1293">
        <v>1992</v>
      </c>
      <c r="C1293" t="s">
        <v>18</v>
      </c>
      <c r="D1293">
        <v>25</v>
      </c>
      <c r="E1293">
        <v>0</v>
      </c>
      <c r="F1293">
        <v>10719.57</v>
      </c>
      <c r="G1293" t="s">
        <v>12</v>
      </c>
      <c r="H1293" t="s">
        <v>16</v>
      </c>
      <c r="I1293" t="s">
        <v>23</v>
      </c>
      <c r="J1293" s="16" t="str">
        <f>IF(Table3[[#This Row],[month]]="?","sep",Table3[[#This Row],[month]])</f>
        <v>Jun</v>
      </c>
      <c r="K1293" s="16">
        <f>IF(Table3[[#This Row],[year]]="?","1983",Table3[[#This Row],[year]])</f>
        <v>1992</v>
      </c>
      <c r="L1293" s="16" t="str">
        <f>IF(Table3[[#This Row],[Hospital tier]]="?","tier - 2",Table3[[#This Row],[Hospital tier]])</f>
        <v>tier - 3</v>
      </c>
      <c r="M1293" s="16" t="str">
        <f>IF(Table3[[#This Row],[City tier]]="?","tier - 2",Table3[[#This Row],[City tier]])</f>
        <v>tier - 1</v>
      </c>
      <c r="N1293" s="16" t="str">
        <f>IF(Table3[[#This Row],[State ID]]="?","unknown",Table3[[#This Row],[State ID]])</f>
        <v>R1012</v>
      </c>
      <c r="O1293" s="38" t="str">
        <f>CONCATENATE(Table3[[#This Row],[date]],"-",Table3[[#This Row],[month2]],"-",Table3[[#This Row],[year2]])</f>
        <v>25-Jun-1992</v>
      </c>
      <c r="P1293" s="17">
        <f>DATEDIF(Table3[[#This Row],[date of birth]],DATE(2023,6,8),"y")</f>
        <v>30</v>
      </c>
      <c r="Q1293" s="39">
        <v>10719.57</v>
      </c>
    </row>
    <row r="1294" spans="1:17" x14ac:dyDescent="0.25">
      <c r="A1294" t="s">
        <v>6009</v>
      </c>
      <c r="B1294">
        <v>1974</v>
      </c>
      <c r="C1294" t="s">
        <v>30</v>
      </c>
      <c r="D1294">
        <v>9</v>
      </c>
      <c r="E1294">
        <v>4</v>
      </c>
      <c r="F1294">
        <v>10736.87</v>
      </c>
      <c r="G1294" t="s">
        <v>12</v>
      </c>
      <c r="H1294" t="s">
        <v>16</v>
      </c>
      <c r="I1294" t="s">
        <v>168</v>
      </c>
      <c r="J1294" s="16" t="str">
        <f>IF(Table3[[#This Row],[month]]="?","sep",Table3[[#This Row],[month]])</f>
        <v>Dec</v>
      </c>
      <c r="K1294" s="16">
        <f>IF(Table3[[#This Row],[year]]="?","1983",Table3[[#This Row],[year]])</f>
        <v>1974</v>
      </c>
      <c r="L1294" s="16" t="str">
        <f>IF(Table3[[#This Row],[Hospital tier]]="?","tier - 2",Table3[[#This Row],[Hospital tier]])</f>
        <v>tier - 3</v>
      </c>
      <c r="M1294" s="16" t="str">
        <f>IF(Table3[[#This Row],[City tier]]="?","tier - 2",Table3[[#This Row],[City tier]])</f>
        <v>tier - 1</v>
      </c>
      <c r="N1294" s="16" t="str">
        <f>IF(Table3[[#This Row],[State ID]]="?","unknown",Table3[[#This Row],[State ID]])</f>
        <v>R1016</v>
      </c>
      <c r="O1294" s="38" t="str">
        <f>CONCATENATE(Table3[[#This Row],[date]],"-",Table3[[#This Row],[month2]],"-",Table3[[#This Row],[year2]])</f>
        <v>9-Dec-1974</v>
      </c>
      <c r="P1294" s="17">
        <f>DATEDIF(Table3[[#This Row],[date of birth]],DATE(2023,6,8),"y")</f>
        <v>48</v>
      </c>
      <c r="Q1294" s="39">
        <v>10736.87</v>
      </c>
    </row>
    <row r="1295" spans="1:17" x14ac:dyDescent="0.25">
      <c r="A1295" t="s">
        <v>6010</v>
      </c>
      <c r="B1295">
        <v>1986</v>
      </c>
      <c r="C1295" t="s">
        <v>35</v>
      </c>
      <c r="D1295">
        <v>29</v>
      </c>
      <c r="E1295">
        <v>3</v>
      </c>
      <c r="F1295">
        <v>10749.02</v>
      </c>
      <c r="G1295" t="s">
        <v>12</v>
      </c>
      <c r="H1295" t="s">
        <v>16</v>
      </c>
      <c r="I1295" t="s">
        <v>535</v>
      </c>
      <c r="J1295" s="16" t="str">
        <f>IF(Table3[[#This Row],[month]]="?","sep",Table3[[#This Row],[month]])</f>
        <v>Aug</v>
      </c>
      <c r="K1295" s="16">
        <f>IF(Table3[[#This Row],[year]]="?","1983",Table3[[#This Row],[year]])</f>
        <v>1986</v>
      </c>
      <c r="L1295" s="16" t="str">
        <f>IF(Table3[[#This Row],[Hospital tier]]="?","tier - 2",Table3[[#This Row],[Hospital tier]])</f>
        <v>tier - 3</v>
      </c>
      <c r="M1295" s="16" t="str">
        <f>IF(Table3[[#This Row],[City tier]]="?","tier - 2",Table3[[#This Row],[City tier]])</f>
        <v>tier - 1</v>
      </c>
      <c r="N1295" s="16" t="str">
        <f>IF(Table3[[#This Row],[State ID]]="?","unknown",Table3[[#This Row],[State ID]])</f>
        <v>R1026</v>
      </c>
      <c r="O1295" s="38" t="str">
        <f>CONCATENATE(Table3[[#This Row],[date]],"-",Table3[[#This Row],[month2]],"-",Table3[[#This Row],[year2]])</f>
        <v>29-Aug-1986</v>
      </c>
      <c r="P1295" s="17">
        <f>DATEDIF(Table3[[#This Row],[date of birth]],DATE(2023,6,8),"y")</f>
        <v>36</v>
      </c>
      <c r="Q1295" s="39">
        <v>10749.02</v>
      </c>
    </row>
    <row r="1296" spans="1:17" x14ac:dyDescent="0.25">
      <c r="A1296" t="s">
        <v>6011</v>
      </c>
      <c r="B1296">
        <v>1989</v>
      </c>
      <c r="C1296" t="s">
        <v>15</v>
      </c>
      <c r="D1296">
        <v>25</v>
      </c>
      <c r="E1296">
        <v>3</v>
      </c>
      <c r="F1296">
        <v>10769.75</v>
      </c>
      <c r="G1296" t="s">
        <v>12</v>
      </c>
      <c r="H1296" t="s">
        <v>11</v>
      </c>
      <c r="I1296" t="s">
        <v>632</v>
      </c>
      <c r="J1296" s="16" t="str">
        <f>IF(Table3[[#This Row],[month]]="?","sep",Table3[[#This Row],[month]])</f>
        <v>Nov</v>
      </c>
      <c r="K1296" s="16">
        <f>IF(Table3[[#This Row],[year]]="?","1983",Table3[[#This Row],[year]])</f>
        <v>1989</v>
      </c>
      <c r="L1296" s="16" t="str">
        <f>IF(Table3[[#This Row],[Hospital tier]]="?","tier - 2",Table3[[#This Row],[Hospital tier]])</f>
        <v>tier - 3</v>
      </c>
      <c r="M1296" s="16" t="str">
        <f>IF(Table3[[#This Row],[City tier]]="?","tier - 2",Table3[[#This Row],[City tier]])</f>
        <v>tier - 2</v>
      </c>
      <c r="N1296" s="16" t="str">
        <f>IF(Table3[[#This Row],[State ID]]="?","unknown",Table3[[#This Row],[State ID]])</f>
        <v>R1022</v>
      </c>
      <c r="O1296" s="38" t="str">
        <f>CONCATENATE(Table3[[#This Row],[date]],"-",Table3[[#This Row],[month2]],"-",Table3[[#This Row],[year2]])</f>
        <v>25-Nov-1989</v>
      </c>
      <c r="P1296" s="17">
        <f>DATEDIF(Table3[[#This Row],[date of birth]],DATE(2023,6,8),"y")</f>
        <v>33</v>
      </c>
      <c r="Q1296" s="39">
        <v>10769.75</v>
      </c>
    </row>
    <row r="1297" spans="1:17" x14ac:dyDescent="0.25">
      <c r="A1297" t="s">
        <v>6012</v>
      </c>
      <c r="B1297">
        <v>1967</v>
      </c>
      <c r="C1297" t="s">
        <v>15</v>
      </c>
      <c r="D1297">
        <v>11</v>
      </c>
      <c r="E1297">
        <v>1</v>
      </c>
      <c r="F1297">
        <v>10791.96</v>
      </c>
      <c r="G1297" t="s">
        <v>12</v>
      </c>
      <c r="H1297" t="s">
        <v>11</v>
      </c>
      <c r="I1297" t="s">
        <v>42</v>
      </c>
      <c r="J1297" s="16" t="str">
        <f>IF(Table3[[#This Row],[month]]="?","sep",Table3[[#This Row],[month]])</f>
        <v>Nov</v>
      </c>
      <c r="K1297" s="16">
        <f>IF(Table3[[#This Row],[year]]="?","1983",Table3[[#This Row],[year]])</f>
        <v>1967</v>
      </c>
      <c r="L1297" s="16" t="str">
        <f>IF(Table3[[#This Row],[Hospital tier]]="?","tier - 2",Table3[[#This Row],[Hospital tier]])</f>
        <v>tier - 3</v>
      </c>
      <c r="M1297" s="16" t="str">
        <f>IF(Table3[[#This Row],[City tier]]="?","tier - 2",Table3[[#This Row],[City tier]])</f>
        <v>tier - 2</v>
      </c>
      <c r="N1297" s="16" t="str">
        <f>IF(Table3[[#This Row],[State ID]]="?","unknown",Table3[[#This Row],[State ID]])</f>
        <v>R1011</v>
      </c>
      <c r="O1297" s="38" t="str">
        <f>CONCATENATE(Table3[[#This Row],[date]],"-",Table3[[#This Row],[month2]],"-",Table3[[#This Row],[year2]])</f>
        <v>11-Nov-1967</v>
      </c>
      <c r="P1297" s="17">
        <f>DATEDIF(Table3[[#This Row],[date of birth]],DATE(2023,6,8),"y")</f>
        <v>55</v>
      </c>
      <c r="Q1297" s="39">
        <v>10791.96</v>
      </c>
    </row>
    <row r="1298" spans="1:17" x14ac:dyDescent="0.25">
      <c r="A1298" t="s">
        <v>6013</v>
      </c>
      <c r="B1298">
        <v>1999</v>
      </c>
      <c r="C1298" t="s">
        <v>30</v>
      </c>
      <c r="D1298">
        <v>24</v>
      </c>
      <c r="E1298">
        <v>0</v>
      </c>
      <c r="F1298">
        <v>10795.94</v>
      </c>
      <c r="G1298" t="s">
        <v>12</v>
      </c>
      <c r="H1298" t="s">
        <v>16</v>
      </c>
      <c r="I1298" t="s">
        <v>42</v>
      </c>
      <c r="J1298" s="16" t="str">
        <f>IF(Table3[[#This Row],[month]]="?","sep",Table3[[#This Row],[month]])</f>
        <v>Dec</v>
      </c>
      <c r="K1298" s="16">
        <f>IF(Table3[[#This Row],[year]]="?","1983",Table3[[#This Row],[year]])</f>
        <v>1999</v>
      </c>
      <c r="L1298" s="16" t="str">
        <f>IF(Table3[[#This Row],[Hospital tier]]="?","tier - 2",Table3[[#This Row],[Hospital tier]])</f>
        <v>tier - 3</v>
      </c>
      <c r="M1298" s="16" t="str">
        <f>IF(Table3[[#This Row],[City tier]]="?","tier - 2",Table3[[#This Row],[City tier]])</f>
        <v>tier - 1</v>
      </c>
      <c r="N1298" s="16" t="str">
        <f>IF(Table3[[#This Row],[State ID]]="?","unknown",Table3[[#This Row],[State ID]])</f>
        <v>R1011</v>
      </c>
      <c r="O1298" s="38" t="str">
        <f>CONCATENATE(Table3[[#This Row],[date]],"-",Table3[[#This Row],[month2]],"-",Table3[[#This Row],[year2]])</f>
        <v>24-Dec-1999</v>
      </c>
      <c r="P1298" s="17">
        <f>DATEDIF(Table3[[#This Row],[date of birth]],DATE(2023,6,8),"y")</f>
        <v>23</v>
      </c>
      <c r="Q1298" s="39">
        <v>10795.94</v>
      </c>
    </row>
    <row r="1299" spans="1:17" x14ac:dyDescent="0.25">
      <c r="A1299" t="s">
        <v>6014</v>
      </c>
      <c r="B1299">
        <v>1967</v>
      </c>
      <c r="C1299" t="s">
        <v>37</v>
      </c>
      <c r="D1299">
        <v>23</v>
      </c>
      <c r="E1299">
        <v>0</v>
      </c>
      <c r="F1299">
        <v>10796.35</v>
      </c>
      <c r="G1299" t="s">
        <v>12</v>
      </c>
      <c r="H1299" t="s">
        <v>16</v>
      </c>
      <c r="I1299" t="s">
        <v>166</v>
      </c>
      <c r="J1299" s="16" t="str">
        <f>IF(Table3[[#This Row],[month]]="?","sep",Table3[[#This Row],[month]])</f>
        <v>Oct</v>
      </c>
      <c r="K1299" s="16">
        <f>IF(Table3[[#This Row],[year]]="?","1983",Table3[[#This Row],[year]])</f>
        <v>1967</v>
      </c>
      <c r="L1299" s="16" t="str">
        <f>IF(Table3[[#This Row],[Hospital tier]]="?","tier - 2",Table3[[#This Row],[Hospital tier]])</f>
        <v>tier - 3</v>
      </c>
      <c r="M1299" s="16" t="str">
        <f>IF(Table3[[#This Row],[City tier]]="?","tier - 2",Table3[[#This Row],[City tier]])</f>
        <v>tier - 1</v>
      </c>
      <c r="N1299" s="16" t="str">
        <f>IF(Table3[[#This Row],[State ID]]="?","unknown",Table3[[#This Row],[State ID]])</f>
        <v>R1019</v>
      </c>
      <c r="O1299" s="38" t="str">
        <f>CONCATENATE(Table3[[#This Row],[date]],"-",Table3[[#This Row],[month2]],"-",Table3[[#This Row],[year2]])</f>
        <v>23-Oct-1967</v>
      </c>
      <c r="P1299" s="17">
        <f>DATEDIF(Table3[[#This Row],[date of birth]],DATE(2023,6,8),"y")</f>
        <v>55</v>
      </c>
      <c r="Q1299" s="39">
        <v>10796.35</v>
      </c>
    </row>
    <row r="1300" spans="1:17" x14ac:dyDescent="0.25">
      <c r="A1300" t="s">
        <v>6015</v>
      </c>
      <c r="B1300">
        <v>1970</v>
      </c>
      <c r="C1300" t="s">
        <v>37</v>
      </c>
      <c r="D1300">
        <v>28</v>
      </c>
      <c r="E1300">
        <v>1</v>
      </c>
      <c r="F1300">
        <v>10797.34</v>
      </c>
      <c r="G1300" t="s">
        <v>12</v>
      </c>
      <c r="H1300" t="s">
        <v>11</v>
      </c>
      <c r="I1300" t="s">
        <v>249</v>
      </c>
      <c r="J1300" s="16" t="str">
        <f>IF(Table3[[#This Row],[month]]="?","sep",Table3[[#This Row],[month]])</f>
        <v>Oct</v>
      </c>
      <c r="K1300" s="16">
        <f>IF(Table3[[#This Row],[year]]="?","1983",Table3[[#This Row],[year]])</f>
        <v>1970</v>
      </c>
      <c r="L1300" s="16" t="str">
        <f>IF(Table3[[#This Row],[Hospital tier]]="?","tier - 2",Table3[[#This Row],[Hospital tier]])</f>
        <v>tier - 3</v>
      </c>
      <c r="M1300" s="16" t="str">
        <f>IF(Table3[[#This Row],[City tier]]="?","tier - 2",Table3[[#This Row],[City tier]])</f>
        <v>tier - 2</v>
      </c>
      <c r="N1300" s="16" t="str">
        <f>IF(Table3[[#This Row],[State ID]]="?","unknown",Table3[[#This Row],[State ID]])</f>
        <v>R1023</v>
      </c>
      <c r="O1300" s="38" t="str">
        <f>CONCATENATE(Table3[[#This Row],[date]],"-",Table3[[#This Row],[month2]],"-",Table3[[#This Row],[year2]])</f>
        <v>28-Oct-1970</v>
      </c>
      <c r="P1300" s="17">
        <f>DATEDIF(Table3[[#This Row],[date of birth]],DATE(2023,6,8),"y")</f>
        <v>52</v>
      </c>
      <c r="Q1300" s="39">
        <v>10797.34</v>
      </c>
    </row>
    <row r="1301" spans="1:17" x14ac:dyDescent="0.25">
      <c r="A1301" t="s">
        <v>6016</v>
      </c>
      <c r="B1301">
        <v>1970</v>
      </c>
      <c r="C1301" t="s">
        <v>30</v>
      </c>
      <c r="D1301">
        <v>18</v>
      </c>
      <c r="E1301">
        <v>2</v>
      </c>
      <c r="F1301">
        <v>10806.84</v>
      </c>
      <c r="G1301" t="s">
        <v>12</v>
      </c>
      <c r="H1301" t="s">
        <v>11</v>
      </c>
      <c r="I1301" t="s">
        <v>42</v>
      </c>
      <c r="J1301" s="16" t="str">
        <f>IF(Table3[[#This Row],[month]]="?","sep",Table3[[#This Row],[month]])</f>
        <v>Dec</v>
      </c>
      <c r="K1301" s="16">
        <f>IF(Table3[[#This Row],[year]]="?","1983",Table3[[#This Row],[year]])</f>
        <v>1970</v>
      </c>
      <c r="L1301" s="16" t="str">
        <f>IF(Table3[[#This Row],[Hospital tier]]="?","tier - 2",Table3[[#This Row],[Hospital tier]])</f>
        <v>tier - 3</v>
      </c>
      <c r="M1301" s="16" t="str">
        <f>IF(Table3[[#This Row],[City tier]]="?","tier - 2",Table3[[#This Row],[City tier]])</f>
        <v>tier - 2</v>
      </c>
      <c r="N1301" s="16" t="str">
        <f>IF(Table3[[#This Row],[State ID]]="?","unknown",Table3[[#This Row],[State ID]])</f>
        <v>R1011</v>
      </c>
      <c r="O1301" s="38" t="str">
        <f>CONCATENATE(Table3[[#This Row],[date]],"-",Table3[[#This Row],[month2]],"-",Table3[[#This Row],[year2]])</f>
        <v>18-Dec-1970</v>
      </c>
      <c r="P1301" s="17">
        <f>DATEDIF(Table3[[#This Row],[date of birth]],DATE(2023,6,8),"y")</f>
        <v>52</v>
      </c>
      <c r="Q1301" s="39">
        <v>10806.84</v>
      </c>
    </row>
    <row r="1302" spans="1:17" x14ac:dyDescent="0.25">
      <c r="A1302" t="s">
        <v>6017</v>
      </c>
      <c r="B1302">
        <v>1967</v>
      </c>
      <c r="C1302" t="s">
        <v>37</v>
      </c>
      <c r="D1302">
        <v>2</v>
      </c>
      <c r="E1302">
        <v>1</v>
      </c>
      <c r="F1302">
        <v>10807.49</v>
      </c>
      <c r="G1302" t="s">
        <v>12</v>
      </c>
      <c r="H1302" t="s">
        <v>11</v>
      </c>
      <c r="I1302" t="s">
        <v>13</v>
      </c>
      <c r="J1302" s="16" t="str">
        <f>IF(Table3[[#This Row],[month]]="?","sep",Table3[[#This Row],[month]])</f>
        <v>Oct</v>
      </c>
      <c r="K1302" s="16">
        <f>IF(Table3[[#This Row],[year]]="?","1983",Table3[[#This Row],[year]])</f>
        <v>1967</v>
      </c>
      <c r="L1302" s="16" t="str">
        <f>IF(Table3[[#This Row],[Hospital tier]]="?","tier - 2",Table3[[#This Row],[Hospital tier]])</f>
        <v>tier - 3</v>
      </c>
      <c r="M1302" s="16" t="str">
        <f>IF(Table3[[#This Row],[City tier]]="?","tier - 2",Table3[[#This Row],[City tier]])</f>
        <v>tier - 2</v>
      </c>
      <c r="N1302" s="16" t="str">
        <f>IF(Table3[[#This Row],[State ID]]="?","unknown",Table3[[#This Row],[State ID]])</f>
        <v>R1013</v>
      </c>
      <c r="O1302" s="38" t="str">
        <f>CONCATENATE(Table3[[#This Row],[date]],"-",Table3[[#This Row],[month2]],"-",Table3[[#This Row],[year2]])</f>
        <v>2-Oct-1967</v>
      </c>
      <c r="P1302" s="17">
        <f>DATEDIF(Table3[[#This Row],[date of birth]],DATE(2023,6,8),"y")</f>
        <v>55</v>
      </c>
      <c r="Q1302" s="39">
        <v>10807.49</v>
      </c>
    </row>
    <row r="1303" spans="1:17" x14ac:dyDescent="0.25">
      <c r="A1303" t="s">
        <v>6018</v>
      </c>
      <c r="B1303">
        <v>1968</v>
      </c>
      <c r="C1303" t="s">
        <v>10</v>
      </c>
      <c r="D1303">
        <v>28</v>
      </c>
      <c r="E1303">
        <v>1</v>
      </c>
      <c r="F1303">
        <v>10825.25</v>
      </c>
      <c r="G1303" t="s">
        <v>12</v>
      </c>
      <c r="H1303" t="s">
        <v>12</v>
      </c>
      <c r="I1303" t="s">
        <v>23</v>
      </c>
      <c r="J1303" s="16" t="str">
        <f>IF(Table3[[#This Row],[month]]="?","sep",Table3[[#This Row],[month]])</f>
        <v>Jul</v>
      </c>
      <c r="K1303" s="16">
        <f>IF(Table3[[#This Row],[year]]="?","1983",Table3[[#This Row],[year]])</f>
        <v>1968</v>
      </c>
      <c r="L1303" s="16" t="str">
        <f>IF(Table3[[#This Row],[Hospital tier]]="?","tier - 2",Table3[[#This Row],[Hospital tier]])</f>
        <v>tier - 3</v>
      </c>
      <c r="M1303" s="16" t="str">
        <f>IF(Table3[[#This Row],[City tier]]="?","tier - 2",Table3[[#This Row],[City tier]])</f>
        <v>tier - 3</v>
      </c>
      <c r="N1303" s="16" t="str">
        <f>IF(Table3[[#This Row],[State ID]]="?","unknown",Table3[[#This Row],[State ID]])</f>
        <v>R1012</v>
      </c>
      <c r="O1303" s="38" t="str">
        <f>CONCATENATE(Table3[[#This Row],[date]],"-",Table3[[#This Row],[month2]],"-",Table3[[#This Row],[year2]])</f>
        <v>28-Jul-1968</v>
      </c>
      <c r="P1303" s="17">
        <f>DATEDIF(Table3[[#This Row],[date of birth]],DATE(2023,6,8),"y")</f>
        <v>54</v>
      </c>
      <c r="Q1303" s="39">
        <v>10825.25</v>
      </c>
    </row>
    <row r="1304" spans="1:17" x14ac:dyDescent="0.25">
      <c r="A1304" t="s">
        <v>6019</v>
      </c>
      <c r="B1304">
        <v>1971</v>
      </c>
      <c r="C1304" t="s">
        <v>30</v>
      </c>
      <c r="D1304">
        <v>20</v>
      </c>
      <c r="E1304">
        <v>2</v>
      </c>
      <c r="F1304">
        <v>10848.13</v>
      </c>
      <c r="G1304" t="s">
        <v>12</v>
      </c>
      <c r="H1304" t="s">
        <v>12</v>
      </c>
      <c r="I1304" t="s">
        <v>23</v>
      </c>
      <c r="J1304" s="16" t="str">
        <f>IF(Table3[[#This Row],[month]]="?","sep",Table3[[#This Row],[month]])</f>
        <v>Dec</v>
      </c>
      <c r="K1304" s="16">
        <f>IF(Table3[[#This Row],[year]]="?","1983",Table3[[#This Row],[year]])</f>
        <v>1971</v>
      </c>
      <c r="L1304" s="16" t="str">
        <f>IF(Table3[[#This Row],[Hospital tier]]="?","tier - 2",Table3[[#This Row],[Hospital tier]])</f>
        <v>tier - 3</v>
      </c>
      <c r="M1304" s="16" t="str">
        <f>IF(Table3[[#This Row],[City tier]]="?","tier - 2",Table3[[#This Row],[City tier]])</f>
        <v>tier - 3</v>
      </c>
      <c r="N1304" s="16" t="str">
        <f>IF(Table3[[#This Row],[State ID]]="?","unknown",Table3[[#This Row],[State ID]])</f>
        <v>R1012</v>
      </c>
      <c r="O1304" s="38" t="str">
        <f>CONCATENATE(Table3[[#This Row],[date]],"-",Table3[[#This Row],[month2]],"-",Table3[[#This Row],[year2]])</f>
        <v>20-Dec-1971</v>
      </c>
      <c r="P1304" s="17">
        <f>DATEDIF(Table3[[#This Row],[date of birth]],DATE(2023,6,8),"y")</f>
        <v>51</v>
      </c>
      <c r="Q1304" s="39">
        <v>10848.13</v>
      </c>
    </row>
    <row r="1305" spans="1:17" x14ac:dyDescent="0.25">
      <c r="A1305" t="s">
        <v>6020</v>
      </c>
      <c r="B1305">
        <v>1994</v>
      </c>
      <c r="C1305" t="s">
        <v>20</v>
      </c>
      <c r="D1305">
        <v>6</v>
      </c>
      <c r="E1305">
        <v>0</v>
      </c>
      <c r="F1305">
        <v>10886.66</v>
      </c>
      <c r="G1305" t="s">
        <v>12</v>
      </c>
      <c r="H1305" t="s">
        <v>12</v>
      </c>
      <c r="I1305" t="s">
        <v>23</v>
      </c>
      <c r="J1305" s="16" t="str">
        <f>IF(Table3[[#This Row],[month]]="?","sep",Table3[[#This Row],[month]])</f>
        <v>Sep</v>
      </c>
      <c r="K1305" s="16">
        <f>IF(Table3[[#This Row],[year]]="?","1983",Table3[[#This Row],[year]])</f>
        <v>1994</v>
      </c>
      <c r="L1305" s="16" t="str">
        <f>IF(Table3[[#This Row],[Hospital tier]]="?","tier - 2",Table3[[#This Row],[Hospital tier]])</f>
        <v>tier - 3</v>
      </c>
      <c r="M1305" s="16" t="str">
        <f>IF(Table3[[#This Row],[City tier]]="?","tier - 2",Table3[[#This Row],[City tier]])</f>
        <v>tier - 3</v>
      </c>
      <c r="N1305" s="16" t="str">
        <f>IF(Table3[[#This Row],[State ID]]="?","unknown",Table3[[#This Row],[State ID]])</f>
        <v>R1012</v>
      </c>
      <c r="O1305" s="38" t="str">
        <f>CONCATENATE(Table3[[#This Row],[date]],"-",Table3[[#This Row],[month2]],"-",Table3[[#This Row],[year2]])</f>
        <v>6-Sep-1994</v>
      </c>
      <c r="P1305" s="17">
        <f>DATEDIF(Table3[[#This Row],[date of birth]],DATE(2023,6,8),"y")</f>
        <v>28</v>
      </c>
      <c r="Q1305" s="39">
        <v>10886.66</v>
      </c>
    </row>
    <row r="1306" spans="1:17" x14ac:dyDescent="0.25">
      <c r="A1306" t="s">
        <v>6021</v>
      </c>
      <c r="B1306">
        <v>1968</v>
      </c>
      <c r="C1306" t="s">
        <v>15</v>
      </c>
      <c r="D1306">
        <v>13</v>
      </c>
      <c r="E1306">
        <v>0</v>
      </c>
      <c r="F1306">
        <v>10923.93</v>
      </c>
      <c r="G1306" t="s">
        <v>12</v>
      </c>
      <c r="H1306" t="s">
        <v>16</v>
      </c>
      <c r="I1306" t="s">
        <v>247</v>
      </c>
      <c r="J1306" s="16" t="str">
        <f>IF(Table3[[#This Row],[month]]="?","sep",Table3[[#This Row],[month]])</f>
        <v>Nov</v>
      </c>
      <c r="K1306" s="16">
        <f>IF(Table3[[#This Row],[year]]="?","1983",Table3[[#This Row],[year]])</f>
        <v>1968</v>
      </c>
      <c r="L1306" s="16" t="str">
        <f>IF(Table3[[#This Row],[Hospital tier]]="?","tier - 2",Table3[[#This Row],[Hospital tier]])</f>
        <v>tier - 3</v>
      </c>
      <c r="M1306" s="16" t="str">
        <f>IF(Table3[[#This Row],[City tier]]="?","tier - 2",Table3[[#This Row],[City tier]])</f>
        <v>tier - 1</v>
      </c>
      <c r="N1306" s="16" t="str">
        <f>IF(Table3[[#This Row],[State ID]]="?","unknown",Table3[[#This Row],[State ID]])</f>
        <v>R1024</v>
      </c>
      <c r="O1306" s="38" t="str">
        <f>CONCATENATE(Table3[[#This Row],[date]],"-",Table3[[#This Row],[month2]],"-",Table3[[#This Row],[year2]])</f>
        <v>13-Nov-1968</v>
      </c>
      <c r="P1306" s="17">
        <f>DATEDIF(Table3[[#This Row],[date of birth]],DATE(2023,6,8),"y")</f>
        <v>54</v>
      </c>
      <c r="Q1306" s="39">
        <v>10923.93</v>
      </c>
    </row>
    <row r="1307" spans="1:17" x14ac:dyDescent="0.25">
      <c r="A1307" t="s">
        <v>6022</v>
      </c>
      <c r="B1307">
        <v>1968</v>
      </c>
      <c r="C1307" t="s">
        <v>15</v>
      </c>
      <c r="D1307">
        <v>12</v>
      </c>
      <c r="E1307">
        <v>1</v>
      </c>
      <c r="F1307">
        <v>10928.85</v>
      </c>
      <c r="G1307" t="s">
        <v>12</v>
      </c>
      <c r="H1307" t="s">
        <v>12</v>
      </c>
      <c r="I1307" t="s">
        <v>13</v>
      </c>
      <c r="J1307" s="16" t="str">
        <f>IF(Table3[[#This Row],[month]]="?","sep",Table3[[#This Row],[month]])</f>
        <v>Nov</v>
      </c>
      <c r="K1307" s="16">
        <f>IF(Table3[[#This Row],[year]]="?","1983",Table3[[#This Row],[year]])</f>
        <v>1968</v>
      </c>
      <c r="L1307" s="16" t="str">
        <f>IF(Table3[[#This Row],[Hospital tier]]="?","tier - 2",Table3[[#This Row],[Hospital tier]])</f>
        <v>tier - 3</v>
      </c>
      <c r="M1307" s="16" t="str">
        <f>IF(Table3[[#This Row],[City tier]]="?","tier - 2",Table3[[#This Row],[City tier]])</f>
        <v>tier - 3</v>
      </c>
      <c r="N1307" s="16" t="str">
        <f>IF(Table3[[#This Row],[State ID]]="?","unknown",Table3[[#This Row],[State ID]])</f>
        <v>R1013</v>
      </c>
      <c r="O1307" s="38" t="str">
        <f>CONCATENATE(Table3[[#This Row],[date]],"-",Table3[[#This Row],[month2]],"-",Table3[[#This Row],[year2]])</f>
        <v>12-Nov-1968</v>
      </c>
      <c r="P1307" s="17">
        <f>DATEDIF(Table3[[#This Row],[date of birth]],DATE(2023,6,8),"y")</f>
        <v>54</v>
      </c>
      <c r="Q1307" s="39">
        <v>10928.85</v>
      </c>
    </row>
    <row r="1308" spans="1:17" x14ac:dyDescent="0.25">
      <c r="A1308" t="s">
        <v>6023</v>
      </c>
      <c r="B1308">
        <v>1969</v>
      </c>
      <c r="C1308" t="s">
        <v>15</v>
      </c>
      <c r="D1308">
        <v>10</v>
      </c>
      <c r="E1308">
        <v>1</v>
      </c>
      <c r="F1308">
        <v>10942.13</v>
      </c>
      <c r="G1308" t="s">
        <v>12</v>
      </c>
      <c r="H1308" t="s">
        <v>12</v>
      </c>
      <c r="I1308" t="s">
        <v>23</v>
      </c>
      <c r="J1308" s="16" t="str">
        <f>IF(Table3[[#This Row],[month]]="?","sep",Table3[[#This Row],[month]])</f>
        <v>Nov</v>
      </c>
      <c r="K1308" s="16">
        <f>IF(Table3[[#This Row],[year]]="?","1983",Table3[[#This Row],[year]])</f>
        <v>1969</v>
      </c>
      <c r="L1308" s="16" t="str">
        <f>IF(Table3[[#This Row],[Hospital tier]]="?","tier - 2",Table3[[#This Row],[Hospital tier]])</f>
        <v>tier - 3</v>
      </c>
      <c r="M1308" s="16" t="str">
        <f>IF(Table3[[#This Row],[City tier]]="?","tier - 2",Table3[[#This Row],[City tier]])</f>
        <v>tier - 3</v>
      </c>
      <c r="N1308" s="16" t="str">
        <f>IF(Table3[[#This Row],[State ID]]="?","unknown",Table3[[#This Row],[State ID]])</f>
        <v>R1012</v>
      </c>
      <c r="O1308" s="38" t="str">
        <f>CONCATENATE(Table3[[#This Row],[date]],"-",Table3[[#This Row],[month2]],"-",Table3[[#This Row],[year2]])</f>
        <v>10-Nov-1969</v>
      </c>
      <c r="P1308" s="17">
        <f>DATEDIF(Table3[[#This Row],[date of birth]],DATE(2023,6,8),"y")</f>
        <v>53</v>
      </c>
      <c r="Q1308" s="39">
        <v>10942.13</v>
      </c>
    </row>
    <row r="1309" spans="1:17" x14ac:dyDescent="0.25">
      <c r="A1309" t="s">
        <v>6024</v>
      </c>
      <c r="B1309">
        <v>1965</v>
      </c>
      <c r="C1309" t="s">
        <v>30</v>
      </c>
      <c r="D1309">
        <v>4</v>
      </c>
      <c r="E1309">
        <v>0</v>
      </c>
      <c r="F1309">
        <v>10959.33</v>
      </c>
      <c r="G1309" t="s">
        <v>12</v>
      </c>
      <c r="H1309" t="s">
        <v>12</v>
      </c>
      <c r="I1309" t="s">
        <v>42</v>
      </c>
      <c r="J1309" s="16" t="str">
        <f>IF(Table3[[#This Row],[month]]="?","sep",Table3[[#This Row],[month]])</f>
        <v>Dec</v>
      </c>
      <c r="K1309" s="16">
        <f>IF(Table3[[#This Row],[year]]="?","1983",Table3[[#This Row],[year]])</f>
        <v>1965</v>
      </c>
      <c r="L1309" s="16" t="str">
        <f>IF(Table3[[#This Row],[Hospital tier]]="?","tier - 2",Table3[[#This Row],[Hospital tier]])</f>
        <v>tier - 3</v>
      </c>
      <c r="M1309" s="16" t="str">
        <f>IF(Table3[[#This Row],[City tier]]="?","tier - 2",Table3[[#This Row],[City tier]])</f>
        <v>tier - 3</v>
      </c>
      <c r="N1309" s="16" t="str">
        <f>IF(Table3[[#This Row],[State ID]]="?","unknown",Table3[[#This Row],[State ID]])</f>
        <v>R1011</v>
      </c>
      <c r="O1309" s="38" t="str">
        <f>CONCATENATE(Table3[[#This Row],[date]],"-",Table3[[#This Row],[month2]],"-",Table3[[#This Row],[year2]])</f>
        <v>4-Dec-1965</v>
      </c>
      <c r="P1309" s="17">
        <f>DATEDIF(Table3[[#This Row],[date of birth]],DATE(2023,6,8),"y")</f>
        <v>57</v>
      </c>
      <c r="Q1309" s="39">
        <v>10959.33</v>
      </c>
    </row>
    <row r="1310" spans="1:17" x14ac:dyDescent="0.25">
      <c r="A1310" t="s">
        <v>6025</v>
      </c>
      <c r="B1310">
        <v>1969</v>
      </c>
      <c r="C1310" t="s">
        <v>35</v>
      </c>
      <c r="D1310">
        <v>14</v>
      </c>
      <c r="E1310">
        <v>1</v>
      </c>
      <c r="F1310">
        <v>10959.69</v>
      </c>
      <c r="G1310" t="s">
        <v>12</v>
      </c>
      <c r="H1310" t="s">
        <v>12</v>
      </c>
      <c r="I1310" t="s">
        <v>23</v>
      </c>
      <c r="J1310" s="16" t="str">
        <f>IF(Table3[[#This Row],[month]]="?","sep",Table3[[#This Row],[month]])</f>
        <v>Aug</v>
      </c>
      <c r="K1310" s="16">
        <f>IF(Table3[[#This Row],[year]]="?","1983",Table3[[#This Row],[year]])</f>
        <v>1969</v>
      </c>
      <c r="L1310" s="16" t="str">
        <f>IF(Table3[[#This Row],[Hospital tier]]="?","tier - 2",Table3[[#This Row],[Hospital tier]])</f>
        <v>tier - 3</v>
      </c>
      <c r="M1310" s="16" t="str">
        <f>IF(Table3[[#This Row],[City tier]]="?","tier - 2",Table3[[#This Row],[City tier]])</f>
        <v>tier - 3</v>
      </c>
      <c r="N1310" s="16" t="str">
        <f>IF(Table3[[#This Row],[State ID]]="?","unknown",Table3[[#This Row],[State ID]])</f>
        <v>R1012</v>
      </c>
      <c r="O1310" s="38" t="str">
        <f>CONCATENATE(Table3[[#This Row],[date]],"-",Table3[[#This Row],[month2]],"-",Table3[[#This Row],[year2]])</f>
        <v>14-Aug-1969</v>
      </c>
      <c r="P1310" s="17">
        <f>DATEDIF(Table3[[#This Row],[date of birth]],DATE(2023,6,8),"y")</f>
        <v>53</v>
      </c>
      <c r="Q1310" s="39">
        <v>10959.69</v>
      </c>
    </row>
    <row r="1311" spans="1:17" x14ac:dyDescent="0.25">
      <c r="A1311" t="s">
        <v>6026</v>
      </c>
      <c r="B1311">
        <v>1965</v>
      </c>
      <c r="C1311" t="s">
        <v>18</v>
      </c>
      <c r="D1311">
        <v>19</v>
      </c>
      <c r="E1311">
        <v>0</v>
      </c>
      <c r="F1311">
        <v>10965.45</v>
      </c>
      <c r="G1311" t="s">
        <v>12</v>
      </c>
      <c r="H1311" t="s">
        <v>11</v>
      </c>
      <c r="I1311" t="s">
        <v>42</v>
      </c>
      <c r="J1311" s="16" t="str">
        <f>IF(Table3[[#This Row],[month]]="?","sep",Table3[[#This Row],[month]])</f>
        <v>Jun</v>
      </c>
      <c r="K1311" s="16">
        <f>IF(Table3[[#This Row],[year]]="?","1983",Table3[[#This Row],[year]])</f>
        <v>1965</v>
      </c>
      <c r="L1311" s="16" t="str">
        <f>IF(Table3[[#This Row],[Hospital tier]]="?","tier - 2",Table3[[#This Row],[Hospital tier]])</f>
        <v>tier - 3</v>
      </c>
      <c r="M1311" s="16" t="str">
        <f>IF(Table3[[#This Row],[City tier]]="?","tier - 2",Table3[[#This Row],[City tier]])</f>
        <v>tier - 2</v>
      </c>
      <c r="N1311" s="16" t="str">
        <f>IF(Table3[[#This Row],[State ID]]="?","unknown",Table3[[#This Row],[State ID]])</f>
        <v>R1011</v>
      </c>
      <c r="O1311" s="38" t="str">
        <f>CONCATENATE(Table3[[#This Row],[date]],"-",Table3[[#This Row],[month2]],"-",Table3[[#This Row],[year2]])</f>
        <v>19-Jun-1965</v>
      </c>
      <c r="P1311" s="17">
        <f>DATEDIF(Table3[[#This Row],[date of birth]],DATE(2023,6,8),"y")</f>
        <v>57</v>
      </c>
      <c r="Q1311" s="39">
        <v>10965.45</v>
      </c>
    </row>
    <row r="1312" spans="1:17" x14ac:dyDescent="0.25">
      <c r="A1312" t="s">
        <v>6027</v>
      </c>
      <c r="B1312">
        <v>1966</v>
      </c>
      <c r="C1312" t="s">
        <v>10</v>
      </c>
      <c r="D1312">
        <v>9</v>
      </c>
      <c r="E1312">
        <v>0</v>
      </c>
      <c r="F1312">
        <v>10976.25</v>
      </c>
      <c r="G1312" t="s">
        <v>12</v>
      </c>
      <c r="H1312" t="s">
        <v>11</v>
      </c>
      <c r="I1312" t="s">
        <v>23</v>
      </c>
      <c r="J1312" s="16" t="str">
        <f>IF(Table3[[#This Row],[month]]="?","sep",Table3[[#This Row],[month]])</f>
        <v>Jul</v>
      </c>
      <c r="K1312" s="16">
        <f>IF(Table3[[#This Row],[year]]="?","1983",Table3[[#This Row],[year]])</f>
        <v>1966</v>
      </c>
      <c r="L1312" s="16" t="str">
        <f>IF(Table3[[#This Row],[Hospital tier]]="?","tier - 2",Table3[[#This Row],[Hospital tier]])</f>
        <v>tier - 3</v>
      </c>
      <c r="M1312" s="16" t="str">
        <f>IF(Table3[[#This Row],[City tier]]="?","tier - 2",Table3[[#This Row],[City tier]])</f>
        <v>tier - 2</v>
      </c>
      <c r="N1312" s="16" t="str">
        <f>IF(Table3[[#This Row],[State ID]]="?","unknown",Table3[[#This Row],[State ID]])</f>
        <v>R1012</v>
      </c>
      <c r="O1312" s="38" t="str">
        <f>CONCATENATE(Table3[[#This Row],[date]],"-",Table3[[#This Row],[month2]],"-",Table3[[#This Row],[year2]])</f>
        <v>9-Jul-1966</v>
      </c>
      <c r="P1312" s="17">
        <f>DATEDIF(Table3[[#This Row],[date of birth]],DATE(2023,6,8),"y")</f>
        <v>56</v>
      </c>
      <c r="Q1312" s="39">
        <v>10976.25</v>
      </c>
    </row>
    <row r="1313" spans="1:17" x14ac:dyDescent="0.25">
      <c r="A1313" t="s">
        <v>6028</v>
      </c>
      <c r="B1313">
        <v>1973</v>
      </c>
      <c r="C1313" t="s">
        <v>37</v>
      </c>
      <c r="D1313">
        <v>21</v>
      </c>
      <c r="E1313">
        <v>4</v>
      </c>
      <c r="F1313">
        <v>10977.21</v>
      </c>
      <c r="G1313" t="s">
        <v>12</v>
      </c>
      <c r="H1313" t="s">
        <v>16</v>
      </c>
      <c r="I1313" t="s">
        <v>13</v>
      </c>
      <c r="J1313" s="16" t="str">
        <f>IF(Table3[[#This Row],[month]]="?","sep",Table3[[#This Row],[month]])</f>
        <v>Oct</v>
      </c>
      <c r="K1313" s="16">
        <f>IF(Table3[[#This Row],[year]]="?","1983",Table3[[#This Row],[year]])</f>
        <v>1973</v>
      </c>
      <c r="L1313" s="16" t="str">
        <f>IF(Table3[[#This Row],[Hospital tier]]="?","tier - 2",Table3[[#This Row],[Hospital tier]])</f>
        <v>tier - 3</v>
      </c>
      <c r="M1313" s="16" t="str">
        <f>IF(Table3[[#This Row],[City tier]]="?","tier - 2",Table3[[#This Row],[City tier]])</f>
        <v>tier - 1</v>
      </c>
      <c r="N1313" s="16" t="str">
        <f>IF(Table3[[#This Row],[State ID]]="?","unknown",Table3[[#This Row],[State ID]])</f>
        <v>R1013</v>
      </c>
      <c r="O1313" s="38" t="str">
        <f>CONCATENATE(Table3[[#This Row],[date]],"-",Table3[[#This Row],[month2]],"-",Table3[[#This Row],[year2]])</f>
        <v>21-Oct-1973</v>
      </c>
      <c r="P1313" s="17">
        <f>DATEDIF(Table3[[#This Row],[date of birth]],DATE(2023,6,8),"y")</f>
        <v>49</v>
      </c>
      <c r="Q1313" s="39">
        <v>10977.21</v>
      </c>
    </row>
    <row r="1314" spans="1:17" x14ac:dyDescent="0.25">
      <c r="A1314" t="s">
        <v>6029</v>
      </c>
      <c r="B1314">
        <v>1965</v>
      </c>
      <c r="C1314" t="s">
        <v>30</v>
      </c>
      <c r="D1314">
        <v>18</v>
      </c>
      <c r="E1314">
        <v>0</v>
      </c>
      <c r="F1314">
        <v>10982.5</v>
      </c>
      <c r="G1314" t="s">
        <v>12</v>
      </c>
      <c r="H1314" t="s">
        <v>12</v>
      </c>
      <c r="I1314" t="s">
        <v>13</v>
      </c>
      <c r="J1314" s="16" t="str">
        <f>IF(Table3[[#This Row],[month]]="?","sep",Table3[[#This Row],[month]])</f>
        <v>Dec</v>
      </c>
      <c r="K1314" s="16">
        <f>IF(Table3[[#This Row],[year]]="?","1983",Table3[[#This Row],[year]])</f>
        <v>1965</v>
      </c>
      <c r="L1314" s="16" t="str">
        <f>IF(Table3[[#This Row],[Hospital tier]]="?","tier - 2",Table3[[#This Row],[Hospital tier]])</f>
        <v>tier - 3</v>
      </c>
      <c r="M1314" s="16" t="str">
        <f>IF(Table3[[#This Row],[City tier]]="?","tier - 2",Table3[[#This Row],[City tier]])</f>
        <v>tier - 3</v>
      </c>
      <c r="N1314" s="16" t="str">
        <f>IF(Table3[[#This Row],[State ID]]="?","unknown",Table3[[#This Row],[State ID]])</f>
        <v>R1013</v>
      </c>
      <c r="O1314" s="38" t="str">
        <f>CONCATENATE(Table3[[#This Row],[date]],"-",Table3[[#This Row],[month2]],"-",Table3[[#This Row],[year2]])</f>
        <v>18-Dec-1965</v>
      </c>
      <c r="P1314" s="17">
        <f>DATEDIF(Table3[[#This Row],[date of birth]],DATE(2023,6,8),"y")</f>
        <v>57</v>
      </c>
      <c r="Q1314" s="39">
        <v>10982.5</v>
      </c>
    </row>
    <row r="1315" spans="1:17" x14ac:dyDescent="0.25">
      <c r="A1315" t="s">
        <v>6030</v>
      </c>
      <c r="B1315">
        <v>2000</v>
      </c>
      <c r="C1315" t="s">
        <v>20</v>
      </c>
      <c r="D1315">
        <v>17</v>
      </c>
      <c r="E1315">
        <v>0</v>
      </c>
      <c r="F1315">
        <v>10991.58</v>
      </c>
      <c r="G1315" t="s">
        <v>12</v>
      </c>
      <c r="H1315" t="s">
        <v>12</v>
      </c>
      <c r="I1315" t="s">
        <v>23</v>
      </c>
      <c r="J1315" s="16" t="str">
        <f>IF(Table3[[#This Row],[month]]="?","sep",Table3[[#This Row],[month]])</f>
        <v>Sep</v>
      </c>
      <c r="K1315" s="16">
        <f>IF(Table3[[#This Row],[year]]="?","1983",Table3[[#This Row],[year]])</f>
        <v>2000</v>
      </c>
      <c r="L1315" s="16" t="str">
        <f>IF(Table3[[#This Row],[Hospital tier]]="?","tier - 2",Table3[[#This Row],[Hospital tier]])</f>
        <v>tier - 3</v>
      </c>
      <c r="M1315" s="16" t="str">
        <f>IF(Table3[[#This Row],[City tier]]="?","tier - 2",Table3[[#This Row],[City tier]])</f>
        <v>tier - 3</v>
      </c>
      <c r="N1315" s="16" t="str">
        <f>IF(Table3[[#This Row],[State ID]]="?","unknown",Table3[[#This Row],[State ID]])</f>
        <v>R1012</v>
      </c>
      <c r="O1315" s="38" t="str">
        <f>CONCATENATE(Table3[[#This Row],[date]],"-",Table3[[#This Row],[month2]],"-",Table3[[#This Row],[year2]])</f>
        <v>17-Sep-2000</v>
      </c>
      <c r="P1315" s="17">
        <f>DATEDIF(Table3[[#This Row],[date of birth]],DATE(2023,6,8),"y")</f>
        <v>22</v>
      </c>
      <c r="Q1315" s="39">
        <v>10991.58</v>
      </c>
    </row>
    <row r="1316" spans="1:17" x14ac:dyDescent="0.25">
      <c r="A1316" t="s">
        <v>6031</v>
      </c>
      <c r="B1316">
        <v>1968</v>
      </c>
      <c r="C1316" t="s">
        <v>37</v>
      </c>
      <c r="D1316">
        <v>24</v>
      </c>
      <c r="E1316">
        <v>2</v>
      </c>
      <c r="F1316">
        <v>11013.71</v>
      </c>
      <c r="G1316" t="s">
        <v>12</v>
      </c>
      <c r="H1316" t="s">
        <v>16</v>
      </c>
      <c r="I1316" t="s">
        <v>13</v>
      </c>
      <c r="J1316" s="16" t="str">
        <f>IF(Table3[[#This Row],[month]]="?","sep",Table3[[#This Row],[month]])</f>
        <v>Oct</v>
      </c>
      <c r="K1316" s="16">
        <f>IF(Table3[[#This Row],[year]]="?","1983",Table3[[#This Row],[year]])</f>
        <v>1968</v>
      </c>
      <c r="L1316" s="16" t="str">
        <f>IF(Table3[[#This Row],[Hospital tier]]="?","tier - 2",Table3[[#This Row],[Hospital tier]])</f>
        <v>tier - 3</v>
      </c>
      <c r="M1316" s="16" t="str">
        <f>IF(Table3[[#This Row],[City tier]]="?","tier - 2",Table3[[#This Row],[City tier]])</f>
        <v>tier - 1</v>
      </c>
      <c r="N1316" s="16" t="str">
        <f>IF(Table3[[#This Row],[State ID]]="?","unknown",Table3[[#This Row],[State ID]])</f>
        <v>R1013</v>
      </c>
      <c r="O1316" s="38" t="str">
        <f>CONCATENATE(Table3[[#This Row],[date]],"-",Table3[[#This Row],[month2]],"-",Table3[[#This Row],[year2]])</f>
        <v>24-Oct-1968</v>
      </c>
      <c r="P1316" s="17">
        <f>DATEDIF(Table3[[#This Row],[date of birth]],DATE(2023,6,8),"y")</f>
        <v>54</v>
      </c>
      <c r="Q1316" s="39">
        <v>11013.71</v>
      </c>
    </row>
    <row r="1317" spans="1:17" x14ac:dyDescent="0.25">
      <c r="A1317" t="s">
        <v>6032</v>
      </c>
      <c r="B1317">
        <v>1974</v>
      </c>
      <c r="C1317" t="s">
        <v>30</v>
      </c>
      <c r="D1317">
        <v>15</v>
      </c>
      <c r="E1317">
        <v>4</v>
      </c>
      <c r="F1317">
        <v>11015.17</v>
      </c>
      <c r="G1317" t="s">
        <v>12</v>
      </c>
      <c r="H1317" t="s">
        <v>16</v>
      </c>
      <c r="I1317" t="s">
        <v>23</v>
      </c>
      <c r="J1317" s="16" t="str">
        <f>IF(Table3[[#This Row],[month]]="?","sep",Table3[[#This Row],[month]])</f>
        <v>Dec</v>
      </c>
      <c r="K1317" s="16">
        <f>IF(Table3[[#This Row],[year]]="?","1983",Table3[[#This Row],[year]])</f>
        <v>1974</v>
      </c>
      <c r="L1317" s="16" t="str">
        <f>IF(Table3[[#This Row],[Hospital tier]]="?","tier - 2",Table3[[#This Row],[Hospital tier]])</f>
        <v>tier - 3</v>
      </c>
      <c r="M1317" s="16" t="str">
        <f>IF(Table3[[#This Row],[City tier]]="?","tier - 2",Table3[[#This Row],[City tier]])</f>
        <v>tier - 1</v>
      </c>
      <c r="N1317" s="16" t="str">
        <f>IF(Table3[[#This Row],[State ID]]="?","unknown",Table3[[#This Row],[State ID]])</f>
        <v>R1012</v>
      </c>
      <c r="O1317" s="38" t="str">
        <f>CONCATENATE(Table3[[#This Row],[date]],"-",Table3[[#This Row],[month2]],"-",Table3[[#This Row],[year2]])</f>
        <v>15-Dec-1974</v>
      </c>
      <c r="P1317" s="17">
        <f>DATEDIF(Table3[[#This Row],[date of birth]],DATE(2023,6,8),"y")</f>
        <v>48</v>
      </c>
      <c r="Q1317" s="39">
        <v>11015.17</v>
      </c>
    </row>
    <row r="1318" spans="1:17" x14ac:dyDescent="0.25">
      <c r="A1318" t="s">
        <v>6033</v>
      </c>
      <c r="B1318">
        <v>1991</v>
      </c>
      <c r="C1318" t="s">
        <v>18</v>
      </c>
      <c r="D1318">
        <v>26</v>
      </c>
      <c r="E1318">
        <v>3</v>
      </c>
      <c r="F1318">
        <v>11018.05</v>
      </c>
      <c r="G1318" t="s">
        <v>12</v>
      </c>
      <c r="H1318" t="s">
        <v>11</v>
      </c>
      <c r="I1318" t="s">
        <v>23</v>
      </c>
      <c r="J1318" s="16" t="str">
        <f>IF(Table3[[#This Row],[month]]="?","sep",Table3[[#This Row],[month]])</f>
        <v>Jun</v>
      </c>
      <c r="K1318" s="16">
        <f>IF(Table3[[#This Row],[year]]="?","1983",Table3[[#This Row],[year]])</f>
        <v>1991</v>
      </c>
      <c r="L1318" s="16" t="str">
        <f>IF(Table3[[#This Row],[Hospital tier]]="?","tier - 2",Table3[[#This Row],[Hospital tier]])</f>
        <v>tier - 3</v>
      </c>
      <c r="M1318" s="16" t="str">
        <f>IF(Table3[[#This Row],[City tier]]="?","tier - 2",Table3[[#This Row],[City tier]])</f>
        <v>tier - 2</v>
      </c>
      <c r="N1318" s="16" t="str">
        <f>IF(Table3[[#This Row],[State ID]]="?","unknown",Table3[[#This Row],[State ID]])</f>
        <v>R1012</v>
      </c>
      <c r="O1318" s="38" t="str">
        <f>CONCATENATE(Table3[[#This Row],[date]],"-",Table3[[#This Row],[month2]],"-",Table3[[#This Row],[year2]])</f>
        <v>26-Jun-1991</v>
      </c>
      <c r="P1318" s="17">
        <f>DATEDIF(Table3[[#This Row],[date of birth]],DATE(2023,6,8),"y")</f>
        <v>31</v>
      </c>
      <c r="Q1318" s="39">
        <v>11018.05</v>
      </c>
    </row>
    <row r="1319" spans="1:17" x14ac:dyDescent="0.25">
      <c r="A1319" t="s">
        <v>6034</v>
      </c>
      <c r="B1319">
        <v>1996</v>
      </c>
      <c r="C1319" t="s">
        <v>10</v>
      </c>
      <c r="D1319">
        <v>21</v>
      </c>
      <c r="E1319">
        <v>0</v>
      </c>
      <c r="F1319">
        <v>11028.56</v>
      </c>
      <c r="G1319" t="s">
        <v>12</v>
      </c>
      <c r="H1319" t="s">
        <v>12</v>
      </c>
      <c r="I1319" t="s">
        <v>23</v>
      </c>
      <c r="J1319" s="16" t="str">
        <f>IF(Table3[[#This Row],[month]]="?","sep",Table3[[#This Row],[month]])</f>
        <v>Jul</v>
      </c>
      <c r="K1319" s="16">
        <f>IF(Table3[[#This Row],[year]]="?","1983",Table3[[#This Row],[year]])</f>
        <v>1996</v>
      </c>
      <c r="L1319" s="16" t="str">
        <f>IF(Table3[[#This Row],[Hospital tier]]="?","tier - 2",Table3[[#This Row],[Hospital tier]])</f>
        <v>tier - 3</v>
      </c>
      <c r="M1319" s="16" t="str">
        <f>IF(Table3[[#This Row],[City tier]]="?","tier - 2",Table3[[#This Row],[City tier]])</f>
        <v>tier - 3</v>
      </c>
      <c r="N1319" s="16" t="str">
        <f>IF(Table3[[#This Row],[State ID]]="?","unknown",Table3[[#This Row],[State ID]])</f>
        <v>R1012</v>
      </c>
      <c r="O1319" s="38" t="str">
        <f>CONCATENATE(Table3[[#This Row],[date]],"-",Table3[[#This Row],[month2]],"-",Table3[[#This Row],[year2]])</f>
        <v>21-Jul-1996</v>
      </c>
      <c r="P1319" s="17">
        <f>DATEDIF(Table3[[#This Row],[date of birth]],DATE(2023,6,8),"y")</f>
        <v>26</v>
      </c>
      <c r="Q1319" s="39">
        <v>11028.56</v>
      </c>
    </row>
    <row r="1320" spans="1:17" x14ac:dyDescent="0.25">
      <c r="A1320" t="s">
        <v>6035</v>
      </c>
      <c r="B1320">
        <v>1974</v>
      </c>
      <c r="C1320" t="s">
        <v>30</v>
      </c>
      <c r="D1320">
        <v>10</v>
      </c>
      <c r="E1320">
        <v>4</v>
      </c>
      <c r="F1320">
        <v>11033.66</v>
      </c>
      <c r="G1320" t="s">
        <v>12</v>
      </c>
      <c r="H1320" t="s">
        <v>12</v>
      </c>
      <c r="I1320" t="s">
        <v>23</v>
      </c>
      <c r="J1320" s="16" t="str">
        <f>IF(Table3[[#This Row],[month]]="?","sep",Table3[[#This Row],[month]])</f>
        <v>Dec</v>
      </c>
      <c r="K1320" s="16">
        <f>IF(Table3[[#This Row],[year]]="?","1983",Table3[[#This Row],[year]])</f>
        <v>1974</v>
      </c>
      <c r="L1320" s="16" t="str">
        <f>IF(Table3[[#This Row],[Hospital tier]]="?","tier - 2",Table3[[#This Row],[Hospital tier]])</f>
        <v>tier - 3</v>
      </c>
      <c r="M1320" s="16" t="str">
        <f>IF(Table3[[#This Row],[City tier]]="?","tier - 2",Table3[[#This Row],[City tier]])</f>
        <v>tier - 3</v>
      </c>
      <c r="N1320" s="16" t="str">
        <f>IF(Table3[[#This Row],[State ID]]="?","unknown",Table3[[#This Row],[State ID]])</f>
        <v>R1012</v>
      </c>
      <c r="O1320" s="38" t="str">
        <f>CONCATENATE(Table3[[#This Row],[date]],"-",Table3[[#This Row],[month2]],"-",Table3[[#This Row],[year2]])</f>
        <v>10-Dec-1974</v>
      </c>
      <c r="P1320" s="17">
        <f>DATEDIF(Table3[[#This Row],[date of birth]],DATE(2023,6,8),"y")</f>
        <v>48</v>
      </c>
      <c r="Q1320" s="39">
        <v>11033.66</v>
      </c>
    </row>
    <row r="1321" spans="1:17" x14ac:dyDescent="0.25">
      <c r="A1321" t="s">
        <v>6036</v>
      </c>
      <c r="B1321">
        <v>1989</v>
      </c>
      <c r="C1321" t="s">
        <v>37</v>
      </c>
      <c r="D1321">
        <v>25</v>
      </c>
      <c r="E1321">
        <v>3</v>
      </c>
      <c r="F1321">
        <v>11037.51</v>
      </c>
      <c r="G1321" t="s">
        <v>12</v>
      </c>
      <c r="H1321" t="s">
        <v>16</v>
      </c>
      <c r="I1321" t="s">
        <v>23</v>
      </c>
      <c r="J1321" s="16" t="str">
        <f>IF(Table3[[#This Row],[month]]="?","sep",Table3[[#This Row],[month]])</f>
        <v>Oct</v>
      </c>
      <c r="K1321" s="16">
        <f>IF(Table3[[#This Row],[year]]="?","1983",Table3[[#This Row],[year]])</f>
        <v>1989</v>
      </c>
      <c r="L1321" s="16" t="str">
        <f>IF(Table3[[#This Row],[Hospital tier]]="?","tier - 2",Table3[[#This Row],[Hospital tier]])</f>
        <v>tier - 3</v>
      </c>
      <c r="M1321" s="16" t="str">
        <f>IF(Table3[[#This Row],[City tier]]="?","tier - 2",Table3[[#This Row],[City tier]])</f>
        <v>tier - 1</v>
      </c>
      <c r="N1321" s="16" t="str">
        <f>IF(Table3[[#This Row],[State ID]]="?","unknown",Table3[[#This Row],[State ID]])</f>
        <v>R1012</v>
      </c>
      <c r="O1321" s="38" t="str">
        <f>CONCATENATE(Table3[[#This Row],[date]],"-",Table3[[#This Row],[month2]],"-",Table3[[#This Row],[year2]])</f>
        <v>25-Oct-1989</v>
      </c>
      <c r="P1321" s="17">
        <f>DATEDIF(Table3[[#This Row],[date of birth]],DATE(2023,6,8),"y")</f>
        <v>33</v>
      </c>
      <c r="Q1321" s="39">
        <v>11037.51</v>
      </c>
    </row>
    <row r="1322" spans="1:17" x14ac:dyDescent="0.25">
      <c r="A1322" t="s">
        <v>6037</v>
      </c>
      <c r="B1322">
        <v>1974</v>
      </c>
      <c r="C1322" t="s">
        <v>35</v>
      </c>
      <c r="D1322">
        <v>30</v>
      </c>
      <c r="E1322">
        <v>0</v>
      </c>
      <c r="F1322">
        <v>11037.85</v>
      </c>
      <c r="G1322" t="s">
        <v>12</v>
      </c>
      <c r="H1322" t="s">
        <v>11</v>
      </c>
      <c r="I1322" t="s">
        <v>200</v>
      </c>
      <c r="J1322" s="16" t="str">
        <f>IF(Table3[[#This Row],[month]]="?","sep",Table3[[#This Row],[month]])</f>
        <v>Aug</v>
      </c>
      <c r="K1322" s="16">
        <f>IF(Table3[[#This Row],[year]]="?","1983",Table3[[#This Row],[year]])</f>
        <v>1974</v>
      </c>
      <c r="L1322" s="16" t="str">
        <f>IF(Table3[[#This Row],[Hospital tier]]="?","tier - 2",Table3[[#This Row],[Hospital tier]])</f>
        <v>tier - 3</v>
      </c>
      <c r="M1322" s="16" t="str">
        <f>IF(Table3[[#This Row],[City tier]]="?","tier - 2",Table3[[#This Row],[City tier]])</f>
        <v>tier - 2</v>
      </c>
      <c r="N1322" s="16" t="str">
        <f>IF(Table3[[#This Row],[State ID]]="?","unknown",Table3[[#This Row],[State ID]])</f>
        <v>R1025</v>
      </c>
      <c r="O1322" s="38" t="str">
        <f>CONCATENATE(Table3[[#This Row],[date]],"-",Table3[[#This Row],[month2]],"-",Table3[[#This Row],[year2]])</f>
        <v>30-Aug-1974</v>
      </c>
      <c r="P1322" s="17">
        <f>DATEDIF(Table3[[#This Row],[date of birth]],DATE(2023,6,8),"y")</f>
        <v>48</v>
      </c>
      <c r="Q1322" s="39">
        <v>11037.85</v>
      </c>
    </row>
    <row r="1323" spans="1:17" x14ac:dyDescent="0.25">
      <c r="A1323" t="s">
        <v>6038</v>
      </c>
      <c r="B1323">
        <v>2001</v>
      </c>
      <c r="C1323" t="s">
        <v>30</v>
      </c>
      <c r="D1323">
        <v>17</v>
      </c>
      <c r="E1323">
        <v>0</v>
      </c>
      <c r="F1323">
        <v>11046.02</v>
      </c>
      <c r="G1323" t="s">
        <v>12</v>
      </c>
      <c r="H1323" t="s">
        <v>16</v>
      </c>
      <c r="I1323" t="s">
        <v>535</v>
      </c>
      <c r="J1323" s="16" t="str">
        <f>IF(Table3[[#This Row],[month]]="?","sep",Table3[[#This Row],[month]])</f>
        <v>Dec</v>
      </c>
      <c r="K1323" s="16">
        <f>IF(Table3[[#This Row],[year]]="?","1983",Table3[[#This Row],[year]])</f>
        <v>2001</v>
      </c>
      <c r="L1323" s="16" t="str">
        <f>IF(Table3[[#This Row],[Hospital tier]]="?","tier - 2",Table3[[#This Row],[Hospital tier]])</f>
        <v>tier - 3</v>
      </c>
      <c r="M1323" s="16" t="str">
        <f>IF(Table3[[#This Row],[City tier]]="?","tier - 2",Table3[[#This Row],[City tier]])</f>
        <v>tier - 1</v>
      </c>
      <c r="N1323" s="16" t="str">
        <f>IF(Table3[[#This Row],[State ID]]="?","unknown",Table3[[#This Row],[State ID]])</f>
        <v>R1026</v>
      </c>
      <c r="O1323" s="38" t="str">
        <f>CONCATENATE(Table3[[#This Row],[date]],"-",Table3[[#This Row],[month2]],"-",Table3[[#This Row],[year2]])</f>
        <v>17-Dec-2001</v>
      </c>
      <c r="P1323" s="17">
        <f>DATEDIF(Table3[[#This Row],[date of birth]],DATE(2023,6,8),"y")</f>
        <v>21</v>
      </c>
      <c r="Q1323" s="39">
        <v>11046.02</v>
      </c>
    </row>
    <row r="1324" spans="1:17" x14ac:dyDescent="0.25">
      <c r="A1324" t="s">
        <v>6039</v>
      </c>
      <c r="B1324">
        <v>2000</v>
      </c>
      <c r="C1324" t="s">
        <v>20</v>
      </c>
      <c r="D1324">
        <v>18</v>
      </c>
      <c r="E1324">
        <v>0</v>
      </c>
      <c r="F1324">
        <v>11068.7</v>
      </c>
      <c r="G1324" t="s">
        <v>12</v>
      </c>
      <c r="H1324" t="s">
        <v>16</v>
      </c>
      <c r="I1324" t="s">
        <v>42</v>
      </c>
      <c r="J1324" s="16" t="str">
        <f>IF(Table3[[#This Row],[month]]="?","sep",Table3[[#This Row],[month]])</f>
        <v>Sep</v>
      </c>
      <c r="K1324" s="16">
        <f>IF(Table3[[#This Row],[year]]="?","1983",Table3[[#This Row],[year]])</f>
        <v>2000</v>
      </c>
      <c r="L1324" s="16" t="str">
        <f>IF(Table3[[#This Row],[Hospital tier]]="?","tier - 2",Table3[[#This Row],[Hospital tier]])</f>
        <v>tier - 3</v>
      </c>
      <c r="M1324" s="16" t="str">
        <f>IF(Table3[[#This Row],[City tier]]="?","tier - 2",Table3[[#This Row],[City tier]])</f>
        <v>tier - 1</v>
      </c>
      <c r="N1324" s="16" t="str">
        <f>IF(Table3[[#This Row],[State ID]]="?","unknown",Table3[[#This Row],[State ID]])</f>
        <v>R1011</v>
      </c>
      <c r="O1324" s="38" t="str">
        <f>CONCATENATE(Table3[[#This Row],[date]],"-",Table3[[#This Row],[month2]],"-",Table3[[#This Row],[year2]])</f>
        <v>18-Sep-2000</v>
      </c>
      <c r="P1324" s="17">
        <f>DATEDIF(Table3[[#This Row],[date of birth]],DATE(2023,6,8),"y")</f>
        <v>22</v>
      </c>
      <c r="Q1324" s="39">
        <v>11068.7</v>
      </c>
    </row>
    <row r="1325" spans="1:17" x14ac:dyDescent="0.25">
      <c r="A1325" t="s">
        <v>6040</v>
      </c>
      <c r="B1325">
        <v>1971</v>
      </c>
      <c r="C1325" t="s">
        <v>15</v>
      </c>
      <c r="D1325">
        <v>9</v>
      </c>
      <c r="E1325">
        <v>0</v>
      </c>
      <c r="F1325">
        <v>11068.77</v>
      </c>
      <c r="G1325" t="s">
        <v>12</v>
      </c>
      <c r="H1325" t="s">
        <v>11</v>
      </c>
      <c r="I1325" t="s">
        <v>23</v>
      </c>
      <c r="J1325" s="16" t="str">
        <f>IF(Table3[[#This Row],[month]]="?","sep",Table3[[#This Row],[month]])</f>
        <v>Nov</v>
      </c>
      <c r="K1325" s="16">
        <f>IF(Table3[[#This Row],[year]]="?","1983",Table3[[#This Row],[year]])</f>
        <v>1971</v>
      </c>
      <c r="L1325" s="16" t="str">
        <f>IF(Table3[[#This Row],[Hospital tier]]="?","tier - 2",Table3[[#This Row],[Hospital tier]])</f>
        <v>tier - 3</v>
      </c>
      <c r="M1325" s="16" t="str">
        <f>IF(Table3[[#This Row],[City tier]]="?","tier - 2",Table3[[#This Row],[City tier]])</f>
        <v>tier - 2</v>
      </c>
      <c r="N1325" s="16" t="str">
        <f>IF(Table3[[#This Row],[State ID]]="?","unknown",Table3[[#This Row],[State ID]])</f>
        <v>R1012</v>
      </c>
      <c r="O1325" s="38" t="str">
        <f>CONCATENATE(Table3[[#This Row],[date]],"-",Table3[[#This Row],[month2]],"-",Table3[[#This Row],[year2]])</f>
        <v>9-Nov-1971</v>
      </c>
      <c r="P1325" s="17">
        <f>DATEDIF(Table3[[#This Row],[date of birth]],DATE(2023,6,8),"y")</f>
        <v>51</v>
      </c>
      <c r="Q1325" s="39">
        <v>11068.77</v>
      </c>
    </row>
    <row r="1326" spans="1:17" x14ac:dyDescent="0.25">
      <c r="A1326" t="s">
        <v>6041</v>
      </c>
      <c r="B1326">
        <v>1966</v>
      </c>
      <c r="C1326" t="s">
        <v>15</v>
      </c>
      <c r="D1326">
        <v>7</v>
      </c>
      <c r="E1326">
        <v>0</v>
      </c>
      <c r="F1326">
        <v>11070.54</v>
      </c>
      <c r="G1326" t="s">
        <v>12</v>
      </c>
      <c r="H1326" t="s">
        <v>12</v>
      </c>
      <c r="I1326" t="s">
        <v>42</v>
      </c>
      <c r="J1326" s="16" t="str">
        <f>IF(Table3[[#This Row],[month]]="?","sep",Table3[[#This Row],[month]])</f>
        <v>Nov</v>
      </c>
      <c r="K1326" s="16">
        <f>IF(Table3[[#This Row],[year]]="?","1983",Table3[[#This Row],[year]])</f>
        <v>1966</v>
      </c>
      <c r="L1326" s="16" t="str">
        <f>IF(Table3[[#This Row],[Hospital tier]]="?","tier - 2",Table3[[#This Row],[Hospital tier]])</f>
        <v>tier - 3</v>
      </c>
      <c r="M1326" s="16" t="str">
        <f>IF(Table3[[#This Row],[City tier]]="?","tier - 2",Table3[[#This Row],[City tier]])</f>
        <v>tier - 3</v>
      </c>
      <c r="N1326" s="16" t="str">
        <f>IF(Table3[[#This Row],[State ID]]="?","unknown",Table3[[#This Row],[State ID]])</f>
        <v>R1011</v>
      </c>
      <c r="O1326" s="38" t="str">
        <f>CONCATENATE(Table3[[#This Row],[date]],"-",Table3[[#This Row],[month2]],"-",Table3[[#This Row],[year2]])</f>
        <v>7-Nov-1966</v>
      </c>
      <c r="P1326" s="17">
        <f>DATEDIF(Table3[[#This Row],[date of birth]],DATE(2023,6,8),"y")</f>
        <v>56</v>
      </c>
      <c r="Q1326" s="39">
        <v>11070.54</v>
      </c>
    </row>
    <row r="1327" spans="1:17" x14ac:dyDescent="0.25">
      <c r="A1327" t="s">
        <v>6042</v>
      </c>
      <c r="B1327">
        <v>1966</v>
      </c>
      <c r="C1327" t="s">
        <v>15</v>
      </c>
      <c r="D1327">
        <v>20</v>
      </c>
      <c r="E1327">
        <v>0</v>
      </c>
      <c r="F1327">
        <v>11073.18</v>
      </c>
      <c r="G1327" t="s">
        <v>12</v>
      </c>
      <c r="H1327" t="s">
        <v>12</v>
      </c>
      <c r="I1327" t="s">
        <v>42</v>
      </c>
      <c r="J1327" s="16" t="str">
        <f>IF(Table3[[#This Row],[month]]="?","sep",Table3[[#This Row],[month]])</f>
        <v>Nov</v>
      </c>
      <c r="K1327" s="16">
        <f>IF(Table3[[#This Row],[year]]="?","1983",Table3[[#This Row],[year]])</f>
        <v>1966</v>
      </c>
      <c r="L1327" s="16" t="str">
        <f>IF(Table3[[#This Row],[Hospital tier]]="?","tier - 2",Table3[[#This Row],[Hospital tier]])</f>
        <v>tier - 3</v>
      </c>
      <c r="M1327" s="16" t="str">
        <f>IF(Table3[[#This Row],[City tier]]="?","tier - 2",Table3[[#This Row],[City tier]])</f>
        <v>tier - 3</v>
      </c>
      <c r="N1327" s="16" t="str">
        <f>IF(Table3[[#This Row],[State ID]]="?","unknown",Table3[[#This Row],[State ID]])</f>
        <v>R1011</v>
      </c>
      <c r="O1327" s="38" t="str">
        <f>CONCATENATE(Table3[[#This Row],[date]],"-",Table3[[#This Row],[month2]],"-",Table3[[#This Row],[year2]])</f>
        <v>20-Nov-1966</v>
      </c>
      <c r="P1327" s="17">
        <f>DATEDIF(Table3[[#This Row],[date of birth]],DATE(2023,6,8),"y")</f>
        <v>56</v>
      </c>
      <c r="Q1327" s="39">
        <v>11073.18</v>
      </c>
    </row>
    <row r="1328" spans="1:17" x14ac:dyDescent="0.25">
      <c r="A1328" t="s">
        <v>6043</v>
      </c>
      <c r="B1328">
        <v>1967</v>
      </c>
      <c r="C1328" t="s">
        <v>20</v>
      </c>
      <c r="D1328">
        <v>4</v>
      </c>
      <c r="E1328">
        <v>0</v>
      </c>
      <c r="F1328">
        <v>11082.58</v>
      </c>
      <c r="G1328" t="s">
        <v>12</v>
      </c>
      <c r="H1328" t="s">
        <v>11</v>
      </c>
      <c r="I1328" t="s">
        <v>23</v>
      </c>
      <c r="J1328" s="16" t="str">
        <f>IF(Table3[[#This Row],[month]]="?","sep",Table3[[#This Row],[month]])</f>
        <v>Sep</v>
      </c>
      <c r="K1328" s="16">
        <f>IF(Table3[[#This Row],[year]]="?","1983",Table3[[#This Row],[year]])</f>
        <v>1967</v>
      </c>
      <c r="L1328" s="16" t="str">
        <f>IF(Table3[[#This Row],[Hospital tier]]="?","tier - 2",Table3[[#This Row],[Hospital tier]])</f>
        <v>tier - 3</v>
      </c>
      <c r="M1328" s="16" t="str">
        <f>IF(Table3[[#This Row],[City tier]]="?","tier - 2",Table3[[#This Row],[City tier]])</f>
        <v>tier - 2</v>
      </c>
      <c r="N1328" s="16" t="str">
        <f>IF(Table3[[#This Row],[State ID]]="?","unknown",Table3[[#This Row],[State ID]])</f>
        <v>R1012</v>
      </c>
      <c r="O1328" s="38" t="str">
        <f>CONCATENATE(Table3[[#This Row],[date]],"-",Table3[[#This Row],[month2]],"-",Table3[[#This Row],[year2]])</f>
        <v>4-Sep-1967</v>
      </c>
      <c r="P1328" s="17">
        <f>DATEDIF(Table3[[#This Row],[date of birth]],DATE(2023,6,8),"y")</f>
        <v>55</v>
      </c>
      <c r="Q1328" s="39">
        <v>11082.58</v>
      </c>
    </row>
    <row r="1329" spans="1:17" x14ac:dyDescent="0.25">
      <c r="A1329" t="s">
        <v>6044</v>
      </c>
      <c r="B1329">
        <v>1972</v>
      </c>
      <c r="C1329" t="s">
        <v>37</v>
      </c>
      <c r="D1329">
        <v>7</v>
      </c>
      <c r="E1329">
        <v>3</v>
      </c>
      <c r="F1329">
        <v>11085.59</v>
      </c>
      <c r="G1329" t="s">
        <v>12</v>
      </c>
      <c r="H1329" t="s">
        <v>11</v>
      </c>
      <c r="I1329" t="s">
        <v>23</v>
      </c>
      <c r="J1329" s="16" t="str">
        <f>IF(Table3[[#This Row],[month]]="?","sep",Table3[[#This Row],[month]])</f>
        <v>Oct</v>
      </c>
      <c r="K1329" s="16">
        <f>IF(Table3[[#This Row],[year]]="?","1983",Table3[[#This Row],[year]])</f>
        <v>1972</v>
      </c>
      <c r="L1329" s="16" t="str">
        <f>IF(Table3[[#This Row],[Hospital tier]]="?","tier - 2",Table3[[#This Row],[Hospital tier]])</f>
        <v>tier - 3</v>
      </c>
      <c r="M1329" s="16" t="str">
        <f>IF(Table3[[#This Row],[City tier]]="?","tier - 2",Table3[[#This Row],[City tier]])</f>
        <v>tier - 2</v>
      </c>
      <c r="N1329" s="16" t="str">
        <f>IF(Table3[[#This Row],[State ID]]="?","unknown",Table3[[#This Row],[State ID]])</f>
        <v>R1012</v>
      </c>
      <c r="O1329" s="38" t="str">
        <f>CONCATENATE(Table3[[#This Row],[date]],"-",Table3[[#This Row],[month2]],"-",Table3[[#This Row],[year2]])</f>
        <v>7-Oct-1972</v>
      </c>
      <c r="P1329" s="17">
        <f>DATEDIF(Table3[[#This Row],[date of birth]],DATE(2023,6,8),"y")</f>
        <v>50</v>
      </c>
      <c r="Q1329" s="39">
        <v>11085.59</v>
      </c>
    </row>
    <row r="1330" spans="1:17" x14ac:dyDescent="0.25">
      <c r="A1330" t="s">
        <v>6045</v>
      </c>
      <c r="B1330">
        <v>1966</v>
      </c>
      <c r="C1330" t="s">
        <v>20</v>
      </c>
      <c r="D1330">
        <v>9</v>
      </c>
      <c r="E1330">
        <v>0</v>
      </c>
      <c r="F1330">
        <v>11090.72</v>
      </c>
      <c r="G1330" t="s">
        <v>12</v>
      </c>
      <c r="H1330" t="s">
        <v>16</v>
      </c>
      <c r="I1330" t="s">
        <v>13</v>
      </c>
      <c r="J1330" s="16" t="str">
        <f>IF(Table3[[#This Row],[month]]="?","sep",Table3[[#This Row],[month]])</f>
        <v>Sep</v>
      </c>
      <c r="K1330" s="16">
        <f>IF(Table3[[#This Row],[year]]="?","1983",Table3[[#This Row],[year]])</f>
        <v>1966</v>
      </c>
      <c r="L1330" s="16" t="str">
        <f>IF(Table3[[#This Row],[Hospital tier]]="?","tier - 2",Table3[[#This Row],[Hospital tier]])</f>
        <v>tier - 3</v>
      </c>
      <c r="M1330" s="16" t="str">
        <f>IF(Table3[[#This Row],[City tier]]="?","tier - 2",Table3[[#This Row],[City tier]])</f>
        <v>tier - 1</v>
      </c>
      <c r="N1330" s="16" t="str">
        <f>IF(Table3[[#This Row],[State ID]]="?","unknown",Table3[[#This Row],[State ID]])</f>
        <v>R1013</v>
      </c>
      <c r="O1330" s="38" t="str">
        <f>CONCATENATE(Table3[[#This Row],[date]],"-",Table3[[#This Row],[month2]],"-",Table3[[#This Row],[year2]])</f>
        <v>9-Sep-1966</v>
      </c>
      <c r="P1330" s="17">
        <f>DATEDIF(Table3[[#This Row],[date of birth]],DATE(2023,6,8),"y")</f>
        <v>56</v>
      </c>
      <c r="Q1330" s="39">
        <v>11090.72</v>
      </c>
    </row>
    <row r="1331" spans="1:17" x14ac:dyDescent="0.25">
      <c r="A1331" t="s">
        <v>6046</v>
      </c>
      <c r="B1331">
        <v>1966</v>
      </c>
      <c r="C1331" t="s">
        <v>10</v>
      </c>
      <c r="D1331">
        <v>5</v>
      </c>
      <c r="E1331">
        <v>0</v>
      </c>
      <c r="F1331">
        <v>11093.62</v>
      </c>
      <c r="G1331" t="s">
        <v>12</v>
      </c>
      <c r="H1331" t="s">
        <v>16</v>
      </c>
      <c r="I1331" t="s">
        <v>13</v>
      </c>
      <c r="J1331" s="16" t="str">
        <f>IF(Table3[[#This Row],[month]]="?","sep",Table3[[#This Row],[month]])</f>
        <v>Jul</v>
      </c>
      <c r="K1331" s="16">
        <f>IF(Table3[[#This Row],[year]]="?","1983",Table3[[#This Row],[year]])</f>
        <v>1966</v>
      </c>
      <c r="L1331" s="16" t="str">
        <f>IF(Table3[[#This Row],[Hospital tier]]="?","tier - 2",Table3[[#This Row],[Hospital tier]])</f>
        <v>tier - 3</v>
      </c>
      <c r="M1331" s="16" t="str">
        <f>IF(Table3[[#This Row],[City tier]]="?","tier - 2",Table3[[#This Row],[City tier]])</f>
        <v>tier - 1</v>
      </c>
      <c r="N1331" s="16" t="str">
        <f>IF(Table3[[#This Row],[State ID]]="?","unknown",Table3[[#This Row],[State ID]])</f>
        <v>R1013</v>
      </c>
      <c r="O1331" s="38" t="str">
        <f>CONCATENATE(Table3[[#This Row],[date]],"-",Table3[[#This Row],[month2]],"-",Table3[[#This Row],[year2]])</f>
        <v>5-Jul-1966</v>
      </c>
      <c r="P1331" s="17">
        <f>DATEDIF(Table3[[#This Row],[date of birth]],DATE(2023,6,8),"y")</f>
        <v>56</v>
      </c>
      <c r="Q1331" s="39">
        <v>11093.62</v>
      </c>
    </row>
    <row r="1332" spans="1:17" x14ac:dyDescent="0.25">
      <c r="A1332" t="s">
        <v>6047</v>
      </c>
      <c r="B1332">
        <v>1980</v>
      </c>
      <c r="C1332" t="s">
        <v>35</v>
      </c>
      <c r="D1332">
        <v>20</v>
      </c>
      <c r="E1332">
        <v>2</v>
      </c>
      <c r="F1332">
        <v>11103.33</v>
      </c>
      <c r="G1332" t="s">
        <v>12</v>
      </c>
      <c r="H1332" t="s">
        <v>16</v>
      </c>
      <c r="I1332" t="s">
        <v>300</v>
      </c>
      <c r="J1332" s="16" t="str">
        <f>IF(Table3[[#This Row],[month]]="?","sep",Table3[[#This Row],[month]])</f>
        <v>Aug</v>
      </c>
      <c r="K1332" s="16">
        <f>IF(Table3[[#This Row],[year]]="?","1983",Table3[[#This Row],[year]])</f>
        <v>1980</v>
      </c>
      <c r="L1332" s="16" t="str">
        <f>IF(Table3[[#This Row],[Hospital tier]]="?","tier - 2",Table3[[#This Row],[Hospital tier]])</f>
        <v>tier - 3</v>
      </c>
      <c r="M1332" s="16" t="str">
        <f>IF(Table3[[#This Row],[City tier]]="?","tier - 2",Table3[[#This Row],[City tier]])</f>
        <v>tier - 1</v>
      </c>
      <c r="N1332" s="16" t="str">
        <f>IF(Table3[[#This Row],[State ID]]="?","unknown",Table3[[#This Row],[State ID]])</f>
        <v>R1021</v>
      </c>
      <c r="O1332" s="38" t="str">
        <f>CONCATENATE(Table3[[#This Row],[date]],"-",Table3[[#This Row],[month2]],"-",Table3[[#This Row],[year2]])</f>
        <v>20-Aug-1980</v>
      </c>
      <c r="P1332" s="17">
        <f>DATEDIF(Table3[[#This Row],[date of birth]],DATE(2023,6,8),"y")</f>
        <v>42</v>
      </c>
      <c r="Q1332" s="39">
        <v>11103.33</v>
      </c>
    </row>
    <row r="1333" spans="1:17" x14ac:dyDescent="0.25">
      <c r="A1333" t="s">
        <v>6048</v>
      </c>
      <c r="B1333">
        <v>1969</v>
      </c>
      <c r="C1333" t="s">
        <v>15</v>
      </c>
      <c r="D1333">
        <v>30</v>
      </c>
      <c r="E1333">
        <v>2</v>
      </c>
      <c r="F1333">
        <v>11150.78</v>
      </c>
      <c r="G1333" t="s">
        <v>12</v>
      </c>
      <c r="H1333" t="s">
        <v>11</v>
      </c>
      <c r="I1333" t="s">
        <v>42</v>
      </c>
      <c r="J1333" s="16" t="str">
        <f>IF(Table3[[#This Row],[month]]="?","sep",Table3[[#This Row],[month]])</f>
        <v>Nov</v>
      </c>
      <c r="K1333" s="16">
        <f>IF(Table3[[#This Row],[year]]="?","1983",Table3[[#This Row],[year]])</f>
        <v>1969</v>
      </c>
      <c r="L1333" s="16" t="str">
        <f>IF(Table3[[#This Row],[Hospital tier]]="?","tier - 2",Table3[[#This Row],[Hospital tier]])</f>
        <v>tier - 3</v>
      </c>
      <c r="M1333" s="16" t="str">
        <f>IF(Table3[[#This Row],[City tier]]="?","tier - 2",Table3[[#This Row],[City tier]])</f>
        <v>tier - 2</v>
      </c>
      <c r="N1333" s="16" t="str">
        <f>IF(Table3[[#This Row],[State ID]]="?","unknown",Table3[[#This Row],[State ID]])</f>
        <v>R1011</v>
      </c>
      <c r="O1333" s="38" t="str">
        <f>CONCATENATE(Table3[[#This Row],[date]],"-",Table3[[#This Row],[month2]],"-",Table3[[#This Row],[year2]])</f>
        <v>30-Nov-1969</v>
      </c>
      <c r="P1333" s="17">
        <f>DATEDIF(Table3[[#This Row],[date of birth]],DATE(2023,6,8),"y")</f>
        <v>53</v>
      </c>
      <c r="Q1333" s="39">
        <v>11150.78</v>
      </c>
    </row>
    <row r="1334" spans="1:17" x14ac:dyDescent="0.25">
      <c r="A1334" t="s">
        <v>6049</v>
      </c>
      <c r="B1334">
        <v>1969</v>
      </c>
      <c r="C1334" t="s">
        <v>18</v>
      </c>
      <c r="D1334">
        <v>25</v>
      </c>
      <c r="E1334">
        <v>2</v>
      </c>
      <c r="F1334">
        <v>11163.57</v>
      </c>
      <c r="G1334" t="s">
        <v>12</v>
      </c>
      <c r="H1334" t="s">
        <v>11</v>
      </c>
      <c r="I1334" t="s">
        <v>42</v>
      </c>
      <c r="J1334" s="16" t="str">
        <f>IF(Table3[[#This Row],[month]]="?","sep",Table3[[#This Row],[month]])</f>
        <v>Jun</v>
      </c>
      <c r="K1334" s="16">
        <f>IF(Table3[[#This Row],[year]]="?","1983",Table3[[#This Row],[year]])</f>
        <v>1969</v>
      </c>
      <c r="L1334" s="16" t="str">
        <f>IF(Table3[[#This Row],[Hospital tier]]="?","tier - 2",Table3[[#This Row],[Hospital tier]])</f>
        <v>tier - 3</v>
      </c>
      <c r="M1334" s="16" t="str">
        <f>IF(Table3[[#This Row],[City tier]]="?","tier - 2",Table3[[#This Row],[City tier]])</f>
        <v>tier - 2</v>
      </c>
      <c r="N1334" s="16" t="str">
        <f>IF(Table3[[#This Row],[State ID]]="?","unknown",Table3[[#This Row],[State ID]])</f>
        <v>R1011</v>
      </c>
      <c r="O1334" s="38" t="str">
        <f>CONCATENATE(Table3[[#This Row],[date]],"-",Table3[[#This Row],[month2]],"-",Table3[[#This Row],[year2]])</f>
        <v>25-Jun-1969</v>
      </c>
      <c r="P1334" s="17">
        <f>DATEDIF(Table3[[#This Row],[date of birth]],DATE(2023,6,8),"y")</f>
        <v>53</v>
      </c>
      <c r="Q1334" s="39">
        <v>11163.57</v>
      </c>
    </row>
    <row r="1335" spans="1:17" x14ac:dyDescent="0.25">
      <c r="A1335" t="s">
        <v>6050</v>
      </c>
      <c r="B1335">
        <v>1966</v>
      </c>
      <c r="C1335" t="s">
        <v>35</v>
      </c>
      <c r="D1335">
        <v>6</v>
      </c>
      <c r="E1335">
        <v>0</v>
      </c>
      <c r="F1335">
        <v>11165.42</v>
      </c>
      <c r="G1335" t="s">
        <v>12</v>
      </c>
      <c r="H1335" t="s">
        <v>16</v>
      </c>
      <c r="I1335" t="s">
        <v>168</v>
      </c>
      <c r="J1335" s="16" t="str">
        <f>IF(Table3[[#This Row],[month]]="?","sep",Table3[[#This Row],[month]])</f>
        <v>Aug</v>
      </c>
      <c r="K1335" s="16">
        <f>IF(Table3[[#This Row],[year]]="?","1983",Table3[[#This Row],[year]])</f>
        <v>1966</v>
      </c>
      <c r="L1335" s="16" t="str">
        <f>IF(Table3[[#This Row],[Hospital tier]]="?","tier - 2",Table3[[#This Row],[Hospital tier]])</f>
        <v>tier - 3</v>
      </c>
      <c r="M1335" s="16" t="str">
        <f>IF(Table3[[#This Row],[City tier]]="?","tier - 2",Table3[[#This Row],[City tier]])</f>
        <v>tier - 1</v>
      </c>
      <c r="N1335" s="16" t="str">
        <f>IF(Table3[[#This Row],[State ID]]="?","unknown",Table3[[#This Row],[State ID]])</f>
        <v>R1016</v>
      </c>
      <c r="O1335" s="38" t="str">
        <f>CONCATENATE(Table3[[#This Row],[date]],"-",Table3[[#This Row],[month2]],"-",Table3[[#This Row],[year2]])</f>
        <v>6-Aug-1966</v>
      </c>
      <c r="P1335" s="17">
        <f>DATEDIF(Table3[[#This Row],[date of birth]],DATE(2023,6,8),"y")</f>
        <v>56</v>
      </c>
      <c r="Q1335" s="39">
        <v>11165.42</v>
      </c>
    </row>
    <row r="1336" spans="1:17" x14ac:dyDescent="0.25">
      <c r="A1336" t="s">
        <v>6051</v>
      </c>
      <c r="B1336">
        <v>1972</v>
      </c>
      <c r="C1336" t="s">
        <v>20</v>
      </c>
      <c r="D1336">
        <v>3</v>
      </c>
      <c r="E1336">
        <v>0</v>
      </c>
      <c r="F1336">
        <v>11186.2</v>
      </c>
      <c r="G1336" t="s">
        <v>12</v>
      </c>
      <c r="H1336" t="s">
        <v>11</v>
      </c>
      <c r="I1336" t="s">
        <v>300</v>
      </c>
      <c r="J1336" s="16" t="str">
        <f>IF(Table3[[#This Row],[month]]="?","sep",Table3[[#This Row],[month]])</f>
        <v>Sep</v>
      </c>
      <c r="K1336" s="16">
        <f>IF(Table3[[#This Row],[year]]="?","1983",Table3[[#This Row],[year]])</f>
        <v>1972</v>
      </c>
      <c r="L1336" s="16" t="str">
        <f>IF(Table3[[#This Row],[Hospital tier]]="?","tier - 2",Table3[[#This Row],[Hospital tier]])</f>
        <v>tier - 3</v>
      </c>
      <c r="M1336" s="16" t="str">
        <f>IF(Table3[[#This Row],[City tier]]="?","tier - 2",Table3[[#This Row],[City tier]])</f>
        <v>tier - 2</v>
      </c>
      <c r="N1336" s="16" t="str">
        <f>IF(Table3[[#This Row],[State ID]]="?","unknown",Table3[[#This Row],[State ID]])</f>
        <v>R1021</v>
      </c>
      <c r="O1336" s="38" t="str">
        <f>CONCATENATE(Table3[[#This Row],[date]],"-",Table3[[#This Row],[month2]],"-",Table3[[#This Row],[year2]])</f>
        <v>3-Sep-1972</v>
      </c>
      <c r="P1336" s="17">
        <f>DATEDIF(Table3[[#This Row],[date of birth]],DATE(2023,6,8),"y")</f>
        <v>50</v>
      </c>
      <c r="Q1336" s="39">
        <v>11186.2</v>
      </c>
    </row>
    <row r="1337" spans="1:17" x14ac:dyDescent="0.25">
      <c r="A1337" t="s">
        <v>6052</v>
      </c>
      <c r="B1337">
        <v>1970</v>
      </c>
      <c r="C1337" t="s">
        <v>18</v>
      </c>
      <c r="D1337">
        <v>14</v>
      </c>
      <c r="E1337">
        <v>2</v>
      </c>
      <c r="F1337">
        <v>11187.66</v>
      </c>
      <c r="G1337" t="s">
        <v>12</v>
      </c>
      <c r="H1337" t="s">
        <v>11</v>
      </c>
      <c r="I1337" t="s">
        <v>23</v>
      </c>
      <c r="J1337" s="16" t="str">
        <f>IF(Table3[[#This Row],[month]]="?","sep",Table3[[#This Row],[month]])</f>
        <v>Jun</v>
      </c>
      <c r="K1337" s="16">
        <f>IF(Table3[[#This Row],[year]]="?","1983",Table3[[#This Row],[year]])</f>
        <v>1970</v>
      </c>
      <c r="L1337" s="16" t="str">
        <f>IF(Table3[[#This Row],[Hospital tier]]="?","tier - 2",Table3[[#This Row],[Hospital tier]])</f>
        <v>tier - 3</v>
      </c>
      <c r="M1337" s="16" t="str">
        <f>IF(Table3[[#This Row],[City tier]]="?","tier - 2",Table3[[#This Row],[City tier]])</f>
        <v>tier - 2</v>
      </c>
      <c r="N1337" s="16" t="str">
        <f>IF(Table3[[#This Row],[State ID]]="?","unknown",Table3[[#This Row],[State ID]])</f>
        <v>R1012</v>
      </c>
      <c r="O1337" s="38" t="str">
        <f>CONCATENATE(Table3[[#This Row],[date]],"-",Table3[[#This Row],[month2]],"-",Table3[[#This Row],[year2]])</f>
        <v>14-Jun-1970</v>
      </c>
      <c r="P1337" s="17">
        <f>DATEDIF(Table3[[#This Row],[date of birth]],DATE(2023,6,8),"y")</f>
        <v>52</v>
      </c>
      <c r="Q1337" s="39">
        <v>11187.66</v>
      </c>
    </row>
    <row r="1338" spans="1:17" x14ac:dyDescent="0.25">
      <c r="A1338" t="s">
        <v>6053</v>
      </c>
      <c r="B1338">
        <v>1976</v>
      </c>
      <c r="C1338" t="s">
        <v>18</v>
      </c>
      <c r="D1338">
        <v>28</v>
      </c>
      <c r="E1338">
        <v>2</v>
      </c>
      <c r="F1338">
        <v>11217.35</v>
      </c>
      <c r="G1338" t="s">
        <v>12</v>
      </c>
      <c r="H1338" t="s">
        <v>11</v>
      </c>
      <c r="I1338" t="s">
        <v>200</v>
      </c>
      <c r="J1338" s="16" t="str">
        <f>IF(Table3[[#This Row],[month]]="?","sep",Table3[[#This Row],[month]])</f>
        <v>Jun</v>
      </c>
      <c r="K1338" s="16">
        <f>IF(Table3[[#This Row],[year]]="?","1983",Table3[[#This Row],[year]])</f>
        <v>1976</v>
      </c>
      <c r="L1338" s="16" t="str">
        <f>IF(Table3[[#This Row],[Hospital tier]]="?","tier - 2",Table3[[#This Row],[Hospital tier]])</f>
        <v>tier - 3</v>
      </c>
      <c r="M1338" s="16" t="str">
        <f>IF(Table3[[#This Row],[City tier]]="?","tier - 2",Table3[[#This Row],[City tier]])</f>
        <v>tier - 2</v>
      </c>
      <c r="N1338" s="16" t="str">
        <f>IF(Table3[[#This Row],[State ID]]="?","unknown",Table3[[#This Row],[State ID]])</f>
        <v>R1025</v>
      </c>
      <c r="O1338" s="38" t="str">
        <f>CONCATENATE(Table3[[#This Row],[date]],"-",Table3[[#This Row],[month2]],"-",Table3[[#This Row],[year2]])</f>
        <v>28-Jun-1976</v>
      </c>
      <c r="P1338" s="17">
        <f>DATEDIF(Table3[[#This Row],[date of birth]],DATE(2023,6,8),"y")</f>
        <v>46</v>
      </c>
      <c r="Q1338" s="39">
        <v>11217.35</v>
      </c>
    </row>
    <row r="1339" spans="1:17" x14ac:dyDescent="0.25">
      <c r="A1339" t="s">
        <v>6054</v>
      </c>
      <c r="B1339">
        <v>1969</v>
      </c>
      <c r="C1339" t="s">
        <v>30</v>
      </c>
      <c r="D1339">
        <v>30</v>
      </c>
      <c r="E1339">
        <v>2</v>
      </c>
      <c r="F1339">
        <v>11244.38</v>
      </c>
      <c r="G1339" t="s">
        <v>12</v>
      </c>
      <c r="H1339" t="s">
        <v>16</v>
      </c>
      <c r="I1339" t="s">
        <v>168</v>
      </c>
      <c r="J1339" s="16" t="str">
        <f>IF(Table3[[#This Row],[month]]="?","sep",Table3[[#This Row],[month]])</f>
        <v>Dec</v>
      </c>
      <c r="K1339" s="16">
        <f>IF(Table3[[#This Row],[year]]="?","1983",Table3[[#This Row],[year]])</f>
        <v>1969</v>
      </c>
      <c r="L1339" s="16" t="str">
        <f>IF(Table3[[#This Row],[Hospital tier]]="?","tier - 2",Table3[[#This Row],[Hospital tier]])</f>
        <v>tier - 3</v>
      </c>
      <c r="M1339" s="16" t="str">
        <f>IF(Table3[[#This Row],[City tier]]="?","tier - 2",Table3[[#This Row],[City tier]])</f>
        <v>tier - 1</v>
      </c>
      <c r="N1339" s="16" t="str">
        <f>IF(Table3[[#This Row],[State ID]]="?","unknown",Table3[[#This Row],[State ID]])</f>
        <v>R1016</v>
      </c>
      <c r="O1339" s="38" t="str">
        <f>CONCATENATE(Table3[[#This Row],[date]],"-",Table3[[#This Row],[month2]],"-",Table3[[#This Row],[year2]])</f>
        <v>30-Dec-1969</v>
      </c>
      <c r="P1339" s="17">
        <f>DATEDIF(Table3[[#This Row],[date of birth]],DATE(2023,6,8),"y")</f>
        <v>53</v>
      </c>
      <c r="Q1339" s="39">
        <v>11244.38</v>
      </c>
    </row>
    <row r="1340" spans="1:17" x14ac:dyDescent="0.25">
      <c r="A1340" t="s">
        <v>6055</v>
      </c>
      <c r="B1340">
        <v>1989</v>
      </c>
      <c r="C1340" t="s">
        <v>30</v>
      </c>
      <c r="D1340">
        <v>17</v>
      </c>
      <c r="E1340">
        <v>3</v>
      </c>
      <c r="F1340">
        <v>11250.43</v>
      </c>
      <c r="G1340" t="s">
        <v>12</v>
      </c>
      <c r="H1340" t="s">
        <v>11</v>
      </c>
      <c r="I1340" t="s">
        <v>535</v>
      </c>
      <c r="J1340" s="16" t="str">
        <f>IF(Table3[[#This Row],[month]]="?","sep",Table3[[#This Row],[month]])</f>
        <v>Dec</v>
      </c>
      <c r="K1340" s="16">
        <f>IF(Table3[[#This Row],[year]]="?","1983",Table3[[#This Row],[year]])</f>
        <v>1989</v>
      </c>
      <c r="L1340" s="16" t="str">
        <f>IF(Table3[[#This Row],[Hospital tier]]="?","tier - 2",Table3[[#This Row],[Hospital tier]])</f>
        <v>tier - 3</v>
      </c>
      <c r="M1340" s="16" t="str">
        <f>IF(Table3[[#This Row],[City tier]]="?","tier - 2",Table3[[#This Row],[City tier]])</f>
        <v>tier - 2</v>
      </c>
      <c r="N1340" s="16" t="str">
        <f>IF(Table3[[#This Row],[State ID]]="?","unknown",Table3[[#This Row],[State ID]])</f>
        <v>R1026</v>
      </c>
      <c r="O1340" s="38" t="str">
        <f>CONCATENATE(Table3[[#This Row],[date]],"-",Table3[[#This Row],[month2]],"-",Table3[[#This Row],[year2]])</f>
        <v>17-Dec-1989</v>
      </c>
      <c r="P1340" s="17">
        <f>DATEDIF(Table3[[#This Row],[date of birth]],DATE(2023,6,8),"y")</f>
        <v>33</v>
      </c>
      <c r="Q1340" s="39">
        <v>11250.43</v>
      </c>
    </row>
    <row r="1341" spans="1:17" x14ac:dyDescent="0.25">
      <c r="A1341" t="s">
        <v>6056</v>
      </c>
      <c r="B1341">
        <v>1969</v>
      </c>
      <c r="C1341" t="s">
        <v>35</v>
      </c>
      <c r="D1341">
        <v>20</v>
      </c>
      <c r="E1341">
        <v>3</v>
      </c>
      <c r="F1341">
        <v>11253.42</v>
      </c>
      <c r="G1341" t="s">
        <v>12</v>
      </c>
      <c r="H1341" t="s">
        <v>16</v>
      </c>
      <c r="I1341" t="s">
        <v>42</v>
      </c>
      <c r="J1341" s="16" t="str">
        <f>IF(Table3[[#This Row],[month]]="?","sep",Table3[[#This Row],[month]])</f>
        <v>Aug</v>
      </c>
      <c r="K1341" s="16">
        <f>IF(Table3[[#This Row],[year]]="?","1983",Table3[[#This Row],[year]])</f>
        <v>1969</v>
      </c>
      <c r="L1341" s="16" t="str">
        <f>IF(Table3[[#This Row],[Hospital tier]]="?","tier - 2",Table3[[#This Row],[Hospital tier]])</f>
        <v>tier - 3</v>
      </c>
      <c r="M1341" s="16" t="str">
        <f>IF(Table3[[#This Row],[City tier]]="?","tier - 2",Table3[[#This Row],[City tier]])</f>
        <v>tier - 1</v>
      </c>
      <c r="N1341" s="16" t="str">
        <f>IF(Table3[[#This Row],[State ID]]="?","unknown",Table3[[#This Row],[State ID]])</f>
        <v>R1011</v>
      </c>
      <c r="O1341" s="38" t="str">
        <f>CONCATENATE(Table3[[#This Row],[date]],"-",Table3[[#This Row],[month2]],"-",Table3[[#This Row],[year2]])</f>
        <v>20-Aug-1969</v>
      </c>
      <c r="P1341" s="17">
        <f>DATEDIF(Table3[[#This Row],[date of birth]],DATE(2023,6,8),"y")</f>
        <v>53</v>
      </c>
      <c r="Q1341" s="39">
        <v>11253.42</v>
      </c>
    </row>
    <row r="1342" spans="1:17" x14ac:dyDescent="0.25">
      <c r="A1342" t="s">
        <v>6057</v>
      </c>
      <c r="B1342">
        <v>1981</v>
      </c>
      <c r="C1342" t="s">
        <v>37</v>
      </c>
      <c r="D1342">
        <v>2</v>
      </c>
      <c r="E1342">
        <v>1</v>
      </c>
      <c r="F1342">
        <v>11255.29</v>
      </c>
      <c r="G1342" t="s">
        <v>12</v>
      </c>
      <c r="H1342" t="s">
        <v>16</v>
      </c>
      <c r="I1342" t="s">
        <v>535</v>
      </c>
      <c r="J1342" s="16" t="str">
        <f>IF(Table3[[#This Row],[month]]="?","sep",Table3[[#This Row],[month]])</f>
        <v>Oct</v>
      </c>
      <c r="K1342" s="16">
        <f>IF(Table3[[#This Row],[year]]="?","1983",Table3[[#This Row],[year]])</f>
        <v>1981</v>
      </c>
      <c r="L1342" s="16" t="str">
        <f>IF(Table3[[#This Row],[Hospital tier]]="?","tier - 2",Table3[[#This Row],[Hospital tier]])</f>
        <v>tier - 3</v>
      </c>
      <c r="M1342" s="16" t="str">
        <f>IF(Table3[[#This Row],[City tier]]="?","tier - 2",Table3[[#This Row],[City tier]])</f>
        <v>tier - 1</v>
      </c>
      <c r="N1342" s="16" t="str">
        <f>IF(Table3[[#This Row],[State ID]]="?","unknown",Table3[[#This Row],[State ID]])</f>
        <v>R1026</v>
      </c>
      <c r="O1342" s="38" t="str">
        <f>CONCATENATE(Table3[[#This Row],[date]],"-",Table3[[#This Row],[month2]],"-",Table3[[#This Row],[year2]])</f>
        <v>2-Oct-1981</v>
      </c>
      <c r="P1342" s="17">
        <f>DATEDIF(Table3[[#This Row],[date of birth]],DATE(2023,6,8),"y")</f>
        <v>41</v>
      </c>
      <c r="Q1342" s="39">
        <v>11255.29</v>
      </c>
    </row>
    <row r="1343" spans="1:17" x14ac:dyDescent="0.25">
      <c r="A1343" t="s">
        <v>6058</v>
      </c>
      <c r="B1343">
        <v>1969</v>
      </c>
      <c r="C1343" t="s">
        <v>37</v>
      </c>
      <c r="D1343">
        <v>11</v>
      </c>
      <c r="E1343">
        <v>3</v>
      </c>
      <c r="F1343">
        <v>11264.54</v>
      </c>
      <c r="G1343" t="s">
        <v>12</v>
      </c>
      <c r="H1343" t="s">
        <v>11</v>
      </c>
      <c r="I1343" t="s">
        <v>42</v>
      </c>
      <c r="J1343" s="16" t="str">
        <f>IF(Table3[[#This Row],[month]]="?","sep",Table3[[#This Row],[month]])</f>
        <v>Oct</v>
      </c>
      <c r="K1343" s="16">
        <f>IF(Table3[[#This Row],[year]]="?","1983",Table3[[#This Row],[year]])</f>
        <v>1969</v>
      </c>
      <c r="L1343" s="16" t="str">
        <f>IF(Table3[[#This Row],[Hospital tier]]="?","tier - 2",Table3[[#This Row],[Hospital tier]])</f>
        <v>tier - 3</v>
      </c>
      <c r="M1343" s="16" t="str">
        <f>IF(Table3[[#This Row],[City tier]]="?","tier - 2",Table3[[#This Row],[City tier]])</f>
        <v>tier - 2</v>
      </c>
      <c r="N1343" s="16" t="str">
        <f>IF(Table3[[#This Row],[State ID]]="?","unknown",Table3[[#This Row],[State ID]])</f>
        <v>R1011</v>
      </c>
      <c r="O1343" s="38" t="str">
        <f>CONCATENATE(Table3[[#This Row],[date]],"-",Table3[[#This Row],[month2]],"-",Table3[[#This Row],[year2]])</f>
        <v>11-Oct-1969</v>
      </c>
      <c r="P1343" s="17">
        <f>DATEDIF(Table3[[#This Row],[date of birth]],DATE(2023,6,8),"y")</f>
        <v>53</v>
      </c>
      <c r="Q1343" s="39">
        <v>11264.54</v>
      </c>
    </row>
    <row r="1344" spans="1:17" x14ac:dyDescent="0.25">
      <c r="A1344" t="s">
        <v>6059</v>
      </c>
      <c r="B1344">
        <v>1971</v>
      </c>
      <c r="C1344" t="s">
        <v>30</v>
      </c>
      <c r="D1344">
        <v>26</v>
      </c>
      <c r="E1344">
        <v>0</v>
      </c>
      <c r="F1344">
        <v>11265.71</v>
      </c>
      <c r="G1344" t="s">
        <v>12</v>
      </c>
      <c r="H1344" t="s">
        <v>16</v>
      </c>
      <c r="I1344" t="s">
        <v>200</v>
      </c>
      <c r="J1344" s="16" t="str">
        <f>IF(Table3[[#This Row],[month]]="?","sep",Table3[[#This Row],[month]])</f>
        <v>Dec</v>
      </c>
      <c r="K1344" s="16">
        <f>IF(Table3[[#This Row],[year]]="?","1983",Table3[[#This Row],[year]])</f>
        <v>1971</v>
      </c>
      <c r="L1344" s="16" t="str">
        <f>IF(Table3[[#This Row],[Hospital tier]]="?","tier - 2",Table3[[#This Row],[Hospital tier]])</f>
        <v>tier - 3</v>
      </c>
      <c r="M1344" s="16" t="str">
        <f>IF(Table3[[#This Row],[City tier]]="?","tier - 2",Table3[[#This Row],[City tier]])</f>
        <v>tier - 1</v>
      </c>
      <c r="N1344" s="16" t="str">
        <f>IF(Table3[[#This Row],[State ID]]="?","unknown",Table3[[#This Row],[State ID]])</f>
        <v>R1025</v>
      </c>
      <c r="O1344" s="38" t="str">
        <f>CONCATENATE(Table3[[#This Row],[date]],"-",Table3[[#This Row],[month2]],"-",Table3[[#This Row],[year2]])</f>
        <v>26-Dec-1971</v>
      </c>
      <c r="P1344" s="17">
        <f>DATEDIF(Table3[[#This Row],[date of birth]],DATE(2023,6,8),"y")</f>
        <v>51</v>
      </c>
      <c r="Q1344" s="39">
        <v>11265.71</v>
      </c>
    </row>
    <row r="1345" spans="1:17" x14ac:dyDescent="0.25">
      <c r="A1345" t="s">
        <v>6060</v>
      </c>
      <c r="B1345">
        <v>2004</v>
      </c>
      <c r="C1345" t="s">
        <v>37</v>
      </c>
      <c r="D1345">
        <v>4</v>
      </c>
      <c r="E1345">
        <v>1</v>
      </c>
      <c r="F1345">
        <v>11272.33</v>
      </c>
      <c r="G1345" t="s">
        <v>12</v>
      </c>
      <c r="H1345" t="s">
        <v>11</v>
      </c>
      <c r="I1345" t="s">
        <v>166</v>
      </c>
      <c r="J1345" s="16" t="str">
        <f>IF(Table3[[#This Row],[month]]="?","sep",Table3[[#This Row],[month]])</f>
        <v>Oct</v>
      </c>
      <c r="K1345" s="16">
        <f>IF(Table3[[#This Row],[year]]="?","1983",Table3[[#This Row],[year]])</f>
        <v>2004</v>
      </c>
      <c r="L1345" s="16" t="str">
        <f>IF(Table3[[#This Row],[Hospital tier]]="?","tier - 2",Table3[[#This Row],[Hospital tier]])</f>
        <v>tier - 3</v>
      </c>
      <c r="M1345" s="16" t="str">
        <f>IF(Table3[[#This Row],[City tier]]="?","tier - 2",Table3[[#This Row],[City tier]])</f>
        <v>tier - 2</v>
      </c>
      <c r="N1345" s="16" t="str">
        <f>IF(Table3[[#This Row],[State ID]]="?","unknown",Table3[[#This Row],[State ID]])</f>
        <v>R1019</v>
      </c>
      <c r="O1345" s="38" t="str">
        <f>CONCATENATE(Table3[[#This Row],[date]],"-",Table3[[#This Row],[month2]],"-",Table3[[#This Row],[year2]])</f>
        <v>4-Oct-2004</v>
      </c>
      <c r="P1345" s="17">
        <f>DATEDIF(Table3[[#This Row],[date of birth]],DATE(2023,6,8),"y")</f>
        <v>18</v>
      </c>
      <c r="Q1345" s="39">
        <v>11272.33</v>
      </c>
    </row>
    <row r="1346" spans="1:17" x14ac:dyDescent="0.25">
      <c r="A1346" t="s">
        <v>6061</v>
      </c>
      <c r="B1346">
        <v>1967</v>
      </c>
      <c r="C1346" t="s">
        <v>18</v>
      </c>
      <c r="D1346">
        <v>14</v>
      </c>
      <c r="E1346">
        <v>0</v>
      </c>
      <c r="F1346">
        <v>11286.54</v>
      </c>
      <c r="G1346" t="s">
        <v>12</v>
      </c>
      <c r="H1346" t="s">
        <v>12</v>
      </c>
      <c r="I1346" t="s">
        <v>247</v>
      </c>
      <c r="J1346" s="16" t="str">
        <f>IF(Table3[[#This Row],[month]]="?","sep",Table3[[#This Row],[month]])</f>
        <v>Jun</v>
      </c>
      <c r="K1346" s="16">
        <f>IF(Table3[[#This Row],[year]]="?","1983",Table3[[#This Row],[year]])</f>
        <v>1967</v>
      </c>
      <c r="L1346" s="16" t="str">
        <f>IF(Table3[[#This Row],[Hospital tier]]="?","tier - 2",Table3[[#This Row],[Hospital tier]])</f>
        <v>tier - 3</v>
      </c>
      <c r="M1346" s="16" t="str">
        <f>IF(Table3[[#This Row],[City tier]]="?","tier - 2",Table3[[#This Row],[City tier]])</f>
        <v>tier - 3</v>
      </c>
      <c r="N1346" s="16" t="str">
        <f>IF(Table3[[#This Row],[State ID]]="?","unknown",Table3[[#This Row],[State ID]])</f>
        <v>R1024</v>
      </c>
      <c r="O1346" s="38" t="str">
        <f>CONCATENATE(Table3[[#This Row],[date]],"-",Table3[[#This Row],[month2]],"-",Table3[[#This Row],[year2]])</f>
        <v>14-Jun-1967</v>
      </c>
      <c r="P1346" s="17">
        <f>DATEDIF(Table3[[#This Row],[date of birth]],DATE(2023,6,8),"y")</f>
        <v>55</v>
      </c>
      <c r="Q1346" s="39">
        <v>11286.54</v>
      </c>
    </row>
    <row r="1347" spans="1:17" x14ac:dyDescent="0.25">
      <c r="A1347" t="s">
        <v>6062</v>
      </c>
      <c r="B1347">
        <v>1970</v>
      </c>
      <c r="C1347" t="s">
        <v>18</v>
      </c>
      <c r="D1347">
        <v>22</v>
      </c>
      <c r="E1347">
        <v>3</v>
      </c>
      <c r="F1347">
        <v>11289.11</v>
      </c>
      <c r="G1347" t="s">
        <v>12</v>
      </c>
      <c r="H1347" t="s">
        <v>16</v>
      </c>
      <c r="I1347" t="s">
        <v>23</v>
      </c>
      <c r="J1347" s="16" t="str">
        <f>IF(Table3[[#This Row],[month]]="?","sep",Table3[[#This Row],[month]])</f>
        <v>Jun</v>
      </c>
      <c r="K1347" s="16">
        <f>IF(Table3[[#This Row],[year]]="?","1983",Table3[[#This Row],[year]])</f>
        <v>1970</v>
      </c>
      <c r="L1347" s="16" t="str">
        <f>IF(Table3[[#This Row],[Hospital tier]]="?","tier - 2",Table3[[#This Row],[Hospital tier]])</f>
        <v>tier - 3</v>
      </c>
      <c r="M1347" s="16" t="str">
        <f>IF(Table3[[#This Row],[City tier]]="?","tier - 2",Table3[[#This Row],[City tier]])</f>
        <v>tier - 1</v>
      </c>
      <c r="N1347" s="16" t="str">
        <f>IF(Table3[[#This Row],[State ID]]="?","unknown",Table3[[#This Row],[State ID]])</f>
        <v>R1012</v>
      </c>
      <c r="O1347" s="38" t="str">
        <f>CONCATENATE(Table3[[#This Row],[date]],"-",Table3[[#This Row],[month2]],"-",Table3[[#This Row],[year2]])</f>
        <v>22-Jun-1970</v>
      </c>
      <c r="P1347" s="17">
        <f>DATEDIF(Table3[[#This Row],[date of birth]],DATE(2023,6,8),"y")</f>
        <v>52</v>
      </c>
      <c r="Q1347" s="39">
        <v>11289.11</v>
      </c>
    </row>
    <row r="1348" spans="1:17" x14ac:dyDescent="0.25">
      <c r="A1348" t="s">
        <v>6063</v>
      </c>
      <c r="B1348">
        <v>1988</v>
      </c>
      <c r="C1348" t="s">
        <v>15</v>
      </c>
      <c r="D1348">
        <v>14</v>
      </c>
      <c r="E1348">
        <v>3</v>
      </c>
      <c r="F1348">
        <v>11294.57</v>
      </c>
      <c r="G1348" t="s">
        <v>12</v>
      </c>
      <c r="H1348" t="s">
        <v>16</v>
      </c>
      <c r="I1348" t="s">
        <v>632</v>
      </c>
      <c r="J1348" s="16" t="str">
        <f>IF(Table3[[#This Row],[month]]="?","sep",Table3[[#This Row],[month]])</f>
        <v>Nov</v>
      </c>
      <c r="K1348" s="16">
        <f>IF(Table3[[#This Row],[year]]="?","1983",Table3[[#This Row],[year]])</f>
        <v>1988</v>
      </c>
      <c r="L1348" s="16" t="str">
        <f>IF(Table3[[#This Row],[Hospital tier]]="?","tier - 2",Table3[[#This Row],[Hospital tier]])</f>
        <v>tier - 3</v>
      </c>
      <c r="M1348" s="16" t="str">
        <f>IF(Table3[[#This Row],[City tier]]="?","tier - 2",Table3[[#This Row],[City tier]])</f>
        <v>tier - 1</v>
      </c>
      <c r="N1348" s="16" t="str">
        <f>IF(Table3[[#This Row],[State ID]]="?","unknown",Table3[[#This Row],[State ID]])</f>
        <v>R1022</v>
      </c>
      <c r="O1348" s="38" t="str">
        <f>CONCATENATE(Table3[[#This Row],[date]],"-",Table3[[#This Row],[month2]],"-",Table3[[#This Row],[year2]])</f>
        <v>14-Nov-1988</v>
      </c>
      <c r="P1348" s="17">
        <f>DATEDIF(Table3[[#This Row],[date of birth]],DATE(2023,6,8),"y")</f>
        <v>34</v>
      </c>
      <c r="Q1348" s="39">
        <v>11294.57</v>
      </c>
    </row>
    <row r="1349" spans="1:17" x14ac:dyDescent="0.25">
      <c r="A1349" t="s">
        <v>6064</v>
      </c>
      <c r="B1349">
        <v>1972</v>
      </c>
      <c r="C1349" t="s">
        <v>20</v>
      </c>
      <c r="D1349">
        <v>25</v>
      </c>
      <c r="E1349">
        <v>4</v>
      </c>
      <c r="F1349">
        <v>11299.34</v>
      </c>
      <c r="G1349" t="s">
        <v>12</v>
      </c>
      <c r="H1349" t="s">
        <v>11</v>
      </c>
      <c r="I1349" t="s">
        <v>42</v>
      </c>
      <c r="J1349" s="16" t="str">
        <f>IF(Table3[[#This Row],[month]]="?","sep",Table3[[#This Row],[month]])</f>
        <v>Sep</v>
      </c>
      <c r="K1349" s="16">
        <f>IF(Table3[[#This Row],[year]]="?","1983",Table3[[#This Row],[year]])</f>
        <v>1972</v>
      </c>
      <c r="L1349" s="16" t="str">
        <f>IF(Table3[[#This Row],[Hospital tier]]="?","tier - 2",Table3[[#This Row],[Hospital tier]])</f>
        <v>tier - 3</v>
      </c>
      <c r="M1349" s="16" t="str">
        <f>IF(Table3[[#This Row],[City tier]]="?","tier - 2",Table3[[#This Row],[City tier]])</f>
        <v>tier - 2</v>
      </c>
      <c r="N1349" s="16" t="str">
        <f>IF(Table3[[#This Row],[State ID]]="?","unknown",Table3[[#This Row],[State ID]])</f>
        <v>R1011</v>
      </c>
      <c r="O1349" s="38" t="str">
        <f>CONCATENATE(Table3[[#This Row],[date]],"-",Table3[[#This Row],[month2]],"-",Table3[[#This Row],[year2]])</f>
        <v>25-Sep-1972</v>
      </c>
      <c r="P1349" s="17">
        <f>DATEDIF(Table3[[#This Row],[date of birth]],DATE(2023,6,8),"y")</f>
        <v>50</v>
      </c>
      <c r="Q1349" s="39">
        <v>11299.34</v>
      </c>
    </row>
    <row r="1350" spans="1:17" x14ac:dyDescent="0.25">
      <c r="A1350" t="s">
        <v>6065</v>
      </c>
      <c r="B1350">
        <v>1968</v>
      </c>
      <c r="C1350" t="s">
        <v>37</v>
      </c>
      <c r="D1350">
        <v>6</v>
      </c>
      <c r="E1350">
        <v>1</v>
      </c>
      <c r="F1350">
        <v>11305.93</v>
      </c>
      <c r="G1350" t="s">
        <v>12</v>
      </c>
      <c r="H1350" t="s">
        <v>16</v>
      </c>
      <c r="I1350" t="s">
        <v>23</v>
      </c>
      <c r="J1350" s="16" t="str">
        <f>IF(Table3[[#This Row],[month]]="?","sep",Table3[[#This Row],[month]])</f>
        <v>Oct</v>
      </c>
      <c r="K1350" s="16">
        <f>IF(Table3[[#This Row],[year]]="?","1983",Table3[[#This Row],[year]])</f>
        <v>1968</v>
      </c>
      <c r="L1350" s="16" t="str">
        <f>IF(Table3[[#This Row],[Hospital tier]]="?","tier - 2",Table3[[#This Row],[Hospital tier]])</f>
        <v>tier - 3</v>
      </c>
      <c r="M1350" s="16" t="str">
        <f>IF(Table3[[#This Row],[City tier]]="?","tier - 2",Table3[[#This Row],[City tier]])</f>
        <v>tier - 1</v>
      </c>
      <c r="N1350" s="16" t="str">
        <f>IF(Table3[[#This Row],[State ID]]="?","unknown",Table3[[#This Row],[State ID]])</f>
        <v>R1012</v>
      </c>
      <c r="O1350" s="38" t="str">
        <f>CONCATENATE(Table3[[#This Row],[date]],"-",Table3[[#This Row],[month2]],"-",Table3[[#This Row],[year2]])</f>
        <v>6-Oct-1968</v>
      </c>
      <c r="P1350" s="17">
        <f>DATEDIF(Table3[[#This Row],[date of birth]],DATE(2023,6,8),"y")</f>
        <v>54</v>
      </c>
      <c r="Q1350" s="39">
        <v>11305.93</v>
      </c>
    </row>
    <row r="1351" spans="1:17" x14ac:dyDescent="0.25">
      <c r="A1351" t="s">
        <v>6066</v>
      </c>
      <c r="B1351">
        <v>1963</v>
      </c>
      <c r="C1351" t="s">
        <v>15</v>
      </c>
      <c r="D1351">
        <v>22</v>
      </c>
      <c r="E1351">
        <v>0</v>
      </c>
      <c r="F1351">
        <v>11312.33</v>
      </c>
      <c r="G1351" t="s">
        <v>12</v>
      </c>
      <c r="H1351" t="s">
        <v>12</v>
      </c>
      <c r="I1351" t="s">
        <v>23</v>
      </c>
      <c r="J1351" s="16" t="str">
        <f>IF(Table3[[#This Row],[month]]="?","sep",Table3[[#This Row],[month]])</f>
        <v>Nov</v>
      </c>
      <c r="K1351" s="16">
        <f>IF(Table3[[#This Row],[year]]="?","1983",Table3[[#This Row],[year]])</f>
        <v>1963</v>
      </c>
      <c r="L1351" s="16" t="str">
        <f>IF(Table3[[#This Row],[Hospital tier]]="?","tier - 2",Table3[[#This Row],[Hospital tier]])</f>
        <v>tier - 3</v>
      </c>
      <c r="M1351" s="16" t="str">
        <f>IF(Table3[[#This Row],[City tier]]="?","tier - 2",Table3[[#This Row],[City tier]])</f>
        <v>tier - 3</v>
      </c>
      <c r="N1351" s="16" t="str">
        <f>IF(Table3[[#This Row],[State ID]]="?","unknown",Table3[[#This Row],[State ID]])</f>
        <v>R1012</v>
      </c>
      <c r="O1351" s="38" t="str">
        <f>CONCATENATE(Table3[[#This Row],[date]],"-",Table3[[#This Row],[month2]],"-",Table3[[#This Row],[year2]])</f>
        <v>22-Nov-1963</v>
      </c>
      <c r="P1351" s="17">
        <f>DATEDIF(Table3[[#This Row],[date of birth]],DATE(2023,6,8),"y")</f>
        <v>59</v>
      </c>
      <c r="Q1351" s="39">
        <v>11312.33</v>
      </c>
    </row>
    <row r="1352" spans="1:17" x14ac:dyDescent="0.25">
      <c r="A1352" t="s">
        <v>6067</v>
      </c>
      <c r="B1352">
        <v>1995</v>
      </c>
      <c r="C1352" t="s">
        <v>30</v>
      </c>
      <c r="D1352">
        <v>10</v>
      </c>
      <c r="E1352">
        <v>0</v>
      </c>
      <c r="F1352">
        <v>11318.57</v>
      </c>
      <c r="G1352" t="s">
        <v>12</v>
      </c>
      <c r="H1352" t="s">
        <v>11</v>
      </c>
      <c r="I1352" t="s">
        <v>535</v>
      </c>
      <c r="J1352" s="16" t="str">
        <f>IF(Table3[[#This Row],[month]]="?","sep",Table3[[#This Row],[month]])</f>
        <v>Dec</v>
      </c>
      <c r="K1352" s="16">
        <f>IF(Table3[[#This Row],[year]]="?","1983",Table3[[#This Row],[year]])</f>
        <v>1995</v>
      </c>
      <c r="L1352" s="16" t="str">
        <f>IF(Table3[[#This Row],[Hospital tier]]="?","tier - 2",Table3[[#This Row],[Hospital tier]])</f>
        <v>tier - 3</v>
      </c>
      <c r="M1352" s="16" t="str">
        <f>IF(Table3[[#This Row],[City tier]]="?","tier - 2",Table3[[#This Row],[City tier]])</f>
        <v>tier - 2</v>
      </c>
      <c r="N1352" s="16" t="str">
        <f>IF(Table3[[#This Row],[State ID]]="?","unknown",Table3[[#This Row],[State ID]])</f>
        <v>R1026</v>
      </c>
      <c r="O1352" s="38" t="str">
        <f>CONCATENATE(Table3[[#This Row],[date]],"-",Table3[[#This Row],[month2]],"-",Table3[[#This Row],[year2]])</f>
        <v>10-Dec-1995</v>
      </c>
      <c r="P1352" s="17">
        <f>DATEDIF(Table3[[#This Row],[date of birth]],DATE(2023,6,8),"y")</f>
        <v>27</v>
      </c>
      <c r="Q1352" s="39">
        <v>11318.57</v>
      </c>
    </row>
    <row r="1353" spans="1:17" x14ac:dyDescent="0.25">
      <c r="A1353" t="s">
        <v>6068</v>
      </c>
      <c r="B1353">
        <v>1963</v>
      </c>
      <c r="C1353" t="s">
        <v>10</v>
      </c>
      <c r="D1353">
        <v>11</v>
      </c>
      <c r="E1353">
        <v>0</v>
      </c>
      <c r="F1353">
        <v>11319.12</v>
      </c>
      <c r="G1353" t="s">
        <v>12</v>
      </c>
      <c r="H1353" t="s">
        <v>16</v>
      </c>
      <c r="I1353" t="s">
        <v>23</v>
      </c>
      <c r="J1353" s="16" t="str">
        <f>IF(Table3[[#This Row],[month]]="?","sep",Table3[[#This Row],[month]])</f>
        <v>Jul</v>
      </c>
      <c r="K1353" s="16">
        <f>IF(Table3[[#This Row],[year]]="?","1983",Table3[[#This Row],[year]])</f>
        <v>1963</v>
      </c>
      <c r="L1353" s="16" t="str">
        <f>IF(Table3[[#This Row],[Hospital tier]]="?","tier - 2",Table3[[#This Row],[Hospital tier]])</f>
        <v>tier - 3</v>
      </c>
      <c r="M1353" s="16" t="str">
        <f>IF(Table3[[#This Row],[City tier]]="?","tier - 2",Table3[[#This Row],[City tier]])</f>
        <v>tier - 1</v>
      </c>
      <c r="N1353" s="16" t="str">
        <f>IF(Table3[[#This Row],[State ID]]="?","unknown",Table3[[#This Row],[State ID]])</f>
        <v>R1012</v>
      </c>
      <c r="O1353" s="38" t="str">
        <f>CONCATENATE(Table3[[#This Row],[date]],"-",Table3[[#This Row],[month2]],"-",Table3[[#This Row],[year2]])</f>
        <v>11-Jul-1963</v>
      </c>
      <c r="P1353" s="17">
        <f>DATEDIF(Table3[[#This Row],[date of birth]],DATE(2023,6,8),"y")</f>
        <v>59</v>
      </c>
      <c r="Q1353" s="39">
        <v>11319.12</v>
      </c>
    </row>
    <row r="1354" spans="1:17" x14ac:dyDescent="0.25">
      <c r="A1354" t="s">
        <v>6069</v>
      </c>
      <c r="B1354">
        <v>2002</v>
      </c>
      <c r="C1354" t="s">
        <v>20</v>
      </c>
      <c r="D1354">
        <v>20</v>
      </c>
      <c r="E1354">
        <v>0</v>
      </c>
      <c r="F1354">
        <v>11321.49</v>
      </c>
      <c r="G1354" t="s">
        <v>12</v>
      </c>
      <c r="H1354" t="s">
        <v>12</v>
      </c>
      <c r="I1354" t="s">
        <v>23</v>
      </c>
      <c r="J1354" s="16" t="str">
        <f>IF(Table3[[#This Row],[month]]="?","sep",Table3[[#This Row],[month]])</f>
        <v>Sep</v>
      </c>
      <c r="K1354" s="16">
        <f>IF(Table3[[#This Row],[year]]="?","1983",Table3[[#This Row],[year]])</f>
        <v>2002</v>
      </c>
      <c r="L1354" s="16" t="str">
        <f>IF(Table3[[#This Row],[Hospital tier]]="?","tier - 2",Table3[[#This Row],[Hospital tier]])</f>
        <v>tier - 3</v>
      </c>
      <c r="M1354" s="16" t="str">
        <f>IF(Table3[[#This Row],[City tier]]="?","tier - 2",Table3[[#This Row],[City tier]])</f>
        <v>tier - 3</v>
      </c>
      <c r="N1354" s="16" t="str">
        <f>IF(Table3[[#This Row],[State ID]]="?","unknown",Table3[[#This Row],[State ID]])</f>
        <v>R1012</v>
      </c>
      <c r="O1354" s="38" t="str">
        <f>CONCATENATE(Table3[[#This Row],[date]],"-",Table3[[#This Row],[month2]],"-",Table3[[#This Row],[year2]])</f>
        <v>20-Sep-2002</v>
      </c>
      <c r="P1354" s="17">
        <f>DATEDIF(Table3[[#This Row],[date of birth]],DATE(2023,6,8),"y")</f>
        <v>20</v>
      </c>
      <c r="Q1354" s="39">
        <v>11321.49</v>
      </c>
    </row>
    <row r="1355" spans="1:17" x14ac:dyDescent="0.25">
      <c r="A1355" t="s">
        <v>6070</v>
      </c>
      <c r="B1355">
        <v>1989</v>
      </c>
      <c r="C1355" t="s">
        <v>35</v>
      </c>
      <c r="D1355">
        <v>19</v>
      </c>
      <c r="E1355">
        <v>1</v>
      </c>
      <c r="F1355">
        <v>11326.71</v>
      </c>
      <c r="G1355" t="s">
        <v>12</v>
      </c>
      <c r="H1355" t="s">
        <v>12</v>
      </c>
      <c r="I1355" t="s">
        <v>13</v>
      </c>
      <c r="J1355" s="16" t="str">
        <f>IF(Table3[[#This Row],[month]]="?","sep",Table3[[#This Row],[month]])</f>
        <v>Aug</v>
      </c>
      <c r="K1355" s="16">
        <f>IF(Table3[[#This Row],[year]]="?","1983",Table3[[#This Row],[year]])</f>
        <v>1989</v>
      </c>
      <c r="L1355" s="16" t="str">
        <f>IF(Table3[[#This Row],[Hospital tier]]="?","tier - 2",Table3[[#This Row],[Hospital tier]])</f>
        <v>tier - 3</v>
      </c>
      <c r="M1355" s="16" t="str">
        <f>IF(Table3[[#This Row],[City tier]]="?","tier - 2",Table3[[#This Row],[City tier]])</f>
        <v>tier - 3</v>
      </c>
      <c r="N1355" s="16" t="str">
        <f>IF(Table3[[#This Row],[State ID]]="?","unknown",Table3[[#This Row],[State ID]])</f>
        <v>R1013</v>
      </c>
      <c r="O1355" s="38" t="str">
        <f>CONCATENATE(Table3[[#This Row],[date]],"-",Table3[[#This Row],[month2]],"-",Table3[[#This Row],[year2]])</f>
        <v>19-Aug-1989</v>
      </c>
      <c r="P1355" s="17">
        <f>DATEDIF(Table3[[#This Row],[date of birth]],DATE(2023,6,8),"y")</f>
        <v>33</v>
      </c>
      <c r="Q1355" s="39">
        <v>11326.71</v>
      </c>
    </row>
    <row r="1356" spans="1:17" x14ac:dyDescent="0.25">
      <c r="A1356" t="s">
        <v>6071</v>
      </c>
      <c r="B1356">
        <v>1968</v>
      </c>
      <c r="C1356" t="s">
        <v>15</v>
      </c>
      <c r="D1356">
        <v>2</v>
      </c>
      <c r="E1356">
        <v>0</v>
      </c>
      <c r="F1356">
        <v>11344.32</v>
      </c>
      <c r="G1356" t="s">
        <v>12</v>
      </c>
      <c r="H1356" t="s">
        <v>11</v>
      </c>
      <c r="I1356" t="s">
        <v>200</v>
      </c>
      <c r="J1356" s="16" t="str">
        <f>IF(Table3[[#This Row],[month]]="?","sep",Table3[[#This Row],[month]])</f>
        <v>Nov</v>
      </c>
      <c r="K1356" s="16">
        <f>IF(Table3[[#This Row],[year]]="?","1983",Table3[[#This Row],[year]])</f>
        <v>1968</v>
      </c>
      <c r="L1356" s="16" t="str">
        <f>IF(Table3[[#This Row],[Hospital tier]]="?","tier - 2",Table3[[#This Row],[Hospital tier]])</f>
        <v>tier - 3</v>
      </c>
      <c r="M1356" s="16" t="str">
        <f>IF(Table3[[#This Row],[City tier]]="?","tier - 2",Table3[[#This Row],[City tier]])</f>
        <v>tier - 2</v>
      </c>
      <c r="N1356" s="16" t="str">
        <f>IF(Table3[[#This Row],[State ID]]="?","unknown",Table3[[#This Row],[State ID]])</f>
        <v>R1025</v>
      </c>
      <c r="O1356" s="38" t="str">
        <f>CONCATENATE(Table3[[#This Row],[date]],"-",Table3[[#This Row],[month2]],"-",Table3[[#This Row],[year2]])</f>
        <v>2-Nov-1968</v>
      </c>
      <c r="P1356" s="17">
        <f>DATEDIF(Table3[[#This Row],[date of birth]],DATE(2023,6,8),"y")</f>
        <v>54</v>
      </c>
      <c r="Q1356" s="39">
        <v>11344.32</v>
      </c>
    </row>
    <row r="1357" spans="1:17" x14ac:dyDescent="0.25">
      <c r="A1357" t="s">
        <v>6072</v>
      </c>
      <c r="B1357">
        <v>1964</v>
      </c>
      <c r="C1357" t="s">
        <v>10</v>
      </c>
      <c r="D1357">
        <v>12</v>
      </c>
      <c r="E1357">
        <v>0</v>
      </c>
      <c r="F1357">
        <v>11345.52</v>
      </c>
      <c r="G1357" t="s">
        <v>12</v>
      </c>
      <c r="H1357" t="s">
        <v>12</v>
      </c>
      <c r="I1357" t="s">
        <v>42</v>
      </c>
      <c r="J1357" s="16" t="str">
        <f>IF(Table3[[#This Row],[month]]="?","sep",Table3[[#This Row],[month]])</f>
        <v>Jul</v>
      </c>
      <c r="K1357" s="16">
        <f>IF(Table3[[#This Row],[year]]="?","1983",Table3[[#This Row],[year]])</f>
        <v>1964</v>
      </c>
      <c r="L1357" s="16" t="str">
        <f>IF(Table3[[#This Row],[Hospital tier]]="?","tier - 2",Table3[[#This Row],[Hospital tier]])</f>
        <v>tier - 3</v>
      </c>
      <c r="M1357" s="16" t="str">
        <f>IF(Table3[[#This Row],[City tier]]="?","tier - 2",Table3[[#This Row],[City tier]])</f>
        <v>tier - 3</v>
      </c>
      <c r="N1357" s="16" t="str">
        <f>IF(Table3[[#This Row],[State ID]]="?","unknown",Table3[[#This Row],[State ID]])</f>
        <v>R1011</v>
      </c>
      <c r="O1357" s="38" t="str">
        <f>CONCATENATE(Table3[[#This Row],[date]],"-",Table3[[#This Row],[month2]],"-",Table3[[#This Row],[year2]])</f>
        <v>12-Jul-1964</v>
      </c>
      <c r="P1357" s="17">
        <f>DATEDIF(Table3[[#This Row],[date of birth]],DATE(2023,6,8),"y")</f>
        <v>58</v>
      </c>
      <c r="Q1357" s="39">
        <v>11345.52</v>
      </c>
    </row>
    <row r="1358" spans="1:17" x14ac:dyDescent="0.25">
      <c r="A1358" t="s">
        <v>6073</v>
      </c>
      <c r="B1358">
        <v>1965</v>
      </c>
      <c r="C1358" t="s">
        <v>15</v>
      </c>
      <c r="D1358">
        <v>29</v>
      </c>
      <c r="E1358">
        <v>0</v>
      </c>
      <c r="F1358">
        <v>11353.23</v>
      </c>
      <c r="G1358" t="s">
        <v>12</v>
      </c>
      <c r="H1358" t="s">
        <v>16</v>
      </c>
      <c r="I1358" t="s">
        <v>23</v>
      </c>
      <c r="J1358" s="16" t="str">
        <f>IF(Table3[[#This Row],[month]]="?","sep",Table3[[#This Row],[month]])</f>
        <v>Nov</v>
      </c>
      <c r="K1358" s="16">
        <f>IF(Table3[[#This Row],[year]]="?","1983",Table3[[#This Row],[year]])</f>
        <v>1965</v>
      </c>
      <c r="L1358" s="16" t="str">
        <f>IF(Table3[[#This Row],[Hospital tier]]="?","tier - 2",Table3[[#This Row],[Hospital tier]])</f>
        <v>tier - 3</v>
      </c>
      <c r="M1358" s="16" t="str">
        <f>IF(Table3[[#This Row],[City tier]]="?","tier - 2",Table3[[#This Row],[City tier]])</f>
        <v>tier - 1</v>
      </c>
      <c r="N1358" s="16" t="str">
        <f>IF(Table3[[#This Row],[State ID]]="?","unknown",Table3[[#This Row],[State ID]])</f>
        <v>R1012</v>
      </c>
      <c r="O1358" s="38" t="str">
        <f>CONCATENATE(Table3[[#This Row],[date]],"-",Table3[[#This Row],[month2]],"-",Table3[[#This Row],[year2]])</f>
        <v>29-Nov-1965</v>
      </c>
      <c r="P1358" s="17">
        <f>DATEDIF(Table3[[#This Row],[date of birth]],DATE(2023,6,8),"y")</f>
        <v>57</v>
      </c>
      <c r="Q1358" s="39">
        <v>11353.23</v>
      </c>
    </row>
    <row r="1359" spans="1:17" x14ac:dyDescent="0.25">
      <c r="A1359" t="s">
        <v>6074</v>
      </c>
      <c r="B1359">
        <v>1965</v>
      </c>
      <c r="C1359" t="s">
        <v>20</v>
      </c>
      <c r="D1359">
        <v>26</v>
      </c>
      <c r="E1359">
        <v>0</v>
      </c>
      <c r="F1359">
        <v>11356.66</v>
      </c>
      <c r="G1359" t="s">
        <v>12</v>
      </c>
      <c r="H1359" t="s">
        <v>12</v>
      </c>
      <c r="I1359" t="s">
        <v>23</v>
      </c>
      <c r="J1359" s="16" t="str">
        <f>IF(Table3[[#This Row],[month]]="?","sep",Table3[[#This Row],[month]])</f>
        <v>Sep</v>
      </c>
      <c r="K1359" s="16">
        <f>IF(Table3[[#This Row],[year]]="?","1983",Table3[[#This Row],[year]])</f>
        <v>1965</v>
      </c>
      <c r="L1359" s="16" t="str">
        <f>IF(Table3[[#This Row],[Hospital tier]]="?","tier - 2",Table3[[#This Row],[Hospital tier]])</f>
        <v>tier - 3</v>
      </c>
      <c r="M1359" s="16" t="str">
        <f>IF(Table3[[#This Row],[City tier]]="?","tier - 2",Table3[[#This Row],[City tier]])</f>
        <v>tier - 3</v>
      </c>
      <c r="N1359" s="16" t="str">
        <f>IF(Table3[[#This Row],[State ID]]="?","unknown",Table3[[#This Row],[State ID]])</f>
        <v>R1012</v>
      </c>
      <c r="O1359" s="38" t="str">
        <f>CONCATENATE(Table3[[#This Row],[date]],"-",Table3[[#This Row],[month2]],"-",Table3[[#This Row],[year2]])</f>
        <v>26-Sep-1965</v>
      </c>
      <c r="P1359" s="17">
        <f>DATEDIF(Table3[[#This Row],[date of birth]],DATE(2023,6,8),"y")</f>
        <v>57</v>
      </c>
      <c r="Q1359" s="39">
        <v>11356.66</v>
      </c>
    </row>
    <row r="1360" spans="1:17" x14ac:dyDescent="0.25">
      <c r="A1360" t="s">
        <v>6075</v>
      </c>
      <c r="B1360">
        <v>1964</v>
      </c>
      <c r="C1360" t="s">
        <v>10</v>
      </c>
      <c r="D1360">
        <v>4</v>
      </c>
      <c r="E1360">
        <v>0</v>
      </c>
      <c r="F1360">
        <v>11362.76</v>
      </c>
      <c r="G1360" t="s">
        <v>12</v>
      </c>
      <c r="H1360" t="s">
        <v>16</v>
      </c>
      <c r="I1360" t="s">
        <v>42</v>
      </c>
      <c r="J1360" s="16" t="str">
        <f>IF(Table3[[#This Row],[month]]="?","sep",Table3[[#This Row],[month]])</f>
        <v>Jul</v>
      </c>
      <c r="K1360" s="16">
        <f>IF(Table3[[#This Row],[year]]="?","1983",Table3[[#This Row],[year]])</f>
        <v>1964</v>
      </c>
      <c r="L1360" s="16" t="str">
        <f>IF(Table3[[#This Row],[Hospital tier]]="?","tier - 2",Table3[[#This Row],[Hospital tier]])</f>
        <v>tier - 3</v>
      </c>
      <c r="M1360" s="16" t="str">
        <f>IF(Table3[[#This Row],[City tier]]="?","tier - 2",Table3[[#This Row],[City tier]])</f>
        <v>tier - 1</v>
      </c>
      <c r="N1360" s="16" t="str">
        <f>IF(Table3[[#This Row],[State ID]]="?","unknown",Table3[[#This Row],[State ID]])</f>
        <v>R1011</v>
      </c>
      <c r="O1360" s="38" t="str">
        <f>CONCATENATE(Table3[[#This Row],[date]],"-",Table3[[#This Row],[month2]],"-",Table3[[#This Row],[year2]])</f>
        <v>4-Jul-1964</v>
      </c>
      <c r="P1360" s="17">
        <f>DATEDIF(Table3[[#This Row],[date of birth]],DATE(2023,6,8),"y")</f>
        <v>58</v>
      </c>
      <c r="Q1360" s="39">
        <v>11362.76</v>
      </c>
    </row>
    <row r="1361" spans="1:17" x14ac:dyDescent="0.25">
      <c r="A1361" t="s">
        <v>6076</v>
      </c>
      <c r="B1361">
        <v>1964</v>
      </c>
      <c r="C1361" t="s">
        <v>10</v>
      </c>
      <c r="D1361">
        <v>3</v>
      </c>
      <c r="E1361">
        <v>0</v>
      </c>
      <c r="F1361">
        <v>11363.28</v>
      </c>
      <c r="G1361" t="s">
        <v>12</v>
      </c>
      <c r="H1361" t="s">
        <v>16</v>
      </c>
      <c r="I1361" t="s">
        <v>13</v>
      </c>
      <c r="J1361" s="16" t="str">
        <f>IF(Table3[[#This Row],[month]]="?","sep",Table3[[#This Row],[month]])</f>
        <v>Jul</v>
      </c>
      <c r="K1361" s="16">
        <f>IF(Table3[[#This Row],[year]]="?","1983",Table3[[#This Row],[year]])</f>
        <v>1964</v>
      </c>
      <c r="L1361" s="16" t="str">
        <f>IF(Table3[[#This Row],[Hospital tier]]="?","tier - 2",Table3[[#This Row],[Hospital tier]])</f>
        <v>tier - 3</v>
      </c>
      <c r="M1361" s="16" t="str">
        <f>IF(Table3[[#This Row],[City tier]]="?","tier - 2",Table3[[#This Row],[City tier]])</f>
        <v>tier - 1</v>
      </c>
      <c r="N1361" s="16" t="str">
        <f>IF(Table3[[#This Row],[State ID]]="?","unknown",Table3[[#This Row],[State ID]])</f>
        <v>R1013</v>
      </c>
      <c r="O1361" s="38" t="str">
        <f>CONCATENATE(Table3[[#This Row],[date]],"-",Table3[[#This Row],[month2]],"-",Table3[[#This Row],[year2]])</f>
        <v>3-Jul-1964</v>
      </c>
      <c r="P1361" s="17">
        <f>DATEDIF(Table3[[#This Row],[date of birth]],DATE(2023,6,8),"y")</f>
        <v>58</v>
      </c>
      <c r="Q1361" s="39">
        <v>11363.28</v>
      </c>
    </row>
    <row r="1362" spans="1:17" x14ac:dyDescent="0.25">
      <c r="A1362" t="s">
        <v>6077</v>
      </c>
      <c r="B1362">
        <v>1964</v>
      </c>
      <c r="C1362" t="s">
        <v>30</v>
      </c>
      <c r="D1362">
        <v>13</v>
      </c>
      <c r="E1362">
        <v>0</v>
      </c>
      <c r="F1362">
        <v>11365.95</v>
      </c>
      <c r="G1362" t="s">
        <v>12</v>
      </c>
      <c r="H1362" t="s">
        <v>11</v>
      </c>
      <c r="I1362" t="s">
        <v>42</v>
      </c>
      <c r="J1362" s="16" t="str">
        <f>IF(Table3[[#This Row],[month]]="?","sep",Table3[[#This Row],[month]])</f>
        <v>Dec</v>
      </c>
      <c r="K1362" s="16">
        <f>IF(Table3[[#This Row],[year]]="?","1983",Table3[[#This Row],[year]])</f>
        <v>1964</v>
      </c>
      <c r="L1362" s="16" t="str">
        <f>IF(Table3[[#This Row],[Hospital tier]]="?","tier - 2",Table3[[#This Row],[Hospital tier]])</f>
        <v>tier - 3</v>
      </c>
      <c r="M1362" s="16" t="str">
        <f>IF(Table3[[#This Row],[City tier]]="?","tier - 2",Table3[[#This Row],[City tier]])</f>
        <v>tier - 2</v>
      </c>
      <c r="N1362" s="16" t="str">
        <f>IF(Table3[[#This Row],[State ID]]="?","unknown",Table3[[#This Row],[State ID]])</f>
        <v>R1011</v>
      </c>
      <c r="O1362" s="38" t="str">
        <f>CONCATENATE(Table3[[#This Row],[date]],"-",Table3[[#This Row],[month2]],"-",Table3[[#This Row],[year2]])</f>
        <v>13-Dec-1964</v>
      </c>
      <c r="P1362" s="17">
        <f>DATEDIF(Table3[[#This Row],[date of birth]],DATE(2023,6,8),"y")</f>
        <v>58</v>
      </c>
      <c r="Q1362" s="39">
        <v>11365.95</v>
      </c>
    </row>
    <row r="1363" spans="1:17" x14ac:dyDescent="0.25">
      <c r="A1363" t="s">
        <v>6078</v>
      </c>
      <c r="B1363">
        <v>1979</v>
      </c>
      <c r="C1363" t="s">
        <v>18</v>
      </c>
      <c r="D1363">
        <v>7</v>
      </c>
      <c r="E1363">
        <v>2</v>
      </c>
      <c r="F1363">
        <v>11369.39</v>
      </c>
      <c r="G1363" t="s">
        <v>12</v>
      </c>
      <c r="H1363" t="s">
        <v>16</v>
      </c>
      <c r="I1363" t="s">
        <v>535</v>
      </c>
      <c r="J1363" s="16" t="str">
        <f>IF(Table3[[#This Row],[month]]="?","sep",Table3[[#This Row],[month]])</f>
        <v>Jun</v>
      </c>
      <c r="K1363" s="16">
        <f>IF(Table3[[#This Row],[year]]="?","1983",Table3[[#This Row],[year]])</f>
        <v>1979</v>
      </c>
      <c r="L1363" s="16" t="str">
        <f>IF(Table3[[#This Row],[Hospital tier]]="?","tier - 2",Table3[[#This Row],[Hospital tier]])</f>
        <v>tier - 3</v>
      </c>
      <c r="M1363" s="16" t="str">
        <f>IF(Table3[[#This Row],[City tier]]="?","tier - 2",Table3[[#This Row],[City tier]])</f>
        <v>tier - 1</v>
      </c>
      <c r="N1363" s="16" t="str">
        <f>IF(Table3[[#This Row],[State ID]]="?","unknown",Table3[[#This Row],[State ID]])</f>
        <v>R1026</v>
      </c>
      <c r="O1363" s="38" t="str">
        <f>CONCATENATE(Table3[[#This Row],[date]],"-",Table3[[#This Row],[month2]],"-",Table3[[#This Row],[year2]])</f>
        <v>7-Jun-1979</v>
      </c>
      <c r="P1363" s="17">
        <f>DATEDIF(Table3[[#This Row],[date of birth]],DATE(2023,6,8),"y")</f>
        <v>44</v>
      </c>
      <c r="Q1363" s="39">
        <v>11369.39</v>
      </c>
    </row>
    <row r="1364" spans="1:17" x14ac:dyDescent="0.25">
      <c r="A1364" t="s">
        <v>6079</v>
      </c>
      <c r="B1364">
        <v>1972</v>
      </c>
      <c r="C1364" t="s">
        <v>30</v>
      </c>
      <c r="D1364">
        <v>6</v>
      </c>
      <c r="E1364">
        <v>0</v>
      </c>
      <c r="F1364">
        <v>11378.57</v>
      </c>
      <c r="G1364" t="s">
        <v>12</v>
      </c>
      <c r="H1364" t="s">
        <v>11</v>
      </c>
      <c r="I1364" t="s">
        <v>200</v>
      </c>
      <c r="J1364" s="16" t="str">
        <f>IF(Table3[[#This Row],[month]]="?","sep",Table3[[#This Row],[month]])</f>
        <v>Dec</v>
      </c>
      <c r="K1364" s="16">
        <f>IF(Table3[[#This Row],[year]]="?","1983",Table3[[#This Row],[year]])</f>
        <v>1972</v>
      </c>
      <c r="L1364" s="16" t="str">
        <f>IF(Table3[[#This Row],[Hospital tier]]="?","tier - 2",Table3[[#This Row],[Hospital tier]])</f>
        <v>tier - 3</v>
      </c>
      <c r="M1364" s="16" t="str">
        <f>IF(Table3[[#This Row],[City tier]]="?","tier - 2",Table3[[#This Row],[City tier]])</f>
        <v>tier - 2</v>
      </c>
      <c r="N1364" s="16" t="str">
        <f>IF(Table3[[#This Row],[State ID]]="?","unknown",Table3[[#This Row],[State ID]])</f>
        <v>R1025</v>
      </c>
      <c r="O1364" s="38" t="str">
        <f>CONCATENATE(Table3[[#This Row],[date]],"-",Table3[[#This Row],[month2]],"-",Table3[[#This Row],[year2]])</f>
        <v>6-Dec-1972</v>
      </c>
      <c r="P1364" s="17">
        <f>DATEDIF(Table3[[#This Row],[date of birth]],DATE(2023,6,8),"y")</f>
        <v>50</v>
      </c>
      <c r="Q1364" s="39">
        <v>11378.57</v>
      </c>
    </row>
    <row r="1365" spans="1:17" x14ac:dyDescent="0.25">
      <c r="A1365" t="s">
        <v>6080</v>
      </c>
      <c r="B1365">
        <v>1964</v>
      </c>
      <c r="C1365" t="s">
        <v>18</v>
      </c>
      <c r="D1365">
        <v>13</v>
      </c>
      <c r="E1365">
        <v>0</v>
      </c>
      <c r="F1365">
        <v>11381.33</v>
      </c>
      <c r="G1365" t="s">
        <v>12</v>
      </c>
      <c r="H1365" t="s">
        <v>11</v>
      </c>
      <c r="I1365" t="s">
        <v>13</v>
      </c>
      <c r="J1365" s="16" t="str">
        <f>IF(Table3[[#This Row],[month]]="?","sep",Table3[[#This Row],[month]])</f>
        <v>Jun</v>
      </c>
      <c r="K1365" s="16">
        <f>IF(Table3[[#This Row],[year]]="?","1983",Table3[[#This Row],[year]])</f>
        <v>1964</v>
      </c>
      <c r="L1365" s="16" t="str">
        <f>IF(Table3[[#This Row],[Hospital tier]]="?","tier - 2",Table3[[#This Row],[Hospital tier]])</f>
        <v>tier - 3</v>
      </c>
      <c r="M1365" s="16" t="str">
        <f>IF(Table3[[#This Row],[City tier]]="?","tier - 2",Table3[[#This Row],[City tier]])</f>
        <v>tier - 2</v>
      </c>
      <c r="N1365" s="16" t="str">
        <f>IF(Table3[[#This Row],[State ID]]="?","unknown",Table3[[#This Row],[State ID]])</f>
        <v>R1013</v>
      </c>
      <c r="O1365" s="38" t="str">
        <f>CONCATENATE(Table3[[#This Row],[date]],"-",Table3[[#This Row],[month2]],"-",Table3[[#This Row],[year2]])</f>
        <v>13-Jun-1964</v>
      </c>
      <c r="P1365" s="17">
        <f>DATEDIF(Table3[[#This Row],[date of birth]],DATE(2023,6,8),"y")</f>
        <v>58</v>
      </c>
      <c r="Q1365" s="39">
        <v>11381.33</v>
      </c>
    </row>
    <row r="1366" spans="1:17" x14ac:dyDescent="0.25">
      <c r="A1366" t="s">
        <v>6081</v>
      </c>
      <c r="B1366">
        <v>1997</v>
      </c>
      <c r="C1366" t="s">
        <v>10</v>
      </c>
      <c r="D1366">
        <v>28</v>
      </c>
      <c r="E1366">
        <v>0</v>
      </c>
      <c r="F1366">
        <v>11388.27</v>
      </c>
      <c r="G1366" t="s">
        <v>12</v>
      </c>
      <c r="H1366" t="s">
        <v>11</v>
      </c>
      <c r="I1366" t="s">
        <v>535</v>
      </c>
      <c r="J1366" s="16" t="str">
        <f>IF(Table3[[#This Row],[month]]="?","sep",Table3[[#This Row],[month]])</f>
        <v>Jul</v>
      </c>
      <c r="K1366" s="16">
        <f>IF(Table3[[#This Row],[year]]="?","1983",Table3[[#This Row],[year]])</f>
        <v>1997</v>
      </c>
      <c r="L1366" s="16" t="str">
        <f>IF(Table3[[#This Row],[Hospital tier]]="?","tier - 2",Table3[[#This Row],[Hospital tier]])</f>
        <v>tier - 3</v>
      </c>
      <c r="M1366" s="16" t="str">
        <f>IF(Table3[[#This Row],[City tier]]="?","tier - 2",Table3[[#This Row],[City tier]])</f>
        <v>tier - 2</v>
      </c>
      <c r="N1366" s="16" t="str">
        <f>IF(Table3[[#This Row],[State ID]]="?","unknown",Table3[[#This Row],[State ID]])</f>
        <v>R1026</v>
      </c>
      <c r="O1366" s="38" t="str">
        <f>CONCATENATE(Table3[[#This Row],[date]],"-",Table3[[#This Row],[month2]],"-",Table3[[#This Row],[year2]])</f>
        <v>28-Jul-1997</v>
      </c>
      <c r="P1366" s="17">
        <f>DATEDIF(Table3[[#This Row],[date of birth]],DATE(2023,6,8),"y")</f>
        <v>25</v>
      </c>
      <c r="Q1366" s="39">
        <v>11388.27</v>
      </c>
    </row>
    <row r="1367" spans="1:17" x14ac:dyDescent="0.25">
      <c r="A1367" t="s">
        <v>6082</v>
      </c>
      <c r="B1367">
        <v>1967</v>
      </c>
      <c r="C1367" t="s">
        <v>30</v>
      </c>
      <c r="D1367">
        <v>19</v>
      </c>
      <c r="E1367">
        <v>1</v>
      </c>
      <c r="F1367">
        <v>11394.07</v>
      </c>
      <c r="G1367" t="s">
        <v>12</v>
      </c>
      <c r="H1367" t="s">
        <v>16</v>
      </c>
      <c r="I1367" t="s">
        <v>170</v>
      </c>
      <c r="J1367" s="16" t="str">
        <f>IF(Table3[[#This Row],[month]]="?","sep",Table3[[#This Row],[month]])</f>
        <v>Dec</v>
      </c>
      <c r="K1367" s="16">
        <f>IF(Table3[[#This Row],[year]]="?","1983",Table3[[#This Row],[year]])</f>
        <v>1967</v>
      </c>
      <c r="L1367" s="16" t="str">
        <f>IF(Table3[[#This Row],[Hospital tier]]="?","tier - 2",Table3[[#This Row],[Hospital tier]])</f>
        <v>tier - 3</v>
      </c>
      <c r="M1367" s="16" t="str">
        <f>IF(Table3[[#This Row],[City tier]]="?","tier - 2",Table3[[#This Row],[City tier]])</f>
        <v>tier - 1</v>
      </c>
      <c r="N1367" s="16" t="str">
        <f>IF(Table3[[#This Row],[State ID]]="?","unknown",Table3[[#This Row],[State ID]])</f>
        <v>R1018</v>
      </c>
      <c r="O1367" s="38" t="str">
        <f>CONCATENATE(Table3[[#This Row],[date]],"-",Table3[[#This Row],[month2]],"-",Table3[[#This Row],[year2]])</f>
        <v>19-Dec-1967</v>
      </c>
      <c r="P1367" s="17">
        <f>DATEDIF(Table3[[#This Row],[date of birth]],DATE(2023,6,8),"y")</f>
        <v>55</v>
      </c>
      <c r="Q1367" s="39">
        <v>11394.07</v>
      </c>
    </row>
    <row r="1368" spans="1:17" x14ac:dyDescent="0.25">
      <c r="A1368" t="s">
        <v>6083</v>
      </c>
      <c r="B1368">
        <v>1970</v>
      </c>
      <c r="C1368" t="s">
        <v>37</v>
      </c>
      <c r="D1368">
        <v>2</v>
      </c>
      <c r="E1368">
        <v>2</v>
      </c>
      <c r="F1368">
        <v>11396.9</v>
      </c>
      <c r="G1368" t="s">
        <v>12</v>
      </c>
      <c r="H1368" t="s">
        <v>12</v>
      </c>
      <c r="I1368" t="s">
        <v>247</v>
      </c>
      <c r="J1368" s="16" t="str">
        <f>IF(Table3[[#This Row],[month]]="?","sep",Table3[[#This Row],[month]])</f>
        <v>Oct</v>
      </c>
      <c r="K1368" s="16">
        <f>IF(Table3[[#This Row],[year]]="?","1983",Table3[[#This Row],[year]])</f>
        <v>1970</v>
      </c>
      <c r="L1368" s="16" t="str">
        <f>IF(Table3[[#This Row],[Hospital tier]]="?","tier - 2",Table3[[#This Row],[Hospital tier]])</f>
        <v>tier - 3</v>
      </c>
      <c r="M1368" s="16" t="str">
        <f>IF(Table3[[#This Row],[City tier]]="?","tier - 2",Table3[[#This Row],[City tier]])</f>
        <v>tier - 3</v>
      </c>
      <c r="N1368" s="16" t="str">
        <f>IF(Table3[[#This Row],[State ID]]="?","unknown",Table3[[#This Row],[State ID]])</f>
        <v>R1024</v>
      </c>
      <c r="O1368" s="38" t="str">
        <f>CONCATENATE(Table3[[#This Row],[date]],"-",Table3[[#This Row],[month2]],"-",Table3[[#This Row],[year2]])</f>
        <v>2-Oct-1970</v>
      </c>
      <c r="P1368" s="17">
        <f>DATEDIF(Table3[[#This Row],[date of birth]],DATE(2023,6,8),"y")</f>
        <v>52</v>
      </c>
      <c r="Q1368" s="39">
        <v>11396.9</v>
      </c>
    </row>
    <row r="1369" spans="1:17" x14ac:dyDescent="0.25">
      <c r="A1369" t="s">
        <v>6084</v>
      </c>
      <c r="B1369">
        <v>1970</v>
      </c>
      <c r="C1369" t="s">
        <v>37</v>
      </c>
      <c r="D1369">
        <v>7</v>
      </c>
      <c r="E1369">
        <v>3</v>
      </c>
      <c r="F1369">
        <v>11411.69</v>
      </c>
      <c r="G1369" t="s">
        <v>12</v>
      </c>
      <c r="H1369" t="s">
        <v>11</v>
      </c>
      <c r="I1369" t="s">
        <v>42</v>
      </c>
      <c r="J1369" s="16" t="str">
        <f>IF(Table3[[#This Row],[month]]="?","sep",Table3[[#This Row],[month]])</f>
        <v>Oct</v>
      </c>
      <c r="K1369" s="16">
        <f>IF(Table3[[#This Row],[year]]="?","1983",Table3[[#This Row],[year]])</f>
        <v>1970</v>
      </c>
      <c r="L1369" s="16" t="str">
        <f>IF(Table3[[#This Row],[Hospital tier]]="?","tier - 2",Table3[[#This Row],[Hospital tier]])</f>
        <v>tier - 3</v>
      </c>
      <c r="M1369" s="16" t="str">
        <f>IF(Table3[[#This Row],[City tier]]="?","tier - 2",Table3[[#This Row],[City tier]])</f>
        <v>tier - 2</v>
      </c>
      <c r="N1369" s="16" t="str">
        <f>IF(Table3[[#This Row],[State ID]]="?","unknown",Table3[[#This Row],[State ID]])</f>
        <v>R1011</v>
      </c>
      <c r="O1369" s="38" t="str">
        <f>CONCATENATE(Table3[[#This Row],[date]],"-",Table3[[#This Row],[month2]],"-",Table3[[#This Row],[year2]])</f>
        <v>7-Oct-1970</v>
      </c>
      <c r="P1369" s="17">
        <f>DATEDIF(Table3[[#This Row],[date of birth]],DATE(2023,6,8),"y")</f>
        <v>52</v>
      </c>
      <c r="Q1369" s="39">
        <v>11411.69</v>
      </c>
    </row>
    <row r="1370" spans="1:17" x14ac:dyDescent="0.25">
      <c r="A1370" t="s">
        <v>6085</v>
      </c>
      <c r="B1370">
        <v>1983</v>
      </c>
      <c r="C1370" t="s">
        <v>37</v>
      </c>
      <c r="D1370">
        <v>23</v>
      </c>
      <c r="E1370">
        <v>3</v>
      </c>
      <c r="F1370">
        <v>11412.02</v>
      </c>
      <c r="G1370" t="s">
        <v>12</v>
      </c>
      <c r="H1370" t="s">
        <v>16</v>
      </c>
      <c r="I1370" t="s">
        <v>300</v>
      </c>
      <c r="J1370" s="16" t="str">
        <f>IF(Table3[[#This Row],[month]]="?","sep",Table3[[#This Row],[month]])</f>
        <v>Oct</v>
      </c>
      <c r="K1370" s="16">
        <f>IF(Table3[[#This Row],[year]]="?","1983",Table3[[#This Row],[year]])</f>
        <v>1983</v>
      </c>
      <c r="L1370" s="16" t="str">
        <f>IF(Table3[[#This Row],[Hospital tier]]="?","tier - 2",Table3[[#This Row],[Hospital tier]])</f>
        <v>tier - 3</v>
      </c>
      <c r="M1370" s="16" t="str">
        <f>IF(Table3[[#This Row],[City tier]]="?","tier - 2",Table3[[#This Row],[City tier]])</f>
        <v>tier - 1</v>
      </c>
      <c r="N1370" s="16" t="str">
        <f>IF(Table3[[#This Row],[State ID]]="?","unknown",Table3[[#This Row],[State ID]])</f>
        <v>R1021</v>
      </c>
      <c r="O1370" s="38" t="str">
        <f>CONCATENATE(Table3[[#This Row],[date]],"-",Table3[[#This Row],[month2]],"-",Table3[[#This Row],[year2]])</f>
        <v>23-Oct-1983</v>
      </c>
      <c r="P1370" s="17">
        <f>DATEDIF(Table3[[#This Row],[date of birth]],DATE(2023,6,8),"y")</f>
        <v>39</v>
      </c>
      <c r="Q1370" s="39">
        <v>11412.02</v>
      </c>
    </row>
    <row r="1371" spans="1:17" x14ac:dyDescent="0.25">
      <c r="A1371" t="s">
        <v>6086</v>
      </c>
      <c r="B1371">
        <v>1985</v>
      </c>
      <c r="C1371" t="s">
        <v>18</v>
      </c>
      <c r="D1371">
        <v>9</v>
      </c>
      <c r="E1371">
        <v>3</v>
      </c>
      <c r="F1371">
        <v>11419.49</v>
      </c>
      <c r="G1371" t="s">
        <v>12</v>
      </c>
      <c r="H1371" t="s">
        <v>16</v>
      </c>
      <c r="I1371" t="s">
        <v>23</v>
      </c>
      <c r="J1371" s="16" t="str">
        <f>IF(Table3[[#This Row],[month]]="?","sep",Table3[[#This Row],[month]])</f>
        <v>Jun</v>
      </c>
      <c r="K1371" s="16">
        <f>IF(Table3[[#This Row],[year]]="?","1983",Table3[[#This Row],[year]])</f>
        <v>1985</v>
      </c>
      <c r="L1371" s="16" t="str">
        <f>IF(Table3[[#This Row],[Hospital tier]]="?","tier - 2",Table3[[#This Row],[Hospital tier]])</f>
        <v>tier - 3</v>
      </c>
      <c r="M1371" s="16" t="str">
        <f>IF(Table3[[#This Row],[City tier]]="?","tier - 2",Table3[[#This Row],[City tier]])</f>
        <v>tier - 1</v>
      </c>
      <c r="N1371" s="16" t="str">
        <f>IF(Table3[[#This Row],[State ID]]="?","unknown",Table3[[#This Row],[State ID]])</f>
        <v>R1012</v>
      </c>
      <c r="O1371" s="38" t="str">
        <f>CONCATENATE(Table3[[#This Row],[date]],"-",Table3[[#This Row],[month2]],"-",Table3[[#This Row],[year2]])</f>
        <v>9-Jun-1985</v>
      </c>
      <c r="P1371" s="17">
        <f>DATEDIF(Table3[[#This Row],[date of birth]],DATE(2023,6,8),"y")</f>
        <v>37</v>
      </c>
      <c r="Q1371" s="39">
        <v>11419.49</v>
      </c>
    </row>
    <row r="1372" spans="1:17" x14ac:dyDescent="0.25">
      <c r="A1372" t="s">
        <v>6087</v>
      </c>
      <c r="B1372">
        <v>1980</v>
      </c>
      <c r="C1372" t="s">
        <v>10</v>
      </c>
      <c r="D1372">
        <v>17</v>
      </c>
      <c r="E1372">
        <v>2</v>
      </c>
      <c r="F1372">
        <v>11435.74</v>
      </c>
      <c r="G1372" t="s">
        <v>12</v>
      </c>
      <c r="H1372" t="s">
        <v>12</v>
      </c>
      <c r="I1372" t="s">
        <v>300</v>
      </c>
      <c r="J1372" s="16" t="str">
        <f>IF(Table3[[#This Row],[month]]="?","sep",Table3[[#This Row],[month]])</f>
        <v>Jul</v>
      </c>
      <c r="K1372" s="16">
        <f>IF(Table3[[#This Row],[year]]="?","1983",Table3[[#This Row],[year]])</f>
        <v>1980</v>
      </c>
      <c r="L1372" s="16" t="str">
        <f>IF(Table3[[#This Row],[Hospital tier]]="?","tier - 2",Table3[[#This Row],[Hospital tier]])</f>
        <v>tier - 3</v>
      </c>
      <c r="M1372" s="16" t="str">
        <f>IF(Table3[[#This Row],[City tier]]="?","tier - 2",Table3[[#This Row],[City tier]])</f>
        <v>tier - 3</v>
      </c>
      <c r="N1372" s="16" t="str">
        <f>IF(Table3[[#This Row],[State ID]]="?","unknown",Table3[[#This Row],[State ID]])</f>
        <v>R1021</v>
      </c>
      <c r="O1372" s="38" t="str">
        <f>CONCATENATE(Table3[[#This Row],[date]],"-",Table3[[#This Row],[month2]],"-",Table3[[#This Row],[year2]])</f>
        <v>17-Jul-1980</v>
      </c>
      <c r="P1372" s="17">
        <f>DATEDIF(Table3[[#This Row],[date of birth]],DATE(2023,6,8),"y")</f>
        <v>42</v>
      </c>
      <c r="Q1372" s="39">
        <v>11435.74</v>
      </c>
    </row>
    <row r="1373" spans="1:17" x14ac:dyDescent="0.25">
      <c r="A1373" t="s">
        <v>6088</v>
      </c>
      <c r="B1373">
        <v>1971</v>
      </c>
      <c r="C1373" t="s">
        <v>20</v>
      </c>
      <c r="D1373">
        <v>12</v>
      </c>
      <c r="E1373">
        <v>3</v>
      </c>
      <c r="F1373">
        <v>11436.74</v>
      </c>
      <c r="G1373" t="s">
        <v>12</v>
      </c>
      <c r="H1373" t="s">
        <v>12</v>
      </c>
      <c r="I1373" t="s">
        <v>23</v>
      </c>
      <c r="J1373" s="16" t="str">
        <f>IF(Table3[[#This Row],[month]]="?","sep",Table3[[#This Row],[month]])</f>
        <v>Sep</v>
      </c>
      <c r="K1373" s="16">
        <f>IF(Table3[[#This Row],[year]]="?","1983",Table3[[#This Row],[year]])</f>
        <v>1971</v>
      </c>
      <c r="L1373" s="16" t="str">
        <f>IF(Table3[[#This Row],[Hospital tier]]="?","tier - 2",Table3[[#This Row],[Hospital tier]])</f>
        <v>tier - 3</v>
      </c>
      <c r="M1373" s="16" t="str">
        <f>IF(Table3[[#This Row],[City tier]]="?","tier - 2",Table3[[#This Row],[City tier]])</f>
        <v>tier - 3</v>
      </c>
      <c r="N1373" s="16" t="str">
        <f>IF(Table3[[#This Row],[State ID]]="?","unknown",Table3[[#This Row],[State ID]])</f>
        <v>R1012</v>
      </c>
      <c r="O1373" s="38" t="str">
        <f>CONCATENATE(Table3[[#This Row],[date]],"-",Table3[[#This Row],[month2]],"-",Table3[[#This Row],[year2]])</f>
        <v>12-Sep-1971</v>
      </c>
      <c r="P1373" s="17">
        <f>DATEDIF(Table3[[#This Row],[date of birth]],DATE(2023,6,8),"y")</f>
        <v>51</v>
      </c>
      <c r="Q1373" s="39">
        <v>11436.74</v>
      </c>
    </row>
    <row r="1374" spans="1:17" x14ac:dyDescent="0.25">
      <c r="A1374" t="s">
        <v>6089</v>
      </c>
      <c r="B1374">
        <v>1966</v>
      </c>
      <c r="C1374" t="s">
        <v>18</v>
      </c>
      <c r="D1374">
        <v>14</v>
      </c>
      <c r="E1374">
        <v>0</v>
      </c>
      <c r="F1374">
        <v>11454.02</v>
      </c>
      <c r="G1374" t="s">
        <v>12</v>
      </c>
      <c r="H1374" t="s">
        <v>16</v>
      </c>
      <c r="I1374" t="s">
        <v>23</v>
      </c>
      <c r="J1374" s="16" t="str">
        <f>IF(Table3[[#This Row],[month]]="?","sep",Table3[[#This Row],[month]])</f>
        <v>Jun</v>
      </c>
      <c r="K1374" s="16">
        <f>IF(Table3[[#This Row],[year]]="?","1983",Table3[[#This Row],[year]])</f>
        <v>1966</v>
      </c>
      <c r="L1374" s="16" t="str">
        <f>IF(Table3[[#This Row],[Hospital tier]]="?","tier - 2",Table3[[#This Row],[Hospital tier]])</f>
        <v>tier - 3</v>
      </c>
      <c r="M1374" s="16" t="str">
        <f>IF(Table3[[#This Row],[City tier]]="?","tier - 2",Table3[[#This Row],[City tier]])</f>
        <v>tier - 1</v>
      </c>
      <c r="N1374" s="16" t="str">
        <f>IF(Table3[[#This Row],[State ID]]="?","unknown",Table3[[#This Row],[State ID]])</f>
        <v>R1012</v>
      </c>
      <c r="O1374" s="38" t="str">
        <f>CONCATENATE(Table3[[#This Row],[date]],"-",Table3[[#This Row],[month2]],"-",Table3[[#This Row],[year2]])</f>
        <v>14-Jun-1966</v>
      </c>
      <c r="P1374" s="17">
        <f>DATEDIF(Table3[[#This Row],[date of birth]],DATE(2023,6,8),"y")</f>
        <v>56</v>
      </c>
      <c r="Q1374" s="39">
        <v>11454.02</v>
      </c>
    </row>
    <row r="1375" spans="1:17" x14ac:dyDescent="0.25">
      <c r="A1375" t="s">
        <v>6090</v>
      </c>
      <c r="B1375">
        <v>1965</v>
      </c>
      <c r="C1375" t="s">
        <v>18</v>
      </c>
      <c r="D1375">
        <v>23</v>
      </c>
      <c r="E1375">
        <v>0</v>
      </c>
      <c r="F1375">
        <v>11455.28</v>
      </c>
      <c r="G1375" t="s">
        <v>12</v>
      </c>
      <c r="H1375" t="s">
        <v>11</v>
      </c>
      <c r="I1375" t="s">
        <v>42</v>
      </c>
      <c r="J1375" s="16" t="str">
        <f>IF(Table3[[#This Row],[month]]="?","sep",Table3[[#This Row],[month]])</f>
        <v>Jun</v>
      </c>
      <c r="K1375" s="16">
        <f>IF(Table3[[#This Row],[year]]="?","1983",Table3[[#This Row],[year]])</f>
        <v>1965</v>
      </c>
      <c r="L1375" s="16" t="str">
        <f>IF(Table3[[#This Row],[Hospital tier]]="?","tier - 2",Table3[[#This Row],[Hospital tier]])</f>
        <v>tier - 3</v>
      </c>
      <c r="M1375" s="16" t="str">
        <f>IF(Table3[[#This Row],[City tier]]="?","tier - 2",Table3[[#This Row],[City tier]])</f>
        <v>tier - 2</v>
      </c>
      <c r="N1375" s="16" t="str">
        <f>IF(Table3[[#This Row],[State ID]]="?","unknown",Table3[[#This Row],[State ID]])</f>
        <v>R1011</v>
      </c>
      <c r="O1375" s="38" t="str">
        <f>CONCATENATE(Table3[[#This Row],[date]],"-",Table3[[#This Row],[month2]],"-",Table3[[#This Row],[year2]])</f>
        <v>23-Jun-1965</v>
      </c>
      <c r="P1375" s="17">
        <f>DATEDIF(Table3[[#This Row],[date of birth]],DATE(2023,6,8),"y")</f>
        <v>57</v>
      </c>
      <c r="Q1375" s="39">
        <v>11455.28</v>
      </c>
    </row>
    <row r="1376" spans="1:17" x14ac:dyDescent="0.25">
      <c r="A1376" t="s">
        <v>6091</v>
      </c>
      <c r="B1376">
        <v>1966</v>
      </c>
      <c r="C1376" t="s">
        <v>20</v>
      </c>
      <c r="D1376">
        <v>7</v>
      </c>
      <c r="E1376">
        <v>0</v>
      </c>
      <c r="F1376">
        <v>11478.14</v>
      </c>
      <c r="G1376" t="s">
        <v>12</v>
      </c>
      <c r="H1376" t="s">
        <v>11</v>
      </c>
      <c r="I1376" t="s">
        <v>200</v>
      </c>
      <c r="J1376" s="16" t="str">
        <f>IF(Table3[[#This Row],[month]]="?","sep",Table3[[#This Row],[month]])</f>
        <v>Sep</v>
      </c>
      <c r="K1376" s="16">
        <f>IF(Table3[[#This Row],[year]]="?","1983",Table3[[#This Row],[year]])</f>
        <v>1966</v>
      </c>
      <c r="L1376" s="16" t="str">
        <f>IF(Table3[[#This Row],[Hospital tier]]="?","tier - 2",Table3[[#This Row],[Hospital tier]])</f>
        <v>tier - 3</v>
      </c>
      <c r="M1376" s="16" t="str">
        <f>IF(Table3[[#This Row],[City tier]]="?","tier - 2",Table3[[#This Row],[City tier]])</f>
        <v>tier - 2</v>
      </c>
      <c r="N1376" s="16" t="str">
        <f>IF(Table3[[#This Row],[State ID]]="?","unknown",Table3[[#This Row],[State ID]])</f>
        <v>R1025</v>
      </c>
      <c r="O1376" s="38" t="str">
        <f>CONCATENATE(Table3[[#This Row],[date]],"-",Table3[[#This Row],[month2]],"-",Table3[[#This Row],[year2]])</f>
        <v>7-Sep-1966</v>
      </c>
      <c r="P1376" s="17">
        <f>DATEDIF(Table3[[#This Row],[date of birth]],DATE(2023,6,8),"y")</f>
        <v>56</v>
      </c>
      <c r="Q1376" s="39">
        <v>11478.14</v>
      </c>
    </row>
    <row r="1377" spans="1:17" x14ac:dyDescent="0.25">
      <c r="A1377" t="s">
        <v>6092</v>
      </c>
      <c r="B1377">
        <v>2004</v>
      </c>
      <c r="C1377" t="s">
        <v>20</v>
      </c>
      <c r="D1377">
        <v>10</v>
      </c>
      <c r="E1377">
        <v>0</v>
      </c>
      <c r="F1377">
        <v>11482.63</v>
      </c>
      <c r="G1377" t="s">
        <v>12</v>
      </c>
      <c r="H1377" t="s">
        <v>11</v>
      </c>
      <c r="I1377" t="s">
        <v>13</v>
      </c>
      <c r="J1377" s="16" t="str">
        <f>IF(Table3[[#This Row],[month]]="?","sep",Table3[[#This Row],[month]])</f>
        <v>Sep</v>
      </c>
      <c r="K1377" s="16">
        <f>IF(Table3[[#This Row],[year]]="?","1983",Table3[[#This Row],[year]])</f>
        <v>2004</v>
      </c>
      <c r="L1377" s="16" t="str">
        <f>IF(Table3[[#This Row],[Hospital tier]]="?","tier - 2",Table3[[#This Row],[Hospital tier]])</f>
        <v>tier - 3</v>
      </c>
      <c r="M1377" s="16" t="str">
        <f>IF(Table3[[#This Row],[City tier]]="?","tier - 2",Table3[[#This Row],[City tier]])</f>
        <v>tier - 2</v>
      </c>
      <c r="N1377" s="16" t="str">
        <f>IF(Table3[[#This Row],[State ID]]="?","unknown",Table3[[#This Row],[State ID]])</f>
        <v>R1013</v>
      </c>
      <c r="O1377" s="38" t="str">
        <f>CONCATENATE(Table3[[#This Row],[date]],"-",Table3[[#This Row],[month2]],"-",Table3[[#This Row],[year2]])</f>
        <v>10-Sep-2004</v>
      </c>
      <c r="P1377" s="17">
        <f>DATEDIF(Table3[[#This Row],[date of birth]],DATE(2023,6,8),"y")</f>
        <v>18</v>
      </c>
      <c r="Q1377" s="39">
        <v>11482.63</v>
      </c>
    </row>
    <row r="1378" spans="1:17" x14ac:dyDescent="0.25">
      <c r="A1378" t="s">
        <v>6093</v>
      </c>
      <c r="B1378">
        <v>1970</v>
      </c>
      <c r="C1378" t="s">
        <v>37</v>
      </c>
      <c r="D1378">
        <v>13</v>
      </c>
      <c r="E1378">
        <v>3</v>
      </c>
      <c r="F1378">
        <v>11488.32</v>
      </c>
      <c r="G1378" t="s">
        <v>12</v>
      </c>
      <c r="H1378" t="s">
        <v>16</v>
      </c>
      <c r="I1378" t="s">
        <v>276</v>
      </c>
      <c r="J1378" s="16" t="str">
        <f>IF(Table3[[#This Row],[month]]="?","sep",Table3[[#This Row],[month]])</f>
        <v>Oct</v>
      </c>
      <c r="K1378" s="16">
        <f>IF(Table3[[#This Row],[year]]="?","1983",Table3[[#This Row],[year]])</f>
        <v>1970</v>
      </c>
      <c r="L1378" s="16" t="str">
        <f>IF(Table3[[#This Row],[Hospital tier]]="?","tier - 2",Table3[[#This Row],[Hospital tier]])</f>
        <v>tier - 3</v>
      </c>
      <c r="M1378" s="16" t="str">
        <f>IF(Table3[[#This Row],[City tier]]="?","tier - 2",Table3[[#This Row],[City tier]])</f>
        <v>tier - 1</v>
      </c>
      <c r="N1378" s="16" t="str">
        <f>IF(Table3[[#This Row],[State ID]]="?","unknown",Table3[[#This Row],[State ID]])</f>
        <v>R1014</v>
      </c>
      <c r="O1378" s="38" t="str">
        <f>CONCATENATE(Table3[[#This Row],[date]],"-",Table3[[#This Row],[month2]],"-",Table3[[#This Row],[year2]])</f>
        <v>13-Oct-1970</v>
      </c>
      <c r="P1378" s="17">
        <f>DATEDIF(Table3[[#This Row],[date of birth]],DATE(2023,6,8),"y")</f>
        <v>52</v>
      </c>
      <c r="Q1378" s="39">
        <v>11488.32</v>
      </c>
    </row>
    <row r="1379" spans="1:17" x14ac:dyDescent="0.25">
      <c r="A1379" t="s">
        <v>6094</v>
      </c>
      <c r="B1379">
        <v>1983</v>
      </c>
      <c r="C1379" t="s">
        <v>18</v>
      </c>
      <c r="D1379">
        <v>7</v>
      </c>
      <c r="E1379">
        <v>3</v>
      </c>
      <c r="F1379">
        <v>11492.46</v>
      </c>
      <c r="G1379" t="s">
        <v>12</v>
      </c>
      <c r="H1379" t="s">
        <v>12</v>
      </c>
      <c r="I1379" t="s">
        <v>535</v>
      </c>
      <c r="J1379" s="16" t="str">
        <f>IF(Table3[[#This Row],[month]]="?","sep",Table3[[#This Row],[month]])</f>
        <v>Jun</v>
      </c>
      <c r="K1379" s="16">
        <f>IF(Table3[[#This Row],[year]]="?","1983",Table3[[#This Row],[year]])</f>
        <v>1983</v>
      </c>
      <c r="L1379" s="16" t="str">
        <f>IF(Table3[[#This Row],[Hospital tier]]="?","tier - 2",Table3[[#This Row],[Hospital tier]])</f>
        <v>tier - 3</v>
      </c>
      <c r="M1379" s="16" t="str">
        <f>IF(Table3[[#This Row],[City tier]]="?","tier - 2",Table3[[#This Row],[City tier]])</f>
        <v>tier - 3</v>
      </c>
      <c r="N1379" s="16" t="str">
        <f>IF(Table3[[#This Row],[State ID]]="?","unknown",Table3[[#This Row],[State ID]])</f>
        <v>R1026</v>
      </c>
      <c r="O1379" s="38" t="str">
        <f>CONCATENATE(Table3[[#This Row],[date]],"-",Table3[[#This Row],[month2]],"-",Table3[[#This Row],[year2]])</f>
        <v>7-Jun-1983</v>
      </c>
      <c r="P1379" s="17">
        <f>DATEDIF(Table3[[#This Row],[date of birth]],DATE(2023,6,8),"y")</f>
        <v>40</v>
      </c>
      <c r="Q1379" s="39">
        <v>11492.46</v>
      </c>
    </row>
    <row r="1380" spans="1:17" x14ac:dyDescent="0.25">
      <c r="A1380" t="s">
        <v>6095</v>
      </c>
      <c r="B1380">
        <v>1969</v>
      </c>
      <c r="C1380" t="s">
        <v>35</v>
      </c>
      <c r="D1380">
        <v>11</v>
      </c>
      <c r="E1380">
        <v>0</v>
      </c>
      <c r="F1380">
        <v>11497.69</v>
      </c>
      <c r="G1380" t="s">
        <v>12</v>
      </c>
      <c r="H1380" t="s">
        <v>16</v>
      </c>
      <c r="I1380" t="s">
        <v>23</v>
      </c>
      <c r="J1380" s="16" t="str">
        <f>IF(Table3[[#This Row],[month]]="?","sep",Table3[[#This Row],[month]])</f>
        <v>Aug</v>
      </c>
      <c r="K1380" s="16">
        <f>IF(Table3[[#This Row],[year]]="?","1983",Table3[[#This Row],[year]])</f>
        <v>1969</v>
      </c>
      <c r="L1380" s="16" t="str">
        <f>IF(Table3[[#This Row],[Hospital tier]]="?","tier - 2",Table3[[#This Row],[Hospital tier]])</f>
        <v>tier - 3</v>
      </c>
      <c r="M1380" s="16" t="str">
        <f>IF(Table3[[#This Row],[City tier]]="?","tier - 2",Table3[[#This Row],[City tier]])</f>
        <v>tier - 1</v>
      </c>
      <c r="N1380" s="16" t="str">
        <f>IF(Table3[[#This Row],[State ID]]="?","unknown",Table3[[#This Row],[State ID]])</f>
        <v>R1012</v>
      </c>
      <c r="O1380" s="38" t="str">
        <f>CONCATENATE(Table3[[#This Row],[date]],"-",Table3[[#This Row],[month2]],"-",Table3[[#This Row],[year2]])</f>
        <v>11-Aug-1969</v>
      </c>
      <c r="P1380" s="17">
        <f>DATEDIF(Table3[[#This Row],[date of birth]],DATE(2023,6,8),"y")</f>
        <v>53</v>
      </c>
      <c r="Q1380" s="39">
        <v>11497.69</v>
      </c>
    </row>
    <row r="1381" spans="1:17" x14ac:dyDescent="0.25">
      <c r="A1381" t="s">
        <v>6096</v>
      </c>
      <c r="B1381">
        <v>1989</v>
      </c>
      <c r="C1381" t="s">
        <v>37</v>
      </c>
      <c r="D1381">
        <v>6</v>
      </c>
      <c r="E1381">
        <v>3</v>
      </c>
      <c r="F1381">
        <v>11511.61</v>
      </c>
      <c r="G1381" t="s">
        <v>12</v>
      </c>
      <c r="H1381" t="s">
        <v>12</v>
      </c>
      <c r="I1381" t="s">
        <v>535</v>
      </c>
      <c r="J1381" s="16" t="str">
        <f>IF(Table3[[#This Row],[month]]="?","sep",Table3[[#This Row],[month]])</f>
        <v>Oct</v>
      </c>
      <c r="K1381" s="16">
        <f>IF(Table3[[#This Row],[year]]="?","1983",Table3[[#This Row],[year]])</f>
        <v>1989</v>
      </c>
      <c r="L1381" s="16" t="str">
        <f>IF(Table3[[#This Row],[Hospital tier]]="?","tier - 2",Table3[[#This Row],[Hospital tier]])</f>
        <v>tier - 3</v>
      </c>
      <c r="M1381" s="16" t="str">
        <f>IF(Table3[[#This Row],[City tier]]="?","tier - 2",Table3[[#This Row],[City tier]])</f>
        <v>tier - 3</v>
      </c>
      <c r="N1381" s="16" t="str">
        <f>IF(Table3[[#This Row],[State ID]]="?","unknown",Table3[[#This Row],[State ID]])</f>
        <v>R1026</v>
      </c>
      <c r="O1381" s="38" t="str">
        <f>CONCATENATE(Table3[[#This Row],[date]],"-",Table3[[#This Row],[month2]],"-",Table3[[#This Row],[year2]])</f>
        <v>6-Oct-1989</v>
      </c>
      <c r="P1381" s="17">
        <f>DATEDIF(Table3[[#This Row],[date of birth]],DATE(2023,6,8),"y")</f>
        <v>33</v>
      </c>
      <c r="Q1381" s="39">
        <v>11511.61</v>
      </c>
    </row>
    <row r="1382" spans="1:17" x14ac:dyDescent="0.25">
      <c r="A1382" t="s">
        <v>6097</v>
      </c>
      <c r="B1382">
        <v>1968</v>
      </c>
      <c r="C1382" t="s">
        <v>18</v>
      </c>
      <c r="D1382">
        <v>24</v>
      </c>
      <c r="E1382">
        <v>1</v>
      </c>
      <c r="F1382">
        <v>11512.41</v>
      </c>
      <c r="G1382" t="s">
        <v>12</v>
      </c>
      <c r="H1382" t="s">
        <v>16</v>
      </c>
      <c r="I1382" t="s">
        <v>247</v>
      </c>
      <c r="J1382" s="16" t="str">
        <f>IF(Table3[[#This Row],[month]]="?","sep",Table3[[#This Row],[month]])</f>
        <v>Jun</v>
      </c>
      <c r="K1382" s="16">
        <f>IF(Table3[[#This Row],[year]]="?","1983",Table3[[#This Row],[year]])</f>
        <v>1968</v>
      </c>
      <c r="L1382" s="16" t="str">
        <f>IF(Table3[[#This Row],[Hospital tier]]="?","tier - 2",Table3[[#This Row],[Hospital tier]])</f>
        <v>tier - 3</v>
      </c>
      <c r="M1382" s="16" t="str">
        <f>IF(Table3[[#This Row],[City tier]]="?","tier - 2",Table3[[#This Row],[City tier]])</f>
        <v>tier - 1</v>
      </c>
      <c r="N1382" s="16" t="str">
        <f>IF(Table3[[#This Row],[State ID]]="?","unknown",Table3[[#This Row],[State ID]])</f>
        <v>R1024</v>
      </c>
      <c r="O1382" s="38" t="str">
        <f>CONCATENATE(Table3[[#This Row],[date]],"-",Table3[[#This Row],[month2]],"-",Table3[[#This Row],[year2]])</f>
        <v>24-Jun-1968</v>
      </c>
      <c r="P1382" s="17">
        <f>DATEDIF(Table3[[#This Row],[date of birth]],DATE(2023,6,8),"y")</f>
        <v>54</v>
      </c>
      <c r="Q1382" s="39">
        <v>11512.41</v>
      </c>
    </row>
    <row r="1383" spans="1:17" x14ac:dyDescent="0.25">
      <c r="A1383" t="s">
        <v>6098</v>
      </c>
      <c r="B1383">
        <v>1971</v>
      </c>
      <c r="C1383" t="s">
        <v>30</v>
      </c>
      <c r="D1383">
        <v>19</v>
      </c>
      <c r="E1383">
        <v>4</v>
      </c>
      <c r="F1383">
        <v>11520.1</v>
      </c>
      <c r="G1383" t="s">
        <v>12</v>
      </c>
      <c r="H1383" t="s">
        <v>16</v>
      </c>
      <c r="I1383" t="s">
        <v>23</v>
      </c>
      <c r="J1383" s="16" t="str">
        <f>IF(Table3[[#This Row],[month]]="?","sep",Table3[[#This Row],[month]])</f>
        <v>Dec</v>
      </c>
      <c r="K1383" s="16">
        <f>IF(Table3[[#This Row],[year]]="?","1983",Table3[[#This Row],[year]])</f>
        <v>1971</v>
      </c>
      <c r="L1383" s="16" t="str">
        <f>IF(Table3[[#This Row],[Hospital tier]]="?","tier - 2",Table3[[#This Row],[Hospital tier]])</f>
        <v>tier - 3</v>
      </c>
      <c r="M1383" s="16" t="str">
        <f>IF(Table3[[#This Row],[City tier]]="?","tier - 2",Table3[[#This Row],[City tier]])</f>
        <v>tier - 1</v>
      </c>
      <c r="N1383" s="16" t="str">
        <f>IF(Table3[[#This Row],[State ID]]="?","unknown",Table3[[#This Row],[State ID]])</f>
        <v>R1012</v>
      </c>
      <c r="O1383" s="38" t="str">
        <f>CONCATENATE(Table3[[#This Row],[date]],"-",Table3[[#This Row],[month2]],"-",Table3[[#This Row],[year2]])</f>
        <v>19-Dec-1971</v>
      </c>
      <c r="P1383" s="17">
        <f>DATEDIF(Table3[[#This Row],[date of birth]],DATE(2023,6,8),"y")</f>
        <v>51</v>
      </c>
      <c r="Q1383" s="39">
        <v>11520.1</v>
      </c>
    </row>
    <row r="1384" spans="1:17" x14ac:dyDescent="0.25">
      <c r="A1384" t="s">
        <v>6099</v>
      </c>
      <c r="B1384">
        <v>1988</v>
      </c>
      <c r="C1384" t="s">
        <v>18</v>
      </c>
      <c r="D1384">
        <v>12</v>
      </c>
      <c r="E1384">
        <v>3</v>
      </c>
      <c r="F1384">
        <v>11524.25</v>
      </c>
      <c r="G1384" t="s">
        <v>12</v>
      </c>
      <c r="H1384" t="s">
        <v>16</v>
      </c>
      <c r="I1384" t="s">
        <v>535</v>
      </c>
      <c r="J1384" s="16" t="str">
        <f>IF(Table3[[#This Row],[month]]="?","sep",Table3[[#This Row],[month]])</f>
        <v>Jun</v>
      </c>
      <c r="K1384" s="16">
        <f>IF(Table3[[#This Row],[year]]="?","1983",Table3[[#This Row],[year]])</f>
        <v>1988</v>
      </c>
      <c r="L1384" s="16" t="str">
        <f>IF(Table3[[#This Row],[Hospital tier]]="?","tier - 2",Table3[[#This Row],[Hospital tier]])</f>
        <v>tier - 3</v>
      </c>
      <c r="M1384" s="16" t="str">
        <f>IF(Table3[[#This Row],[City tier]]="?","tier - 2",Table3[[#This Row],[City tier]])</f>
        <v>tier - 1</v>
      </c>
      <c r="N1384" s="16" t="str">
        <f>IF(Table3[[#This Row],[State ID]]="?","unknown",Table3[[#This Row],[State ID]])</f>
        <v>R1026</v>
      </c>
      <c r="O1384" s="38" t="str">
        <f>CONCATENATE(Table3[[#This Row],[date]],"-",Table3[[#This Row],[month2]],"-",Table3[[#This Row],[year2]])</f>
        <v>12-Jun-1988</v>
      </c>
      <c r="P1384" s="17">
        <f>DATEDIF(Table3[[#This Row],[date of birth]],DATE(2023,6,8),"y")</f>
        <v>34</v>
      </c>
      <c r="Q1384" s="39">
        <v>11524.25</v>
      </c>
    </row>
    <row r="1385" spans="1:17" x14ac:dyDescent="0.25">
      <c r="A1385" t="s">
        <v>6100</v>
      </c>
      <c r="B1385">
        <v>1970</v>
      </c>
      <c r="C1385" t="s">
        <v>10</v>
      </c>
      <c r="D1385">
        <v>23</v>
      </c>
      <c r="E1385">
        <v>0</v>
      </c>
      <c r="F1385">
        <v>11530.12</v>
      </c>
      <c r="G1385" t="s">
        <v>12</v>
      </c>
      <c r="H1385" t="s">
        <v>16</v>
      </c>
      <c r="I1385" t="s">
        <v>23</v>
      </c>
      <c r="J1385" s="16" t="str">
        <f>IF(Table3[[#This Row],[month]]="?","sep",Table3[[#This Row],[month]])</f>
        <v>Jul</v>
      </c>
      <c r="K1385" s="16">
        <f>IF(Table3[[#This Row],[year]]="?","1983",Table3[[#This Row],[year]])</f>
        <v>1970</v>
      </c>
      <c r="L1385" s="16" t="str">
        <f>IF(Table3[[#This Row],[Hospital tier]]="?","tier - 2",Table3[[#This Row],[Hospital tier]])</f>
        <v>tier - 3</v>
      </c>
      <c r="M1385" s="16" t="str">
        <f>IF(Table3[[#This Row],[City tier]]="?","tier - 2",Table3[[#This Row],[City tier]])</f>
        <v>tier - 1</v>
      </c>
      <c r="N1385" s="16" t="str">
        <f>IF(Table3[[#This Row],[State ID]]="?","unknown",Table3[[#This Row],[State ID]])</f>
        <v>R1012</v>
      </c>
      <c r="O1385" s="38" t="str">
        <f>CONCATENATE(Table3[[#This Row],[date]],"-",Table3[[#This Row],[month2]],"-",Table3[[#This Row],[year2]])</f>
        <v>23-Jul-1970</v>
      </c>
      <c r="P1385" s="17">
        <f>DATEDIF(Table3[[#This Row],[date of birth]],DATE(2023,6,8),"y")</f>
        <v>52</v>
      </c>
      <c r="Q1385" s="39">
        <v>11530.12</v>
      </c>
    </row>
    <row r="1386" spans="1:17" x14ac:dyDescent="0.25">
      <c r="A1386" t="s">
        <v>6101</v>
      </c>
      <c r="B1386">
        <v>1965</v>
      </c>
      <c r="C1386" t="s">
        <v>37</v>
      </c>
      <c r="D1386">
        <v>3</v>
      </c>
      <c r="E1386">
        <v>0</v>
      </c>
      <c r="F1386">
        <v>11534.87</v>
      </c>
      <c r="G1386" t="s">
        <v>12</v>
      </c>
      <c r="H1386" t="s">
        <v>16</v>
      </c>
      <c r="I1386" t="s">
        <v>356</v>
      </c>
      <c r="J1386" s="16" t="str">
        <f>IF(Table3[[#This Row],[month]]="?","sep",Table3[[#This Row],[month]])</f>
        <v>Oct</v>
      </c>
      <c r="K1386" s="16">
        <f>IF(Table3[[#This Row],[year]]="?","1983",Table3[[#This Row],[year]])</f>
        <v>1965</v>
      </c>
      <c r="L1386" s="16" t="str">
        <f>IF(Table3[[#This Row],[Hospital tier]]="?","tier - 2",Table3[[#This Row],[Hospital tier]])</f>
        <v>tier - 3</v>
      </c>
      <c r="M1386" s="16" t="str">
        <f>IF(Table3[[#This Row],[City tier]]="?","tier - 2",Table3[[#This Row],[City tier]])</f>
        <v>tier - 1</v>
      </c>
      <c r="N1386" s="16" t="str">
        <f>IF(Table3[[#This Row],[State ID]]="?","unknown",Table3[[#This Row],[State ID]])</f>
        <v>R1017</v>
      </c>
      <c r="O1386" s="38" t="str">
        <f>CONCATENATE(Table3[[#This Row],[date]],"-",Table3[[#This Row],[month2]],"-",Table3[[#This Row],[year2]])</f>
        <v>3-Oct-1965</v>
      </c>
      <c r="P1386" s="17">
        <f>DATEDIF(Table3[[#This Row],[date of birth]],DATE(2023,6,8),"y")</f>
        <v>57</v>
      </c>
      <c r="Q1386" s="39">
        <v>11534.87</v>
      </c>
    </row>
    <row r="1387" spans="1:17" x14ac:dyDescent="0.25">
      <c r="A1387" t="s">
        <v>6102</v>
      </c>
      <c r="B1387">
        <v>1968</v>
      </c>
      <c r="C1387" t="s">
        <v>15</v>
      </c>
      <c r="D1387">
        <v>14</v>
      </c>
      <c r="E1387">
        <v>2</v>
      </c>
      <c r="F1387">
        <v>11538.42</v>
      </c>
      <c r="G1387" t="s">
        <v>12</v>
      </c>
      <c r="H1387" t="s">
        <v>16</v>
      </c>
      <c r="I1387" t="s">
        <v>42</v>
      </c>
      <c r="J1387" s="16" t="str">
        <f>IF(Table3[[#This Row],[month]]="?","sep",Table3[[#This Row],[month]])</f>
        <v>Nov</v>
      </c>
      <c r="K1387" s="16">
        <f>IF(Table3[[#This Row],[year]]="?","1983",Table3[[#This Row],[year]])</f>
        <v>1968</v>
      </c>
      <c r="L1387" s="16" t="str">
        <f>IF(Table3[[#This Row],[Hospital tier]]="?","tier - 2",Table3[[#This Row],[Hospital tier]])</f>
        <v>tier - 3</v>
      </c>
      <c r="M1387" s="16" t="str">
        <f>IF(Table3[[#This Row],[City tier]]="?","tier - 2",Table3[[#This Row],[City tier]])</f>
        <v>tier - 1</v>
      </c>
      <c r="N1387" s="16" t="str">
        <f>IF(Table3[[#This Row],[State ID]]="?","unknown",Table3[[#This Row],[State ID]])</f>
        <v>R1011</v>
      </c>
      <c r="O1387" s="38" t="str">
        <f>CONCATENATE(Table3[[#This Row],[date]],"-",Table3[[#This Row],[month2]],"-",Table3[[#This Row],[year2]])</f>
        <v>14-Nov-1968</v>
      </c>
      <c r="P1387" s="17">
        <f>DATEDIF(Table3[[#This Row],[date of birth]],DATE(2023,6,8),"y")</f>
        <v>54</v>
      </c>
      <c r="Q1387" s="39">
        <v>11538.42</v>
      </c>
    </row>
    <row r="1388" spans="1:17" x14ac:dyDescent="0.25">
      <c r="A1388" t="s">
        <v>6103</v>
      </c>
      <c r="B1388">
        <v>1971</v>
      </c>
      <c r="C1388" t="s">
        <v>30</v>
      </c>
      <c r="D1388">
        <v>1</v>
      </c>
      <c r="E1388">
        <v>0</v>
      </c>
      <c r="F1388">
        <v>11540.25</v>
      </c>
      <c r="G1388" t="s">
        <v>12</v>
      </c>
      <c r="H1388" t="s">
        <v>16</v>
      </c>
      <c r="I1388" t="s">
        <v>23</v>
      </c>
      <c r="J1388" s="16" t="str">
        <f>IF(Table3[[#This Row],[month]]="?","sep",Table3[[#This Row],[month]])</f>
        <v>Dec</v>
      </c>
      <c r="K1388" s="16">
        <f>IF(Table3[[#This Row],[year]]="?","1983",Table3[[#This Row],[year]])</f>
        <v>1971</v>
      </c>
      <c r="L1388" s="16" t="str">
        <f>IF(Table3[[#This Row],[Hospital tier]]="?","tier - 2",Table3[[#This Row],[Hospital tier]])</f>
        <v>tier - 3</v>
      </c>
      <c r="M1388" s="16" t="str">
        <f>IF(Table3[[#This Row],[City tier]]="?","tier - 2",Table3[[#This Row],[City tier]])</f>
        <v>tier - 1</v>
      </c>
      <c r="N1388" s="16" t="str">
        <f>IF(Table3[[#This Row],[State ID]]="?","unknown",Table3[[#This Row],[State ID]])</f>
        <v>R1012</v>
      </c>
      <c r="O1388" s="38" t="str">
        <f>CONCATENATE(Table3[[#This Row],[date]],"-",Table3[[#This Row],[month2]],"-",Table3[[#This Row],[year2]])</f>
        <v>1-Dec-1971</v>
      </c>
      <c r="P1388" s="17">
        <f>DATEDIF(Table3[[#This Row],[date of birth]],DATE(2023,6,8),"y")</f>
        <v>51</v>
      </c>
      <c r="Q1388" s="39">
        <v>11540.25</v>
      </c>
    </row>
    <row r="1389" spans="1:17" x14ac:dyDescent="0.25">
      <c r="A1389" t="s">
        <v>6104</v>
      </c>
      <c r="B1389">
        <v>1973</v>
      </c>
      <c r="C1389" t="s">
        <v>10</v>
      </c>
      <c r="D1389">
        <v>23</v>
      </c>
      <c r="E1389">
        <v>5</v>
      </c>
      <c r="F1389">
        <v>11552.9</v>
      </c>
      <c r="G1389" t="s">
        <v>12</v>
      </c>
      <c r="H1389" t="s">
        <v>11</v>
      </c>
      <c r="I1389" t="s">
        <v>42</v>
      </c>
      <c r="J1389" s="16" t="str">
        <f>IF(Table3[[#This Row],[month]]="?","sep",Table3[[#This Row],[month]])</f>
        <v>Jul</v>
      </c>
      <c r="K1389" s="16">
        <f>IF(Table3[[#This Row],[year]]="?","1983",Table3[[#This Row],[year]])</f>
        <v>1973</v>
      </c>
      <c r="L1389" s="16" t="str">
        <f>IF(Table3[[#This Row],[Hospital tier]]="?","tier - 2",Table3[[#This Row],[Hospital tier]])</f>
        <v>tier - 3</v>
      </c>
      <c r="M1389" s="16" t="str">
        <f>IF(Table3[[#This Row],[City tier]]="?","tier - 2",Table3[[#This Row],[City tier]])</f>
        <v>tier - 2</v>
      </c>
      <c r="N1389" s="16" t="str">
        <f>IF(Table3[[#This Row],[State ID]]="?","unknown",Table3[[#This Row],[State ID]])</f>
        <v>R1011</v>
      </c>
      <c r="O1389" s="38" t="str">
        <f>CONCATENATE(Table3[[#This Row],[date]],"-",Table3[[#This Row],[month2]],"-",Table3[[#This Row],[year2]])</f>
        <v>23-Jul-1973</v>
      </c>
      <c r="P1389" s="17">
        <f>DATEDIF(Table3[[#This Row],[date of birth]],DATE(2023,6,8),"y")</f>
        <v>49</v>
      </c>
      <c r="Q1389" s="39">
        <v>11552.9</v>
      </c>
    </row>
    <row r="1390" spans="1:17" x14ac:dyDescent="0.25">
      <c r="A1390" t="s">
        <v>6105</v>
      </c>
      <c r="B1390">
        <v>1965</v>
      </c>
      <c r="C1390" t="s">
        <v>37</v>
      </c>
      <c r="D1390">
        <v>27</v>
      </c>
      <c r="E1390">
        <v>1</v>
      </c>
      <c r="F1390">
        <v>11554.22</v>
      </c>
      <c r="G1390" t="s">
        <v>12</v>
      </c>
      <c r="H1390" t="s">
        <v>16</v>
      </c>
      <c r="I1390" t="s">
        <v>13</v>
      </c>
      <c r="J1390" s="16" t="str">
        <f>IF(Table3[[#This Row],[month]]="?","sep",Table3[[#This Row],[month]])</f>
        <v>Oct</v>
      </c>
      <c r="K1390" s="16">
        <f>IF(Table3[[#This Row],[year]]="?","1983",Table3[[#This Row],[year]])</f>
        <v>1965</v>
      </c>
      <c r="L1390" s="16" t="str">
        <f>IF(Table3[[#This Row],[Hospital tier]]="?","tier - 2",Table3[[#This Row],[Hospital tier]])</f>
        <v>tier - 3</v>
      </c>
      <c r="M1390" s="16" t="str">
        <f>IF(Table3[[#This Row],[City tier]]="?","tier - 2",Table3[[#This Row],[City tier]])</f>
        <v>tier - 1</v>
      </c>
      <c r="N1390" s="16" t="str">
        <f>IF(Table3[[#This Row],[State ID]]="?","unknown",Table3[[#This Row],[State ID]])</f>
        <v>R1013</v>
      </c>
      <c r="O1390" s="38" t="str">
        <f>CONCATENATE(Table3[[#This Row],[date]],"-",Table3[[#This Row],[month2]],"-",Table3[[#This Row],[year2]])</f>
        <v>27-Oct-1965</v>
      </c>
      <c r="P1390" s="17">
        <f>DATEDIF(Table3[[#This Row],[date of birth]],DATE(2023,6,8),"y")</f>
        <v>57</v>
      </c>
      <c r="Q1390" s="39">
        <v>11554.22</v>
      </c>
    </row>
    <row r="1391" spans="1:17" x14ac:dyDescent="0.25">
      <c r="A1391" t="s">
        <v>6106</v>
      </c>
      <c r="B1391">
        <v>1965</v>
      </c>
      <c r="C1391" t="s">
        <v>30</v>
      </c>
      <c r="D1391">
        <v>25</v>
      </c>
      <c r="E1391">
        <v>0</v>
      </c>
      <c r="F1391">
        <v>11566.3</v>
      </c>
      <c r="G1391" t="s">
        <v>12</v>
      </c>
      <c r="H1391" t="s">
        <v>12</v>
      </c>
      <c r="I1391" t="s">
        <v>168</v>
      </c>
      <c r="J1391" s="16" t="str">
        <f>IF(Table3[[#This Row],[month]]="?","sep",Table3[[#This Row],[month]])</f>
        <v>Dec</v>
      </c>
      <c r="K1391" s="16">
        <f>IF(Table3[[#This Row],[year]]="?","1983",Table3[[#This Row],[year]])</f>
        <v>1965</v>
      </c>
      <c r="L1391" s="16" t="str">
        <f>IF(Table3[[#This Row],[Hospital tier]]="?","tier - 2",Table3[[#This Row],[Hospital tier]])</f>
        <v>tier - 3</v>
      </c>
      <c r="M1391" s="16" t="str">
        <f>IF(Table3[[#This Row],[City tier]]="?","tier - 2",Table3[[#This Row],[City tier]])</f>
        <v>tier - 3</v>
      </c>
      <c r="N1391" s="16" t="str">
        <f>IF(Table3[[#This Row],[State ID]]="?","unknown",Table3[[#This Row],[State ID]])</f>
        <v>R1016</v>
      </c>
      <c r="O1391" s="38" t="str">
        <f>CONCATENATE(Table3[[#This Row],[date]],"-",Table3[[#This Row],[month2]],"-",Table3[[#This Row],[year2]])</f>
        <v>25-Dec-1965</v>
      </c>
      <c r="P1391" s="17">
        <f>DATEDIF(Table3[[#This Row],[date of birth]],DATE(2023,6,8),"y")</f>
        <v>57</v>
      </c>
      <c r="Q1391" s="39">
        <v>11566.3</v>
      </c>
    </row>
    <row r="1392" spans="1:17" x14ac:dyDescent="0.25">
      <c r="A1392" t="s">
        <v>6107</v>
      </c>
      <c r="B1392">
        <v>1965</v>
      </c>
      <c r="C1392" t="s">
        <v>15</v>
      </c>
      <c r="D1392">
        <v>6</v>
      </c>
      <c r="E1392">
        <v>1</v>
      </c>
      <c r="F1392">
        <v>11576.13</v>
      </c>
      <c r="G1392" t="s">
        <v>12</v>
      </c>
      <c r="H1392" t="s">
        <v>12</v>
      </c>
      <c r="I1392" t="s">
        <v>42</v>
      </c>
      <c r="J1392" s="16" t="str">
        <f>IF(Table3[[#This Row],[month]]="?","sep",Table3[[#This Row],[month]])</f>
        <v>Nov</v>
      </c>
      <c r="K1392" s="16">
        <f>IF(Table3[[#This Row],[year]]="?","1983",Table3[[#This Row],[year]])</f>
        <v>1965</v>
      </c>
      <c r="L1392" s="16" t="str">
        <f>IF(Table3[[#This Row],[Hospital tier]]="?","tier - 2",Table3[[#This Row],[Hospital tier]])</f>
        <v>tier - 3</v>
      </c>
      <c r="M1392" s="16" t="str">
        <f>IF(Table3[[#This Row],[City tier]]="?","tier - 2",Table3[[#This Row],[City tier]])</f>
        <v>tier - 3</v>
      </c>
      <c r="N1392" s="16" t="str">
        <f>IF(Table3[[#This Row],[State ID]]="?","unknown",Table3[[#This Row],[State ID]])</f>
        <v>R1011</v>
      </c>
      <c r="O1392" s="38" t="str">
        <f>CONCATENATE(Table3[[#This Row],[date]],"-",Table3[[#This Row],[month2]],"-",Table3[[#This Row],[year2]])</f>
        <v>6-Nov-1965</v>
      </c>
      <c r="P1392" s="17">
        <f>DATEDIF(Table3[[#This Row],[date of birth]],DATE(2023,6,8),"y")</f>
        <v>57</v>
      </c>
      <c r="Q1392" s="39">
        <v>11576.13</v>
      </c>
    </row>
    <row r="1393" spans="1:17" x14ac:dyDescent="0.25">
      <c r="A1393" t="s">
        <v>6108</v>
      </c>
      <c r="B1393">
        <v>1964</v>
      </c>
      <c r="C1393" t="s">
        <v>18</v>
      </c>
      <c r="D1393">
        <v>20</v>
      </c>
      <c r="E1393">
        <v>0</v>
      </c>
      <c r="F1393">
        <v>11602.75</v>
      </c>
      <c r="G1393" t="s">
        <v>12</v>
      </c>
      <c r="H1393" t="s">
        <v>16</v>
      </c>
      <c r="I1393" t="s">
        <v>516</v>
      </c>
      <c r="J1393" s="16" t="str">
        <f>IF(Table3[[#This Row],[month]]="?","sep",Table3[[#This Row],[month]])</f>
        <v>Jun</v>
      </c>
      <c r="K1393" s="16">
        <f>IF(Table3[[#This Row],[year]]="?","1983",Table3[[#This Row],[year]])</f>
        <v>1964</v>
      </c>
      <c r="L1393" s="16" t="str">
        <f>IF(Table3[[#This Row],[Hospital tier]]="?","tier - 2",Table3[[#This Row],[Hospital tier]])</f>
        <v>tier - 3</v>
      </c>
      <c r="M1393" s="16" t="str">
        <f>IF(Table3[[#This Row],[City tier]]="?","tier - 2",Table3[[#This Row],[City tier]])</f>
        <v>tier - 1</v>
      </c>
      <c r="N1393" s="16" t="str">
        <f>IF(Table3[[#This Row],[State ID]]="?","unknown",Table3[[#This Row],[State ID]])</f>
        <v>R1020</v>
      </c>
      <c r="O1393" s="38" t="str">
        <f>CONCATENATE(Table3[[#This Row],[date]],"-",Table3[[#This Row],[month2]],"-",Table3[[#This Row],[year2]])</f>
        <v>20-Jun-1964</v>
      </c>
      <c r="P1393" s="17">
        <f>DATEDIF(Table3[[#This Row],[date of birth]],DATE(2023,6,8),"y")</f>
        <v>58</v>
      </c>
      <c r="Q1393" s="39">
        <v>11602.75</v>
      </c>
    </row>
    <row r="1394" spans="1:17" x14ac:dyDescent="0.25">
      <c r="A1394" t="s">
        <v>6109</v>
      </c>
      <c r="B1394">
        <v>1986</v>
      </c>
      <c r="C1394" t="s">
        <v>10</v>
      </c>
      <c r="D1394">
        <v>17</v>
      </c>
      <c r="E1394">
        <v>3</v>
      </c>
      <c r="F1394">
        <v>11625.11</v>
      </c>
      <c r="G1394" t="s">
        <v>12</v>
      </c>
      <c r="H1394" t="s">
        <v>12</v>
      </c>
      <c r="I1394" t="s">
        <v>632</v>
      </c>
      <c r="J1394" s="16" t="str">
        <f>IF(Table3[[#This Row],[month]]="?","sep",Table3[[#This Row],[month]])</f>
        <v>Jul</v>
      </c>
      <c r="K1394" s="16">
        <f>IF(Table3[[#This Row],[year]]="?","1983",Table3[[#This Row],[year]])</f>
        <v>1986</v>
      </c>
      <c r="L1394" s="16" t="str">
        <f>IF(Table3[[#This Row],[Hospital tier]]="?","tier - 2",Table3[[#This Row],[Hospital tier]])</f>
        <v>tier - 3</v>
      </c>
      <c r="M1394" s="16" t="str">
        <f>IF(Table3[[#This Row],[City tier]]="?","tier - 2",Table3[[#This Row],[City tier]])</f>
        <v>tier - 3</v>
      </c>
      <c r="N1394" s="16" t="str">
        <f>IF(Table3[[#This Row],[State ID]]="?","unknown",Table3[[#This Row],[State ID]])</f>
        <v>R1022</v>
      </c>
      <c r="O1394" s="38" t="str">
        <f>CONCATENATE(Table3[[#This Row],[date]],"-",Table3[[#This Row],[month2]],"-",Table3[[#This Row],[year2]])</f>
        <v>17-Jul-1986</v>
      </c>
      <c r="P1394" s="17">
        <f>DATEDIF(Table3[[#This Row],[date of birth]],DATE(2023,6,8),"y")</f>
        <v>36</v>
      </c>
      <c r="Q1394" s="39">
        <v>11625.11</v>
      </c>
    </row>
    <row r="1395" spans="1:17" x14ac:dyDescent="0.25">
      <c r="A1395" t="s">
        <v>6110</v>
      </c>
      <c r="B1395">
        <v>1966</v>
      </c>
      <c r="C1395" t="s">
        <v>37</v>
      </c>
      <c r="D1395">
        <v>4</v>
      </c>
      <c r="E1395">
        <v>0</v>
      </c>
      <c r="F1395">
        <v>11657.72</v>
      </c>
      <c r="G1395" t="s">
        <v>12</v>
      </c>
      <c r="H1395" t="s">
        <v>11</v>
      </c>
      <c r="I1395" t="s">
        <v>247</v>
      </c>
      <c r="J1395" s="16" t="str">
        <f>IF(Table3[[#This Row],[month]]="?","sep",Table3[[#This Row],[month]])</f>
        <v>Oct</v>
      </c>
      <c r="K1395" s="16">
        <f>IF(Table3[[#This Row],[year]]="?","1983",Table3[[#This Row],[year]])</f>
        <v>1966</v>
      </c>
      <c r="L1395" s="16" t="str">
        <f>IF(Table3[[#This Row],[Hospital tier]]="?","tier - 2",Table3[[#This Row],[Hospital tier]])</f>
        <v>tier - 3</v>
      </c>
      <c r="M1395" s="16" t="str">
        <f>IF(Table3[[#This Row],[City tier]]="?","tier - 2",Table3[[#This Row],[City tier]])</f>
        <v>tier - 2</v>
      </c>
      <c r="N1395" s="16" t="str">
        <f>IF(Table3[[#This Row],[State ID]]="?","unknown",Table3[[#This Row],[State ID]])</f>
        <v>R1024</v>
      </c>
      <c r="O1395" s="38" t="str">
        <f>CONCATENATE(Table3[[#This Row],[date]],"-",Table3[[#This Row],[month2]],"-",Table3[[#This Row],[year2]])</f>
        <v>4-Oct-1966</v>
      </c>
      <c r="P1395" s="17">
        <f>DATEDIF(Table3[[#This Row],[date of birth]],DATE(2023,6,8),"y")</f>
        <v>56</v>
      </c>
      <c r="Q1395" s="39">
        <v>11657.72</v>
      </c>
    </row>
    <row r="1396" spans="1:17" x14ac:dyDescent="0.25">
      <c r="A1396" t="s">
        <v>6111</v>
      </c>
      <c r="B1396">
        <v>1994</v>
      </c>
      <c r="C1396" t="s">
        <v>10</v>
      </c>
      <c r="D1396">
        <v>20</v>
      </c>
      <c r="E1396">
        <v>0</v>
      </c>
      <c r="F1396">
        <v>11657.81</v>
      </c>
      <c r="G1396" t="s">
        <v>12</v>
      </c>
      <c r="H1396" t="s">
        <v>11</v>
      </c>
      <c r="I1396" t="s">
        <v>249</v>
      </c>
      <c r="J1396" s="16" t="str">
        <f>IF(Table3[[#This Row],[month]]="?","sep",Table3[[#This Row],[month]])</f>
        <v>Jul</v>
      </c>
      <c r="K1396" s="16">
        <f>IF(Table3[[#This Row],[year]]="?","1983",Table3[[#This Row],[year]])</f>
        <v>1994</v>
      </c>
      <c r="L1396" s="16" t="str">
        <f>IF(Table3[[#This Row],[Hospital tier]]="?","tier - 2",Table3[[#This Row],[Hospital tier]])</f>
        <v>tier - 3</v>
      </c>
      <c r="M1396" s="16" t="str">
        <f>IF(Table3[[#This Row],[City tier]]="?","tier - 2",Table3[[#This Row],[City tier]])</f>
        <v>tier - 2</v>
      </c>
      <c r="N1396" s="16" t="str">
        <f>IF(Table3[[#This Row],[State ID]]="?","unknown",Table3[[#This Row],[State ID]])</f>
        <v>R1023</v>
      </c>
      <c r="O1396" s="38" t="str">
        <f>CONCATENATE(Table3[[#This Row],[date]],"-",Table3[[#This Row],[month2]],"-",Table3[[#This Row],[year2]])</f>
        <v>20-Jul-1994</v>
      </c>
      <c r="P1396" s="17">
        <f>DATEDIF(Table3[[#This Row],[date of birth]],DATE(2023,6,8),"y")</f>
        <v>28</v>
      </c>
      <c r="Q1396" s="39">
        <v>11657.81</v>
      </c>
    </row>
    <row r="1397" spans="1:17" x14ac:dyDescent="0.25">
      <c r="A1397" t="s">
        <v>6112</v>
      </c>
      <c r="B1397">
        <v>1966</v>
      </c>
      <c r="C1397" t="s">
        <v>10</v>
      </c>
      <c r="D1397">
        <v>6</v>
      </c>
      <c r="E1397">
        <v>0</v>
      </c>
      <c r="F1397">
        <v>11658.12</v>
      </c>
      <c r="G1397" t="s">
        <v>12</v>
      </c>
      <c r="H1397" t="s">
        <v>16</v>
      </c>
      <c r="I1397" t="s">
        <v>247</v>
      </c>
      <c r="J1397" s="16" t="str">
        <f>IF(Table3[[#This Row],[month]]="?","sep",Table3[[#This Row],[month]])</f>
        <v>Jul</v>
      </c>
      <c r="K1397" s="16">
        <f>IF(Table3[[#This Row],[year]]="?","1983",Table3[[#This Row],[year]])</f>
        <v>1966</v>
      </c>
      <c r="L1397" s="16" t="str">
        <f>IF(Table3[[#This Row],[Hospital tier]]="?","tier - 2",Table3[[#This Row],[Hospital tier]])</f>
        <v>tier - 3</v>
      </c>
      <c r="M1397" s="16" t="str">
        <f>IF(Table3[[#This Row],[City tier]]="?","tier - 2",Table3[[#This Row],[City tier]])</f>
        <v>tier - 1</v>
      </c>
      <c r="N1397" s="16" t="str">
        <f>IF(Table3[[#This Row],[State ID]]="?","unknown",Table3[[#This Row],[State ID]])</f>
        <v>R1024</v>
      </c>
      <c r="O1397" s="38" t="str">
        <f>CONCATENATE(Table3[[#This Row],[date]],"-",Table3[[#This Row],[month2]],"-",Table3[[#This Row],[year2]])</f>
        <v>6-Jul-1966</v>
      </c>
      <c r="P1397" s="17">
        <f>DATEDIF(Table3[[#This Row],[date of birth]],DATE(2023,6,8),"y")</f>
        <v>56</v>
      </c>
      <c r="Q1397" s="39">
        <v>11658.12</v>
      </c>
    </row>
    <row r="1398" spans="1:17" x14ac:dyDescent="0.25">
      <c r="A1398" t="s">
        <v>6113</v>
      </c>
      <c r="B1398">
        <v>1966</v>
      </c>
      <c r="C1398" t="s">
        <v>35</v>
      </c>
      <c r="D1398">
        <v>23</v>
      </c>
      <c r="E1398">
        <v>0</v>
      </c>
      <c r="F1398">
        <v>11658.38</v>
      </c>
      <c r="G1398" t="s">
        <v>12</v>
      </c>
      <c r="H1398" t="s">
        <v>12</v>
      </c>
      <c r="I1398" t="s">
        <v>247</v>
      </c>
      <c r="J1398" s="16" t="str">
        <f>IF(Table3[[#This Row],[month]]="?","sep",Table3[[#This Row],[month]])</f>
        <v>Aug</v>
      </c>
      <c r="K1398" s="16">
        <f>IF(Table3[[#This Row],[year]]="?","1983",Table3[[#This Row],[year]])</f>
        <v>1966</v>
      </c>
      <c r="L1398" s="16" t="str">
        <f>IF(Table3[[#This Row],[Hospital tier]]="?","tier - 2",Table3[[#This Row],[Hospital tier]])</f>
        <v>tier - 3</v>
      </c>
      <c r="M1398" s="16" t="str">
        <f>IF(Table3[[#This Row],[City tier]]="?","tier - 2",Table3[[#This Row],[City tier]])</f>
        <v>tier - 3</v>
      </c>
      <c r="N1398" s="16" t="str">
        <f>IF(Table3[[#This Row],[State ID]]="?","unknown",Table3[[#This Row],[State ID]])</f>
        <v>R1024</v>
      </c>
      <c r="O1398" s="38" t="str">
        <f>CONCATENATE(Table3[[#This Row],[date]],"-",Table3[[#This Row],[month2]],"-",Table3[[#This Row],[year2]])</f>
        <v>23-Aug-1966</v>
      </c>
      <c r="P1398" s="17">
        <f>DATEDIF(Table3[[#This Row],[date of birth]],DATE(2023,6,8),"y")</f>
        <v>56</v>
      </c>
      <c r="Q1398" s="39">
        <v>11658.38</v>
      </c>
    </row>
    <row r="1399" spans="1:17" x14ac:dyDescent="0.25">
      <c r="A1399" t="s">
        <v>6114</v>
      </c>
      <c r="B1399">
        <v>1966</v>
      </c>
      <c r="C1399" t="s">
        <v>15</v>
      </c>
      <c r="D1399">
        <v>9</v>
      </c>
      <c r="E1399">
        <v>1</v>
      </c>
      <c r="F1399">
        <v>11674.13</v>
      </c>
      <c r="G1399" t="s">
        <v>12</v>
      </c>
      <c r="H1399" t="s">
        <v>16</v>
      </c>
      <c r="I1399" t="s">
        <v>42</v>
      </c>
      <c r="J1399" s="16" t="str">
        <f>IF(Table3[[#This Row],[month]]="?","sep",Table3[[#This Row],[month]])</f>
        <v>Nov</v>
      </c>
      <c r="K1399" s="16">
        <f>IF(Table3[[#This Row],[year]]="?","1983",Table3[[#This Row],[year]])</f>
        <v>1966</v>
      </c>
      <c r="L1399" s="16" t="str">
        <f>IF(Table3[[#This Row],[Hospital tier]]="?","tier - 2",Table3[[#This Row],[Hospital tier]])</f>
        <v>tier - 3</v>
      </c>
      <c r="M1399" s="16" t="str">
        <f>IF(Table3[[#This Row],[City tier]]="?","tier - 2",Table3[[#This Row],[City tier]])</f>
        <v>tier - 1</v>
      </c>
      <c r="N1399" s="16" t="str">
        <f>IF(Table3[[#This Row],[State ID]]="?","unknown",Table3[[#This Row],[State ID]])</f>
        <v>R1011</v>
      </c>
      <c r="O1399" s="38" t="str">
        <f>CONCATENATE(Table3[[#This Row],[date]],"-",Table3[[#This Row],[month2]],"-",Table3[[#This Row],[year2]])</f>
        <v>9-Nov-1966</v>
      </c>
      <c r="P1399" s="17">
        <f>DATEDIF(Table3[[#This Row],[date of birth]],DATE(2023,6,8),"y")</f>
        <v>56</v>
      </c>
      <c r="Q1399" s="39">
        <v>11674.13</v>
      </c>
    </row>
    <row r="1400" spans="1:17" x14ac:dyDescent="0.25">
      <c r="A1400" t="s">
        <v>6115</v>
      </c>
      <c r="B1400">
        <v>1970</v>
      </c>
      <c r="C1400" t="s">
        <v>30</v>
      </c>
      <c r="D1400">
        <v>1</v>
      </c>
      <c r="E1400">
        <v>0</v>
      </c>
      <c r="F1400">
        <v>11696.52</v>
      </c>
      <c r="G1400" t="s">
        <v>12</v>
      </c>
      <c r="H1400" t="s">
        <v>16</v>
      </c>
      <c r="I1400" t="s">
        <v>300</v>
      </c>
      <c r="J1400" s="16" t="str">
        <f>IF(Table3[[#This Row],[month]]="?","sep",Table3[[#This Row],[month]])</f>
        <v>Dec</v>
      </c>
      <c r="K1400" s="16">
        <f>IF(Table3[[#This Row],[year]]="?","1983",Table3[[#This Row],[year]])</f>
        <v>1970</v>
      </c>
      <c r="L1400" s="16" t="str">
        <f>IF(Table3[[#This Row],[Hospital tier]]="?","tier - 2",Table3[[#This Row],[Hospital tier]])</f>
        <v>tier - 3</v>
      </c>
      <c r="M1400" s="16" t="str">
        <f>IF(Table3[[#This Row],[City tier]]="?","tier - 2",Table3[[#This Row],[City tier]])</f>
        <v>tier - 1</v>
      </c>
      <c r="N1400" s="16" t="str">
        <f>IF(Table3[[#This Row],[State ID]]="?","unknown",Table3[[#This Row],[State ID]])</f>
        <v>R1021</v>
      </c>
      <c r="O1400" s="38" t="str">
        <f>CONCATENATE(Table3[[#This Row],[date]],"-",Table3[[#This Row],[month2]],"-",Table3[[#This Row],[year2]])</f>
        <v>1-Dec-1970</v>
      </c>
      <c r="P1400" s="17">
        <f>DATEDIF(Table3[[#This Row],[date of birth]],DATE(2023,6,8),"y")</f>
        <v>52</v>
      </c>
      <c r="Q1400" s="39">
        <v>11696.52</v>
      </c>
    </row>
    <row r="1401" spans="1:17" x14ac:dyDescent="0.25">
      <c r="A1401" t="s">
        <v>6116</v>
      </c>
      <c r="B1401">
        <v>1982</v>
      </c>
      <c r="C1401" t="s">
        <v>37</v>
      </c>
      <c r="D1401">
        <v>21</v>
      </c>
      <c r="E1401">
        <v>3</v>
      </c>
      <c r="F1401">
        <v>11712.97</v>
      </c>
      <c r="G1401" t="s">
        <v>12</v>
      </c>
      <c r="H1401" t="s">
        <v>11</v>
      </c>
      <c r="I1401" t="s">
        <v>300</v>
      </c>
      <c r="J1401" s="16" t="str">
        <f>IF(Table3[[#This Row],[month]]="?","sep",Table3[[#This Row],[month]])</f>
        <v>Oct</v>
      </c>
      <c r="K1401" s="16">
        <f>IF(Table3[[#This Row],[year]]="?","1983",Table3[[#This Row],[year]])</f>
        <v>1982</v>
      </c>
      <c r="L1401" s="16" t="str">
        <f>IF(Table3[[#This Row],[Hospital tier]]="?","tier - 2",Table3[[#This Row],[Hospital tier]])</f>
        <v>tier - 3</v>
      </c>
      <c r="M1401" s="16" t="str">
        <f>IF(Table3[[#This Row],[City tier]]="?","tier - 2",Table3[[#This Row],[City tier]])</f>
        <v>tier - 2</v>
      </c>
      <c r="N1401" s="16" t="str">
        <f>IF(Table3[[#This Row],[State ID]]="?","unknown",Table3[[#This Row],[State ID]])</f>
        <v>R1021</v>
      </c>
      <c r="O1401" s="38" t="str">
        <f>CONCATENATE(Table3[[#This Row],[date]],"-",Table3[[#This Row],[month2]],"-",Table3[[#This Row],[year2]])</f>
        <v>21-Oct-1982</v>
      </c>
      <c r="P1401" s="17">
        <f>DATEDIF(Table3[[#This Row],[date of birth]],DATE(2023,6,8),"y")</f>
        <v>40</v>
      </c>
      <c r="Q1401" s="39">
        <v>11712.97</v>
      </c>
    </row>
    <row r="1402" spans="1:17" x14ac:dyDescent="0.25">
      <c r="A1402" t="s">
        <v>6117</v>
      </c>
      <c r="B1402">
        <v>1969</v>
      </c>
      <c r="C1402" t="s">
        <v>37</v>
      </c>
      <c r="D1402">
        <v>12</v>
      </c>
      <c r="E1402">
        <v>2</v>
      </c>
      <c r="F1402">
        <v>11729.68</v>
      </c>
      <c r="G1402" t="s">
        <v>12</v>
      </c>
      <c r="H1402" t="s">
        <v>16</v>
      </c>
      <c r="I1402" t="s">
        <v>247</v>
      </c>
      <c r="J1402" s="16" t="str">
        <f>IF(Table3[[#This Row],[month]]="?","sep",Table3[[#This Row],[month]])</f>
        <v>Oct</v>
      </c>
      <c r="K1402" s="16">
        <f>IF(Table3[[#This Row],[year]]="?","1983",Table3[[#This Row],[year]])</f>
        <v>1969</v>
      </c>
      <c r="L1402" s="16" t="str">
        <f>IF(Table3[[#This Row],[Hospital tier]]="?","tier - 2",Table3[[#This Row],[Hospital tier]])</f>
        <v>tier - 3</v>
      </c>
      <c r="M1402" s="16" t="str">
        <f>IF(Table3[[#This Row],[City tier]]="?","tier - 2",Table3[[#This Row],[City tier]])</f>
        <v>tier - 1</v>
      </c>
      <c r="N1402" s="16" t="str">
        <f>IF(Table3[[#This Row],[State ID]]="?","unknown",Table3[[#This Row],[State ID]])</f>
        <v>R1024</v>
      </c>
      <c r="O1402" s="38" t="str">
        <f>CONCATENATE(Table3[[#This Row],[date]],"-",Table3[[#This Row],[month2]],"-",Table3[[#This Row],[year2]])</f>
        <v>12-Oct-1969</v>
      </c>
      <c r="P1402" s="17">
        <f>DATEDIF(Table3[[#This Row],[date of birth]],DATE(2023,6,8),"y")</f>
        <v>53</v>
      </c>
      <c r="Q1402" s="39">
        <v>11729.68</v>
      </c>
    </row>
    <row r="1403" spans="1:17" x14ac:dyDescent="0.25">
      <c r="A1403" t="s">
        <v>6118</v>
      </c>
      <c r="B1403">
        <v>1984</v>
      </c>
      <c r="C1403" t="s">
        <v>15</v>
      </c>
      <c r="D1403">
        <v>26</v>
      </c>
      <c r="E1403">
        <v>3</v>
      </c>
      <c r="F1403">
        <v>11730.82</v>
      </c>
      <c r="G1403" t="s">
        <v>12</v>
      </c>
      <c r="H1403" t="s">
        <v>12</v>
      </c>
      <c r="I1403" t="s">
        <v>535</v>
      </c>
      <c r="J1403" s="16" t="str">
        <f>IF(Table3[[#This Row],[month]]="?","sep",Table3[[#This Row],[month]])</f>
        <v>Nov</v>
      </c>
      <c r="K1403" s="16">
        <f>IF(Table3[[#This Row],[year]]="?","1983",Table3[[#This Row],[year]])</f>
        <v>1984</v>
      </c>
      <c r="L1403" s="16" t="str">
        <f>IF(Table3[[#This Row],[Hospital tier]]="?","tier - 2",Table3[[#This Row],[Hospital tier]])</f>
        <v>tier - 3</v>
      </c>
      <c r="M1403" s="16" t="str">
        <f>IF(Table3[[#This Row],[City tier]]="?","tier - 2",Table3[[#This Row],[City tier]])</f>
        <v>tier - 3</v>
      </c>
      <c r="N1403" s="16" t="str">
        <f>IF(Table3[[#This Row],[State ID]]="?","unknown",Table3[[#This Row],[State ID]])</f>
        <v>R1026</v>
      </c>
      <c r="O1403" s="38" t="str">
        <f>CONCATENATE(Table3[[#This Row],[date]],"-",Table3[[#This Row],[month2]],"-",Table3[[#This Row],[year2]])</f>
        <v>26-Nov-1984</v>
      </c>
      <c r="P1403" s="17">
        <f>DATEDIF(Table3[[#This Row],[date of birth]],DATE(2023,6,8),"y")</f>
        <v>38</v>
      </c>
      <c r="Q1403" s="39">
        <v>11730.82</v>
      </c>
    </row>
    <row r="1404" spans="1:17" x14ac:dyDescent="0.25">
      <c r="A1404" t="s">
        <v>6119</v>
      </c>
      <c r="B1404">
        <v>1964</v>
      </c>
      <c r="C1404" t="s">
        <v>15</v>
      </c>
      <c r="D1404">
        <v>9</v>
      </c>
      <c r="E1404">
        <v>0</v>
      </c>
      <c r="F1404">
        <v>11735.88</v>
      </c>
      <c r="G1404" t="s">
        <v>12</v>
      </c>
      <c r="H1404" t="s">
        <v>16</v>
      </c>
      <c r="I1404" t="s">
        <v>23</v>
      </c>
      <c r="J1404" s="16" t="str">
        <f>IF(Table3[[#This Row],[month]]="?","sep",Table3[[#This Row],[month]])</f>
        <v>Nov</v>
      </c>
      <c r="K1404" s="16">
        <f>IF(Table3[[#This Row],[year]]="?","1983",Table3[[#This Row],[year]])</f>
        <v>1964</v>
      </c>
      <c r="L1404" s="16" t="str">
        <f>IF(Table3[[#This Row],[Hospital tier]]="?","tier - 2",Table3[[#This Row],[Hospital tier]])</f>
        <v>tier - 3</v>
      </c>
      <c r="M1404" s="16" t="str">
        <f>IF(Table3[[#This Row],[City tier]]="?","tier - 2",Table3[[#This Row],[City tier]])</f>
        <v>tier - 1</v>
      </c>
      <c r="N1404" s="16" t="str">
        <f>IF(Table3[[#This Row],[State ID]]="?","unknown",Table3[[#This Row],[State ID]])</f>
        <v>R1012</v>
      </c>
      <c r="O1404" s="38" t="str">
        <f>CONCATENATE(Table3[[#This Row],[date]],"-",Table3[[#This Row],[month2]],"-",Table3[[#This Row],[year2]])</f>
        <v>9-Nov-1964</v>
      </c>
      <c r="P1404" s="17">
        <f>DATEDIF(Table3[[#This Row],[date of birth]],DATE(2023,6,8),"y")</f>
        <v>58</v>
      </c>
      <c r="Q1404" s="39">
        <v>11735.88</v>
      </c>
    </row>
    <row r="1405" spans="1:17" x14ac:dyDescent="0.25">
      <c r="A1405" t="s">
        <v>6120</v>
      </c>
      <c r="B1405">
        <v>1988</v>
      </c>
      <c r="C1405" t="s">
        <v>20</v>
      </c>
      <c r="D1405">
        <v>5</v>
      </c>
      <c r="E1405">
        <v>2</v>
      </c>
      <c r="F1405">
        <v>11737.85</v>
      </c>
      <c r="G1405" t="s">
        <v>12</v>
      </c>
      <c r="H1405" t="s">
        <v>16</v>
      </c>
      <c r="I1405" t="s">
        <v>42</v>
      </c>
      <c r="J1405" s="16" t="str">
        <f>IF(Table3[[#This Row],[month]]="?","sep",Table3[[#This Row],[month]])</f>
        <v>Sep</v>
      </c>
      <c r="K1405" s="16">
        <f>IF(Table3[[#This Row],[year]]="?","1983",Table3[[#This Row],[year]])</f>
        <v>1988</v>
      </c>
      <c r="L1405" s="16" t="str">
        <f>IF(Table3[[#This Row],[Hospital tier]]="?","tier - 2",Table3[[#This Row],[Hospital tier]])</f>
        <v>tier - 3</v>
      </c>
      <c r="M1405" s="16" t="str">
        <f>IF(Table3[[#This Row],[City tier]]="?","tier - 2",Table3[[#This Row],[City tier]])</f>
        <v>tier - 1</v>
      </c>
      <c r="N1405" s="16" t="str">
        <f>IF(Table3[[#This Row],[State ID]]="?","unknown",Table3[[#This Row],[State ID]])</f>
        <v>R1011</v>
      </c>
      <c r="O1405" s="38" t="str">
        <f>CONCATENATE(Table3[[#This Row],[date]],"-",Table3[[#This Row],[month2]],"-",Table3[[#This Row],[year2]])</f>
        <v>5-Sep-1988</v>
      </c>
      <c r="P1405" s="17">
        <f>DATEDIF(Table3[[#This Row],[date of birth]],DATE(2023,6,8),"y")</f>
        <v>34</v>
      </c>
      <c r="Q1405" s="39">
        <v>11737.85</v>
      </c>
    </row>
    <row r="1406" spans="1:17" x14ac:dyDescent="0.25">
      <c r="A1406" t="s">
        <v>6121</v>
      </c>
      <c r="B1406">
        <v>1969</v>
      </c>
      <c r="C1406" t="s">
        <v>15</v>
      </c>
      <c r="D1406">
        <v>12</v>
      </c>
      <c r="E1406">
        <v>3</v>
      </c>
      <c r="F1406">
        <v>11741.73</v>
      </c>
      <c r="G1406" t="s">
        <v>12</v>
      </c>
      <c r="H1406" t="s">
        <v>16</v>
      </c>
      <c r="I1406" t="s">
        <v>42</v>
      </c>
      <c r="J1406" s="16" t="str">
        <f>IF(Table3[[#This Row],[month]]="?","sep",Table3[[#This Row],[month]])</f>
        <v>Nov</v>
      </c>
      <c r="K1406" s="16">
        <f>IF(Table3[[#This Row],[year]]="?","1983",Table3[[#This Row],[year]])</f>
        <v>1969</v>
      </c>
      <c r="L1406" s="16" t="str">
        <f>IF(Table3[[#This Row],[Hospital tier]]="?","tier - 2",Table3[[#This Row],[Hospital tier]])</f>
        <v>tier - 3</v>
      </c>
      <c r="M1406" s="16" t="str">
        <f>IF(Table3[[#This Row],[City tier]]="?","tier - 2",Table3[[#This Row],[City tier]])</f>
        <v>tier - 1</v>
      </c>
      <c r="N1406" s="16" t="str">
        <f>IF(Table3[[#This Row],[State ID]]="?","unknown",Table3[[#This Row],[State ID]])</f>
        <v>R1011</v>
      </c>
      <c r="O1406" s="38" t="str">
        <f>CONCATENATE(Table3[[#This Row],[date]],"-",Table3[[#This Row],[month2]],"-",Table3[[#This Row],[year2]])</f>
        <v>12-Nov-1969</v>
      </c>
      <c r="P1406" s="17">
        <f>DATEDIF(Table3[[#This Row],[date of birth]],DATE(2023,6,8),"y")</f>
        <v>53</v>
      </c>
      <c r="Q1406" s="39">
        <v>11741.73</v>
      </c>
    </row>
    <row r="1407" spans="1:17" x14ac:dyDescent="0.25">
      <c r="A1407" t="s">
        <v>6122</v>
      </c>
      <c r="B1407">
        <v>1963</v>
      </c>
      <c r="C1407" t="s">
        <v>18</v>
      </c>
      <c r="D1407">
        <v>9</v>
      </c>
      <c r="E1407">
        <v>0</v>
      </c>
      <c r="F1407">
        <v>11743.3</v>
      </c>
      <c r="G1407" t="s">
        <v>12</v>
      </c>
      <c r="H1407" t="s">
        <v>12</v>
      </c>
      <c r="I1407" t="s">
        <v>13</v>
      </c>
      <c r="J1407" s="16" t="str">
        <f>IF(Table3[[#This Row],[month]]="?","sep",Table3[[#This Row],[month]])</f>
        <v>Jun</v>
      </c>
      <c r="K1407" s="16">
        <f>IF(Table3[[#This Row],[year]]="?","1983",Table3[[#This Row],[year]])</f>
        <v>1963</v>
      </c>
      <c r="L1407" s="16" t="str">
        <f>IF(Table3[[#This Row],[Hospital tier]]="?","tier - 2",Table3[[#This Row],[Hospital tier]])</f>
        <v>tier - 3</v>
      </c>
      <c r="M1407" s="16" t="str">
        <f>IF(Table3[[#This Row],[City tier]]="?","tier - 2",Table3[[#This Row],[City tier]])</f>
        <v>tier - 3</v>
      </c>
      <c r="N1407" s="16" t="str">
        <f>IF(Table3[[#This Row],[State ID]]="?","unknown",Table3[[#This Row],[State ID]])</f>
        <v>R1013</v>
      </c>
      <c r="O1407" s="38" t="str">
        <f>CONCATENATE(Table3[[#This Row],[date]],"-",Table3[[#This Row],[month2]],"-",Table3[[#This Row],[year2]])</f>
        <v>9-Jun-1963</v>
      </c>
      <c r="P1407" s="17">
        <f>DATEDIF(Table3[[#This Row],[date of birth]],DATE(2023,6,8),"y")</f>
        <v>59</v>
      </c>
      <c r="Q1407" s="39">
        <v>11743.3</v>
      </c>
    </row>
    <row r="1408" spans="1:17" x14ac:dyDescent="0.25">
      <c r="A1408" t="s">
        <v>6123</v>
      </c>
      <c r="B1408">
        <v>1964</v>
      </c>
      <c r="C1408" t="s">
        <v>30</v>
      </c>
      <c r="D1408">
        <v>2</v>
      </c>
      <c r="E1408">
        <v>0</v>
      </c>
      <c r="F1408">
        <v>11743.93</v>
      </c>
      <c r="G1408" t="s">
        <v>12</v>
      </c>
      <c r="H1408" t="s">
        <v>16</v>
      </c>
      <c r="I1408" t="s">
        <v>23</v>
      </c>
      <c r="J1408" s="16" t="str">
        <f>IF(Table3[[#This Row],[month]]="?","sep",Table3[[#This Row],[month]])</f>
        <v>Dec</v>
      </c>
      <c r="K1408" s="16">
        <f>IF(Table3[[#This Row],[year]]="?","1983",Table3[[#This Row],[year]])</f>
        <v>1964</v>
      </c>
      <c r="L1408" s="16" t="str">
        <f>IF(Table3[[#This Row],[Hospital tier]]="?","tier - 2",Table3[[#This Row],[Hospital tier]])</f>
        <v>tier - 3</v>
      </c>
      <c r="M1408" s="16" t="str">
        <f>IF(Table3[[#This Row],[City tier]]="?","tier - 2",Table3[[#This Row],[City tier]])</f>
        <v>tier - 1</v>
      </c>
      <c r="N1408" s="16" t="str">
        <f>IF(Table3[[#This Row],[State ID]]="?","unknown",Table3[[#This Row],[State ID]])</f>
        <v>R1012</v>
      </c>
      <c r="O1408" s="38" t="str">
        <f>CONCATENATE(Table3[[#This Row],[date]],"-",Table3[[#This Row],[month2]],"-",Table3[[#This Row],[year2]])</f>
        <v>2-Dec-1964</v>
      </c>
      <c r="P1408" s="17">
        <f>DATEDIF(Table3[[#This Row],[date of birth]],DATE(2023,6,8),"y")</f>
        <v>58</v>
      </c>
      <c r="Q1408" s="39">
        <v>11743.93</v>
      </c>
    </row>
    <row r="1409" spans="1:17" x14ac:dyDescent="0.25">
      <c r="A1409" t="s">
        <v>6124</v>
      </c>
      <c r="B1409">
        <v>1979</v>
      </c>
      <c r="C1409" t="s">
        <v>15</v>
      </c>
      <c r="D1409">
        <v>6</v>
      </c>
      <c r="E1409">
        <v>2</v>
      </c>
      <c r="F1409">
        <v>11752.68</v>
      </c>
      <c r="G1409" t="s">
        <v>12</v>
      </c>
      <c r="H1409" t="s">
        <v>16</v>
      </c>
      <c r="I1409" t="s">
        <v>535</v>
      </c>
      <c r="J1409" s="16" t="str">
        <f>IF(Table3[[#This Row],[month]]="?","sep",Table3[[#This Row],[month]])</f>
        <v>Nov</v>
      </c>
      <c r="K1409" s="16">
        <f>IF(Table3[[#This Row],[year]]="?","1983",Table3[[#This Row],[year]])</f>
        <v>1979</v>
      </c>
      <c r="L1409" s="16" t="str">
        <f>IF(Table3[[#This Row],[Hospital tier]]="?","tier - 2",Table3[[#This Row],[Hospital tier]])</f>
        <v>tier - 3</v>
      </c>
      <c r="M1409" s="16" t="str">
        <f>IF(Table3[[#This Row],[City tier]]="?","tier - 2",Table3[[#This Row],[City tier]])</f>
        <v>tier - 1</v>
      </c>
      <c r="N1409" s="16" t="str">
        <f>IF(Table3[[#This Row],[State ID]]="?","unknown",Table3[[#This Row],[State ID]])</f>
        <v>R1026</v>
      </c>
      <c r="O1409" s="38" t="str">
        <f>CONCATENATE(Table3[[#This Row],[date]],"-",Table3[[#This Row],[month2]],"-",Table3[[#This Row],[year2]])</f>
        <v>6-Nov-1979</v>
      </c>
      <c r="P1409" s="17">
        <f>DATEDIF(Table3[[#This Row],[date of birth]],DATE(2023,6,8),"y")</f>
        <v>43</v>
      </c>
      <c r="Q1409" s="39">
        <v>11752.68</v>
      </c>
    </row>
    <row r="1410" spans="1:17" x14ac:dyDescent="0.25">
      <c r="A1410" t="s">
        <v>6125</v>
      </c>
      <c r="B1410">
        <v>1966</v>
      </c>
      <c r="C1410" t="s">
        <v>10</v>
      </c>
      <c r="D1410">
        <v>25</v>
      </c>
      <c r="E1410">
        <v>1</v>
      </c>
      <c r="F1410">
        <v>11763</v>
      </c>
      <c r="G1410" t="s">
        <v>12</v>
      </c>
      <c r="H1410" t="s">
        <v>12</v>
      </c>
      <c r="I1410" t="s">
        <v>168</v>
      </c>
      <c r="J1410" s="16" t="str">
        <f>IF(Table3[[#This Row],[month]]="?","sep",Table3[[#This Row],[month]])</f>
        <v>Jul</v>
      </c>
      <c r="K1410" s="16">
        <f>IF(Table3[[#This Row],[year]]="?","1983",Table3[[#This Row],[year]])</f>
        <v>1966</v>
      </c>
      <c r="L1410" s="16" t="str">
        <f>IF(Table3[[#This Row],[Hospital tier]]="?","tier - 2",Table3[[#This Row],[Hospital tier]])</f>
        <v>tier - 3</v>
      </c>
      <c r="M1410" s="16" t="str">
        <f>IF(Table3[[#This Row],[City tier]]="?","tier - 2",Table3[[#This Row],[City tier]])</f>
        <v>tier - 3</v>
      </c>
      <c r="N1410" s="16" t="str">
        <f>IF(Table3[[#This Row],[State ID]]="?","unknown",Table3[[#This Row],[State ID]])</f>
        <v>R1016</v>
      </c>
      <c r="O1410" s="38" t="str">
        <f>CONCATENATE(Table3[[#This Row],[date]],"-",Table3[[#This Row],[month2]],"-",Table3[[#This Row],[year2]])</f>
        <v>25-Jul-1966</v>
      </c>
      <c r="P1410" s="17">
        <f>DATEDIF(Table3[[#This Row],[date of birth]],DATE(2023,6,8),"y")</f>
        <v>56</v>
      </c>
      <c r="Q1410" s="39">
        <v>11763</v>
      </c>
    </row>
    <row r="1411" spans="1:17" x14ac:dyDescent="0.25">
      <c r="A1411" t="s">
        <v>6126</v>
      </c>
      <c r="B1411">
        <v>1982</v>
      </c>
      <c r="C1411" t="s">
        <v>15</v>
      </c>
      <c r="D1411">
        <v>20</v>
      </c>
      <c r="E1411">
        <v>3</v>
      </c>
      <c r="F1411">
        <v>11773.06</v>
      </c>
      <c r="G1411" t="s">
        <v>12</v>
      </c>
      <c r="H1411" t="s">
        <v>12</v>
      </c>
      <c r="I1411" t="s">
        <v>535</v>
      </c>
      <c r="J1411" s="16" t="str">
        <f>IF(Table3[[#This Row],[month]]="?","sep",Table3[[#This Row],[month]])</f>
        <v>Nov</v>
      </c>
      <c r="K1411" s="16">
        <f>IF(Table3[[#This Row],[year]]="?","1983",Table3[[#This Row],[year]])</f>
        <v>1982</v>
      </c>
      <c r="L1411" s="16" t="str">
        <f>IF(Table3[[#This Row],[Hospital tier]]="?","tier - 2",Table3[[#This Row],[Hospital tier]])</f>
        <v>tier - 3</v>
      </c>
      <c r="M1411" s="16" t="str">
        <f>IF(Table3[[#This Row],[City tier]]="?","tier - 2",Table3[[#This Row],[City tier]])</f>
        <v>tier - 3</v>
      </c>
      <c r="N1411" s="16" t="str">
        <f>IF(Table3[[#This Row],[State ID]]="?","unknown",Table3[[#This Row],[State ID]])</f>
        <v>R1026</v>
      </c>
      <c r="O1411" s="38" t="str">
        <f>CONCATENATE(Table3[[#This Row],[date]],"-",Table3[[#This Row],[month2]],"-",Table3[[#This Row],[year2]])</f>
        <v>20-Nov-1982</v>
      </c>
      <c r="P1411" s="17">
        <f>DATEDIF(Table3[[#This Row],[date of birth]],DATE(2023,6,8),"y")</f>
        <v>40</v>
      </c>
      <c r="Q1411" s="39">
        <v>11773.06</v>
      </c>
    </row>
    <row r="1412" spans="1:17" x14ac:dyDescent="0.25">
      <c r="A1412" t="s">
        <v>6127</v>
      </c>
      <c r="B1412">
        <v>1965</v>
      </c>
      <c r="C1412" t="s">
        <v>37</v>
      </c>
      <c r="D1412">
        <v>3</v>
      </c>
      <c r="E1412">
        <v>0</v>
      </c>
      <c r="F1412">
        <v>11830.61</v>
      </c>
      <c r="G1412" t="s">
        <v>12</v>
      </c>
      <c r="H1412" t="s">
        <v>16</v>
      </c>
      <c r="I1412" t="s">
        <v>23</v>
      </c>
      <c r="J1412" s="16" t="str">
        <f>IF(Table3[[#This Row],[month]]="?","sep",Table3[[#This Row],[month]])</f>
        <v>Oct</v>
      </c>
      <c r="K1412" s="16">
        <f>IF(Table3[[#This Row],[year]]="?","1983",Table3[[#This Row],[year]])</f>
        <v>1965</v>
      </c>
      <c r="L1412" s="16" t="str">
        <f>IF(Table3[[#This Row],[Hospital tier]]="?","tier - 2",Table3[[#This Row],[Hospital tier]])</f>
        <v>tier - 3</v>
      </c>
      <c r="M1412" s="16" t="str">
        <f>IF(Table3[[#This Row],[City tier]]="?","tier - 2",Table3[[#This Row],[City tier]])</f>
        <v>tier - 1</v>
      </c>
      <c r="N1412" s="16" t="str">
        <f>IF(Table3[[#This Row],[State ID]]="?","unknown",Table3[[#This Row],[State ID]])</f>
        <v>R1012</v>
      </c>
      <c r="O1412" s="38" t="str">
        <f>CONCATENATE(Table3[[#This Row],[date]],"-",Table3[[#This Row],[month2]],"-",Table3[[#This Row],[year2]])</f>
        <v>3-Oct-1965</v>
      </c>
      <c r="P1412" s="17">
        <f>DATEDIF(Table3[[#This Row],[date of birth]],DATE(2023,6,8),"y")</f>
        <v>57</v>
      </c>
      <c r="Q1412" s="39">
        <v>11830.61</v>
      </c>
    </row>
    <row r="1413" spans="1:17" x14ac:dyDescent="0.25">
      <c r="A1413" t="s">
        <v>6128</v>
      </c>
      <c r="B1413">
        <v>1964</v>
      </c>
      <c r="C1413" t="s">
        <v>18</v>
      </c>
      <c r="D1413">
        <v>27</v>
      </c>
      <c r="E1413">
        <v>0</v>
      </c>
      <c r="F1413">
        <v>11833.78</v>
      </c>
      <c r="G1413" t="s">
        <v>12</v>
      </c>
      <c r="H1413" t="s">
        <v>12</v>
      </c>
      <c r="I1413" t="s">
        <v>13</v>
      </c>
      <c r="J1413" s="16" t="str">
        <f>IF(Table3[[#This Row],[month]]="?","sep",Table3[[#This Row],[month]])</f>
        <v>Jun</v>
      </c>
      <c r="K1413" s="16">
        <f>IF(Table3[[#This Row],[year]]="?","1983",Table3[[#This Row],[year]])</f>
        <v>1964</v>
      </c>
      <c r="L1413" s="16" t="str">
        <f>IF(Table3[[#This Row],[Hospital tier]]="?","tier - 2",Table3[[#This Row],[Hospital tier]])</f>
        <v>tier - 3</v>
      </c>
      <c r="M1413" s="16" t="str">
        <f>IF(Table3[[#This Row],[City tier]]="?","tier - 2",Table3[[#This Row],[City tier]])</f>
        <v>tier - 3</v>
      </c>
      <c r="N1413" s="16" t="str">
        <f>IF(Table3[[#This Row],[State ID]]="?","unknown",Table3[[#This Row],[State ID]])</f>
        <v>R1013</v>
      </c>
      <c r="O1413" s="38" t="str">
        <f>CONCATENATE(Table3[[#This Row],[date]],"-",Table3[[#This Row],[month2]],"-",Table3[[#This Row],[year2]])</f>
        <v>27-Jun-1964</v>
      </c>
      <c r="P1413" s="17">
        <f>DATEDIF(Table3[[#This Row],[date of birth]],DATE(2023,6,8),"y")</f>
        <v>58</v>
      </c>
      <c r="Q1413" s="39">
        <v>11833.78</v>
      </c>
    </row>
    <row r="1414" spans="1:17" x14ac:dyDescent="0.25">
      <c r="A1414" t="s">
        <v>6129</v>
      </c>
      <c r="B1414">
        <v>1964</v>
      </c>
      <c r="C1414" t="s">
        <v>20</v>
      </c>
      <c r="D1414">
        <v>11</v>
      </c>
      <c r="E1414">
        <v>0</v>
      </c>
      <c r="F1414">
        <v>11837.16</v>
      </c>
      <c r="G1414" t="s">
        <v>12</v>
      </c>
      <c r="H1414" t="s">
        <v>12</v>
      </c>
      <c r="I1414" t="s">
        <v>42</v>
      </c>
      <c r="J1414" s="16" t="str">
        <f>IF(Table3[[#This Row],[month]]="?","sep",Table3[[#This Row],[month]])</f>
        <v>Sep</v>
      </c>
      <c r="K1414" s="16">
        <f>IF(Table3[[#This Row],[year]]="?","1983",Table3[[#This Row],[year]])</f>
        <v>1964</v>
      </c>
      <c r="L1414" s="16" t="str">
        <f>IF(Table3[[#This Row],[Hospital tier]]="?","tier - 2",Table3[[#This Row],[Hospital tier]])</f>
        <v>tier - 3</v>
      </c>
      <c r="M1414" s="16" t="str">
        <f>IF(Table3[[#This Row],[City tier]]="?","tier - 2",Table3[[#This Row],[City tier]])</f>
        <v>tier - 3</v>
      </c>
      <c r="N1414" s="16" t="str">
        <f>IF(Table3[[#This Row],[State ID]]="?","unknown",Table3[[#This Row],[State ID]])</f>
        <v>R1011</v>
      </c>
      <c r="O1414" s="38" t="str">
        <f>CONCATENATE(Table3[[#This Row],[date]],"-",Table3[[#This Row],[month2]],"-",Table3[[#This Row],[year2]])</f>
        <v>11-Sep-1964</v>
      </c>
      <c r="P1414" s="17">
        <f>DATEDIF(Table3[[#This Row],[date of birth]],DATE(2023,6,8),"y")</f>
        <v>58</v>
      </c>
      <c r="Q1414" s="39">
        <v>11837.16</v>
      </c>
    </row>
    <row r="1415" spans="1:17" x14ac:dyDescent="0.25">
      <c r="A1415" t="s">
        <v>6130</v>
      </c>
      <c r="B1415">
        <v>1965</v>
      </c>
      <c r="C1415" t="s">
        <v>20</v>
      </c>
      <c r="D1415">
        <v>25</v>
      </c>
      <c r="E1415">
        <v>0</v>
      </c>
      <c r="F1415">
        <v>11840.78</v>
      </c>
      <c r="G1415" t="s">
        <v>12</v>
      </c>
      <c r="H1415" t="s">
        <v>11</v>
      </c>
      <c r="I1415" t="s">
        <v>23</v>
      </c>
      <c r="J1415" s="16" t="str">
        <f>IF(Table3[[#This Row],[month]]="?","sep",Table3[[#This Row],[month]])</f>
        <v>Sep</v>
      </c>
      <c r="K1415" s="16">
        <f>IF(Table3[[#This Row],[year]]="?","1983",Table3[[#This Row],[year]])</f>
        <v>1965</v>
      </c>
      <c r="L1415" s="16" t="str">
        <f>IF(Table3[[#This Row],[Hospital tier]]="?","tier - 2",Table3[[#This Row],[Hospital tier]])</f>
        <v>tier - 3</v>
      </c>
      <c r="M1415" s="16" t="str">
        <f>IF(Table3[[#This Row],[City tier]]="?","tier - 2",Table3[[#This Row],[City tier]])</f>
        <v>tier - 2</v>
      </c>
      <c r="N1415" s="16" t="str">
        <f>IF(Table3[[#This Row],[State ID]]="?","unknown",Table3[[#This Row],[State ID]])</f>
        <v>R1012</v>
      </c>
      <c r="O1415" s="38" t="str">
        <f>CONCATENATE(Table3[[#This Row],[date]],"-",Table3[[#This Row],[month2]],"-",Table3[[#This Row],[year2]])</f>
        <v>25-Sep-1965</v>
      </c>
      <c r="P1415" s="17">
        <f>DATEDIF(Table3[[#This Row],[date of birth]],DATE(2023,6,8),"y")</f>
        <v>57</v>
      </c>
      <c r="Q1415" s="39">
        <v>11840.78</v>
      </c>
    </row>
    <row r="1416" spans="1:17" x14ac:dyDescent="0.25">
      <c r="A1416" t="s">
        <v>6131</v>
      </c>
      <c r="B1416">
        <v>1964</v>
      </c>
      <c r="C1416" t="s">
        <v>10</v>
      </c>
      <c r="D1416">
        <v>11</v>
      </c>
      <c r="E1416">
        <v>0</v>
      </c>
      <c r="F1416">
        <v>11842.44</v>
      </c>
      <c r="G1416" t="s">
        <v>12</v>
      </c>
      <c r="H1416" t="s">
        <v>11</v>
      </c>
      <c r="I1416" t="s">
        <v>42</v>
      </c>
      <c r="J1416" s="16" t="str">
        <f>IF(Table3[[#This Row],[month]]="?","sep",Table3[[#This Row],[month]])</f>
        <v>Jul</v>
      </c>
      <c r="K1416" s="16">
        <f>IF(Table3[[#This Row],[year]]="?","1983",Table3[[#This Row],[year]])</f>
        <v>1964</v>
      </c>
      <c r="L1416" s="16" t="str">
        <f>IF(Table3[[#This Row],[Hospital tier]]="?","tier - 2",Table3[[#This Row],[Hospital tier]])</f>
        <v>tier - 3</v>
      </c>
      <c r="M1416" s="16" t="str">
        <f>IF(Table3[[#This Row],[City tier]]="?","tier - 2",Table3[[#This Row],[City tier]])</f>
        <v>tier - 2</v>
      </c>
      <c r="N1416" s="16" t="str">
        <f>IF(Table3[[#This Row],[State ID]]="?","unknown",Table3[[#This Row],[State ID]])</f>
        <v>R1011</v>
      </c>
      <c r="O1416" s="38" t="str">
        <f>CONCATENATE(Table3[[#This Row],[date]],"-",Table3[[#This Row],[month2]],"-",Table3[[#This Row],[year2]])</f>
        <v>11-Jul-1964</v>
      </c>
      <c r="P1416" s="17">
        <f>DATEDIF(Table3[[#This Row],[date of birth]],DATE(2023,6,8),"y")</f>
        <v>58</v>
      </c>
      <c r="Q1416" s="39">
        <v>11842.44</v>
      </c>
    </row>
    <row r="1417" spans="1:17" x14ac:dyDescent="0.25">
      <c r="A1417" t="s">
        <v>6132</v>
      </c>
      <c r="B1417">
        <v>1965</v>
      </c>
      <c r="C1417" t="s">
        <v>15</v>
      </c>
      <c r="D1417">
        <v>10</v>
      </c>
      <c r="E1417">
        <v>0</v>
      </c>
      <c r="F1417">
        <v>11842.62</v>
      </c>
      <c r="G1417" t="s">
        <v>12</v>
      </c>
      <c r="H1417" t="s">
        <v>12</v>
      </c>
      <c r="I1417" t="s">
        <v>23</v>
      </c>
      <c r="J1417" s="16" t="str">
        <f>IF(Table3[[#This Row],[month]]="?","sep",Table3[[#This Row],[month]])</f>
        <v>Nov</v>
      </c>
      <c r="K1417" s="16">
        <f>IF(Table3[[#This Row],[year]]="?","1983",Table3[[#This Row],[year]])</f>
        <v>1965</v>
      </c>
      <c r="L1417" s="16" t="str">
        <f>IF(Table3[[#This Row],[Hospital tier]]="?","tier - 2",Table3[[#This Row],[Hospital tier]])</f>
        <v>tier - 3</v>
      </c>
      <c r="M1417" s="16" t="str">
        <f>IF(Table3[[#This Row],[City tier]]="?","tier - 2",Table3[[#This Row],[City tier]])</f>
        <v>tier - 3</v>
      </c>
      <c r="N1417" s="16" t="str">
        <f>IF(Table3[[#This Row],[State ID]]="?","unknown",Table3[[#This Row],[State ID]])</f>
        <v>R1012</v>
      </c>
      <c r="O1417" s="38" t="str">
        <f>CONCATENATE(Table3[[#This Row],[date]],"-",Table3[[#This Row],[month2]],"-",Table3[[#This Row],[year2]])</f>
        <v>10-Nov-1965</v>
      </c>
      <c r="P1417" s="17">
        <f>DATEDIF(Table3[[#This Row],[date of birth]],DATE(2023,6,8),"y")</f>
        <v>57</v>
      </c>
      <c r="Q1417" s="39">
        <v>11842.62</v>
      </c>
    </row>
    <row r="1418" spans="1:17" x14ac:dyDescent="0.25">
      <c r="A1418" t="s">
        <v>6133</v>
      </c>
      <c r="B1418">
        <v>1964</v>
      </c>
      <c r="C1418" t="s">
        <v>18</v>
      </c>
      <c r="D1418">
        <v>27</v>
      </c>
      <c r="E1418">
        <v>0</v>
      </c>
      <c r="F1418">
        <v>11848.14</v>
      </c>
      <c r="G1418" t="s">
        <v>12</v>
      </c>
      <c r="H1418" t="s">
        <v>11</v>
      </c>
      <c r="I1418" t="s">
        <v>42</v>
      </c>
      <c r="J1418" s="16" t="str">
        <f>IF(Table3[[#This Row],[month]]="?","sep",Table3[[#This Row],[month]])</f>
        <v>Jun</v>
      </c>
      <c r="K1418" s="16">
        <f>IF(Table3[[#This Row],[year]]="?","1983",Table3[[#This Row],[year]])</f>
        <v>1964</v>
      </c>
      <c r="L1418" s="16" t="str">
        <f>IF(Table3[[#This Row],[Hospital tier]]="?","tier - 2",Table3[[#This Row],[Hospital tier]])</f>
        <v>tier - 3</v>
      </c>
      <c r="M1418" s="16" t="str">
        <f>IF(Table3[[#This Row],[City tier]]="?","tier - 2",Table3[[#This Row],[City tier]])</f>
        <v>tier - 2</v>
      </c>
      <c r="N1418" s="16" t="str">
        <f>IF(Table3[[#This Row],[State ID]]="?","unknown",Table3[[#This Row],[State ID]])</f>
        <v>R1011</v>
      </c>
      <c r="O1418" s="38" t="str">
        <f>CONCATENATE(Table3[[#This Row],[date]],"-",Table3[[#This Row],[month2]],"-",Table3[[#This Row],[year2]])</f>
        <v>27-Jun-1964</v>
      </c>
      <c r="P1418" s="17">
        <f>DATEDIF(Table3[[#This Row],[date of birth]],DATE(2023,6,8),"y")</f>
        <v>58</v>
      </c>
      <c r="Q1418" s="39">
        <v>11848.14</v>
      </c>
    </row>
    <row r="1419" spans="1:17" x14ac:dyDescent="0.25">
      <c r="A1419" t="s">
        <v>6134</v>
      </c>
      <c r="B1419">
        <v>1964</v>
      </c>
      <c r="C1419" t="s">
        <v>20</v>
      </c>
      <c r="D1419">
        <v>29</v>
      </c>
      <c r="E1419">
        <v>0</v>
      </c>
      <c r="F1419">
        <v>11856.41</v>
      </c>
      <c r="G1419" t="s">
        <v>12</v>
      </c>
      <c r="H1419" t="s">
        <v>11</v>
      </c>
      <c r="I1419" t="s">
        <v>13</v>
      </c>
      <c r="J1419" s="16" t="str">
        <f>IF(Table3[[#This Row],[month]]="?","sep",Table3[[#This Row],[month]])</f>
        <v>Sep</v>
      </c>
      <c r="K1419" s="16">
        <f>IF(Table3[[#This Row],[year]]="?","1983",Table3[[#This Row],[year]])</f>
        <v>1964</v>
      </c>
      <c r="L1419" s="16" t="str">
        <f>IF(Table3[[#This Row],[Hospital tier]]="?","tier - 2",Table3[[#This Row],[Hospital tier]])</f>
        <v>tier - 3</v>
      </c>
      <c r="M1419" s="16" t="str">
        <f>IF(Table3[[#This Row],[City tier]]="?","tier - 2",Table3[[#This Row],[City tier]])</f>
        <v>tier - 2</v>
      </c>
      <c r="N1419" s="16" t="str">
        <f>IF(Table3[[#This Row],[State ID]]="?","unknown",Table3[[#This Row],[State ID]])</f>
        <v>R1013</v>
      </c>
      <c r="O1419" s="38" t="str">
        <f>CONCATENATE(Table3[[#This Row],[date]],"-",Table3[[#This Row],[month2]],"-",Table3[[#This Row],[year2]])</f>
        <v>29-Sep-1964</v>
      </c>
      <c r="P1419" s="17">
        <f>DATEDIF(Table3[[#This Row],[date of birth]],DATE(2023,6,8),"y")</f>
        <v>58</v>
      </c>
      <c r="Q1419" s="39">
        <v>11856.41</v>
      </c>
    </row>
    <row r="1420" spans="1:17" x14ac:dyDescent="0.25">
      <c r="A1420" t="s">
        <v>6135</v>
      </c>
      <c r="B1420">
        <v>1974</v>
      </c>
      <c r="C1420" t="s">
        <v>10</v>
      </c>
      <c r="D1420">
        <v>7</v>
      </c>
      <c r="E1420">
        <v>0</v>
      </c>
      <c r="F1420">
        <v>11858.56</v>
      </c>
      <c r="G1420" t="s">
        <v>12</v>
      </c>
      <c r="H1420" t="s">
        <v>12</v>
      </c>
      <c r="I1420" t="s">
        <v>42</v>
      </c>
      <c r="J1420" s="16" t="str">
        <f>IF(Table3[[#This Row],[month]]="?","sep",Table3[[#This Row],[month]])</f>
        <v>Jul</v>
      </c>
      <c r="K1420" s="16">
        <f>IF(Table3[[#This Row],[year]]="?","1983",Table3[[#This Row],[year]])</f>
        <v>1974</v>
      </c>
      <c r="L1420" s="16" t="str">
        <f>IF(Table3[[#This Row],[Hospital tier]]="?","tier - 2",Table3[[#This Row],[Hospital tier]])</f>
        <v>tier - 3</v>
      </c>
      <c r="M1420" s="16" t="str">
        <f>IF(Table3[[#This Row],[City tier]]="?","tier - 2",Table3[[#This Row],[City tier]])</f>
        <v>tier - 3</v>
      </c>
      <c r="N1420" s="16" t="str">
        <f>IF(Table3[[#This Row],[State ID]]="?","unknown",Table3[[#This Row],[State ID]])</f>
        <v>R1011</v>
      </c>
      <c r="O1420" s="38" t="str">
        <f>CONCATENATE(Table3[[#This Row],[date]],"-",Table3[[#This Row],[month2]],"-",Table3[[#This Row],[year2]])</f>
        <v>7-Jul-1974</v>
      </c>
      <c r="P1420" s="17">
        <f>DATEDIF(Table3[[#This Row],[date of birth]],DATE(2023,6,8),"y")</f>
        <v>48</v>
      </c>
      <c r="Q1420" s="39">
        <v>11858.56</v>
      </c>
    </row>
    <row r="1421" spans="1:17" x14ac:dyDescent="0.25">
      <c r="A1421" t="s">
        <v>6136</v>
      </c>
      <c r="B1421">
        <v>1967</v>
      </c>
      <c r="C1421" t="s">
        <v>35</v>
      </c>
      <c r="D1421">
        <v>24</v>
      </c>
      <c r="E1421">
        <v>1</v>
      </c>
      <c r="F1421">
        <v>11879.1</v>
      </c>
      <c r="G1421" t="s">
        <v>12</v>
      </c>
      <c r="H1421" t="s">
        <v>12</v>
      </c>
      <c r="I1421" t="s">
        <v>247</v>
      </c>
      <c r="J1421" s="16" t="str">
        <f>IF(Table3[[#This Row],[month]]="?","sep",Table3[[#This Row],[month]])</f>
        <v>Aug</v>
      </c>
      <c r="K1421" s="16">
        <f>IF(Table3[[#This Row],[year]]="?","1983",Table3[[#This Row],[year]])</f>
        <v>1967</v>
      </c>
      <c r="L1421" s="16" t="str">
        <f>IF(Table3[[#This Row],[Hospital tier]]="?","tier - 2",Table3[[#This Row],[Hospital tier]])</f>
        <v>tier - 3</v>
      </c>
      <c r="M1421" s="16" t="str">
        <f>IF(Table3[[#This Row],[City tier]]="?","tier - 2",Table3[[#This Row],[City tier]])</f>
        <v>tier - 3</v>
      </c>
      <c r="N1421" s="16" t="str">
        <f>IF(Table3[[#This Row],[State ID]]="?","unknown",Table3[[#This Row],[State ID]])</f>
        <v>R1024</v>
      </c>
      <c r="O1421" s="38" t="str">
        <f>CONCATENATE(Table3[[#This Row],[date]],"-",Table3[[#This Row],[month2]],"-",Table3[[#This Row],[year2]])</f>
        <v>24-Aug-1967</v>
      </c>
      <c r="P1421" s="17">
        <f>DATEDIF(Table3[[#This Row],[date of birth]],DATE(2023,6,8),"y")</f>
        <v>55</v>
      </c>
      <c r="Q1421" s="39">
        <v>11879.1</v>
      </c>
    </row>
    <row r="1422" spans="1:17" x14ac:dyDescent="0.25">
      <c r="A1422" t="s">
        <v>6137</v>
      </c>
      <c r="B1422">
        <v>1967</v>
      </c>
      <c r="C1422" t="s">
        <v>10</v>
      </c>
      <c r="D1422">
        <v>14</v>
      </c>
      <c r="E1422">
        <v>2</v>
      </c>
      <c r="F1422">
        <v>11881.36</v>
      </c>
      <c r="G1422" t="s">
        <v>12</v>
      </c>
      <c r="H1422" t="s">
        <v>11</v>
      </c>
      <c r="I1422" t="s">
        <v>42</v>
      </c>
      <c r="J1422" s="16" t="str">
        <f>IF(Table3[[#This Row],[month]]="?","sep",Table3[[#This Row],[month]])</f>
        <v>Jul</v>
      </c>
      <c r="K1422" s="16">
        <f>IF(Table3[[#This Row],[year]]="?","1983",Table3[[#This Row],[year]])</f>
        <v>1967</v>
      </c>
      <c r="L1422" s="16" t="str">
        <f>IF(Table3[[#This Row],[Hospital tier]]="?","tier - 2",Table3[[#This Row],[Hospital tier]])</f>
        <v>tier - 3</v>
      </c>
      <c r="M1422" s="16" t="str">
        <f>IF(Table3[[#This Row],[City tier]]="?","tier - 2",Table3[[#This Row],[City tier]])</f>
        <v>tier - 2</v>
      </c>
      <c r="N1422" s="16" t="str">
        <f>IF(Table3[[#This Row],[State ID]]="?","unknown",Table3[[#This Row],[State ID]])</f>
        <v>R1011</v>
      </c>
      <c r="O1422" s="38" t="str">
        <f>CONCATENATE(Table3[[#This Row],[date]],"-",Table3[[#This Row],[month2]],"-",Table3[[#This Row],[year2]])</f>
        <v>14-Jul-1967</v>
      </c>
      <c r="P1422" s="17">
        <f>DATEDIF(Table3[[#This Row],[date of birth]],DATE(2023,6,8),"y")</f>
        <v>55</v>
      </c>
      <c r="Q1422" s="39">
        <v>11881.36</v>
      </c>
    </row>
    <row r="1423" spans="1:17" x14ac:dyDescent="0.25">
      <c r="A1423" t="s">
        <v>6138</v>
      </c>
      <c r="B1423">
        <v>1967</v>
      </c>
      <c r="C1423" t="s">
        <v>37</v>
      </c>
      <c r="D1423">
        <v>29</v>
      </c>
      <c r="E1423">
        <v>2</v>
      </c>
      <c r="F1423">
        <v>11881.97</v>
      </c>
      <c r="G1423" t="s">
        <v>12</v>
      </c>
      <c r="H1423" t="s">
        <v>16</v>
      </c>
      <c r="I1423" t="s">
        <v>13</v>
      </c>
      <c r="J1423" s="16" t="str">
        <f>IF(Table3[[#This Row],[month]]="?","sep",Table3[[#This Row],[month]])</f>
        <v>Oct</v>
      </c>
      <c r="K1423" s="16">
        <f>IF(Table3[[#This Row],[year]]="?","1983",Table3[[#This Row],[year]])</f>
        <v>1967</v>
      </c>
      <c r="L1423" s="16" t="str">
        <f>IF(Table3[[#This Row],[Hospital tier]]="?","tier - 2",Table3[[#This Row],[Hospital tier]])</f>
        <v>tier - 3</v>
      </c>
      <c r="M1423" s="16" t="str">
        <f>IF(Table3[[#This Row],[City tier]]="?","tier - 2",Table3[[#This Row],[City tier]])</f>
        <v>tier - 1</v>
      </c>
      <c r="N1423" s="16" t="str">
        <f>IF(Table3[[#This Row],[State ID]]="?","unknown",Table3[[#This Row],[State ID]])</f>
        <v>R1013</v>
      </c>
      <c r="O1423" s="38" t="str">
        <f>CONCATENATE(Table3[[#This Row],[date]],"-",Table3[[#This Row],[month2]],"-",Table3[[#This Row],[year2]])</f>
        <v>29-Oct-1967</v>
      </c>
      <c r="P1423" s="17">
        <f>DATEDIF(Table3[[#This Row],[date of birth]],DATE(2023,6,8),"y")</f>
        <v>55</v>
      </c>
      <c r="Q1423" s="39">
        <v>11881.97</v>
      </c>
    </row>
    <row r="1424" spans="1:17" x14ac:dyDescent="0.25">
      <c r="A1424" t="s">
        <v>6139</v>
      </c>
      <c r="B1424">
        <v>2004</v>
      </c>
      <c r="C1424" t="s">
        <v>18</v>
      </c>
      <c r="D1424">
        <v>2</v>
      </c>
      <c r="E1424">
        <v>2</v>
      </c>
      <c r="F1424">
        <v>11884.05</v>
      </c>
      <c r="G1424" t="s">
        <v>12</v>
      </c>
      <c r="H1424" t="s">
        <v>12</v>
      </c>
      <c r="I1424" t="s">
        <v>13</v>
      </c>
      <c r="J1424" s="16" t="str">
        <f>IF(Table3[[#This Row],[month]]="?","sep",Table3[[#This Row],[month]])</f>
        <v>Jun</v>
      </c>
      <c r="K1424" s="16">
        <f>IF(Table3[[#This Row],[year]]="?","1983",Table3[[#This Row],[year]])</f>
        <v>2004</v>
      </c>
      <c r="L1424" s="16" t="str">
        <f>IF(Table3[[#This Row],[Hospital tier]]="?","tier - 2",Table3[[#This Row],[Hospital tier]])</f>
        <v>tier - 3</v>
      </c>
      <c r="M1424" s="16" t="str">
        <f>IF(Table3[[#This Row],[City tier]]="?","tier - 2",Table3[[#This Row],[City tier]])</f>
        <v>tier - 3</v>
      </c>
      <c r="N1424" s="16" t="str">
        <f>IF(Table3[[#This Row],[State ID]]="?","unknown",Table3[[#This Row],[State ID]])</f>
        <v>R1013</v>
      </c>
      <c r="O1424" s="38" t="str">
        <f>CONCATENATE(Table3[[#This Row],[date]],"-",Table3[[#This Row],[month2]],"-",Table3[[#This Row],[year2]])</f>
        <v>2-Jun-2004</v>
      </c>
      <c r="P1424" s="17">
        <f>DATEDIF(Table3[[#This Row],[date of birth]],DATE(2023,6,8),"y")</f>
        <v>19</v>
      </c>
      <c r="Q1424" s="39">
        <v>11884.05</v>
      </c>
    </row>
    <row r="1425" spans="1:17" x14ac:dyDescent="0.25">
      <c r="A1425" t="s">
        <v>6140</v>
      </c>
      <c r="B1425">
        <v>1964</v>
      </c>
      <c r="C1425" t="s">
        <v>15</v>
      </c>
      <c r="D1425">
        <v>19</v>
      </c>
      <c r="E1425">
        <v>0</v>
      </c>
      <c r="F1425">
        <v>11918.2</v>
      </c>
      <c r="G1425" t="s">
        <v>12</v>
      </c>
      <c r="H1425" t="s">
        <v>16</v>
      </c>
      <c r="I1425" t="s">
        <v>300</v>
      </c>
      <c r="J1425" s="16" t="str">
        <f>IF(Table3[[#This Row],[month]]="?","sep",Table3[[#This Row],[month]])</f>
        <v>Nov</v>
      </c>
      <c r="K1425" s="16">
        <f>IF(Table3[[#This Row],[year]]="?","1983",Table3[[#This Row],[year]])</f>
        <v>1964</v>
      </c>
      <c r="L1425" s="16" t="str">
        <f>IF(Table3[[#This Row],[Hospital tier]]="?","tier - 2",Table3[[#This Row],[Hospital tier]])</f>
        <v>tier - 3</v>
      </c>
      <c r="M1425" s="16" t="str">
        <f>IF(Table3[[#This Row],[City tier]]="?","tier - 2",Table3[[#This Row],[City tier]])</f>
        <v>tier - 1</v>
      </c>
      <c r="N1425" s="16" t="str">
        <f>IF(Table3[[#This Row],[State ID]]="?","unknown",Table3[[#This Row],[State ID]])</f>
        <v>R1021</v>
      </c>
      <c r="O1425" s="38" t="str">
        <f>CONCATENATE(Table3[[#This Row],[date]],"-",Table3[[#This Row],[month2]],"-",Table3[[#This Row],[year2]])</f>
        <v>19-Nov-1964</v>
      </c>
      <c r="P1425" s="17">
        <f>DATEDIF(Table3[[#This Row],[date of birth]],DATE(2023,6,8),"y")</f>
        <v>58</v>
      </c>
      <c r="Q1425" s="39">
        <v>11918.2</v>
      </c>
    </row>
    <row r="1426" spans="1:17" x14ac:dyDescent="0.25">
      <c r="A1426" t="s">
        <v>6141</v>
      </c>
      <c r="B1426">
        <v>1964</v>
      </c>
      <c r="C1426" t="s">
        <v>30</v>
      </c>
      <c r="D1426">
        <v>20</v>
      </c>
      <c r="E1426">
        <v>0</v>
      </c>
      <c r="F1426">
        <v>11931.13</v>
      </c>
      <c r="G1426" t="s">
        <v>12</v>
      </c>
      <c r="H1426" t="s">
        <v>16</v>
      </c>
      <c r="I1426" t="s">
        <v>166</v>
      </c>
      <c r="J1426" s="16" t="str">
        <f>IF(Table3[[#This Row],[month]]="?","sep",Table3[[#This Row],[month]])</f>
        <v>Dec</v>
      </c>
      <c r="K1426" s="16">
        <f>IF(Table3[[#This Row],[year]]="?","1983",Table3[[#This Row],[year]])</f>
        <v>1964</v>
      </c>
      <c r="L1426" s="16" t="str">
        <f>IF(Table3[[#This Row],[Hospital tier]]="?","tier - 2",Table3[[#This Row],[Hospital tier]])</f>
        <v>tier - 3</v>
      </c>
      <c r="M1426" s="16" t="str">
        <f>IF(Table3[[#This Row],[City tier]]="?","tier - 2",Table3[[#This Row],[City tier]])</f>
        <v>tier - 1</v>
      </c>
      <c r="N1426" s="16" t="str">
        <f>IF(Table3[[#This Row],[State ID]]="?","unknown",Table3[[#This Row],[State ID]])</f>
        <v>R1019</v>
      </c>
      <c r="O1426" s="38" t="str">
        <f>CONCATENATE(Table3[[#This Row],[date]],"-",Table3[[#This Row],[month2]],"-",Table3[[#This Row],[year2]])</f>
        <v>20-Dec-1964</v>
      </c>
      <c r="P1426" s="17">
        <f>DATEDIF(Table3[[#This Row],[date of birth]],DATE(2023,6,8),"y")</f>
        <v>58</v>
      </c>
      <c r="Q1426" s="39">
        <v>11931.13</v>
      </c>
    </row>
    <row r="1427" spans="1:17" x14ac:dyDescent="0.25">
      <c r="A1427" t="s">
        <v>6142</v>
      </c>
      <c r="B1427">
        <v>1964</v>
      </c>
      <c r="C1427" t="s">
        <v>35</v>
      </c>
      <c r="D1427">
        <v>2</v>
      </c>
      <c r="E1427">
        <v>0</v>
      </c>
      <c r="F1427">
        <v>11938.26</v>
      </c>
      <c r="G1427" t="s">
        <v>12</v>
      </c>
      <c r="H1427" t="s">
        <v>12</v>
      </c>
      <c r="I1427" t="s">
        <v>166</v>
      </c>
      <c r="J1427" s="16" t="str">
        <f>IF(Table3[[#This Row],[month]]="?","sep",Table3[[#This Row],[month]])</f>
        <v>Aug</v>
      </c>
      <c r="K1427" s="16">
        <f>IF(Table3[[#This Row],[year]]="?","1983",Table3[[#This Row],[year]])</f>
        <v>1964</v>
      </c>
      <c r="L1427" s="16" t="str">
        <f>IF(Table3[[#This Row],[Hospital tier]]="?","tier - 2",Table3[[#This Row],[Hospital tier]])</f>
        <v>tier - 3</v>
      </c>
      <c r="M1427" s="16" t="str">
        <f>IF(Table3[[#This Row],[City tier]]="?","tier - 2",Table3[[#This Row],[City tier]])</f>
        <v>tier - 3</v>
      </c>
      <c r="N1427" s="16" t="str">
        <f>IF(Table3[[#This Row],[State ID]]="?","unknown",Table3[[#This Row],[State ID]])</f>
        <v>R1019</v>
      </c>
      <c r="O1427" s="38" t="str">
        <f>CONCATENATE(Table3[[#This Row],[date]],"-",Table3[[#This Row],[month2]],"-",Table3[[#This Row],[year2]])</f>
        <v>2-Aug-1964</v>
      </c>
      <c r="P1427" s="17">
        <f>DATEDIF(Table3[[#This Row],[date of birth]],DATE(2023,6,8),"y")</f>
        <v>58</v>
      </c>
      <c r="Q1427" s="39">
        <v>11938.26</v>
      </c>
    </row>
    <row r="1428" spans="1:17" x14ac:dyDescent="0.25">
      <c r="A1428" t="s">
        <v>6143</v>
      </c>
      <c r="B1428">
        <v>1991</v>
      </c>
      <c r="C1428" t="s">
        <v>37</v>
      </c>
      <c r="D1428">
        <v>19</v>
      </c>
      <c r="E1428">
        <v>3</v>
      </c>
      <c r="F1428">
        <v>11941.83</v>
      </c>
      <c r="G1428" t="s">
        <v>12</v>
      </c>
      <c r="H1428" t="s">
        <v>16</v>
      </c>
      <c r="I1428" t="s">
        <v>249</v>
      </c>
      <c r="J1428" s="16" t="str">
        <f>IF(Table3[[#This Row],[month]]="?","sep",Table3[[#This Row],[month]])</f>
        <v>Oct</v>
      </c>
      <c r="K1428" s="16">
        <f>IF(Table3[[#This Row],[year]]="?","1983",Table3[[#This Row],[year]])</f>
        <v>1991</v>
      </c>
      <c r="L1428" s="16" t="str">
        <f>IF(Table3[[#This Row],[Hospital tier]]="?","tier - 2",Table3[[#This Row],[Hospital tier]])</f>
        <v>tier - 3</v>
      </c>
      <c r="M1428" s="16" t="str">
        <f>IF(Table3[[#This Row],[City tier]]="?","tier - 2",Table3[[#This Row],[City tier]])</f>
        <v>tier - 1</v>
      </c>
      <c r="N1428" s="16" t="str">
        <f>IF(Table3[[#This Row],[State ID]]="?","unknown",Table3[[#This Row],[State ID]])</f>
        <v>R1023</v>
      </c>
      <c r="O1428" s="38" t="str">
        <f>CONCATENATE(Table3[[#This Row],[date]],"-",Table3[[#This Row],[month2]],"-",Table3[[#This Row],[year2]])</f>
        <v>19-Oct-1991</v>
      </c>
      <c r="P1428" s="17">
        <f>DATEDIF(Table3[[#This Row],[date of birth]],DATE(2023,6,8),"y")</f>
        <v>31</v>
      </c>
      <c r="Q1428" s="39">
        <v>11941.83</v>
      </c>
    </row>
    <row r="1429" spans="1:17" x14ac:dyDescent="0.25">
      <c r="A1429" t="s">
        <v>6144</v>
      </c>
      <c r="B1429">
        <v>1964</v>
      </c>
      <c r="C1429" t="s">
        <v>30</v>
      </c>
      <c r="D1429">
        <v>25</v>
      </c>
      <c r="E1429">
        <v>0</v>
      </c>
      <c r="F1429">
        <v>11944.59</v>
      </c>
      <c r="G1429" t="s">
        <v>12</v>
      </c>
      <c r="H1429" t="s">
        <v>11</v>
      </c>
      <c r="I1429" t="s">
        <v>168</v>
      </c>
      <c r="J1429" s="16" t="str">
        <f>IF(Table3[[#This Row],[month]]="?","sep",Table3[[#This Row],[month]])</f>
        <v>Dec</v>
      </c>
      <c r="K1429" s="16">
        <f>IF(Table3[[#This Row],[year]]="?","1983",Table3[[#This Row],[year]])</f>
        <v>1964</v>
      </c>
      <c r="L1429" s="16" t="str">
        <f>IF(Table3[[#This Row],[Hospital tier]]="?","tier - 2",Table3[[#This Row],[Hospital tier]])</f>
        <v>tier - 3</v>
      </c>
      <c r="M1429" s="16" t="str">
        <f>IF(Table3[[#This Row],[City tier]]="?","tier - 2",Table3[[#This Row],[City tier]])</f>
        <v>tier - 2</v>
      </c>
      <c r="N1429" s="16" t="str">
        <f>IF(Table3[[#This Row],[State ID]]="?","unknown",Table3[[#This Row],[State ID]])</f>
        <v>R1016</v>
      </c>
      <c r="O1429" s="38" t="str">
        <f>CONCATENATE(Table3[[#This Row],[date]],"-",Table3[[#This Row],[month2]],"-",Table3[[#This Row],[year2]])</f>
        <v>25-Dec-1964</v>
      </c>
      <c r="P1429" s="17">
        <f>DATEDIF(Table3[[#This Row],[date of birth]],DATE(2023,6,8),"y")</f>
        <v>58</v>
      </c>
      <c r="Q1429" s="39">
        <v>11944.59</v>
      </c>
    </row>
    <row r="1430" spans="1:17" x14ac:dyDescent="0.25">
      <c r="A1430" t="s">
        <v>6145</v>
      </c>
      <c r="B1430">
        <v>1965</v>
      </c>
      <c r="C1430" t="s">
        <v>15</v>
      </c>
      <c r="D1430">
        <v>1</v>
      </c>
      <c r="E1430">
        <v>1</v>
      </c>
      <c r="F1430">
        <v>11945.13</v>
      </c>
      <c r="G1430" t="s">
        <v>12</v>
      </c>
      <c r="H1430" t="s">
        <v>11</v>
      </c>
      <c r="I1430" t="s">
        <v>23</v>
      </c>
      <c r="J1430" s="16" t="str">
        <f>IF(Table3[[#This Row],[month]]="?","sep",Table3[[#This Row],[month]])</f>
        <v>Nov</v>
      </c>
      <c r="K1430" s="16">
        <f>IF(Table3[[#This Row],[year]]="?","1983",Table3[[#This Row],[year]])</f>
        <v>1965</v>
      </c>
      <c r="L1430" s="16" t="str">
        <f>IF(Table3[[#This Row],[Hospital tier]]="?","tier - 2",Table3[[#This Row],[Hospital tier]])</f>
        <v>tier - 3</v>
      </c>
      <c r="M1430" s="16" t="str">
        <f>IF(Table3[[#This Row],[City tier]]="?","tier - 2",Table3[[#This Row],[City tier]])</f>
        <v>tier - 2</v>
      </c>
      <c r="N1430" s="16" t="str">
        <f>IF(Table3[[#This Row],[State ID]]="?","unknown",Table3[[#This Row],[State ID]])</f>
        <v>R1012</v>
      </c>
      <c r="O1430" s="38" t="str">
        <f>CONCATENATE(Table3[[#This Row],[date]],"-",Table3[[#This Row],[month2]],"-",Table3[[#This Row],[year2]])</f>
        <v>1-Nov-1965</v>
      </c>
      <c r="P1430" s="17">
        <f>DATEDIF(Table3[[#This Row],[date of birth]],DATE(2023,6,8),"y")</f>
        <v>57</v>
      </c>
      <c r="Q1430" s="39">
        <v>11945.13</v>
      </c>
    </row>
    <row r="1431" spans="1:17" x14ac:dyDescent="0.25">
      <c r="A1431" t="s">
        <v>6146</v>
      </c>
      <c r="B1431">
        <v>1964</v>
      </c>
      <c r="C1431" t="s">
        <v>20</v>
      </c>
      <c r="D1431">
        <v>29</v>
      </c>
      <c r="E1431">
        <v>1</v>
      </c>
      <c r="F1431">
        <v>11946.63</v>
      </c>
      <c r="G1431" t="s">
        <v>12</v>
      </c>
      <c r="H1431" t="s">
        <v>11</v>
      </c>
      <c r="I1431" t="s">
        <v>13</v>
      </c>
      <c r="J1431" s="16" t="str">
        <f>IF(Table3[[#This Row],[month]]="?","sep",Table3[[#This Row],[month]])</f>
        <v>Sep</v>
      </c>
      <c r="K1431" s="16">
        <f>IF(Table3[[#This Row],[year]]="?","1983",Table3[[#This Row],[year]])</f>
        <v>1964</v>
      </c>
      <c r="L1431" s="16" t="str">
        <f>IF(Table3[[#This Row],[Hospital tier]]="?","tier - 2",Table3[[#This Row],[Hospital tier]])</f>
        <v>tier - 3</v>
      </c>
      <c r="M1431" s="16" t="str">
        <f>IF(Table3[[#This Row],[City tier]]="?","tier - 2",Table3[[#This Row],[City tier]])</f>
        <v>tier - 2</v>
      </c>
      <c r="N1431" s="16" t="str">
        <f>IF(Table3[[#This Row],[State ID]]="?","unknown",Table3[[#This Row],[State ID]])</f>
        <v>R1013</v>
      </c>
      <c r="O1431" s="38" t="str">
        <f>CONCATENATE(Table3[[#This Row],[date]],"-",Table3[[#This Row],[month2]],"-",Table3[[#This Row],[year2]])</f>
        <v>29-Sep-1964</v>
      </c>
      <c r="P1431" s="17">
        <f>DATEDIF(Table3[[#This Row],[date of birth]],DATE(2023,6,8),"y")</f>
        <v>58</v>
      </c>
      <c r="Q1431" s="39">
        <v>11946.63</v>
      </c>
    </row>
    <row r="1432" spans="1:17" x14ac:dyDescent="0.25">
      <c r="A1432" t="s">
        <v>6147</v>
      </c>
      <c r="B1432">
        <v>1967</v>
      </c>
      <c r="C1432" t="s">
        <v>30</v>
      </c>
      <c r="D1432">
        <v>22</v>
      </c>
      <c r="E1432">
        <v>3</v>
      </c>
      <c r="F1432">
        <v>11987.17</v>
      </c>
      <c r="G1432" t="s">
        <v>12</v>
      </c>
      <c r="H1432" t="s">
        <v>12</v>
      </c>
      <c r="I1432" t="s">
        <v>13</v>
      </c>
      <c r="J1432" s="16" t="str">
        <f>IF(Table3[[#This Row],[month]]="?","sep",Table3[[#This Row],[month]])</f>
        <v>Dec</v>
      </c>
      <c r="K1432" s="16">
        <f>IF(Table3[[#This Row],[year]]="?","1983",Table3[[#This Row],[year]])</f>
        <v>1967</v>
      </c>
      <c r="L1432" s="16" t="str">
        <f>IF(Table3[[#This Row],[Hospital tier]]="?","tier - 2",Table3[[#This Row],[Hospital tier]])</f>
        <v>tier - 3</v>
      </c>
      <c r="M1432" s="16" t="str">
        <f>IF(Table3[[#This Row],[City tier]]="?","tier - 2",Table3[[#This Row],[City tier]])</f>
        <v>tier - 3</v>
      </c>
      <c r="N1432" s="16" t="str">
        <f>IF(Table3[[#This Row],[State ID]]="?","unknown",Table3[[#This Row],[State ID]])</f>
        <v>R1013</v>
      </c>
      <c r="O1432" s="38" t="str">
        <f>CONCATENATE(Table3[[#This Row],[date]],"-",Table3[[#This Row],[month2]],"-",Table3[[#This Row],[year2]])</f>
        <v>22-Dec-1967</v>
      </c>
      <c r="P1432" s="17">
        <f>DATEDIF(Table3[[#This Row],[date of birth]],DATE(2023,6,8),"y")</f>
        <v>55</v>
      </c>
      <c r="Q1432" s="39">
        <v>11987.17</v>
      </c>
    </row>
    <row r="1433" spans="1:17" x14ac:dyDescent="0.25">
      <c r="A1433" t="s">
        <v>6148</v>
      </c>
      <c r="B1433">
        <v>1983</v>
      </c>
      <c r="C1433" t="s">
        <v>10</v>
      </c>
      <c r="D1433">
        <v>4</v>
      </c>
      <c r="E1433">
        <v>3</v>
      </c>
      <c r="F1433">
        <v>11987.68</v>
      </c>
      <c r="G1433" t="s">
        <v>12</v>
      </c>
      <c r="H1433" t="s">
        <v>11</v>
      </c>
      <c r="I1433" t="s">
        <v>535</v>
      </c>
      <c r="J1433" s="16" t="str">
        <f>IF(Table3[[#This Row],[month]]="?","sep",Table3[[#This Row],[month]])</f>
        <v>Jul</v>
      </c>
      <c r="K1433" s="16">
        <f>IF(Table3[[#This Row],[year]]="?","1983",Table3[[#This Row],[year]])</f>
        <v>1983</v>
      </c>
      <c r="L1433" s="16" t="str">
        <f>IF(Table3[[#This Row],[Hospital tier]]="?","tier - 2",Table3[[#This Row],[Hospital tier]])</f>
        <v>tier - 3</v>
      </c>
      <c r="M1433" s="16" t="str">
        <f>IF(Table3[[#This Row],[City tier]]="?","tier - 2",Table3[[#This Row],[City tier]])</f>
        <v>tier - 2</v>
      </c>
      <c r="N1433" s="16" t="str">
        <f>IF(Table3[[#This Row],[State ID]]="?","unknown",Table3[[#This Row],[State ID]])</f>
        <v>R1026</v>
      </c>
      <c r="O1433" s="38" t="str">
        <f>CONCATENATE(Table3[[#This Row],[date]],"-",Table3[[#This Row],[month2]],"-",Table3[[#This Row],[year2]])</f>
        <v>4-Jul-1983</v>
      </c>
      <c r="P1433" s="17">
        <f>DATEDIF(Table3[[#This Row],[date of birth]],DATE(2023,6,8),"y")</f>
        <v>39</v>
      </c>
      <c r="Q1433" s="39">
        <v>11987.68</v>
      </c>
    </row>
    <row r="1434" spans="1:17" x14ac:dyDescent="0.25">
      <c r="A1434" t="s">
        <v>6149</v>
      </c>
      <c r="B1434">
        <v>1993</v>
      </c>
      <c r="C1434" t="s">
        <v>30</v>
      </c>
      <c r="D1434">
        <v>12</v>
      </c>
      <c r="E1434">
        <v>0</v>
      </c>
      <c r="F1434">
        <v>11994.89</v>
      </c>
      <c r="G1434" t="s">
        <v>12</v>
      </c>
      <c r="H1434" t="s">
        <v>11</v>
      </c>
      <c r="I1434" t="s">
        <v>23</v>
      </c>
      <c r="J1434" s="16" t="str">
        <f>IF(Table3[[#This Row],[month]]="?","sep",Table3[[#This Row],[month]])</f>
        <v>Dec</v>
      </c>
      <c r="K1434" s="16">
        <f>IF(Table3[[#This Row],[year]]="?","1983",Table3[[#This Row],[year]])</f>
        <v>1993</v>
      </c>
      <c r="L1434" s="16" t="str">
        <f>IF(Table3[[#This Row],[Hospital tier]]="?","tier - 2",Table3[[#This Row],[Hospital tier]])</f>
        <v>tier - 3</v>
      </c>
      <c r="M1434" s="16" t="str">
        <f>IF(Table3[[#This Row],[City tier]]="?","tier - 2",Table3[[#This Row],[City tier]])</f>
        <v>tier - 2</v>
      </c>
      <c r="N1434" s="16" t="str">
        <f>IF(Table3[[#This Row],[State ID]]="?","unknown",Table3[[#This Row],[State ID]])</f>
        <v>R1012</v>
      </c>
      <c r="O1434" s="38" t="str">
        <f>CONCATENATE(Table3[[#This Row],[date]],"-",Table3[[#This Row],[month2]],"-",Table3[[#This Row],[year2]])</f>
        <v>12-Dec-1993</v>
      </c>
      <c r="P1434" s="17">
        <f>DATEDIF(Table3[[#This Row],[date of birth]],DATE(2023,6,8),"y")</f>
        <v>29</v>
      </c>
      <c r="Q1434" s="39">
        <v>11994.89</v>
      </c>
    </row>
    <row r="1435" spans="1:17" x14ac:dyDescent="0.25">
      <c r="A1435" t="s">
        <v>6150</v>
      </c>
      <c r="B1435">
        <v>1982</v>
      </c>
      <c r="C1435" t="s">
        <v>37</v>
      </c>
      <c r="D1435">
        <v>17</v>
      </c>
      <c r="E1435">
        <v>3</v>
      </c>
      <c r="F1435">
        <v>12001.29</v>
      </c>
      <c r="G1435" t="s">
        <v>12</v>
      </c>
      <c r="H1435" t="s">
        <v>12</v>
      </c>
      <c r="I1435" t="s">
        <v>300</v>
      </c>
      <c r="J1435" s="16" t="str">
        <f>IF(Table3[[#This Row],[month]]="?","sep",Table3[[#This Row],[month]])</f>
        <v>Oct</v>
      </c>
      <c r="K1435" s="16">
        <f>IF(Table3[[#This Row],[year]]="?","1983",Table3[[#This Row],[year]])</f>
        <v>1982</v>
      </c>
      <c r="L1435" s="16" t="str">
        <f>IF(Table3[[#This Row],[Hospital tier]]="?","tier - 2",Table3[[#This Row],[Hospital tier]])</f>
        <v>tier - 3</v>
      </c>
      <c r="M1435" s="16" t="str">
        <f>IF(Table3[[#This Row],[City tier]]="?","tier - 2",Table3[[#This Row],[City tier]])</f>
        <v>tier - 3</v>
      </c>
      <c r="N1435" s="16" t="str">
        <f>IF(Table3[[#This Row],[State ID]]="?","unknown",Table3[[#This Row],[State ID]])</f>
        <v>R1021</v>
      </c>
      <c r="O1435" s="38" t="str">
        <f>CONCATENATE(Table3[[#This Row],[date]],"-",Table3[[#This Row],[month2]],"-",Table3[[#This Row],[year2]])</f>
        <v>17-Oct-1982</v>
      </c>
      <c r="P1435" s="17">
        <f>DATEDIF(Table3[[#This Row],[date of birth]],DATE(2023,6,8),"y")</f>
        <v>40</v>
      </c>
      <c r="Q1435" s="39">
        <v>12001.29</v>
      </c>
    </row>
    <row r="1436" spans="1:17" x14ac:dyDescent="0.25">
      <c r="A1436" t="s">
        <v>6151</v>
      </c>
      <c r="B1436">
        <v>1965</v>
      </c>
      <c r="C1436" t="s">
        <v>18</v>
      </c>
      <c r="D1436">
        <v>9</v>
      </c>
      <c r="E1436">
        <v>0</v>
      </c>
      <c r="F1436">
        <v>12029.29</v>
      </c>
      <c r="G1436" t="s">
        <v>12</v>
      </c>
      <c r="H1436" t="s">
        <v>11</v>
      </c>
      <c r="I1436" t="s">
        <v>247</v>
      </c>
      <c r="J1436" s="16" t="str">
        <f>IF(Table3[[#This Row],[month]]="?","sep",Table3[[#This Row],[month]])</f>
        <v>Jun</v>
      </c>
      <c r="K1436" s="16">
        <f>IF(Table3[[#This Row],[year]]="?","1983",Table3[[#This Row],[year]])</f>
        <v>1965</v>
      </c>
      <c r="L1436" s="16" t="str">
        <f>IF(Table3[[#This Row],[Hospital tier]]="?","tier - 2",Table3[[#This Row],[Hospital tier]])</f>
        <v>tier - 3</v>
      </c>
      <c r="M1436" s="16" t="str">
        <f>IF(Table3[[#This Row],[City tier]]="?","tier - 2",Table3[[#This Row],[City tier]])</f>
        <v>tier - 2</v>
      </c>
      <c r="N1436" s="16" t="str">
        <f>IF(Table3[[#This Row],[State ID]]="?","unknown",Table3[[#This Row],[State ID]])</f>
        <v>R1024</v>
      </c>
      <c r="O1436" s="38" t="str">
        <f>CONCATENATE(Table3[[#This Row],[date]],"-",Table3[[#This Row],[month2]],"-",Table3[[#This Row],[year2]])</f>
        <v>9-Jun-1965</v>
      </c>
      <c r="P1436" s="17">
        <f>DATEDIF(Table3[[#This Row],[date of birth]],DATE(2023,6,8),"y")</f>
        <v>57</v>
      </c>
      <c r="Q1436" s="39">
        <v>12029.29</v>
      </c>
    </row>
    <row r="1437" spans="1:17" x14ac:dyDescent="0.25">
      <c r="A1437" t="s">
        <v>6152</v>
      </c>
      <c r="B1437">
        <v>1965</v>
      </c>
      <c r="C1437" t="s">
        <v>37</v>
      </c>
      <c r="D1437">
        <v>29</v>
      </c>
      <c r="E1437">
        <v>1</v>
      </c>
      <c r="F1437">
        <v>12032.33</v>
      </c>
      <c r="G1437" t="s">
        <v>12</v>
      </c>
      <c r="H1437" t="s">
        <v>16</v>
      </c>
      <c r="I1437" t="s">
        <v>42</v>
      </c>
      <c r="J1437" s="16" t="str">
        <f>IF(Table3[[#This Row],[month]]="?","sep",Table3[[#This Row],[month]])</f>
        <v>Oct</v>
      </c>
      <c r="K1437" s="16">
        <f>IF(Table3[[#This Row],[year]]="?","1983",Table3[[#This Row],[year]])</f>
        <v>1965</v>
      </c>
      <c r="L1437" s="16" t="str">
        <f>IF(Table3[[#This Row],[Hospital tier]]="?","tier - 2",Table3[[#This Row],[Hospital tier]])</f>
        <v>tier - 3</v>
      </c>
      <c r="M1437" s="16" t="str">
        <f>IF(Table3[[#This Row],[City tier]]="?","tier - 2",Table3[[#This Row],[City tier]])</f>
        <v>tier - 1</v>
      </c>
      <c r="N1437" s="16" t="str">
        <f>IF(Table3[[#This Row],[State ID]]="?","unknown",Table3[[#This Row],[State ID]])</f>
        <v>R1011</v>
      </c>
      <c r="O1437" s="38" t="str">
        <f>CONCATENATE(Table3[[#This Row],[date]],"-",Table3[[#This Row],[month2]],"-",Table3[[#This Row],[year2]])</f>
        <v>29-Oct-1965</v>
      </c>
      <c r="P1437" s="17">
        <f>DATEDIF(Table3[[#This Row],[date of birth]],DATE(2023,6,8),"y")</f>
        <v>57</v>
      </c>
      <c r="Q1437" s="39">
        <v>12032.33</v>
      </c>
    </row>
    <row r="1438" spans="1:17" x14ac:dyDescent="0.25">
      <c r="A1438" t="s">
        <v>6153</v>
      </c>
      <c r="B1438">
        <v>1979</v>
      </c>
      <c r="C1438" t="s">
        <v>37</v>
      </c>
      <c r="D1438">
        <v>16</v>
      </c>
      <c r="E1438">
        <v>2</v>
      </c>
      <c r="F1438">
        <v>12035.18</v>
      </c>
      <c r="G1438" t="s">
        <v>12</v>
      </c>
      <c r="H1438" t="s">
        <v>12</v>
      </c>
      <c r="I1438" t="s">
        <v>300</v>
      </c>
      <c r="J1438" s="16" t="str">
        <f>IF(Table3[[#This Row],[month]]="?","sep",Table3[[#This Row],[month]])</f>
        <v>Oct</v>
      </c>
      <c r="K1438" s="16">
        <f>IF(Table3[[#This Row],[year]]="?","1983",Table3[[#This Row],[year]])</f>
        <v>1979</v>
      </c>
      <c r="L1438" s="16" t="str">
        <f>IF(Table3[[#This Row],[Hospital tier]]="?","tier - 2",Table3[[#This Row],[Hospital tier]])</f>
        <v>tier - 3</v>
      </c>
      <c r="M1438" s="16" t="str">
        <f>IF(Table3[[#This Row],[City tier]]="?","tier - 2",Table3[[#This Row],[City tier]])</f>
        <v>tier - 3</v>
      </c>
      <c r="N1438" s="16" t="str">
        <f>IF(Table3[[#This Row],[State ID]]="?","unknown",Table3[[#This Row],[State ID]])</f>
        <v>R1021</v>
      </c>
      <c r="O1438" s="38" t="str">
        <f>CONCATENATE(Table3[[#This Row],[date]],"-",Table3[[#This Row],[month2]],"-",Table3[[#This Row],[year2]])</f>
        <v>16-Oct-1979</v>
      </c>
      <c r="P1438" s="17">
        <f>DATEDIF(Table3[[#This Row],[date of birth]],DATE(2023,6,8),"y")</f>
        <v>43</v>
      </c>
      <c r="Q1438" s="39">
        <v>12035.18</v>
      </c>
    </row>
    <row r="1439" spans="1:17" x14ac:dyDescent="0.25">
      <c r="A1439" t="s">
        <v>6154</v>
      </c>
      <c r="B1439">
        <v>1966</v>
      </c>
      <c r="C1439" t="s">
        <v>15</v>
      </c>
      <c r="D1439">
        <v>24</v>
      </c>
      <c r="E1439">
        <v>1</v>
      </c>
      <c r="F1439">
        <v>12044.34</v>
      </c>
      <c r="G1439" t="s">
        <v>12</v>
      </c>
      <c r="H1439" t="s">
        <v>16</v>
      </c>
      <c r="I1439" t="s">
        <v>23</v>
      </c>
      <c r="J1439" s="16" t="str">
        <f>IF(Table3[[#This Row],[month]]="?","sep",Table3[[#This Row],[month]])</f>
        <v>Nov</v>
      </c>
      <c r="K1439" s="16">
        <f>IF(Table3[[#This Row],[year]]="?","1983",Table3[[#This Row],[year]])</f>
        <v>1966</v>
      </c>
      <c r="L1439" s="16" t="str">
        <f>IF(Table3[[#This Row],[Hospital tier]]="?","tier - 2",Table3[[#This Row],[Hospital tier]])</f>
        <v>tier - 3</v>
      </c>
      <c r="M1439" s="16" t="str">
        <f>IF(Table3[[#This Row],[City tier]]="?","tier - 2",Table3[[#This Row],[City tier]])</f>
        <v>tier - 1</v>
      </c>
      <c r="N1439" s="16" t="str">
        <f>IF(Table3[[#This Row],[State ID]]="?","unknown",Table3[[#This Row],[State ID]])</f>
        <v>R1012</v>
      </c>
      <c r="O1439" s="38" t="str">
        <f>CONCATENATE(Table3[[#This Row],[date]],"-",Table3[[#This Row],[month2]],"-",Table3[[#This Row],[year2]])</f>
        <v>24-Nov-1966</v>
      </c>
      <c r="P1439" s="17">
        <f>DATEDIF(Table3[[#This Row],[date of birth]],DATE(2023,6,8),"y")</f>
        <v>56</v>
      </c>
      <c r="Q1439" s="39">
        <v>12044.34</v>
      </c>
    </row>
    <row r="1440" spans="1:17" x14ac:dyDescent="0.25">
      <c r="A1440" t="s">
        <v>6155</v>
      </c>
      <c r="B1440">
        <v>1986</v>
      </c>
      <c r="C1440" t="s">
        <v>20</v>
      </c>
      <c r="D1440">
        <v>7</v>
      </c>
      <c r="E1440">
        <v>3</v>
      </c>
      <c r="F1440">
        <v>12048.13</v>
      </c>
      <c r="G1440" t="s">
        <v>12</v>
      </c>
      <c r="H1440" t="s">
        <v>11</v>
      </c>
      <c r="I1440" t="s">
        <v>535</v>
      </c>
      <c r="J1440" s="16" t="str">
        <f>IF(Table3[[#This Row],[month]]="?","sep",Table3[[#This Row],[month]])</f>
        <v>Sep</v>
      </c>
      <c r="K1440" s="16">
        <f>IF(Table3[[#This Row],[year]]="?","1983",Table3[[#This Row],[year]])</f>
        <v>1986</v>
      </c>
      <c r="L1440" s="16" t="str">
        <f>IF(Table3[[#This Row],[Hospital tier]]="?","tier - 2",Table3[[#This Row],[Hospital tier]])</f>
        <v>tier - 3</v>
      </c>
      <c r="M1440" s="16" t="str">
        <f>IF(Table3[[#This Row],[City tier]]="?","tier - 2",Table3[[#This Row],[City tier]])</f>
        <v>tier - 2</v>
      </c>
      <c r="N1440" s="16" t="str">
        <f>IF(Table3[[#This Row],[State ID]]="?","unknown",Table3[[#This Row],[State ID]])</f>
        <v>R1026</v>
      </c>
      <c r="O1440" s="38" t="str">
        <f>CONCATENATE(Table3[[#This Row],[date]],"-",Table3[[#This Row],[month2]],"-",Table3[[#This Row],[year2]])</f>
        <v>7-Sep-1986</v>
      </c>
      <c r="P1440" s="17">
        <f>DATEDIF(Table3[[#This Row],[date of birth]],DATE(2023,6,8),"y")</f>
        <v>36</v>
      </c>
      <c r="Q1440" s="39">
        <v>12048.13</v>
      </c>
    </row>
    <row r="1441" spans="1:17" x14ac:dyDescent="0.25">
      <c r="A1441" t="s">
        <v>6156</v>
      </c>
      <c r="B1441">
        <v>1984</v>
      </c>
      <c r="C1441" t="s">
        <v>20</v>
      </c>
      <c r="D1441">
        <v>2</v>
      </c>
      <c r="E1441">
        <v>3</v>
      </c>
      <c r="F1441">
        <v>12091.34</v>
      </c>
      <c r="G1441" t="s">
        <v>12</v>
      </c>
      <c r="H1441" t="s">
        <v>11</v>
      </c>
      <c r="I1441" t="s">
        <v>632</v>
      </c>
      <c r="J1441" s="16" t="str">
        <f>IF(Table3[[#This Row],[month]]="?","sep",Table3[[#This Row],[month]])</f>
        <v>Sep</v>
      </c>
      <c r="K1441" s="16">
        <f>IF(Table3[[#This Row],[year]]="?","1983",Table3[[#This Row],[year]])</f>
        <v>1984</v>
      </c>
      <c r="L1441" s="16" t="str">
        <f>IF(Table3[[#This Row],[Hospital tier]]="?","tier - 2",Table3[[#This Row],[Hospital tier]])</f>
        <v>tier - 3</v>
      </c>
      <c r="M1441" s="16" t="str">
        <f>IF(Table3[[#This Row],[City tier]]="?","tier - 2",Table3[[#This Row],[City tier]])</f>
        <v>tier - 2</v>
      </c>
      <c r="N1441" s="16" t="str">
        <f>IF(Table3[[#This Row],[State ID]]="?","unknown",Table3[[#This Row],[State ID]])</f>
        <v>R1022</v>
      </c>
      <c r="O1441" s="38" t="str">
        <f>CONCATENATE(Table3[[#This Row],[date]],"-",Table3[[#This Row],[month2]],"-",Table3[[#This Row],[year2]])</f>
        <v>2-Sep-1984</v>
      </c>
      <c r="P1441" s="17">
        <f>DATEDIF(Table3[[#This Row],[date of birth]],DATE(2023,6,8),"y")</f>
        <v>38</v>
      </c>
      <c r="Q1441" s="39">
        <v>12091.34</v>
      </c>
    </row>
    <row r="1442" spans="1:17" x14ac:dyDescent="0.25">
      <c r="A1442" t="s">
        <v>6157</v>
      </c>
      <c r="B1442">
        <v>1968</v>
      </c>
      <c r="C1442" t="s">
        <v>18</v>
      </c>
      <c r="D1442">
        <v>21</v>
      </c>
      <c r="E1442">
        <v>3</v>
      </c>
      <c r="F1442">
        <v>12094.48</v>
      </c>
      <c r="G1442" t="s">
        <v>12</v>
      </c>
      <c r="H1442" t="s">
        <v>12</v>
      </c>
      <c r="I1442" t="s">
        <v>42</v>
      </c>
      <c r="J1442" s="16" t="str">
        <f>IF(Table3[[#This Row],[month]]="?","sep",Table3[[#This Row],[month]])</f>
        <v>Jun</v>
      </c>
      <c r="K1442" s="16">
        <f>IF(Table3[[#This Row],[year]]="?","1983",Table3[[#This Row],[year]])</f>
        <v>1968</v>
      </c>
      <c r="L1442" s="16" t="str">
        <f>IF(Table3[[#This Row],[Hospital tier]]="?","tier - 2",Table3[[#This Row],[Hospital tier]])</f>
        <v>tier - 3</v>
      </c>
      <c r="M1442" s="16" t="str">
        <f>IF(Table3[[#This Row],[City tier]]="?","tier - 2",Table3[[#This Row],[City tier]])</f>
        <v>tier - 3</v>
      </c>
      <c r="N1442" s="16" t="str">
        <f>IF(Table3[[#This Row],[State ID]]="?","unknown",Table3[[#This Row],[State ID]])</f>
        <v>R1011</v>
      </c>
      <c r="O1442" s="38" t="str">
        <f>CONCATENATE(Table3[[#This Row],[date]],"-",Table3[[#This Row],[month2]],"-",Table3[[#This Row],[year2]])</f>
        <v>21-Jun-1968</v>
      </c>
      <c r="P1442" s="17">
        <f>DATEDIF(Table3[[#This Row],[date of birth]],DATE(2023,6,8),"y")</f>
        <v>54</v>
      </c>
      <c r="Q1442" s="39">
        <v>12094.48</v>
      </c>
    </row>
    <row r="1443" spans="1:17" x14ac:dyDescent="0.25">
      <c r="A1443" t="s">
        <v>6158</v>
      </c>
      <c r="B1443">
        <v>1968</v>
      </c>
      <c r="C1443" t="s">
        <v>30</v>
      </c>
      <c r="D1443">
        <v>9</v>
      </c>
      <c r="E1443">
        <v>2</v>
      </c>
      <c r="F1443">
        <v>12096.65</v>
      </c>
      <c r="G1443" t="s">
        <v>12</v>
      </c>
      <c r="H1443" t="s">
        <v>16</v>
      </c>
      <c r="I1443" t="s">
        <v>247</v>
      </c>
      <c r="J1443" s="16" t="str">
        <f>IF(Table3[[#This Row],[month]]="?","sep",Table3[[#This Row],[month]])</f>
        <v>Dec</v>
      </c>
      <c r="K1443" s="16">
        <f>IF(Table3[[#This Row],[year]]="?","1983",Table3[[#This Row],[year]])</f>
        <v>1968</v>
      </c>
      <c r="L1443" s="16" t="str">
        <f>IF(Table3[[#This Row],[Hospital tier]]="?","tier - 2",Table3[[#This Row],[Hospital tier]])</f>
        <v>tier - 3</v>
      </c>
      <c r="M1443" s="16" t="str">
        <f>IF(Table3[[#This Row],[City tier]]="?","tier - 2",Table3[[#This Row],[City tier]])</f>
        <v>tier - 1</v>
      </c>
      <c r="N1443" s="16" t="str">
        <f>IF(Table3[[#This Row],[State ID]]="?","unknown",Table3[[#This Row],[State ID]])</f>
        <v>R1024</v>
      </c>
      <c r="O1443" s="38" t="str">
        <f>CONCATENATE(Table3[[#This Row],[date]],"-",Table3[[#This Row],[month2]],"-",Table3[[#This Row],[year2]])</f>
        <v>9-Dec-1968</v>
      </c>
      <c r="P1443" s="17">
        <f>DATEDIF(Table3[[#This Row],[date of birth]],DATE(2023,6,8),"y")</f>
        <v>54</v>
      </c>
      <c r="Q1443" s="39">
        <v>12096.65</v>
      </c>
    </row>
    <row r="1444" spans="1:17" x14ac:dyDescent="0.25">
      <c r="A1444" t="s">
        <v>6159</v>
      </c>
      <c r="B1444">
        <v>1968</v>
      </c>
      <c r="C1444" t="s">
        <v>37</v>
      </c>
      <c r="D1444">
        <v>25</v>
      </c>
      <c r="E1444">
        <v>3</v>
      </c>
      <c r="F1444">
        <v>12105.32</v>
      </c>
      <c r="G1444" t="s">
        <v>12</v>
      </c>
      <c r="H1444" t="s">
        <v>12</v>
      </c>
      <c r="I1444" t="s">
        <v>42</v>
      </c>
      <c r="J1444" s="16" t="str">
        <f>IF(Table3[[#This Row],[month]]="?","sep",Table3[[#This Row],[month]])</f>
        <v>Oct</v>
      </c>
      <c r="K1444" s="16">
        <f>IF(Table3[[#This Row],[year]]="?","1983",Table3[[#This Row],[year]])</f>
        <v>1968</v>
      </c>
      <c r="L1444" s="16" t="str">
        <f>IF(Table3[[#This Row],[Hospital tier]]="?","tier - 2",Table3[[#This Row],[Hospital tier]])</f>
        <v>tier - 3</v>
      </c>
      <c r="M1444" s="16" t="str">
        <f>IF(Table3[[#This Row],[City tier]]="?","tier - 2",Table3[[#This Row],[City tier]])</f>
        <v>tier - 3</v>
      </c>
      <c r="N1444" s="16" t="str">
        <f>IF(Table3[[#This Row],[State ID]]="?","unknown",Table3[[#This Row],[State ID]])</f>
        <v>R1011</v>
      </c>
      <c r="O1444" s="38" t="str">
        <f>CONCATENATE(Table3[[#This Row],[date]],"-",Table3[[#This Row],[month2]],"-",Table3[[#This Row],[year2]])</f>
        <v>25-Oct-1968</v>
      </c>
      <c r="P1444" s="17">
        <f>DATEDIF(Table3[[#This Row],[date of birth]],DATE(2023,6,8),"y")</f>
        <v>54</v>
      </c>
      <c r="Q1444" s="39">
        <v>12105.32</v>
      </c>
    </row>
    <row r="1445" spans="1:17" x14ac:dyDescent="0.25">
      <c r="A1445" t="s">
        <v>6160</v>
      </c>
      <c r="B1445">
        <v>1963</v>
      </c>
      <c r="C1445" t="s">
        <v>10</v>
      </c>
      <c r="D1445">
        <v>20</v>
      </c>
      <c r="E1445">
        <v>0</v>
      </c>
      <c r="F1445">
        <v>12124.99</v>
      </c>
      <c r="G1445" t="s">
        <v>12</v>
      </c>
      <c r="H1445" t="s">
        <v>16</v>
      </c>
      <c r="I1445" t="s">
        <v>23</v>
      </c>
      <c r="J1445" s="16" t="str">
        <f>IF(Table3[[#This Row],[month]]="?","sep",Table3[[#This Row],[month]])</f>
        <v>Jul</v>
      </c>
      <c r="K1445" s="16">
        <f>IF(Table3[[#This Row],[year]]="?","1983",Table3[[#This Row],[year]])</f>
        <v>1963</v>
      </c>
      <c r="L1445" s="16" t="str">
        <f>IF(Table3[[#This Row],[Hospital tier]]="?","tier - 2",Table3[[#This Row],[Hospital tier]])</f>
        <v>tier - 3</v>
      </c>
      <c r="M1445" s="16" t="str">
        <f>IF(Table3[[#This Row],[City tier]]="?","tier - 2",Table3[[#This Row],[City tier]])</f>
        <v>tier - 1</v>
      </c>
      <c r="N1445" s="16" t="str">
        <f>IF(Table3[[#This Row],[State ID]]="?","unknown",Table3[[#This Row],[State ID]])</f>
        <v>R1012</v>
      </c>
      <c r="O1445" s="38" t="str">
        <f>CONCATENATE(Table3[[#This Row],[date]],"-",Table3[[#This Row],[month2]],"-",Table3[[#This Row],[year2]])</f>
        <v>20-Jul-1963</v>
      </c>
      <c r="P1445" s="17">
        <f>DATEDIF(Table3[[#This Row],[date of birth]],DATE(2023,6,8),"y")</f>
        <v>59</v>
      </c>
      <c r="Q1445" s="39">
        <v>12124.99</v>
      </c>
    </row>
    <row r="1446" spans="1:17" x14ac:dyDescent="0.25">
      <c r="A1446" t="s">
        <v>6161</v>
      </c>
      <c r="B1446">
        <v>1963</v>
      </c>
      <c r="C1446" t="s">
        <v>18</v>
      </c>
      <c r="D1446">
        <v>4</v>
      </c>
      <c r="E1446">
        <v>0</v>
      </c>
      <c r="F1446">
        <v>12129.61</v>
      </c>
      <c r="G1446" t="s">
        <v>12</v>
      </c>
      <c r="H1446" t="s">
        <v>16</v>
      </c>
      <c r="I1446" t="s">
        <v>23</v>
      </c>
      <c r="J1446" s="16" t="str">
        <f>IF(Table3[[#This Row],[month]]="?","sep",Table3[[#This Row],[month]])</f>
        <v>Jun</v>
      </c>
      <c r="K1446" s="16">
        <f>IF(Table3[[#This Row],[year]]="?","1983",Table3[[#This Row],[year]])</f>
        <v>1963</v>
      </c>
      <c r="L1446" s="16" t="str">
        <f>IF(Table3[[#This Row],[Hospital tier]]="?","tier - 2",Table3[[#This Row],[Hospital tier]])</f>
        <v>tier - 3</v>
      </c>
      <c r="M1446" s="16" t="str">
        <f>IF(Table3[[#This Row],[City tier]]="?","tier - 2",Table3[[#This Row],[City tier]])</f>
        <v>tier - 1</v>
      </c>
      <c r="N1446" s="16" t="str">
        <f>IF(Table3[[#This Row],[State ID]]="?","unknown",Table3[[#This Row],[State ID]])</f>
        <v>R1012</v>
      </c>
      <c r="O1446" s="38" t="str">
        <f>CONCATENATE(Table3[[#This Row],[date]],"-",Table3[[#This Row],[month2]],"-",Table3[[#This Row],[year2]])</f>
        <v>4-Jun-1963</v>
      </c>
      <c r="P1446" s="17">
        <f>DATEDIF(Table3[[#This Row],[date of birth]],DATE(2023,6,8),"y")</f>
        <v>60</v>
      </c>
      <c r="Q1446" s="39">
        <v>12129.61</v>
      </c>
    </row>
    <row r="1447" spans="1:17" x14ac:dyDescent="0.25">
      <c r="A1447" t="s">
        <v>6162</v>
      </c>
      <c r="B1447">
        <v>1991</v>
      </c>
      <c r="C1447" t="s">
        <v>15</v>
      </c>
      <c r="D1447">
        <v>6</v>
      </c>
      <c r="E1447">
        <v>3</v>
      </c>
      <c r="F1447">
        <v>12130.8</v>
      </c>
      <c r="G1447" t="s">
        <v>12</v>
      </c>
      <c r="H1447" t="s">
        <v>12</v>
      </c>
      <c r="I1447" t="s">
        <v>535</v>
      </c>
      <c r="J1447" s="16" t="str">
        <f>IF(Table3[[#This Row],[month]]="?","sep",Table3[[#This Row],[month]])</f>
        <v>Nov</v>
      </c>
      <c r="K1447" s="16">
        <f>IF(Table3[[#This Row],[year]]="?","1983",Table3[[#This Row],[year]])</f>
        <v>1991</v>
      </c>
      <c r="L1447" s="16" t="str">
        <f>IF(Table3[[#This Row],[Hospital tier]]="?","tier - 2",Table3[[#This Row],[Hospital tier]])</f>
        <v>tier - 3</v>
      </c>
      <c r="M1447" s="16" t="str">
        <f>IF(Table3[[#This Row],[City tier]]="?","tier - 2",Table3[[#This Row],[City tier]])</f>
        <v>tier - 3</v>
      </c>
      <c r="N1447" s="16" t="str">
        <f>IF(Table3[[#This Row],[State ID]]="?","unknown",Table3[[#This Row],[State ID]])</f>
        <v>R1026</v>
      </c>
      <c r="O1447" s="38" t="str">
        <f>CONCATENATE(Table3[[#This Row],[date]],"-",Table3[[#This Row],[month2]],"-",Table3[[#This Row],[year2]])</f>
        <v>6-Nov-1991</v>
      </c>
      <c r="P1447" s="17">
        <f>DATEDIF(Table3[[#This Row],[date of birth]],DATE(2023,6,8),"y")</f>
        <v>31</v>
      </c>
      <c r="Q1447" s="39">
        <v>12130.8</v>
      </c>
    </row>
    <row r="1448" spans="1:17" x14ac:dyDescent="0.25">
      <c r="A1448" t="s">
        <v>6163</v>
      </c>
      <c r="B1448">
        <v>1974</v>
      </c>
      <c r="C1448" t="s">
        <v>20</v>
      </c>
      <c r="D1448">
        <v>16</v>
      </c>
      <c r="E1448">
        <v>0</v>
      </c>
      <c r="F1448">
        <v>12137.6</v>
      </c>
      <c r="G1448" t="s">
        <v>12</v>
      </c>
      <c r="H1448" t="s">
        <v>12</v>
      </c>
      <c r="I1448" t="s">
        <v>23</v>
      </c>
      <c r="J1448" s="16" t="str">
        <f>IF(Table3[[#This Row],[month]]="?","sep",Table3[[#This Row],[month]])</f>
        <v>Sep</v>
      </c>
      <c r="K1448" s="16">
        <f>IF(Table3[[#This Row],[year]]="?","1983",Table3[[#This Row],[year]])</f>
        <v>1974</v>
      </c>
      <c r="L1448" s="16" t="str">
        <f>IF(Table3[[#This Row],[Hospital tier]]="?","tier - 2",Table3[[#This Row],[Hospital tier]])</f>
        <v>tier - 3</v>
      </c>
      <c r="M1448" s="16" t="str">
        <f>IF(Table3[[#This Row],[City tier]]="?","tier - 2",Table3[[#This Row],[City tier]])</f>
        <v>tier - 3</v>
      </c>
      <c r="N1448" s="16" t="str">
        <f>IF(Table3[[#This Row],[State ID]]="?","unknown",Table3[[#This Row],[State ID]])</f>
        <v>R1012</v>
      </c>
      <c r="O1448" s="38" t="str">
        <f>CONCATENATE(Table3[[#This Row],[date]],"-",Table3[[#This Row],[month2]],"-",Table3[[#This Row],[year2]])</f>
        <v>16-Sep-1974</v>
      </c>
      <c r="P1448" s="17">
        <f>DATEDIF(Table3[[#This Row],[date of birth]],DATE(2023,6,8),"y")</f>
        <v>48</v>
      </c>
      <c r="Q1448" s="39">
        <v>12137.6</v>
      </c>
    </row>
    <row r="1449" spans="1:17" x14ac:dyDescent="0.25">
      <c r="A1449" t="s">
        <v>6164</v>
      </c>
      <c r="B1449">
        <v>1962</v>
      </c>
      <c r="C1449" t="s">
        <v>15</v>
      </c>
      <c r="D1449">
        <v>4</v>
      </c>
      <c r="E1449">
        <v>0</v>
      </c>
      <c r="F1449">
        <v>12142.58</v>
      </c>
      <c r="G1449" t="s">
        <v>12</v>
      </c>
      <c r="H1449" t="s">
        <v>11</v>
      </c>
      <c r="I1449" t="s">
        <v>13</v>
      </c>
      <c r="J1449" s="16" t="str">
        <f>IF(Table3[[#This Row],[month]]="?","sep",Table3[[#This Row],[month]])</f>
        <v>Nov</v>
      </c>
      <c r="K1449" s="16">
        <f>IF(Table3[[#This Row],[year]]="?","1983",Table3[[#This Row],[year]])</f>
        <v>1962</v>
      </c>
      <c r="L1449" s="16" t="str">
        <f>IF(Table3[[#This Row],[Hospital tier]]="?","tier - 2",Table3[[#This Row],[Hospital tier]])</f>
        <v>tier - 3</v>
      </c>
      <c r="M1449" s="16" t="str">
        <f>IF(Table3[[#This Row],[City tier]]="?","tier - 2",Table3[[#This Row],[City tier]])</f>
        <v>tier - 2</v>
      </c>
      <c r="N1449" s="16" t="str">
        <f>IF(Table3[[#This Row],[State ID]]="?","unknown",Table3[[#This Row],[State ID]])</f>
        <v>R1013</v>
      </c>
      <c r="O1449" s="38" t="str">
        <f>CONCATENATE(Table3[[#This Row],[date]],"-",Table3[[#This Row],[month2]],"-",Table3[[#This Row],[year2]])</f>
        <v>4-Nov-1962</v>
      </c>
      <c r="P1449" s="17">
        <f>DATEDIF(Table3[[#This Row],[date of birth]],DATE(2023,6,8),"y")</f>
        <v>60</v>
      </c>
      <c r="Q1449" s="39">
        <v>12142.58</v>
      </c>
    </row>
    <row r="1450" spans="1:17" x14ac:dyDescent="0.25">
      <c r="A1450" t="s">
        <v>6165</v>
      </c>
      <c r="B1450">
        <v>1962</v>
      </c>
      <c r="C1450" t="s">
        <v>20</v>
      </c>
      <c r="D1450">
        <v>15</v>
      </c>
      <c r="E1450">
        <v>0</v>
      </c>
      <c r="F1450">
        <v>12146.97</v>
      </c>
      <c r="G1450" t="s">
        <v>12</v>
      </c>
      <c r="H1450" t="s">
        <v>12</v>
      </c>
      <c r="I1450" t="s">
        <v>42</v>
      </c>
      <c r="J1450" s="16" t="str">
        <f>IF(Table3[[#This Row],[month]]="?","sep",Table3[[#This Row],[month]])</f>
        <v>Sep</v>
      </c>
      <c r="K1450" s="16">
        <f>IF(Table3[[#This Row],[year]]="?","1983",Table3[[#This Row],[year]])</f>
        <v>1962</v>
      </c>
      <c r="L1450" s="16" t="str">
        <f>IF(Table3[[#This Row],[Hospital tier]]="?","tier - 2",Table3[[#This Row],[Hospital tier]])</f>
        <v>tier - 3</v>
      </c>
      <c r="M1450" s="16" t="str">
        <f>IF(Table3[[#This Row],[City tier]]="?","tier - 2",Table3[[#This Row],[City tier]])</f>
        <v>tier - 3</v>
      </c>
      <c r="N1450" s="16" t="str">
        <f>IF(Table3[[#This Row],[State ID]]="?","unknown",Table3[[#This Row],[State ID]])</f>
        <v>R1011</v>
      </c>
      <c r="O1450" s="38" t="str">
        <f>CONCATENATE(Table3[[#This Row],[date]],"-",Table3[[#This Row],[month2]],"-",Table3[[#This Row],[year2]])</f>
        <v>15-Sep-1962</v>
      </c>
      <c r="P1450" s="17">
        <f>DATEDIF(Table3[[#This Row],[date of birth]],DATE(2023,6,8),"y")</f>
        <v>60</v>
      </c>
      <c r="Q1450" s="39">
        <v>12146.97</v>
      </c>
    </row>
    <row r="1451" spans="1:17" x14ac:dyDescent="0.25">
      <c r="A1451" t="s">
        <v>6166</v>
      </c>
      <c r="B1451">
        <v>1987</v>
      </c>
      <c r="C1451" t="s">
        <v>37</v>
      </c>
      <c r="D1451">
        <v>5</v>
      </c>
      <c r="E1451">
        <v>3</v>
      </c>
      <c r="F1451">
        <v>12148.2</v>
      </c>
      <c r="G1451" t="s">
        <v>12</v>
      </c>
      <c r="H1451" t="s">
        <v>12</v>
      </c>
      <c r="I1451" t="s">
        <v>23</v>
      </c>
      <c r="J1451" s="16" t="str">
        <f>IF(Table3[[#This Row],[month]]="?","sep",Table3[[#This Row],[month]])</f>
        <v>Oct</v>
      </c>
      <c r="K1451" s="16">
        <f>IF(Table3[[#This Row],[year]]="?","1983",Table3[[#This Row],[year]])</f>
        <v>1987</v>
      </c>
      <c r="L1451" s="16" t="str">
        <f>IF(Table3[[#This Row],[Hospital tier]]="?","tier - 2",Table3[[#This Row],[Hospital tier]])</f>
        <v>tier - 3</v>
      </c>
      <c r="M1451" s="16" t="str">
        <f>IF(Table3[[#This Row],[City tier]]="?","tier - 2",Table3[[#This Row],[City tier]])</f>
        <v>tier - 3</v>
      </c>
      <c r="N1451" s="16" t="str">
        <f>IF(Table3[[#This Row],[State ID]]="?","unknown",Table3[[#This Row],[State ID]])</f>
        <v>R1012</v>
      </c>
      <c r="O1451" s="38" t="str">
        <f>CONCATENATE(Table3[[#This Row],[date]],"-",Table3[[#This Row],[month2]],"-",Table3[[#This Row],[year2]])</f>
        <v>5-Oct-1987</v>
      </c>
      <c r="P1451" s="17">
        <f>DATEDIF(Table3[[#This Row],[date of birth]],DATE(2023,6,8),"y")</f>
        <v>35</v>
      </c>
      <c r="Q1451" s="39">
        <v>12148.2</v>
      </c>
    </row>
    <row r="1452" spans="1:17" x14ac:dyDescent="0.25">
      <c r="A1452" t="s">
        <v>6167</v>
      </c>
      <c r="B1452">
        <v>1991</v>
      </c>
      <c r="C1452" t="s">
        <v>35</v>
      </c>
      <c r="D1452">
        <v>29</v>
      </c>
      <c r="E1452">
        <v>3</v>
      </c>
      <c r="F1452">
        <v>12198.64</v>
      </c>
      <c r="G1452" t="s">
        <v>12</v>
      </c>
      <c r="H1452" t="s">
        <v>12</v>
      </c>
      <c r="I1452" t="s">
        <v>535</v>
      </c>
      <c r="J1452" s="16" t="str">
        <f>IF(Table3[[#This Row],[month]]="?","sep",Table3[[#This Row],[month]])</f>
        <v>Aug</v>
      </c>
      <c r="K1452" s="16">
        <f>IF(Table3[[#This Row],[year]]="?","1983",Table3[[#This Row],[year]])</f>
        <v>1991</v>
      </c>
      <c r="L1452" s="16" t="str">
        <f>IF(Table3[[#This Row],[Hospital tier]]="?","tier - 2",Table3[[#This Row],[Hospital tier]])</f>
        <v>tier - 3</v>
      </c>
      <c r="M1452" s="16" t="str">
        <f>IF(Table3[[#This Row],[City tier]]="?","tier - 2",Table3[[#This Row],[City tier]])</f>
        <v>tier - 3</v>
      </c>
      <c r="N1452" s="16" t="str">
        <f>IF(Table3[[#This Row],[State ID]]="?","unknown",Table3[[#This Row],[State ID]])</f>
        <v>R1026</v>
      </c>
      <c r="O1452" s="38" t="str">
        <f>CONCATENATE(Table3[[#This Row],[date]],"-",Table3[[#This Row],[month2]],"-",Table3[[#This Row],[year2]])</f>
        <v>29-Aug-1991</v>
      </c>
      <c r="P1452" s="17">
        <f>DATEDIF(Table3[[#This Row],[date of birth]],DATE(2023,6,8),"y")</f>
        <v>31</v>
      </c>
      <c r="Q1452" s="39">
        <v>12198.64</v>
      </c>
    </row>
    <row r="1453" spans="1:17" x14ac:dyDescent="0.25">
      <c r="A1453" t="s">
        <v>6168</v>
      </c>
      <c r="B1453">
        <v>1977</v>
      </c>
      <c r="C1453" t="s">
        <v>35</v>
      </c>
      <c r="D1453">
        <v>14</v>
      </c>
      <c r="E1453">
        <v>2</v>
      </c>
      <c r="F1453">
        <v>12218.7</v>
      </c>
      <c r="G1453" t="s">
        <v>12</v>
      </c>
      <c r="H1453" t="s">
        <v>16</v>
      </c>
      <c r="I1453" t="s">
        <v>23</v>
      </c>
      <c r="J1453" s="16" t="str">
        <f>IF(Table3[[#This Row],[month]]="?","sep",Table3[[#This Row],[month]])</f>
        <v>Aug</v>
      </c>
      <c r="K1453" s="16">
        <f>IF(Table3[[#This Row],[year]]="?","1983",Table3[[#This Row],[year]])</f>
        <v>1977</v>
      </c>
      <c r="L1453" s="16" t="str">
        <f>IF(Table3[[#This Row],[Hospital tier]]="?","tier - 2",Table3[[#This Row],[Hospital tier]])</f>
        <v>tier - 3</v>
      </c>
      <c r="M1453" s="16" t="str">
        <f>IF(Table3[[#This Row],[City tier]]="?","tier - 2",Table3[[#This Row],[City tier]])</f>
        <v>tier - 1</v>
      </c>
      <c r="N1453" s="16" t="str">
        <f>IF(Table3[[#This Row],[State ID]]="?","unknown",Table3[[#This Row],[State ID]])</f>
        <v>R1012</v>
      </c>
      <c r="O1453" s="38" t="str">
        <f>CONCATENATE(Table3[[#This Row],[date]],"-",Table3[[#This Row],[month2]],"-",Table3[[#This Row],[year2]])</f>
        <v>14-Aug-1977</v>
      </c>
      <c r="P1453" s="17">
        <f>DATEDIF(Table3[[#This Row],[date of birth]],DATE(2023,6,8),"y")</f>
        <v>45</v>
      </c>
      <c r="Q1453" s="39">
        <v>12218.7</v>
      </c>
    </row>
    <row r="1454" spans="1:17" x14ac:dyDescent="0.25">
      <c r="A1454" t="s">
        <v>6169</v>
      </c>
      <c r="B1454">
        <v>1964</v>
      </c>
      <c r="C1454" t="s">
        <v>10</v>
      </c>
      <c r="D1454">
        <v>20</v>
      </c>
      <c r="E1454">
        <v>0</v>
      </c>
      <c r="F1454">
        <v>12222.9</v>
      </c>
      <c r="G1454" t="s">
        <v>12</v>
      </c>
      <c r="H1454" t="s">
        <v>11</v>
      </c>
      <c r="I1454" t="s">
        <v>23</v>
      </c>
      <c r="J1454" s="16" t="str">
        <f>IF(Table3[[#This Row],[month]]="?","sep",Table3[[#This Row],[month]])</f>
        <v>Jul</v>
      </c>
      <c r="K1454" s="16">
        <f>IF(Table3[[#This Row],[year]]="?","1983",Table3[[#This Row],[year]])</f>
        <v>1964</v>
      </c>
      <c r="L1454" s="16" t="str">
        <f>IF(Table3[[#This Row],[Hospital tier]]="?","tier - 2",Table3[[#This Row],[Hospital tier]])</f>
        <v>tier - 3</v>
      </c>
      <c r="M1454" s="16" t="str">
        <f>IF(Table3[[#This Row],[City tier]]="?","tier - 2",Table3[[#This Row],[City tier]])</f>
        <v>tier - 2</v>
      </c>
      <c r="N1454" s="16" t="str">
        <f>IF(Table3[[#This Row],[State ID]]="?","unknown",Table3[[#This Row],[State ID]])</f>
        <v>R1012</v>
      </c>
      <c r="O1454" s="38" t="str">
        <f>CONCATENATE(Table3[[#This Row],[date]],"-",Table3[[#This Row],[month2]],"-",Table3[[#This Row],[year2]])</f>
        <v>20-Jul-1964</v>
      </c>
      <c r="P1454" s="17">
        <f>DATEDIF(Table3[[#This Row],[date of birth]],DATE(2023,6,8),"y")</f>
        <v>58</v>
      </c>
      <c r="Q1454" s="39">
        <v>12222.9</v>
      </c>
    </row>
    <row r="1455" spans="1:17" x14ac:dyDescent="0.25">
      <c r="A1455" t="s">
        <v>6170</v>
      </c>
      <c r="B1455">
        <v>1964</v>
      </c>
      <c r="C1455" t="s">
        <v>10</v>
      </c>
      <c r="D1455">
        <v>2</v>
      </c>
      <c r="E1455">
        <v>0</v>
      </c>
      <c r="F1455">
        <v>12224.35</v>
      </c>
      <c r="G1455" t="s">
        <v>12</v>
      </c>
      <c r="H1455" t="s">
        <v>16</v>
      </c>
      <c r="I1455" t="s">
        <v>23</v>
      </c>
      <c r="J1455" s="16" t="str">
        <f>IF(Table3[[#This Row],[month]]="?","sep",Table3[[#This Row],[month]])</f>
        <v>Jul</v>
      </c>
      <c r="K1455" s="16">
        <f>IF(Table3[[#This Row],[year]]="?","1983",Table3[[#This Row],[year]])</f>
        <v>1964</v>
      </c>
      <c r="L1455" s="16" t="str">
        <f>IF(Table3[[#This Row],[Hospital tier]]="?","tier - 2",Table3[[#This Row],[Hospital tier]])</f>
        <v>tier - 3</v>
      </c>
      <c r="M1455" s="16" t="str">
        <f>IF(Table3[[#This Row],[City tier]]="?","tier - 2",Table3[[#This Row],[City tier]])</f>
        <v>tier - 1</v>
      </c>
      <c r="N1455" s="16" t="str">
        <f>IF(Table3[[#This Row],[State ID]]="?","unknown",Table3[[#This Row],[State ID]])</f>
        <v>R1012</v>
      </c>
      <c r="O1455" s="38" t="str">
        <f>CONCATENATE(Table3[[#This Row],[date]],"-",Table3[[#This Row],[month2]],"-",Table3[[#This Row],[year2]])</f>
        <v>2-Jul-1964</v>
      </c>
      <c r="P1455" s="17">
        <f>DATEDIF(Table3[[#This Row],[date of birth]],DATE(2023,6,8),"y")</f>
        <v>58</v>
      </c>
      <c r="Q1455" s="39">
        <v>12224.35</v>
      </c>
    </row>
    <row r="1456" spans="1:17" x14ac:dyDescent="0.25">
      <c r="A1456" t="s">
        <v>6171</v>
      </c>
      <c r="B1456">
        <v>1964</v>
      </c>
      <c r="C1456" t="s">
        <v>18</v>
      </c>
      <c r="D1456">
        <v>24</v>
      </c>
      <c r="E1456">
        <v>0</v>
      </c>
      <c r="F1456">
        <v>12231.61</v>
      </c>
      <c r="G1456" t="s">
        <v>12</v>
      </c>
      <c r="H1456" t="s">
        <v>12</v>
      </c>
      <c r="I1456" t="s">
        <v>23</v>
      </c>
      <c r="J1456" s="16" t="str">
        <f>IF(Table3[[#This Row],[month]]="?","sep",Table3[[#This Row],[month]])</f>
        <v>Jun</v>
      </c>
      <c r="K1456" s="16">
        <f>IF(Table3[[#This Row],[year]]="?","1983",Table3[[#This Row],[year]])</f>
        <v>1964</v>
      </c>
      <c r="L1456" s="16" t="str">
        <f>IF(Table3[[#This Row],[Hospital tier]]="?","tier - 2",Table3[[#This Row],[Hospital tier]])</f>
        <v>tier - 3</v>
      </c>
      <c r="M1456" s="16" t="str">
        <f>IF(Table3[[#This Row],[City tier]]="?","tier - 2",Table3[[#This Row],[City tier]])</f>
        <v>tier - 3</v>
      </c>
      <c r="N1456" s="16" t="str">
        <f>IF(Table3[[#This Row],[State ID]]="?","unknown",Table3[[#This Row],[State ID]])</f>
        <v>R1012</v>
      </c>
      <c r="O1456" s="38" t="str">
        <f>CONCATENATE(Table3[[#This Row],[date]],"-",Table3[[#This Row],[month2]],"-",Table3[[#This Row],[year2]])</f>
        <v>24-Jun-1964</v>
      </c>
      <c r="P1456" s="17">
        <f>DATEDIF(Table3[[#This Row],[date of birth]],DATE(2023,6,8),"y")</f>
        <v>58</v>
      </c>
      <c r="Q1456" s="39">
        <v>12231.61</v>
      </c>
    </row>
    <row r="1457" spans="1:17" x14ac:dyDescent="0.25">
      <c r="A1457" t="s">
        <v>6172</v>
      </c>
      <c r="B1457">
        <v>1963</v>
      </c>
      <c r="C1457" t="s">
        <v>10</v>
      </c>
      <c r="D1457">
        <v>19</v>
      </c>
      <c r="E1457">
        <v>0</v>
      </c>
      <c r="F1457">
        <v>12233.83</v>
      </c>
      <c r="G1457" t="s">
        <v>12</v>
      </c>
      <c r="H1457" t="s">
        <v>16</v>
      </c>
      <c r="I1457" t="s">
        <v>42</v>
      </c>
      <c r="J1457" s="16" t="str">
        <f>IF(Table3[[#This Row],[month]]="?","sep",Table3[[#This Row],[month]])</f>
        <v>Jul</v>
      </c>
      <c r="K1457" s="16">
        <f>IF(Table3[[#This Row],[year]]="?","1983",Table3[[#This Row],[year]])</f>
        <v>1963</v>
      </c>
      <c r="L1457" s="16" t="str">
        <f>IF(Table3[[#This Row],[Hospital tier]]="?","tier - 2",Table3[[#This Row],[Hospital tier]])</f>
        <v>tier - 3</v>
      </c>
      <c r="M1457" s="16" t="str">
        <f>IF(Table3[[#This Row],[City tier]]="?","tier - 2",Table3[[#This Row],[City tier]])</f>
        <v>tier - 1</v>
      </c>
      <c r="N1457" s="16" t="str">
        <f>IF(Table3[[#This Row],[State ID]]="?","unknown",Table3[[#This Row],[State ID]])</f>
        <v>R1011</v>
      </c>
      <c r="O1457" s="38" t="str">
        <f>CONCATENATE(Table3[[#This Row],[date]],"-",Table3[[#This Row],[month2]],"-",Table3[[#This Row],[year2]])</f>
        <v>19-Jul-1963</v>
      </c>
      <c r="P1457" s="17">
        <f>DATEDIF(Table3[[#This Row],[date of birth]],DATE(2023,6,8),"y")</f>
        <v>59</v>
      </c>
      <c r="Q1457" s="39">
        <v>12233.83</v>
      </c>
    </row>
    <row r="1458" spans="1:17" x14ac:dyDescent="0.25">
      <c r="A1458" t="s">
        <v>6173</v>
      </c>
      <c r="B1458">
        <v>1964</v>
      </c>
      <c r="C1458" t="s">
        <v>37</v>
      </c>
      <c r="D1458">
        <v>15</v>
      </c>
      <c r="E1458">
        <v>0</v>
      </c>
      <c r="F1458">
        <v>12235.84</v>
      </c>
      <c r="G1458" t="s">
        <v>12</v>
      </c>
      <c r="H1458" t="s">
        <v>12</v>
      </c>
      <c r="I1458" t="s">
        <v>23</v>
      </c>
      <c r="J1458" s="16" t="str">
        <f>IF(Table3[[#This Row],[month]]="?","sep",Table3[[#This Row],[month]])</f>
        <v>Oct</v>
      </c>
      <c r="K1458" s="16">
        <f>IF(Table3[[#This Row],[year]]="?","1983",Table3[[#This Row],[year]])</f>
        <v>1964</v>
      </c>
      <c r="L1458" s="16" t="str">
        <f>IF(Table3[[#This Row],[Hospital tier]]="?","tier - 2",Table3[[#This Row],[Hospital tier]])</f>
        <v>tier - 3</v>
      </c>
      <c r="M1458" s="16" t="str">
        <f>IF(Table3[[#This Row],[City tier]]="?","tier - 2",Table3[[#This Row],[City tier]])</f>
        <v>tier - 3</v>
      </c>
      <c r="N1458" s="16" t="str">
        <f>IF(Table3[[#This Row],[State ID]]="?","unknown",Table3[[#This Row],[State ID]])</f>
        <v>R1012</v>
      </c>
      <c r="O1458" s="38" t="str">
        <f>CONCATENATE(Table3[[#This Row],[date]],"-",Table3[[#This Row],[month2]],"-",Table3[[#This Row],[year2]])</f>
        <v>15-Oct-1964</v>
      </c>
      <c r="P1458" s="17">
        <f>DATEDIF(Table3[[#This Row],[date of birth]],DATE(2023,6,8),"y")</f>
        <v>58</v>
      </c>
      <c r="Q1458" s="39">
        <v>12235.84</v>
      </c>
    </row>
    <row r="1459" spans="1:17" x14ac:dyDescent="0.25">
      <c r="A1459" t="s">
        <v>6174</v>
      </c>
      <c r="B1459">
        <v>1966</v>
      </c>
      <c r="C1459" t="s">
        <v>10</v>
      </c>
      <c r="D1459">
        <v>29</v>
      </c>
      <c r="E1459">
        <v>0</v>
      </c>
      <c r="F1459">
        <v>12237.73</v>
      </c>
      <c r="G1459" t="s">
        <v>12</v>
      </c>
      <c r="H1459" t="s">
        <v>12</v>
      </c>
      <c r="I1459" t="s">
        <v>23</v>
      </c>
      <c r="J1459" s="16" t="str">
        <f>IF(Table3[[#This Row],[month]]="?","sep",Table3[[#This Row],[month]])</f>
        <v>Jul</v>
      </c>
      <c r="K1459" s="16">
        <f>IF(Table3[[#This Row],[year]]="?","1983",Table3[[#This Row],[year]])</f>
        <v>1966</v>
      </c>
      <c r="L1459" s="16" t="str">
        <f>IF(Table3[[#This Row],[Hospital tier]]="?","tier - 2",Table3[[#This Row],[Hospital tier]])</f>
        <v>tier - 3</v>
      </c>
      <c r="M1459" s="16" t="str">
        <f>IF(Table3[[#This Row],[City tier]]="?","tier - 2",Table3[[#This Row],[City tier]])</f>
        <v>tier - 3</v>
      </c>
      <c r="N1459" s="16" t="str">
        <f>IF(Table3[[#This Row],[State ID]]="?","unknown",Table3[[#This Row],[State ID]])</f>
        <v>R1012</v>
      </c>
      <c r="O1459" s="38" t="str">
        <f>CONCATENATE(Table3[[#This Row],[date]],"-",Table3[[#This Row],[month2]],"-",Table3[[#This Row],[year2]])</f>
        <v>29-Jul-1966</v>
      </c>
      <c r="P1459" s="17">
        <f>DATEDIF(Table3[[#This Row],[date of birth]],DATE(2023,6,8),"y")</f>
        <v>56</v>
      </c>
      <c r="Q1459" s="39">
        <v>12237.73</v>
      </c>
    </row>
    <row r="1460" spans="1:17" x14ac:dyDescent="0.25">
      <c r="A1460" t="s">
        <v>6175</v>
      </c>
      <c r="B1460">
        <v>1963</v>
      </c>
      <c r="C1460" t="s">
        <v>10</v>
      </c>
      <c r="D1460">
        <v>17</v>
      </c>
      <c r="E1460">
        <v>0</v>
      </c>
      <c r="F1460">
        <v>12244.53</v>
      </c>
      <c r="G1460" t="s">
        <v>12</v>
      </c>
      <c r="H1460" t="s">
        <v>16</v>
      </c>
      <c r="I1460" t="s">
        <v>13</v>
      </c>
      <c r="J1460" s="16" t="str">
        <f>IF(Table3[[#This Row],[month]]="?","sep",Table3[[#This Row],[month]])</f>
        <v>Jul</v>
      </c>
      <c r="K1460" s="16">
        <f>IF(Table3[[#This Row],[year]]="?","1983",Table3[[#This Row],[year]])</f>
        <v>1963</v>
      </c>
      <c r="L1460" s="16" t="str">
        <f>IF(Table3[[#This Row],[Hospital tier]]="?","tier - 2",Table3[[#This Row],[Hospital tier]])</f>
        <v>tier - 3</v>
      </c>
      <c r="M1460" s="16" t="str">
        <f>IF(Table3[[#This Row],[City tier]]="?","tier - 2",Table3[[#This Row],[City tier]])</f>
        <v>tier - 1</v>
      </c>
      <c r="N1460" s="16" t="str">
        <f>IF(Table3[[#This Row],[State ID]]="?","unknown",Table3[[#This Row],[State ID]])</f>
        <v>R1013</v>
      </c>
      <c r="O1460" s="38" t="str">
        <f>CONCATENATE(Table3[[#This Row],[date]],"-",Table3[[#This Row],[month2]],"-",Table3[[#This Row],[year2]])</f>
        <v>17-Jul-1963</v>
      </c>
      <c r="P1460" s="17">
        <f>DATEDIF(Table3[[#This Row],[date of birth]],DATE(2023,6,8),"y")</f>
        <v>59</v>
      </c>
      <c r="Q1460" s="39">
        <v>12244.53</v>
      </c>
    </row>
    <row r="1461" spans="1:17" x14ac:dyDescent="0.25">
      <c r="A1461" t="s">
        <v>6176</v>
      </c>
      <c r="B1461">
        <v>1974</v>
      </c>
      <c r="C1461" t="s">
        <v>18</v>
      </c>
      <c r="D1461">
        <v>23</v>
      </c>
      <c r="E1461">
        <v>0</v>
      </c>
      <c r="F1461">
        <v>12245.17</v>
      </c>
      <c r="G1461" t="s">
        <v>12</v>
      </c>
      <c r="H1461" t="s">
        <v>16</v>
      </c>
      <c r="I1461" t="s">
        <v>23</v>
      </c>
      <c r="J1461" s="16" t="str">
        <f>IF(Table3[[#This Row],[month]]="?","sep",Table3[[#This Row],[month]])</f>
        <v>Jun</v>
      </c>
      <c r="K1461" s="16">
        <f>IF(Table3[[#This Row],[year]]="?","1983",Table3[[#This Row],[year]])</f>
        <v>1974</v>
      </c>
      <c r="L1461" s="16" t="str">
        <f>IF(Table3[[#This Row],[Hospital tier]]="?","tier - 2",Table3[[#This Row],[Hospital tier]])</f>
        <v>tier - 3</v>
      </c>
      <c r="M1461" s="16" t="str">
        <f>IF(Table3[[#This Row],[City tier]]="?","tier - 2",Table3[[#This Row],[City tier]])</f>
        <v>tier - 1</v>
      </c>
      <c r="N1461" s="16" t="str">
        <f>IF(Table3[[#This Row],[State ID]]="?","unknown",Table3[[#This Row],[State ID]])</f>
        <v>R1012</v>
      </c>
      <c r="O1461" s="38" t="str">
        <f>CONCATENATE(Table3[[#This Row],[date]],"-",Table3[[#This Row],[month2]],"-",Table3[[#This Row],[year2]])</f>
        <v>23-Jun-1974</v>
      </c>
      <c r="P1461" s="17">
        <f>DATEDIF(Table3[[#This Row],[date of birth]],DATE(2023,6,8),"y")</f>
        <v>48</v>
      </c>
      <c r="Q1461" s="39">
        <v>12245.17</v>
      </c>
    </row>
    <row r="1462" spans="1:17" x14ac:dyDescent="0.25">
      <c r="A1462" t="s">
        <v>6177</v>
      </c>
      <c r="B1462">
        <v>1989</v>
      </c>
      <c r="C1462" t="s">
        <v>15</v>
      </c>
      <c r="D1462">
        <v>23</v>
      </c>
      <c r="E1462">
        <v>3</v>
      </c>
      <c r="F1462">
        <v>12254.44</v>
      </c>
      <c r="G1462" t="s">
        <v>12</v>
      </c>
      <c r="H1462" t="s">
        <v>12</v>
      </c>
      <c r="I1462" t="s">
        <v>535</v>
      </c>
      <c r="J1462" s="16" t="str">
        <f>IF(Table3[[#This Row],[month]]="?","sep",Table3[[#This Row],[month]])</f>
        <v>Nov</v>
      </c>
      <c r="K1462" s="16">
        <f>IF(Table3[[#This Row],[year]]="?","1983",Table3[[#This Row],[year]])</f>
        <v>1989</v>
      </c>
      <c r="L1462" s="16" t="str">
        <f>IF(Table3[[#This Row],[Hospital tier]]="?","tier - 2",Table3[[#This Row],[Hospital tier]])</f>
        <v>tier - 3</v>
      </c>
      <c r="M1462" s="16" t="str">
        <f>IF(Table3[[#This Row],[City tier]]="?","tier - 2",Table3[[#This Row],[City tier]])</f>
        <v>tier - 3</v>
      </c>
      <c r="N1462" s="16" t="str">
        <f>IF(Table3[[#This Row],[State ID]]="?","unknown",Table3[[#This Row],[State ID]])</f>
        <v>R1026</v>
      </c>
      <c r="O1462" s="38" t="str">
        <f>CONCATENATE(Table3[[#This Row],[date]],"-",Table3[[#This Row],[month2]],"-",Table3[[#This Row],[year2]])</f>
        <v>23-Nov-1989</v>
      </c>
      <c r="P1462" s="17">
        <f>DATEDIF(Table3[[#This Row],[date of birth]],DATE(2023,6,8),"y")</f>
        <v>33</v>
      </c>
      <c r="Q1462" s="39">
        <v>12254.44</v>
      </c>
    </row>
    <row r="1463" spans="1:17" x14ac:dyDescent="0.25">
      <c r="A1463" t="s">
        <v>6178</v>
      </c>
      <c r="B1463">
        <v>1986</v>
      </c>
      <c r="C1463" t="s">
        <v>35</v>
      </c>
      <c r="D1463">
        <v>13</v>
      </c>
      <c r="E1463">
        <v>3</v>
      </c>
      <c r="F1463">
        <v>12255.04</v>
      </c>
      <c r="G1463" t="s">
        <v>12</v>
      </c>
      <c r="H1463" t="s">
        <v>11</v>
      </c>
      <c r="I1463" t="s">
        <v>535</v>
      </c>
      <c r="J1463" s="16" t="str">
        <f>IF(Table3[[#This Row],[month]]="?","sep",Table3[[#This Row],[month]])</f>
        <v>Aug</v>
      </c>
      <c r="K1463" s="16">
        <f>IF(Table3[[#This Row],[year]]="?","1983",Table3[[#This Row],[year]])</f>
        <v>1986</v>
      </c>
      <c r="L1463" s="16" t="str">
        <f>IF(Table3[[#This Row],[Hospital tier]]="?","tier - 2",Table3[[#This Row],[Hospital tier]])</f>
        <v>tier - 3</v>
      </c>
      <c r="M1463" s="16" t="str">
        <f>IF(Table3[[#This Row],[City tier]]="?","tier - 2",Table3[[#This Row],[City tier]])</f>
        <v>tier - 2</v>
      </c>
      <c r="N1463" s="16" t="str">
        <f>IF(Table3[[#This Row],[State ID]]="?","unknown",Table3[[#This Row],[State ID]])</f>
        <v>R1026</v>
      </c>
      <c r="O1463" s="38" t="str">
        <f>CONCATENATE(Table3[[#This Row],[date]],"-",Table3[[#This Row],[month2]],"-",Table3[[#This Row],[year2]])</f>
        <v>13-Aug-1986</v>
      </c>
      <c r="P1463" s="17">
        <f>DATEDIF(Table3[[#This Row],[date of birth]],DATE(2023,6,8),"y")</f>
        <v>36</v>
      </c>
      <c r="Q1463" s="39">
        <v>12255.04</v>
      </c>
    </row>
    <row r="1464" spans="1:17" x14ac:dyDescent="0.25">
      <c r="A1464" t="s">
        <v>6179</v>
      </c>
      <c r="B1464">
        <v>1966</v>
      </c>
      <c r="C1464" t="s">
        <v>30</v>
      </c>
      <c r="D1464">
        <v>6</v>
      </c>
      <c r="E1464">
        <v>2</v>
      </c>
      <c r="F1464">
        <v>12265.51</v>
      </c>
      <c r="G1464" t="s">
        <v>12</v>
      </c>
      <c r="H1464" t="s">
        <v>12</v>
      </c>
      <c r="I1464" t="s">
        <v>13</v>
      </c>
      <c r="J1464" s="16" t="str">
        <f>IF(Table3[[#This Row],[month]]="?","sep",Table3[[#This Row],[month]])</f>
        <v>Dec</v>
      </c>
      <c r="K1464" s="16">
        <f>IF(Table3[[#This Row],[year]]="?","1983",Table3[[#This Row],[year]])</f>
        <v>1966</v>
      </c>
      <c r="L1464" s="16" t="str">
        <f>IF(Table3[[#This Row],[Hospital tier]]="?","tier - 2",Table3[[#This Row],[Hospital tier]])</f>
        <v>tier - 3</v>
      </c>
      <c r="M1464" s="16" t="str">
        <f>IF(Table3[[#This Row],[City tier]]="?","tier - 2",Table3[[#This Row],[City tier]])</f>
        <v>tier - 3</v>
      </c>
      <c r="N1464" s="16" t="str">
        <f>IF(Table3[[#This Row],[State ID]]="?","unknown",Table3[[#This Row],[State ID]])</f>
        <v>R1013</v>
      </c>
      <c r="O1464" s="38" t="str">
        <f>CONCATENATE(Table3[[#This Row],[date]],"-",Table3[[#This Row],[month2]],"-",Table3[[#This Row],[year2]])</f>
        <v>6-Dec-1966</v>
      </c>
      <c r="P1464" s="17">
        <f>DATEDIF(Table3[[#This Row],[date of birth]],DATE(2023,6,8),"y")</f>
        <v>56</v>
      </c>
      <c r="Q1464" s="39">
        <v>12265.51</v>
      </c>
    </row>
    <row r="1465" spans="1:17" x14ac:dyDescent="0.25">
      <c r="A1465" t="s">
        <v>6180</v>
      </c>
      <c r="B1465">
        <v>1967</v>
      </c>
      <c r="C1465" t="s">
        <v>30</v>
      </c>
      <c r="D1465">
        <v>30</v>
      </c>
      <c r="E1465">
        <v>2</v>
      </c>
      <c r="F1465">
        <v>12268.63</v>
      </c>
      <c r="G1465" t="s">
        <v>12</v>
      </c>
      <c r="H1465" t="s">
        <v>16</v>
      </c>
      <c r="I1465" t="s">
        <v>23</v>
      </c>
      <c r="J1465" s="16" t="str">
        <f>IF(Table3[[#This Row],[month]]="?","sep",Table3[[#This Row],[month]])</f>
        <v>Dec</v>
      </c>
      <c r="K1465" s="16">
        <f>IF(Table3[[#This Row],[year]]="?","1983",Table3[[#This Row],[year]])</f>
        <v>1967</v>
      </c>
      <c r="L1465" s="16" t="str">
        <f>IF(Table3[[#This Row],[Hospital tier]]="?","tier - 2",Table3[[#This Row],[Hospital tier]])</f>
        <v>tier - 3</v>
      </c>
      <c r="M1465" s="16" t="str">
        <f>IF(Table3[[#This Row],[City tier]]="?","tier - 2",Table3[[#This Row],[City tier]])</f>
        <v>tier - 1</v>
      </c>
      <c r="N1465" s="16" t="str">
        <f>IF(Table3[[#This Row],[State ID]]="?","unknown",Table3[[#This Row],[State ID]])</f>
        <v>R1012</v>
      </c>
      <c r="O1465" s="38" t="str">
        <f>CONCATENATE(Table3[[#This Row],[date]],"-",Table3[[#This Row],[month2]],"-",Table3[[#This Row],[year2]])</f>
        <v>30-Dec-1967</v>
      </c>
      <c r="P1465" s="17">
        <f>DATEDIF(Table3[[#This Row],[date of birth]],DATE(2023,6,8),"y")</f>
        <v>55</v>
      </c>
      <c r="Q1465" s="39">
        <v>12268.63</v>
      </c>
    </row>
    <row r="1466" spans="1:17" x14ac:dyDescent="0.25">
      <c r="A1466" t="s">
        <v>6181</v>
      </c>
      <c r="B1466">
        <v>1967</v>
      </c>
      <c r="C1466" t="s">
        <v>35</v>
      </c>
      <c r="D1466">
        <v>28</v>
      </c>
      <c r="E1466">
        <v>2</v>
      </c>
      <c r="F1466">
        <v>12269.69</v>
      </c>
      <c r="G1466" t="s">
        <v>12</v>
      </c>
      <c r="H1466" t="s">
        <v>11</v>
      </c>
      <c r="I1466" t="s">
        <v>23</v>
      </c>
      <c r="J1466" s="16" t="str">
        <f>IF(Table3[[#This Row],[month]]="?","sep",Table3[[#This Row],[month]])</f>
        <v>Aug</v>
      </c>
      <c r="K1466" s="16">
        <f>IF(Table3[[#This Row],[year]]="?","1983",Table3[[#This Row],[year]])</f>
        <v>1967</v>
      </c>
      <c r="L1466" s="16" t="str">
        <f>IF(Table3[[#This Row],[Hospital tier]]="?","tier - 2",Table3[[#This Row],[Hospital tier]])</f>
        <v>tier - 3</v>
      </c>
      <c r="M1466" s="16" t="str">
        <f>IF(Table3[[#This Row],[City tier]]="?","tier - 2",Table3[[#This Row],[City tier]])</f>
        <v>tier - 2</v>
      </c>
      <c r="N1466" s="16" t="str">
        <f>IF(Table3[[#This Row],[State ID]]="?","unknown",Table3[[#This Row],[State ID]])</f>
        <v>R1012</v>
      </c>
      <c r="O1466" s="38" t="str">
        <f>CONCATENATE(Table3[[#This Row],[date]],"-",Table3[[#This Row],[month2]],"-",Table3[[#This Row],[year2]])</f>
        <v>28-Aug-1967</v>
      </c>
      <c r="P1466" s="17">
        <f>DATEDIF(Table3[[#This Row],[date of birth]],DATE(2023,6,8),"y")</f>
        <v>55</v>
      </c>
      <c r="Q1466" s="39">
        <v>12269.69</v>
      </c>
    </row>
    <row r="1467" spans="1:17" x14ac:dyDescent="0.25">
      <c r="A1467" t="s">
        <v>6182</v>
      </c>
      <c r="B1467">
        <v>1966</v>
      </c>
      <c r="C1467" t="s">
        <v>15</v>
      </c>
      <c r="D1467">
        <v>16</v>
      </c>
      <c r="E1467">
        <v>0</v>
      </c>
      <c r="F1467">
        <v>12282.03</v>
      </c>
      <c r="G1467" t="s">
        <v>12</v>
      </c>
      <c r="H1467" t="s">
        <v>16</v>
      </c>
      <c r="I1467" t="s">
        <v>200</v>
      </c>
      <c r="J1467" s="16" t="str">
        <f>IF(Table3[[#This Row],[month]]="?","sep",Table3[[#This Row],[month]])</f>
        <v>Nov</v>
      </c>
      <c r="K1467" s="16">
        <f>IF(Table3[[#This Row],[year]]="?","1983",Table3[[#This Row],[year]])</f>
        <v>1966</v>
      </c>
      <c r="L1467" s="16" t="str">
        <f>IF(Table3[[#This Row],[Hospital tier]]="?","tier - 2",Table3[[#This Row],[Hospital tier]])</f>
        <v>tier - 3</v>
      </c>
      <c r="M1467" s="16" t="str">
        <f>IF(Table3[[#This Row],[City tier]]="?","tier - 2",Table3[[#This Row],[City tier]])</f>
        <v>tier - 1</v>
      </c>
      <c r="N1467" s="16" t="str">
        <f>IF(Table3[[#This Row],[State ID]]="?","unknown",Table3[[#This Row],[State ID]])</f>
        <v>R1025</v>
      </c>
      <c r="O1467" s="38" t="str">
        <f>CONCATENATE(Table3[[#This Row],[date]],"-",Table3[[#This Row],[month2]],"-",Table3[[#This Row],[year2]])</f>
        <v>16-Nov-1966</v>
      </c>
      <c r="P1467" s="17">
        <f>DATEDIF(Table3[[#This Row],[date of birth]],DATE(2023,6,8),"y")</f>
        <v>56</v>
      </c>
      <c r="Q1467" s="39">
        <v>12282.03</v>
      </c>
    </row>
    <row r="1468" spans="1:17" x14ac:dyDescent="0.25">
      <c r="A1468" t="s">
        <v>6183</v>
      </c>
      <c r="B1468">
        <v>1990</v>
      </c>
      <c r="C1468" t="s">
        <v>37</v>
      </c>
      <c r="D1468">
        <v>29</v>
      </c>
      <c r="E1468">
        <v>3</v>
      </c>
      <c r="F1468">
        <v>12282.38</v>
      </c>
      <c r="G1468" t="s">
        <v>12</v>
      </c>
      <c r="H1468" t="s">
        <v>16</v>
      </c>
      <c r="I1468" t="s">
        <v>42</v>
      </c>
      <c r="J1468" s="16" t="str">
        <f>IF(Table3[[#This Row],[month]]="?","sep",Table3[[#This Row],[month]])</f>
        <v>Oct</v>
      </c>
      <c r="K1468" s="16">
        <f>IF(Table3[[#This Row],[year]]="?","1983",Table3[[#This Row],[year]])</f>
        <v>1990</v>
      </c>
      <c r="L1468" s="16" t="str">
        <f>IF(Table3[[#This Row],[Hospital tier]]="?","tier - 2",Table3[[#This Row],[Hospital tier]])</f>
        <v>tier - 3</v>
      </c>
      <c r="M1468" s="16" t="str">
        <f>IF(Table3[[#This Row],[City tier]]="?","tier - 2",Table3[[#This Row],[City tier]])</f>
        <v>tier - 1</v>
      </c>
      <c r="N1468" s="16" t="str">
        <f>IF(Table3[[#This Row],[State ID]]="?","unknown",Table3[[#This Row],[State ID]])</f>
        <v>R1011</v>
      </c>
      <c r="O1468" s="38" t="str">
        <f>CONCATENATE(Table3[[#This Row],[date]],"-",Table3[[#This Row],[month2]],"-",Table3[[#This Row],[year2]])</f>
        <v>29-Oct-1990</v>
      </c>
      <c r="P1468" s="17">
        <f>DATEDIF(Table3[[#This Row],[date of birth]],DATE(2023,6,8),"y")</f>
        <v>32</v>
      </c>
      <c r="Q1468" s="39">
        <v>12282.38</v>
      </c>
    </row>
    <row r="1469" spans="1:17" x14ac:dyDescent="0.25">
      <c r="A1469" t="s">
        <v>6184</v>
      </c>
      <c r="B1469">
        <v>1963</v>
      </c>
      <c r="C1469" t="s">
        <v>37</v>
      </c>
      <c r="D1469">
        <v>28</v>
      </c>
      <c r="E1469">
        <v>0</v>
      </c>
      <c r="F1469">
        <v>12299.59</v>
      </c>
      <c r="G1469" t="s">
        <v>12</v>
      </c>
      <c r="H1469" t="s">
        <v>16</v>
      </c>
      <c r="I1469" t="s">
        <v>200</v>
      </c>
      <c r="J1469" s="16" t="str">
        <f>IF(Table3[[#This Row],[month]]="?","sep",Table3[[#This Row],[month]])</f>
        <v>Oct</v>
      </c>
      <c r="K1469" s="16">
        <f>IF(Table3[[#This Row],[year]]="?","1983",Table3[[#This Row],[year]])</f>
        <v>1963</v>
      </c>
      <c r="L1469" s="16" t="str">
        <f>IF(Table3[[#This Row],[Hospital tier]]="?","tier - 2",Table3[[#This Row],[Hospital tier]])</f>
        <v>tier - 3</v>
      </c>
      <c r="M1469" s="16" t="str">
        <f>IF(Table3[[#This Row],[City tier]]="?","tier - 2",Table3[[#This Row],[City tier]])</f>
        <v>tier - 1</v>
      </c>
      <c r="N1469" s="16" t="str">
        <f>IF(Table3[[#This Row],[State ID]]="?","unknown",Table3[[#This Row],[State ID]])</f>
        <v>R1025</v>
      </c>
      <c r="O1469" s="38" t="str">
        <f>CONCATENATE(Table3[[#This Row],[date]],"-",Table3[[#This Row],[month2]],"-",Table3[[#This Row],[year2]])</f>
        <v>28-Oct-1963</v>
      </c>
      <c r="P1469" s="17">
        <f>DATEDIF(Table3[[#This Row],[date of birth]],DATE(2023,6,8),"y")</f>
        <v>59</v>
      </c>
      <c r="Q1469" s="39">
        <v>12299.59</v>
      </c>
    </row>
    <row r="1470" spans="1:17" x14ac:dyDescent="0.25">
      <c r="A1470" t="s">
        <v>6185</v>
      </c>
      <c r="B1470">
        <v>1963</v>
      </c>
      <c r="C1470" t="s">
        <v>35</v>
      </c>
      <c r="D1470">
        <v>29</v>
      </c>
      <c r="E1470">
        <v>0</v>
      </c>
      <c r="F1470">
        <v>12323.94</v>
      </c>
      <c r="G1470" t="s">
        <v>12</v>
      </c>
      <c r="H1470" t="s">
        <v>12</v>
      </c>
      <c r="I1470" t="s">
        <v>356</v>
      </c>
      <c r="J1470" s="16" t="str">
        <f>IF(Table3[[#This Row],[month]]="?","sep",Table3[[#This Row],[month]])</f>
        <v>Aug</v>
      </c>
      <c r="K1470" s="16">
        <f>IF(Table3[[#This Row],[year]]="?","1983",Table3[[#This Row],[year]])</f>
        <v>1963</v>
      </c>
      <c r="L1470" s="16" t="str">
        <f>IF(Table3[[#This Row],[Hospital tier]]="?","tier - 2",Table3[[#This Row],[Hospital tier]])</f>
        <v>tier - 3</v>
      </c>
      <c r="M1470" s="16" t="str">
        <f>IF(Table3[[#This Row],[City tier]]="?","tier - 2",Table3[[#This Row],[City tier]])</f>
        <v>tier - 3</v>
      </c>
      <c r="N1470" s="16" t="str">
        <f>IF(Table3[[#This Row],[State ID]]="?","unknown",Table3[[#This Row],[State ID]])</f>
        <v>R1017</v>
      </c>
      <c r="O1470" s="38" t="str">
        <f>CONCATENATE(Table3[[#This Row],[date]],"-",Table3[[#This Row],[month2]],"-",Table3[[#This Row],[year2]])</f>
        <v>29-Aug-1963</v>
      </c>
      <c r="P1470" s="17">
        <f>DATEDIF(Table3[[#This Row],[date of birth]],DATE(2023,6,8),"y")</f>
        <v>59</v>
      </c>
      <c r="Q1470" s="39">
        <v>12323.94</v>
      </c>
    </row>
    <row r="1471" spans="1:17" x14ac:dyDescent="0.25">
      <c r="A1471" t="s">
        <v>6186</v>
      </c>
      <c r="B1471">
        <v>1963</v>
      </c>
      <c r="C1471" t="s">
        <v>35</v>
      </c>
      <c r="D1471">
        <v>2</v>
      </c>
      <c r="E1471">
        <v>1</v>
      </c>
      <c r="F1471">
        <v>12333.83</v>
      </c>
      <c r="G1471" t="s">
        <v>12</v>
      </c>
      <c r="H1471" t="s">
        <v>11</v>
      </c>
      <c r="I1471" t="s">
        <v>42</v>
      </c>
      <c r="J1471" s="16" t="str">
        <f>IF(Table3[[#This Row],[month]]="?","sep",Table3[[#This Row],[month]])</f>
        <v>Aug</v>
      </c>
      <c r="K1471" s="16">
        <f>IF(Table3[[#This Row],[year]]="?","1983",Table3[[#This Row],[year]])</f>
        <v>1963</v>
      </c>
      <c r="L1471" s="16" t="str">
        <f>IF(Table3[[#This Row],[Hospital tier]]="?","tier - 2",Table3[[#This Row],[Hospital tier]])</f>
        <v>tier - 3</v>
      </c>
      <c r="M1471" s="16" t="str">
        <f>IF(Table3[[#This Row],[City tier]]="?","tier - 2",Table3[[#This Row],[City tier]])</f>
        <v>tier - 2</v>
      </c>
      <c r="N1471" s="16" t="str">
        <f>IF(Table3[[#This Row],[State ID]]="?","unknown",Table3[[#This Row],[State ID]])</f>
        <v>R1011</v>
      </c>
      <c r="O1471" s="38" t="str">
        <f>CONCATENATE(Table3[[#This Row],[date]],"-",Table3[[#This Row],[month2]],"-",Table3[[#This Row],[year2]])</f>
        <v>2-Aug-1963</v>
      </c>
      <c r="P1471" s="17">
        <f>DATEDIF(Table3[[#This Row],[date of birth]],DATE(2023,6,8),"y")</f>
        <v>59</v>
      </c>
      <c r="Q1471" s="39">
        <v>12333.83</v>
      </c>
    </row>
    <row r="1472" spans="1:17" x14ac:dyDescent="0.25">
      <c r="A1472" t="s">
        <v>6187</v>
      </c>
      <c r="B1472">
        <v>1963</v>
      </c>
      <c r="C1472" t="s">
        <v>20</v>
      </c>
      <c r="D1472">
        <v>22</v>
      </c>
      <c r="E1472">
        <v>1</v>
      </c>
      <c r="F1472">
        <v>12347.17</v>
      </c>
      <c r="G1472" t="s">
        <v>12</v>
      </c>
      <c r="H1472" t="s">
        <v>12</v>
      </c>
      <c r="I1472" t="s">
        <v>42</v>
      </c>
      <c r="J1472" s="16" t="str">
        <f>IF(Table3[[#This Row],[month]]="?","sep",Table3[[#This Row],[month]])</f>
        <v>Sep</v>
      </c>
      <c r="K1472" s="16">
        <f>IF(Table3[[#This Row],[year]]="?","1983",Table3[[#This Row],[year]])</f>
        <v>1963</v>
      </c>
      <c r="L1472" s="16" t="str">
        <f>IF(Table3[[#This Row],[Hospital tier]]="?","tier - 2",Table3[[#This Row],[Hospital tier]])</f>
        <v>tier - 3</v>
      </c>
      <c r="M1472" s="16" t="str">
        <f>IF(Table3[[#This Row],[City tier]]="?","tier - 2",Table3[[#This Row],[City tier]])</f>
        <v>tier - 3</v>
      </c>
      <c r="N1472" s="16" t="str">
        <f>IF(Table3[[#This Row],[State ID]]="?","unknown",Table3[[#This Row],[State ID]])</f>
        <v>R1011</v>
      </c>
      <c r="O1472" s="38" t="str">
        <f>CONCATENATE(Table3[[#This Row],[date]],"-",Table3[[#This Row],[month2]],"-",Table3[[#This Row],[year2]])</f>
        <v>22-Sep-1963</v>
      </c>
      <c r="P1472" s="17">
        <f>DATEDIF(Table3[[#This Row],[date of birth]],DATE(2023,6,8),"y")</f>
        <v>59</v>
      </c>
      <c r="Q1472" s="39">
        <v>12347.17</v>
      </c>
    </row>
    <row r="1473" spans="1:17" x14ac:dyDescent="0.25">
      <c r="A1473" t="s">
        <v>6188</v>
      </c>
      <c r="B1473">
        <v>1966</v>
      </c>
      <c r="C1473" t="s">
        <v>30</v>
      </c>
      <c r="D1473">
        <v>29</v>
      </c>
      <c r="E1473">
        <v>3</v>
      </c>
      <c r="F1473">
        <v>12363.55</v>
      </c>
      <c r="G1473" t="s">
        <v>12</v>
      </c>
      <c r="H1473" t="s">
        <v>12</v>
      </c>
      <c r="I1473" t="s">
        <v>42</v>
      </c>
      <c r="J1473" s="16" t="str">
        <f>IF(Table3[[#This Row],[month]]="?","sep",Table3[[#This Row],[month]])</f>
        <v>Dec</v>
      </c>
      <c r="K1473" s="16">
        <f>IF(Table3[[#This Row],[year]]="?","1983",Table3[[#This Row],[year]])</f>
        <v>1966</v>
      </c>
      <c r="L1473" s="16" t="str">
        <f>IF(Table3[[#This Row],[Hospital tier]]="?","tier - 2",Table3[[#This Row],[Hospital tier]])</f>
        <v>tier - 3</v>
      </c>
      <c r="M1473" s="16" t="str">
        <f>IF(Table3[[#This Row],[City tier]]="?","tier - 2",Table3[[#This Row],[City tier]])</f>
        <v>tier - 3</v>
      </c>
      <c r="N1473" s="16" t="str">
        <f>IF(Table3[[#This Row],[State ID]]="?","unknown",Table3[[#This Row],[State ID]])</f>
        <v>R1011</v>
      </c>
      <c r="O1473" s="38" t="str">
        <f>CONCATENATE(Table3[[#This Row],[date]],"-",Table3[[#This Row],[month2]],"-",Table3[[#This Row],[year2]])</f>
        <v>29-Dec-1966</v>
      </c>
      <c r="P1473" s="17">
        <f>DATEDIF(Table3[[#This Row],[date of birth]],DATE(2023,6,8),"y")</f>
        <v>56</v>
      </c>
      <c r="Q1473" s="39">
        <v>12363.55</v>
      </c>
    </row>
    <row r="1474" spans="1:17" x14ac:dyDescent="0.25">
      <c r="A1474" t="s">
        <v>6189</v>
      </c>
      <c r="B1474">
        <v>1962</v>
      </c>
      <c r="C1474" t="s">
        <v>20</v>
      </c>
      <c r="D1474">
        <v>26</v>
      </c>
      <c r="E1474">
        <v>0</v>
      </c>
      <c r="F1474">
        <v>12369.89</v>
      </c>
      <c r="G1474" t="s">
        <v>12</v>
      </c>
      <c r="H1474" t="s">
        <v>11</v>
      </c>
      <c r="I1474" t="s">
        <v>247</v>
      </c>
      <c r="J1474" s="16" t="str">
        <f>IF(Table3[[#This Row],[month]]="?","sep",Table3[[#This Row],[month]])</f>
        <v>Sep</v>
      </c>
      <c r="K1474" s="16">
        <f>IF(Table3[[#This Row],[year]]="?","1983",Table3[[#This Row],[year]])</f>
        <v>1962</v>
      </c>
      <c r="L1474" s="16" t="str">
        <f>IF(Table3[[#This Row],[Hospital tier]]="?","tier - 2",Table3[[#This Row],[Hospital tier]])</f>
        <v>tier - 3</v>
      </c>
      <c r="M1474" s="16" t="str">
        <f>IF(Table3[[#This Row],[City tier]]="?","tier - 2",Table3[[#This Row],[City tier]])</f>
        <v>tier - 2</v>
      </c>
      <c r="N1474" s="16" t="str">
        <f>IF(Table3[[#This Row],[State ID]]="?","unknown",Table3[[#This Row],[State ID]])</f>
        <v>R1024</v>
      </c>
      <c r="O1474" s="38" t="str">
        <f>CONCATENATE(Table3[[#This Row],[date]],"-",Table3[[#This Row],[month2]],"-",Table3[[#This Row],[year2]])</f>
        <v>26-Sep-1962</v>
      </c>
      <c r="P1474" s="17">
        <f>DATEDIF(Table3[[#This Row],[date of birth]],DATE(2023,6,8),"y")</f>
        <v>60</v>
      </c>
      <c r="Q1474" s="39">
        <v>12369.89</v>
      </c>
    </row>
    <row r="1475" spans="1:17" x14ac:dyDescent="0.25">
      <c r="A1475" t="s">
        <v>6190</v>
      </c>
      <c r="B1475">
        <v>1989</v>
      </c>
      <c r="C1475" t="s">
        <v>30</v>
      </c>
      <c r="D1475">
        <v>29</v>
      </c>
      <c r="E1475">
        <v>0</v>
      </c>
      <c r="F1475">
        <v>12404.88</v>
      </c>
      <c r="G1475" t="s">
        <v>12</v>
      </c>
      <c r="H1475" t="s">
        <v>12</v>
      </c>
      <c r="I1475" t="s">
        <v>168</v>
      </c>
      <c r="J1475" s="16" t="str">
        <f>IF(Table3[[#This Row],[month]]="?","sep",Table3[[#This Row],[month]])</f>
        <v>Dec</v>
      </c>
      <c r="K1475" s="16">
        <f>IF(Table3[[#This Row],[year]]="?","1983",Table3[[#This Row],[year]])</f>
        <v>1989</v>
      </c>
      <c r="L1475" s="16" t="str">
        <f>IF(Table3[[#This Row],[Hospital tier]]="?","tier - 2",Table3[[#This Row],[Hospital tier]])</f>
        <v>tier - 3</v>
      </c>
      <c r="M1475" s="16" t="str">
        <f>IF(Table3[[#This Row],[City tier]]="?","tier - 2",Table3[[#This Row],[City tier]])</f>
        <v>tier - 3</v>
      </c>
      <c r="N1475" s="16" t="str">
        <f>IF(Table3[[#This Row],[State ID]]="?","unknown",Table3[[#This Row],[State ID]])</f>
        <v>R1016</v>
      </c>
      <c r="O1475" s="38" t="str">
        <f>CONCATENATE(Table3[[#This Row],[date]],"-",Table3[[#This Row],[month2]],"-",Table3[[#This Row],[year2]])</f>
        <v>29-Dec-1989</v>
      </c>
      <c r="P1475" s="17">
        <f>DATEDIF(Table3[[#This Row],[date of birth]],DATE(2023,6,8),"y")</f>
        <v>33</v>
      </c>
      <c r="Q1475" s="39">
        <v>12404.88</v>
      </c>
    </row>
    <row r="1476" spans="1:17" x14ac:dyDescent="0.25">
      <c r="A1476" t="s">
        <v>6191</v>
      </c>
      <c r="B1476">
        <v>1972</v>
      </c>
      <c r="C1476" t="s">
        <v>35</v>
      </c>
      <c r="D1476">
        <v>21</v>
      </c>
      <c r="E1476">
        <v>0</v>
      </c>
      <c r="F1476">
        <v>12407.3</v>
      </c>
      <c r="G1476" t="s">
        <v>12</v>
      </c>
      <c r="H1476" t="s">
        <v>11</v>
      </c>
      <c r="I1476" t="s">
        <v>300</v>
      </c>
      <c r="J1476" s="16" t="str">
        <f>IF(Table3[[#This Row],[month]]="?","sep",Table3[[#This Row],[month]])</f>
        <v>Aug</v>
      </c>
      <c r="K1476" s="16">
        <f>IF(Table3[[#This Row],[year]]="?","1983",Table3[[#This Row],[year]])</f>
        <v>1972</v>
      </c>
      <c r="L1476" s="16" t="str">
        <f>IF(Table3[[#This Row],[Hospital tier]]="?","tier - 2",Table3[[#This Row],[Hospital tier]])</f>
        <v>tier - 3</v>
      </c>
      <c r="M1476" s="16" t="str">
        <f>IF(Table3[[#This Row],[City tier]]="?","tier - 2",Table3[[#This Row],[City tier]])</f>
        <v>tier - 2</v>
      </c>
      <c r="N1476" s="16" t="str">
        <f>IF(Table3[[#This Row],[State ID]]="?","unknown",Table3[[#This Row],[State ID]])</f>
        <v>R1021</v>
      </c>
      <c r="O1476" s="38" t="str">
        <f>CONCATENATE(Table3[[#This Row],[date]],"-",Table3[[#This Row],[month2]],"-",Table3[[#This Row],[year2]])</f>
        <v>21-Aug-1972</v>
      </c>
      <c r="P1476" s="17">
        <f>DATEDIF(Table3[[#This Row],[date of birth]],DATE(2023,6,8),"y")</f>
        <v>50</v>
      </c>
      <c r="Q1476" s="39">
        <v>12407.3</v>
      </c>
    </row>
    <row r="1477" spans="1:17" x14ac:dyDescent="0.25">
      <c r="A1477" t="s">
        <v>6192</v>
      </c>
      <c r="B1477">
        <v>1979</v>
      </c>
      <c r="C1477" t="s">
        <v>10</v>
      </c>
      <c r="D1477">
        <v>14</v>
      </c>
      <c r="E1477">
        <v>2</v>
      </c>
      <c r="F1477">
        <v>12408.29</v>
      </c>
      <c r="G1477" t="s">
        <v>12</v>
      </c>
      <c r="H1477" t="s">
        <v>16</v>
      </c>
      <c r="I1477" t="s">
        <v>632</v>
      </c>
      <c r="J1477" s="16" t="str">
        <f>IF(Table3[[#This Row],[month]]="?","sep",Table3[[#This Row],[month]])</f>
        <v>Jul</v>
      </c>
      <c r="K1477" s="16">
        <f>IF(Table3[[#This Row],[year]]="?","1983",Table3[[#This Row],[year]])</f>
        <v>1979</v>
      </c>
      <c r="L1477" s="16" t="str">
        <f>IF(Table3[[#This Row],[Hospital tier]]="?","tier - 2",Table3[[#This Row],[Hospital tier]])</f>
        <v>tier - 3</v>
      </c>
      <c r="M1477" s="16" t="str">
        <f>IF(Table3[[#This Row],[City tier]]="?","tier - 2",Table3[[#This Row],[City tier]])</f>
        <v>tier - 1</v>
      </c>
      <c r="N1477" s="16" t="str">
        <f>IF(Table3[[#This Row],[State ID]]="?","unknown",Table3[[#This Row],[State ID]])</f>
        <v>R1022</v>
      </c>
      <c r="O1477" s="38" t="str">
        <f>CONCATENATE(Table3[[#This Row],[date]],"-",Table3[[#This Row],[month2]],"-",Table3[[#This Row],[year2]])</f>
        <v>14-Jul-1979</v>
      </c>
      <c r="P1477" s="17">
        <f>DATEDIF(Table3[[#This Row],[date of birth]],DATE(2023,6,8),"y")</f>
        <v>43</v>
      </c>
      <c r="Q1477" s="39">
        <v>12408.29</v>
      </c>
    </row>
    <row r="1478" spans="1:17" x14ac:dyDescent="0.25">
      <c r="A1478" t="s">
        <v>6193</v>
      </c>
      <c r="B1478">
        <v>1964</v>
      </c>
      <c r="C1478" t="s">
        <v>35</v>
      </c>
      <c r="D1478">
        <v>4</v>
      </c>
      <c r="E1478">
        <v>0</v>
      </c>
      <c r="F1478">
        <v>12430.95</v>
      </c>
      <c r="G1478" t="s">
        <v>12</v>
      </c>
      <c r="H1478" t="s">
        <v>12</v>
      </c>
      <c r="I1478" t="s">
        <v>247</v>
      </c>
      <c r="J1478" s="16" t="str">
        <f>IF(Table3[[#This Row],[month]]="?","sep",Table3[[#This Row],[month]])</f>
        <v>Aug</v>
      </c>
      <c r="K1478" s="16">
        <f>IF(Table3[[#This Row],[year]]="?","1983",Table3[[#This Row],[year]])</f>
        <v>1964</v>
      </c>
      <c r="L1478" s="16" t="str">
        <f>IF(Table3[[#This Row],[Hospital tier]]="?","tier - 2",Table3[[#This Row],[Hospital tier]])</f>
        <v>tier - 3</v>
      </c>
      <c r="M1478" s="16" t="str">
        <f>IF(Table3[[#This Row],[City tier]]="?","tier - 2",Table3[[#This Row],[City tier]])</f>
        <v>tier - 3</v>
      </c>
      <c r="N1478" s="16" t="str">
        <f>IF(Table3[[#This Row],[State ID]]="?","unknown",Table3[[#This Row],[State ID]])</f>
        <v>R1024</v>
      </c>
      <c r="O1478" s="38" t="str">
        <f>CONCATENATE(Table3[[#This Row],[date]],"-",Table3[[#This Row],[month2]],"-",Table3[[#This Row],[year2]])</f>
        <v>4-Aug-1964</v>
      </c>
      <c r="P1478" s="17">
        <f>DATEDIF(Table3[[#This Row],[date of birth]],DATE(2023,6,8),"y")</f>
        <v>58</v>
      </c>
      <c r="Q1478" s="39">
        <v>12430.95</v>
      </c>
    </row>
    <row r="1479" spans="1:17" x14ac:dyDescent="0.25">
      <c r="A1479" t="s">
        <v>6194</v>
      </c>
      <c r="B1479">
        <v>1995</v>
      </c>
      <c r="C1479" t="s">
        <v>35</v>
      </c>
      <c r="D1479">
        <v>9</v>
      </c>
      <c r="E1479">
        <v>0</v>
      </c>
      <c r="F1479">
        <v>12452.25</v>
      </c>
      <c r="G1479" t="s">
        <v>12</v>
      </c>
      <c r="H1479" t="s">
        <v>12</v>
      </c>
      <c r="I1479" t="s">
        <v>23</v>
      </c>
      <c r="J1479" s="16" t="str">
        <f>IF(Table3[[#This Row],[month]]="?","sep",Table3[[#This Row],[month]])</f>
        <v>Aug</v>
      </c>
      <c r="K1479" s="16">
        <f>IF(Table3[[#This Row],[year]]="?","1983",Table3[[#This Row],[year]])</f>
        <v>1995</v>
      </c>
      <c r="L1479" s="16" t="str">
        <f>IF(Table3[[#This Row],[Hospital tier]]="?","tier - 2",Table3[[#This Row],[Hospital tier]])</f>
        <v>tier - 3</v>
      </c>
      <c r="M1479" s="16" t="str">
        <f>IF(Table3[[#This Row],[City tier]]="?","tier - 2",Table3[[#This Row],[City tier]])</f>
        <v>tier - 3</v>
      </c>
      <c r="N1479" s="16" t="str">
        <f>IF(Table3[[#This Row],[State ID]]="?","unknown",Table3[[#This Row],[State ID]])</f>
        <v>R1012</v>
      </c>
      <c r="O1479" s="38" t="str">
        <f>CONCATENATE(Table3[[#This Row],[date]],"-",Table3[[#This Row],[month2]],"-",Table3[[#This Row],[year2]])</f>
        <v>9-Aug-1995</v>
      </c>
      <c r="P1479" s="17">
        <f>DATEDIF(Table3[[#This Row],[date of birth]],DATE(2023,6,8),"y")</f>
        <v>27</v>
      </c>
      <c r="Q1479" s="39">
        <v>12452.25</v>
      </c>
    </row>
    <row r="1480" spans="1:17" x14ac:dyDescent="0.25">
      <c r="A1480" t="s">
        <v>6195</v>
      </c>
      <c r="B1480">
        <v>1968</v>
      </c>
      <c r="C1480" t="s">
        <v>15</v>
      </c>
      <c r="D1480">
        <v>26</v>
      </c>
      <c r="E1480">
        <v>3</v>
      </c>
      <c r="F1480">
        <v>12475.35</v>
      </c>
      <c r="G1480" t="s">
        <v>12</v>
      </c>
      <c r="H1480" t="s">
        <v>16</v>
      </c>
      <c r="I1480" t="s">
        <v>23</v>
      </c>
      <c r="J1480" s="16" t="str">
        <f>IF(Table3[[#This Row],[month]]="?","sep",Table3[[#This Row],[month]])</f>
        <v>Nov</v>
      </c>
      <c r="K1480" s="16">
        <f>IF(Table3[[#This Row],[year]]="?","1983",Table3[[#This Row],[year]])</f>
        <v>1968</v>
      </c>
      <c r="L1480" s="16" t="str">
        <f>IF(Table3[[#This Row],[Hospital tier]]="?","tier - 2",Table3[[#This Row],[Hospital tier]])</f>
        <v>tier - 3</v>
      </c>
      <c r="M1480" s="16" t="str">
        <f>IF(Table3[[#This Row],[City tier]]="?","tier - 2",Table3[[#This Row],[City tier]])</f>
        <v>tier - 1</v>
      </c>
      <c r="N1480" s="16" t="str">
        <f>IF(Table3[[#This Row],[State ID]]="?","unknown",Table3[[#This Row],[State ID]])</f>
        <v>R1012</v>
      </c>
      <c r="O1480" s="38" t="str">
        <f>CONCATENATE(Table3[[#This Row],[date]],"-",Table3[[#This Row],[month2]],"-",Table3[[#This Row],[year2]])</f>
        <v>26-Nov-1968</v>
      </c>
      <c r="P1480" s="17">
        <f>DATEDIF(Table3[[#This Row],[date of birth]],DATE(2023,6,8),"y")</f>
        <v>54</v>
      </c>
      <c r="Q1480" s="39">
        <v>12475.35</v>
      </c>
    </row>
    <row r="1481" spans="1:17" x14ac:dyDescent="0.25">
      <c r="A1481" t="s">
        <v>6196</v>
      </c>
      <c r="B1481">
        <v>1968</v>
      </c>
      <c r="C1481" t="s">
        <v>15</v>
      </c>
      <c r="D1481">
        <v>12</v>
      </c>
      <c r="E1481">
        <v>3</v>
      </c>
      <c r="F1481">
        <v>12479.71</v>
      </c>
      <c r="G1481" t="s">
        <v>12</v>
      </c>
      <c r="H1481" t="s">
        <v>12</v>
      </c>
      <c r="I1481" t="s">
        <v>23</v>
      </c>
      <c r="J1481" s="16" t="str">
        <f>IF(Table3[[#This Row],[month]]="?","sep",Table3[[#This Row],[month]])</f>
        <v>Nov</v>
      </c>
      <c r="K1481" s="16">
        <f>IF(Table3[[#This Row],[year]]="?","1983",Table3[[#This Row],[year]])</f>
        <v>1968</v>
      </c>
      <c r="L1481" s="16" t="str">
        <f>IF(Table3[[#This Row],[Hospital tier]]="?","tier - 2",Table3[[#This Row],[Hospital tier]])</f>
        <v>tier - 3</v>
      </c>
      <c r="M1481" s="16" t="str">
        <f>IF(Table3[[#This Row],[City tier]]="?","tier - 2",Table3[[#This Row],[City tier]])</f>
        <v>tier - 3</v>
      </c>
      <c r="N1481" s="16" t="str">
        <f>IF(Table3[[#This Row],[State ID]]="?","unknown",Table3[[#This Row],[State ID]])</f>
        <v>R1012</v>
      </c>
      <c r="O1481" s="38" t="str">
        <f>CONCATENATE(Table3[[#This Row],[date]],"-",Table3[[#This Row],[month2]],"-",Table3[[#This Row],[year2]])</f>
        <v>12-Nov-1968</v>
      </c>
      <c r="P1481" s="17">
        <f>DATEDIF(Table3[[#This Row],[date of birth]],DATE(2023,6,8),"y")</f>
        <v>54</v>
      </c>
      <c r="Q1481" s="39">
        <v>12479.71</v>
      </c>
    </row>
    <row r="1482" spans="1:17" x14ac:dyDescent="0.25">
      <c r="A1482" t="s">
        <v>6197</v>
      </c>
      <c r="B1482">
        <v>1967</v>
      </c>
      <c r="C1482" t="s">
        <v>20</v>
      </c>
      <c r="D1482">
        <v>1</v>
      </c>
      <c r="E1482">
        <v>3</v>
      </c>
      <c r="F1482">
        <v>12485.8</v>
      </c>
      <c r="G1482" t="s">
        <v>12</v>
      </c>
      <c r="H1482" t="s">
        <v>12</v>
      </c>
      <c r="I1482" t="s">
        <v>13</v>
      </c>
      <c r="J1482" s="16" t="str">
        <f>IF(Table3[[#This Row],[month]]="?","sep",Table3[[#This Row],[month]])</f>
        <v>Sep</v>
      </c>
      <c r="K1482" s="16">
        <f>IF(Table3[[#This Row],[year]]="?","1983",Table3[[#This Row],[year]])</f>
        <v>1967</v>
      </c>
      <c r="L1482" s="16" t="str">
        <f>IF(Table3[[#This Row],[Hospital tier]]="?","tier - 2",Table3[[#This Row],[Hospital tier]])</f>
        <v>tier - 3</v>
      </c>
      <c r="M1482" s="16" t="str">
        <f>IF(Table3[[#This Row],[City tier]]="?","tier - 2",Table3[[#This Row],[City tier]])</f>
        <v>tier - 3</v>
      </c>
      <c r="N1482" s="16" t="str">
        <f>IF(Table3[[#This Row],[State ID]]="?","unknown",Table3[[#This Row],[State ID]])</f>
        <v>R1013</v>
      </c>
      <c r="O1482" s="38" t="str">
        <f>CONCATENATE(Table3[[#This Row],[date]],"-",Table3[[#This Row],[month2]],"-",Table3[[#This Row],[year2]])</f>
        <v>1-Sep-1967</v>
      </c>
      <c r="P1482" s="17">
        <f>DATEDIF(Table3[[#This Row],[date of birth]],DATE(2023,6,8),"y")</f>
        <v>55</v>
      </c>
      <c r="Q1482" s="39">
        <v>12485.8</v>
      </c>
    </row>
    <row r="1483" spans="1:17" x14ac:dyDescent="0.25">
      <c r="A1483" t="s">
        <v>6198</v>
      </c>
      <c r="B1483">
        <v>1968</v>
      </c>
      <c r="C1483" t="s">
        <v>30</v>
      </c>
      <c r="D1483">
        <v>3</v>
      </c>
      <c r="E1483">
        <v>3</v>
      </c>
      <c r="F1483">
        <v>12495.29</v>
      </c>
      <c r="G1483" t="s">
        <v>12</v>
      </c>
      <c r="H1483" t="s">
        <v>12</v>
      </c>
      <c r="I1483" t="s">
        <v>23</v>
      </c>
      <c r="J1483" s="16" t="str">
        <f>IF(Table3[[#This Row],[month]]="?","sep",Table3[[#This Row],[month]])</f>
        <v>Dec</v>
      </c>
      <c r="K1483" s="16">
        <f>IF(Table3[[#This Row],[year]]="?","1983",Table3[[#This Row],[year]])</f>
        <v>1968</v>
      </c>
      <c r="L1483" s="16" t="str">
        <f>IF(Table3[[#This Row],[Hospital tier]]="?","tier - 2",Table3[[#This Row],[Hospital tier]])</f>
        <v>tier - 3</v>
      </c>
      <c r="M1483" s="16" t="str">
        <f>IF(Table3[[#This Row],[City tier]]="?","tier - 2",Table3[[#This Row],[City tier]])</f>
        <v>tier - 3</v>
      </c>
      <c r="N1483" s="16" t="str">
        <f>IF(Table3[[#This Row],[State ID]]="?","unknown",Table3[[#This Row],[State ID]])</f>
        <v>R1012</v>
      </c>
      <c r="O1483" s="38" t="str">
        <f>CONCATENATE(Table3[[#This Row],[date]],"-",Table3[[#This Row],[month2]],"-",Table3[[#This Row],[year2]])</f>
        <v>3-Dec-1968</v>
      </c>
      <c r="P1483" s="17">
        <f>DATEDIF(Table3[[#This Row],[date of birth]],DATE(2023,6,8),"y")</f>
        <v>54</v>
      </c>
      <c r="Q1483" s="39">
        <v>12495.29</v>
      </c>
    </row>
    <row r="1484" spans="1:17" x14ac:dyDescent="0.25">
      <c r="A1484" t="s">
        <v>6199</v>
      </c>
      <c r="B1484">
        <v>1966</v>
      </c>
      <c r="C1484" t="s">
        <v>10</v>
      </c>
      <c r="D1484">
        <v>12</v>
      </c>
      <c r="E1484">
        <v>0</v>
      </c>
      <c r="F1484">
        <v>12499.88</v>
      </c>
      <c r="G1484" t="s">
        <v>12</v>
      </c>
      <c r="H1484" t="s">
        <v>11</v>
      </c>
      <c r="I1484" t="s">
        <v>23</v>
      </c>
      <c r="J1484" s="16" t="str">
        <f>IF(Table3[[#This Row],[month]]="?","sep",Table3[[#This Row],[month]])</f>
        <v>Jul</v>
      </c>
      <c r="K1484" s="16">
        <f>IF(Table3[[#This Row],[year]]="?","1983",Table3[[#This Row],[year]])</f>
        <v>1966</v>
      </c>
      <c r="L1484" s="16" t="str">
        <f>IF(Table3[[#This Row],[Hospital tier]]="?","tier - 2",Table3[[#This Row],[Hospital tier]])</f>
        <v>tier - 3</v>
      </c>
      <c r="M1484" s="16" t="str">
        <f>IF(Table3[[#This Row],[City tier]]="?","tier - 2",Table3[[#This Row],[City tier]])</f>
        <v>tier - 2</v>
      </c>
      <c r="N1484" s="16" t="str">
        <f>IF(Table3[[#This Row],[State ID]]="?","unknown",Table3[[#This Row],[State ID]])</f>
        <v>R1012</v>
      </c>
      <c r="O1484" s="38" t="str">
        <f>CONCATENATE(Table3[[#This Row],[date]],"-",Table3[[#This Row],[month2]],"-",Table3[[#This Row],[year2]])</f>
        <v>12-Jul-1966</v>
      </c>
      <c r="P1484" s="17">
        <f>DATEDIF(Table3[[#This Row],[date of birth]],DATE(2023,6,8),"y")</f>
        <v>56</v>
      </c>
      <c r="Q1484" s="39">
        <v>12499.88</v>
      </c>
    </row>
    <row r="1485" spans="1:17" x14ac:dyDescent="0.25">
      <c r="A1485" t="s">
        <v>6200</v>
      </c>
      <c r="B1485">
        <v>1962</v>
      </c>
      <c r="C1485" t="s">
        <v>37</v>
      </c>
      <c r="D1485">
        <v>16</v>
      </c>
      <c r="E1485">
        <v>0</v>
      </c>
      <c r="F1485">
        <v>12523.6</v>
      </c>
      <c r="G1485" t="s">
        <v>12</v>
      </c>
      <c r="H1485" t="s">
        <v>12</v>
      </c>
      <c r="I1485" t="s">
        <v>23</v>
      </c>
      <c r="J1485" s="16" t="str">
        <f>IF(Table3[[#This Row],[month]]="?","sep",Table3[[#This Row],[month]])</f>
        <v>Oct</v>
      </c>
      <c r="K1485" s="16">
        <f>IF(Table3[[#This Row],[year]]="?","1983",Table3[[#This Row],[year]])</f>
        <v>1962</v>
      </c>
      <c r="L1485" s="16" t="str">
        <f>IF(Table3[[#This Row],[Hospital tier]]="?","tier - 2",Table3[[#This Row],[Hospital tier]])</f>
        <v>tier - 3</v>
      </c>
      <c r="M1485" s="16" t="str">
        <f>IF(Table3[[#This Row],[City tier]]="?","tier - 2",Table3[[#This Row],[City tier]])</f>
        <v>tier - 3</v>
      </c>
      <c r="N1485" s="16" t="str">
        <f>IF(Table3[[#This Row],[State ID]]="?","unknown",Table3[[#This Row],[State ID]])</f>
        <v>R1012</v>
      </c>
      <c r="O1485" s="38" t="str">
        <f>CONCATENATE(Table3[[#This Row],[date]],"-",Table3[[#This Row],[month2]],"-",Table3[[#This Row],[year2]])</f>
        <v>16-Oct-1962</v>
      </c>
      <c r="P1485" s="17">
        <f>DATEDIF(Table3[[#This Row],[date of birth]],DATE(2023,6,8),"y")</f>
        <v>60</v>
      </c>
      <c r="Q1485" s="39">
        <v>12523.6</v>
      </c>
    </row>
    <row r="1486" spans="1:17" x14ac:dyDescent="0.25">
      <c r="A1486" t="s">
        <v>6201</v>
      </c>
      <c r="B1486">
        <v>1961</v>
      </c>
      <c r="C1486" t="s">
        <v>15</v>
      </c>
      <c r="D1486">
        <v>28</v>
      </c>
      <c r="E1486">
        <v>0</v>
      </c>
      <c r="F1486">
        <v>12557.61</v>
      </c>
      <c r="G1486" t="s">
        <v>12</v>
      </c>
      <c r="H1486" t="s">
        <v>12</v>
      </c>
      <c r="I1486" t="s">
        <v>13</v>
      </c>
      <c r="J1486" s="16" t="str">
        <f>IF(Table3[[#This Row],[month]]="?","sep",Table3[[#This Row],[month]])</f>
        <v>Nov</v>
      </c>
      <c r="K1486" s="16">
        <f>IF(Table3[[#This Row],[year]]="?","1983",Table3[[#This Row],[year]])</f>
        <v>1961</v>
      </c>
      <c r="L1486" s="16" t="str">
        <f>IF(Table3[[#This Row],[Hospital tier]]="?","tier - 2",Table3[[#This Row],[Hospital tier]])</f>
        <v>tier - 3</v>
      </c>
      <c r="M1486" s="16" t="str">
        <f>IF(Table3[[#This Row],[City tier]]="?","tier - 2",Table3[[#This Row],[City tier]])</f>
        <v>tier - 3</v>
      </c>
      <c r="N1486" s="16" t="str">
        <f>IF(Table3[[#This Row],[State ID]]="?","unknown",Table3[[#This Row],[State ID]])</f>
        <v>R1013</v>
      </c>
      <c r="O1486" s="38" t="str">
        <f>CONCATENATE(Table3[[#This Row],[date]],"-",Table3[[#This Row],[month2]],"-",Table3[[#This Row],[year2]])</f>
        <v>28-Nov-1961</v>
      </c>
      <c r="P1486" s="17">
        <f>DATEDIF(Table3[[#This Row],[date of birth]],DATE(2023,6,8),"y")</f>
        <v>61</v>
      </c>
      <c r="Q1486" s="39">
        <v>12557.61</v>
      </c>
    </row>
    <row r="1487" spans="1:17" x14ac:dyDescent="0.25">
      <c r="A1487" t="s">
        <v>6202</v>
      </c>
      <c r="B1487">
        <v>1961</v>
      </c>
      <c r="C1487" t="s">
        <v>15</v>
      </c>
      <c r="D1487">
        <v>28</v>
      </c>
      <c r="E1487">
        <v>0</v>
      </c>
      <c r="F1487">
        <v>12574.05</v>
      </c>
      <c r="G1487" t="s">
        <v>12</v>
      </c>
      <c r="H1487" t="s">
        <v>16</v>
      </c>
      <c r="I1487" t="s">
        <v>42</v>
      </c>
      <c r="J1487" s="16" t="str">
        <f>IF(Table3[[#This Row],[month]]="?","sep",Table3[[#This Row],[month]])</f>
        <v>Nov</v>
      </c>
      <c r="K1487" s="16">
        <f>IF(Table3[[#This Row],[year]]="?","1983",Table3[[#This Row],[year]])</f>
        <v>1961</v>
      </c>
      <c r="L1487" s="16" t="str">
        <f>IF(Table3[[#This Row],[Hospital tier]]="?","tier - 2",Table3[[#This Row],[Hospital tier]])</f>
        <v>tier - 3</v>
      </c>
      <c r="M1487" s="16" t="str">
        <f>IF(Table3[[#This Row],[City tier]]="?","tier - 2",Table3[[#This Row],[City tier]])</f>
        <v>tier - 1</v>
      </c>
      <c r="N1487" s="16" t="str">
        <f>IF(Table3[[#This Row],[State ID]]="?","unknown",Table3[[#This Row],[State ID]])</f>
        <v>R1011</v>
      </c>
      <c r="O1487" s="38" t="str">
        <f>CONCATENATE(Table3[[#This Row],[date]],"-",Table3[[#This Row],[month2]],"-",Table3[[#This Row],[year2]])</f>
        <v>28-Nov-1961</v>
      </c>
      <c r="P1487" s="17">
        <f>DATEDIF(Table3[[#This Row],[date of birth]],DATE(2023,6,8),"y")</f>
        <v>61</v>
      </c>
      <c r="Q1487" s="39">
        <v>12574.05</v>
      </c>
    </row>
    <row r="1488" spans="1:17" x14ac:dyDescent="0.25">
      <c r="A1488" t="s">
        <v>6203</v>
      </c>
      <c r="B1488">
        <v>1969</v>
      </c>
      <c r="C1488" t="s">
        <v>15</v>
      </c>
      <c r="D1488">
        <v>26</v>
      </c>
      <c r="E1488">
        <v>0</v>
      </c>
      <c r="F1488">
        <v>12579.92</v>
      </c>
      <c r="G1488" t="s">
        <v>12</v>
      </c>
      <c r="H1488" t="s">
        <v>16</v>
      </c>
      <c r="I1488" t="s">
        <v>200</v>
      </c>
      <c r="J1488" s="16" t="str">
        <f>IF(Table3[[#This Row],[month]]="?","sep",Table3[[#This Row],[month]])</f>
        <v>Nov</v>
      </c>
      <c r="K1488" s="16">
        <f>IF(Table3[[#This Row],[year]]="?","1983",Table3[[#This Row],[year]])</f>
        <v>1969</v>
      </c>
      <c r="L1488" s="16" t="str">
        <f>IF(Table3[[#This Row],[Hospital tier]]="?","tier - 2",Table3[[#This Row],[Hospital tier]])</f>
        <v>tier - 3</v>
      </c>
      <c r="M1488" s="16" t="str">
        <f>IF(Table3[[#This Row],[City tier]]="?","tier - 2",Table3[[#This Row],[City tier]])</f>
        <v>tier - 1</v>
      </c>
      <c r="N1488" s="16" t="str">
        <f>IF(Table3[[#This Row],[State ID]]="?","unknown",Table3[[#This Row],[State ID]])</f>
        <v>R1025</v>
      </c>
      <c r="O1488" s="38" t="str">
        <f>CONCATENATE(Table3[[#This Row],[date]],"-",Table3[[#This Row],[month2]],"-",Table3[[#This Row],[year2]])</f>
        <v>26-Nov-1969</v>
      </c>
      <c r="P1488" s="17">
        <f>DATEDIF(Table3[[#This Row],[date of birth]],DATE(2023,6,8),"y")</f>
        <v>53</v>
      </c>
      <c r="Q1488" s="39">
        <v>12579.92</v>
      </c>
    </row>
    <row r="1489" spans="1:17" x14ac:dyDescent="0.25">
      <c r="A1489" t="s">
        <v>6204</v>
      </c>
      <c r="B1489">
        <v>1970</v>
      </c>
      <c r="C1489" t="s">
        <v>18</v>
      </c>
      <c r="D1489">
        <v>18</v>
      </c>
      <c r="E1489">
        <v>5</v>
      </c>
      <c r="F1489">
        <v>12592.53</v>
      </c>
      <c r="G1489" t="s">
        <v>12</v>
      </c>
      <c r="H1489" t="s">
        <v>11</v>
      </c>
      <c r="I1489" t="s">
        <v>13</v>
      </c>
      <c r="J1489" s="16" t="str">
        <f>IF(Table3[[#This Row],[month]]="?","sep",Table3[[#This Row],[month]])</f>
        <v>Jun</v>
      </c>
      <c r="K1489" s="16">
        <f>IF(Table3[[#This Row],[year]]="?","1983",Table3[[#This Row],[year]])</f>
        <v>1970</v>
      </c>
      <c r="L1489" s="16" t="str">
        <f>IF(Table3[[#This Row],[Hospital tier]]="?","tier - 2",Table3[[#This Row],[Hospital tier]])</f>
        <v>tier - 3</v>
      </c>
      <c r="M1489" s="16" t="str">
        <f>IF(Table3[[#This Row],[City tier]]="?","tier - 2",Table3[[#This Row],[City tier]])</f>
        <v>tier - 2</v>
      </c>
      <c r="N1489" s="16" t="str">
        <f>IF(Table3[[#This Row],[State ID]]="?","unknown",Table3[[#This Row],[State ID]])</f>
        <v>R1013</v>
      </c>
      <c r="O1489" s="38" t="str">
        <f>CONCATENATE(Table3[[#This Row],[date]],"-",Table3[[#This Row],[month2]],"-",Table3[[#This Row],[year2]])</f>
        <v>18-Jun-1970</v>
      </c>
      <c r="P1489" s="17">
        <f>DATEDIF(Table3[[#This Row],[date of birth]],DATE(2023,6,8),"y")</f>
        <v>52</v>
      </c>
      <c r="Q1489" s="39">
        <v>12592.53</v>
      </c>
    </row>
    <row r="1490" spans="1:17" x14ac:dyDescent="0.25">
      <c r="A1490" t="s">
        <v>6205</v>
      </c>
      <c r="B1490">
        <v>1988</v>
      </c>
      <c r="C1490" t="s">
        <v>35</v>
      </c>
      <c r="D1490">
        <v>11</v>
      </c>
      <c r="E1490">
        <v>3</v>
      </c>
      <c r="F1490">
        <v>12600.46</v>
      </c>
      <c r="G1490" t="s">
        <v>12</v>
      </c>
      <c r="H1490" t="s">
        <v>16</v>
      </c>
      <c r="I1490" t="s">
        <v>249</v>
      </c>
      <c r="J1490" s="16" t="str">
        <f>IF(Table3[[#This Row],[month]]="?","sep",Table3[[#This Row],[month]])</f>
        <v>Aug</v>
      </c>
      <c r="K1490" s="16">
        <f>IF(Table3[[#This Row],[year]]="?","1983",Table3[[#This Row],[year]])</f>
        <v>1988</v>
      </c>
      <c r="L1490" s="16" t="str">
        <f>IF(Table3[[#This Row],[Hospital tier]]="?","tier - 2",Table3[[#This Row],[Hospital tier]])</f>
        <v>tier - 3</v>
      </c>
      <c r="M1490" s="16" t="str">
        <f>IF(Table3[[#This Row],[City tier]]="?","tier - 2",Table3[[#This Row],[City tier]])</f>
        <v>tier - 1</v>
      </c>
      <c r="N1490" s="16" t="str">
        <f>IF(Table3[[#This Row],[State ID]]="?","unknown",Table3[[#This Row],[State ID]])</f>
        <v>R1023</v>
      </c>
      <c r="O1490" s="38" t="str">
        <f>CONCATENATE(Table3[[#This Row],[date]],"-",Table3[[#This Row],[month2]],"-",Table3[[#This Row],[year2]])</f>
        <v>11-Aug-1988</v>
      </c>
      <c r="P1490" s="17">
        <f>DATEDIF(Table3[[#This Row],[date of birth]],DATE(2023,6,8),"y")</f>
        <v>34</v>
      </c>
      <c r="Q1490" s="39">
        <v>12600.46</v>
      </c>
    </row>
    <row r="1491" spans="1:17" x14ac:dyDescent="0.25">
      <c r="A1491" t="s">
        <v>6206</v>
      </c>
      <c r="B1491">
        <v>1998</v>
      </c>
      <c r="C1491" t="s">
        <v>15</v>
      </c>
      <c r="D1491">
        <v>18</v>
      </c>
      <c r="E1491">
        <v>1</v>
      </c>
      <c r="F1491">
        <v>12609.89</v>
      </c>
      <c r="G1491" t="s">
        <v>12</v>
      </c>
      <c r="H1491" t="s">
        <v>12</v>
      </c>
      <c r="I1491" t="s">
        <v>23</v>
      </c>
      <c r="J1491" s="16" t="str">
        <f>IF(Table3[[#This Row],[month]]="?","sep",Table3[[#This Row],[month]])</f>
        <v>Nov</v>
      </c>
      <c r="K1491" s="16">
        <f>IF(Table3[[#This Row],[year]]="?","1983",Table3[[#This Row],[year]])</f>
        <v>1998</v>
      </c>
      <c r="L1491" s="16" t="str">
        <f>IF(Table3[[#This Row],[Hospital tier]]="?","tier - 2",Table3[[#This Row],[Hospital tier]])</f>
        <v>tier - 3</v>
      </c>
      <c r="M1491" s="16" t="str">
        <f>IF(Table3[[#This Row],[City tier]]="?","tier - 2",Table3[[#This Row],[City tier]])</f>
        <v>tier - 3</v>
      </c>
      <c r="N1491" s="16" t="str">
        <f>IF(Table3[[#This Row],[State ID]]="?","unknown",Table3[[#This Row],[State ID]])</f>
        <v>R1012</v>
      </c>
      <c r="O1491" s="38" t="str">
        <f>CONCATENATE(Table3[[#This Row],[date]],"-",Table3[[#This Row],[month2]],"-",Table3[[#This Row],[year2]])</f>
        <v>18-Nov-1998</v>
      </c>
      <c r="P1491" s="17">
        <f>DATEDIF(Table3[[#This Row],[date of birth]],DATE(2023,6,8),"y")</f>
        <v>24</v>
      </c>
      <c r="Q1491" s="39">
        <v>12609.89</v>
      </c>
    </row>
    <row r="1492" spans="1:17" x14ac:dyDescent="0.25">
      <c r="A1492" t="s">
        <v>6207</v>
      </c>
      <c r="B1492">
        <v>1963</v>
      </c>
      <c r="C1492" t="s">
        <v>35</v>
      </c>
      <c r="D1492">
        <v>19</v>
      </c>
      <c r="E1492">
        <v>0</v>
      </c>
      <c r="F1492">
        <v>12622.18</v>
      </c>
      <c r="G1492" t="s">
        <v>12</v>
      </c>
      <c r="H1492" t="s">
        <v>16</v>
      </c>
      <c r="I1492" t="s">
        <v>23</v>
      </c>
      <c r="J1492" s="16" t="str">
        <f>IF(Table3[[#This Row],[month]]="?","sep",Table3[[#This Row],[month]])</f>
        <v>Aug</v>
      </c>
      <c r="K1492" s="16">
        <f>IF(Table3[[#This Row],[year]]="?","1983",Table3[[#This Row],[year]])</f>
        <v>1963</v>
      </c>
      <c r="L1492" s="16" t="str">
        <f>IF(Table3[[#This Row],[Hospital tier]]="?","tier - 2",Table3[[#This Row],[Hospital tier]])</f>
        <v>tier - 3</v>
      </c>
      <c r="M1492" s="16" t="str">
        <f>IF(Table3[[#This Row],[City tier]]="?","tier - 2",Table3[[#This Row],[City tier]])</f>
        <v>tier - 1</v>
      </c>
      <c r="N1492" s="16" t="str">
        <f>IF(Table3[[#This Row],[State ID]]="?","unknown",Table3[[#This Row],[State ID]])</f>
        <v>R1012</v>
      </c>
      <c r="O1492" s="38" t="str">
        <f>CONCATENATE(Table3[[#This Row],[date]],"-",Table3[[#This Row],[month2]],"-",Table3[[#This Row],[year2]])</f>
        <v>19-Aug-1963</v>
      </c>
      <c r="P1492" s="17">
        <f>DATEDIF(Table3[[#This Row],[date of birth]],DATE(2023,6,8),"y")</f>
        <v>59</v>
      </c>
      <c r="Q1492" s="39">
        <v>12622.18</v>
      </c>
    </row>
    <row r="1493" spans="1:17" x14ac:dyDescent="0.25">
      <c r="A1493" t="s">
        <v>6208</v>
      </c>
      <c r="B1493">
        <v>1970</v>
      </c>
      <c r="C1493" t="s">
        <v>30</v>
      </c>
      <c r="D1493">
        <v>28</v>
      </c>
      <c r="E1493">
        <v>0</v>
      </c>
      <c r="F1493">
        <v>12624.74</v>
      </c>
      <c r="G1493" t="s">
        <v>12</v>
      </c>
      <c r="H1493" t="s">
        <v>16</v>
      </c>
      <c r="I1493" t="s">
        <v>23</v>
      </c>
      <c r="J1493" s="16" t="str">
        <f>IF(Table3[[#This Row],[month]]="?","sep",Table3[[#This Row],[month]])</f>
        <v>Dec</v>
      </c>
      <c r="K1493" s="16">
        <f>IF(Table3[[#This Row],[year]]="?","1983",Table3[[#This Row],[year]])</f>
        <v>1970</v>
      </c>
      <c r="L1493" s="16" t="str">
        <f>IF(Table3[[#This Row],[Hospital tier]]="?","tier - 2",Table3[[#This Row],[Hospital tier]])</f>
        <v>tier - 3</v>
      </c>
      <c r="M1493" s="16" t="str">
        <f>IF(Table3[[#This Row],[City tier]]="?","tier - 2",Table3[[#This Row],[City tier]])</f>
        <v>tier - 1</v>
      </c>
      <c r="N1493" s="16" t="str">
        <f>IF(Table3[[#This Row],[State ID]]="?","unknown",Table3[[#This Row],[State ID]])</f>
        <v>R1012</v>
      </c>
      <c r="O1493" s="38" t="str">
        <f>CONCATENATE(Table3[[#This Row],[date]],"-",Table3[[#This Row],[month2]],"-",Table3[[#This Row],[year2]])</f>
        <v>28-Dec-1970</v>
      </c>
      <c r="P1493" s="17">
        <f>DATEDIF(Table3[[#This Row],[date of birth]],DATE(2023,6,8),"y")</f>
        <v>52</v>
      </c>
      <c r="Q1493" s="39">
        <v>12624.74</v>
      </c>
    </row>
    <row r="1494" spans="1:17" x14ac:dyDescent="0.25">
      <c r="A1494" t="s">
        <v>6209</v>
      </c>
      <c r="B1494">
        <v>1965</v>
      </c>
      <c r="C1494" t="s">
        <v>37</v>
      </c>
      <c r="D1494">
        <v>4</v>
      </c>
      <c r="E1494">
        <v>2</v>
      </c>
      <c r="F1494">
        <v>12629.17</v>
      </c>
      <c r="G1494" t="s">
        <v>12</v>
      </c>
      <c r="H1494" t="s">
        <v>16</v>
      </c>
      <c r="I1494" t="s">
        <v>13</v>
      </c>
      <c r="J1494" s="16" t="str">
        <f>IF(Table3[[#This Row],[month]]="?","sep",Table3[[#This Row],[month]])</f>
        <v>Oct</v>
      </c>
      <c r="K1494" s="16">
        <f>IF(Table3[[#This Row],[year]]="?","1983",Table3[[#This Row],[year]])</f>
        <v>1965</v>
      </c>
      <c r="L1494" s="16" t="str">
        <f>IF(Table3[[#This Row],[Hospital tier]]="?","tier - 2",Table3[[#This Row],[Hospital tier]])</f>
        <v>tier - 3</v>
      </c>
      <c r="M1494" s="16" t="str">
        <f>IF(Table3[[#This Row],[City tier]]="?","tier - 2",Table3[[#This Row],[City tier]])</f>
        <v>tier - 1</v>
      </c>
      <c r="N1494" s="16" t="str">
        <f>IF(Table3[[#This Row],[State ID]]="?","unknown",Table3[[#This Row],[State ID]])</f>
        <v>R1013</v>
      </c>
      <c r="O1494" s="38" t="str">
        <f>CONCATENATE(Table3[[#This Row],[date]],"-",Table3[[#This Row],[month2]],"-",Table3[[#This Row],[year2]])</f>
        <v>4-Oct-1965</v>
      </c>
      <c r="P1494" s="17">
        <f>DATEDIF(Table3[[#This Row],[date of birth]],DATE(2023,6,8),"y")</f>
        <v>57</v>
      </c>
      <c r="Q1494" s="39">
        <v>12629.17</v>
      </c>
    </row>
    <row r="1495" spans="1:17" x14ac:dyDescent="0.25">
      <c r="A1495" t="s">
        <v>6210</v>
      </c>
      <c r="B1495">
        <v>1962</v>
      </c>
      <c r="C1495" t="s">
        <v>15</v>
      </c>
      <c r="D1495">
        <v>22</v>
      </c>
      <c r="E1495">
        <v>0</v>
      </c>
      <c r="F1495">
        <v>12629.9</v>
      </c>
      <c r="G1495" t="s">
        <v>12</v>
      </c>
      <c r="H1495" t="s">
        <v>12</v>
      </c>
      <c r="I1495" t="s">
        <v>13</v>
      </c>
      <c r="J1495" s="16" t="str">
        <f>IF(Table3[[#This Row],[month]]="?","sep",Table3[[#This Row],[month]])</f>
        <v>Nov</v>
      </c>
      <c r="K1495" s="16">
        <f>IF(Table3[[#This Row],[year]]="?","1983",Table3[[#This Row],[year]])</f>
        <v>1962</v>
      </c>
      <c r="L1495" s="16" t="str">
        <f>IF(Table3[[#This Row],[Hospital tier]]="?","tier - 2",Table3[[#This Row],[Hospital tier]])</f>
        <v>tier - 3</v>
      </c>
      <c r="M1495" s="16" t="str">
        <f>IF(Table3[[#This Row],[City tier]]="?","tier - 2",Table3[[#This Row],[City tier]])</f>
        <v>tier - 3</v>
      </c>
      <c r="N1495" s="16" t="str">
        <f>IF(Table3[[#This Row],[State ID]]="?","unknown",Table3[[#This Row],[State ID]])</f>
        <v>R1013</v>
      </c>
      <c r="O1495" s="38" t="str">
        <f>CONCATENATE(Table3[[#This Row],[date]],"-",Table3[[#This Row],[month2]],"-",Table3[[#This Row],[year2]])</f>
        <v>22-Nov-1962</v>
      </c>
      <c r="P1495" s="17">
        <f>DATEDIF(Table3[[#This Row],[date of birth]],DATE(2023,6,8),"y")</f>
        <v>60</v>
      </c>
      <c r="Q1495" s="39">
        <v>12629.9</v>
      </c>
    </row>
    <row r="1496" spans="1:17" x14ac:dyDescent="0.25">
      <c r="A1496" t="s">
        <v>6211</v>
      </c>
      <c r="B1496">
        <v>1962</v>
      </c>
      <c r="C1496" t="s">
        <v>10</v>
      </c>
      <c r="D1496">
        <v>22</v>
      </c>
      <c r="E1496">
        <v>0</v>
      </c>
      <c r="F1496">
        <v>12638.2</v>
      </c>
      <c r="G1496" t="s">
        <v>12</v>
      </c>
      <c r="H1496" t="s">
        <v>16</v>
      </c>
      <c r="I1496" t="s">
        <v>42</v>
      </c>
      <c r="J1496" s="16" t="str">
        <f>IF(Table3[[#This Row],[month]]="?","sep",Table3[[#This Row],[month]])</f>
        <v>Jul</v>
      </c>
      <c r="K1496" s="16">
        <f>IF(Table3[[#This Row],[year]]="?","1983",Table3[[#This Row],[year]])</f>
        <v>1962</v>
      </c>
      <c r="L1496" s="16" t="str">
        <f>IF(Table3[[#This Row],[Hospital tier]]="?","tier - 2",Table3[[#This Row],[Hospital tier]])</f>
        <v>tier - 3</v>
      </c>
      <c r="M1496" s="16" t="str">
        <f>IF(Table3[[#This Row],[City tier]]="?","tier - 2",Table3[[#This Row],[City tier]])</f>
        <v>tier - 1</v>
      </c>
      <c r="N1496" s="16" t="str">
        <f>IF(Table3[[#This Row],[State ID]]="?","unknown",Table3[[#This Row],[State ID]])</f>
        <v>R1011</v>
      </c>
      <c r="O1496" s="38" t="str">
        <f>CONCATENATE(Table3[[#This Row],[date]],"-",Table3[[#This Row],[month2]],"-",Table3[[#This Row],[year2]])</f>
        <v>22-Jul-1962</v>
      </c>
      <c r="P1496" s="17">
        <f>DATEDIF(Table3[[#This Row],[date of birth]],DATE(2023,6,8),"y")</f>
        <v>60</v>
      </c>
      <c r="Q1496" s="39">
        <v>12638.2</v>
      </c>
    </row>
    <row r="1497" spans="1:17" x14ac:dyDescent="0.25">
      <c r="A1497" t="s">
        <v>6212</v>
      </c>
      <c r="B1497">
        <v>1972</v>
      </c>
      <c r="C1497" t="s">
        <v>20</v>
      </c>
      <c r="D1497">
        <v>5</v>
      </c>
      <c r="E1497">
        <v>0</v>
      </c>
      <c r="F1497">
        <v>12640.24</v>
      </c>
      <c r="G1497" t="s">
        <v>12</v>
      </c>
      <c r="H1497" t="s">
        <v>16</v>
      </c>
      <c r="I1497" t="s">
        <v>42</v>
      </c>
      <c r="J1497" s="16" t="str">
        <f>IF(Table3[[#This Row],[month]]="?","sep",Table3[[#This Row],[month]])</f>
        <v>Sep</v>
      </c>
      <c r="K1497" s="16">
        <f>IF(Table3[[#This Row],[year]]="?","1983",Table3[[#This Row],[year]])</f>
        <v>1972</v>
      </c>
      <c r="L1497" s="16" t="str">
        <f>IF(Table3[[#This Row],[Hospital tier]]="?","tier - 2",Table3[[#This Row],[Hospital tier]])</f>
        <v>tier - 3</v>
      </c>
      <c r="M1497" s="16" t="str">
        <f>IF(Table3[[#This Row],[City tier]]="?","tier - 2",Table3[[#This Row],[City tier]])</f>
        <v>tier - 1</v>
      </c>
      <c r="N1497" s="16" t="str">
        <f>IF(Table3[[#This Row],[State ID]]="?","unknown",Table3[[#This Row],[State ID]])</f>
        <v>R1011</v>
      </c>
      <c r="O1497" s="38" t="str">
        <f>CONCATENATE(Table3[[#This Row],[date]],"-",Table3[[#This Row],[month2]],"-",Table3[[#This Row],[year2]])</f>
        <v>5-Sep-1972</v>
      </c>
      <c r="P1497" s="17">
        <f>DATEDIF(Table3[[#This Row],[date of birth]],DATE(2023,6,8),"y")</f>
        <v>50</v>
      </c>
      <c r="Q1497" s="39">
        <v>12640.24</v>
      </c>
    </row>
    <row r="1498" spans="1:17" x14ac:dyDescent="0.25">
      <c r="A1498" t="s">
        <v>6213</v>
      </c>
      <c r="B1498">
        <v>1966</v>
      </c>
      <c r="C1498" t="s">
        <v>30</v>
      </c>
      <c r="D1498">
        <v>17</v>
      </c>
      <c r="E1498">
        <v>2</v>
      </c>
      <c r="F1498">
        <v>12643.38</v>
      </c>
      <c r="G1498" t="s">
        <v>12</v>
      </c>
      <c r="H1498" t="s">
        <v>16</v>
      </c>
      <c r="I1498" t="s">
        <v>23</v>
      </c>
      <c r="J1498" s="16" t="str">
        <f>IF(Table3[[#This Row],[month]]="?","sep",Table3[[#This Row],[month]])</f>
        <v>Dec</v>
      </c>
      <c r="K1498" s="16">
        <f>IF(Table3[[#This Row],[year]]="?","1983",Table3[[#This Row],[year]])</f>
        <v>1966</v>
      </c>
      <c r="L1498" s="16" t="str">
        <f>IF(Table3[[#This Row],[Hospital tier]]="?","tier - 2",Table3[[#This Row],[Hospital tier]])</f>
        <v>tier - 3</v>
      </c>
      <c r="M1498" s="16" t="str">
        <f>IF(Table3[[#This Row],[City tier]]="?","tier - 2",Table3[[#This Row],[City tier]])</f>
        <v>tier - 1</v>
      </c>
      <c r="N1498" s="16" t="str">
        <f>IF(Table3[[#This Row],[State ID]]="?","unknown",Table3[[#This Row],[State ID]])</f>
        <v>R1012</v>
      </c>
      <c r="O1498" s="38" t="str">
        <f>CONCATENATE(Table3[[#This Row],[date]],"-",Table3[[#This Row],[month2]],"-",Table3[[#This Row],[year2]])</f>
        <v>17-Dec-1966</v>
      </c>
      <c r="P1498" s="17">
        <f>DATEDIF(Table3[[#This Row],[date of birth]],DATE(2023,6,8),"y")</f>
        <v>56</v>
      </c>
      <c r="Q1498" s="39">
        <v>12643.38</v>
      </c>
    </row>
    <row r="1499" spans="1:17" x14ac:dyDescent="0.25">
      <c r="A1499" t="s">
        <v>6214</v>
      </c>
      <c r="B1499">
        <v>1962</v>
      </c>
      <c r="C1499" t="s">
        <v>10</v>
      </c>
      <c r="D1499">
        <v>11</v>
      </c>
      <c r="E1499">
        <v>0</v>
      </c>
      <c r="F1499">
        <v>12644.59</v>
      </c>
      <c r="G1499" t="s">
        <v>12</v>
      </c>
      <c r="H1499" t="s">
        <v>11</v>
      </c>
      <c r="I1499" t="s">
        <v>42</v>
      </c>
      <c r="J1499" s="16" t="str">
        <f>IF(Table3[[#This Row],[month]]="?","sep",Table3[[#This Row],[month]])</f>
        <v>Jul</v>
      </c>
      <c r="K1499" s="16">
        <f>IF(Table3[[#This Row],[year]]="?","1983",Table3[[#This Row],[year]])</f>
        <v>1962</v>
      </c>
      <c r="L1499" s="16" t="str">
        <f>IF(Table3[[#This Row],[Hospital tier]]="?","tier - 2",Table3[[#This Row],[Hospital tier]])</f>
        <v>tier - 3</v>
      </c>
      <c r="M1499" s="16" t="str">
        <f>IF(Table3[[#This Row],[City tier]]="?","tier - 2",Table3[[#This Row],[City tier]])</f>
        <v>tier - 2</v>
      </c>
      <c r="N1499" s="16" t="str">
        <f>IF(Table3[[#This Row],[State ID]]="?","unknown",Table3[[#This Row],[State ID]])</f>
        <v>R1011</v>
      </c>
      <c r="O1499" s="38" t="str">
        <f>CONCATENATE(Table3[[#This Row],[date]],"-",Table3[[#This Row],[month2]],"-",Table3[[#This Row],[year2]])</f>
        <v>11-Jul-1962</v>
      </c>
      <c r="P1499" s="17">
        <f>DATEDIF(Table3[[#This Row],[date of birth]],DATE(2023,6,8),"y")</f>
        <v>60</v>
      </c>
      <c r="Q1499" s="39">
        <v>12644.59</v>
      </c>
    </row>
    <row r="1500" spans="1:17" x14ac:dyDescent="0.25">
      <c r="A1500" t="s">
        <v>6215</v>
      </c>
      <c r="B1500">
        <v>1965</v>
      </c>
      <c r="C1500" t="s">
        <v>20</v>
      </c>
      <c r="D1500">
        <v>14</v>
      </c>
      <c r="E1500">
        <v>2</v>
      </c>
      <c r="F1500">
        <v>12646.21</v>
      </c>
      <c r="G1500" t="s">
        <v>12</v>
      </c>
      <c r="H1500" t="s">
        <v>11</v>
      </c>
      <c r="I1500" t="s">
        <v>42</v>
      </c>
      <c r="J1500" s="16" t="str">
        <f>IF(Table3[[#This Row],[month]]="?","sep",Table3[[#This Row],[month]])</f>
        <v>Sep</v>
      </c>
      <c r="K1500" s="16">
        <f>IF(Table3[[#This Row],[year]]="?","1983",Table3[[#This Row],[year]])</f>
        <v>1965</v>
      </c>
      <c r="L1500" s="16" t="str">
        <f>IF(Table3[[#This Row],[Hospital tier]]="?","tier - 2",Table3[[#This Row],[Hospital tier]])</f>
        <v>tier - 3</v>
      </c>
      <c r="M1500" s="16" t="str">
        <f>IF(Table3[[#This Row],[City tier]]="?","tier - 2",Table3[[#This Row],[City tier]])</f>
        <v>tier - 2</v>
      </c>
      <c r="N1500" s="16" t="str">
        <f>IF(Table3[[#This Row],[State ID]]="?","unknown",Table3[[#This Row],[State ID]])</f>
        <v>R1011</v>
      </c>
      <c r="O1500" s="38" t="str">
        <f>CONCATENATE(Table3[[#This Row],[date]],"-",Table3[[#This Row],[month2]],"-",Table3[[#This Row],[year2]])</f>
        <v>14-Sep-1965</v>
      </c>
      <c r="P1500" s="17">
        <f>DATEDIF(Table3[[#This Row],[date of birth]],DATE(2023,6,8),"y")</f>
        <v>57</v>
      </c>
      <c r="Q1500" s="39">
        <v>12646.21</v>
      </c>
    </row>
    <row r="1501" spans="1:17" x14ac:dyDescent="0.25">
      <c r="A1501" t="s">
        <v>6216</v>
      </c>
      <c r="B1501">
        <v>1962</v>
      </c>
      <c r="C1501" t="s">
        <v>35</v>
      </c>
      <c r="D1501">
        <v>27</v>
      </c>
      <c r="E1501">
        <v>0</v>
      </c>
      <c r="F1501">
        <v>12648.7</v>
      </c>
      <c r="G1501" t="s">
        <v>12</v>
      </c>
      <c r="H1501" t="s">
        <v>11</v>
      </c>
      <c r="I1501" t="s">
        <v>13</v>
      </c>
      <c r="J1501" s="16" t="str">
        <f>IF(Table3[[#This Row],[month]]="?","sep",Table3[[#This Row],[month]])</f>
        <v>Aug</v>
      </c>
      <c r="K1501" s="16">
        <f>IF(Table3[[#This Row],[year]]="?","1983",Table3[[#This Row],[year]])</f>
        <v>1962</v>
      </c>
      <c r="L1501" s="16" t="str">
        <f>IF(Table3[[#This Row],[Hospital tier]]="?","tier - 2",Table3[[#This Row],[Hospital tier]])</f>
        <v>tier - 3</v>
      </c>
      <c r="M1501" s="16" t="str">
        <f>IF(Table3[[#This Row],[City tier]]="?","tier - 2",Table3[[#This Row],[City tier]])</f>
        <v>tier - 2</v>
      </c>
      <c r="N1501" s="16" t="str">
        <f>IF(Table3[[#This Row],[State ID]]="?","unknown",Table3[[#This Row],[State ID]])</f>
        <v>R1013</v>
      </c>
      <c r="O1501" s="38" t="str">
        <f>CONCATENATE(Table3[[#This Row],[date]],"-",Table3[[#This Row],[month2]],"-",Table3[[#This Row],[year2]])</f>
        <v>27-Aug-1962</v>
      </c>
      <c r="P1501" s="17">
        <f>DATEDIF(Table3[[#This Row],[date of birth]],DATE(2023,6,8),"y")</f>
        <v>60</v>
      </c>
      <c r="Q1501" s="39">
        <v>12648.7</v>
      </c>
    </row>
    <row r="1502" spans="1:17" x14ac:dyDescent="0.25">
      <c r="A1502" t="s">
        <v>6217</v>
      </c>
      <c r="B1502">
        <v>1974</v>
      </c>
      <c r="C1502" t="s">
        <v>20</v>
      </c>
      <c r="D1502">
        <v>24</v>
      </c>
      <c r="E1502">
        <v>0</v>
      </c>
      <c r="F1502">
        <v>12697.48</v>
      </c>
      <c r="G1502" t="s">
        <v>12</v>
      </c>
      <c r="H1502" t="s">
        <v>12</v>
      </c>
      <c r="I1502" t="s">
        <v>300</v>
      </c>
      <c r="J1502" s="16" t="str">
        <f>IF(Table3[[#This Row],[month]]="?","sep",Table3[[#This Row],[month]])</f>
        <v>Sep</v>
      </c>
      <c r="K1502" s="16">
        <f>IF(Table3[[#This Row],[year]]="?","1983",Table3[[#This Row],[year]])</f>
        <v>1974</v>
      </c>
      <c r="L1502" s="16" t="str">
        <f>IF(Table3[[#This Row],[Hospital tier]]="?","tier - 2",Table3[[#This Row],[Hospital tier]])</f>
        <v>tier - 3</v>
      </c>
      <c r="M1502" s="16" t="str">
        <f>IF(Table3[[#This Row],[City tier]]="?","tier - 2",Table3[[#This Row],[City tier]])</f>
        <v>tier - 3</v>
      </c>
      <c r="N1502" s="16" t="str">
        <f>IF(Table3[[#This Row],[State ID]]="?","unknown",Table3[[#This Row],[State ID]])</f>
        <v>R1021</v>
      </c>
      <c r="O1502" s="38" t="str">
        <f>CONCATENATE(Table3[[#This Row],[date]],"-",Table3[[#This Row],[month2]],"-",Table3[[#This Row],[year2]])</f>
        <v>24-Sep-1974</v>
      </c>
      <c r="P1502" s="17">
        <f>DATEDIF(Table3[[#This Row],[date of birth]],DATE(2023,6,8),"y")</f>
        <v>48</v>
      </c>
      <c r="Q1502" s="39">
        <v>12697.48</v>
      </c>
    </row>
    <row r="1503" spans="1:17" x14ac:dyDescent="0.25">
      <c r="A1503" t="s">
        <v>6218</v>
      </c>
      <c r="B1503">
        <v>1992</v>
      </c>
      <c r="C1503" t="s">
        <v>10</v>
      </c>
      <c r="D1503">
        <v>7</v>
      </c>
      <c r="E1503">
        <v>0</v>
      </c>
      <c r="F1503">
        <v>12699.56</v>
      </c>
      <c r="G1503" t="s">
        <v>12</v>
      </c>
      <c r="H1503" t="s">
        <v>11</v>
      </c>
      <c r="I1503" t="s">
        <v>42</v>
      </c>
      <c r="J1503" s="16" t="str">
        <f>IF(Table3[[#This Row],[month]]="?","sep",Table3[[#This Row],[month]])</f>
        <v>Jul</v>
      </c>
      <c r="K1503" s="16">
        <f>IF(Table3[[#This Row],[year]]="?","1983",Table3[[#This Row],[year]])</f>
        <v>1992</v>
      </c>
      <c r="L1503" s="16" t="str">
        <f>IF(Table3[[#This Row],[Hospital tier]]="?","tier - 2",Table3[[#This Row],[Hospital tier]])</f>
        <v>tier - 3</v>
      </c>
      <c r="M1503" s="16" t="str">
        <f>IF(Table3[[#This Row],[City tier]]="?","tier - 2",Table3[[#This Row],[City tier]])</f>
        <v>tier - 2</v>
      </c>
      <c r="N1503" s="16" t="str">
        <f>IF(Table3[[#This Row],[State ID]]="?","unknown",Table3[[#This Row],[State ID]])</f>
        <v>R1011</v>
      </c>
      <c r="O1503" s="38" t="str">
        <f>CONCATENATE(Table3[[#This Row],[date]],"-",Table3[[#This Row],[month2]],"-",Table3[[#This Row],[year2]])</f>
        <v>7-Jul-1992</v>
      </c>
      <c r="P1503" s="17">
        <f>DATEDIF(Table3[[#This Row],[date of birth]],DATE(2023,6,8),"y")</f>
        <v>30</v>
      </c>
      <c r="Q1503" s="39">
        <v>12699.56</v>
      </c>
    </row>
    <row r="1504" spans="1:17" x14ac:dyDescent="0.25">
      <c r="A1504" t="s">
        <v>6219</v>
      </c>
      <c r="B1504">
        <v>1964</v>
      </c>
      <c r="C1504" t="s">
        <v>15</v>
      </c>
      <c r="D1504">
        <v>28</v>
      </c>
      <c r="E1504">
        <v>0</v>
      </c>
      <c r="F1504">
        <v>12700.63</v>
      </c>
      <c r="G1504" t="s">
        <v>12</v>
      </c>
      <c r="H1504" t="s">
        <v>12</v>
      </c>
      <c r="I1504" t="s">
        <v>42</v>
      </c>
      <c r="J1504" s="16" t="str">
        <f>IF(Table3[[#This Row],[month]]="?","sep",Table3[[#This Row],[month]])</f>
        <v>Nov</v>
      </c>
      <c r="K1504" s="16">
        <f>IF(Table3[[#This Row],[year]]="?","1983",Table3[[#This Row],[year]])</f>
        <v>1964</v>
      </c>
      <c r="L1504" s="16" t="str">
        <f>IF(Table3[[#This Row],[Hospital tier]]="?","tier - 2",Table3[[#This Row],[Hospital tier]])</f>
        <v>tier - 3</v>
      </c>
      <c r="M1504" s="16" t="str">
        <f>IF(Table3[[#This Row],[City tier]]="?","tier - 2",Table3[[#This Row],[City tier]])</f>
        <v>tier - 3</v>
      </c>
      <c r="N1504" s="16" t="str">
        <f>IF(Table3[[#This Row],[State ID]]="?","unknown",Table3[[#This Row],[State ID]])</f>
        <v>R1011</v>
      </c>
      <c r="O1504" s="38" t="str">
        <f>CONCATENATE(Table3[[#This Row],[date]],"-",Table3[[#This Row],[month2]],"-",Table3[[#This Row],[year2]])</f>
        <v>28-Nov-1964</v>
      </c>
      <c r="P1504" s="17">
        <f>DATEDIF(Table3[[#This Row],[date of birth]],DATE(2023,6,8),"y")</f>
        <v>58</v>
      </c>
      <c r="Q1504" s="39">
        <v>12700.63</v>
      </c>
    </row>
    <row r="1505" spans="1:17" x14ac:dyDescent="0.25">
      <c r="A1505" t="s">
        <v>6220</v>
      </c>
      <c r="B1505">
        <v>1970</v>
      </c>
      <c r="C1505" t="s">
        <v>10</v>
      </c>
      <c r="D1505">
        <v>8</v>
      </c>
      <c r="E1505">
        <v>0</v>
      </c>
      <c r="F1505">
        <v>12713</v>
      </c>
      <c r="G1505" t="s">
        <v>12</v>
      </c>
      <c r="H1505" t="s">
        <v>16</v>
      </c>
      <c r="I1505" t="s">
        <v>42</v>
      </c>
      <c r="J1505" s="16" t="str">
        <f>IF(Table3[[#This Row],[month]]="?","sep",Table3[[#This Row],[month]])</f>
        <v>Jul</v>
      </c>
      <c r="K1505" s="16">
        <f>IF(Table3[[#This Row],[year]]="?","1983",Table3[[#This Row],[year]])</f>
        <v>1970</v>
      </c>
      <c r="L1505" s="16" t="str">
        <f>IF(Table3[[#This Row],[Hospital tier]]="?","tier - 2",Table3[[#This Row],[Hospital tier]])</f>
        <v>tier - 3</v>
      </c>
      <c r="M1505" s="16" t="str">
        <f>IF(Table3[[#This Row],[City tier]]="?","tier - 2",Table3[[#This Row],[City tier]])</f>
        <v>tier - 1</v>
      </c>
      <c r="N1505" s="16" t="str">
        <f>IF(Table3[[#This Row],[State ID]]="?","unknown",Table3[[#This Row],[State ID]])</f>
        <v>R1011</v>
      </c>
      <c r="O1505" s="38" t="str">
        <f>CONCATENATE(Table3[[#This Row],[date]],"-",Table3[[#This Row],[month2]],"-",Table3[[#This Row],[year2]])</f>
        <v>8-Jul-1970</v>
      </c>
      <c r="P1505" s="17">
        <f>DATEDIF(Table3[[#This Row],[date of birth]],DATE(2023,6,8),"y")</f>
        <v>52</v>
      </c>
      <c r="Q1505" s="39">
        <v>12713</v>
      </c>
    </row>
    <row r="1506" spans="1:17" x14ac:dyDescent="0.25">
      <c r="A1506" t="s">
        <v>6221</v>
      </c>
      <c r="B1506">
        <v>1988</v>
      </c>
      <c r="C1506" t="s">
        <v>10</v>
      </c>
      <c r="D1506">
        <v>17</v>
      </c>
      <c r="E1506">
        <v>3</v>
      </c>
      <c r="F1506">
        <v>12718.21</v>
      </c>
      <c r="G1506" t="s">
        <v>12</v>
      </c>
      <c r="H1506" t="s">
        <v>16</v>
      </c>
      <c r="I1506" t="s">
        <v>535</v>
      </c>
      <c r="J1506" s="16" t="str">
        <f>IF(Table3[[#This Row],[month]]="?","sep",Table3[[#This Row],[month]])</f>
        <v>Jul</v>
      </c>
      <c r="K1506" s="16">
        <f>IF(Table3[[#This Row],[year]]="?","1983",Table3[[#This Row],[year]])</f>
        <v>1988</v>
      </c>
      <c r="L1506" s="16" t="str">
        <f>IF(Table3[[#This Row],[Hospital tier]]="?","tier - 2",Table3[[#This Row],[Hospital tier]])</f>
        <v>tier - 3</v>
      </c>
      <c r="M1506" s="16" t="str">
        <f>IF(Table3[[#This Row],[City tier]]="?","tier - 2",Table3[[#This Row],[City tier]])</f>
        <v>tier - 1</v>
      </c>
      <c r="N1506" s="16" t="str">
        <f>IF(Table3[[#This Row],[State ID]]="?","unknown",Table3[[#This Row],[State ID]])</f>
        <v>R1026</v>
      </c>
      <c r="O1506" s="38" t="str">
        <f>CONCATENATE(Table3[[#This Row],[date]],"-",Table3[[#This Row],[month2]],"-",Table3[[#This Row],[year2]])</f>
        <v>17-Jul-1988</v>
      </c>
      <c r="P1506" s="17">
        <f>DATEDIF(Table3[[#This Row],[date of birth]],DATE(2023,6,8),"y")</f>
        <v>34</v>
      </c>
      <c r="Q1506" s="39">
        <v>12718.21</v>
      </c>
    </row>
    <row r="1507" spans="1:17" x14ac:dyDescent="0.25">
      <c r="A1507" t="s">
        <v>6222</v>
      </c>
      <c r="B1507">
        <v>1962</v>
      </c>
      <c r="C1507" t="s">
        <v>20</v>
      </c>
      <c r="D1507">
        <v>2</v>
      </c>
      <c r="E1507">
        <v>0</v>
      </c>
      <c r="F1507">
        <v>12731</v>
      </c>
      <c r="G1507" t="s">
        <v>12</v>
      </c>
      <c r="H1507" t="s">
        <v>12</v>
      </c>
      <c r="I1507" t="s">
        <v>168</v>
      </c>
      <c r="J1507" s="16" t="str">
        <f>IF(Table3[[#This Row],[month]]="?","sep",Table3[[#This Row],[month]])</f>
        <v>Sep</v>
      </c>
      <c r="K1507" s="16">
        <f>IF(Table3[[#This Row],[year]]="?","1983",Table3[[#This Row],[year]])</f>
        <v>1962</v>
      </c>
      <c r="L1507" s="16" t="str">
        <f>IF(Table3[[#This Row],[Hospital tier]]="?","tier - 2",Table3[[#This Row],[Hospital tier]])</f>
        <v>tier - 3</v>
      </c>
      <c r="M1507" s="16" t="str">
        <f>IF(Table3[[#This Row],[City tier]]="?","tier - 2",Table3[[#This Row],[City tier]])</f>
        <v>tier - 3</v>
      </c>
      <c r="N1507" s="16" t="str">
        <f>IF(Table3[[#This Row],[State ID]]="?","unknown",Table3[[#This Row],[State ID]])</f>
        <v>R1016</v>
      </c>
      <c r="O1507" s="38" t="str">
        <f>CONCATENATE(Table3[[#This Row],[date]],"-",Table3[[#This Row],[month2]],"-",Table3[[#This Row],[year2]])</f>
        <v>2-Sep-1962</v>
      </c>
      <c r="P1507" s="17">
        <f>DATEDIF(Table3[[#This Row],[date of birth]],DATE(2023,6,8),"y")</f>
        <v>60</v>
      </c>
      <c r="Q1507" s="39">
        <v>12731</v>
      </c>
    </row>
    <row r="1508" spans="1:17" x14ac:dyDescent="0.25">
      <c r="A1508" t="s">
        <v>6223</v>
      </c>
      <c r="B1508">
        <v>1962</v>
      </c>
      <c r="C1508" t="s">
        <v>37</v>
      </c>
      <c r="D1508">
        <v>1</v>
      </c>
      <c r="E1508">
        <v>0</v>
      </c>
      <c r="F1508">
        <v>12741.17</v>
      </c>
      <c r="G1508" t="s">
        <v>12</v>
      </c>
      <c r="H1508" t="s">
        <v>16</v>
      </c>
      <c r="I1508" t="s">
        <v>356</v>
      </c>
      <c r="J1508" s="16" t="str">
        <f>IF(Table3[[#This Row],[month]]="?","sep",Table3[[#This Row],[month]])</f>
        <v>Oct</v>
      </c>
      <c r="K1508" s="16">
        <f>IF(Table3[[#This Row],[year]]="?","1983",Table3[[#This Row],[year]])</f>
        <v>1962</v>
      </c>
      <c r="L1508" s="16" t="str">
        <f>IF(Table3[[#This Row],[Hospital tier]]="?","tier - 2",Table3[[#This Row],[Hospital tier]])</f>
        <v>tier - 3</v>
      </c>
      <c r="M1508" s="16" t="str">
        <f>IF(Table3[[#This Row],[City tier]]="?","tier - 2",Table3[[#This Row],[City tier]])</f>
        <v>tier - 1</v>
      </c>
      <c r="N1508" s="16" t="str">
        <f>IF(Table3[[#This Row],[State ID]]="?","unknown",Table3[[#This Row],[State ID]])</f>
        <v>R1017</v>
      </c>
      <c r="O1508" s="38" t="str">
        <f>CONCATENATE(Table3[[#This Row],[date]],"-",Table3[[#This Row],[month2]],"-",Table3[[#This Row],[year2]])</f>
        <v>1-Oct-1962</v>
      </c>
      <c r="P1508" s="17">
        <f>DATEDIF(Table3[[#This Row],[date of birth]],DATE(2023,6,8),"y")</f>
        <v>60</v>
      </c>
      <c r="Q1508" s="39">
        <v>12741.17</v>
      </c>
    </row>
    <row r="1509" spans="1:17" x14ac:dyDescent="0.25">
      <c r="A1509" t="s">
        <v>6224</v>
      </c>
      <c r="B1509">
        <v>1975</v>
      </c>
      <c r="C1509" t="s">
        <v>20</v>
      </c>
      <c r="D1509">
        <v>25</v>
      </c>
      <c r="E1509">
        <v>1</v>
      </c>
      <c r="F1509">
        <v>12770.27</v>
      </c>
      <c r="G1509" t="s">
        <v>12</v>
      </c>
      <c r="H1509" t="s">
        <v>12</v>
      </c>
      <c r="I1509" t="s">
        <v>300</v>
      </c>
      <c r="J1509" s="16" t="str">
        <f>IF(Table3[[#This Row],[month]]="?","sep",Table3[[#This Row],[month]])</f>
        <v>Sep</v>
      </c>
      <c r="K1509" s="16">
        <f>IF(Table3[[#This Row],[year]]="?","1983",Table3[[#This Row],[year]])</f>
        <v>1975</v>
      </c>
      <c r="L1509" s="16" t="str">
        <f>IF(Table3[[#This Row],[Hospital tier]]="?","tier - 2",Table3[[#This Row],[Hospital tier]])</f>
        <v>tier - 3</v>
      </c>
      <c r="M1509" s="16" t="str">
        <f>IF(Table3[[#This Row],[City tier]]="?","tier - 2",Table3[[#This Row],[City tier]])</f>
        <v>tier - 3</v>
      </c>
      <c r="N1509" s="16" t="str">
        <f>IF(Table3[[#This Row],[State ID]]="?","unknown",Table3[[#This Row],[State ID]])</f>
        <v>R1021</v>
      </c>
      <c r="O1509" s="38" t="str">
        <f>CONCATENATE(Table3[[#This Row],[date]],"-",Table3[[#This Row],[month2]],"-",Table3[[#This Row],[year2]])</f>
        <v>25-Sep-1975</v>
      </c>
      <c r="P1509" s="17">
        <f>DATEDIF(Table3[[#This Row],[date of birth]],DATE(2023,6,8),"y")</f>
        <v>47</v>
      </c>
      <c r="Q1509" s="39">
        <v>12770.27</v>
      </c>
    </row>
    <row r="1510" spans="1:17" x14ac:dyDescent="0.25">
      <c r="A1510" t="s">
        <v>6225</v>
      </c>
      <c r="B1510">
        <v>1972</v>
      </c>
      <c r="C1510" t="s">
        <v>37</v>
      </c>
      <c r="D1510">
        <v>7</v>
      </c>
      <c r="E1510">
        <v>0</v>
      </c>
      <c r="F1510">
        <v>12776.05</v>
      </c>
      <c r="G1510" t="s">
        <v>12</v>
      </c>
      <c r="H1510" t="s">
        <v>12</v>
      </c>
      <c r="I1510" t="s">
        <v>535</v>
      </c>
      <c r="J1510" s="16" t="str">
        <f>IF(Table3[[#This Row],[month]]="?","sep",Table3[[#This Row],[month]])</f>
        <v>Oct</v>
      </c>
      <c r="K1510" s="16">
        <f>IF(Table3[[#This Row],[year]]="?","1983",Table3[[#This Row],[year]])</f>
        <v>1972</v>
      </c>
      <c r="L1510" s="16" t="str">
        <f>IF(Table3[[#This Row],[Hospital tier]]="?","tier - 2",Table3[[#This Row],[Hospital tier]])</f>
        <v>tier - 3</v>
      </c>
      <c r="M1510" s="16" t="str">
        <f>IF(Table3[[#This Row],[City tier]]="?","tier - 2",Table3[[#This Row],[City tier]])</f>
        <v>tier - 3</v>
      </c>
      <c r="N1510" s="16" t="str">
        <f>IF(Table3[[#This Row],[State ID]]="?","unknown",Table3[[#This Row],[State ID]])</f>
        <v>R1026</v>
      </c>
      <c r="O1510" s="38" t="str">
        <f>CONCATENATE(Table3[[#This Row],[date]],"-",Table3[[#This Row],[month2]],"-",Table3[[#This Row],[year2]])</f>
        <v>7-Oct-1972</v>
      </c>
      <c r="P1510" s="17">
        <f>DATEDIF(Table3[[#This Row],[date of birth]],DATE(2023,6,8),"y")</f>
        <v>50</v>
      </c>
      <c r="Q1510" s="39">
        <v>12776.05</v>
      </c>
    </row>
    <row r="1511" spans="1:17" x14ac:dyDescent="0.25">
      <c r="A1511" t="s">
        <v>6226</v>
      </c>
      <c r="B1511">
        <v>1963</v>
      </c>
      <c r="C1511" t="s">
        <v>30</v>
      </c>
      <c r="D1511">
        <v>5</v>
      </c>
      <c r="E1511">
        <v>0</v>
      </c>
      <c r="F1511">
        <v>12788.03</v>
      </c>
      <c r="G1511" t="s">
        <v>12</v>
      </c>
      <c r="H1511" t="s">
        <v>12</v>
      </c>
      <c r="I1511" t="s">
        <v>200</v>
      </c>
      <c r="J1511" s="16" t="str">
        <f>IF(Table3[[#This Row],[month]]="?","sep",Table3[[#This Row],[month]])</f>
        <v>Dec</v>
      </c>
      <c r="K1511" s="16">
        <f>IF(Table3[[#This Row],[year]]="?","1983",Table3[[#This Row],[year]])</f>
        <v>1963</v>
      </c>
      <c r="L1511" s="16" t="str">
        <f>IF(Table3[[#This Row],[Hospital tier]]="?","tier - 2",Table3[[#This Row],[Hospital tier]])</f>
        <v>tier - 3</v>
      </c>
      <c r="M1511" s="16" t="str">
        <f>IF(Table3[[#This Row],[City tier]]="?","tier - 2",Table3[[#This Row],[City tier]])</f>
        <v>tier - 3</v>
      </c>
      <c r="N1511" s="16" t="str">
        <f>IF(Table3[[#This Row],[State ID]]="?","unknown",Table3[[#This Row],[State ID]])</f>
        <v>R1025</v>
      </c>
      <c r="O1511" s="38" t="str">
        <f>CONCATENATE(Table3[[#This Row],[date]],"-",Table3[[#This Row],[month2]],"-",Table3[[#This Row],[year2]])</f>
        <v>5-Dec-1963</v>
      </c>
      <c r="P1511" s="17">
        <f>DATEDIF(Table3[[#This Row],[date of birth]],DATE(2023,6,8),"y")</f>
        <v>59</v>
      </c>
      <c r="Q1511" s="39">
        <v>12788.03</v>
      </c>
    </row>
    <row r="1512" spans="1:17" x14ac:dyDescent="0.25">
      <c r="A1512" t="s">
        <v>6227</v>
      </c>
      <c r="B1512">
        <v>1983</v>
      </c>
      <c r="C1512" t="s">
        <v>37</v>
      </c>
      <c r="D1512">
        <v>29</v>
      </c>
      <c r="E1512">
        <v>3</v>
      </c>
      <c r="F1512">
        <v>12788.18</v>
      </c>
      <c r="G1512" t="s">
        <v>12</v>
      </c>
      <c r="H1512" t="s">
        <v>16</v>
      </c>
      <c r="I1512" t="s">
        <v>535</v>
      </c>
      <c r="J1512" s="16" t="str">
        <f>IF(Table3[[#This Row],[month]]="?","sep",Table3[[#This Row],[month]])</f>
        <v>Oct</v>
      </c>
      <c r="K1512" s="16">
        <f>IF(Table3[[#This Row],[year]]="?","1983",Table3[[#This Row],[year]])</f>
        <v>1983</v>
      </c>
      <c r="L1512" s="16" t="str">
        <f>IF(Table3[[#This Row],[Hospital tier]]="?","tier - 2",Table3[[#This Row],[Hospital tier]])</f>
        <v>tier - 3</v>
      </c>
      <c r="M1512" s="16" t="str">
        <f>IF(Table3[[#This Row],[City tier]]="?","tier - 2",Table3[[#This Row],[City tier]])</f>
        <v>tier - 1</v>
      </c>
      <c r="N1512" s="16" t="str">
        <f>IF(Table3[[#This Row],[State ID]]="?","unknown",Table3[[#This Row],[State ID]])</f>
        <v>R1026</v>
      </c>
      <c r="O1512" s="38" t="str">
        <f>CONCATENATE(Table3[[#This Row],[date]],"-",Table3[[#This Row],[month2]],"-",Table3[[#This Row],[year2]])</f>
        <v>29-Oct-1983</v>
      </c>
      <c r="P1512" s="17">
        <f>DATEDIF(Table3[[#This Row],[date of birth]],DATE(2023,6,8),"y")</f>
        <v>39</v>
      </c>
      <c r="Q1512" s="39">
        <v>12788.18</v>
      </c>
    </row>
    <row r="1513" spans="1:17" x14ac:dyDescent="0.25">
      <c r="A1513" t="s">
        <v>6228</v>
      </c>
      <c r="B1513">
        <v>1978</v>
      </c>
      <c r="C1513" t="s">
        <v>10</v>
      </c>
      <c r="D1513">
        <v>24</v>
      </c>
      <c r="E1513">
        <v>0</v>
      </c>
      <c r="F1513">
        <v>12797.21</v>
      </c>
      <c r="G1513" t="s">
        <v>12</v>
      </c>
      <c r="H1513" t="s">
        <v>16</v>
      </c>
      <c r="I1513" t="s">
        <v>247</v>
      </c>
      <c r="J1513" s="16" t="str">
        <f>IF(Table3[[#This Row],[month]]="?","sep",Table3[[#This Row],[month]])</f>
        <v>Jul</v>
      </c>
      <c r="K1513" s="16">
        <f>IF(Table3[[#This Row],[year]]="?","1983",Table3[[#This Row],[year]])</f>
        <v>1978</v>
      </c>
      <c r="L1513" s="16" t="str">
        <f>IF(Table3[[#This Row],[Hospital tier]]="?","tier - 2",Table3[[#This Row],[Hospital tier]])</f>
        <v>tier - 3</v>
      </c>
      <c r="M1513" s="16" t="str">
        <f>IF(Table3[[#This Row],[City tier]]="?","tier - 2",Table3[[#This Row],[City tier]])</f>
        <v>tier - 1</v>
      </c>
      <c r="N1513" s="16" t="str">
        <f>IF(Table3[[#This Row],[State ID]]="?","unknown",Table3[[#This Row],[State ID]])</f>
        <v>R1024</v>
      </c>
      <c r="O1513" s="38" t="str">
        <f>CONCATENATE(Table3[[#This Row],[date]],"-",Table3[[#This Row],[month2]],"-",Table3[[#This Row],[year2]])</f>
        <v>24-Jul-1978</v>
      </c>
      <c r="P1513" s="17">
        <f>DATEDIF(Table3[[#This Row],[date of birth]],DATE(2023,6,8),"y")</f>
        <v>44</v>
      </c>
      <c r="Q1513" s="39">
        <v>12797.21</v>
      </c>
    </row>
    <row r="1514" spans="1:17" x14ac:dyDescent="0.25">
      <c r="A1514" t="s">
        <v>6229</v>
      </c>
      <c r="B1514">
        <v>1963</v>
      </c>
      <c r="C1514" t="s">
        <v>10</v>
      </c>
      <c r="D1514">
        <v>20</v>
      </c>
      <c r="E1514">
        <v>0</v>
      </c>
      <c r="F1514">
        <v>12815.44</v>
      </c>
      <c r="G1514" t="s">
        <v>12</v>
      </c>
      <c r="H1514" t="s">
        <v>12</v>
      </c>
      <c r="I1514" t="s">
        <v>247</v>
      </c>
      <c r="J1514" s="16" t="str">
        <f>IF(Table3[[#This Row],[month]]="?","sep",Table3[[#This Row],[month]])</f>
        <v>Jul</v>
      </c>
      <c r="K1514" s="16">
        <f>IF(Table3[[#This Row],[year]]="?","1983",Table3[[#This Row],[year]])</f>
        <v>1963</v>
      </c>
      <c r="L1514" s="16" t="str">
        <f>IF(Table3[[#This Row],[Hospital tier]]="?","tier - 2",Table3[[#This Row],[Hospital tier]])</f>
        <v>tier - 3</v>
      </c>
      <c r="M1514" s="16" t="str">
        <f>IF(Table3[[#This Row],[City tier]]="?","tier - 2",Table3[[#This Row],[City tier]])</f>
        <v>tier - 3</v>
      </c>
      <c r="N1514" s="16" t="str">
        <f>IF(Table3[[#This Row],[State ID]]="?","unknown",Table3[[#This Row],[State ID]])</f>
        <v>R1024</v>
      </c>
      <c r="O1514" s="38" t="str">
        <f>CONCATENATE(Table3[[#This Row],[date]],"-",Table3[[#This Row],[month2]],"-",Table3[[#This Row],[year2]])</f>
        <v>20-Jul-1963</v>
      </c>
      <c r="P1514" s="17">
        <f>DATEDIF(Table3[[#This Row],[date of birth]],DATE(2023,6,8),"y")</f>
        <v>59</v>
      </c>
      <c r="Q1514" s="39">
        <v>12815.44</v>
      </c>
    </row>
    <row r="1515" spans="1:17" x14ac:dyDescent="0.25">
      <c r="A1515" t="s">
        <v>6230</v>
      </c>
      <c r="B1515">
        <v>1967</v>
      </c>
      <c r="C1515" t="s">
        <v>20</v>
      </c>
      <c r="D1515">
        <v>25</v>
      </c>
      <c r="E1515">
        <v>0</v>
      </c>
      <c r="F1515">
        <v>12823.25</v>
      </c>
      <c r="G1515" t="s">
        <v>12</v>
      </c>
      <c r="H1515" t="s">
        <v>12</v>
      </c>
      <c r="I1515" t="s">
        <v>300</v>
      </c>
      <c r="J1515" s="16" t="str">
        <f>IF(Table3[[#This Row],[month]]="?","sep",Table3[[#This Row],[month]])</f>
        <v>Sep</v>
      </c>
      <c r="K1515" s="16">
        <f>IF(Table3[[#This Row],[year]]="?","1983",Table3[[#This Row],[year]])</f>
        <v>1967</v>
      </c>
      <c r="L1515" s="16" t="str">
        <f>IF(Table3[[#This Row],[Hospital tier]]="?","tier - 2",Table3[[#This Row],[Hospital tier]])</f>
        <v>tier - 3</v>
      </c>
      <c r="M1515" s="16" t="str">
        <f>IF(Table3[[#This Row],[City tier]]="?","tier - 2",Table3[[#This Row],[City tier]])</f>
        <v>tier - 3</v>
      </c>
      <c r="N1515" s="16" t="str">
        <f>IF(Table3[[#This Row],[State ID]]="?","unknown",Table3[[#This Row],[State ID]])</f>
        <v>R1021</v>
      </c>
      <c r="O1515" s="38" t="str">
        <f>CONCATENATE(Table3[[#This Row],[date]],"-",Table3[[#This Row],[month2]],"-",Table3[[#This Row],[year2]])</f>
        <v>25-Sep-1967</v>
      </c>
      <c r="P1515" s="17">
        <f>DATEDIF(Table3[[#This Row],[date of birth]],DATE(2023,6,8),"y")</f>
        <v>55</v>
      </c>
      <c r="Q1515" s="39">
        <v>12823.25</v>
      </c>
    </row>
    <row r="1516" spans="1:17" x14ac:dyDescent="0.25">
      <c r="A1516" t="s">
        <v>6231</v>
      </c>
      <c r="B1516">
        <v>2004</v>
      </c>
      <c r="C1516" t="s">
        <v>15</v>
      </c>
      <c r="D1516">
        <v>9</v>
      </c>
      <c r="E1516">
        <v>2</v>
      </c>
      <c r="F1516">
        <v>12829.46</v>
      </c>
      <c r="G1516" t="s">
        <v>12</v>
      </c>
      <c r="H1516" t="s">
        <v>12</v>
      </c>
      <c r="I1516" t="s">
        <v>168</v>
      </c>
      <c r="J1516" s="16" t="str">
        <f>IF(Table3[[#This Row],[month]]="?","sep",Table3[[#This Row],[month]])</f>
        <v>Nov</v>
      </c>
      <c r="K1516" s="16">
        <f>IF(Table3[[#This Row],[year]]="?","1983",Table3[[#This Row],[year]])</f>
        <v>2004</v>
      </c>
      <c r="L1516" s="16" t="str">
        <f>IF(Table3[[#This Row],[Hospital tier]]="?","tier - 2",Table3[[#This Row],[Hospital tier]])</f>
        <v>tier - 3</v>
      </c>
      <c r="M1516" s="16" t="str">
        <f>IF(Table3[[#This Row],[City tier]]="?","tier - 2",Table3[[#This Row],[City tier]])</f>
        <v>tier - 3</v>
      </c>
      <c r="N1516" s="16" t="str">
        <f>IF(Table3[[#This Row],[State ID]]="?","unknown",Table3[[#This Row],[State ID]])</f>
        <v>R1016</v>
      </c>
      <c r="O1516" s="38" t="str">
        <f>CONCATENATE(Table3[[#This Row],[date]],"-",Table3[[#This Row],[month2]],"-",Table3[[#This Row],[year2]])</f>
        <v>9-Nov-2004</v>
      </c>
      <c r="P1516" s="17">
        <f>DATEDIF(Table3[[#This Row],[date of birth]],DATE(2023,6,8),"y")</f>
        <v>18</v>
      </c>
      <c r="Q1516" s="39">
        <v>12829.46</v>
      </c>
    </row>
    <row r="1517" spans="1:17" x14ac:dyDescent="0.25">
      <c r="A1517" t="s">
        <v>6232</v>
      </c>
      <c r="B1517">
        <v>1993</v>
      </c>
      <c r="C1517" t="s">
        <v>20</v>
      </c>
      <c r="D1517">
        <v>27</v>
      </c>
      <c r="E1517">
        <v>0</v>
      </c>
      <c r="F1517">
        <v>12847.24</v>
      </c>
      <c r="G1517" t="s">
        <v>12</v>
      </c>
      <c r="H1517" t="s">
        <v>11</v>
      </c>
      <c r="I1517" t="s">
        <v>23</v>
      </c>
      <c r="J1517" s="16" t="str">
        <f>IF(Table3[[#This Row],[month]]="?","sep",Table3[[#This Row],[month]])</f>
        <v>Sep</v>
      </c>
      <c r="K1517" s="16">
        <f>IF(Table3[[#This Row],[year]]="?","1983",Table3[[#This Row],[year]])</f>
        <v>1993</v>
      </c>
      <c r="L1517" s="16" t="str">
        <f>IF(Table3[[#This Row],[Hospital tier]]="?","tier - 2",Table3[[#This Row],[Hospital tier]])</f>
        <v>tier - 3</v>
      </c>
      <c r="M1517" s="16" t="str">
        <f>IF(Table3[[#This Row],[City tier]]="?","tier - 2",Table3[[#This Row],[City tier]])</f>
        <v>tier - 2</v>
      </c>
      <c r="N1517" s="16" t="str">
        <f>IF(Table3[[#This Row],[State ID]]="?","unknown",Table3[[#This Row],[State ID]])</f>
        <v>R1012</v>
      </c>
      <c r="O1517" s="38" t="str">
        <f>CONCATENATE(Table3[[#This Row],[date]],"-",Table3[[#This Row],[month2]],"-",Table3[[#This Row],[year2]])</f>
        <v>27-Sep-1993</v>
      </c>
      <c r="P1517" s="17">
        <f>DATEDIF(Table3[[#This Row],[date of birth]],DATE(2023,6,8),"y")</f>
        <v>29</v>
      </c>
      <c r="Q1517" s="39">
        <v>12847.24</v>
      </c>
    </row>
    <row r="1518" spans="1:17" x14ac:dyDescent="0.25">
      <c r="A1518" t="s">
        <v>6233</v>
      </c>
      <c r="B1518">
        <v>1973</v>
      </c>
      <c r="C1518" t="s">
        <v>20</v>
      </c>
      <c r="D1518">
        <v>22</v>
      </c>
      <c r="E1518">
        <v>0</v>
      </c>
      <c r="F1518">
        <v>12852.37</v>
      </c>
      <c r="G1518" t="s">
        <v>12</v>
      </c>
      <c r="H1518" t="s">
        <v>16</v>
      </c>
      <c r="I1518" t="s">
        <v>23</v>
      </c>
      <c r="J1518" s="16" t="str">
        <f>IF(Table3[[#This Row],[month]]="?","sep",Table3[[#This Row],[month]])</f>
        <v>Sep</v>
      </c>
      <c r="K1518" s="16">
        <f>IF(Table3[[#This Row],[year]]="?","1983",Table3[[#This Row],[year]])</f>
        <v>1973</v>
      </c>
      <c r="L1518" s="16" t="str">
        <f>IF(Table3[[#This Row],[Hospital tier]]="?","tier - 2",Table3[[#This Row],[Hospital tier]])</f>
        <v>tier - 3</v>
      </c>
      <c r="M1518" s="16" t="str">
        <f>IF(Table3[[#This Row],[City tier]]="?","tier - 2",Table3[[#This Row],[City tier]])</f>
        <v>tier - 1</v>
      </c>
      <c r="N1518" s="16" t="str">
        <f>IF(Table3[[#This Row],[State ID]]="?","unknown",Table3[[#This Row],[State ID]])</f>
        <v>R1012</v>
      </c>
      <c r="O1518" s="38" t="str">
        <f>CONCATENATE(Table3[[#This Row],[date]],"-",Table3[[#This Row],[month2]],"-",Table3[[#This Row],[year2]])</f>
        <v>22-Sep-1973</v>
      </c>
      <c r="P1518" s="17">
        <f>DATEDIF(Table3[[#This Row],[date of birth]],DATE(2023,6,8),"y")</f>
        <v>49</v>
      </c>
      <c r="Q1518" s="39">
        <v>12852.37</v>
      </c>
    </row>
    <row r="1519" spans="1:17" x14ac:dyDescent="0.25">
      <c r="A1519" t="s">
        <v>6234</v>
      </c>
      <c r="B1519">
        <v>1963</v>
      </c>
      <c r="C1519" t="s">
        <v>20</v>
      </c>
      <c r="D1519">
        <v>27</v>
      </c>
      <c r="E1519">
        <v>0</v>
      </c>
      <c r="F1519">
        <v>12856.84</v>
      </c>
      <c r="G1519" t="s">
        <v>12</v>
      </c>
      <c r="H1519" t="s">
        <v>12</v>
      </c>
      <c r="I1519" t="s">
        <v>300</v>
      </c>
      <c r="J1519" s="16" t="str">
        <f>IF(Table3[[#This Row],[month]]="?","sep",Table3[[#This Row],[month]])</f>
        <v>Sep</v>
      </c>
      <c r="K1519" s="16">
        <f>IF(Table3[[#This Row],[year]]="?","1983",Table3[[#This Row],[year]])</f>
        <v>1963</v>
      </c>
      <c r="L1519" s="16" t="str">
        <f>IF(Table3[[#This Row],[Hospital tier]]="?","tier - 2",Table3[[#This Row],[Hospital tier]])</f>
        <v>tier - 3</v>
      </c>
      <c r="M1519" s="16" t="str">
        <f>IF(Table3[[#This Row],[City tier]]="?","tier - 2",Table3[[#This Row],[City tier]])</f>
        <v>tier - 3</v>
      </c>
      <c r="N1519" s="16" t="str">
        <f>IF(Table3[[#This Row],[State ID]]="?","unknown",Table3[[#This Row],[State ID]])</f>
        <v>R1021</v>
      </c>
      <c r="O1519" s="38" t="str">
        <f>CONCATENATE(Table3[[#This Row],[date]],"-",Table3[[#This Row],[month2]],"-",Table3[[#This Row],[year2]])</f>
        <v>27-Sep-1963</v>
      </c>
      <c r="P1519" s="17">
        <f>DATEDIF(Table3[[#This Row],[date of birth]],DATE(2023,6,8),"y")</f>
        <v>59</v>
      </c>
      <c r="Q1519" s="39">
        <v>12856.84</v>
      </c>
    </row>
    <row r="1520" spans="1:17" x14ac:dyDescent="0.25">
      <c r="A1520" t="s">
        <v>6235</v>
      </c>
      <c r="B1520">
        <v>1984</v>
      </c>
      <c r="C1520" t="s">
        <v>35</v>
      </c>
      <c r="D1520">
        <v>6</v>
      </c>
      <c r="E1520">
        <v>3</v>
      </c>
      <c r="F1520">
        <v>12870.31</v>
      </c>
      <c r="G1520" t="s">
        <v>12</v>
      </c>
      <c r="H1520" t="s">
        <v>12</v>
      </c>
      <c r="I1520" t="s">
        <v>23</v>
      </c>
      <c r="J1520" s="16" t="str">
        <f>IF(Table3[[#This Row],[month]]="?","sep",Table3[[#This Row],[month]])</f>
        <v>Aug</v>
      </c>
      <c r="K1520" s="16">
        <f>IF(Table3[[#This Row],[year]]="?","1983",Table3[[#This Row],[year]])</f>
        <v>1984</v>
      </c>
      <c r="L1520" s="16" t="str">
        <f>IF(Table3[[#This Row],[Hospital tier]]="?","tier - 2",Table3[[#This Row],[Hospital tier]])</f>
        <v>tier - 3</v>
      </c>
      <c r="M1520" s="16" t="str">
        <f>IF(Table3[[#This Row],[City tier]]="?","tier - 2",Table3[[#This Row],[City tier]])</f>
        <v>tier - 3</v>
      </c>
      <c r="N1520" s="16" t="str">
        <f>IF(Table3[[#This Row],[State ID]]="?","unknown",Table3[[#This Row],[State ID]])</f>
        <v>R1012</v>
      </c>
      <c r="O1520" s="38" t="str">
        <f>CONCATENATE(Table3[[#This Row],[date]],"-",Table3[[#This Row],[month2]],"-",Table3[[#This Row],[year2]])</f>
        <v>6-Aug-1984</v>
      </c>
      <c r="P1520" s="17">
        <f>DATEDIF(Table3[[#This Row],[date of birth]],DATE(2023,6,8),"y")</f>
        <v>38</v>
      </c>
      <c r="Q1520" s="39">
        <v>12870.31</v>
      </c>
    </row>
    <row r="1521" spans="1:17" x14ac:dyDescent="0.25">
      <c r="A1521" t="s">
        <v>6236</v>
      </c>
      <c r="B1521">
        <v>2004</v>
      </c>
      <c r="C1521" t="s">
        <v>10</v>
      </c>
      <c r="D1521">
        <v>9</v>
      </c>
      <c r="E1521">
        <v>0</v>
      </c>
      <c r="F1521">
        <v>12890.06</v>
      </c>
      <c r="G1521" t="s">
        <v>12</v>
      </c>
      <c r="H1521" t="s">
        <v>16</v>
      </c>
      <c r="I1521" t="s">
        <v>166</v>
      </c>
      <c r="J1521" s="16" t="str">
        <f>IF(Table3[[#This Row],[month]]="?","sep",Table3[[#This Row],[month]])</f>
        <v>Jul</v>
      </c>
      <c r="K1521" s="16">
        <f>IF(Table3[[#This Row],[year]]="?","1983",Table3[[#This Row],[year]])</f>
        <v>2004</v>
      </c>
      <c r="L1521" s="16" t="str">
        <f>IF(Table3[[#This Row],[Hospital tier]]="?","tier - 2",Table3[[#This Row],[Hospital tier]])</f>
        <v>tier - 3</v>
      </c>
      <c r="M1521" s="16" t="str">
        <f>IF(Table3[[#This Row],[City tier]]="?","tier - 2",Table3[[#This Row],[City tier]])</f>
        <v>tier - 1</v>
      </c>
      <c r="N1521" s="16" t="str">
        <f>IF(Table3[[#This Row],[State ID]]="?","unknown",Table3[[#This Row],[State ID]])</f>
        <v>R1019</v>
      </c>
      <c r="O1521" s="38" t="str">
        <f>CONCATENATE(Table3[[#This Row],[date]],"-",Table3[[#This Row],[month2]],"-",Table3[[#This Row],[year2]])</f>
        <v>9-Jul-2004</v>
      </c>
      <c r="P1521" s="17">
        <f>DATEDIF(Table3[[#This Row],[date of birth]],DATE(2023,6,8),"y")</f>
        <v>18</v>
      </c>
      <c r="Q1521" s="39">
        <v>12890.06</v>
      </c>
    </row>
    <row r="1522" spans="1:17" x14ac:dyDescent="0.25">
      <c r="A1522" t="s">
        <v>6237</v>
      </c>
      <c r="B1522">
        <v>1963</v>
      </c>
      <c r="C1522" t="s">
        <v>35</v>
      </c>
      <c r="D1522">
        <v>16</v>
      </c>
      <c r="E1522">
        <v>1</v>
      </c>
      <c r="F1522">
        <v>12913.99</v>
      </c>
      <c r="G1522" t="s">
        <v>12</v>
      </c>
      <c r="H1522" t="s">
        <v>11</v>
      </c>
      <c r="I1522" t="s">
        <v>168</v>
      </c>
      <c r="J1522" s="16" t="str">
        <f>IF(Table3[[#This Row],[month]]="?","sep",Table3[[#This Row],[month]])</f>
        <v>Aug</v>
      </c>
      <c r="K1522" s="16">
        <f>IF(Table3[[#This Row],[year]]="?","1983",Table3[[#This Row],[year]])</f>
        <v>1963</v>
      </c>
      <c r="L1522" s="16" t="str">
        <f>IF(Table3[[#This Row],[Hospital tier]]="?","tier - 2",Table3[[#This Row],[Hospital tier]])</f>
        <v>tier - 3</v>
      </c>
      <c r="M1522" s="16" t="str">
        <f>IF(Table3[[#This Row],[City tier]]="?","tier - 2",Table3[[#This Row],[City tier]])</f>
        <v>tier - 2</v>
      </c>
      <c r="N1522" s="16" t="str">
        <f>IF(Table3[[#This Row],[State ID]]="?","unknown",Table3[[#This Row],[State ID]])</f>
        <v>R1016</v>
      </c>
      <c r="O1522" s="38" t="str">
        <f>CONCATENATE(Table3[[#This Row],[date]],"-",Table3[[#This Row],[month2]],"-",Table3[[#This Row],[year2]])</f>
        <v>16-Aug-1963</v>
      </c>
      <c r="P1522" s="17">
        <f>DATEDIF(Table3[[#This Row],[date of birth]],DATE(2023,6,8),"y")</f>
        <v>59</v>
      </c>
      <c r="Q1522" s="39">
        <v>12913.99</v>
      </c>
    </row>
    <row r="1523" spans="1:17" x14ac:dyDescent="0.25">
      <c r="A1523" t="s">
        <v>6238</v>
      </c>
      <c r="B1523">
        <v>1963</v>
      </c>
      <c r="C1523" t="s">
        <v>20</v>
      </c>
      <c r="D1523">
        <v>1</v>
      </c>
      <c r="E1523">
        <v>2</v>
      </c>
      <c r="F1523">
        <v>12925.89</v>
      </c>
      <c r="G1523" t="s">
        <v>12</v>
      </c>
      <c r="H1523" t="s">
        <v>11</v>
      </c>
      <c r="I1523" t="s">
        <v>13</v>
      </c>
      <c r="J1523" s="16" t="str">
        <f>IF(Table3[[#This Row],[month]]="?","sep",Table3[[#This Row],[month]])</f>
        <v>Sep</v>
      </c>
      <c r="K1523" s="16">
        <f>IF(Table3[[#This Row],[year]]="?","1983",Table3[[#This Row],[year]])</f>
        <v>1963</v>
      </c>
      <c r="L1523" s="16" t="str">
        <f>IF(Table3[[#This Row],[Hospital tier]]="?","tier - 2",Table3[[#This Row],[Hospital tier]])</f>
        <v>tier - 3</v>
      </c>
      <c r="M1523" s="16" t="str">
        <f>IF(Table3[[#This Row],[City tier]]="?","tier - 2",Table3[[#This Row],[City tier]])</f>
        <v>tier - 2</v>
      </c>
      <c r="N1523" s="16" t="str">
        <f>IF(Table3[[#This Row],[State ID]]="?","unknown",Table3[[#This Row],[State ID]])</f>
        <v>R1013</v>
      </c>
      <c r="O1523" s="38" t="str">
        <f>CONCATENATE(Table3[[#This Row],[date]],"-",Table3[[#This Row],[month2]],"-",Table3[[#This Row],[year2]])</f>
        <v>1-Sep-1963</v>
      </c>
      <c r="P1523" s="17">
        <f>DATEDIF(Table3[[#This Row],[date of birth]],DATE(2023,6,8),"y")</f>
        <v>59</v>
      </c>
      <c r="Q1523" s="39">
        <v>12925.89</v>
      </c>
    </row>
    <row r="1524" spans="1:17" x14ac:dyDescent="0.25">
      <c r="A1524" t="s">
        <v>6239</v>
      </c>
      <c r="B1524">
        <v>1963</v>
      </c>
      <c r="C1524" t="s">
        <v>35</v>
      </c>
      <c r="D1524">
        <v>14</v>
      </c>
      <c r="E1524">
        <v>2</v>
      </c>
      <c r="F1524">
        <v>12928.79</v>
      </c>
      <c r="G1524" t="s">
        <v>12</v>
      </c>
      <c r="H1524" t="s">
        <v>11</v>
      </c>
      <c r="I1524" t="s">
        <v>13</v>
      </c>
      <c r="J1524" s="16" t="str">
        <f>IF(Table3[[#This Row],[month]]="?","sep",Table3[[#This Row],[month]])</f>
        <v>Aug</v>
      </c>
      <c r="K1524" s="16">
        <f>IF(Table3[[#This Row],[year]]="?","1983",Table3[[#This Row],[year]])</f>
        <v>1963</v>
      </c>
      <c r="L1524" s="16" t="str">
        <f>IF(Table3[[#This Row],[Hospital tier]]="?","tier - 2",Table3[[#This Row],[Hospital tier]])</f>
        <v>tier - 3</v>
      </c>
      <c r="M1524" s="16" t="str">
        <f>IF(Table3[[#This Row],[City tier]]="?","tier - 2",Table3[[#This Row],[City tier]])</f>
        <v>tier - 2</v>
      </c>
      <c r="N1524" s="16" t="str">
        <f>IF(Table3[[#This Row],[State ID]]="?","unknown",Table3[[#This Row],[State ID]])</f>
        <v>R1013</v>
      </c>
      <c r="O1524" s="38" t="str">
        <f>CONCATENATE(Table3[[#This Row],[date]],"-",Table3[[#This Row],[month2]],"-",Table3[[#This Row],[year2]])</f>
        <v>14-Aug-1963</v>
      </c>
      <c r="P1524" s="17">
        <f>DATEDIF(Table3[[#This Row],[date of birth]],DATE(2023,6,8),"y")</f>
        <v>59</v>
      </c>
      <c r="Q1524" s="39">
        <v>12928.79</v>
      </c>
    </row>
    <row r="1525" spans="1:17" x14ac:dyDescent="0.25">
      <c r="A1525" t="s">
        <v>6240</v>
      </c>
      <c r="B1525">
        <v>1966</v>
      </c>
      <c r="C1525" t="s">
        <v>30</v>
      </c>
      <c r="D1525">
        <v>22</v>
      </c>
      <c r="E1525">
        <v>4</v>
      </c>
      <c r="F1525">
        <v>12949.16</v>
      </c>
      <c r="G1525" t="s">
        <v>12</v>
      </c>
      <c r="H1525" t="s">
        <v>12</v>
      </c>
      <c r="I1525" t="s">
        <v>13</v>
      </c>
      <c r="J1525" s="16" t="str">
        <f>IF(Table3[[#This Row],[month]]="?","sep",Table3[[#This Row],[month]])</f>
        <v>Dec</v>
      </c>
      <c r="K1525" s="16">
        <f>IF(Table3[[#This Row],[year]]="?","1983",Table3[[#This Row],[year]])</f>
        <v>1966</v>
      </c>
      <c r="L1525" s="16" t="str">
        <f>IF(Table3[[#This Row],[Hospital tier]]="?","tier - 2",Table3[[#This Row],[Hospital tier]])</f>
        <v>tier - 3</v>
      </c>
      <c r="M1525" s="16" t="str">
        <f>IF(Table3[[#This Row],[City tier]]="?","tier - 2",Table3[[#This Row],[City tier]])</f>
        <v>tier - 3</v>
      </c>
      <c r="N1525" s="16" t="str">
        <f>IF(Table3[[#This Row],[State ID]]="?","unknown",Table3[[#This Row],[State ID]])</f>
        <v>R1013</v>
      </c>
      <c r="O1525" s="38" t="str">
        <f>CONCATENATE(Table3[[#This Row],[date]],"-",Table3[[#This Row],[month2]],"-",Table3[[#This Row],[year2]])</f>
        <v>22-Dec-1966</v>
      </c>
      <c r="P1525" s="17">
        <f>DATEDIF(Table3[[#This Row],[date of birth]],DATE(2023,6,8),"y")</f>
        <v>56</v>
      </c>
      <c r="Q1525" s="39">
        <v>12949.16</v>
      </c>
    </row>
    <row r="1526" spans="1:17" x14ac:dyDescent="0.25">
      <c r="A1526" t="s">
        <v>6241</v>
      </c>
      <c r="B1526">
        <v>1961</v>
      </c>
      <c r="C1526" t="s">
        <v>35</v>
      </c>
      <c r="D1526">
        <v>20</v>
      </c>
      <c r="E1526">
        <v>0</v>
      </c>
      <c r="F1526">
        <v>12950.07</v>
      </c>
      <c r="G1526" t="s">
        <v>12</v>
      </c>
      <c r="H1526" t="s">
        <v>16</v>
      </c>
      <c r="I1526" t="s">
        <v>23</v>
      </c>
      <c r="J1526" s="16" t="str">
        <f>IF(Table3[[#This Row],[month]]="?","sep",Table3[[#This Row],[month]])</f>
        <v>Aug</v>
      </c>
      <c r="K1526" s="16">
        <f>IF(Table3[[#This Row],[year]]="?","1983",Table3[[#This Row],[year]])</f>
        <v>1961</v>
      </c>
      <c r="L1526" s="16" t="str">
        <f>IF(Table3[[#This Row],[Hospital tier]]="?","tier - 2",Table3[[#This Row],[Hospital tier]])</f>
        <v>tier - 3</v>
      </c>
      <c r="M1526" s="16" t="str">
        <f>IF(Table3[[#This Row],[City tier]]="?","tier - 2",Table3[[#This Row],[City tier]])</f>
        <v>tier - 1</v>
      </c>
      <c r="N1526" s="16" t="str">
        <f>IF(Table3[[#This Row],[State ID]]="?","unknown",Table3[[#This Row],[State ID]])</f>
        <v>R1012</v>
      </c>
      <c r="O1526" s="38" t="str">
        <f>CONCATENATE(Table3[[#This Row],[date]],"-",Table3[[#This Row],[month2]],"-",Table3[[#This Row],[year2]])</f>
        <v>20-Aug-1961</v>
      </c>
      <c r="P1526" s="17">
        <f>DATEDIF(Table3[[#This Row],[date of birth]],DATE(2023,6,8),"y")</f>
        <v>61</v>
      </c>
      <c r="Q1526" s="39">
        <v>12950.07</v>
      </c>
    </row>
    <row r="1527" spans="1:17" x14ac:dyDescent="0.25">
      <c r="A1527" t="s">
        <v>6242</v>
      </c>
      <c r="B1527">
        <v>1960</v>
      </c>
      <c r="C1527" t="s">
        <v>15</v>
      </c>
      <c r="D1527">
        <v>4</v>
      </c>
      <c r="E1527">
        <v>0</v>
      </c>
      <c r="F1527">
        <v>12957.12</v>
      </c>
      <c r="G1527" t="s">
        <v>12</v>
      </c>
      <c r="H1527" t="s">
        <v>16</v>
      </c>
      <c r="I1527" t="s">
        <v>42</v>
      </c>
      <c r="J1527" s="16" t="str">
        <f>IF(Table3[[#This Row],[month]]="?","sep",Table3[[#This Row],[month]])</f>
        <v>Nov</v>
      </c>
      <c r="K1527" s="16">
        <f>IF(Table3[[#This Row],[year]]="?","1983",Table3[[#This Row],[year]])</f>
        <v>1960</v>
      </c>
      <c r="L1527" s="16" t="str">
        <f>IF(Table3[[#This Row],[Hospital tier]]="?","tier - 2",Table3[[#This Row],[Hospital tier]])</f>
        <v>tier - 3</v>
      </c>
      <c r="M1527" s="16" t="str">
        <f>IF(Table3[[#This Row],[City tier]]="?","tier - 2",Table3[[#This Row],[City tier]])</f>
        <v>tier - 1</v>
      </c>
      <c r="N1527" s="16" t="str">
        <f>IF(Table3[[#This Row],[State ID]]="?","unknown",Table3[[#This Row],[State ID]])</f>
        <v>R1011</v>
      </c>
      <c r="O1527" s="38" t="str">
        <f>CONCATENATE(Table3[[#This Row],[date]],"-",Table3[[#This Row],[month2]],"-",Table3[[#This Row],[year2]])</f>
        <v>4-Nov-1960</v>
      </c>
      <c r="P1527" s="17">
        <f>DATEDIF(Table3[[#This Row],[date of birth]],DATE(2023,6,8),"y")</f>
        <v>62</v>
      </c>
      <c r="Q1527" s="39">
        <v>12957.12</v>
      </c>
    </row>
    <row r="1528" spans="1:17" x14ac:dyDescent="0.25">
      <c r="A1528" t="s">
        <v>6243</v>
      </c>
      <c r="B1528">
        <v>1960</v>
      </c>
      <c r="C1528" t="s">
        <v>18</v>
      </c>
      <c r="D1528">
        <v>22</v>
      </c>
      <c r="E1528">
        <v>0</v>
      </c>
      <c r="F1528">
        <v>12979.36</v>
      </c>
      <c r="G1528" t="s">
        <v>12</v>
      </c>
      <c r="H1528" t="s">
        <v>16</v>
      </c>
      <c r="I1528" t="s">
        <v>42</v>
      </c>
      <c r="J1528" s="16" t="str">
        <f>IF(Table3[[#This Row],[month]]="?","sep",Table3[[#This Row],[month]])</f>
        <v>Jun</v>
      </c>
      <c r="K1528" s="16">
        <f>IF(Table3[[#This Row],[year]]="?","1983",Table3[[#This Row],[year]])</f>
        <v>1960</v>
      </c>
      <c r="L1528" s="16" t="str">
        <f>IF(Table3[[#This Row],[Hospital tier]]="?","tier - 2",Table3[[#This Row],[Hospital tier]])</f>
        <v>tier - 3</v>
      </c>
      <c r="M1528" s="16" t="str">
        <f>IF(Table3[[#This Row],[City tier]]="?","tier - 2",Table3[[#This Row],[City tier]])</f>
        <v>tier - 1</v>
      </c>
      <c r="N1528" s="16" t="str">
        <f>IF(Table3[[#This Row],[State ID]]="?","unknown",Table3[[#This Row],[State ID]])</f>
        <v>R1011</v>
      </c>
      <c r="O1528" s="38" t="str">
        <f>CONCATENATE(Table3[[#This Row],[date]],"-",Table3[[#This Row],[month2]],"-",Table3[[#This Row],[year2]])</f>
        <v>22-Jun-1960</v>
      </c>
      <c r="P1528" s="17">
        <f>DATEDIF(Table3[[#This Row],[date of birth]],DATE(2023,6,8),"y")</f>
        <v>62</v>
      </c>
      <c r="Q1528" s="39">
        <v>12979.36</v>
      </c>
    </row>
    <row r="1529" spans="1:17" x14ac:dyDescent="0.25">
      <c r="A1529" t="s">
        <v>6244</v>
      </c>
      <c r="B1529">
        <v>1960</v>
      </c>
      <c r="C1529" t="s">
        <v>20</v>
      </c>
      <c r="D1529">
        <v>23</v>
      </c>
      <c r="E1529">
        <v>0</v>
      </c>
      <c r="F1529">
        <v>12981.35</v>
      </c>
      <c r="G1529" t="s">
        <v>12</v>
      </c>
      <c r="H1529" t="s">
        <v>12</v>
      </c>
      <c r="I1529" t="s">
        <v>13</v>
      </c>
      <c r="J1529" s="16" t="str">
        <f>IF(Table3[[#This Row],[month]]="?","sep",Table3[[#This Row],[month]])</f>
        <v>Sep</v>
      </c>
      <c r="K1529" s="16">
        <f>IF(Table3[[#This Row],[year]]="?","1983",Table3[[#This Row],[year]])</f>
        <v>1960</v>
      </c>
      <c r="L1529" s="16" t="str">
        <f>IF(Table3[[#This Row],[Hospital tier]]="?","tier - 2",Table3[[#This Row],[Hospital tier]])</f>
        <v>tier - 3</v>
      </c>
      <c r="M1529" s="16" t="str">
        <f>IF(Table3[[#This Row],[City tier]]="?","tier - 2",Table3[[#This Row],[City tier]])</f>
        <v>tier - 3</v>
      </c>
      <c r="N1529" s="16" t="str">
        <f>IF(Table3[[#This Row],[State ID]]="?","unknown",Table3[[#This Row],[State ID]])</f>
        <v>R1013</v>
      </c>
      <c r="O1529" s="38" t="str">
        <f>CONCATENATE(Table3[[#This Row],[date]],"-",Table3[[#This Row],[month2]],"-",Table3[[#This Row],[year2]])</f>
        <v>23-Sep-1960</v>
      </c>
      <c r="P1529" s="17">
        <f>DATEDIF(Table3[[#This Row],[date of birth]],DATE(2023,6,8),"y")</f>
        <v>62</v>
      </c>
      <c r="Q1529" s="39">
        <v>12981.35</v>
      </c>
    </row>
    <row r="1530" spans="1:17" x14ac:dyDescent="0.25">
      <c r="A1530" t="s">
        <v>6245</v>
      </c>
      <c r="B1530">
        <v>1960</v>
      </c>
      <c r="C1530" t="s">
        <v>15</v>
      </c>
      <c r="D1530">
        <v>28</v>
      </c>
      <c r="E1530">
        <v>0</v>
      </c>
      <c r="F1530">
        <v>12982.87</v>
      </c>
      <c r="G1530" t="s">
        <v>12</v>
      </c>
      <c r="H1530" t="s">
        <v>16</v>
      </c>
      <c r="I1530" t="s">
        <v>13</v>
      </c>
      <c r="J1530" s="16" t="str">
        <f>IF(Table3[[#This Row],[month]]="?","sep",Table3[[#This Row],[month]])</f>
        <v>Nov</v>
      </c>
      <c r="K1530" s="16">
        <f>IF(Table3[[#This Row],[year]]="?","1983",Table3[[#This Row],[year]])</f>
        <v>1960</v>
      </c>
      <c r="L1530" s="16" t="str">
        <f>IF(Table3[[#This Row],[Hospital tier]]="?","tier - 2",Table3[[#This Row],[Hospital tier]])</f>
        <v>tier - 3</v>
      </c>
      <c r="M1530" s="16" t="str">
        <f>IF(Table3[[#This Row],[City tier]]="?","tier - 2",Table3[[#This Row],[City tier]])</f>
        <v>tier - 1</v>
      </c>
      <c r="N1530" s="16" t="str">
        <f>IF(Table3[[#This Row],[State ID]]="?","unknown",Table3[[#This Row],[State ID]])</f>
        <v>R1013</v>
      </c>
      <c r="O1530" s="38" t="str">
        <f>CONCATENATE(Table3[[#This Row],[date]],"-",Table3[[#This Row],[month2]],"-",Table3[[#This Row],[year2]])</f>
        <v>28-Nov-1960</v>
      </c>
      <c r="P1530" s="17">
        <f>DATEDIF(Table3[[#This Row],[date of birth]],DATE(2023,6,8),"y")</f>
        <v>62</v>
      </c>
      <c r="Q1530" s="39">
        <v>12982.87</v>
      </c>
    </row>
    <row r="1531" spans="1:17" x14ac:dyDescent="0.25">
      <c r="A1531" t="s">
        <v>6246</v>
      </c>
      <c r="B1531">
        <v>1979</v>
      </c>
      <c r="C1531" t="s">
        <v>15</v>
      </c>
      <c r="D1531">
        <v>27</v>
      </c>
      <c r="E1531">
        <v>2</v>
      </c>
      <c r="F1531">
        <v>12994.12</v>
      </c>
      <c r="G1531" t="s">
        <v>12</v>
      </c>
      <c r="H1531" t="s">
        <v>11</v>
      </c>
      <c r="I1531" t="s">
        <v>535</v>
      </c>
      <c r="J1531" s="16" t="str">
        <f>IF(Table3[[#This Row],[month]]="?","sep",Table3[[#This Row],[month]])</f>
        <v>Nov</v>
      </c>
      <c r="K1531" s="16">
        <f>IF(Table3[[#This Row],[year]]="?","1983",Table3[[#This Row],[year]])</f>
        <v>1979</v>
      </c>
      <c r="L1531" s="16" t="str">
        <f>IF(Table3[[#This Row],[Hospital tier]]="?","tier - 2",Table3[[#This Row],[Hospital tier]])</f>
        <v>tier - 3</v>
      </c>
      <c r="M1531" s="16" t="str">
        <f>IF(Table3[[#This Row],[City tier]]="?","tier - 2",Table3[[#This Row],[City tier]])</f>
        <v>tier - 2</v>
      </c>
      <c r="N1531" s="16" t="str">
        <f>IF(Table3[[#This Row],[State ID]]="?","unknown",Table3[[#This Row],[State ID]])</f>
        <v>R1026</v>
      </c>
      <c r="O1531" s="38" t="str">
        <f>CONCATENATE(Table3[[#This Row],[date]],"-",Table3[[#This Row],[month2]],"-",Table3[[#This Row],[year2]])</f>
        <v>27-Nov-1979</v>
      </c>
      <c r="P1531" s="17">
        <f>DATEDIF(Table3[[#This Row],[date of birth]],DATE(2023,6,8),"y")</f>
        <v>43</v>
      </c>
      <c r="Q1531" s="39">
        <v>12994.12</v>
      </c>
    </row>
    <row r="1532" spans="1:17" x14ac:dyDescent="0.25">
      <c r="A1532" t="s">
        <v>6247</v>
      </c>
      <c r="B1532">
        <v>1981</v>
      </c>
      <c r="C1532" t="s">
        <v>37</v>
      </c>
      <c r="D1532">
        <v>30</v>
      </c>
      <c r="E1532">
        <v>1</v>
      </c>
      <c r="F1532">
        <v>13002.91</v>
      </c>
      <c r="G1532" t="s">
        <v>12</v>
      </c>
      <c r="H1532" t="s">
        <v>16</v>
      </c>
      <c r="I1532" t="s">
        <v>23</v>
      </c>
      <c r="J1532" s="16" t="str">
        <f>IF(Table3[[#This Row],[month]]="?","sep",Table3[[#This Row],[month]])</f>
        <v>Oct</v>
      </c>
      <c r="K1532" s="16">
        <f>IF(Table3[[#This Row],[year]]="?","1983",Table3[[#This Row],[year]])</f>
        <v>1981</v>
      </c>
      <c r="L1532" s="16" t="str">
        <f>IF(Table3[[#This Row],[Hospital tier]]="?","tier - 2",Table3[[#This Row],[Hospital tier]])</f>
        <v>tier - 3</v>
      </c>
      <c r="M1532" s="16" t="str">
        <f>IF(Table3[[#This Row],[City tier]]="?","tier - 2",Table3[[#This Row],[City tier]])</f>
        <v>tier - 1</v>
      </c>
      <c r="N1532" s="16" t="str">
        <f>IF(Table3[[#This Row],[State ID]]="?","unknown",Table3[[#This Row],[State ID]])</f>
        <v>R1012</v>
      </c>
      <c r="O1532" s="38" t="str">
        <f>CONCATENATE(Table3[[#This Row],[date]],"-",Table3[[#This Row],[month2]],"-",Table3[[#This Row],[year2]])</f>
        <v>30-Oct-1981</v>
      </c>
      <c r="P1532" s="17">
        <f>DATEDIF(Table3[[#This Row],[date of birth]],DATE(2023,6,8),"y")</f>
        <v>41</v>
      </c>
      <c r="Q1532" s="39">
        <v>13002.91</v>
      </c>
    </row>
    <row r="1533" spans="1:17" x14ac:dyDescent="0.25">
      <c r="A1533" t="s">
        <v>6248</v>
      </c>
      <c r="B1533">
        <v>1962</v>
      </c>
      <c r="C1533" t="s">
        <v>18</v>
      </c>
      <c r="D1533">
        <v>24</v>
      </c>
      <c r="E1533">
        <v>0</v>
      </c>
      <c r="F1533">
        <v>13004.95</v>
      </c>
      <c r="G1533" t="s">
        <v>12</v>
      </c>
      <c r="H1533" t="s">
        <v>16</v>
      </c>
      <c r="I1533" t="s">
        <v>23</v>
      </c>
      <c r="J1533" s="16" t="str">
        <f>IF(Table3[[#This Row],[month]]="?","sep",Table3[[#This Row],[month]])</f>
        <v>Jun</v>
      </c>
      <c r="K1533" s="16">
        <f>IF(Table3[[#This Row],[year]]="?","1983",Table3[[#This Row],[year]])</f>
        <v>1962</v>
      </c>
      <c r="L1533" s="16" t="str">
        <f>IF(Table3[[#This Row],[Hospital tier]]="?","tier - 2",Table3[[#This Row],[Hospital tier]])</f>
        <v>tier - 3</v>
      </c>
      <c r="M1533" s="16" t="str">
        <f>IF(Table3[[#This Row],[City tier]]="?","tier - 2",Table3[[#This Row],[City tier]])</f>
        <v>tier - 1</v>
      </c>
      <c r="N1533" s="16" t="str">
        <f>IF(Table3[[#This Row],[State ID]]="?","unknown",Table3[[#This Row],[State ID]])</f>
        <v>R1012</v>
      </c>
      <c r="O1533" s="38" t="str">
        <f>CONCATENATE(Table3[[#This Row],[date]],"-",Table3[[#This Row],[month2]],"-",Table3[[#This Row],[year2]])</f>
        <v>24-Jun-1962</v>
      </c>
      <c r="P1533" s="17">
        <f>DATEDIF(Table3[[#This Row],[date of birth]],DATE(2023,6,8),"y")</f>
        <v>60</v>
      </c>
      <c r="Q1533" s="39">
        <v>13004.95</v>
      </c>
    </row>
    <row r="1534" spans="1:17" x14ac:dyDescent="0.25">
      <c r="A1534" t="s">
        <v>6249</v>
      </c>
      <c r="B1534">
        <v>1969</v>
      </c>
      <c r="C1534" t="s">
        <v>30</v>
      </c>
      <c r="D1534">
        <v>13</v>
      </c>
      <c r="E1534">
        <v>0</v>
      </c>
      <c r="F1534">
        <v>13008.07</v>
      </c>
      <c r="G1534" t="s">
        <v>12</v>
      </c>
      <c r="H1534" t="s">
        <v>12</v>
      </c>
      <c r="I1534" t="s">
        <v>23</v>
      </c>
      <c r="J1534" s="16" t="str">
        <f>IF(Table3[[#This Row],[month]]="?","sep",Table3[[#This Row],[month]])</f>
        <v>Dec</v>
      </c>
      <c r="K1534" s="16">
        <f>IF(Table3[[#This Row],[year]]="?","1983",Table3[[#This Row],[year]])</f>
        <v>1969</v>
      </c>
      <c r="L1534" s="16" t="str">
        <f>IF(Table3[[#This Row],[Hospital tier]]="?","tier - 2",Table3[[#This Row],[Hospital tier]])</f>
        <v>tier - 3</v>
      </c>
      <c r="M1534" s="16" t="str">
        <f>IF(Table3[[#This Row],[City tier]]="?","tier - 2",Table3[[#This Row],[City tier]])</f>
        <v>tier - 3</v>
      </c>
      <c r="N1534" s="16" t="str">
        <f>IF(Table3[[#This Row],[State ID]]="?","unknown",Table3[[#This Row],[State ID]])</f>
        <v>R1012</v>
      </c>
      <c r="O1534" s="38" t="str">
        <f>CONCATENATE(Table3[[#This Row],[date]],"-",Table3[[#This Row],[month2]],"-",Table3[[#This Row],[year2]])</f>
        <v>13-Dec-1969</v>
      </c>
      <c r="P1534" s="17">
        <f>DATEDIF(Table3[[#This Row],[date of birth]],DATE(2023,6,8),"y")</f>
        <v>53</v>
      </c>
      <c r="Q1534" s="39">
        <v>13008.07</v>
      </c>
    </row>
    <row r="1535" spans="1:17" x14ac:dyDescent="0.25">
      <c r="A1535" t="s">
        <v>6250</v>
      </c>
      <c r="B1535">
        <v>1972</v>
      </c>
      <c r="C1535" t="s">
        <v>20</v>
      </c>
      <c r="D1535">
        <v>27</v>
      </c>
      <c r="E1535">
        <v>0</v>
      </c>
      <c r="F1535">
        <v>13010.86</v>
      </c>
      <c r="G1535" t="s">
        <v>12</v>
      </c>
      <c r="H1535" t="s">
        <v>11</v>
      </c>
      <c r="I1535" t="s">
        <v>23</v>
      </c>
      <c r="J1535" s="16" t="str">
        <f>IF(Table3[[#This Row],[month]]="?","sep",Table3[[#This Row],[month]])</f>
        <v>Sep</v>
      </c>
      <c r="K1535" s="16">
        <f>IF(Table3[[#This Row],[year]]="?","1983",Table3[[#This Row],[year]])</f>
        <v>1972</v>
      </c>
      <c r="L1535" s="16" t="str">
        <f>IF(Table3[[#This Row],[Hospital tier]]="?","tier - 2",Table3[[#This Row],[Hospital tier]])</f>
        <v>tier - 3</v>
      </c>
      <c r="M1535" s="16" t="str">
        <f>IF(Table3[[#This Row],[City tier]]="?","tier - 2",Table3[[#This Row],[City tier]])</f>
        <v>tier - 2</v>
      </c>
      <c r="N1535" s="16" t="str">
        <f>IF(Table3[[#This Row],[State ID]]="?","unknown",Table3[[#This Row],[State ID]])</f>
        <v>R1012</v>
      </c>
      <c r="O1535" s="38" t="str">
        <f>CONCATENATE(Table3[[#This Row],[date]],"-",Table3[[#This Row],[month2]],"-",Table3[[#This Row],[year2]])</f>
        <v>27-Sep-1972</v>
      </c>
      <c r="P1535" s="17">
        <f>DATEDIF(Table3[[#This Row],[date of birth]],DATE(2023,6,8),"y")</f>
        <v>50</v>
      </c>
      <c r="Q1535" s="39">
        <v>13010.86</v>
      </c>
    </row>
    <row r="1536" spans="1:17" x14ac:dyDescent="0.25">
      <c r="A1536" t="s">
        <v>6251</v>
      </c>
      <c r="B1536">
        <v>1962</v>
      </c>
      <c r="C1536" t="s">
        <v>10</v>
      </c>
      <c r="D1536">
        <v>20</v>
      </c>
      <c r="E1536">
        <v>0</v>
      </c>
      <c r="F1536">
        <v>13012.21</v>
      </c>
      <c r="G1536" t="s">
        <v>12</v>
      </c>
      <c r="H1536" t="s">
        <v>16</v>
      </c>
      <c r="I1536" t="s">
        <v>23</v>
      </c>
      <c r="J1536" s="16" t="str">
        <f>IF(Table3[[#This Row],[month]]="?","sep",Table3[[#This Row],[month]])</f>
        <v>Jul</v>
      </c>
      <c r="K1536" s="16">
        <f>IF(Table3[[#This Row],[year]]="?","1983",Table3[[#This Row],[year]])</f>
        <v>1962</v>
      </c>
      <c r="L1536" s="16" t="str">
        <f>IF(Table3[[#This Row],[Hospital tier]]="?","tier - 2",Table3[[#This Row],[Hospital tier]])</f>
        <v>tier - 3</v>
      </c>
      <c r="M1536" s="16" t="str">
        <f>IF(Table3[[#This Row],[City tier]]="?","tier - 2",Table3[[#This Row],[City tier]])</f>
        <v>tier - 1</v>
      </c>
      <c r="N1536" s="16" t="str">
        <f>IF(Table3[[#This Row],[State ID]]="?","unknown",Table3[[#This Row],[State ID]])</f>
        <v>R1012</v>
      </c>
      <c r="O1536" s="38" t="str">
        <f>CONCATENATE(Table3[[#This Row],[date]],"-",Table3[[#This Row],[month2]],"-",Table3[[#This Row],[year2]])</f>
        <v>20-Jul-1962</v>
      </c>
      <c r="P1536" s="17">
        <f>DATEDIF(Table3[[#This Row],[date of birth]],DATE(2023,6,8),"y")</f>
        <v>60</v>
      </c>
      <c r="Q1536" s="39">
        <v>13012.21</v>
      </c>
    </row>
    <row r="1537" spans="1:17" x14ac:dyDescent="0.25">
      <c r="A1537" t="s">
        <v>6252</v>
      </c>
      <c r="B1537">
        <v>1964</v>
      </c>
      <c r="C1537" t="s">
        <v>20</v>
      </c>
      <c r="D1537">
        <v>23</v>
      </c>
      <c r="E1537">
        <v>1</v>
      </c>
      <c r="F1537">
        <v>13019.16</v>
      </c>
      <c r="G1537" t="s">
        <v>12</v>
      </c>
      <c r="H1537" t="s">
        <v>16</v>
      </c>
      <c r="I1537" t="s">
        <v>247</v>
      </c>
      <c r="J1537" s="16" t="str">
        <f>IF(Table3[[#This Row],[month]]="?","sep",Table3[[#This Row],[month]])</f>
        <v>Sep</v>
      </c>
      <c r="K1537" s="16">
        <f>IF(Table3[[#This Row],[year]]="?","1983",Table3[[#This Row],[year]])</f>
        <v>1964</v>
      </c>
      <c r="L1537" s="16" t="str">
        <f>IF(Table3[[#This Row],[Hospital tier]]="?","tier - 2",Table3[[#This Row],[Hospital tier]])</f>
        <v>tier - 3</v>
      </c>
      <c r="M1537" s="16" t="str">
        <f>IF(Table3[[#This Row],[City tier]]="?","tier - 2",Table3[[#This Row],[City tier]])</f>
        <v>tier - 1</v>
      </c>
      <c r="N1537" s="16" t="str">
        <f>IF(Table3[[#This Row],[State ID]]="?","unknown",Table3[[#This Row],[State ID]])</f>
        <v>R1024</v>
      </c>
      <c r="O1537" s="38" t="str">
        <f>CONCATENATE(Table3[[#This Row],[date]],"-",Table3[[#This Row],[month2]],"-",Table3[[#This Row],[year2]])</f>
        <v>23-Sep-1964</v>
      </c>
      <c r="P1537" s="17">
        <f>DATEDIF(Table3[[#This Row],[date of birth]],DATE(2023,6,8),"y")</f>
        <v>58</v>
      </c>
      <c r="Q1537" s="39">
        <v>13019.16</v>
      </c>
    </row>
    <row r="1538" spans="1:17" x14ac:dyDescent="0.25">
      <c r="A1538" t="s">
        <v>6253</v>
      </c>
      <c r="B1538">
        <v>1965</v>
      </c>
      <c r="C1538" t="s">
        <v>15</v>
      </c>
      <c r="D1538">
        <v>4</v>
      </c>
      <c r="E1538">
        <v>0</v>
      </c>
      <c r="F1538">
        <v>13023.93</v>
      </c>
      <c r="G1538" t="s">
        <v>12</v>
      </c>
      <c r="H1538" t="s">
        <v>11</v>
      </c>
      <c r="I1538" t="s">
        <v>200</v>
      </c>
      <c r="J1538" s="16" t="str">
        <f>IF(Table3[[#This Row],[month]]="?","sep",Table3[[#This Row],[month]])</f>
        <v>Nov</v>
      </c>
      <c r="K1538" s="16">
        <f>IF(Table3[[#This Row],[year]]="?","1983",Table3[[#This Row],[year]])</f>
        <v>1965</v>
      </c>
      <c r="L1538" s="16" t="str">
        <f>IF(Table3[[#This Row],[Hospital tier]]="?","tier - 2",Table3[[#This Row],[Hospital tier]])</f>
        <v>tier - 3</v>
      </c>
      <c r="M1538" s="16" t="str">
        <f>IF(Table3[[#This Row],[City tier]]="?","tier - 2",Table3[[#This Row],[City tier]])</f>
        <v>tier - 2</v>
      </c>
      <c r="N1538" s="16" t="str">
        <f>IF(Table3[[#This Row],[State ID]]="?","unknown",Table3[[#This Row],[State ID]])</f>
        <v>R1025</v>
      </c>
      <c r="O1538" s="38" t="str">
        <f>CONCATENATE(Table3[[#This Row],[date]],"-",Table3[[#This Row],[month2]],"-",Table3[[#This Row],[year2]])</f>
        <v>4-Nov-1965</v>
      </c>
      <c r="P1538" s="17">
        <f>DATEDIF(Table3[[#This Row],[date of birth]],DATE(2023,6,8),"y")</f>
        <v>57</v>
      </c>
      <c r="Q1538" s="39">
        <v>13023.93</v>
      </c>
    </row>
    <row r="1539" spans="1:17" x14ac:dyDescent="0.25">
      <c r="A1539" t="s">
        <v>6254</v>
      </c>
      <c r="B1539">
        <v>1961</v>
      </c>
      <c r="C1539" t="s">
        <v>15</v>
      </c>
      <c r="D1539">
        <v>9</v>
      </c>
      <c r="E1539">
        <v>0</v>
      </c>
      <c r="F1539">
        <v>13041.92</v>
      </c>
      <c r="G1539" t="s">
        <v>12</v>
      </c>
      <c r="H1539" t="s">
        <v>16</v>
      </c>
      <c r="I1539" t="s">
        <v>42</v>
      </c>
      <c r="J1539" s="16" t="str">
        <f>IF(Table3[[#This Row],[month]]="?","sep",Table3[[#This Row],[month]])</f>
        <v>Nov</v>
      </c>
      <c r="K1539" s="16">
        <f>IF(Table3[[#This Row],[year]]="?","1983",Table3[[#This Row],[year]])</f>
        <v>1961</v>
      </c>
      <c r="L1539" s="16" t="str">
        <f>IF(Table3[[#This Row],[Hospital tier]]="?","tier - 2",Table3[[#This Row],[Hospital tier]])</f>
        <v>tier - 3</v>
      </c>
      <c r="M1539" s="16" t="str">
        <f>IF(Table3[[#This Row],[City tier]]="?","tier - 2",Table3[[#This Row],[City tier]])</f>
        <v>tier - 1</v>
      </c>
      <c r="N1539" s="16" t="str">
        <f>IF(Table3[[#This Row],[State ID]]="?","unknown",Table3[[#This Row],[State ID]])</f>
        <v>R1011</v>
      </c>
      <c r="O1539" s="38" t="str">
        <f>CONCATENATE(Table3[[#This Row],[date]],"-",Table3[[#This Row],[month2]],"-",Table3[[#This Row],[year2]])</f>
        <v>9-Nov-1961</v>
      </c>
      <c r="P1539" s="17">
        <f>DATEDIF(Table3[[#This Row],[date of birth]],DATE(2023,6,8),"y")</f>
        <v>61</v>
      </c>
      <c r="Q1539" s="39">
        <v>13041.92</v>
      </c>
    </row>
    <row r="1540" spans="1:17" x14ac:dyDescent="0.25">
      <c r="A1540" t="s">
        <v>6255</v>
      </c>
      <c r="B1540">
        <v>1969</v>
      </c>
      <c r="C1540" t="s">
        <v>20</v>
      </c>
      <c r="D1540">
        <v>23</v>
      </c>
      <c r="E1540">
        <v>0</v>
      </c>
      <c r="F1540">
        <v>13044.41</v>
      </c>
      <c r="G1540" t="s">
        <v>12</v>
      </c>
      <c r="H1540" t="s">
        <v>16</v>
      </c>
      <c r="I1540" t="s">
        <v>23</v>
      </c>
      <c r="J1540" s="16" t="str">
        <f>IF(Table3[[#This Row],[month]]="?","sep",Table3[[#This Row],[month]])</f>
        <v>Sep</v>
      </c>
      <c r="K1540" s="16">
        <f>IF(Table3[[#This Row],[year]]="?","1983",Table3[[#This Row],[year]])</f>
        <v>1969</v>
      </c>
      <c r="L1540" s="16" t="str">
        <f>IF(Table3[[#This Row],[Hospital tier]]="?","tier - 2",Table3[[#This Row],[Hospital tier]])</f>
        <v>tier - 3</v>
      </c>
      <c r="M1540" s="16" t="str">
        <f>IF(Table3[[#This Row],[City tier]]="?","tier - 2",Table3[[#This Row],[City tier]])</f>
        <v>tier - 1</v>
      </c>
      <c r="N1540" s="16" t="str">
        <f>IF(Table3[[#This Row],[State ID]]="?","unknown",Table3[[#This Row],[State ID]])</f>
        <v>R1012</v>
      </c>
      <c r="O1540" s="38" t="str">
        <f>CONCATENATE(Table3[[#This Row],[date]],"-",Table3[[#This Row],[month2]],"-",Table3[[#This Row],[year2]])</f>
        <v>23-Sep-1969</v>
      </c>
      <c r="P1540" s="17">
        <f>DATEDIF(Table3[[#This Row],[date of birth]],DATE(2023,6,8),"y")</f>
        <v>53</v>
      </c>
      <c r="Q1540" s="39">
        <v>13044.41</v>
      </c>
    </row>
    <row r="1541" spans="1:17" x14ac:dyDescent="0.25">
      <c r="A1541" t="s">
        <v>6256</v>
      </c>
      <c r="B1541">
        <v>1967</v>
      </c>
      <c r="C1541" t="s">
        <v>35</v>
      </c>
      <c r="D1541">
        <v>6</v>
      </c>
      <c r="E1541">
        <v>3</v>
      </c>
      <c r="F1541">
        <v>13047.33</v>
      </c>
      <c r="G1541" t="s">
        <v>12</v>
      </c>
      <c r="H1541" t="s">
        <v>12</v>
      </c>
      <c r="I1541" t="s">
        <v>247</v>
      </c>
      <c r="J1541" s="16" t="str">
        <f>IF(Table3[[#This Row],[month]]="?","sep",Table3[[#This Row],[month]])</f>
        <v>Aug</v>
      </c>
      <c r="K1541" s="16">
        <f>IF(Table3[[#This Row],[year]]="?","1983",Table3[[#This Row],[year]])</f>
        <v>1967</v>
      </c>
      <c r="L1541" s="16" t="str">
        <f>IF(Table3[[#This Row],[Hospital tier]]="?","tier - 2",Table3[[#This Row],[Hospital tier]])</f>
        <v>tier - 3</v>
      </c>
      <c r="M1541" s="16" t="str">
        <f>IF(Table3[[#This Row],[City tier]]="?","tier - 2",Table3[[#This Row],[City tier]])</f>
        <v>tier - 3</v>
      </c>
      <c r="N1541" s="16" t="str">
        <f>IF(Table3[[#This Row],[State ID]]="?","unknown",Table3[[#This Row],[State ID]])</f>
        <v>R1024</v>
      </c>
      <c r="O1541" s="38" t="str">
        <f>CONCATENATE(Table3[[#This Row],[date]],"-",Table3[[#This Row],[month2]],"-",Table3[[#This Row],[year2]])</f>
        <v>6-Aug-1967</v>
      </c>
      <c r="P1541" s="17">
        <f>DATEDIF(Table3[[#This Row],[date of birth]],DATE(2023,6,8),"y")</f>
        <v>55</v>
      </c>
      <c r="Q1541" s="39">
        <v>13047.33</v>
      </c>
    </row>
    <row r="1542" spans="1:17" x14ac:dyDescent="0.25">
      <c r="A1542" t="s">
        <v>6257</v>
      </c>
      <c r="B1542">
        <v>1985</v>
      </c>
      <c r="C1542" t="s">
        <v>37</v>
      </c>
      <c r="D1542">
        <v>26</v>
      </c>
      <c r="E1542">
        <v>3</v>
      </c>
      <c r="F1542">
        <v>13051.22</v>
      </c>
      <c r="G1542" t="s">
        <v>12</v>
      </c>
      <c r="H1542" t="s">
        <v>16</v>
      </c>
      <c r="I1542" t="s">
        <v>535</v>
      </c>
      <c r="J1542" s="16" t="str">
        <f>IF(Table3[[#This Row],[month]]="?","sep",Table3[[#This Row],[month]])</f>
        <v>Oct</v>
      </c>
      <c r="K1542" s="16">
        <f>IF(Table3[[#This Row],[year]]="?","1983",Table3[[#This Row],[year]])</f>
        <v>1985</v>
      </c>
      <c r="L1542" s="16" t="str">
        <f>IF(Table3[[#This Row],[Hospital tier]]="?","tier - 2",Table3[[#This Row],[Hospital tier]])</f>
        <v>tier - 3</v>
      </c>
      <c r="M1542" s="16" t="str">
        <f>IF(Table3[[#This Row],[City tier]]="?","tier - 2",Table3[[#This Row],[City tier]])</f>
        <v>tier - 1</v>
      </c>
      <c r="N1542" s="16" t="str">
        <f>IF(Table3[[#This Row],[State ID]]="?","unknown",Table3[[#This Row],[State ID]])</f>
        <v>R1026</v>
      </c>
      <c r="O1542" s="38" t="str">
        <f>CONCATENATE(Table3[[#This Row],[date]],"-",Table3[[#This Row],[month2]],"-",Table3[[#This Row],[year2]])</f>
        <v>26-Oct-1985</v>
      </c>
      <c r="P1542" s="17">
        <f>DATEDIF(Table3[[#This Row],[date of birth]],DATE(2023,6,8),"y")</f>
        <v>37</v>
      </c>
      <c r="Q1542" s="39">
        <v>13051.22</v>
      </c>
    </row>
    <row r="1543" spans="1:17" x14ac:dyDescent="0.25">
      <c r="A1543" t="s">
        <v>6258</v>
      </c>
      <c r="B1543">
        <v>1961</v>
      </c>
      <c r="C1543" t="s">
        <v>15</v>
      </c>
      <c r="D1543">
        <v>6</v>
      </c>
      <c r="E1543">
        <v>0</v>
      </c>
      <c r="F1543">
        <v>13063.88</v>
      </c>
      <c r="G1543" t="s">
        <v>12</v>
      </c>
      <c r="H1543" t="s">
        <v>11</v>
      </c>
      <c r="I1543" t="s">
        <v>42</v>
      </c>
      <c r="J1543" s="16" t="str">
        <f>IF(Table3[[#This Row],[month]]="?","sep",Table3[[#This Row],[month]])</f>
        <v>Nov</v>
      </c>
      <c r="K1543" s="16">
        <f>IF(Table3[[#This Row],[year]]="?","1983",Table3[[#This Row],[year]])</f>
        <v>1961</v>
      </c>
      <c r="L1543" s="16" t="str">
        <f>IF(Table3[[#This Row],[Hospital tier]]="?","tier - 2",Table3[[#This Row],[Hospital tier]])</f>
        <v>tier - 3</v>
      </c>
      <c r="M1543" s="16" t="str">
        <f>IF(Table3[[#This Row],[City tier]]="?","tier - 2",Table3[[#This Row],[City tier]])</f>
        <v>tier - 2</v>
      </c>
      <c r="N1543" s="16" t="str">
        <f>IF(Table3[[#This Row],[State ID]]="?","unknown",Table3[[#This Row],[State ID]])</f>
        <v>R1011</v>
      </c>
      <c r="O1543" s="38" t="str">
        <f>CONCATENATE(Table3[[#This Row],[date]],"-",Table3[[#This Row],[month2]],"-",Table3[[#This Row],[year2]])</f>
        <v>6-Nov-1961</v>
      </c>
      <c r="P1543" s="17">
        <f>DATEDIF(Table3[[#This Row],[date of birth]],DATE(2023,6,8),"y")</f>
        <v>61</v>
      </c>
      <c r="Q1543" s="39">
        <v>13063.88</v>
      </c>
    </row>
    <row r="1544" spans="1:17" x14ac:dyDescent="0.25">
      <c r="A1544" t="s">
        <v>6259</v>
      </c>
      <c r="B1544">
        <v>1978</v>
      </c>
      <c r="C1544" t="s">
        <v>10</v>
      </c>
      <c r="D1544">
        <v>17</v>
      </c>
      <c r="E1544">
        <v>2</v>
      </c>
      <c r="F1544">
        <v>13101.74</v>
      </c>
      <c r="G1544" t="s">
        <v>12</v>
      </c>
      <c r="H1544" t="s">
        <v>11</v>
      </c>
      <c r="I1544" t="s">
        <v>535</v>
      </c>
      <c r="J1544" s="16" t="str">
        <f>IF(Table3[[#This Row],[month]]="?","sep",Table3[[#This Row],[month]])</f>
        <v>Jul</v>
      </c>
      <c r="K1544" s="16">
        <f>IF(Table3[[#This Row],[year]]="?","1983",Table3[[#This Row],[year]])</f>
        <v>1978</v>
      </c>
      <c r="L1544" s="16" t="str">
        <f>IF(Table3[[#This Row],[Hospital tier]]="?","tier - 2",Table3[[#This Row],[Hospital tier]])</f>
        <v>tier - 3</v>
      </c>
      <c r="M1544" s="16" t="str">
        <f>IF(Table3[[#This Row],[City tier]]="?","tier - 2",Table3[[#This Row],[City tier]])</f>
        <v>tier - 2</v>
      </c>
      <c r="N1544" s="16" t="str">
        <f>IF(Table3[[#This Row],[State ID]]="?","unknown",Table3[[#This Row],[State ID]])</f>
        <v>R1026</v>
      </c>
      <c r="O1544" s="38" t="str">
        <f>CONCATENATE(Table3[[#This Row],[date]],"-",Table3[[#This Row],[month2]],"-",Table3[[#This Row],[year2]])</f>
        <v>17-Jul-1978</v>
      </c>
      <c r="P1544" s="17">
        <f>DATEDIF(Table3[[#This Row],[date of birth]],DATE(2023,6,8),"y")</f>
        <v>44</v>
      </c>
      <c r="Q1544" s="39">
        <v>13101.74</v>
      </c>
    </row>
    <row r="1545" spans="1:17" x14ac:dyDescent="0.25">
      <c r="A1545" t="s">
        <v>6260</v>
      </c>
      <c r="B1545">
        <v>1971</v>
      </c>
      <c r="C1545" t="s">
        <v>37</v>
      </c>
      <c r="D1545">
        <v>30</v>
      </c>
      <c r="E1545">
        <v>0</v>
      </c>
      <c r="F1545">
        <v>13110.79</v>
      </c>
      <c r="G1545" t="s">
        <v>12</v>
      </c>
      <c r="H1545" t="s">
        <v>11</v>
      </c>
      <c r="I1545" t="s">
        <v>42</v>
      </c>
      <c r="J1545" s="16" t="str">
        <f>IF(Table3[[#This Row],[month]]="?","sep",Table3[[#This Row],[month]])</f>
        <v>Oct</v>
      </c>
      <c r="K1545" s="16">
        <f>IF(Table3[[#This Row],[year]]="?","1983",Table3[[#This Row],[year]])</f>
        <v>1971</v>
      </c>
      <c r="L1545" s="16" t="str">
        <f>IF(Table3[[#This Row],[Hospital tier]]="?","tier - 2",Table3[[#This Row],[Hospital tier]])</f>
        <v>tier - 3</v>
      </c>
      <c r="M1545" s="16" t="str">
        <f>IF(Table3[[#This Row],[City tier]]="?","tier - 2",Table3[[#This Row],[City tier]])</f>
        <v>tier - 2</v>
      </c>
      <c r="N1545" s="16" t="str">
        <f>IF(Table3[[#This Row],[State ID]]="?","unknown",Table3[[#This Row],[State ID]])</f>
        <v>R1011</v>
      </c>
      <c r="O1545" s="38" t="str">
        <f>CONCATENATE(Table3[[#This Row],[date]],"-",Table3[[#This Row],[month2]],"-",Table3[[#This Row],[year2]])</f>
        <v>30-Oct-1971</v>
      </c>
      <c r="P1545" s="17">
        <f>DATEDIF(Table3[[#This Row],[date of birth]],DATE(2023,6,8),"y")</f>
        <v>51</v>
      </c>
      <c r="Q1545" s="39">
        <v>13110.79</v>
      </c>
    </row>
    <row r="1546" spans="1:17" x14ac:dyDescent="0.25">
      <c r="A1546" t="s">
        <v>6261</v>
      </c>
      <c r="B1546">
        <v>1962</v>
      </c>
      <c r="C1546" t="s">
        <v>35</v>
      </c>
      <c r="D1546">
        <v>2</v>
      </c>
      <c r="E1546">
        <v>1</v>
      </c>
      <c r="F1546">
        <v>13112.6</v>
      </c>
      <c r="G1546" t="s">
        <v>12</v>
      </c>
      <c r="H1546" t="s">
        <v>12</v>
      </c>
      <c r="I1546" t="s">
        <v>23</v>
      </c>
      <c r="J1546" s="16" t="str">
        <f>IF(Table3[[#This Row],[month]]="?","sep",Table3[[#This Row],[month]])</f>
        <v>Aug</v>
      </c>
      <c r="K1546" s="16">
        <f>IF(Table3[[#This Row],[year]]="?","1983",Table3[[#This Row],[year]])</f>
        <v>1962</v>
      </c>
      <c r="L1546" s="16" t="str">
        <f>IF(Table3[[#This Row],[Hospital tier]]="?","tier - 2",Table3[[#This Row],[Hospital tier]])</f>
        <v>tier - 3</v>
      </c>
      <c r="M1546" s="16" t="str">
        <f>IF(Table3[[#This Row],[City tier]]="?","tier - 2",Table3[[#This Row],[City tier]])</f>
        <v>tier - 3</v>
      </c>
      <c r="N1546" s="16" t="str">
        <f>IF(Table3[[#This Row],[State ID]]="?","unknown",Table3[[#This Row],[State ID]])</f>
        <v>R1012</v>
      </c>
      <c r="O1546" s="38" t="str">
        <f>CONCATENATE(Table3[[#This Row],[date]],"-",Table3[[#This Row],[month2]],"-",Table3[[#This Row],[year2]])</f>
        <v>2-Aug-1962</v>
      </c>
      <c r="P1546" s="17">
        <f>DATEDIF(Table3[[#This Row],[date of birth]],DATE(2023,6,8),"y")</f>
        <v>60</v>
      </c>
      <c r="Q1546" s="39">
        <v>13112.6</v>
      </c>
    </row>
    <row r="1547" spans="1:17" x14ac:dyDescent="0.25">
      <c r="A1547" t="s">
        <v>6262</v>
      </c>
      <c r="B1547">
        <v>1992</v>
      </c>
      <c r="C1547" t="s">
        <v>35</v>
      </c>
      <c r="D1547">
        <v>12</v>
      </c>
      <c r="E1547">
        <v>0</v>
      </c>
      <c r="F1547">
        <v>13113.51</v>
      </c>
      <c r="G1547" t="s">
        <v>12</v>
      </c>
      <c r="H1547" t="s">
        <v>11</v>
      </c>
      <c r="I1547" t="s">
        <v>535</v>
      </c>
      <c r="J1547" s="16" t="str">
        <f>IF(Table3[[#This Row],[month]]="?","sep",Table3[[#This Row],[month]])</f>
        <v>Aug</v>
      </c>
      <c r="K1547" s="16">
        <f>IF(Table3[[#This Row],[year]]="?","1983",Table3[[#This Row],[year]])</f>
        <v>1992</v>
      </c>
      <c r="L1547" s="16" t="str">
        <f>IF(Table3[[#This Row],[Hospital tier]]="?","tier - 2",Table3[[#This Row],[Hospital tier]])</f>
        <v>tier - 3</v>
      </c>
      <c r="M1547" s="16" t="str">
        <f>IF(Table3[[#This Row],[City tier]]="?","tier - 2",Table3[[#This Row],[City tier]])</f>
        <v>tier - 2</v>
      </c>
      <c r="N1547" s="16" t="str">
        <f>IF(Table3[[#This Row],[State ID]]="?","unknown",Table3[[#This Row],[State ID]])</f>
        <v>R1026</v>
      </c>
      <c r="O1547" s="38" t="str">
        <f>CONCATENATE(Table3[[#This Row],[date]],"-",Table3[[#This Row],[month2]],"-",Table3[[#This Row],[year2]])</f>
        <v>12-Aug-1992</v>
      </c>
      <c r="P1547" s="17">
        <f>DATEDIF(Table3[[#This Row],[date of birth]],DATE(2023,6,8),"y")</f>
        <v>30</v>
      </c>
      <c r="Q1547" s="39">
        <v>13113.51</v>
      </c>
    </row>
    <row r="1548" spans="1:17" x14ac:dyDescent="0.25">
      <c r="A1548" t="s">
        <v>6263</v>
      </c>
      <c r="B1548">
        <v>1963</v>
      </c>
      <c r="C1548" t="s">
        <v>20</v>
      </c>
      <c r="D1548">
        <v>14</v>
      </c>
      <c r="E1548">
        <v>0</v>
      </c>
      <c r="F1548">
        <v>13116.84</v>
      </c>
      <c r="G1548" t="s">
        <v>12</v>
      </c>
      <c r="H1548" t="s">
        <v>16</v>
      </c>
      <c r="I1548" t="s">
        <v>23</v>
      </c>
      <c r="J1548" s="16" t="str">
        <f>IF(Table3[[#This Row],[month]]="?","sep",Table3[[#This Row],[month]])</f>
        <v>Sep</v>
      </c>
      <c r="K1548" s="16">
        <f>IF(Table3[[#This Row],[year]]="?","1983",Table3[[#This Row],[year]])</f>
        <v>1963</v>
      </c>
      <c r="L1548" s="16" t="str">
        <f>IF(Table3[[#This Row],[Hospital tier]]="?","tier - 2",Table3[[#This Row],[Hospital tier]])</f>
        <v>tier - 3</v>
      </c>
      <c r="M1548" s="16" t="str">
        <f>IF(Table3[[#This Row],[City tier]]="?","tier - 2",Table3[[#This Row],[City tier]])</f>
        <v>tier - 1</v>
      </c>
      <c r="N1548" s="16" t="str">
        <f>IF(Table3[[#This Row],[State ID]]="?","unknown",Table3[[#This Row],[State ID]])</f>
        <v>R1012</v>
      </c>
      <c r="O1548" s="38" t="str">
        <f>CONCATENATE(Table3[[#This Row],[date]],"-",Table3[[#This Row],[month2]],"-",Table3[[#This Row],[year2]])</f>
        <v>14-Sep-1963</v>
      </c>
      <c r="P1548" s="17">
        <f>DATEDIF(Table3[[#This Row],[date of birth]],DATE(2023,6,8),"y")</f>
        <v>59</v>
      </c>
      <c r="Q1548" s="39">
        <v>13116.84</v>
      </c>
    </row>
    <row r="1549" spans="1:17" x14ac:dyDescent="0.25">
      <c r="A1549" t="s">
        <v>6264</v>
      </c>
      <c r="B1549">
        <v>1999</v>
      </c>
      <c r="C1549" t="s">
        <v>35</v>
      </c>
      <c r="D1549">
        <v>16</v>
      </c>
      <c r="E1549">
        <v>0</v>
      </c>
      <c r="F1549">
        <v>13126.68</v>
      </c>
      <c r="G1549" t="s">
        <v>12</v>
      </c>
      <c r="H1549" t="s">
        <v>12</v>
      </c>
      <c r="I1549" t="s">
        <v>42</v>
      </c>
      <c r="J1549" s="16" t="str">
        <f>IF(Table3[[#This Row],[month]]="?","sep",Table3[[#This Row],[month]])</f>
        <v>Aug</v>
      </c>
      <c r="K1549" s="16">
        <f>IF(Table3[[#This Row],[year]]="?","1983",Table3[[#This Row],[year]])</f>
        <v>1999</v>
      </c>
      <c r="L1549" s="16" t="str">
        <f>IF(Table3[[#This Row],[Hospital tier]]="?","tier - 2",Table3[[#This Row],[Hospital tier]])</f>
        <v>tier - 3</v>
      </c>
      <c r="M1549" s="16" t="str">
        <f>IF(Table3[[#This Row],[City tier]]="?","tier - 2",Table3[[#This Row],[City tier]])</f>
        <v>tier - 3</v>
      </c>
      <c r="N1549" s="16" t="str">
        <f>IF(Table3[[#This Row],[State ID]]="?","unknown",Table3[[#This Row],[State ID]])</f>
        <v>R1011</v>
      </c>
      <c r="O1549" s="38" t="str">
        <f>CONCATENATE(Table3[[#This Row],[date]],"-",Table3[[#This Row],[month2]],"-",Table3[[#This Row],[year2]])</f>
        <v>16-Aug-1999</v>
      </c>
      <c r="P1549" s="17">
        <f>DATEDIF(Table3[[#This Row],[date of birth]],DATE(2023,6,8),"y")</f>
        <v>23</v>
      </c>
      <c r="Q1549" s="39">
        <v>13126.68</v>
      </c>
    </row>
    <row r="1550" spans="1:17" x14ac:dyDescent="0.25">
      <c r="A1550" t="s">
        <v>6265</v>
      </c>
      <c r="B1550">
        <v>1961</v>
      </c>
      <c r="C1550" t="s">
        <v>20</v>
      </c>
      <c r="D1550">
        <v>7</v>
      </c>
      <c r="E1550">
        <v>0</v>
      </c>
      <c r="F1550">
        <v>13129.6</v>
      </c>
      <c r="G1550" t="s">
        <v>12</v>
      </c>
      <c r="H1550" t="s">
        <v>11</v>
      </c>
      <c r="I1550" t="s">
        <v>356</v>
      </c>
      <c r="J1550" s="16" t="str">
        <f>IF(Table3[[#This Row],[month]]="?","sep",Table3[[#This Row],[month]])</f>
        <v>Sep</v>
      </c>
      <c r="K1550" s="16">
        <f>IF(Table3[[#This Row],[year]]="?","1983",Table3[[#This Row],[year]])</f>
        <v>1961</v>
      </c>
      <c r="L1550" s="16" t="str">
        <f>IF(Table3[[#This Row],[Hospital tier]]="?","tier - 2",Table3[[#This Row],[Hospital tier]])</f>
        <v>tier - 3</v>
      </c>
      <c r="M1550" s="16" t="str">
        <f>IF(Table3[[#This Row],[City tier]]="?","tier - 2",Table3[[#This Row],[City tier]])</f>
        <v>tier - 2</v>
      </c>
      <c r="N1550" s="16" t="str">
        <f>IF(Table3[[#This Row],[State ID]]="?","unknown",Table3[[#This Row],[State ID]])</f>
        <v>R1017</v>
      </c>
      <c r="O1550" s="38" t="str">
        <f>CONCATENATE(Table3[[#This Row],[date]],"-",Table3[[#This Row],[month2]],"-",Table3[[#This Row],[year2]])</f>
        <v>7-Sep-1961</v>
      </c>
      <c r="P1550" s="17">
        <f>DATEDIF(Table3[[#This Row],[date of birth]],DATE(2023,6,8),"y")</f>
        <v>61</v>
      </c>
      <c r="Q1550" s="39">
        <v>13129.6</v>
      </c>
    </row>
    <row r="1551" spans="1:17" x14ac:dyDescent="0.25">
      <c r="A1551" t="s">
        <v>6266</v>
      </c>
      <c r="B1551">
        <v>1961</v>
      </c>
      <c r="C1551" t="s">
        <v>30</v>
      </c>
      <c r="D1551">
        <v>6</v>
      </c>
      <c r="E1551">
        <v>0</v>
      </c>
      <c r="F1551">
        <v>13143.34</v>
      </c>
      <c r="G1551" t="s">
        <v>12</v>
      </c>
      <c r="H1551" t="s">
        <v>11</v>
      </c>
      <c r="I1551" t="s">
        <v>516</v>
      </c>
      <c r="J1551" s="16" t="str">
        <f>IF(Table3[[#This Row],[month]]="?","sep",Table3[[#This Row],[month]])</f>
        <v>Dec</v>
      </c>
      <c r="K1551" s="16">
        <f>IF(Table3[[#This Row],[year]]="?","1983",Table3[[#This Row],[year]])</f>
        <v>1961</v>
      </c>
      <c r="L1551" s="16" t="str">
        <f>IF(Table3[[#This Row],[Hospital tier]]="?","tier - 2",Table3[[#This Row],[Hospital tier]])</f>
        <v>tier - 3</v>
      </c>
      <c r="M1551" s="16" t="str">
        <f>IF(Table3[[#This Row],[City tier]]="?","tier - 2",Table3[[#This Row],[City tier]])</f>
        <v>tier - 2</v>
      </c>
      <c r="N1551" s="16" t="str">
        <f>IF(Table3[[#This Row],[State ID]]="?","unknown",Table3[[#This Row],[State ID]])</f>
        <v>R1020</v>
      </c>
      <c r="O1551" s="38" t="str">
        <f>CONCATENATE(Table3[[#This Row],[date]],"-",Table3[[#This Row],[month2]],"-",Table3[[#This Row],[year2]])</f>
        <v>6-Dec-1961</v>
      </c>
      <c r="P1551" s="17">
        <f>DATEDIF(Table3[[#This Row],[date of birth]],DATE(2023,6,8),"y")</f>
        <v>61</v>
      </c>
      <c r="Q1551" s="39">
        <v>13143.34</v>
      </c>
    </row>
    <row r="1552" spans="1:17" x14ac:dyDescent="0.25">
      <c r="A1552" t="s">
        <v>6267</v>
      </c>
      <c r="B1552">
        <v>1961</v>
      </c>
      <c r="C1552" t="s">
        <v>30</v>
      </c>
      <c r="D1552">
        <v>6</v>
      </c>
      <c r="E1552">
        <v>0</v>
      </c>
      <c r="F1552">
        <v>13143.86</v>
      </c>
      <c r="G1552" t="s">
        <v>12</v>
      </c>
      <c r="H1552" t="s">
        <v>11</v>
      </c>
      <c r="I1552" t="s">
        <v>168</v>
      </c>
      <c r="J1552" s="16" t="str">
        <f>IF(Table3[[#This Row],[month]]="?","sep",Table3[[#This Row],[month]])</f>
        <v>Dec</v>
      </c>
      <c r="K1552" s="16">
        <f>IF(Table3[[#This Row],[year]]="?","1983",Table3[[#This Row],[year]])</f>
        <v>1961</v>
      </c>
      <c r="L1552" s="16" t="str">
        <f>IF(Table3[[#This Row],[Hospital tier]]="?","tier - 2",Table3[[#This Row],[Hospital tier]])</f>
        <v>tier - 3</v>
      </c>
      <c r="M1552" s="16" t="str">
        <f>IF(Table3[[#This Row],[City tier]]="?","tier - 2",Table3[[#This Row],[City tier]])</f>
        <v>tier - 2</v>
      </c>
      <c r="N1552" s="16" t="str">
        <f>IF(Table3[[#This Row],[State ID]]="?","unknown",Table3[[#This Row],[State ID]])</f>
        <v>R1016</v>
      </c>
      <c r="O1552" s="38" t="str">
        <f>CONCATENATE(Table3[[#This Row],[date]],"-",Table3[[#This Row],[month2]],"-",Table3[[#This Row],[year2]])</f>
        <v>6-Dec-1961</v>
      </c>
      <c r="P1552" s="17">
        <f>DATEDIF(Table3[[#This Row],[date of birth]],DATE(2023,6,8),"y")</f>
        <v>61</v>
      </c>
      <c r="Q1552" s="39">
        <v>13143.86</v>
      </c>
    </row>
    <row r="1553" spans="1:17" x14ac:dyDescent="0.25">
      <c r="A1553" t="s">
        <v>6268</v>
      </c>
      <c r="B1553">
        <v>1962</v>
      </c>
      <c r="C1553" t="s">
        <v>35</v>
      </c>
      <c r="D1553">
        <v>5</v>
      </c>
      <c r="E1553">
        <v>0</v>
      </c>
      <c r="F1553">
        <v>13204.29</v>
      </c>
      <c r="G1553" t="s">
        <v>12</v>
      </c>
      <c r="H1553" t="s">
        <v>16</v>
      </c>
      <c r="I1553" t="s">
        <v>247</v>
      </c>
      <c r="J1553" s="16" t="str">
        <f>IF(Table3[[#This Row],[month]]="?","sep",Table3[[#This Row],[month]])</f>
        <v>Aug</v>
      </c>
      <c r="K1553" s="16">
        <f>IF(Table3[[#This Row],[year]]="?","1983",Table3[[#This Row],[year]])</f>
        <v>1962</v>
      </c>
      <c r="L1553" s="16" t="str">
        <f>IF(Table3[[#This Row],[Hospital tier]]="?","tier - 2",Table3[[#This Row],[Hospital tier]])</f>
        <v>tier - 3</v>
      </c>
      <c r="M1553" s="16" t="str">
        <f>IF(Table3[[#This Row],[City tier]]="?","tier - 2",Table3[[#This Row],[City tier]])</f>
        <v>tier - 1</v>
      </c>
      <c r="N1553" s="16" t="str">
        <f>IF(Table3[[#This Row],[State ID]]="?","unknown",Table3[[#This Row],[State ID]])</f>
        <v>R1024</v>
      </c>
      <c r="O1553" s="38" t="str">
        <f>CONCATENATE(Table3[[#This Row],[date]],"-",Table3[[#This Row],[month2]],"-",Table3[[#This Row],[year2]])</f>
        <v>5-Aug-1962</v>
      </c>
      <c r="P1553" s="17">
        <f>DATEDIF(Table3[[#This Row],[date of birth]],DATE(2023,6,8),"y")</f>
        <v>60</v>
      </c>
      <c r="Q1553" s="39">
        <v>13204.29</v>
      </c>
    </row>
    <row r="1554" spans="1:17" x14ac:dyDescent="0.25">
      <c r="A1554" t="s">
        <v>6269</v>
      </c>
      <c r="B1554">
        <v>1982</v>
      </c>
      <c r="C1554" t="s">
        <v>37</v>
      </c>
      <c r="D1554">
        <v>15</v>
      </c>
      <c r="E1554">
        <v>3</v>
      </c>
      <c r="F1554">
        <v>13214.43</v>
      </c>
      <c r="G1554" t="s">
        <v>12</v>
      </c>
      <c r="H1554" t="s">
        <v>11</v>
      </c>
      <c r="I1554" t="s">
        <v>23</v>
      </c>
      <c r="J1554" s="16" t="str">
        <f>IF(Table3[[#This Row],[month]]="?","sep",Table3[[#This Row],[month]])</f>
        <v>Oct</v>
      </c>
      <c r="K1554" s="16">
        <f>IF(Table3[[#This Row],[year]]="?","1983",Table3[[#This Row],[year]])</f>
        <v>1982</v>
      </c>
      <c r="L1554" s="16" t="str">
        <f>IF(Table3[[#This Row],[Hospital tier]]="?","tier - 2",Table3[[#This Row],[Hospital tier]])</f>
        <v>tier - 3</v>
      </c>
      <c r="M1554" s="16" t="str">
        <f>IF(Table3[[#This Row],[City tier]]="?","tier - 2",Table3[[#This Row],[City tier]])</f>
        <v>tier - 2</v>
      </c>
      <c r="N1554" s="16" t="str">
        <f>IF(Table3[[#This Row],[State ID]]="?","unknown",Table3[[#This Row],[State ID]])</f>
        <v>R1012</v>
      </c>
      <c r="O1554" s="38" t="str">
        <f>CONCATENATE(Table3[[#This Row],[date]],"-",Table3[[#This Row],[month2]],"-",Table3[[#This Row],[year2]])</f>
        <v>15-Oct-1982</v>
      </c>
      <c r="P1554" s="17">
        <f>DATEDIF(Table3[[#This Row],[date of birth]],DATE(2023,6,8),"y")</f>
        <v>40</v>
      </c>
      <c r="Q1554" s="39">
        <v>13214.43</v>
      </c>
    </row>
    <row r="1555" spans="1:17" x14ac:dyDescent="0.25">
      <c r="A1555" t="s">
        <v>6270</v>
      </c>
      <c r="B1555">
        <v>1962</v>
      </c>
      <c r="C1555" t="s">
        <v>30</v>
      </c>
      <c r="D1555">
        <v>7</v>
      </c>
      <c r="E1555">
        <v>0</v>
      </c>
      <c r="F1555">
        <v>13217.09</v>
      </c>
      <c r="G1555" t="s">
        <v>12</v>
      </c>
      <c r="H1555" t="s">
        <v>16</v>
      </c>
      <c r="I1555" t="s">
        <v>247</v>
      </c>
      <c r="J1555" s="16" t="str">
        <f>IF(Table3[[#This Row],[month]]="?","sep",Table3[[#This Row],[month]])</f>
        <v>Dec</v>
      </c>
      <c r="K1555" s="16">
        <f>IF(Table3[[#This Row],[year]]="?","1983",Table3[[#This Row],[year]])</f>
        <v>1962</v>
      </c>
      <c r="L1555" s="16" t="str">
        <f>IF(Table3[[#This Row],[Hospital tier]]="?","tier - 2",Table3[[#This Row],[Hospital tier]])</f>
        <v>tier - 3</v>
      </c>
      <c r="M1555" s="16" t="str">
        <f>IF(Table3[[#This Row],[City tier]]="?","tier - 2",Table3[[#This Row],[City tier]])</f>
        <v>tier - 1</v>
      </c>
      <c r="N1555" s="16" t="str">
        <f>IF(Table3[[#This Row],[State ID]]="?","unknown",Table3[[#This Row],[State ID]])</f>
        <v>R1024</v>
      </c>
      <c r="O1555" s="38" t="str">
        <f>CONCATENATE(Table3[[#This Row],[date]],"-",Table3[[#This Row],[month2]],"-",Table3[[#This Row],[year2]])</f>
        <v>7-Dec-1962</v>
      </c>
      <c r="P1555" s="17">
        <f>DATEDIF(Table3[[#This Row],[date of birth]],DATE(2023,6,8),"y")</f>
        <v>60</v>
      </c>
      <c r="Q1555" s="39">
        <v>13217.09</v>
      </c>
    </row>
    <row r="1556" spans="1:17" x14ac:dyDescent="0.25">
      <c r="A1556" t="s">
        <v>6271</v>
      </c>
      <c r="B1556">
        <v>1965</v>
      </c>
      <c r="C1556" t="s">
        <v>15</v>
      </c>
      <c r="D1556">
        <v>13</v>
      </c>
      <c r="E1556">
        <v>2</v>
      </c>
      <c r="F1556">
        <v>13224.06</v>
      </c>
      <c r="G1556" t="s">
        <v>12</v>
      </c>
      <c r="H1556" t="s">
        <v>12</v>
      </c>
      <c r="I1556" t="s">
        <v>247</v>
      </c>
      <c r="J1556" s="16" t="str">
        <f>IF(Table3[[#This Row],[month]]="?","sep",Table3[[#This Row],[month]])</f>
        <v>Nov</v>
      </c>
      <c r="K1556" s="16">
        <f>IF(Table3[[#This Row],[year]]="?","1983",Table3[[#This Row],[year]])</f>
        <v>1965</v>
      </c>
      <c r="L1556" s="16" t="str">
        <f>IF(Table3[[#This Row],[Hospital tier]]="?","tier - 2",Table3[[#This Row],[Hospital tier]])</f>
        <v>tier - 3</v>
      </c>
      <c r="M1556" s="16" t="str">
        <f>IF(Table3[[#This Row],[City tier]]="?","tier - 2",Table3[[#This Row],[City tier]])</f>
        <v>tier - 3</v>
      </c>
      <c r="N1556" s="16" t="str">
        <f>IF(Table3[[#This Row],[State ID]]="?","unknown",Table3[[#This Row],[State ID]])</f>
        <v>R1024</v>
      </c>
      <c r="O1556" s="38" t="str">
        <f>CONCATENATE(Table3[[#This Row],[date]],"-",Table3[[#This Row],[month2]],"-",Table3[[#This Row],[year2]])</f>
        <v>13-Nov-1965</v>
      </c>
      <c r="P1556" s="17">
        <f>DATEDIF(Table3[[#This Row],[date of birth]],DATE(2023,6,8),"y")</f>
        <v>57</v>
      </c>
      <c r="Q1556" s="39">
        <v>13224.06</v>
      </c>
    </row>
    <row r="1557" spans="1:17" x14ac:dyDescent="0.25">
      <c r="A1557" t="s">
        <v>6272</v>
      </c>
      <c r="B1557">
        <v>1962</v>
      </c>
      <c r="C1557" t="s">
        <v>15</v>
      </c>
      <c r="D1557">
        <v>24</v>
      </c>
      <c r="E1557">
        <v>1</v>
      </c>
      <c r="F1557">
        <v>13224.69</v>
      </c>
      <c r="G1557" t="s">
        <v>12</v>
      </c>
      <c r="H1557" t="s">
        <v>11</v>
      </c>
      <c r="I1557" t="s">
        <v>42</v>
      </c>
      <c r="J1557" s="16" t="str">
        <f>IF(Table3[[#This Row],[month]]="?","sep",Table3[[#This Row],[month]])</f>
        <v>Nov</v>
      </c>
      <c r="K1557" s="16">
        <f>IF(Table3[[#This Row],[year]]="?","1983",Table3[[#This Row],[year]])</f>
        <v>1962</v>
      </c>
      <c r="L1557" s="16" t="str">
        <f>IF(Table3[[#This Row],[Hospital tier]]="?","tier - 2",Table3[[#This Row],[Hospital tier]])</f>
        <v>tier - 3</v>
      </c>
      <c r="M1557" s="16" t="str">
        <f>IF(Table3[[#This Row],[City tier]]="?","tier - 2",Table3[[#This Row],[City tier]])</f>
        <v>tier - 2</v>
      </c>
      <c r="N1557" s="16" t="str">
        <f>IF(Table3[[#This Row],[State ID]]="?","unknown",Table3[[#This Row],[State ID]])</f>
        <v>R1011</v>
      </c>
      <c r="O1557" s="38" t="str">
        <f>CONCATENATE(Table3[[#This Row],[date]],"-",Table3[[#This Row],[month2]],"-",Table3[[#This Row],[year2]])</f>
        <v>24-Nov-1962</v>
      </c>
      <c r="P1557" s="17">
        <f>DATEDIF(Table3[[#This Row],[date of birth]],DATE(2023,6,8),"y")</f>
        <v>60</v>
      </c>
      <c r="Q1557" s="39">
        <v>13224.69</v>
      </c>
    </row>
    <row r="1558" spans="1:17" x14ac:dyDescent="0.25">
      <c r="A1558" t="s">
        <v>6273</v>
      </c>
      <c r="B1558">
        <v>1962</v>
      </c>
      <c r="C1558" t="s">
        <v>37</v>
      </c>
      <c r="D1558">
        <v>11</v>
      </c>
      <c r="E1558">
        <v>0</v>
      </c>
      <c r="F1558">
        <v>13228.85</v>
      </c>
      <c r="G1558" t="s">
        <v>12</v>
      </c>
      <c r="H1558" t="s">
        <v>12</v>
      </c>
      <c r="I1558" t="s">
        <v>249</v>
      </c>
      <c r="J1558" s="16" t="str">
        <f>IF(Table3[[#This Row],[month]]="?","sep",Table3[[#This Row],[month]])</f>
        <v>Oct</v>
      </c>
      <c r="K1558" s="16">
        <f>IF(Table3[[#This Row],[year]]="?","1983",Table3[[#This Row],[year]])</f>
        <v>1962</v>
      </c>
      <c r="L1558" s="16" t="str">
        <f>IF(Table3[[#This Row],[Hospital tier]]="?","tier - 2",Table3[[#This Row],[Hospital tier]])</f>
        <v>tier - 3</v>
      </c>
      <c r="M1558" s="16" t="str">
        <f>IF(Table3[[#This Row],[City tier]]="?","tier - 2",Table3[[#This Row],[City tier]])</f>
        <v>tier - 3</v>
      </c>
      <c r="N1558" s="16" t="str">
        <f>IF(Table3[[#This Row],[State ID]]="?","unknown",Table3[[#This Row],[State ID]])</f>
        <v>R1023</v>
      </c>
      <c r="O1558" s="38" t="str">
        <f>CONCATENATE(Table3[[#This Row],[date]],"-",Table3[[#This Row],[month2]],"-",Table3[[#This Row],[year2]])</f>
        <v>11-Oct-1962</v>
      </c>
      <c r="P1558" s="17">
        <f>DATEDIF(Table3[[#This Row],[date of birth]],DATE(2023,6,8),"y")</f>
        <v>60</v>
      </c>
      <c r="Q1558" s="39">
        <v>13228.85</v>
      </c>
    </row>
    <row r="1559" spans="1:17" x14ac:dyDescent="0.25">
      <c r="A1559" t="s">
        <v>6274</v>
      </c>
      <c r="B1559">
        <v>1994</v>
      </c>
      <c r="C1559" t="s">
        <v>10</v>
      </c>
      <c r="D1559">
        <v>1</v>
      </c>
      <c r="E1559">
        <v>0</v>
      </c>
      <c r="F1559">
        <v>13292.52</v>
      </c>
      <c r="G1559" t="s">
        <v>12</v>
      </c>
      <c r="H1559" t="s">
        <v>12</v>
      </c>
      <c r="I1559" t="s">
        <v>23</v>
      </c>
      <c r="J1559" s="16" t="str">
        <f>IF(Table3[[#This Row],[month]]="?","sep",Table3[[#This Row],[month]])</f>
        <v>Jul</v>
      </c>
      <c r="K1559" s="16">
        <f>IF(Table3[[#This Row],[year]]="?","1983",Table3[[#This Row],[year]])</f>
        <v>1994</v>
      </c>
      <c r="L1559" s="16" t="str">
        <f>IF(Table3[[#This Row],[Hospital tier]]="?","tier - 2",Table3[[#This Row],[Hospital tier]])</f>
        <v>tier - 3</v>
      </c>
      <c r="M1559" s="16" t="str">
        <f>IF(Table3[[#This Row],[City tier]]="?","tier - 2",Table3[[#This Row],[City tier]])</f>
        <v>tier - 3</v>
      </c>
      <c r="N1559" s="16" t="str">
        <f>IF(Table3[[#This Row],[State ID]]="?","unknown",Table3[[#This Row],[State ID]])</f>
        <v>R1012</v>
      </c>
      <c r="O1559" s="38" t="str">
        <f>CONCATENATE(Table3[[#This Row],[date]],"-",Table3[[#This Row],[month2]],"-",Table3[[#This Row],[year2]])</f>
        <v>1-Jul-1994</v>
      </c>
      <c r="P1559" s="17">
        <f>DATEDIF(Table3[[#This Row],[date of birth]],DATE(2023,6,8),"y")</f>
        <v>28</v>
      </c>
      <c r="Q1559" s="39">
        <v>13292.52</v>
      </c>
    </row>
    <row r="1560" spans="1:17" x14ac:dyDescent="0.25">
      <c r="A1560" t="s">
        <v>6275</v>
      </c>
      <c r="B1560">
        <v>1976</v>
      </c>
      <c r="C1560" t="s">
        <v>35</v>
      </c>
      <c r="D1560">
        <v>23</v>
      </c>
      <c r="E1560">
        <v>2</v>
      </c>
      <c r="F1560">
        <v>13333.71</v>
      </c>
      <c r="G1560" t="s">
        <v>12</v>
      </c>
      <c r="H1560" t="s">
        <v>11</v>
      </c>
      <c r="I1560" t="s">
        <v>23</v>
      </c>
      <c r="J1560" s="16" t="str">
        <f>IF(Table3[[#This Row],[month]]="?","sep",Table3[[#This Row],[month]])</f>
        <v>Aug</v>
      </c>
      <c r="K1560" s="16">
        <f>IF(Table3[[#This Row],[year]]="?","1983",Table3[[#This Row],[year]])</f>
        <v>1976</v>
      </c>
      <c r="L1560" s="16" t="str">
        <f>IF(Table3[[#This Row],[Hospital tier]]="?","tier - 2",Table3[[#This Row],[Hospital tier]])</f>
        <v>tier - 3</v>
      </c>
      <c r="M1560" s="16" t="str">
        <f>IF(Table3[[#This Row],[City tier]]="?","tier - 2",Table3[[#This Row],[City tier]])</f>
        <v>tier - 2</v>
      </c>
      <c r="N1560" s="16" t="str">
        <f>IF(Table3[[#This Row],[State ID]]="?","unknown",Table3[[#This Row],[State ID]])</f>
        <v>R1012</v>
      </c>
      <c r="O1560" s="38" t="str">
        <f>CONCATENATE(Table3[[#This Row],[date]],"-",Table3[[#This Row],[month2]],"-",Table3[[#This Row],[year2]])</f>
        <v>23-Aug-1976</v>
      </c>
      <c r="P1560" s="17">
        <f>DATEDIF(Table3[[#This Row],[date of birth]],DATE(2023,6,8),"y")</f>
        <v>46</v>
      </c>
      <c r="Q1560" s="39">
        <v>13333.71</v>
      </c>
    </row>
    <row r="1561" spans="1:17" x14ac:dyDescent="0.25">
      <c r="A1561" t="s">
        <v>6276</v>
      </c>
      <c r="B1561">
        <v>1960</v>
      </c>
      <c r="C1561" t="s">
        <v>15</v>
      </c>
      <c r="D1561">
        <v>11</v>
      </c>
      <c r="E1561">
        <v>0</v>
      </c>
      <c r="F1561">
        <v>13352.1</v>
      </c>
      <c r="G1561" t="s">
        <v>12</v>
      </c>
      <c r="H1561" t="s">
        <v>16</v>
      </c>
      <c r="I1561" t="s">
        <v>23</v>
      </c>
      <c r="J1561" s="16" t="str">
        <f>IF(Table3[[#This Row],[month]]="?","sep",Table3[[#This Row],[month]])</f>
        <v>Nov</v>
      </c>
      <c r="K1561" s="16">
        <f>IF(Table3[[#This Row],[year]]="?","1983",Table3[[#This Row],[year]])</f>
        <v>1960</v>
      </c>
      <c r="L1561" s="16" t="str">
        <f>IF(Table3[[#This Row],[Hospital tier]]="?","tier - 2",Table3[[#This Row],[Hospital tier]])</f>
        <v>tier - 3</v>
      </c>
      <c r="M1561" s="16" t="str">
        <f>IF(Table3[[#This Row],[City tier]]="?","tier - 2",Table3[[#This Row],[City tier]])</f>
        <v>tier - 1</v>
      </c>
      <c r="N1561" s="16" t="str">
        <f>IF(Table3[[#This Row],[State ID]]="?","unknown",Table3[[#This Row],[State ID]])</f>
        <v>R1012</v>
      </c>
      <c r="O1561" s="38" t="str">
        <f>CONCATENATE(Table3[[#This Row],[date]],"-",Table3[[#This Row],[month2]],"-",Table3[[#This Row],[year2]])</f>
        <v>11-Nov-1960</v>
      </c>
      <c r="P1561" s="17">
        <f>DATEDIF(Table3[[#This Row],[date of birth]],DATE(2023,6,8),"y")</f>
        <v>62</v>
      </c>
      <c r="Q1561" s="39">
        <v>13352.1</v>
      </c>
    </row>
    <row r="1562" spans="1:17" x14ac:dyDescent="0.25">
      <c r="A1562" t="s">
        <v>6277</v>
      </c>
      <c r="B1562">
        <v>1990</v>
      </c>
      <c r="C1562" t="s">
        <v>37</v>
      </c>
      <c r="D1562">
        <v>2</v>
      </c>
      <c r="E1562">
        <v>3</v>
      </c>
      <c r="F1562">
        <v>13360.94</v>
      </c>
      <c r="G1562" t="s">
        <v>12</v>
      </c>
      <c r="H1562" t="s">
        <v>16</v>
      </c>
      <c r="I1562" t="s">
        <v>23</v>
      </c>
      <c r="J1562" s="16" t="str">
        <f>IF(Table3[[#This Row],[month]]="?","sep",Table3[[#This Row],[month]])</f>
        <v>Oct</v>
      </c>
      <c r="K1562" s="16">
        <f>IF(Table3[[#This Row],[year]]="?","1983",Table3[[#This Row],[year]])</f>
        <v>1990</v>
      </c>
      <c r="L1562" s="16" t="str">
        <f>IF(Table3[[#This Row],[Hospital tier]]="?","tier - 2",Table3[[#This Row],[Hospital tier]])</f>
        <v>tier - 3</v>
      </c>
      <c r="M1562" s="16" t="str">
        <f>IF(Table3[[#This Row],[City tier]]="?","tier - 2",Table3[[#This Row],[City tier]])</f>
        <v>tier - 1</v>
      </c>
      <c r="N1562" s="16" t="str">
        <f>IF(Table3[[#This Row],[State ID]]="?","unknown",Table3[[#This Row],[State ID]])</f>
        <v>R1012</v>
      </c>
      <c r="O1562" s="38" t="str">
        <f>CONCATENATE(Table3[[#This Row],[date]],"-",Table3[[#This Row],[month2]],"-",Table3[[#This Row],[year2]])</f>
        <v>2-Oct-1990</v>
      </c>
      <c r="P1562" s="17">
        <f>DATEDIF(Table3[[#This Row],[date of birth]],DATE(2023,6,8),"y")</f>
        <v>32</v>
      </c>
      <c r="Q1562" s="39">
        <v>13360.94</v>
      </c>
    </row>
    <row r="1563" spans="1:17" x14ac:dyDescent="0.25">
      <c r="A1563" t="s">
        <v>6278</v>
      </c>
      <c r="B1563">
        <v>1964</v>
      </c>
      <c r="C1563" t="s">
        <v>20</v>
      </c>
      <c r="D1563">
        <v>24</v>
      </c>
      <c r="E1563">
        <v>0</v>
      </c>
      <c r="F1563">
        <v>13375.76</v>
      </c>
      <c r="G1563" t="s">
        <v>12</v>
      </c>
      <c r="H1563" t="s">
        <v>11</v>
      </c>
      <c r="I1563" t="s">
        <v>200</v>
      </c>
      <c r="J1563" s="16" t="str">
        <f>IF(Table3[[#This Row],[month]]="?","sep",Table3[[#This Row],[month]])</f>
        <v>Sep</v>
      </c>
      <c r="K1563" s="16">
        <f>IF(Table3[[#This Row],[year]]="?","1983",Table3[[#This Row],[year]])</f>
        <v>1964</v>
      </c>
      <c r="L1563" s="16" t="str">
        <f>IF(Table3[[#This Row],[Hospital tier]]="?","tier - 2",Table3[[#This Row],[Hospital tier]])</f>
        <v>tier - 3</v>
      </c>
      <c r="M1563" s="16" t="str">
        <f>IF(Table3[[#This Row],[City tier]]="?","tier - 2",Table3[[#This Row],[City tier]])</f>
        <v>tier - 2</v>
      </c>
      <c r="N1563" s="16" t="str">
        <f>IF(Table3[[#This Row],[State ID]]="?","unknown",Table3[[#This Row],[State ID]])</f>
        <v>R1025</v>
      </c>
      <c r="O1563" s="38" t="str">
        <f>CONCATENATE(Table3[[#This Row],[date]],"-",Table3[[#This Row],[month2]],"-",Table3[[#This Row],[year2]])</f>
        <v>24-Sep-1964</v>
      </c>
      <c r="P1563" s="17">
        <f>DATEDIF(Table3[[#This Row],[date of birth]],DATE(2023,6,8),"y")</f>
        <v>58</v>
      </c>
      <c r="Q1563" s="39">
        <v>13375.76</v>
      </c>
    </row>
    <row r="1564" spans="1:17" x14ac:dyDescent="0.25">
      <c r="A1564" t="s">
        <v>6279</v>
      </c>
      <c r="B1564">
        <v>1979</v>
      </c>
      <c r="C1564" t="s">
        <v>20</v>
      </c>
      <c r="D1564">
        <v>30</v>
      </c>
      <c r="E1564">
        <v>2</v>
      </c>
      <c r="F1564">
        <v>13377.41</v>
      </c>
      <c r="G1564" t="s">
        <v>12</v>
      </c>
      <c r="H1564" t="s">
        <v>12</v>
      </c>
      <c r="I1564" t="s">
        <v>535</v>
      </c>
      <c r="J1564" s="16" t="str">
        <f>IF(Table3[[#This Row],[month]]="?","sep",Table3[[#This Row],[month]])</f>
        <v>Sep</v>
      </c>
      <c r="K1564" s="16">
        <f>IF(Table3[[#This Row],[year]]="?","1983",Table3[[#This Row],[year]])</f>
        <v>1979</v>
      </c>
      <c r="L1564" s="16" t="str">
        <f>IF(Table3[[#This Row],[Hospital tier]]="?","tier - 2",Table3[[#This Row],[Hospital tier]])</f>
        <v>tier - 3</v>
      </c>
      <c r="M1564" s="16" t="str">
        <f>IF(Table3[[#This Row],[City tier]]="?","tier - 2",Table3[[#This Row],[City tier]])</f>
        <v>tier - 3</v>
      </c>
      <c r="N1564" s="16" t="str">
        <f>IF(Table3[[#This Row],[State ID]]="?","unknown",Table3[[#This Row],[State ID]])</f>
        <v>R1026</v>
      </c>
      <c r="O1564" s="38" t="str">
        <f>CONCATENATE(Table3[[#This Row],[date]],"-",Table3[[#This Row],[month2]],"-",Table3[[#This Row],[year2]])</f>
        <v>30-Sep-1979</v>
      </c>
      <c r="P1564" s="17">
        <f>DATEDIF(Table3[[#This Row],[date of birth]],DATE(2023,6,8),"y")</f>
        <v>43</v>
      </c>
      <c r="Q1564" s="39">
        <v>13377.41</v>
      </c>
    </row>
    <row r="1565" spans="1:17" x14ac:dyDescent="0.25">
      <c r="A1565" t="s">
        <v>6280</v>
      </c>
      <c r="B1565">
        <v>1984</v>
      </c>
      <c r="C1565" t="s">
        <v>18</v>
      </c>
      <c r="D1565">
        <v>6</v>
      </c>
      <c r="E1565">
        <v>3</v>
      </c>
      <c r="F1565">
        <v>13383.67</v>
      </c>
      <c r="G1565" t="s">
        <v>12</v>
      </c>
      <c r="H1565" t="s">
        <v>11</v>
      </c>
      <c r="I1565" t="s">
        <v>249</v>
      </c>
      <c r="J1565" s="16" t="str">
        <f>IF(Table3[[#This Row],[month]]="?","sep",Table3[[#This Row],[month]])</f>
        <v>Jun</v>
      </c>
      <c r="K1565" s="16">
        <f>IF(Table3[[#This Row],[year]]="?","1983",Table3[[#This Row],[year]])</f>
        <v>1984</v>
      </c>
      <c r="L1565" s="16" t="str">
        <f>IF(Table3[[#This Row],[Hospital tier]]="?","tier - 2",Table3[[#This Row],[Hospital tier]])</f>
        <v>tier - 3</v>
      </c>
      <c r="M1565" s="16" t="str">
        <f>IF(Table3[[#This Row],[City tier]]="?","tier - 2",Table3[[#This Row],[City tier]])</f>
        <v>tier - 2</v>
      </c>
      <c r="N1565" s="16" t="str">
        <f>IF(Table3[[#This Row],[State ID]]="?","unknown",Table3[[#This Row],[State ID]])</f>
        <v>R1023</v>
      </c>
      <c r="O1565" s="38" t="str">
        <f>CONCATENATE(Table3[[#This Row],[date]],"-",Table3[[#This Row],[month2]],"-",Table3[[#This Row],[year2]])</f>
        <v>6-Jun-1984</v>
      </c>
      <c r="P1565" s="17">
        <f>DATEDIF(Table3[[#This Row],[date of birth]],DATE(2023,6,8),"y")</f>
        <v>39</v>
      </c>
      <c r="Q1565" s="39">
        <v>13383.67</v>
      </c>
    </row>
    <row r="1566" spans="1:17" x14ac:dyDescent="0.25">
      <c r="A1566" t="s">
        <v>6281</v>
      </c>
      <c r="B1566">
        <v>1959</v>
      </c>
      <c r="C1566" t="s">
        <v>30</v>
      </c>
      <c r="D1566">
        <v>9</v>
      </c>
      <c r="E1566">
        <v>0</v>
      </c>
      <c r="F1566">
        <v>13390.56</v>
      </c>
      <c r="G1566" t="s">
        <v>12</v>
      </c>
      <c r="H1566" t="s">
        <v>12</v>
      </c>
      <c r="I1566" t="s">
        <v>42</v>
      </c>
      <c r="J1566" s="16" t="str">
        <f>IF(Table3[[#This Row],[month]]="?","sep",Table3[[#This Row],[month]])</f>
        <v>Dec</v>
      </c>
      <c r="K1566" s="16">
        <f>IF(Table3[[#This Row],[year]]="?","1983",Table3[[#This Row],[year]])</f>
        <v>1959</v>
      </c>
      <c r="L1566" s="16" t="str">
        <f>IF(Table3[[#This Row],[Hospital tier]]="?","tier - 2",Table3[[#This Row],[Hospital tier]])</f>
        <v>tier - 3</v>
      </c>
      <c r="M1566" s="16" t="str">
        <f>IF(Table3[[#This Row],[City tier]]="?","tier - 2",Table3[[#This Row],[City tier]])</f>
        <v>tier - 3</v>
      </c>
      <c r="N1566" s="16" t="str">
        <f>IF(Table3[[#This Row],[State ID]]="?","unknown",Table3[[#This Row],[State ID]])</f>
        <v>R1011</v>
      </c>
      <c r="O1566" s="38" t="str">
        <f>CONCATENATE(Table3[[#This Row],[date]],"-",Table3[[#This Row],[month2]],"-",Table3[[#This Row],[year2]])</f>
        <v>9-Dec-1959</v>
      </c>
      <c r="P1566" s="17">
        <f>DATEDIF(Table3[[#This Row],[date of birth]],DATE(2023,6,8),"y")</f>
        <v>63</v>
      </c>
      <c r="Q1566" s="39">
        <v>13390.56</v>
      </c>
    </row>
    <row r="1567" spans="1:17" x14ac:dyDescent="0.25">
      <c r="A1567" t="s">
        <v>6282</v>
      </c>
      <c r="B1567">
        <v>1959</v>
      </c>
      <c r="C1567" t="s">
        <v>15</v>
      </c>
      <c r="D1567">
        <v>25</v>
      </c>
      <c r="E1567">
        <v>0</v>
      </c>
      <c r="F1567">
        <v>13393.76</v>
      </c>
      <c r="G1567" t="s">
        <v>12</v>
      </c>
      <c r="H1567" t="s">
        <v>16</v>
      </c>
      <c r="I1567" t="s">
        <v>42</v>
      </c>
      <c r="J1567" s="16" t="str">
        <f>IF(Table3[[#This Row],[month]]="?","sep",Table3[[#This Row],[month]])</f>
        <v>Nov</v>
      </c>
      <c r="K1567" s="16">
        <f>IF(Table3[[#This Row],[year]]="?","1983",Table3[[#This Row],[year]])</f>
        <v>1959</v>
      </c>
      <c r="L1567" s="16" t="str">
        <f>IF(Table3[[#This Row],[Hospital tier]]="?","tier - 2",Table3[[#This Row],[Hospital tier]])</f>
        <v>tier - 3</v>
      </c>
      <c r="M1567" s="16" t="str">
        <f>IF(Table3[[#This Row],[City tier]]="?","tier - 2",Table3[[#This Row],[City tier]])</f>
        <v>tier - 1</v>
      </c>
      <c r="N1567" s="16" t="str">
        <f>IF(Table3[[#This Row],[State ID]]="?","unknown",Table3[[#This Row],[State ID]])</f>
        <v>R1011</v>
      </c>
      <c r="O1567" s="38" t="str">
        <f>CONCATENATE(Table3[[#This Row],[date]],"-",Table3[[#This Row],[month2]],"-",Table3[[#This Row],[year2]])</f>
        <v>25-Nov-1959</v>
      </c>
      <c r="P1567" s="17">
        <f>DATEDIF(Table3[[#This Row],[date of birth]],DATE(2023,6,8),"y")</f>
        <v>63</v>
      </c>
      <c r="Q1567" s="39">
        <v>13393.76</v>
      </c>
    </row>
    <row r="1568" spans="1:17" x14ac:dyDescent="0.25">
      <c r="A1568" t="s">
        <v>6283</v>
      </c>
      <c r="B1568">
        <v>1959</v>
      </c>
      <c r="C1568" t="s">
        <v>30</v>
      </c>
      <c r="D1568">
        <v>20</v>
      </c>
      <c r="E1568">
        <v>0</v>
      </c>
      <c r="F1568">
        <v>13405.39</v>
      </c>
      <c r="G1568" t="s">
        <v>12</v>
      </c>
      <c r="H1568" t="s">
        <v>12</v>
      </c>
      <c r="I1568" t="s">
        <v>13</v>
      </c>
      <c r="J1568" s="16" t="str">
        <f>IF(Table3[[#This Row],[month]]="?","sep",Table3[[#This Row],[month]])</f>
        <v>Dec</v>
      </c>
      <c r="K1568" s="16">
        <f>IF(Table3[[#This Row],[year]]="?","1983",Table3[[#This Row],[year]])</f>
        <v>1959</v>
      </c>
      <c r="L1568" s="16" t="str">
        <f>IF(Table3[[#This Row],[Hospital tier]]="?","tier - 2",Table3[[#This Row],[Hospital tier]])</f>
        <v>tier - 3</v>
      </c>
      <c r="M1568" s="16" t="str">
        <f>IF(Table3[[#This Row],[City tier]]="?","tier - 2",Table3[[#This Row],[City tier]])</f>
        <v>tier - 3</v>
      </c>
      <c r="N1568" s="16" t="str">
        <f>IF(Table3[[#This Row],[State ID]]="?","unknown",Table3[[#This Row],[State ID]])</f>
        <v>R1013</v>
      </c>
      <c r="O1568" s="38" t="str">
        <f>CONCATENATE(Table3[[#This Row],[date]],"-",Table3[[#This Row],[month2]],"-",Table3[[#This Row],[year2]])</f>
        <v>20-Dec-1959</v>
      </c>
      <c r="P1568" s="17">
        <f>DATEDIF(Table3[[#This Row],[date of birth]],DATE(2023,6,8),"y")</f>
        <v>63</v>
      </c>
      <c r="Q1568" s="39">
        <v>13405.39</v>
      </c>
    </row>
    <row r="1569" spans="1:17" x14ac:dyDescent="0.25">
      <c r="A1569" t="s">
        <v>6284</v>
      </c>
      <c r="B1569">
        <v>1992</v>
      </c>
      <c r="C1569" t="s">
        <v>30</v>
      </c>
      <c r="D1569">
        <v>19</v>
      </c>
      <c r="E1569">
        <v>0</v>
      </c>
      <c r="F1569">
        <v>13412.97</v>
      </c>
      <c r="G1569" t="s">
        <v>12</v>
      </c>
      <c r="H1569" t="s">
        <v>12</v>
      </c>
      <c r="I1569" t="s">
        <v>249</v>
      </c>
      <c r="J1569" s="16" t="str">
        <f>IF(Table3[[#This Row],[month]]="?","sep",Table3[[#This Row],[month]])</f>
        <v>Dec</v>
      </c>
      <c r="K1569" s="16">
        <f>IF(Table3[[#This Row],[year]]="?","1983",Table3[[#This Row],[year]])</f>
        <v>1992</v>
      </c>
      <c r="L1569" s="16" t="str">
        <f>IF(Table3[[#This Row],[Hospital tier]]="?","tier - 2",Table3[[#This Row],[Hospital tier]])</f>
        <v>tier - 3</v>
      </c>
      <c r="M1569" s="16" t="str">
        <f>IF(Table3[[#This Row],[City tier]]="?","tier - 2",Table3[[#This Row],[City tier]])</f>
        <v>tier - 3</v>
      </c>
      <c r="N1569" s="16" t="str">
        <f>IF(Table3[[#This Row],[State ID]]="?","unknown",Table3[[#This Row],[State ID]])</f>
        <v>R1023</v>
      </c>
      <c r="O1569" s="38" t="str">
        <f>CONCATENATE(Table3[[#This Row],[date]],"-",Table3[[#This Row],[month2]],"-",Table3[[#This Row],[year2]])</f>
        <v>19-Dec-1992</v>
      </c>
      <c r="P1569" s="17">
        <f>DATEDIF(Table3[[#This Row],[date of birth]],DATE(2023,6,8),"y")</f>
        <v>30</v>
      </c>
      <c r="Q1569" s="39">
        <v>13412.97</v>
      </c>
    </row>
    <row r="1570" spans="1:17" x14ac:dyDescent="0.25">
      <c r="A1570" t="s">
        <v>6285</v>
      </c>
      <c r="B1570">
        <v>1961</v>
      </c>
      <c r="C1570" t="s">
        <v>10</v>
      </c>
      <c r="D1570">
        <v>22</v>
      </c>
      <c r="E1570">
        <v>0</v>
      </c>
      <c r="F1570">
        <v>13415.04</v>
      </c>
      <c r="G1570" t="s">
        <v>12</v>
      </c>
      <c r="H1570" t="s">
        <v>11</v>
      </c>
      <c r="I1570" t="s">
        <v>23</v>
      </c>
      <c r="J1570" s="16" t="str">
        <f>IF(Table3[[#This Row],[month]]="?","sep",Table3[[#This Row],[month]])</f>
        <v>Jul</v>
      </c>
      <c r="K1570" s="16">
        <f>IF(Table3[[#This Row],[year]]="?","1983",Table3[[#This Row],[year]])</f>
        <v>1961</v>
      </c>
      <c r="L1570" s="16" t="str">
        <f>IF(Table3[[#This Row],[Hospital tier]]="?","tier - 2",Table3[[#This Row],[Hospital tier]])</f>
        <v>tier - 3</v>
      </c>
      <c r="M1570" s="16" t="str">
        <f>IF(Table3[[#This Row],[City tier]]="?","tier - 2",Table3[[#This Row],[City tier]])</f>
        <v>tier - 2</v>
      </c>
      <c r="N1570" s="16" t="str">
        <f>IF(Table3[[#This Row],[State ID]]="?","unknown",Table3[[#This Row],[State ID]])</f>
        <v>R1012</v>
      </c>
      <c r="O1570" s="38" t="str">
        <f>CONCATENATE(Table3[[#This Row],[date]],"-",Table3[[#This Row],[month2]],"-",Table3[[#This Row],[year2]])</f>
        <v>22-Jul-1961</v>
      </c>
      <c r="P1570" s="17">
        <f>DATEDIF(Table3[[#This Row],[date of birth]],DATE(2023,6,8),"y")</f>
        <v>61</v>
      </c>
      <c r="Q1570" s="39">
        <v>13415.04</v>
      </c>
    </row>
    <row r="1571" spans="1:17" x14ac:dyDescent="0.25">
      <c r="A1571" t="s">
        <v>6286</v>
      </c>
      <c r="B1571">
        <v>1994</v>
      </c>
      <c r="C1571" t="s">
        <v>18</v>
      </c>
      <c r="D1571">
        <v>17</v>
      </c>
      <c r="E1571">
        <v>0</v>
      </c>
      <c r="F1571">
        <v>13417.05</v>
      </c>
      <c r="G1571" t="s">
        <v>12</v>
      </c>
      <c r="H1571" t="s">
        <v>12</v>
      </c>
      <c r="I1571" t="s">
        <v>23</v>
      </c>
      <c r="J1571" s="16" t="str">
        <f>IF(Table3[[#This Row],[month]]="?","sep",Table3[[#This Row],[month]])</f>
        <v>Jun</v>
      </c>
      <c r="K1571" s="16">
        <f>IF(Table3[[#This Row],[year]]="?","1983",Table3[[#This Row],[year]])</f>
        <v>1994</v>
      </c>
      <c r="L1571" s="16" t="str">
        <f>IF(Table3[[#This Row],[Hospital tier]]="?","tier - 2",Table3[[#This Row],[Hospital tier]])</f>
        <v>tier - 3</v>
      </c>
      <c r="M1571" s="16" t="str">
        <f>IF(Table3[[#This Row],[City tier]]="?","tier - 2",Table3[[#This Row],[City tier]])</f>
        <v>tier - 3</v>
      </c>
      <c r="N1571" s="16" t="str">
        <f>IF(Table3[[#This Row],[State ID]]="?","unknown",Table3[[#This Row],[State ID]])</f>
        <v>R1012</v>
      </c>
      <c r="O1571" s="38" t="str">
        <f>CONCATENATE(Table3[[#This Row],[date]],"-",Table3[[#This Row],[month2]],"-",Table3[[#This Row],[year2]])</f>
        <v>17-Jun-1994</v>
      </c>
      <c r="P1571" s="17">
        <f>DATEDIF(Table3[[#This Row],[date of birth]],DATE(2023,6,8),"y")</f>
        <v>28</v>
      </c>
      <c r="Q1571" s="39">
        <v>13417.05</v>
      </c>
    </row>
    <row r="1572" spans="1:17" x14ac:dyDescent="0.25">
      <c r="A1572" t="s">
        <v>6287</v>
      </c>
      <c r="B1572">
        <v>1961</v>
      </c>
      <c r="C1572" t="s">
        <v>15</v>
      </c>
      <c r="D1572">
        <v>3</v>
      </c>
      <c r="E1572">
        <v>0</v>
      </c>
      <c r="F1572">
        <v>13429.04</v>
      </c>
      <c r="G1572" t="s">
        <v>12</v>
      </c>
      <c r="H1572" t="s">
        <v>12</v>
      </c>
      <c r="I1572" t="s">
        <v>23</v>
      </c>
      <c r="J1572" s="16" t="str">
        <f>IF(Table3[[#This Row],[month]]="?","sep",Table3[[#This Row],[month]])</f>
        <v>Nov</v>
      </c>
      <c r="K1572" s="16">
        <f>IF(Table3[[#This Row],[year]]="?","1983",Table3[[#This Row],[year]])</f>
        <v>1961</v>
      </c>
      <c r="L1572" s="16" t="str">
        <f>IF(Table3[[#This Row],[Hospital tier]]="?","tier - 2",Table3[[#This Row],[Hospital tier]])</f>
        <v>tier - 3</v>
      </c>
      <c r="M1572" s="16" t="str">
        <f>IF(Table3[[#This Row],[City tier]]="?","tier - 2",Table3[[#This Row],[City tier]])</f>
        <v>tier - 3</v>
      </c>
      <c r="N1572" s="16" t="str">
        <f>IF(Table3[[#This Row],[State ID]]="?","unknown",Table3[[#This Row],[State ID]])</f>
        <v>R1012</v>
      </c>
      <c r="O1572" s="38" t="str">
        <f>CONCATENATE(Table3[[#This Row],[date]],"-",Table3[[#This Row],[month2]],"-",Table3[[#This Row],[year2]])</f>
        <v>3-Nov-1961</v>
      </c>
      <c r="P1572" s="17">
        <f>DATEDIF(Table3[[#This Row],[date of birth]],DATE(2023,6,8),"y")</f>
        <v>61</v>
      </c>
      <c r="Q1572" s="39">
        <v>13429.04</v>
      </c>
    </row>
    <row r="1573" spans="1:17" x14ac:dyDescent="0.25">
      <c r="A1573" t="s">
        <v>6288</v>
      </c>
      <c r="B1573">
        <v>1966</v>
      </c>
      <c r="C1573" t="s">
        <v>15</v>
      </c>
      <c r="D1573">
        <v>14</v>
      </c>
      <c r="E1573">
        <v>3</v>
      </c>
      <c r="F1573">
        <v>13430.27</v>
      </c>
      <c r="G1573" t="s">
        <v>12</v>
      </c>
      <c r="H1573" t="s">
        <v>12</v>
      </c>
      <c r="I1573" t="s">
        <v>247</v>
      </c>
      <c r="J1573" s="16" t="str">
        <f>IF(Table3[[#This Row],[month]]="?","sep",Table3[[#This Row],[month]])</f>
        <v>Nov</v>
      </c>
      <c r="K1573" s="16">
        <f>IF(Table3[[#This Row],[year]]="?","1983",Table3[[#This Row],[year]])</f>
        <v>1966</v>
      </c>
      <c r="L1573" s="16" t="str">
        <f>IF(Table3[[#This Row],[Hospital tier]]="?","tier - 2",Table3[[#This Row],[Hospital tier]])</f>
        <v>tier - 3</v>
      </c>
      <c r="M1573" s="16" t="str">
        <f>IF(Table3[[#This Row],[City tier]]="?","tier - 2",Table3[[#This Row],[City tier]])</f>
        <v>tier - 3</v>
      </c>
      <c r="N1573" s="16" t="str">
        <f>IF(Table3[[#This Row],[State ID]]="?","unknown",Table3[[#This Row],[State ID]])</f>
        <v>R1024</v>
      </c>
      <c r="O1573" s="38" t="str">
        <f>CONCATENATE(Table3[[#This Row],[date]],"-",Table3[[#This Row],[month2]],"-",Table3[[#This Row],[year2]])</f>
        <v>14-Nov-1966</v>
      </c>
      <c r="P1573" s="17">
        <f>DATEDIF(Table3[[#This Row],[date of birth]],DATE(2023,6,8),"y")</f>
        <v>56</v>
      </c>
      <c r="Q1573" s="39">
        <v>13430.27</v>
      </c>
    </row>
    <row r="1574" spans="1:17" x14ac:dyDescent="0.25">
      <c r="A1574" t="s">
        <v>6289</v>
      </c>
      <c r="B1574">
        <v>1975</v>
      </c>
      <c r="C1574" t="s">
        <v>18</v>
      </c>
      <c r="D1574">
        <v>29</v>
      </c>
      <c r="E1574">
        <v>1</v>
      </c>
      <c r="F1574">
        <v>13440.7</v>
      </c>
      <c r="G1574" t="s">
        <v>12</v>
      </c>
      <c r="H1574" t="s">
        <v>11</v>
      </c>
      <c r="I1574" t="s">
        <v>23</v>
      </c>
      <c r="J1574" s="16" t="str">
        <f>IF(Table3[[#This Row],[month]]="?","sep",Table3[[#This Row],[month]])</f>
        <v>Jun</v>
      </c>
      <c r="K1574" s="16">
        <f>IF(Table3[[#This Row],[year]]="?","1983",Table3[[#This Row],[year]])</f>
        <v>1975</v>
      </c>
      <c r="L1574" s="16" t="str">
        <f>IF(Table3[[#This Row],[Hospital tier]]="?","tier - 2",Table3[[#This Row],[Hospital tier]])</f>
        <v>tier - 3</v>
      </c>
      <c r="M1574" s="16" t="str">
        <f>IF(Table3[[#This Row],[City tier]]="?","tier - 2",Table3[[#This Row],[City tier]])</f>
        <v>tier - 2</v>
      </c>
      <c r="N1574" s="16" t="str">
        <f>IF(Table3[[#This Row],[State ID]]="?","unknown",Table3[[#This Row],[State ID]])</f>
        <v>R1012</v>
      </c>
      <c r="O1574" s="38" t="str">
        <f>CONCATENATE(Table3[[#This Row],[date]],"-",Table3[[#This Row],[month2]],"-",Table3[[#This Row],[year2]])</f>
        <v>29-Jun-1975</v>
      </c>
      <c r="P1574" s="17">
        <f>DATEDIF(Table3[[#This Row],[date of birth]],DATE(2023,6,8),"y")</f>
        <v>47</v>
      </c>
      <c r="Q1574" s="39">
        <v>13440.7</v>
      </c>
    </row>
    <row r="1575" spans="1:17" x14ac:dyDescent="0.25">
      <c r="A1575" t="s">
        <v>6290</v>
      </c>
      <c r="B1575">
        <v>1960</v>
      </c>
      <c r="C1575" t="s">
        <v>35</v>
      </c>
      <c r="D1575">
        <v>13</v>
      </c>
      <c r="E1575">
        <v>0</v>
      </c>
      <c r="F1575">
        <v>13451.12</v>
      </c>
      <c r="G1575" t="s">
        <v>12</v>
      </c>
      <c r="H1575" t="s">
        <v>16</v>
      </c>
      <c r="I1575" t="s">
        <v>42</v>
      </c>
      <c r="J1575" s="16" t="str">
        <f>IF(Table3[[#This Row],[month]]="?","sep",Table3[[#This Row],[month]])</f>
        <v>Aug</v>
      </c>
      <c r="K1575" s="16">
        <f>IF(Table3[[#This Row],[year]]="?","1983",Table3[[#This Row],[year]])</f>
        <v>1960</v>
      </c>
      <c r="L1575" s="16" t="str">
        <f>IF(Table3[[#This Row],[Hospital tier]]="?","tier - 2",Table3[[#This Row],[Hospital tier]])</f>
        <v>tier - 3</v>
      </c>
      <c r="M1575" s="16" t="str">
        <f>IF(Table3[[#This Row],[City tier]]="?","tier - 2",Table3[[#This Row],[City tier]])</f>
        <v>tier - 1</v>
      </c>
      <c r="N1575" s="16" t="str">
        <f>IF(Table3[[#This Row],[State ID]]="?","unknown",Table3[[#This Row],[State ID]])</f>
        <v>R1011</v>
      </c>
      <c r="O1575" s="38" t="str">
        <f>CONCATENATE(Table3[[#This Row],[date]],"-",Table3[[#This Row],[month2]],"-",Table3[[#This Row],[year2]])</f>
        <v>13-Aug-1960</v>
      </c>
      <c r="P1575" s="17">
        <f>DATEDIF(Table3[[#This Row],[date of birth]],DATE(2023,6,8),"y")</f>
        <v>62</v>
      </c>
      <c r="Q1575" s="39">
        <v>13451.12</v>
      </c>
    </row>
    <row r="1576" spans="1:17" x14ac:dyDescent="0.25">
      <c r="A1576" t="s">
        <v>6291</v>
      </c>
      <c r="B1576">
        <v>1960</v>
      </c>
      <c r="C1576" t="s">
        <v>10</v>
      </c>
      <c r="D1576">
        <v>11</v>
      </c>
      <c r="E1576">
        <v>0</v>
      </c>
      <c r="F1576">
        <v>13457.96</v>
      </c>
      <c r="G1576" t="s">
        <v>12</v>
      </c>
      <c r="H1576" t="s">
        <v>16</v>
      </c>
      <c r="I1576" t="s">
        <v>13</v>
      </c>
      <c r="J1576" s="16" t="str">
        <f>IF(Table3[[#This Row],[month]]="?","sep",Table3[[#This Row],[month]])</f>
        <v>Jul</v>
      </c>
      <c r="K1576" s="16">
        <f>IF(Table3[[#This Row],[year]]="?","1983",Table3[[#This Row],[year]])</f>
        <v>1960</v>
      </c>
      <c r="L1576" s="16" t="str">
        <f>IF(Table3[[#This Row],[Hospital tier]]="?","tier - 2",Table3[[#This Row],[Hospital tier]])</f>
        <v>tier - 3</v>
      </c>
      <c r="M1576" s="16" t="str">
        <f>IF(Table3[[#This Row],[City tier]]="?","tier - 2",Table3[[#This Row],[City tier]])</f>
        <v>tier - 1</v>
      </c>
      <c r="N1576" s="16" t="str">
        <f>IF(Table3[[#This Row],[State ID]]="?","unknown",Table3[[#This Row],[State ID]])</f>
        <v>R1013</v>
      </c>
      <c r="O1576" s="38" t="str">
        <f>CONCATENATE(Table3[[#This Row],[date]],"-",Table3[[#This Row],[month2]],"-",Table3[[#This Row],[year2]])</f>
        <v>11-Jul-1960</v>
      </c>
      <c r="P1576" s="17">
        <f>DATEDIF(Table3[[#This Row],[date of birth]],DATE(2023,6,8),"y")</f>
        <v>62</v>
      </c>
      <c r="Q1576" s="39">
        <v>13457.96</v>
      </c>
    </row>
    <row r="1577" spans="1:17" x14ac:dyDescent="0.25">
      <c r="A1577" t="s">
        <v>6292</v>
      </c>
      <c r="B1577">
        <v>1960</v>
      </c>
      <c r="C1577" t="s">
        <v>30</v>
      </c>
      <c r="D1577">
        <v>16</v>
      </c>
      <c r="E1577">
        <v>0</v>
      </c>
      <c r="F1577">
        <v>13462.52</v>
      </c>
      <c r="G1577" t="s">
        <v>12</v>
      </c>
      <c r="H1577" t="s">
        <v>11</v>
      </c>
      <c r="I1577" t="s">
        <v>42</v>
      </c>
      <c r="J1577" s="16" t="str">
        <f>IF(Table3[[#This Row],[month]]="?","sep",Table3[[#This Row],[month]])</f>
        <v>Dec</v>
      </c>
      <c r="K1577" s="16">
        <f>IF(Table3[[#This Row],[year]]="?","1983",Table3[[#This Row],[year]])</f>
        <v>1960</v>
      </c>
      <c r="L1577" s="16" t="str">
        <f>IF(Table3[[#This Row],[Hospital tier]]="?","tier - 2",Table3[[#This Row],[Hospital tier]])</f>
        <v>tier - 3</v>
      </c>
      <c r="M1577" s="16" t="str">
        <f>IF(Table3[[#This Row],[City tier]]="?","tier - 2",Table3[[#This Row],[City tier]])</f>
        <v>tier - 2</v>
      </c>
      <c r="N1577" s="16" t="str">
        <f>IF(Table3[[#This Row],[State ID]]="?","unknown",Table3[[#This Row],[State ID]])</f>
        <v>R1011</v>
      </c>
      <c r="O1577" s="38" t="str">
        <f>CONCATENATE(Table3[[#This Row],[date]],"-",Table3[[#This Row],[month2]],"-",Table3[[#This Row],[year2]])</f>
        <v>16-Dec-1960</v>
      </c>
      <c r="P1577" s="17">
        <f>DATEDIF(Table3[[#This Row],[date of birth]],DATE(2023,6,8),"y")</f>
        <v>62</v>
      </c>
      <c r="Q1577" s="39">
        <v>13462.52</v>
      </c>
    </row>
    <row r="1578" spans="1:17" x14ac:dyDescent="0.25">
      <c r="A1578" t="s">
        <v>6293</v>
      </c>
      <c r="B1578">
        <v>1985</v>
      </c>
      <c r="C1578" t="s">
        <v>35</v>
      </c>
      <c r="D1578">
        <v>19</v>
      </c>
      <c r="E1578">
        <v>3</v>
      </c>
      <c r="F1578">
        <v>13465.8</v>
      </c>
      <c r="G1578" t="s">
        <v>12</v>
      </c>
      <c r="H1578" t="s">
        <v>16</v>
      </c>
      <c r="I1578" t="s">
        <v>23</v>
      </c>
      <c r="J1578" s="16" t="str">
        <f>IF(Table3[[#This Row],[month]]="?","sep",Table3[[#This Row],[month]])</f>
        <v>Aug</v>
      </c>
      <c r="K1578" s="16">
        <f>IF(Table3[[#This Row],[year]]="?","1983",Table3[[#This Row],[year]])</f>
        <v>1985</v>
      </c>
      <c r="L1578" s="16" t="str">
        <f>IF(Table3[[#This Row],[Hospital tier]]="?","tier - 2",Table3[[#This Row],[Hospital tier]])</f>
        <v>tier - 3</v>
      </c>
      <c r="M1578" s="16" t="str">
        <f>IF(Table3[[#This Row],[City tier]]="?","tier - 2",Table3[[#This Row],[City tier]])</f>
        <v>tier - 1</v>
      </c>
      <c r="N1578" s="16" t="str">
        <f>IF(Table3[[#This Row],[State ID]]="?","unknown",Table3[[#This Row],[State ID]])</f>
        <v>R1012</v>
      </c>
      <c r="O1578" s="38" t="str">
        <f>CONCATENATE(Table3[[#This Row],[date]],"-",Table3[[#This Row],[month2]],"-",Table3[[#This Row],[year2]])</f>
        <v>19-Aug-1985</v>
      </c>
      <c r="P1578" s="17">
        <f>DATEDIF(Table3[[#This Row],[date of birth]],DATE(2023,6,8),"y")</f>
        <v>37</v>
      </c>
      <c r="Q1578" s="39">
        <v>13465.8</v>
      </c>
    </row>
    <row r="1579" spans="1:17" x14ac:dyDescent="0.25">
      <c r="A1579" t="s">
        <v>6294</v>
      </c>
      <c r="B1579">
        <v>1960</v>
      </c>
      <c r="C1579" t="s">
        <v>10</v>
      </c>
      <c r="D1579">
        <v>28</v>
      </c>
      <c r="E1579">
        <v>0</v>
      </c>
      <c r="F1579">
        <v>13470.8</v>
      </c>
      <c r="G1579" t="s">
        <v>12</v>
      </c>
      <c r="H1579" t="s">
        <v>11</v>
      </c>
      <c r="I1579" t="s">
        <v>13</v>
      </c>
      <c r="J1579" s="16" t="str">
        <f>IF(Table3[[#This Row],[month]]="?","sep",Table3[[#This Row],[month]])</f>
        <v>Jul</v>
      </c>
      <c r="K1579" s="16">
        <f>IF(Table3[[#This Row],[year]]="?","1983",Table3[[#This Row],[year]])</f>
        <v>1960</v>
      </c>
      <c r="L1579" s="16" t="str">
        <f>IF(Table3[[#This Row],[Hospital tier]]="?","tier - 2",Table3[[#This Row],[Hospital tier]])</f>
        <v>tier - 3</v>
      </c>
      <c r="M1579" s="16" t="str">
        <f>IF(Table3[[#This Row],[City tier]]="?","tier - 2",Table3[[#This Row],[City tier]])</f>
        <v>tier - 2</v>
      </c>
      <c r="N1579" s="16" t="str">
        <f>IF(Table3[[#This Row],[State ID]]="?","unknown",Table3[[#This Row],[State ID]])</f>
        <v>R1013</v>
      </c>
      <c r="O1579" s="38" t="str">
        <f>CONCATENATE(Table3[[#This Row],[date]],"-",Table3[[#This Row],[month2]],"-",Table3[[#This Row],[year2]])</f>
        <v>28-Jul-1960</v>
      </c>
      <c r="P1579" s="17">
        <f>DATEDIF(Table3[[#This Row],[date of birth]],DATE(2023,6,8),"y")</f>
        <v>62</v>
      </c>
      <c r="Q1579" s="39">
        <v>13470.8</v>
      </c>
    </row>
    <row r="1580" spans="1:17" x14ac:dyDescent="0.25">
      <c r="A1580" t="s">
        <v>6295</v>
      </c>
      <c r="B1580">
        <v>1960</v>
      </c>
      <c r="C1580" t="s">
        <v>10</v>
      </c>
      <c r="D1580">
        <v>24</v>
      </c>
      <c r="E1580">
        <v>0</v>
      </c>
      <c r="F1580">
        <v>13470.86</v>
      </c>
      <c r="G1580" t="s">
        <v>12</v>
      </c>
      <c r="H1580" t="s">
        <v>12</v>
      </c>
      <c r="I1580" t="s">
        <v>42</v>
      </c>
      <c r="J1580" s="16" t="str">
        <f>IF(Table3[[#This Row],[month]]="?","sep",Table3[[#This Row],[month]])</f>
        <v>Jul</v>
      </c>
      <c r="K1580" s="16">
        <f>IF(Table3[[#This Row],[year]]="?","1983",Table3[[#This Row],[year]])</f>
        <v>1960</v>
      </c>
      <c r="L1580" s="16" t="str">
        <f>IF(Table3[[#This Row],[Hospital tier]]="?","tier - 2",Table3[[#This Row],[Hospital tier]])</f>
        <v>tier - 3</v>
      </c>
      <c r="M1580" s="16" t="str">
        <f>IF(Table3[[#This Row],[City tier]]="?","tier - 2",Table3[[#This Row],[City tier]])</f>
        <v>tier - 3</v>
      </c>
      <c r="N1580" s="16" t="str">
        <f>IF(Table3[[#This Row],[State ID]]="?","unknown",Table3[[#This Row],[State ID]])</f>
        <v>R1011</v>
      </c>
      <c r="O1580" s="38" t="str">
        <f>CONCATENATE(Table3[[#This Row],[date]],"-",Table3[[#This Row],[month2]],"-",Table3[[#This Row],[year2]])</f>
        <v>24-Jul-1960</v>
      </c>
      <c r="P1580" s="17">
        <f>DATEDIF(Table3[[#This Row],[date of birth]],DATE(2023,6,8),"y")</f>
        <v>62</v>
      </c>
      <c r="Q1580" s="39">
        <v>13470.86</v>
      </c>
    </row>
    <row r="1581" spans="1:17" x14ac:dyDescent="0.25">
      <c r="A1581" t="s">
        <v>6296</v>
      </c>
      <c r="B1581">
        <v>1975</v>
      </c>
      <c r="C1581" t="s">
        <v>35</v>
      </c>
      <c r="D1581">
        <v>7</v>
      </c>
      <c r="E1581">
        <v>1</v>
      </c>
      <c r="F1581">
        <v>13472.19</v>
      </c>
      <c r="G1581" t="s">
        <v>12</v>
      </c>
      <c r="H1581" t="s">
        <v>11</v>
      </c>
      <c r="I1581" t="s">
        <v>23</v>
      </c>
      <c r="J1581" s="16" t="str">
        <f>IF(Table3[[#This Row],[month]]="?","sep",Table3[[#This Row],[month]])</f>
        <v>Aug</v>
      </c>
      <c r="K1581" s="16">
        <f>IF(Table3[[#This Row],[year]]="?","1983",Table3[[#This Row],[year]])</f>
        <v>1975</v>
      </c>
      <c r="L1581" s="16" t="str">
        <f>IF(Table3[[#This Row],[Hospital tier]]="?","tier - 2",Table3[[#This Row],[Hospital tier]])</f>
        <v>tier - 3</v>
      </c>
      <c r="M1581" s="16" t="str">
        <f>IF(Table3[[#This Row],[City tier]]="?","tier - 2",Table3[[#This Row],[City tier]])</f>
        <v>tier - 2</v>
      </c>
      <c r="N1581" s="16" t="str">
        <f>IF(Table3[[#This Row],[State ID]]="?","unknown",Table3[[#This Row],[State ID]])</f>
        <v>R1012</v>
      </c>
      <c r="O1581" s="38" t="str">
        <f>CONCATENATE(Table3[[#This Row],[date]],"-",Table3[[#This Row],[month2]],"-",Table3[[#This Row],[year2]])</f>
        <v>7-Aug-1975</v>
      </c>
      <c r="P1581" s="17">
        <f>DATEDIF(Table3[[#This Row],[date of birth]],DATE(2023,6,8),"y")</f>
        <v>47</v>
      </c>
      <c r="Q1581" s="39">
        <v>13472.19</v>
      </c>
    </row>
    <row r="1582" spans="1:17" x14ac:dyDescent="0.25">
      <c r="A1582" t="s">
        <v>6297</v>
      </c>
      <c r="B1582">
        <v>1990</v>
      </c>
      <c r="C1582" t="s">
        <v>35</v>
      </c>
      <c r="D1582">
        <v>30</v>
      </c>
      <c r="E1582">
        <v>3</v>
      </c>
      <c r="F1582">
        <v>13480.83</v>
      </c>
      <c r="G1582" t="s">
        <v>12</v>
      </c>
      <c r="H1582" t="s">
        <v>11</v>
      </c>
      <c r="I1582" t="s">
        <v>249</v>
      </c>
      <c r="J1582" s="16" t="str">
        <f>IF(Table3[[#This Row],[month]]="?","sep",Table3[[#This Row],[month]])</f>
        <v>Aug</v>
      </c>
      <c r="K1582" s="16">
        <f>IF(Table3[[#This Row],[year]]="?","1983",Table3[[#This Row],[year]])</f>
        <v>1990</v>
      </c>
      <c r="L1582" s="16" t="str">
        <f>IF(Table3[[#This Row],[Hospital tier]]="?","tier - 2",Table3[[#This Row],[Hospital tier]])</f>
        <v>tier - 3</v>
      </c>
      <c r="M1582" s="16" t="str">
        <f>IF(Table3[[#This Row],[City tier]]="?","tier - 2",Table3[[#This Row],[City tier]])</f>
        <v>tier - 2</v>
      </c>
      <c r="N1582" s="16" t="str">
        <f>IF(Table3[[#This Row],[State ID]]="?","unknown",Table3[[#This Row],[State ID]])</f>
        <v>R1023</v>
      </c>
      <c r="O1582" s="38" t="str">
        <f>CONCATENATE(Table3[[#This Row],[date]],"-",Table3[[#This Row],[month2]],"-",Table3[[#This Row],[year2]])</f>
        <v>30-Aug-1990</v>
      </c>
      <c r="P1582" s="17">
        <f>DATEDIF(Table3[[#This Row],[date of birth]],DATE(2023,6,8),"y")</f>
        <v>32</v>
      </c>
      <c r="Q1582" s="39">
        <v>13480.83</v>
      </c>
    </row>
    <row r="1583" spans="1:17" x14ac:dyDescent="0.25">
      <c r="A1583" t="s">
        <v>6298</v>
      </c>
      <c r="B1583">
        <v>1963</v>
      </c>
      <c r="C1583" t="s">
        <v>37</v>
      </c>
      <c r="D1583">
        <v>14</v>
      </c>
      <c r="E1583">
        <v>0</v>
      </c>
      <c r="F1583">
        <v>13511.28</v>
      </c>
      <c r="G1583" t="s">
        <v>12</v>
      </c>
      <c r="H1583" t="s">
        <v>16</v>
      </c>
      <c r="I1583" t="s">
        <v>23</v>
      </c>
      <c r="J1583" s="16" t="str">
        <f>IF(Table3[[#This Row],[month]]="?","sep",Table3[[#This Row],[month]])</f>
        <v>Oct</v>
      </c>
      <c r="K1583" s="16">
        <f>IF(Table3[[#This Row],[year]]="?","1983",Table3[[#This Row],[year]])</f>
        <v>1963</v>
      </c>
      <c r="L1583" s="16" t="str">
        <f>IF(Table3[[#This Row],[Hospital tier]]="?","tier - 2",Table3[[#This Row],[Hospital tier]])</f>
        <v>tier - 3</v>
      </c>
      <c r="M1583" s="16" t="str">
        <f>IF(Table3[[#This Row],[City tier]]="?","tier - 2",Table3[[#This Row],[City tier]])</f>
        <v>tier - 1</v>
      </c>
      <c r="N1583" s="16" t="str">
        <f>IF(Table3[[#This Row],[State ID]]="?","unknown",Table3[[#This Row],[State ID]])</f>
        <v>R1012</v>
      </c>
      <c r="O1583" s="38" t="str">
        <f>CONCATENATE(Table3[[#This Row],[date]],"-",Table3[[#This Row],[month2]],"-",Table3[[#This Row],[year2]])</f>
        <v>14-Oct-1963</v>
      </c>
      <c r="P1583" s="17">
        <f>DATEDIF(Table3[[#This Row],[date of birth]],DATE(2023,6,8),"y")</f>
        <v>59</v>
      </c>
      <c r="Q1583" s="39">
        <v>13511.28</v>
      </c>
    </row>
    <row r="1584" spans="1:17" x14ac:dyDescent="0.25">
      <c r="A1584" t="s">
        <v>6299</v>
      </c>
      <c r="B1584">
        <v>1960</v>
      </c>
      <c r="C1584" t="s">
        <v>10</v>
      </c>
      <c r="D1584">
        <v>11</v>
      </c>
      <c r="E1584">
        <v>0</v>
      </c>
      <c r="F1584">
        <v>13555</v>
      </c>
      <c r="G1584" t="s">
        <v>12</v>
      </c>
      <c r="H1584" t="s">
        <v>12</v>
      </c>
      <c r="I1584" t="s">
        <v>356</v>
      </c>
      <c r="J1584" s="16" t="str">
        <f>IF(Table3[[#This Row],[month]]="?","sep",Table3[[#This Row],[month]])</f>
        <v>Jul</v>
      </c>
      <c r="K1584" s="16">
        <f>IF(Table3[[#This Row],[year]]="?","1983",Table3[[#This Row],[year]])</f>
        <v>1960</v>
      </c>
      <c r="L1584" s="16" t="str">
        <f>IF(Table3[[#This Row],[Hospital tier]]="?","tier - 2",Table3[[#This Row],[Hospital tier]])</f>
        <v>tier - 3</v>
      </c>
      <c r="M1584" s="16" t="str">
        <f>IF(Table3[[#This Row],[City tier]]="?","tier - 2",Table3[[#This Row],[City tier]])</f>
        <v>tier - 3</v>
      </c>
      <c r="N1584" s="16" t="str">
        <f>IF(Table3[[#This Row],[State ID]]="?","unknown",Table3[[#This Row],[State ID]])</f>
        <v>R1017</v>
      </c>
      <c r="O1584" s="38" t="str">
        <f>CONCATENATE(Table3[[#This Row],[date]],"-",Table3[[#This Row],[month2]],"-",Table3[[#This Row],[year2]])</f>
        <v>11-Jul-1960</v>
      </c>
      <c r="P1584" s="17">
        <f>DATEDIF(Table3[[#This Row],[date of birth]],DATE(2023,6,8),"y")</f>
        <v>62</v>
      </c>
      <c r="Q1584" s="39">
        <v>13555</v>
      </c>
    </row>
    <row r="1585" spans="1:17" x14ac:dyDescent="0.25">
      <c r="A1585" t="s">
        <v>6300</v>
      </c>
      <c r="B1585">
        <v>1968</v>
      </c>
      <c r="C1585" t="s">
        <v>10</v>
      </c>
      <c r="D1585">
        <v>15</v>
      </c>
      <c r="E1585">
        <v>0</v>
      </c>
      <c r="F1585">
        <v>13566.04</v>
      </c>
      <c r="G1585" t="s">
        <v>12</v>
      </c>
      <c r="H1585" t="s">
        <v>12</v>
      </c>
      <c r="I1585" t="s">
        <v>535</v>
      </c>
      <c r="J1585" s="16" t="str">
        <f>IF(Table3[[#This Row],[month]]="?","sep",Table3[[#This Row],[month]])</f>
        <v>Jul</v>
      </c>
      <c r="K1585" s="16">
        <f>IF(Table3[[#This Row],[year]]="?","1983",Table3[[#This Row],[year]])</f>
        <v>1968</v>
      </c>
      <c r="L1585" s="16" t="str">
        <f>IF(Table3[[#This Row],[Hospital tier]]="?","tier - 2",Table3[[#This Row],[Hospital tier]])</f>
        <v>tier - 3</v>
      </c>
      <c r="M1585" s="16" t="str">
        <f>IF(Table3[[#This Row],[City tier]]="?","tier - 2",Table3[[#This Row],[City tier]])</f>
        <v>tier - 3</v>
      </c>
      <c r="N1585" s="16" t="str">
        <f>IF(Table3[[#This Row],[State ID]]="?","unknown",Table3[[#This Row],[State ID]])</f>
        <v>R1026</v>
      </c>
      <c r="O1585" s="38" t="str">
        <f>CONCATENATE(Table3[[#This Row],[date]],"-",Table3[[#This Row],[month2]],"-",Table3[[#This Row],[year2]])</f>
        <v>15-Jul-1968</v>
      </c>
      <c r="P1585" s="17">
        <f>DATEDIF(Table3[[#This Row],[date of birth]],DATE(2023,6,8),"y")</f>
        <v>54</v>
      </c>
      <c r="Q1585" s="39">
        <v>13566.04</v>
      </c>
    </row>
    <row r="1586" spans="1:17" x14ac:dyDescent="0.25">
      <c r="A1586" t="s">
        <v>6301</v>
      </c>
      <c r="B1586">
        <v>1992</v>
      </c>
      <c r="C1586" t="s">
        <v>35</v>
      </c>
      <c r="D1586">
        <v>14</v>
      </c>
      <c r="E1586">
        <v>0</v>
      </c>
      <c r="F1586">
        <v>13588.17</v>
      </c>
      <c r="G1586" t="s">
        <v>12</v>
      </c>
      <c r="H1586" t="s">
        <v>16</v>
      </c>
      <c r="I1586" t="s">
        <v>23</v>
      </c>
      <c r="J1586" s="16" t="str">
        <f>IF(Table3[[#This Row],[month]]="?","sep",Table3[[#This Row],[month]])</f>
        <v>Aug</v>
      </c>
      <c r="K1586" s="16">
        <f>IF(Table3[[#This Row],[year]]="?","1983",Table3[[#This Row],[year]])</f>
        <v>1992</v>
      </c>
      <c r="L1586" s="16" t="str">
        <f>IF(Table3[[#This Row],[Hospital tier]]="?","tier - 2",Table3[[#This Row],[Hospital tier]])</f>
        <v>tier - 3</v>
      </c>
      <c r="M1586" s="16" t="str">
        <f>IF(Table3[[#This Row],[City tier]]="?","tier - 2",Table3[[#This Row],[City tier]])</f>
        <v>tier - 1</v>
      </c>
      <c r="N1586" s="16" t="str">
        <f>IF(Table3[[#This Row],[State ID]]="?","unknown",Table3[[#This Row],[State ID]])</f>
        <v>R1012</v>
      </c>
      <c r="O1586" s="38" t="str">
        <f>CONCATENATE(Table3[[#This Row],[date]],"-",Table3[[#This Row],[month2]],"-",Table3[[#This Row],[year2]])</f>
        <v>14-Aug-1992</v>
      </c>
      <c r="P1586" s="17">
        <f>DATEDIF(Table3[[#This Row],[date of birth]],DATE(2023,6,8),"y")</f>
        <v>30</v>
      </c>
      <c r="Q1586" s="39">
        <v>13588.17</v>
      </c>
    </row>
    <row r="1587" spans="1:17" x14ac:dyDescent="0.25">
      <c r="A1587" t="s">
        <v>6302</v>
      </c>
      <c r="B1587">
        <v>1964</v>
      </c>
      <c r="C1587" t="s">
        <v>20</v>
      </c>
      <c r="D1587">
        <v>10</v>
      </c>
      <c r="E1587">
        <v>2</v>
      </c>
      <c r="F1587">
        <v>13607.37</v>
      </c>
      <c r="G1587" t="s">
        <v>12</v>
      </c>
      <c r="H1587" t="s">
        <v>16</v>
      </c>
      <c r="I1587" t="s">
        <v>247</v>
      </c>
      <c r="J1587" s="16" t="str">
        <f>IF(Table3[[#This Row],[month]]="?","sep",Table3[[#This Row],[month]])</f>
        <v>Sep</v>
      </c>
      <c r="K1587" s="16">
        <f>IF(Table3[[#This Row],[year]]="?","1983",Table3[[#This Row],[year]])</f>
        <v>1964</v>
      </c>
      <c r="L1587" s="16" t="str">
        <f>IF(Table3[[#This Row],[Hospital tier]]="?","tier - 2",Table3[[#This Row],[Hospital tier]])</f>
        <v>tier - 3</v>
      </c>
      <c r="M1587" s="16" t="str">
        <f>IF(Table3[[#This Row],[City tier]]="?","tier - 2",Table3[[#This Row],[City tier]])</f>
        <v>tier - 1</v>
      </c>
      <c r="N1587" s="16" t="str">
        <f>IF(Table3[[#This Row],[State ID]]="?","unknown",Table3[[#This Row],[State ID]])</f>
        <v>R1024</v>
      </c>
      <c r="O1587" s="38" t="str">
        <f>CONCATENATE(Table3[[#This Row],[date]],"-",Table3[[#This Row],[month2]],"-",Table3[[#This Row],[year2]])</f>
        <v>10-Sep-1964</v>
      </c>
      <c r="P1587" s="17">
        <f>DATEDIF(Table3[[#This Row],[date of birth]],DATE(2023,6,8),"y")</f>
        <v>58</v>
      </c>
      <c r="Q1587" s="39">
        <v>13607.37</v>
      </c>
    </row>
    <row r="1588" spans="1:17" x14ac:dyDescent="0.25">
      <c r="A1588" t="s">
        <v>6303</v>
      </c>
      <c r="B1588">
        <v>1961</v>
      </c>
      <c r="C1588" t="s">
        <v>15</v>
      </c>
      <c r="D1588">
        <v>18</v>
      </c>
      <c r="E1588">
        <v>0</v>
      </c>
      <c r="F1588">
        <v>13616.36</v>
      </c>
      <c r="G1588" t="s">
        <v>12</v>
      </c>
      <c r="H1588" t="s">
        <v>12</v>
      </c>
      <c r="I1588" t="s">
        <v>247</v>
      </c>
      <c r="J1588" s="16" t="str">
        <f>IF(Table3[[#This Row],[month]]="?","sep",Table3[[#This Row],[month]])</f>
        <v>Nov</v>
      </c>
      <c r="K1588" s="16">
        <f>IF(Table3[[#This Row],[year]]="?","1983",Table3[[#This Row],[year]])</f>
        <v>1961</v>
      </c>
      <c r="L1588" s="16" t="str">
        <f>IF(Table3[[#This Row],[Hospital tier]]="?","tier - 2",Table3[[#This Row],[Hospital tier]])</f>
        <v>tier - 3</v>
      </c>
      <c r="M1588" s="16" t="str">
        <f>IF(Table3[[#This Row],[City tier]]="?","tier - 2",Table3[[#This Row],[City tier]])</f>
        <v>tier - 3</v>
      </c>
      <c r="N1588" s="16" t="str">
        <f>IF(Table3[[#This Row],[State ID]]="?","unknown",Table3[[#This Row],[State ID]])</f>
        <v>R1024</v>
      </c>
      <c r="O1588" s="38" t="str">
        <f>CONCATENATE(Table3[[#This Row],[date]],"-",Table3[[#This Row],[month2]],"-",Table3[[#This Row],[year2]])</f>
        <v>18-Nov-1961</v>
      </c>
      <c r="P1588" s="17">
        <f>DATEDIF(Table3[[#This Row],[date of birth]],DATE(2023,6,8),"y")</f>
        <v>61</v>
      </c>
      <c r="Q1588" s="39">
        <v>13616.36</v>
      </c>
    </row>
    <row r="1589" spans="1:17" x14ac:dyDescent="0.25">
      <c r="A1589" t="s">
        <v>6304</v>
      </c>
      <c r="B1589">
        <v>1969</v>
      </c>
      <c r="C1589" t="s">
        <v>10</v>
      </c>
      <c r="D1589">
        <v>26</v>
      </c>
      <c r="E1589">
        <v>0</v>
      </c>
      <c r="F1589">
        <v>13622.01</v>
      </c>
      <c r="G1589" t="s">
        <v>12</v>
      </c>
      <c r="H1589" t="s">
        <v>12</v>
      </c>
      <c r="I1589" t="s">
        <v>23</v>
      </c>
      <c r="J1589" s="16" t="str">
        <f>IF(Table3[[#This Row],[month]]="?","sep",Table3[[#This Row],[month]])</f>
        <v>Jul</v>
      </c>
      <c r="K1589" s="16">
        <f>IF(Table3[[#This Row],[year]]="?","1983",Table3[[#This Row],[year]])</f>
        <v>1969</v>
      </c>
      <c r="L1589" s="16" t="str">
        <f>IF(Table3[[#This Row],[Hospital tier]]="?","tier - 2",Table3[[#This Row],[Hospital tier]])</f>
        <v>tier - 3</v>
      </c>
      <c r="M1589" s="16" t="str">
        <f>IF(Table3[[#This Row],[City tier]]="?","tier - 2",Table3[[#This Row],[City tier]])</f>
        <v>tier - 3</v>
      </c>
      <c r="N1589" s="16" t="str">
        <f>IF(Table3[[#This Row],[State ID]]="?","unknown",Table3[[#This Row],[State ID]])</f>
        <v>R1012</v>
      </c>
      <c r="O1589" s="38" t="str">
        <f>CONCATENATE(Table3[[#This Row],[date]],"-",Table3[[#This Row],[month2]],"-",Table3[[#This Row],[year2]])</f>
        <v>26-Jul-1969</v>
      </c>
      <c r="P1589" s="17">
        <f>DATEDIF(Table3[[#This Row],[date of birth]],DATE(2023,6,8),"y")</f>
        <v>53</v>
      </c>
      <c r="Q1589" s="39">
        <v>13622.01</v>
      </c>
    </row>
    <row r="1590" spans="1:17" x14ac:dyDescent="0.25">
      <c r="A1590" t="s">
        <v>6305</v>
      </c>
      <c r="B1590">
        <v>1961</v>
      </c>
      <c r="C1590" t="s">
        <v>30</v>
      </c>
      <c r="D1590">
        <v>24</v>
      </c>
      <c r="E1590">
        <v>0</v>
      </c>
      <c r="F1590">
        <v>13635.64</v>
      </c>
      <c r="G1590" t="s">
        <v>12</v>
      </c>
      <c r="H1590" t="s">
        <v>12</v>
      </c>
      <c r="I1590" t="s">
        <v>247</v>
      </c>
      <c r="J1590" s="16" t="str">
        <f>IF(Table3[[#This Row],[month]]="?","sep",Table3[[#This Row],[month]])</f>
        <v>Dec</v>
      </c>
      <c r="K1590" s="16">
        <f>IF(Table3[[#This Row],[year]]="?","1983",Table3[[#This Row],[year]])</f>
        <v>1961</v>
      </c>
      <c r="L1590" s="16" t="str">
        <f>IF(Table3[[#This Row],[Hospital tier]]="?","tier - 2",Table3[[#This Row],[Hospital tier]])</f>
        <v>tier - 3</v>
      </c>
      <c r="M1590" s="16" t="str">
        <f>IF(Table3[[#This Row],[City tier]]="?","tier - 2",Table3[[#This Row],[City tier]])</f>
        <v>tier - 3</v>
      </c>
      <c r="N1590" s="16" t="str">
        <f>IF(Table3[[#This Row],[State ID]]="?","unknown",Table3[[#This Row],[State ID]])</f>
        <v>R1024</v>
      </c>
      <c r="O1590" s="38" t="str">
        <f>CONCATENATE(Table3[[#This Row],[date]],"-",Table3[[#This Row],[month2]],"-",Table3[[#This Row],[year2]])</f>
        <v>24-Dec-1961</v>
      </c>
      <c r="P1590" s="17">
        <f>DATEDIF(Table3[[#This Row],[date of birth]],DATE(2023,6,8),"y")</f>
        <v>61</v>
      </c>
      <c r="Q1590" s="39">
        <v>13635.64</v>
      </c>
    </row>
    <row r="1591" spans="1:17" x14ac:dyDescent="0.25">
      <c r="A1591" t="s">
        <v>6306</v>
      </c>
      <c r="B1591">
        <v>1984</v>
      </c>
      <c r="C1591" t="s">
        <v>10</v>
      </c>
      <c r="D1591">
        <v>20</v>
      </c>
      <c r="E1591">
        <v>3</v>
      </c>
      <c r="F1591">
        <v>13638.06</v>
      </c>
      <c r="G1591" t="s">
        <v>12</v>
      </c>
      <c r="H1591" t="s">
        <v>12</v>
      </c>
      <c r="I1591" t="s">
        <v>249</v>
      </c>
      <c r="J1591" s="16" t="str">
        <f>IF(Table3[[#This Row],[month]]="?","sep",Table3[[#This Row],[month]])</f>
        <v>Jul</v>
      </c>
      <c r="K1591" s="16">
        <f>IF(Table3[[#This Row],[year]]="?","1983",Table3[[#This Row],[year]])</f>
        <v>1984</v>
      </c>
      <c r="L1591" s="16" t="str">
        <f>IF(Table3[[#This Row],[Hospital tier]]="?","tier - 2",Table3[[#This Row],[Hospital tier]])</f>
        <v>tier - 3</v>
      </c>
      <c r="M1591" s="16" t="str">
        <f>IF(Table3[[#This Row],[City tier]]="?","tier - 2",Table3[[#This Row],[City tier]])</f>
        <v>tier - 3</v>
      </c>
      <c r="N1591" s="16" t="str">
        <f>IF(Table3[[#This Row],[State ID]]="?","unknown",Table3[[#This Row],[State ID]])</f>
        <v>R1023</v>
      </c>
      <c r="O1591" s="38" t="str">
        <f>CONCATENATE(Table3[[#This Row],[date]],"-",Table3[[#This Row],[month2]],"-",Table3[[#This Row],[year2]])</f>
        <v>20-Jul-1984</v>
      </c>
      <c r="P1591" s="17">
        <f>DATEDIF(Table3[[#This Row],[date of birth]],DATE(2023,6,8),"y")</f>
        <v>38</v>
      </c>
      <c r="Q1591" s="39">
        <v>13638.06</v>
      </c>
    </row>
    <row r="1592" spans="1:17" x14ac:dyDescent="0.25">
      <c r="A1592" t="s">
        <v>6307</v>
      </c>
      <c r="B1592">
        <v>1963</v>
      </c>
      <c r="C1592" t="s">
        <v>35</v>
      </c>
      <c r="D1592">
        <v>4</v>
      </c>
      <c r="E1592">
        <v>0</v>
      </c>
      <c r="F1592">
        <v>13677.68</v>
      </c>
      <c r="G1592" t="s">
        <v>12</v>
      </c>
      <c r="H1592" t="s">
        <v>11</v>
      </c>
      <c r="I1592" t="s">
        <v>300</v>
      </c>
      <c r="J1592" s="16" t="str">
        <f>IF(Table3[[#This Row],[month]]="?","sep",Table3[[#This Row],[month]])</f>
        <v>Aug</v>
      </c>
      <c r="K1592" s="16">
        <f>IF(Table3[[#This Row],[year]]="?","1983",Table3[[#This Row],[year]])</f>
        <v>1963</v>
      </c>
      <c r="L1592" s="16" t="str">
        <f>IF(Table3[[#This Row],[Hospital tier]]="?","tier - 2",Table3[[#This Row],[Hospital tier]])</f>
        <v>tier - 3</v>
      </c>
      <c r="M1592" s="16" t="str">
        <f>IF(Table3[[#This Row],[City tier]]="?","tier - 2",Table3[[#This Row],[City tier]])</f>
        <v>tier - 2</v>
      </c>
      <c r="N1592" s="16" t="str">
        <f>IF(Table3[[#This Row],[State ID]]="?","unknown",Table3[[#This Row],[State ID]])</f>
        <v>R1021</v>
      </c>
      <c r="O1592" s="38" t="str">
        <f>CONCATENATE(Table3[[#This Row],[date]],"-",Table3[[#This Row],[month2]],"-",Table3[[#This Row],[year2]])</f>
        <v>4-Aug-1963</v>
      </c>
      <c r="P1592" s="17">
        <f>DATEDIF(Table3[[#This Row],[date of birth]],DATE(2023,6,8),"y")</f>
        <v>59</v>
      </c>
      <c r="Q1592" s="39">
        <v>13677.68</v>
      </c>
    </row>
    <row r="1593" spans="1:17" x14ac:dyDescent="0.25">
      <c r="A1593" t="s">
        <v>6308</v>
      </c>
      <c r="B1593">
        <v>1985</v>
      </c>
      <c r="C1593" t="s">
        <v>20</v>
      </c>
      <c r="D1593">
        <v>14</v>
      </c>
      <c r="E1593">
        <v>3</v>
      </c>
      <c r="F1593">
        <v>13685.51</v>
      </c>
      <c r="G1593" t="s">
        <v>12</v>
      </c>
      <c r="H1593" t="s">
        <v>16</v>
      </c>
      <c r="I1593" t="s">
        <v>535</v>
      </c>
      <c r="J1593" s="16" t="str">
        <f>IF(Table3[[#This Row],[month]]="?","sep",Table3[[#This Row],[month]])</f>
        <v>Sep</v>
      </c>
      <c r="K1593" s="16">
        <f>IF(Table3[[#This Row],[year]]="?","1983",Table3[[#This Row],[year]])</f>
        <v>1985</v>
      </c>
      <c r="L1593" s="16" t="str">
        <f>IF(Table3[[#This Row],[Hospital tier]]="?","tier - 2",Table3[[#This Row],[Hospital tier]])</f>
        <v>tier - 3</v>
      </c>
      <c r="M1593" s="16" t="str">
        <f>IF(Table3[[#This Row],[City tier]]="?","tier - 2",Table3[[#This Row],[City tier]])</f>
        <v>tier - 1</v>
      </c>
      <c r="N1593" s="16" t="str">
        <f>IF(Table3[[#This Row],[State ID]]="?","unknown",Table3[[#This Row],[State ID]])</f>
        <v>R1026</v>
      </c>
      <c r="O1593" s="38" t="str">
        <f>CONCATENATE(Table3[[#This Row],[date]],"-",Table3[[#This Row],[month2]],"-",Table3[[#This Row],[year2]])</f>
        <v>14-Sep-1985</v>
      </c>
      <c r="P1593" s="17">
        <f>DATEDIF(Table3[[#This Row],[date of birth]],DATE(2023,6,8),"y")</f>
        <v>37</v>
      </c>
      <c r="Q1593" s="39">
        <v>13685.51</v>
      </c>
    </row>
    <row r="1594" spans="1:17" x14ac:dyDescent="0.25">
      <c r="A1594" t="s">
        <v>6309</v>
      </c>
      <c r="B1594">
        <v>1986</v>
      </c>
      <c r="C1594" t="s">
        <v>15</v>
      </c>
      <c r="D1594">
        <v>24</v>
      </c>
      <c r="E1594">
        <v>3</v>
      </c>
      <c r="F1594">
        <v>13714.55</v>
      </c>
      <c r="G1594" t="s">
        <v>12</v>
      </c>
      <c r="H1594" t="s">
        <v>11</v>
      </c>
      <c r="I1594" t="s">
        <v>249</v>
      </c>
      <c r="J1594" s="16" t="str">
        <f>IF(Table3[[#This Row],[month]]="?","sep",Table3[[#This Row],[month]])</f>
        <v>Nov</v>
      </c>
      <c r="K1594" s="16">
        <f>IF(Table3[[#This Row],[year]]="?","1983",Table3[[#This Row],[year]])</f>
        <v>1986</v>
      </c>
      <c r="L1594" s="16" t="str">
        <f>IF(Table3[[#This Row],[Hospital tier]]="?","tier - 2",Table3[[#This Row],[Hospital tier]])</f>
        <v>tier - 3</v>
      </c>
      <c r="M1594" s="16" t="str">
        <f>IF(Table3[[#This Row],[City tier]]="?","tier - 2",Table3[[#This Row],[City tier]])</f>
        <v>tier - 2</v>
      </c>
      <c r="N1594" s="16" t="str">
        <f>IF(Table3[[#This Row],[State ID]]="?","unknown",Table3[[#This Row],[State ID]])</f>
        <v>R1023</v>
      </c>
      <c r="O1594" s="38" t="str">
        <f>CONCATENATE(Table3[[#This Row],[date]],"-",Table3[[#This Row],[month2]],"-",Table3[[#This Row],[year2]])</f>
        <v>24-Nov-1986</v>
      </c>
      <c r="P1594" s="17">
        <f>DATEDIF(Table3[[#This Row],[date of birth]],DATE(2023,6,8),"y")</f>
        <v>36</v>
      </c>
      <c r="Q1594" s="39">
        <v>13714.55</v>
      </c>
    </row>
    <row r="1595" spans="1:17" x14ac:dyDescent="0.25">
      <c r="A1595" t="s">
        <v>6310</v>
      </c>
      <c r="B1595">
        <v>1981</v>
      </c>
      <c r="C1595" t="s">
        <v>35</v>
      </c>
      <c r="D1595">
        <v>2</v>
      </c>
      <c r="E1595">
        <v>1</v>
      </c>
      <c r="F1595">
        <v>13725.47</v>
      </c>
      <c r="G1595" t="s">
        <v>12</v>
      </c>
      <c r="H1595" t="s">
        <v>11</v>
      </c>
      <c r="I1595" t="s">
        <v>247</v>
      </c>
      <c r="J1595" s="16" t="str">
        <f>IF(Table3[[#This Row],[month]]="?","sep",Table3[[#This Row],[month]])</f>
        <v>Aug</v>
      </c>
      <c r="K1595" s="16">
        <f>IF(Table3[[#This Row],[year]]="?","1983",Table3[[#This Row],[year]])</f>
        <v>1981</v>
      </c>
      <c r="L1595" s="16" t="str">
        <f>IF(Table3[[#This Row],[Hospital tier]]="?","tier - 2",Table3[[#This Row],[Hospital tier]])</f>
        <v>tier - 3</v>
      </c>
      <c r="M1595" s="16" t="str">
        <f>IF(Table3[[#This Row],[City tier]]="?","tier - 2",Table3[[#This Row],[City tier]])</f>
        <v>tier - 2</v>
      </c>
      <c r="N1595" s="16" t="str">
        <f>IF(Table3[[#This Row],[State ID]]="?","unknown",Table3[[#This Row],[State ID]])</f>
        <v>R1024</v>
      </c>
      <c r="O1595" s="38" t="str">
        <f>CONCATENATE(Table3[[#This Row],[date]],"-",Table3[[#This Row],[month2]],"-",Table3[[#This Row],[year2]])</f>
        <v>2-Aug-1981</v>
      </c>
      <c r="P1595" s="17">
        <f>DATEDIF(Table3[[#This Row],[date of birth]],DATE(2023,6,8),"y")</f>
        <v>41</v>
      </c>
      <c r="Q1595" s="39">
        <v>13725.47</v>
      </c>
    </row>
    <row r="1596" spans="1:17" x14ac:dyDescent="0.25">
      <c r="A1596" t="s">
        <v>6311</v>
      </c>
      <c r="B1596">
        <v>1985</v>
      </c>
      <c r="C1596" t="s">
        <v>35</v>
      </c>
      <c r="D1596">
        <v>29</v>
      </c>
      <c r="E1596">
        <v>3</v>
      </c>
      <c r="F1596">
        <v>13726.21</v>
      </c>
      <c r="G1596" t="s">
        <v>12</v>
      </c>
      <c r="H1596" t="s">
        <v>12</v>
      </c>
      <c r="I1596" t="s">
        <v>535</v>
      </c>
      <c r="J1596" s="16" t="str">
        <f>IF(Table3[[#This Row],[month]]="?","sep",Table3[[#This Row],[month]])</f>
        <v>Aug</v>
      </c>
      <c r="K1596" s="16">
        <f>IF(Table3[[#This Row],[year]]="?","1983",Table3[[#This Row],[year]])</f>
        <v>1985</v>
      </c>
      <c r="L1596" s="16" t="str">
        <f>IF(Table3[[#This Row],[Hospital tier]]="?","tier - 2",Table3[[#This Row],[Hospital tier]])</f>
        <v>tier - 3</v>
      </c>
      <c r="M1596" s="16" t="str">
        <f>IF(Table3[[#This Row],[City tier]]="?","tier - 2",Table3[[#This Row],[City tier]])</f>
        <v>tier - 3</v>
      </c>
      <c r="N1596" s="16" t="str">
        <f>IF(Table3[[#This Row],[State ID]]="?","unknown",Table3[[#This Row],[State ID]])</f>
        <v>R1026</v>
      </c>
      <c r="O1596" s="38" t="str">
        <f>CONCATENATE(Table3[[#This Row],[date]],"-",Table3[[#This Row],[month2]],"-",Table3[[#This Row],[year2]])</f>
        <v>29-Aug-1985</v>
      </c>
      <c r="P1596" s="17">
        <f>DATEDIF(Table3[[#This Row],[date of birth]],DATE(2023,6,8),"y")</f>
        <v>37</v>
      </c>
      <c r="Q1596" s="39">
        <v>13726.21</v>
      </c>
    </row>
    <row r="1597" spans="1:17" x14ac:dyDescent="0.25">
      <c r="A1597" t="s">
        <v>6312</v>
      </c>
      <c r="B1597">
        <v>1969</v>
      </c>
      <c r="C1597" t="s">
        <v>37</v>
      </c>
      <c r="D1597">
        <v>23</v>
      </c>
      <c r="E1597">
        <v>0</v>
      </c>
      <c r="F1597">
        <v>13746.74</v>
      </c>
      <c r="G1597" t="s">
        <v>12</v>
      </c>
      <c r="H1597" t="s">
        <v>11</v>
      </c>
      <c r="I1597" t="s">
        <v>535</v>
      </c>
      <c r="J1597" s="16" t="str">
        <f>IF(Table3[[#This Row],[month]]="?","sep",Table3[[#This Row],[month]])</f>
        <v>Oct</v>
      </c>
      <c r="K1597" s="16">
        <f>IF(Table3[[#This Row],[year]]="?","1983",Table3[[#This Row],[year]])</f>
        <v>1969</v>
      </c>
      <c r="L1597" s="16" t="str">
        <f>IF(Table3[[#This Row],[Hospital tier]]="?","tier - 2",Table3[[#This Row],[Hospital tier]])</f>
        <v>tier - 3</v>
      </c>
      <c r="M1597" s="16" t="str">
        <f>IF(Table3[[#This Row],[City tier]]="?","tier - 2",Table3[[#This Row],[City tier]])</f>
        <v>tier - 2</v>
      </c>
      <c r="N1597" s="16" t="str">
        <f>IF(Table3[[#This Row],[State ID]]="?","unknown",Table3[[#This Row],[State ID]])</f>
        <v>R1026</v>
      </c>
      <c r="O1597" s="38" t="str">
        <f>CONCATENATE(Table3[[#This Row],[date]],"-",Table3[[#This Row],[month2]],"-",Table3[[#This Row],[year2]])</f>
        <v>23-Oct-1969</v>
      </c>
      <c r="P1597" s="17">
        <f>DATEDIF(Table3[[#This Row],[date of birth]],DATE(2023,6,8),"y")</f>
        <v>53</v>
      </c>
      <c r="Q1597" s="39">
        <v>13746.74</v>
      </c>
    </row>
    <row r="1598" spans="1:17" x14ac:dyDescent="0.25">
      <c r="A1598" t="s">
        <v>6313</v>
      </c>
      <c r="B1598">
        <v>2004</v>
      </c>
      <c r="C1598" t="s">
        <v>10</v>
      </c>
      <c r="D1598">
        <v>16</v>
      </c>
      <c r="E1598">
        <v>0</v>
      </c>
      <c r="F1598">
        <v>13747.87</v>
      </c>
      <c r="G1598" t="s">
        <v>12</v>
      </c>
      <c r="H1598" t="s">
        <v>11</v>
      </c>
      <c r="I1598" t="s">
        <v>170</v>
      </c>
      <c r="J1598" s="16" t="str">
        <f>IF(Table3[[#This Row],[month]]="?","sep",Table3[[#This Row],[month]])</f>
        <v>Jul</v>
      </c>
      <c r="K1598" s="16">
        <f>IF(Table3[[#This Row],[year]]="?","1983",Table3[[#This Row],[year]])</f>
        <v>2004</v>
      </c>
      <c r="L1598" s="16" t="str">
        <f>IF(Table3[[#This Row],[Hospital tier]]="?","tier - 2",Table3[[#This Row],[Hospital tier]])</f>
        <v>tier - 3</v>
      </c>
      <c r="M1598" s="16" t="str">
        <f>IF(Table3[[#This Row],[City tier]]="?","tier - 2",Table3[[#This Row],[City tier]])</f>
        <v>tier - 2</v>
      </c>
      <c r="N1598" s="16" t="str">
        <f>IF(Table3[[#This Row],[State ID]]="?","unknown",Table3[[#This Row],[State ID]])</f>
        <v>R1018</v>
      </c>
      <c r="O1598" s="38" t="str">
        <f>CONCATENATE(Table3[[#This Row],[date]],"-",Table3[[#This Row],[month2]],"-",Table3[[#This Row],[year2]])</f>
        <v>16-Jul-2004</v>
      </c>
      <c r="P1598" s="17">
        <f>DATEDIF(Table3[[#This Row],[date of birth]],DATE(2023,6,8),"y")</f>
        <v>18</v>
      </c>
      <c r="Q1598" s="39">
        <v>13747.87</v>
      </c>
    </row>
    <row r="1599" spans="1:17" x14ac:dyDescent="0.25">
      <c r="A1599" t="s">
        <v>6314</v>
      </c>
      <c r="B1599">
        <v>1959</v>
      </c>
      <c r="C1599" t="s">
        <v>35</v>
      </c>
      <c r="D1599">
        <v>6</v>
      </c>
      <c r="E1599">
        <v>0</v>
      </c>
      <c r="F1599">
        <v>13770.1</v>
      </c>
      <c r="G1599" t="s">
        <v>12</v>
      </c>
      <c r="H1599" t="s">
        <v>16</v>
      </c>
      <c r="I1599" t="s">
        <v>23</v>
      </c>
      <c r="J1599" s="16" t="str">
        <f>IF(Table3[[#This Row],[month]]="?","sep",Table3[[#This Row],[month]])</f>
        <v>Aug</v>
      </c>
      <c r="K1599" s="16">
        <f>IF(Table3[[#This Row],[year]]="?","1983",Table3[[#This Row],[year]])</f>
        <v>1959</v>
      </c>
      <c r="L1599" s="16" t="str">
        <f>IF(Table3[[#This Row],[Hospital tier]]="?","tier - 2",Table3[[#This Row],[Hospital tier]])</f>
        <v>tier - 3</v>
      </c>
      <c r="M1599" s="16" t="str">
        <f>IF(Table3[[#This Row],[City tier]]="?","tier - 2",Table3[[#This Row],[City tier]])</f>
        <v>tier - 1</v>
      </c>
      <c r="N1599" s="16" t="str">
        <f>IF(Table3[[#This Row],[State ID]]="?","unknown",Table3[[#This Row],[State ID]])</f>
        <v>R1012</v>
      </c>
      <c r="O1599" s="38" t="str">
        <f>CONCATENATE(Table3[[#This Row],[date]],"-",Table3[[#This Row],[month2]],"-",Table3[[#This Row],[year2]])</f>
        <v>6-Aug-1959</v>
      </c>
      <c r="P1599" s="17">
        <f>DATEDIF(Table3[[#This Row],[date of birth]],DATE(2023,6,8),"y")</f>
        <v>63</v>
      </c>
      <c r="Q1599" s="39">
        <v>13770.1</v>
      </c>
    </row>
    <row r="1600" spans="1:17" x14ac:dyDescent="0.25">
      <c r="A1600" t="s">
        <v>6315</v>
      </c>
      <c r="B1600">
        <v>1966</v>
      </c>
      <c r="C1600" t="s">
        <v>15</v>
      </c>
      <c r="D1600">
        <v>10</v>
      </c>
      <c r="E1600">
        <v>0</v>
      </c>
      <c r="F1600">
        <v>13801.61</v>
      </c>
      <c r="G1600" t="s">
        <v>12</v>
      </c>
      <c r="H1600" t="s">
        <v>12</v>
      </c>
      <c r="I1600" t="s">
        <v>535</v>
      </c>
      <c r="J1600" s="16" t="str">
        <f>IF(Table3[[#This Row],[month]]="?","sep",Table3[[#This Row],[month]])</f>
        <v>Nov</v>
      </c>
      <c r="K1600" s="16">
        <f>IF(Table3[[#This Row],[year]]="?","1983",Table3[[#This Row],[year]])</f>
        <v>1966</v>
      </c>
      <c r="L1600" s="16" t="str">
        <f>IF(Table3[[#This Row],[Hospital tier]]="?","tier - 2",Table3[[#This Row],[Hospital tier]])</f>
        <v>tier - 3</v>
      </c>
      <c r="M1600" s="16" t="str">
        <f>IF(Table3[[#This Row],[City tier]]="?","tier - 2",Table3[[#This Row],[City tier]])</f>
        <v>tier - 3</v>
      </c>
      <c r="N1600" s="16" t="str">
        <f>IF(Table3[[#This Row],[State ID]]="?","unknown",Table3[[#This Row],[State ID]])</f>
        <v>R1026</v>
      </c>
      <c r="O1600" s="38" t="str">
        <f>CONCATENATE(Table3[[#This Row],[date]],"-",Table3[[#This Row],[month2]],"-",Table3[[#This Row],[year2]])</f>
        <v>10-Nov-1966</v>
      </c>
      <c r="P1600" s="17">
        <f>DATEDIF(Table3[[#This Row],[date of birth]],DATE(2023,6,8),"y")</f>
        <v>56</v>
      </c>
      <c r="Q1600" s="39">
        <v>13801.61</v>
      </c>
    </row>
    <row r="1601" spans="1:17" x14ac:dyDescent="0.25">
      <c r="A1601" t="s">
        <v>6316</v>
      </c>
      <c r="B1601">
        <v>1986</v>
      </c>
      <c r="C1601" t="s">
        <v>30</v>
      </c>
      <c r="D1601">
        <v>8</v>
      </c>
      <c r="E1601">
        <v>3</v>
      </c>
      <c r="F1601">
        <v>13819.49</v>
      </c>
      <c r="G1601" t="s">
        <v>12</v>
      </c>
      <c r="H1601" t="s">
        <v>11</v>
      </c>
      <c r="I1601" t="s">
        <v>23</v>
      </c>
      <c r="J1601" s="16" t="str">
        <f>IF(Table3[[#This Row],[month]]="?","sep",Table3[[#This Row],[month]])</f>
        <v>Dec</v>
      </c>
      <c r="K1601" s="16">
        <f>IF(Table3[[#This Row],[year]]="?","1983",Table3[[#This Row],[year]])</f>
        <v>1986</v>
      </c>
      <c r="L1601" s="16" t="str">
        <f>IF(Table3[[#This Row],[Hospital tier]]="?","tier - 2",Table3[[#This Row],[Hospital tier]])</f>
        <v>tier - 3</v>
      </c>
      <c r="M1601" s="16" t="str">
        <f>IF(Table3[[#This Row],[City tier]]="?","tier - 2",Table3[[#This Row],[City tier]])</f>
        <v>tier - 2</v>
      </c>
      <c r="N1601" s="16" t="str">
        <f>IF(Table3[[#This Row],[State ID]]="?","unknown",Table3[[#This Row],[State ID]])</f>
        <v>R1012</v>
      </c>
      <c r="O1601" s="38" t="str">
        <f>CONCATENATE(Table3[[#This Row],[date]],"-",Table3[[#This Row],[month2]],"-",Table3[[#This Row],[year2]])</f>
        <v>8-Dec-1986</v>
      </c>
      <c r="P1601" s="17">
        <f>DATEDIF(Table3[[#This Row],[date of birth]],DATE(2023,6,8),"y")</f>
        <v>36</v>
      </c>
      <c r="Q1601" s="39">
        <v>13819.49</v>
      </c>
    </row>
    <row r="1602" spans="1:17" x14ac:dyDescent="0.25">
      <c r="A1602" t="s">
        <v>6317</v>
      </c>
      <c r="B1602">
        <v>1958</v>
      </c>
      <c r="C1602" t="s">
        <v>15</v>
      </c>
      <c r="D1602">
        <v>25</v>
      </c>
      <c r="E1602">
        <v>0</v>
      </c>
      <c r="F1602">
        <v>13822.8</v>
      </c>
      <c r="G1602" t="s">
        <v>12</v>
      </c>
      <c r="H1602" t="s">
        <v>12</v>
      </c>
      <c r="I1602" t="s">
        <v>42</v>
      </c>
      <c r="J1602" s="16" t="str">
        <f>IF(Table3[[#This Row],[month]]="?","sep",Table3[[#This Row],[month]])</f>
        <v>Nov</v>
      </c>
      <c r="K1602" s="16">
        <f>IF(Table3[[#This Row],[year]]="?","1983",Table3[[#This Row],[year]])</f>
        <v>1958</v>
      </c>
      <c r="L1602" s="16" t="str">
        <f>IF(Table3[[#This Row],[Hospital tier]]="?","tier - 2",Table3[[#This Row],[Hospital tier]])</f>
        <v>tier - 3</v>
      </c>
      <c r="M1602" s="16" t="str">
        <f>IF(Table3[[#This Row],[City tier]]="?","tier - 2",Table3[[#This Row],[City tier]])</f>
        <v>tier - 3</v>
      </c>
      <c r="N1602" s="16" t="str">
        <f>IF(Table3[[#This Row],[State ID]]="?","unknown",Table3[[#This Row],[State ID]])</f>
        <v>R1011</v>
      </c>
      <c r="O1602" s="38" t="str">
        <f>CONCATENATE(Table3[[#This Row],[date]],"-",Table3[[#This Row],[month2]],"-",Table3[[#This Row],[year2]])</f>
        <v>25-Nov-1958</v>
      </c>
      <c r="P1602" s="17">
        <f>DATEDIF(Table3[[#This Row],[date of birth]],DATE(2023,6,8),"y")</f>
        <v>64</v>
      </c>
      <c r="Q1602" s="39">
        <v>13822.8</v>
      </c>
    </row>
    <row r="1603" spans="1:17" x14ac:dyDescent="0.25">
      <c r="A1603" t="s">
        <v>6318</v>
      </c>
      <c r="B1603">
        <v>1958</v>
      </c>
      <c r="C1603" t="s">
        <v>30</v>
      </c>
      <c r="D1603">
        <v>10</v>
      </c>
      <c r="E1603">
        <v>0</v>
      </c>
      <c r="F1603">
        <v>13831.12</v>
      </c>
      <c r="G1603" t="s">
        <v>12</v>
      </c>
      <c r="H1603" t="s">
        <v>16</v>
      </c>
      <c r="I1603" t="s">
        <v>13</v>
      </c>
      <c r="J1603" s="16" t="str">
        <f>IF(Table3[[#This Row],[month]]="?","sep",Table3[[#This Row],[month]])</f>
        <v>Dec</v>
      </c>
      <c r="K1603" s="16">
        <f>IF(Table3[[#This Row],[year]]="?","1983",Table3[[#This Row],[year]])</f>
        <v>1958</v>
      </c>
      <c r="L1603" s="16" t="str">
        <f>IF(Table3[[#This Row],[Hospital tier]]="?","tier - 2",Table3[[#This Row],[Hospital tier]])</f>
        <v>tier - 3</v>
      </c>
      <c r="M1603" s="16" t="str">
        <f>IF(Table3[[#This Row],[City tier]]="?","tier - 2",Table3[[#This Row],[City tier]])</f>
        <v>tier - 1</v>
      </c>
      <c r="N1603" s="16" t="str">
        <f>IF(Table3[[#This Row],[State ID]]="?","unknown",Table3[[#This Row],[State ID]])</f>
        <v>R1013</v>
      </c>
      <c r="O1603" s="38" t="str">
        <f>CONCATENATE(Table3[[#This Row],[date]],"-",Table3[[#This Row],[month2]],"-",Table3[[#This Row],[year2]])</f>
        <v>10-Dec-1958</v>
      </c>
      <c r="P1603" s="17">
        <f>DATEDIF(Table3[[#This Row],[date of birth]],DATE(2023,6,8),"y")</f>
        <v>64</v>
      </c>
      <c r="Q1603" s="39">
        <v>13831.12</v>
      </c>
    </row>
    <row r="1604" spans="1:17" x14ac:dyDescent="0.25">
      <c r="A1604" t="s">
        <v>6319</v>
      </c>
      <c r="B1604">
        <v>2003</v>
      </c>
      <c r="C1604" t="s">
        <v>18</v>
      </c>
      <c r="D1604">
        <v>7</v>
      </c>
      <c r="E1604">
        <v>0</v>
      </c>
      <c r="F1604">
        <v>13844.51</v>
      </c>
      <c r="G1604" t="s">
        <v>11</v>
      </c>
      <c r="H1604" t="s">
        <v>16</v>
      </c>
      <c r="I1604" t="s">
        <v>42</v>
      </c>
      <c r="J1604" s="16" t="str">
        <f>IF(Table3[[#This Row],[month]]="?","sep",Table3[[#This Row],[month]])</f>
        <v>Jun</v>
      </c>
      <c r="K1604" s="16">
        <f>IF(Table3[[#This Row],[year]]="?","1983",Table3[[#This Row],[year]])</f>
        <v>2003</v>
      </c>
      <c r="L1604" s="16" t="str">
        <f>IF(Table3[[#This Row],[Hospital tier]]="?","tier - 2",Table3[[#This Row],[Hospital tier]])</f>
        <v>tier - 2</v>
      </c>
      <c r="M1604" s="16" t="str">
        <f>IF(Table3[[#This Row],[City tier]]="?","tier - 2",Table3[[#This Row],[City tier]])</f>
        <v>tier - 1</v>
      </c>
      <c r="N1604" s="16" t="str">
        <f>IF(Table3[[#This Row],[State ID]]="?","unknown",Table3[[#This Row],[State ID]])</f>
        <v>R1011</v>
      </c>
      <c r="O1604" s="38" t="str">
        <f>CONCATENATE(Table3[[#This Row],[date]],"-",Table3[[#This Row],[month2]],"-",Table3[[#This Row],[year2]])</f>
        <v>7-Jun-2003</v>
      </c>
      <c r="P1604" s="17">
        <f>DATEDIF(Table3[[#This Row],[date of birth]],DATE(2023,6,8),"y")</f>
        <v>20</v>
      </c>
      <c r="Q1604" s="39">
        <v>13844.51</v>
      </c>
    </row>
    <row r="1605" spans="1:17" x14ac:dyDescent="0.25">
      <c r="A1605" t="s">
        <v>6320</v>
      </c>
      <c r="B1605">
        <v>1960</v>
      </c>
      <c r="C1605" t="s">
        <v>10</v>
      </c>
      <c r="D1605">
        <v>21</v>
      </c>
      <c r="E1605">
        <v>0</v>
      </c>
      <c r="F1605">
        <v>13844.8</v>
      </c>
      <c r="G1605" t="s">
        <v>11</v>
      </c>
      <c r="H1605" t="s">
        <v>11</v>
      </c>
      <c r="I1605" t="s">
        <v>23</v>
      </c>
      <c r="J1605" s="16" t="str">
        <f>IF(Table3[[#This Row],[month]]="?","sep",Table3[[#This Row],[month]])</f>
        <v>Jul</v>
      </c>
      <c r="K1605" s="16">
        <f>IF(Table3[[#This Row],[year]]="?","1983",Table3[[#This Row],[year]])</f>
        <v>1960</v>
      </c>
      <c r="L1605" s="16" t="str">
        <f>IF(Table3[[#This Row],[Hospital tier]]="?","tier - 2",Table3[[#This Row],[Hospital tier]])</f>
        <v>tier - 2</v>
      </c>
      <c r="M1605" s="16" t="str">
        <f>IF(Table3[[#This Row],[City tier]]="?","tier - 2",Table3[[#This Row],[City tier]])</f>
        <v>tier - 2</v>
      </c>
      <c r="N1605" s="16" t="str">
        <f>IF(Table3[[#This Row],[State ID]]="?","unknown",Table3[[#This Row],[State ID]])</f>
        <v>R1012</v>
      </c>
      <c r="O1605" s="38" t="str">
        <f>CONCATENATE(Table3[[#This Row],[date]],"-",Table3[[#This Row],[month2]],"-",Table3[[#This Row],[year2]])</f>
        <v>21-Jul-1960</v>
      </c>
      <c r="P1605" s="17">
        <f>DATEDIF(Table3[[#This Row],[date of birth]],DATE(2023,6,8),"y")</f>
        <v>62</v>
      </c>
      <c r="Q1605" s="39">
        <v>13844.8</v>
      </c>
    </row>
    <row r="1606" spans="1:17" x14ac:dyDescent="0.25">
      <c r="A1606" t="s">
        <v>6321</v>
      </c>
      <c r="B1606">
        <v>1978</v>
      </c>
      <c r="C1606" t="s">
        <v>30</v>
      </c>
      <c r="D1606">
        <v>19</v>
      </c>
      <c r="E1606">
        <v>2</v>
      </c>
      <c r="F1606">
        <v>13874.89</v>
      </c>
      <c r="G1606" t="s">
        <v>11</v>
      </c>
      <c r="H1606" t="s">
        <v>16</v>
      </c>
      <c r="I1606" t="s">
        <v>23</v>
      </c>
      <c r="J1606" s="16" t="str">
        <f>IF(Table3[[#This Row],[month]]="?","sep",Table3[[#This Row],[month]])</f>
        <v>Dec</v>
      </c>
      <c r="K1606" s="16">
        <f>IF(Table3[[#This Row],[year]]="?","1983",Table3[[#This Row],[year]])</f>
        <v>1978</v>
      </c>
      <c r="L1606" s="16" t="str">
        <f>IF(Table3[[#This Row],[Hospital tier]]="?","tier - 2",Table3[[#This Row],[Hospital tier]])</f>
        <v>tier - 2</v>
      </c>
      <c r="M1606" s="16" t="str">
        <f>IF(Table3[[#This Row],[City tier]]="?","tier - 2",Table3[[#This Row],[City tier]])</f>
        <v>tier - 1</v>
      </c>
      <c r="N1606" s="16" t="str">
        <f>IF(Table3[[#This Row],[State ID]]="?","unknown",Table3[[#This Row],[State ID]])</f>
        <v>R1012</v>
      </c>
      <c r="O1606" s="38" t="str">
        <f>CONCATENATE(Table3[[#This Row],[date]],"-",Table3[[#This Row],[month2]],"-",Table3[[#This Row],[year2]])</f>
        <v>19-Dec-1978</v>
      </c>
      <c r="P1606" s="17">
        <f>DATEDIF(Table3[[#This Row],[date of birth]],DATE(2023,6,8),"y")</f>
        <v>44</v>
      </c>
      <c r="Q1606" s="39">
        <v>13874.89</v>
      </c>
    </row>
    <row r="1607" spans="1:17" x14ac:dyDescent="0.25">
      <c r="A1607" t="s">
        <v>6322</v>
      </c>
      <c r="B1607">
        <v>1959</v>
      </c>
      <c r="C1607" t="s">
        <v>37</v>
      </c>
      <c r="D1607">
        <v>5</v>
      </c>
      <c r="E1607">
        <v>0</v>
      </c>
      <c r="F1607">
        <v>13880.95</v>
      </c>
      <c r="G1607" t="s">
        <v>11</v>
      </c>
      <c r="H1607" t="s">
        <v>11</v>
      </c>
      <c r="I1607" t="s">
        <v>42</v>
      </c>
      <c r="J1607" s="16" t="str">
        <f>IF(Table3[[#This Row],[month]]="?","sep",Table3[[#This Row],[month]])</f>
        <v>Oct</v>
      </c>
      <c r="K1607" s="16">
        <f>IF(Table3[[#This Row],[year]]="?","1983",Table3[[#This Row],[year]])</f>
        <v>1959</v>
      </c>
      <c r="L1607" s="16" t="str">
        <f>IF(Table3[[#This Row],[Hospital tier]]="?","tier - 2",Table3[[#This Row],[Hospital tier]])</f>
        <v>tier - 2</v>
      </c>
      <c r="M1607" s="16" t="str">
        <f>IF(Table3[[#This Row],[City tier]]="?","tier - 2",Table3[[#This Row],[City tier]])</f>
        <v>tier - 2</v>
      </c>
      <c r="N1607" s="16" t="str">
        <f>IF(Table3[[#This Row],[State ID]]="?","unknown",Table3[[#This Row],[State ID]])</f>
        <v>R1011</v>
      </c>
      <c r="O1607" s="38" t="str">
        <f>CONCATENATE(Table3[[#This Row],[date]],"-",Table3[[#This Row],[month2]],"-",Table3[[#This Row],[year2]])</f>
        <v>5-Oct-1959</v>
      </c>
      <c r="P1607" s="17">
        <f>DATEDIF(Table3[[#This Row],[date of birth]],DATE(2023,6,8),"y")</f>
        <v>63</v>
      </c>
      <c r="Q1607" s="39">
        <v>13880.95</v>
      </c>
    </row>
    <row r="1608" spans="1:17" x14ac:dyDescent="0.25">
      <c r="A1608" t="s">
        <v>6323</v>
      </c>
      <c r="B1608">
        <v>1985</v>
      </c>
      <c r="C1608" t="s">
        <v>20</v>
      </c>
      <c r="D1608">
        <v>25</v>
      </c>
      <c r="E1608">
        <v>3</v>
      </c>
      <c r="F1608">
        <v>13886.4</v>
      </c>
      <c r="G1608" t="s">
        <v>11</v>
      </c>
      <c r="H1608" t="s">
        <v>11</v>
      </c>
      <c r="I1608" t="s">
        <v>23</v>
      </c>
      <c r="J1608" s="16" t="str">
        <f>IF(Table3[[#This Row],[month]]="?","sep",Table3[[#This Row],[month]])</f>
        <v>Sep</v>
      </c>
      <c r="K1608" s="16">
        <f>IF(Table3[[#This Row],[year]]="?","1983",Table3[[#This Row],[year]])</f>
        <v>1985</v>
      </c>
      <c r="L1608" s="16" t="str">
        <f>IF(Table3[[#This Row],[Hospital tier]]="?","tier - 2",Table3[[#This Row],[Hospital tier]])</f>
        <v>tier - 2</v>
      </c>
      <c r="M1608" s="16" t="str">
        <f>IF(Table3[[#This Row],[City tier]]="?","tier - 2",Table3[[#This Row],[City tier]])</f>
        <v>tier - 2</v>
      </c>
      <c r="N1608" s="16" t="str">
        <f>IF(Table3[[#This Row],[State ID]]="?","unknown",Table3[[#This Row],[State ID]])</f>
        <v>R1012</v>
      </c>
      <c r="O1608" s="38" t="str">
        <f>CONCATENATE(Table3[[#This Row],[date]],"-",Table3[[#This Row],[month2]],"-",Table3[[#This Row],[year2]])</f>
        <v>25-Sep-1985</v>
      </c>
      <c r="P1608" s="17">
        <f>DATEDIF(Table3[[#This Row],[date of birth]],DATE(2023,6,8),"y")</f>
        <v>37</v>
      </c>
      <c r="Q1608" s="39">
        <v>13886.4</v>
      </c>
    </row>
    <row r="1609" spans="1:17" x14ac:dyDescent="0.25">
      <c r="A1609" t="s">
        <v>6324</v>
      </c>
      <c r="B1609">
        <v>1959</v>
      </c>
      <c r="C1609" t="s">
        <v>30</v>
      </c>
      <c r="D1609">
        <v>29</v>
      </c>
      <c r="E1609">
        <v>0</v>
      </c>
      <c r="F1609">
        <v>13887.2</v>
      </c>
      <c r="G1609" t="s">
        <v>11</v>
      </c>
      <c r="H1609" t="s">
        <v>12</v>
      </c>
      <c r="I1609" t="s">
        <v>13</v>
      </c>
      <c r="J1609" s="16" t="str">
        <f>IF(Table3[[#This Row],[month]]="?","sep",Table3[[#This Row],[month]])</f>
        <v>Dec</v>
      </c>
      <c r="K1609" s="16">
        <f>IF(Table3[[#This Row],[year]]="?","1983",Table3[[#This Row],[year]])</f>
        <v>1959</v>
      </c>
      <c r="L1609" s="16" t="str">
        <f>IF(Table3[[#This Row],[Hospital tier]]="?","tier - 2",Table3[[#This Row],[Hospital tier]])</f>
        <v>tier - 2</v>
      </c>
      <c r="M1609" s="16" t="str">
        <f>IF(Table3[[#This Row],[City tier]]="?","tier - 2",Table3[[#This Row],[City tier]])</f>
        <v>tier - 3</v>
      </c>
      <c r="N1609" s="16" t="str">
        <f>IF(Table3[[#This Row],[State ID]]="?","unknown",Table3[[#This Row],[State ID]])</f>
        <v>R1013</v>
      </c>
      <c r="O1609" s="38" t="str">
        <f>CONCATENATE(Table3[[#This Row],[date]],"-",Table3[[#This Row],[month2]],"-",Table3[[#This Row],[year2]])</f>
        <v>29-Dec-1959</v>
      </c>
      <c r="P1609" s="17">
        <f>DATEDIF(Table3[[#This Row],[date of birth]],DATE(2023,6,8),"y")</f>
        <v>63</v>
      </c>
      <c r="Q1609" s="39">
        <v>13887.2</v>
      </c>
    </row>
    <row r="1610" spans="1:17" x14ac:dyDescent="0.25">
      <c r="A1610" t="s">
        <v>6325</v>
      </c>
      <c r="B1610">
        <v>1959</v>
      </c>
      <c r="C1610" t="s">
        <v>10</v>
      </c>
      <c r="D1610">
        <v>7</v>
      </c>
      <c r="E1610">
        <v>0</v>
      </c>
      <c r="F1610">
        <v>13887.97</v>
      </c>
      <c r="G1610" t="s">
        <v>11</v>
      </c>
      <c r="H1610" t="s">
        <v>11</v>
      </c>
      <c r="I1610" t="s">
        <v>13</v>
      </c>
      <c r="J1610" s="16" t="str">
        <f>IF(Table3[[#This Row],[month]]="?","sep",Table3[[#This Row],[month]])</f>
        <v>Jul</v>
      </c>
      <c r="K1610" s="16">
        <f>IF(Table3[[#This Row],[year]]="?","1983",Table3[[#This Row],[year]])</f>
        <v>1959</v>
      </c>
      <c r="L1610" s="16" t="str">
        <f>IF(Table3[[#This Row],[Hospital tier]]="?","tier - 2",Table3[[#This Row],[Hospital tier]])</f>
        <v>tier - 2</v>
      </c>
      <c r="M1610" s="16" t="str">
        <f>IF(Table3[[#This Row],[City tier]]="?","tier - 2",Table3[[#This Row],[City tier]])</f>
        <v>tier - 2</v>
      </c>
      <c r="N1610" s="16" t="str">
        <f>IF(Table3[[#This Row],[State ID]]="?","unknown",Table3[[#This Row],[State ID]])</f>
        <v>R1013</v>
      </c>
      <c r="O1610" s="38" t="str">
        <f>CONCATENATE(Table3[[#This Row],[date]],"-",Table3[[#This Row],[month2]],"-",Table3[[#This Row],[year2]])</f>
        <v>7-Jul-1959</v>
      </c>
      <c r="P1610" s="17">
        <f>DATEDIF(Table3[[#This Row],[date of birth]],DATE(2023,6,8),"y")</f>
        <v>63</v>
      </c>
      <c r="Q1610" s="39">
        <v>13887.97</v>
      </c>
    </row>
    <row r="1611" spans="1:17" x14ac:dyDescent="0.25">
      <c r="A1611" t="s">
        <v>6326</v>
      </c>
      <c r="B1611">
        <v>1962</v>
      </c>
      <c r="C1611" t="s">
        <v>10</v>
      </c>
      <c r="D1611">
        <v>27</v>
      </c>
      <c r="E1611">
        <v>3</v>
      </c>
      <c r="F1611">
        <v>13919.82</v>
      </c>
      <c r="G1611" t="s">
        <v>11</v>
      </c>
      <c r="H1611" t="s">
        <v>11</v>
      </c>
      <c r="I1611" t="s">
        <v>13</v>
      </c>
      <c r="J1611" s="16" t="str">
        <f>IF(Table3[[#This Row],[month]]="?","sep",Table3[[#This Row],[month]])</f>
        <v>Jul</v>
      </c>
      <c r="K1611" s="16">
        <f>IF(Table3[[#This Row],[year]]="?","1983",Table3[[#This Row],[year]])</f>
        <v>1962</v>
      </c>
      <c r="L1611" s="16" t="str">
        <f>IF(Table3[[#This Row],[Hospital tier]]="?","tier - 2",Table3[[#This Row],[Hospital tier]])</f>
        <v>tier - 2</v>
      </c>
      <c r="M1611" s="16" t="str">
        <f>IF(Table3[[#This Row],[City tier]]="?","tier - 2",Table3[[#This Row],[City tier]])</f>
        <v>tier - 2</v>
      </c>
      <c r="N1611" s="16" t="str">
        <f>IF(Table3[[#This Row],[State ID]]="?","unknown",Table3[[#This Row],[State ID]])</f>
        <v>R1013</v>
      </c>
      <c r="O1611" s="38" t="str">
        <f>CONCATENATE(Table3[[#This Row],[date]],"-",Table3[[#This Row],[month2]],"-",Table3[[#This Row],[year2]])</f>
        <v>27-Jul-1962</v>
      </c>
      <c r="P1611" s="17">
        <f>DATEDIF(Table3[[#This Row],[date of birth]],DATE(2023,6,8),"y")</f>
        <v>60</v>
      </c>
      <c r="Q1611" s="39">
        <v>13919.82</v>
      </c>
    </row>
    <row r="1612" spans="1:17" x14ac:dyDescent="0.25">
      <c r="A1612" t="s">
        <v>6327</v>
      </c>
      <c r="B1612">
        <v>1960</v>
      </c>
      <c r="C1612" t="s">
        <v>18</v>
      </c>
      <c r="D1612">
        <v>18</v>
      </c>
      <c r="E1612">
        <v>1</v>
      </c>
      <c r="F1612">
        <v>13937.67</v>
      </c>
      <c r="G1612" t="s">
        <v>11</v>
      </c>
      <c r="H1612" t="s">
        <v>16</v>
      </c>
      <c r="I1612" t="s">
        <v>23</v>
      </c>
      <c r="J1612" s="16" t="str">
        <f>IF(Table3[[#This Row],[month]]="?","sep",Table3[[#This Row],[month]])</f>
        <v>Jun</v>
      </c>
      <c r="K1612" s="16">
        <f>IF(Table3[[#This Row],[year]]="?","1983",Table3[[#This Row],[year]])</f>
        <v>1960</v>
      </c>
      <c r="L1612" s="16" t="str">
        <f>IF(Table3[[#This Row],[Hospital tier]]="?","tier - 2",Table3[[#This Row],[Hospital tier]])</f>
        <v>tier - 2</v>
      </c>
      <c r="M1612" s="16" t="str">
        <f>IF(Table3[[#This Row],[City tier]]="?","tier - 2",Table3[[#This Row],[City tier]])</f>
        <v>tier - 1</v>
      </c>
      <c r="N1612" s="16" t="str">
        <f>IF(Table3[[#This Row],[State ID]]="?","unknown",Table3[[#This Row],[State ID]])</f>
        <v>R1012</v>
      </c>
      <c r="O1612" s="38" t="str">
        <f>CONCATENATE(Table3[[#This Row],[date]],"-",Table3[[#This Row],[month2]],"-",Table3[[#This Row],[year2]])</f>
        <v>18-Jun-1960</v>
      </c>
      <c r="P1612" s="17">
        <f>DATEDIF(Table3[[#This Row],[date of birth]],DATE(2023,6,8),"y")</f>
        <v>62</v>
      </c>
      <c r="Q1612" s="39">
        <v>13937.67</v>
      </c>
    </row>
    <row r="1613" spans="1:17" x14ac:dyDescent="0.25">
      <c r="A1613" t="s">
        <v>6328</v>
      </c>
      <c r="B1613">
        <v>1959</v>
      </c>
      <c r="C1613" t="s">
        <v>35</v>
      </c>
      <c r="D1613">
        <v>29</v>
      </c>
      <c r="E1613">
        <v>0</v>
      </c>
      <c r="F1613">
        <v>13974.46</v>
      </c>
      <c r="G1613" t="s">
        <v>11</v>
      </c>
      <c r="H1613" t="s">
        <v>11</v>
      </c>
      <c r="I1613" t="s">
        <v>166</v>
      </c>
      <c r="J1613" s="16" t="str">
        <f>IF(Table3[[#This Row],[month]]="?","sep",Table3[[#This Row],[month]])</f>
        <v>Aug</v>
      </c>
      <c r="K1613" s="16">
        <f>IF(Table3[[#This Row],[year]]="?","1983",Table3[[#This Row],[year]])</f>
        <v>1959</v>
      </c>
      <c r="L1613" s="16" t="str">
        <f>IF(Table3[[#This Row],[Hospital tier]]="?","tier - 2",Table3[[#This Row],[Hospital tier]])</f>
        <v>tier - 2</v>
      </c>
      <c r="M1613" s="16" t="str">
        <f>IF(Table3[[#This Row],[City tier]]="?","tier - 2",Table3[[#This Row],[City tier]])</f>
        <v>tier - 2</v>
      </c>
      <c r="N1613" s="16" t="str">
        <f>IF(Table3[[#This Row],[State ID]]="?","unknown",Table3[[#This Row],[State ID]])</f>
        <v>R1019</v>
      </c>
      <c r="O1613" s="38" t="str">
        <f>CONCATENATE(Table3[[#This Row],[date]],"-",Table3[[#This Row],[month2]],"-",Table3[[#This Row],[year2]])</f>
        <v>29-Aug-1959</v>
      </c>
      <c r="P1613" s="17">
        <f>DATEDIF(Table3[[#This Row],[date of birth]],DATE(2023,6,8),"y")</f>
        <v>63</v>
      </c>
      <c r="Q1613" s="39">
        <v>13974.46</v>
      </c>
    </row>
    <row r="1614" spans="1:17" x14ac:dyDescent="0.25">
      <c r="A1614" t="s">
        <v>6329</v>
      </c>
      <c r="B1614">
        <v>1990</v>
      </c>
      <c r="C1614" t="s">
        <v>10</v>
      </c>
      <c r="D1614">
        <v>13</v>
      </c>
      <c r="E1614">
        <v>3</v>
      </c>
      <c r="F1614">
        <v>13979.45</v>
      </c>
      <c r="G1614" t="s">
        <v>11</v>
      </c>
      <c r="H1614" t="s">
        <v>16</v>
      </c>
      <c r="I1614" t="s">
        <v>249</v>
      </c>
      <c r="J1614" s="16" t="str">
        <f>IF(Table3[[#This Row],[month]]="?","sep",Table3[[#This Row],[month]])</f>
        <v>Jul</v>
      </c>
      <c r="K1614" s="16">
        <f>IF(Table3[[#This Row],[year]]="?","1983",Table3[[#This Row],[year]])</f>
        <v>1990</v>
      </c>
      <c r="L1614" s="16" t="str">
        <f>IF(Table3[[#This Row],[Hospital tier]]="?","tier - 2",Table3[[#This Row],[Hospital tier]])</f>
        <v>tier - 2</v>
      </c>
      <c r="M1614" s="16" t="str">
        <f>IF(Table3[[#This Row],[City tier]]="?","tier - 2",Table3[[#This Row],[City tier]])</f>
        <v>tier - 1</v>
      </c>
      <c r="N1614" s="16" t="str">
        <f>IF(Table3[[#This Row],[State ID]]="?","unknown",Table3[[#This Row],[State ID]])</f>
        <v>R1023</v>
      </c>
      <c r="O1614" s="38" t="str">
        <f>CONCATENATE(Table3[[#This Row],[date]],"-",Table3[[#This Row],[month2]],"-",Table3[[#This Row],[year2]])</f>
        <v>13-Jul-1990</v>
      </c>
      <c r="P1614" s="17">
        <f>DATEDIF(Table3[[#This Row],[date of birth]],DATE(2023,6,8),"y")</f>
        <v>32</v>
      </c>
      <c r="Q1614" s="39">
        <v>13979.45</v>
      </c>
    </row>
    <row r="1615" spans="1:17" x14ac:dyDescent="0.25">
      <c r="A1615" t="s">
        <v>6330</v>
      </c>
      <c r="B1615">
        <v>1959</v>
      </c>
      <c r="C1615" t="s">
        <v>20</v>
      </c>
      <c r="D1615">
        <v>6</v>
      </c>
      <c r="E1615">
        <v>0</v>
      </c>
      <c r="F1615">
        <v>13981.85</v>
      </c>
      <c r="G1615" t="s">
        <v>11</v>
      </c>
      <c r="H1615" t="s">
        <v>16</v>
      </c>
      <c r="I1615" t="s">
        <v>168</v>
      </c>
      <c r="J1615" s="16" t="str">
        <f>IF(Table3[[#This Row],[month]]="?","sep",Table3[[#This Row],[month]])</f>
        <v>Sep</v>
      </c>
      <c r="K1615" s="16">
        <f>IF(Table3[[#This Row],[year]]="?","1983",Table3[[#This Row],[year]])</f>
        <v>1959</v>
      </c>
      <c r="L1615" s="16" t="str">
        <f>IF(Table3[[#This Row],[Hospital tier]]="?","tier - 2",Table3[[#This Row],[Hospital tier]])</f>
        <v>tier - 2</v>
      </c>
      <c r="M1615" s="16" t="str">
        <f>IF(Table3[[#This Row],[City tier]]="?","tier - 2",Table3[[#This Row],[City tier]])</f>
        <v>tier - 1</v>
      </c>
      <c r="N1615" s="16" t="str">
        <f>IF(Table3[[#This Row],[State ID]]="?","unknown",Table3[[#This Row],[State ID]])</f>
        <v>R1016</v>
      </c>
      <c r="O1615" s="38" t="str">
        <f>CONCATENATE(Table3[[#This Row],[date]],"-",Table3[[#This Row],[month2]],"-",Table3[[#This Row],[year2]])</f>
        <v>6-Sep-1959</v>
      </c>
      <c r="P1615" s="17">
        <f>DATEDIF(Table3[[#This Row],[date of birth]],DATE(2023,6,8),"y")</f>
        <v>63</v>
      </c>
      <c r="Q1615" s="39">
        <v>13981.85</v>
      </c>
    </row>
    <row r="1616" spans="1:17" x14ac:dyDescent="0.25">
      <c r="A1616" t="s">
        <v>6331</v>
      </c>
      <c r="B1616">
        <v>1963</v>
      </c>
      <c r="C1616" t="s">
        <v>30</v>
      </c>
      <c r="D1616">
        <v>23</v>
      </c>
      <c r="E1616">
        <v>3</v>
      </c>
      <c r="F1616">
        <v>14001.13</v>
      </c>
      <c r="G1616" t="s">
        <v>11</v>
      </c>
      <c r="H1616" t="s">
        <v>16</v>
      </c>
      <c r="I1616" t="s">
        <v>13</v>
      </c>
      <c r="J1616" s="16" t="str">
        <f>IF(Table3[[#This Row],[month]]="?","sep",Table3[[#This Row],[month]])</f>
        <v>Dec</v>
      </c>
      <c r="K1616" s="16">
        <f>IF(Table3[[#This Row],[year]]="?","1983",Table3[[#This Row],[year]])</f>
        <v>1963</v>
      </c>
      <c r="L1616" s="16" t="str">
        <f>IF(Table3[[#This Row],[Hospital tier]]="?","tier - 2",Table3[[#This Row],[Hospital tier]])</f>
        <v>tier - 2</v>
      </c>
      <c r="M1616" s="16" t="str">
        <f>IF(Table3[[#This Row],[City tier]]="?","tier - 2",Table3[[#This Row],[City tier]])</f>
        <v>tier - 1</v>
      </c>
      <c r="N1616" s="16" t="str">
        <f>IF(Table3[[#This Row],[State ID]]="?","unknown",Table3[[#This Row],[State ID]])</f>
        <v>R1013</v>
      </c>
      <c r="O1616" s="38" t="str">
        <f>CONCATENATE(Table3[[#This Row],[date]],"-",Table3[[#This Row],[month2]],"-",Table3[[#This Row],[year2]])</f>
        <v>23-Dec-1963</v>
      </c>
      <c r="P1616" s="17">
        <f>DATEDIF(Table3[[#This Row],[date of birth]],DATE(2023,6,8),"y")</f>
        <v>59</v>
      </c>
      <c r="Q1616" s="39">
        <v>14001.13</v>
      </c>
    </row>
    <row r="1617" spans="1:17" x14ac:dyDescent="0.25">
      <c r="A1617" t="s">
        <v>6332</v>
      </c>
      <c r="B1617">
        <v>1963</v>
      </c>
      <c r="C1617" t="s">
        <v>10</v>
      </c>
      <c r="D1617">
        <v>6</v>
      </c>
      <c r="E1617">
        <v>3</v>
      </c>
      <c r="F1617">
        <v>14001.29</v>
      </c>
      <c r="G1617" t="s">
        <v>11</v>
      </c>
      <c r="H1617" t="s">
        <v>11</v>
      </c>
      <c r="I1617" t="s">
        <v>13</v>
      </c>
      <c r="J1617" s="16" t="str">
        <f>IF(Table3[[#This Row],[month]]="?","sep",Table3[[#This Row],[month]])</f>
        <v>Jul</v>
      </c>
      <c r="K1617" s="16">
        <f>IF(Table3[[#This Row],[year]]="?","1983",Table3[[#This Row],[year]])</f>
        <v>1963</v>
      </c>
      <c r="L1617" s="16" t="str">
        <f>IF(Table3[[#This Row],[Hospital tier]]="?","tier - 2",Table3[[#This Row],[Hospital tier]])</f>
        <v>tier - 2</v>
      </c>
      <c r="M1617" s="16" t="str">
        <f>IF(Table3[[#This Row],[City tier]]="?","tier - 2",Table3[[#This Row],[City tier]])</f>
        <v>tier - 2</v>
      </c>
      <c r="N1617" s="16" t="str">
        <f>IF(Table3[[#This Row],[State ID]]="?","unknown",Table3[[#This Row],[State ID]])</f>
        <v>R1013</v>
      </c>
      <c r="O1617" s="38" t="str">
        <f>CONCATENATE(Table3[[#This Row],[date]],"-",Table3[[#This Row],[month2]],"-",Table3[[#This Row],[year2]])</f>
        <v>6-Jul-1963</v>
      </c>
      <c r="P1617" s="17">
        <f>DATEDIF(Table3[[#This Row],[date of birth]],DATE(2023,6,8),"y")</f>
        <v>59</v>
      </c>
      <c r="Q1617" s="39">
        <v>14001.29</v>
      </c>
    </row>
    <row r="1618" spans="1:17" x14ac:dyDescent="0.25">
      <c r="A1618" t="s">
        <v>6333</v>
      </c>
      <c r="B1618">
        <v>1963</v>
      </c>
      <c r="C1618" t="s">
        <v>10</v>
      </c>
      <c r="D1618">
        <v>8</v>
      </c>
      <c r="E1618">
        <v>3</v>
      </c>
      <c r="F1618">
        <v>14007.22</v>
      </c>
      <c r="G1618" t="s">
        <v>11</v>
      </c>
      <c r="H1618" t="s">
        <v>12</v>
      </c>
      <c r="I1618" t="s">
        <v>42</v>
      </c>
      <c r="J1618" s="16" t="str">
        <f>IF(Table3[[#This Row],[month]]="?","sep",Table3[[#This Row],[month]])</f>
        <v>Jul</v>
      </c>
      <c r="K1618" s="16">
        <f>IF(Table3[[#This Row],[year]]="?","1983",Table3[[#This Row],[year]])</f>
        <v>1963</v>
      </c>
      <c r="L1618" s="16" t="str">
        <f>IF(Table3[[#This Row],[Hospital tier]]="?","tier - 2",Table3[[#This Row],[Hospital tier]])</f>
        <v>tier - 2</v>
      </c>
      <c r="M1618" s="16" t="str">
        <f>IF(Table3[[#This Row],[City tier]]="?","tier - 2",Table3[[#This Row],[City tier]])</f>
        <v>tier - 3</v>
      </c>
      <c r="N1618" s="16" t="str">
        <f>IF(Table3[[#This Row],[State ID]]="?","unknown",Table3[[#This Row],[State ID]])</f>
        <v>R1011</v>
      </c>
      <c r="O1618" s="38" t="str">
        <f>CONCATENATE(Table3[[#This Row],[date]],"-",Table3[[#This Row],[month2]],"-",Table3[[#This Row],[year2]])</f>
        <v>8-Jul-1963</v>
      </c>
      <c r="P1618" s="17">
        <f>DATEDIF(Table3[[#This Row],[date of birth]],DATE(2023,6,8),"y")</f>
        <v>59</v>
      </c>
      <c r="Q1618" s="39">
        <v>14007.22</v>
      </c>
    </row>
    <row r="1619" spans="1:17" x14ac:dyDescent="0.25">
      <c r="A1619" t="s">
        <v>6334</v>
      </c>
      <c r="B1619">
        <v>1960</v>
      </c>
      <c r="C1619" t="s">
        <v>15</v>
      </c>
      <c r="D1619">
        <v>8</v>
      </c>
      <c r="E1619">
        <v>0</v>
      </c>
      <c r="F1619">
        <v>14043.48</v>
      </c>
      <c r="G1619" t="s">
        <v>11</v>
      </c>
      <c r="H1619" t="s">
        <v>12</v>
      </c>
      <c r="I1619" t="s">
        <v>247</v>
      </c>
      <c r="J1619" s="16" t="str">
        <f>IF(Table3[[#This Row],[month]]="?","sep",Table3[[#This Row],[month]])</f>
        <v>Nov</v>
      </c>
      <c r="K1619" s="16">
        <f>IF(Table3[[#This Row],[year]]="?","1983",Table3[[#This Row],[year]])</f>
        <v>1960</v>
      </c>
      <c r="L1619" s="16" t="str">
        <f>IF(Table3[[#This Row],[Hospital tier]]="?","tier - 2",Table3[[#This Row],[Hospital tier]])</f>
        <v>tier - 2</v>
      </c>
      <c r="M1619" s="16" t="str">
        <f>IF(Table3[[#This Row],[City tier]]="?","tier - 2",Table3[[#This Row],[City tier]])</f>
        <v>tier - 3</v>
      </c>
      <c r="N1619" s="16" t="str">
        <f>IF(Table3[[#This Row],[State ID]]="?","unknown",Table3[[#This Row],[State ID]])</f>
        <v>R1024</v>
      </c>
      <c r="O1619" s="38" t="str">
        <f>CONCATENATE(Table3[[#This Row],[date]],"-",Table3[[#This Row],[month2]],"-",Table3[[#This Row],[year2]])</f>
        <v>8-Nov-1960</v>
      </c>
      <c r="P1619" s="17">
        <f>DATEDIF(Table3[[#This Row],[date of birth]],DATE(2023,6,8),"y")</f>
        <v>62</v>
      </c>
      <c r="Q1619" s="39">
        <v>14043.48</v>
      </c>
    </row>
    <row r="1620" spans="1:17" x14ac:dyDescent="0.25">
      <c r="A1620" t="s">
        <v>6335</v>
      </c>
      <c r="B1620">
        <v>1991</v>
      </c>
      <c r="C1620" t="s">
        <v>20</v>
      </c>
      <c r="D1620">
        <v>12</v>
      </c>
      <c r="E1620">
        <v>3</v>
      </c>
      <c r="F1620">
        <v>14081.93</v>
      </c>
      <c r="G1620" t="s">
        <v>11</v>
      </c>
      <c r="H1620" t="s">
        <v>12</v>
      </c>
      <c r="I1620" t="s">
        <v>23</v>
      </c>
      <c r="J1620" s="16" t="str">
        <f>IF(Table3[[#This Row],[month]]="?","sep",Table3[[#This Row],[month]])</f>
        <v>Sep</v>
      </c>
      <c r="K1620" s="16">
        <f>IF(Table3[[#This Row],[year]]="?","1983",Table3[[#This Row],[year]])</f>
        <v>1991</v>
      </c>
      <c r="L1620" s="16" t="str">
        <f>IF(Table3[[#This Row],[Hospital tier]]="?","tier - 2",Table3[[#This Row],[Hospital tier]])</f>
        <v>tier - 2</v>
      </c>
      <c r="M1620" s="16" t="str">
        <f>IF(Table3[[#This Row],[City tier]]="?","tier - 2",Table3[[#This Row],[City tier]])</f>
        <v>tier - 3</v>
      </c>
      <c r="N1620" s="16" t="str">
        <f>IF(Table3[[#This Row],[State ID]]="?","unknown",Table3[[#This Row],[State ID]])</f>
        <v>R1012</v>
      </c>
      <c r="O1620" s="38" t="str">
        <f>CONCATENATE(Table3[[#This Row],[date]],"-",Table3[[#This Row],[month2]],"-",Table3[[#This Row],[year2]])</f>
        <v>12-Sep-1991</v>
      </c>
      <c r="P1620" s="17">
        <f>DATEDIF(Table3[[#This Row],[date of birth]],DATE(2023,6,8),"y")</f>
        <v>31</v>
      </c>
      <c r="Q1620" s="39">
        <v>14081.93</v>
      </c>
    </row>
    <row r="1621" spans="1:17" x14ac:dyDescent="0.25">
      <c r="A1621" t="s">
        <v>6336</v>
      </c>
      <c r="B1621">
        <v>1976</v>
      </c>
      <c r="C1621" t="s">
        <v>20</v>
      </c>
      <c r="D1621">
        <v>26</v>
      </c>
      <c r="E1621">
        <v>2</v>
      </c>
      <c r="F1621">
        <v>14098.07</v>
      </c>
      <c r="G1621" t="s">
        <v>11</v>
      </c>
      <c r="H1621" t="s">
        <v>12</v>
      </c>
      <c r="I1621" t="s">
        <v>249</v>
      </c>
      <c r="J1621" s="16" t="str">
        <f>IF(Table3[[#This Row],[month]]="?","sep",Table3[[#This Row],[month]])</f>
        <v>Sep</v>
      </c>
      <c r="K1621" s="16">
        <f>IF(Table3[[#This Row],[year]]="?","1983",Table3[[#This Row],[year]])</f>
        <v>1976</v>
      </c>
      <c r="L1621" s="16" t="str">
        <f>IF(Table3[[#This Row],[Hospital tier]]="?","tier - 2",Table3[[#This Row],[Hospital tier]])</f>
        <v>tier - 2</v>
      </c>
      <c r="M1621" s="16" t="str">
        <f>IF(Table3[[#This Row],[City tier]]="?","tier - 2",Table3[[#This Row],[City tier]])</f>
        <v>tier - 3</v>
      </c>
      <c r="N1621" s="16" t="str">
        <f>IF(Table3[[#This Row],[State ID]]="?","unknown",Table3[[#This Row],[State ID]])</f>
        <v>R1023</v>
      </c>
      <c r="O1621" s="38" t="str">
        <f>CONCATENATE(Table3[[#This Row],[date]],"-",Table3[[#This Row],[month2]],"-",Table3[[#This Row],[year2]])</f>
        <v>26-Sep-1976</v>
      </c>
      <c r="P1621" s="17">
        <f>DATEDIF(Table3[[#This Row],[date of birth]],DATE(2023,6,8),"y")</f>
        <v>46</v>
      </c>
      <c r="Q1621" s="39">
        <v>14098.07</v>
      </c>
    </row>
    <row r="1622" spans="1:17" x14ac:dyDescent="0.25">
      <c r="A1622" t="s">
        <v>6337</v>
      </c>
      <c r="B1622">
        <v>1961</v>
      </c>
      <c r="C1622" t="s">
        <v>18</v>
      </c>
      <c r="D1622">
        <v>14</v>
      </c>
      <c r="E1622">
        <v>2</v>
      </c>
      <c r="F1622">
        <v>14119.62</v>
      </c>
      <c r="G1622" t="s">
        <v>11</v>
      </c>
      <c r="H1622" t="s">
        <v>16</v>
      </c>
      <c r="I1622" t="s">
        <v>23</v>
      </c>
      <c r="J1622" s="16" t="str">
        <f>IF(Table3[[#This Row],[month]]="?","sep",Table3[[#This Row],[month]])</f>
        <v>Jun</v>
      </c>
      <c r="K1622" s="16">
        <f>IF(Table3[[#This Row],[year]]="?","1983",Table3[[#This Row],[year]])</f>
        <v>1961</v>
      </c>
      <c r="L1622" s="16" t="str">
        <f>IF(Table3[[#This Row],[Hospital tier]]="?","tier - 2",Table3[[#This Row],[Hospital tier]])</f>
        <v>tier - 2</v>
      </c>
      <c r="M1622" s="16" t="str">
        <f>IF(Table3[[#This Row],[City tier]]="?","tier - 2",Table3[[#This Row],[City tier]])</f>
        <v>tier - 1</v>
      </c>
      <c r="N1622" s="16" t="str">
        <f>IF(Table3[[#This Row],[State ID]]="?","unknown",Table3[[#This Row],[State ID]])</f>
        <v>R1012</v>
      </c>
      <c r="O1622" s="38" t="str">
        <f>CONCATENATE(Table3[[#This Row],[date]],"-",Table3[[#This Row],[month2]],"-",Table3[[#This Row],[year2]])</f>
        <v>14-Jun-1961</v>
      </c>
      <c r="P1622" s="17">
        <f>DATEDIF(Table3[[#This Row],[date of birth]],DATE(2023,6,8),"y")</f>
        <v>61</v>
      </c>
      <c r="Q1622" s="39">
        <v>14119.62</v>
      </c>
    </row>
    <row r="1623" spans="1:17" x14ac:dyDescent="0.25">
      <c r="A1623" t="s">
        <v>6338</v>
      </c>
      <c r="B1623">
        <v>2004</v>
      </c>
      <c r="C1623" t="s">
        <v>10</v>
      </c>
      <c r="D1623">
        <v>6</v>
      </c>
      <c r="E1623">
        <v>0</v>
      </c>
      <c r="F1623">
        <v>14133.04</v>
      </c>
      <c r="G1623" t="s">
        <v>11</v>
      </c>
      <c r="H1623" t="s">
        <v>12</v>
      </c>
      <c r="I1623" t="s">
        <v>13</v>
      </c>
      <c r="J1623" s="16" t="str">
        <f>IF(Table3[[#This Row],[month]]="?","sep",Table3[[#This Row],[month]])</f>
        <v>Jul</v>
      </c>
      <c r="K1623" s="16">
        <f>IF(Table3[[#This Row],[year]]="?","1983",Table3[[#This Row],[year]])</f>
        <v>2004</v>
      </c>
      <c r="L1623" s="16" t="str">
        <f>IF(Table3[[#This Row],[Hospital tier]]="?","tier - 2",Table3[[#This Row],[Hospital tier]])</f>
        <v>tier - 2</v>
      </c>
      <c r="M1623" s="16" t="str">
        <f>IF(Table3[[#This Row],[City tier]]="?","tier - 2",Table3[[#This Row],[City tier]])</f>
        <v>tier - 3</v>
      </c>
      <c r="N1623" s="16" t="str">
        <f>IF(Table3[[#This Row],[State ID]]="?","unknown",Table3[[#This Row],[State ID]])</f>
        <v>R1013</v>
      </c>
      <c r="O1623" s="38" t="str">
        <f>CONCATENATE(Table3[[#This Row],[date]],"-",Table3[[#This Row],[month2]],"-",Table3[[#This Row],[year2]])</f>
        <v>6-Jul-2004</v>
      </c>
      <c r="P1623" s="17">
        <f>DATEDIF(Table3[[#This Row],[date of birth]],DATE(2023,6,8),"y")</f>
        <v>18</v>
      </c>
      <c r="Q1623" s="39">
        <v>14133.04</v>
      </c>
    </row>
    <row r="1624" spans="1:17" x14ac:dyDescent="0.25">
      <c r="A1624" t="s">
        <v>6339</v>
      </c>
      <c r="B1624">
        <v>1984</v>
      </c>
      <c r="C1624" t="s">
        <v>10</v>
      </c>
      <c r="D1624">
        <v>7</v>
      </c>
      <c r="E1624">
        <v>3</v>
      </c>
      <c r="F1624">
        <v>14152.46</v>
      </c>
      <c r="G1624" t="s">
        <v>11</v>
      </c>
      <c r="H1624" t="s">
        <v>16</v>
      </c>
      <c r="I1624" t="s">
        <v>23</v>
      </c>
      <c r="J1624" s="16" t="str">
        <f>IF(Table3[[#This Row],[month]]="?","sep",Table3[[#This Row],[month]])</f>
        <v>Jul</v>
      </c>
      <c r="K1624" s="16">
        <f>IF(Table3[[#This Row],[year]]="?","1983",Table3[[#This Row],[year]])</f>
        <v>1984</v>
      </c>
      <c r="L1624" s="16" t="str">
        <f>IF(Table3[[#This Row],[Hospital tier]]="?","tier - 2",Table3[[#This Row],[Hospital tier]])</f>
        <v>tier - 2</v>
      </c>
      <c r="M1624" s="16" t="str">
        <f>IF(Table3[[#This Row],[City tier]]="?","tier - 2",Table3[[#This Row],[City tier]])</f>
        <v>tier - 1</v>
      </c>
      <c r="N1624" s="16" t="str">
        <f>IF(Table3[[#This Row],[State ID]]="?","unknown",Table3[[#This Row],[State ID]])</f>
        <v>R1012</v>
      </c>
      <c r="O1624" s="38" t="str">
        <f>CONCATENATE(Table3[[#This Row],[date]],"-",Table3[[#This Row],[month2]],"-",Table3[[#This Row],[year2]])</f>
        <v>7-Jul-1984</v>
      </c>
      <c r="P1624" s="17">
        <f>DATEDIF(Table3[[#This Row],[date of birth]],DATE(2023,6,8),"y")</f>
        <v>38</v>
      </c>
      <c r="Q1624" s="39">
        <v>14152.46</v>
      </c>
    </row>
    <row r="1625" spans="1:17" x14ac:dyDescent="0.25">
      <c r="A1625" t="s">
        <v>6340</v>
      </c>
      <c r="B1625">
        <v>1968</v>
      </c>
      <c r="C1625" t="s">
        <v>30</v>
      </c>
      <c r="D1625">
        <v>25</v>
      </c>
      <c r="E1625">
        <v>0</v>
      </c>
      <c r="F1625">
        <v>14193.55</v>
      </c>
      <c r="G1625" t="s">
        <v>11</v>
      </c>
      <c r="H1625" t="s">
        <v>16</v>
      </c>
      <c r="I1625" t="s">
        <v>535</v>
      </c>
      <c r="J1625" s="16" t="str">
        <f>IF(Table3[[#This Row],[month]]="?","sep",Table3[[#This Row],[month]])</f>
        <v>Dec</v>
      </c>
      <c r="K1625" s="16">
        <f>IF(Table3[[#This Row],[year]]="?","1983",Table3[[#This Row],[year]])</f>
        <v>1968</v>
      </c>
      <c r="L1625" s="16" t="str">
        <f>IF(Table3[[#This Row],[Hospital tier]]="?","tier - 2",Table3[[#This Row],[Hospital tier]])</f>
        <v>tier - 2</v>
      </c>
      <c r="M1625" s="16" t="str">
        <f>IF(Table3[[#This Row],[City tier]]="?","tier - 2",Table3[[#This Row],[City tier]])</f>
        <v>tier - 1</v>
      </c>
      <c r="N1625" s="16" t="str">
        <f>IF(Table3[[#This Row],[State ID]]="?","unknown",Table3[[#This Row],[State ID]])</f>
        <v>R1026</v>
      </c>
      <c r="O1625" s="38" t="str">
        <f>CONCATENATE(Table3[[#This Row],[date]],"-",Table3[[#This Row],[month2]],"-",Table3[[#This Row],[year2]])</f>
        <v>25-Dec-1968</v>
      </c>
      <c r="P1625" s="17">
        <f>DATEDIF(Table3[[#This Row],[date of birth]],DATE(2023,6,8),"y")</f>
        <v>54</v>
      </c>
      <c r="Q1625" s="39">
        <v>14193.55</v>
      </c>
    </row>
    <row r="1626" spans="1:17" x14ac:dyDescent="0.25">
      <c r="A1626" t="s">
        <v>6341</v>
      </c>
      <c r="B1626">
        <v>1983</v>
      </c>
      <c r="C1626" t="s">
        <v>15</v>
      </c>
      <c r="D1626">
        <v>17</v>
      </c>
      <c r="E1626">
        <v>3</v>
      </c>
      <c r="F1626">
        <v>14209.4</v>
      </c>
      <c r="G1626" t="s">
        <v>11</v>
      </c>
      <c r="H1626" t="s">
        <v>16</v>
      </c>
      <c r="I1626" t="s">
        <v>535</v>
      </c>
      <c r="J1626" s="16" t="str">
        <f>IF(Table3[[#This Row],[month]]="?","sep",Table3[[#This Row],[month]])</f>
        <v>Nov</v>
      </c>
      <c r="K1626" s="16">
        <f>IF(Table3[[#This Row],[year]]="?","1983",Table3[[#This Row],[year]])</f>
        <v>1983</v>
      </c>
      <c r="L1626" s="16" t="str">
        <f>IF(Table3[[#This Row],[Hospital tier]]="?","tier - 2",Table3[[#This Row],[Hospital tier]])</f>
        <v>tier - 2</v>
      </c>
      <c r="M1626" s="16" t="str">
        <f>IF(Table3[[#This Row],[City tier]]="?","tier - 2",Table3[[#This Row],[City tier]])</f>
        <v>tier - 1</v>
      </c>
      <c r="N1626" s="16" t="str">
        <f>IF(Table3[[#This Row],[State ID]]="?","unknown",Table3[[#This Row],[State ID]])</f>
        <v>R1026</v>
      </c>
      <c r="O1626" s="38" t="str">
        <f>CONCATENATE(Table3[[#This Row],[date]],"-",Table3[[#This Row],[month2]],"-",Table3[[#This Row],[year2]])</f>
        <v>17-Nov-1983</v>
      </c>
      <c r="P1626" s="17">
        <f>DATEDIF(Table3[[#This Row],[date of birth]],DATE(2023,6,8),"y")</f>
        <v>39</v>
      </c>
      <c r="Q1626" s="39">
        <v>14209.4</v>
      </c>
    </row>
    <row r="1627" spans="1:17" x14ac:dyDescent="0.25">
      <c r="A1627" t="s">
        <v>6342</v>
      </c>
      <c r="B1627">
        <v>1958</v>
      </c>
      <c r="C1627" t="s">
        <v>20</v>
      </c>
      <c r="D1627">
        <v>21</v>
      </c>
      <c r="E1627">
        <v>0</v>
      </c>
      <c r="F1627">
        <v>14210.54</v>
      </c>
      <c r="G1627" t="s">
        <v>11</v>
      </c>
      <c r="H1627" t="s">
        <v>11</v>
      </c>
      <c r="I1627" t="s">
        <v>23</v>
      </c>
      <c r="J1627" s="16" t="str">
        <f>IF(Table3[[#This Row],[month]]="?","sep",Table3[[#This Row],[month]])</f>
        <v>Sep</v>
      </c>
      <c r="K1627" s="16">
        <f>IF(Table3[[#This Row],[year]]="?","1983",Table3[[#This Row],[year]])</f>
        <v>1958</v>
      </c>
      <c r="L1627" s="16" t="str">
        <f>IF(Table3[[#This Row],[Hospital tier]]="?","tier - 2",Table3[[#This Row],[Hospital tier]])</f>
        <v>tier - 2</v>
      </c>
      <c r="M1627" s="16" t="str">
        <f>IF(Table3[[#This Row],[City tier]]="?","tier - 2",Table3[[#This Row],[City tier]])</f>
        <v>tier - 2</v>
      </c>
      <c r="N1627" s="16" t="str">
        <f>IF(Table3[[#This Row],[State ID]]="?","unknown",Table3[[#This Row],[State ID]])</f>
        <v>R1012</v>
      </c>
      <c r="O1627" s="38" t="str">
        <f>CONCATENATE(Table3[[#This Row],[date]],"-",Table3[[#This Row],[month2]],"-",Table3[[#This Row],[year2]])</f>
        <v>21-Sep-1958</v>
      </c>
      <c r="P1627" s="17">
        <f>DATEDIF(Table3[[#This Row],[date of birth]],DATE(2023,6,8),"y")</f>
        <v>64</v>
      </c>
      <c r="Q1627" s="39">
        <v>14210.54</v>
      </c>
    </row>
    <row r="1628" spans="1:17" x14ac:dyDescent="0.25">
      <c r="A1628" t="s">
        <v>6343</v>
      </c>
      <c r="B1628">
        <v>1961</v>
      </c>
      <c r="C1628" t="s">
        <v>20</v>
      </c>
      <c r="D1628">
        <v>25</v>
      </c>
      <c r="E1628">
        <v>2</v>
      </c>
      <c r="F1628">
        <v>14235.07</v>
      </c>
      <c r="G1628" t="s">
        <v>11</v>
      </c>
      <c r="H1628" t="s">
        <v>16</v>
      </c>
      <c r="I1628" t="s">
        <v>42</v>
      </c>
      <c r="J1628" s="16" t="str">
        <f>IF(Table3[[#This Row],[month]]="?","sep",Table3[[#This Row],[month]])</f>
        <v>Sep</v>
      </c>
      <c r="K1628" s="16">
        <f>IF(Table3[[#This Row],[year]]="?","1983",Table3[[#This Row],[year]])</f>
        <v>1961</v>
      </c>
      <c r="L1628" s="16" t="str">
        <f>IF(Table3[[#This Row],[Hospital tier]]="?","tier - 2",Table3[[#This Row],[Hospital tier]])</f>
        <v>tier - 2</v>
      </c>
      <c r="M1628" s="16" t="str">
        <f>IF(Table3[[#This Row],[City tier]]="?","tier - 2",Table3[[#This Row],[City tier]])</f>
        <v>tier - 1</v>
      </c>
      <c r="N1628" s="16" t="str">
        <f>IF(Table3[[#This Row],[State ID]]="?","unknown",Table3[[#This Row],[State ID]])</f>
        <v>R1011</v>
      </c>
      <c r="O1628" s="38" t="str">
        <f>CONCATENATE(Table3[[#This Row],[date]],"-",Table3[[#This Row],[month2]],"-",Table3[[#This Row],[year2]])</f>
        <v>25-Sep-1961</v>
      </c>
      <c r="P1628" s="17">
        <f>DATEDIF(Table3[[#This Row],[date of birth]],DATE(2023,6,8),"y")</f>
        <v>61</v>
      </c>
      <c r="Q1628" s="39">
        <v>14235.07</v>
      </c>
    </row>
    <row r="1629" spans="1:17" x14ac:dyDescent="0.25">
      <c r="A1629" t="s">
        <v>6344</v>
      </c>
      <c r="B1629">
        <v>1959</v>
      </c>
      <c r="C1629" t="s">
        <v>37</v>
      </c>
      <c r="D1629">
        <v>10</v>
      </c>
      <c r="E1629">
        <v>0</v>
      </c>
      <c r="F1629">
        <v>14254.61</v>
      </c>
      <c r="G1629" t="s">
        <v>11</v>
      </c>
      <c r="H1629" t="s">
        <v>16</v>
      </c>
      <c r="I1629" t="s">
        <v>23</v>
      </c>
      <c r="J1629" s="16" t="str">
        <f>IF(Table3[[#This Row],[month]]="?","sep",Table3[[#This Row],[month]])</f>
        <v>Oct</v>
      </c>
      <c r="K1629" s="16">
        <f>IF(Table3[[#This Row],[year]]="?","1983",Table3[[#This Row],[year]])</f>
        <v>1959</v>
      </c>
      <c r="L1629" s="16" t="str">
        <f>IF(Table3[[#This Row],[Hospital tier]]="?","tier - 2",Table3[[#This Row],[Hospital tier]])</f>
        <v>tier - 2</v>
      </c>
      <c r="M1629" s="16" t="str">
        <f>IF(Table3[[#This Row],[City tier]]="?","tier - 2",Table3[[#This Row],[City tier]])</f>
        <v>tier - 1</v>
      </c>
      <c r="N1629" s="16" t="str">
        <f>IF(Table3[[#This Row],[State ID]]="?","unknown",Table3[[#This Row],[State ID]])</f>
        <v>R1012</v>
      </c>
      <c r="O1629" s="38" t="str">
        <f>CONCATENATE(Table3[[#This Row],[date]],"-",Table3[[#This Row],[month2]],"-",Table3[[#This Row],[year2]])</f>
        <v>10-Oct-1959</v>
      </c>
      <c r="P1629" s="17">
        <f>DATEDIF(Table3[[#This Row],[date of birth]],DATE(2023,6,8),"y")</f>
        <v>63</v>
      </c>
      <c r="Q1629" s="39">
        <v>14254.61</v>
      </c>
    </row>
    <row r="1630" spans="1:17" x14ac:dyDescent="0.25">
      <c r="A1630" t="s">
        <v>6345</v>
      </c>
      <c r="B1630">
        <v>1959</v>
      </c>
      <c r="C1630" t="s">
        <v>15</v>
      </c>
      <c r="D1630">
        <v>8</v>
      </c>
      <c r="E1630">
        <v>0</v>
      </c>
      <c r="F1630">
        <v>14256.19</v>
      </c>
      <c r="G1630" t="s">
        <v>11</v>
      </c>
      <c r="H1630" t="s">
        <v>12</v>
      </c>
      <c r="I1630" t="s">
        <v>23</v>
      </c>
      <c r="J1630" s="16" t="str">
        <f>IF(Table3[[#This Row],[month]]="?","sep",Table3[[#This Row],[month]])</f>
        <v>Nov</v>
      </c>
      <c r="K1630" s="16">
        <f>IF(Table3[[#This Row],[year]]="?","1983",Table3[[#This Row],[year]])</f>
        <v>1959</v>
      </c>
      <c r="L1630" s="16" t="str">
        <f>IF(Table3[[#This Row],[Hospital tier]]="?","tier - 2",Table3[[#This Row],[Hospital tier]])</f>
        <v>tier - 2</v>
      </c>
      <c r="M1630" s="16" t="str">
        <f>IF(Table3[[#This Row],[City tier]]="?","tier - 2",Table3[[#This Row],[City tier]])</f>
        <v>tier - 3</v>
      </c>
      <c r="N1630" s="16" t="str">
        <f>IF(Table3[[#This Row],[State ID]]="?","unknown",Table3[[#This Row],[State ID]])</f>
        <v>R1012</v>
      </c>
      <c r="O1630" s="38" t="str">
        <f>CONCATENATE(Table3[[#This Row],[date]],"-",Table3[[#This Row],[month2]],"-",Table3[[#This Row],[year2]])</f>
        <v>8-Nov-1959</v>
      </c>
      <c r="P1630" s="17">
        <f>DATEDIF(Table3[[#This Row],[date of birth]],DATE(2023,6,8),"y")</f>
        <v>63</v>
      </c>
      <c r="Q1630" s="39">
        <v>14256.19</v>
      </c>
    </row>
    <row r="1631" spans="1:17" x14ac:dyDescent="0.25">
      <c r="A1631" t="s">
        <v>6346</v>
      </c>
      <c r="B1631">
        <v>1974</v>
      </c>
      <c r="C1631" t="s">
        <v>30</v>
      </c>
      <c r="D1631">
        <v>26</v>
      </c>
      <c r="E1631">
        <v>0</v>
      </c>
      <c r="F1631">
        <v>14256.79</v>
      </c>
      <c r="G1631" t="s">
        <v>11</v>
      </c>
      <c r="H1631" t="s">
        <v>11</v>
      </c>
      <c r="I1631" t="s">
        <v>535</v>
      </c>
      <c r="J1631" s="16" t="str">
        <f>IF(Table3[[#This Row],[month]]="?","sep",Table3[[#This Row],[month]])</f>
        <v>Dec</v>
      </c>
      <c r="K1631" s="16">
        <f>IF(Table3[[#This Row],[year]]="?","1983",Table3[[#This Row],[year]])</f>
        <v>1974</v>
      </c>
      <c r="L1631" s="16" t="str">
        <f>IF(Table3[[#This Row],[Hospital tier]]="?","tier - 2",Table3[[#This Row],[Hospital tier]])</f>
        <v>tier - 2</v>
      </c>
      <c r="M1631" s="16" t="str">
        <f>IF(Table3[[#This Row],[City tier]]="?","tier - 2",Table3[[#This Row],[City tier]])</f>
        <v>tier - 2</v>
      </c>
      <c r="N1631" s="16" t="str">
        <f>IF(Table3[[#This Row],[State ID]]="?","unknown",Table3[[#This Row],[State ID]])</f>
        <v>R1026</v>
      </c>
      <c r="O1631" s="38" t="str">
        <f>CONCATENATE(Table3[[#This Row],[date]],"-",Table3[[#This Row],[month2]],"-",Table3[[#This Row],[year2]])</f>
        <v>26-Dec-1974</v>
      </c>
      <c r="P1631" s="17">
        <f>DATEDIF(Table3[[#This Row],[date of birth]],DATE(2023,6,8),"y")</f>
        <v>48</v>
      </c>
      <c r="Q1631" s="39">
        <v>14256.79</v>
      </c>
    </row>
    <row r="1632" spans="1:17" x14ac:dyDescent="0.25">
      <c r="A1632" t="s">
        <v>6347</v>
      </c>
      <c r="B1632">
        <v>1972</v>
      </c>
      <c r="C1632" t="s">
        <v>10</v>
      </c>
      <c r="D1632">
        <v>13</v>
      </c>
      <c r="E1632">
        <v>0</v>
      </c>
      <c r="F1632">
        <v>14258.33</v>
      </c>
      <c r="G1632" t="s">
        <v>11</v>
      </c>
      <c r="H1632" t="s">
        <v>11</v>
      </c>
      <c r="I1632" t="s">
        <v>535</v>
      </c>
      <c r="J1632" s="16" t="str">
        <f>IF(Table3[[#This Row],[month]]="?","sep",Table3[[#This Row],[month]])</f>
        <v>Jul</v>
      </c>
      <c r="K1632" s="16">
        <f>IF(Table3[[#This Row],[year]]="?","1983",Table3[[#This Row],[year]])</f>
        <v>1972</v>
      </c>
      <c r="L1632" s="16" t="str">
        <f>IF(Table3[[#This Row],[Hospital tier]]="?","tier - 2",Table3[[#This Row],[Hospital tier]])</f>
        <v>tier - 2</v>
      </c>
      <c r="M1632" s="16" t="str">
        <f>IF(Table3[[#This Row],[City tier]]="?","tier - 2",Table3[[#This Row],[City tier]])</f>
        <v>tier - 2</v>
      </c>
      <c r="N1632" s="16" t="str">
        <f>IF(Table3[[#This Row],[State ID]]="?","unknown",Table3[[#This Row],[State ID]])</f>
        <v>R1026</v>
      </c>
      <c r="O1632" s="38" t="str">
        <f>CONCATENATE(Table3[[#This Row],[date]],"-",Table3[[#This Row],[month2]],"-",Table3[[#This Row],[year2]])</f>
        <v>13-Jul-1972</v>
      </c>
      <c r="P1632" s="17">
        <f>DATEDIF(Table3[[#This Row],[date of birth]],DATE(2023,6,8),"y")</f>
        <v>50</v>
      </c>
      <c r="Q1632" s="39">
        <v>14258.33</v>
      </c>
    </row>
    <row r="1633" spans="1:17" x14ac:dyDescent="0.25">
      <c r="A1633" t="s">
        <v>6348</v>
      </c>
      <c r="B1633">
        <v>2004</v>
      </c>
      <c r="C1633" t="s">
        <v>20</v>
      </c>
      <c r="D1633">
        <v>6</v>
      </c>
      <c r="E1633">
        <v>0</v>
      </c>
      <c r="F1633">
        <v>14283.46</v>
      </c>
      <c r="G1633" t="s">
        <v>11</v>
      </c>
      <c r="H1633" t="s">
        <v>11</v>
      </c>
      <c r="I1633" t="s">
        <v>247</v>
      </c>
      <c r="J1633" s="16" t="str">
        <f>IF(Table3[[#This Row],[month]]="?","sep",Table3[[#This Row],[month]])</f>
        <v>Sep</v>
      </c>
      <c r="K1633" s="16">
        <f>IF(Table3[[#This Row],[year]]="?","1983",Table3[[#This Row],[year]])</f>
        <v>2004</v>
      </c>
      <c r="L1633" s="16" t="str">
        <f>IF(Table3[[#This Row],[Hospital tier]]="?","tier - 2",Table3[[#This Row],[Hospital tier]])</f>
        <v>tier - 2</v>
      </c>
      <c r="M1633" s="16" t="str">
        <f>IF(Table3[[#This Row],[City tier]]="?","tier - 2",Table3[[#This Row],[City tier]])</f>
        <v>tier - 2</v>
      </c>
      <c r="N1633" s="16" t="str">
        <f>IF(Table3[[#This Row],[State ID]]="?","unknown",Table3[[#This Row],[State ID]])</f>
        <v>R1024</v>
      </c>
      <c r="O1633" s="38" t="str">
        <f>CONCATENATE(Table3[[#This Row],[date]],"-",Table3[[#This Row],[month2]],"-",Table3[[#This Row],[year2]])</f>
        <v>6-Sep-2004</v>
      </c>
      <c r="P1633" s="17">
        <f>DATEDIF(Table3[[#This Row],[date of birth]],DATE(2023,6,8),"y")</f>
        <v>18</v>
      </c>
      <c r="Q1633" s="39">
        <v>14283.46</v>
      </c>
    </row>
    <row r="1634" spans="1:17" x14ac:dyDescent="0.25">
      <c r="A1634" t="s">
        <v>6349</v>
      </c>
      <c r="B1634">
        <v>1968</v>
      </c>
      <c r="C1634" t="s">
        <v>30</v>
      </c>
      <c r="D1634">
        <v>15</v>
      </c>
      <c r="E1634">
        <v>0</v>
      </c>
      <c r="F1634">
        <v>14285.9</v>
      </c>
      <c r="G1634" t="s">
        <v>11</v>
      </c>
      <c r="H1634" t="s">
        <v>12</v>
      </c>
      <c r="I1634" t="s">
        <v>23</v>
      </c>
      <c r="J1634" s="16" t="str">
        <f>IF(Table3[[#This Row],[month]]="?","sep",Table3[[#This Row],[month]])</f>
        <v>Dec</v>
      </c>
      <c r="K1634" s="16">
        <f>IF(Table3[[#This Row],[year]]="?","1983",Table3[[#This Row],[year]])</f>
        <v>1968</v>
      </c>
      <c r="L1634" s="16" t="str">
        <f>IF(Table3[[#This Row],[Hospital tier]]="?","tier - 2",Table3[[#This Row],[Hospital tier]])</f>
        <v>tier - 2</v>
      </c>
      <c r="M1634" s="16" t="str">
        <f>IF(Table3[[#This Row],[City tier]]="?","tier - 2",Table3[[#This Row],[City tier]])</f>
        <v>tier - 3</v>
      </c>
      <c r="N1634" s="16" t="str">
        <f>IF(Table3[[#This Row],[State ID]]="?","unknown",Table3[[#This Row],[State ID]])</f>
        <v>R1012</v>
      </c>
      <c r="O1634" s="38" t="str">
        <f>CONCATENATE(Table3[[#This Row],[date]],"-",Table3[[#This Row],[month2]],"-",Table3[[#This Row],[year2]])</f>
        <v>15-Dec-1968</v>
      </c>
      <c r="P1634" s="17">
        <f>DATEDIF(Table3[[#This Row],[date of birth]],DATE(2023,6,8),"y")</f>
        <v>54</v>
      </c>
      <c r="Q1634" s="39">
        <v>14285.9</v>
      </c>
    </row>
    <row r="1635" spans="1:17" x14ac:dyDescent="0.25">
      <c r="A1635" t="s">
        <v>6350</v>
      </c>
      <c r="B1635">
        <v>1958</v>
      </c>
      <c r="C1635" t="s">
        <v>37</v>
      </c>
      <c r="D1635">
        <v>15</v>
      </c>
      <c r="E1635">
        <v>0</v>
      </c>
      <c r="F1635">
        <v>14313.85</v>
      </c>
      <c r="G1635" t="s">
        <v>11</v>
      </c>
      <c r="H1635" t="s">
        <v>12</v>
      </c>
      <c r="I1635" t="s">
        <v>13</v>
      </c>
      <c r="J1635" s="16" t="str">
        <f>IF(Table3[[#This Row],[month]]="?","sep",Table3[[#This Row],[month]])</f>
        <v>Oct</v>
      </c>
      <c r="K1635" s="16">
        <f>IF(Table3[[#This Row],[year]]="?","1983",Table3[[#This Row],[year]])</f>
        <v>1958</v>
      </c>
      <c r="L1635" s="16" t="str">
        <f>IF(Table3[[#This Row],[Hospital tier]]="?","tier - 2",Table3[[#This Row],[Hospital tier]])</f>
        <v>tier - 2</v>
      </c>
      <c r="M1635" s="16" t="str">
        <f>IF(Table3[[#This Row],[City tier]]="?","tier - 2",Table3[[#This Row],[City tier]])</f>
        <v>tier - 3</v>
      </c>
      <c r="N1635" s="16" t="str">
        <f>IF(Table3[[#This Row],[State ID]]="?","unknown",Table3[[#This Row],[State ID]])</f>
        <v>R1013</v>
      </c>
      <c r="O1635" s="38" t="str">
        <f>CONCATENATE(Table3[[#This Row],[date]],"-",Table3[[#This Row],[month2]],"-",Table3[[#This Row],[year2]])</f>
        <v>15-Oct-1958</v>
      </c>
      <c r="P1635" s="17">
        <f>DATEDIF(Table3[[#This Row],[date of birth]],DATE(2023,6,8),"y")</f>
        <v>64</v>
      </c>
      <c r="Q1635" s="39">
        <v>14313.85</v>
      </c>
    </row>
    <row r="1636" spans="1:17" x14ac:dyDescent="0.25">
      <c r="A1636" t="s">
        <v>6351</v>
      </c>
      <c r="B1636">
        <v>1958</v>
      </c>
      <c r="C1636" t="s">
        <v>10</v>
      </c>
      <c r="D1636">
        <v>10</v>
      </c>
      <c r="E1636">
        <v>0</v>
      </c>
      <c r="F1636">
        <v>14319.03</v>
      </c>
      <c r="G1636" t="s">
        <v>11</v>
      </c>
      <c r="H1636" t="s">
        <v>11</v>
      </c>
      <c r="I1636" t="s">
        <v>42</v>
      </c>
      <c r="J1636" s="16" t="str">
        <f>IF(Table3[[#This Row],[month]]="?","sep",Table3[[#This Row],[month]])</f>
        <v>Jul</v>
      </c>
      <c r="K1636" s="16">
        <f>IF(Table3[[#This Row],[year]]="?","1983",Table3[[#This Row],[year]])</f>
        <v>1958</v>
      </c>
      <c r="L1636" s="16" t="str">
        <f>IF(Table3[[#This Row],[Hospital tier]]="?","tier - 2",Table3[[#This Row],[Hospital tier]])</f>
        <v>tier - 2</v>
      </c>
      <c r="M1636" s="16" t="str">
        <f>IF(Table3[[#This Row],[City tier]]="?","tier - 2",Table3[[#This Row],[City tier]])</f>
        <v>tier - 2</v>
      </c>
      <c r="N1636" s="16" t="str">
        <f>IF(Table3[[#This Row],[State ID]]="?","unknown",Table3[[#This Row],[State ID]])</f>
        <v>R1011</v>
      </c>
      <c r="O1636" s="38" t="str">
        <f>CONCATENATE(Table3[[#This Row],[date]],"-",Table3[[#This Row],[month2]],"-",Table3[[#This Row],[year2]])</f>
        <v>10-Jul-1958</v>
      </c>
      <c r="P1636" s="17">
        <f>DATEDIF(Table3[[#This Row],[date of birth]],DATE(2023,6,8),"y")</f>
        <v>64</v>
      </c>
      <c r="Q1636" s="39">
        <v>14319.03</v>
      </c>
    </row>
    <row r="1637" spans="1:17" x14ac:dyDescent="0.25">
      <c r="A1637" t="s">
        <v>6352</v>
      </c>
      <c r="B1637">
        <v>1969</v>
      </c>
      <c r="C1637" t="s">
        <v>20</v>
      </c>
      <c r="D1637">
        <v>26</v>
      </c>
      <c r="E1637">
        <v>0</v>
      </c>
      <c r="F1637">
        <v>14337.91</v>
      </c>
      <c r="G1637" t="s">
        <v>11</v>
      </c>
      <c r="H1637" t="s">
        <v>12</v>
      </c>
      <c r="I1637" t="s">
        <v>632</v>
      </c>
      <c r="J1637" s="16" t="str">
        <f>IF(Table3[[#This Row],[month]]="?","sep",Table3[[#This Row],[month]])</f>
        <v>Sep</v>
      </c>
      <c r="K1637" s="16">
        <f>IF(Table3[[#This Row],[year]]="?","1983",Table3[[#This Row],[year]])</f>
        <v>1969</v>
      </c>
      <c r="L1637" s="16" t="str">
        <f>IF(Table3[[#This Row],[Hospital tier]]="?","tier - 2",Table3[[#This Row],[Hospital tier]])</f>
        <v>tier - 2</v>
      </c>
      <c r="M1637" s="16" t="str">
        <f>IF(Table3[[#This Row],[City tier]]="?","tier - 2",Table3[[#This Row],[City tier]])</f>
        <v>tier - 3</v>
      </c>
      <c r="N1637" s="16" t="str">
        <f>IF(Table3[[#This Row],[State ID]]="?","unknown",Table3[[#This Row],[State ID]])</f>
        <v>R1022</v>
      </c>
      <c r="O1637" s="38" t="str">
        <f>CONCATENATE(Table3[[#This Row],[date]],"-",Table3[[#This Row],[month2]],"-",Table3[[#This Row],[year2]])</f>
        <v>26-Sep-1969</v>
      </c>
      <c r="P1637" s="17">
        <f>DATEDIF(Table3[[#This Row],[date of birth]],DATE(2023,6,8),"y")</f>
        <v>53</v>
      </c>
      <c r="Q1637" s="39">
        <v>14337.91</v>
      </c>
    </row>
    <row r="1638" spans="1:17" x14ac:dyDescent="0.25">
      <c r="A1638" t="s">
        <v>6353</v>
      </c>
      <c r="B1638">
        <v>1959</v>
      </c>
      <c r="C1638" t="s">
        <v>30</v>
      </c>
      <c r="D1638">
        <v>24</v>
      </c>
      <c r="E1638">
        <v>1</v>
      </c>
      <c r="F1638">
        <v>14349.85</v>
      </c>
      <c r="G1638" t="s">
        <v>11</v>
      </c>
      <c r="H1638" t="s">
        <v>11</v>
      </c>
      <c r="I1638" t="s">
        <v>23</v>
      </c>
      <c r="J1638" s="16" t="str">
        <f>IF(Table3[[#This Row],[month]]="?","sep",Table3[[#This Row],[month]])</f>
        <v>Dec</v>
      </c>
      <c r="K1638" s="16">
        <f>IF(Table3[[#This Row],[year]]="?","1983",Table3[[#This Row],[year]])</f>
        <v>1959</v>
      </c>
      <c r="L1638" s="16" t="str">
        <f>IF(Table3[[#This Row],[Hospital tier]]="?","tier - 2",Table3[[#This Row],[Hospital tier]])</f>
        <v>tier - 2</v>
      </c>
      <c r="M1638" s="16" t="str">
        <f>IF(Table3[[#This Row],[City tier]]="?","tier - 2",Table3[[#This Row],[City tier]])</f>
        <v>tier - 2</v>
      </c>
      <c r="N1638" s="16" t="str">
        <f>IF(Table3[[#This Row],[State ID]]="?","unknown",Table3[[#This Row],[State ID]])</f>
        <v>R1012</v>
      </c>
      <c r="O1638" s="38" t="str">
        <f>CONCATENATE(Table3[[#This Row],[date]],"-",Table3[[#This Row],[month2]],"-",Table3[[#This Row],[year2]])</f>
        <v>24-Dec-1959</v>
      </c>
      <c r="P1638" s="17">
        <f>DATEDIF(Table3[[#This Row],[date of birth]],DATE(2023,6,8),"y")</f>
        <v>63</v>
      </c>
      <c r="Q1638" s="39">
        <v>14349.85</v>
      </c>
    </row>
    <row r="1639" spans="1:17" x14ac:dyDescent="0.25">
      <c r="A1639" t="s">
        <v>6354</v>
      </c>
      <c r="B1639">
        <v>1967</v>
      </c>
      <c r="C1639" t="s">
        <v>37</v>
      </c>
      <c r="D1639">
        <v>10</v>
      </c>
      <c r="E1639">
        <v>0</v>
      </c>
      <c r="F1639">
        <v>14355.43</v>
      </c>
      <c r="G1639" t="s">
        <v>11</v>
      </c>
      <c r="H1639" t="s">
        <v>16</v>
      </c>
      <c r="I1639" t="s">
        <v>535</v>
      </c>
      <c r="J1639" s="16" t="str">
        <f>IF(Table3[[#This Row],[month]]="?","sep",Table3[[#This Row],[month]])</f>
        <v>Oct</v>
      </c>
      <c r="K1639" s="16">
        <f>IF(Table3[[#This Row],[year]]="?","1983",Table3[[#This Row],[year]])</f>
        <v>1967</v>
      </c>
      <c r="L1639" s="16" t="str">
        <f>IF(Table3[[#This Row],[Hospital tier]]="?","tier - 2",Table3[[#This Row],[Hospital tier]])</f>
        <v>tier - 2</v>
      </c>
      <c r="M1639" s="16" t="str">
        <f>IF(Table3[[#This Row],[City tier]]="?","tier - 2",Table3[[#This Row],[City tier]])</f>
        <v>tier - 1</v>
      </c>
      <c r="N1639" s="16" t="str">
        <f>IF(Table3[[#This Row],[State ID]]="?","unknown",Table3[[#This Row],[State ID]])</f>
        <v>R1026</v>
      </c>
      <c r="O1639" s="38" t="str">
        <f>CONCATENATE(Table3[[#This Row],[date]],"-",Table3[[#This Row],[month2]],"-",Table3[[#This Row],[year2]])</f>
        <v>10-Oct-1967</v>
      </c>
      <c r="P1639" s="17">
        <f>DATEDIF(Table3[[#This Row],[date of birth]],DATE(2023,6,8),"y")</f>
        <v>55</v>
      </c>
      <c r="Q1639" s="39">
        <v>14355.43</v>
      </c>
    </row>
    <row r="1640" spans="1:17" x14ac:dyDescent="0.25">
      <c r="A1640" t="s">
        <v>6355</v>
      </c>
      <c r="B1640">
        <v>1988</v>
      </c>
      <c r="C1640" t="s">
        <v>15</v>
      </c>
      <c r="D1640">
        <v>16</v>
      </c>
      <c r="E1640">
        <v>1</v>
      </c>
      <c r="F1640">
        <v>14358.36</v>
      </c>
      <c r="G1640" t="s">
        <v>11</v>
      </c>
      <c r="H1640" t="s">
        <v>11</v>
      </c>
      <c r="I1640" t="s">
        <v>42</v>
      </c>
      <c r="J1640" s="16" t="str">
        <f>IF(Table3[[#This Row],[month]]="?","sep",Table3[[#This Row],[month]])</f>
        <v>Nov</v>
      </c>
      <c r="K1640" s="16">
        <f>IF(Table3[[#This Row],[year]]="?","1983",Table3[[#This Row],[year]])</f>
        <v>1988</v>
      </c>
      <c r="L1640" s="16" t="str">
        <f>IF(Table3[[#This Row],[Hospital tier]]="?","tier - 2",Table3[[#This Row],[Hospital tier]])</f>
        <v>tier - 2</v>
      </c>
      <c r="M1640" s="16" t="str">
        <f>IF(Table3[[#This Row],[City tier]]="?","tier - 2",Table3[[#This Row],[City tier]])</f>
        <v>tier - 2</v>
      </c>
      <c r="N1640" s="16" t="str">
        <f>IF(Table3[[#This Row],[State ID]]="?","unknown",Table3[[#This Row],[State ID]])</f>
        <v>R1011</v>
      </c>
      <c r="O1640" s="38" t="str">
        <f>CONCATENATE(Table3[[#This Row],[date]],"-",Table3[[#This Row],[month2]],"-",Table3[[#This Row],[year2]])</f>
        <v>16-Nov-1988</v>
      </c>
      <c r="P1640" s="17">
        <f>DATEDIF(Table3[[#This Row],[date of birth]],DATE(2023,6,8),"y")</f>
        <v>34</v>
      </c>
      <c r="Q1640" s="39">
        <v>14358.36</v>
      </c>
    </row>
    <row r="1641" spans="1:17" x14ac:dyDescent="0.25">
      <c r="A1641" t="s">
        <v>6356</v>
      </c>
      <c r="B1641">
        <v>1963</v>
      </c>
      <c r="C1641" t="s">
        <v>10</v>
      </c>
      <c r="D1641">
        <v>16</v>
      </c>
      <c r="E1641">
        <v>3</v>
      </c>
      <c r="F1641">
        <v>14382.71</v>
      </c>
      <c r="G1641" t="s">
        <v>11</v>
      </c>
      <c r="H1641" t="s">
        <v>11</v>
      </c>
      <c r="I1641" t="s">
        <v>23</v>
      </c>
      <c r="J1641" s="16" t="str">
        <f>IF(Table3[[#This Row],[month]]="?","sep",Table3[[#This Row],[month]])</f>
        <v>Jul</v>
      </c>
      <c r="K1641" s="16">
        <f>IF(Table3[[#This Row],[year]]="?","1983",Table3[[#This Row],[year]])</f>
        <v>1963</v>
      </c>
      <c r="L1641" s="16" t="str">
        <f>IF(Table3[[#This Row],[Hospital tier]]="?","tier - 2",Table3[[#This Row],[Hospital tier]])</f>
        <v>tier - 2</v>
      </c>
      <c r="M1641" s="16" t="str">
        <f>IF(Table3[[#This Row],[City tier]]="?","tier - 2",Table3[[#This Row],[City tier]])</f>
        <v>tier - 2</v>
      </c>
      <c r="N1641" s="16" t="str">
        <f>IF(Table3[[#This Row],[State ID]]="?","unknown",Table3[[#This Row],[State ID]])</f>
        <v>R1012</v>
      </c>
      <c r="O1641" s="38" t="str">
        <f>CONCATENATE(Table3[[#This Row],[date]],"-",Table3[[#This Row],[month2]],"-",Table3[[#This Row],[year2]])</f>
        <v>16-Jul-1963</v>
      </c>
      <c r="P1641" s="17">
        <f>DATEDIF(Table3[[#This Row],[date of birth]],DATE(2023,6,8),"y")</f>
        <v>59</v>
      </c>
      <c r="Q1641" s="39">
        <v>14382.71</v>
      </c>
    </row>
    <row r="1642" spans="1:17" x14ac:dyDescent="0.25">
      <c r="A1642" t="s">
        <v>6357</v>
      </c>
      <c r="B1642">
        <v>1965</v>
      </c>
      <c r="C1642" t="s">
        <v>18</v>
      </c>
      <c r="D1642">
        <v>22</v>
      </c>
      <c r="E1642">
        <v>4</v>
      </c>
      <c r="F1642">
        <v>14394.4</v>
      </c>
      <c r="G1642" t="s">
        <v>11</v>
      </c>
      <c r="H1642" t="s">
        <v>12</v>
      </c>
      <c r="I1642" t="s">
        <v>247</v>
      </c>
      <c r="J1642" s="16" t="str">
        <f>IF(Table3[[#This Row],[month]]="?","sep",Table3[[#This Row],[month]])</f>
        <v>Jun</v>
      </c>
      <c r="K1642" s="16">
        <f>IF(Table3[[#This Row],[year]]="?","1983",Table3[[#This Row],[year]])</f>
        <v>1965</v>
      </c>
      <c r="L1642" s="16" t="str">
        <f>IF(Table3[[#This Row],[Hospital tier]]="?","tier - 2",Table3[[#This Row],[Hospital tier]])</f>
        <v>tier - 2</v>
      </c>
      <c r="M1642" s="16" t="str">
        <f>IF(Table3[[#This Row],[City tier]]="?","tier - 2",Table3[[#This Row],[City tier]])</f>
        <v>tier - 3</v>
      </c>
      <c r="N1642" s="16" t="str">
        <f>IF(Table3[[#This Row],[State ID]]="?","unknown",Table3[[#This Row],[State ID]])</f>
        <v>R1024</v>
      </c>
      <c r="O1642" s="38" t="str">
        <f>CONCATENATE(Table3[[#This Row],[date]],"-",Table3[[#This Row],[month2]],"-",Table3[[#This Row],[year2]])</f>
        <v>22-Jun-1965</v>
      </c>
      <c r="P1642" s="17">
        <f>DATEDIF(Table3[[#This Row],[date of birth]],DATE(2023,6,8),"y")</f>
        <v>57</v>
      </c>
      <c r="Q1642" s="39">
        <v>14394.4</v>
      </c>
    </row>
    <row r="1643" spans="1:17" x14ac:dyDescent="0.25">
      <c r="A1643" t="s">
        <v>6358</v>
      </c>
      <c r="B1643">
        <v>1958</v>
      </c>
      <c r="C1643" t="s">
        <v>20</v>
      </c>
      <c r="D1643">
        <v>14</v>
      </c>
      <c r="E1643">
        <v>0</v>
      </c>
      <c r="F1643">
        <v>14394.56</v>
      </c>
      <c r="G1643" t="s">
        <v>11</v>
      </c>
      <c r="H1643" t="s">
        <v>16</v>
      </c>
      <c r="I1643" t="s">
        <v>170</v>
      </c>
      <c r="J1643" s="16" t="str">
        <f>IF(Table3[[#This Row],[month]]="?","sep",Table3[[#This Row],[month]])</f>
        <v>Sep</v>
      </c>
      <c r="K1643" s="16">
        <f>IF(Table3[[#This Row],[year]]="?","1983",Table3[[#This Row],[year]])</f>
        <v>1958</v>
      </c>
      <c r="L1643" s="16" t="str">
        <f>IF(Table3[[#This Row],[Hospital tier]]="?","tier - 2",Table3[[#This Row],[Hospital tier]])</f>
        <v>tier - 2</v>
      </c>
      <c r="M1643" s="16" t="str">
        <f>IF(Table3[[#This Row],[City tier]]="?","tier - 2",Table3[[#This Row],[City tier]])</f>
        <v>tier - 1</v>
      </c>
      <c r="N1643" s="16" t="str">
        <f>IF(Table3[[#This Row],[State ID]]="?","unknown",Table3[[#This Row],[State ID]])</f>
        <v>R1018</v>
      </c>
      <c r="O1643" s="38" t="str">
        <f>CONCATENATE(Table3[[#This Row],[date]],"-",Table3[[#This Row],[month2]],"-",Table3[[#This Row],[year2]])</f>
        <v>14-Sep-1958</v>
      </c>
      <c r="P1643" s="17">
        <f>DATEDIF(Table3[[#This Row],[date of birth]],DATE(2023,6,8),"y")</f>
        <v>64</v>
      </c>
      <c r="Q1643" s="39">
        <v>14394.56</v>
      </c>
    </row>
    <row r="1644" spans="1:17" x14ac:dyDescent="0.25">
      <c r="A1644" t="s">
        <v>6359</v>
      </c>
      <c r="B1644">
        <v>1958</v>
      </c>
      <c r="C1644" t="s">
        <v>10</v>
      </c>
      <c r="D1644">
        <v>29</v>
      </c>
      <c r="E1644">
        <v>0</v>
      </c>
      <c r="F1644">
        <v>14410.93</v>
      </c>
      <c r="G1644" t="s">
        <v>11</v>
      </c>
      <c r="H1644" t="s">
        <v>11</v>
      </c>
      <c r="I1644" t="s">
        <v>168</v>
      </c>
      <c r="J1644" s="16" t="str">
        <f>IF(Table3[[#This Row],[month]]="?","sep",Table3[[#This Row],[month]])</f>
        <v>Jul</v>
      </c>
      <c r="K1644" s="16">
        <f>IF(Table3[[#This Row],[year]]="?","1983",Table3[[#This Row],[year]])</f>
        <v>1958</v>
      </c>
      <c r="L1644" s="16" t="str">
        <f>IF(Table3[[#This Row],[Hospital tier]]="?","tier - 2",Table3[[#This Row],[Hospital tier]])</f>
        <v>tier - 2</v>
      </c>
      <c r="M1644" s="16" t="str">
        <f>IF(Table3[[#This Row],[City tier]]="?","tier - 2",Table3[[#This Row],[City tier]])</f>
        <v>tier - 2</v>
      </c>
      <c r="N1644" s="16" t="str">
        <f>IF(Table3[[#This Row],[State ID]]="?","unknown",Table3[[#This Row],[State ID]])</f>
        <v>R1016</v>
      </c>
      <c r="O1644" s="38" t="str">
        <f>CONCATENATE(Table3[[#This Row],[date]],"-",Table3[[#This Row],[month2]],"-",Table3[[#This Row],[year2]])</f>
        <v>29-Jul-1958</v>
      </c>
      <c r="P1644" s="17">
        <f>DATEDIF(Table3[[#This Row],[date of birth]],DATE(2023,6,8),"y")</f>
        <v>64</v>
      </c>
      <c r="Q1644" s="39">
        <v>14410.93</v>
      </c>
    </row>
    <row r="1645" spans="1:17" x14ac:dyDescent="0.25">
      <c r="A1645" t="s">
        <v>6360</v>
      </c>
      <c r="B1645">
        <v>1958</v>
      </c>
      <c r="C1645" t="s">
        <v>20</v>
      </c>
      <c r="D1645">
        <v>20</v>
      </c>
      <c r="E1645">
        <v>1</v>
      </c>
      <c r="F1645">
        <v>14418.28</v>
      </c>
      <c r="G1645" t="s">
        <v>11</v>
      </c>
      <c r="H1645" t="s">
        <v>12</v>
      </c>
      <c r="I1645" t="s">
        <v>13</v>
      </c>
      <c r="J1645" s="16" t="str">
        <f>IF(Table3[[#This Row],[month]]="?","sep",Table3[[#This Row],[month]])</f>
        <v>Sep</v>
      </c>
      <c r="K1645" s="16">
        <f>IF(Table3[[#This Row],[year]]="?","1983",Table3[[#This Row],[year]])</f>
        <v>1958</v>
      </c>
      <c r="L1645" s="16" t="str">
        <f>IF(Table3[[#This Row],[Hospital tier]]="?","tier - 2",Table3[[#This Row],[Hospital tier]])</f>
        <v>tier - 2</v>
      </c>
      <c r="M1645" s="16" t="str">
        <f>IF(Table3[[#This Row],[City tier]]="?","tier - 2",Table3[[#This Row],[City tier]])</f>
        <v>tier - 3</v>
      </c>
      <c r="N1645" s="16" t="str">
        <f>IF(Table3[[#This Row],[State ID]]="?","unknown",Table3[[#This Row],[State ID]])</f>
        <v>R1013</v>
      </c>
      <c r="O1645" s="38" t="str">
        <f>CONCATENATE(Table3[[#This Row],[date]],"-",Table3[[#This Row],[month2]],"-",Table3[[#This Row],[year2]])</f>
        <v>20-Sep-1958</v>
      </c>
      <c r="P1645" s="17">
        <f>DATEDIF(Table3[[#This Row],[date of birth]],DATE(2023,6,8),"y")</f>
        <v>64</v>
      </c>
      <c r="Q1645" s="39">
        <v>14418.28</v>
      </c>
    </row>
    <row r="1646" spans="1:17" x14ac:dyDescent="0.25">
      <c r="A1646" t="s">
        <v>6361</v>
      </c>
      <c r="B1646">
        <v>1999</v>
      </c>
      <c r="C1646" t="s">
        <v>35</v>
      </c>
      <c r="D1646">
        <v>10</v>
      </c>
      <c r="E1646">
        <v>2</v>
      </c>
      <c r="F1646">
        <v>14426.07</v>
      </c>
      <c r="G1646" t="s">
        <v>11</v>
      </c>
      <c r="H1646" t="s">
        <v>16</v>
      </c>
      <c r="I1646" t="s">
        <v>23</v>
      </c>
      <c r="J1646" s="16" t="str">
        <f>IF(Table3[[#This Row],[month]]="?","sep",Table3[[#This Row],[month]])</f>
        <v>Aug</v>
      </c>
      <c r="K1646" s="16">
        <f>IF(Table3[[#This Row],[year]]="?","1983",Table3[[#This Row],[year]])</f>
        <v>1999</v>
      </c>
      <c r="L1646" s="16" t="str">
        <f>IF(Table3[[#This Row],[Hospital tier]]="?","tier - 2",Table3[[#This Row],[Hospital tier]])</f>
        <v>tier - 2</v>
      </c>
      <c r="M1646" s="16" t="str">
        <f>IF(Table3[[#This Row],[City tier]]="?","tier - 2",Table3[[#This Row],[City tier]])</f>
        <v>tier - 1</v>
      </c>
      <c r="N1646" s="16" t="str">
        <f>IF(Table3[[#This Row],[State ID]]="?","unknown",Table3[[#This Row],[State ID]])</f>
        <v>R1012</v>
      </c>
      <c r="O1646" s="38" t="str">
        <f>CONCATENATE(Table3[[#This Row],[date]],"-",Table3[[#This Row],[month2]],"-",Table3[[#This Row],[year2]])</f>
        <v>10-Aug-1999</v>
      </c>
      <c r="P1646" s="17">
        <f>DATEDIF(Table3[[#This Row],[date of birth]],DATE(2023,6,8),"y")</f>
        <v>23</v>
      </c>
      <c r="Q1646" s="39">
        <v>14426.07</v>
      </c>
    </row>
    <row r="1647" spans="1:17" x14ac:dyDescent="0.25">
      <c r="A1647" t="s">
        <v>6362</v>
      </c>
      <c r="B1647">
        <v>1967</v>
      </c>
      <c r="C1647" t="s">
        <v>35</v>
      </c>
      <c r="D1647">
        <v>15</v>
      </c>
      <c r="E1647">
        <v>0</v>
      </c>
      <c r="F1647">
        <v>14426.66</v>
      </c>
      <c r="G1647" t="s">
        <v>11</v>
      </c>
      <c r="H1647" t="s">
        <v>11</v>
      </c>
      <c r="I1647" t="s">
        <v>535</v>
      </c>
      <c r="J1647" s="16" t="str">
        <f>IF(Table3[[#This Row],[month]]="?","sep",Table3[[#This Row],[month]])</f>
        <v>Aug</v>
      </c>
      <c r="K1647" s="16">
        <f>IF(Table3[[#This Row],[year]]="?","1983",Table3[[#This Row],[year]])</f>
        <v>1967</v>
      </c>
      <c r="L1647" s="16" t="str">
        <f>IF(Table3[[#This Row],[Hospital tier]]="?","tier - 2",Table3[[#This Row],[Hospital tier]])</f>
        <v>tier - 2</v>
      </c>
      <c r="M1647" s="16" t="str">
        <f>IF(Table3[[#This Row],[City tier]]="?","tier - 2",Table3[[#This Row],[City tier]])</f>
        <v>tier - 2</v>
      </c>
      <c r="N1647" s="16" t="str">
        <f>IF(Table3[[#This Row],[State ID]]="?","unknown",Table3[[#This Row],[State ID]])</f>
        <v>R1026</v>
      </c>
      <c r="O1647" s="38" t="str">
        <f>CONCATENATE(Table3[[#This Row],[date]],"-",Table3[[#This Row],[month2]],"-",Table3[[#This Row],[year2]])</f>
        <v>15-Aug-1967</v>
      </c>
      <c r="P1647" s="17">
        <f>DATEDIF(Table3[[#This Row],[date of birth]],DATE(2023,6,8),"y")</f>
        <v>55</v>
      </c>
      <c r="Q1647" s="39">
        <v>14426.66</v>
      </c>
    </row>
    <row r="1648" spans="1:17" x14ac:dyDescent="0.25">
      <c r="A1648" t="s">
        <v>6363</v>
      </c>
      <c r="B1648">
        <v>1967</v>
      </c>
      <c r="C1648" t="s">
        <v>15</v>
      </c>
      <c r="D1648">
        <v>4</v>
      </c>
      <c r="E1648">
        <v>0</v>
      </c>
      <c r="F1648">
        <v>14427.63</v>
      </c>
      <c r="G1648" t="s">
        <v>11</v>
      </c>
      <c r="H1648" t="s">
        <v>11</v>
      </c>
      <c r="I1648" t="s">
        <v>300</v>
      </c>
      <c r="J1648" s="16" t="str">
        <f>IF(Table3[[#This Row],[month]]="?","sep",Table3[[#This Row],[month]])</f>
        <v>Nov</v>
      </c>
      <c r="K1648" s="16">
        <f>IF(Table3[[#This Row],[year]]="?","1983",Table3[[#This Row],[year]])</f>
        <v>1967</v>
      </c>
      <c r="L1648" s="16" t="str">
        <f>IF(Table3[[#This Row],[Hospital tier]]="?","tier - 2",Table3[[#This Row],[Hospital tier]])</f>
        <v>tier - 2</v>
      </c>
      <c r="M1648" s="16" t="str">
        <f>IF(Table3[[#This Row],[City tier]]="?","tier - 2",Table3[[#This Row],[City tier]])</f>
        <v>tier - 2</v>
      </c>
      <c r="N1648" s="16" t="str">
        <f>IF(Table3[[#This Row],[State ID]]="?","unknown",Table3[[#This Row],[State ID]])</f>
        <v>R1021</v>
      </c>
      <c r="O1648" s="38" t="str">
        <f>CONCATENATE(Table3[[#This Row],[date]],"-",Table3[[#This Row],[month2]],"-",Table3[[#This Row],[year2]])</f>
        <v>4-Nov-1967</v>
      </c>
      <c r="P1648" s="17">
        <f>DATEDIF(Table3[[#This Row],[date of birth]],DATE(2023,6,8),"y")</f>
        <v>55</v>
      </c>
      <c r="Q1648" s="39">
        <v>14427.63</v>
      </c>
    </row>
    <row r="1649" spans="1:17" x14ac:dyDescent="0.25">
      <c r="A1649" t="s">
        <v>6364</v>
      </c>
      <c r="B1649">
        <v>1959</v>
      </c>
      <c r="C1649" t="s">
        <v>18</v>
      </c>
      <c r="D1649">
        <v>29</v>
      </c>
      <c r="E1649">
        <v>0</v>
      </c>
      <c r="F1649">
        <v>14449.85</v>
      </c>
      <c r="G1649" t="s">
        <v>11</v>
      </c>
      <c r="H1649" t="s">
        <v>16</v>
      </c>
      <c r="I1649" t="s">
        <v>247</v>
      </c>
      <c r="J1649" s="16" t="str">
        <f>IF(Table3[[#This Row],[month]]="?","sep",Table3[[#This Row],[month]])</f>
        <v>Jun</v>
      </c>
      <c r="K1649" s="16">
        <f>IF(Table3[[#This Row],[year]]="?","1983",Table3[[#This Row],[year]])</f>
        <v>1959</v>
      </c>
      <c r="L1649" s="16" t="str">
        <f>IF(Table3[[#This Row],[Hospital tier]]="?","tier - 2",Table3[[#This Row],[Hospital tier]])</f>
        <v>tier - 2</v>
      </c>
      <c r="M1649" s="16" t="str">
        <f>IF(Table3[[#This Row],[City tier]]="?","tier - 2",Table3[[#This Row],[City tier]])</f>
        <v>tier - 1</v>
      </c>
      <c r="N1649" s="16" t="str">
        <f>IF(Table3[[#This Row],[State ID]]="?","unknown",Table3[[#This Row],[State ID]])</f>
        <v>R1024</v>
      </c>
      <c r="O1649" s="38" t="str">
        <f>CONCATENATE(Table3[[#This Row],[date]],"-",Table3[[#This Row],[month2]],"-",Table3[[#This Row],[year2]])</f>
        <v>29-Jun-1959</v>
      </c>
      <c r="P1649" s="17">
        <f>DATEDIF(Table3[[#This Row],[date of birth]],DATE(2023,6,8),"y")</f>
        <v>63</v>
      </c>
      <c r="Q1649" s="39">
        <v>14449.85</v>
      </c>
    </row>
    <row r="1650" spans="1:17" x14ac:dyDescent="0.25">
      <c r="A1650" t="s">
        <v>6365</v>
      </c>
      <c r="B1650">
        <v>1959</v>
      </c>
      <c r="C1650" t="s">
        <v>35</v>
      </c>
      <c r="D1650">
        <v>3</v>
      </c>
      <c r="E1650">
        <v>0</v>
      </c>
      <c r="F1650">
        <v>14451.84</v>
      </c>
      <c r="G1650" t="s">
        <v>11</v>
      </c>
      <c r="H1650" t="s">
        <v>12</v>
      </c>
      <c r="I1650" t="s">
        <v>249</v>
      </c>
      <c r="J1650" s="16" t="str">
        <f>IF(Table3[[#This Row],[month]]="?","sep",Table3[[#This Row],[month]])</f>
        <v>Aug</v>
      </c>
      <c r="K1650" s="16">
        <f>IF(Table3[[#This Row],[year]]="?","1983",Table3[[#This Row],[year]])</f>
        <v>1959</v>
      </c>
      <c r="L1650" s="16" t="str">
        <f>IF(Table3[[#This Row],[Hospital tier]]="?","tier - 2",Table3[[#This Row],[Hospital tier]])</f>
        <v>tier - 2</v>
      </c>
      <c r="M1650" s="16" t="str">
        <f>IF(Table3[[#This Row],[City tier]]="?","tier - 2",Table3[[#This Row],[City tier]])</f>
        <v>tier - 3</v>
      </c>
      <c r="N1650" s="16" t="str">
        <f>IF(Table3[[#This Row],[State ID]]="?","unknown",Table3[[#This Row],[State ID]])</f>
        <v>R1023</v>
      </c>
      <c r="O1650" s="38" t="str">
        <f>CONCATENATE(Table3[[#This Row],[date]],"-",Table3[[#This Row],[month2]],"-",Table3[[#This Row],[year2]])</f>
        <v>3-Aug-1959</v>
      </c>
      <c r="P1650" s="17">
        <f>DATEDIF(Table3[[#This Row],[date of birth]],DATE(2023,6,8),"y")</f>
        <v>63</v>
      </c>
      <c r="Q1650" s="39">
        <v>14451.84</v>
      </c>
    </row>
    <row r="1651" spans="1:17" x14ac:dyDescent="0.25">
      <c r="A1651" t="s">
        <v>6366</v>
      </c>
      <c r="B1651">
        <v>1996</v>
      </c>
      <c r="C1651" t="s">
        <v>15</v>
      </c>
      <c r="D1651">
        <v>10</v>
      </c>
      <c r="E1651">
        <v>2</v>
      </c>
      <c r="F1651">
        <v>14455.64</v>
      </c>
      <c r="G1651" t="s">
        <v>11</v>
      </c>
      <c r="H1651" t="s">
        <v>12</v>
      </c>
      <c r="I1651" t="s">
        <v>247</v>
      </c>
      <c r="J1651" s="16" t="str">
        <f>IF(Table3[[#This Row],[month]]="?","sep",Table3[[#This Row],[month]])</f>
        <v>Nov</v>
      </c>
      <c r="K1651" s="16">
        <f>IF(Table3[[#This Row],[year]]="?","1983",Table3[[#This Row],[year]])</f>
        <v>1996</v>
      </c>
      <c r="L1651" s="16" t="str">
        <f>IF(Table3[[#This Row],[Hospital tier]]="?","tier - 2",Table3[[#This Row],[Hospital tier]])</f>
        <v>tier - 2</v>
      </c>
      <c r="M1651" s="16" t="str">
        <f>IF(Table3[[#This Row],[City tier]]="?","tier - 2",Table3[[#This Row],[City tier]])</f>
        <v>tier - 3</v>
      </c>
      <c r="N1651" s="16" t="str">
        <f>IF(Table3[[#This Row],[State ID]]="?","unknown",Table3[[#This Row],[State ID]])</f>
        <v>R1024</v>
      </c>
      <c r="O1651" s="38" t="str">
        <f>CONCATENATE(Table3[[#This Row],[date]],"-",Table3[[#This Row],[month2]],"-",Table3[[#This Row],[year2]])</f>
        <v>10-Nov-1996</v>
      </c>
      <c r="P1651" s="17">
        <f>DATEDIF(Table3[[#This Row],[date of birth]],DATE(2023,6,8),"y")</f>
        <v>26</v>
      </c>
      <c r="Q1651" s="39">
        <v>14455.64</v>
      </c>
    </row>
    <row r="1652" spans="1:17" x14ac:dyDescent="0.25">
      <c r="A1652" t="s">
        <v>6367</v>
      </c>
      <c r="B1652">
        <v>1976</v>
      </c>
      <c r="C1652" t="s">
        <v>15</v>
      </c>
      <c r="D1652">
        <v>27</v>
      </c>
      <c r="E1652">
        <v>2</v>
      </c>
      <c r="F1652">
        <v>14470.01</v>
      </c>
      <c r="G1652" t="s">
        <v>11</v>
      </c>
      <c r="H1652" t="s">
        <v>12</v>
      </c>
      <c r="I1652" t="s">
        <v>23</v>
      </c>
      <c r="J1652" s="16" t="str">
        <f>IF(Table3[[#This Row],[month]]="?","sep",Table3[[#This Row],[month]])</f>
        <v>Nov</v>
      </c>
      <c r="K1652" s="16">
        <f>IF(Table3[[#This Row],[year]]="?","1983",Table3[[#This Row],[year]])</f>
        <v>1976</v>
      </c>
      <c r="L1652" s="16" t="str">
        <f>IF(Table3[[#This Row],[Hospital tier]]="?","tier - 2",Table3[[#This Row],[Hospital tier]])</f>
        <v>tier - 2</v>
      </c>
      <c r="M1652" s="16" t="str">
        <f>IF(Table3[[#This Row],[City tier]]="?","tier - 2",Table3[[#This Row],[City tier]])</f>
        <v>tier - 3</v>
      </c>
      <c r="N1652" s="16" t="str">
        <f>IF(Table3[[#This Row],[State ID]]="?","unknown",Table3[[#This Row],[State ID]])</f>
        <v>R1012</v>
      </c>
      <c r="O1652" s="38" t="str">
        <f>CONCATENATE(Table3[[#This Row],[date]],"-",Table3[[#This Row],[month2]],"-",Table3[[#This Row],[year2]])</f>
        <v>27-Nov-1976</v>
      </c>
      <c r="P1652" s="17">
        <f>DATEDIF(Table3[[#This Row],[date of birth]],DATE(2023,6,8),"y")</f>
        <v>46</v>
      </c>
      <c r="Q1652" s="39">
        <v>14470.01</v>
      </c>
    </row>
    <row r="1653" spans="1:17" x14ac:dyDescent="0.25">
      <c r="A1653" t="s">
        <v>6368</v>
      </c>
      <c r="B1653">
        <v>1959</v>
      </c>
      <c r="C1653" t="s">
        <v>15</v>
      </c>
      <c r="D1653">
        <v>20</v>
      </c>
      <c r="E1653">
        <v>1</v>
      </c>
      <c r="F1653">
        <v>14474.68</v>
      </c>
      <c r="G1653" t="s">
        <v>11</v>
      </c>
      <c r="H1653" t="s">
        <v>11</v>
      </c>
      <c r="I1653" t="s">
        <v>13</v>
      </c>
      <c r="J1653" s="16" t="str">
        <f>IF(Table3[[#This Row],[month]]="?","sep",Table3[[#This Row],[month]])</f>
        <v>Nov</v>
      </c>
      <c r="K1653" s="16">
        <f>IF(Table3[[#This Row],[year]]="?","1983",Table3[[#This Row],[year]])</f>
        <v>1959</v>
      </c>
      <c r="L1653" s="16" t="str">
        <f>IF(Table3[[#This Row],[Hospital tier]]="?","tier - 2",Table3[[#This Row],[Hospital tier]])</f>
        <v>tier - 2</v>
      </c>
      <c r="M1653" s="16" t="str">
        <f>IF(Table3[[#This Row],[City tier]]="?","tier - 2",Table3[[#This Row],[City tier]])</f>
        <v>tier - 2</v>
      </c>
      <c r="N1653" s="16" t="str">
        <f>IF(Table3[[#This Row],[State ID]]="?","unknown",Table3[[#This Row],[State ID]])</f>
        <v>R1013</v>
      </c>
      <c r="O1653" s="38" t="str">
        <f>CONCATENATE(Table3[[#This Row],[date]],"-",Table3[[#This Row],[month2]],"-",Table3[[#This Row],[year2]])</f>
        <v>20-Nov-1959</v>
      </c>
      <c r="P1653" s="17">
        <f>DATEDIF(Table3[[#This Row],[date of birth]],DATE(2023,6,8),"y")</f>
        <v>63</v>
      </c>
      <c r="Q1653" s="39">
        <v>14474.68</v>
      </c>
    </row>
    <row r="1654" spans="1:17" x14ac:dyDescent="0.25">
      <c r="A1654" t="s">
        <v>6369</v>
      </c>
      <c r="B1654">
        <v>1979</v>
      </c>
      <c r="C1654" t="s">
        <v>37</v>
      </c>
      <c r="D1654">
        <v>20</v>
      </c>
      <c r="E1654">
        <v>5</v>
      </c>
      <c r="F1654">
        <v>14478.33</v>
      </c>
      <c r="G1654" t="s">
        <v>11</v>
      </c>
      <c r="H1654" t="s">
        <v>11</v>
      </c>
      <c r="I1654" t="s">
        <v>13</v>
      </c>
      <c r="J1654" s="16" t="str">
        <f>IF(Table3[[#This Row],[month]]="?","sep",Table3[[#This Row],[month]])</f>
        <v>Oct</v>
      </c>
      <c r="K1654" s="16">
        <f>IF(Table3[[#This Row],[year]]="?","1983",Table3[[#This Row],[year]])</f>
        <v>1979</v>
      </c>
      <c r="L1654" s="16" t="str">
        <f>IF(Table3[[#This Row],[Hospital tier]]="?","tier - 2",Table3[[#This Row],[Hospital tier]])</f>
        <v>tier - 2</v>
      </c>
      <c r="M1654" s="16" t="str">
        <f>IF(Table3[[#This Row],[City tier]]="?","tier - 2",Table3[[#This Row],[City tier]])</f>
        <v>tier - 2</v>
      </c>
      <c r="N1654" s="16" t="str">
        <f>IF(Table3[[#This Row],[State ID]]="?","unknown",Table3[[#This Row],[State ID]])</f>
        <v>R1013</v>
      </c>
      <c r="O1654" s="38" t="str">
        <f>CONCATENATE(Table3[[#This Row],[date]],"-",Table3[[#This Row],[month2]],"-",Table3[[#This Row],[year2]])</f>
        <v>20-Oct-1979</v>
      </c>
      <c r="P1654" s="17">
        <f>DATEDIF(Table3[[#This Row],[date of birth]],DATE(2023,6,8),"y")</f>
        <v>43</v>
      </c>
      <c r="Q1654" s="39">
        <v>14478.33</v>
      </c>
    </row>
    <row r="1655" spans="1:17" x14ac:dyDescent="0.25">
      <c r="A1655" t="s">
        <v>6370</v>
      </c>
      <c r="B1655">
        <v>1989</v>
      </c>
      <c r="C1655" t="s">
        <v>10</v>
      </c>
      <c r="D1655">
        <v>22</v>
      </c>
      <c r="E1655">
        <v>3</v>
      </c>
      <c r="F1655">
        <v>14507.46</v>
      </c>
      <c r="G1655" t="s">
        <v>11</v>
      </c>
      <c r="H1655" t="s">
        <v>12</v>
      </c>
      <c r="I1655" t="s">
        <v>23</v>
      </c>
      <c r="J1655" s="16" t="str">
        <f>IF(Table3[[#This Row],[month]]="?","sep",Table3[[#This Row],[month]])</f>
        <v>Jul</v>
      </c>
      <c r="K1655" s="16">
        <f>IF(Table3[[#This Row],[year]]="?","1983",Table3[[#This Row],[year]])</f>
        <v>1989</v>
      </c>
      <c r="L1655" s="16" t="str">
        <f>IF(Table3[[#This Row],[Hospital tier]]="?","tier - 2",Table3[[#This Row],[Hospital tier]])</f>
        <v>tier - 2</v>
      </c>
      <c r="M1655" s="16" t="str">
        <f>IF(Table3[[#This Row],[City tier]]="?","tier - 2",Table3[[#This Row],[City tier]])</f>
        <v>tier - 3</v>
      </c>
      <c r="N1655" s="16" t="str">
        <f>IF(Table3[[#This Row],[State ID]]="?","unknown",Table3[[#This Row],[State ID]])</f>
        <v>R1012</v>
      </c>
      <c r="O1655" s="38" t="str">
        <f>CONCATENATE(Table3[[#This Row],[date]],"-",Table3[[#This Row],[month2]],"-",Table3[[#This Row],[year2]])</f>
        <v>22-Jul-1989</v>
      </c>
      <c r="P1655" s="17">
        <f>DATEDIF(Table3[[#This Row],[date of birth]],DATE(2023,6,8),"y")</f>
        <v>33</v>
      </c>
      <c r="Q1655" s="39">
        <v>14507.46</v>
      </c>
    </row>
    <row r="1656" spans="1:17" x14ac:dyDescent="0.25">
      <c r="A1656" t="s">
        <v>6371</v>
      </c>
      <c r="B1656">
        <v>1989</v>
      </c>
      <c r="C1656" t="s">
        <v>10</v>
      </c>
      <c r="D1656">
        <v>14</v>
      </c>
      <c r="E1656">
        <v>3</v>
      </c>
      <c r="F1656">
        <v>14547.26</v>
      </c>
      <c r="G1656" t="s">
        <v>11</v>
      </c>
      <c r="H1656" t="s">
        <v>12</v>
      </c>
      <c r="I1656" t="s">
        <v>42</v>
      </c>
      <c r="J1656" s="16" t="str">
        <f>IF(Table3[[#This Row],[month]]="?","sep",Table3[[#This Row],[month]])</f>
        <v>Jul</v>
      </c>
      <c r="K1656" s="16">
        <f>IF(Table3[[#This Row],[year]]="?","1983",Table3[[#This Row],[year]])</f>
        <v>1989</v>
      </c>
      <c r="L1656" s="16" t="str">
        <f>IF(Table3[[#This Row],[Hospital tier]]="?","tier - 2",Table3[[#This Row],[Hospital tier]])</f>
        <v>tier - 2</v>
      </c>
      <c r="M1656" s="16" t="str">
        <f>IF(Table3[[#This Row],[City tier]]="?","tier - 2",Table3[[#This Row],[City tier]])</f>
        <v>tier - 3</v>
      </c>
      <c r="N1656" s="16" t="str">
        <f>IF(Table3[[#This Row],[State ID]]="?","unknown",Table3[[#This Row],[State ID]])</f>
        <v>R1011</v>
      </c>
      <c r="O1656" s="38" t="str">
        <f>CONCATENATE(Table3[[#This Row],[date]],"-",Table3[[#This Row],[month2]],"-",Table3[[#This Row],[year2]])</f>
        <v>14-Jul-1989</v>
      </c>
      <c r="P1656" s="17">
        <f>DATEDIF(Table3[[#This Row],[date of birth]],DATE(2023,6,8),"y")</f>
        <v>33</v>
      </c>
      <c r="Q1656" s="39">
        <v>14547.26</v>
      </c>
    </row>
    <row r="1657" spans="1:17" x14ac:dyDescent="0.25">
      <c r="A1657" t="s">
        <v>6372</v>
      </c>
      <c r="B1657">
        <v>1998</v>
      </c>
      <c r="C1657" t="s">
        <v>20</v>
      </c>
      <c r="D1657">
        <v>12</v>
      </c>
      <c r="E1657">
        <v>0</v>
      </c>
      <c r="F1657">
        <v>14571.89</v>
      </c>
      <c r="G1657" t="s">
        <v>11</v>
      </c>
      <c r="H1657" t="s">
        <v>16</v>
      </c>
      <c r="I1657" t="s">
        <v>247</v>
      </c>
      <c r="J1657" s="16" t="str">
        <f>IF(Table3[[#This Row],[month]]="?","sep",Table3[[#This Row],[month]])</f>
        <v>Sep</v>
      </c>
      <c r="K1657" s="16">
        <f>IF(Table3[[#This Row],[year]]="?","1983",Table3[[#This Row],[year]])</f>
        <v>1998</v>
      </c>
      <c r="L1657" s="16" t="str">
        <f>IF(Table3[[#This Row],[Hospital tier]]="?","tier - 2",Table3[[#This Row],[Hospital tier]])</f>
        <v>tier - 2</v>
      </c>
      <c r="M1657" s="16" t="str">
        <f>IF(Table3[[#This Row],[City tier]]="?","tier - 2",Table3[[#This Row],[City tier]])</f>
        <v>tier - 1</v>
      </c>
      <c r="N1657" s="16" t="str">
        <f>IF(Table3[[#This Row],[State ID]]="?","unknown",Table3[[#This Row],[State ID]])</f>
        <v>R1024</v>
      </c>
      <c r="O1657" s="38" t="str">
        <f>CONCATENATE(Table3[[#This Row],[date]],"-",Table3[[#This Row],[month2]],"-",Table3[[#This Row],[year2]])</f>
        <v>12-Sep-1998</v>
      </c>
      <c r="P1657" s="17">
        <f>DATEDIF(Table3[[#This Row],[date of birth]],DATE(2023,6,8),"y")</f>
        <v>24</v>
      </c>
      <c r="Q1657" s="39">
        <v>14571.89</v>
      </c>
    </row>
    <row r="1658" spans="1:17" x14ac:dyDescent="0.25">
      <c r="A1658" t="s">
        <v>6373</v>
      </c>
      <c r="B1658">
        <v>1962</v>
      </c>
      <c r="C1658" t="s">
        <v>30</v>
      </c>
      <c r="D1658">
        <v>3</v>
      </c>
      <c r="E1658">
        <v>0</v>
      </c>
      <c r="F1658">
        <v>14574.64</v>
      </c>
      <c r="G1658" t="s">
        <v>11</v>
      </c>
      <c r="H1658" t="s">
        <v>16</v>
      </c>
      <c r="I1658" t="s">
        <v>200</v>
      </c>
      <c r="J1658" s="16" t="str">
        <f>IF(Table3[[#This Row],[month]]="?","sep",Table3[[#This Row],[month]])</f>
        <v>Dec</v>
      </c>
      <c r="K1658" s="16">
        <f>IF(Table3[[#This Row],[year]]="?","1983",Table3[[#This Row],[year]])</f>
        <v>1962</v>
      </c>
      <c r="L1658" s="16" t="str">
        <f>IF(Table3[[#This Row],[Hospital tier]]="?","tier - 2",Table3[[#This Row],[Hospital tier]])</f>
        <v>tier - 2</v>
      </c>
      <c r="M1658" s="16" t="str">
        <f>IF(Table3[[#This Row],[City tier]]="?","tier - 2",Table3[[#This Row],[City tier]])</f>
        <v>tier - 1</v>
      </c>
      <c r="N1658" s="16" t="str">
        <f>IF(Table3[[#This Row],[State ID]]="?","unknown",Table3[[#This Row],[State ID]])</f>
        <v>R1025</v>
      </c>
      <c r="O1658" s="38" t="str">
        <f>CONCATENATE(Table3[[#This Row],[date]],"-",Table3[[#This Row],[month2]],"-",Table3[[#This Row],[year2]])</f>
        <v>3-Dec-1962</v>
      </c>
      <c r="P1658" s="17">
        <f>DATEDIF(Table3[[#This Row],[date of birth]],DATE(2023,6,8),"y")</f>
        <v>60</v>
      </c>
      <c r="Q1658" s="39">
        <v>14574.64</v>
      </c>
    </row>
    <row r="1659" spans="1:17" x14ac:dyDescent="0.25">
      <c r="A1659" t="s">
        <v>6374</v>
      </c>
      <c r="B1659">
        <v>1963</v>
      </c>
      <c r="C1659" t="s">
        <v>37</v>
      </c>
      <c r="D1659">
        <v>14</v>
      </c>
      <c r="E1659">
        <v>3</v>
      </c>
      <c r="F1659">
        <v>14590.63</v>
      </c>
      <c r="G1659" t="s">
        <v>11</v>
      </c>
      <c r="H1659" t="s">
        <v>16</v>
      </c>
      <c r="I1659" t="s">
        <v>247</v>
      </c>
      <c r="J1659" s="16" t="str">
        <f>IF(Table3[[#This Row],[month]]="?","sep",Table3[[#This Row],[month]])</f>
        <v>Oct</v>
      </c>
      <c r="K1659" s="16">
        <f>IF(Table3[[#This Row],[year]]="?","1983",Table3[[#This Row],[year]])</f>
        <v>1963</v>
      </c>
      <c r="L1659" s="16" t="str">
        <f>IF(Table3[[#This Row],[Hospital tier]]="?","tier - 2",Table3[[#This Row],[Hospital tier]])</f>
        <v>tier - 2</v>
      </c>
      <c r="M1659" s="16" t="str">
        <f>IF(Table3[[#This Row],[City tier]]="?","tier - 2",Table3[[#This Row],[City tier]])</f>
        <v>tier - 1</v>
      </c>
      <c r="N1659" s="16" t="str">
        <f>IF(Table3[[#This Row],[State ID]]="?","unknown",Table3[[#This Row],[State ID]])</f>
        <v>R1024</v>
      </c>
      <c r="O1659" s="38" t="str">
        <f>CONCATENATE(Table3[[#This Row],[date]],"-",Table3[[#This Row],[month2]],"-",Table3[[#This Row],[year2]])</f>
        <v>14-Oct-1963</v>
      </c>
      <c r="P1659" s="17">
        <f>DATEDIF(Table3[[#This Row],[date of birth]],DATE(2023,6,8),"y")</f>
        <v>59</v>
      </c>
      <c r="Q1659" s="39">
        <v>14590.63</v>
      </c>
    </row>
    <row r="1660" spans="1:17" x14ac:dyDescent="0.25">
      <c r="A1660" t="s">
        <v>6375</v>
      </c>
      <c r="B1660">
        <v>1967</v>
      </c>
      <c r="C1660" t="s">
        <v>10</v>
      </c>
      <c r="D1660">
        <v>18</v>
      </c>
      <c r="E1660">
        <v>0</v>
      </c>
      <c r="F1660">
        <v>14600.62</v>
      </c>
      <c r="G1660" t="s">
        <v>11</v>
      </c>
      <c r="H1660" t="s">
        <v>12</v>
      </c>
      <c r="I1660" t="s">
        <v>632</v>
      </c>
      <c r="J1660" s="16" t="str">
        <f>IF(Table3[[#This Row],[month]]="?","sep",Table3[[#This Row],[month]])</f>
        <v>Jul</v>
      </c>
      <c r="K1660" s="16">
        <f>IF(Table3[[#This Row],[year]]="?","1983",Table3[[#This Row],[year]])</f>
        <v>1967</v>
      </c>
      <c r="L1660" s="16" t="str">
        <f>IF(Table3[[#This Row],[Hospital tier]]="?","tier - 2",Table3[[#This Row],[Hospital tier]])</f>
        <v>tier - 2</v>
      </c>
      <c r="M1660" s="16" t="str">
        <f>IF(Table3[[#This Row],[City tier]]="?","tier - 2",Table3[[#This Row],[City tier]])</f>
        <v>tier - 3</v>
      </c>
      <c r="N1660" s="16" t="str">
        <f>IF(Table3[[#This Row],[State ID]]="?","unknown",Table3[[#This Row],[State ID]])</f>
        <v>R1022</v>
      </c>
      <c r="O1660" s="38" t="str">
        <f>CONCATENATE(Table3[[#This Row],[date]],"-",Table3[[#This Row],[month2]],"-",Table3[[#This Row],[year2]])</f>
        <v>18-Jul-1967</v>
      </c>
      <c r="P1660" s="17">
        <f>DATEDIF(Table3[[#This Row],[date of birth]],DATE(2023,6,8),"y")</f>
        <v>55</v>
      </c>
      <c r="Q1660" s="39">
        <v>14600.62</v>
      </c>
    </row>
    <row r="1661" spans="1:17" x14ac:dyDescent="0.25">
      <c r="A1661" t="s">
        <v>6376</v>
      </c>
      <c r="B1661">
        <v>1965</v>
      </c>
      <c r="C1661" t="s">
        <v>15</v>
      </c>
      <c r="D1661">
        <v>8</v>
      </c>
      <c r="E1661">
        <v>0</v>
      </c>
      <c r="F1661">
        <v>14612.33</v>
      </c>
      <c r="G1661" t="s">
        <v>11</v>
      </c>
      <c r="H1661" t="s">
        <v>12</v>
      </c>
      <c r="I1661" t="s">
        <v>300</v>
      </c>
      <c r="J1661" s="16" t="str">
        <f>IF(Table3[[#This Row],[month]]="?","sep",Table3[[#This Row],[month]])</f>
        <v>Nov</v>
      </c>
      <c r="K1661" s="16">
        <f>IF(Table3[[#This Row],[year]]="?","1983",Table3[[#This Row],[year]])</f>
        <v>1965</v>
      </c>
      <c r="L1661" s="16" t="str">
        <f>IF(Table3[[#This Row],[Hospital tier]]="?","tier - 2",Table3[[#This Row],[Hospital tier]])</f>
        <v>tier - 2</v>
      </c>
      <c r="M1661" s="16" t="str">
        <f>IF(Table3[[#This Row],[City tier]]="?","tier - 2",Table3[[#This Row],[City tier]])</f>
        <v>tier - 3</v>
      </c>
      <c r="N1661" s="16" t="str">
        <f>IF(Table3[[#This Row],[State ID]]="?","unknown",Table3[[#This Row],[State ID]])</f>
        <v>R1021</v>
      </c>
      <c r="O1661" s="38" t="str">
        <f>CONCATENATE(Table3[[#This Row],[date]],"-",Table3[[#This Row],[month2]],"-",Table3[[#This Row],[year2]])</f>
        <v>8-Nov-1965</v>
      </c>
      <c r="P1661" s="17">
        <f>DATEDIF(Table3[[#This Row],[date of birth]],DATE(2023,6,8),"y")</f>
        <v>57</v>
      </c>
      <c r="Q1661" s="39">
        <v>14612.33</v>
      </c>
    </row>
    <row r="1662" spans="1:17" x14ac:dyDescent="0.25">
      <c r="A1662" t="s">
        <v>6377</v>
      </c>
      <c r="B1662">
        <v>1991</v>
      </c>
      <c r="C1662" t="s">
        <v>35</v>
      </c>
      <c r="D1662">
        <v>21</v>
      </c>
      <c r="E1662">
        <v>3</v>
      </c>
      <c r="F1662">
        <v>14630.52</v>
      </c>
      <c r="G1662" t="s">
        <v>11</v>
      </c>
      <c r="H1662" t="s">
        <v>12</v>
      </c>
      <c r="I1662" t="s">
        <v>42</v>
      </c>
      <c r="J1662" s="16" t="str">
        <f>IF(Table3[[#This Row],[month]]="?","sep",Table3[[#This Row],[month]])</f>
        <v>Aug</v>
      </c>
      <c r="K1662" s="16">
        <f>IF(Table3[[#This Row],[year]]="?","1983",Table3[[#This Row],[year]])</f>
        <v>1991</v>
      </c>
      <c r="L1662" s="16" t="str">
        <f>IF(Table3[[#This Row],[Hospital tier]]="?","tier - 2",Table3[[#This Row],[Hospital tier]])</f>
        <v>tier - 2</v>
      </c>
      <c r="M1662" s="16" t="str">
        <f>IF(Table3[[#This Row],[City tier]]="?","tier - 2",Table3[[#This Row],[City tier]])</f>
        <v>tier - 3</v>
      </c>
      <c r="N1662" s="16" t="str">
        <f>IF(Table3[[#This Row],[State ID]]="?","unknown",Table3[[#This Row],[State ID]])</f>
        <v>R1011</v>
      </c>
      <c r="O1662" s="38" t="str">
        <f>CONCATENATE(Table3[[#This Row],[date]],"-",Table3[[#This Row],[month2]],"-",Table3[[#This Row],[year2]])</f>
        <v>21-Aug-1991</v>
      </c>
      <c r="P1662" s="17">
        <f>DATEDIF(Table3[[#This Row],[date of birth]],DATE(2023,6,8),"y")</f>
        <v>31</v>
      </c>
      <c r="Q1662" s="39">
        <v>14630.52</v>
      </c>
    </row>
    <row r="1663" spans="1:17" x14ac:dyDescent="0.25">
      <c r="A1663" t="s">
        <v>6378</v>
      </c>
      <c r="B1663">
        <v>1967</v>
      </c>
      <c r="C1663" t="s">
        <v>20</v>
      </c>
      <c r="D1663">
        <v>1</v>
      </c>
      <c r="E1663">
        <v>0</v>
      </c>
      <c r="F1663">
        <v>14640.35</v>
      </c>
      <c r="G1663" t="s">
        <v>11</v>
      </c>
      <c r="H1663" t="s">
        <v>12</v>
      </c>
      <c r="I1663" t="s">
        <v>535</v>
      </c>
      <c r="J1663" s="16" t="str">
        <f>IF(Table3[[#This Row],[month]]="?","sep",Table3[[#This Row],[month]])</f>
        <v>Sep</v>
      </c>
      <c r="K1663" s="16">
        <f>IF(Table3[[#This Row],[year]]="?","1983",Table3[[#This Row],[year]])</f>
        <v>1967</v>
      </c>
      <c r="L1663" s="16" t="str">
        <f>IF(Table3[[#This Row],[Hospital tier]]="?","tier - 2",Table3[[#This Row],[Hospital tier]])</f>
        <v>tier - 2</v>
      </c>
      <c r="M1663" s="16" t="str">
        <f>IF(Table3[[#This Row],[City tier]]="?","tier - 2",Table3[[#This Row],[City tier]])</f>
        <v>tier - 3</v>
      </c>
      <c r="N1663" s="16" t="str">
        <f>IF(Table3[[#This Row],[State ID]]="?","unknown",Table3[[#This Row],[State ID]])</f>
        <v>R1026</v>
      </c>
      <c r="O1663" s="38" t="str">
        <f>CONCATENATE(Table3[[#This Row],[date]],"-",Table3[[#This Row],[month2]],"-",Table3[[#This Row],[year2]])</f>
        <v>1-Sep-1967</v>
      </c>
      <c r="P1663" s="17">
        <f>DATEDIF(Table3[[#This Row],[date of birth]],DATE(2023,6,8),"y")</f>
        <v>55</v>
      </c>
      <c r="Q1663" s="39">
        <v>14640.35</v>
      </c>
    </row>
    <row r="1664" spans="1:17" x14ac:dyDescent="0.25">
      <c r="A1664" t="s">
        <v>6379</v>
      </c>
      <c r="B1664">
        <v>1981</v>
      </c>
      <c r="C1664" t="s">
        <v>15</v>
      </c>
      <c r="D1664">
        <v>13</v>
      </c>
      <c r="E1664">
        <v>1</v>
      </c>
      <c r="F1664">
        <v>14657.2</v>
      </c>
      <c r="G1664" t="s">
        <v>11</v>
      </c>
      <c r="H1664" t="s">
        <v>16</v>
      </c>
      <c r="I1664" t="s">
        <v>23</v>
      </c>
      <c r="J1664" s="16" t="str">
        <f>IF(Table3[[#This Row],[month]]="?","sep",Table3[[#This Row],[month]])</f>
        <v>Nov</v>
      </c>
      <c r="K1664" s="16">
        <f>IF(Table3[[#This Row],[year]]="?","1983",Table3[[#This Row],[year]])</f>
        <v>1981</v>
      </c>
      <c r="L1664" s="16" t="str">
        <f>IF(Table3[[#This Row],[Hospital tier]]="?","tier - 2",Table3[[#This Row],[Hospital tier]])</f>
        <v>tier - 2</v>
      </c>
      <c r="M1664" s="16" t="str">
        <f>IF(Table3[[#This Row],[City tier]]="?","tier - 2",Table3[[#This Row],[City tier]])</f>
        <v>tier - 1</v>
      </c>
      <c r="N1664" s="16" t="str">
        <f>IF(Table3[[#This Row],[State ID]]="?","unknown",Table3[[#This Row],[State ID]])</f>
        <v>R1012</v>
      </c>
      <c r="O1664" s="38" t="str">
        <f>CONCATENATE(Table3[[#This Row],[date]],"-",Table3[[#This Row],[month2]],"-",Table3[[#This Row],[year2]])</f>
        <v>13-Nov-1981</v>
      </c>
      <c r="P1664" s="17">
        <f>DATEDIF(Table3[[#This Row],[date of birth]],DATE(2023,6,8),"y")</f>
        <v>41</v>
      </c>
      <c r="Q1664" s="39">
        <v>14657.2</v>
      </c>
    </row>
    <row r="1665" spans="1:17" x14ac:dyDescent="0.25">
      <c r="A1665" t="s">
        <v>6380</v>
      </c>
      <c r="B1665">
        <v>1969</v>
      </c>
      <c r="C1665" t="s">
        <v>37</v>
      </c>
      <c r="D1665">
        <v>20</v>
      </c>
      <c r="E1665">
        <v>0</v>
      </c>
      <c r="F1665">
        <v>14665.75</v>
      </c>
      <c r="G1665" t="s">
        <v>11</v>
      </c>
      <c r="H1665" t="s">
        <v>16</v>
      </c>
      <c r="I1665" t="s">
        <v>23</v>
      </c>
      <c r="J1665" s="16" t="str">
        <f>IF(Table3[[#This Row],[month]]="?","sep",Table3[[#This Row],[month]])</f>
        <v>Oct</v>
      </c>
      <c r="K1665" s="16">
        <f>IF(Table3[[#This Row],[year]]="?","1983",Table3[[#This Row],[year]])</f>
        <v>1969</v>
      </c>
      <c r="L1665" s="16" t="str">
        <f>IF(Table3[[#This Row],[Hospital tier]]="?","tier - 2",Table3[[#This Row],[Hospital tier]])</f>
        <v>tier - 2</v>
      </c>
      <c r="M1665" s="16" t="str">
        <f>IF(Table3[[#This Row],[City tier]]="?","tier - 2",Table3[[#This Row],[City tier]])</f>
        <v>tier - 1</v>
      </c>
      <c r="N1665" s="16" t="str">
        <f>IF(Table3[[#This Row],[State ID]]="?","unknown",Table3[[#This Row],[State ID]])</f>
        <v>R1012</v>
      </c>
      <c r="O1665" s="38" t="str">
        <f>CONCATENATE(Table3[[#This Row],[date]],"-",Table3[[#This Row],[month2]],"-",Table3[[#This Row],[year2]])</f>
        <v>20-Oct-1969</v>
      </c>
      <c r="P1665" s="17">
        <f>DATEDIF(Table3[[#This Row],[date of birth]],DATE(2023,6,8),"y")</f>
        <v>53</v>
      </c>
      <c r="Q1665" s="39">
        <v>14665.75</v>
      </c>
    </row>
    <row r="1666" spans="1:17" x14ac:dyDescent="0.25">
      <c r="A1666" t="s">
        <v>6381</v>
      </c>
      <c r="B1666">
        <v>1958</v>
      </c>
      <c r="C1666" t="s">
        <v>10</v>
      </c>
      <c r="D1666">
        <v>23</v>
      </c>
      <c r="E1666">
        <v>0</v>
      </c>
      <c r="F1666">
        <v>14692.67</v>
      </c>
      <c r="G1666" t="s">
        <v>11</v>
      </c>
      <c r="H1666" t="s">
        <v>16</v>
      </c>
      <c r="I1666" t="s">
        <v>23</v>
      </c>
      <c r="J1666" s="16" t="str">
        <f>IF(Table3[[#This Row],[month]]="?","sep",Table3[[#This Row],[month]])</f>
        <v>Jul</v>
      </c>
      <c r="K1666" s="16">
        <f>IF(Table3[[#This Row],[year]]="?","1983",Table3[[#This Row],[year]])</f>
        <v>1958</v>
      </c>
      <c r="L1666" s="16" t="str">
        <f>IF(Table3[[#This Row],[Hospital tier]]="?","tier - 2",Table3[[#This Row],[Hospital tier]])</f>
        <v>tier - 2</v>
      </c>
      <c r="M1666" s="16" t="str">
        <f>IF(Table3[[#This Row],[City tier]]="?","tier - 2",Table3[[#This Row],[City tier]])</f>
        <v>tier - 1</v>
      </c>
      <c r="N1666" s="16" t="str">
        <f>IF(Table3[[#This Row],[State ID]]="?","unknown",Table3[[#This Row],[State ID]])</f>
        <v>R1012</v>
      </c>
      <c r="O1666" s="38" t="str">
        <f>CONCATENATE(Table3[[#This Row],[date]],"-",Table3[[#This Row],[month2]],"-",Table3[[#This Row],[year2]])</f>
        <v>23-Jul-1958</v>
      </c>
      <c r="P1666" s="17">
        <f>DATEDIF(Table3[[#This Row],[date of birth]],DATE(2023,6,8),"y")</f>
        <v>64</v>
      </c>
      <c r="Q1666" s="39">
        <v>14692.67</v>
      </c>
    </row>
    <row r="1667" spans="1:17" x14ac:dyDescent="0.25">
      <c r="A1667" t="s">
        <v>6382</v>
      </c>
      <c r="B1667">
        <v>1982</v>
      </c>
      <c r="C1667" t="s">
        <v>20</v>
      </c>
      <c r="D1667">
        <v>4</v>
      </c>
      <c r="E1667">
        <v>3</v>
      </c>
      <c r="F1667">
        <v>14696.77</v>
      </c>
      <c r="G1667" t="s">
        <v>11</v>
      </c>
      <c r="H1667" t="s">
        <v>11</v>
      </c>
      <c r="I1667" t="s">
        <v>42</v>
      </c>
      <c r="J1667" s="16" t="str">
        <f>IF(Table3[[#This Row],[month]]="?","sep",Table3[[#This Row],[month]])</f>
        <v>Sep</v>
      </c>
      <c r="K1667" s="16">
        <f>IF(Table3[[#This Row],[year]]="?","1983",Table3[[#This Row],[year]])</f>
        <v>1982</v>
      </c>
      <c r="L1667" s="16" t="str">
        <f>IF(Table3[[#This Row],[Hospital tier]]="?","tier - 2",Table3[[#This Row],[Hospital tier]])</f>
        <v>tier - 2</v>
      </c>
      <c r="M1667" s="16" t="str">
        <f>IF(Table3[[#This Row],[City tier]]="?","tier - 2",Table3[[#This Row],[City tier]])</f>
        <v>tier - 2</v>
      </c>
      <c r="N1667" s="16" t="str">
        <f>IF(Table3[[#This Row],[State ID]]="?","unknown",Table3[[#This Row],[State ID]])</f>
        <v>R1011</v>
      </c>
      <c r="O1667" s="38" t="str">
        <f>CONCATENATE(Table3[[#This Row],[date]],"-",Table3[[#This Row],[month2]],"-",Table3[[#This Row],[year2]])</f>
        <v>4-Sep-1982</v>
      </c>
      <c r="P1667" s="17">
        <f>DATEDIF(Table3[[#This Row],[date of birth]],DATE(2023,6,8),"y")</f>
        <v>40</v>
      </c>
      <c r="Q1667" s="39">
        <v>14696.77</v>
      </c>
    </row>
    <row r="1668" spans="1:17" x14ac:dyDescent="0.25">
      <c r="A1668" t="s">
        <v>6383</v>
      </c>
      <c r="B1668">
        <v>2002</v>
      </c>
      <c r="C1668" t="s">
        <v>20</v>
      </c>
      <c r="D1668">
        <v>24</v>
      </c>
      <c r="E1668">
        <v>0</v>
      </c>
      <c r="F1668">
        <v>14711.74</v>
      </c>
      <c r="G1668" t="s">
        <v>11</v>
      </c>
      <c r="H1668" t="s">
        <v>11</v>
      </c>
      <c r="I1668" t="s">
        <v>23</v>
      </c>
      <c r="J1668" s="16" t="str">
        <f>IF(Table3[[#This Row],[month]]="?","sep",Table3[[#This Row],[month]])</f>
        <v>Sep</v>
      </c>
      <c r="K1668" s="16">
        <f>IF(Table3[[#This Row],[year]]="?","1983",Table3[[#This Row],[year]])</f>
        <v>2002</v>
      </c>
      <c r="L1668" s="16" t="str">
        <f>IF(Table3[[#This Row],[Hospital tier]]="?","tier - 2",Table3[[#This Row],[Hospital tier]])</f>
        <v>tier - 2</v>
      </c>
      <c r="M1668" s="16" t="str">
        <f>IF(Table3[[#This Row],[City tier]]="?","tier - 2",Table3[[#This Row],[City tier]])</f>
        <v>tier - 2</v>
      </c>
      <c r="N1668" s="16" t="str">
        <f>IF(Table3[[#This Row],[State ID]]="?","unknown",Table3[[#This Row],[State ID]])</f>
        <v>R1012</v>
      </c>
      <c r="O1668" s="38" t="str">
        <f>CONCATENATE(Table3[[#This Row],[date]],"-",Table3[[#This Row],[month2]],"-",Table3[[#This Row],[year2]])</f>
        <v>24-Sep-2002</v>
      </c>
      <c r="P1668" s="17">
        <f>DATEDIF(Table3[[#This Row],[date of birth]],DATE(2023,6,8),"y")</f>
        <v>20</v>
      </c>
      <c r="Q1668" s="39">
        <v>14711.74</v>
      </c>
    </row>
    <row r="1669" spans="1:17" x14ac:dyDescent="0.25">
      <c r="A1669" t="s">
        <v>6384</v>
      </c>
      <c r="B1669">
        <v>1962</v>
      </c>
      <c r="C1669" t="s">
        <v>10</v>
      </c>
      <c r="D1669">
        <v>29</v>
      </c>
      <c r="E1669">
        <v>0</v>
      </c>
      <c r="F1669">
        <v>14738.43</v>
      </c>
      <c r="G1669" t="s">
        <v>11</v>
      </c>
      <c r="H1669" t="s">
        <v>12</v>
      </c>
      <c r="I1669" t="s">
        <v>300</v>
      </c>
      <c r="J1669" s="16" t="str">
        <f>IF(Table3[[#This Row],[month]]="?","sep",Table3[[#This Row],[month]])</f>
        <v>Jul</v>
      </c>
      <c r="K1669" s="16">
        <f>IF(Table3[[#This Row],[year]]="?","1983",Table3[[#This Row],[year]])</f>
        <v>1962</v>
      </c>
      <c r="L1669" s="16" t="str">
        <f>IF(Table3[[#This Row],[Hospital tier]]="?","tier - 2",Table3[[#This Row],[Hospital tier]])</f>
        <v>tier - 2</v>
      </c>
      <c r="M1669" s="16" t="str">
        <f>IF(Table3[[#This Row],[City tier]]="?","tier - 2",Table3[[#This Row],[City tier]])</f>
        <v>tier - 3</v>
      </c>
      <c r="N1669" s="16" t="str">
        <f>IF(Table3[[#This Row],[State ID]]="?","unknown",Table3[[#This Row],[State ID]])</f>
        <v>R1021</v>
      </c>
      <c r="O1669" s="38" t="str">
        <f>CONCATENATE(Table3[[#This Row],[date]],"-",Table3[[#This Row],[month2]],"-",Table3[[#This Row],[year2]])</f>
        <v>29-Jul-1962</v>
      </c>
      <c r="P1669" s="17">
        <f>DATEDIF(Table3[[#This Row],[date of birth]],DATE(2023,6,8),"y")</f>
        <v>60</v>
      </c>
      <c r="Q1669" s="39">
        <v>14738.43</v>
      </c>
    </row>
    <row r="1670" spans="1:17" x14ac:dyDescent="0.25">
      <c r="A1670" t="s">
        <v>6385</v>
      </c>
      <c r="B1670">
        <v>1965</v>
      </c>
      <c r="C1670" t="s">
        <v>10</v>
      </c>
      <c r="D1670">
        <v>27</v>
      </c>
      <c r="E1670">
        <v>0</v>
      </c>
      <c r="F1670">
        <v>14750.42</v>
      </c>
      <c r="G1670" t="s">
        <v>11</v>
      </c>
      <c r="H1670" t="s">
        <v>11</v>
      </c>
      <c r="I1670" t="s">
        <v>535</v>
      </c>
      <c r="J1670" s="16" t="str">
        <f>IF(Table3[[#This Row],[month]]="?","sep",Table3[[#This Row],[month]])</f>
        <v>Jul</v>
      </c>
      <c r="K1670" s="16">
        <f>IF(Table3[[#This Row],[year]]="?","1983",Table3[[#This Row],[year]])</f>
        <v>1965</v>
      </c>
      <c r="L1670" s="16" t="str">
        <f>IF(Table3[[#This Row],[Hospital tier]]="?","tier - 2",Table3[[#This Row],[Hospital tier]])</f>
        <v>tier - 2</v>
      </c>
      <c r="M1670" s="16" t="str">
        <f>IF(Table3[[#This Row],[City tier]]="?","tier - 2",Table3[[#This Row],[City tier]])</f>
        <v>tier - 2</v>
      </c>
      <c r="N1670" s="16" t="str">
        <f>IF(Table3[[#This Row],[State ID]]="?","unknown",Table3[[#This Row],[State ID]])</f>
        <v>R1026</v>
      </c>
      <c r="O1670" s="38" t="str">
        <f>CONCATENATE(Table3[[#This Row],[date]],"-",Table3[[#This Row],[month2]],"-",Table3[[#This Row],[year2]])</f>
        <v>27-Jul-1965</v>
      </c>
      <c r="P1670" s="17">
        <f>DATEDIF(Table3[[#This Row],[date of birth]],DATE(2023,6,8),"y")</f>
        <v>57</v>
      </c>
      <c r="Q1670" s="39">
        <v>14750.42</v>
      </c>
    </row>
    <row r="1671" spans="1:17" x14ac:dyDescent="0.25">
      <c r="A1671" t="s">
        <v>6386</v>
      </c>
      <c r="B1671">
        <v>1975</v>
      </c>
      <c r="C1671" t="s">
        <v>30</v>
      </c>
      <c r="D1671">
        <v>10</v>
      </c>
      <c r="E1671">
        <v>1</v>
      </c>
      <c r="F1671">
        <v>14819</v>
      </c>
      <c r="G1671" t="s">
        <v>11</v>
      </c>
      <c r="H1671" t="s">
        <v>12</v>
      </c>
      <c r="I1671" t="s">
        <v>249</v>
      </c>
      <c r="J1671" s="16" t="str">
        <f>IF(Table3[[#This Row],[month]]="?","sep",Table3[[#This Row],[month]])</f>
        <v>Dec</v>
      </c>
      <c r="K1671" s="16">
        <f>IF(Table3[[#This Row],[year]]="?","1983",Table3[[#This Row],[year]])</f>
        <v>1975</v>
      </c>
      <c r="L1671" s="16" t="str">
        <f>IF(Table3[[#This Row],[Hospital tier]]="?","tier - 2",Table3[[#This Row],[Hospital tier]])</f>
        <v>tier - 2</v>
      </c>
      <c r="M1671" s="16" t="str">
        <f>IF(Table3[[#This Row],[City tier]]="?","tier - 2",Table3[[#This Row],[City tier]])</f>
        <v>tier - 3</v>
      </c>
      <c r="N1671" s="16" t="str">
        <f>IF(Table3[[#This Row],[State ID]]="?","unknown",Table3[[#This Row],[State ID]])</f>
        <v>R1023</v>
      </c>
      <c r="O1671" s="38" t="str">
        <f>CONCATENATE(Table3[[#This Row],[date]],"-",Table3[[#This Row],[month2]],"-",Table3[[#This Row],[year2]])</f>
        <v>10-Dec-1975</v>
      </c>
      <c r="P1671" s="17">
        <f>DATEDIF(Table3[[#This Row],[date of birth]],DATE(2023,6,8),"y")</f>
        <v>47</v>
      </c>
      <c r="Q1671" s="39">
        <v>14819</v>
      </c>
    </row>
    <row r="1672" spans="1:17" x14ac:dyDescent="0.25">
      <c r="A1672" t="s">
        <v>6387</v>
      </c>
      <c r="B1672">
        <v>1979</v>
      </c>
      <c r="C1672" t="s">
        <v>37</v>
      </c>
      <c r="D1672">
        <v>18</v>
      </c>
      <c r="E1672">
        <v>2</v>
      </c>
      <c r="F1672">
        <v>14839.34</v>
      </c>
      <c r="G1672" t="s">
        <v>11</v>
      </c>
      <c r="H1672" t="s">
        <v>12</v>
      </c>
      <c r="I1672" t="s">
        <v>535</v>
      </c>
      <c r="J1672" s="16" t="str">
        <f>IF(Table3[[#This Row],[month]]="?","sep",Table3[[#This Row],[month]])</f>
        <v>Oct</v>
      </c>
      <c r="K1672" s="16">
        <f>IF(Table3[[#This Row],[year]]="?","1983",Table3[[#This Row],[year]])</f>
        <v>1979</v>
      </c>
      <c r="L1672" s="16" t="str">
        <f>IF(Table3[[#This Row],[Hospital tier]]="?","tier - 2",Table3[[#This Row],[Hospital tier]])</f>
        <v>tier - 2</v>
      </c>
      <c r="M1672" s="16" t="str">
        <f>IF(Table3[[#This Row],[City tier]]="?","tier - 2",Table3[[#This Row],[City tier]])</f>
        <v>tier - 3</v>
      </c>
      <c r="N1672" s="16" t="str">
        <f>IF(Table3[[#This Row],[State ID]]="?","unknown",Table3[[#This Row],[State ID]])</f>
        <v>R1026</v>
      </c>
      <c r="O1672" s="38" t="str">
        <f>CONCATENATE(Table3[[#This Row],[date]],"-",Table3[[#This Row],[month2]],"-",Table3[[#This Row],[year2]])</f>
        <v>18-Oct-1979</v>
      </c>
      <c r="P1672" s="17">
        <f>DATEDIF(Table3[[#This Row],[date of birth]],DATE(2023,6,8),"y")</f>
        <v>43</v>
      </c>
      <c r="Q1672" s="39">
        <v>14839.34</v>
      </c>
    </row>
    <row r="1673" spans="1:17" x14ac:dyDescent="0.25">
      <c r="A1673" t="s">
        <v>6388</v>
      </c>
      <c r="B1673">
        <v>1981</v>
      </c>
      <c r="C1673" t="s">
        <v>18</v>
      </c>
      <c r="D1673">
        <v>5</v>
      </c>
      <c r="E1673">
        <v>1</v>
      </c>
      <c r="F1673">
        <v>14843.96</v>
      </c>
      <c r="G1673" t="s">
        <v>11</v>
      </c>
      <c r="H1673" t="s">
        <v>12</v>
      </c>
      <c r="I1673" t="s">
        <v>535</v>
      </c>
      <c r="J1673" s="16" t="str">
        <f>IF(Table3[[#This Row],[month]]="?","sep",Table3[[#This Row],[month]])</f>
        <v>Jun</v>
      </c>
      <c r="K1673" s="16">
        <f>IF(Table3[[#This Row],[year]]="?","1983",Table3[[#This Row],[year]])</f>
        <v>1981</v>
      </c>
      <c r="L1673" s="16" t="str">
        <f>IF(Table3[[#This Row],[Hospital tier]]="?","tier - 2",Table3[[#This Row],[Hospital tier]])</f>
        <v>tier - 2</v>
      </c>
      <c r="M1673" s="16" t="str">
        <f>IF(Table3[[#This Row],[City tier]]="?","tier - 2",Table3[[#This Row],[City tier]])</f>
        <v>tier - 3</v>
      </c>
      <c r="N1673" s="16" t="str">
        <f>IF(Table3[[#This Row],[State ID]]="?","unknown",Table3[[#This Row],[State ID]])</f>
        <v>R1026</v>
      </c>
      <c r="O1673" s="38" t="str">
        <f>CONCATENATE(Table3[[#This Row],[date]],"-",Table3[[#This Row],[month2]],"-",Table3[[#This Row],[year2]])</f>
        <v>5-Jun-1981</v>
      </c>
      <c r="P1673" s="17">
        <f>DATEDIF(Table3[[#This Row],[date of birth]],DATE(2023,6,8),"y")</f>
        <v>42</v>
      </c>
      <c r="Q1673" s="39">
        <v>14843.96</v>
      </c>
    </row>
    <row r="1674" spans="1:17" x14ac:dyDescent="0.25">
      <c r="A1674" t="s">
        <v>6389</v>
      </c>
      <c r="B1674">
        <v>1970</v>
      </c>
      <c r="C1674" t="s">
        <v>15</v>
      </c>
      <c r="D1674">
        <v>11</v>
      </c>
      <c r="E1674">
        <v>0</v>
      </c>
      <c r="F1674">
        <v>14847.63</v>
      </c>
      <c r="G1674" t="s">
        <v>11</v>
      </c>
      <c r="H1674" t="s">
        <v>11</v>
      </c>
      <c r="I1674" t="s">
        <v>249</v>
      </c>
      <c r="J1674" s="16" t="str">
        <f>IF(Table3[[#This Row],[month]]="?","sep",Table3[[#This Row],[month]])</f>
        <v>Nov</v>
      </c>
      <c r="K1674" s="16">
        <f>IF(Table3[[#This Row],[year]]="?","1983",Table3[[#This Row],[year]])</f>
        <v>1970</v>
      </c>
      <c r="L1674" s="16" t="str">
        <f>IF(Table3[[#This Row],[Hospital tier]]="?","tier - 2",Table3[[#This Row],[Hospital tier]])</f>
        <v>tier - 2</v>
      </c>
      <c r="M1674" s="16" t="str">
        <f>IF(Table3[[#This Row],[City tier]]="?","tier - 2",Table3[[#This Row],[City tier]])</f>
        <v>tier - 2</v>
      </c>
      <c r="N1674" s="16" t="str">
        <f>IF(Table3[[#This Row],[State ID]]="?","unknown",Table3[[#This Row],[State ID]])</f>
        <v>R1023</v>
      </c>
      <c r="O1674" s="38" t="str">
        <f>CONCATENATE(Table3[[#This Row],[date]],"-",Table3[[#This Row],[month2]],"-",Table3[[#This Row],[year2]])</f>
        <v>11-Nov-1970</v>
      </c>
      <c r="P1674" s="17">
        <f>DATEDIF(Table3[[#This Row],[date of birth]],DATE(2023,6,8),"y")</f>
        <v>52</v>
      </c>
      <c r="Q1674" s="39">
        <v>14847.63</v>
      </c>
    </row>
    <row r="1675" spans="1:17" x14ac:dyDescent="0.25">
      <c r="A1675" t="s">
        <v>6390</v>
      </c>
      <c r="B1675">
        <v>1958</v>
      </c>
      <c r="C1675" t="s">
        <v>37</v>
      </c>
      <c r="D1675">
        <v>17</v>
      </c>
      <c r="E1675">
        <v>0</v>
      </c>
      <c r="F1675">
        <v>14901.52</v>
      </c>
      <c r="G1675" t="s">
        <v>11</v>
      </c>
      <c r="H1675" t="s">
        <v>11</v>
      </c>
      <c r="I1675" t="s">
        <v>247</v>
      </c>
      <c r="J1675" s="16" t="str">
        <f>IF(Table3[[#This Row],[month]]="?","sep",Table3[[#This Row],[month]])</f>
        <v>Oct</v>
      </c>
      <c r="K1675" s="16">
        <f>IF(Table3[[#This Row],[year]]="?","1983",Table3[[#This Row],[year]])</f>
        <v>1958</v>
      </c>
      <c r="L1675" s="16" t="str">
        <f>IF(Table3[[#This Row],[Hospital tier]]="?","tier - 2",Table3[[#This Row],[Hospital tier]])</f>
        <v>tier - 2</v>
      </c>
      <c r="M1675" s="16" t="str">
        <f>IF(Table3[[#This Row],[City tier]]="?","tier - 2",Table3[[#This Row],[City tier]])</f>
        <v>tier - 2</v>
      </c>
      <c r="N1675" s="16" t="str">
        <f>IF(Table3[[#This Row],[State ID]]="?","unknown",Table3[[#This Row],[State ID]])</f>
        <v>R1024</v>
      </c>
      <c r="O1675" s="38" t="str">
        <f>CONCATENATE(Table3[[#This Row],[date]],"-",Table3[[#This Row],[month2]],"-",Table3[[#This Row],[year2]])</f>
        <v>17-Oct-1958</v>
      </c>
      <c r="P1675" s="17">
        <f>DATEDIF(Table3[[#This Row],[date of birth]],DATE(2023,6,8),"y")</f>
        <v>64</v>
      </c>
      <c r="Q1675" s="39">
        <v>14901.52</v>
      </c>
    </row>
    <row r="1676" spans="1:17" x14ac:dyDescent="0.25">
      <c r="A1676" t="s">
        <v>6391</v>
      </c>
      <c r="B1676">
        <v>1981</v>
      </c>
      <c r="C1676" t="s">
        <v>10</v>
      </c>
      <c r="D1676">
        <v>4</v>
      </c>
      <c r="E1676">
        <v>1</v>
      </c>
      <c r="F1676">
        <v>14908.27</v>
      </c>
      <c r="G1676" t="s">
        <v>11</v>
      </c>
      <c r="H1676" t="s">
        <v>16</v>
      </c>
      <c r="I1676" t="s">
        <v>42</v>
      </c>
      <c r="J1676" s="16" t="str">
        <f>IF(Table3[[#This Row],[month]]="?","sep",Table3[[#This Row],[month]])</f>
        <v>Jul</v>
      </c>
      <c r="K1676" s="16">
        <f>IF(Table3[[#This Row],[year]]="?","1983",Table3[[#This Row],[year]])</f>
        <v>1981</v>
      </c>
      <c r="L1676" s="16" t="str">
        <f>IF(Table3[[#This Row],[Hospital tier]]="?","tier - 2",Table3[[#This Row],[Hospital tier]])</f>
        <v>tier - 2</v>
      </c>
      <c r="M1676" s="16" t="str">
        <f>IF(Table3[[#This Row],[City tier]]="?","tier - 2",Table3[[#This Row],[City tier]])</f>
        <v>tier - 1</v>
      </c>
      <c r="N1676" s="16" t="str">
        <f>IF(Table3[[#This Row],[State ID]]="?","unknown",Table3[[#This Row],[State ID]])</f>
        <v>R1011</v>
      </c>
      <c r="O1676" s="38" t="str">
        <f>CONCATENATE(Table3[[#This Row],[date]],"-",Table3[[#This Row],[month2]],"-",Table3[[#This Row],[year2]])</f>
        <v>4-Jul-1981</v>
      </c>
      <c r="P1676" s="17">
        <f>DATEDIF(Table3[[#This Row],[date of birth]],DATE(2023,6,8),"y")</f>
        <v>41</v>
      </c>
      <c r="Q1676" s="39">
        <v>14908.27</v>
      </c>
    </row>
    <row r="1677" spans="1:17" x14ac:dyDescent="0.25">
      <c r="A1677" t="s">
        <v>6392</v>
      </c>
      <c r="B1677">
        <v>1968</v>
      </c>
      <c r="C1677" t="s">
        <v>15</v>
      </c>
      <c r="D1677">
        <v>8</v>
      </c>
      <c r="E1677">
        <v>0</v>
      </c>
      <c r="F1677">
        <v>14926.97</v>
      </c>
      <c r="G1677" t="s">
        <v>11</v>
      </c>
      <c r="H1677" t="s">
        <v>11</v>
      </c>
      <c r="I1677" t="s">
        <v>23</v>
      </c>
      <c r="J1677" s="16" t="str">
        <f>IF(Table3[[#This Row],[month]]="?","sep",Table3[[#This Row],[month]])</f>
        <v>Nov</v>
      </c>
      <c r="K1677" s="16">
        <f>IF(Table3[[#This Row],[year]]="?","1983",Table3[[#This Row],[year]])</f>
        <v>1968</v>
      </c>
      <c r="L1677" s="16" t="str">
        <f>IF(Table3[[#This Row],[Hospital tier]]="?","tier - 2",Table3[[#This Row],[Hospital tier]])</f>
        <v>tier - 2</v>
      </c>
      <c r="M1677" s="16" t="str">
        <f>IF(Table3[[#This Row],[City tier]]="?","tier - 2",Table3[[#This Row],[City tier]])</f>
        <v>tier - 2</v>
      </c>
      <c r="N1677" s="16" t="str">
        <f>IF(Table3[[#This Row],[State ID]]="?","unknown",Table3[[#This Row],[State ID]])</f>
        <v>R1012</v>
      </c>
      <c r="O1677" s="38" t="str">
        <f>CONCATENATE(Table3[[#This Row],[date]],"-",Table3[[#This Row],[month2]],"-",Table3[[#This Row],[year2]])</f>
        <v>8-Nov-1968</v>
      </c>
      <c r="P1677" s="17">
        <f>DATEDIF(Table3[[#This Row],[date of birth]],DATE(2023,6,8),"y")</f>
        <v>54</v>
      </c>
      <c r="Q1677" s="39">
        <v>14926.97</v>
      </c>
    </row>
    <row r="1678" spans="1:17" x14ac:dyDescent="0.25">
      <c r="A1678" t="s">
        <v>6393</v>
      </c>
      <c r="B1678">
        <v>1962</v>
      </c>
      <c r="C1678" t="s">
        <v>15</v>
      </c>
      <c r="D1678">
        <v>29</v>
      </c>
      <c r="E1678">
        <v>0</v>
      </c>
      <c r="F1678">
        <v>14945.34</v>
      </c>
      <c r="G1678" t="s">
        <v>11</v>
      </c>
      <c r="H1678" t="s">
        <v>16</v>
      </c>
      <c r="I1678" t="s">
        <v>300</v>
      </c>
      <c r="J1678" s="16" t="str">
        <f>IF(Table3[[#This Row],[month]]="?","sep",Table3[[#This Row],[month]])</f>
        <v>Nov</v>
      </c>
      <c r="K1678" s="16">
        <f>IF(Table3[[#This Row],[year]]="?","1983",Table3[[#This Row],[year]])</f>
        <v>1962</v>
      </c>
      <c r="L1678" s="16" t="str">
        <f>IF(Table3[[#This Row],[Hospital tier]]="?","tier - 2",Table3[[#This Row],[Hospital tier]])</f>
        <v>tier - 2</v>
      </c>
      <c r="M1678" s="16" t="str">
        <f>IF(Table3[[#This Row],[City tier]]="?","tier - 2",Table3[[#This Row],[City tier]])</f>
        <v>tier - 1</v>
      </c>
      <c r="N1678" s="16" t="str">
        <f>IF(Table3[[#This Row],[State ID]]="?","unknown",Table3[[#This Row],[State ID]])</f>
        <v>R1021</v>
      </c>
      <c r="O1678" s="38" t="str">
        <f>CONCATENATE(Table3[[#This Row],[date]],"-",Table3[[#This Row],[month2]],"-",Table3[[#This Row],[year2]])</f>
        <v>29-Nov-1962</v>
      </c>
      <c r="P1678" s="17">
        <f>DATEDIF(Table3[[#This Row],[date of birth]],DATE(2023,6,8),"y")</f>
        <v>60</v>
      </c>
      <c r="Q1678" s="39">
        <v>14945.34</v>
      </c>
    </row>
    <row r="1679" spans="1:17" x14ac:dyDescent="0.25">
      <c r="A1679" t="s">
        <v>6394</v>
      </c>
      <c r="B1679">
        <v>1958</v>
      </c>
      <c r="C1679" t="s">
        <v>10</v>
      </c>
      <c r="D1679">
        <v>29</v>
      </c>
      <c r="E1679">
        <v>2</v>
      </c>
      <c r="F1679">
        <v>14988.43</v>
      </c>
      <c r="G1679" t="s">
        <v>11</v>
      </c>
      <c r="H1679" t="s">
        <v>12</v>
      </c>
      <c r="I1679" t="s">
        <v>42</v>
      </c>
      <c r="J1679" s="16" t="str">
        <f>IF(Table3[[#This Row],[month]]="?","sep",Table3[[#This Row],[month]])</f>
        <v>Jul</v>
      </c>
      <c r="K1679" s="16">
        <f>IF(Table3[[#This Row],[year]]="?","1983",Table3[[#This Row],[year]])</f>
        <v>1958</v>
      </c>
      <c r="L1679" s="16" t="str">
        <f>IF(Table3[[#This Row],[Hospital tier]]="?","tier - 2",Table3[[#This Row],[Hospital tier]])</f>
        <v>tier - 2</v>
      </c>
      <c r="M1679" s="16" t="str">
        <f>IF(Table3[[#This Row],[City tier]]="?","tier - 2",Table3[[#This Row],[City tier]])</f>
        <v>tier - 3</v>
      </c>
      <c r="N1679" s="16" t="str">
        <f>IF(Table3[[#This Row],[State ID]]="?","unknown",Table3[[#This Row],[State ID]])</f>
        <v>R1011</v>
      </c>
      <c r="O1679" s="38" t="str">
        <f>CONCATENATE(Table3[[#This Row],[date]],"-",Table3[[#This Row],[month2]],"-",Table3[[#This Row],[year2]])</f>
        <v>29-Jul-1958</v>
      </c>
      <c r="P1679" s="17">
        <f>DATEDIF(Table3[[#This Row],[date of birth]],DATE(2023,6,8),"y")</f>
        <v>64</v>
      </c>
      <c r="Q1679" s="39">
        <v>14988.43</v>
      </c>
    </row>
    <row r="1680" spans="1:17" x14ac:dyDescent="0.25">
      <c r="A1680" t="s">
        <v>6395</v>
      </c>
      <c r="B1680">
        <v>1995</v>
      </c>
      <c r="C1680" t="s">
        <v>35</v>
      </c>
      <c r="D1680">
        <v>2</v>
      </c>
      <c r="E1680">
        <v>2</v>
      </c>
      <c r="F1680">
        <v>15006.58</v>
      </c>
      <c r="G1680" t="s">
        <v>11</v>
      </c>
      <c r="H1680" t="s">
        <v>11</v>
      </c>
      <c r="I1680" t="s">
        <v>247</v>
      </c>
      <c r="J1680" s="16" t="str">
        <f>IF(Table3[[#This Row],[month]]="?","sep",Table3[[#This Row],[month]])</f>
        <v>Aug</v>
      </c>
      <c r="K1680" s="16">
        <f>IF(Table3[[#This Row],[year]]="?","1983",Table3[[#This Row],[year]])</f>
        <v>1995</v>
      </c>
      <c r="L1680" s="16" t="str">
        <f>IF(Table3[[#This Row],[Hospital tier]]="?","tier - 2",Table3[[#This Row],[Hospital tier]])</f>
        <v>tier - 2</v>
      </c>
      <c r="M1680" s="16" t="str">
        <f>IF(Table3[[#This Row],[City tier]]="?","tier - 2",Table3[[#This Row],[City tier]])</f>
        <v>tier - 2</v>
      </c>
      <c r="N1680" s="16" t="str">
        <f>IF(Table3[[#This Row],[State ID]]="?","unknown",Table3[[#This Row],[State ID]])</f>
        <v>R1024</v>
      </c>
      <c r="O1680" s="38" t="str">
        <f>CONCATENATE(Table3[[#This Row],[date]],"-",Table3[[#This Row],[month2]],"-",Table3[[#This Row],[year2]])</f>
        <v>2-Aug-1995</v>
      </c>
      <c r="P1680" s="17">
        <f>DATEDIF(Table3[[#This Row],[date of birth]],DATE(2023,6,8),"y")</f>
        <v>27</v>
      </c>
      <c r="Q1680" s="39">
        <v>15006.58</v>
      </c>
    </row>
    <row r="1681" spans="1:17" x14ac:dyDescent="0.25">
      <c r="A1681" t="s">
        <v>6396</v>
      </c>
      <c r="B1681">
        <v>1960</v>
      </c>
      <c r="C1681" t="s">
        <v>35</v>
      </c>
      <c r="D1681">
        <v>8</v>
      </c>
      <c r="E1681">
        <v>2</v>
      </c>
      <c r="F1681">
        <v>15019.76</v>
      </c>
      <c r="G1681" t="s">
        <v>11</v>
      </c>
      <c r="H1681" t="s">
        <v>11</v>
      </c>
      <c r="I1681" t="s">
        <v>23</v>
      </c>
      <c r="J1681" s="16" t="str">
        <f>IF(Table3[[#This Row],[month]]="?","sep",Table3[[#This Row],[month]])</f>
        <v>Aug</v>
      </c>
      <c r="K1681" s="16">
        <f>IF(Table3[[#This Row],[year]]="?","1983",Table3[[#This Row],[year]])</f>
        <v>1960</v>
      </c>
      <c r="L1681" s="16" t="str">
        <f>IF(Table3[[#This Row],[Hospital tier]]="?","tier - 2",Table3[[#This Row],[Hospital tier]])</f>
        <v>tier - 2</v>
      </c>
      <c r="M1681" s="16" t="str">
        <f>IF(Table3[[#This Row],[City tier]]="?","tier - 2",Table3[[#This Row],[City tier]])</f>
        <v>tier - 2</v>
      </c>
      <c r="N1681" s="16" t="str">
        <f>IF(Table3[[#This Row],[State ID]]="?","unknown",Table3[[#This Row],[State ID]])</f>
        <v>R1012</v>
      </c>
      <c r="O1681" s="38" t="str">
        <f>CONCATENATE(Table3[[#This Row],[date]],"-",Table3[[#This Row],[month2]],"-",Table3[[#This Row],[year2]])</f>
        <v>8-Aug-1960</v>
      </c>
      <c r="P1681" s="17">
        <f>DATEDIF(Table3[[#This Row],[date of birth]],DATE(2023,6,8),"y")</f>
        <v>62</v>
      </c>
      <c r="Q1681" s="39">
        <v>15019.76</v>
      </c>
    </row>
    <row r="1682" spans="1:17" x14ac:dyDescent="0.25">
      <c r="A1682" t="s">
        <v>6397</v>
      </c>
      <c r="B1682">
        <v>1979</v>
      </c>
      <c r="C1682" t="s">
        <v>15</v>
      </c>
      <c r="D1682">
        <v>25</v>
      </c>
      <c r="E1682">
        <v>2</v>
      </c>
      <c r="F1682">
        <v>15025.76</v>
      </c>
      <c r="G1682" t="s">
        <v>11</v>
      </c>
      <c r="H1682" t="s">
        <v>16</v>
      </c>
      <c r="I1682" t="s">
        <v>42</v>
      </c>
      <c r="J1682" s="16" t="str">
        <f>IF(Table3[[#This Row],[month]]="?","sep",Table3[[#This Row],[month]])</f>
        <v>Nov</v>
      </c>
      <c r="K1682" s="16">
        <f>IF(Table3[[#This Row],[year]]="?","1983",Table3[[#This Row],[year]])</f>
        <v>1979</v>
      </c>
      <c r="L1682" s="16" t="str">
        <f>IF(Table3[[#This Row],[Hospital tier]]="?","tier - 2",Table3[[#This Row],[Hospital tier]])</f>
        <v>tier - 2</v>
      </c>
      <c r="M1682" s="16" t="str">
        <f>IF(Table3[[#This Row],[City tier]]="?","tier - 2",Table3[[#This Row],[City tier]])</f>
        <v>tier - 1</v>
      </c>
      <c r="N1682" s="16" t="str">
        <f>IF(Table3[[#This Row],[State ID]]="?","unknown",Table3[[#This Row],[State ID]])</f>
        <v>R1011</v>
      </c>
      <c r="O1682" s="38" t="str">
        <f>CONCATENATE(Table3[[#This Row],[date]],"-",Table3[[#This Row],[month2]],"-",Table3[[#This Row],[year2]])</f>
        <v>25-Nov-1979</v>
      </c>
      <c r="P1682" s="17">
        <f>DATEDIF(Table3[[#This Row],[date of birth]],DATE(2023,6,8),"y")</f>
        <v>43</v>
      </c>
      <c r="Q1682" s="39">
        <v>15025.76</v>
      </c>
    </row>
    <row r="1683" spans="1:17" x14ac:dyDescent="0.25">
      <c r="A1683" t="s">
        <v>6398</v>
      </c>
      <c r="B1683">
        <v>1970</v>
      </c>
      <c r="C1683" t="s">
        <v>20</v>
      </c>
      <c r="D1683">
        <v>11</v>
      </c>
      <c r="E1683">
        <v>0</v>
      </c>
      <c r="F1683">
        <v>15026.3</v>
      </c>
      <c r="G1683" t="s">
        <v>11</v>
      </c>
      <c r="H1683" t="s">
        <v>12</v>
      </c>
      <c r="I1683" t="s">
        <v>42</v>
      </c>
      <c r="J1683" s="16" t="str">
        <f>IF(Table3[[#This Row],[month]]="?","sep",Table3[[#This Row],[month]])</f>
        <v>Sep</v>
      </c>
      <c r="K1683" s="16">
        <f>IF(Table3[[#This Row],[year]]="?","1983",Table3[[#This Row],[year]])</f>
        <v>1970</v>
      </c>
      <c r="L1683" s="16" t="str">
        <f>IF(Table3[[#This Row],[Hospital tier]]="?","tier - 2",Table3[[#This Row],[Hospital tier]])</f>
        <v>tier - 2</v>
      </c>
      <c r="M1683" s="16" t="str">
        <f>IF(Table3[[#This Row],[City tier]]="?","tier - 2",Table3[[#This Row],[City tier]])</f>
        <v>tier - 3</v>
      </c>
      <c r="N1683" s="16" t="str">
        <f>IF(Table3[[#This Row],[State ID]]="?","unknown",Table3[[#This Row],[State ID]])</f>
        <v>R1011</v>
      </c>
      <c r="O1683" s="38" t="str">
        <f>CONCATENATE(Table3[[#This Row],[date]],"-",Table3[[#This Row],[month2]],"-",Table3[[#This Row],[year2]])</f>
        <v>11-Sep-1970</v>
      </c>
      <c r="P1683" s="17">
        <f>DATEDIF(Table3[[#This Row],[date of birth]],DATE(2023,6,8),"y")</f>
        <v>52</v>
      </c>
      <c r="Q1683" s="39">
        <v>15026.3</v>
      </c>
    </row>
    <row r="1684" spans="1:17" x14ac:dyDescent="0.25">
      <c r="A1684" t="s">
        <v>6399</v>
      </c>
      <c r="B1684">
        <v>1971</v>
      </c>
      <c r="C1684" t="s">
        <v>35</v>
      </c>
      <c r="D1684">
        <v>15</v>
      </c>
      <c r="E1684">
        <v>0</v>
      </c>
      <c r="F1684">
        <v>15038.51</v>
      </c>
      <c r="G1684" t="s">
        <v>11</v>
      </c>
      <c r="H1684" t="s">
        <v>12</v>
      </c>
      <c r="I1684" t="s">
        <v>249</v>
      </c>
      <c r="J1684" s="16" t="str">
        <f>IF(Table3[[#This Row],[month]]="?","sep",Table3[[#This Row],[month]])</f>
        <v>Aug</v>
      </c>
      <c r="K1684" s="16">
        <f>IF(Table3[[#This Row],[year]]="?","1983",Table3[[#This Row],[year]])</f>
        <v>1971</v>
      </c>
      <c r="L1684" s="16" t="str">
        <f>IF(Table3[[#This Row],[Hospital tier]]="?","tier - 2",Table3[[#This Row],[Hospital tier]])</f>
        <v>tier - 2</v>
      </c>
      <c r="M1684" s="16" t="str">
        <f>IF(Table3[[#This Row],[City tier]]="?","tier - 2",Table3[[#This Row],[City tier]])</f>
        <v>tier - 3</v>
      </c>
      <c r="N1684" s="16" t="str">
        <f>IF(Table3[[#This Row],[State ID]]="?","unknown",Table3[[#This Row],[State ID]])</f>
        <v>R1023</v>
      </c>
      <c r="O1684" s="38" t="str">
        <f>CONCATENATE(Table3[[#This Row],[date]],"-",Table3[[#This Row],[month2]],"-",Table3[[#This Row],[year2]])</f>
        <v>15-Aug-1971</v>
      </c>
      <c r="P1684" s="17">
        <f>DATEDIF(Table3[[#This Row],[date of birth]],DATE(2023,6,8),"y")</f>
        <v>51</v>
      </c>
      <c r="Q1684" s="39">
        <v>15038.51</v>
      </c>
    </row>
    <row r="1685" spans="1:17" x14ac:dyDescent="0.25">
      <c r="A1685" t="s">
        <v>6400</v>
      </c>
      <c r="B1685">
        <v>1968</v>
      </c>
      <c r="C1685" t="s">
        <v>18</v>
      </c>
      <c r="D1685">
        <v>12</v>
      </c>
      <c r="E1685">
        <v>0</v>
      </c>
      <c r="F1685">
        <v>15052.68</v>
      </c>
      <c r="G1685" t="s">
        <v>11</v>
      </c>
      <c r="H1685" t="s">
        <v>11</v>
      </c>
      <c r="I1685" t="s">
        <v>632</v>
      </c>
      <c r="J1685" s="16" t="str">
        <f>IF(Table3[[#This Row],[month]]="?","sep",Table3[[#This Row],[month]])</f>
        <v>Jun</v>
      </c>
      <c r="K1685" s="16">
        <f>IF(Table3[[#This Row],[year]]="?","1983",Table3[[#This Row],[year]])</f>
        <v>1968</v>
      </c>
      <c r="L1685" s="16" t="str">
        <f>IF(Table3[[#This Row],[Hospital tier]]="?","tier - 2",Table3[[#This Row],[Hospital tier]])</f>
        <v>tier - 2</v>
      </c>
      <c r="M1685" s="16" t="str">
        <f>IF(Table3[[#This Row],[City tier]]="?","tier - 2",Table3[[#This Row],[City tier]])</f>
        <v>tier - 2</v>
      </c>
      <c r="N1685" s="16" t="str">
        <f>IF(Table3[[#This Row],[State ID]]="?","unknown",Table3[[#This Row],[State ID]])</f>
        <v>R1022</v>
      </c>
      <c r="O1685" s="38" t="str">
        <f>CONCATENATE(Table3[[#This Row],[date]],"-",Table3[[#This Row],[month2]],"-",Table3[[#This Row],[year2]])</f>
        <v>12-Jun-1968</v>
      </c>
      <c r="P1685" s="17">
        <f>DATEDIF(Table3[[#This Row],[date of birth]],DATE(2023,6,8),"y")</f>
        <v>54</v>
      </c>
      <c r="Q1685" s="39">
        <v>15052.68</v>
      </c>
    </row>
    <row r="1686" spans="1:17" x14ac:dyDescent="0.25">
      <c r="A1686" t="s">
        <v>6401</v>
      </c>
      <c r="B1686">
        <v>1975</v>
      </c>
      <c r="C1686" t="s">
        <v>37</v>
      </c>
      <c r="D1686">
        <v>26</v>
      </c>
      <c r="E1686">
        <v>1</v>
      </c>
      <c r="F1686">
        <v>15090.35</v>
      </c>
      <c r="G1686" t="s">
        <v>11</v>
      </c>
      <c r="H1686" t="s">
        <v>16</v>
      </c>
      <c r="I1686" t="s">
        <v>249</v>
      </c>
      <c r="J1686" s="16" t="str">
        <f>IF(Table3[[#This Row],[month]]="?","sep",Table3[[#This Row],[month]])</f>
        <v>Oct</v>
      </c>
      <c r="K1686" s="16">
        <f>IF(Table3[[#This Row],[year]]="?","1983",Table3[[#This Row],[year]])</f>
        <v>1975</v>
      </c>
      <c r="L1686" s="16" t="str">
        <f>IF(Table3[[#This Row],[Hospital tier]]="?","tier - 2",Table3[[#This Row],[Hospital tier]])</f>
        <v>tier - 2</v>
      </c>
      <c r="M1686" s="16" t="str">
        <f>IF(Table3[[#This Row],[City tier]]="?","tier - 2",Table3[[#This Row],[City tier]])</f>
        <v>tier - 1</v>
      </c>
      <c r="N1686" s="16" t="str">
        <f>IF(Table3[[#This Row],[State ID]]="?","unknown",Table3[[#This Row],[State ID]])</f>
        <v>R1023</v>
      </c>
      <c r="O1686" s="38" t="str">
        <f>CONCATENATE(Table3[[#This Row],[date]],"-",Table3[[#This Row],[month2]],"-",Table3[[#This Row],[year2]])</f>
        <v>26-Oct-1975</v>
      </c>
      <c r="P1686" s="17">
        <f>DATEDIF(Table3[[#This Row],[date of birth]],DATE(2023,6,8),"y")</f>
        <v>47</v>
      </c>
      <c r="Q1686" s="39">
        <v>15090.35</v>
      </c>
    </row>
    <row r="1687" spans="1:17" x14ac:dyDescent="0.25">
      <c r="A1687" t="s">
        <v>6402</v>
      </c>
      <c r="B1687">
        <v>1972</v>
      </c>
      <c r="C1687" t="s">
        <v>15</v>
      </c>
      <c r="D1687">
        <v>7</v>
      </c>
      <c r="E1687">
        <v>0</v>
      </c>
      <c r="F1687">
        <v>15103.69</v>
      </c>
      <c r="G1687" t="s">
        <v>11</v>
      </c>
      <c r="H1687" t="s">
        <v>16</v>
      </c>
      <c r="I1687" t="s">
        <v>23</v>
      </c>
      <c r="J1687" s="16" t="str">
        <f>IF(Table3[[#This Row],[month]]="?","sep",Table3[[#This Row],[month]])</f>
        <v>Nov</v>
      </c>
      <c r="K1687" s="16">
        <f>IF(Table3[[#This Row],[year]]="?","1983",Table3[[#This Row],[year]])</f>
        <v>1972</v>
      </c>
      <c r="L1687" s="16" t="str">
        <f>IF(Table3[[#This Row],[Hospital tier]]="?","tier - 2",Table3[[#This Row],[Hospital tier]])</f>
        <v>tier - 2</v>
      </c>
      <c r="M1687" s="16" t="str">
        <f>IF(Table3[[#This Row],[City tier]]="?","tier - 2",Table3[[#This Row],[City tier]])</f>
        <v>tier - 1</v>
      </c>
      <c r="N1687" s="16" t="str">
        <f>IF(Table3[[#This Row],[State ID]]="?","unknown",Table3[[#This Row],[State ID]])</f>
        <v>R1012</v>
      </c>
      <c r="O1687" s="38" t="str">
        <f>CONCATENATE(Table3[[#This Row],[date]],"-",Table3[[#This Row],[month2]],"-",Table3[[#This Row],[year2]])</f>
        <v>7-Nov-1972</v>
      </c>
      <c r="P1687" s="17">
        <f>DATEDIF(Table3[[#This Row],[date of birth]],DATE(2023,6,8),"y")</f>
        <v>50</v>
      </c>
      <c r="Q1687" s="39">
        <v>15103.69</v>
      </c>
    </row>
    <row r="1688" spans="1:17" x14ac:dyDescent="0.25">
      <c r="A1688" t="s">
        <v>6403</v>
      </c>
      <c r="B1688">
        <v>1978</v>
      </c>
      <c r="C1688" t="s">
        <v>20</v>
      </c>
      <c r="D1688">
        <v>5</v>
      </c>
      <c r="E1688">
        <v>2</v>
      </c>
      <c r="F1688">
        <v>15123.19</v>
      </c>
      <c r="G1688" t="s">
        <v>11</v>
      </c>
      <c r="H1688" t="s">
        <v>16</v>
      </c>
      <c r="I1688" t="s">
        <v>42</v>
      </c>
      <c r="J1688" s="16" t="str">
        <f>IF(Table3[[#This Row],[month]]="?","sep",Table3[[#This Row],[month]])</f>
        <v>Sep</v>
      </c>
      <c r="K1688" s="16">
        <f>IF(Table3[[#This Row],[year]]="?","1983",Table3[[#This Row],[year]])</f>
        <v>1978</v>
      </c>
      <c r="L1688" s="16" t="str">
        <f>IF(Table3[[#This Row],[Hospital tier]]="?","tier - 2",Table3[[#This Row],[Hospital tier]])</f>
        <v>tier - 2</v>
      </c>
      <c r="M1688" s="16" t="str">
        <f>IF(Table3[[#This Row],[City tier]]="?","tier - 2",Table3[[#This Row],[City tier]])</f>
        <v>tier - 1</v>
      </c>
      <c r="N1688" s="16" t="str">
        <f>IF(Table3[[#This Row],[State ID]]="?","unknown",Table3[[#This Row],[State ID]])</f>
        <v>R1011</v>
      </c>
      <c r="O1688" s="38" t="str">
        <f>CONCATENATE(Table3[[#This Row],[date]],"-",Table3[[#This Row],[month2]],"-",Table3[[#This Row],[year2]])</f>
        <v>5-Sep-1978</v>
      </c>
      <c r="P1688" s="17">
        <f>DATEDIF(Table3[[#This Row],[date of birth]],DATE(2023,6,8),"y")</f>
        <v>44</v>
      </c>
      <c r="Q1688" s="39">
        <v>15123.19</v>
      </c>
    </row>
    <row r="1689" spans="1:17" x14ac:dyDescent="0.25">
      <c r="A1689" t="s">
        <v>6404</v>
      </c>
      <c r="B1689">
        <v>1971</v>
      </c>
      <c r="C1689" t="s">
        <v>15</v>
      </c>
      <c r="D1689">
        <v>25</v>
      </c>
      <c r="E1689">
        <v>0</v>
      </c>
      <c r="F1689">
        <v>15150.44</v>
      </c>
      <c r="G1689" t="s">
        <v>11</v>
      </c>
      <c r="H1689" t="s">
        <v>16</v>
      </c>
      <c r="I1689" t="s">
        <v>249</v>
      </c>
      <c r="J1689" s="16" t="str">
        <f>IF(Table3[[#This Row],[month]]="?","sep",Table3[[#This Row],[month]])</f>
        <v>Nov</v>
      </c>
      <c r="K1689" s="16">
        <f>IF(Table3[[#This Row],[year]]="?","1983",Table3[[#This Row],[year]])</f>
        <v>1971</v>
      </c>
      <c r="L1689" s="16" t="str">
        <f>IF(Table3[[#This Row],[Hospital tier]]="?","tier - 2",Table3[[#This Row],[Hospital tier]])</f>
        <v>tier - 2</v>
      </c>
      <c r="M1689" s="16" t="str">
        <f>IF(Table3[[#This Row],[City tier]]="?","tier - 2",Table3[[#This Row],[City tier]])</f>
        <v>tier - 1</v>
      </c>
      <c r="N1689" s="16" t="str">
        <f>IF(Table3[[#This Row],[State ID]]="?","unknown",Table3[[#This Row],[State ID]])</f>
        <v>R1023</v>
      </c>
      <c r="O1689" s="38" t="str">
        <f>CONCATENATE(Table3[[#This Row],[date]],"-",Table3[[#This Row],[month2]],"-",Table3[[#This Row],[year2]])</f>
        <v>25-Nov-1971</v>
      </c>
      <c r="P1689" s="17">
        <f>DATEDIF(Table3[[#This Row],[date of birth]],DATE(2023,6,8),"y")</f>
        <v>51</v>
      </c>
      <c r="Q1689" s="39">
        <v>15150.44</v>
      </c>
    </row>
    <row r="1690" spans="1:17" x14ac:dyDescent="0.25">
      <c r="A1690" t="s">
        <v>6405</v>
      </c>
      <c r="B1690">
        <v>1962</v>
      </c>
      <c r="C1690" t="s">
        <v>37</v>
      </c>
      <c r="D1690">
        <v>25</v>
      </c>
      <c r="E1690">
        <v>0</v>
      </c>
      <c r="F1690">
        <v>15161.25</v>
      </c>
      <c r="G1690" t="s">
        <v>11</v>
      </c>
      <c r="H1690" t="s">
        <v>11</v>
      </c>
      <c r="I1690" t="s">
        <v>23</v>
      </c>
      <c r="J1690" s="16" t="str">
        <f>IF(Table3[[#This Row],[month]]="?","sep",Table3[[#This Row],[month]])</f>
        <v>Oct</v>
      </c>
      <c r="K1690" s="16">
        <f>IF(Table3[[#This Row],[year]]="?","1983",Table3[[#This Row],[year]])</f>
        <v>1962</v>
      </c>
      <c r="L1690" s="16" t="str">
        <f>IF(Table3[[#This Row],[Hospital tier]]="?","tier - 2",Table3[[#This Row],[Hospital tier]])</f>
        <v>tier - 2</v>
      </c>
      <c r="M1690" s="16" t="str">
        <f>IF(Table3[[#This Row],[City tier]]="?","tier - 2",Table3[[#This Row],[City tier]])</f>
        <v>tier - 2</v>
      </c>
      <c r="N1690" s="16" t="str">
        <f>IF(Table3[[#This Row],[State ID]]="?","unknown",Table3[[#This Row],[State ID]])</f>
        <v>R1012</v>
      </c>
      <c r="O1690" s="38" t="str">
        <f>CONCATENATE(Table3[[#This Row],[date]],"-",Table3[[#This Row],[month2]],"-",Table3[[#This Row],[year2]])</f>
        <v>25-Oct-1962</v>
      </c>
      <c r="P1690" s="17">
        <f>DATEDIF(Table3[[#This Row],[date of birth]],DATE(2023,6,8),"y")</f>
        <v>60</v>
      </c>
      <c r="Q1690" s="39">
        <v>15161.25</v>
      </c>
    </row>
    <row r="1691" spans="1:17" x14ac:dyDescent="0.25">
      <c r="A1691" t="s">
        <v>6406</v>
      </c>
      <c r="B1691">
        <v>1959</v>
      </c>
      <c r="C1691" t="s">
        <v>18</v>
      </c>
      <c r="D1691">
        <v>4</v>
      </c>
      <c r="E1691">
        <v>3</v>
      </c>
      <c r="F1691">
        <v>15161.53</v>
      </c>
      <c r="G1691" t="s">
        <v>11</v>
      </c>
      <c r="H1691" t="s">
        <v>16</v>
      </c>
      <c r="I1691" t="s">
        <v>13</v>
      </c>
      <c r="J1691" s="16" t="str">
        <f>IF(Table3[[#This Row],[month]]="?","sep",Table3[[#This Row],[month]])</f>
        <v>Jun</v>
      </c>
      <c r="K1691" s="16">
        <f>IF(Table3[[#This Row],[year]]="?","1983",Table3[[#This Row],[year]])</f>
        <v>1959</v>
      </c>
      <c r="L1691" s="16" t="str">
        <f>IF(Table3[[#This Row],[Hospital tier]]="?","tier - 2",Table3[[#This Row],[Hospital tier]])</f>
        <v>tier - 2</v>
      </c>
      <c r="M1691" s="16" t="str">
        <f>IF(Table3[[#This Row],[City tier]]="?","tier - 2",Table3[[#This Row],[City tier]])</f>
        <v>tier - 1</v>
      </c>
      <c r="N1691" s="16" t="str">
        <f>IF(Table3[[#This Row],[State ID]]="?","unknown",Table3[[#This Row],[State ID]])</f>
        <v>R1013</v>
      </c>
      <c r="O1691" s="38" t="str">
        <f>CONCATENATE(Table3[[#This Row],[date]],"-",Table3[[#This Row],[month2]],"-",Table3[[#This Row],[year2]])</f>
        <v>4-Jun-1959</v>
      </c>
      <c r="P1691" s="17">
        <f>DATEDIF(Table3[[#This Row],[date of birth]],DATE(2023,6,8),"y")</f>
        <v>64</v>
      </c>
      <c r="Q1691" s="39">
        <v>15161.53</v>
      </c>
    </row>
    <row r="1692" spans="1:17" x14ac:dyDescent="0.25">
      <c r="A1692" t="s">
        <v>6407</v>
      </c>
      <c r="B1692">
        <v>1959</v>
      </c>
      <c r="C1692" t="s">
        <v>30</v>
      </c>
      <c r="D1692">
        <v>3</v>
      </c>
      <c r="E1692">
        <v>3</v>
      </c>
      <c r="F1692">
        <v>15170.07</v>
      </c>
      <c r="G1692" t="s">
        <v>11</v>
      </c>
      <c r="H1692" t="s">
        <v>12</v>
      </c>
      <c r="I1692" t="s">
        <v>42</v>
      </c>
      <c r="J1692" s="16" t="str">
        <f>IF(Table3[[#This Row],[month]]="?","sep",Table3[[#This Row],[month]])</f>
        <v>Dec</v>
      </c>
      <c r="K1692" s="16">
        <f>IF(Table3[[#This Row],[year]]="?","1983",Table3[[#This Row],[year]])</f>
        <v>1959</v>
      </c>
      <c r="L1692" s="16" t="str">
        <f>IF(Table3[[#This Row],[Hospital tier]]="?","tier - 2",Table3[[#This Row],[Hospital tier]])</f>
        <v>tier - 2</v>
      </c>
      <c r="M1692" s="16" t="str">
        <f>IF(Table3[[#This Row],[City tier]]="?","tier - 2",Table3[[#This Row],[City tier]])</f>
        <v>tier - 3</v>
      </c>
      <c r="N1692" s="16" t="str">
        <f>IF(Table3[[#This Row],[State ID]]="?","unknown",Table3[[#This Row],[State ID]])</f>
        <v>R1011</v>
      </c>
      <c r="O1692" s="38" t="str">
        <f>CONCATENATE(Table3[[#This Row],[date]],"-",Table3[[#This Row],[month2]],"-",Table3[[#This Row],[year2]])</f>
        <v>3-Dec-1959</v>
      </c>
      <c r="P1692" s="17">
        <f>DATEDIF(Table3[[#This Row],[date of birth]],DATE(2023,6,8),"y")</f>
        <v>63</v>
      </c>
      <c r="Q1692" s="39">
        <v>15170.07</v>
      </c>
    </row>
    <row r="1693" spans="1:17" x14ac:dyDescent="0.25">
      <c r="A1693" t="s">
        <v>6408</v>
      </c>
      <c r="B1693">
        <v>1962</v>
      </c>
      <c r="C1693" t="s">
        <v>18</v>
      </c>
      <c r="D1693">
        <v>17</v>
      </c>
      <c r="E1693">
        <v>0</v>
      </c>
      <c r="F1693">
        <v>15174.81</v>
      </c>
      <c r="G1693" t="s">
        <v>11</v>
      </c>
      <c r="H1693" t="s">
        <v>16</v>
      </c>
      <c r="I1693" t="s">
        <v>23</v>
      </c>
      <c r="J1693" s="16" t="str">
        <f>IF(Table3[[#This Row],[month]]="?","sep",Table3[[#This Row],[month]])</f>
        <v>Jun</v>
      </c>
      <c r="K1693" s="16">
        <f>IF(Table3[[#This Row],[year]]="?","1983",Table3[[#This Row],[year]])</f>
        <v>1962</v>
      </c>
      <c r="L1693" s="16" t="str">
        <f>IF(Table3[[#This Row],[Hospital tier]]="?","tier - 2",Table3[[#This Row],[Hospital tier]])</f>
        <v>tier - 2</v>
      </c>
      <c r="M1693" s="16" t="str">
        <f>IF(Table3[[#This Row],[City tier]]="?","tier - 2",Table3[[#This Row],[City tier]])</f>
        <v>tier - 1</v>
      </c>
      <c r="N1693" s="16" t="str">
        <f>IF(Table3[[#This Row],[State ID]]="?","unknown",Table3[[#This Row],[State ID]])</f>
        <v>R1012</v>
      </c>
      <c r="O1693" s="38" t="str">
        <f>CONCATENATE(Table3[[#This Row],[date]],"-",Table3[[#This Row],[month2]],"-",Table3[[#This Row],[year2]])</f>
        <v>17-Jun-1962</v>
      </c>
      <c r="P1693" s="17">
        <f>DATEDIF(Table3[[#This Row],[date of birth]],DATE(2023,6,8),"y")</f>
        <v>60</v>
      </c>
      <c r="Q1693" s="39">
        <v>15174.81</v>
      </c>
    </row>
    <row r="1694" spans="1:17" x14ac:dyDescent="0.25">
      <c r="A1694" t="s">
        <v>6409</v>
      </c>
      <c r="B1694">
        <v>1978</v>
      </c>
      <c r="C1694" t="s">
        <v>15</v>
      </c>
      <c r="D1694">
        <v>23</v>
      </c>
      <c r="E1694">
        <v>2</v>
      </c>
      <c r="F1694">
        <v>15207.92</v>
      </c>
      <c r="G1694" t="s">
        <v>11</v>
      </c>
      <c r="H1694" t="s">
        <v>16</v>
      </c>
      <c r="I1694" t="s">
        <v>23</v>
      </c>
      <c r="J1694" s="16" t="str">
        <f>IF(Table3[[#This Row],[month]]="?","sep",Table3[[#This Row],[month]])</f>
        <v>Nov</v>
      </c>
      <c r="K1694" s="16">
        <f>IF(Table3[[#This Row],[year]]="?","1983",Table3[[#This Row],[year]])</f>
        <v>1978</v>
      </c>
      <c r="L1694" s="16" t="str">
        <f>IF(Table3[[#This Row],[Hospital tier]]="?","tier - 2",Table3[[#This Row],[Hospital tier]])</f>
        <v>tier - 2</v>
      </c>
      <c r="M1694" s="16" t="str">
        <f>IF(Table3[[#This Row],[City tier]]="?","tier - 2",Table3[[#This Row],[City tier]])</f>
        <v>tier - 1</v>
      </c>
      <c r="N1694" s="16" t="str">
        <f>IF(Table3[[#This Row],[State ID]]="?","unknown",Table3[[#This Row],[State ID]])</f>
        <v>R1012</v>
      </c>
      <c r="O1694" s="38" t="str">
        <f>CONCATENATE(Table3[[#This Row],[date]],"-",Table3[[#This Row],[month2]],"-",Table3[[#This Row],[year2]])</f>
        <v>23-Nov-1978</v>
      </c>
      <c r="P1694" s="17">
        <f>DATEDIF(Table3[[#This Row],[date of birth]],DATE(2023,6,8),"y")</f>
        <v>44</v>
      </c>
      <c r="Q1694" s="39">
        <v>15207.92</v>
      </c>
    </row>
    <row r="1695" spans="1:17" x14ac:dyDescent="0.25">
      <c r="A1695" t="s">
        <v>6410</v>
      </c>
      <c r="B1695">
        <v>1960</v>
      </c>
      <c r="C1695" t="s">
        <v>10</v>
      </c>
      <c r="D1695">
        <v>25</v>
      </c>
      <c r="E1695">
        <v>2</v>
      </c>
      <c r="F1695">
        <v>15230.32</v>
      </c>
      <c r="G1695" t="s">
        <v>11</v>
      </c>
      <c r="H1695" t="s">
        <v>11</v>
      </c>
      <c r="I1695" t="s">
        <v>247</v>
      </c>
      <c r="J1695" s="16" t="str">
        <f>IF(Table3[[#This Row],[month]]="?","sep",Table3[[#This Row],[month]])</f>
        <v>Jul</v>
      </c>
      <c r="K1695" s="16">
        <f>IF(Table3[[#This Row],[year]]="?","1983",Table3[[#This Row],[year]])</f>
        <v>1960</v>
      </c>
      <c r="L1695" s="16" t="str">
        <f>IF(Table3[[#This Row],[Hospital tier]]="?","tier - 2",Table3[[#This Row],[Hospital tier]])</f>
        <v>tier - 2</v>
      </c>
      <c r="M1695" s="16" t="str">
        <f>IF(Table3[[#This Row],[City tier]]="?","tier - 2",Table3[[#This Row],[City tier]])</f>
        <v>tier - 2</v>
      </c>
      <c r="N1695" s="16" t="str">
        <f>IF(Table3[[#This Row],[State ID]]="?","unknown",Table3[[#This Row],[State ID]])</f>
        <v>R1024</v>
      </c>
      <c r="O1695" s="38" t="str">
        <f>CONCATENATE(Table3[[#This Row],[date]],"-",Table3[[#This Row],[month2]],"-",Table3[[#This Row],[year2]])</f>
        <v>25-Jul-1960</v>
      </c>
      <c r="P1695" s="17">
        <f>DATEDIF(Table3[[#This Row],[date of birth]],DATE(2023,6,8),"y")</f>
        <v>62</v>
      </c>
      <c r="Q1695" s="39">
        <v>15230.32</v>
      </c>
    </row>
    <row r="1696" spans="1:17" x14ac:dyDescent="0.25">
      <c r="A1696" t="s">
        <v>6411</v>
      </c>
      <c r="B1696">
        <v>1969</v>
      </c>
      <c r="C1696" t="s">
        <v>20</v>
      </c>
      <c r="D1696">
        <v>16</v>
      </c>
      <c r="E1696">
        <v>0</v>
      </c>
      <c r="F1696">
        <v>15260.52</v>
      </c>
      <c r="G1696" t="s">
        <v>11</v>
      </c>
      <c r="H1696" t="s">
        <v>11</v>
      </c>
      <c r="I1696" t="s">
        <v>249</v>
      </c>
      <c r="J1696" s="16" t="str">
        <f>IF(Table3[[#This Row],[month]]="?","sep",Table3[[#This Row],[month]])</f>
        <v>Sep</v>
      </c>
      <c r="K1696" s="16">
        <f>IF(Table3[[#This Row],[year]]="?","1983",Table3[[#This Row],[year]])</f>
        <v>1969</v>
      </c>
      <c r="L1696" s="16" t="str">
        <f>IF(Table3[[#This Row],[Hospital tier]]="?","tier - 2",Table3[[#This Row],[Hospital tier]])</f>
        <v>tier - 2</v>
      </c>
      <c r="M1696" s="16" t="str">
        <f>IF(Table3[[#This Row],[City tier]]="?","tier - 2",Table3[[#This Row],[City tier]])</f>
        <v>tier - 2</v>
      </c>
      <c r="N1696" s="16" t="str">
        <f>IF(Table3[[#This Row],[State ID]]="?","unknown",Table3[[#This Row],[State ID]])</f>
        <v>R1023</v>
      </c>
      <c r="O1696" s="38" t="str">
        <f>CONCATENATE(Table3[[#This Row],[date]],"-",Table3[[#This Row],[month2]],"-",Table3[[#This Row],[year2]])</f>
        <v>16-Sep-1969</v>
      </c>
      <c r="P1696" s="17">
        <f>DATEDIF(Table3[[#This Row],[date of birth]],DATE(2023,6,8),"y")</f>
        <v>53</v>
      </c>
      <c r="Q1696" s="39">
        <v>15260.52</v>
      </c>
    </row>
    <row r="1697" spans="1:17" x14ac:dyDescent="0.25">
      <c r="A1697" t="s">
        <v>6412</v>
      </c>
      <c r="B1697">
        <v>1963</v>
      </c>
      <c r="C1697" t="s">
        <v>30</v>
      </c>
      <c r="D1697">
        <v>13</v>
      </c>
      <c r="E1697">
        <v>0</v>
      </c>
      <c r="F1697">
        <v>15322.77</v>
      </c>
      <c r="G1697" t="s">
        <v>11</v>
      </c>
      <c r="H1697" t="s">
        <v>12</v>
      </c>
      <c r="I1697" t="s">
        <v>300</v>
      </c>
      <c r="J1697" s="16" t="str">
        <f>IF(Table3[[#This Row],[month]]="?","sep",Table3[[#This Row],[month]])</f>
        <v>Dec</v>
      </c>
      <c r="K1697" s="16">
        <f>IF(Table3[[#This Row],[year]]="?","1983",Table3[[#This Row],[year]])</f>
        <v>1963</v>
      </c>
      <c r="L1697" s="16" t="str">
        <f>IF(Table3[[#This Row],[Hospital tier]]="?","tier - 2",Table3[[#This Row],[Hospital tier]])</f>
        <v>tier - 2</v>
      </c>
      <c r="M1697" s="16" t="str">
        <f>IF(Table3[[#This Row],[City tier]]="?","tier - 2",Table3[[#This Row],[City tier]])</f>
        <v>tier - 3</v>
      </c>
      <c r="N1697" s="16" t="str">
        <f>IF(Table3[[#This Row],[State ID]]="?","unknown",Table3[[#This Row],[State ID]])</f>
        <v>R1021</v>
      </c>
      <c r="O1697" s="38" t="str">
        <f>CONCATENATE(Table3[[#This Row],[date]],"-",Table3[[#This Row],[month2]],"-",Table3[[#This Row],[year2]])</f>
        <v>13-Dec-1963</v>
      </c>
      <c r="P1697" s="17">
        <f>DATEDIF(Table3[[#This Row],[date of birth]],DATE(2023,6,8),"y")</f>
        <v>59</v>
      </c>
      <c r="Q1697" s="39">
        <v>15322.77</v>
      </c>
    </row>
    <row r="1698" spans="1:17" x14ac:dyDescent="0.25">
      <c r="A1698" t="s">
        <v>6413</v>
      </c>
      <c r="B1698">
        <v>2001</v>
      </c>
      <c r="C1698" t="s">
        <v>10</v>
      </c>
      <c r="D1698">
        <v>14</v>
      </c>
      <c r="E1698">
        <v>1</v>
      </c>
      <c r="F1698">
        <v>15359.1</v>
      </c>
      <c r="G1698" t="s">
        <v>11</v>
      </c>
      <c r="H1698" t="s">
        <v>12</v>
      </c>
      <c r="I1698" t="s">
        <v>247</v>
      </c>
      <c r="J1698" s="16" t="str">
        <f>IF(Table3[[#This Row],[month]]="?","sep",Table3[[#This Row],[month]])</f>
        <v>Jul</v>
      </c>
      <c r="K1698" s="16">
        <f>IF(Table3[[#This Row],[year]]="?","1983",Table3[[#This Row],[year]])</f>
        <v>2001</v>
      </c>
      <c r="L1698" s="16" t="str">
        <f>IF(Table3[[#This Row],[Hospital tier]]="?","tier - 2",Table3[[#This Row],[Hospital tier]])</f>
        <v>tier - 2</v>
      </c>
      <c r="M1698" s="16" t="str">
        <f>IF(Table3[[#This Row],[City tier]]="?","tier - 2",Table3[[#This Row],[City tier]])</f>
        <v>tier - 3</v>
      </c>
      <c r="N1698" s="16" t="str">
        <f>IF(Table3[[#This Row],[State ID]]="?","unknown",Table3[[#This Row],[State ID]])</f>
        <v>R1024</v>
      </c>
      <c r="O1698" s="38" t="str">
        <f>CONCATENATE(Table3[[#This Row],[date]],"-",Table3[[#This Row],[month2]],"-",Table3[[#This Row],[year2]])</f>
        <v>14-Jul-2001</v>
      </c>
      <c r="P1698" s="17">
        <f>DATEDIF(Table3[[#This Row],[date of birth]],DATE(2023,6,8),"y")</f>
        <v>21</v>
      </c>
      <c r="Q1698" s="39">
        <v>15359.1</v>
      </c>
    </row>
    <row r="1699" spans="1:17" x14ac:dyDescent="0.25">
      <c r="A1699" t="s">
        <v>6414</v>
      </c>
      <c r="B1699">
        <v>1988</v>
      </c>
      <c r="C1699" t="s">
        <v>30</v>
      </c>
      <c r="D1699">
        <v>17</v>
      </c>
      <c r="E1699">
        <v>3</v>
      </c>
      <c r="F1699">
        <v>15361.5</v>
      </c>
      <c r="G1699" t="s">
        <v>11</v>
      </c>
      <c r="H1699" t="s">
        <v>12</v>
      </c>
      <c r="I1699" t="s">
        <v>249</v>
      </c>
      <c r="J1699" s="16" t="str">
        <f>IF(Table3[[#This Row],[month]]="?","sep",Table3[[#This Row],[month]])</f>
        <v>Dec</v>
      </c>
      <c r="K1699" s="16">
        <f>IF(Table3[[#This Row],[year]]="?","1983",Table3[[#This Row],[year]])</f>
        <v>1988</v>
      </c>
      <c r="L1699" s="16" t="str">
        <f>IF(Table3[[#This Row],[Hospital tier]]="?","tier - 2",Table3[[#This Row],[Hospital tier]])</f>
        <v>tier - 2</v>
      </c>
      <c r="M1699" s="16" t="str">
        <f>IF(Table3[[#This Row],[City tier]]="?","tier - 2",Table3[[#This Row],[City tier]])</f>
        <v>tier - 3</v>
      </c>
      <c r="N1699" s="16" t="str">
        <f>IF(Table3[[#This Row],[State ID]]="?","unknown",Table3[[#This Row],[State ID]])</f>
        <v>R1023</v>
      </c>
      <c r="O1699" s="38" t="str">
        <f>CONCATENATE(Table3[[#This Row],[date]],"-",Table3[[#This Row],[month2]],"-",Table3[[#This Row],[year2]])</f>
        <v>17-Dec-1988</v>
      </c>
      <c r="P1699" s="17">
        <f>DATEDIF(Table3[[#This Row],[date of birth]],DATE(2023,6,8),"y")</f>
        <v>34</v>
      </c>
      <c r="Q1699" s="39">
        <v>15361.5</v>
      </c>
    </row>
    <row r="1700" spans="1:17" x14ac:dyDescent="0.25">
      <c r="A1700" t="s">
        <v>6415</v>
      </c>
      <c r="B1700">
        <v>1968</v>
      </c>
      <c r="C1700" t="s">
        <v>10</v>
      </c>
      <c r="D1700">
        <v>18</v>
      </c>
      <c r="E1700">
        <v>0</v>
      </c>
      <c r="F1700">
        <v>15363.77</v>
      </c>
      <c r="G1700" t="s">
        <v>11</v>
      </c>
      <c r="H1700" t="s">
        <v>16</v>
      </c>
      <c r="I1700" t="s">
        <v>535</v>
      </c>
      <c r="J1700" s="16" t="str">
        <f>IF(Table3[[#This Row],[month]]="?","sep",Table3[[#This Row],[month]])</f>
        <v>Jul</v>
      </c>
      <c r="K1700" s="16">
        <f>IF(Table3[[#This Row],[year]]="?","1983",Table3[[#This Row],[year]])</f>
        <v>1968</v>
      </c>
      <c r="L1700" s="16" t="str">
        <f>IF(Table3[[#This Row],[Hospital tier]]="?","tier - 2",Table3[[#This Row],[Hospital tier]])</f>
        <v>tier - 2</v>
      </c>
      <c r="M1700" s="16" t="str">
        <f>IF(Table3[[#This Row],[City tier]]="?","tier - 2",Table3[[#This Row],[City tier]])</f>
        <v>tier - 1</v>
      </c>
      <c r="N1700" s="16" t="str">
        <f>IF(Table3[[#This Row],[State ID]]="?","unknown",Table3[[#This Row],[State ID]])</f>
        <v>R1026</v>
      </c>
      <c r="O1700" s="38" t="str">
        <f>CONCATENATE(Table3[[#This Row],[date]],"-",Table3[[#This Row],[month2]],"-",Table3[[#This Row],[year2]])</f>
        <v>18-Jul-1968</v>
      </c>
      <c r="P1700" s="17">
        <f>DATEDIF(Table3[[#This Row],[date of birth]],DATE(2023,6,8),"y")</f>
        <v>54</v>
      </c>
      <c r="Q1700" s="39">
        <v>15363.77</v>
      </c>
    </row>
    <row r="1701" spans="1:17" x14ac:dyDescent="0.25">
      <c r="A1701" t="s">
        <v>6416</v>
      </c>
      <c r="B1701">
        <v>1962</v>
      </c>
      <c r="C1701" t="s">
        <v>20</v>
      </c>
      <c r="D1701">
        <v>6</v>
      </c>
      <c r="E1701">
        <v>0</v>
      </c>
      <c r="F1701">
        <v>15368.22</v>
      </c>
      <c r="G1701" t="s">
        <v>11</v>
      </c>
      <c r="H1701" t="s">
        <v>11</v>
      </c>
      <c r="I1701" t="s">
        <v>42</v>
      </c>
      <c r="J1701" s="16" t="str">
        <f>IF(Table3[[#This Row],[month]]="?","sep",Table3[[#This Row],[month]])</f>
        <v>Sep</v>
      </c>
      <c r="K1701" s="16">
        <f>IF(Table3[[#This Row],[year]]="?","1983",Table3[[#This Row],[year]])</f>
        <v>1962</v>
      </c>
      <c r="L1701" s="16" t="str">
        <f>IF(Table3[[#This Row],[Hospital tier]]="?","tier - 2",Table3[[#This Row],[Hospital tier]])</f>
        <v>tier - 2</v>
      </c>
      <c r="M1701" s="16" t="str">
        <f>IF(Table3[[#This Row],[City tier]]="?","tier - 2",Table3[[#This Row],[City tier]])</f>
        <v>tier - 2</v>
      </c>
      <c r="N1701" s="16" t="str">
        <f>IF(Table3[[#This Row],[State ID]]="?","unknown",Table3[[#This Row],[State ID]])</f>
        <v>R1011</v>
      </c>
      <c r="O1701" s="38" t="str">
        <f>CONCATENATE(Table3[[#This Row],[date]],"-",Table3[[#This Row],[month2]],"-",Table3[[#This Row],[year2]])</f>
        <v>6-Sep-1962</v>
      </c>
      <c r="P1701" s="17">
        <f>DATEDIF(Table3[[#This Row],[date of birth]],DATE(2023,6,8),"y")</f>
        <v>60</v>
      </c>
      <c r="Q1701" s="39">
        <v>15368.22</v>
      </c>
    </row>
    <row r="1702" spans="1:17" x14ac:dyDescent="0.25">
      <c r="A1702" t="s">
        <v>6417</v>
      </c>
      <c r="B1702">
        <v>1964</v>
      </c>
      <c r="C1702" t="s">
        <v>20</v>
      </c>
      <c r="D1702">
        <v>4</v>
      </c>
      <c r="E1702">
        <v>0</v>
      </c>
      <c r="F1702">
        <v>15377.77</v>
      </c>
      <c r="G1702" t="s">
        <v>11</v>
      </c>
      <c r="H1702" t="s">
        <v>11</v>
      </c>
      <c r="I1702" t="s">
        <v>23</v>
      </c>
      <c r="J1702" s="16" t="str">
        <f>IF(Table3[[#This Row],[month]]="?","sep",Table3[[#This Row],[month]])</f>
        <v>Sep</v>
      </c>
      <c r="K1702" s="16">
        <f>IF(Table3[[#This Row],[year]]="?","1983",Table3[[#This Row],[year]])</f>
        <v>1964</v>
      </c>
      <c r="L1702" s="16" t="str">
        <f>IF(Table3[[#This Row],[Hospital tier]]="?","tier - 2",Table3[[#This Row],[Hospital tier]])</f>
        <v>tier - 2</v>
      </c>
      <c r="M1702" s="16" t="str">
        <f>IF(Table3[[#This Row],[City tier]]="?","tier - 2",Table3[[#This Row],[City tier]])</f>
        <v>tier - 2</v>
      </c>
      <c r="N1702" s="16" t="str">
        <f>IF(Table3[[#This Row],[State ID]]="?","unknown",Table3[[#This Row],[State ID]])</f>
        <v>R1012</v>
      </c>
      <c r="O1702" s="38" t="str">
        <f>CONCATENATE(Table3[[#This Row],[date]],"-",Table3[[#This Row],[month2]],"-",Table3[[#This Row],[year2]])</f>
        <v>4-Sep-1964</v>
      </c>
      <c r="P1702" s="17">
        <f>DATEDIF(Table3[[#This Row],[date of birth]],DATE(2023,6,8),"y")</f>
        <v>58</v>
      </c>
      <c r="Q1702" s="39">
        <v>15377.77</v>
      </c>
    </row>
    <row r="1703" spans="1:17" x14ac:dyDescent="0.25">
      <c r="A1703" t="s">
        <v>6418</v>
      </c>
      <c r="B1703">
        <v>1990</v>
      </c>
      <c r="C1703" t="s">
        <v>37</v>
      </c>
      <c r="D1703">
        <v>25</v>
      </c>
      <c r="E1703">
        <v>3</v>
      </c>
      <c r="F1703">
        <v>15440.2</v>
      </c>
      <c r="G1703" t="s">
        <v>11</v>
      </c>
      <c r="H1703" t="s">
        <v>16</v>
      </c>
      <c r="I1703" t="s">
        <v>23</v>
      </c>
      <c r="J1703" s="16" t="str">
        <f>IF(Table3[[#This Row],[month]]="?","sep",Table3[[#This Row],[month]])</f>
        <v>Oct</v>
      </c>
      <c r="K1703" s="16">
        <f>IF(Table3[[#This Row],[year]]="?","1983",Table3[[#This Row],[year]])</f>
        <v>1990</v>
      </c>
      <c r="L1703" s="16" t="str">
        <f>IF(Table3[[#This Row],[Hospital tier]]="?","tier - 2",Table3[[#This Row],[Hospital tier]])</f>
        <v>tier - 2</v>
      </c>
      <c r="M1703" s="16" t="str">
        <f>IF(Table3[[#This Row],[City tier]]="?","tier - 2",Table3[[#This Row],[City tier]])</f>
        <v>tier - 1</v>
      </c>
      <c r="N1703" s="16" t="str">
        <f>IF(Table3[[#This Row],[State ID]]="?","unknown",Table3[[#This Row],[State ID]])</f>
        <v>R1012</v>
      </c>
      <c r="O1703" s="38" t="str">
        <f>CONCATENATE(Table3[[#This Row],[date]],"-",Table3[[#This Row],[month2]],"-",Table3[[#This Row],[year2]])</f>
        <v>25-Oct-1990</v>
      </c>
      <c r="P1703" s="17">
        <f>DATEDIF(Table3[[#This Row],[date of birth]],DATE(2023,6,8),"y")</f>
        <v>32</v>
      </c>
      <c r="Q1703" s="39">
        <v>15440.2</v>
      </c>
    </row>
    <row r="1704" spans="1:17" x14ac:dyDescent="0.25">
      <c r="A1704" t="s">
        <v>6419</v>
      </c>
      <c r="B1704">
        <v>1976</v>
      </c>
      <c r="C1704" t="s">
        <v>10</v>
      </c>
      <c r="D1704">
        <v>20</v>
      </c>
      <c r="E1704">
        <v>2</v>
      </c>
      <c r="F1704">
        <v>15450.48</v>
      </c>
      <c r="G1704" t="s">
        <v>11</v>
      </c>
      <c r="H1704" t="s">
        <v>16</v>
      </c>
      <c r="I1704" t="s">
        <v>535</v>
      </c>
      <c r="J1704" s="16" t="str">
        <f>IF(Table3[[#This Row],[month]]="?","sep",Table3[[#This Row],[month]])</f>
        <v>Jul</v>
      </c>
      <c r="K1704" s="16">
        <f>IF(Table3[[#This Row],[year]]="?","1983",Table3[[#This Row],[year]])</f>
        <v>1976</v>
      </c>
      <c r="L1704" s="16" t="str">
        <f>IF(Table3[[#This Row],[Hospital tier]]="?","tier - 2",Table3[[#This Row],[Hospital tier]])</f>
        <v>tier - 2</v>
      </c>
      <c r="M1704" s="16" t="str">
        <f>IF(Table3[[#This Row],[City tier]]="?","tier - 2",Table3[[#This Row],[City tier]])</f>
        <v>tier - 1</v>
      </c>
      <c r="N1704" s="16" t="str">
        <f>IF(Table3[[#This Row],[State ID]]="?","unknown",Table3[[#This Row],[State ID]])</f>
        <v>R1026</v>
      </c>
      <c r="O1704" s="38" t="str">
        <f>CONCATENATE(Table3[[#This Row],[date]],"-",Table3[[#This Row],[month2]],"-",Table3[[#This Row],[year2]])</f>
        <v>20-Jul-1976</v>
      </c>
      <c r="P1704" s="17">
        <f>DATEDIF(Table3[[#This Row],[date of birth]],DATE(2023,6,8),"y")</f>
        <v>46</v>
      </c>
      <c r="Q1704" s="39">
        <v>15450.48</v>
      </c>
    </row>
    <row r="1705" spans="1:17" x14ac:dyDescent="0.25">
      <c r="A1705" t="s">
        <v>6420</v>
      </c>
      <c r="B1705">
        <v>2004</v>
      </c>
      <c r="C1705" t="s">
        <v>10</v>
      </c>
      <c r="D1705">
        <v>17</v>
      </c>
      <c r="E1705">
        <v>0</v>
      </c>
      <c r="F1705">
        <v>15518.18</v>
      </c>
      <c r="G1705" t="s">
        <v>11</v>
      </c>
      <c r="H1705" t="s">
        <v>12</v>
      </c>
      <c r="I1705" t="s">
        <v>164</v>
      </c>
      <c r="J1705" s="16" t="str">
        <f>IF(Table3[[#This Row],[month]]="?","sep",Table3[[#This Row],[month]])</f>
        <v>Jul</v>
      </c>
      <c r="K1705" s="16">
        <f>IF(Table3[[#This Row],[year]]="?","1983",Table3[[#This Row],[year]])</f>
        <v>2004</v>
      </c>
      <c r="L1705" s="16" t="str">
        <f>IF(Table3[[#This Row],[Hospital tier]]="?","tier - 2",Table3[[#This Row],[Hospital tier]])</f>
        <v>tier - 2</v>
      </c>
      <c r="M1705" s="16" t="str">
        <f>IF(Table3[[#This Row],[City tier]]="?","tier - 2",Table3[[#This Row],[City tier]])</f>
        <v>tier - 3</v>
      </c>
      <c r="N1705" s="16" t="str">
        <f>IF(Table3[[#This Row],[State ID]]="?","unknown",Table3[[#This Row],[State ID]])</f>
        <v>R1015</v>
      </c>
      <c r="O1705" s="38" t="str">
        <f>CONCATENATE(Table3[[#This Row],[date]],"-",Table3[[#This Row],[month2]],"-",Table3[[#This Row],[year2]])</f>
        <v>17-Jul-2004</v>
      </c>
      <c r="P1705" s="17">
        <f>DATEDIF(Table3[[#This Row],[date of birth]],DATE(2023,6,8),"y")</f>
        <v>18</v>
      </c>
      <c r="Q1705" s="39">
        <v>15518.18</v>
      </c>
    </row>
    <row r="1706" spans="1:17" x14ac:dyDescent="0.25">
      <c r="A1706" t="s">
        <v>6421</v>
      </c>
      <c r="B1706">
        <v>1974</v>
      </c>
      <c r="C1706" t="s">
        <v>18</v>
      </c>
      <c r="D1706">
        <v>28</v>
      </c>
      <c r="E1706">
        <v>0</v>
      </c>
      <c r="F1706">
        <v>15532.16</v>
      </c>
      <c r="G1706" t="s">
        <v>11</v>
      </c>
      <c r="H1706" t="s">
        <v>11</v>
      </c>
      <c r="I1706" t="s">
        <v>535</v>
      </c>
      <c r="J1706" s="16" t="str">
        <f>IF(Table3[[#This Row],[month]]="?","sep",Table3[[#This Row],[month]])</f>
        <v>Jun</v>
      </c>
      <c r="K1706" s="16">
        <f>IF(Table3[[#This Row],[year]]="?","1983",Table3[[#This Row],[year]])</f>
        <v>1974</v>
      </c>
      <c r="L1706" s="16" t="str">
        <f>IF(Table3[[#This Row],[Hospital tier]]="?","tier - 2",Table3[[#This Row],[Hospital tier]])</f>
        <v>tier - 2</v>
      </c>
      <c r="M1706" s="16" t="str">
        <f>IF(Table3[[#This Row],[City tier]]="?","tier - 2",Table3[[#This Row],[City tier]])</f>
        <v>tier - 2</v>
      </c>
      <c r="N1706" s="16" t="str">
        <f>IF(Table3[[#This Row],[State ID]]="?","unknown",Table3[[#This Row],[State ID]])</f>
        <v>R1026</v>
      </c>
      <c r="O1706" s="38" t="str">
        <f>CONCATENATE(Table3[[#This Row],[date]],"-",Table3[[#This Row],[month2]],"-",Table3[[#This Row],[year2]])</f>
        <v>28-Jun-1974</v>
      </c>
      <c r="P1706" s="17">
        <f>DATEDIF(Table3[[#This Row],[date of birth]],DATE(2023,6,8),"y")</f>
        <v>48</v>
      </c>
      <c r="Q1706" s="39">
        <v>15532.16</v>
      </c>
    </row>
    <row r="1707" spans="1:17" x14ac:dyDescent="0.25">
      <c r="A1707" t="s">
        <v>6422</v>
      </c>
      <c r="B1707">
        <v>1959</v>
      </c>
      <c r="C1707" t="s">
        <v>37</v>
      </c>
      <c r="D1707">
        <v>2</v>
      </c>
      <c r="E1707">
        <v>3</v>
      </c>
      <c r="F1707">
        <v>15555.19</v>
      </c>
      <c r="G1707" t="s">
        <v>11</v>
      </c>
      <c r="H1707" t="s">
        <v>12</v>
      </c>
      <c r="I1707" t="s">
        <v>23</v>
      </c>
      <c r="J1707" s="16" t="str">
        <f>IF(Table3[[#This Row],[month]]="?","sep",Table3[[#This Row],[month]])</f>
        <v>Oct</v>
      </c>
      <c r="K1707" s="16">
        <f>IF(Table3[[#This Row],[year]]="?","1983",Table3[[#This Row],[year]])</f>
        <v>1959</v>
      </c>
      <c r="L1707" s="16" t="str">
        <f>IF(Table3[[#This Row],[Hospital tier]]="?","tier - 2",Table3[[#This Row],[Hospital tier]])</f>
        <v>tier - 2</v>
      </c>
      <c r="M1707" s="16" t="str">
        <f>IF(Table3[[#This Row],[City tier]]="?","tier - 2",Table3[[#This Row],[City tier]])</f>
        <v>tier - 3</v>
      </c>
      <c r="N1707" s="16" t="str">
        <f>IF(Table3[[#This Row],[State ID]]="?","unknown",Table3[[#This Row],[State ID]])</f>
        <v>R1012</v>
      </c>
      <c r="O1707" s="38" t="str">
        <f>CONCATENATE(Table3[[#This Row],[date]],"-",Table3[[#This Row],[month2]],"-",Table3[[#This Row],[year2]])</f>
        <v>2-Oct-1959</v>
      </c>
      <c r="P1707" s="17">
        <f>DATEDIF(Table3[[#This Row],[date of birth]],DATE(2023,6,8),"y")</f>
        <v>63</v>
      </c>
      <c r="Q1707" s="39">
        <v>15555.19</v>
      </c>
    </row>
    <row r="1708" spans="1:17" x14ac:dyDescent="0.25">
      <c r="A1708" t="s">
        <v>6423</v>
      </c>
      <c r="B1708">
        <v>1974</v>
      </c>
      <c r="C1708" t="s">
        <v>10</v>
      </c>
      <c r="D1708">
        <v>30</v>
      </c>
      <c r="E1708">
        <v>0</v>
      </c>
      <c r="F1708">
        <v>15556.67</v>
      </c>
      <c r="G1708" t="s">
        <v>11</v>
      </c>
      <c r="H1708" t="s">
        <v>11</v>
      </c>
      <c r="I1708" t="s">
        <v>23</v>
      </c>
      <c r="J1708" s="16" t="str">
        <f>IF(Table3[[#This Row],[month]]="?","sep",Table3[[#This Row],[month]])</f>
        <v>Jul</v>
      </c>
      <c r="K1708" s="16">
        <f>IF(Table3[[#This Row],[year]]="?","1983",Table3[[#This Row],[year]])</f>
        <v>1974</v>
      </c>
      <c r="L1708" s="16" t="str">
        <f>IF(Table3[[#This Row],[Hospital tier]]="?","tier - 2",Table3[[#This Row],[Hospital tier]])</f>
        <v>tier - 2</v>
      </c>
      <c r="M1708" s="16" t="str">
        <f>IF(Table3[[#This Row],[City tier]]="?","tier - 2",Table3[[#This Row],[City tier]])</f>
        <v>tier - 2</v>
      </c>
      <c r="N1708" s="16" t="str">
        <f>IF(Table3[[#This Row],[State ID]]="?","unknown",Table3[[#This Row],[State ID]])</f>
        <v>R1012</v>
      </c>
      <c r="O1708" s="38" t="str">
        <f>CONCATENATE(Table3[[#This Row],[date]],"-",Table3[[#This Row],[month2]],"-",Table3[[#This Row],[year2]])</f>
        <v>30-Jul-1974</v>
      </c>
      <c r="P1708" s="17">
        <f>DATEDIF(Table3[[#This Row],[date of birth]],DATE(2023,6,8),"y")</f>
        <v>48</v>
      </c>
      <c r="Q1708" s="39">
        <v>15556.67</v>
      </c>
    </row>
    <row r="1709" spans="1:17" x14ac:dyDescent="0.25">
      <c r="A1709" t="s">
        <v>6424</v>
      </c>
      <c r="B1709">
        <v>1965</v>
      </c>
      <c r="C1709" t="s">
        <v>37</v>
      </c>
      <c r="D1709">
        <v>28</v>
      </c>
      <c r="E1709">
        <v>0</v>
      </c>
      <c r="F1709">
        <v>15608.58</v>
      </c>
      <c r="G1709" t="s">
        <v>11</v>
      </c>
      <c r="H1709" t="s">
        <v>11</v>
      </c>
      <c r="I1709" t="s">
        <v>535</v>
      </c>
      <c r="J1709" s="16" t="str">
        <f>IF(Table3[[#This Row],[month]]="?","sep",Table3[[#This Row],[month]])</f>
        <v>Oct</v>
      </c>
      <c r="K1709" s="16">
        <f>IF(Table3[[#This Row],[year]]="?","1983",Table3[[#This Row],[year]])</f>
        <v>1965</v>
      </c>
      <c r="L1709" s="16" t="str">
        <f>IF(Table3[[#This Row],[Hospital tier]]="?","tier - 2",Table3[[#This Row],[Hospital tier]])</f>
        <v>tier - 2</v>
      </c>
      <c r="M1709" s="16" t="str">
        <f>IF(Table3[[#This Row],[City tier]]="?","tier - 2",Table3[[#This Row],[City tier]])</f>
        <v>tier - 2</v>
      </c>
      <c r="N1709" s="16" t="str">
        <f>IF(Table3[[#This Row],[State ID]]="?","unknown",Table3[[#This Row],[State ID]])</f>
        <v>R1026</v>
      </c>
      <c r="O1709" s="38" t="str">
        <f>CONCATENATE(Table3[[#This Row],[date]],"-",Table3[[#This Row],[month2]],"-",Table3[[#This Row],[year2]])</f>
        <v>28-Oct-1965</v>
      </c>
      <c r="P1709" s="17">
        <f>DATEDIF(Table3[[#This Row],[date of birth]],DATE(2023,6,8),"y")</f>
        <v>57</v>
      </c>
      <c r="Q1709" s="39">
        <v>15608.58</v>
      </c>
    </row>
    <row r="1710" spans="1:17" x14ac:dyDescent="0.25">
      <c r="A1710" t="s">
        <v>6425</v>
      </c>
      <c r="B1710">
        <v>1960</v>
      </c>
      <c r="C1710" t="s">
        <v>18</v>
      </c>
      <c r="D1710">
        <v>6</v>
      </c>
      <c r="E1710">
        <v>3</v>
      </c>
      <c r="F1710">
        <v>15612.19</v>
      </c>
      <c r="G1710" t="s">
        <v>11</v>
      </c>
      <c r="H1710" t="s">
        <v>11</v>
      </c>
      <c r="I1710" t="s">
        <v>23</v>
      </c>
      <c r="J1710" s="16" t="str">
        <f>IF(Table3[[#This Row],[month]]="?","sep",Table3[[#This Row],[month]])</f>
        <v>Jun</v>
      </c>
      <c r="K1710" s="16">
        <f>IF(Table3[[#This Row],[year]]="?","1983",Table3[[#This Row],[year]])</f>
        <v>1960</v>
      </c>
      <c r="L1710" s="16" t="str">
        <f>IF(Table3[[#This Row],[Hospital tier]]="?","tier - 2",Table3[[#This Row],[Hospital tier]])</f>
        <v>tier - 2</v>
      </c>
      <c r="M1710" s="16" t="str">
        <f>IF(Table3[[#This Row],[City tier]]="?","tier - 2",Table3[[#This Row],[City tier]])</f>
        <v>tier - 2</v>
      </c>
      <c r="N1710" s="16" t="str">
        <f>IF(Table3[[#This Row],[State ID]]="?","unknown",Table3[[#This Row],[State ID]])</f>
        <v>R1012</v>
      </c>
      <c r="O1710" s="38" t="str">
        <f>CONCATENATE(Table3[[#This Row],[date]],"-",Table3[[#This Row],[month2]],"-",Table3[[#This Row],[year2]])</f>
        <v>6-Jun-1960</v>
      </c>
      <c r="P1710" s="17">
        <f>DATEDIF(Table3[[#This Row],[date of birth]],DATE(2023,6,8),"y")</f>
        <v>63</v>
      </c>
      <c r="Q1710" s="39">
        <v>15612.19</v>
      </c>
    </row>
    <row r="1711" spans="1:17" x14ac:dyDescent="0.25">
      <c r="A1711" t="s">
        <v>6426</v>
      </c>
      <c r="B1711">
        <v>1988</v>
      </c>
      <c r="C1711" t="s">
        <v>30</v>
      </c>
      <c r="D1711">
        <v>22</v>
      </c>
      <c r="E1711">
        <v>3</v>
      </c>
      <c r="F1711">
        <v>15646.28</v>
      </c>
      <c r="G1711" t="s">
        <v>11</v>
      </c>
      <c r="H1711" t="s">
        <v>11</v>
      </c>
      <c r="I1711" t="s">
        <v>42</v>
      </c>
      <c r="J1711" s="16" t="str">
        <f>IF(Table3[[#This Row],[month]]="?","sep",Table3[[#This Row],[month]])</f>
        <v>Dec</v>
      </c>
      <c r="K1711" s="16">
        <f>IF(Table3[[#This Row],[year]]="?","1983",Table3[[#This Row],[year]])</f>
        <v>1988</v>
      </c>
      <c r="L1711" s="16" t="str">
        <f>IF(Table3[[#This Row],[Hospital tier]]="?","tier - 2",Table3[[#This Row],[Hospital tier]])</f>
        <v>tier - 2</v>
      </c>
      <c r="M1711" s="16" t="str">
        <f>IF(Table3[[#This Row],[City tier]]="?","tier - 2",Table3[[#This Row],[City tier]])</f>
        <v>tier - 2</v>
      </c>
      <c r="N1711" s="16" t="str">
        <f>IF(Table3[[#This Row],[State ID]]="?","unknown",Table3[[#This Row],[State ID]])</f>
        <v>R1011</v>
      </c>
      <c r="O1711" s="38" t="str">
        <f>CONCATENATE(Table3[[#This Row],[date]],"-",Table3[[#This Row],[month2]],"-",Table3[[#This Row],[year2]])</f>
        <v>22-Dec-1988</v>
      </c>
      <c r="P1711" s="17">
        <f>DATEDIF(Table3[[#This Row],[date of birth]],DATE(2023,6,8),"y")</f>
        <v>34</v>
      </c>
      <c r="Q1711" s="39">
        <v>15646.28</v>
      </c>
    </row>
    <row r="1712" spans="1:17" x14ac:dyDescent="0.25">
      <c r="A1712" t="s">
        <v>6427</v>
      </c>
      <c r="B1712">
        <v>1973</v>
      </c>
      <c r="C1712" t="s">
        <v>18</v>
      </c>
      <c r="D1712">
        <v>26</v>
      </c>
      <c r="E1712">
        <v>0</v>
      </c>
      <c r="F1712">
        <v>15670.3</v>
      </c>
      <c r="G1712" t="s">
        <v>11</v>
      </c>
      <c r="H1712" t="s">
        <v>11</v>
      </c>
      <c r="I1712" t="s">
        <v>535</v>
      </c>
      <c r="J1712" s="16" t="str">
        <f>IF(Table3[[#This Row],[month]]="?","sep",Table3[[#This Row],[month]])</f>
        <v>Jun</v>
      </c>
      <c r="K1712" s="16">
        <f>IF(Table3[[#This Row],[year]]="?","1983",Table3[[#This Row],[year]])</f>
        <v>1973</v>
      </c>
      <c r="L1712" s="16" t="str">
        <f>IF(Table3[[#This Row],[Hospital tier]]="?","tier - 2",Table3[[#This Row],[Hospital tier]])</f>
        <v>tier - 2</v>
      </c>
      <c r="M1712" s="16" t="str">
        <f>IF(Table3[[#This Row],[City tier]]="?","tier - 2",Table3[[#This Row],[City tier]])</f>
        <v>tier - 2</v>
      </c>
      <c r="N1712" s="16" t="str">
        <f>IF(Table3[[#This Row],[State ID]]="?","unknown",Table3[[#This Row],[State ID]])</f>
        <v>R1026</v>
      </c>
      <c r="O1712" s="38" t="str">
        <f>CONCATENATE(Table3[[#This Row],[date]],"-",Table3[[#This Row],[month2]],"-",Table3[[#This Row],[year2]])</f>
        <v>26-Jun-1973</v>
      </c>
      <c r="P1712" s="17">
        <f>DATEDIF(Table3[[#This Row],[date of birth]],DATE(2023,6,8),"y")</f>
        <v>49</v>
      </c>
      <c r="Q1712" s="39">
        <v>15670.3</v>
      </c>
    </row>
    <row r="1713" spans="1:17" x14ac:dyDescent="0.25">
      <c r="A1713" t="s">
        <v>6428</v>
      </c>
      <c r="B1713">
        <v>1976</v>
      </c>
      <c r="C1713" t="s">
        <v>20</v>
      </c>
      <c r="D1713">
        <v>20</v>
      </c>
      <c r="E1713">
        <v>2</v>
      </c>
      <c r="F1713">
        <v>15698.86</v>
      </c>
      <c r="G1713" t="s">
        <v>11</v>
      </c>
      <c r="H1713" t="s">
        <v>11</v>
      </c>
      <c r="I1713" t="s">
        <v>23</v>
      </c>
      <c r="J1713" s="16" t="str">
        <f>IF(Table3[[#This Row],[month]]="?","sep",Table3[[#This Row],[month]])</f>
        <v>Sep</v>
      </c>
      <c r="K1713" s="16">
        <f>IF(Table3[[#This Row],[year]]="?","1983",Table3[[#This Row],[year]])</f>
        <v>1976</v>
      </c>
      <c r="L1713" s="16" t="str">
        <f>IF(Table3[[#This Row],[Hospital tier]]="?","tier - 2",Table3[[#This Row],[Hospital tier]])</f>
        <v>tier - 2</v>
      </c>
      <c r="M1713" s="16" t="str">
        <f>IF(Table3[[#This Row],[City tier]]="?","tier - 2",Table3[[#This Row],[City tier]])</f>
        <v>tier - 2</v>
      </c>
      <c r="N1713" s="16" t="str">
        <f>IF(Table3[[#This Row],[State ID]]="?","unknown",Table3[[#This Row],[State ID]])</f>
        <v>R1012</v>
      </c>
      <c r="O1713" s="38" t="str">
        <f>CONCATENATE(Table3[[#This Row],[date]],"-",Table3[[#This Row],[month2]],"-",Table3[[#This Row],[year2]])</f>
        <v>20-Sep-1976</v>
      </c>
      <c r="P1713" s="17">
        <f>DATEDIF(Table3[[#This Row],[date of birth]],DATE(2023,6,8),"y")</f>
        <v>46</v>
      </c>
      <c r="Q1713" s="39">
        <v>15698.86</v>
      </c>
    </row>
    <row r="1714" spans="1:17" x14ac:dyDescent="0.25">
      <c r="A1714" t="s">
        <v>6429</v>
      </c>
      <c r="B1714">
        <v>1974</v>
      </c>
      <c r="C1714" t="s">
        <v>35</v>
      </c>
      <c r="D1714">
        <v>29</v>
      </c>
      <c r="E1714">
        <v>0</v>
      </c>
      <c r="F1714">
        <v>15746.62</v>
      </c>
      <c r="G1714" t="s">
        <v>11</v>
      </c>
      <c r="H1714" t="s">
        <v>16</v>
      </c>
      <c r="I1714" t="s">
        <v>23</v>
      </c>
      <c r="J1714" s="16" t="str">
        <f>IF(Table3[[#This Row],[month]]="?","sep",Table3[[#This Row],[month]])</f>
        <v>Aug</v>
      </c>
      <c r="K1714" s="16">
        <f>IF(Table3[[#This Row],[year]]="?","1983",Table3[[#This Row],[year]])</f>
        <v>1974</v>
      </c>
      <c r="L1714" s="16" t="str">
        <f>IF(Table3[[#This Row],[Hospital tier]]="?","tier - 2",Table3[[#This Row],[Hospital tier]])</f>
        <v>tier - 2</v>
      </c>
      <c r="M1714" s="16" t="str">
        <f>IF(Table3[[#This Row],[City tier]]="?","tier - 2",Table3[[#This Row],[City tier]])</f>
        <v>tier - 1</v>
      </c>
      <c r="N1714" s="16" t="str">
        <f>IF(Table3[[#This Row],[State ID]]="?","unknown",Table3[[#This Row],[State ID]])</f>
        <v>R1012</v>
      </c>
      <c r="O1714" s="38" t="str">
        <f>CONCATENATE(Table3[[#This Row],[date]],"-",Table3[[#This Row],[month2]],"-",Table3[[#This Row],[year2]])</f>
        <v>29-Aug-1974</v>
      </c>
      <c r="P1714" s="17">
        <f>DATEDIF(Table3[[#This Row],[date of birth]],DATE(2023,6,8),"y")</f>
        <v>48</v>
      </c>
      <c r="Q1714" s="39">
        <v>15746.62</v>
      </c>
    </row>
    <row r="1715" spans="1:17" x14ac:dyDescent="0.25">
      <c r="A1715" t="s">
        <v>6430</v>
      </c>
      <c r="B1715">
        <v>1997</v>
      </c>
      <c r="C1715" t="s">
        <v>37</v>
      </c>
      <c r="D1715">
        <v>9</v>
      </c>
      <c r="E1715">
        <v>0</v>
      </c>
      <c r="F1715">
        <v>15817.99</v>
      </c>
      <c r="G1715" t="s">
        <v>11</v>
      </c>
      <c r="H1715" t="s">
        <v>11</v>
      </c>
      <c r="I1715" t="s">
        <v>23</v>
      </c>
      <c r="J1715" s="16" t="str">
        <f>IF(Table3[[#This Row],[month]]="?","sep",Table3[[#This Row],[month]])</f>
        <v>Oct</v>
      </c>
      <c r="K1715" s="16">
        <f>IF(Table3[[#This Row],[year]]="?","1983",Table3[[#This Row],[year]])</f>
        <v>1997</v>
      </c>
      <c r="L1715" s="16" t="str">
        <f>IF(Table3[[#This Row],[Hospital tier]]="?","tier - 2",Table3[[#This Row],[Hospital tier]])</f>
        <v>tier - 2</v>
      </c>
      <c r="M1715" s="16" t="str">
        <f>IF(Table3[[#This Row],[City tier]]="?","tier - 2",Table3[[#This Row],[City tier]])</f>
        <v>tier - 2</v>
      </c>
      <c r="N1715" s="16" t="str">
        <f>IF(Table3[[#This Row],[State ID]]="?","unknown",Table3[[#This Row],[State ID]])</f>
        <v>R1012</v>
      </c>
      <c r="O1715" s="38" t="str">
        <f>CONCATENATE(Table3[[#This Row],[date]],"-",Table3[[#This Row],[month2]],"-",Table3[[#This Row],[year2]])</f>
        <v>9-Oct-1997</v>
      </c>
      <c r="P1715" s="17">
        <f>DATEDIF(Table3[[#This Row],[date of birth]],DATE(2023,6,8),"y")</f>
        <v>25</v>
      </c>
      <c r="Q1715" s="39">
        <v>15817.99</v>
      </c>
    </row>
    <row r="1716" spans="1:17" x14ac:dyDescent="0.25">
      <c r="A1716" t="s">
        <v>6431</v>
      </c>
      <c r="B1716">
        <v>1984</v>
      </c>
      <c r="C1716" t="s">
        <v>18</v>
      </c>
      <c r="D1716">
        <v>26</v>
      </c>
      <c r="E1716">
        <v>0</v>
      </c>
      <c r="F1716">
        <v>15820.7</v>
      </c>
      <c r="G1716" t="s">
        <v>11</v>
      </c>
      <c r="H1716" t="s">
        <v>12</v>
      </c>
      <c r="I1716" t="s">
        <v>42</v>
      </c>
      <c r="J1716" s="16" t="str">
        <f>IF(Table3[[#This Row],[month]]="?","sep",Table3[[#This Row],[month]])</f>
        <v>Jun</v>
      </c>
      <c r="K1716" s="16">
        <f>IF(Table3[[#This Row],[year]]="?","1983",Table3[[#This Row],[year]])</f>
        <v>1984</v>
      </c>
      <c r="L1716" s="16" t="str">
        <f>IF(Table3[[#This Row],[Hospital tier]]="?","tier - 2",Table3[[#This Row],[Hospital tier]])</f>
        <v>tier - 2</v>
      </c>
      <c r="M1716" s="16" t="str">
        <f>IF(Table3[[#This Row],[City tier]]="?","tier - 2",Table3[[#This Row],[City tier]])</f>
        <v>tier - 3</v>
      </c>
      <c r="N1716" s="16" t="str">
        <f>IF(Table3[[#This Row],[State ID]]="?","unknown",Table3[[#This Row],[State ID]])</f>
        <v>R1011</v>
      </c>
      <c r="O1716" s="38" t="str">
        <f>CONCATENATE(Table3[[#This Row],[date]],"-",Table3[[#This Row],[month2]],"-",Table3[[#This Row],[year2]])</f>
        <v>26-Jun-1984</v>
      </c>
      <c r="P1716" s="17">
        <f>DATEDIF(Table3[[#This Row],[date of birth]],DATE(2023,6,8),"y")</f>
        <v>38</v>
      </c>
      <c r="Q1716" s="39">
        <v>15820.7</v>
      </c>
    </row>
    <row r="1717" spans="1:17" x14ac:dyDescent="0.25">
      <c r="A1717" t="s">
        <v>6432</v>
      </c>
      <c r="B1717">
        <v>1982</v>
      </c>
      <c r="C1717" t="s">
        <v>15</v>
      </c>
      <c r="D1717">
        <v>11</v>
      </c>
      <c r="E1717">
        <v>4</v>
      </c>
      <c r="F1717">
        <v>15828.82</v>
      </c>
      <c r="G1717" t="s">
        <v>11</v>
      </c>
      <c r="H1717" t="s">
        <v>12</v>
      </c>
      <c r="I1717" t="s">
        <v>42</v>
      </c>
      <c r="J1717" s="16" t="str">
        <f>IF(Table3[[#This Row],[month]]="?","sep",Table3[[#This Row],[month]])</f>
        <v>Nov</v>
      </c>
      <c r="K1717" s="16">
        <f>IF(Table3[[#This Row],[year]]="?","1983",Table3[[#This Row],[year]])</f>
        <v>1982</v>
      </c>
      <c r="L1717" s="16" t="str">
        <f>IF(Table3[[#This Row],[Hospital tier]]="?","tier - 2",Table3[[#This Row],[Hospital tier]])</f>
        <v>tier - 2</v>
      </c>
      <c r="M1717" s="16" t="str">
        <f>IF(Table3[[#This Row],[City tier]]="?","tier - 2",Table3[[#This Row],[City tier]])</f>
        <v>tier - 3</v>
      </c>
      <c r="N1717" s="16" t="str">
        <f>IF(Table3[[#This Row],[State ID]]="?","unknown",Table3[[#This Row],[State ID]])</f>
        <v>R1011</v>
      </c>
      <c r="O1717" s="38" t="str">
        <f>CONCATENATE(Table3[[#This Row],[date]],"-",Table3[[#This Row],[month2]],"-",Table3[[#This Row],[year2]])</f>
        <v>11-Nov-1982</v>
      </c>
      <c r="P1717" s="17">
        <f>DATEDIF(Table3[[#This Row],[date of birth]],DATE(2023,6,8),"y")</f>
        <v>40</v>
      </c>
      <c r="Q1717" s="39">
        <v>15828.82</v>
      </c>
    </row>
    <row r="1718" spans="1:17" x14ac:dyDescent="0.25">
      <c r="A1718" t="s">
        <v>6433</v>
      </c>
      <c r="B1718">
        <v>1962</v>
      </c>
      <c r="C1718" t="s">
        <v>30</v>
      </c>
      <c r="D1718">
        <v>25</v>
      </c>
      <c r="E1718">
        <v>0</v>
      </c>
      <c r="F1718">
        <v>15840.81</v>
      </c>
      <c r="G1718" t="s">
        <v>11</v>
      </c>
      <c r="H1718" t="s">
        <v>16</v>
      </c>
      <c r="I1718" t="s">
        <v>632</v>
      </c>
      <c r="J1718" s="16" t="str">
        <f>IF(Table3[[#This Row],[month]]="?","sep",Table3[[#This Row],[month]])</f>
        <v>Dec</v>
      </c>
      <c r="K1718" s="16">
        <f>IF(Table3[[#This Row],[year]]="?","1983",Table3[[#This Row],[year]])</f>
        <v>1962</v>
      </c>
      <c r="L1718" s="16" t="str">
        <f>IF(Table3[[#This Row],[Hospital tier]]="?","tier - 2",Table3[[#This Row],[Hospital tier]])</f>
        <v>tier - 2</v>
      </c>
      <c r="M1718" s="16" t="str">
        <f>IF(Table3[[#This Row],[City tier]]="?","tier - 2",Table3[[#This Row],[City tier]])</f>
        <v>tier - 1</v>
      </c>
      <c r="N1718" s="16" t="str">
        <f>IF(Table3[[#This Row],[State ID]]="?","unknown",Table3[[#This Row],[State ID]])</f>
        <v>R1022</v>
      </c>
      <c r="O1718" s="38" t="str">
        <f>CONCATENATE(Table3[[#This Row],[date]],"-",Table3[[#This Row],[month2]],"-",Table3[[#This Row],[year2]])</f>
        <v>25-Dec-1962</v>
      </c>
      <c r="P1718" s="17">
        <f>DATEDIF(Table3[[#This Row],[date of birth]],DATE(2023,6,8),"y")</f>
        <v>60</v>
      </c>
      <c r="Q1718" s="39">
        <v>15840.81</v>
      </c>
    </row>
    <row r="1719" spans="1:17" x14ac:dyDescent="0.25">
      <c r="A1719" t="s">
        <v>6434</v>
      </c>
      <c r="B1719">
        <v>1980</v>
      </c>
      <c r="C1719" t="s">
        <v>37</v>
      </c>
      <c r="D1719">
        <v>12</v>
      </c>
      <c r="E1719">
        <v>2</v>
      </c>
      <c r="F1719">
        <v>15922.29</v>
      </c>
      <c r="G1719" t="s">
        <v>11</v>
      </c>
      <c r="H1719" t="s">
        <v>12</v>
      </c>
      <c r="I1719" t="s">
        <v>535</v>
      </c>
      <c r="J1719" s="16" t="str">
        <f>IF(Table3[[#This Row],[month]]="?","sep",Table3[[#This Row],[month]])</f>
        <v>Oct</v>
      </c>
      <c r="K1719" s="16">
        <f>IF(Table3[[#This Row],[year]]="?","1983",Table3[[#This Row],[year]])</f>
        <v>1980</v>
      </c>
      <c r="L1719" s="16" t="str">
        <f>IF(Table3[[#This Row],[Hospital tier]]="?","tier - 2",Table3[[#This Row],[Hospital tier]])</f>
        <v>tier - 2</v>
      </c>
      <c r="M1719" s="16" t="str">
        <f>IF(Table3[[#This Row],[City tier]]="?","tier - 2",Table3[[#This Row],[City tier]])</f>
        <v>tier - 3</v>
      </c>
      <c r="N1719" s="16" t="str">
        <f>IF(Table3[[#This Row],[State ID]]="?","unknown",Table3[[#This Row],[State ID]])</f>
        <v>R1026</v>
      </c>
      <c r="O1719" s="38" t="str">
        <f>CONCATENATE(Table3[[#This Row],[date]],"-",Table3[[#This Row],[month2]],"-",Table3[[#This Row],[year2]])</f>
        <v>12-Oct-1980</v>
      </c>
      <c r="P1719" s="17">
        <f>DATEDIF(Table3[[#This Row],[date of birth]],DATE(2023,6,8),"y")</f>
        <v>42</v>
      </c>
      <c r="Q1719" s="39">
        <v>15922.29</v>
      </c>
    </row>
    <row r="1720" spans="1:17" x14ac:dyDescent="0.25">
      <c r="A1720" t="s">
        <v>6435</v>
      </c>
      <c r="B1720">
        <v>1982</v>
      </c>
      <c r="C1720" t="s">
        <v>10</v>
      </c>
      <c r="D1720">
        <v>24</v>
      </c>
      <c r="E1720">
        <v>3</v>
      </c>
      <c r="F1720">
        <v>15965.29</v>
      </c>
      <c r="G1720" t="s">
        <v>11</v>
      </c>
      <c r="H1720" t="s">
        <v>16</v>
      </c>
      <c r="I1720" t="s">
        <v>23</v>
      </c>
      <c r="J1720" s="16" t="str">
        <f>IF(Table3[[#This Row],[month]]="?","sep",Table3[[#This Row],[month]])</f>
        <v>Jul</v>
      </c>
      <c r="K1720" s="16">
        <f>IF(Table3[[#This Row],[year]]="?","1983",Table3[[#This Row],[year]])</f>
        <v>1982</v>
      </c>
      <c r="L1720" s="16" t="str">
        <f>IF(Table3[[#This Row],[Hospital tier]]="?","tier - 2",Table3[[#This Row],[Hospital tier]])</f>
        <v>tier - 2</v>
      </c>
      <c r="M1720" s="16" t="str">
        <f>IF(Table3[[#This Row],[City tier]]="?","tier - 2",Table3[[#This Row],[City tier]])</f>
        <v>tier - 1</v>
      </c>
      <c r="N1720" s="16" t="str">
        <f>IF(Table3[[#This Row],[State ID]]="?","unknown",Table3[[#This Row],[State ID]])</f>
        <v>R1012</v>
      </c>
      <c r="O1720" s="38" t="str">
        <f>CONCATENATE(Table3[[#This Row],[date]],"-",Table3[[#This Row],[month2]],"-",Table3[[#This Row],[year2]])</f>
        <v>24-Jul-1982</v>
      </c>
      <c r="P1720" s="17">
        <f>DATEDIF(Table3[[#This Row],[date of birth]],DATE(2023,6,8),"y")</f>
        <v>40</v>
      </c>
      <c r="Q1720" s="39">
        <v>15965.29</v>
      </c>
    </row>
    <row r="1721" spans="1:17" x14ac:dyDescent="0.25">
      <c r="A1721" t="s">
        <v>6436</v>
      </c>
      <c r="B1721">
        <v>1980</v>
      </c>
      <c r="C1721" t="s">
        <v>20</v>
      </c>
      <c r="D1721">
        <v>19</v>
      </c>
      <c r="E1721">
        <v>2</v>
      </c>
      <c r="F1721">
        <v>15966.19</v>
      </c>
      <c r="G1721" t="s">
        <v>11</v>
      </c>
      <c r="H1721" t="s">
        <v>11</v>
      </c>
      <c r="I1721" t="s">
        <v>23</v>
      </c>
      <c r="J1721" s="16" t="str">
        <f>IF(Table3[[#This Row],[month]]="?","sep",Table3[[#This Row],[month]])</f>
        <v>Sep</v>
      </c>
      <c r="K1721" s="16">
        <f>IF(Table3[[#This Row],[year]]="?","1983",Table3[[#This Row],[year]])</f>
        <v>1980</v>
      </c>
      <c r="L1721" s="16" t="str">
        <f>IF(Table3[[#This Row],[Hospital tier]]="?","tier - 2",Table3[[#This Row],[Hospital tier]])</f>
        <v>tier - 2</v>
      </c>
      <c r="M1721" s="16" t="str">
        <f>IF(Table3[[#This Row],[City tier]]="?","tier - 2",Table3[[#This Row],[City tier]])</f>
        <v>tier - 2</v>
      </c>
      <c r="N1721" s="16" t="str">
        <f>IF(Table3[[#This Row],[State ID]]="?","unknown",Table3[[#This Row],[State ID]])</f>
        <v>R1012</v>
      </c>
      <c r="O1721" s="38" t="str">
        <f>CONCATENATE(Table3[[#This Row],[date]],"-",Table3[[#This Row],[month2]],"-",Table3[[#This Row],[year2]])</f>
        <v>19-Sep-1980</v>
      </c>
      <c r="P1721" s="17">
        <f>DATEDIF(Table3[[#This Row],[date of birth]],DATE(2023,6,8),"y")</f>
        <v>42</v>
      </c>
      <c r="Q1721" s="39">
        <v>15966.19</v>
      </c>
    </row>
    <row r="1722" spans="1:17" x14ac:dyDescent="0.25">
      <c r="A1722" t="s">
        <v>6437</v>
      </c>
      <c r="B1722">
        <v>1988</v>
      </c>
      <c r="C1722" t="s">
        <v>30</v>
      </c>
      <c r="D1722">
        <v>5</v>
      </c>
      <c r="E1722">
        <v>3</v>
      </c>
      <c r="F1722">
        <v>16059.06</v>
      </c>
      <c r="G1722" t="s">
        <v>11</v>
      </c>
      <c r="H1722" t="s">
        <v>12</v>
      </c>
      <c r="I1722" t="s">
        <v>23</v>
      </c>
      <c r="J1722" s="16" t="str">
        <f>IF(Table3[[#This Row],[month]]="?","sep",Table3[[#This Row],[month]])</f>
        <v>Dec</v>
      </c>
      <c r="K1722" s="16">
        <f>IF(Table3[[#This Row],[year]]="?","1983",Table3[[#This Row],[year]])</f>
        <v>1988</v>
      </c>
      <c r="L1722" s="16" t="str">
        <f>IF(Table3[[#This Row],[Hospital tier]]="?","tier - 2",Table3[[#This Row],[Hospital tier]])</f>
        <v>tier - 2</v>
      </c>
      <c r="M1722" s="16" t="str">
        <f>IF(Table3[[#This Row],[City tier]]="?","tier - 2",Table3[[#This Row],[City tier]])</f>
        <v>tier - 3</v>
      </c>
      <c r="N1722" s="16" t="str">
        <f>IF(Table3[[#This Row],[State ID]]="?","unknown",Table3[[#This Row],[State ID]])</f>
        <v>R1012</v>
      </c>
      <c r="O1722" s="38" t="str">
        <f>CONCATENATE(Table3[[#This Row],[date]],"-",Table3[[#This Row],[month2]],"-",Table3[[#This Row],[year2]])</f>
        <v>5-Dec-1988</v>
      </c>
      <c r="P1722" s="17">
        <f>DATEDIF(Table3[[#This Row],[date of birth]],DATE(2023,6,8),"y")</f>
        <v>34</v>
      </c>
      <c r="Q1722" s="39">
        <v>16059.06</v>
      </c>
    </row>
    <row r="1723" spans="1:17" x14ac:dyDescent="0.25">
      <c r="A1723" t="s">
        <v>6438</v>
      </c>
      <c r="B1723">
        <v>1978</v>
      </c>
      <c r="C1723" t="s">
        <v>20</v>
      </c>
      <c r="D1723">
        <v>16</v>
      </c>
      <c r="E1723">
        <v>2</v>
      </c>
      <c r="F1723">
        <v>16062.89</v>
      </c>
      <c r="G1723" t="s">
        <v>11</v>
      </c>
      <c r="H1723" t="s">
        <v>11</v>
      </c>
      <c r="I1723" t="s">
        <v>535</v>
      </c>
      <c r="J1723" s="16" t="str">
        <f>IF(Table3[[#This Row],[month]]="?","sep",Table3[[#This Row],[month]])</f>
        <v>Sep</v>
      </c>
      <c r="K1723" s="16">
        <f>IF(Table3[[#This Row],[year]]="?","1983",Table3[[#This Row],[year]])</f>
        <v>1978</v>
      </c>
      <c r="L1723" s="16" t="str">
        <f>IF(Table3[[#This Row],[Hospital tier]]="?","tier - 2",Table3[[#This Row],[Hospital tier]])</f>
        <v>tier - 2</v>
      </c>
      <c r="M1723" s="16" t="str">
        <f>IF(Table3[[#This Row],[City tier]]="?","tier - 2",Table3[[#This Row],[City tier]])</f>
        <v>tier - 2</v>
      </c>
      <c r="N1723" s="16" t="str">
        <f>IF(Table3[[#This Row],[State ID]]="?","unknown",Table3[[#This Row],[State ID]])</f>
        <v>R1026</v>
      </c>
      <c r="O1723" s="38" t="str">
        <f>CONCATENATE(Table3[[#This Row],[date]],"-",Table3[[#This Row],[month2]],"-",Table3[[#This Row],[year2]])</f>
        <v>16-Sep-1978</v>
      </c>
      <c r="P1723" s="17">
        <f>DATEDIF(Table3[[#This Row],[date of birth]],DATE(2023,6,8),"y")</f>
        <v>44</v>
      </c>
      <c r="Q1723" s="39">
        <v>16062.89</v>
      </c>
    </row>
    <row r="1724" spans="1:17" x14ac:dyDescent="0.25">
      <c r="A1724" t="s">
        <v>6439</v>
      </c>
      <c r="B1724">
        <v>1958</v>
      </c>
      <c r="C1724" t="s">
        <v>37</v>
      </c>
      <c r="D1724">
        <v>22</v>
      </c>
      <c r="E1724">
        <v>2</v>
      </c>
      <c r="F1724">
        <v>16069.08</v>
      </c>
      <c r="G1724" t="s">
        <v>11</v>
      </c>
      <c r="H1724" t="s">
        <v>11</v>
      </c>
      <c r="I1724" t="s">
        <v>247</v>
      </c>
      <c r="J1724" s="16" t="str">
        <f>IF(Table3[[#This Row],[month]]="?","sep",Table3[[#This Row],[month]])</f>
        <v>Oct</v>
      </c>
      <c r="K1724" s="16">
        <f>IF(Table3[[#This Row],[year]]="?","1983",Table3[[#This Row],[year]])</f>
        <v>1958</v>
      </c>
      <c r="L1724" s="16" t="str">
        <f>IF(Table3[[#This Row],[Hospital tier]]="?","tier - 2",Table3[[#This Row],[Hospital tier]])</f>
        <v>tier - 2</v>
      </c>
      <c r="M1724" s="16" t="str">
        <f>IF(Table3[[#This Row],[City tier]]="?","tier - 2",Table3[[#This Row],[City tier]])</f>
        <v>tier - 2</v>
      </c>
      <c r="N1724" s="16" t="str">
        <f>IF(Table3[[#This Row],[State ID]]="?","unknown",Table3[[#This Row],[State ID]])</f>
        <v>R1024</v>
      </c>
      <c r="O1724" s="38" t="str">
        <f>CONCATENATE(Table3[[#This Row],[date]],"-",Table3[[#This Row],[month2]],"-",Table3[[#This Row],[year2]])</f>
        <v>22-Oct-1958</v>
      </c>
      <c r="P1724" s="17">
        <f>DATEDIF(Table3[[#This Row],[date of birth]],DATE(2023,6,8),"y")</f>
        <v>64</v>
      </c>
      <c r="Q1724" s="39">
        <v>16069.08</v>
      </c>
    </row>
    <row r="1725" spans="1:17" x14ac:dyDescent="0.25">
      <c r="A1725" t="s">
        <v>6440</v>
      </c>
      <c r="B1725">
        <v>1958</v>
      </c>
      <c r="C1725" t="s">
        <v>18</v>
      </c>
      <c r="D1725">
        <v>21</v>
      </c>
      <c r="E1725">
        <v>3</v>
      </c>
      <c r="F1725">
        <v>16085.13</v>
      </c>
      <c r="G1725" t="s">
        <v>11</v>
      </c>
      <c r="H1725" t="s">
        <v>11</v>
      </c>
      <c r="I1725" t="s">
        <v>13</v>
      </c>
      <c r="J1725" s="16" t="str">
        <f>IF(Table3[[#This Row],[month]]="?","sep",Table3[[#This Row],[month]])</f>
        <v>Jun</v>
      </c>
      <c r="K1725" s="16">
        <f>IF(Table3[[#This Row],[year]]="?","1983",Table3[[#This Row],[year]])</f>
        <v>1958</v>
      </c>
      <c r="L1725" s="16" t="str">
        <f>IF(Table3[[#This Row],[Hospital tier]]="?","tier - 2",Table3[[#This Row],[Hospital tier]])</f>
        <v>tier - 2</v>
      </c>
      <c r="M1725" s="16" t="str">
        <f>IF(Table3[[#This Row],[City tier]]="?","tier - 2",Table3[[#This Row],[City tier]])</f>
        <v>tier - 2</v>
      </c>
      <c r="N1725" s="16" t="str">
        <f>IF(Table3[[#This Row],[State ID]]="?","unknown",Table3[[#This Row],[State ID]])</f>
        <v>R1013</v>
      </c>
      <c r="O1725" s="38" t="str">
        <f>CONCATENATE(Table3[[#This Row],[date]],"-",Table3[[#This Row],[month2]],"-",Table3[[#This Row],[year2]])</f>
        <v>21-Jun-1958</v>
      </c>
      <c r="P1725" s="17">
        <f>DATEDIF(Table3[[#This Row],[date of birth]],DATE(2023,6,8),"y")</f>
        <v>64</v>
      </c>
      <c r="Q1725" s="39">
        <v>16085.13</v>
      </c>
    </row>
    <row r="1726" spans="1:17" x14ac:dyDescent="0.25">
      <c r="A1726" t="s">
        <v>6441</v>
      </c>
      <c r="B1726">
        <v>1985</v>
      </c>
      <c r="C1726" t="s">
        <v>35</v>
      </c>
      <c r="D1726">
        <v>27</v>
      </c>
      <c r="E1726">
        <v>3</v>
      </c>
      <c r="F1726">
        <v>16097.94</v>
      </c>
      <c r="G1726" t="s">
        <v>11</v>
      </c>
      <c r="H1726" t="s">
        <v>12</v>
      </c>
      <c r="I1726" t="s">
        <v>23</v>
      </c>
      <c r="J1726" s="16" t="str">
        <f>IF(Table3[[#This Row],[month]]="?","sep",Table3[[#This Row],[month]])</f>
        <v>Aug</v>
      </c>
      <c r="K1726" s="16">
        <f>IF(Table3[[#This Row],[year]]="?","1983",Table3[[#This Row],[year]])</f>
        <v>1985</v>
      </c>
      <c r="L1726" s="16" t="str">
        <f>IF(Table3[[#This Row],[Hospital tier]]="?","tier - 2",Table3[[#This Row],[Hospital tier]])</f>
        <v>tier - 2</v>
      </c>
      <c r="M1726" s="16" t="str">
        <f>IF(Table3[[#This Row],[City tier]]="?","tier - 2",Table3[[#This Row],[City tier]])</f>
        <v>tier - 3</v>
      </c>
      <c r="N1726" s="16" t="str">
        <f>IF(Table3[[#This Row],[State ID]]="?","unknown",Table3[[#This Row],[State ID]])</f>
        <v>R1012</v>
      </c>
      <c r="O1726" s="38" t="str">
        <f>CONCATENATE(Table3[[#This Row],[date]],"-",Table3[[#This Row],[month2]],"-",Table3[[#This Row],[year2]])</f>
        <v>27-Aug-1985</v>
      </c>
      <c r="P1726" s="17">
        <f>DATEDIF(Table3[[#This Row],[date of birth]],DATE(2023,6,8),"y")</f>
        <v>37</v>
      </c>
      <c r="Q1726" s="39">
        <v>16097.94</v>
      </c>
    </row>
    <row r="1727" spans="1:17" x14ac:dyDescent="0.25">
      <c r="A1727" t="s">
        <v>6442</v>
      </c>
      <c r="B1727">
        <v>1993</v>
      </c>
      <c r="C1727" t="s">
        <v>35</v>
      </c>
      <c r="D1727">
        <v>8</v>
      </c>
      <c r="E1727">
        <v>0</v>
      </c>
      <c r="F1727">
        <v>16115.3</v>
      </c>
      <c r="G1727" t="s">
        <v>11</v>
      </c>
      <c r="H1727" t="s">
        <v>16</v>
      </c>
      <c r="I1727" t="s">
        <v>247</v>
      </c>
      <c r="J1727" s="16" t="str">
        <f>IF(Table3[[#This Row],[month]]="?","sep",Table3[[#This Row],[month]])</f>
        <v>Aug</v>
      </c>
      <c r="K1727" s="16">
        <f>IF(Table3[[#This Row],[year]]="?","1983",Table3[[#This Row],[year]])</f>
        <v>1993</v>
      </c>
      <c r="L1727" s="16" t="str">
        <f>IF(Table3[[#This Row],[Hospital tier]]="?","tier - 2",Table3[[#This Row],[Hospital tier]])</f>
        <v>tier - 2</v>
      </c>
      <c r="M1727" s="16" t="str">
        <f>IF(Table3[[#This Row],[City tier]]="?","tier - 2",Table3[[#This Row],[City tier]])</f>
        <v>tier - 1</v>
      </c>
      <c r="N1727" s="16" t="str">
        <f>IF(Table3[[#This Row],[State ID]]="?","unknown",Table3[[#This Row],[State ID]])</f>
        <v>R1024</v>
      </c>
      <c r="O1727" s="38" t="str">
        <f>CONCATENATE(Table3[[#This Row],[date]],"-",Table3[[#This Row],[month2]],"-",Table3[[#This Row],[year2]])</f>
        <v>8-Aug-1993</v>
      </c>
      <c r="P1727" s="17">
        <f>DATEDIF(Table3[[#This Row],[date of birth]],DATE(2023,6,8),"y")</f>
        <v>29</v>
      </c>
      <c r="Q1727" s="39">
        <v>16115.3</v>
      </c>
    </row>
    <row r="1728" spans="1:17" x14ac:dyDescent="0.25">
      <c r="A1728" t="s">
        <v>6443</v>
      </c>
      <c r="B1728">
        <v>1987</v>
      </c>
      <c r="C1728" t="s">
        <v>37</v>
      </c>
      <c r="D1728">
        <v>6</v>
      </c>
      <c r="E1728">
        <v>3</v>
      </c>
      <c r="F1728">
        <v>16122.65</v>
      </c>
      <c r="G1728" t="s">
        <v>11</v>
      </c>
      <c r="H1728" t="s">
        <v>16</v>
      </c>
      <c r="I1728" t="s">
        <v>42</v>
      </c>
      <c r="J1728" s="16" t="str">
        <f>IF(Table3[[#This Row],[month]]="?","sep",Table3[[#This Row],[month]])</f>
        <v>Oct</v>
      </c>
      <c r="K1728" s="16">
        <f>IF(Table3[[#This Row],[year]]="?","1983",Table3[[#This Row],[year]])</f>
        <v>1987</v>
      </c>
      <c r="L1728" s="16" t="str">
        <f>IF(Table3[[#This Row],[Hospital tier]]="?","tier - 2",Table3[[#This Row],[Hospital tier]])</f>
        <v>tier - 2</v>
      </c>
      <c r="M1728" s="16" t="str">
        <f>IF(Table3[[#This Row],[City tier]]="?","tier - 2",Table3[[#This Row],[City tier]])</f>
        <v>tier - 1</v>
      </c>
      <c r="N1728" s="16" t="str">
        <f>IF(Table3[[#This Row],[State ID]]="?","unknown",Table3[[#This Row],[State ID]])</f>
        <v>R1011</v>
      </c>
      <c r="O1728" s="38" t="str">
        <f>CONCATENATE(Table3[[#This Row],[date]],"-",Table3[[#This Row],[month2]],"-",Table3[[#This Row],[year2]])</f>
        <v>6-Oct-1987</v>
      </c>
      <c r="P1728" s="17">
        <f>DATEDIF(Table3[[#This Row],[date of birth]],DATE(2023,6,8),"y")</f>
        <v>35</v>
      </c>
      <c r="Q1728" s="39">
        <v>16122.65</v>
      </c>
    </row>
    <row r="1729" spans="1:17" x14ac:dyDescent="0.25">
      <c r="A1729" t="s">
        <v>6444</v>
      </c>
      <c r="B1729">
        <v>1993</v>
      </c>
      <c r="C1729" t="s">
        <v>30</v>
      </c>
      <c r="D1729">
        <v>12</v>
      </c>
      <c r="E1729">
        <v>0</v>
      </c>
      <c r="F1729">
        <v>16138.76</v>
      </c>
      <c r="G1729" t="s">
        <v>11</v>
      </c>
      <c r="H1729" t="s">
        <v>12</v>
      </c>
      <c r="I1729" t="s">
        <v>356</v>
      </c>
      <c r="J1729" s="16" t="str">
        <f>IF(Table3[[#This Row],[month]]="?","sep",Table3[[#This Row],[month]])</f>
        <v>Dec</v>
      </c>
      <c r="K1729" s="16">
        <f>IF(Table3[[#This Row],[year]]="?","1983",Table3[[#This Row],[year]])</f>
        <v>1993</v>
      </c>
      <c r="L1729" s="16" t="str">
        <f>IF(Table3[[#This Row],[Hospital tier]]="?","tier - 2",Table3[[#This Row],[Hospital tier]])</f>
        <v>tier - 2</v>
      </c>
      <c r="M1729" s="16" t="str">
        <f>IF(Table3[[#This Row],[City tier]]="?","tier - 2",Table3[[#This Row],[City tier]])</f>
        <v>tier - 3</v>
      </c>
      <c r="N1729" s="16" t="str">
        <f>IF(Table3[[#This Row],[State ID]]="?","unknown",Table3[[#This Row],[State ID]])</f>
        <v>R1017</v>
      </c>
      <c r="O1729" s="38" t="str">
        <f>CONCATENATE(Table3[[#This Row],[date]],"-",Table3[[#This Row],[month2]],"-",Table3[[#This Row],[year2]])</f>
        <v>12-Dec-1993</v>
      </c>
      <c r="P1729" s="17">
        <f>DATEDIF(Table3[[#This Row],[date of birth]],DATE(2023,6,8),"y")</f>
        <v>29</v>
      </c>
      <c r="Q1729" s="39">
        <v>16138.76</v>
      </c>
    </row>
    <row r="1730" spans="1:17" x14ac:dyDescent="0.25">
      <c r="A1730" t="s">
        <v>6445</v>
      </c>
      <c r="B1730">
        <v>1982</v>
      </c>
      <c r="C1730" t="s">
        <v>10</v>
      </c>
      <c r="D1730">
        <v>6</v>
      </c>
      <c r="E1730">
        <v>3</v>
      </c>
      <c r="F1730">
        <v>16152.04</v>
      </c>
      <c r="G1730" t="s">
        <v>11</v>
      </c>
      <c r="H1730" t="s">
        <v>16</v>
      </c>
      <c r="I1730" t="s">
        <v>535</v>
      </c>
      <c r="J1730" s="16" t="str">
        <f>IF(Table3[[#This Row],[month]]="?","sep",Table3[[#This Row],[month]])</f>
        <v>Jul</v>
      </c>
      <c r="K1730" s="16">
        <f>IF(Table3[[#This Row],[year]]="?","1983",Table3[[#This Row],[year]])</f>
        <v>1982</v>
      </c>
      <c r="L1730" s="16" t="str">
        <f>IF(Table3[[#This Row],[Hospital tier]]="?","tier - 2",Table3[[#This Row],[Hospital tier]])</f>
        <v>tier - 2</v>
      </c>
      <c r="M1730" s="16" t="str">
        <f>IF(Table3[[#This Row],[City tier]]="?","tier - 2",Table3[[#This Row],[City tier]])</f>
        <v>tier - 1</v>
      </c>
      <c r="N1730" s="16" t="str">
        <f>IF(Table3[[#This Row],[State ID]]="?","unknown",Table3[[#This Row],[State ID]])</f>
        <v>R1026</v>
      </c>
      <c r="O1730" s="38" t="str">
        <f>CONCATENATE(Table3[[#This Row],[date]],"-",Table3[[#This Row],[month2]],"-",Table3[[#This Row],[year2]])</f>
        <v>6-Jul-1982</v>
      </c>
      <c r="P1730" s="17">
        <f>DATEDIF(Table3[[#This Row],[date of birth]],DATE(2023,6,8),"y")</f>
        <v>40</v>
      </c>
      <c r="Q1730" s="39">
        <v>16152.04</v>
      </c>
    </row>
    <row r="1731" spans="1:17" x14ac:dyDescent="0.25">
      <c r="A1731" t="s">
        <v>6446</v>
      </c>
      <c r="B1731">
        <v>1974</v>
      </c>
      <c r="C1731" t="s">
        <v>20</v>
      </c>
      <c r="D1731">
        <v>11</v>
      </c>
      <c r="E1731">
        <v>0</v>
      </c>
      <c r="F1731">
        <v>16190.97</v>
      </c>
      <c r="G1731" t="s">
        <v>11</v>
      </c>
      <c r="H1731" t="s">
        <v>12</v>
      </c>
      <c r="I1731" t="s">
        <v>23</v>
      </c>
      <c r="J1731" s="16" t="str">
        <f>IF(Table3[[#This Row],[month]]="?","sep",Table3[[#This Row],[month]])</f>
        <v>Sep</v>
      </c>
      <c r="K1731" s="16">
        <f>IF(Table3[[#This Row],[year]]="?","1983",Table3[[#This Row],[year]])</f>
        <v>1974</v>
      </c>
      <c r="L1731" s="16" t="str">
        <f>IF(Table3[[#This Row],[Hospital tier]]="?","tier - 2",Table3[[#This Row],[Hospital tier]])</f>
        <v>tier - 2</v>
      </c>
      <c r="M1731" s="16" t="str">
        <f>IF(Table3[[#This Row],[City tier]]="?","tier - 2",Table3[[#This Row],[City tier]])</f>
        <v>tier - 3</v>
      </c>
      <c r="N1731" s="16" t="str">
        <f>IF(Table3[[#This Row],[State ID]]="?","unknown",Table3[[#This Row],[State ID]])</f>
        <v>R1012</v>
      </c>
      <c r="O1731" s="38" t="str">
        <f>CONCATENATE(Table3[[#This Row],[date]],"-",Table3[[#This Row],[month2]],"-",Table3[[#This Row],[year2]])</f>
        <v>11-Sep-1974</v>
      </c>
      <c r="P1731" s="17">
        <f>DATEDIF(Table3[[#This Row],[date of birth]],DATE(2023,6,8),"y")</f>
        <v>48</v>
      </c>
      <c r="Q1731" s="39">
        <v>16190.97</v>
      </c>
    </row>
    <row r="1732" spans="1:17" x14ac:dyDescent="0.25">
      <c r="A1732" t="s">
        <v>6447</v>
      </c>
      <c r="B1732">
        <v>1988</v>
      </c>
      <c r="C1732" t="s">
        <v>35</v>
      </c>
      <c r="D1732">
        <v>6</v>
      </c>
      <c r="E1732">
        <v>3</v>
      </c>
      <c r="F1732">
        <v>16199.1</v>
      </c>
      <c r="G1732" t="s">
        <v>11</v>
      </c>
      <c r="H1732" t="s">
        <v>11</v>
      </c>
      <c r="I1732" t="s">
        <v>23</v>
      </c>
      <c r="J1732" s="16" t="str">
        <f>IF(Table3[[#This Row],[month]]="?","sep",Table3[[#This Row],[month]])</f>
        <v>Aug</v>
      </c>
      <c r="K1732" s="16">
        <f>IF(Table3[[#This Row],[year]]="?","1983",Table3[[#This Row],[year]])</f>
        <v>1988</v>
      </c>
      <c r="L1732" s="16" t="str">
        <f>IF(Table3[[#This Row],[Hospital tier]]="?","tier - 2",Table3[[#This Row],[Hospital tier]])</f>
        <v>tier - 2</v>
      </c>
      <c r="M1732" s="16" t="str">
        <f>IF(Table3[[#This Row],[City tier]]="?","tier - 2",Table3[[#This Row],[City tier]])</f>
        <v>tier - 2</v>
      </c>
      <c r="N1732" s="16" t="str">
        <f>IF(Table3[[#This Row],[State ID]]="?","unknown",Table3[[#This Row],[State ID]])</f>
        <v>R1012</v>
      </c>
      <c r="O1732" s="38" t="str">
        <f>CONCATENATE(Table3[[#This Row],[date]],"-",Table3[[#This Row],[month2]],"-",Table3[[#This Row],[year2]])</f>
        <v>6-Aug-1988</v>
      </c>
      <c r="P1732" s="17">
        <f>DATEDIF(Table3[[#This Row],[date of birth]],DATE(2023,6,8),"y")</f>
        <v>34</v>
      </c>
      <c r="Q1732" s="39">
        <v>16199.1</v>
      </c>
    </row>
    <row r="1733" spans="1:17" x14ac:dyDescent="0.25">
      <c r="A1733" t="s">
        <v>6448</v>
      </c>
      <c r="B1733">
        <v>1988</v>
      </c>
      <c r="C1733" t="s">
        <v>35</v>
      </c>
      <c r="D1733">
        <v>21</v>
      </c>
      <c r="E1733">
        <v>3</v>
      </c>
      <c r="F1733">
        <v>16205.88</v>
      </c>
      <c r="G1733" t="s">
        <v>11</v>
      </c>
      <c r="H1733" t="s">
        <v>16</v>
      </c>
      <c r="I1733" t="s">
        <v>23</v>
      </c>
      <c r="J1733" s="16" t="str">
        <f>IF(Table3[[#This Row],[month]]="?","sep",Table3[[#This Row],[month]])</f>
        <v>Aug</v>
      </c>
      <c r="K1733" s="16">
        <f>IF(Table3[[#This Row],[year]]="?","1983",Table3[[#This Row],[year]])</f>
        <v>1988</v>
      </c>
      <c r="L1733" s="16" t="str">
        <f>IF(Table3[[#This Row],[Hospital tier]]="?","tier - 2",Table3[[#This Row],[Hospital tier]])</f>
        <v>tier - 2</v>
      </c>
      <c r="M1733" s="16" t="str">
        <f>IF(Table3[[#This Row],[City tier]]="?","tier - 2",Table3[[#This Row],[City tier]])</f>
        <v>tier - 1</v>
      </c>
      <c r="N1733" s="16" t="str">
        <f>IF(Table3[[#This Row],[State ID]]="?","unknown",Table3[[#This Row],[State ID]])</f>
        <v>R1012</v>
      </c>
      <c r="O1733" s="38" t="str">
        <f>CONCATENATE(Table3[[#This Row],[date]],"-",Table3[[#This Row],[month2]],"-",Table3[[#This Row],[year2]])</f>
        <v>21-Aug-1988</v>
      </c>
      <c r="P1733" s="17">
        <f>DATEDIF(Table3[[#This Row],[date of birth]],DATE(2023,6,8),"y")</f>
        <v>34</v>
      </c>
      <c r="Q1733" s="39">
        <v>16205.88</v>
      </c>
    </row>
    <row r="1734" spans="1:17" x14ac:dyDescent="0.25">
      <c r="A1734" t="s">
        <v>6449</v>
      </c>
      <c r="B1734">
        <v>2002</v>
      </c>
      <c r="C1734" t="s">
        <v>20</v>
      </c>
      <c r="D1734">
        <v>8</v>
      </c>
      <c r="E1734">
        <v>0</v>
      </c>
      <c r="F1734">
        <v>16232.85</v>
      </c>
      <c r="G1734" t="s">
        <v>11</v>
      </c>
      <c r="H1734" t="s">
        <v>16</v>
      </c>
      <c r="I1734" t="s">
        <v>42</v>
      </c>
      <c r="J1734" s="16" t="str">
        <f>IF(Table3[[#This Row],[month]]="?","sep",Table3[[#This Row],[month]])</f>
        <v>Sep</v>
      </c>
      <c r="K1734" s="16">
        <f>IF(Table3[[#This Row],[year]]="?","1983",Table3[[#This Row],[year]])</f>
        <v>2002</v>
      </c>
      <c r="L1734" s="16" t="str">
        <f>IF(Table3[[#This Row],[Hospital tier]]="?","tier - 2",Table3[[#This Row],[Hospital tier]])</f>
        <v>tier - 2</v>
      </c>
      <c r="M1734" s="16" t="str">
        <f>IF(Table3[[#This Row],[City tier]]="?","tier - 2",Table3[[#This Row],[City tier]])</f>
        <v>tier - 1</v>
      </c>
      <c r="N1734" s="16" t="str">
        <f>IF(Table3[[#This Row],[State ID]]="?","unknown",Table3[[#This Row],[State ID]])</f>
        <v>R1011</v>
      </c>
      <c r="O1734" s="38" t="str">
        <f>CONCATENATE(Table3[[#This Row],[date]],"-",Table3[[#This Row],[month2]],"-",Table3[[#This Row],[year2]])</f>
        <v>8-Sep-2002</v>
      </c>
      <c r="P1734" s="17">
        <f>DATEDIF(Table3[[#This Row],[date of birth]],DATE(2023,6,8),"y")</f>
        <v>20</v>
      </c>
      <c r="Q1734" s="39">
        <v>16232.85</v>
      </c>
    </row>
    <row r="1735" spans="1:17" x14ac:dyDescent="0.25">
      <c r="A1735" t="s">
        <v>6450</v>
      </c>
      <c r="B1735">
        <v>1972</v>
      </c>
      <c r="C1735" t="s">
        <v>10</v>
      </c>
      <c r="D1735">
        <v>30</v>
      </c>
      <c r="E1735">
        <v>0</v>
      </c>
      <c r="F1735">
        <v>16267.32</v>
      </c>
      <c r="G1735" t="s">
        <v>11</v>
      </c>
      <c r="H1735" t="s">
        <v>11</v>
      </c>
      <c r="I1735" t="s">
        <v>249</v>
      </c>
      <c r="J1735" s="16" t="str">
        <f>IF(Table3[[#This Row],[month]]="?","sep",Table3[[#This Row],[month]])</f>
        <v>Jul</v>
      </c>
      <c r="K1735" s="16">
        <f>IF(Table3[[#This Row],[year]]="?","1983",Table3[[#This Row],[year]])</f>
        <v>1972</v>
      </c>
      <c r="L1735" s="16" t="str">
        <f>IF(Table3[[#This Row],[Hospital tier]]="?","tier - 2",Table3[[#This Row],[Hospital tier]])</f>
        <v>tier - 2</v>
      </c>
      <c r="M1735" s="16" t="str">
        <f>IF(Table3[[#This Row],[City tier]]="?","tier - 2",Table3[[#This Row],[City tier]])</f>
        <v>tier - 2</v>
      </c>
      <c r="N1735" s="16" t="str">
        <f>IF(Table3[[#This Row],[State ID]]="?","unknown",Table3[[#This Row],[State ID]])</f>
        <v>R1023</v>
      </c>
      <c r="O1735" s="38" t="str">
        <f>CONCATENATE(Table3[[#This Row],[date]],"-",Table3[[#This Row],[month2]],"-",Table3[[#This Row],[year2]])</f>
        <v>30-Jul-1972</v>
      </c>
      <c r="P1735" s="17">
        <f>DATEDIF(Table3[[#This Row],[date of birth]],DATE(2023,6,8),"y")</f>
        <v>50</v>
      </c>
      <c r="Q1735" s="39">
        <v>16267.32</v>
      </c>
    </row>
    <row r="1736" spans="1:17" x14ac:dyDescent="0.25">
      <c r="A1736" t="s">
        <v>6451</v>
      </c>
      <c r="B1736">
        <v>2003</v>
      </c>
      <c r="C1736" t="s">
        <v>35</v>
      </c>
      <c r="D1736">
        <v>24</v>
      </c>
      <c r="E1736">
        <v>0</v>
      </c>
      <c r="F1736">
        <v>16297.85</v>
      </c>
      <c r="G1736" t="s">
        <v>11</v>
      </c>
      <c r="H1736" t="s">
        <v>12</v>
      </c>
      <c r="I1736" t="s">
        <v>42</v>
      </c>
      <c r="J1736" s="16" t="str">
        <f>IF(Table3[[#This Row],[month]]="?","sep",Table3[[#This Row],[month]])</f>
        <v>Aug</v>
      </c>
      <c r="K1736" s="16">
        <f>IF(Table3[[#This Row],[year]]="?","1983",Table3[[#This Row],[year]])</f>
        <v>2003</v>
      </c>
      <c r="L1736" s="16" t="str">
        <f>IF(Table3[[#This Row],[Hospital tier]]="?","tier - 2",Table3[[#This Row],[Hospital tier]])</f>
        <v>tier - 2</v>
      </c>
      <c r="M1736" s="16" t="str">
        <f>IF(Table3[[#This Row],[City tier]]="?","tier - 2",Table3[[#This Row],[City tier]])</f>
        <v>tier - 3</v>
      </c>
      <c r="N1736" s="16" t="str">
        <f>IF(Table3[[#This Row],[State ID]]="?","unknown",Table3[[#This Row],[State ID]])</f>
        <v>R1011</v>
      </c>
      <c r="O1736" s="38" t="str">
        <f>CONCATENATE(Table3[[#This Row],[date]],"-",Table3[[#This Row],[month2]],"-",Table3[[#This Row],[year2]])</f>
        <v>24-Aug-2003</v>
      </c>
      <c r="P1736" s="17">
        <f>DATEDIF(Table3[[#This Row],[date of birth]],DATE(2023,6,8),"y")</f>
        <v>19</v>
      </c>
      <c r="Q1736" s="39">
        <v>16297.85</v>
      </c>
    </row>
    <row r="1737" spans="1:17" x14ac:dyDescent="0.25">
      <c r="A1737" t="s">
        <v>6452</v>
      </c>
      <c r="B1737">
        <v>1969</v>
      </c>
      <c r="C1737" t="s">
        <v>35</v>
      </c>
      <c r="D1737">
        <v>8</v>
      </c>
      <c r="E1737">
        <v>0</v>
      </c>
      <c r="F1737">
        <v>16311.05</v>
      </c>
      <c r="G1737" t="s">
        <v>11</v>
      </c>
      <c r="H1737" t="s">
        <v>12</v>
      </c>
      <c r="I1737" t="s">
        <v>535</v>
      </c>
      <c r="J1737" s="16" t="str">
        <f>IF(Table3[[#This Row],[month]]="?","sep",Table3[[#This Row],[month]])</f>
        <v>Aug</v>
      </c>
      <c r="K1737" s="16">
        <f>IF(Table3[[#This Row],[year]]="?","1983",Table3[[#This Row],[year]])</f>
        <v>1969</v>
      </c>
      <c r="L1737" s="16" t="str">
        <f>IF(Table3[[#This Row],[Hospital tier]]="?","tier - 2",Table3[[#This Row],[Hospital tier]])</f>
        <v>tier - 2</v>
      </c>
      <c r="M1737" s="16" t="str">
        <f>IF(Table3[[#This Row],[City tier]]="?","tier - 2",Table3[[#This Row],[City tier]])</f>
        <v>tier - 3</v>
      </c>
      <c r="N1737" s="16" t="str">
        <f>IF(Table3[[#This Row],[State ID]]="?","unknown",Table3[[#This Row],[State ID]])</f>
        <v>R1026</v>
      </c>
      <c r="O1737" s="38" t="str">
        <f>CONCATENATE(Table3[[#This Row],[date]],"-",Table3[[#This Row],[month2]],"-",Table3[[#This Row],[year2]])</f>
        <v>8-Aug-1969</v>
      </c>
      <c r="P1737" s="17">
        <f>DATEDIF(Table3[[#This Row],[date of birth]],DATE(2023,6,8),"y")</f>
        <v>53</v>
      </c>
      <c r="Q1737" s="39">
        <v>16311.05</v>
      </c>
    </row>
    <row r="1738" spans="1:17" x14ac:dyDescent="0.25">
      <c r="A1738" t="s">
        <v>6453</v>
      </c>
      <c r="B1738">
        <v>1965</v>
      </c>
      <c r="C1738" t="s">
        <v>30</v>
      </c>
      <c r="D1738">
        <v>5</v>
      </c>
      <c r="E1738">
        <v>0</v>
      </c>
      <c r="F1738">
        <v>16351.42</v>
      </c>
      <c r="G1738" t="s">
        <v>11</v>
      </c>
      <c r="H1738" t="s">
        <v>12</v>
      </c>
      <c r="I1738" t="s">
        <v>535</v>
      </c>
      <c r="J1738" s="16" t="str">
        <f>IF(Table3[[#This Row],[month]]="?","sep",Table3[[#This Row],[month]])</f>
        <v>Dec</v>
      </c>
      <c r="K1738" s="16">
        <f>IF(Table3[[#This Row],[year]]="?","1983",Table3[[#This Row],[year]])</f>
        <v>1965</v>
      </c>
      <c r="L1738" s="16" t="str">
        <f>IF(Table3[[#This Row],[Hospital tier]]="?","tier - 2",Table3[[#This Row],[Hospital tier]])</f>
        <v>tier - 2</v>
      </c>
      <c r="M1738" s="16" t="str">
        <f>IF(Table3[[#This Row],[City tier]]="?","tier - 2",Table3[[#This Row],[City tier]])</f>
        <v>tier - 3</v>
      </c>
      <c r="N1738" s="16" t="str">
        <f>IF(Table3[[#This Row],[State ID]]="?","unknown",Table3[[#This Row],[State ID]])</f>
        <v>R1026</v>
      </c>
      <c r="O1738" s="38" t="str">
        <f>CONCATENATE(Table3[[#This Row],[date]],"-",Table3[[#This Row],[month2]],"-",Table3[[#This Row],[year2]])</f>
        <v>5-Dec-1965</v>
      </c>
      <c r="P1738" s="17">
        <f>DATEDIF(Table3[[#This Row],[date of birth]],DATE(2023,6,8),"y")</f>
        <v>57</v>
      </c>
      <c r="Q1738" s="39">
        <v>16351.42</v>
      </c>
    </row>
    <row r="1739" spans="1:17" x14ac:dyDescent="0.25">
      <c r="A1739" t="s">
        <v>6454</v>
      </c>
      <c r="B1739">
        <v>1995</v>
      </c>
      <c r="C1739" t="s">
        <v>20</v>
      </c>
      <c r="D1739">
        <v>28</v>
      </c>
      <c r="E1739">
        <v>3</v>
      </c>
      <c r="F1739">
        <v>16420.490000000002</v>
      </c>
      <c r="G1739" t="s">
        <v>11</v>
      </c>
      <c r="H1739" t="s">
        <v>12</v>
      </c>
      <c r="I1739" t="s">
        <v>23</v>
      </c>
      <c r="J1739" s="16" t="str">
        <f>IF(Table3[[#This Row],[month]]="?","sep",Table3[[#This Row],[month]])</f>
        <v>Sep</v>
      </c>
      <c r="K1739" s="16">
        <f>IF(Table3[[#This Row],[year]]="?","1983",Table3[[#This Row],[year]])</f>
        <v>1995</v>
      </c>
      <c r="L1739" s="16" t="str">
        <f>IF(Table3[[#This Row],[Hospital tier]]="?","tier - 2",Table3[[#This Row],[Hospital tier]])</f>
        <v>tier - 2</v>
      </c>
      <c r="M1739" s="16" t="str">
        <f>IF(Table3[[#This Row],[City tier]]="?","tier - 2",Table3[[#This Row],[City tier]])</f>
        <v>tier - 3</v>
      </c>
      <c r="N1739" s="16" t="str">
        <f>IF(Table3[[#This Row],[State ID]]="?","unknown",Table3[[#This Row],[State ID]])</f>
        <v>R1012</v>
      </c>
      <c r="O1739" s="38" t="str">
        <f>CONCATENATE(Table3[[#This Row],[date]],"-",Table3[[#This Row],[month2]],"-",Table3[[#This Row],[year2]])</f>
        <v>28-Sep-1995</v>
      </c>
      <c r="P1739" s="17">
        <f>DATEDIF(Table3[[#This Row],[date of birth]],DATE(2023,6,8),"y")</f>
        <v>27</v>
      </c>
      <c r="Q1739" s="39">
        <v>16420.490000000002</v>
      </c>
    </row>
    <row r="1740" spans="1:17" x14ac:dyDescent="0.25">
      <c r="A1740" t="s">
        <v>6455</v>
      </c>
      <c r="B1740">
        <v>2003</v>
      </c>
      <c r="C1740" t="s">
        <v>30</v>
      </c>
      <c r="D1740">
        <v>20</v>
      </c>
      <c r="E1740">
        <v>1</v>
      </c>
      <c r="F1740">
        <v>16450.89</v>
      </c>
      <c r="G1740" t="s">
        <v>11</v>
      </c>
      <c r="H1740" t="s">
        <v>16</v>
      </c>
      <c r="I1740" t="s">
        <v>23</v>
      </c>
      <c r="J1740" s="16" t="str">
        <f>IF(Table3[[#This Row],[month]]="?","sep",Table3[[#This Row],[month]])</f>
        <v>Dec</v>
      </c>
      <c r="K1740" s="16">
        <f>IF(Table3[[#This Row],[year]]="?","1983",Table3[[#This Row],[year]])</f>
        <v>2003</v>
      </c>
      <c r="L1740" s="16" t="str">
        <f>IF(Table3[[#This Row],[Hospital tier]]="?","tier - 2",Table3[[#This Row],[Hospital tier]])</f>
        <v>tier - 2</v>
      </c>
      <c r="M1740" s="16" t="str">
        <f>IF(Table3[[#This Row],[City tier]]="?","tier - 2",Table3[[#This Row],[City tier]])</f>
        <v>tier - 1</v>
      </c>
      <c r="N1740" s="16" t="str">
        <f>IF(Table3[[#This Row],[State ID]]="?","unknown",Table3[[#This Row],[State ID]])</f>
        <v>R1012</v>
      </c>
      <c r="O1740" s="38" t="str">
        <f>CONCATENATE(Table3[[#This Row],[date]],"-",Table3[[#This Row],[month2]],"-",Table3[[#This Row],[year2]])</f>
        <v>20-Dec-2003</v>
      </c>
      <c r="P1740" s="17">
        <f>DATEDIF(Table3[[#This Row],[date of birth]],DATE(2023,6,8),"y")</f>
        <v>19</v>
      </c>
      <c r="Q1740" s="39">
        <v>16450.89</v>
      </c>
    </row>
    <row r="1741" spans="1:17" x14ac:dyDescent="0.25">
      <c r="A1741" t="s">
        <v>6456</v>
      </c>
      <c r="B1741">
        <v>1958</v>
      </c>
      <c r="C1741" t="s">
        <v>37</v>
      </c>
      <c r="D1741">
        <v>10</v>
      </c>
      <c r="E1741">
        <v>3</v>
      </c>
      <c r="F1741">
        <v>16455.71</v>
      </c>
      <c r="G1741" t="s">
        <v>11</v>
      </c>
      <c r="H1741" t="s">
        <v>11</v>
      </c>
      <c r="I1741" t="s">
        <v>23</v>
      </c>
      <c r="J1741" s="16" t="str">
        <f>IF(Table3[[#This Row],[month]]="?","sep",Table3[[#This Row],[month]])</f>
        <v>Oct</v>
      </c>
      <c r="K1741" s="16">
        <f>IF(Table3[[#This Row],[year]]="?","1983",Table3[[#This Row],[year]])</f>
        <v>1958</v>
      </c>
      <c r="L1741" s="16" t="str">
        <f>IF(Table3[[#This Row],[Hospital tier]]="?","tier - 2",Table3[[#This Row],[Hospital tier]])</f>
        <v>tier - 2</v>
      </c>
      <c r="M1741" s="16" t="str">
        <f>IF(Table3[[#This Row],[City tier]]="?","tier - 2",Table3[[#This Row],[City tier]])</f>
        <v>tier - 2</v>
      </c>
      <c r="N1741" s="16" t="str">
        <f>IF(Table3[[#This Row],[State ID]]="?","unknown",Table3[[#This Row],[State ID]])</f>
        <v>R1012</v>
      </c>
      <c r="O1741" s="38" t="str">
        <f>CONCATENATE(Table3[[#This Row],[date]],"-",Table3[[#This Row],[month2]],"-",Table3[[#This Row],[year2]])</f>
        <v>10-Oct-1958</v>
      </c>
      <c r="P1741" s="17">
        <f>DATEDIF(Table3[[#This Row],[date of birth]],DATE(2023,6,8),"y")</f>
        <v>64</v>
      </c>
      <c r="Q1741" s="39">
        <v>16455.71</v>
      </c>
    </row>
    <row r="1742" spans="1:17" x14ac:dyDescent="0.25">
      <c r="A1742" t="s">
        <v>6457</v>
      </c>
      <c r="B1742">
        <v>1995</v>
      </c>
      <c r="C1742" t="s">
        <v>30</v>
      </c>
      <c r="D1742">
        <v>23</v>
      </c>
      <c r="E1742">
        <v>0</v>
      </c>
      <c r="F1742">
        <v>16577.78</v>
      </c>
      <c r="G1742" t="s">
        <v>11</v>
      </c>
      <c r="H1742" t="s">
        <v>16</v>
      </c>
      <c r="I1742" t="s">
        <v>13</v>
      </c>
      <c r="J1742" s="16" t="str">
        <f>IF(Table3[[#This Row],[month]]="?","sep",Table3[[#This Row],[month]])</f>
        <v>Dec</v>
      </c>
      <c r="K1742" s="16">
        <f>IF(Table3[[#This Row],[year]]="?","1983",Table3[[#This Row],[year]])</f>
        <v>1995</v>
      </c>
      <c r="L1742" s="16" t="str">
        <f>IF(Table3[[#This Row],[Hospital tier]]="?","tier - 2",Table3[[#This Row],[Hospital tier]])</f>
        <v>tier - 2</v>
      </c>
      <c r="M1742" s="16" t="str">
        <f>IF(Table3[[#This Row],[City tier]]="?","tier - 2",Table3[[#This Row],[City tier]])</f>
        <v>tier - 1</v>
      </c>
      <c r="N1742" s="16" t="str">
        <f>IF(Table3[[#This Row],[State ID]]="?","unknown",Table3[[#This Row],[State ID]])</f>
        <v>R1013</v>
      </c>
      <c r="O1742" s="38" t="str">
        <f>CONCATENATE(Table3[[#This Row],[date]],"-",Table3[[#This Row],[month2]],"-",Table3[[#This Row],[year2]])</f>
        <v>23-Dec-1995</v>
      </c>
      <c r="P1742" s="17">
        <f>DATEDIF(Table3[[#This Row],[date of birth]],DATE(2023,6,8),"y")</f>
        <v>27</v>
      </c>
      <c r="Q1742" s="39">
        <v>16577.78</v>
      </c>
    </row>
    <row r="1743" spans="1:17" x14ac:dyDescent="0.25">
      <c r="A1743" t="s">
        <v>6458</v>
      </c>
      <c r="B1743">
        <v>2001</v>
      </c>
      <c r="C1743" t="s">
        <v>18</v>
      </c>
      <c r="D1743">
        <v>25</v>
      </c>
      <c r="E1743">
        <v>0</v>
      </c>
      <c r="F1743">
        <v>16586.5</v>
      </c>
      <c r="G1743" t="s">
        <v>11</v>
      </c>
      <c r="H1743" t="s">
        <v>16</v>
      </c>
      <c r="I1743" t="s">
        <v>13</v>
      </c>
      <c r="J1743" s="16" t="str">
        <f>IF(Table3[[#This Row],[month]]="?","sep",Table3[[#This Row],[month]])</f>
        <v>Jun</v>
      </c>
      <c r="K1743" s="16">
        <f>IF(Table3[[#This Row],[year]]="?","1983",Table3[[#This Row],[year]])</f>
        <v>2001</v>
      </c>
      <c r="L1743" s="16" t="str">
        <f>IF(Table3[[#This Row],[Hospital tier]]="?","tier - 2",Table3[[#This Row],[Hospital tier]])</f>
        <v>tier - 2</v>
      </c>
      <c r="M1743" s="16" t="str">
        <f>IF(Table3[[#This Row],[City tier]]="?","tier - 2",Table3[[#This Row],[City tier]])</f>
        <v>tier - 1</v>
      </c>
      <c r="N1743" s="16" t="str">
        <f>IF(Table3[[#This Row],[State ID]]="?","unknown",Table3[[#This Row],[State ID]])</f>
        <v>R1013</v>
      </c>
      <c r="O1743" s="38" t="str">
        <f>CONCATENATE(Table3[[#This Row],[date]],"-",Table3[[#This Row],[month2]],"-",Table3[[#This Row],[year2]])</f>
        <v>25-Jun-2001</v>
      </c>
      <c r="P1743" s="17">
        <f>DATEDIF(Table3[[#This Row],[date of birth]],DATE(2023,6,8),"y")</f>
        <v>21</v>
      </c>
      <c r="Q1743" s="39">
        <v>16586.5</v>
      </c>
    </row>
    <row r="1744" spans="1:17" x14ac:dyDescent="0.25">
      <c r="A1744" t="s">
        <v>6459</v>
      </c>
      <c r="B1744">
        <v>1963</v>
      </c>
      <c r="C1744" t="s">
        <v>18</v>
      </c>
      <c r="D1744">
        <v>25</v>
      </c>
      <c r="E1744">
        <v>0</v>
      </c>
      <c r="F1744">
        <v>16587.96</v>
      </c>
      <c r="G1744" t="s">
        <v>11</v>
      </c>
      <c r="H1744" t="s">
        <v>11</v>
      </c>
      <c r="I1744" t="s">
        <v>249</v>
      </c>
      <c r="J1744" s="16" t="str">
        <f>IF(Table3[[#This Row],[month]]="?","sep",Table3[[#This Row],[month]])</f>
        <v>Jun</v>
      </c>
      <c r="K1744" s="16">
        <f>IF(Table3[[#This Row],[year]]="?","1983",Table3[[#This Row],[year]])</f>
        <v>1963</v>
      </c>
      <c r="L1744" s="16" t="str">
        <f>IF(Table3[[#This Row],[Hospital tier]]="?","tier - 2",Table3[[#This Row],[Hospital tier]])</f>
        <v>tier - 2</v>
      </c>
      <c r="M1744" s="16" t="str">
        <f>IF(Table3[[#This Row],[City tier]]="?","tier - 2",Table3[[#This Row],[City tier]])</f>
        <v>tier - 2</v>
      </c>
      <c r="N1744" s="16" t="str">
        <f>IF(Table3[[#This Row],[State ID]]="?","unknown",Table3[[#This Row],[State ID]])</f>
        <v>R1023</v>
      </c>
      <c r="O1744" s="38" t="str">
        <f>CONCATENATE(Table3[[#This Row],[date]],"-",Table3[[#This Row],[month2]],"-",Table3[[#This Row],[year2]])</f>
        <v>25-Jun-1963</v>
      </c>
      <c r="P1744" s="17">
        <f>DATEDIF(Table3[[#This Row],[date of birth]],DATE(2023,6,8),"y")</f>
        <v>59</v>
      </c>
      <c r="Q1744" s="39">
        <v>16587.96</v>
      </c>
    </row>
    <row r="1745" spans="1:17" x14ac:dyDescent="0.25">
      <c r="A1745" t="s">
        <v>6460</v>
      </c>
      <c r="B1745">
        <v>1970</v>
      </c>
      <c r="C1745" t="s">
        <v>10</v>
      </c>
      <c r="D1745">
        <v>10</v>
      </c>
      <c r="E1745">
        <v>0</v>
      </c>
      <c r="F1745">
        <v>16600.16</v>
      </c>
      <c r="G1745" t="s">
        <v>11</v>
      </c>
      <c r="H1745" t="s">
        <v>11</v>
      </c>
      <c r="I1745" t="s">
        <v>42</v>
      </c>
      <c r="J1745" s="16" t="str">
        <f>IF(Table3[[#This Row],[month]]="?","sep",Table3[[#This Row],[month]])</f>
        <v>Jul</v>
      </c>
      <c r="K1745" s="16">
        <f>IF(Table3[[#This Row],[year]]="?","1983",Table3[[#This Row],[year]])</f>
        <v>1970</v>
      </c>
      <c r="L1745" s="16" t="str">
        <f>IF(Table3[[#This Row],[Hospital tier]]="?","tier - 2",Table3[[#This Row],[Hospital tier]])</f>
        <v>tier - 2</v>
      </c>
      <c r="M1745" s="16" t="str">
        <f>IF(Table3[[#This Row],[City tier]]="?","tier - 2",Table3[[#This Row],[City tier]])</f>
        <v>tier - 2</v>
      </c>
      <c r="N1745" s="16" t="str">
        <f>IF(Table3[[#This Row],[State ID]]="?","unknown",Table3[[#This Row],[State ID]])</f>
        <v>R1011</v>
      </c>
      <c r="O1745" s="38" t="str">
        <f>CONCATENATE(Table3[[#This Row],[date]],"-",Table3[[#This Row],[month2]],"-",Table3[[#This Row],[year2]])</f>
        <v>10-Jul-1970</v>
      </c>
      <c r="P1745" s="17">
        <f>DATEDIF(Table3[[#This Row],[date of birth]],DATE(2023,6,8),"y")</f>
        <v>52</v>
      </c>
      <c r="Q1745" s="39">
        <v>16600.16</v>
      </c>
    </row>
    <row r="1746" spans="1:17" x14ac:dyDescent="0.25">
      <c r="A1746" t="s">
        <v>6461</v>
      </c>
      <c r="B1746">
        <v>1975</v>
      </c>
      <c r="C1746" t="s">
        <v>10</v>
      </c>
      <c r="D1746">
        <v>24</v>
      </c>
      <c r="E1746">
        <v>1</v>
      </c>
      <c r="F1746">
        <v>16602.18</v>
      </c>
      <c r="G1746" t="s">
        <v>11</v>
      </c>
      <c r="H1746" t="s">
        <v>16</v>
      </c>
      <c r="I1746" t="s">
        <v>535</v>
      </c>
      <c r="J1746" s="16" t="str">
        <f>IF(Table3[[#This Row],[month]]="?","sep",Table3[[#This Row],[month]])</f>
        <v>Jul</v>
      </c>
      <c r="K1746" s="16">
        <f>IF(Table3[[#This Row],[year]]="?","1983",Table3[[#This Row],[year]])</f>
        <v>1975</v>
      </c>
      <c r="L1746" s="16" t="str">
        <f>IF(Table3[[#This Row],[Hospital tier]]="?","tier - 2",Table3[[#This Row],[Hospital tier]])</f>
        <v>tier - 2</v>
      </c>
      <c r="M1746" s="16" t="str">
        <f>IF(Table3[[#This Row],[City tier]]="?","tier - 2",Table3[[#This Row],[City tier]])</f>
        <v>tier - 1</v>
      </c>
      <c r="N1746" s="16" t="str">
        <f>IF(Table3[[#This Row],[State ID]]="?","unknown",Table3[[#This Row],[State ID]])</f>
        <v>R1026</v>
      </c>
      <c r="O1746" s="38" t="str">
        <f>CONCATENATE(Table3[[#This Row],[date]],"-",Table3[[#This Row],[month2]],"-",Table3[[#This Row],[year2]])</f>
        <v>24-Jul-1975</v>
      </c>
      <c r="P1746" s="17">
        <f>DATEDIF(Table3[[#This Row],[date of birth]],DATE(2023,6,8),"y")</f>
        <v>47</v>
      </c>
      <c r="Q1746" s="39">
        <v>16602.18</v>
      </c>
    </row>
    <row r="1747" spans="1:17" x14ac:dyDescent="0.25">
      <c r="A1747" t="s">
        <v>6462</v>
      </c>
      <c r="B1747">
        <v>1977</v>
      </c>
      <c r="C1747" t="s">
        <v>20</v>
      </c>
      <c r="D1747">
        <v>25</v>
      </c>
      <c r="E1747">
        <v>2</v>
      </c>
      <c r="F1747">
        <v>16631.61</v>
      </c>
      <c r="G1747" t="s">
        <v>11</v>
      </c>
      <c r="H1747" t="s">
        <v>16</v>
      </c>
      <c r="I1747" t="s">
        <v>23</v>
      </c>
      <c r="J1747" s="16" t="str">
        <f>IF(Table3[[#This Row],[month]]="?","sep",Table3[[#This Row],[month]])</f>
        <v>Sep</v>
      </c>
      <c r="K1747" s="16">
        <f>IF(Table3[[#This Row],[year]]="?","1983",Table3[[#This Row],[year]])</f>
        <v>1977</v>
      </c>
      <c r="L1747" s="16" t="str">
        <f>IF(Table3[[#This Row],[Hospital tier]]="?","tier - 2",Table3[[#This Row],[Hospital tier]])</f>
        <v>tier - 2</v>
      </c>
      <c r="M1747" s="16" t="str">
        <f>IF(Table3[[#This Row],[City tier]]="?","tier - 2",Table3[[#This Row],[City tier]])</f>
        <v>tier - 1</v>
      </c>
      <c r="N1747" s="16" t="str">
        <f>IF(Table3[[#This Row],[State ID]]="?","unknown",Table3[[#This Row],[State ID]])</f>
        <v>R1012</v>
      </c>
      <c r="O1747" s="38" t="str">
        <f>CONCATENATE(Table3[[#This Row],[date]],"-",Table3[[#This Row],[month2]],"-",Table3[[#This Row],[year2]])</f>
        <v>25-Sep-1977</v>
      </c>
      <c r="P1747" s="17">
        <f>DATEDIF(Table3[[#This Row],[date of birth]],DATE(2023,6,8),"y")</f>
        <v>45</v>
      </c>
      <c r="Q1747" s="39">
        <v>16631.61</v>
      </c>
    </row>
    <row r="1748" spans="1:17" x14ac:dyDescent="0.25">
      <c r="A1748" t="s">
        <v>6463</v>
      </c>
      <c r="B1748">
        <v>1993</v>
      </c>
      <c r="C1748" t="s">
        <v>15</v>
      </c>
      <c r="D1748">
        <v>5</v>
      </c>
      <c r="E1748">
        <v>1</v>
      </c>
      <c r="F1748">
        <v>16657.72</v>
      </c>
      <c r="G1748" t="s">
        <v>11</v>
      </c>
      <c r="H1748" t="s">
        <v>16</v>
      </c>
      <c r="I1748" t="s">
        <v>247</v>
      </c>
      <c r="J1748" s="16" t="str">
        <f>IF(Table3[[#This Row],[month]]="?","sep",Table3[[#This Row],[month]])</f>
        <v>Nov</v>
      </c>
      <c r="K1748" s="16">
        <f>IF(Table3[[#This Row],[year]]="?","1983",Table3[[#This Row],[year]])</f>
        <v>1993</v>
      </c>
      <c r="L1748" s="16" t="str">
        <f>IF(Table3[[#This Row],[Hospital tier]]="?","tier - 2",Table3[[#This Row],[Hospital tier]])</f>
        <v>tier - 2</v>
      </c>
      <c r="M1748" s="16" t="str">
        <f>IF(Table3[[#This Row],[City tier]]="?","tier - 2",Table3[[#This Row],[City tier]])</f>
        <v>tier - 1</v>
      </c>
      <c r="N1748" s="16" t="str">
        <f>IF(Table3[[#This Row],[State ID]]="?","unknown",Table3[[#This Row],[State ID]])</f>
        <v>R1024</v>
      </c>
      <c r="O1748" s="38" t="str">
        <f>CONCATENATE(Table3[[#This Row],[date]],"-",Table3[[#This Row],[month2]],"-",Table3[[#This Row],[year2]])</f>
        <v>5-Nov-1993</v>
      </c>
      <c r="P1748" s="17">
        <f>DATEDIF(Table3[[#This Row],[date of birth]],DATE(2023,6,8),"y")</f>
        <v>29</v>
      </c>
      <c r="Q1748" s="39">
        <v>16657.72</v>
      </c>
    </row>
    <row r="1749" spans="1:17" x14ac:dyDescent="0.25">
      <c r="A1749" t="s">
        <v>6464</v>
      </c>
      <c r="B1749">
        <v>1974</v>
      </c>
      <c r="C1749" t="s">
        <v>35</v>
      </c>
      <c r="D1749">
        <v>28</v>
      </c>
      <c r="E1749">
        <v>0</v>
      </c>
      <c r="F1749">
        <v>16770.990000000002</v>
      </c>
      <c r="G1749" t="s">
        <v>11</v>
      </c>
      <c r="H1749" t="s">
        <v>16</v>
      </c>
      <c r="I1749" t="s">
        <v>23</v>
      </c>
      <c r="J1749" s="16" t="str">
        <f>IF(Table3[[#This Row],[month]]="?","sep",Table3[[#This Row],[month]])</f>
        <v>Aug</v>
      </c>
      <c r="K1749" s="16">
        <f>IF(Table3[[#This Row],[year]]="?","1983",Table3[[#This Row],[year]])</f>
        <v>1974</v>
      </c>
      <c r="L1749" s="16" t="str">
        <f>IF(Table3[[#This Row],[Hospital tier]]="?","tier - 2",Table3[[#This Row],[Hospital tier]])</f>
        <v>tier - 2</v>
      </c>
      <c r="M1749" s="16" t="str">
        <f>IF(Table3[[#This Row],[City tier]]="?","tier - 2",Table3[[#This Row],[City tier]])</f>
        <v>tier - 1</v>
      </c>
      <c r="N1749" s="16" t="str">
        <f>IF(Table3[[#This Row],[State ID]]="?","unknown",Table3[[#This Row],[State ID]])</f>
        <v>R1012</v>
      </c>
      <c r="O1749" s="38" t="str">
        <f>CONCATENATE(Table3[[#This Row],[date]],"-",Table3[[#This Row],[month2]],"-",Table3[[#This Row],[year2]])</f>
        <v>28-Aug-1974</v>
      </c>
      <c r="P1749" s="17">
        <f>DATEDIF(Table3[[#This Row],[date of birth]],DATE(2023,6,8),"y")</f>
        <v>48</v>
      </c>
      <c r="Q1749" s="39">
        <v>16770.990000000002</v>
      </c>
    </row>
    <row r="1750" spans="1:17" x14ac:dyDescent="0.25">
      <c r="A1750" t="s">
        <v>6465</v>
      </c>
      <c r="B1750">
        <v>1989</v>
      </c>
      <c r="C1750" t="s">
        <v>20</v>
      </c>
      <c r="D1750">
        <v>23</v>
      </c>
      <c r="E1750">
        <v>2</v>
      </c>
      <c r="F1750">
        <v>16776.3</v>
      </c>
      <c r="G1750" t="s">
        <v>11</v>
      </c>
      <c r="H1750" t="s">
        <v>11</v>
      </c>
      <c r="I1750" t="s">
        <v>247</v>
      </c>
      <c r="J1750" s="16" t="str">
        <f>IF(Table3[[#This Row],[month]]="?","sep",Table3[[#This Row],[month]])</f>
        <v>Sep</v>
      </c>
      <c r="K1750" s="16">
        <f>IF(Table3[[#This Row],[year]]="?","1983",Table3[[#This Row],[year]])</f>
        <v>1989</v>
      </c>
      <c r="L1750" s="16" t="str">
        <f>IF(Table3[[#This Row],[Hospital tier]]="?","tier - 2",Table3[[#This Row],[Hospital tier]])</f>
        <v>tier - 2</v>
      </c>
      <c r="M1750" s="16" t="str">
        <f>IF(Table3[[#This Row],[City tier]]="?","tier - 2",Table3[[#This Row],[City tier]])</f>
        <v>tier - 2</v>
      </c>
      <c r="N1750" s="16" t="str">
        <f>IF(Table3[[#This Row],[State ID]]="?","unknown",Table3[[#This Row],[State ID]])</f>
        <v>R1024</v>
      </c>
      <c r="O1750" s="38" t="str">
        <f>CONCATENATE(Table3[[#This Row],[date]],"-",Table3[[#This Row],[month2]],"-",Table3[[#This Row],[year2]])</f>
        <v>23-Sep-1989</v>
      </c>
      <c r="P1750" s="17">
        <f>DATEDIF(Table3[[#This Row],[date of birth]],DATE(2023,6,8),"y")</f>
        <v>33</v>
      </c>
      <c r="Q1750" s="39">
        <v>16776.3</v>
      </c>
    </row>
    <row r="1751" spans="1:17" x14ac:dyDescent="0.25">
      <c r="A1751" t="s">
        <v>6466</v>
      </c>
      <c r="B1751">
        <v>1962</v>
      </c>
      <c r="C1751" t="s">
        <v>10</v>
      </c>
      <c r="D1751">
        <v>29</v>
      </c>
      <c r="E1751">
        <v>0</v>
      </c>
      <c r="F1751">
        <v>16779.400000000001</v>
      </c>
      <c r="G1751" t="s">
        <v>11</v>
      </c>
      <c r="H1751" t="s">
        <v>11</v>
      </c>
      <c r="I1751" t="s">
        <v>535</v>
      </c>
      <c r="J1751" s="16" t="str">
        <f>IF(Table3[[#This Row],[month]]="?","sep",Table3[[#This Row],[month]])</f>
        <v>Jul</v>
      </c>
      <c r="K1751" s="16">
        <f>IF(Table3[[#This Row],[year]]="?","1983",Table3[[#This Row],[year]])</f>
        <v>1962</v>
      </c>
      <c r="L1751" s="16" t="str">
        <f>IF(Table3[[#This Row],[Hospital tier]]="?","tier - 2",Table3[[#This Row],[Hospital tier]])</f>
        <v>tier - 2</v>
      </c>
      <c r="M1751" s="16" t="str">
        <f>IF(Table3[[#This Row],[City tier]]="?","tier - 2",Table3[[#This Row],[City tier]])</f>
        <v>tier - 2</v>
      </c>
      <c r="N1751" s="16" t="str">
        <f>IF(Table3[[#This Row],[State ID]]="?","unknown",Table3[[#This Row],[State ID]])</f>
        <v>R1026</v>
      </c>
      <c r="O1751" s="38" t="str">
        <f>CONCATENATE(Table3[[#This Row],[date]],"-",Table3[[#This Row],[month2]],"-",Table3[[#This Row],[year2]])</f>
        <v>29-Jul-1962</v>
      </c>
      <c r="P1751" s="17">
        <f>DATEDIF(Table3[[#This Row],[date of birth]],DATE(2023,6,8),"y")</f>
        <v>60</v>
      </c>
      <c r="Q1751" s="39">
        <v>16779.400000000001</v>
      </c>
    </row>
    <row r="1752" spans="1:17" x14ac:dyDescent="0.25">
      <c r="A1752" t="s">
        <v>6467</v>
      </c>
      <c r="B1752">
        <v>1995</v>
      </c>
      <c r="C1752" t="s">
        <v>37</v>
      </c>
      <c r="D1752">
        <v>19</v>
      </c>
      <c r="E1752">
        <v>1</v>
      </c>
      <c r="F1752">
        <v>16796.41</v>
      </c>
      <c r="G1752" t="s">
        <v>11</v>
      </c>
      <c r="H1752" t="s">
        <v>12</v>
      </c>
      <c r="I1752" t="s">
        <v>247</v>
      </c>
      <c r="J1752" s="16" t="str">
        <f>IF(Table3[[#This Row],[month]]="?","sep",Table3[[#This Row],[month]])</f>
        <v>Oct</v>
      </c>
      <c r="K1752" s="16">
        <f>IF(Table3[[#This Row],[year]]="?","1983",Table3[[#This Row],[year]])</f>
        <v>1995</v>
      </c>
      <c r="L1752" s="16" t="str">
        <f>IF(Table3[[#This Row],[Hospital tier]]="?","tier - 2",Table3[[#This Row],[Hospital tier]])</f>
        <v>tier - 2</v>
      </c>
      <c r="M1752" s="16" t="str">
        <f>IF(Table3[[#This Row],[City tier]]="?","tier - 2",Table3[[#This Row],[City tier]])</f>
        <v>tier - 3</v>
      </c>
      <c r="N1752" s="16" t="str">
        <f>IF(Table3[[#This Row],[State ID]]="?","unknown",Table3[[#This Row],[State ID]])</f>
        <v>R1024</v>
      </c>
      <c r="O1752" s="38" t="str">
        <f>CONCATENATE(Table3[[#This Row],[date]],"-",Table3[[#This Row],[month2]],"-",Table3[[#This Row],[year2]])</f>
        <v>19-Oct-1995</v>
      </c>
      <c r="P1752" s="17">
        <f>DATEDIF(Table3[[#This Row],[date of birth]],DATE(2023,6,8),"y")</f>
        <v>27</v>
      </c>
      <c r="Q1752" s="39">
        <v>16796.41</v>
      </c>
    </row>
    <row r="1753" spans="1:17" x14ac:dyDescent="0.25">
      <c r="A1753" t="s">
        <v>6468</v>
      </c>
      <c r="B1753">
        <v>1974</v>
      </c>
      <c r="C1753" t="s">
        <v>35</v>
      </c>
      <c r="D1753">
        <v>8</v>
      </c>
      <c r="E1753">
        <v>0</v>
      </c>
      <c r="F1753">
        <v>16841.32</v>
      </c>
      <c r="G1753" t="s">
        <v>11</v>
      </c>
      <c r="H1753" t="s">
        <v>12</v>
      </c>
      <c r="I1753" t="s">
        <v>42</v>
      </c>
      <c r="J1753" s="16" t="str">
        <f>IF(Table3[[#This Row],[month]]="?","sep",Table3[[#This Row],[month]])</f>
        <v>Aug</v>
      </c>
      <c r="K1753" s="16">
        <f>IF(Table3[[#This Row],[year]]="?","1983",Table3[[#This Row],[year]])</f>
        <v>1974</v>
      </c>
      <c r="L1753" s="16" t="str">
        <f>IF(Table3[[#This Row],[Hospital tier]]="?","tier - 2",Table3[[#This Row],[Hospital tier]])</f>
        <v>tier - 2</v>
      </c>
      <c r="M1753" s="16" t="str">
        <f>IF(Table3[[#This Row],[City tier]]="?","tier - 2",Table3[[#This Row],[City tier]])</f>
        <v>tier - 3</v>
      </c>
      <c r="N1753" s="16" t="str">
        <f>IF(Table3[[#This Row],[State ID]]="?","unknown",Table3[[#This Row],[State ID]])</f>
        <v>R1011</v>
      </c>
      <c r="O1753" s="38" t="str">
        <f>CONCATENATE(Table3[[#This Row],[date]],"-",Table3[[#This Row],[month2]],"-",Table3[[#This Row],[year2]])</f>
        <v>8-Aug-1974</v>
      </c>
      <c r="P1753" s="17">
        <f>DATEDIF(Table3[[#This Row],[date of birth]],DATE(2023,6,8),"y")</f>
        <v>48</v>
      </c>
      <c r="Q1753" s="39">
        <v>16841.32</v>
      </c>
    </row>
    <row r="1754" spans="1:17" x14ac:dyDescent="0.25">
      <c r="A1754" t="s">
        <v>6469</v>
      </c>
      <c r="B1754">
        <v>2003</v>
      </c>
      <c r="C1754" t="s">
        <v>20</v>
      </c>
      <c r="D1754">
        <v>10</v>
      </c>
      <c r="E1754">
        <v>0</v>
      </c>
      <c r="F1754">
        <v>16884.919999999998</v>
      </c>
      <c r="G1754" t="s">
        <v>11</v>
      </c>
      <c r="H1754" t="s">
        <v>11</v>
      </c>
      <c r="I1754" t="s">
        <v>42</v>
      </c>
      <c r="J1754" s="16" t="str">
        <f>IF(Table3[[#This Row],[month]]="?","sep",Table3[[#This Row],[month]])</f>
        <v>Sep</v>
      </c>
      <c r="K1754" s="16">
        <f>IF(Table3[[#This Row],[year]]="?","1983",Table3[[#This Row],[year]])</f>
        <v>2003</v>
      </c>
      <c r="L1754" s="16" t="str">
        <f>IF(Table3[[#This Row],[Hospital tier]]="?","tier - 2",Table3[[#This Row],[Hospital tier]])</f>
        <v>tier - 2</v>
      </c>
      <c r="M1754" s="16" t="str">
        <f>IF(Table3[[#This Row],[City tier]]="?","tier - 2",Table3[[#This Row],[City tier]])</f>
        <v>tier - 2</v>
      </c>
      <c r="N1754" s="16" t="str">
        <f>IF(Table3[[#This Row],[State ID]]="?","unknown",Table3[[#This Row],[State ID]])</f>
        <v>R1011</v>
      </c>
      <c r="O1754" s="38" t="str">
        <f>CONCATENATE(Table3[[#This Row],[date]],"-",Table3[[#This Row],[month2]],"-",Table3[[#This Row],[year2]])</f>
        <v>10-Sep-2003</v>
      </c>
      <c r="P1754" s="17">
        <f>DATEDIF(Table3[[#This Row],[date of birth]],DATE(2023,6,8),"y")</f>
        <v>19</v>
      </c>
      <c r="Q1754" s="39">
        <v>16884.919999999998</v>
      </c>
    </row>
    <row r="1755" spans="1:17" x14ac:dyDescent="0.25">
      <c r="A1755" t="s">
        <v>6470</v>
      </c>
      <c r="B1755">
        <v>1968</v>
      </c>
      <c r="C1755" t="s">
        <v>37</v>
      </c>
      <c r="D1755">
        <v>21</v>
      </c>
      <c r="E1755">
        <v>0</v>
      </c>
      <c r="F1755">
        <v>16903.5</v>
      </c>
      <c r="G1755" t="s">
        <v>11</v>
      </c>
      <c r="H1755" t="s">
        <v>12</v>
      </c>
      <c r="I1755" t="s">
        <v>23</v>
      </c>
      <c r="J1755" s="16" t="str">
        <f>IF(Table3[[#This Row],[month]]="?","sep",Table3[[#This Row],[month]])</f>
        <v>Oct</v>
      </c>
      <c r="K1755" s="16">
        <f>IF(Table3[[#This Row],[year]]="?","1983",Table3[[#This Row],[year]])</f>
        <v>1968</v>
      </c>
      <c r="L1755" s="16" t="str">
        <f>IF(Table3[[#This Row],[Hospital tier]]="?","tier - 2",Table3[[#This Row],[Hospital tier]])</f>
        <v>tier - 2</v>
      </c>
      <c r="M1755" s="16" t="str">
        <f>IF(Table3[[#This Row],[City tier]]="?","tier - 2",Table3[[#This Row],[City tier]])</f>
        <v>tier - 3</v>
      </c>
      <c r="N1755" s="16" t="str">
        <f>IF(Table3[[#This Row],[State ID]]="?","unknown",Table3[[#This Row],[State ID]])</f>
        <v>R1012</v>
      </c>
      <c r="O1755" s="38" t="str">
        <f>CONCATENATE(Table3[[#This Row],[date]],"-",Table3[[#This Row],[month2]],"-",Table3[[#This Row],[year2]])</f>
        <v>21-Oct-1968</v>
      </c>
      <c r="P1755" s="17">
        <f>DATEDIF(Table3[[#This Row],[date of birth]],DATE(2023,6,8),"y")</f>
        <v>54</v>
      </c>
      <c r="Q1755" s="39">
        <v>16903.5</v>
      </c>
    </row>
    <row r="1756" spans="1:17" x14ac:dyDescent="0.25">
      <c r="A1756" t="s">
        <v>6471</v>
      </c>
      <c r="B1756">
        <v>1977</v>
      </c>
      <c r="C1756" t="s">
        <v>35</v>
      </c>
      <c r="D1756">
        <v>25</v>
      </c>
      <c r="E1756">
        <v>2</v>
      </c>
      <c r="F1756">
        <v>16921.09</v>
      </c>
      <c r="G1756" t="s">
        <v>11</v>
      </c>
      <c r="H1756" t="s">
        <v>12</v>
      </c>
      <c r="I1756" t="s">
        <v>249</v>
      </c>
      <c r="J1756" s="16" t="str">
        <f>IF(Table3[[#This Row],[month]]="?","sep",Table3[[#This Row],[month]])</f>
        <v>Aug</v>
      </c>
      <c r="K1756" s="16">
        <f>IF(Table3[[#This Row],[year]]="?","1983",Table3[[#This Row],[year]])</f>
        <v>1977</v>
      </c>
      <c r="L1756" s="16" t="str">
        <f>IF(Table3[[#This Row],[Hospital tier]]="?","tier - 2",Table3[[#This Row],[Hospital tier]])</f>
        <v>tier - 2</v>
      </c>
      <c r="M1756" s="16" t="str">
        <f>IF(Table3[[#This Row],[City tier]]="?","tier - 2",Table3[[#This Row],[City tier]])</f>
        <v>tier - 3</v>
      </c>
      <c r="N1756" s="16" t="str">
        <f>IF(Table3[[#This Row],[State ID]]="?","unknown",Table3[[#This Row],[State ID]])</f>
        <v>R1023</v>
      </c>
      <c r="O1756" s="38" t="str">
        <f>CONCATENATE(Table3[[#This Row],[date]],"-",Table3[[#This Row],[month2]],"-",Table3[[#This Row],[year2]])</f>
        <v>25-Aug-1977</v>
      </c>
      <c r="P1756" s="17">
        <f>DATEDIF(Table3[[#This Row],[date of birth]],DATE(2023,6,8),"y")</f>
        <v>45</v>
      </c>
      <c r="Q1756" s="39">
        <v>16921.09</v>
      </c>
    </row>
    <row r="1757" spans="1:17" x14ac:dyDescent="0.25">
      <c r="A1757" t="s">
        <v>6472</v>
      </c>
      <c r="B1757">
        <v>1980</v>
      </c>
      <c r="C1757" t="s">
        <v>10</v>
      </c>
      <c r="D1757">
        <v>16</v>
      </c>
      <c r="E1757">
        <v>2</v>
      </c>
      <c r="F1757">
        <v>16990.55</v>
      </c>
      <c r="G1757" t="s">
        <v>11</v>
      </c>
      <c r="H1757" t="s">
        <v>12</v>
      </c>
      <c r="I1757" t="s">
        <v>23</v>
      </c>
      <c r="J1757" s="16" t="str">
        <f>IF(Table3[[#This Row],[month]]="?","sep",Table3[[#This Row],[month]])</f>
        <v>Jul</v>
      </c>
      <c r="K1757" s="16">
        <f>IF(Table3[[#This Row],[year]]="?","1983",Table3[[#This Row],[year]])</f>
        <v>1980</v>
      </c>
      <c r="L1757" s="16" t="str">
        <f>IF(Table3[[#This Row],[Hospital tier]]="?","tier - 2",Table3[[#This Row],[Hospital tier]])</f>
        <v>tier - 2</v>
      </c>
      <c r="M1757" s="16" t="str">
        <f>IF(Table3[[#This Row],[City tier]]="?","tier - 2",Table3[[#This Row],[City tier]])</f>
        <v>tier - 3</v>
      </c>
      <c r="N1757" s="16" t="str">
        <f>IF(Table3[[#This Row],[State ID]]="?","unknown",Table3[[#This Row],[State ID]])</f>
        <v>R1012</v>
      </c>
      <c r="O1757" s="38" t="str">
        <f>CONCATENATE(Table3[[#This Row],[date]],"-",Table3[[#This Row],[month2]],"-",Table3[[#This Row],[year2]])</f>
        <v>16-Jul-1980</v>
      </c>
      <c r="P1757" s="17">
        <f>DATEDIF(Table3[[#This Row],[date of birth]],DATE(2023,6,8),"y")</f>
        <v>42</v>
      </c>
      <c r="Q1757" s="39">
        <v>16990.55</v>
      </c>
    </row>
    <row r="1758" spans="1:17" x14ac:dyDescent="0.25">
      <c r="A1758" t="s">
        <v>6473</v>
      </c>
      <c r="B1758">
        <v>1971</v>
      </c>
      <c r="C1758" t="s">
        <v>35</v>
      </c>
      <c r="D1758">
        <v>22</v>
      </c>
      <c r="E1758">
        <v>0</v>
      </c>
      <c r="F1758">
        <v>17016.009999999998</v>
      </c>
      <c r="G1758" t="s">
        <v>11</v>
      </c>
      <c r="H1758" t="s">
        <v>11</v>
      </c>
      <c r="I1758" t="s">
        <v>249</v>
      </c>
      <c r="J1758" s="16" t="str">
        <f>IF(Table3[[#This Row],[month]]="?","sep",Table3[[#This Row],[month]])</f>
        <v>Aug</v>
      </c>
      <c r="K1758" s="16">
        <f>IF(Table3[[#This Row],[year]]="?","1983",Table3[[#This Row],[year]])</f>
        <v>1971</v>
      </c>
      <c r="L1758" s="16" t="str">
        <f>IF(Table3[[#This Row],[Hospital tier]]="?","tier - 2",Table3[[#This Row],[Hospital tier]])</f>
        <v>tier - 2</v>
      </c>
      <c r="M1758" s="16" t="str">
        <f>IF(Table3[[#This Row],[City tier]]="?","tier - 2",Table3[[#This Row],[City tier]])</f>
        <v>tier - 2</v>
      </c>
      <c r="N1758" s="16" t="str">
        <f>IF(Table3[[#This Row],[State ID]]="?","unknown",Table3[[#This Row],[State ID]])</f>
        <v>R1023</v>
      </c>
      <c r="O1758" s="38" t="str">
        <f>CONCATENATE(Table3[[#This Row],[date]],"-",Table3[[#This Row],[month2]],"-",Table3[[#This Row],[year2]])</f>
        <v>22-Aug-1971</v>
      </c>
      <c r="P1758" s="17">
        <f>DATEDIF(Table3[[#This Row],[date of birth]],DATE(2023,6,8),"y")</f>
        <v>51</v>
      </c>
      <c r="Q1758" s="39">
        <v>17016.009999999998</v>
      </c>
    </row>
    <row r="1759" spans="1:17" x14ac:dyDescent="0.25">
      <c r="A1759" t="s">
        <v>6474</v>
      </c>
      <c r="B1759">
        <v>1996</v>
      </c>
      <c r="C1759" t="s">
        <v>18</v>
      </c>
      <c r="D1759">
        <v>10</v>
      </c>
      <c r="E1759">
        <v>0</v>
      </c>
      <c r="F1759">
        <v>17043.34</v>
      </c>
      <c r="G1759" t="s">
        <v>11</v>
      </c>
      <c r="H1759" t="s">
        <v>12</v>
      </c>
      <c r="I1759" t="s">
        <v>13</v>
      </c>
      <c r="J1759" s="16" t="str">
        <f>IF(Table3[[#This Row],[month]]="?","sep",Table3[[#This Row],[month]])</f>
        <v>Jun</v>
      </c>
      <c r="K1759" s="16">
        <f>IF(Table3[[#This Row],[year]]="?","1983",Table3[[#This Row],[year]])</f>
        <v>1996</v>
      </c>
      <c r="L1759" s="16" t="str">
        <f>IF(Table3[[#This Row],[Hospital tier]]="?","tier - 2",Table3[[#This Row],[Hospital tier]])</f>
        <v>tier - 2</v>
      </c>
      <c r="M1759" s="16" t="str">
        <f>IF(Table3[[#This Row],[City tier]]="?","tier - 2",Table3[[#This Row],[City tier]])</f>
        <v>tier - 3</v>
      </c>
      <c r="N1759" s="16" t="str">
        <f>IF(Table3[[#This Row],[State ID]]="?","unknown",Table3[[#This Row],[State ID]])</f>
        <v>R1013</v>
      </c>
      <c r="O1759" s="38" t="str">
        <f>CONCATENATE(Table3[[#This Row],[date]],"-",Table3[[#This Row],[month2]],"-",Table3[[#This Row],[year2]])</f>
        <v>10-Jun-1996</v>
      </c>
      <c r="P1759" s="17">
        <f>DATEDIF(Table3[[#This Row],[date of birth]],DATE(2023,6,8),"y")</f>
        <v>26</v>
      </c>
      <c r="Q1759" s="39">
        <v>17043.34</v>
      </c>
    </row>
    <row r="1760" spans="1:17" x14ac:dyDescent="0.25">
      <c r="A1760" t="s">
        <v>6475</v>
      </c>
      <c r="B1760">
        <v>2003</v>
      </c>
      <c r="C1760" t="s">
        <v>30</v>
      </c>
      <c r="D1760">
        <v>26</v>
      </c>
      <c r="E1760">
        <v>0</v>
      </c>
      <c r="F1760">
        <v>17081.080000000002</v>
      </c>
      <c r="G1760" t="s">
        <v>11</v>
      </c>
      <c r="H1760" t="s">
        <v>11</v>
      </c>
      <c r="I1760" t="s">
        <v>42</v>
      </c>
      <c r="J1760" s="16" t="str">
        <f>IF(Table3[[#This Row],[month]]="?","sep",Table3[[#This Row],[month]])</f>
        <v>Dec</v>
      </c>
      <c r="K1760" s="16">
        <f>IF(Table3[[#This Row],[year]]="?","1983",Table3[[#This Row],[year]])</f>
        <v>2003</v>
      </c>
      <c r="L1760" s="16" t="str">
        <f>IF(Table3[[#This Row],[Hospital tier]]="?","tier - 2",Table3[[#This Row],[Hospital tier]])</f>
        <v>tier - 2</v>
      </c>
      <c r="M1760" s="16" t="str">
        <f>IF(Table3[[#This Row],[City tier]]="?","tier - 2",Table3[[#This Row],[City tier]])</f>
        <v>tier - 2</v>
      </c>
      <c r="N1760" s="16" t="str">
        <f>IF(Table3[[#This Row],[State ID]]="?","unknown",Table3[[#This Row],[State ID]])</f>
        <v>R1011</v>
      </c>
      <c r="O1760" s="38" t="str">
        <f>CONCATENATE(Table3[[#This Row],[date]],"-",Table3[[#This Row],[month2]],"-",Table3[[#This Row],[year2]])</f>
        <v>26-Dec-2003</v>
      </c>
      <c r="P1760" s="17">
        <f>DATEDIF(Table3[[#This Row],[date of birth]],DATE(2023,6,8),"y")</f>
        <v>19</v>
      </c>
      <c r="Q1760" s="39">
        <v>17081.080000000002</v>
      </c>
    </row>
    <row r="1761" spans="1:17" x14ac:dyDescent="0.25">
      <c r="A1761" t="s">
        <v>6476</v>
      </c>
      <c r="B1761">
        <v>2002</v>
      </c>
      <c r="C1761" t="s">
        <v>18</v>
      </c>
      <c r="D1761">
        <v>28</v>
      </c>
      <c r="E1761">
        <v>1</v>
      </c>
      <c r="F1761">
        <v>17085.27</v>
      </c>
      <c r="G1761" t="s">
        <v>11</v>
      </c>
      <c r="H1761" t="s">
        <v>12</v>
      </c>
      <c r="I1761" t="s">
        <v>13</v>
      </c>
      <c r="J1761" s="16" t="str">
        <f>IF(Table3[[#This Row],[month]]="?","sep",Table3[[#This Row],[month]])</f>
        <v>Jun</v>
      </c>
      <c r="K1761" s="16">
        <f>IF(Table3[[#This Row],[year]]="?","1983",Table3[[#This Row],[year]])</f>
        <v>2002</v>
      </c>
      <c r="L1761" s="16" t="str">
        <f>IF(Table3[[#This Row],[Hospital tier]]="?","tier - 2",Table3[[#This Row],[Hospital tier]])</f>
        <v>tier - 2</v>
      </c>
      <c r="M1761" s="16" t="str">
        <f>IF(Table3[[#This Row],[City tier]]="?","tier - 2",Table3[[#This Row],[City tier]])</f>
        <v>tier - 3</v>
      </c>
      <c r="N1761" s="16" t="str">
        <f>IF(Table3[[#This Row],[State ID]]="?","unknown",Table3[[#This Row],[State ID]])</f>
        <v>R1013</v>
      </c>
      <c r="O1761" s="38" t="str">
        <f>CONCATENATE(Table3[[#This Row],[date]],"-",Table3[[#This Row],[month2]],"-",Table3[[#This Row],[year2]])</f>
        <v>28-Jun-2002</v>
      </c>
      <c r="P1761" s="17">
        <f>DATEDIF(Table3[[#This Row],[date of birth]],DATE(2023,6,8),"y")</f>
        <v>20</v>
      </c>
      <c r="Q1761" s="39">
        <v>17085.27</v>
      </c>
    </row>
    <row r="1762" spans="1:17" x14ac:dyDescent="0.25">
      <c r="A1762" t="s">
        <v>6477</v>
      </c>
      <c r="B1762">
        <v>1998</v>
      </c>
      <c r="C1762" t="s">
        <v>18</v>
      </c>
      <c r="D1762">
        <v>3</v>
      </c>
      <c r="E1762">
        <v>4</v>
      </c>
      <c r="F1762">
        <v>17128.43</v>
      </c>
      <c r="G1762" t="s">
        <v>11</v>
      </c>
      <c r="H1762" t="s">
        <v>12</v>
      </c>
      <c r="I1762" t="s">
        <v>168</v>
      </c>
      <c r="J1762" s="16" t="str">
        <f>IF(Table3[[#This Row],[month]]="?","sep",Table3[[#This Row],[month]])</f>
        <v>Jun</v>
      </c>
      <c r="K1762" s="16">
        <f>IF(Table3[[#This Row],[year]]="?","1983",Table3[[#This Row],[year]])</f>
        <v>1998</v>
      </c>
      <c r="L1762" s="16" t="str">
        <f>IF(Table3[[#This Row],[Hospital tier]]="?","tier - 2",Table3[[#This Row],[Hospital tier]])</f>
        <v>tier - 2</v>
      </c>
      <c r="M1762" s="16" t="str">
        <f>IF(Table3[[#This Row],[City tier]]="?","tier - 2",Table3[[#This Row],[City tier]])</f>
        <v>tier - 3</v>
      </c>
      <c r="N1762" s="16" t="str">
        <f>IF(Table3[[#This Row],[State ID]]="?","unknown",Table3[[#This Row],[State ID]])</f>
        <v>R1016</v>
      </c>
      <c r="O1762" s="38" t="str">
        <f>CONCATENATE(Table3[[#This Row],[date]],"-",Table3[[#This Row],[month2]],"-",Table3[[#This Row],[year2]])</f>
        <v>3-Jun-1998</v>
      </c>
      <c r="P1762" s="17">
        <f>DATEDIF(Table3[[#This Row],[date of birth]],DATE(2023,6,8),"y")</f>
        <v>25</v>
      </c>
      <c r="Q1762" s="39">
        <v>17128.43</v>
      </c>
    </row>
    <row r="1763" spans="1:17" x14ac:dyDescent="0.25">
      <c r="A1763" t="s">
        <v>6478</v>
      </c>
      <c r="B1763">
        <v>1965</v>
      </c>
      <c r="C1763" t="s">
        <v>20</v>
      </c>
      <c r="D1763">
        <v>16</v>
      </c>
      <c r="E1763">
        <v>0</v>
      </c>
      <c r="F1763">
        <v>17172.27</v>
      </c>
      <c r="G1763" t="s">
        <v>11</v>
      </c>
      <c r="H1763" t="s">
        <v>11</v>
      </c>
      <c r="I1763" t="s">
        <v>535</v>
      </c>
      <c r="J1763" s="16" t="str">
        <f>IF(Table3[[#This Row],[month]]="?","sep",Table3[[#This Row],[month]])</f>
        <v>Sep</v>
      </c>
      <c r="K1763" s="16">
        <f>IF(Table3[[#This Row],[year]]="?","1983",Table3[[#This Row],[year]])</f>
        <v>1965</v>
      </c>
      <c r="L1763" s="16" t="str">
        <f>IF(Table3[[#This Row],[Hospital tier]]="?","tier - 2",Table3[[#This Row],[Hospital tier]])</f>
        <v>tier - 2</v>
      </c>
      <c r="M1763" s="16" t="str">
        <f>IF(Table3[[#This Row],[City tier]]="?","tier - 2",Table3[[#This Row],[City tier]])</f>
        <v>tier - 2</v>
      </c>
      <c r="N1763" s="16" t="str">
        <f>IF(Table3[[#This Row],[State ID]]="?","unknown",Table3[[#This Row],[State ID]])</f>
        <v>R1026</v>
      </c>
      <c r="O1763" s="38" t="str">
        <f>CONCATENATE(Table3[[#This Row],[date]],"-",Table3[[#This Row],[month2]],"-",Table3[[#This Row],[year2]])</f>
        <v>16-Sep-1965</v>
      </c>
      <c r="P1763" s="17">
        <f>DATEDIF(Table3[[#This Row],[date of birth]],DATE(2023,6,8),"y")</f>
        <v>57</v>
      </c>
      <c r="Q1763" s="39">
        <v>17172.27</v>
      </c>
    </row>
    <row r="1764" spans="1:17" x14ac:dyDescent="0.25">
      <c r="A1764" t="s">
        <v>6479</v>
      </c>
      <c r="B1764">
        <v>1964</v>
      </c>
      <c r="C1764" t="s">
        <v>18</v>
      </c>
      <c r="D1764">
        <v>7</v>
      </c>
      <c r="E1764">
        <v>0</v>
      </c>
      <c r="F1764">
        <v>17174.52</v>
      </c>
      <c r="G1764" t="s">
        <v>11</v>
      </c>
      <c r="H1764" t="s">
        <v>11</v>
      </c>
      <c r="I1764" t="s">
        <v>23</v>
      </c>
      <c r="J1764" s="16" t="str">
        <f>IF(Table3[[#This Row],[month]]="?","sep",Table3[[#This Row],[month]])</f>
        <v>Jun</v>
      </c>
      <c r="K1764" s="16">
        <f>IF(Table3[[#This Row],[year]]="?","1983",Table3[[#This Row],[year]])</f>
        <v>1964</v>
      </c>
      <c r="L1764" s="16" t="str">
        <f>IF(Table3[[#This Row],[Hospital tier]]="?","tier - 2",Table3[[#This Row],[Hospital tier]])</f>
        <v>tier - 2</v>
      </c>
      <c r="M1764" s="16" t="str">
        <f>IF(Table3[[#This Row],[City tier]]="?","tier - 2",Table3[[#This Row],[City tier]])</f>
        <v>tier - 2</v>
      </c>
      <c r="N1764" s="16" t="str">
        <f>IF(Table3[[#This Row],[State ID]]="?","unknown",Table3[[#This Row],[State ID]])</f>
        <v>R1012</v>
      </c>
      <c r="O1764" s="38" t="str">
        <f>CONCATENATE(Table3[[#This Row],[date]],"-",Table3[[#This Row],[month2]],"-",Table3[[#This Row],[year2]])</f>
        <v>7-Jun-1964</v>
      </c>
      <c r="P1764" s="17">
        <f>DATEDIF(Table3[[#This Row],[date of birth]],DATE(2023,6,8),"y")</f>
        <v>59</v>
      </c>
      <c r="Q1764" s="39">
        <v>17174.52</v>
      </c>
    </row>
    <row r="1765" spans="1:17" x14ac:dyDescent="0.25">
      <c r="A1765" t="s">
        <v>6480</v>
      </c>
      <c r="B1765">
        <v>2004</v>
      </c>
      <c r="C1765" t="s">
        <v>35</v>
      </c>
      <c r="D1765">
        <v>18</v>
      </c>
      <c r="E1765">
        <v>1</v>
      </c>
      <c r="F1765">
        <v>17178.68</v>
      </c>
      <c r="G1765" t="s">
        <v>11</v>
      </c>
      <c r="H1765" t="s">
        <v>11</v>
      </c>
      <c r="I1765" t="s">
        <v>166</v>
      </c>
      <c r="J1765" s="16" t="str">
        <f>IF(Table3[[#This Row],[month]]="?","sep",Table3[[#This Row],[month]])</f>
        <v>Aug</v>
      </c>
      <c r="K1765" s="16">
        <f>IF(Table3[[#This Row],[year]]="?","1983",Table3[[#This Row],[year]])</f>
        <v>2004</v>
      </c>
      <c r="L1765" s="16" t="str">
        <f>IF(Table3[[#This Row],[Hospital tier]]="?","tier - 2",Table3[[#This Row],[Hospital tier]])</f>
        <v>tier - 2</v>
      </c>
      <c r="M1765" s="16" t="str">
        <f>IF(Table3[[#This Row],[City tier]]="?","tier - 2",Table3[[#This Row],[City tier]])</f>
        <v>tier - 2</v>
      </c>
      <c r="N1765" s="16" t="str">
        <f>IF(Table3[[#This Row],[State ID]]="?","unknown",Table3[[#This Row],[State ID]])</f>
        <v>R1019</v>
      </c>
      <c r="O1765" s="38" t="str">
        <f>CONCATENATE(Table3[[#This Row],[date]],"-",Table3[[#This Row],[month2]],"-",Table3[[#This Row],[year2]])</f>
        <v>18-Aug-2004</v>
      </c>
      <c r="P1765" s="17">
        <f>DATEDIF(Table3[[#This Row],[date of birth]],DATE(2023,6,8),"y")</f>
        <v>18</v>
      </c>
      <c r="Q1765" s="39">
        <v>17178.68</v>
      </c>
    </row>
    <row r="1766" spans="1:17" x14ac:dyDescent="0.25">
      <c r="A1766" t="s">
        <v>6481</v>
      </c>
      <c r="B1766">
        <v>1982</v>
      </c>
      <c r="C1766" t="s">
        <v>37</v>
      </c>
      <c r="D1766">
        <v>22</v>
      </c>
      <c r="E1766">
        <v>1</v>
      </c>
      <c r="F1766">
        <v>17179.52</v>
      </c>
      <c r="G1766" t="s">
        <v>11</v>
      </c>
      <c r="H1766" t="s">
        <v>16</v>
      </c>
      <c r="I1766" t="s">
        <v>13</v>
      </c>
      <c r="J1766" s="16" t="str">
        <f>IF(Table3[[#This Row],[month]]="?","sep",Table3[[#This Row],[month]])</f>
        <v>Oct</v>
      </c>
      <c r="K1766" s="16">
        <f>IF(Table3[[#This Row],[year]]="?","1983",Table3[[#This Row],[year]])</f>
        <v>1982</v>
      </c>
      <c r="L1766" s="16" t="str">
        <f>IF(Table3[[#This Row],[Hospital tier]]="?","tier - 2",Table3[[#This Row],[Hospital tier]])</f>
        <v>tier - 2</v>
      </c>
      <c r="M1766" s="16" t="str">
        <f>IF(Table3[[#This Row],[City tier]]="?","tier - 2",Table3[[#This Row],[City tier]])</f>
        <v>tier - 1</v>
      </c>
      <c r="N1766" s="16" t="str">
        <f>IF(Table3[[#This Row],[State ID]]="?","unknown",Table3[[#This Row],[State ID]])</f>
        <v>R1013</v>
      </c>
      <c r="O1766" s="38" t="str">
        <f>CONCATENATE(Table3[[#This Row],[date]],"-",Table3[[#This Row],[month2]],"-",Table3[[#This Row],[year2]])</f>
        <v>22-Oct-1982</v>
      </c>
      <c r="P1766" s="17">
        <f>DATEDIF(Table3[[#This Row],[date of birth]],DATE(2023,6,8),"y")</f>
        <v>40</v>
      </c>
      <c r="Q1766" s="39">
        <v>17179.52</v>
      </c>
    </row>
    <row r="1767" spans="1:17" x14ac:dyDescent="0.25">
      <c r="A1767" t="s">
        <v>6482</v>
      </c>
      <c r="B1767">
        <v>1975</v>
      </c>
      <c r="C1767" t="s">
        <v>35</v>
      </c>
      <c r="D1767">
        <v>25</v>
      </c>
      <c r="E1767">
        <v>1</v>
      </c>
      <c r="F1767">
        <v>17253.43</v>
      </c>
      <c r="G1767" t="s">
        <v>11</v>
      </c>
      <c r="H1767" t="s">
        <v>12</v>
      </c>
      <c r="I1767" t="s">
        <v>535</v>
      </c>
      <c r="J1767" s="16" t="str">
        <f>IF(Table3[[#This Row],[month]]="?","sep",Table3[[#This Row],[month]])</f>
        <v>Aug</v>
      </c>
      <c r="K1767" s="16">
        <f>IF(Table3[[#This Row],[year]]="?","1983",Table3[[#This Row],[year]])</f>
        <v>1975</v>
      </c>
      <c r="L1767" s="16" t="str">
        <f>IF(Table3[[#This Row],[Hospital tier]]="?","tier - 2",Table3[[#This Row],[Hospital tier]])</f>
        <v>tier - 2</v>
      </c>
      <c r="M1767" s="16" t="str">
        <f>IF(Table3[[#This Row],[City tier]]="?","tier - 2",Table3[[#This Row],[City tier]])</f>
        <v>tier - 3</v>
      </c>
      <c r="N1767" s="16" t="str">
        <f>IF(Table3[[#This Row],[State ID]]="?","unknown",Table3[[#This Row],[State ID]])</f>
        <v>R1026</v>
      </c>
      <c r="O1767" s="38" t="str">
        <f>CONCATENATE(Table3[[#This Row],[date]],"-",Table3[[#This Row],[month2]],"-",Table3[[#This Row],[year2]])</f>
        <v>25-Aug-1975</v>
      </c>
      <c r="P1767" s="17">
        <f>DATEDIF(Table3[[#This Row],[date of birth]],DATE(2023,6,8),"y")</f>
        <v>47</v>
      </c>
      <c r="Q1767" s="39">
        <v>17253.43</v>
      </c>
    </row>
    <row r="1768" spans="1:17" x14ac:dyDescent="0.25">
      <c r="A1768" t="s">
        <v>6483</v>
      </c>
      <c r="B1768">
        <v>1963</v>
      </c>
      <c r="C1768" t="s">
        <v>10</v>
      </c>
      <c r="D1768">
        <v>12</v>
      </c>
      <c r="E1768">
        <v>0</v>
      </c>
      <c r="F1768">
        <v>17337.580000000002</v>
      </c>
      <c r="G1768" t="s">
        <v>11</v>
      </c>
      <c r="H1768" t="s">
        <v>12</v>
      </c>
      <c r="I1768" t="s">
        <v>249</v>
      </c>
      <c r="J1768" s="16" t="str">
        <f>IF(Table3[[#This Row],[month]]="?","sep",Table3[[#This Row],[month]])</f>
        <v>Jul</v>
      </c>
      <c r="K1768" s="16">
        <f>IF(Table3[[#This Row],[year]]="?","1983",Table3[[#This Row],[year]])</f>
        <v>1963</v>
      </c>
      <c r="L1768" s="16" t="str">
        <f>IF(Table3[[#This Row],[Hospital tier]]="?","tier - 2",Table3[[#This Row],[Hospital tier]])</f>
        <v>tier - 2</v>
      </c>
      <c r="M1768" s="16" t="str">
        <f>IF(Table3[[#This Row],[City tier]]="?","tier - 2",Table3[[#This Row],[City tier]])</f>
        <v>tier - 3</v>
      </c>
      <c r="N1768" s="16" t="str">
        <f>IF(Table3[[#This Row],[State ID]]="?","unknown",Table3[[#This Row],[State ID]])</f>
        <v>R1023</v>
      </c>
      <c r="O1768" s="38" t="str">
        <f>CONCATENATE(Table3[[#This Row],[date]],"-",Table3[[#This Row],[month2]],"-",Table3[[#This Row],[year2]])</f>
        <v>12-Jul-1963</v>
      </c>
      <c r="P1768" s="17">
        <f>DATEDIF(Table3[[#This Row],[date of birth]],DATE(2023,6,8),"y")</f>
        <v>59</v>
      </c>
      <c r="Q1768" s="39">
        <v>17337.580000000002</v>
      </c>
    </row>
    <row r="1769" spans="1:17" x14ac:dyDescent="0.25">
      <c r="A1769" t="s">
        <v>6484</v>
      </c>
      <c r="B1769">
        <v>2003</v>
      </c>
      <c r="C1769" t="s">
        <v>15</v>
      </c>
      <c r="D1769">
        <v>1</v>
      </c>
      <c r="E1769">
        <v>0</v>
      </c>
      <c r="F1769">
        <v>17352.68</v>
      </c>
      <c r="G1769" t="s">
        <v>11</v>
      </c>
      <c r="H1769" t="s">
        <v>12</v>
      </c>
      <c r="I1769" t="s">
        <v>23</v>
      </c>
      <c r="J1769" s="16" t="str">
        <f>IF(Table3[[#This Row],[month]]="?","sep",Table3[[#This Row],[month]])</f>
        <v>Nov</v>
      </c>
      <c r="K1769" s="16">
        <f>IF(Table3[[#This Row],[year]]="?","1983",Table3[[#This Row],[year]])</f>
        <v>2003</v>
      </c>
      <c r="L1769" s="16" t="str">
        <f>IF(Table3[[#This Row],[Hospital tier]]="?","tier - 2",Table3[[#This Row],[Hospital tier]])</f>
        <v>tier - 2</v>
      </c>
      <c r="M1769" s="16" t="str">
        <f>IF(Table3[[#This Row],[City tier]]="?","tier - 2",Table3[[#This Row],[City tier]])</f>
        <v>tier - 3</v>
      </c>
      <c r="N1769" s="16" t="str">
        <f>IF(Table3[[#This Row],[State ID]]="?","unknown",Table3[[#This Row],[State ID]])</f>
        <v>R1012</v>
      </c>
      <c r="O1769" s="38" t="str">
        <f>CONCATENATE(Table3[[#This Row],[date]],"-",Table3[[#This Row],[month2]],"-",Table3[[#This Row],[year2]])</f>
        <v>1-Nov-2003</v>
      </c>
      <c r="P1769" s="17">
        <f>DATEDIF(Table3[[#This Row],[date of birth]],DATE(2023,6,8),"y")</f>
        <v>19</v>
      </c>
      <c r="Q1769" s="39">
        <v>17352.68</v>
      </c>
    </row>
    <row r="1770" spans="1:17" x14ac:dyDescent="0.25">
      <c r="A1770" t="s">
        <v>6485</v>
      </c>
      <c r="B1770">
        <v>1992</v>
      </c>
      <c r="C1770" t="s">
        <v>37</v>
      </c>
      <c r="D1770">
        <v>18</v>
      </c>
      <c r="E1770">
        <v>2</v>
      </c>
      <c r="F1770">
        <v>17361.77</v>
      </c>
      <c r="G1770" t="s">
        <v>11</v>
      </c>
      <c r="H1770" t="s">
        <v>16</v>
      </c>
      <c r="I1770" t="s">
        <v>23</v>
      </c>
      <c r="J1770" s="16" t="str">
        <f>IF(Table3[[#This Row],[month]]="?","sep",Table3[[#This Row],[month]])</f>
        <v>Oct</v>
      </c>
      <c r="K1770" s="16">
        <f>IF(Table3[[#This Row],[year]]="?","1983",Table3[[#This Row],[year]])</f>
        <v>1992</v>
      </c>
      <c r="L1770" s="16" t="str">
        <f>IF(Table3[[#This Row],[Hospital tier]]="?","tier - 2",Table3[[#This Row],[Hospital tier]])</f>
        <v>tier - 2</v>
      </c>
      <c r="M1770" s="16" t="str">
        <f>IF(Table3[[#This Row],[City tier]]="?","tier - 2",Table3[[#This Row],[City tier]])</f>
        <v>tier - 1</v>
      </c>
      <c r="N1770" s="16" t="str">
        <f>IF(Table3[[#This Row],[State ID]]="?","unknown",Table3[[#This Row],[State ID]])</f>
        <v>R1012</v>
      </c>
      <c r="O1770" s="38" t="str">
        <f>CONCATENATE(Table3[[#This Row],[date]],"-",Table3[[#This Row],[month2]],"-",Table3[[#This Row],[year2]])</f>
        <v>18-Oct-1992</v>
      </c>
      <c r="P1770" s="17">
        <f>DATEDIF(Table3[[#This Row],[date of birth]],DATE(2023,6,8),"y")</f>
        <v>30</v>
      </c>
      <c r="Q1770" s="39">
        <v>17361.77</v>
      </c>
    </row>
    <row r="1771" spans="1:17" x14ac:dyDescent="0.25">
      <c r="A1771" t="s">
        <v>6486</v>
      </c>
      <c r="B1771">
        <v>2003</v>
      </c>
      <c r="C1771" t="s">
        <v>15</v>
      </c>
      <c r="D1771">
        <v>2</v>
      </c>
      <c r="E1771">
        <v>0</v>
      </c>
      <c r="F1771">
        <v>17468.98</v>
      </c>
      <c r="G1771" t="s">
        <v>11</v>
      </c>
      <c r="H1771" t="s">
        <v>16</v>
      </c>
      <c r="I1771" t="s">
        <v>23</v>
      </c>
      <c r="J1771" s="16" t="str">
        <f>IF(Table3[[#This Row],[month]]="?","sep",Table3[[#This Row],[month]])</f>
        <v>Nov</v>
      </c>
      <c r="K1771" s="16">
        <f>IF(Table3[[#This Row],[year]]="?","1983",Table3[[#This Row],[year]])</f>
        <v>2003</v>
      </c>
      <c r="L1771" s="16" t="str">
        <f>IF(Table3[[#This Row],[Hospital tier]]="?","tier - 2",Table3[[#This Row],[Hospital tier]])</f>
        <v>tier - 2</v>
      </c>
      <c r="M1771" s="16" t="str">
        <f>IF(Table3[[#This Row],[City tier]]="?","tier - 2",Table3[[#This Row],[City tier]])</f>
        <v>tier - 1</v>
      </c>
      <c r="N1771" s="16" t="str">
        <f>IF(Table3[[#This Row],[State ID]]="?","unknown",Table3[[#This Row],[State ID]])</f>
        <v>R1012</v>
      </c>
      <c r="O1771" s="38" t="str">
        <f>CONCATENATE(Table3[[#This Row],[date]],"-",Table3[[#This Row],[month2]],"-",Table3[[#This Row],[year2]])</f>
        <v>2-Nov-2003</v>
      </c>
      <c r="P1771" s="17">
        <f>DATEDIF(Table3[[#This Row],[date of birth]],DATE(2023,6,8),"y")</f>
        <v>19</v>
      </c>
      <c r="Q1771" s="39">
        <v>17468.98</v>
      </c>
    </row>
    <row r="1772" spans="1:17" x14ac:dyDescent="0.25">
      <c r="A1772" t="s">
        <v>6487</v>
      </c>
      <c r="B1772">
        <v>1971</v>
      </c>
      <c r="C1772" t="s">
        <v>18</v>
      </c>
      <c r="D1772">
        <v>8</v>
      </c>
      <c r="E1772">
        <v>0</v>
      </c>
      <c r="F1772">
        <v>17479.53</v>
      </c>
      <c r="G1772" t="s">
        <v>16</v>
      </c>
      <c r="H1772" t="s">
        <v>16</v>
      </c>
      <c r="I1772" t="s">
        <v>23</v>
      </c>
      <c r="J1772" s="16" t="str">
        <f>IF(Table3[[#This Row],[month]]="?","sep",Table3[[#This Row],[month]])</f>
        <v>Jun</v>
      </c>
      <c r="K1772" s="16">
        <f>IF(Table3[[#This Row],[year]]="?","1983",Table3[[#This Row],[year]])</f>
        <v>1971</v>
      </c>
      <c r="L1772" s="16" t="str">
        <f>IF(Table3[[#This Row],[Hospital tier]]="?","tier - 2",Table3[[#This Row],[Hospital tier]])</f>
        <v>tier - 1</v>
      </c>
      <c r="M1772" s="16" t="str">
        <f>IF(Table3[[#This Row],[City tier]]="?","tier - 2",Table3[[#This Row],[City tier]])</f>
        <v>tier - 1</v>
      </c>
      <c r="N1772" s="16" t="str">
        <f>IF(Table3[[#This Row],[State ID]]="?","unknown",Table3[[#This Row],[State ID]])</f>
        <v>R1012</v>
      </c>
      <c r="O1772" s="38" t="str">
        <f>CONCATENATE(Table3[[#This Row],[date]],"-",Table3[[#This Row],[month2]],"-",Table3[[#This Row],[year2]])</f>
        <v>8-Jun-1971</v>
      </c>
      <c r="P1772" s="17">
        <f>DATEDIF(Table3[[#This Row],[date of birth]],DATE(2023,6,8),"y")</f>
        <v>52</v>
      </c>
      <c r="Q1772" s="39">
        <v>17479.53</v>
      </c>
    </row>
    <row r="1773" spans="1:17" x14ac:dyDescent="0.25">
      <c r="A1773" t="s">
        <v>6488</v>
      </c>
      <c r="B1773">
        <v>1990</v>
      </c>
      <c r="C1773" t="s">
        <v>30</v>
      </c>
      <c r="D1773">
        <v>29</v>
      </c>
      <c r="E1773">
        <v>0</v>
      </c>
      <c r="F1773">
        <v>17496.310000000001</v>
      </c>
      <c r="G1773" t="s">
        <v>16</v>
      </c>
      <c r="H1773" t="s">
        <v>11</v>
      </c>
      <c r="I1773" t="s">
        <v>42</v>
      </c>
      <c r="J1773" s="16" t="str">
        <f>IF(Table3[[#This Row],[month]]="?","sep",Table3[[#This Row],[month]])</f>
        <v>Dec</v>
      </c>
      <c r="K1773" s="16">
        <f>IF(Table3[[#This Row],[year]]="?","1983",Table3[[#This Row],[year]])</f>
        <v>1990</v>
      </c>
      <c r="L1773" s="16" t="str">
        <f>IF(Table3[[#This Row],[Hospital tier]]="?","tier - 2",Table3[[#This Row],[Hospital tier]])</f>
        <v>tier - 1</v>
      </c>
      <c r="M1773" s="16" t="str">
        <f>IF(Table3[[#This Row],[City tier]]="?","tier - 2",Table3[[#This Row],[City tier]])</f>
        <v>tier - 2</v>
      </c>
      <c r="N1773" s="16" t="str">
        <f>IF(Table3[[#This Row],[State ID]]="?","unknown",Table3[[#This Row],[State ID]])</f>
        <v>R1011</v>
      </c>
      <c r="O1773" s="38" t="str">
        <f>CONCATENATE(Table3[[#This Row],[date]],"-",Table3[[#This Row],[month2]],"-",Table3[[#This Row],[year2]])</f>
        <v>29-Dec-1990</v>
      </c>
      <c r="P1773" s="17">
        <f>DATEDIF(Table3[[#This Row],[date of birth]],DATE(2023,6,8),"y")</f>
        <v>32</v>
      </c>
      <c r="Q1773" s="39">
        <v>17496.310000000001</v>
      </c>
    </row>
    <row r="1774" spans="1:17" x14ac:dyDescent="0.25">
      <c r="A1774" t="s">
        <v>6489</v>
      </c>
      <c r="B1774">
        <v>1965</v>
      </c>
      <c r="C1774" t="s">
        <v>18</v>
      </c>
      <c r="D1774">
        <v>16</v>
      </c>
      <c r="E1774">
        <v>0</v>
      </c>
      <c r="F1774">
        <v>17505.650000000001</v>
      </c>
      <c r="G1774" t="s">
        <v>16</v>
      </c>
      <c r="H1774" t="s">
        <v>11</v>
      </c>
      <c r="I1774" t="s">
        <v>249</v>
      </c>
      <c r="J1774" s="16" t="str">
        <f>IF(Table3[[#This Row],[month]]="?","sep",Table3[[#This Row],[month]])</f>
        <v>Jun</v>
      </c>
      <c r="K1774" s="16">
        <f>IF(Table3[[#This Row],[year]]="?","1983",Table3[[#This Row],[year]])</f>
        <v>1965</v>
      </c>
      <c r="L1774" s="16" t="str">
        <f>IF(Table3[[#This Row],[Hospital tier]]="?","tier - 2",Table3[[#This Row],[Hospital tier]])</f>
        <v>tier - 1</v>
      </c>
      <c r="M1774" s="16" t="str">
        <f>IF(Table3[[#This Row],[City tier]]="?","tier - 2",Table3[[#This Row],[City tier]])</f>
        <v>tier - 2</v>
      </c>
      <c r="N1774" s="16" t="str">
        <f>IF(Table3[[#This Row],[State ID]]="?","unknown",Table3[[#This Row],[State ID]])</f>
        <v>R1023</v>
      </c>
      <c r="O1774" s="38" t="str">
        <f>CONCATENATE(Table3[[#This Row],[date]],"-",Table3[[#This Row],[month2]],"-",Table3[[#This Row],[year2]])</f>
        <v>16-Jun-1965</v>
      </c>
      <c r="P1774" s="17">
        <f>DATEDIF(Table3[[#This Row],[date of birth]],DATE(2023,6,8),"y")</f>
        <v>57</v>
      </c>
      <c r="Q1774" s="39">
        <v>17505.650000000001</v>
      </c>
    </row>
    <row r="1775" spans="1:17" x14ac:dyDescent="0.25">
      <c r="A1775" t="s">
        <v>6490</v>
      </c>
      <c r="B1775">
        <v>1968</v>
      </c>
      <c r="C1775" t="s">
        <v>10</v>
      </c>
      <c r="D1775">
        <v>12</v>
      </c>
      <c r="E1775">
        <v>0</v>
      </c>
      <c r="F1775">
        <v>17507.47</v>
      </c>
      <c r="G1775" t="s">
        <v>16</v>
      </c>
      <c r="H1775" t="s">
        <v>16</v>
      </c>
      <c r="I1775" t="s">
        <v>535</v>
      </c>
      <c r="J1775" s="16" t="str">
        <f>IF(Table3[[#This Row],[month]]="?","sep",Table3[[#This Row],[month]])</f>
        <v>Jul</v>
      </c>
      <c r="K1775" s="16">
        <f>IF(Table3[[#This Row],[year]]="?","1983",Table3[[#This Row],[year]])</f>
        <v>1968</v>
      </c>
      <c r="L1775" s="16" t="str">
        <f>IF(Table3[[#This Row],[Hospital tier]]="?","tier - 2",Table3[[#This Row],[Hospital tier]])</f>
        <v>tier - 1</v>
      </c>
      <c r="M1775" s="16" t="str">
        <f>IF(Table3[[#This Row],[City tier]]="?","tier - 2",Table3[[#This Row],[City tier]])</f>
        <v>tier - 1</v>
      </c>
      <c r="N1775" s="16" t="str">
        <f>IF(Table3[[#This Row],[State ID]]="?","unknown",Table3[[#This Row],[State ID]])</f>
        <v>R1026</v>
      </c>
      <c r="O1775" s="38" t="str">
        <f>CONCATENATE(Table3[[#This Row],[date]],"-",Table3[[#This Row],[month2]],"-",Table3[[#This Row],[year2]])</f>
        <v>12-Jul-1968</v>
      </c>
      <c r="P1775" s="17">
        <f>DATEDIF(Table3[[#This Row],[date of birth]],DATE(2023,6,8),"y")</f>
        <v>54</v>
      </c>
      <c r="Q1775" s="39">
        <v>17507.47</v>
      </c>
    </row>
    <row r="1776" spans="1:17" x14ac:dyDescent="0.25">
      <c r="A1776" t="s">
        <v>6491</v>
      </c>
      <c r="B1776">
        <v>1963</v>
      </c>
      <c r="C1776" t="s">
        <v>15</v>
      </c>
      <c r="D1776">
        <v>16</v>
      </c>
      <c r="E1776">
        <v>0</v>
      </c>
      <c r="F1776">
        <v>17556.88</v>
      </c>
      <c r="G1776" t="s">
        <v>16</v>
      </c>
      <c r="H1776" t="s">
        <v>11</v>
      </c>
      <c r="I1776" t="s">
        <v>23</v>
      </c>
      <c r="J1776" s="16" t="str">
        <f>IF(Table3[[#This Row],[month]]="?","sep",Table3[[#This Row],[month]])</f>
        <v>Nov</v>
      </c>
      <c r="K1776" s="16">
        <f>IF(Table3[[#This Row],[year]]="?","1983",Table3[[#This Row],[year]])</f>
        <v>1963</v>
      </c>
      <c r="L1776" s="16" t="str">
        <f>IF(Table3[[#This Row],[Hospital tier]]="?","tier - 2",Table3[[#This Row],[Hospital tier]])</f>
        <v>tier - 1</v>
      </c>
      <c r="M1776" s="16" t="str">
        <f>IF(Table3[[#This Row],[City tier]]="?","tier - 2",Table3[[#This Row],[City tier]])</f>
        <v>tier - 2</v>
      </c>
      <c r="N1776" s="16" t="str">
        <f>IF(Table3[[#This Row],[State ID]]="?","unknown",Table3[[#This Row],[State ID]])</f>
        <v>R1012</v>
      </c>
      <c r="O1776" s="38" t="str">
        <f>CONCATENATE(Table3[[#This Row],[date]],"-",Table3[[#This Row],[month2]],"-",Table3[[#This Row],[year2]])</f>
        <v>16-Nov-1963</v>
      </c>
      <c r="P1776" s="17">
        <f>DATEDIF(Table3[[#This Row],[date of birth]],DATE(2023,6,8),"y")</f>
        <v>59</v>
      </c>
      <c r="Q1776" s="39">
        <v>17556.88</v>
      </c>
    </row>
    <row r="1777" spans="1:17" x14ac:dyDescent="0.25">
      <c r="A1777" t="s">
        <v>6492</v>
      </c>
      <c r="B1777">
        <v>2002</v>
      </c>
      <c r="C1777" t="s">
        <v>35</v>
      </c>
      <c r="D1777">
        <v>25</v>
      </c>
      <c r="E1777">
        <v>1</v>
      </c>
      <c r="F1777">
        <v>17560.38</v>
      </c>
      <c r="G1777" t="s">
        <v>16</v>
      </c>
      <c r="H1777" t="s">
        <v>16</v>
      </c>
      <c r="I1777" t="s">
        <v>23</v>
      </c>
      <c r="J1777" s="16" t="str">
        <f>IF(Table3[[#This Row],[month]]="?","sep",Table3[[#This Row],[month]])</f>
        <v>Aug</v>
      </c>
      <c r="K1777" s="16">
        <f>IF(Table3[[#This Row],[year]]="?","1983",Table3[[#This Row],[year]])</f>
        <v>2002</v>
      </c>
      <c r="L1777" s="16" t="str">
        <f>IF(Table3[[#This Row],[Hospital tier]]="?","tier - 2",Table3[[#This Row],[Hospital tier]])</f>
        <v>tier - 1</v>
      </c>
      <c r="M1777" s="16" t="str">
        <f>IF(Table3[[#This Row],[City tier]]="?","tier - 2",Table3[[#This Row],[City tier]])</f>
        <v>tier - 1</v>
      </c>
      <c r="N1777" s="16" t="str">
        <f>IF(Table3[[#This Row],[State ID]]="?","unknown",Table3[[#This Row],[State ID]])</f>
        <v>R1012</v>
      </c>
      <c r="O1777" s="38" t="str">
        <f>CONCATENATE(Table3[[#This Row],[date]],"-",Table3[[#This Row],[month2]],"-",Table3[[#This Row],[year2]])</f>
        <v>25-Aug-2002</v>
      </c>
      <c r="P1777" s="17">
        <f>DATEDIF(Table3[[#This Row],[date of birth]],DATE(2023,6,8),"y")</f>
        <v>20</v>
      </c>
      <c r="Q1777" s="39">
        <v>17560.38</v>
      </c>
    </row>
    <row r="1778" spans="1:17" x14ac:dyDescent="0.25">
      <c r="A1778" t="s">
        <v>6493</v>
      </c>
      <c r="B1778">
        <v>1970</v>
      </c>
      <c r="C1778" t="s">
        <v>10</v>
      </c>
      <c r="D1778">
        <v>26</v>
      </c>
      <c r="E1778">
        <v>0</v>
      </c>
      <c r="F1778">
        <v>17584.72</v>
      </c>
      <c r="G1778" t="s">
        <v>16</v>
      </c>
      <c r="H1778" t="s">
        <v>12</v>
      </c>
      <c r="I1778" t="s">
        <v>23</v>
      </c>
      <c r="J1778" s="16" t="str">
        <f>IF(Table3[[#This Row],[month]]="?","sep",Table3[[#This Row],[month]])</f>
        <v>Jul</v>
      </c>
      <c r="K1778" s="16">
        <f>IF(Table3[[#This Row],[year]]="?","1983",Table3[[#This Row],[year]])</f>
        <v>1970</v>
      </c>
      <c r="L1778" s="16" t="str">
        <f>IF(Table3[[#This Row],[Hospital tier]]="?","tier - 2",Table3[[#This Row],[Hospital tier]])</f>
        <v>tier - 1</v>
      </c>
      <c r="M1778" s="16" t="str">
        <f>IF(Table3[[#This Row],[City tier]]="?","tier - 2",Table3[[#This Row],[City tier]])</f>
        <v>tier - 3</v>
      </c>
      <c r="N1778" s="16" t="str">
        <f>IF(Table3[[#This Row],[State ID]]="?","unknown",Table3[[#This Row],[State ID]])</f>
        <v>R1012</v>
      </c>
      <c r="O1778" s="38" t="str">
        <f>CONCATENATE(Table3[[#This Row],[date]],"-",Table3[[#This Row],[month2]],"-",Table3[[#This Row],[year2]])</f>
        <v>26-Jul-1970</v>
      </c>
      <c r="P1778" s="17">
        <f>DATEDIF(Table3[[#This Row],[date of birth]],DATE(2023,6,8),"y")</f>
        <v>52</v>
      </c>
      <c r="Q1778" s="39">
        <v>17584.72</v>
      </c>
    </row>
    <row r="1779" spans="1:17" x14ac:dyDescent="0.25">
      <c r="A1779" t="s">
        <v>6494</v>
      </c>
      <c r="B1779">
        <v>1990</v>
      </c>
      <c r="C1779" t="s">
        <v>37</v>
      </c>
      <c r="D1779">
        <v>25</v>
      </c>
      <c r="E1779">
        <v>1</v>
      </c>
      <c r="F1779">
        <v>17626.240000000002</v>
      </c>
      <c r="G1779" t="s">
        <v>16</v>
      </c>
      <c r="H1779" t="s">
        <v>12</v>
      </c>
      <c r="I1779" t="s">
        <v>13</v>
      </c>
      <c r="J1779" s="16" t="str">
        <f>IF(Table3[[#This Row],[month]]="?","sep",Table3[[#This Row],[month]])</f>
        <v>Oct</v>
      </c>
      <c r="K1779" s="16">
        <f>IF(Table3[[#This Row],[year]]="?","1983",Table3[[#This Row],[year]])</f>
        <v>1990</v>
      </c>
      <c r="L1779" s="16" t="str">
        <f>IF(Table3[[#This Row],[Hospital tier]]="?","tier - 2",Table3[[#This Row],[Hospital tier]])</f>
        <v>tier - 1</v>
      </c>
      <c r="M1779" s="16" t="str">
        <f>IF(Table3[[#This Row],[City tier]]="?","tier - 2",Table3[[#This Row],[City tier]])</f>
        <v>tier - 3</v>
      </c>
      <c r="N1779" s="16" t="str">
        <f>IF(Table3[[#This Row],[State ID]]="?","unknown",Table3[[#This Row],[State ID]])</f>
        <v>R1013</v>
      </c>
      <c r="O1779" s="38" t="str">
        <f>CONCATENATE(Table3[[#This Row],[date]],"-",Table3[[#This Row],[month2]],"-",Table3[[#This Row],[year2]])</f>
        <v>25-Oct-1990</v>
      </c>
      <c r="P1779" s="17">
        <f>DATEDIF(Table3[[#This Row],[date of birth]],DATE(2023,6,8),"y")</f>
        <v>32</v>
      </c>
      <c r="Q1779" s="39">
        <v>17626.240000000002</v>
      </c>
    </row>
    <row r="1780" spans="1:17" x14ac:dyDescent="0.25">
      <c r="A1780" t="s">
        <v>6495</v>
      </c>
      <c r="B1780">
        <v>1994</v>
      </c>
      <c r="C1780" t="s">
        <v>10</v>
      </c>
      <c r="D1780">
        <v>1</v>
      </c>
      <c r="E1780">
        <v>3</v>
      </c>
      <c r="F1780">
        <v>17663.14</v>
      </c>
      <c r="G1780" t="s">
        <v>16</v>
      </c>
      <c r="H1780" t="s">
        <v>12</v>
      </c>
      <c r="I1780" t="s">
        <v>13</v>
      </c>
      <c r="J1780" s="16" t="str">
        <f>IF(Table3[[#This Row],[month]]="?","sep",Table3[[#This Row],[month]])</f>
        <v>Jul</v>
      </c>
      <c r="K1780" s="16">
        <f>IF(Table3[[#This Row],[year]]="?","1983",Table3[[#This Row],[year]])</f>
        <v>1994</v>
      </c>
      <c r="L1780" s="16" t="str">
        <f>IF(Table3[[#This Row],[Hospital tier]]="?","tier - 2",Table3[[#This Row],[Hospital tier]])</f>
        <v>tier - 1</v>
      </c>
      <c r="M1780" s="16" t="str">
        <f>IF(Table3[[#This Row],[City tier]]="?","tier - 2",Table3[[#This Row],[City tier]])</f>
        <v>tier - 3</v>
      </c>
      <c r="N1780" s="16" t="str">
        <f>IF(Table3[[#This Row],[State ID]]="?","unknown",Table3[[#This Row],[State ID]])</f>
        <v>R1013</v>
      </c>
      <c r="O1780" s="38" t="str">
        <f>CONCATENATE(Table3[[#This Row],[date]],"-",Table3[[#This Row],[month2]],"-",Table3[[#This Row],[year2]])</f>
        <v>1-Jul-1994</v>
      </c>
      <c r="P1780" s="17">
        <f>DATEDIF(Table3[[#This Row],[date of birth]],DATE(2023,6,8),"y")</f>
        <v>28</v>
      </c>
      <c r="Q1780" s="39">
        <v>17663.14</v>
      </c>
    </row>
    <row r="1781" spans="1:17" x14ac:dyDescent="0.25">
      <c r="A1781" t="s">
        <v>6496</v>
      </c>
      <c r="B1781">
        <v>2003</v>
      </c>
      <c r="C1781" t="s">
        <v>10</v>
      </c>
      <c r="D1781">
        <v>14</v>
      </c>
      <c r="E1781">
        <v>0</v>
      </c>
      <c r="F1781">
        <v>17748.509999999998</v>
      </c>
      <c r="G1781" t="s">
        <v>16</v>
      </c>
      <c r="H1781" t="s">
        <v>16</v>
      </c>
      <c r="I1781" t="s">
        <v>23</v>
      </c>
      <c r="J1781" s="16" t="str">
        <f>IF(Table3[[#This Row],[month]]="?","sep",Table3[[#This Row],[month]])</f>
        <v>Jul</v>
      </c>
      <c r="K1781" s="16">
        <f>IF(Table3[[#This Row],[year]]="?","1983",Table3[[#This Row],[year]])</f>
        <v>2003</v>
      </c>
      <c r="L1781" s="16" t="str">
        <f>IF(Table3[[#This Row],[Hospital tier]]="?","tier - 2",Table3[[#This Row],[Hospital tier]])</f>
        <v>tier - 1</v>
      </c>
      <c r="M1781" s="16" t="str">
        <f>IF(Table3[[#This Row],[City tier]]="?","tier - 2",Table3[[#This Row],[City tier]])</f>
        <v>tier - 1</v>
      </c>
      <c r="N1781" s="16" t="str">
        <f>IF(Table3[[#This Row],[State ID]]="?","unknown",Table3[[#This Row],[State ID]])</f>
        <v>R1012</v>
      </c>
      <c r="O1781" s="38" t="str">
        <f>CONCATENATE(Table3[[#This Row],[date]],"-",Table3[[#This Row],[month2]],"-",Table3[[#This Row],[year2]])</f>
        <v>14-Jul-2003</v>
      </c>
      <c r="P1781" s="17">
        <f>DATEDIF(Table3[[#This Row],[date of birth]],DATE(2023,6,8),"y")</f>
        <v>19</v>
      </c>
      <c r="Q1781" s="39">
        <v>17748.509999999998</v>
      </c>
    </row>
    <row r="1782" spans="1:17" x14ac:dyDescent="0.25">
      <c r="A1782" t="s">
        <v>6497</v>
      </c>
      <c r="B1782">
        <v>1966</v>
      </c>
      <c r="C1782" t="s">
        <v>18</v>
      </c>
      <c r="D1782">
        <v>21</v>
      </c>
      <c r="E1782">
        <v>0</v>
      </c>
      <c r="F1782">
        <v>17777.73</v>
      </c>
      <c r="G1782" t="s">
        <v>16</v>
      </c>
      <c r="H1782" t="s">
        <v>12</v>
      </c>
      <c r="I1782" t="s">
        <v>23</v>
      </c>
      <c r="J1782" s="16" t="str">
        <f>IF(Table3[[#This Row],[month]]="?","sep",Table3[[#This Row],[month]])</f>
        <v>Jun</v>
      </c>
      <c r="K1782" s="16">
        <f>IF(Table3[[#This Row],[year]]="?","1983",Table3[[#This Row],[year]])</f>
        <v>1966</v>
      </c>
      <c r="L1782" s="16" t="str">
        <f>IF(Table3[[#This Row],[Hospital tier]]="?","tier - 2",Table3[[#This Row],[Hospital tier]])</f>
        <v>tier - 1</v>
      </c>
      <c r="M1782" s="16" t="str">
        <f>IF(Table3[[#This Row],[City tier]]="?","tier - 2",Table3[[#This Row],[City tier]])</f>
        <v>tier - 3</v>
      </c>
      <c r="N1782" s="16" t="str">
        <f>IF(Table3[[#This Row],[State ID]]="?","unknown",Table3[[#This Row],[State ID]])</f>
        <v>R1012</v>
      </c>
      <c r="O1782" s="38" t="str">
        <f>CONCATENATE(Table3[[#This Row],[date]],"-",Table3[[#This Row],[month2]],"-",Table3[[#This Row],[year2]])</f>
        <v>21-Jun-1966</v>
      </c>
      <c r="P1782" s="17">
        <f>DATEDIF(Table3[[#This Row],[date of birth]],DATE(2023,6,8),"y")</f>
        <v>56</v>
      </c>
      <c r="Q1782" s="39">
        <v>17777.73</v>
      </c>
    </row>
    <row r="1783" spans="1:17" x14ac:dyDescent="0.25">
      <c r="A1783" t="s">
        <v>6498</v>
      </c>
      <c r="B1783">
        <v>1979</v>
      </c>
      <c r="C1783" t="s">
        <v>37</v>
      </c>
      <c r="D1783">
        <v>10</v>
      </c>
      <c r="E1783">
        <v>2</v>
      </c>
      <c r="F1783">
        <v>17779.939999999999</v>
      </c>
      <c r="G1783" t="s">
        <v>16</v>
      </c>
      <c r="H1783" t="s">
        <v>11</v>
      </c>
      <c r="I1783" t="s">
        <v>23</v>
      </c>
      <c r="J1783" s="16" t="str">
        <f>IF(Table3[[#This Row],[month]]="?","sep",Table3[[#This Row],[month]])</f>
        <v>Oct</v>
      </c>
      <c r="K1783" s="16">
        <f>IF(Table3[[#This Row],[year]]="?","1983",Table3[[#This Row],[year]])</f>
        <v>1979</v>
      </c>
      <c r="L1783" s="16" t="str">
        <f>IF(Table3[[#This Row],[Hospital tier]]="?","tier - 2",Table3[[#This Row],[Hospital tier]])</f>
        <v>tier - 1</v>
      </c>
      <c r="M1783" s="16" t="str">
        <f>IF(Table3[[#This Row],[City tier]]="?","tier - 2",Table3[[#This Row],[City tier]])</f>
        <v>tier - 2</v>
      </c>
      <c r="N1783" s="16" t="str">
        <f>IF(Table3[[#This Row],[State ID]]="?","unknown",Table3[[#This Row],[State ID]])</f>
        <v>R1012</v>
      </c>
      <c r="O1783" s="38" t="str">
        <f>CONCATENATE(Table3[[#This Row],[date]],"-",Table3[[#This Row],[month2]],"-",Table3[[#This Row],[year2]])</f>
        <v>10-Oct-1979</v>
      </c>
      <c r="P1783" s="17">
        <f>DATEDIF(Table3[[#This Row],[date of birth]],DATE(2023,6,8),"y")</f>
        <v>43</v>
      </c>
      <c r="Q1783" s="39">
        <v>17779.939999999999</v>
      </c>
    </row>
    <row r="1784" spans="1:17" x14ac:dyDescent="0.25">
      <c r="A1784" t="s">
        <v>6499</v>
      </c>
      <c r="B1784">
        <v>1963</v>
      </c>
      <c r="C1784" t="s">
        <v>30</v>
      </c>
      <c r="D1784">
        <v>8</v>
      </c>
      <c r="E1784">
        <v>0</v>
      </c>
      <c r="F1784">
        <v>17832.599999999999</v>
      </c>
      <c r="G1784" t="s">
        <v>16</v>
      </c>
      <c r="H1784" t="s">
        <v>11</v>
      </c>
      <c r="I1784" t="s">
        <v>23</v>
      </c>
      <c r="J1784" s="16" t="str">
        <f>IF(Table3[[#This Row],[month]]="?","sep",Table3[[#This Row],[month]])</f>
        <v>Dec</v>
      </c>
      <c r="K1784" s="16">
        <f>IF(Table3[[#This Row],[year]]="?","1983",Table3[[#This Row],[year]])</f>
        <v>1963</v>
      </c>
      <c r="L1784" s="16" t="str">
        <f>IF(Table3[[#This Row],[Hospital tier]]="?","tier - 2",Table3[[#This Row],[Hospital tier]])</f>
        <v>tier - 1</v>
      </c>
      <c r="M1784" s="16" t="str">
        <f>IF(Table3[[#This Row],[City tier]]="?","tier - 2",Table3[[#This Row],[City tier]])</f>
        <v>tier - 2</v>
      </c>
      <c r="N1784" s="16" t="str">
        <f>IF(Table3[[#This Row],[State ID]]="?","unknown",Table3[[#This Row],[State ID]])</f>
        <v>R1012</v>
      </c>
      <c r="O1784" s="38" t="str">
        <f>CONCATENATE(Table3[[#This Row],[date]],"-",Table3[[#This Row],[month2]],"-",Table3[[#This Row],[year2]])</f>
        <v>8-Dec-1963</v>
      </c>
      <c r="P1784" s="17">
        <f>DATEDIF(Table3[[#This Row],[date of birth]],DATE(2023,6,8),"y")</f>
        <v>59</v>
      </c>
      <c r="Q1784" s="39">
        <v>17832.599999999999</v>
      </c>
    </row>
    <row r="1785" spans="1:17" x14ac:dyDescent="0.25">
      <c r="A1785" t="s">
        <v>6500</v>
      </c>
      <c r="B1785">
        <v>1976</v>
      </c>
      <c r="C1785" t="s">
        <v>30</v>
      </c>
      <c r="D1785">
        <v>12</v>
      </c>
      <c r="E1785">
        <v>2</v>
      </c>
      <c r="F1785">
        <v>17862.919999999998</v>
      </c>
      <c r="G1785" t="s">
        <v>16</v>
      </c>
      <c r="H1785" t="s">
        <v>11</v>
      </c>
      <c r="I1785" t="s">
        <v>23</v>
      </c>
      <c r="J1785" s="16" t="str">
        <f>IF(Table3[[#This Row],[month]]="?","sep",Table3[[#This Row],[month]])</f>
        <v>Dec</v>
      </c>
      <c r="K1785" s="16">
        <f>IF(Table3[[#This Row],[year]]="?","1983",Table3[[#This Row],[year]])</f>
        <v>1976</v>
      </c>
      <c r="L1785" s="16" t="str">
        <f>IF(Table3[[#This Row],[Hospital tier]]="?","tier - 2",Table3[[#This Row],[Hospital tier]])</f>
        <v>tier - 1</v>
      </c>
      <c r="M1785" s="16" t="str">
        <f>IF(Table3[[#This Row],[City tier]]="?","tier - 2",Table3[[#This Row],[City tier]])</f>
        <v>tier - 2</v>
      </c>
      <c r="N1785" s="16" t="str">
        <f>IF(Table3[[#This Row],[State ID]]="?","unknown",Table3[[#This Row],[State ID]])</f>
        <v>R1012</v>
      </c>
      <c r="O1785" s="38" t="str">
        <f>CONCATENATE(Table3[[#This Row],[date]],"-",Table3[[#This Row],[month2]],"-",Table3[[#This Row],[year2]])</f>
        <v>12-Dec-1976</v>
      </c>
      <c r="P1785" s="17">
        <f>DATEDIF(Table3[[#This Row],[date of birth]],DATE(2023,6,8),"y")</f>
        <v>46</v>
      </c>
      <c r="Q1785" s="39">
        <v>17862.919999999998</v>
      </c>
    </row>
    <row r="1786" spans="1:17" x14ac:dyDescent="0.25">
      <c r="A1786" t="s">
        <v>6501</v>
      </c>
      <c r="B1786">
        <v>1997</v>
      </c>
      <c r="C1786" t="s">
        <v>35</v>
      </c>
      <c r="D1786">
        <v>26</v>
      </c>
      <c r="E1786">
        <v>0</v>
      </c>
      <c r="F1786">
        <v>17878.900000000001</v>
      </c>
      <c r="G1786" t="s">
        <v>16</v>
      </c>
      <c r="H1786" t="s">
        <v>11</v>
      </c>
      <c r="I1786" t="s">
        <v>247</v>
      </c>
      <c r="J1786" s="16" t="str">
        <f>IF(Table3[[#This Row],[month]]="?","sep",Table3[[#This Row],[month]])</f>
        <v>Aug</v>
      </c>
      <c r="K1786" s="16">
        <f>IF(Table3[[#This Row],[year]]="?","1983",Table3[[#This Row],[year]])</f>
        <v>1997</v>
      </c>
      <c r="L1786" s="16" t="str">
        <f>IF(Table3[[#This Row],[Hospital tier]]="?","tier - 2",Table3[[#This Row],[Hospital tier]])</f>
        <v>tier - 1</v>
      </c>
      <c r="M1786" s="16" t="str">
        <f>IF(Table3[[#This Row],[City tier]]="?","tier - 2",Table3[[#This Row],[City tier]])</f>
        <v>tier - 2</v>
      </c>
      <c r="N1786" s="16" t="str">
        <f>IF(Table3[[#This Row],[State ID]]="?","unknown",Table3[[#This Row],[State ID]])</f>
        <v>R1024</v>
      </c>
      <c r="O1786" s="38" t="str">
        <f>CONCATENATE(Table3[[#This Row],[date]],"-",Table3[[#This Row],[month2]],"-",Table3[[#This Row],[year2]])</f>
        <v>26-Aug-1997</v>
      </c>
      <c r="P1786" s="17">
        <f>DATEDIF(Table3[[#This Row],[date of birth]],DATE(2023,6,8),"y")</f>
        <v>25</v>
      </c>
      <c r="Q1786" s="39">
        <v>17878.900000000001</v>
      </c>
    </row>
    <row r="1787" spans="1:17" x14ac:dyDescent="0.25">
      <c r="A1787" t="s">
        <v>6502</v>
      </c>
      <c r="B1787">
        <v>1979</v>
      </c>
      <c r="C1787" t="s">
        <v>15</v>
      </c>
      <c r="D1787">
        <v>12</v>
      </c>
      <c r="E1787">
        <v>2</v>
      </c>
      <c r="F1787">
        <v>17882.669999999998</v>
      </c>
      <c r="G1787" t="s">
        <v>16</v>
      </c>
      <c r="H1787" t="s">
        <v>12</v>
      </c>
      <c r="I1787" t="s">
        <v>23</v>
      </c>
      <c r="J1787" s="16" t="str">
        <f>IF(Table3[[#This Row],[month]]="?","sep",Table3[[#This Row],[month]])</f>
        <v>Nov</v>
      </c>
      <c r="K1787" s="16">
        <f>IF(Table3[[#This Row],[year]]="?","1983",Table3[[#This Row],[year]])</f>
        <v>1979</v>
      </c>
      <c r="L1787" s="16" t="str">
        <f>IF(Table3[[#This Row],[Hospital tier]]="?","tier - 2",Table3[[#This Row],[Hospital tier]])</f>
        <v>tier - 1</v>
      </c>
      <c r="M1787" s="16" t="str">
        <f>IF(Table3[[#This Row],[City tier]]="?","tier - 2",Table3[[#This Row],[City tier]])</f>
        <v>tier - 3</v>
      </c>
      <c r="N1787" s="16" t="str">
        <f>IF(Table3[[#This Row],[State ID]]="?","unknown",Table3[[#This Row],[State ID]])</f>
        <v>R1012</v>
      </c>
      <c r="O1787" s="38" t="str">
        <f>CONCATENATE(Table3[[#This Row],[date]],"-",Table3[[#This Row],[month2]],"-",Table3[[#This Row],[year2]])</f>
        <v>12-Nov-1979</v>
      </c>
      <c r="P1787" s="17">
        <f>DATEDIF(Table3[[#This Row],[date of birth]],DATE(2023,6,8),"y")</f>
        <v>43</v>
      </c>
      <c r="Q1787" s="39">
        <v>17882.669999999998</v>
      </c>
    </row>
    <row r="1788" spans="1:17" x14ac:dyDescent="0.25">
      <c r="A1788" t="s">
        <v>6503</v>
      </c>
      <c r="B1788">
        <v>1989</v>
      </c>
      <c r="C1788" t="s">
        <v>30</v>
      </c>
      <c r="D1788">
        <v>4</v>
      </c>
      <c r="E1788">
        <v>0</v>
      </c>
      <c r="F1788">
        <v>17904.53</v>
      </c>
      <c r="G1788" t="s">
        <v>16</v>
      </c>
      <c r="H1788" t="s">
        <v>11</v>
      </c>
      <c r="I1788" t="s">
        <v>356</v>
      </c>
      <c r="J1788" s="16" t="str">
        <f>IF(Table3[[#This Row],[month]]="?","sep",Table3[[#This Row],[month]])</f>
        <v>Dec</v>
      </c>
      <c r="K1788" s="16">
        <f>IF(Table3[[#This Row],[year]]="?","1983",Table3[[#This Row],[year]])</f>
        <v>1989</v>
      </c>
      <c r="L1788" s="16" t="str">
        <f>IF(Table3[[#This Row],[Hospital tier]]="?","tier - 2",Table3[[#This Row],[Hospital tier]])</f>
        <v>tier - 1</v>
      </c>
      <c r="M1788" s="16" t="str">
        <f>IF(Table3[[#This Row],[City tier]]="?","tier - 2",Table3[[#This Row],[City tier]])</f>
        <v>tier - 2</v>
      </c>
      <c r="N1788" s="16" t="str">
        <f>IF(Table3[[#This Row],[State ID]]="?","unknown",Table3[[#This Row],[State ID]])</f>
        <v>R1017</v>
      </c>
      <c r="O1788" s="38" t="str">
        <f>CONCATENATE(Table3[[#This Row],[date]],"-",Table3[[#This Row],[month2]],"-",Table3[[#This Row],[year2]])</f>
        <v>4-Dec-1989</v>
      </c>
      <c r="P1788" s="17">
        <f>DATEDIF(Table3[[#This Row],[date of birth]],DATE(2023,6,8),"y")</f>
        <v>33</v>
      </c>
      <c r="Q1788" s="39">
        <v>17904.53</v>
      </c>
    </row>
    <row r="1789" spans="1:17" x14ac:dyDescent="0.25">
      <c r="A1789" t="s">
        <v>6504</v>
      </c>
      <c r="B1789">
        <v>1977</v>
      </c>
      <c r="C1789" t="s">
        <v>37</v>
      </c>
      <c r="D1789">
        <v>17</v>
      </c>
      <c r="E1789">
        <v>0</v>
      </c>
      <c r="F1789">
        <v>17929.3</v>
      </c>
      <c r="G1789" t="s">
        <v>16</v>
      </c>
      <c r="H1789" t="s">
        <v>11</v>
      </c>
      <c r="I1789" t="s">
        <v>13</v>
      </c>
      <c r="J1789" s="16" t="str">
        <f>IF(Table3[[#This Row],[month]]="?","sep",Table3[[#This Row],[month]])</f>
        <v>Oct</v>
      </c>
      <c r="K1789" s="16">
        <f>IF(Table3[[#This Row],[year]]="?","1983",Table3[[#This Row],[year]])</f>
        <v>1977</v>
      </c>
      <c r="L1789" s="16" t="str">
        <f>IF(Table3[[#This Row],[Hospital tier]]="?","tier - 2",Table3[[#This Row],[Hospital tier]])</f>
        <v>tier - 1</v>
      </c>
      <c r="M1789" s="16" t="str">
        <f>IF(Table3[[#This Row],[City tier]]="?","tier - 2",Table3[[#This Row],[City tier]])</f>
        <v>tier - 2</v>
      </c>
      <c r="N1789" s="16" t="str">
        <f>IF(Table3[[#This Row],[State ID]]="?","unknown",Table3[[#This Row],[State ID]])</f>
        <v>R1013</v>
      </c>
      <c r="O1789" s="38" t="str">
        <f>CONCATENATE(Table3[[#This Row],[date]],"-",Table3[[#This Row],[month2]],"-",Table3[[#This Row],[year2]])</f>
        <v>17-Oct-1977</v>
      </c>
      <c r="P1789" s="17">
        <f>DATEDIF(Table3[[#This Row],[date of birth]],DATE(2023,6,8),"y")</f>
        <v>45</v>
      </c>
      <c r="Q1789" s="39">
        <v>17929.3</v>
      </c>
    </row>
    <row r="1790" spans="1:17" x14ac:dyDescent="0.25">
      <c r="A1790" t="s">
        <v>6505</v>
      </c>
      <c r="B1790">
        <v>2001</v>
      </c>
      <c r="C1790" t="s">
        <v>20</v>
      </c>
      <c r="D1790">
        <v>28</v>
      </c>
      <c r="E1790">
        <v>4</v>
      </c>
      <c r="F1790">
        <v>17942.11</v>
      </c>
      <c r="G1790" t="s">
        <v>16</v>
      </c>
      <c r="H1790" t="s">
        <v>11</v>
      </c>
      <c r="I1790" t="s">
        <v>42</v>
      </c>
      <c r="J1790" s="16" t="str">
        <f>IF(Table3[[#This Row],[month]]="?","sep",Table3[[#This Row],[month]])</f>
        <v>Sep</v>
      </c>
      <c r="K1790" s="16">
        <f>IF(Table3[[#This Row],[year]]="?","1983",Table3[[#This Row],[year]])</f>
        <v>2001</v>
      </c>
      <c r="L1790" s="16" t="str">
        <f>IF(Table3[[#This Row],[Hospital tier]]="?","tier - 2",Table3[[#This Row],[Hospital tier]])</f>
        <v>tier - 1</v>
      </c>
      <c r="M1790" s="16" t="str">
        <f>IF(Table3[[#This Row],[City tier]]="?","tier - 2",Table3[[#This Row],[City tier]])</f>
        <v>tier - 2</v>
      </c>
      <c r="N1790" s="16" t="str">
        <f>IF(Table3[[#This Row],[State ID]]="?","unknown",Table3[[#This Row],[State ID]])</f>
        <v>R1011</v>
      </c>
      <c r="O1790" s="38" t="str">
        <f>CONCATENATE(Table3[[#This Row],[date]],"-",Table3[[#This Row],[month2]],"-",Table3[[#This Row],[year2]])</f>
        <v>28-Sep-2001</v>
      </c>
      <c r="P1790" s="17">
        <f>DATEDIF(Table3[[#This Row],[date of birth]],DATE(2023,6,8),"y")</f>
        <v>21</v>
      </c>
      <c r="Q1790" s="39">
        <v>17942.11</v>
      </c>
    </row>
    <row r="1791" spans="1:17" x14ac:dyDescent="0.25">
      <c r="A1791" t="s">
        <v>6506</v>
      </c>
      <c r="B1791">
        <v>1975</v>
      </c>
      <c r="C1791" t="s">
        <v>18</v>
      </c>
      <c r="D1791">
        <v>27</v>
      </c>
      <c r="E1791">
        <v>1</v>
      </c>
      <c r="F1791">
        <v>18031.16</v>
      </c>
      <c r="G1791" t="s">
        <v>16</v>
      </c>
      <c r="H1791" t="s">
        <v>12</v>
      </c>
      <c r="I1791" t="s">
        <v>249</v>
      </c>
      <c r="J1791" s="16" t="str">
        <f>IF(Table3[[#This Row],[month]]="?","sep",Table3[[#This Row],[month]])</f>
        <v>Jun</v>
      </c>
      <c r="K1791" s="16">
        <f>IF(Table3[[#This Row],[year]]="?","1983",Table3[[#This Row],[year]])</f>
        <v>1975</v>
      </c>
      <c r="L1791" s="16" t="str">
        <f>IF(Table3[[#This Row],[Hospital tier]]="?","tier - 2",Table3[[#This Row],[Hospital tier]])</f>
        <v>tier - 1</v>
      </c>
      <c r="M1791" s="16" t="str">
        <f>IF(Table3[[#This Row],[City tier]]="?","tier - 2",Table3[[#This Row],[City tier]])</f>
        <v>tier - 3</v>
      </c>
      <c r="N1791" s="16" t="str">
        <f>IF(Table3[[#This Row],[State ID]]="?","unknown",Table3[[#This Row],[State ID]])</f>
        <v>R1023</v>
      </c>
      <c r="O1791" s="38" t="str">
        <f>CONCATENATE(Table3[[#This Row],[date]],"-",Table3[[#This Row],[month2]],"-",Table3[[#This Row],[year2]])</f>
        <v>27-Jun-1975</v>
      </c>
      <c r="P1791" s="17">
        <f>DATEDIF(Table3[[#This Row],[date of birth]],DATE(2023,6,8),"y")</f>
        <v>47</v>
      </c>
      <c r="Q1791" s="39">
        <v>18031.16</v>
      </c>
    </row>
    <row r="1792" spans="1:17" x14ac:dyDescent="0.25">
      <c r="A1792" t="s">
        <v>6507</v>
      </c>
      <c r="B1792">
        <v>1965</v>
      </c>
      <c r="C1792" t="s">
        <v>37</v>
      </c>
      <c r="D1792">
        <v>17</v>
      </c>
      <c r="E1792">
        <v>0</v>
      </c>
      <c r="F1792">
        <v>18031.189999999999</v>
      </c>
      <c r="G1792" t="s">
        <v>16</v>
      </c>
      <c r="H1792" t="s">
        <v>11</v>
      </c>
      <c r="I1792" t="s">
        <v>23</v>
      </c>
      <c r="J1792" s="16" t="str">
        <f>IF(Table3[[#This Row],[month]]="?","sep",Table3[[#This Row],[month]])</f>
        <v>Oct</v>
      </c>
      <c r="K1792" s="16">
        <f>IF(Table3[[#This Row],[year]]="?","1983",Table3[[#This Row],[year]])</f>
        <v>1965</v>
      </c>
      <c r="L1792" s="16" t="str">
        <f>IF(Table3[[#This Row],[Hospital tier]]="?","tier - 2",Table3[[#This Row],[Hospital tier]])</f>
        <v>tier - 1</v>
      </c>
      <c r="M1792" s="16" t="str">
        <f>IF(Table3[[#This Row],[City tier]]="?","tier - 2",Table3[[#This Row],[City tier]])</f>
        <v>tier - 2</v>
      </c>
      <c r="N1792" s="16" t="str">
        <f>IF(Table3[[#This Row],[State ID]]="?","unknown",Table3[[#This Row],[State ID]])</f>
        <v>R1012</v>
      </c>
      <c r="O1792" s="38" t="str">
        <f>CONCATENATE(Table3[[#This Row],[date]],"-",Table3[[#This Row],[month2]],"-",Table3[[#This Row],[year2]])</f>
        <v>17-Oct-1965</v>
      </c>
      <c r="P1792" s="17">
        <f>DATEDIF(Table3[[#This Row],[date of birth]],DATE(2023,6,8),"y")</f>
        <v>57</v>
      </c>
      <c r="Q1792" s="39">
        <v>18031.189999999999</v>
      </c>
    </row>
    <row r="1793" spans="1:17" x14ac:dyDescent="0.25">
      <c r="A1793" t="s">
        <v>6508</v>
      </c>
      <c r="B1793">
        <v>1999</v>
      </c>
      <c r="C1793" t="s">
        <v>37</v>
      </c>
      <c r="D1793">
        <v>24</v>
      </c>
      <c r="E1793">
        <v>0</v>
      </c>
      <c r="F1793">
        <v>18033.97</v>
      </c>
      <c r="G1793" t="s">
        <v>16</v>
      </c>
      <c r="H1793" t="s">
        <v>16</v>
      </c>
      <c r="I1793" t="s">
        <v>23</v>
      </c>
      <c r="J1793" s="16" t="str">
        <f>IF(Table3[[#This Row],[month]]="?","sep",Table3[[#This Row],[month]])</f>
        <v>Oct</v>
      </c>
      <c r="K1793" s="16">
        <f>IF(Table3[[#This Row],[year]]="?","1983",Table3[[#This Row],[year]])</f>
        <v>1999</v>
      </c>
      <c r="L1793" s="16" t="str">
        <f>IF(Table3[[#This Row],[Hospital tier]]="?","tier - 2",Table3[[#This Row],[Hospital tier]])</f>
        <v>tier - 1</v>
      </c>
      <c r="M1793" s="16" t="str">
        <f>IF(Table3[[#This Row],[City tier]]="?","tier - 2",Table3[[#This Row],[City tier]])</f>
        <v>tier - 1</v>
      </c>
      <c r="N1793" s="16" t="str">
        <f>IF(Table3[[#This Row],[State ID]]="?","unknown",Table3[[#This Row],[State ID]])</f>
        <v>R1012</v>
      </c>
      <c r="O1793" s="38" t="str">
        <f>CONCATENATE(Table3[[#This Row],[date]],"-",Table3[[#This Row],[month2]],"-",Table3[[#This Row],[year2]])</f>
        <v>24-Oct-1999</v>
      </c>
      <c r="P1793" s="17">
        <f>DATEDIF(Table3[[#This Row],[date of birth]],DATE(2023,6,8),"y")</f>
        <v>23</v>
      </c>
      <c r="Q1793" s="39">
        <v>18033.97</v>
      </c>
    </row>
    <row r="1794" spans="1:17" x14ac:dyDescent="0.25">
      <c r="A1794" t="s">
        <v>6509</v>
      </c>
      <c r="B1794">
        <v>1993</v>
      </c>
      <c r="C1794" t="s">
        <v>10</v>
      </c>
      <c r="D1794">
        <v>12</v>
      </c>
      <c r="E1794">
        <v>2</v>
      </c>
      <c r="F1794">
        <v>18157.88</v>
      </c>
      <c r="G1794" t="s">
        <v>16</v>
      </c>
      <c r="H1794" t="s">
        <v>16</v>
      </c>
      <c r="I1794" t="s">
        <v>23</v>
      </c>
      <c r="J1794" s="16" t="str">
        <f>IF(Table3[[#This Row],[month]]="?","sep",Table3[[#This Row],[month]])</f>
        <v>Jul</v>
      </c>
      <c r="K1794" s="16">
        <f>IF(Table3[[#This Row],[year]]="?","1983",Table3[[#This Row],[year]])</f>
        <v>1993</v>
      </c>
      <c r="L1794" s="16" t="str">
        <f>IF(Table3[[#This Row],[Hospital tier]]="?","tier - 2",Table3[[#This Row],[Hospital tier]])</f>
        <v>tier - 1</v>
      </c>
      <c r="M1794" s="16" t="str">
        <f>IF(Table3[[#This Row],[City tier]]="?","tier - 2",Table3[[#This Row],[City tier]])</f>
        <v>tier - 1</v>
      </c>
      <c r="N1794" s="16" t="str">
        <f>IF(Table3[[#This Row],[State ID]]="?","unknown",Table3[[#This Row],[State ID]])</f>
        <v>R1012</v>
      </c>
      <c r="O1794" s="38" t="str">
        <f>CONCATENATE(Table3[[#This Row],[date]],"-",Table3[[#This Row],[month2]],"-",Table3[[#This Row],[year2]])</f>
        <v>12-Jul-1993</v>
      </c>
      <c r="P1794" s="17">
        <f>DATEDIF(Table3[[#This Row],[date of birth]],DATE(2023,6,8),"y")</f>
        <v>29</v>
      </c>
      <c r="Q1794" s="39">
        <v>18157.88</v>
      </c>
    </row>
    <row r="1795" spans="1:17" x14ac:dyDescent="0.25">
      <c r="A1795" t="s">
        <v>6510</v>
      </c>
      <c r="B1795">
        <v>1963</v>
      </c>
      <c r="C1795" t="s">
        <v>10</v>
      </c>
      <c r="D1795">
        <v>4</v>
      </c>
      <c r="E1795">
        <v>0</v>
      </c>
      <c r="F1795">
        <v>18208.34</v>
      </c>
      <c r="G1795" t="s">
        <v>16</v>
      </c>
      <c r="H1795" t="s">
        <v>11</v>
      </c>
      <c r="I1795" t="s">
        <v>535</v>
      </c>
      <c r="J1795" s="16" t="str">
        <f>IF(Table3[[#This Row],[month]]="?","sep",Table3[[#This Row],[month]])</f>
        <v>Jul</v>
      </c>
      <c r="K1795" s="16">
        <f>IF(Table3[[#This Row],[year]]="?","1983",Table3[[#This Row],[year]])</f>
        <v>1963</v>
      </c>
      <c r="L1795" s="16" t="str">
        <f>IF(Table3[[#This Row],[Hospital tier]]="?","tier - 2",Table3[[#This Row],[Hospital tier]])</f>
        <v>tier - 1</v>
      </c>
      <c r="M1795" s="16" t="str">
        <f>IF(Table3[[#This Row],[City tier]]="?","tier - 2",Table3[[#This Row],[City tier]])</f>
        <v>tier - 2</v>
      </c>
      <c r="N1795" s="16" t="str">
        <f>IF(Table3[[#This Row],[State ID]]="?","unknown",Table3[[#This Row],[State ID]])</f>
        <v>R1026</v>
      </c>
      <c r="O1795" s="38" t="str">
        <f>CONCATENATE(Table3[[#This Row],[date]],"-",Table3[[#This Row],[month2]],"-",Table3[[#This Row],[year2]])</f>
        <v>4-Jul-1963</v>
      </c>
      <c r="P1795" s="17">
        <f>DATEDIF(Table3[[#This Row],[date of birth]],DATE(2023,6,8),"y")</f>
        <v>59</v>
      </c>
      <c r="Q1795" s="39">
        <v>18208.34</v>
      </c>
    </row>
    <row r="1796" spans="1:17" x14ac:dyDescent="0.25">
      <c r="A1796" t="s">
        <v>6511</v>
      </c>
      <c r="B1796">
        <v>1997</v>
      </c>
      <c r="C1796" t="s">
        <v>18</v>
      </c>
      <c r="D1796">
        <v>15</v>
      </c>
      <c r="E1796">
        <v>1</v>
      </c>
      <c r="F1796">
        <v>18218.16</v>
      </c>
      <c r="G1796" t="s">
        <v>16</v>
      </c>
      <c r="H1796" t="s">
        <v>16</v>
      </c>
      <c r="I1796" t="s">
        <v>13</v>
      </c>
      <c r="J1796" s="16" t="str">
        <f>IF(Table3[[#This Row],[month]]="?","sep",Table3[[#This Row],[month]])</f>
        <v>Jun</v>
      </c>
      <c r="K1796" s="16">
        <f>IF(Table3[[#This Row],[year]]="?","1983",Table3[[#This Row],[year]])</f>
        <v>1997</v>
      </c>
      <c r="L1796" s="16" t="str">
        <f>IF(Table3[[#This Row],[Hospital tier]]="?","tier - 2",Table3[[#This Row],[Hospital tier]])</f>
        <v>tier - 1</v>
      </c>
      <c r="M1796" s="16" t="str">
        <f>IF(Table3[[#This Row],[City tier]]="?","tier - 2",Table3[[#This Row],[City tier]])</f>
        <v>tier - 1</v>
      </c>
      <c r="N1796" s="16" t="str">
        <f>IF(Table3[[#This Row],[State ID]]="?","unknown",Table3[[#This Row],[State ID]])</f>
        <v>R1013</v>
      </c>
      <c r="O1796" s="38" t="str">
        <f>CONCATENATE(Table3[[#This Row],[date]],"-",Table3[[#This Row],[month2]],"-",Table3[[#This Row],[year2]])</f>
        <v>15-Jun-1997</v>
      </c>
      <c r="P1796" s="17">
        <f>DATEDIF(Table3[[#This Row],[date of birth]],DATE(2023,6,8),"y")</f>
        <v>25</v>
      </c>
      <c r="Q1796" s="39">
        <v>18218.16</v>
      </c>
    </row>
    <row r="1797" spans="1:17" x14ac:dyDescent="0.25">
      <c r="A1797" t="s">
        <v>6512</v>
      </c>
      <c r="B1797">
        <v>2004</v>
      </c>
      <c r="C1797" t="s">
        <v>20</v>
      </c>
      <c r="D1797">
        <v>10</v>
      </c>
      <c r="E1797">
        <v>3</v>
      </c>
      <c r="F1797">
        <v>18223.45</v>
      </c>
      <c r="G1797" t="s">
        <v>16</v>
      </c>
      <c r="H1797" t="s">
        <v>12</v>
      </c>
      <c r="I1797" t="s">
        <v>13</v>
      </c>
      <c r="J1797" s="16" t="str">
        <f>IF(Table3[[#This Row],[month]]="?","sep",Table3[[#This Row],[month]])</f>
        <v>Sep</v>
      </c>
      <c r="K1797" s="16">
        <f>IF(Table3[[#This Row],[year]]="?","1983",Table3[[#This Row],[year]])</f>
        <v>2004</v>
      </c>
      <c r="L1797" s="16" t="str">
        <f>IF(Table3[[#This Row],[Hospital tier]]="?","tier - 2",Table3[[#This Row],[Hospital tier]])</f>
        <v>tier - 1</v>
      </c>
      <c r="M1797" s="16" t="str">
        <f>IF(Table3[[#This Row],[City tier]]="?","tier - 2",Table3[[#This Row],[City tier]])</f>
        <v>tier - 3</v>
      </c>
      <c r="N1797" s="16" t="str">
        <f>IF(Table3[[#This Row],[State ID]]="?","unknown",Table3[[#This Row],[State ID]])</f>
        <v>R1013</v>
      </c>
      <c r="O1797" s="38" t="str">
        <f>CONCATENATE(Table3[[#This Row],[date]],"-",Table3[[#This Row],[month2]],"-",Table3[[#This Row],[year2]])</f>
        <v>10-Sep-2004</v>
      </c>
      <c r="P1797" s="17">
        <f>DATEDIF(Table3[[#This Row],[date of birth]],DATE(2023,6,8),"y")</f>
        <v>18</v>
      </c>
      <c r="Q1797" s="39">
        <v>18223.45</v>
      </c>
    </row>
    <row r="1798" spans="1:17" x14ac:dyDescent="0.25">
      <c r="A1798" t="s">
        <v>6513</v>
      </c>
      <c r="B1798">
        <v>1995</v>
      </c>
      <c r="C1798" t="s">
        <v>35</v>
      </c>
      <c r="D1798">
        <v>3</v>
      </c>
      <c r="E1798">
        <v>0</v>
      </c>
      <c r="F1798">
        <v>18246.5</v>
      </c>
      <c r="G1798" t="s">
        <v>16</v>
      </c>
      <c r="H1798" t="s">
        <v>16</v>
      </c>
      <c r="I1798" t="s">
        <v>13</v>
      </c>
      <c r="J1798" s="16" t="str">
        <f>IF(Table3[[#This Row],[month]]="?","sep",Table3[[#This Row],[month]])</f>
        <v>Aug</v>
      </c>
      <c r="K1798" s="16">
        <f>IF(Table3[[#This Row],[year]]="?","1983",Table3[[#This Row],[year]])</f>
        <v>1995</v>
      </c>
      <c r="L1798" s="16" t="str">
        <f>IF(Table3[[#This Row],[Hospital tier]]="?","tier - 2",Table3[[#This Row],[Hospital tier]])</f>
        <v>tier - 1</v>
      </c>
      <c r="M1798" s="16" t="str">
        <f>IF(Table3[[#This Row],[City tier]]="?","tier - 2",Table3[[#This Row],[City tier]])</f>
        <v>tier - 1</v>
      </c>
      <c r="N1798" s="16" t="str">
        <f>IF(Table3[[#This Row],[State ID]]="?","unknown",Table3[[#This Row],[State ID]])</f>
        <v>R1013</v>
      </c>
      <c r="O1798" s="38" t="str">
        <f>CONCATENATE(Table3[[#This Row],[date]],"-",Table3[[#This Row],[month2]],"-",Table3[[#This Row],[year2]])</f>
        <v>3-Aug-1995</v>
      </c>
      <c r="P1798" s="17">
        <f>DATEDIF(Table3[[#This Row],[date of birth]],DATE(2023,6,8),"y")</f>
        <v>27</v>
      </c>
      <c r="Q1798" s="39">
        <v>18246.5</v>
      </c>
    </row>
    <row r="1799" spans="1:17" x14ac:dyDescent="0.25">
      <c r="A1799" t="s">
        <v>6514</v>
      </c>
      <c r="B1799">
        <v>1992</v>
      </c>
      <c r="C1799" t="s">
        <v>30</v>
      </c>
      <c r="D1799">
        <v>25</v>
      </c>
      <c r="E1799">
        <v>3</v>
      </c>
      <c r="F1799">
        <v>18259.22</v>
      </c>
      <c r="G1799" t="s">
        <v>16</v>
      </c>
      <c r="H1799" t="s">
        <v>12</v>
      </c>
      <c r="I1799" t="s">
        <v>42</v>
      </c>
      <c r="J1799" s="16" t="str">
        <f>IF(Table3[[#This Row],[month]]="?","sep",Table3[[#This Row],[month]])</f>
        <v>Dec</v>
      </c>
      <c r="K1799" s="16">
        <f>IF(Table3[[#This Row],[year]]="?","1983",Table3[[#This Row],[year]])</f>
        <v>1992</v>
      </c>
      <c r="L1799" s="16" t="str">
        <f>IF(Table3[[#This Row],[Hospital tier]]="?","tier - 2",Table3[[#This Row],[Hospital tier]])</f>
        <v>tier - 1</v>
      </c>
      <c r="M1799" s="16" t="str">
        <f>IF(Table3[[#This Row],[City tier]]="?","tier - 2",Table3[[#This Row],[City tier]])</f>
        <v>tier - 3</v>
      </c>
      <c r="N1799" s="16" t="str">
        <f>IF(Table3[[#This Row],[State ID]]="?","unknown",Table3[[#This Row],[State ID]])</f>
        <v>R1011</v>
      </c>
      <c r="O1799" s="38" t="str">
        <f>CONCATENATE(Table3[[#This Row],[date]],"-",Table3[[#This Row],[month2]],"-",Table3[[#This Row],[year2]])</f>
        <v>25-Dec-1992</v>
      </c>
      <c r="P1799" s="17">
        <f>DATEDIF(Table3[[#This Row],[date of birth]],DATE(2023,6,8),"y")</f>
        <v>30</v>
      </c>
      <c r="Q1799" s="39">
        <v>18259.22</v>
      </c>
    </row>
    <row r="1800" spans="1:17" x14ac:dyDescent="0.25">
      <c r="A1800" t="s">
        <v>6515</v>
      </c>
      <c r="B1800">
        <v>1995</v>
      </c>
      <c r="C1800" t="s">
        <v>10</v>
      </c>
      <c r="D1800">
        <v>4</v>
      </c>
      <c r="E1800">
        <v>0</v>
      </c>
      <c r="F1800">
        <v>18310.740000000002</v>
      </c>
      <c r="G1800" t="s">
        <v>16</v>
      </c>
      <c r="H1800" t="s">
        <v>12</v>
      </c>
      <c r="I1800" t="s">
        <v>23</v>
      </c>
      <c r="J1800" s="16" t="str">
        <f>IF(Table3[[#This Row],[month]]="?","sep",Table3[[#This Row],[month]])</f>
        <v>Jul</v>
      </c>
      <c r="K1800" s="16">
        <f>IF(Table3[[#This Row],[year]]="?","1983",Table3[[#This Row],[year]])</f>
        <v>1995</v>
      </c>
      <c r="L1800" s="16" t="str">
        <f>IF(Table3[[#This Row],[Hospital tier]]="?","tier - 2",Table3[[#This Row],[Hospital tier]])</f>
        <v>tier - 1</v>
      </c>
      <c r="M1800" s="16" t="str">
        <f>IF(Table3[[#This Row],[City tier]]="?","tier - 2",Table3[[#This Row],[City tier]])</f>
        <v>tier - 3</v>
      </c>
      <c r="N1800" s="16" t="str">
        <f>IF(Table3[[#This Row],[State ID]]="?","unknown",Table3[[#This Row],[State ID]])</f>
        <v>R1012</v>
      </c>
      <c r="O1800" s="38" t="str">
        <f>CONCATENATE(Table3[[#This Row],[date]],"-",Table3[[#This Row],[month2]],"-",Table3[[#This Row],[year2]])</f>
        <v>4-Jul-1995</v>
      </c>
      <c r="P1800" s="17">
        <f>DATEDIF(Table3[[#This Row],[date of birth]],DATE(2023,6,8),"y")</f>
        <v>27</v>
      </c>
      <c r="Q1800" s="39">
        <v>18310.740000000002</v>
      </c>
    </row>
    <row r="1801" spans="1:17" x14ac:dyDescent="0.25">
      <c r="A1801" t="s">
        <v>6516</v>
      </c>
      <c r="B1801">
        <v>1999</v>
      </c>
      <c r="C1801" t="s">
        <v>30</v>
      </c>
      <c r="D1801">
        <v>15</v>
      </c>
      <c r="E1801">
        <v>1</v>
      </c>
      <c r="F1801">
        <v>18328.240000000002</v>
      </c>
      <c r="G1801" t="s">
        <v>16</v>
      </c>
      <c r="H1801" t="s">
        <v>11</v>
      </c>
      <c r="I1801" t="s">
        <v>13</v>
      </c>
      <c r="J1801" s="16" t="str">
        <f>IF(Table3[[#This Row],[month]]="?","sep",Table3[[#This Row],[month]])</f>
        <v>Dec</v>
      </c>
      <c r="K1801" s="16">
        <f>IF(Table3[[#This Row],[year]]="?","1983",Table3[[#This Row],[year]])</f>
        <v>1999</v>
      </c>
      <c r="L1801" s="16" t="str">
        <f>IF(Table3[[#This Row],[Hospital tier]]="?","tier - 2",Table3[[#This Row],[Hospital tier]])</f>
        <v>tier - 1</v>
      </c>
      <c r="M1801" s="16" t="str">
        <f>IF(Table3[[#This Row],[City tier]]="?","tier - 2",Table3[[#This Row],[City tier]])</f>
        <v>tier - 2</v>
      </c>
      <c r="N1801" s="16" t="str">
        <f>IF(Table3[[#This Row],[State ID]]="?","unknown",Table3[[#This Row],[State ID]])</f>
        <v>R1013</v>
      </c>
      <c r="O1801" s="38" t="str">
        <f>CONCATENATE(Table3[[#This Row],[date]],"-",Table3[[#This Row],[month2]],"-",Table3[[#This Row],[year2]])</f>
        <v>15-Dec-1999</v>
      </c>
      <c r="P1801" s="17">
        <f>DATEDIF(Table3[[#This Row],[date of birth]],DATE(2023,6,8),"y")</f>
        <v>23</v>
      </c>
      <c r="Q1801" s="39">
        <v>18328.240000000002</v>
      </c>
    </row>
    <row r="1802" spans="1:17" x14ac:dyDescent="0.25">
      <c r="A1802" t="s">
        <v>6517</v>
      </c>
      <c r="B1802">
        <v>1964</v>
      </c>
      <c r="C1802" t="s">
        <v>20</v>
      </c>
      <c r="D1802">
        <v>26</v>
      </c>
      <c r="E1802">
        <v>0</v>
      </c>
      <c r="F1802">
        <v>18443.11</v>
      </c>
      <c r="G1802" t="s">
        <v>16</v>
      </c>
      <c r="H1802" t="s">
        <v>11</v>
      </c>
      <c r="I1802" t="s">
        <v>23</v>
      </c>
      <c r="J1802" s="16" t="str">
        <f>IF(Table3[[#This Row],[month]]="?","sep",Table3[[#This Row],[month]])</f>
        <v>Sep</v>
      </c>
      <c r="K1802" s="16">
        <f>IF(Table3[[#This Row],[year]]="?","1983",Table3[[#This Row],[year]])</f>
        <v>1964</v>
      </c>
      <c r="L1802" s="16" t="str">
        <f>IF(Table3[[#This Row],[Hospital tier]]="?","tier - 2",Table3[[#This Row],[Hospital tier]])</f>
        <v>tier - 1</v>
      </c>
      <c r="M1802" s="16" t="str">
        <f>IF(Table3[[#This Row],[City tier]]="?","tier - 2",Table3[[#This Row],[City tier]])</f>
        <v>tier - 2</v>
      </c>
      <c r="N1802" s="16" t="str">
        <f>IF(Table3[[#This Row],[State ID]]="?","unknown",Table3[[#This Row],[State ID]])</f>
        <v>R1012</v>
      </c>
      <c r="O1802" s="38" t="str">
        <f>CONCATENATE(Table3[[#This Row],[date]],"-",Table3[[#This Row],[month2]],"-",Table3[[#This Row],[year2]])</f>
        <v>26-Sep-1964</v>
      </c>
      <c r="P1802" s="17">
        <f>DATEDIF(Table3[[#This Row],[date of birth]],DATE(2023,6,8),"y")</f>
        <v>58</v>
      </c>
      <c r="Q1802" s="39">
        <v>18443.11</v>
      </c>
    </row>
    <row r="1803" spans="1:17" x14ac:dyDescent="0.25">
      <c r="A1803" t="s">
        <v>6518</v>
      </c>
      <c r="B1803">
        <v>1986</v>
      </c>
      <c r="C1803" t="s">
        <v>35</v>
      </c>
      <c r="D1803">
        <v>12</v>
      </c>
      <c r="E1803">
        <v>2</v>
      </c>
      <c r="F1803">
        <v>18608.259999999998</v>
      </c>
      <c r="G1803" t="s">
        <v>16</v>
      </c>
      <c r="H1803" t="s">
        <v>12</v>
      </c>
      <c r="I1803" t="s">
        <v>42</v>
      </c>
      <c r="J1803" s="16" t="str">
        <f>IF(Table3[[#This Row],[month]]="?","sep",Table3[[#This Row],[month]])</f>
        <v>Aug</v>
      </c>
      <c r="K1803" s="16">
        <f>IF(Table3[[#This Row],[year]]="?","1983",Table3[[#This Row],[year]])</f>
        <v>1986</v>
      </c>
      <c r="L1803" s="16" t="str">
        <f>IF(Table3[[#This Row],[Hospital tier]]="?","tier - 2",Table3[[#This Row],[Hospital tier]])</f>
        <v>tier - 1</v>
      </c>
      <c r="M1803" s="16" t="str">
        <f>IF(Table3[[#This Row],[City tier]]="?","tier - 2",Table3[[#This Row],[City tier]])</f>
        <v>tier - 3</v>
      </c>
      <c r="N1803" s="16" t="str">
        <f>IF(Table3[[#This Row],[State ID]]="?","unknown",Table3[[#This Row],[State ID]])</f>
        <v>R1011</v>
      </c>
      <c r="O1803" s="38" t="str">
        <f>CONCATENATE(Table3[[#This Row],[date]],"-",Table3[[#This Row],[month2]],"-",Table3[[#This Row],[year2]])</f>
        <v>12-Aug-1986</v>
      </c>
      <c r="P1803" s="17">
        <f>DATEDIF(Table3[[#This Row],[date of birth]],DATE(2023,6,8),"y")</f>
        <v>36</v>
      </c>
      <c r="Q1803" s="39">
        <v>18608.259999999998</v>
      </c>
    </row>
    <row r="1804" spans="1:17" x14ac:dyDescent="0.25">
      <c r="A1804" t="s">
        <v>6519</v>
      </c>
      <c r="B1804">
        <v>1998</v>
      </c>
      <c r="C1804" t="s">
        <v>20</v>
      </c>
      <c r="D1804">
        <v>23</v>
      </c>
      <c r="E1804">
        <v>0</v>
      </c>
      <c r="F1804">
        <v>18648.419999999998</v>
      </c>
      <c r="G1804" t="s">
        <v>16</v>
      </c>
      <c r="H1804" t="s">
        <v>16</v>
      </c>
      <c r="I1804" t="s">
        <v>166</v>
      </c>
      <c r="J1804" s="16" t="str">
        <f>IF(Table3[[#This Row],[month]]="?","sep",Table3[[#This Row],[month]])</f>
        <v>Sep</v>
      </c>
      <c r="K1804" s="16">
        <f>IF(Table3[[#This Row],[year]]="?","1983",Table3[[#This Row],[year]])</f>
        <v>1998</v>
      </c>
      <c r="L1804" s="16" t="str">
        <f>IF(Table3[[#This Row],[Hospital tier]]="?","tier - 2",Table3[[#This Row],[Hospital tier]])</f>
        <v>tier - 1</v>
      </c>
      <c r="M1804" s="16" t="str">
        <f>IF(Table3[[#This Row],[City tier]]="?","tier - 2",Table3[[#This Row],[City tier]])</f>
        <v>tier - 1</v>
      </c>
      <c r="N1804" s="16" t="str">
        <f>IF(Table3[[#This Row],[State ID]]="?","unknown",Table3[[#This Row],[State ID]])</f>
        <v>R1019</v>
      </c>
      <c r="O1804" s="38" t="str">
        <f>CONCATENATE(Table3[[#This Row],[date]],"-",Table3[[#This Row],[month2]],"-",Table3[[#This Row],[year2]])</f>
        <v>23-Sep-1998</v>
      </c>
      <c r="P1804" s="17">
        <f>DATEDIF(Table3[[#This Row],[date of birth]],DATE(2023,6,8),"y")</f>
        <v>24</v>
      </c>
      <c r="Q1804" s="39">
        <v>18648.419999999998</v>
      </c>
    </row>
    <row r="1805" spans="1:17" x14ac:dyDescent="0.25">
      <c r="A1805" t="s">
        <v>6520</v>
      </c>
      <c r="B1805">
        <v>1970</v>
      </c>
      <c r="C1805" t="s">
        <v>37</v>
      </c>
      <c r="D1805">
        <v>17</v>
      </c>
      <c r="E1805">
        <v>0</v>
      </c>
      <c r="F1805">
        <v>18682.740000000002</v>
      </c>
      <c r="G1805" t="s">
        <v>16</v>
      </c>
      <c r="H1805" t="s">
        <v>12</v>
      </c>
      <c r="I1805" t="s">
        <v>23</v>
      </c>
      <c r="J1805" s="16" t="str">
        <f>IF(Table3[[#This Row],[month]]="?","sep",Table3[[#This Row],[month]])</f>
        <v>Oct</v>
      </c>
      <c r="K1805" s="16">
        <f>IF(Table3[[#This Row],[year]]="?","1983",Table3[[#This Row],[year]])</f>
        <v>1970</v>
      </c>
      <c r="L1805" s="16" t="str">
        <f>IF(Table3[[#This Row],[Hospital tier]]="?","tier - 2",Table3[[#This Row],[Hospital tier]])</f>
        <v>tier - 1</v>
      </c>
      <c r="M1805" s="16" t="str">
        <f>IF(Table3[[#This Row],[City tier]]="?","tier - 2",Table3[[#This Row],[City tier]])</f>
        <v>tier - 3</v>
      </c>
      <c r="N1805" s="16" t="str">
        <f>IF(Table3[[#This Row],[State ID]]="?","unknown",Table3[[#This Row],[State ID]])</f>
        <v>R1012</v>
      </c>
      <c r="O1805" s="38" t="str">
        <f>CONCATENATE(Table3[[#This Row],[date]],"-",Table3[[#This Row],[month2]],"-",Table3[[#This Row],[year2]])</f>
        <v>17-Oct-1970</v>
      </c>
      <c r="P1805" s="17">
        <f>DATEDIF(Table3[[#This Row],[date of birth]],DATE(2023,6,8),"y")</f>
        <v>52</v>
      </c>
      <c r="Q1805" s="39">
        <v>18682.740000000002</v>
      </c>
    </row>
    <row r="1806" spans="1:17" x14ac:dyDescent="0.25">
      <c r="A1806" t="s">
        <v>6521</v>
      </c>
      <c r="B1806">
        <v>1967</v>
      </c>
      <c r="C1806" t="s">
        <v>35</v>
      </c>
      <c r="D1806">
        <v>30</v>
      </c>
      <c r="E1806">
        <v>0</v>
      </c>
      <c r="F1806">
        <v>18694.689999999999</v>
      </c>
      <c r="G1806" t="s">
        <v>16</v>
      </c>
      <c r="H1806" t="s">
        <v>16</v>
      </c>
      <c r="I1806" t="s">
        <v>249</v>
      </c>
      <c r="J1806" s="16" t="str">
        <f>IF(Table3[[#This Row],[month]]="?","sep",Table3[[#This Row],[month]])</f>
        <v>Aug</v>
      </c>
      <c r="K1806" s="16">
        <f>IF(Table3[[#This Row],[year]]="?","1983",Table3[[#This Row],[year]])</f>
        <v>1967</v>
      </c>
      <c r="L1806" s="16" t="str">
        <f>IF(Table3[[#This Row],[Hospital tier]]="?","tier - 2",Table3[[#This Row],[Hospital tier]])</f>
        <v>tier - 1</v>
      </c>
      <c r="M1806" s="16" t="str">
        <f>IF(Table3[[#This Row],[City tier]]="?","tier - 2",Table3[[#This Row],[City tier]])</f>
        <v>tier - 1</v>
      </c>
      <c r="N1806" s="16" t="str">
        <f>IF(Table3[[#This Row],[State ID]]="?","unknown",Table3[[#This Row],[State ID]])</f>
        <v>R1023</v>
      </c>
      <c r="O1806" s="38" t="str">
        <f>CONCATENATE(Table3[[#This Row],[date]],"-",Table3[[#This Row],[month2]],"-",Table3[[#This Row],[year2]])</f>
        <v>30-Aug-1967</v>
      </c>
      <c r="P1806" s="17">
        <f>DATEDIF(Table3[[#This Row],[date of birth]],DATE(2023,6,8),"y")</f>
        <v>55</v>
      </c>
      <c r="Q1806" s="39">
        <v>18694.689999999999</v>
      </c>
    </row>
    <row r="1807" spans="1:17" x14ac:dyDescent="0.25">
      <c r="A1807" t="s">
        <v>6522</v>
      </c>
      <c r="B1807">
        <v>1992</v>
      </c>
      <c r="C1807" t="s">
        <v>30</v>
      </c>
      <c r="D1807">
        <v>27</v>
      </c>
      <c r="E1807">
        <v>3</v>
      </c>
      <c r="F1807">
        <v>18765.88</v>
      </c>
      <c r="G1807" t="s">
        <v>16</v>
      </c>
      <c r="H1807" t="s">
        <v>11</v>
      </c>
      <c r="I1807" t="s">
        <v>23</v>
      </c>
      <c r="J1807" s="16" t="str">
        <f>IF(Table3[[#This Row],[month]]="?","sep",Table3[[#This Row],[month]])</f>
        <v>Dec</v>
      </c>
      <c r="K1807" s="16">
        <f>IF(Table3[[#This Row],[year]]="?","1983",Table3[[#This Row],[year]])</f>
        <v>1992</v>
      </c>
      <c r="L1807" s="16" t="str">
        <f>IF(Table3[[#This Row],[Hospital tier]]="?","tier - 2",Table3[[#This Row],[Hospital tier]])</f>
        <v>tier - 1</v>
      </c>
      <c r="M1807" s="16" t="str">
        <f>IF(Table3[[#This Row],[City tier]]="?","tier - 2",Table3[[#This Row],[City tier]])</f>
        <v>tier - 2</v>
      </c>
      <c r="N1807" s="16" t="str">
        <f>IF(Table3[[#This Row],[State ID]]="?","unknown",Table3[[#This Row],[State ID]])</f>
        <v>R1012</v>
      </c>
      <c r="O1807" s="38" t="str">
        <f>CONCATENATE(Table3[[#This Row],[date]],"-",Table3[[#This Row],[month2]],"-",Table3[[#This Row],[year2]])</f>
        <v>27-Dec-1992</v>
      </c>
      <c r="P1807" s="17">
        <f>DATEDIF(Table3[[#This Row],[date of birth]],DATE(2023,6,8),"y")</f>
        <v>30</v>
      </c>
      <c r="Q1807" s="39">
        <v>18765.88</v>
      </c>
    </row>
    <row r="1808" spans="1:17" x14ac:dyDescent="0.25">
      <c r="A1808" t="s">
        <v>6523</v>
      </c>
      <c r="B1808">
        <v>1979</v>
      </c>
      <c r="C1808" t="s">
        <v>15</v>
      </c>
      <c r="D1808">
        <v>19</v>
      </c>
      <c r="E1808">
        <v>2</v>
      </c>
      <c r="F1808">
        <v>18767.740000000002</v>
      </c>
      <c r="G1808" t="s">
        <v>16</v>
      </c>
      <c r="H1808" t="s">
        <v>16</v>
      </c>
      <c r="I1808" t="s">
        <v>13</v>
      </c>
      <c r="J1808" s="16" t="str">
        <f>IF(Table3[[#This Row],[month]]="?","sep",Table3[[#This Row],[month]])</f>
        <v>Nov</v>
      </c>
      <c r="K1808" s="16">
        <f>IF(Table3[[#This Row],[year]]="?","1983",Table3[[#This Row],[year]])</f>
        <v>1979</v>
      </c>
      <c r="L1808" s="16" t="str">
        <f>IF(Table3[[#This Row],[Hospital tier]]="?","tier - 2",Table3[[#This Row],[Hospital tier]])</f>
        <v>tier - 1</v>
      </c>
      <c r="M1808" s="16" t="str">
        <f>IF(Table3[[#This Row],[City tier]]="?","tier - 2",Table3[[#This Row],[City tier]])</f>
        <v>tier - 1</v>
      </c>
      <c r="N1808" s="16" t="str">
        <f>IF(Table3[[#This Row],[State ID]]="?","unknown",Table3[[#This Row],[State ID]])</f>
        <v>R1013</v>
      </c>
      <c r="O1808" s="38" t="str">
        <f>CONCATENATE(Table3[[#This Row],[date]],"-",Table3[[#This Row],[month2]],"-",Table3[[#This Row],[year2]])</f>
        <v>19-Nov-1979</v>
      </c>
      <c r="P1808" s="17">
        <f>DATEDIF(Table3[[#This Row],[date of birth]],DATE(2023,6,8),"y")</f>
        <v>43</v>
      </c>
      <c r="Q1808" s="39">
        <v>18767.740000000002</v>
      </c>
    </row>
    <row r="1809" spans="1:17" x14ac:dyDescent="0.25">
      <c r="A1809" t="s">
        <v>6524</v>
      </c>
      <c r="B1809">
        <v>1995</v>
      </c>
      <c r="C1809" t="s">
        <v>15</v>
      </c>
      <c r="D1809">
        <v>28</v>
      </c>
      <c r="E1809">
        <v>3</v>
      </c>
      <c r="F1809">
        <v>18804.75</v>
      </c>
      <c r="G1809" t="s">
        <v>16</v>
      </c>
      <c r="H1809" t="s">
        <v>16</v>
      </c>
      <c r="I1809" t="s">
        <v>23</v>
      </c>
      <c r="J1809" s="16" t="str">
        <f>IF(Table3[[#This Row],[month]]="?","sep",Table3[[#This Row],[month]])</f>
        <v>Nov</v>
      </c>
      <c r="K1809" s="16">
        <f>IF(Table3[[#This Row],[year]]="?","1983",Table3[[#This Row],[year]])</f>
        <v>1995</v>
      </c>
      <c r="L1809" s="16" t="str">
        <f>IF(Table3[[#This Row],[Hospital tier]]="?","tier - 2",Table3[[#This Row],[Hospital tier]])</f>
        <v>tier - 1</v>
      </c>
      <c r="M1809" s="16" t="str">
        <f>IF(Table3[[#This Row],[City tier]]="?","tier - 2",Table3[[#This Row],[City tier]])</f>
        <v>tier - 1</v>
      </c>
      <c r="N1809" s="16" t="str">
        <f>IF(Table3[[#This Row],[State ID]]="?","unknown",Table3[[#This Row],[State ID]])</f>
        <v>R1012</v>
      </c>
      <c r="O1809" s="38" t="str">
        <f>CONCATENATE(Table3[[#This Row],[date]],"-",Table3[[#This Row],[month2]],"-",Table3[[#This Row],[year2]])</f>
        <v>28-Nov-1995</v>
      </c>
      <c r="P1809" s="17">
        <f>DATEDIF(Table3[[#This Row],[date of birth]],DATE(2023,6,8),"y")</f>
        <v>27</v>
      </c>
      <c r="Q1809" s="39">
        <v>18804.75</v>
      </c>
    </row>
    <row r="1810" spans="1:17" x14ac:dyDescent="0.25">
      <c r="A1810" t="s">
        <v>6525</v>
      </c>
      <c r="B1810">
        <v>1979</v>
      </c>
      <c r="C1810" t="s">
        <v>37</v>
      </c>
      <c r="D1810">
        <v>15</v>
      </c>
      <c r="E1810">
        <v>2</v>
      </c>
      <c r="F1810">
        <v>18806.150000000001</v>
      </c>
      <c r="G1810" t="s">
        <v>16</v>
      </c>
      <c r="H1810" t="s">
        <v>11</v>
      </c>
      <c r="I1810" t="s">
        <v>13</v>
      </c>
      <c r="J1810" s="16" t="str">
        <f>IF(Table3[[#This Row],[month]]="?","sep",Table3[[#This Row],[month]])</f>
        <v>Oct</v>
      </c>
      <c r="K1810" s="16">
        <f>IF(Table3[[#This Row],[year]]="?","1983",Table3[[#This Row],[year]])</f>
        <v>1979</v>
      </c>
      <c r="L1810" s="16" t="str">
        <f>IF(Table3[[#This Row],[Hospital tier]]="?","tier - 2",Table3[[#This Row],[Hospital tier]])</f>
        <v>tier - 1</v>
      </c>
      <c r="M1810" s="16" t="str">
        <f>IF(Table3[[#This Row],[City tier]]="?","tier - 2",Table3[[#This Row],[City tier]])</f>
        <v>tier - 2</v>
      </c>
      <c r="N1810" s="16" t="str">
        <f>IF(Table3[[#This Row],[State ID]]="?","unknown",Table3[[#This Row],[State ID]])</f>
        <v>R1013</v>
      </c>
      <c r="O1810" s="38" t="str">
        <f>CONCATENATE(Table3[[#This Row],[date]],"-",Table3[[#This Row],[month2]],"-",Table3[[#This Row],[year2]])</f>
        <v>15-Oct-1979</v>
      </c>
      <c r="P1810" s="17">
        <f>DATEDIF(Table3[[#This Row],[date of birth]],DATE(2023,6,8),"y")</f>
        <v>43</v>
      </c>
      <c r="Q1810" s="39">
        <v>18806.150000000001</v>
      </c>
    </row>
    <row r="1811" spans="1:17" x14ac:dyDescent="0.25">
      <c r="A1811" t="s">
        <v>6526</v>
      </c>
      <c r="B1811">
        <v>1962</v>
      </c>
      <c r="C1811" t="s">
        <v>30</v>
      </c>
      <c r="D1811">
        <v>18</v>
      </c>
      <c r="E1811">
        <v>0</v>
      </c>
      <c r="F1811">
        <v>18815.53</v>
      </c>
      <c r="G1811" t="s">
        <v>16</v>
      </c>
      <c r="H1811" t="s">
        <v>16</v>
      </c>
      <c r="I1811" t="s">
        <v>249</v>
      </c>
      <c r="J1811" s="16" t="str">
        <f>IF(Table3[[#This Row],[month]]="?","sep",Table3[[#This Row],[month]])</f>
        <v>Dec</v>
      </c>
      <c r="K1811" s="16">
        <f>IF(Table3[[#This Row],[year]]="?","1983",Table3[[#This Row],[year]])</f>
        <v>1962</v>
      </c>
      <c r="L1811" s="16" t="str">
        <f>IF(Table3[[#This Row],[Hospital tier]]="?","tier - 2",Table3[[#This Row],[Hospital tier]])</f>
        <v>tier - 1</v>
      </c>
      <c r="M1811" s="16" t="str">
        <f>IF(Table3[[#This Row],[City tier]]="?","tier - 2",Table3[[#This Row],[City tier]])</f>
        <v>tier - 1</v>
      </c>
      <c r="N1811" s="16" t="str">
        <f>IF(Table3[[#This Row],[State ID]]="?","unknown",Table3[[#This Row],[State ID]])</f>
        <v>R1023</v>
      </c>
      <c r="O1811" s="38" t="str">
        <f>CONCATENATE(Table3[[#This Row],[date]],"-",Table3[[#This Row],[month2]],"-",Table3[[#This Row],[year2]])</f>
        <v>18-Dec-1962</v>
      </c>
      <c r="P1811" s="17">
        <f>DATEDIF(Table3[[#This Row],[date of birth]],DATE(2023,6,8),"y")</f>
        <v>60</v>
      </c>
      <c r="Q1811" s="39">
        <v>18815.53</v>
      </c>
    </row>
    <row r="1812" spans="1:17" x14ac:dyDescent="0.25">
      <c r="A1812" t="s">
        <v>6527</v>
      </c>
      <c r="B1812">
        <v>2003</v>
      </c>
      <c r="C1812" t="s">
        <v>10</v>
      </c>
      <c r="D1812">
        <v>24</v>
      </c>
      <c r="E1812">
        <v>3</v>
      </c>
      <c r="F1812">
        <v>18838.7</v>
      </c>
      <c r="G1812" t="s">
        <v>16</v>
      </c>
      <c r="H1812" t="s">
        <v>12</v>
      </c>
      <c r="I1812" t="s">
        <v>23</v>
      </c>
      <c r="J1812" s="16" t="str">
        <f>IF(Table3[[#This Row],[month]]="?","sep",Table3[[#This Row],[month]])</f>
        <v>Jul</v>
      </c>
      <c r="K1812" s="16">
        <f>IF(Table3[[#This Row],[year]]="?","1983",Table3[[#This Row],[year]])</f>
        <v>2003</v>
      </c>
      <c r="L1812" s="16" t="str">
        <f>IF(Table3[[#This Row],[Hospital tier]]="?","tier - 2",Table3[[#This Row],[Hospital tier]])</f>
        <v>tier - 1</v>
      </c>
      <c r="M1812" s="16" t="str">
        <f>IF(Table3[[#This Row],[City tier]]="?","tier - 2",Table3[[#This Row],[City tier]])</f>
        <v>tier - 3</v>
      </c>
      <c r="N1812" s="16" t="str">
        <f>IF(Table3[[#This Row],[State ID]]="?","unknown",Table3[[#This Row],[State ID]])</f>
        <v>R1012</v>
      </c>
      <c r="O1812" s="38" t="str">
        <f>CONCATENATE(Table3[[#This Row],[date]],"-",Table3[[#This Row],[month2]],"-",Table3[[#This Row],[year2]])</f>
        <v>24-Jul-2003</v>
      </c>
      <c r="P1812" s="17">
        <f>DATEDIF(Table3[[#This Row],[date of birth]],DATE(2023,6,8),"y")</f>
        <v>19</v>
      </c>
      <c r="Q1812" s="39">
        <v>18838.7</v>
      </c>
    </row>
    <row r="1813" spans="1:17" x14ac:dyDescent="0.25">
      <c r="A1813" t="s">
        <v>6528</v>
      </c>
      <c r="B1813">
        <v>1963</v>
      </c>
      <c r="C1813" t="s">
        <v>30</v>
      </c>
      <c r="D1813">
        <v>6</v>
      </c>
      <c r="E1813">
        <v>0</v>
      </c>
      <c r="F1813">
        <v>18883.330000000002</v>
      </c>
      <c r="G1813" t="s">
        <v>16</v>
      </c>
      <c r="H1813" t="s">
        <v>16</v>
      </c>
      <c r="I1813" t="s">
        <v>535</v>
      </c>
      <c r="J1813" s="16" t="str">
        <f>IF(Table3[[#This Row],[month]]="?","sep",Table3[[#This Row],[month]])</f>
        <v>Dec</v>
      </c>
      <c r="K1813" s="16">
        <f>IF(Table3[[#This Row],[year]]="?","1983",Table3[[#This Row],[year]])</f>
        <v>1963</v>
      </c>
      <c r="L1813" s="16" t="str">
        <f>IF(Table3[[#This Row],[Hospital tier]]="?","tier - 2",Table3[[#This Row],[Hospital tier]])</f>
        <v>tier - 1</v>
      </c>
      <c r="M1813" s="16" t="str">
        <f>IF(Table3[[#This Row],[City tier]]="?","tier - 2",Table3[[#This Row],[City tier]])</f>
        <v>tier - 1</v>
      </c>
      <c r="N1813" s="16" t="str">
        <f>IF(Table3[[#This Row],[State ID]]="?","unknown",Table3[[#This Row],[State ID]])</f>
        <v>R1026</v>
      </c>
      <c r="O1813" s="38" t="str">
        <f>CONCATENATE(Table3[[#This Row],[date]],"-",Table3[[#This Row],[month2]],"-",Table3[[#This Row],[year2]])</f>
        <v>6-Dec-1963</v>
      </c>
      <c r="P1813" s="17">
        <f>DATEDIF(Table3[[#This Row],[date of birth]],DATE(2023,6,8),"y")</f>
        <v>59</v>
      </c>
      <c r="Q1813" s="39">
        <v>18883.330000000002</v>
      </c>
    </row>
    <row r="1814" spans="1:17" x14ac:dyDescent="0.25">
      <c r="A1814" t="s">
        <v>6529</v>
      </c>
      <c r="B1814">
        <v>1995</v>
      </c>
      <c r="C1814" t="s">
        <v>20</v>
      </c>
      <c r="D1814">
        <v>27</v>
      </c>
      <c r="E1814">
        <v>1</v>
      </c>
      <c r="F1814">
        <v>18903.490000000002</v>
      </c>
      <c r="G1814" t="s">
        <v>16</v>
      </c>
      <c r="H1814" t="s">
        <v>11</v>
      </c>
      <c r="I1814" t="s">
        <v>247</v>
      </c>
      <c r="J1814" s="16" t="str">
        <f>IF(Table3[[#This Row],[month]]="?","sep",Table3[[#This Row],[month]])</f>
        <v>Sep</v>
      </c>
      <c r="K1814" s="16">
        <f>IF(Table3[[#This Row],[year]]="?","1983",Table3[[#This Row],[year]])</f>
        <v>1995</v>
      </c>
      <c r="L1814" s="16" t="str">
        <f>IF(Table3[[#This Row],[Hospital tier]]="?","tier - 2",Table3[[#This Row],[Hospital tier]])</f>
        <v>tier - 1</v>
      </c>
      <c r="M1814" s="16" t="str">
        <f>IF(Table3[[#This Row],[City tier]]="?","tier - 2",Table3[[#This Row],[City tier]])</f>
        <v>tier - 2</v>
      </c>
      <c r="N1814" s="16" t="str">
        <f>IF(Table3[[#This Row],[State ID]]="?","unknown",Table3[[#This Row],[State ID]])</f>
        <v>R1024</v>
      </c>
      <c r="O1814" s="38" t="str">
        <f>CONCATENATE(Table3[[#This Row],[date]],"-",Table3[[#This Row],[month2]],"-",Table3[[#This Row],[year2]])</f>
        <v>27-Sep-1995</v>
      </c>
      <c r="P1814" s="17">
        <f>DATEDIF(Table3[[#This Row],[date of birth]],DATE(2023,6,8),"y")</f>
        <v>27</v>
      </c>
      <c r="Q1814" s="39">
        <v>18903.490000000002</v>
      </c>
    </row>
    <row r="1815" spans="1:17" x14ac:dyDescent="0.25">
      <c r="A1815" t="s">
        <v>6530</v>
      </c>
      <c r="B1815">
        <v>1969</v>
      </c>
      <c r="C1815" t="s">
        <v>35</v>
      </c>
      <c r="D1815">
        <v>3</v>
      </c>
      <c r="E1815">
        <v>0</v>
      </c>
      <c r="F1815">
        <v>18932.810000000001</v>
      </c>
      <c r="G1815" t="s">
        <v>16</v>
      </c>
      <c r="H1815" t="s">
        <v>12</v>
      </c>
      <c r="I1815" t="s">
        <v>23</v>
      </c>
      <c r="J1815" s="16" t="str">
        <f>IF(Table3[[#This Row],[month]]="?","sep",Table3[[#This Row],[month]])</f>
        <v>Aug</v>
      </c>
      <c r="K1815" s="16">
        <f>IF(Table3[[#This Row],[year]]="?","1983",Table3[[#This Row],[year]])</f>
        <v>1969</v>
      </c>
      <c r="L1815" s="16" t="str">
        <f>IF(Table3[[#This Row],[Hospital tier]]="?","tier - 2",Table3[[#This Row],[Hospital tier]])</f>
        <v>tier - 1</v>
      </c>
      <c r="M1815" s="16" t="str">
        <f>IF(Table3[[#This Row],[City tier]]="?","tier - 2",Table3[[#This Row],[City tier]])</f>
        <v>tier - 3</v>
      </c>
      <c r="N1815" s="16" t="str">
        <f>IF(Table3[[#This Row],[State ID]]="?","unknown",Table3[[#This Row],[State ID]])</f>
        <v>R1012</v>
      </c>
      <c r="O1815" s="38" t="str">
        <f>CONCATENATE(Table3[[#This Row],[date]],"-",Table3[[#This Row],[month2]],"-",Table3[[#This Row],[year2]])</f>
        <v>3-Aug-1969</v>
      </c>
      <c r="P1815" s="17">
        <f>DATEDIF(Table3[[#This Row],[date of birth]],DATE(2023,6,8),"y")</f>
        <v>53</v>
      </c>
      <c r="Q1815" s="39">
        <v>18932.810000000001</v>
      </c>
    </row>
    <row r="1816" spans="1:17" x14ac:dyDescent="0.25">
      <c r="A1816" t="s">
        <v>6531</v>
      </c>
      <c r="B1816">
        <v>1963</v>
      </c>
      <c r="C1816" t="s">
        <v>37</v>
      </c>
      <c r="D1816">
        <v>20</v>
      </c>
      <c r="E1816">
        <v>0</v>
      </c>
      <c r="F1816">
        <v>18954.560000000001</v>
      </c>
      <c r="G1816" t="s">
        <v>16</v>
      </c>
      <c r="H1816" t="s">
        <v>16</v>
      </c>
      <c r="I1816" t="s">
        <v>535</v>
      </c>
      <c r="J1816" s="16" t="str">
        <f>IF(Table3[[#This Row],[month]]="?","sep",Table3[[#This Row],[month]])</f>
        <v>Oct</v>
      </c>
      <c r="K1816" s="16">
        <f>IF(Table3[[#This Row],[year]]="?","1983",Table3[[#This Row],[year]])</f>
        <v>1963</v>
      </c>
      <c r="L1816" s="16" t="str">
        <f>IF(Table3[[#This Row],[Hospital tier]]="?","tier - 2",Table3[[#This Row],[Hospital tier]])</f>
        <v>tier - 1</v>
      </c>
      <c r="M1816" s="16" t="str">
        <f>IF(Table3[[#This Row],[City tier]]="?","tier - 2",Table3[[#This Row],[City tier]])</f>
        <v>tier - 1</v>
      </c>
      <c r="N1816" s="16" t="str">
        <f>IF(Table3[[#This Row],[State ID]]="?","unknown",Table3[[#This Row],[State ID]])</f>
        <v>R1026</v>
      </c>
      <c r="O1816" s="38" t="str">
        <f>CONCATENATE(Table3[[#This Row],[date]],"-",Table3[[#This Row],[month2]],"-",Table3[[#This Row],[year2]])</f>
        <v>20-Oct-1963</v>
      </c>
      <c r="P1816" s="17">
        <f>DATEDIF(Table3[[#This Row],[date of birth]],DATE(2023,6,8),"y")</f>
        <v>59</v>
      </c>
      <c r="Q1816" s="39">
        <v>18954.560000000001</v>
      </c>
    </row>
    <row r="1817" spans="1:17" x14ac:dyDescent="0.25">
      <c r="A1817" t="s">
        <v>6532</v>
      </c>
      <c r="B1817">
        <v>1998</v>
      </c>
      <c r="C1817" t="s">
        <v>35</v>
      </c>
      <c r="D1817">
        <v>6</v>
      </c>
      <c r="E1817">
        <v>0</v>
      </c>
      <c r="F1817">
        <v>18955.22</v>
      </c>
      <c r="G1817" t="s">
        <v>16</v>
      </c>
      <c r="H1817" t="s">
        <v>12</v>
      </c>
      <c r="I1817" t="s">
        <v>42</v>
      </c>
      <c r="J1817" s="16" t="str">
        <f>IF(Table3[[#This Row],[month]]="?","sep",Table3[[#This Row],[month]])</f>
        <v>Aug</v>
      </c>
      <c r="K1817" s="16">
        <f>IF(Table3[[#This Row],[year]]="?","1983",Table3[[#This Row],[year]])</f>
        <v>1998</v>
      </c>
      <c r="L1817" s="16" t="str">
        <f>IF(Table3[[#This Row],[Hospital tier]]="?","tier - 2",Table3[[#This Row],[Hospital tier]])</f>
        <v>tier - 1</v>
      </c>
      <c r="M1817" s="16" t="str">
        <f>IF(Table3[[#This Row],[City tier]]="?","tier - 2",Table3[[#This Row],[City tier]])</f>
        <v>tier - 3</v>
      </c>
      <c r="N1817" s="16" t="str">
        <f>IF(Table3[[#This Row],[State ID]]="?","unknown",Table3[[#This Row],[State ID]])</f>
        <v>R1011</v>
      </c>
      <c r="O1817" s="38" t="str">
        <f>CONCATENATE(Table3[[#This Row],[date]],"-",Table3[[#This Row],[month2]],"-",Table3[[#This Row],[year2]])</f>
        <v>6-Aug-1998</v>
      </c>
      <c r="P1817" s="17">
        <f>DATEDIF(Table3[[#This Row],[date of birth]],DATE(2023,6,8),"y")</f>
        <v>24</v>
      </c>
      <c r="Q1817" s="39">
        <v>18955.22</v>
      </c>
    </row>
    <row r="1818" spans="1:17" x14ac:dyDescent="0.25">
      <c r="A1818" t="s">
        <v>6533</v>
      </c>
      <c r="B1818">
        <v>1992</v>
      </c>
      <c r="C1818" t="s">
        <v>15</v>
      </c>
      <c r="D1818">
        <v>30</v>
      </c>
      <c r="E1818">
        <v>1</v>
      </c>
      <c r="F1818">
        <v>18963.169999999998</v>
      </c>
      <c r="G1818" t="s">
        <v>16</v>
      </c>
      <c r="H1818" t="s">
        <v>16</v>
      </c>
      <c r="I1818" t="s">
        <v>13</v>
      </c>
      <c r="J1818" s="16" t="str">
        <f>IF(Table3[[#This Row],[month]]="?","sep",Table3[[#This Row],[month]])</f>
        <v>Nov</v>
      </c>
      <c r="K1818" s="16">
        <f>IF(Table3[[#This Row],[year]]="?","1983",Table3[[#This Row],[year]])</f>
        <v>1992</v>
      </c>
      <c r="L1818" s="16" t="str">
        <f>IF(Table3[[#This Row],[Hospital tier]]="?","tier - 2",Table3[[#This Row],[Hospital tier]])</f>
        <v>tier - 1</v>
      </c>
      <c r="M1818" s="16" t="str">
        <f>IF(Table3[[#This Row],[City tier]]="?","tier - 2",Table3[[#This Row],[City tier]])</f>
        <v>tier - 1</v>
      </c>
      <c r="N1818" s="16" t="str">
        <f>IF(Table3[[#This Row],[State ID]]="?","unknown",Table3[[#This Row],[State ID]])</f>
        <v>R1013</v>
      </c>
      <c r="O1818" s="38" t="str">
        <f>CONCATENATE(Table3[[#This Row],[date]],"-",Table3[[#This Row],[month2]],"-",Table3[[#This Row],[year2]])</f>
        <v>30-Nov-1992</v>
      </c>
      <c r="P1818" s="17">
        <f>DATEDIF(Table3[[#This Row],[date of birth]],DATE(2023,6,8),"y")</f>
        <v>30</v>
      </c>
      <c r="Q1818" s="39">
        <v>18963.169999999998</v>
      </c>
    </row>
    <row r="1819" spans="1:17" x14ac:dyDescent="0.25">
      <c r="A1819" t="s">
        <v>6534</v>
      </c>
      <c r="B1819">
        <v>1988</v>
      </c>
      <c r="C1819" t="s">
        <v>37</v>
      </c>
      <c r="D1819">
        <v>24</v>
      </c>
      <c r="E1819">
        <v>2</v>
      </c>
      <c r="F1819">
        <v>18972.5</v>
      </c>
      <c r="G1819" t="s">
        <v>16</v>
      </c>
      <c r="H1819" t="s">
        <v>12</v>
      </c>
      <c r="I1819" t="s">
        <v>13</v>
      </c>
      <c r="J1819" s="16" t="str">
        <f>IF(Table3[[#This Row],[month]]="?","sep",Table3[[#This Row],[month]])</f>
        <v>Oct</v>
      </c>
      <c r="K1819" s="16">
        <f>IF(Table3[[#This Row],[year]]="?","1983",Table3[[#This Row],[year]])</f>
        <v>1988</v>
      </c>
      <c r="L1819" s="16" t="str">
        <f>IF(Table3[[#This Row],[Hospital tier]]="?","tier - 2",Table3[[#This Row],[Hospital tier]])</f>
        <v>tier - 1</v>
      </c>
      <c r="M1819" s="16" t="str">
        <f>IF(Table3[[#This Row],[City tier]]="?","tier - 2",Table3[[#This Row],[City tier]])</f>
        <v>tier - 3</v>
      </c>
      <c r="N1819" s="16" t="str">
        <f>IF(Table3[[#This Row],[State ID]]="?","unknown",Table3[[#This Row],[State ID]])</f>
        <v>R1013</v>
      </c>
      <c r="O1819" s="38" t="str">
        <f>CONCATENATE(Table3[[#This Row],[date]],"-",Table3[[#This Row],[month2]],"-",Table3[[#This Row],[year2]])</f>
        <v>24-Oct-1988</v>
      </c>
      <c r="P1819" s="17">
        <f>DATEDIF(Table3[[#This Row],[date of birth]],DATE(2023,6,8),"y")</f>
        <v>34</v>
      </c>
      <c r="Q1819" s="39">
        <v>18972.5</v>
      </c>
    </row>
    <row r="1820" spans="1:17" x14ac:dyDescent="0.25">
      <c r="A1820" t="s">
        <v>6535</v>
      </c>
      <c r="B1820">
        <v>1983</v>
      </c>
      <c r="C1820" t="s">
        <v>30</v>
      </c>
      <c r="D1820">
        <v>19</v>
      </c>
      <c r="E1820">
        <v>5</v>
      </c>
      <c r="F1820">
        <v>19023.259999999998</v>
      </c>
      <c r="G1820" t="s">
        <v>16</v>
      </c>
      <c r="H1820" t="s">
        <v>12</v>
      </c>
      <c r="I1820" t="s">
        <v>42</v>
      </c>
      <c r="J1820" s="16" t="str">
        <f>IF(Table3[[#This Row],[month]]="?","sep",Table3[[#This Row],[month]])</f>
        <v>Dec</v>
      </c>
      <c r="K1820" s="16">
        <f>IF(Table3[[#This Row],[year]]="?","1983",Table3[[#This Row],[year]])</f>
        <v>1983</v>
      </c>
      <c r="L1820" s="16" t="str">
        <f>IF(Table3[[#This Row],[Hospital tier]]="?","tier - 2",Table3[[#This Row],[Hospital tier]])</f>
        <v>tier - 1</v>
      </c>
      <c r="M1820" s="16" t="str">
        <f>IF(Table3[[#This Row],[City tier]]="?","tier - 2",Table3[[#This Row],[City tier]])</f>
        <v>tier - 3</v>
      </c>
      <c r="N1820" s="16" t="str">
        <f>IF(Table3[[#This Row],[State ID]]="?","unknown",Table3[[#This Row],[State ID]])</f>
        <v>R1011</v>
      </c>
      <c r="O1820" s="38" t="str">
        <f>CONCATENATE(Table3[[#This Row],[date]],"-",Table3[[#This Row],[month2]],"-",Table3[[#This Row],[year2]])</f>
        <v>19-Dec-1983</v>
      </c>
      <c r="P1820" s="17">
        <f>DATEDIF(Table3[[#This Row],[date of birth]],DATE(2023,6,8),"y")</f>
        <v>39</v>
      </c>
      <c r="Q1820" s="39">
        <v>19023.259999999998</v>
      </c>
    </row>
    <row r="1821" spans="1:17" x14ac:dyDescent="0.25">
      <c r="A1821" t="s">
        <v>6536</v>
      </c>
      <c r="B1821">
        <v>1989</v>
      </c>
      <c r="C1821" t="s">
        <v>18</v>
      </c>
      <c r="D1821">
        <v>5</v>
      </c>
      <c r="E1821">
        <v>1</v>
      </c>
      <c r="F1821">
        <v>19040.88</v>
      </c>
      <c r="G1821" t="s">
        <v>16</v>
      </c>
      <c r="H1821" t="s">
        <v>12</v>
      </c>
      <c r="I1821" t="s">
        <v>42</v>
      </c>
      <c r="J1821" s="16" t="str">
        <f>IF(Table3[[#This Row],[month]]="?","sep",Table3[[#This Row],[month]])</f>
        <v>Jun</v>
      </c>
      <c r="K1821" s="16">
        <f>IF(Table3[[#This Row],[year]]="?","1983",Table3[[#This Row],[year]])</f>
        <v>1989</v>
      </c>
      <c r="L1821" s="16" t="str">
        <f>IF(Table3[[#This Row],[Hospital tier]]="?","tier - 2",Table3[[#This Row],[Hospital tier]])</f>
        <v>tier - 1</v>
      </c>
      <c r="M1821" s="16" t="str">
        <f>IF(Table3[[#This Row],[City tier]]="?","tier - 2",Table3[[#This Row],[City tier]])</f>
        <v>tier - 3</v>
      </c>
      <c r="N1821" s="16" t="str">
        <f>IF(Table3[[#This Row],[State ID]]="?","unknown",Table3[[#This Row],[State ID]])</f>
        <v>R1011</v>
      </c>
      <c r="O1821" s="38" t="str">
        <f>CONCATENATE(Table3[[#This Row],[date]],"-",Table3[[#This Row],[month2]],"-",Table3[[#This Row],[year2]])</f>
        <v>5-Jun-1989</v>
      </c>
      <c r="P1821" s="17">
        <f>DATEDIF(Table3[[#This Row],[date of birth]],DATE(2023,6,8),"y")</f>
        <v>34</v>
      </c>
      <c r="Q1821" s="39">
        <v>19040.88</v>
      </c>
    </row>
    <row r="1822" spans="1:17" x14ac:dyDescent="0.25">
      <c r="A1822" t="s">
        <v>6537</v>
      </c>
      <c r="B1822">
        <v>1993</v>
      </c>
      <c r="C1822" t="s">
        <v>20</v>
      </c>
      <c r="D1822">
        <v>28</v>
      </c>
      <c r="E1822">
        <v>1</v>
      </c>
      <c r="F1822">
        <v>19107.78</v>
      </c>
      <c r="G1822" t="s">
        <v>16</v>
      </c>
      <c r="H1822" t="s">
        <v>11</v>
      </c>
      <c r="I1822" t="s">
        <v>13</v>
      </c>
      <c r="J1822" s="16" t="str">
        <f>IF(Table3[[#This Row],[month]]="?","sep",Table3[[#This Row],[month]])</f>
        <v>Sep</v>
      </c>
      <c r="K1822" s="16">
        <f>IF(Table3[[#This Row],[year]]="?","1983",Table3[[#This Row],[year]])</f>
        <v>1993</v>
      </c>
      <c r="L1822" s="16" t="str">
        <f>IF(Table3[[#This Row],[Hospital tier]]="?","tier - 2",Table3[[#This Row],[Hospital tier]])</f>
        <v>tier - 1</v>
      </c>
      <c r="M1822" s="16" t="str">
        <f>IF(Table3[[#This Row],[City tier]]="?","tier - 2",Table3[[#This Row],[City tier]])</f>
        <v>tier - 2</v>
      </c>
      <c r="N1822" s="16" t="str">
        <f>IF(Table3[[#This Row],[State ID]]="?","unknown",Table3[[#This Row],[State ID]])</f>
        <v>R1013</v>
      </c>
      <c r="O1822" s="38" t="str">
        <f>CONCATENATE(Table3[[#This Row],[date]],"-",Table3[[#This Row],[month2]],"-",Table3[[#This Row],[year2]])</f>
        <v>28-Sep-1993</v>
      </c>
      <c r="P1822" s="17">
        <f>DATEDIF(Table3[[#This Row],[date of birth]],DATE(2023,6,8),"y")</f>
        <v>29</v>
      </c>
      <c r="Q1822" s="39">
        <v>19107.78</v>
      </c>
    </row>
    <row r="1823" spans="1:17" x14ac:dyDescent="0.25">
      <c r="A1823" t="s">
        <v>6538</v>
      </c>
      <c r="B1823">
        <v>1979</v>
      </c>
      <c r="C1823" t="s">
        <v>10</v>
      </c>
      <c r="D1823">
        <v>2</v>
      </c>
      <c r="E1823">
        <v>2</v>
      </c>
      <c r="F1823">
        <v>19144.580000000002</v>
      </c>
      <c r="G1823" t="s">
        <v>16</v>
      </c>
      <c r="H1823" t="s">
        <v>16</v>
      </c>
      <c r="I1823" t="s">
        <v>247</v>
      </c>
      <c r="J1823" s="16" t="str">
        <f>IF(Table3[[#This Row],[month]]="?","sep",Table3[[#This Row],[month]])</f>
        <v>Jul</v>
      </c>
      <c r="K1823" s="16">
        <f>IF(Table3[[#This Row],[year]]="?","1983",Table3[[#This Row],[year]])</f>
        <v>1979</v>
      </c>
      <c r="L1823" s="16" t="str">
        <f>IF(Table3[[#This Row],[Hospital tier]]="?","tier - 2",Table3[[#This Row],[Hospital tier]])</f>
        <v>tier - 1</v>
      </c>
      <c r="M1823" s="16" t="str">
        <f>IF(Table3[[#This Row],[City tier]]="?","tier - 2",Table3[[#This Row],[City tier]])</f>
        <v>tier - 1</v>
      </c>
      <c r="N1823" s="16" t="str">
        <f>IF(Table3[[#This Row],[State ID]]="?","unknown",Table3[[#This Row],[State ID]])</f>
        <v>R1024</v>
      </c>
      <c r="O1823" s="38" t="str">
        <f>CONCATENATE(Table3[[#This Row],[date]],"-",Table3[[#This Row],[month2]],"-",Table3[[#This Row],[year2]])</f>
        <v>2-Jul-1979</v>
      </c>
      <c r="P1823" s="17">
        <f>DATEDIF(Table3[[#This Row],[date of birth]],DATE(2023,6,8),"y")</f>
        <v>43</v>
      </c>
      <c r="Q1823" s="39">
        <v>19144.580000000002</v>
      </c>
    </row>
    <row r="1824" spans="1:17" x14ac:dyDescent="0.25">
      <c r="A1824" t="s">
        <v>6539</v>
      </c>
      <c r="B1824">
        <v>1991</v>
      </c>
      <c r="C1824" t="s">
        <v>20</v>
      </c>
      <c r="D1824">
        <v>16</v>
      </c>
      <c r="E1824">
        <v>3</v>
      </c>
      <c r="F1824">
        <v>19199.939999999999</v>
      </c>
      <c r="G1824" t="s">
        <v>16</v>
      </c>
      <c r="H1824" t="s">
        <v>12</v>
      </c>
      <c r="I1824" t="s">
        <v>42</v>
      </c>
      <c r="J1824" s="16" t="str">
        <f>IF(Table3[[#This Row],[month]]="?","sep",Table3[[#This Row],[month]])</f>
        <v>Sep</v>
      </c>
      <c r="K1824" s="16">
        <f>IF(Table3[[#This Row],[year]]="?","1983",Table3[[#This Row],[year]])</f>
        <v>1991</v>
      </c>
      <c r="L1824" s="16" t="str">
        <f>IF(Table3[[#This Row],[Hospital tier]]="?","tier - 2",Table3[[#This Row],[Hospital tier]])</f>
        <v>tier - 1</v>
      </c>
      <c r="M1824" s="16" t="str">
        <f>IF(Table3[[#This Row],[City tier]]="?","tier - 2",Table3[[#This Row],[City tier]])</f>
        <v>tier - 3</v>
      </c>
      <c r="N1824" s="16" t="str">
        <f>IF(Table3[[#This Row],[State ID]]="?","unknown",Table3[[#This Row],[State ID]])</f>
        <v>R1011</v>
      </c>
      <c r="O1824" s="38" t="str">
        <f>CONCATENATE(Table3[[#This Row],[date]],"-",Table3[[#This Row],[month2]],"-",Table3[[#This Row],[year2]])</f>
        <v>16-Sep-1991</v>
      </c>
      <c r="P1824" s="17">
        <f>DATEDIF(Table3[[#This Row],[date of birth]],DATE(2023,6,8),"y")</f>
        <v>31</v>
      </c>
      <c r="Q1824" s="39">
        <v>19199.939999999999</v>
      </c>
    </row>
    <row r="1825" spans="1:17" x14ac:dyDescent="0.25">
      <c r="A1825" t="s">
        <v>6540</v>
      </c>
      <c r="B1825">
        <v>1985</v>
      </c>
      <c r="C1825" t="s">
        <v>30</v>
      </c>
      <c r="D1825">
        <v>28</v>
      </c>
      <c r="E1825">
        <v>0</v>
      </c>
      <c r="F1825">
        <v>19214.71</v>
      </c>
      <c r="G1825" t="s">
        <v>16</v>
      </c>
      <c r="H1825" t="s">
        <v>12</v>
      </c>
      <c r="I1825" t="s">
        <v>13</v>
      </c>
      <c r="J1825" s="16" t="str">
        <f>IF(Table3[[#This Row],[month]]="?","sep",Table3[[#This Row],[month]])</f>
        <v>Dec</v>
      </c>
      <c r="K1825" s="16">
        <f>IF(Table3[[#This Row],[year]]="?","1983",Table3[[#This Row],[year]])</f>
        <v>1985</v>
      </c>
      <c r="L1825" s="16" t="str">
        <f>IF(Table3[[#This Row],[Hospital tier]]="?","tier - 2",Table3[[#This Row],[Hospital tier]])</f>
        <v>tier - 1</v>
      </c>
      <c r="M1825" s="16" t="str">
        <f>IF(Table3[[#This Row],[City tier]]="?","tier - 2",Table3[[#This Row],[City tier]])</f>
        <v>tier - 3</v>
      </c>
      <c r="N1825" s="16" t="str">
        <f>IF(Table3[[#This Row],[State ID]]="?","unknown",Table3[[#This Row],[State ID]])</f>
        <v>R1013</v>
      </c>
      <c r="O1825" s="38" t="str">
        <f>CONCATENATE(Table3[[#This Row],[date]],"-",Table3[[#This Row],[month2]],"-",Table3[[#This Row],[year2]])</f>
        <v>28-Dec-1985</v>
      </c>
      <c r="P1825" s="17">
        <f>DATEDIF(Table3[[#This Row],[date of birth]],DATE(2023,6,8),"y")</f>
        <v>37</v>
      </c>
      <c r="Q1825" s="39">
        <v>19214.71</v>
      </c>
    </row>
    <row r="1826" spans="1:17" x14ac:dyDescent="0.25">
      <c r="A1826" t="s">
        <v>6541</v>
      </c>
      <c r="B1826">
        <v>1967</v>
      </c>
      <c r="C1826" t="s">
        <v>10</v>
      </c>
      <c r="D1826">
        <v>29</v>
      </c>
      <c r="E1826">
        <v>0</v>
      </c>
      <c r="F1826">
        <v>19259.96</v>
      </c>
      <c r="G1826" t="s">
        <v>16</v>
      </c>
      <c r="H1826" t="s">
        <v>16</v>
      </c>
      <c r="I1826" t="s">
        <v>23</v>
      </c>
      <c r="J1826" s="16" t="str">
        <f>IF(Table3[[#This Row],[month]]="?","sep",Table3[[#This Row],[month]])</f>
        <v>Jul</v>
      </c>
      <c r="K1826" s="16">
        <f>IF(Table3[[#This Row],[year]]="?","1983",Table3[[#This Row],[year]])</f>
        <v>1967</v>
      </c>
      <c r="L1826" s="16" t="str">
        <f>IF(Table3[[#This Row],[Hospital tier]]="?","tier - 2",Table3[[#This Row],[Hospital tier]])</f>
        <v>tier - 1</v>
      </c>
      <c r="M1826" s="16" t="str">
        <f>IF(Table3[[#This Row],[City tier]]="?","tier - 2",Table3[[#This Row],[City tier]])</f>
        <v>tier - 1</v>
      </c>
      <c r="N1826" s="16" t="str">
        <f>IF(Table3[[#This Row],[State ID]]="?","unknown",Table3[[#This Row],[State ID]])</f>
        <v>R1012</v>
      </c>
      <c r="O1826" s="38" t="str">
        <f>CONCATENATE(Table3[[#This Row],[date]],"-",Table3[[#This Row],[month2]],"-",Table3[[#This Row],[year2]])</f>
        <v>29-Jul-1967</v>
      </c>
      <c r="P1826" s="17">
        <f>DATEDIF(Table3[[#This Row],[date of birth]],DATE(2023,6,8),"y")</f>
        <v>55</v>
      </c>
      <c r="Q1826" s="39">
        <v>19259.96</v>
      </c>
    </row>
    <row r="1827" spans="1:17" x14ac:dyDescent="0.25">
      <c r="A1827" t="s">
        <v>6542</v>
      </c>
      <c r="B1827">
        <v>1966</v>
      </c>
      <c r="C1827" t="s">
        <v>15</v>
      </c>
      <c r="D1827">
        <v>15</v>
      </c>
      <c r="E1827">
        <v>0</v>
      </c>
      <c r="F1827">
        <v>19321.060000000001</v>
      </c>
      <c r="G1827" t="s">
        <v>16</v>
      </c>
      <c r="H1827" t="s">
        <v>16</v>
      </c>
      <c r="I1827" t="s">
        <v>23</v>
      </c>
      <c r="J1827" s="16" t="str">
        <f>IF(Table3[[#This Row],[month]]="?","sep",Table3[[#This Row],[month]])</f>
        <v>Nov</v>
      </c>
      <c r="K1827" s="16">
        <f>IF(Table3[[#This Row],[year]]="?","1983",Table3[[#This Row],[year]])</f>
        <v>1966</v>
      </c>
      <c r="L1827" s="16" t="str">
        <f>IF(Table3[[#This Row],[Hospital tier]]="?","tier - 2",Table3[[#This Row],[Hospital tier]])</f>
        <v>tier - 1</v>
      </c>
      <c r="M1827" s="16" t="str">
        <f>IF(Table3[[#This Row],[City tier]]="?","tier - 2",Table3[[#This Row],[City tier]])</f>
        <v>tier - 1</v>
      </c>
      <c r="N1827" s="16" t="str">
        <f>IF(Table3[[#This Row],[State ID]]="?","unknown",Table3[[#This Row],[State ID]])</f>
        <v>R1012</v>
      </c>
      <c r="O1827" s="38" t="str">
        <f>CONCATENATE(Table3[[#This Row],[date]],"-",Table3[[#This Row],[month2]],"-",Table3[[#This Row],[year2]])</f>
        <v>15-Nov-1966</v>
      </c>
      <c r="P1827" s="17">
        <f>DATEDIF(Table3[[#This Row],[date of birth]],DATE(2023,6,8),"y")</f>
        <v>56</v>
      </c>
      <c r="Q1827" s="39">
        <v>19321.060000000001</v>
      </c>
    </row>
    <row r="1828" spans="1:17" x14ac:dyDescent="0.25">
      <c r="A1828" t="s">
        <v>6543</v>
      </c>
      <c r="B1828">
        <v>1991</v>
      </c>
      <c r="C1828" t="s">
        <v>35</v>
      </c>
      <c r="D1828">
        <v>24</v>
      </c>
      <c r="E1828">
        <v>0</v>
      </c>
      <c r="F1828">
        <v>19350.37</v>
      </c>
      <c r="G1828" t="s">
        <v>16</v>
      </c>
      <c r="H1828" t="s">
        <v>12</v>
      </c>
      <c r="I1828" t="s">
        <v>13</v>
      </c>
      <c r="J1828" s="16" t="str">
        <f>IF(Table3[[#This Row],[month]]="?","sep",Table3[[#This Row],[month]])</f>
        <v>Aug</v>
      </c>
      <c r="K1828" s="16">
        <f>IF(Table3[[#This Row],[year]]="?","1983",Table3[[#This Row],[year]])</f>
        <v>1991</v>
      </c>
      <c r="L1828" s="16" t="str">
        <f>IF(Table3[[#This Row],[Hospital tier]]="?","tier - 2",Table3[[#This Row],[Hospital tier]])</f>
        <v>tier - 1</v>
      </c>
      <c r="M1828" s="16" t="str">
        <f>IF(Table3[[#This Row],[City tier]]="?","tier - 2",Table3[[#This Row],[City tier]])</f>
        <v>tier - 3</v>
      </c>
      <c r="N1828" s="16" t="str">
        <f>IF(Table3[[#This Row],[State ID]]="?","unknown",Table3[[#This Row],[State ID]])</f>
        <v>R1013</v>
      </c>
      <c r="O1828" s="38" t="str">
        <f>CONCATENATE(Table3[[#This Row],[date]],"-",Table3[[#This Row],[month2]],"-",Table3[[#This Row],[year2]])</f>
        <v>24-Aug-1991</v>
      </c>
      <c r="P1828" s="17">
        <f>DATEDIF(Table3[[#This Row],[date of birth]],DATE(2023,6,8),"y")</f>
        <v>31</v>
      </c>
      <c r="Q1828" s="39">
        <v>19350.37</v>
      </c>
    </row>
    <row r="1829" spans="1:17" x14ac:dyDescent="0.25">
      <c r="A1829" t="s">
        <v>6544</v>
      </c>
      <c r="B1829">
        <v>1987</v>
      </c>
      <c r="C1829" t="s">
        <v>18</v>
      </c>
      <c r="D1829">
        <v>30</v>
      </c>
      <c r="E1829">
        <v>3</v>
      </c>
      <c r="F1829">
        <v>19362</v>
      </c>
      <c r="G1829" t="s">
        <v>16</v>
      </c>
      <c r="H1829" t="s">
        <v>12</v>
      </c>
      <c r="I1829" t="s">
        <v>13</v>
      </c>
      <c r="J1829" s="16" t="str">
        <f>IF(Table3[[#This Row],[month]]="?","sep",Table3[[#This Row],[month]])</f>
        <v>Jun</v>
      </c>
      <c r="K1829" s="16">
        <f>IF(Table3[[#This Row],[year]]="?","1983",Table3[[#This Row],[year]])</f>
        <v>1987</v>
      </c>
      <c r="L1829" s="16" t="str">
        <f>IF(Table3[[#This Row],[Hospital tier]]="?","tier - 2",Table3[[#This Row],[Hospital tier]])</f>
        <v>tier - 1</v>
      </c>
      <c r="M1829" s="16" t="str">
        <f>IF(Table3[[#This Row],[City tier]]="?","tier - 2",Table3[[#This Row],[City tier]])</f>
        <v>tier - 3</v>
      </c>
      <c r="N1829" s="16" t="str">
        <f>IF(Table3[[#This Row],[State ID]]="?","unknown",Table3[[#This Row],[State ID]])</f>
        <v>R1013</v>
      </c>
      <c r="O1829" s="38" t="str">
        <f>CONCATENATE(Table3[[#This Row],[date]],"-",Table3[[#This Row],[month2]],"-",Table3[[#This Row],[year2]])</f>
        <v>30-Jun-1987</v>
      </c>
      <c r="P1829" s="17">
        <f>DATEDIF(Table3[[#This Row],[date of birth]],DATE(2023,6,8),"y")</f>
        <v>35</v>
      </c>
      <c r="Q1829" s="39">
        <v>19362</v>
      </c>
    </row>
    <row r="1830" spans="1:17" x14ac:dyDescent="0.25">
      <c r="A1830" t="s">
        <v>6545</v>
      </c>
      <c r="B1830">
        <v>1993</v>
      </c>
      <c r="C1830" t="s">
        <v>20</v>
      </c>
      <c r="D1830">
        <v>6</v>
      </c>
      <c r="E1830">
        <v>2</v>
      </c>
      <c r="F1830">
        <v>19442.349999999999</v>
      </c>
      <c r="G1830" t="s">
        <v>16</v>
      </c>
      <c r="H1830" t="s">
        <v>12</v>
      </c>
      <c r="I1830" t="s">
        <v>23</v>
      </c>
      <c r="J1830" s="16" t="str">
        <f>IF(Table3[[#This Row],[month]]="?","sep",Table3[[#This Row],[month]])</f>
        <v>Sep</v>
      </c>
      <c r="K1830" s="16">
        <f>IF(Table3[[#This Row],[year]]="?","1983",Table3[[#This Row],[year]])</f>
        <v>1993</v>
      </c>
      <c r="L1830" s="16" t="str">
        <f>IF(Table3[[#This Row],[Hospital tier]]="?","tier - 2",Table3[[#This Row],[Hospital tier]])</f>
        <v>tier - 1</v>
      </c>
      <c r="M1830" s="16" t="str">
        <f>IF(Table3[[#This Row],[City tier]]="?","tier - 2",Table3[[#This Row],[City tier]])</f>
        <v>tier - 3</v>
      </c>
      <c r="N1830" s="16" t="str">
        <f>IF(Table3[[#This Row],[State ID]]="?","unknown",Table3[[#This Row],[State ID]])</f>
        <v>R1012</v>
      </c>
      <c r="O1830" s="38" t="str">
        <f>CONCATENATE(Table3[[#This Row],[date]],"-",Table3[[#This Row],[month2]],"-",Table3[[#This Row],[year2]])</f>
        <v>6-Sep-1993</v>
      </c>
      <c r="P1830" s="17">
        <f>DATEDIF(Table3[[#This Row],[date of birth]],DATE(2023,6,8),"y")</f>
        <v>29</v>
      </c>
      <c r="Q1830" s="39">
        <v>19442.349999999999</v>
      </c>
    </row>
    <row r="1831" spans="1:17" x14ac:dyDescent="0.25">
      <c r="A1831" t="s">
        <v>6546</v>
      </c>
      <c r="B1831">
        <v>1982</v>
      </c>
      <c r="C1831" t="s">
        <v>30</v>
      </c>
      <c r="D1831">
        <v>15</v>
      </c>
      <c r="E1831">
        <v>2</v>
      </c>
      <c r="F1831">
        <v>19444.27</v>
      </c>
      <c r="G1831" t="s">
        <v>16</v>
      </c>
      <c r="H1831" t="s">
        <v>16</v>
      </c>
      <c r="I1831" t="s">
        <v>13</v>
      </c>
      <c r="J1831" s="16" t="str">
        <f>IF(Table3[[#This Row],[month]]="?","sep",Table3[[#This Row],[month]])</f>
        <v>Dec</v>
      </c>
      <c r="K1831" s="16">
        <f>IF(Table3[[#This Row],[year]]="?","1983",Table3[[#This Row],[year]])</f>
        <v>1982</v>
      </c>
      <c r="L1831" s="16" t="str">
        <f>IF(Table3[[#This Row],[Hospital tier]]="?","tier - 2",Table3[[#This Row],[Hospital tier]])</f>
        <v>tier - 1</v>
      </c>
      <c r="M1831" s="16" t="str">
        <f>IF(Table3[[#This Row],[City tier]]="?","tier - 2",Table3[[#This Row],[City tier]])</f>
        <v>tier - 1</v>
      </c>
      <c r="N1831" s="16" t="str">
        <f>IF(Table3[[#This Row],[State ID]]="?","unknown",Table3[[#This Row],[State ID]])</f>
        <v>R1013</v>
      </c>
      <c r="O1831" s="38" t="str">
        <f>CONCATENATE(Table3[[#This Row],[date]],"-",Table3[[#This Row],[month2]],"-",Table3[[#This Row],[year2]])</f>
        <v>15-Dec-1982</v>
      </c>
      <c r="P1831" s="17">
        <f>DATEDIF(Table3[[#This Row],[date of birth]],DATE(2023,6,8),"y")</f>
        <v>40</v>
      </c>
      <c r="Q1831" s="39">
        <v>19444.27</v>
      </c>
    </row>
    <row r="1832" spans="1:17" x14ac:dyDescent="0.25">
      <c r="A1832" t="s">
        <v>6547</v>
      </c>
      <c r="B1832">
        <v>1987</v>
      </c>
      <c r="C1832" t="s">
        <v>15</v>
      </c>
      <c r="D1832">
        <v>30</v>
      </c>
      <c r="E1832">
        <v>4</v>
      </c>
      <c r="F1832">
        <v>19496.72</v>
      </c>
      <c r="G1832" t="s">
        <v>16</v>
      </c>
      <c r="H1832" t="s">
        <v>12</v>
      </c>
      <c r="I1832" t="s">
        <v>166</v>
      </c>
      <c r="J1832" s="16" t="str">
        <f>IF(Table3[[#This Row],[month]]="?","sep",Table3[[#This Row],[month]])</f>
        <v>Nov</v>
      </c>
      <c r="K1832" s="16">
        <f>IF(Table3[[#This Row],[year]]="?","1983",Table3[[#This Row],[year]])</f>
        <v>1987</v>
      </c>
      <c r="L1832" s="16" t="str">
        <f>IF(Table3[[#This Row],[Hospital tier]]="?","tier - 2",Table3[[#This Row],[Hospital tier]])</f>
        <v>tier - 1</v>
      </c>
      <c r="M1832" s="16" t="str">
        <f>IF(Table3[[#This Row],[City tier]]="?","tier - 2",Table3[[#This Row],[City tier]])</f>
        <v>tier - 3</v>
      </c>
      <c r="N1832" s="16" t="str">
        <f>IF(Table3[[#This Row],[State ID]]="?","unknown",Table3[[#This Row],[State ID]])</f>
        <v>R1019</v>
      </c>
      <c r="O1832" s="38" t="str">
        <f>CONCATENATE(Table3[[#This Row],[date]],"-",Table3[[#This Row],[month2]],"-",Table3[[#This Row],[year2]])</f>
        <v>30-Nov-1987</v>
      </c>
      <c r="P1832" s="17">
        <f>DATEDIF(Table3[[#This Row],[date of birth]],DATE(2023,6,8),"y")</f>
        <v>35</v>
      </c>
      <c r="Q1832" s="39">
        <v>19496.72</v>
      </c>
    </row>
    <row r="1833" spans="1:17" x14ac:dyDescent="0.25">
      <c r="A1833" t="s">
        <v>6548</v>
      </c>
      <c r="B1833">
        <v>1980</v>
      </c>
      <c r="C1833" t="s">
        <v>15</v>
      </c>
      <c r="D1833">
        <v>8</v>
      </c>
      <c r="E1833">
        <v>0</v>
      </c>
      <c r="F1833">
        <v>19515.54</v>
      </c>
      <c r="G1833" t="s">
        <v>16</v>
      </c>
      <c r="H1833" t="s">
        <v>16</v>
      </c>
      <c r="I1833" t="s">
        <v>13</v>
      </c>
      <c r="J1833" s="16" t="str">
        <f>IF(Table3[[#This Row],[month]]="?","sep",Table3[[#This Row],[month]])</f>
        <v>Nov</v>
      </c>
      <c r="K1833" s="16">
        <f>IF(Table3[[#This Row],[year]]="?","1983",Table3[[#This Row],[year]])</f>
        <v>1980</v>
      </c>
      <c r="L1833" s="16" t="str">
        <f>IF(Table3[[#This Row],[Hospital tier]]="?","tier - 2",Table3[[#This Row],[Hospital tier]])</f>
        <v>tier - 1</v>
      </c>
      <c r="M1833" s="16" t="str">
        <f>IF(Table3[[#This Row],[City tier]]="?","tier - 2",Table3[[#This Row],[City tier]])</f>
        <v>tier - 1</v>
      </c>
      <c r="N1833" s="16" t="str">
        <f>IF(Table3[[#This Row],[State ID]]="?","unknown",Table3[[#This Row],[State ID]])</f>
        <v>R1013</v>
      </c>
      <c r="O1833" s="38" t="str">
        <f>CONCATENATE(Table3[[#This Row],[date]],"-",Table3[[#This Row],[month2]],"-",Table3[[#This Row],[year2]])</f>
        <v>8-Nov-1980</v>
      </c>
      <c r="P1833" s="17">
        <f>DATEDIF(Table3[[#This Row],[date of birth]],DATE(2023,6,8),"y")</f>
        <v>42</v>
      </c>
      <c r="Q1833" s="39">
        <v>19515.54</v>
      </c>
    </row>
    <row r="1834" spans="1:17" x14ac:dyDescent="0.25">
      <c r="A1834" t="s">
        <v>6549</v>
      </c>
      <c r="B1834">
        <v>1992</v>
      </c>
      <c r="C1834" t="s">
        <v>35</v>
      </c>
      <c r="D1834">
        <v>19</v>
      </c>
      <c r="E1834">
        <v>1</v>
      </c>
      <c r="F1834">
        <v>19521.97</v>
      </c>
      <c r="G1834" t="s">
        <v>16</v>
      </c>
      <c r="H1834" t="s">
        <v>11</v>
      </c>
      <c r="I1834" t="s">
        <v>13</v>
      </c>
      <c r="J1834" s="16" t="str">
        <f>IF(Table3[[#This Row],[month]]="?","sep",Table3[[#This Row],[month]])</f>
        <v>Aug</v>
      </c>
      <c r="K1834" s="16">
        <f>IF(Table3[[#This Row],[year]]="?","1983",Table3[[#This Row],[year]])</f>
        <v>1992</v>
      </c>
      <c r="L1834" s="16" t="str">
        <f>IF(Table3[[#This Row],[Hospital tier]]="?","tier - 2",Table3[[#This Row],[Hospital tier]])</f>
        <v>tier - 1</v>
      </c>
      <c r="M1834" s="16" t="str">
        <f>IF(Table3[[#This Row],[City tier]]="?","tier - 2",Table3[[#This Row],[City tier]])</f>
        <v>tier - 2</v>
      </c>
      <c r="N1834" s="16" t="str">
        <f>IF(Table3[[#This Row],[State ID]]="?","unknown",Table3[[#This Row],[State ID]])</f>
        <v>R1013</v>
      </c>
      <c r="O1834" s="38" t="str">
        <f>CONCATENATE(Table3[[#This Row],[date]],"-",Table3[[#This Row],[month2]],"-",Table3[[#This Row],[year2]])</f>
        <v>19-Aug-1992</v>
      </c>
      <c r="P1834" s="17">
        <f>DATEDIF(Table3[[#This Row],[date of birth]],DATE(2023,6,8),"y")</f>
        <v>30</v>
      </c>
      <c r="Q1834" s="39">
        <v>19521.97</v>
      </c>
    </row>
    <row r="1835" spans="1:17" x14ac:dyDescent="0.25">
      <c r="A1835" t="s">
        <v>6550</v>
      </c>
      <c r="B1835">
        <v>1985</v>
      </c>
      <c r="C1835" t="s">
        <v>20</v>
      </c>
      <c r="D1835">
        <v>17</v>
      </c>
      <c r="E1835">
        <v>0</v>
      </c>
      <c r="F1835">
        <v>19539.240000000002</v>
      </c>
      <c r="G1835" t="s">
        <v>16</v>
      </c>
      <c r="H1835" t="s">
        <v>16</v>
      </c>
      <c r="I1835" t="s">
        <v>13</v>
      </c>
      <c r="J1835" s="16" t="str">
        <f>IF(Table3[[#This Row],[month]]="?","sep",Table3[[#This Row],[month]])</f>
        <v>Sep</v>
      </c>
      <c r="K1835" s="16">
        <f>IF(Table3[[#This Row],[year]]="?","1983",Table3[[#This Row],[year]])</f>
        <v>1985</v>
      </c>
      <c r="L1835" s="16" t="str">
        <f>IF(Table3[[#This Row],[Hospital tier]]="?","tier - 2",Table3[[#This Row],[Hospital tier]])</f>
        <v>tier - 1</v>
      </c>
      <c r="M1835" s="16" t="str">
        <f>IF(Table3[[#This Row],[City tier]]="?","tier - 2",Table3[[#This Row],[City tier]])</f>
        <v>tier - 1</v>
      </c>
      <c r="N1835" s="16" t="str">
        <f>IF(Table3[[#This Row],[State ID]]="?","unknown",Table3[[#This Row],[State ID]])</f>
        <v>R1013</v>
      </c>
      <c r="O1835" s="38" t="str">
        <f>CONCATENATE(Table3[[#This Row],[date]],"-",Table3[[#This Row],[month2]],"-",Table3[[#This Row],[year2]])</f>
        <v>17-Sep-1985</v>
      </c>
      <c r="P1835" s="17">
        <f>DATEDIF(Table3[[#This Row],[date of birth]],DATE(2023,6,8),"y")</f>
        <v>37</v>
      </c>
      <c r="Q1835" s="39">
        <v>19539.240000000002</v>
      </c>
    </row>
    <row r="1836" spans="1:17" x14ac:dyDescent="0.25">
      <c r="A1836" t="s">
        <v>6551</v>
      </c>
      <c r="B1836">
        <v>1963</v>
      </c>
      <c r="C1836" t="s">
        <v>10</v>
      </c>
      <c r="D1836">
        <v>14</v>
      </c>
      <c r="E1836">
        <v>0</v>
      </c>
      <c r="F1836">
        <v>19551.34</v>
      </c>
      <c r="G1836" t="s">
        <v>16</v>
      </c>
      <c r="H1836" t="s">
        <v>12</v>
      </c>
      <c r="I1836" t="s">
        <v>23</v>
      </c>
      <c r="J1836" s="16" t="str">
        <f>IF(Table3[[#This Row],[month]]="?","sep",Table3[[#This Row],[month]])</f>
        <v>Jul</v>
      </c>
      <c r="K1836" s="16">
        <f>IF(Table3[[#This Row],[year]]="?","1983",Table3[[#This Row],[year]])</f>
        <v>1963</v>
      </c>
      <c r="L1836" s="16" t="str">
        <f>IF(Table3[[#This Row],[Hospital tier]]="?","tier - 2",Table3[[#This Row],[Hospital tier]])</f>
        <v>tier - 1</v>
      </c>
      <c r="M1836" s="16" t="str">
        <f>IF(Table3[[#This Row],[City tier]]="?","tier - 2",Table3[[#This Row],[City tier]])</f>
        <v>tier - 3</v>
      </c>
      <c r="N1836" s="16" t="str">
        <f>IF(Table3[[#This Row],[State ID]]="?","unknown",Table3[[#This Row],[State ID]])</f>
        <v>R1012</v>
      </c>
      <c r="O1836" s="38" t="str">
        <f>CONCATENATE(Table3[[#This Row],[date]],"-",Table3[[#This Row],[month2]],"-",Table3[[#This Row],[year2]])</f>
        <v>14-Jul-1963</v>
      </c>
      <c r="P1836" s="17">
        <f>DATEDIF(Table3[[#This Row],[date of birth]],DATE(2023,6,8),"y")</f>
        <v>59</v>
      </c>
      <c r="Q1836" s="39">
        <v>19551.34</v>
      </c>
    </row>
    <row r="1837" spans="1:17" x14ac:dyDescent="0.25">
      <c r="A1837" t="s">
        <v>6552</v>
      </c>
      <c r="B1837">
        <v>1978</v>
      </c>
      <c r="C1837" t="s">
        <v>20</v>
      </c>
      <c r="D1837">
        <v>24</v>
      </c>
      <c r="E1837">
        <v>1</v>
      </c>
      <c r="F1837">
        <v>19594.810000000001</v>
      </c>
      <c r="G1837" t="s">
        <v>16</v>
      </c>
      <c r="H1837" t="s">
        <v>16</v>
      </c>
      <c r="I1837" t="s">
        <v>247</v>
      </c>
      <c r="J1837" s="16" t="str">
        <f>IF(Table3[[#This Row],[month]]="?","sep",Table3[[#This Row],[month]])</f>
        <v>Sep</v>
      </c>
      <c r="K1837" s="16">
        <f>IF(Table3[[#This Row],[year]]="?","1983",Table3[[#This Row],[year]])</f>
        <v>1978</v>
      </c>
      <c r="L1837" s="16" t="str">
        <f>IF(Table3[[#This Row],[Hospital tier]]="?","tier - 2",Table3[[#This Row],[Hospital tier]])</f>
        <v>tier - 1</v>
      </c>
      <c r="M1837" s="16" t="str">
        <f>IF(Table3[[#This Row],[City tier]]="?","tier - 2",Table3[[#This Row],[City tier]])</f>
        <v>tier - 1</v>
      </c>
      <c r="N1837" s="16" t="str">
        <f>IF(Table3[[#This Row],[State ID]]="?","unknown",Table3[[#This Row],[State ID]])</f>
        <v>R1024</v>
      </c>
      <c r="O1837" s="38" t="str">
        <f>CONCATENATE(Table3[[#This Row],[date]],"-",Table3[[#This Row],[month2]],"-",Table3[[#This Row],[year2]])</f>
        <v>24-Sep-1978</v>
      </c>
      <c r="P1837" s="17">
        <f>DATEDIF(Table3[[#This Row],[date of birth]],DATE(2023,6,8),"y")</f>
        <v>44</v>
      </c>
      <c r="Q1837" s="39">
        <v>19594.810000000001</v>
      </c>
    </row>
    <row r="1838" spans="1:17" x14ac:dyDescent="0.25">
      <c r="A1838" t="s">
        <v>6553</v>
      </c>
      <c r="B1838">
        <v>1994</v>
      </c>
      <c r="C1838" t="s">
        <v>35</v>
      </c>
      <c r="D1838">
        <v>27</v>
      </c>
      <c r="E1838">
        <v>0</v>
      </c>
      <c r="F1838">
        <v>19673.34</v>
      </c>
      <c r="G1838" t="s">
        <v>16</v>
      </c>
      <c r="H1838" t="s">
        <v>11</v>
      </c>
      <c r="I1838" t="s">
        <v>23</v>
      </c>
      <c r="J1838" s="16" t="str">
        <f>IF(Table3[[#This Row],[month]]="?","sep",Table3[[#This Row],[month]])</f>
        <v>Aug</v>
      </c>
      <c r="K1838" s="16">
        <f>IF(Table3[[#This Row],[year]]="?","1983",Table3[[#This Row],[year]])</f>
        <v>1994</v>
      </c>
      <c r="L1838" s="16" t="str">
        <f>IF(Table3[[#This Row],[Hospital tier]]="?","tier - 2",Table3[[#This Row],[Hospital tier]])</f>
        <v>tier - 1</v>
      </c>
      <c r="M1838" s="16" t="str">
        <f>IF(Table3[[#This Row],[City tier]]="?","tier - 2",Table3[[#This Row],[City tier]])</f>
        <v>tier - 2</v>
      </c>
      <c r="N1838" s="16" t="str">
        <f>IF(Table3[[#This Row],[State ID]]="?","unknown",Table3[[#This Row],[State ID]])</f>
        <v>R1012</v>
      </c>
      <c r="O1838" s="38" t="str">
        <f>CONCATENATE(Table3[[#This Row],[date]],"-",Table3[[#This Row],[month2]],"-",Table3[[#This Row],[year2]])</f>
        <v>27-Aug-1994</v>
      </c>
      <c r="P1838" s="17">
        <f>DATEDIF(Table3[[#This Row],[date of birth]],DATE(2023,6,8),"y")</f>
        <v>28</v>
      </c>
      <c r="Q1838" s="39">
        <v>19673.34</v>
      </c>
    </row>
    <row r="1839" spans="1:17" x14ac:dyDescent="0.25">
      <c r="A1839" t="s">
        <v>6554</v>
      </c>
      <c r="B1839">
        <v>1990</v>
      </c>
      <c r="C1839" t="s">
        <v>35</v>
      </c>
      <c r="D1839">
        <v>8</v>
      </c>
      <c r="E1839">
        <v>1</v>
      </c>
      <c r="F1839">
        <v>19719.689999999999</v>
      </c>
      <c r="G1839" t="s">
        <v>16</v>
      </c>
      <c r="H1839" t="s">
        <v>11</v>
      </c>
      <c r="I1839" t="s">
        <v>13</v>
      </c>
      <c r="J1839" s="16" t="str">
        <f>IF(Table3[[#This Row],[month]]="?","sep",Table3[[#This Row],[month]])</f>
        <v>Aug</v>
      </c>
      <c r="K1839" s="16">
        <f>IF(Table3[[#This Row],[year]]="?","1983",Table3[[#This Row],[year]])</f>
        <v>1990</v>
      </c>
      <c r="L1839" s="16" t="str">
        <f>IF(Table3[[#This Row],[Hospital tier]]="?","tier - 2",Table3[[#This Row],[Hospital tier]])</f>
        <v>tier - 1</v>
      </c>
      <c r="M1839" s="16" t="str">
        <f>IF(Table3[[#This Row],[City tier]]="?","tier - 2",Table3[[#This Row],[City tier]])</f>
        <v>tier - 2</v>
      </c>
      <c r="N1839" s="16" t="str">
        <f>IF(Table3[[#This Row],[State ID]]="?","unknown",Table3[[#This Row],[State ID]])</f>
        <v>R1013</v>
      </c>
      <c r="O1839" s="38" t="str">
        <f>CONCATENATE(Table3[[#This Row],[date]],"-",Table3[[#This Row],[month2]],"-",Table3[[#This Row],[year2]])</f>
        <v>8-Aug-1990</v>
      </c>
      <c r="P1839" s="17">
        <f>DATEDIF(Table3[[#This Row],[date of birth]],DATE(2023,6,8),"y")</f>
        <v>32</v>
      </c>
      <c r="Q1839" s="39">
        <v>19719.689999999999</v>
      </c>
    </row>
    <row r="1840" spans="1:17" x14ac:dyDescent="0.25">
      <c r="A1840" t="s">
        <v>6555</v>
      </c>
      <c r="B1840">
        <v>1972</v>
      </c>
      <c r="C1840" t="s">
        <v>18</v>
      </c>
      <c r="D1840">
        <v>14</v>
      </c>
      <c r="E1840">
        <v>3</v>
      </c>
      <c r="F1840">
        <v>19749.38</v>
      </c>
      <c r="G1840" t="s">
        <v>16</v>
      </c>
      <c r="H1840" t="s">
        <v>12</v>
      </c>
      <c r="I1840" t="s">
        <v>13</v>
      </c>
      <c r="J1840" s="16" t="str">
        <f>IF(Table3[[#This Row],[month]]="?","sep",Table3[[#This Row],[month]])</f>
        <v>Jun</v>
      </c>
      <c r="K1840" s="16">
        <f>IF(Table3[[#This Row],[year]]="?","1983",Table3[[#This Row],[year]])</f>
        <v>1972</v>
      </c>
      <c r="L1840" s="16" t="str">
        <f>IF(Table3[[#This Row],[Hospital tier]]="?","tier - 2",Table3[[#This Row],[Hospital tier]])</f>
        <v>tier - 1</v>
      </c>
      <c r="M1840" s="16" t="str">
        <f>IF(Table3[[#This Row],[City tier]]="?","tier - 2",Table3[[#This Row],[City tier]])</f>
        <v>tier - 3</v>
      </c>
      <c r="N1840" s="16" t="str">
        <f>IF(Table3[[#This Row],[State ID]]="?","unknown",Table3[[#This Row],[State ID]])</f>
        <v>R1013</v>
      </c>
      <c r="O1840" s="38" t="str">
        <f>CONCATENATE(Table3[[#This Row],[date]],"-",Table3[[#This Row],[month2]],"-",Table3[[#This Row],[year2]])</f>
        <v>14-Jun-1972</v>
      </c>
      <c r="P1840" s="17">
        <f>DATEDIF(Table3[[#This Row],[date of birth]],DATE(2023,6,8),"y")</f>
        <v>50</v>
      </c>
      <c r="Q1840" s="39">
        <v>19749.38</v>
      </c>
    </row>
    <row r="1841" spans="1:17" x14ac:dyDescent="0.25">
      <c r="A1841" t="s">
        <v>6556</v>
      </c>
      <c r="B1841">
        <v>1979</v>
      </c>
      <c r="C1841" t="s">
        <v>37</v>
      </c>
      <c r="D1841">
        <v>30</v>
      </c>
      <c r="E1841">
        <v>2</v>
      </c>
      <c r="F1841">
        <v>19798.05</v>
      </c>
      <c r="G1841" t="s">
        <v>16</v>
      </c>
      <c r="H1841" t="s">
        <v>16</v>
      </c>
      <c r="I1841" t="s">
        <v>247</v>
      </c>
      <c r="J1841" s="16" t="str">
        <f>IF(Table3[[#This Row],[month]]="?","sep",Table3[[#This Row],[month]])</f>
        <v>Oct</v>
      </c>
      <c r="K1841" s="16">
        <f>IF(Table3[[#This Row],[year]]="?","1983",Table3[[#This Row],[year]])</f>
        <v>1979</v>
      </c>
      <c r="L1841" s="16" t="str">
        <f>IF(Table3[[#This Row],[Hospital tier]]="?","tier - 2",Table3[[#This Row],[Hospital tier]])</f>
        <v>tier - 1</v>
      </c>
      <c r="M1841" s="16" t="str">
        <f>IF(Table3[[#This Row],[City tier]]="?","tier - 2",Table3[[#This Row],[City tier]])</f>
        <v>tier - 1</v>
      </c>
      <c r="N1841" s="16" t="str">
        <f>IF(Table3[[#This Row],[State ID]]="?","unknown",Table3[[#This Row],[State ID]])</f>
        <v>R1024</v>
      </c>
      <c r="O1841" s="38" t="str">
        <f>CONCATENATE(Table3[[#This Row],[date]],"-",Table3[[#This Row],[month2]],"-",Table3[[#This Row],[year2]])</f>
        <v>30-Oct-1979</v>
      </c>
      <c r="P1841" s="17">
        <f>DATEDIF(Table3[[#This Row],[date of birth]],DATE(2023,6,8),"y")</f>
        <v>43</v>
      </c>
      <c r="Q1841" s="39">
        <v>19798.05</v>
      </c>
    </row>
    <row r="1842" spans="1:17" x14ac:dyDescent="0.25">
      <c r="A1842" t="s">
        <v>6557</v>
      </c>
      <c r="B1842">
        <v>1997</v>
      </c>
      <c r="C1842" t="s">
        <v>37</v>
      </c>
      <c r="D1842">
        <v>18</v>
      </c>
      <c r="E1842">
        <v>3</v>
      </c>
      <c r="F1842">
        <v>19933.46</v>
      </c>
      <c r="G1842" t="s">
        <v>16</v>
      </c>
      <c r="H1842" t="s">
        <v>12</v>
      </c>
      <c r="I1842" t="s">
        <v>42</v>
      </c>
      <c r="J1842" s="16" t="str">
        <f>IF(Table3[[#This Row],[month]]="?","sep",Table3[[#This Row],[month]])</f>
        <v>Oct</v>
      </c>
      <c r="K1842" s="16">
        <f>IF(Table3[[#This Row],[year]]="?","1983",Table3[[#This Row],[year]])</f>
        <v>1997</v>
      </c>
      <c r="L1842" s="16" t="str">
        <f>IF(Table3[[#This Row],[Hospital tier]]="?","tier - 2",Table3[[#This Row],[Hospital tier]])</f>
        <v>tier - 1</v>
      </c>
      <c r="M1842" s="16" t="str">
        <f>IF(Table3[[#This Row],[City tier]]="?","tier - 2",Table3[[#This Row],[City tier]])</f>
        <v>tier - 3</v>
      </c>
      <c r="N1842" s="16" t="str">
        <f>IF(Table3[[#This Row],[State ID]]="?","unknown",Table3[[#This Row],[State ID]])</f>
        <v>R1011</v>
      </c>
      <c r="O1842" s="38" t="str">
        <f>CONCATENATE(Table3[[#This Row],[date]],"-",Table3[[#This Row],[month2]],"-",Table3[[#This Row],[year2]])</f>
        <v>18-Oct-1997</v>
      </c>
      <c r="P1842" s="17">
        <f>DATEDIF(Table3[[#This Row],[date of birth]],DATE(2023,6,8),"y")</f>
        <v>25</v>
      </c>
      <c r="Q1842" s="39">
        <v>19933.46</v>
      </c>
    </row>
    <row r="1843" spans="1:17" x14ac:dyDescent="0.25">
      <c r="A1843" t="s">
        <v>6558</v>
      </c>
      <c r="B1843">
        <v>1980</v>
      </c>
      <c r="C1843" t="s">
        <v>37</v>
      </c>
      <c r="D1843">
        <v>9</v>
      </c>
      <c r="E1843">
        <v>0</v>
      </c>
      <c r="F1843">
        <v>19964.75</v>
      </c>
      <c r="G1843" t="s">
        <v>16</v>
      </c>
      <c r="H1843" t="s">
        <v>11</v>
      </c>
      <c r="I1843" t="s">
        <v>247</v>
      </c>
      <c r="J1843" s="16" t="str">
        <f>IF(Table3[[#This Row],[month]]="?","sep",Table3[[#This Row],[month]])</f>
        <v>Oct</v>
      </c>
      <c r="K1843" s="16">
        <f>IF(Table3[[#This Row],[year]]="?","1983",Table3[[#This Row],[year]])</f>
        <v>1980</v>
      </c>
      <c r="L1843" s="16" t="str">
        <f>IF(Table3[[#This Row],[Hospital tier]]="?","tier - 2",Table3[[#This Row],[Hospital tier]])</f>
        <v>tier - 1</v>
      </c>
      <c r="M1843" s="16" t="str">
        <f>IF(Table3[[#This Row],[City tier]]="?","tier - 2",Table3[[#This Row],[City tier]])</f>
        <v>tier - 2</v>
      </c>
      <c r="N1843" s="16" t="str">
        <f>IF(Table3[[#This Row],[State ID]]="?","unknown",Table3[[#This Row],[State ID]])</f>
        <v>R1024</v>
      </c>
      <c r="O1843" s="38" t="str">
        <f>CONCATENATE(Table3[[#This Row],[date]],"-",Table3[[#This Row],[month2]],"-",Table3[[#This Row],[year2]])</f>
        <v>9-Oct-1980</v>
      </c>
      <c r="P1843" s="17">
        <f>DATEDIF(Table3[[#This Row],[date of birth]],DATE(2023,6,8),"y")</f>
        <v>42</v>
      </c>
      <c r="Q1843" s="39">
        <v>19964.75</v>
      </c>
    </row>
    <row r="1844" spans="1:17" x14ac:dyDescent="0.25">
      <c r="A1844" t="s">
        <v>6559</v>
      </c>
      <c r="B1844">
        <v>1966</v>
      </c>
      <c r="C1844" t="s">
        <v>35</v>
      </c>
      <c r="D1844">
        <v>10</v>
      </c>
      <c r="E1844">
        <v>0</v>
      </c>
      <c r="F1844">
        <v>19995.29</v>
      </c>
      <c r="G1844" t="s">
        <v>16</v>
      </c>
      <c r="H1844" t="s">
        <v>12</v>
      </c>
      <c r="I1844" t="s">
        <v>535</v>
      </c>
      <c r="J1844" s="16" t="str">
        <f>IF(Table3[[#This Row],[month]]="?","sep",Table3[[#This Row],[month]])</f>
        <v>Aug</v>
      </c>
      <c r="K1844" s="16">
        <f>IF(Table3[[#This Row],[year]]="?","1983",Table3[[#This Row],[year]])</f>
        <v>1966</v>
      </c>
      <c r="L1844" s="16" t="str">
        <f>IF(Table3[[#This Row],[Hospital tier]]="?","tier - 2",Table3[[#This Row],[Hospital tier]])</f>
        <v>tier - 1</v>
      </c>
      <c r="M1844" s="16" t="str">
        <f>IF(Table3[[#This Row],[City tier]]="?","tier - 2",Table3[[#This Row],[City tier]])</f>
        <v>tier - 3</v>
      </c>
      <c r="N1844" s="16" t="str">
        <f>IF(Table3[[#This Row],[State ID]]="?","unknown",Table3[[#This Row],[State ID]])</f>
        <v>R1026</v>
      </c>
      <c r="O1844" s="38" t="str">
        <f>CONCATENATE(Table3[[#This Row],[date]],"-",Table3[[#This Row],[month2]],"-",Table3[[#This Row],[year2]])</f>
        <v>10-Aug-1966</v>
      </c>
      <c r="P1844" s="17">
        <f>DATEDIF(Table3[[#This Row],[date of birth]],DATE(2023,6,8),"y")</f>
        <v>56</v>
      </c>
      <c r="Q1844" s="39">
        <v>19995.29</v>
      </c>
    </row>
    <row r="1845" spans="1:17" x14ac:dyDescent="0.25">
      <c r="A1845" t="s">
        <v>6560</v>
      </c>
      <c r="B1845">
        <v>1988</v>
      </c>
      <c r="C1845" t="s">
        <v>10</v>
      </c>
      <c r="D1845">
        <v>25</v>
      </c>
      <c r="E1845">
        <v>1</v>
      </c>
      <c r="F1845">
        <v>20009.63</v>
      </c>
      <c r="G1845" t="s">
        <v>11</v>
      </c>
      <c r="H1845" t="s">
        <v>16</v>
      </c>
      <c r="I1845" t="s">
        <v>23</v>
      </c>
      <c r="J1845" s="16" t="str">
        <f>IF(Table3[[#This Row],[month]]="?","sep",Table3[[#This Row],[month]])</f>
        <v>Jul</v>
      </c>
      <c r="K1845" s="16">
        <f>IF(Table3[[#This Row],[year]]="?","1983",Table3[[#This Row],[year]])</f>
        <v>1988</v>
      </c>
      <c r="L1845" s="16" t="str">
        <f>IF(Table3[[#This Row],[Hospital tier]]="?","tier - 2",Table3[[#This Row],[Hospital tier]])</f>
        <v>tier - 2</v>
      </c>
      <c r="M1845" s="16" t="str">
        <f>IF(Table3[[#This Row],[City tier]]="?","tier - 2",Table3[[#This Row],[City tier]])</f>
        <v>tier - 1</v>
      </c>
      <c r="N1845" s="16" t="str">
        <f>IF(Table3[[#This Row],[State ID]]="?","unknown",Table3[[#This Row],[State ID]])</f>
        <v>R1012</v>
      </c>
      <c r="O1845" s="38" t="str">
        <f>CONCATENATE(Table3[[#This Row],[date]],"-",Table3[[#This Row],[month2]],"-",Table3[[#This Row],[year2]])</f>
        <v>25-Jul-1988</v>
      </c>
      <c r="P1845" s="17">
        <f>DATEDIF(Table3[[#This Row],[date of birth]],DATE(2023,6,8),"y")</f>
        <v>34</v>
      </c>
      <c r="Q1845" s="39">
        <v>20009.63</v>
      </c>
    </row>
    <row r="1846" spans="1:17" x14ac:dyDescent="0.25">
      <c r="A1846" t="s">
        <v>6561</v>
      </c>
      <c r="B1846">
        <v>1983</v>
      </c>
      <c r="C1846" t="s">
        <v>37</v>
      </c>
      <c r="D1846">
        <v>6</v>
      </c>
      <c r="E1846">
        <v>0</v>
      </c>
      <c r="F1846">
        <v>20149.32</v>
      </c>
      <c r="G1846" t="s">
        <v>11</v>
      </c>
      <c r="H1846" t="s">
        <v>16</v>
      </c>
      <c r="I1846" t="s">
        <v>168</v>
      </c>
      <c r="J1846" s="16" t="str">
        <f>IF(Table3[[#This Row],[month]]="?","sep",Table3[[#This Row],[month]])</f>
        <v>Oct</v>
      </c>
      <c r="K1846" s="16">
        <f>IF(Table3[[#This Row],[year]]="?","1983",Table3[[#This Row],[year]])</f>
        <v>1983</v>
      </c>
      <c r="L1846" s="16" t="str">
        <f>IF(Table3[[#This Row],[Hospital tier]]="?","tier - 2",Table3[[#This Row],[Hospital tier]])</f>
        <v>tier - 2</v>
      </c>
      <c r="M1846" s="16" t="str">
        <f>IF(Table3[[#This Row],[City tier]]="?","tier - 2",Table3[[#This Row],[City tier]])</f>
        <v>tier - 1</v>
      </c>
      <c r="N1846" s="16" t="str">
        <f>IF(Table3[[#This Row],[State ID]]="?","unknown",Table3[[#This Row],[State ID]])</f>
        <v>R1016</v>
      </c>
      <c r="O1846" s="38" t="str">
        <f>CONCATENATE(Table3[[#This Row],[date]],"-",Table3[[#This Row],[month2]],"-",Table3[[#This Row],[year2]])</f>
        <v>6-Oct-1983</v>
      </c>
      <c r="P1846" s="17">
        <f>DATEDIF(Table3[[#This Row],[date of birth]],DATE(2023,6,8),"y")</f>
        <v>39</v>
      </c>
      <c r="Q1846" s="39">
        <v>20149.32</v>
      </c>
    </row>
    <row r="1847" spans="1:17" x14ac:dyDescent="0.25">
      <c r="A1847" t="s">
        <v>6562</v>
      </c>
      <c r="B1847">
        <v>2002</v>
      </c>
      <c r="C1847" t="s">
        <v>10</v>
      </c>
      <c r="D1847">
        <v>9</v>
      </c>
      <c r="E1847">
        <v>0</v>
      </c>
      <c r="F1847">
        <v>20167.34</v>
      </c>
      <c r="G1847" t="s">
        <v>12</v>
      </c>
      <c r="H1847" t="s">
        <v>12</v>
      </c>
      <c r="I1847" t="s">
        <v>42</v>
      </c>
      <c r="J1847" s="16" t="str">
        <f>IF(Table3[[#This Row],[month]]="?","sep",Table3[[#This Row],[month]])</f>
        <v>Jul</v>
      </c>
      <c r="K1847" s="16">
        <f>IF(Table3[[#This Row],[year]]="?","1983",Table3[[#This Row],[year]])</f>
        <v>2002</v>
      </c>
      <c r="L1847" s="16" t="str">
        <f>IF(Table3[[#This Row],[Hospital tier]]="?","tier - 2",Table3[[#This Row],[Hospital tier]])</f>
        <v>tier - 3</v>
      </c>
      <c r="M1847" s="16" t="str">
        <f>IF(Table3[[#This Row],[City tier]]="?","tier - 2",Table3[[#This Row],[City tier]])</f>
        <v>tier - 3</v>
      </c>
      <c r="N1847" s="16" t="str">
        <f>IF(Table3[[#This Row],[State ID]]="?","unknown",Table3[[#This Row],[State ID]])</f>
        <v>R1011</v>
      </c>
      <c r="O1847" s="38" t="str">
        <f>CONCATENATE(Table3[[#This Row],[date]],"-",Table3[[#This Row],[month2]],"-",Table3[[#This Row],[year2]])</f>
        <v>9-Jul-2002</v>
      </c>
      <c r="P1847" s="17">
        <f>DATEDIF(Table3[[#This Row],[date of birth]],DATE(2023,6,8),"y")</f>
        <v>20</v>
      </c>
      <c r="Q1847" s="39">
        <v>20167.34</v>
      </c>
    </row>
    <row r="1848" spans="1:17" x14ac:dyDescent="0.25">
      <c r="A1848" t="s">
        <v>6563</v>
      </c>
      <c r="B1848">
        <v>1994</v>
      </c>
      <c r="C1848" t="s">
        <v>18</v>
      </c>
      <c r="D1848">
        <v>8</v>
      </c>
      <c r="E1848">
        <v>2</v>
      </c>
      <c r="F1848">
        <v>20177.669999999998</v>
      </c>
      <c r="G1848" t="s">
        <v>11</v>
      </c>
      <c r="H1848" t="s">
        <v>16</v>
      </c>
      <c r="I1848" t="s">
        <v>42</v>
      </c>
      <c r="J1848" s="16" t="str">
        <f>IF(Table3[[#This Row],[month]]="?","sep",Table3[[#This Row],[month]])</f>
        <v>Jun</v>
      </c>
      <c r="K1848" s="16">
        <f>IF(Table3[[#This Row],[year]]="?","1983",Table3[[#This Row],[year]])</f>
        <v>1994</v>
      </c>
      <c r="L1848" s="16" t="str">
        <f>IF(Table3[[#This Row],[Hospital tier]]="?","tier - 2",Table3[[#This Row],[Hospital tier]])</f>
        <v>tier - 2</v>
      </c>
      <c r="M1848" s="16" t="str">
        <f>IF(Table3[[#This Row],[City tier]]="?","tier - 2",Table3[[#This Row],[City tier]])</f>
        <v>tier - 1</v>
      </c>
      <c r="N1848" s="16" t="str">
        <f>IF(Table3[[#This Row],[State ID]]="?","unknown",Table3[[#This Row],[State ID]])</f>
        <v>R1011</v>
      </c>
      <c r="O1848" s="38" t="str">
        <f>CONCATENATE(Table3[[#This Row],[date]],"-",Table3[[#This Row],[month2]],"-",Table3[[#This Row],[year2]])</f>
        <v>8-Jun-1994</v>
      </c>
      <c r="P1848" s="17">
        <f>DATEDIF(Table3[[#This Row],[date of birth]],DATE(2023,6,8),"y")</f>
        <v>29</v>
      </c>
      <c r="Q1848" s="39">
        <v>20177.669999999998</v>
      </c>
    </row>
    <row r="1849" spans="1:17" x14ac:dyDescent="0.25">
      <c r="A1849" t="s">
        <v>6564</v>
      </c>
      <c r="B1849">
        <v>1987</v>
      </c>
      <c r="C1849" t="s">
        <v>37</v>
      </c>
      <c r="D1849">
        <v>17</v>
      </c>
      <c r="E1849">
        <v>0</v>
      </c>
      <c r="F1849">
        <v>20234.849999999999</v>
      </c>
      <c r="G1849" t="s">
        <v>11</v>
      </c>
      <c r="H1849" t="s">
        <v>12</v>
      </c>
      <c r="I1849" t="s">
        <v>23</v>
      </c>
      <c r="J1849" s="16" t="str">
        <f>IF(Table3[[#This Row],[month]]="?","sep",Table3[[#This Row],[month]])</f>
        <v>Oct</v>
      </c>
      <c r="K1849" s="16">
        <f>IF(Table3[[#This Row],[year]]="?","1983",Table3[[#This Row],[year]])</f>
        <v>1987</v>
      </c>
      <c r="L1849" s="16" t="str">
        <f>IF(Table3[[#This Row],[Hospital tier]]="?","tier - 2",Table3[[#This Row],[Hospital tier]])</f>
        <v>tier - 2</v>
      </c>
      <c r="M1849" s="16" t="str">
        <f>IF(Table3[[#This Row],[City tier]]="?","tier - 2",Table3[[#This Row],[City tier]])</f>
        <v>tier - 3</v>
      </c>
      <c r="N1849" s="16" t="str">
        <f>IF(Table3[[#This Row],[State ID]]="?","unknown",Table3[[#This Row],[State ID]])</f>
        <v>R1012</v>
      </c>
      <c r="O1849" s="38" t="str">
        <f>CONCATENATE(Table3[[#This Row],[date]],"-",Table3[[#This Row],[month2]],"-",Table3[[#This Row],[year2]])</f>
        <v>17-Oct-1987</v>
      </c>
      <c r="P1849" s="17">
        <f>DATEDIF(Table3[[#This Row],[date of birth]],DATE(2023,6,8),"y")</f>
        <v>35</v>
      </c>
      <c r="Q1849" s="39">
        <v>20234.849999999999</v>
      </c>
    </row>
    <row r="1850" spans="1:17" x14ac:dyDescent="0.25">
      <c r="A1850" t="s">
        <v>6565</v>
      </c>
      <c r="B1850">
        <v>1966</v>
      </c>
      <c r="C1850" t="s">
        <v>35</v>
      </c>
      <c r="D1850">
        <v>22</v>
      </c>
      <c r="E1850">
        <v>0</v>
      </c>
      <c r="F1850">
        <v>20253.84</v>
      </c>
      <c r="G1850" t="s">
        <v>11</v>
      </c>
      <c r="H1850" t="s">
        <v>12</v>
      </c>
      <c r="I1850" t="s">
        <v>23</v>
      </c>
      <c r="J1850" s="16" t="str">
        <f>IF(Table3[[#This Row],[month]]="?","sep",Table3[[#This Row],[month]])</f>
        <v>Aug</v>
      </c>
      <c r="K1850" s="16">
        <f>IF(Table3[[#This Row],[year]]="?","1983",Table3[[#This Row],[year]])</f>
        <v>1966</v>
      </c>
      <c r="L1850" s="16" t="str">
        <f>IF(Table3[[#This Row],[Hospital tier]]="?","tier - 2",Table3[[#This Row],[Hospital tier]])</f>
        <v>tier - 2</v>
      </c>
      <c r="M1850" s="16" t="str">
        <f>IF(Table3[[#This Row],[City tier]]="?","tier - 2",Table3[[#This Row],[City tier]])</f>
        <v>tier - 3</v>
      </c>
      <c r="N1850" s="16" t="str">
        <f>IF(Table3[[#This Row],[State ID]]="?","unknown",Table3[[#This Row],[State ID]])</f>
        <v>R1012</v>
      </c>
      <c r="O1850" s="38" t="str">
        <f>CONCATENATE(Table3[[#This Row],[date]],"-",Table3[[#This Row],[month2]],"-",Table3[[#This Row],[year2]])</f>
        <v>22-Aug-1966</v>
      </c>
      <c r="P1850" s="17">
        <f>DATEDIF(Table3[[#This Row],[date of birth]],DATE(2023,6,8),"y")</f>
        <v>56</v>
      </c>
      <c r="Q1850" s="39">
        <v>20253.84</v>
      </c>
    </row>
    <row r="1851" spans="1:17" x14ac:dyDescent="0.25">
      <c r="A1851" t="s">
        <v>6566</v>
      </c>
      <c r="B1851">
        <v>1993</v>
      </c>
      <c r="C1851" t="s">
        <v>20</v>
      </c>
      <c r="D1851">
        <v>7</v>
      </c>
      <c r="E1851">
        <v>1</v>
      </c>
      <c r="F1851">
        <v>20277.810000000001</v>
      </c>
      <c r="G1851" t="s">
        <v>12</v>
      </c>
      <c r="H1851" t="s">
        <v>12</v>
      </c>
      <c r="I1851" t="s">
        <v>168</v>
      </c>
      <c r="J1851" s="16" t="str">
        <f>IF(Table3[[#This Row],[month]]="?","sep",Table3[[#This Row],[month]])</f>
        <v>Sep</v>
      </c>
      <c r="K1851" s="16">
        <f>IF(Table3[[#This Row],[year]]="?","1983",Table3[[#This Row],[year]])</f>
        <v>1993</v>
      </c>
      <c r="L1851" s="16" t="str">
        <f>IF(Table3[[#This Row],[Hospital tier]]="?","tier - 2",Table3[[#This Row],[Hospital tier]])</f>
        <v>tier - 3</v>
      </c>
      <c r="M1851" s="16" t="str">
        <f>IF(Table3[[#This Row],[City tier]]="?","tier - 2",Table3[[#This Row],[City tier]])</f>
        <v>tier - 3</v>
      </c>
      <c r="N1851" s="16" t="str">
        <f>IF(Table3[[#This Row],[State ID]]="?","unknown",Table3[[#This Row],[State ID]])</f>
        <v>R1016</v>
      </c>
      <c r="O1851" s="38" t="str">
        <f>CONCATENATE(Table3[[#This Row],[date]],"-",Table3[[#This Row],[month2]],"-",Table3[[#This Row],[year2]])</f>
        <v>7-Sep-1993</v>
      </c>
      <c r="P1851" s="17">
        <f>DATEDIF(Table3[[#This Row],[date of birth]],DATE(2023,6,8),"y")</f>
        <v>29</v>
      </c>
      <c r="Q1851" s="39">
        <v>20277.810000000001</v>
      </c>
    </row>
    <row r="1852" spans="1:17" x14ac:dyDescent="0.25">
      <c r="A1852" t="s">
        <v>6567</v>
      </c>
      <c r="B1852">
        <v>1985</v>
      </c>
      <c r="C1852" t="s">
        <v>20</v>
      </c>
      <c r="D1852">
        <v>17</v>
      </c>
      <c r="E1852">
        <v>1</v>
      </c>
      <c r="F1852">
        <v>20296.86</v>
      </c>
      <c r="G1852" t="s">
        <v>12</v>
      </c>
      <c r="H1852" t="s">
        <v>16</v>
      </c>
      <c r="I1852" t="s">
        <v>247</v>
      </c>
      <c r="J1852" s="16" t="str">
        <f>IF(Table3[[#This Row],[month]]="?","sep",Table3[[#This Row],[month]])</f>
        <v>Sep</v>
      </c>
      <c r="K1852" s="16">
        <f>IF(Table3[[#This Row],[year]]="?","1983",Table3[[#This Row],[year]])</f>
        <v>1985</v>
      </c>
      <c r="L1852" s="16" t="str">
        <f>IF(Table3[[#This Row],[Hospital tier]]="?","tier - 2",Table3[[#This Row],[Hospital tier]])</f>
        <v>tier - 3</v>
      </c>
      <c r="M1852" s="16" t="str">
        <f>IF(Table3[[#This Row],[City tier]]="?","tier - 2",Table3[[#This Row],[City tier]])</f>
        <v>tier - 1</v>
      </c>
      <c r="N1852" s="16" t="str">
        <f>IF(Table3[[#This Row],[State ID]]="?","unknown",Table3[[#This Row],[State ID]])</f>
        <v>R1024</v>
      </c>
      <c r="O1852" s="38" t="str">
        <f>CONCATENATE(Table3[[#This Row],[date]],"-",Table3[[#This Row],[month2]],"-",Table3[[#This Row],[year2]])</f>
        <v>17-Sep-1985</v>
      </c>
      <c r="P1852" s="17">
        <f>DATEDIF(Table3[[#This Row],[date of birth]],DATE(2023,6,8),"y")</f>
        <v>37</v>
      </c>
      <c r="Q1852" s="39">
        <v>20296.86</v>
      </c>
    </row>
    <row r="1853" spans="1:17" x14ac:dyDescent="0.25">
      <c r="A1853" t="s">
        <v>6568</v>
      </c>
      <c r="B1853">
        <v>1962</v>
      </c>
      <c r="C1853" t="s">
        <v>10</v>
      </c>
      <c r="D1853">
        <v>2</v>
      </c>
      <c r="E1853">
        <v>0</v>
      </c>
      <c r="F1853">
        <v>20354.5</v>
      </c>
      <c r="G1853" t="s">
        <v>12</v>
      </c>
      <c r="H1853" t="s">
        <v>11</v>
      </c>
      <c r="I1853" t="s">
        <v>535</v>
      </c>
      <c r="J1853" s="16" t="str">
        <f>IF(Table3[[#This Row],[month]]="?","sep",Table3[[#This Row],[month]])</f>
        <v>Jul</v>
      </c>
      <c r="K1853" s="16">
        <f>IF(Table3[[#This Row],[year]]="?","1983",Table3[[#This Row],[year]])</f>
        <v>1962</v>
      </c>
      <c r="L1853" s="16" t="str">
        <f>IF(Table3[[#This Row],[Hospital tier]]="?","tier - 2",Table3[[#This Row],[Hospital tier]])</f>
        <v>tier - 3</v>
      </c>
      <c r="M1853" s="16" t="str">
        <f>IF(Table3[[#This Row],[City tier]]="?","tier - 2",Table3[[#This Row],[City tier]])</f>
        <v>tier - 2</v>
      </c>
      <c r="N1853" s="16" t="str">
        <f>IF(Table3[[#This Row],[State ID]]="?","unknown",Table3[[#This Row],[State ID]])</f>
        <v>R1026</v>
      </c>
      <c r="O1853" s="38" t="str">
        <f>CONCATENATE(Table3[[#This Row],[date]],"-",Table3[[#This Row],[month2]],"-",Table3[[#This Row],[year2]])</f>
        <v>2-Jul-1962</v>
      </c>
      <c r="P1853" s="17">
        <f>DATEDIF(Table3[[#This Row],[date of birth]],DATE(2023,6,8),"y")</f>
        <v>60</v>
      </c>
      <c r="Q1853" s="39">
        <v>20354.5</v>
      </c>
    </row>
    <row r="1854" spans="1:17" x14ac:dyDescent="0.25">
      <c r="A1854" t="s">
        <v>6569</v>
      </c>
      <c r="B1854">
        <v>1985</v>
      </c>
      <c r="C1854" t="s">
        <v>10</v>
      </c>
      <c r="D1854">
        <v>12</v>
      </c>
      <c r="E1854">
        <v>0</v>
      </c>
      <c r="F1854">
        <v>20420.599999999999</v>
      </c>
      <c r="G1854" t="s">
        <v>12</v>
      </c>
      <c r="H1854" t="s">
        <v>11</v>
      </c>
      <c r="I1854" t="s">
        <v>42</v>
      </c>
      <c r="J1854" s="16" t="str">
        <f>IF(Table3[[#This Row],[month]]="?","sep",Table3[[#This Row],[month]])</f>
        <v>Jul</v>
      </c>
      <c r="K1854" s="16">
        <f>IF(Table3[[#This Row],[year]]="?","1983",Table3[[#This Row],[year]])</f>
        <v>1985</v>
      </c>
      <c r="L1854" s="16" t="str">
        <f>IF(Table3[[#This Row],[Hospital tier]]="?","tier - 2",Table3[[#This Row],[Hospital tier]])</f>
        <v>tier - 3</v>
      </c>
      <c r="M1854" s="16" t="str">
        <f>IF(Table3[[#This Row],[City tier]]="?","tier - 2",Table3[[#This Row],[City tier]])</f>
        <v>tier - 2</v>
      </c>
      <c r="N1854" s="16" t="str">
        <f>IF(Table3[[#This Row],[State ID]]="?","unknown",Table3[[#This Row],[State ID]])</f>
        <v>R1011</v>
      </c>
      <c r="O1854" s="38" t="str">
        <f>CONCATENATE(Table3[[#This Row],[date]],"-",Table3[[#This Row],[month2]],"-",Table3[[#This Row],[year2]])</f>
        <v>12-Jul-1985</v>
      </c>
      <c r="P1854" s="17">
        <f>DATEDIF(Table3[[#This Row],[date of birth]],DATE(2023,6,8),"y")</f>
        <v>37</v>
      </c>
      <c r="Q1854" s="39">
        <v>20420.599999999999</v>
      </c>
    </row>
    <row r="1855" spans="1:17" x14ac:dyDescent="0.25">
      <c r="A1855" t="s">
        <v>6570</v>
      </c>
      <c r="B1855">
        <v>1962</v>
      </c>
      <c r="C1855" t="s">
        <v>37</v>
      </c>
      <c r="D1855">
        <v>18</v>
      </c>
      <c r="E1855">
        <v>0</v>
      </c>
      <c r="F1855">
        <v>20446.849999999999</v>
      </c>
      <c r="G1855" t="s">
        <v>11</v>
      </c>
      <c r="H1855" t="s">
        <v>16</v>
      </c>
      <c r="I1855" t="s">
        <v>23</v>
      </c>
      <c r="J1855" s="16" t="str">
        <f>IF(Table3[[#This Row],[month]]="?","sep",Table3[[#This Row],[month]])</f>
        <v>Oct</v>
      </c>
      <c r="K1855" s="16">
        <f>IF(Table3[[#This Row],[year]]="?","1983",Table3[[#This Row],[year]])</f>
        <v>1962</v>
      </c>
      <c r="L1855" s="16" t="str">
        <f>IF(Table3[[#This Row],[Hospital tier]]="?","tier - 2",Table3[[#This Row],[Hospital tier]])</f>
        <v>tier - 2</v>
      </c>
      <c r="M1855" s="16" t="str">
        <f>IF(Table3[[#This Row],[City tier]]="?","tier - 2",Table3[[#This Row],[City tier]])</f>
        <v>tier - 1</v>
      </c>
      <c r="N1855" s="16" t="str">
        <f>IF(Table3[[#This Row],[State ID]]="?","unknown",Table3[[#This Row],[State ID]])</f>
        <v>R1012</v>
      </c>
      <c r="O1855" s="38" t="str">
        <f>CONCATENATE(Table3[[#This Row],[date]],"-",Table3[[#This Row],[month2]],"-",Table3[[#This Row],[year2]])</f>
        <v>18-Oct-1962</v>
      </c>
      <c r="P1855" s="17">
        <f>DATEDIF(Table3[[#This Row],[date of birth]],DATE(2023,6,8),"y")</f>
        <v>60</v>
      </c>
      <c r="Q1855" s="39">
        <v>20446.849999999999</v>
      </c>
    </row>
    <row r="1856" spans="1:17" x14ac:dyDescent="0.25">
      <c r="A1856" t="s">
        <v>6571</v>
      </c>
      <c r="B1856">
        <v>1969</v>
      </c>
      <c r="C1856" t="s">
        <v>37</v>
      </c>
      <c r="D1856">
        <v>13</v>
      </c>
      <c r="E1856">
        <v>3</v>
      </c>
      <c r="F1856">
        <v>20463</v>
      </c>
      <c r="G1856" t="s">
        <v>11</v>
      </c>
      <c r="H1856" t="s">
        <v>11</v>
      </c>
      <c r="I1856" t="s">
        <v>13</v>
      </c>
      <c r="J1856" s="16" t="str">
        <f>IF(Table3[[#This Row],[month]]="?","sep",Table3[[#This Row],[month]])</f>
        <v>Oct</v>
      </c>
      <c r="K1856" s="16">
        <f>IF(Table3[[#This Row],[year]]="?","1983",Table3[[#This Row],[year]])</f>
        <v>1969</v>
      </c>
      <c r="L1856" s="16" t="str">
        <f>IF(Table3[[#This Row],[Hospital tier]]="?","tier - 2",Table3[[#This Row],[Hospital tier]])</f>
        <v>tier - 2</v>
      </c>
      <c r="M1856" s="16" t="str">
        <f>IF(Table3[[#This Row],[City tier]]="?","tier - 2",Table3[[#This Row],[City tier]])</f>
        <v>tier - 2</v>
      </c>
      <c r="N1856" s="16" t="str">
        <f>IF(Table3[[#This Row],[State ID]]="?","unknown",Table3[[#This Row],[State ID]])</f>
        <v>R1013</v>
      </c>
      <c r="O1856" s="38" t="str">
        <f>CONCATENATE(Table3[[#This Row],[date]],"-",Table3[[#This Row],[month2]],"-",Table3[[#This Row],[year2]])</f>
        <v>13-Oct-1969</v>
      </c>
      <c r="P1856" s="17">
        <f>DATEDIF(Table3[[#This Row],[date of birth]],DATE(2023,6,8),"y")</f>
        <v>53</v>
      </c>
      <c r="Q1856" s="39">
        <v>20463</v>
      </c>
    </row>
    <row r="1857" spans="1:17" x14ac:dyDescent="0.25">
      <c r="A1857" t="s">
        <v>6572</v>
      </c>
      <c r="B1857">
        <v>1966</v>
      </c>
      <c r="C1857" t="s">
        <v>10</v>
      </c>
      <c r="D1857">
        <v>9</v>
      </c>
      <c r="E1857">
        <v>0</v>
      </c>
      <c r="F1857">
        <v>20568.32</v>
      </c>
      <c r="G1857" t="s">
        <v>12</v>
      </c>
      <c r="H1857" t="s">
        <v>11</v>
      </c>
      <c r="I1857" t="s">
        <v>23</v>
      </c>
      <c r="J1857" s="16" t="str">
        <f>IF(Table3[[#This Row],[month]]="?","sep",Table3[[#This Row],[month]])</f>
        <v>Jul</v>
      </c>
      <c r="K1857" s="16">
        <f>IF(Table3[[#This Row],[year]]="?","1983",Table3[[#This Row],[year]])</f>
        <v>1966</v>
      </c>
      <c r="L1857" s="16" t="str">
        <f>IF(Table3[[#This Row],[Hospital tier]]="?","tier - 2",Table3[[#This Row],[Hospital tier]])</f>
        <v>tier - 3</v>
      </c>
      <c r="M1857" s="16" t="str">
        <f>IF(Table3[[#This Row],[City tier]]="?","tier - 2",Table3[[#This Row],[City tier]])</f>
        <v>tier - 2</v>
      </c>
      <c r="N1857" s="16" t="str">
        <f>IF(Table3[[#This Row],[State ID]]="?","unknown",Table3[[#This Row],[State ID]])</f>
        <v>R1012</v>
      </c>
      <c r="O1857" s="38" t="str">
        <f>CONCATENATE(Table3[[#This Row],[date]],"-",Table3[[#This Row],[month2]],"-",Table3[[#This Row],[year2]])</f>
        <v>9-Jul-1966</v>
      </c>
      <c r="P1857" s="17">
        <f>DATEDIF(Table3[[#This Row],[date of birth]],DATE(2023,6,8),"y")</f>
        <v>56</v>
      </c>
      <c r="Q1857" s="39">
        <v>20568.32</v>
      </c>
    </row>
    <row r="1858" spans="1:17" x14ac:dyDescent="0.25">
      <c r="A1858" t="s">
        <v>6573</v>
      </c>
      <c r="B1858">
        <v>1967</v>
      </c>
      <c r="C1858" t="s">
        <v>30</v>
      </c>
      <c r="D1858">
        <v>17</v>
      </c>
      <c r="E1858">
        <v>0</v>
      </c>
      <c r="F1858">
        <v>20630.28</v>
      </c>
      <c r="G1858" t="s">
        <v>11</v>
      </c>
      <c r="H1858" t="s">
        <v>12</v>
      </c>
      <c r="I1858" t="s">
        <v>42</v>
      </c>
      <c r="J1858" s="16" t="str">
        <f>IF(Table3[[#This Row],[month]]="?","sep",Table3[[#This Row],[month]])</f>
        <v>Dec</v>
      </c>
      <c r="K1858" s="16">
        <f>IF(Table3[[#This Row],[year]]="?","1983",Table3[[#This Row],[year]])</f>
        <v>1967</v>
      </c>
      <c r="L1858" s="16" t="str">
        <f>IF(Table3[[#This Row],[Hospital tier]]="?","tier - 2",Table3[[#This Row],[Hospital tier]])</f>
        <v>tier - 2</v>
      </c>
      <c r="M1858" s="16" t="str">
        <f>IF(Table3[[#This Row],[City tier]]="?","tier - 2",Table3[[#This Row],[City tier]])</f>
        <v>tier - 3</v>
      </c>
      <c r="N1858" s="16" t="str">
        <f>IF(Table3[[#This Row],[State ID]]="?","unknown",Table3[[#This Row],[State ID]])</f>
        <v>R1011</v>
      </c>
      <c r="O1858" s="38" t="str">
        <f>CONCATENATE(Table3[[#This Row],[date]],"-",Table3[[#This Row],[month2]],"-",Table3[[#This Row],[year2]])</f>
        <v>17-Dec-1967</v>
      </c>
      <c r="P1858" s="17">
        <f>DATEDIF(Table3[[#This Row],[date of birth]],DATE(2023,6,8),"y")</f>
        <v>55</v>
      </c>
      <c r="Q1858" s="39">
        <v>20630.28</v>
      </c>
    </row>
    <row r="1859" spans="1:17" x14ac:dyDescent="0.25">
      <c r="A1859" t="s">
        <v>6574</v>
      </c>
      <c r="B1859">
        <v>1965</v>
      </c>
      <c r="C1859" t="s">
        <v>35</v>
      </c>
      <c r="D1859">
        <v>1</v>
      </c>
      <c r="E1859">
        <v>0</v>
      </c>
      <c r="F1859">
        <v>20709.02</v>
      </c>
      <c r="G1859" t="s">
        <v>12</v>
      </c>
      <c r="H1859" t="s">
        <v>11</v>
      </c>
      <c r="I1859" t="s">
        <v>166</v>
      </c>
      <c r="J1859" s="16" t="str">
        <f>IF(Table3[[#This Row],[month]]="?","sep",Table3[[#This Row],[month]])</f>
        <v>Aug</v>
      </c>
      <c r="K1859" s="16">
        <f>IF(Table3[[#This Row],[year]]="?","1983",Table3[[#This Row],[year]])</f>
        <v>1965</v>
      </c>
      <c r="L1859" s="16" t="str">
        <f>IF(Table3[[#This Row],[Hospital tier]]="?","tier - 2",Table3[[#This Row],[Hospital tier]])</f>
        <v>tier - 3</v>
      </c>
      <c r="M1859" s="16" t="str">
        <f>IF(Table3[[#This Row],[City tier]]="?","tier - 2",Table3[[#This Row],[City tier]])</f>
        <v>tier - 2</v>
      </c>
      <c r="N1859" s="16" t="str">
        <f>IF(Table3[[#This Row],[State ID]]="?","unknown",Table3[[#This Row],[State ID]])</f>
        <v>R1019</v>
      </c>
      <c r="O1859" s="38" t="str">
        <f>CONCATENATE(Table3[[#This Row],[date]],"-",Table3[[#This Row],[month2]],"-",Table3[[#This Row],[year2]])</f>
        <v>1-Aug-1965</v>
      </c>
      <c r="P1859" s="17">
        <f>DATEDIF(Table3[[#This Row],[date of birth]],DATE(2023,6,8),"y")</f>
        <v>57</v>
      </c>
      <c r="Q1859" s="39">
        <v>20709.02</v>
      </c>
    </row>
    <row r="1860" spans="1:17" x14ac:dyDescent="0.25">
      <c r="A1860" t="s">
        <v>6575</v>
      </c>
      <c r="B1860">
        <v>1992</v>
      </c>
      <c r="C1860" t="s">
        <v>20</v>
      </c>
      <c r="D1860">
        <v>14</v>
      </c>
      <c r="E1860">
        <v>3</v>
      </c>
      <c r="F1860">
        <v>20745.990000000002</v>
      </c>
      <c r="G1860" t="s">
        <v>12</v>
      </c>
      <c r="H1860" t="s">
        <v>16</v>
      </c>
      <c r="I1860" t="s">
        <v>23</v>
      </c>
      <c r="J1860" s="16" t="str">
        <f>IF(Table3[[#This Row],[month]]="?","sep",Table3[[#This Row],[month]])</f>
        <v>Sep</v>
      </c>
      <c r="K1860" s="16">
        <f>IF(Table3[[#This Row],[year]]="?","1983",Table3[[#This Row],[year]])</f>
        <v>1992</v>
      </c>
      <c r="L1860" s="16" t="str">
        <f>IF(Table3[[#This Row],[Hospital tier]]="?","tier - 2",Table3[[#This Row],[Hospital tier]])</f>
        <v>tier - 3</v>
      </c>
      <c r="M1860" s="16" t="str">
        <f>IF(Table3[[#This Row],[City tier]]="?","tier - 2",Table3[[#This Row],[City tier]])</f>
        <v>tier - 1</v>
      </c>
      <c r="N1860" s="16" t="str">
        <f>IF(Table3[[#This Row],[State ID]]="?","unknown",Table3[[#This Row],[State ID]])</f>
        <v>R1012</v>
      </c>
      <c r="O1860" s="38" t="str">
        <f>CONCATENATE(Table3[[#This Row],[date]],"-",Table3[[#This Row],[month2]],"-",Table3[[#This Row],[year2]])</f>
        <v>14-Sep-1992</v>
      </c>
      <c r="P1860" s="17">
        <f>DATEDIF(Table3[[#This Row],[date of birth]],DATE(2023,6,8),"y")</f>
        <v>30</v>
      </c>
      <c r="Q1860" s="39">
        <v>20745.990000000002</v>
      </c>
    </row>
    <row r="1861" spans="1:17" x14ac:dyDescent="0.25">
      <c r="A1861" t="s">
        <v>6576</v>
      </c>
      <c r="B1861">
        <v>1986</v>
      </c>
      <c r="C1861" t="s">
        <v>35</v>
      </c>
      <c r="D1861">
        <v>4</v>
      </c>
      <c r="E1861">
        <v>1</v>
      </c>
      <c r="F1861">
        <v>20773.63</v>
      </c>
      <c r="G1861" t="s">
        <v>11</v>
      </c>
      <c r="H1861" t="s">
        <v>12</v>
      </c>
      <c r="I1861" t="s">
        <v>356</v>
      </c>
      <c r="J1861" s="16" t="str">
        <f>IF(Table3[[#This Row],[month]]="?","sep",Table3[[#This Row],[month]])</f>
        <v>Aug</v>
      </c>
      <c r="K1861" s="16">
        <f>IF(Table3[[#This Row],[year]]="?","1983",Table3[[#This Row],[year]])</f>
        <v>1986</v>
      </c>
      <c r="L1861" s="16" t="str">
        <f>IF(Table3[[#This Row],[Hospital tier]]="?","tier - 2",Table3[[#This Row],[Hospital tier]])</f>
        <v>tier - 2</v>
      </c>
      <c r="M1861" s="16" t="str">
        <f>IF(Table3[[#This Row],[City tier]]="?","tier - 2",Table3[[#This Row],[City tier]])</f>
        <v>tier - 3</v>
      </c>
      <c r="N1861" s="16" t="str">
        <f>IF(Table3[[#This Row],[State ID]]="?","unknown",Table3[[#This Row],[State ID]])</f>
        <v>R1017</v>
      </c>
      <c r="O1861" s="38" t="str">
        <f>CONCATENATE(Table3[[#This Row],[date]],"-",Table3[[#This Row],[month2]],"-",Table3[[#This Row],[year2]])</f>
        <v>4-Aug-1986</v>
      </c>
      <c r="P1861" s="17">
        <f>DATEDIF(Table3[[#This Row],[date of birth]],DATE(2023,6,8),"y")</f>
        <v>36</v>
      </c>
      <c r="Q1861" s="39">
        <v>20773.63</v>
      </c>
    </row>
    <row r="1862" spans="1:17" x14ac:dyDescent="0.25">
      <c r="A1862" t="s">
        <v>6577</v>
      </c>
      <c r="B1862">
        <v>1967</v>
      </c>
      <c r="C1862" t="s">
        <v>20</v>
      </c>
      <c r="D1862">
        <v>8</v>
      </c>
      <c r="E1862">
        <v>0</v>
      </c>
      <c r="F1862">
        <v>20781.490000000002</v>
      </c>
      <c r="G1862" t="s">
        <v>11</v>
      </c>
      <c r="H1862" t="s">
        <v>12</v>
      </c>
      <c r="I1862" t="s">
        <v>13</v>
      </c>
      <c r="J1862" s="16" t="str">
        <f>IF(Table3[[#This Row],[month]]="?","sep",Table3[[#This Row],[month]])</f>
        <v>Sep</v>
      </c>
      <c r="K1862" s="16">
        <f>IF(Table3[[#This Row],[year]]="?","1983",Table3[[#This Row],[year]])</f>
        <v>1967</v>
      </c>
      <c r="L1862" s="16" t="str">
        <f>IF(Table3[[#This Row],[Hospital tier]]="?","tier - 2",Table3[[#This Row],[Hospital tier]])</f>
        <v>tier - 2</v>
      </c>
      <c r="M1862" s="16" t="str">
        <f>IF(Table3[[#This Row],[City tier]]="?","tier - 2",Table3[[#This Row],[City tier]])</f>
        <v>tier - 3</v>
      </c>
      <c r="N1862" s="16" t="str">
        <f>IF(Table3[[#This Row],[State ID]]="?","unknown",Table3[[#This Row],[State ID]])</f>
        <v>R1013</v>
      </c>
      <c r="O1862" s="38" t="str">
        <f>CONCATENATE(Table3[[#This Row],[date]],"-",Table3[[#This Row],[month2]],"-",Table3[[#This Row],[year2]])</f>
        <v>8-Sep-1967</v>
      </c>
      <c r="P1862" s="17">
        <f>DATEDIF(Table3[[#This Row],[date of birth]],DATE(2023,6,8),"y")</f>
        <v>55</v>
      </c>
      <c r="Q1862" s="39">
        <v>20781.490000000002</v>
      </c>
    </row>
    <row r="1863" spans="1:17" x14ac:dyDescent="0.25">
      <c r="A1863" t="s">
        <v>6578</v>
      </c>
      <c r="B1863">
        <v>1975</v>
      </c>
      <c r="C1863" t="s">
        <v>30</v>
      </c>
      <c r="D1863">
        <v>8</v>
      </c>
      <c r="E1863">
        <v>0</v>
      </c>
      <c r="F1863">
        <v>20878.78</v>
      </c>
      <c r="G1863" t="s">
        <v>11</v>
      </c>
      <c r="H1863" t="s">
        <v>16</v>
      </c>
      <c r="I1863" t="s">
        <v>247</v>
      </c>
      <c r="J1863" s="16" t="str">
        <f>IF(Table3[[#This Row],[month]]="?","sep",Table3[[#This Row],[month]])</f>
        <v>Dec</v>
      </c>
      <c r="K1863" s="16">
        <f>IF(Table3[[#This Row],[year]]="?","1983",Table3[[#This Row],[year]])</f>
        <v>1975</v>
      </c>
      <c r="L1863" s="16" t="str">
        <f>IF(Table3[[#This Row],[Hospital tier]]="?","tier - 2",Table3[[#This Row],[Hospital tier]])</f>
        <v>tier - 2</v>
      </c>
      <c r="M1863" s="16" t="str">
        <f>IF(Table3[[#This Row],[City tier]]="?","tier - 2",Table3[[#This Row],[City tier]])</f>
        <v>tier - 1</v>
      </c>
      <c r="N1863" s="16" t="str">
        <f>IF(Table3[[#This Row],[State ID]]="?","unknown",Table3[[#This Row],[State ID]])</f>
        <v>R1024</v>
      </c>
      <c r="O1863" s="38" t="str">
        <f>CONCATENATE(Table3[[#This Row],[date]],"-",Table3[[#This Row],[month2]],"-",Table3[[#This Row],[year2]])</f>
        <v>8-Dec-1975</v>
      </c>
      <c r="P1863" s="17">
        <f>DATEDIF(Table3[[#This Row],[date of birth]],DATE(2023,6,8),"y")</f>
        <v>47</v>
      </c>
      <c r="Q1863" s="39">
        <v>20878.78</v>
      </c>
    </row>
    <row r="1864" spans="1:17" x14ac:dyDescent="0.25">
      <c r="A1864" t="s">
        <v>6579</v>
      </c>
      <c r="B1864">
        <v>1964</v>
      </c>
      <c r="C1864" t="s">
        <v>15</v>
      </c>
      <c r="D1864">
        <v>19</v>
      </c>
      <c r="E1864">
        <v>0</v>
      </c>
      <c r="F1864">
        <v>20893.060000000001</v>
      </c>
      <c r="G1864" t="s">
        <v>11</v>
      </c>
      <c r="H1864" t="s">
        <v>12</v>
      </c>
      <c r="I1864" t="s">
        <v>23</v>
      </c>
      <c r="J1864" s="16" t="str">
        <f>IF(Table3[[#This Row],[month]]="?","sep",Table3[[#This Row],[month]])</f>
        <v>Nov</v>
      </c>
      <c r="K1864" s="16">
        <f>IF(Table3[[#This Row],[year]]="?","1983",Table3[[#This Row],[year]])</f>
        <v>1964</v>
      </c>
      <c r="L1864" s="16" t="str">
        <f>IF(Table3[[#This Row],[Hospital tier]]="?","tier - 2",Table3[[#This Row],[Hospital tier]])</f>
        <v>tier - 2</v>
      </c>
      <c r="M1864" s="16" t="str">
        <f>IF(Table3[[#This Row],[City tier]]="?","tier - 2",Table3[[#This Row],[City tier]])</f>
        <v>tier - 3</v>
      </c>
      <c r="N1864" s="16" t="str">
        <f>IF(Table3[[#This Row],[State ID]]="?","unknown",Table3[[#This Row],[State ID]])</f>
        <v>R1012</v>
      </c>
      <c r="O1864" s="38" t="str">
        <f>CONCATENATE(Table3[[#This Row],[date]],"-",Table3[[#This Row],[month2]],"-",Table3[[#This Row],[year2]])</f>
        <v>19-Nov-1964</v>
      </c>
      <c r="P1864" s="17">
        <f>DATEDIF(Table3[[#This Row],[date of birth]],DATE(2023,6,8),"y")</f>
        <v>58</v>
      </c>
      <c r="Q1864" s="39">
        <v>20893.060000000001</v>
      </c>
    </row>
    <row r="1865" spans="1:17" x14ac:dyDescent="0.25">
      <c r="A1865" t="s">
        <v>6580</v>
      </c>
      <c r="B1865">
        <v>1987</v>
      </c>
      <c r="C1865" t="s">
        <v>15</v>
      </c>
      <c r="D1865">
        <v>27</v>
      </c>
      <c r="E1865">
        <v>2</v>
      </c>
      <c r="F1865">
        <v>20984.09</v>
      </c>
      <c r="G1865" t="s">
        <v>11</v>
      </c>
      <c r="H1865" t="s">
        <v>11</v>
      </c>
      <c r="I1865" t="s">
        <v>164</v>
      </c>
      <c r="J1865" s="16" t="str">
        <f>IF(Table3[[#This Row],[month]]="?","sep",Table3[[#This Row],[month]])</f>
        <v>Nov</v>
      </c>
      <c r="K1865" s="16">
        <f>IF(Table3[[#This Row],[year]]="?","1983",Table3[[#This Row],[year]])</f>
        <v>1987</v>
      </c>
      <c r="L1865" s="16" t="str">
        <f>IF(Table3[[#This Row],[Hospital tier]]="?","tier - 2",Table3[[#This Row],[Hospital tier]])</f>
        <v>tier - 2</v>
      </c>
      <c r="M1865" s="16" t="str">
        <f>IF(Table3[[#This Row],[City tier]]="?","tier - 2",Table3[[#This Row],[City tier]])</f>
        <v>tier - 2</v>
      </c>
      <c r="N1865" s="16" t="str">
        <f>IF(Table3[[#This Row],[State ID]]="?","unknown",Table3[[#This Row],[State ID]])</f>
        <v>R1015</v>
      </c>
      <c r="O1865" s="38" t="str">
        <f>CONCATENATE(Table3[[#This Row],[date]],"-",Table3[[#This Row],[month2]],"-",Table3[[#This Row],[year2]])</f>
        <v>27-Nov-1987</v>
      </c>
      <c r="P1865" s="17">
        <f>DATEDIF(Table3[[#This Row],[date of birth]],DATE(2023,6,8),"y")</f>
        <v>35</v>
      </c>
      <c r="Q1865" s="39">
        <v>20984.09</v>
      </c>
    </row>
    <row r="1866" spans="1:17" x14ac:dyDescent="0.25">
      <c r="A1866" t="s">
        <v>6581</v>
      </c>
      <c r="B1866">
        <v>1983</v>
      </c>
      <c r="C1866" t="s">
        <v>10</v>
      </c>
      <c r="D1866">
        <v>2</v>
      </c>
      <c r="E1866">
        <v>1</v>
      </c>
      <c r="F1866">
        <v>21082.16</v>
      </c>
      <c r="G1866" t="s">
        <v>12</v>
      </c>
      <c r="H1866" t="s">
        <v>11</v>
      </c>
      <c r="I1866" t="s">
        <v>42</v>
      </c>
      <c r="J1866" s="16" t="str">
        <f>IF(Table3[[#This Row],[month]]="?","sep",Table3[[#This Row],[month]])</f>
        <v>Jul</v>
      </c>
      <c r="K1866" s="16">
        <f>IF(Table3[[#This Row],[year]]="?","1983",Table3[[#This Row],[year]])</f>
        <v>1983</v>
      </c>
      <c r="L1866" s="16" t="str">
        <f>IF(Table3[[#This Row],[Hospital tier]]="?","tier - 2",Table3[[#This Row],[Hospital tier]])</f>
        <v>tier - 3</v>
      </c>
      <c r="M1866" s="16" t="str">
        <f>IF(Table3[[#This Row],[City tier]]="?","tier - 2",Table3[[#This Row],[City tier]])</f>
        <v>tier - 2</v>
      </c>
      <c r="N1866" s="16" t="str">
        <f>IF(Table3[[#This Row],[State ID]]="?","unknown",Table3[[#This Row],[State ID]])</f>
        <v>R1011</v>
      </c>
      <c r="O1866" s="38" t="str">
        <f>CONCATENATE(Table3[[#This Row],[date]],"-",Table3[[#This Row],[month2]],"-",Table3[[#This Row],[year2]])</f>
        <v>2-Jul-1983</v>
      </c>
      <c r="P1866" s="17">
        <f>DATEDIF(Table3[[#This Row],[date of birth]],DATE(2023,6,8),"y")</f>
        <v>39</v>
      </c>
      <c r="Q1866" s="39">
        <v>21082.16</v>
      </c>
    </row>
    <row r="1867" spans="1:17" x14ac:dyDescent="0.25">
      <c r="A1867" t="s">
        <v>6582</v>
      </c>
      <c r="B1867">
        <v>1977</v>
      </c>
      <c r="C1867" t="s">
        <v>15</v>
      </c>
      <c r="D1867">
        <v>23</v>
      </c>
      <c r="E1867">
        <v>2</v>
      </c>
      <c r="F1867">
        <v>21098.55</v>
      </c>
      <c r="G1867" t="s">
        <v>12</v>
      </c>
      <c r="H1867" t="s">
        <v>12</v>
      </c>
      <c r="I1867" t="s">
        <v>23</v>
      </c>
      <c r="J1867" s="16" t="str">
        <f>IF(Table3[[#This Row],[month]]="?","sep",Table3[[#This Row],[month]])</f>
        <v>Nov</v>
      </c>
      <c r="K1867" s="16">
        <f>IF(Table3[[#This Row],[year]]="?","1983",Table3[[#This Row],[year]])</f>
        <v>1977</v>
      </c>
      <c r="L1867" s="16" t="str">
        <f>IF(Table3[[#This Row],[Hospital tier]]="?","tier - 2",Table3[[#This Row],[Hospital tier]])</f>
        <v>tier - 3</v>
      </c>
      <c r="M1867" s="16" t="str">
        <f>IF(Table3[[#This Row],[City tier]]="?","tier - 2",Table3[[#This Row],[City tier]])</f>
        <v>tier - 3</v>
      </c>
      <c r="N1867" s="16" t="str">
        <f>IF(Table3[[#This Row],[State ID]]="?","unknown",Table3[[#This Row],[State ID]])</f>
        <v>R1012</v>
      </c>
      <c r="O1867" s="38" t="str">
        <f>CONCATENATE(Table3[[#This Row],[date]],"-",Table3[[#This Row],[month2]],"-",Table3[[#This Row],[year2]])</f>
        <v>23-Nov-1977</v>
      </c>
      <c r="P1867" s="17">
        <f>DATEDIF(Table3[[#This Row],[date of birth]],DATE(2023,6,8),"y")</f>
        <v>45</v>
      </c>
      <c r="Q1867" s="39">
        <v>21098.55</v>
      </c>
    </row>
    <row r="1868" spans="1:17" x14ac:dyDescent="0.25">
      <c r="A1868" t="s">
        <v>6583</v>
      </c>
      <c r="B1868">
        <v>1969</v>
      </c>
      <c r="C1868" t="s">
        <v>35</v>
      </c>
      <c r="D1868">
        <v>26</v>
      </c>
      <c r="E1868">
        <v>0</v>
      </c>
      <c r="F1868">
        <v>21195.82</v>
      </c>
      <c r="G1868" t="s">
        <v>12</v>
      </c>
      <c r="H1868" t="s">
        <v>16</v>
      </c>
      <c r="I1868" t="s">
        <v>13</v>
      </c>
      <c r="J1868" s="16" t="str">
        <f>IF(Table3[[#This Row],[month]]="?","sep",Table3[[#This Row],[month]])</f>
        <v>Aug</v>
      </c>
      <c r="K1868" s="16">
        <f>IF(Table3[[#This Row],[year]]="?","1983",Table3[[#This Row],[year]])</f>
        <v>1969</v>
      </c>
      <c r="L1868" s="16" t="str">
        <f>IF(Table3[[#This Row],[Hospital tier]]="?","tier - 2",Table3[[#This Row],[Hospital tier]])</f>
        <v>tier - 3</v>
      </c>
      <c r="M1868" s="16" t="str">
        <f>IF(Table3[[#This Row],[City tier]]="?","tier - 2",Table3[[#This Row],[City tier]])</f>
        <v>tier - 1</v>
      </c>
      <c r="N1868" s="16" t="str">
        <f>IF(Table3[[#This Row],[State ID]]="?","unknown",Table3[[#This Row],[State ID]])</f>
        <v>R1013</v>
      </c>
      <c r="O1868" s="38" t="str">
        <f>CONCATENATE(Table3[[#This Row],[date]],"-",Table3[[#This Row],[month2]],"-",Table3[[#This Row],[year2]])</f>
        <v>26-Aug-1969</v>
      </c>
      <c r="P1868" s="17">
        <f>DATEDIF(Table3[[#This Row],[date of birth]],DATE(2023,6,8),"y")</f>
        <v>53</v>
      </c>
      <c r="Q1868" s="39">
        <v>21195.82</v>
      </c>
    </row>
    <row r="1869" spans="1:17" x14ac:dyDescent="0.25">
      <c r="A1869" t="s">
        <v>6584</v>
      </c>
      <c r="B1869">
        <v>1974</v>
      </c>
      <c r="C1869" t="s">
        <v>37</v>
      </c>
      <c r="D1869">
        <v>14</v>
      </c>
      <c r="E1869">
        <v>0</v>
      </c>
      <c r="F1869">
        <v>21223.68</v>
      </c>
      <c r="G1869" t="s">
        <v>12</v>
      </c>
      <c r="H1869" t="s">
        <v>11</v>
      </c>
      <c r="I1869" t="s">
        <v>13</v>
      </c>
      <c r="J1869" s="16" t="str">
        <f>IF(Table3[[#This Row],[month]]="?","sep",Table3[[#This Row],[month]])</f>
        <v>Oct</v>
      </c>
      <c r="K1869" s="16">
        <f>IF(Table3[[#This Row],[year]]="?","1983",Table3[[#This Row],[year]])</f>
        <v>1974</v>
      </c>
      <c r="L1869" s="16" t="str">
        <f>IF(Table3[[#This Row],[Hospital tier]]="?","tier - 2",Table3[[#This Row],[Hospital tier]])</f>
        <v>tier - 3</v>
      </c>
      <c r="M1869" s="16" t="str">
        <f>IF(Table3[[#This Row],[City tier]]="?","tier - 2",Table3[[#This Row],[City tier]])</f>
        <v>tier - 2</v>
      </c>
      <c r="N1869" s="16" t="str">
        <f>IF(Table3[[#This Row],[State ID]]="?","unknown",Table3[[#This Row],[State ID]])</f>
        <v>R1013</v>
      </c>
      <c r="O1869" s="38" t="str">
        <f>CONCATENATE(Table3[[#This Row],[date]],"-",Table3[[#This Row],[month2]],"-",Table3[[#This Row],[year2]])</f>
        <v>14-Oct-1974</v>
      </c>
      <c r="P1869" s="17">
        <f>DATEDIF(Table3[[#This Row],[date of birth]],DATE(2023,6,8),"y")</f>
        <v>48</v>
      </c>
      <c r="Q1869" s="39">
        <v>21223.68</v>
      </c>
    </row>
    <row r="1870" spans="1:17" x14ac:dyDescent="0.25">
      <c r="A1870" t="s">
        <v>6585</v>
      </c>
      <c r="B1870">
        <v>1974</v>
      </c>
      <c r="C1870" t="s">
        <v>20</v>
      </c>
      <c r="D1870">
        <v>3</v>
      </c>
      <c r="E1870">
        <v>0</v>
      </c>
      <c r="F1870">
        <v>21232.18</v>
      </c>
      <c r="G1870" t="s">
        <v>12</v>
      </c>
      <c r="H1870" t="s">
        <v>11</v>
      </c>
      <c r="I1870" t="s">
        <v>42</v>
      </c>
      <c r="J1870" s="16" t="str">
        <f>IF(Table3[[#This Row],[month]]="?","sep",Table3[[#This Row],[month]])</f>
        <v>Sep</v>
      </c>
      <c r="K1870" s="16">
        <f>IF(Table3[[#This Row],[year]]="?","1983",Table3[[#This Row],[year]])</f>
        <v>1974</v>
      </c>
      <c r="L1870" s="16" t="str">
        <f>IF(Table3[[#This Row],[Hospital tier]]="?","tier - 2",Table3[[#This Row],[Hospital tier]])</f>
        <v>tier - 3</v>
      </c>
      <c r="M1870" s="16" t="str">
        <f>IF(Table3[[#This Row],[City tier]]="?","tier - 2",Table3[[#This Row],[City tier]])</f>
        <v>tier - 2</v>
      </c>
      <c r="N1870" s="16" t="str">
        <f>IF(Table3[[#This Row],[State ID]]="?","unknown",Table3[[#This Row],[State ID]])</f>
        <v>R1011</v>
      </c>
      <c r="O1870" s="38" t="str">
        <f>CONCATENATE(Table3[[#This Row],[date]],"-",Table3[[#This Row],[month2]],"-",Table3[[#This Row],[year2]])</f>
        <v>3-Sep-1974</v>
      </c>
      <c r="P1870" s="17">
        <f>DATEDIF(Table3[[#This Row],[date of birth]],DATE(2023,6,8),"y")</f>
        <v>48</v>
      </c>
      <c r="Q1870" s="39">
        <v>21232.18</v>
      </c>
    </row>
    <row r="1871" spans="1:17" x14ac:dyDescent="0.25">
      <c r="A1871" t="s">
        <v>6586</v>
      </c>
      <c r="B1871">
        <v>1980</v>
      </c>
      <c r="C1871" t="s">
        <v>30</v>
      </c>
      <c r="D1871">
        <v>10</v>
      </c>
      <c r="E1871">
        <v>2</v>
      </c>
      <c r="F1871">
        <v>21259.38</v>
      </c>
      <c r="G1871" t="s">
        <v>12</v>
      </c>
      <c r="H1871" t="s">
        <v>12</v>
      </c>
      <c r="I1871" t="s">
        <v>166</v>
      </c>
      <c r="J1871" s="16" t="str">
        <f>IF(Table3[[#This Row],[month]]="?","sep",Table3[[#This Row],[month]])</f>
        <v>Dec</v>
      </c>
      <c r="K1871" s="16">
        <f>IF(Table3[[#This Row],[year]]="?","1983",Table3[[#This Row],[year]])</f>
        <v>1980</v>
      </c>
      <c r="L1871" s="16" t="str">
        <f>IF(Table3[[#This Row],[Hospital tier]]="?","tier - 2",Table3[[#This Row],[Hospital tier]])</f>
        <v>tier - 3</v>
      </c>
      <c r="M1871" s="16" t="str">
        <f>IF(Table3[[#This Row],[City tier]]="?","tier - 2",Table3[[#This Row],[City tier]])</f>
        <v>tier - 3</v>
      </c>
      <c r="N1871" s="16" t="str">
        <f>IF(Table3[[#This Row],[State ID]]="?","unknown",Table3[[#This Row],[State ID]])</f>
        <v>R1019</v>
      </c>
      <c r="O1871" s="38" t="str">
        <f>CONCATENATE(Table3[[#This Row],[date]],"-",Table3[[#This Row],[month2]],"-",Table3[[#This Row],[year2]])</f>
        <v>10-Dec-1980</v>
      </c>
      <c r="P1871" s="17">
        <f>DATEDIF(Table3[[#This Row],[date of birth]],DATE(2023,6,8),"y")</f>
        <v>42</v>
      </c>
      <c r="Q1871" s="39">
        <v>21259.38</v>
      </c>
    </row>
    <row r="1872" spans="1:17" x14ac:dyDescent="0.25">
      <c r="A1872" t="s">
        <v>6587</v>
      </c>
      <c r="B1872">
        <v>2004</v>
      </c>
      <c r="C1872" t="s">
        <v>35</v>
      </c>
      <c r="D1872">
        <v>4</v>
      </c>
      <c r="E1872">
        <v>0</v>
      </c>
      <c r="F1872">
        <v>21344.85</v>
      </c>
      <c r="G1872" t="s">
        <v>12</v>
      </c>
      <c r="H1872" t="s">
        <v>16</v>
      </c>
      <c r="I1872" t="s">
        <v>247</v>
      </c>
      <c r="J1872" s="16" t="str">
        <f>IF(Table3[[#This Row],[month]]="?","sep",Table3[[#This Row],[month]])</f>
        <v>Aug</v>
      </c>
      <c r="K1872" s="16">
        <f>IF(Table3[[#This Row],[year]]="?","1983",Table3[[#This Row],[year]])</f>
        <v>2004</v>
      </c>
      <c r="L1872" s="16" t="str">
        <f>IF(Table3[[#This Row],[Hospital tier]]="?","tier - 2",Table3[[#This Row],[Hospital tier]])</f>
        <v>tier - 3</v>
      </c>
      <c r="M1872" s="16" t="str">
        <f>IF(Table3[[#This Row],[City tier]]="?","tier - 2",Table3[[#This Row],[City tier]])</f>
        <v>tier - 1</v>
      </c>
      <c r="N1872" s="16" t="str">
        <f>IF(Table3[[#This Row],[State ID]]="?","unknown",Table3[[#This Row],[State ID]])</f>
        <v>R1024</v>
      </c>
      <c r="O1872" s="38" t="str">
        <f>CONCATENATE(Table3[[#This Row],[date]],"-",Table3[[#This Row],[month2]],"-",Table3[[#This Row],[year2]])</f>
        <v>4-Aug-2004</v>
      </c>
      <c r="P1872" s="17">
        <f>DATEDIF(Table3[[#This Row],[date of birth]],DATE(2023,6,8),"y")</f>
        <v>18</v>
      </c>
      <c r="Q1872" s="39">
        <v>21344.85</v>
      </c>
    </row>
    <row r="1873" spans="1:17" x14ac:dyDescent="0.25">
      <c r="A1873" t="s">
        <v>6588</v>
      </c>
      <c r="B1873">
        <v>1980</v>
      </c>
      <c r="C1873" t="s">
        <v>20</v>
      </c>
      <c r="D1873">
        <v>4</v>
      </c>
      <c r="E1873">
        <v>0</v>
      </c>
      <c r="F1873">
        <v>21348.71</v>
      </c>
      <c r="G1873" t="s">
        <v>11</v>
      </c>
      <c r="H1873" t="s">
        <v>16</v>
      </c>
      <c r="I1873" t="s">
        <v>23</v>
      </c>
      <c r="J1873" s="16" t="str">
        <f>IF(Table3[[#This Row],[month]]="?","sep",Table3[[#This Row],[month]])</f>
        <v>Sep</v>
      </c>
      <c r="K1873" s="16">
        <f>IF(Table3[[#This Row],[year]]="?","1983",Table3[[#This Row],[year]])</f>
        <v>1980</v>
      </c>
      <c r="L1873" s="16" t="str">
        <f>IF(Table3[[#This Row],[Hospital tier]]="?","tier - 2",Table3[[#This Row],[Hospital tier]])</f>
        <v>tier - 2</v>
      </c>
      <c r="M1873" s="16" t="str">
        <f>IF(Table3[[#This Row],[City tier]]="?","tier - 2",Table3[[#This Row],[City tier]])</f>
        <v>tier - 1</v>
      </c>
      <c r="N1873" s="16" t="str">
        <f>IF(Table3[[#This Row],[State ID]]="?","unknown",Table3[[#This Row],[State ID]])</f>
        <v>R1012</v>
      </c>
      <c r="O1873" s="38" t="str">
        <f>CONCATENATE(Table3[[#This Row],[date]],"-",Table3[[#This Row],[month2]],"-",Table3[[#This Row],[year2]])</f>
        <v>4-Sep-1980</v>
      </c>
      <c r="P1873" s="17">
        <f>DATEDIF(Table3[[#This Row],[date of birth]],DATE(2023,6,8),"y")</f>
        <v>42</v>
      </c>
      <c r="Q1873" s="39">
        <v>21348.71</v>
      </c>
    </row>
    <row r="1874" spans="1:17" x14ac:dyDescent="0.25">
      <c r="A1874" t="s">
        <v>6589</v>
      </c>
      <c r="B1874">
        <v>1990</v>
      </c>
      <c r="C1874" t="s">
        <v>15</v>
      </c>
      <c r="D1874">
        <v>21</v>
      </c>
      <c r="E1874">
        <v>4</v>
      </c>
      <c r="F1874">
        <v>21472.48</v>
      </c>
      <c r="G1874" t="s">
        <v>11</v>
      </c>
      <c r="H1874" t="s">
        <v>11</v>
      </c>
      <c r="I1874" t="s">
        <v>23</v>
      </c>
      <c r="J1874" s="16" t="str">
        <f>IF(Table3[[#This Row],[month]]="?","sep",Table3[[#This Row],[month]])</f>
        <v>Nov</v>
      </c>
      <c r="K1874" s="16">
        <f>IF(Table3[[#This Row],[year]]="?","1983",Table3[[#This Row],[year]])</f>
        <v>1990</v>
      </c>
      <c r="L1874" s="16" t="str">
        <f>IF(Table3[[#This Row],[Hospital tier]]="?","tier - 2",Table3[[#This Row],[Hospital tier]])</f>
        <v>tier - 2</v>
      </c>
      <c r="M1874" s="16" t="str">
        <f>IF(Table3[[#This Row],[City tier]]="?","tier - 2",Table3[[#This Row],[City tier]])</f>
        <v>tier - 2</v>
      </c>
      <c r="N1874" s="16" t="str">
        <f>IF(Table3[[#This Row],[State ID]]="?","unknown",Table3[[#This Row],[State ID]])</f>
        <v>R1012</v>
      </c>
      <c r="O1874" s="38" t="str">
        <f>CONCATENATE(Table3[[#This Row],[date]],"-",Table3[[#This Row],[month2]],"-",Table3[[#This Row],[year2]])</f>
        <v>21-Nov-1990</v>
      </c>
      <c r="P1874" s="17">
        <f>DATEDIF(Table3[[#This Row],[date of birth]],DATE(2023,6,8),"y")</f>
        <v>32</v>
      </c>
      <c r="Q1874" s="39">
        <v>21472.48</v>
      </c>
    </row>
    <row r="1875" spans="1:17" x14ac:dyDescent="0.25">
      <c r="A1875" t="s">
        <v>6590</v>
      </c>
      <c r="B1875">
        <v>1999</v>
      </c>
      <c r="C1875" t="s">
        <v>18</v>
      </c>
      <c r="D1875">
        <v>12</v>
      </c>
      <c r="E1875">
        <v>0</v>
      </c>
      <c r="F1875">
        <v>21595.38</v>
      </c>
      <c r="G1875" t="s">
        <v>11</v>
      </c>
      <c r="H1875" t="s">
        <v>12</v>
      </c>
      <c r="I1875" t="s">
        <v>23</v>
      </c>
      <c r="J1875" s="16" t="str">
        <f>IF(Table3[[#This Row],[month]]="?","sep",Table3[[#This Row],[month]])</f>
        <v>Jun</v>
      </c>
      <c r="K1875" s="16">
        <f>IF(Table3[[#This Row],[year]]="?","1983",Table3[[#This Row],[year]])</f>
        <v>1999</v>
      </c>
      <c r="L1875" s="16" t="str">
        <f>IF(Table3[[#This Row],[Hospital tier]]="?","tier - 2",Table3[[#This Row],[Hospital tier]])</f>
        <v>tier - 2</v>
      </c>
      <c r="M1875" s="16" t="str">
        <f>IF(Table3[[#This Row],[City tier]]="?","tier - 2",Table3[[#This Row],[City tier]])</f>
        <v>tier - 3</v>
      </c>
      <c r="N1875" s="16" t="str">
        <f>IF(Table3[[#This Row],[State ID]]="?","unknown",Table3[[#This Row],[State ID]])</f>
        <v>R1012</v>
      </c>
      <c r="O1875" s="38" t="str">
        <f>CONCATENATE(Table3[[#This Row],[date]],"-",Table3[[#This Row],[month2]],"-",Table3[[#This Row],[year2]])</f>
        <v>12-Jun-1999</v>
      </c>
      <c r="P1875" s="17">
        <f>DATEDIF(Table3[[#This Row],[date of birth]],DATE(2023,6,8),"y")</f>
        <v>23</v>
      </c>
      <c r="Q1875" s="39">
        <v>21595.38</v>
      </c>
    </row>
    <row r="1876" spans="1:17" x14ac:dyDescent="0.25">
      <c r="A1876" t="s">
        <v>6591</v>
      </c>
      <c r="B1876">
        <v>1983</v>
      </c>
      <c r="C1876" t="s">
        <v>30</v>
      </c>
      <c r="D1876">
        <v>25</v>
      </c>
      <c r="E1876">
        <v>3</v>
      </c>
      <c r="F1876">
        <v>21659.93</v>
      </c>
      <c r="G1876" t="s">
        <v>12</v>
      </c>
      <c r="H1876" t="s">
        <v>12</v>
      </c>
      <c r="I1876" t="s">
        <v>247</v>
      </c>
      <c r="J1876" s="16" t="str">
        <f>IF(Table3[[#This Row],[month]]="?","sep",Table3[[#This Row],[month]])</f>
        <v>Dec</v>
      </c>
      <c r="K1876" s="16">
        <f>IF(Table3[[#This Row],[year]]="?","1983",Table3[[#This Row],[year]])</f>
        <v>1983</v>
      </c>
      <c r="L1876" s="16" t="str">
        <f>IF(Table3[[#This Row],[Hospital tier]]="?","tier - 2",Table3[[#This Row],[Hospital tier]])</f>
        <v>tier - 3</v>
      </c>
      <c r="M1876" s="16" t="str">
        <f>IF(Table3[[#This Row],[City tier]]="?","tier - 2",Table3[[#This Row],[City tier]])</f>
        <v>tier - 3</v>
      </c>
      <c r="N1876" s="16" t="str">
        <f>IF(Table3[[#This Row],[State ID]]="?","unknown",Table3[[#This Row],[State ID]])</f>
        <v>R1024</v>
      </c>
      <c r="O1876" s="38" t="str">
        <f>CONCATENATE(Table3[[#This Row],[date]],"-",Table3[[#This Row],[month2]],"-",Table3[[#This Row],[year2]])</f>
        <v>25-Dec-1983</v>
      </c>
      <c r="P1876" s="17">
        <f>DATEDIF(Table3[[#This Row],[date of birth]],DATE(2023,6,8),"y")</f>
        <v>39</v>
      </c>
      <c r="Q1876" s="39">
        <v>21659.93</v>
      </c>
    </row>
    <row r="1877" spans="1:17" x14ac:dyDescent="0.25">
      <c r="A1877" t="s">
        <v>6592</v>
      </c>
      <c r="B1877">
        <v>1962</v>
      </c>
      <c r="C1877" t="s">
        <v>15</v>
      </c>
      <c r="D1877">
        <v>16</v>
      </c>
      <c r="E1877">
        <v>0</v>
      </c>
      <c r="F1877">
        <v>21661.16</v>
      </c>
      <c r="G1877" t="s">
        <v>11</v>
      </c>
      <c r="H1877" t="s">
        <v>11</v>
      </c>
      <c r="I1877" t="s">
        <v>23</v>
      </c>
      <c r="J1877" s="16" t="str">
        <f>IF(Table3[[#This Row],[month]]="?","sep",Table3[[#This Row],[month]])</f>
        <v>Nov</v>
      </c>
      <c r="K1877" s="16">
        <f>IF(Table3[[#This Row],[year]]="?","1983",Table3[[#This Row],[year]])</f>
        <v>1962</v>
      </c>
      <c r="L1877" s="16" t="str">
        <f>IF(Table3[[#This Row],[Hospital tier]]="?","tier - 2",Table3[[#This Row],[Hospital tier]])</f>
        <v>tier - 2</v>
      </c>
      <c r="M1877" s="16" t="str">
        <f>IF(Table3[[#This Row],[City tier]]="?","tier - 2",Table3[[#This Row],[City tier]])</f>
        <v>tier - 2</v>
      </c>
      <c r="N1877" s="16" t="str">
        <f>IF(Table3[[#This Row],[State ID]]="?","unknown",Table3[[#This Row],[State ID]])</f>
        <v>R1012</v>
      </c>
      <c r="O1877" s="38" t="str">
        <f>CONCATENATE(Table3[[#This Row],[date]],"-",Table3[[#This Row],[month2]],"-",Table3[[#This Row],[year2]])</f>
        <v>16-Nov-1962</v>
      </c>
      <c r="P1877" s="17">
        <f>DATEDIF(Table3[[#This Row],[date of birth]],DATE(2023,6,8),"y")</f>
        <v>60</v>
      </c>
      <c r="Q1877" s="39">
        <v>21661.16</v>
      </c>
    </row>
    <row r="1878" spans="1:17" x14ac:dyDescent="0.25">
      <c r="A1878" t="s">
        <v>6593</v>
      </c>
      <c r="B1878">
        <v>1976</v>
      </c>
      <c r="C1878" t="s">
        <v>10</v>
      </c>
      <c r="D1878">
        <v>18</v>
      </c>
      <c r="E1878">
        <v>1</v>
      </c>
      <c r="F1878">
        <v>21677.279999999999</v>
      </c>
      <c r="G1878" t="s">
        <v>12</v>
      </c>
      <c r="H1878" t="s">
        <v>16</v>
      </c>
      <c r="I1878" t="s">
        <v>23</v>
      </c>
      <c r="J1878" s="16" t="str">
        <f>IF(Table3[[#This Row],[month]]="?","sep",Table3[[#This Row],[month]])</f>
        <v>Jul</v>
      </c>
      <c r="K1878" s="16">
        <f>IF(Table3[[#This Row],[year]]="?","1983",Table3[[#This Row],[year]])</f>
        <v>1976</v>
      </c>
      <c r="L1878" s="16" t="str">
        <f>IF(Table3[[#This Row],[Hospital tier]]="?","tier - 2",Table3[[#This Row],[Hospital tier]])</f>
        <v>tier - 3</v>
      </c>
      <c r="M1878" s="16" t="str">
        <f>IF(Table3[[#This Row],[City tier]]="?","tier - 2",Table3[[#This Row],[City tier]])</f>
        <v>tier - 1</v>
      </c>
      <c r="N1878" s="16" t="str">
        <f>IF(Table3[[#This Row],[State ID]]="?","unknown",Table3[[#This Row],[State ID]])</f>
        <v>R1012</v>
      </c>
      <c r="O1878" s="38" t="str">
        <f>CONCATENATE(Table3[[#This Row],[date]],"-",Table3[[#This Row],[month2]],"-",Table3[[#This Row],[year2]])</f>
        <v>18-Jul-1976</v>
      </c>
      <c r="P1878" s="17">
        <f>DATEDIF(Table3[[#This Row],[date of birth]],DATE(2023,6,8),"y")</f>
        <v>46</v>
      </c>
      <c r="Q1878" s="39">
        <v>21677.279999999999</v>
      </c>
    </row>
    <row r="1879" spans="1:17" x14ac:dyDescent="0.25">
      <c r="A1879" t="s">
        <v>6594</v>
      </c>
      <c r="B1879">
        <v>1979</v>
      </c>
      <c r="C1879" t="s">
        <v>20</v>
      </c>
      <c r="D1879">
        <v>20</v>
      </c>
      <c r="E1879">
        <v>1</v>
      </c>
      <c r="F1879">
        <v>21771.34</v>
      </c>
      <c r="G1879" t="s">
        <v>12</v>
      </c>
      <c r="H1879" t="s">
        <v>16</v>
      </c>
      <c r="I1879" t="s">
        <v>247</v>
      </c>
      <c r="J1879" s="16" t="str">
        <f>IF(Table3[[#This Row],[month]]="?","sep",Table3[[#This Row],[month]])</f>
        <v>Sep</v>
      </c>
      <c r="K1879" s="16">
        <f>IF(Table3[[#This Row],[year]]="?","1983",Table3[[#This Row],[year]])</f>
        <v>1979</v>
      </c>
      <c r="L1879" s="16" t="str">
        <f>IF(Table3[[#This Row],[Hospital tier]]="?","tier - 2",Table3[[#This Row],[Hospital tier]])</f>
        <v>tier - 3</v>
      </c>
      <c r="M1879" s="16" t="str">
        <f>IF(Table3[[#This Row],[City tier]]="?","tier - 2",Table3[[#This Row],[City tier]])</f>
        <v>tier - 1</v>
      </c>
      <c r="N1879" s="16" t="str">
        <f>IF(Table3[[#This Row],[State ID]]="?","unknown",Table3[[#This Row],[State ID]])</f>
        <v>R1024</v>
      </c>
      <c r="O1879" s="38" t="str">
        <f>CONCATENATE(Table3[[#This Row],[date]],"-",Table3[[#This Row],[month2]],"-",Table3[[#This Row],[year2]])</f>
        <v>20-Sep-1979</v>
      </c>
      <c r="P1879" s="17">
        <f>DATEDIF(Table3[[#This Row],[date of birth]],DATE(2023,6,8),"y")</f>
        <v>43</v>
      </c>
      <c r="Q1879" s="39">
        <v>21771.34</v>
      </c>
    </row>
    <row r="1880" spans="1:17" x14ac:dyDescent="0.25">
      <c r="A1880" t="s">
        <v>6595</v>
      </c>
      <c r="B1880">
        <v>1979</v>
      </c>
      <c r="C1880" t="s">
        <v>20</v>
      </c>
      <c r="D1880">
        <v>28</v>
      </c>
      <c r="E1880">
        <v>0</v>
      </c>
      <c r="F1880">
        <v>21774.32</v>
      </c>
      <c r="G1880" t="s">
        <v>12</v>
      </c>
      <c r="H1880" t="s">
        <v>11</v>
      </c>
      <c r="I1880" t="s">
        <v>23</v>
      </c>
      <c r="J1880" s="16" t="str">
        <f>IF(Table3[[#This Row],[month]]="?","sep",Table3[[#This Row],[month]])</f>
        <v>Sep</v>
      </c>
      <c r="K1880" s="16">
        <f>IF(Table3[[#This Row],[year]]="?","1983",Table3[[#This Row],[year]])</f>
        <v>1979</v>
      </c>
      <c r="L1880" s="16" t="str">
        <f>IF(Table3[[#This Row],[Hospital tier]]="?","tier - 2",Table3[[#This Row],[Hospital tier]])</f>
        <v>tier - 3</v>
      </c>
      <c r="M1880" s="16" t="str">
        <f>IF(Table3[[#This Row],[City tier]]="?","tier - 2",Table3[[#This Row],[City tier]])</f>
        <v>tier - 2</v>
      </c>
      <c r="N1880" s="16" t="str">
        <f>IF(Table3[[#This Row],[State ID]]="?","unknown",Table3[[#This Row],[State ID]])</f>
        <v>R1012</v>
      </c>
      <c r="O1880" s="38" t="str">
        <f>CONCATENATE(Table3[[#This Row],[date]],"-",Table3[[#This Row],[month2]],"-",Table3[[#This Row],[year2]])</f>
        <v>28-Sep-1979</v>
      </c>
      <c r="P1880" s="17">
        <f>DATEDIF(Table3[[#This Row],[date of birth]],DATE(2023,6,8),"y")</f>
        <v>43</v>
      </c>
      <c r="Q1880" s="39">
        <v>21774.32</v>
      </c>
    </row>
    <row r="1881" spans="1:17" x14ac:dyDescent="0.25">
      <c r="A1881" t="s">
        <v>6596</v>
      </c>
      <c r="B1881">
        <v>1963</v>
      </c>
      <c r="C1881" t="s">
        <v>35</v>
      </c>
      <c r="D1881">
        <v>27</v>
      </c>
      <c r="E1881">
        <v>0</v>
      </c>
      <c r="F1881">
        <v>21797</v>
      </c>
      <c r="G1881" t="s">
        <v>12</v>
      </c>
      <c r="H1881" t="s">
        <v>16</v>
      </c>
      <c r="I1881" t="s">
        <v>42</v>
      </c>
      <c r="J1881" s="16" t="str">
        <f>IF(Table3[[#This Row],[month]]="?","sep",Table3[[#This Row],[month]])</f>
        <v>Aug</v>
      </c>
      <c r="K1881" s="16">
        <f>IF(Table3[[#This Row],[year]]="?","1983",Table3[[#This Row],[year]])</f>
        <v>1963</v>
      </c>
      <c r="L1881" s="16" t="str">
        <f>IF(Table3[[#This Row],[Hospital tier]]="?","tier - 2",Table3[[#This Row],[Hospital tier]])</f>
        <v>tier - 3</v>
      </c>
      <c r="M1881" s="16" t="str">
        <f>IF(Table3[[#This Row],[City tier]]="?","tier - 2",Table3[[#This Row],[City tier]])</f>
        <v>tier - 1</v>
      </c>
      <c r="N1881" s="16" t="str">
        <f>IF(Table3[[#This Row],[State ID]]="?","unknown",Table3[[#This Row],[State ID]])</f>
        <v>R1011</v>
      </c>
      <c r="O1881" s="38" t="str">
        <f>CONCATENATE(Table3[[#This Row],[date]],"-",Table3[[#This Row],[month2]],"-",Table3[[#This Row],[year2]])</f>
        <v>27-Aug-1963</v>
      </c>
      <c r="P1881" s="17">
        <f>DATEDIF(Table3[[#This Row],[date of birth]],DATE(2023,6,8),"y")</f>
        <v>59</v>
      </c>
      <c r="Q1881" s="39">
        <v>21797</v>
      </c>
    </row>
    <row r="1882" spans="1:17" x14ac:dyDescent="0.25">
      <c r="A1882" t="s">
        <v>6597</v>
      </c>
      <c r="B1882">
        <v>1979</v>
      </c>
      <c r="C1882" t="s">
        <v>35</v>
      </c>
      <c r="D1882">
        <v>17</v>
      </c>
      <c r="E1882">
        <v>2</v>
      </c>
      <c r="F1882">
        <v>21880.82</v>
      </c>
      <c r="G1882" t="s">
        <v>12</v>
      </c>
      <c r="H1882" t="s">
        <v>16</v>
      </c>
      <c r="I1882" t="s">
        <v>23</v>
      </c>
      <c r="J1882" s="16" t="str">
        <f>IF(Table3[[#This Row],[month]]="?","sep",Table3[[#This Row],[month]])</f>
        <v>Aug</v>
      </c>
      <c r="K1882" s="16">
        <f>IF(Table3[[#This Row],[year]]="?","1983",Table3[[#This Row],[year]])</f>
        <v>1979</v>
      </c>
      <c r="L1882" s="16" t="str">
        <f>IF(Table3[[#This Row],[Hospital tier]]="?","tier - 2",Table3[[#This Row],[Hospital tier]])</f>
        <v>tier - 3</v>
      </c>
      <c r="M1882" s="16" t="str">
        <f>IF(Table3[[#This Row],[City tier]]="?","tier - 2",Table3[[#This Row],[City tier]])</f>
        <v>tier - 1</v>
      </c>
      <c r="N1882" s="16" t="str">
        <f>IF(Table3[[#This Row],[State ID]]="?","unknown",Table3[[#This Row],[State ID]])</f>
        <v>R1012</v>
      </c>
      <c r="O1882" s="38" t="str">
        <f>CONCATENATE(Table3[[#This Row],[date]],"-",Table3[[#This Row],[month2]],"-",Table3[[#This Row],[year2]])</f>
        <v>17-Aug-1979</v>
      </c>
      <c r="P1882" s="17">
        <f>DATEDIF(Table3[[#This Row],[date of birth]],DATE(2023,6,8),"y")</f>
        <v>43</v>
      </c>
      <c r="Q1882" s="39">
        <v>21880.82</v>
      </c>
    </row>
    <row r="1883" spans="1:17" x14ac:dyDescent="0.25">
      <c r="A1883" t="s">
        <v>6598</v>
      </c>
      <c r="B1883">
        <v>2003</v>
      </c>
      <c r="C1883" t="s">
        <v>20</v>
      </c>
      <c r="D1883">
        <v>28</v>
      </c>
      <c r="E1883">
        <v>0</v>
      </c>
      <c r="F1883">
        <v>21882.400000000001</v>
      </c>
      <c r="G1883" t="s">
        <v>11</v>
      </c>
      <c r="H1883" t="s">
        <v>16</v>
      </c>
      <c r="I1883" t="s">
        <v>42</v>
      </c>
      <c r="J1883" s="16" t="str">
        <f>IF(Table3[[#This Row],[month]]="?","sep",Table3[[#This Row],[month]])</f>
        <v>Sep</v>
      </c>
      <c r="K1883" s="16">
        <f>IF(Table3[[#This Row],[year]]="?","1983",Table3[[#This Row],[year]])</f>
        <v>2003</v>
      </c>
      <c r="L1883" s="16" t="str">
        <f>IF(Table3[[#This Row],[Hospital tier]]="?","tier - 2",Table3[[#This Row],[Hospital tier]])</f>
        <v>tier - 2</v>
      </c>
      <c r="M1883" s="16" t="str">
        <f>IF(Table3[[#This Row],[City tier]]="?","tier - 2",Table3[[#This Row],[City tier]])</f>
        <v>tier - 1</v>
      </c>
      <c r="N1883" s="16" t="str">
        <f>IF(Table3[[#This Row],[State ID]]="?","unknown",Table3[[#This Row],[State ID]])</f>
        <v>R1011</v>
      </c>
      <c r="O1883" s="38" t="str">
        <f>CONCATENATE(Table3[[#This Row],[date]],"-",Table3[[#This Row],[month2]],"-",Table3[[#This Row],[year2]])</f>
        <v>28-Sep-2003</v>
      </c>
      <c r="P1883" s="17">
        <f>DATEDIF(Table3[[#This Row],[date of birth]],DATE(2023,6,8),"y")</f>
        <v>19</v>
      </c>
      <c r="Q1883" s="39">
        <v>21882.400000000001</v>
      </c>
    </row>
    <row r="1884" spans="1:17" x14ac:dyDescent="0.25">
      <c r="A1884" t="s">
        <v>6599</v>
      </c>
      <c r="B1884">
        <v>1975</v>
      </c>
      <c r="C1884" t="s">
        <v>30</v>
      </c>
      <c r="D1884">
        <v>19</v>
      </c>
      <c r="E1884">
        <v>1</v>
      </c>
      <c r="F1884">
        <v>21978.68</v>
      </c>
      <c r="G1884" t="s">
        <v>12</v>
      </c>
      <c r="H1884" t="s">
        <v>12</v>
      </c>
      <c r="I1884" t="s">
        <v>13</v>
      </c>
      <c r="J1884" s="16" t="str">
        <f>IF(Table3[[#This Row],[month]]="?","sep",Table3[[#This Row],[month]])</f>
        <v>Dec</v>
      </c>
      <c r="K1884" s="16">
        <f>IF(Table3[[#This Row],[year]]="?","1983",Table3[[#This Row],[year]])</f>
        <v>1975</v>
      </c>
      <c r="L1884" s="16" t="str">
        <f>IF(Table3[[#This Row],[Hospital tier]]="?","tier - 2",Table3[[#This Row],[Hospital tier]])</f>
        <v>tier - 3</v>
      </c>
      <c r="M1884" s="16" t="str">
        <f>IF(Table3[[#This Row],[City tier]]="?","tier - 2",Table3[[#This Row],[City tier]])</f>
        <v>tier - 3</v>
      </c>
      <c r="N1884" s="16" t="str">
        <f>IF(Table3[[#This Row],[State ID]]="?","unknown",Table3[[#This Row],[State ID]])</f>
        <v>R1013</v>
      </c>
      <c r="O1884" s="38" t="str">
        <f>CONCATENATE(Table3[[#This Row],[date]],"-",Table3[[#This Row],[month2]],"-",Table3[[#This Row],[year2]])</f>
        <v>19-Dec-1975</v>
      </c>
      <c r="P1884" s="17">
        <f>DATEDIF(Table3[[#This Row],[date of birth]],DATE(2023,6,8),"y")</f>
        <v>47</v>
      </c>
      <c r="Q1884" s="39">
        <v>21978.68</v>
      </c>
    </row>
    <row r="1885" spans="1:17" x14ac:dyDescent="0.25">
      <c r="A1885" t="s">
        <v>6600</v>
      </c>
      <c r="B1885">
        <v>1989</v>
      </c>
      <c r="C1885" t="s">
        <v>37</v>
      </c>
      <c r="D1885">
        <v>14</v>
      </c>
      <c r="E1885">
        <v>0</v>
      </c>
      <c r="F1885">
        <v>21984.47</v>
      </c>
      <c r="G1885" t="s">
        <v>12</v>
      </c>
      <c r="H1885" t="s">
        <v>16</v>
      </c>
      <c r="I1885" t="s">
        <v>23</v>
      </c>
      <c r="J1885" s="16" t="str">
        <f>IF(Table3[[#This Row],[month]]="?","sep",Table3[[#This Row],[month]])</f>
        <v>Oct</v>
      </c>
      <c r="K1885" s="16">
        <f>IF(Table3[[#This Row],[year]]="?","1983",Table3[[#This Row],[year]])</f>
        <v>1989</v>
      </c>
      <c r="L1885" s="16" t="str">
        <f>IF(Table3[[#This Row],[Hospital tier]]="?","tier - 2",Table3[[#This Row],[Hospital tier]])</f>
        <v>tier - 3</v>
      </c>
      <c r="M1885" s="16" t="str">
        <f>IF(Table3[[#This Row],[City tier]]="?","tier - 2",Table3[[#This Row],[City tier]])</f>
        <v>tier - 1</v>
      </c>
      <c r="N1885" s="16" t="str">
        <f>IF(Table3[[#This Row],[State ID]]="?","unknown",Table3[[#This Row],[State ID]])</f>
        <v>R1012</v>
      </c>
      <c r="O1885" s="38" t="str">
        <f>CONCATENATE(Table3[[#This Row],[date]],"-",Table3[[#This Row],[month2]],"-",Table3[[#This Row],[year2]])</f>
        <v>14-Oct-1989</v>
      </c>
      <c r="P1885" s="17">
        <f>DATEDIF(Table3[[#This Row],[date of birth]],DATE(2023,6,8),"y")</f>
        <v>33</v>
      </c>
      <c r="Q1885" s="39">
        <v>21984.47</v>
      </c>
    </row>
    <row r="1886" spans="1:17" x14ac:dyDescent="0.25">
      <c r="A1886" t="s">
        <v>6601</v>
      </c>
      <c r="B1886">
        <v>2001</v>
      </c>
      <c r="C1886" t="s">
        <v>35</v>
      </c>
      <c r="D1886">
        <v>28</v>
      </c>
      <c r="E1886">
        <v>0</v>
      </c>
      <c r="F1886">
        <v>22097.62</v>
      </c>
      <c r="G1886" t="s">
        <v>12</v>
      </c>
      <c r="H1886" t="s">
        <v>16</v>
      </c>
      <c r="I1886" t="s">
        <v>42</v>
      </c>
      <c r="J1886" s="16" t="str">
        <f>IF(Table3[[#This Row],[month]]="?","sep",Table3[[#This Row],[month]])</f>
        <v>Aug</v>
      </c>
      <c r="K1886" s="16">
        <f>IF(Table3[[#This Row],[year]]="?","1983",Table3[[#This Row],[year]])</f>
        <v>2001</v>
      </c>
      <c r="L1886" s="16" t="str">
        <f>IF(Table3[[#This Row],[Hospital tier]]="?","tier - 2",Table3[[#This Row],[Hospital tier]])</f>
        <v>tier - 3</v>
      </c>
      <c r="M1886" s="16" t="str">
        <f>IF(Table3[[#This Row],[City tier]]="?","tier - 2",Table3[[#This Row],[City tier]])</f>
        <v>tier - 1</v>
      </c>
      <c r="N1886" s="16" t="str">
        <f>IF(Table3[[#This Row],[State ID]]="?","unknown",Table3[[#This Row],[State ID]])</f>
        <v>R1011</v>
      </c>
      <c r="O1886" s="38" t="str">
        <f>CONCATENATE(Table3[[#This Row],[date]],"-",Table3[[#This Row],[month2]],"-",Table3[[#This Row],[year2]])</f>
        <v>28-Aug-2001</v>
      </c>
      <c r="P1886" s="17">
        <f>DATEDIF(Table3[[#This Row],[date of birth]],DATE(2023,6,8),"y")</f>
        <v>21</v>
      </c>
      <c r="Q1886" s="39">
        <v>22097.62</v>
      </c>
    </row>
    <row r="1887" spans="1:17" x14ac:dyDescent="0.25">
      <c r="A1887" t="s">
        <v>6602</v>
      </c>
      <c r="B1887">
        <v>1980</v>
      </c>
      <c r="C1887" t="s">
        <v>20</v>
      </c>
      <c r="D1887">
        <v>12</v>
      </c>
      <c r="E1887">
        <v>0</v>
      </c>
      <c r="F1887">
        <v>22144.03</v>
      </c>
      <c r="G1887" t="s">
        <v>11</v>
      </c>
      <c r="H1887" t="s">
        <v>11</v>
      </c>
      <c r="I1887" t="s">
        <v>42</v>
      </c>
      <c r="J1887" s="16" t="str">
        <f>IF(Table3[[#This Row],[month]]="?","sep",Table3[[#This Row],[month]])</f>
        <v>Sep</v>
      </c>
      <c r="K1887" s="16">
        <f>IF(Table3[[#This Row],[year]]="?","1983",Table3[[#This Row],[year]])</f>
        <v>1980</v>
      </c>
      <c r="L1887" s="16" t="str">
        <f>IF(Table3[[#This Row],[Hospital tier]]="?","tier - 2",Table3[[#This Row],[Hospital tier]])</f>
        <v>tier - 2</v>
      </c>
      <c r="M1887" s="16" t="str">
        <f>IF(Table3[[#This Row],[City tier]]="?","tier - 2",Table3[[#This Row],[City tier]])</f>
        <v>tier - 2</v>
      </c>
      <c r="N1887" s="16" t="str">
        <f>IF(Table3[[#This Row],[State ID]]="?","unknown",Table3[[#This Row],[State ID]])</f>
        <v>R1011</v>
      </c>
      <c r="O1887" s="38" t="str">
        <f>CONCATENATE(Table3[[#This Row],[date]],"-",Table3[[#This Row],[month2]],"-",Table3[[#This Row],[year2]])</f>
        <v>12-Sep-1980</v>
      </c>
      <c r="P1887" s="17">
        <f>DATEDIF(Table3[[#This Row],[date of birth]],DATE(2023,6,8),"y")</f>
        <v>42</v>
      </c>
      <c r="Q1887" s="39">
        <v>22144.03</v>
      </c>
    </row>
    <row r="1888" spans="1:17" x14ac:dyDescent="0.25">
      <c r="A1888" t="s">
        <v>6603</v>
      </c>
      <c r="B1888">
        <v>1965</v>
      </c>
      <c r="C1888" t="s">
        <v>35</v>
      </c>
      <c r="D1888">
        <v>24</v>
      </c>
      <c r="E1888">
        <v>1</v>
      </c>
      <c r="F1888">
        <v>22192.44</v>
      </c>
      <c r="G1888" t="s">
        <v>12</v>
      </c>
      <c r="H1888" t="s">
        <v>16</v>
      </c>
      <c r="I1888" t="s">
        <v>13</v>
      </c>
      <c r="J1888" s="16" t="str">
        <f>IF(Table3[[#This Row],[month]]="?","sep",Table3[[#This Row],[month]])</f>
        <v>Aug</v>
      </c>
      <c r="K1888" s="16">
        <f>IF(Table3[[#This Row],[year]]="?","1983",Table3[[#This Row],[year]])</f>
        <v>1965</v>
      </c>
      <c r="L1888" s="16" t="str">
        <f>IF(Table3[[#This Row],[Hospital tier]]="?","tier - 2",Table3[[#This Row],[Hospital tier]])</f>
        <v>tier - 3</v>
      </c>
      <c r="M1888" s="16" t="str">
        <f>IF(Table3[[#This Row],[City tier]]="?","tier - 2",Table3[[#This Row],[City tier]])</f>
        <v>tier - 1</v>
      </c>
      <c r="N1888" s="16" t="str">
        <f>IF(Table3[[#This Row],[State ID]]="?","unknown",Table3[[#This Row],[State ID]])</f>
        <v>R1013</v>
      </c>
      <c r="O1888" s="38" t="str">
        <f>CONCATENATE(Table3[[#This Row],[date]],"-",Table3[[#This Row],[month2]],"-",Table3[[#This Row],[year2]])</f>
        <v>24-Aug-1965</v>
      </c>
      <c r="P1888" s="17">
        <f>DATEDIF(Table3[[#This Row],[date of birth]],DATE(2023,6,8),"y")</f>
        <v>57</v>
      </c>
      <c r="Q1888" s="39">
        <v>22192.44</v>
      </c>
    </row>
    <row r="1889" spans="1:17" x14ac:dyDescent="0.25">
      <c r="A1889" t="s">
        <v>6604</v>
      </c>
      <c r="B1889">
        <v>1971</v>
      </c>
      <c r="C1889" t="s">
        <v>18</v>
      </c>
      <c r="D1889">
        <v>16</v>
      </c>
      <c r="E1889">
        <v>1</v>
      </c>
      <c r="F1889">
        <v>22218.11</v>
      </c>
      <c r="G1889" t="s">
        <v>11</v>
      </c>
      <c r="H1889" t="s">
        <v>12</v>
      </c>
      <c r="I1889" t="s">
        <v>13</v>
      </c>
      <c r="J1889" s="16" t="str">
        <f>IF(Table3[[#This Row],[month]]="?","sep",Table3[[#This Row],[month]])</f>
        <v>Jun</v>
      </c>
      <c r="K1889" s="16">
        <f>IF(Table3[[#This Row],[year]]="?","1983",Table3[[#This Row],[year]])</f>
        <v>1971</v>
      </c>
      <c r="L1889" s="16" t="str">
        <f>IF(Table3[[#This Row],[Hospital tier]]="?","tier - 2",Table3[[#This Row],[Hospital tier]])</f>
        <v>tier - 2</v>
      </c>
      <c r="M1889" s="16" t="str">
        <f>IF(Table3[[#This Row],[City tier]]="?","tier - 2",Table3[[#This Row],[City tier]])</f>
        <v>tier - 3</v>
      </c>
      <c r="N1889" s="16" t="str">
        <f>IF(Table3[[#This Row],[State ID]]="?","unknown",Table3[[#This Row],[State ID]])</f>
        <v>R1013</v>
      </c>
      <c r="O1889" s="38" t="str">
        <f>CONCATENATE(Table3[[#This Row],[date]],"-",Table3[[#This Row],[month2]],"-",Table3[[#This Row],[year2]])</f>
        <v>16-Jun-1971</v>
      </c>
      <c r="P1889" s="17">
        <f>DATEDIF(Table3[[#This Row],[date of birth]],DATE(2023,6,8),"y")</f>
        <v>51</v>
      </c>
      <c r="Q1889" s="39">
        <v>22218.11</v>
      </c>
    </row>
    <row r="1890" spans="1:17" x14ac:dyDescent="0.25">
      <c r="A1890" t="s">
        <v>6605</v>
      </c>
      <c r="B1890">
        <v>1982</v>
      </c>
      <c r="C1890" t="s">
        <v>30</v>
      </c>
      <c r="D1890">
        <v>27</v>
      </c>
      <c r="E1890">
        <v>1</v>
      </c>
      <c r="F1890">
        <v>22331.57</v>
      </c>
      <c r="G1890" t="s">
        <v>11</v>
      </c>
      <c r="H1890" t="s">
        <v>12</v>
      </c>
      <c r="I1890" t="s">
        <v>247</v>
      </c>
      <c r="J1890" s="16" t="str">
        <f>IF(Table3[[#This Row],[month]]="?","sep",Table3[[#This Row],[month]])</f>
        <v>Dec</v>
      </c>
      <c r="K1890" s="16">
        <f>IF(Table3[[#This Row],[year]]="?","1983",Table3[[#This Row],[year]])</f>
        <v>1982</v>
      </c>
      <c r="L1890" s="16" t="str">
        <f>IF(Table3[[#This Row],[Hospital tier]]="?","tier - 2",Table3[[#This Row],[Hospital tier]])</f>
        <v>tier - 2</v>
      </c>
      <c r="M1890" s="16" t="str">
        <f>IF(Table3[[#This Row],[City tier]]="?","tier - 2",Table3[[#This Row],[City tier]])</f>
        <v>tier - 3</v>
      </c>
      <c r="N1890" s="16" t="str">
        <f>IF(Table3[[#This Row],[State ID]]="?","unknown",Table3[[#This Row],[State ID]])</f>
        <v>R1024</v>
      </c>
      <c r="O1890" s="38" t="str">
        <f>CONCATENATE(Table3[[#This Row],[date]],"-",Table3[[#This Row],[month2]],"-",Table3[[#This Row],[year2]])</f>
        <v>27-Dec-1982</v>
      </c>
      <c r="P1890" s="17">
        <f>DATEDIF(Table3[[#This Row],[date of birth]],DATE(2023,6,8),"y")</f>
        <v>40</v>
      </c>
      <c r="Q1890" s="39">
        <v>22331.57</v>
      </c>
    </row>
    <row r="1891" spans="1:17" x14ac:dyDescent="0.25">
      <c r="A1891" t="s">
        <v>6606</v>
      </c>
      <c r="B1891">
        <v>1999</v>
      </c>
      <c r="C1891" t="s">
        <v>35</v>
      </c>
      <c r="D1891">
        <v>26</v>
      </c>
      <c r="E1891">
        <v>2</v>
      </c>
      <c r="F1891">
        <v>22395.74</v>
      </c>
      <c r="G1891" t="s">
        <v>12</v>
      </c>
      <c r="H1891" t="s">
        <v>11</v>
      </c>
      <c r="I1891" t="s">
        <v>247</v>
      </c>
      <c r="J1891" s="16" t="str">
        <f>IF(Table3[[#This Row],[month]]="?","sep",Table3[[#This Row],[month]])</f>
        <v>Aug</v>
      </c>
      <c r="K1891" s="16">
        <f>IF(Table3[[#This Row],[year]]="?","1983",Table3[[#This Row],[year]])</f>
        <v>1999</v>
      </c>
      <c r="L1891" s="16" t="str">
        <f>IF(Table3[[#This Row],[Hospital tier]]="?","tier - 2",Table3[[#This Row],[Hospital tier]])</f>
        <v>tier - 3</v>
      </c>
      <c r="M1891" s="16" t="str">
        <f>IF(Table3[[#This Row],[City tier]]="?","tier - 2",Table3[[#This Row],[City tier]])</f>
        <v>tier - 2</v>
      </c>
      <c r="N1891" s="16" t="str">
        <f>IF(Table3[[#This Row],[State ID]]="?","unknown",Table3[[#This Row],[State ID]])</f>
        <v>R1024</v>
      </c>
      <c r="O1891" s="38" t="str">
        <f>CONCATENATE(Table3[[#This Row],[date]],"-",Table3[[#This Row],[month2]],"-",Table3[[#This Row],[year2]])</f>
        <v>26-Aug-1999</v>
      </c>
      <c r="P1891" s="17">
        <f>DATEDIF(Table3[[#This Row],[date of birth]],DATE(2023,6,8),"y")</f>
        <v>23</v>
      </c>
      <c r="Q1891" s="39">
        <v>22395.74</v>
      </c>
    </row>
    <row r="1892" spans="1:17" x14ac:dyDescent="0.25">
      <c r="A1892" t="s">
        <v>6607</v>
      </c>
      <c r="B1892">
        <v>1966</v>
      </c>
      <c r="C1892" t="s">
        <v>35</v>
      </c>
      <c r="D1892">
        <v>18</v>
      </c>
      <c r="E1892">
        <v>0</v>
      </c>
      <c r="F1892">
        <v>22412.65</v>
      </c>
      <c r="G1892" t="s">
        <v>12</v>
      </c>
      <c r="H1892" t="s">
        <v>12</v>
      </c>
      <c r="I1892" t="s">
        <v>276</v>
      </c>
      <c r="J1892" s="16" t="str">
        <f>IF(Table3[[#This Row],[month]]="?","sep",Table3[[#This Row],[month]])</f>
        <v>Aug</v>
      </c>
      <c r="K1892" s="16">
        <f>IF(Table3[[#This Row],[year]]="?","1983",Table3[[#This Row],[year]])</f>
        <v>1966</v>
      </c>
      <c r="L1892" s="16" t="str">
        <f>IF(Table3[[#This Row],[Hospital tier]]="?","tier - 2",Table3[[#This Row],[Hospital tier]])</f>
        <v>tier - 3</v>
      </c>
      <c r="M1892" s="16" t="str">
        <f>IF(Table3[[#This Row],[City tier]]="?","tier - 2",Table3[[#This Row],[City tier]])</f>
        <v>tier - 3</v>
      </c>
      <c r="N1892" s="16" t="str">
        <f>IF(Table3[[#This Row],[State ID]]="?","unknown",Table3[[#This Row],[State ID]])</f>
        <v>R1014</v>
      </c>
      <c r="O1892" s="38" t="str">
        <f>CONCATENATE(Table3[[#This Row],[date]],"-",Table3[[#This Row],[month2]],"-",Table3[[#This Row],[year2]])</f>
        <v>18-Aug-1966</v>
      </c>
      <c r="P1892" s="17">
        <f>DATEDIF(Table3[[#This Row],[date of birth]],DATE(2023,6,8),"y")</f>
        <v>56</v>
      </c>
      <c r="Q1892" s="39">
        <v>22412.65</v>
      </c>
    </row>
    <row r="1893" spans="1:17" x14ac:dyDescent="0.25">
      <c r="A1893" t="s">
        <v>6608</v>
      </c>
      <c r="B1893">
        <v>1983</v>
      </c>
      <c r="C1893" t="s">
        <v>30</v>
      </c>
      <c r="D1893">
        <v>21</v>
      </c>
      <c r="E1893">
        <v>1</v>
      </c>
      <c r="F1893">
        <v>22462.04</v>
      </c>
      <c r="G1893" t="s">
        <v>12</v>
      </c>
      <c r="H1893" t="s">
        <v>16</v>
      </c>
      <c r="I1893" t="s">
        <v>166</v>
      </c>
      <c r="J1893" s="16" t="str">
        <f>IF(Table3[[#This Row],[month]]="?","sep",Table3[[#This Row],[month]])</f>
        <v>Dec</v>
      </c>
      <c r="K1893" s="16">
        <f>IF(Table3[[#This Row],[year]]="?","1983",Table3[[#This Row],[year]])</f>
        <v>1983</v>
      </c>
      <c r="L1893" s="16" t="str">
        <f>IF(Table3[[#This Row],[Hospital tier]]="?","tier - 2",Table3[[#This Row],[Hospital tier]])</f>
        <v>tier - 3</v>
      </c>
      <c r="M1893" s="16" t="str">
        <f>IF(Table3[[#This Row],[City tier]]="?","tier - 2",Table3[[#This Row],[City tier]])</f>
        <v>tier - 1</v>
      </c>
      <c r="N1893" s="16" t="str">
        <f>IF(Table3[[#This Row],[State ID]]="?","unknown",Table3[[#This Row],[State ID]])</f>
        <v>R1019</v>
      </c>
      <c r="O1893" s="38" t="str">
        <f>CONCATENATE(Table3[[#This Row],[date]],"-",Table3[[#This Row],[month2]],"-",Table3[[#This Row],[year2]])</f>
        <v>21-Dec-1983</v>
      </c>
      <c r="P1893" s="17">
        <f>DATEDIF(Table3[[#This Row],[date of birth]],DATE(2023,6,8),"y")</f>
        <v>39</v>
      </c>
      <c r="Q1893" s="39">
        <v>22462.04</v>
      </c>
    </row>
    <row r="1894" spans="1:17" x14ac:dyDescent="0.25">
      <c r="A1894" t="s">
        <v>6609</v>
      </c>
      <c r="B1894">
        <v>1979</v>
      </c>
      <c r="C1894" t="s">
        <v>15</v>
      </c>
      <c r="D1894">
        <v>14</v>
      </c>
      <c r="E1894">
        <v>2</v>
      </c>
      <c r="F1894">
        <v>22478.6</v>
      </c>
      <c r="G1894" t="s">
        <v>12</v>
      </c>
      <c r="H1894" t="s">
        <v>11</v>
      </c>
      <c r="I1894" t="s">
        <v>42</v>
      </c>
      <c r="J1894" s="16" t="str">
        <f>IF(Table3[[#This Row],[month]]="?","sep",Table3[[#This Row],[month]])</f>
        <v>Nov</v>
      </c>
      <c r="K1894" s="16">
        <f>IF(Table3[[#This Row],[year]]="?","1983",Table3[[#This Row],[year]])</f>
        <v>1979</v>
      </c>
      <c r="L1894" s="16" t="str">
        <f>IF(Table3[[#This Row],[Hospital tier]]="?","tier - 2",Table3[[#This Row],[Hospital tier]])</f>
        <v>tier - 3</v>
      </c>
      <c r="M1894" s="16" t="str">
        <f>IF(Table3[[#This Row],[City tier]]="?","tier - 2",Table3[[#This Row],[City tier]])</f>
        <v>tier - 2</v>
      </c>
      <c r="N1894" s="16" t="str">
        <f>IF(Table3[[#This Row],[State ID]]="?","unknown",Table3[[#This Row],[State ID]])</f>
        <v>R1011</v>
      </c>
      <c r="O1894" s="38" t="str">
        <f>CONCATENATE(Table3[[#This Row],[date]],"-",Table3[[#This Row],[month2]],"-",Table3[[#This Row],[year2]])</f>
        <v>14-Nov-1979</v>
      </c>
      <c r="P1894" s="17">
        <f>DATEDIF(Table3[[#This Row],[date of birth]],DATE(2023,6,8),"y")</f>
        <v>43</v>
      </c>
      <c r="Q1894" s="39">
        <v>22478.6</v>
      </c>
    </row>
    <row r="1895" spans="1:17" x14ac:dyDescent="0.25">
      <c r="A1895" t="s">
        <v>6610</v>
      </c>
      <c r="B1895">
        <v>2003</v>
      </c>
      <c r="C1895" t="s">
        <v>10</v>
      </c>
      <c r="D1895">
        <v>25</v>
      </c>
      <c r="E1895">
        <v>2</v>
      </c>
      <c r="F1895">
        <v>22493.66</v>
      </c>
      <c r="G1895" t="s">
        <v>11</v>
      </c>
      <c r="H1895" t="s">
        <v>16</v>
      </c>
      <c r="I1895" t="s">
        <v>23</v>
      </c>
      <c r="J1895" s="16" t="str">
        <f>IF(Table3[[#This Row],[month]]="?","sep",Table3[[#This Row],[month]])</f>
        <v>Jul</v>
      </c>
      <c r="K1895" s="16">
        <f>IF(Table3[[#This Row],[year]]="?","1983",Table3[[#This Row],[year]])</f>
        <v>2003</v>
      </c>
      <c r="L1895" s="16" t="str">
        <f>IF(Table3[[#This Row],[Hospital tier]]="?","tier - 2",Table3[[#This Row],[Hospital tier]])</f>
        <v>tier - 2</v>
      </c>
      <c r="M1895" s="16" t="str">
        <f>IF(Table3[[#This Row],[City tier]]="?","tier - 2",Table3[[#This Row],[City tier]])</f>
        <v>tier - 1</v>
      </c>
      <c r="N1895" s="16" t="str">
        <f>IF(Table3[[#This Row],[State ID]]="?","unknown",Table3[[#This Row],[State ID]])</f>
        <v>R1012</v>
      </c>
      <c r="O1895" s="38" t="str">
        <f>CONCATENATE(Table3[[#This Row],[date]],"-",Table3[[#This Row],[month2]],"-",Table3[[#This Row],[year2]])</f>
        <v>25-Jul-2003</v>
      </c>
      <c r="P1895" s="17">
        <f>DATEDIF(Table3[[#This Row],[date of birth]],DATE(2023,6,8),"y")</f>
        <v>19</v>
      </c>
      <c r="Q1895" s="39">
        <v>22493.66</v>
      </c>
    </row>
    <row r="1896" spans="1:17" x14ac:dyDescent="0.25">
      <c r="A1896" t="s">
        <v>6611</v>
      </c>
      <c r="B1896">
        <v>1970</v>
      </c>
      <c r="C1896" t="s">
        <v>15</v>
      </c>
      <c r="D1896">
        <v>9</v>
      </c>
      <c r="E1896">
        <v>0</v>
      </c>
      <c r="F1896">
        <v>23045.57</v>
      </c>
      <c r="G1896" t="s">
        <v>11</v>
      </c>
      <c r="H1896" t="s">
        <v>11</v>
      </c>
      <c r="I1896" t="s">
        <v>247</v>
      </c>
      <c r="J1896" s="16" t="str">
        <f>IF(Table3[[#This Row],[month]]="?","sep",Table3[[#This Row],[month]])</f>
        <v>Nov</v>
      </c>
      <c r="K1896" s="16">
        <f>IF(Table3[[#This Row],[year]]="?","1983",Table3[[#This Row],[year]])</f>
        <v>1970</v>
      </c>
      <c r="L1896" s="16" t="str">
        <f>IF(Table3[[#This Row],[Hospital tier]]="?","tier - 2",Table3[[#This Row],[Hospital tier]])</f>
        <v>tier - 2</v>
      </c>
      <c r="M1896" s="16" t="str">
        <f>IF(Table3[[#This Row],[City tier]]="?","tier - 2",Table3[[#This Row],[City tier]])</f>
        <v>tier - 2</v>
      </c>
      <c r="N1896" s="16" t="str">
        <f>IF(Table3[[#This Row],[State ID]]="?","unknown",Table3[[#This Row],[State ID]])</f>
        <v>R1024</v>
      </c>
      <c r="O1896" s="38" t="str">
        <f>CONCATENATE(Table3[[#This Row],[date]],"-",Table3[[#This Row],[month2]],"-",Table3[[#This Row],[year2]])</f>
        <v>9-Nov-1970</v>
      </c>
      <c r="P1896" s="17">
        <f>DATEDIF(Table3[[#This Row],[date of birth]],DATE(2023,6,8),"y")</f>
        <v>52</v>
      </c>
      <c r="Q1896" s="39">
        <v>23045.57</v>
      </c>
    </row>
    <row r="1897" spans="1:17" x14ac:dyDescent="0.25">
      <c r="A1897" t="s">
        <v>6612</v>
      </c>
      <c r="B1897">
        <v>1975</v>
      </c>
      <c r="C1897" t="s">
        <v>20</v>
      </c>
      <c r="D1897">
        <v>9</v>
      </c>
      <c r="E1897">
        <v>0</v>
      </c>
      <c r="F1897">
        <v>23065.42</v>
      </c>
      <c r="G1897" t="s">
        <v>11</v>
      </c>
      <c r="H1897" t="s">
        <v>11</v>
      </c>
      <c r="I1897" t="s">
        <v>13</v>
      </c>
      <c r="J1897" s="16" t="str">
        <f>IF(Table3[[#This Row],[month]]="?","sep",Table3[[#This Row],[month]])</f>
        <v>Sep</v>
      </c>
      <c r="K1897" s="16">
        <f>IF(Table3[[#This Row],[year]]="?","1983",Table3[[#This Row],[year]])</f>
        <v>1975</v>
      </c>
      <c r="L1897" s="16" t="str">
        <f>IF(Table3[[#This Row],[Hospital tier]]="?","tier - 2",Table3[[#This Row],[Hospital tier]])</f>
        <v>tier - 2</v>
      </c>
      <c r="M1897" s="16" t="str">
        <f>IF(Table3[[#This Row],[City tier]]="?","tier - 2",Table3[[#This Row],[City tier]])</f>
        <v>tier - 2</v>
      </c>
      <c r="N1897" s="16" t="str">
        <f>IF(Table3[[#This Row],[State ID]]="?","unknown",Table3[[#This Row],[State ID]])</f>
        <v>R1013</v>
      </c>
      <c r="O1897" s="38" t="str">
        <f>CONCATENATE(Table3[[#This Row],[date]],"-",Table3[[#This Row],[month2]],"-",Table3[[#This Row],[year2]])</f>
        <v>9-Sep-1975</v>
      </c>
      <c r="P1897" s="17">
        <f>DATEDIF(Table3[[#This Row],[date of birth]],DATE(2023,6,8),"y")</f>
        <v>47</v>
      </c>
      <c r="Q1897" s="39">
        <v>23065.42</v>
      </c>
    </row>
    <row r="1898" spans="1:17" x14ac:dyDescent="0.25">
      <c r="A1898" t="s">
        <v>6613</v>
      </c>
      <c r="B1898">
        <v>2003</v>
      </c>
      <c r="C1898" t="s">
        <v>30</v>
      </c>
      <c r="D1898">
        <v>14</v>
      </c>
      <c r="E1898">
        <v>0</v>
      </c>
      <c r="F1898">
        <v>23082.959999999999</v>
      </c>
      <c r="G1898" t="s">
        <v>11</v>
      </c>
      <c r="H1898" t="s">
        <v>11</v>
      </c>
      <c r="I1898" t="s">
        <v>42</v>
      </c>
      <c r="J1898" s="16" t="str">
        <f>IF(Table3[[#This Row],[month]]="?","sep",Table3[[#This Row],[month]])</f>
        <v>Dec</v>
      </c>
      <c r="K1898" s="16">
        <f>IF(Table3[[#This Row],[year]]="?","1983",Table3[[#This Row],[year]])</f>
        <v>2003</v>
      </c>
      <c r="L1898" s="16" t="str">
        <f>IF(Table3[[#This Row],[Hospital tier]]="?","tier - 2",Table3[[#This Row],[Hospital tier]])</f>
        <v>tier - 2</v>
      </c>
      <c r="M1898" s="16" t="str">
        <f>IF(Table3[[#This Row],[City tier]]="?","tier - 2",Table3[[#This Row],[City tier]])</f>
        <v>tier - 2</v>
      </c>
      <c r="N1898" s="16" t="str">
        <f>IF(Table3[[#This Row],[State ID]]="?","unknown",Table3[[#This Row],[State ID]])</f>
        <v>R1011</v>
      </c>
      <c r="O1898" s="38" t="str">
        <f>CONCATENATE(Table3[[#This Row],[date]],"-",Table3[[#This Row],[month2]],"-",Table3[[#This Row],[year2]])</f>
        <v>14-Dec-2003</v>
      </c>
      <c r="P1898" s="17">
        <f>DATEDIF(Table3[[#This Row],[date of birth]],DATE(2023,6,8),"y")</f>
        <v>19</v>
      </c>
      <c r="Q1898" s="39">
        <v>23082.959999999999</v>
      </c>
    </row>
    <row r="1899" spans="1:17" x14ac:dyDescent="0.25">
      <c r="A1899" t="s">
        <v>6614</v>
      </c>
      <c r="B1899">
        <v>1997</v>
      </c>
      <c r="C1899" t="s">
        <v>35</v>
      </c>
      <c r="D1899">
        <v>7</v>
      </c>
      <c r="E1899">
        <v>2</v>
      </c>
      <c r="F1899">
        <v>23241.47</v>
      </c>
      <c r="G1899" t="s">
        <v>11</v>
      </c>
      <c r="H1899" t="s">
        <v>12</v>
      </c>
      <c r="I1899" t="s">
        <v>170</v>
      </c>
      <c r="J1899" s="16" t="str">
        <f>IF(Table3[[#This Row],[month]]="?","sep",Table3[[#This Row],[month]])</f>
        <v>Aug</v>
      </c>
      <c r="K1899" s="16">
        <f>IF(Table3[[#This Row],[year]]="?","1983",Table3[[#This Row],[year]])</f>
        <v>1997</v>
      </c>
      <c r="L1899" s="16" t="str">
        <f>IF(Table3[[#This Row],[Hospital tier]]="?","tier - 2",Table3[[#This Row],[Hospital tier]])</f>
        <v>tier - 2</v>
      </c>
      <c r="M1899" s="16" t="str">
        <f>IF(Table3[[#This Row],[City tier]]="?","tier - 2",Table3[[#This Row],[City tier]])</f>
        <v>tier - 3</v>
      </c>
      <c r="N1899" s="16" t="str">
        <f>IF(Table3[[#This Row],[State ID]]="?","unknown",Table3[[#This Row],[State ID]])</f>
        <v>R1018</v>
      </c>
      <c r="O1899" s="38" t="str">
        <f>CONCATENATE(Table3[[#This Row],[date]],"-",Table3[[#This Row],[month2]],"-",Table3[[#This Row],[year2]])</f>
        <v>7-Aug-1997</v>
      </c>
      <c r="P1899" s="17">
        <f>DATEDIF(Table3[[#This Row],[date of birth]],DATE(2023,6,8),"y")</f>
        <v>25</v>
      </c>
      <c r="Q1899" s="39">
        <v>23241.47</v>
      </c>
    </row>
    <row r="1900" spans="1:17" x14ac:dyDescent="0.25">
      <c r="A1900" t="s">
        <v>6615</v>
      </c>
      <c r="B1900">
        <v>1969</v>
      </c>
      <c r="C1900" t="s">
        <v>15</v>
      </c>
      <c r="D1900">
        <v>14</v>
      </c>
      <c r="E1900">
        <v>1</v>
      </c>
      <c r="F1900">
        <v>23244.79</v>
      </c>
      <c r="G1900" t="s">
        <v>11</v>
      </c>
      <c r="H1900" t="s">
        <v>12</v>
      </c>
      <c r="I1900" t="s">
        <v>13</v>
      </c>
      <c r="J1900" s="16" t="str">
        <f>IF(Table3[[#This Row],[month]]="?","sep",Table3[[#This Row],[month]])</f>
        <v>Nov</v>
      </c>
      <c r="K1900" s="16">
        <f>IF(Table3[[#This Row],[year]]="?","1983",Table3[[#This Row],[year]])</f>
        <v>1969</v>
      </c>
      <c r="L1900" s="16" t="str">
        <f>IF(Table3[[#This Row],[Hospital tier]]="?","tier - 2",Table3[[#This Row],[Hospital tier]])</f>
        <v>tier - 2</v>
      </c>
      <c r="M1900" s="16" t="str">
        <f>IF(Table3[[#This Row],[City tier]]="?","tier - 2",Table3[[#This Row],[City tier]])</f>
        <v>tier - 3</v>
      </c>
      <c r="N1900" s="16" t="str">
        <f>IF(Table3[[#This Row],[State ID]]="?","unknown",Table3[[#This Row],[State ID]])</f>
        <v>R1013</v>
      </c>
      <c r="O1900" s="38" t="str">
        <f>CONCATENATE(Table3[[#This Row],[date]],"-",Table3[[#This Row],[month2]],"-",Table3[[#This Row],[year2]])</f>
        <v>14-Nov-1969</v>
      </c>
      <c r="P1900" s="17">
        <f>DATEDIF(Table3[[#This Row],[date of birth]],DATE(2023,6,8),"y")</f>
        <v>53</v>
      </c>
      <c r="Q1900" s="39">
        <v>23244.79</v>
      </c>
    </row>
    <row r="1901" spans="1:17" x14ac:dyDescent="0.25">
      <c r="A1901" t="s">
        <v>6616</v>
      </c>
      <c r="B1901">
        <v>1994</v>
      </c>
      <c r="C1901" t="s">
        <v>37</v>
      </c>
      <c r="D1901">
        <v>3</v>
      </c>
      <c r="E1901">
        <v>1</v>
      </c>
      <c r="F1901">
        <v>23288.93</v>
      </c>
      <c r="G1901" t="s">
        <v>11</v>
      </c>
      <c r="H1901" t="s">
        <v>12</v>
      </c>
      <c r="I1901" t="s">
        <v>247</v>
      </c>
      <c r="J1901" s="16" t="str">
        <f>IF(Table3[[#This Row],[month]]="?","sep",Table3[[#This Row],[month]])</f>
        <v>Oct</v>
      </c>
      <c r="K1901" s="16">
        <f>IF(Table3[[#This Row],[year]]="?","1983",Table3[[#This Row],[year]])</f>
        <v>1994</v>
      </c>
      <c r="L1901" s="16" t="str">
        <f>IF(Table3[[#This Row],[Hospital tier]]="?","tier - 2",Table3[[#This Row],[Hospital tier]])</f>
        <v>tier - 2</v>
      </c>
      <c r="M1901" s="16" t="str">
        <f>IF(Table3[[#This Row],[City tier]]="?","tier - 2",Table3[[#This Row],[City tier]])</f>
        <v>tier - 3</v>
      </c>
      <c r="N1901" s="16" t="str">
        <f>IF(Table3[[#This Row],[State ID]]="?","unknown",Table3[[#This Row],[State ID]])</f>
        <v>R1024</v>
      </c>
      <c r="O1901" s="38" t="str">
        <f>CONCATENATE(Table3[[#This Row],[date]],"-",Table3[[#This Row],[month2]],"-",Table3[[#This Row],[year2]])</f>
        <v>3-Oct-1994</v>
      </c>
      <c r="P1901" s="17">
        <f>DATEDIF(Table3[[#This Row],[date of birth]],DATE(2023,6,8),"y")</f>
        <v>28</v>
      </c>
      <c r="Q1901" s="39">
        <v>23288.93</v>
      </c>
    </row>
    <row r="1902" spans="1:17" x14ac:dyDescent="0.25">
      <c r="A1902" t="s">
        <v>6617</v>
      </c>
      <c r="B1902">
        <v>1973</v>
      </c>
      <c r="C1902" t="s">
        <v>37</v>
      </c>
      <c r="D1902">
        <v>22</v>
      </c>
      <c r="E1902">
        <v>2</v>
      </c>
      <c r="F1902">
        <v>23306.55</v>
      </c>
      <c r="G1902" t="s">
        <v>11</v>
      </c>
      <c r="H1902" t="s">
        <v>11</v>
      </c>
      <c r="I1902" t="s">
        <v>42</v>
      </c>
      <c r="J1902" s="16" t="str">
        <f>IF(Table3[[#This Row],[month]]="?","sep",Table3[[#This Row],[month]])</f>
        <v>Oct</v>
      </c>
      <c r="K1902" s="16">
        <f>IF(Table3[[#This Row],[year]]="?","1983",Table3[[#This Row],[year]])</f>
        <v>1973</v>
      </c>
      <c r="L1902" s="16" t="str">
        <f>IF(Table3[[#This Row],[Hospital tier]]="?","tier - 2",Table3[[#This Row],[Hospital tier]])</f>
        <v>tier - 2</v>
      </c>
      <c r="M1902" s="16" t="str">
        <f>IF(Table3[[#This Row],[City tier]]="?","tier - 2",Table3[[#This Row],[City tier]])</f>
        <v>tier - 2</v>
      </c>
      <c r="N1902" s="16" t="str">
        <f>IF(Table3[[#This Row],[State ID]]="?","unknown",Table3[[#This Row],[State ID]])</f>
        <v>R1011</v>
      </c>
      <c r="O1902" s="38" t="str">
        <f>CONCATENATE(Table3[[#This Row],[date]],"-",Table3[[#This Row],[month2]],"-",Table3[[#This Row],[year2]])</f>
        <v>22-Oct-1973</v>
      </c>
      <c r="P1902" s="17">
        <f>DATEDIF(Table3[[#This Row],[date of birth]],DATE(2023,6,8),"y")</f>
        <v>49</v>
      </c>
      <c r="Q1902" s="39">
        <v>23306.55</v>
      </c>
    </row>
    <row r="1903" spans="1:17" x14ac:dyDescent="0.25">
      <c r="A1903" t="s">
        <v>6618</v>
      </c>
      <c r="B1903">
        <v>1975</v>
      </c>
      <c r="C1903" t="s">
        <v>15</v>
      </c>
      <c r="D1903">
        <v>13</v>
      </c>
      <c r="E1903">
        <v>1</v>
      </c>
      <c r="F1903">
        <v>23401.31</v>
      </c>
      <c r="G1903" t="s">
        <v>11</v>
      </c>
      <c r="H1903" t="s">
        <v>12</v>
      </c>
      <c r="I1903" t="s">
        <v>247</v>
      </c>
      <c r="J1903" s="16" t="str">
        <f>IF(Table3[[#This Row],[month]]="?","sep",Table3[[#This Row],[month]])</f>
        <v>Nov</v>
      </c>
      <c r="K1903" s="16">
        <f>IF(Table3[[#This Row],[year]]="?","1983",Table3[[#This Row],[year]])</f>
        <v>1975</v>
      </c>
      <c r="L1903" s="16" t="str">
        <f>IF(Table3[[#This Row],[Hospital tier]]="?","tier - 2",Table3[[#This Row],[Hospital tier]])</f>
        <v>tier - 2</v>
      </c>
      <c r="M1903" s="16" t="str">
        <f>IF(Table3[[#This Row],[City tier]]="?","tier - 2",Table3[[#This Row],[City tier]])</f>
        <v>tier - 3</v>
      </c>
      <c r="N1903" s="16" t="str">
        <f>IF(Table3[[#This Row],[State ID]]="?","unknown",Table3[[#This Row],[State ID]])</f>
        <v>R1024</v>
      </c>
      <c r="O1903" s="38" t="str">
        <f>CONCATENATE(Table3[[#This Row],[date]],"-",Table3[[#This Row],[month2]],"-",Table3[[#This Row],[year2]])</f>
        <v>13-Nov-1975</v>
      </c>
      <c r="P1903" s="17">
        <f>DATEDIF(Table3[[#This Row],[date of birth]],DATE(2023,6,8),"y")</f>
        <v>47</v>
      </c>
      <c r="Q1903" s="39">
        <v>23401.31</v>
      </c>
    </row>
    <row r="1904" spans="1:17" x14ac:dyDescent="0.25">
      <c r="A1904" t="s">
        <v>6619</v>
      </c>
      <c r="B1904">
        <v>1983</v>
      </c>
      <c r="C1904" t="s">
        <v>35</v>
      </c>
      <c r="D1904">
        <v>26</v>
      </c>
      <c r="E1904">
        <v>2</v>
      </c>
      <c r="F1904">
        <v>23563.02</v>
      </c>
      <c r="G1904" t="s">
        <v>11</v>
      </c>
      <c r="H1904" t="s">
        <v>11</v>
      </c>
      <c r="I1904" t="s">
        <v>13</v>
      </c>
      <c r="J1904" s="16" t="str">
        <f>IF(Table3[[#This Row],[month]]="?","sep",Table3[[#This Row],[month]])</f>
        <v>Aug</v>
      </c>
      <c r="K1904" s="16">
        <f>IF(Table3[[#This Row],[year]]="?","1983",Table3[[#This Row],[year]])</f>
        <v>1983</v>
      </c>
      <c r="L1904" s="16" t="str">
        <f>IF(Table3[[#This Row],[Hospital tier]]="?","tier - 2",Table3[[#This Row],[Hospital tier]])</f>
        <v>tier - 2</v>
      </c>
      <c r="M1904" s="16" t="str">
        <f>IF(Table3[[#This Row],[City tier]]="?","tier - 2",Table3[[#This Row],[City tier]])</f>
        <v>tier - 2</v>
      </c>
      <c r="N1904" s="16" t="str">
        <f>IF(Table3[[#This Row],[State ID]]="?","unknown",Table3[[#This Row],[State ID]])</f>
        <v>R1013</v>
      </c>
      <c r="O1904" s="38" t="str">
        <f>CONCATENATE(Table3[[#This Row],[date]],"-",Table3[[#This Row],[month2]],"-",Table3[[#This Row],[year2]])</f>
        <v>26-Aug-1983</v>
      </c>
      <c r="P1904" s="17">
        <f>DATEDIF(Table3[[#This Row],[date of birth]],DATE(2023,6,8),"y")</f>
        <v>39</v>
      </c>
      <c r="Q1904" s="39">
        <v>23563.02</v>
      </c>
    </row>
    <row r="1905" spans="1:17" x14ac:dyDescent="0.25">
      <c r="A1905" t="s">
        <v>6620</v>
      </c>
      <c r="B1905">
        <v>1974</v>
      </c>
      <c r="C1905" t="s">
        <v>18</v>
      </c>
      <c r="D1905">
        <v>2</v>
      </c>
      <c r="E1905">
        <v>1</v>
      </c>
      <c r="F1905">
        <v>23568.27</v>
      </c>
      <c r="G1905" t="s">
        <v>11</v>
      </c>
      <c r="H1905" t="s">
        <v>11</v>
      </c>
      <c r="I1905" t="s">
        <v>42</v>
      </c>
      <c r="J1905" s="16" t="str">
        <f>IF(Table3[[#This Row],[month]]="?","sep",Table3[[#This Row],[month]])</f>
        <v>Jun</v>
      </c>
      <c r="K1905" s="16">
        <f>IF(Table3[[#This Row],[year]]="?","1983",Table3[[#This Row],[year]])</f>
        <v>1974</v>
      </c>
      <c r="L1905" s="16" t="str">
        <f>IF(Table3[[#This Row],[Hospital tier]]="?","tier - 2",Table3[[#This Row],[Hospital tier]])</f>
        <v>tier - 2</v>
      </c>
      <c r="M1905" s="16" t="str">
        <f>IF(Table3[[#This Row],[City tier]]="?","tier - 2",Table3[[#This Row],[City tier]])</f>
        <v>tier - 2</v>
      </c>
      <c r="N1905" s="16" t="str">
        <f>IF(Table3[[#This Row],[State ID]]="?","unknown",Table3[[#This Row],[State ID]])</f>
        <v>R1011</v>
      </c>
      <c r="O1905" s="38" t="str">
        <f>CONCATENATE(Table3[[#This Row],[date]],"-",Table3[[#This Row],[month2]],"-",Table3[[#This Row],[year2]])</f>
        <v>2-Jun-1974</v>
      </c>
      <c r="P1905" s="17">
        <f>DATEDIF(Table3[[#This Row],[date of birth]],DATE(2023,6,8),"y")</f>
        <v>49</v>
      </c>
      <c r="Q1905" s="39">
        <v>23568.27</v>
      </c>
    </row>
    <row r="1906" spans="1:17" x14ac:dyDescent="0.25">
      <c r="A1906" t="s">
        <v>6621</v>
      </c>
      <c r="B1906">
        <v>1973</v>
      </c>
      <c r="C1906" t="s">
        <v>18</v>
      </c>
      <c r="D1906">
        <v>27</v>
      </c>
      <c r="E1906">
        <v>2</v>
      </c>
      <c r="F1906">
        <v>23807.24</v>
      </c>
      <c r="G1906" t="s">
        <v>11</v>
      </c>
      <c r="H1906" t="s">
        <v>12</v>
      </c>
      <c r="I1906" t="s">
        <v>23</v>
      </c>
      <c r="J1906" s="16" t="str">
        <f>IF(Table3[[#This Row],[month]]="?","sep",Table3[[#This Row],[month]])</f>
        <v>Jun</v>
      </c>
      <c r="K1906" s="16">
        <f>IF(Table3[[#This Row],[year]]="?","1983",Table3[[#This Row],[year]])</f>
        <v>1973</v>
      </c>
      <c r="L1906" s="16" t="str">
        <f>IF(Table3[[#This Row],[Hospital tier]]="?","tier - 2",Table3[[#This Row],[Hospital tier]])</f>
        <v>tier - 2</v>
      </c>
      <c r="M1906" s="16" t="str">
        <f>IF(Table3[[#This Row],[City tier]]="?","tier - 2",Table3[[#This Row],[City tier]])</f>
        <v>tier - 3</v>
      </c>
      <c r="N1906" s="16" t="str">
        <f>IF(Table3[[#This Row],[State ID]]="?","unknown",Table3[[#This Row],[State ID]])</f>
        <v>R1012</v>
      </c>
      <c r="O1906" s="38" t="str">
        <f>CONCATENATE(Table3[[#This Row],[date]],"-",Table3[[#This Row],[month2]],"-",Table3[[#This Row],[year2]])</f>
        <v>27-Jun-1973</v>
      </c>
      <c r="P1906" s="17">
        <f>DATEDIF(Table3[[#This Row],[date of birth]],DATE(2023,6,8),"y")</f>
        <v>49</v>
      </c>
      <c r="Q1906" s="39">
        <v>23807.24</v>
      </c>
    </row>
    <row r="1907" spans="1:17" x14ac:dyDescent="0.25">
      <c r="A1907" t="s">
        <v>6622</v>
      </c>
      <c r="B1907">
        <v>1970</v>
      </c>
      <c r="C1907" t="s">
        <v>35</v>
      </c>
      <c r="D1907">
        <v>8</v>
      </c>
      <c r="E1907">
        <v>1</v>
      </c>
      <c r="F1907">
        <v>23887.66</v>
      </c>
      <c r="G1907" t="s">
        <v>11</v>
      </c>
      <c r="H1907" t="s">
        <v>12</v>
      </c>
      <c r="I1907" t="s">
        <v>23</v>
      </c>
      <c r="J1907" s="16" t="str">
        <f>IF(Table3[[#This Row],[month]]="?","sep",Table3[[#This Row],[month]])</f>
        <v>Aug</v>
      </c>
      <c r="K1907" s="16">
        <f>IF(Table3[[#This Row],[year]]="?","1983",Table3[[#This Row],[year]])</f>
        <v>1970</v>
      </c>
      <c r="L1907" s="16" t="str">
        <f>IF(Table3[[#This Row],[Hospital tier]]="?","tier - 2",Table3[[#This Row],[Hospital tier]])</f>
        <v>tier - 2</v>
      </c>
      <c r="M1907" s="16" t="str">
        <f>IF(Table3[[#This Row],[City tier]]="?","tier - 2",Table3[[#This Row],[City tier]])</f>
        <v>tier - 3</v>
      </c>
      <c r="N1907" s="16" t="str">
        <f>IF(Table3[[#This Row],[State ID]]="?","unknown",Table3[[#This Row],[State ID]])</f>
        <v>R1012</v>
      </c>
      <c r="O1907" s="38" t="str">
        <f>CONCATENATE(Table3[[#This Row],[date]],"-",Table3[[#This Row],[month2]],"-",Table3[[#This Row],[year2]])</f>
        <v>8-Aug-1970</v>
      </c>
      <c r="P1907" s="17">
        <f>DATEDIF(Table3[[#This Row],[date of birth]],DATE(2023,6,8),"y")</f>
        <v>52</v>
      </c>
      <c r="Q1907" s="39">
        <v>23887.66</v>
      </c>
    </row>
    <row r="1908" spans="1:17" x14ac:dyDescent="0.25">
      <c r="A1908" t="s">
        <v>6623</v>
      </c>
      <c r="B1908">
        <v>1971</v>
      </c>
      <c r="C1908" t="s">
        <v>10</v>
      </c>
      <c r="D1908">
        <v>10</v>
      </c>
      <c r="E1908">
        <v>2</v>
      </c>
      <c r="F1908">
        <v>23967.38</v>
      </c>
      <c r="G1908" t="s">
        <v>11</v>
      </c>
      <c r="H1908" t="s">
        <v>11</v>
      </c>
      <c r="I1908" t="s">
        <v>23</v>
      </c>
      <c r="J1908" s="16" t="str">
        <f>IF(Table3[[#This Row],[month]]="?","sep",Table3[[#This Row],[month]])</f>
        <v>Jul</v>
      </c>
      <c r="K1908" s="16">
        <f>IF(Table3[[#This Row],[year]]="?","1983",Table3[[#This Row],[year]])</f>
        <v>1971</v>
      </c>
      <c r="L1908" s="16" t="str">
        <f>IF(Table3[[#This Row],[Hospital tier]]="?","tier - 2",Table3[[#This Row],[Hospital tier]])</f>
        <v>tier - 2</v>
      </c>
      <c r="M1908" s="16" t="str">
        <f>IF(Table3[[#This Row],[City tier]]="?","tier - 2",Table3[[#This Row],[City tier]])</f>
        <v>tier - 2</v>
      </c>
      <c r="N1908" s="16" t="str">
        <f>IF(Table3[[#This Row],[State ID]]="?","unknown",Table3[[#This Row],[State ID]])</f>
        <v>R1012</v>
      </c>
      <c r="O1908" s="38" t="str">
        <f>CONCATENATE(Table3[[#This Row],[date]],"-",Table3[[#This Row],[month2]],"-",Table3[[#This Row],[year2]])</f>
        <v>10-Jul-1971</v>
      </c>
      <c r="P1908" s="17">
        <f>DATEDIF(Table3[[#This Row],[date of birth]],DATE(2023,6,8),"y")</f>
        <v>51</v>
      </c>
      <c r="Q1908" s="39">
        <v>23967.38</v>
      </c>
    </row>
    <row r="1909" spans="1:17" x14ac:dyDescent="0.25">
      <c r="A1909" t="s">
        <v>6624</v>
      </c>
      <c r="B1909">
        <v>2003</v>
      </c>
      <c r="C1909" t="s">
        <v>30</v>
      </c>
      <c r="D1909">
        <v>30</v>
      </c>
      <c r="E1909">
        <v>2</v>
      </c>
      <c r="F1909">
        <v>24059.68</v>
      </c>
      <c r="G1909" t="s">
        <v>11</v>
      </c>
      <c r="H1909" t="s">
        <v>11</v>
      </c>
      <c r="I1909" t="s">
        <v>23</v>
      </c>
      <c r="J1909" s="16" t="str">
        <f>IF(Table3[[#This Row],[month]]="?","sep",Table3[[#This Row],[month]])</f>
        <v>Dec</v>
      </c>
      <c r="K1909" s="16">
        <f>IF(Table3[[#This Row],[year]]="?","1983",Table3[[#This Row],[year]])</f>
        <v>2003</v>
      </c>
      <c r="L1909" s="16" t="str">
        <f>IF(Table3[[#This Row],[Hospital tier]]="?","tier - 2",Table3[[#This Row],[Hospital tier]])</f>
        <v>tier - 2</v>
      </c>
      <c r="M1909" s="16" t="str">
        <f>IF(Table3[[#This Row],[City tier]]="?","tier - 2",Table3[[#This Row],[City tier]])</f>
        <v>tier - 2</v>
      </c>
      <c r="N1909" s="16" t="str">
        <f>IF(Table3[[#This Row],[State ID]]="?","unknown",Table3[[#This Row],[State ID]])</f>
        <v>R1012</v>
      </c>
      <c r="O1909" s="38" t="str">
        <f>CONCATENATE(Table3[[#This Row],[date]],"-",Table3[[#This Row],[month2]],"-",Table3[[#This Row],[year2]])</f>
        <v>30-Dec-2003</v>
      </c>
      <c r="P1909" s="17">
        <f>DATEDIF(Table3[[#This Row],[date of birth]],DATE(2023,6,8),"y")</f>
        <v>19</v>
      </c>
      <c r="Q1909" s="39">
        <v>24059.68</v>
      </c>
    </row>
    <row r="1910" spans="1:17" x14ac:dyDescent="0.25">
      <c r="A1910" t="s">
        <v>6625</v>
      </c>
      <c r="B1910">
        <v>1973</v>
      </c>
      <c r="C1910" t="s">
        <v>18</v>
      </c>
      <c r="D1910">
        <v>13</v>
      </c>
      <c r="E1910">
        <v>3</v>
      </c>
      <c r="F1910">
        <v>24106.91</v>
      </c>
      <c r="G1910" t="s">
        <v>11</v>
      </c>
      <c r="H1910" t="s">
        <v>11</v>
      </c>
      <c r="I1910" t="s">
        <v>247</v>
      </c>
      <c r="J1910" s="16" t="str">
        <f>IF(Table3[[#This Row],[month]]="?","sep",Table3[[#This Row],[month]])</f>
        <v>Jun</v>
      </c>
      <c r="K1910" s="16">
        <f>IF(Table3[[#This Row],[year]]="?","1983",Table3[[#This Row],[year]])</f>
        <v>1973</v>
      </c>
      <c r="L1910" s="16" t="str">
        <f>IF(Table3[[#This Row],[Hospital tier]]="?","tier - 2",Table3[[#This Row],[Hospital tier]])</f>
        <v>tier - 2</v>
      </c>
      <c r="M1910" s="16" t="str">
        <f>IF(Table3[[#This Row],[City tier]]="?","tier - 2",Table3[[#This Row],[City tier]])</f>
        <v>tier - 2</v>
      </c>
      <c r="N1910" s="16" t="str">
        <f>IF(Table3[[#This Row],[State ID]]="?","unknown",Table3[[#This Row],[State ID]])</f>
        <v>R1024</v>
      </c>
      <c r="O1910" s="38" t="str">
        <f>CONCATENATE(Table3[[#This Row],[date]],"-",Table3[[#This Row],[month2]],"-",Table3[[#This Row],[year2]])</f>
        <v>13-Jun-1973</v>
      </c>
      <c r="P1910" s="17">
        <f>DATEDIF(Table3[[#This Row],[date of birth]],DATE(2023,6,8),"y")</f>
        <v>49</v>
      </c>
      <c r="Q1910" s="39">
        <v>24106.91</v>
      </c>
    </row>
    <row r="1911" spans="1:17" x14ac:dyDescent="0.25">
      <c r="A1911" t="s">
        <v>6626</v>
      </c>
      <c r="B1911">
        <v>1974</v>
      </c>
      <c r="C1911" t="s">
        <v>20</v>
      </c>
      <c r="D1911">
        <v>10</v>
      </c>
      <c r="E1911">
        <v>3</v>
      </c>
      <c r="F1911">
        <v>24180.93</v>
      </c>
      <c r="G1911" t="s">
        <v>11</v>
      </c>
      <c r="H1911" t="s">
        <v>16</v>
      </c>
      <c r="I1911" t="s">
        <v>13</v>
      </c>
      <c r="J1911" s="16" t="str">
        <f>IF(Table3[[#This Row],[month]]="?","sep",Table3[[#This Row],[month]])</f>
        <v>Sep</v>
      </c>
      <c r="K1911" s="16">
        <f>IF(Table3[[#This Row],[year]]="?","1983",Table3[[#This Row],[year]])</f>
        <v>1974</v>
      </c>
      <c r="L1911" s="16" t="str">
        <f>IF(Table3[[#This Row],[Hospital tier]]="?","tier - 2",Table3[[#This Row],[Hospital tier]])</f>
        <v>tier - 2</v>
      </c>
      <c r="M1911" s="16" t="str">
        <f>IF(Table3[[#This Row],[City tier]]="?","tier - 2",Table3[[#This Row],[City tier]])</f>
        <v>tier - 1</v>
      </c>
      <c r="N1911" s="16" t="str">
        <f>IF(Table3[[#This Row],[State ID]]="?","unknown",Table3[[#This Row],[State ID]])</f>
        <v>R1013</v>
      </c>
      <c r="O1911" s="38" t="str">
        <f>CONCATENATE(Table3[[#This Row],[date]],"-",Table3[[#This Row],[month2]],"-",Table3[[#This Row],[year2]])</f>
        <v>10-Sep-1974</v>
      </c>
      <c r="P1911" s="17">
        <f>DATEDIF(Table3[[#This Row],[date of birth]],DATE(2023,6,8),"y")</f>
        <v>48</v>
      </c>
      <c r="Q1911" s="39">
        <v>24180.93</v>
      </c>
    </row>
    <row r="1912" spans="1:17" x14ac:dyDescent="0.25">
      <c r="A1912" t="s">
        <v>6627</v>
      </c>
      <c r="B1912">
        <v>1964</v>
      </c>
      <c r="C1912" t="s">
        <v>30</v>
      </c>
      <c r="D1912">
        <v>16</v>
      </c>
      <c r="E1912">
        <v>0</v>
      </c>
      <c r="F1912">
        <v>24227.34</v>
      </c>
      <c r="G1912" t="s">
        <v>11</v>
      </c>
      <c r="H1912" t="s">
        <v>16</v>
      </c>
      <c r="I1912" t="s">
        <v>13</v>
      </c>
      <c r="J1912" s="16" t="str">
        <f>IF(Table3[[#This Row],[month]]="?","sep",Table3[[#This Row],[month]])</f>
        <v>Dec</v>
      </c>
      <c r="K1912" s="16">
        <f>IF(Table3[[#This Row],[year]]="?","1983",Table3[[#This Row],[year]])</f>
        <v>1964</v>
      </c>
      <c r="L1912" s="16" t="str">
        <f>IF(Table3[[#This Row],[Hospital tier]]="?","tier - 2",Table3[[#This Row],[Hospital tier]])</f>
        <v>tier - 2</v>
      </c>
      <c r="M1912" s="16" t="str">
        <f>IF(Table3[[#This Row],[City tier]]="?","tier - 2",Table3[[#This Row],[City tier]])</f>
        <v>tier - 1</v>
      </c>
      <c r="N1912" s="16" t="str">
        <f>IF(Table3[[#This Row],[State ID]]="?","unknown",Table3[[#This Row],[State ID]])</f>
        <v>R1013</v>
      </c>
      <c r="O1912" s="38" t="str">
        <f>CONCATENATE(Table3[[#This Row],[date]],"-",Table3[[#This Row],[month2]],"-",Table3[[#This Row],[year2]])</f>
        <v>16-Dec-1964</v>
      </c>
      <c r="P1912" s="17">
        <f>DATEDIF(Table3[[#This Row],[date of birth]],DATE(2023,6,8),"y")</f>
        <v>58</v>
      </c>
      <c r="Q1912" s="39">
        <v>24227.34</v>
      </c>
    </row>
    <row r="1913" spans="1:17" x14ac:dyDescent="0.25">
      <c r="A1913" t="s">
        <v>6628</v>
      </c>
      <c r="B1913">
        <v>2004</v>
      </c>
      <c r="C1913" t="s">
        <v>35</v>
      </c>
      <c r="D1913">
        <v>3</v>
      </c>
      <c r="E1913">
        <v>0</v>
      </c>
      <c r="F1913">
        <v>24294.02</v>
      </c>
      <c r="G1913" t="s">
        <v>11</v>
      </c>
      <c r="H1913" t="s">
        <v>16</v>
      </c>
      <c r="I1913" t="s">
        <v>42</v>
      </c>
      <c r="J1913" s="16" t="str">
        <f>IF(Table3[[#This Row],[month]]="?","sep",Table3[[#This Row],[month]])</f>
        <v>Aug</v>
      </c>
      <c r="K1913" s="16">
        <f>IF(Table3[[#This Row],[year]]="?","1983",Table3[[#This Row],[year]])</f>
        <v>2004</v>
      </c>
      <c r="L1913" s="16" t="str">
        <f>IF(Table3[[#This Row],[Hospital tier]]="?","tier - 2",Table3[[#This Row],[Hospital tier]])</f>
        <v>tier - 2</v>
      </c>
      <c r="M1913" s="16" t="str">
        <f>IF(Table3[[#This Row],[City tier]]="?","tier - 2",Table3[[#This Row],[City tier]])</f>
        <v>tier - 1</v>
      </c>
      <c r="N1913" s="16" t="str">
        <f>IF(Table3[[#This Row],[State ID]]="?","unknown",Table3[[#This Row],[State ID]])</f>
        <v>R1011</v>
      </c>
      <c r="O1913" s="38" t="str">
        <f>CONCATENATE(Table3[[#This Row],[date]],"-",Table3[[#This Row],[month2]],"-",Table3[[#This Row],[year2]])</f>
        <v>3-Aug-2004</v>
      </c>
      <c r="P1913" s="17">
        <f>DATEDIF(Table3[[#This Row],[date of birth]],DATE(2023,6,8),"y")</f>
        <v>18</v>
      </c>
      <c r="Q1913" s="39">
        <v>24294.02</v>
      </c>
    </row>
    <row r="1914" spans="1:17" x14ac:dyDescent="0.25">
      <c r="A1914" t="s">
        <v>6629</v>
      </c>
      <c r="B1914">
        <v>1999</v>
      </c>
      <c r="C1914" t="s">
        <v>37</v>
      </c>
      <c r="D1914">
        <v>7</v>
      </c>
      <c r="E1914">
        <v>0</v>
      </c>
      <c r="F1914">
        <v>24387.74</v>
      </c>
      <c r="G1914" t="s">
        <v>11</v>
      </c>
      <c r="H1914" t="s">
        <v>16</v>
      </c>
      <c r="I1914" t="s">
        <v>42</v>
      </c>
      <c r="J1914" s="16" t="str">
        <f>IF(Table3[[#This Row],[month]]="?","sep",Table3[[#This Row],[month]])</f>
        <v>Oct</v>
      </c>
      <c r="K1914" s="16">
        <f>IF(Table3[[#This Row],[year]]="?","1983",Table3[[#This Row],[year]])</f>
        <v>1999</v>
      </c>
      <c r="L1914" s="16" t="str">
        <f>IF(Table3[[#This Row],[Hospital tier]]="?","tier - 2",Table3[[#This Row],[Hospital tier]])</f>
        <v>tier - 2</v>
      </c>
      <c r="M1914" s="16" t="str">
        <f>IF(Table3[[#This Row],[City tier]]="?","tier - 2",Table3[[#This Row],[City tier]])</f>
        <v>tier - 1</v>
      </c>
      <c r="N1914" s="16" t="str">
        <f>IF(Table3[[#This Row],[State ID]]="?","unknown",Table3[[#This Row],[State ID]])</f>
        <v>R1011</v>
      </c>
      <c r="O1914" s="38" t="str">
        <f>CONCATENATE(Table3[[#This Row],[date]],"-",Table3[[#This Row],[month2]],"-",Table3[[#This Row],[year2]])</f>
        <v>7-Oct-1999</v>
      </c>
      <c r="P1914" s="17">
        <f>DATEDIF(Table3[[#This Row],[date of birth]],DATE(2023,6,8),"y")</f>
        <v>23</v>
      </c>
      <c r="Q1914" s="39">
        <v>24387.74</v>
      </c>
    </row>
    <row r="1915" spans="1:17" x14ac:dyDescent="0.25">
      <c r="A1915" t="s">
        <v>6630</v>
      </c>
      <c r="B1915">
        <v>1970</v>
      </c>
      <c r="C1915" t="s">
        <v>15</v>
      </c>
      <c r="D1915">
        <v>30</v>
      </c>
      <c r="E1915">
        <v>0</v>
      </c>
      <c r="F1915">
        <v>24393.62</v>
      </c>
      <c r="G1915" t="s">
        <v>11</v>
      </c>
      <c r="H1915" t="s">
        <v>12</v>
      </c>
      <c r="I1915" t="s">
        <v>23</v>
      </c>
      <c r="J1915" s="16" t="str">
        <f>IF(Table3[[#This Row],[month]]="?","sep",Table3[[#This Row],[month]])</f>
        <v>Nov</v>
      </c>
      <c r="K1915" s="16">
        <f>IF(Table3[[#This Row],[year]]="?","1983",Table3[[#This Row],[year]])</f>
        <v>1970</v>
      </c>
      <c r="L1915" s="16" t="str">
        <f>IF(Table3[[#This Row],[Hospital tier]]="?","tier - 2",Table3[[#This Row],[Hospital tier]])</f>
        <v>tier - 2</v>
      </c>
      <c r="M1915" s="16" t="str">
        <f>IF(Table3[[#This Row],[City tier]]="?","tier - 2",Table3[[#This Row],[City tier]])</f>
        <v>tier - 3</v>
      </c>
      <c r="N1915" s="16" t="str">
        <f>IF(Table3[[#This Row],[State ID]]="?","unknown",Table3[[#This Row],[State ID]])</f>
        <v>R1012</v>
      </c>
      <c r="O1915" s="38" t="str">
        <f>CONCATENATE(Table3[[#This Row],[date]],"-",Table3[[#This Row],[month2]],"-",Table3[[#This Row],[year2]])</f>
        <v>30-Nov-1970</v>
      </c>
      <c r="P1915" s="17">
        <f>DATEDIF(Table3[[#This Row],[date of birth]],DATE(2023,6,8),"y")</f>
        <v>52</v>
      </c>
      <c r="Q1915" s="39">
        <v>24393.62</v>
      </c>
    </row>
    <row r="1916" spans="1:17" x14ac:dyDescent="0.25">
      <c r="A1916" t="s">
        <v>6631</v>
      </c>
      <c r="B1916">
        <v>1968</v>
      </c>
      <c r="C1916" t="s">
        <v>10</v>
      </c>
      <c r="D1916">
        <v>6</v>
      </c>
      <c r="E1916">
        <v>0</v>
      </c>
      <c r="F1916">
        <v>24476.48</v>
      </c>
      <c r="G1916" t="s">
        <v>11</v>
      </c>
      <c r="H1916" t="s">
        <v>11</v>
      </c>
      <c r="I1916" t="s">
        <v>23</v>
      </c>
      <c r="J1916" s="16" t="str">
        <f>IF(Table3[[#This Row],[month]]="?","sep",Table3[[#This Row],[month]])</f>
        <v>Jul</v>
      </c>
      <c r="K1916" s="16">
        <f>IF(Table3[[#This Row],[year]]="?","1983",Table3[[#This Row],[year]])</f>
        <v>1968</v>
      </c>
      <c r="L1916" s="16" t="str">
        <f>IF(Table3[[#This Row],[Hospital tier]]="?","tier - 2",Table3[[#This Row],[Hospital tier]])</f>
        <v>tier - 2</v>
      </c>
      <c r="M1916" s="16" t="str">
        <f>IF(Table3[[#This Row],[City tier]]="?","tier - 2",Table3[[#This Row],[City tier]])</f>
        <v>tier - 2</v>
      </c>
      <c r="N1916" s="16" t="str">
        <f>IF(Table3[[#This Row],[State ID]]="?","unknown",Table3[[#This Row],[State ID]])</f>
        <v>R1012</v>
      </c>
      <c r="O1916" s="38" t="str">
        <f>CONCATENATE(Table3[[#This Row],[date]],"-",Table3[[#This Row],[month2]],"-",Table3[[#This Row],[year2]])</f>
        <v>6-Jul-1968</v>
      </c>
      <c r="P1916" s="17">
        <f>DATEDIF(Table3[[#This Row],[date of birth]],DATE(2023,6,8),"y")</f>
        <v>54</v>
      </c>
      <c r="Q1916" s="39">
        <v>24476.48</v>
      </c>
    </row>
    <row r="1917" spans="1:17" x14ac:dyDescent="0.25">
      <c r="A1917" t="s">
        <v>6632</v>
      </c>
      <c r="B1917">
        <v>1961</v>
      </c>
      <c r="C1917" t="s">
        <v>37</v>
      </c>
      <c r="D1917">
        <v>21</v>
      </c>
      <c r="E1917">
        <v>0</v>
      </c>
      <c r="F1917">
        <v>24513.09</v>
      </c>
      <c r="G1917" t="s">
        <v>11</v>
      </c>
      <c r="H1917" t="s">
        <v>11</v>
      </c>
      <c r="I1917" t="s">
        <v>13</v>
      </c>
      <c r="J1917" s="16" t="str">
        <f>IF(Table3[[#This Row],[month]]="?","sep",Table3[[#This Row],[month]])</f>
        <v>Oct</v>
      </c>
      <c r="K1917" s="16">
        <f>IF(Table3[[#This Row],[year]]="?","1983",Table3[[#This Row],[year]])</f>
        <v>1961</v>
      </c>
      <c r="L1917" s="16" t="str">
        <f>IF(Table3[[#This Row],[Hospital tier]]="?","tier - 2",Table3[[#This Row],[Hospital tier]])</f>
        <v>tier - 2</v>
      </c>
      <c r="M1917" s="16" t="str">
        <f>IF(Table3[[#This Row],[City tier]]="?","tier - 2",Table3[[#This Row],[City tier]])</f>
        <v>tier - 2</v>
      </c>
      <c r="N1917" s="16" t="str">
        <f>IF(Table3[[#This Row],[State ID]]="?","unknown",Table3[[#This Row],[State ID]])</f>
        <v>R1013</v>
      </c>
      <c r="O1917" s="38" t="str">
        <f>CONCATENATE(Table3[[#This Row],[date]],"-",Table3[[#This Row],[month2]],"-",Table3[[#This Row],[year2]])</f>
        <v>21-Oct-1961</v>
      </c>
      <c r="P1917" s="17">
        <f>DATEDIF(Table3[[#This Row],[date of birth]],DATE(2023,6,8),"y")</f>
        <v>61</v>
      </c>
      <c r="Q1917" s="39">
        <v>24513.09</v>
      </c>
    </row>
    <row r="1918" spans="1:17" x14ac:dyDescent="0.25">
      <c r="A1918" t="s">
        <v>6633</v>
      </c>
      <c r="B1918">
        <v>1972</v>
      </c>
      <c r="C1918" t="s">
        <v>20</v>
      </c>
      <c r="D1918">
        <v>14</v>
      </c>
      <c r="E1918">
        <v>1</v>
      </c>
      <c r="F1918">
        <v>24520.26</v>
      </c>
      <c r="G1918" t="s">
        <v>11</v>
      </c>
      <c r="H1918" t="s">
        <v>12</v>
      </c>
      <c r="I1918" t="s">
        <v>42</v>
      </c>
      <c r="J1918" s="16" t="str">
        <f>IF(Table3[[#This Row],[month]]="?","sep",Table3[[#This Row],[month]])</f>
        <v>Sep</v>
      </c>
      <c r="K1918" s="16">
        <f>IF(Table3[[#This Row],[year]]="?","1983",Table3[[#This Row],[year]])</f>
        <v>1972</v>
      </c>
      <c r="L1918" s="16" t="str">
        <f>IF(Table3[[#This Row],[Hospital tier]]="?","tier - 2",Table3[[#This Row],[Hospital tier]])</f>
        <v>tier - 2</v>
      </c>
      <c r="M1918" s="16" t="str">
        <f>IF(Table3[[#This Row],[City tier]]="?","tier - 2",Table3[[#This Row],[City tier]])</f>
        <v>tier - 3</v>
      </c>
      <c r="N1918" s="16" t="str">
        <f>IF(Table3[[#This Row],[State ID]]="?","unknown",Table3[[#This Row],[State ID]])</f>
        <v>R1011</v>
      </c>
      <c r="O1918" s="38" t="str">
        <f>CONCATENATE(Table3[[#This Row],[date]],"-",Table3[[#This Row],[month2]],"-",Table3[[#This Row],[year2]])</f>
        <v>14-Sep-1972</v>
      </c>
      <c r="P1918" s="17">
        <f>DATEDIF(Table3[[#This Row],[date of birth]],DATE(2023,6,8),"y")</f>
        <v>50</v>
      </c>
      <c r="Q1918" s="39">
        <v>24520.26</v>
      </c>
    </row>
    <row r="1919" spans="1:17" x14ac:dyDescent="0.25">
      <c r="A1919" t="s">
        <v>6634</v>
      </c>
      <c r="B1919">
        <v>1975</v>
      </c>
      <c r="C1919" t="s">
        <v>18</v>
      </c>
      <c r="D1919">
        <v>13</v>
      </c>
      <c r="E1919">
        <v>2</v>
      </c>
      <c r="F1919">
        <v>24535.7</v>
      </c>
      <c r="G1919" t="s">
        <v>11</v>
      </c>
      <c r="H1919" t="s">
        <v>11</v>
      </c>
      <c r="I1919" t="s">
        <v>23</v>
      </c>
      <c r="J1919" s="16" t="str">
        <f>IF(Table3[[#This Row],[month]]="?","sep",Table3[[#This Row],[month]])</f>
        <v>Jun</v>
      </c>
      <c r="K1919" s="16">
        <f>IF(Table3[[#This Row],[year]]="?","1983",Table3[[#This Row],[year]])</f>
        <v>1975</v>
      </c>
      <c r="L1919" s="16" t="str">
        <f>IF(Table3[[#This Row],[Hospital tier]]="?","tier - 2",Table3[[#This Row],[Hospital tier]])</f>
        <v>tier - 2</v>
      </c>
      <c r="M1919" s="16" t="str">
        <f>IF(Table3[[#This Row],[City tier]]="?","tier - 2",Table3[[#This Row],[City tier]])</f>
        <v>tier - 2</v>
      </c>
      <c r="N1919" s="16" t="str">
        <f>IF(Table3[[#This Row],[State ID]]="?","unknown",Table3[[#This Row],[State ID]])</f>
        <v>R1012</v>
      </c>
      <c r="O1919" s="38" t="str">
        <f>CONCATENATE(Table3[[#This Row],[date]],"-",Table3[[#This Row],[month2]],"-",Table3[[#This Row],[year2]])</f>
        <v>13-Jun-1975</v>
      </c>
      <c r="P1919" s="17">
        <f>DATEDIF(Table3[[#This Row],[date of birth]],DATE(2023,6,8),"y")</f>
        <v>47</v>
      </c>
      <c r="Q1919" s="39">
        <v>24535.7</v>
      </c>
    </row>
    <row r="1920" spans="1:17" x14ac:dyDescent="0.25">
      <c r="A1920" t="s">
        <v>6635</v>
      </c>
      <c r="B1920">
        <v>1976</v>
      </c>
      <c r="C1920" t="s">
        <v>37</v>
      </c>
      <c r="D1920">
        <v>12</v>
      </c>
      <c r="E1920">
        <v>0</v>
      </c>
      <c r="F1920">
        <v>24603.05</v>
      </c>
      <c r="G1920" t="s">
        <v>11</v>
      </c>
      <c r="H1920" t="s">
        <v>11</v>
      </c>
      <c r="I1920" t="s">
        <v>42</v>
      </c>
      <c r="J1920" s="16" t="str">
        <f>IF(Table3[[#This Row],[month]]="?","sep",Table3[[#This Row],[month]])</f>
        <v>Oct</v>
      </c>
      <c r="K1920" s="16">
        <f>IF(Table3[[#This Row],[year]]="?","1983",Table3[[#This Row],[year]])</f>
        <v>1976</v>
      </c>
      <c r="L1920" s="16" t="str">
        <f>IF(Table3[[#This Row],[Hospital tier]]="?","tier - 2",Table3[[#This Row],[Hospital tier]])</f>
        <v>tier - 2</v>
      </c>
      <c r="M1920" s="16" t="str">
        <f>IF(Table3[[#This Row],[City tier]]="?","tier - 2",Table3[[#This Row],[City tier]])</f>
        <v>tier - 2</v>
      </c>
      <c r="N1920" s="16" t="str">
        <f>IF(Table3[[#This Row],[State ID]]="?","unknown",Table3[[#This Row],[State ID]])</f>
        <v>R1011</v>
      </c>
      <c r="O1920" s="38" t="str">
        <f>CONCATENATE(Table3[[#This Row],[date]],"-",Table3[[#This Row],[month2]],"-",Table3[[#This Row],[year2]])</f>
        <v>12-Oct-1976</v>
      </c>
      <c r="P1920" s="17">
        <f>DATEDIF(Table3[[#This Row],[date of birth]],DATE(2023,6,8),"y")</f>
        <v>46</v>
      </c>
      <c r="Q1920" s="39">
        <v>24603.05</v>
      </c>
    </row>
    <row r="1921" spans="1:17" x14ac:dyDescent="0.25">
      <c r="A1921" t="s">
        <v>6636</v>
      </c>
      <c r="B1921">
        <v>1970</v>
      </c>
      <c r="C1921" t="s">
        <v>18</v>
      </c>
      <c r="D1921">
        <v>12</v>
      </c>
      <c r="E1921">
        <v>2</v>
      </c>
      <c r="F1921">
        <v>24667.42</v>
      </c>
      <c r="G1921" t="s">
        <v>11</v>
      </c>
      <c r="H1921" t="s">
        <v>12</v>
      </c>
      <c r="I1921" t="s">
        <v>13</v>
      </c>
      <c r="J1921" s="16" t="str">
        <f>IF(Table3[[#This Row],[month]]="?","sep",Table3[[#This Row],[month]])</f>
        <v>Jun</v>
      </c>
      <c r="K1921" s="16">
        <f>IF(Table3[[#This Row],[year]]="?","1983",Table3[[#This Row],[year]])</f>
        <v>1970</v>
      </c>
      <c r="L1921" s="16" t="str">
        <f>IF(Table3[[#This Row],[Hospital tier]]="?","tier - 2",Table3[[#This Row],[Hospital tier]])</f>
        <v>tier - 2</v>
      </c>
      <c r="M1921" s="16" t="str">
        <f>IF(Table3[[#This Row],[City tier]]="?","tier - 2",Table3[[#This Row],[City tier]])</f>
        <v>tier - 3</v>
      </c>
      <c r="N1921" s="16" t="str">
        <f>IF(Table3[[#This Row],[State ID]]="?","unknown",Table3[[#This Row],[State ID]])</f>
        <v>R1013</v>
      </c>
      <c r="O1921" s="38" t="str">
        <f>CONCATENATE(Table3[[#This Row],[date]],"-",Table3[[#This Row],[month2]],"-",Table3[[#This Row],[year2]])</f>
        <v>12-Jun-1970</v>
      </c>
      <c r="P1921" s="17">
        <f>DATEDIF(Table3[[#This Row],[date of birth]],DATE(2023,6,8),"y")</f>
        <v>52</v>
      </c>
      <c r="Q1921" s="39">
        <v>24667.42</v>
      </c>
    </row>
    <row r="1922" spans="1:17" x14ac:dyDescent="0.25">
      <c r="A1922" t="s">
        <v>6637</v>
      </c>
      <c r="B1922">
        <v>1996</v>
      </c>
      <c r="C1922" t="s">
        <v>35</v>
      </c>
      <c r="D1922">
        <v>28</v>
      </c>
      <c r="E1922">
        <v>4</v>
      </c>
      <c r="F1922">
        <v>24671.66</v>
      </c>
      <c r="G1922" t="s">
        <v>11</v>
      </c>
      <c r="H1922" t="s">
        <v>16</v>
      </c>
      <c r="I1922" t="s">
        <v>247</v>
      </c>
      <c r="J1922" s="16" t="str">
        <f>IF(Table3[[#This Row],[month]]="?","sep",Table3[[#This Row],[month]])</f>
        <v>Aug</v>
      </c>
      <c r="K1922" s="16">
        <f>IF(Table3[[#This Row],[year]]="?","1983",Table3[[#This Row],[year]])</f>
        <v>1996</v>
      </c>
      <c r="L1922" s="16" t="str">
        <f>IF(Table3[[#This Row],[Hospital tier]]="?","tier - 2",Table3[[#This Row],[Hospital tier]])</f>
        <v>tier - 2</v>
      </c>
      <c r="M1922" s="16" t="str">
        <f>IF(Table3[[#This Row],[City tier]]="?","tier - 2",Table3[[#This Row],[City tier]])</f>
        <v>tier - 1</v>
      </c>
      <c r="N1922" s="16" t="str">
        <f>IF(Table3[[#This Row],[State ID]]="?","unknown",Table3[[#This Row],[State ID]])</f>
        <v>R1024</v>
      </c>
      <c r="O1922" s="38" t="str">
        <f>CONCATENATE(Table3[[#This Row],[date]],"-",Table3[[#This Row],[month2]],"-",Table3[[#This Row],[year2]])</f>
        <v>28-Aug-1996</v>
      </c>
      <c r="P1922" s="17">
        <f>DATEDIF(Table3[[#This Row],[date of birth]],DATE(2023,6,8),"y")</f>
        <v>26</v>
      </c>
      <c r="Q1922" s="39">
        <v>24671.66</v>
      </c>
    </row>
    <row r="1923" spans="1:17" x14ac:dyDescent="0.25">
      <c r="A1923" t="s">
        <v>6638</v>
      </c>
      <c r="B1923">
        <v>1992</v>
      </c>
      <c r="C1923" t="s">
        <v>37</v>
      </c>
      <c r="D1923">
        <v>11</v>
      </c>
      <c r="E1923">
        <v>0</v>
      </c>
      <c r="F1923">
        <v>24795.040000000001</v>
      </c>
      <c r="G1923" t="s">
        <v>11</v>
      </c>
      <c r="H1923" t="s">
        <v>12</v>
      </c>
      <c r="I1923" t="s">
        <v>42</v>
      </c>
      <c r="J1923" s="16" t="str">
        <f>IF(Table3[[#This Row],[month]]="?","sep",Table3[[#This Row],[month]])</f>
        <v>Oct</v>
      </c>
      <c r="K1923" s="16">
        <f>IF(Table3[[#This Row],[year]]="?","1983",Table3[[#This Row],[year]])</f>
        <v>1992</v>
      </c>
      <c r="L1923" s="16" t="str">
        <f>IF(Table3[[#This Row],[Hospital tier]]="?","tier - 2",Table3[[#This Row],[Hospital tier]])</f>
        <v>tier - 2</v>
      </c>
      <c r="M1923" s="16" t="str">
        <f>IF(Table3[[#This Row],[City tier]]="?","tier - 2",Table3[[#This Row],[City tier]])</f>
        <v>tier - 3</v>
      </c>
      <c r="N1923" s="16" t="str">
        <f>IF(Table3[[#This Row],[State ID]]="?","unknown",Table3[[#This Row],[State ID]])</f>
        <v>R1011</v>
      </c>
      <c r="O1923" s="38" t="str">
        <f>CONCATENATE(Table3[[#This Row],[date]],"-",Table3[[#This Row],[month2]],"-",Table3[[#This Row],[year2]])</f>
        <v>11-Oct-1992</v>
      </c>
      <c r="P1923" s="17">
        <f>DATEDIF(Table3[[#This Row],[date of birth]],DATE(2023,6,8),"y")</f>
        <v>30</v>
      </c>
      <c r="Q1923" s="39">
        <v>24795.040000000001</v>
      </c>
    </row>
    <row r="1924" spans="1:17" x14ac:dyDescent="0.25">
      <c r="A1924" t="s">
        <v>6639</v>
      </c>
      <c r="B1924">
        <v>1994</v>
      </c>
      <c r="C1924" t="s">
        <v>20</v>
      </c>
      <c r="D1924">
        <v>9</v>
      </c>
      <c r="E1924">
        <v>0</v>
      </c>
      <c r="F1924">
        <v>24817.25</v>
      </c>
      <c r="G1924" t="s">
        <v>11</v>
      </c>
      <c r="H1924" t="s">
        <v>11</v>
      </c>
      <c r="I1924" t="s">
        <v>42</v>
      </c>
      <c r="J1924" s="16" t="str">
        <f>IF(Table3[[#This Row],[month]]="?","sep",Table3[[#This Row],[month]])</f>
        <v>Sep</v>
      </c>
      <c r="K1924" s="16">
        <f>IF(Table3[[#This Row],[year]]="?","1983",Table3[[#This Row],[year]])</f>
        <v>1994</v>
      </c>
      <c r="L1924" s="16" t="str">
        <f>IF(Table3[[#This Row],[Hospital tier]]="?","tier - 2",Table3[[#This Row],[Hospital tier]])</f>
        <v>tier - 2</v>
      </c>
      <c r="M1924" s="16" t="str">
        <f>IF(Table3[[#This Row],[City tier]]="?","tier - 2",Table3[[#This Row],[City tier]])</f>
        <v>tier - 2</v>
      </c>
      <c r="N1924" s="16" t="str">
        <f>IF(Table3[[#This Row],[State ID]]="?","unknown",Table3[[#This Row],[State ID]])</f>
        <v>R1011</v>
      </c>
      <c r="O1924" s="38" t="str">
        <f>CONCATENATE(Table3[[#This Row],[date]],"-",Table3[[#This Row],[month2]],"-",Table3[[#This Row],[year2]])</f>
        <v>9-Sep-1994</v>
      </c>
      <c r="P1924" s="17">
        <f>DATEDIF(Table3[[#This Row],[date of birth]],DATE(2023,6,8),"y")</f>
        <v>28</v>
      </c>
      <c r="Q1924" s="39">
        <v>24817.25</v>
      </c>
    </row>
    <row r="1925" spans="1:17" x14ac:dyDescent="0.25">
      <c r="A1925" t="s">
        <v>6640</v>
      </c>
      <c r="B1925">
        <v>1995</v>
      </c>
      <c r="C1925" t="s">
        <v>18</v>
      </c>
      <c r="D1925">
        <v>10</v>
      </c>
      <c r="E1925">
        <v>0</v>
      </c>
      <c r="F1925">
        <v>24863.25</v>
      </c>
      <c r="G1925" t="s">
        <v>11</v>
      </c>
      <c r="H1925" t="s">
        <v>12</v>
      </c>
      <c r="I1925" t="s">
        <v>42</v>
      </c>
      <c r="J1925" s="16" t="str">
        <f>IF(Table3[[#This Row],[month]]="?","sep",Table3[[#This Row],[month]])</f>
        <v>Jun</v>
      </c>
      <c r="K1925" s="16">
        <f>IF(Table3[[#This Row],[year]]="?","1983",Table3[[#This Row],[year]])</f>
        <v>1995</v>
      </c>
      <c r="L1925" s="16" t="str">
        <f>IF(Table3[[#This Row],[Hospital tier]]="?","tier - 2",Table3[[#This Row],[Hospital tier]])</f>
        <v>tier - 2</v>
      </c>
      <c r="M1925" s="16" t="str">
        <f>IF(Table3[[#This Row],[City tier]]="?","tier - 2",Table3[[#This Row],[City tier]])</f>
        <v>tier - 3</v>
      </c>
      <c r="N1925" s="16" t="str">
        <f>IF(Table3[[#This Row],[State ID]]="?","unknown",Table3[[#This Row],[State ID]])</f>
        <v>R1011</v>
      </c>
      <c r="O1925" s="38" t="str">
        <f>CONCATENATE(Table3[[#This Row],[date]],"-",Table3[[#This Row],[month2]],"-",Table3[[#This Row],[year2]])</f>
        <v>10-Jun-1995</v>
      </c>
      <c r="P1925" s="17">
        <f>DATEDIF(Table3[[#This Row],[date of birth]],DATE(2023,6,8),"y")</f>
        <v>27</v>
      </c>
      <c r="Q1925" s="39">
        <v>24863.25</v>
      </c>
    </row>
    <row r="1926" spans="1:17" x14ac:dyDescent="0.25">
      <c r="A1926" t="s">
        <v>6641</v>
      </c>
      <c r="B1926">
        <v>1970</v>
      </c>
      <c r="C1926" t="s">
        <v>15</v>
      </c>
      <c r="D1926">
        <v>26</v>
      </c>
      <c r="E1926">
        <v>3</v>
      </c>
      <c r="F1926">
        <v>24869.84</v>
      </c>
      <c r="G1926" t="s">
        <v>11</v>
      </c>
      <c r="H1926" t="s">
        <v>11</v>
      </c>
      <c r="I1926" t="s">
        <v>168</v>
      </c>
      <c r="J1926" s="16" t="str">
        <f>IF(Table3[[#This Row],[month]]="?","sep",Table3[[#This Row],[month]])</f>
        <v>Nov</v>
      </c>
      <c r="K1926" s="16">
        <f>IF(Table3[[#This Row],[year]]="?","1983",Table3[[#This Row],[year]])</f>
        <v>1970</v>
      </c>
      <c r="L1926" s="16" t="str">
        <f>IF(Table3[[#This Row],[Hospital tier]]="?","tier - 2",Table3[[#This Row],[Hospital tier]])</f>
        <v>tier - 2</v>
      </c>
      <c r="M1926" s="16" t="str">
        <f>IF(Table3[[#This Row],[City tier]]="?","tier - 2",Table3[[#This Row],[City tier]])</f>
        <v>tier - 2</v>
      </c>
      <c r="N1926" s="16" t="str">
        <f>IF(Table3[[#This Row],[State ID]]="?","unknown",Table3[[#This Row],[State ID]])</f>
        <v>R1016</v>
      </c>
      <c r="O1926" s="38" t="str">
        <f>CONCATENATE(Table3[[#This Row],[date]],"-",Table3[[#This Row],[month2]],"-",Table3[[#This Row],[year2]])</f>
        <v>26-Nov-1970</v>
      </c>
      <c r="P1926" s="17">
        <f>DATEDIF(Table3[[#This Row],[date of birth]],DATE(2023,6,8),"y")</f>
        <v>52</v>
      </c>
      <c r="Q1926" s="39">
        <v>24869.84</v>
      </c>
    </row>
    <row r="1927" spans="1:17" x14ac:dyDescent="0.25">
      <c r="A1927" t="s">
        <v>6642</v>
      </c>
      <c r="B1927">
        <v>1969</v>
      </c>
      <c r="C1927" t="s">
        <v>10</v>
      </c>
      <c r="D1927">
        <v>23</v>
      </c>
      <c r="E1927">
        <v>3</v>
      </c>
      <c r="F1927">
        <v>24873.38</v>
      </c>
      <c r="G1927" t="s">
        <v>11</v>
      </c>
      <c r="H1927" t="s">
        <v>16</v>
      </c>
      <c r="I1927" t="s">
        <v>247</v>
      </c>
      <c r="J1927" s="16" t="str">
        <f>IF(Table3[[#This Row],[month]]="?","sep",Table3[[#This Row],[month]])</f>
        <v>Jul</v>
      </c>
      <c r="K1927" s="16">
        <f>IF(Table3[[#This Row],[year]]="?","1983",Table3[[#This Row],[year]])</f>
        <v>1969</v>
      </c>
      <c r="L1927" s="16" t="str">
        <f>IF(Table3[[#This Row],[Hospital tier]]="?","tier - 2",Table3[[#This Row],[Hospital tier]])</f>
        <v>tier - 2</v>
      </c>
      <c r="M1927" s="16" t="str">
        <f>IF(Table3[[#This Row],[City tier]]="?","tier - 2",Table3[[#This Row],[City tier]])</f>
        <v>tier - 1</v>
      </c>
      <c r="N1927" s="16" t="str">
        <f>IF(Table3[[#This Row],[State ID]]="?","unknown",Table3[[#This Row],[State ID]])</f>
        <v>R1024</v>
      </c>
      <c r="O1927" s="38" t="str">
        <f>CONCATENATE(Table3[[#This Row],[date]],"-",Table3[[#This Row],[month2]],"-",Table3[[#This Row],[year2]])</f>
        <v>23-Jul-1969</v>
      </c>
      <c r="P1927" s="17">
        <f>DATEDIF(Table3[[#This Row],[date of birth]],DATE(2023,6,8),"y")</f>
        <v>53</v>
      </c>
      <c r="Q1927" s="39">
        <v>24873.38</v>
      </c>
    </row>
    <row r="1928" spans="1:17" x14ac:dyDescent="0.25">
      <c r="A1928" t="s">
        <v>6643</v>
      </c>
      <c r="B1928">
        <v>1987</v>
      </c>
      <c r="C1928" t="s">
        <v>18</v>
      </c>
      <c r="D1928">
        <v>14</v>
      </c>
      <c r="E1928">
        <v>2</v>
      </c>
      <c r="F1928">
        <v>24915.05</v>
      </c>
      <c r="G1928" t="s">
        <v>11</v>
      </c>
      <c r="H1928" t="s">
        <v>16</v>
      </c>
      <c r="I1928" t="s">
        <v>247</v>
      </c>
      <c r="J1928" s="16" t="str">
        <f>IF(Table3[[#This Row],[month]]="?","sep",Table3[[#This Row],[month]])</f>
        <v>Jun</v>
      </c>
      <c r="K1928" s="16">
        <f>IF(Table3[[#This Row],[year]]="?","1983",Table3[[#This Row],[year]])</f>
        <v>1987</v>
      </c>
      <c r="L1928" s="16" t="str">
        <f>IF(Table3[[#This Row],[Hospital tier]]="?","tier - 2",Table3[[#This Row],[Hospital tier]])</f>
        <v>tier - 2</v>
      </c>
      <c r="M1928" s="16" t="str">
        <f>IF(Table3[[#This Row],[City tier]]="?","tier - 2",Table3[[#This Row],[City tier]])</f>
        <v>tier - 1</v>
      </c>
      <c r="N1928" s="16" t="str">
        <f>IF(Table3[[#This Row],[State ID]]="?","unknown",Table3[[#This Row],[State ID]])</f>
        <v>R1024</v>
      </c>
      <c r="O1928" s="38" t="str">
        <f>CONCATENATE(Table3[[#This Row],[date]],"-",Table3[[#This Row],[month2]],"-",Table3[[#This Row],[year2]])</f>
        <v>14-Jun-1987</v>
      </c>
      <c r="P1928" s="17">
        <f>DATEDIF(Table3[[#This Row],[date of birth]],DATE(2023,6,8),"y")</f>
        <v>35</v>
      </c>
      <c r="Q1928" s="39">
        <v>24915.05</v>
      </c>
    </row>
    <row r="1929" spans="1:17" x14ac:dyDescent="0.25">
      <c r="A1929" t="s">
        <v>6644</v>
      </c>
      <c r="B1929">
        <v>1975</v>
      </c>
      <c r="C1929" t="s">
        <v>15</v>
      </c>
      <c r="D1929">
        <v>14</v>
      </c>
      <c r="E1929">
        <v>3</v>
      </c>
      <c r="F1929">
        <v>24915.22</v>
      </c>
      <c r="G1929" t="s">
        <v>11</v>
      </c>
      <c r="H1929" t="s">
        <v>12</v>
      </c>
      <c r="I1929" t="s">
        <v>23</v>
      </c>
      <c r="J1929" s="16" t="str">
        <f>IF(Table3[[#This Row],[month]]="?","sep",Table3[[#This Row],[month]])</f>
        <v>Nov</v>
      </c>
      <c r="K1929" s="16">
        <f>IF(Table3[[#This Row],[year]]="?","1983",Table3[[#This Row],[year]])</f>
        <v>1975</v>
      </c>
      <c r="L1929" s="16" t="str">
        <f>IF(Table3[[#This Row],[Hospital tier]]="?","tier - 2",Table3[[#This Row],[Hospital tier]])</f>
        <v>tier - 2</v>
      </c>
      <c r="M1929" s="16" t="str">
        <f>IF(Table3[[#This Row],[City tier]]="?","tier - 2",Table3[[#This Row],[City tier]])</f>
        <v>tier - 3</v>
      </c>
      <c r="N1929" s="16" t="str">
        <f>IF(Table3[[#This Row],[State ID]]="?","unknown",Table3[[#This Row],[State ID]])</f>
        <v>R1012</v>
      </c>
      <c r="O1929" s="38" t="str">
        <f>CONCATENATE(Table3[[#This Row],[date]],"-",Table3[[#This Row],[month2]],"-",Table3[[#This Row],[year2]])</f>
        <v>14-Nov-1975</v>
      </c>
      <c r="P1929" s="17">
        <f>DATEDIF(Table3[[#This Row],[date of birth]],DATE(2023,6,8),"y")</f>
        <v>47</v>
      </c>
      <c r="Q1929" s="39">
        <v>24915.22</v>
      </c>
    </row>
    <row r="1930" spans="1:17" x14ac:dyDescent="0.25">
      <c r="A1930" t="s">
        <v>6645</v>
      </c>
      <c r="B1930">
        <v>1995</v>
      </c>
      <c r="C1930" t="s">
        <v>30</v>
      </c>
      <c r="D1930">
        <v>4</v>
      </c>
      <c r="E1930">
        <v>0</v>
      </c>
      <c r="F1930">
        <v>25075.97</v>
      </c>
      <c r="G1930" t="s">
        <v>11</v>
      </c>
      <c r="H1930" t="s">
        <v>11</v>
      </c>
      <c r="I1930" t="s">
        <v>42</v>
      </c>
      <c r="J1930" s="16" t="str">
        <f>IF(Table3[[#This Row],[month]]="?","sep",Table3[[#This Row],[month]])</f>
        <v>Dec</v>
      </c>
      <c r="K1930" s="16">
        <f>IF(Table3[[#This Row],[year]]="?","1983",Table3[[#This Row],[year]])</f>
        <v>1995</v>
      </c>
      <c r="L1930" s="16" t="str">
        <f>IF(Table3[[#This Row],[Hospital tier]]="?","tier - 2",Table3[[#This Row],[Hospital tier]])</f>
        <v>tier - 2</v>
      </c>
      <c r="M1930" s="16" t="str">
        <f>IF(Table3[[#This Row],[City tier]]="?","tier - 2",Table3[[#This Row],[City tier]])</f>
        <v>tier - 2</v>
      </c>
      <c r="N1930" s="16" t="str">
        <f>IF(Table3[[#This Row],[State ID]]="?","unknown",Table3[[#This Row],[State ID]])</f>
        <v>R1011</v>
      </c>
      <c r="O1930" s="38" t="str">
        <f>CONCATENATE(Table3[[#This Row],[date]],"-",Table3[[#This Row],[month2]],"-",Table3[[#This Row],[year2]])</f>
        <v>4-Dec-1995</v>
      </c>
      <c r="P1930" s="17">
        <f>DATEDIF(Table3[[#This Row],[date of birth]],DATE(2023,6,8),"y")</f>
        <v>27</v>
      </c>
      <c r="Q1930" s="39">
        <v>25075.97</v>
      </c>
    </row>
    <row r="1931" spans="1:17" x14ac:dyDescent="0.25">
      <c r="A1931" t="s">
        <v>6646</v>
      </c>
      <c r="B1931">
        <v>1998</v>
      </c>
      <c r="C1931" t="s">
        <v>18</v>
      </c>
      <c r="D1931">
        <v>14</v>
      </c>
      <c r="E1931">
        <v>0</v>
      </c>
      <c r="F1931">
        <v>25081.77</v>
      </c>
      <c r="G1931" t="s">
        <v>11</v>
      </c>
      <c r="H1931" t="s">
        <v>11</v>
      </c>
      <c r="I1931" t="s">
        <v>13</v>
      </c>
      <c r="J1931" s="16" t="str">
        <f>IF(Table3[[#This Row],[month]]="?","sep",Table3[[#This Row],[month]])</f>
        <v>Jun</v>
      </c>
      <c r="K1931" s="16">
        <f>IF(Table3[[#This Row],[year]]="?","1983",Table3[[#This Row],[year]])</f>
        <v>1998</v>
      </c>
      <c r="L1931" s="16" t="str">
        <f>IF(Table3[[#This Row],[Hospital tier]]="?","tier - 2",Table3[[#This Row],[Hospital tier]])</f>
        <v>tier - 2</v>
      </c>
      <c r="M1931" s="16" t="str">
        <f>IF(Table3[[#This Row],[City tier]]="?","tier - 2",Table3[[#This Row],[City tier]])</f>
        <v>tier - 2</v>
      </c>
      <c r="N1931" s="16" t="str">
        <f>IF(Table3[[#This Row],[State ID]]="?","unknown",Table3[[#This Row],[State ID]])</f>
        <v>R1013</v>
      </c>
      <c r="O1931" s="38" t="str">
        <f>CONCATENATE(Table3[[#This Row],[date]],"-",Table3[[#This Row],[month2]],"-",Table3[[#This Row],[year2]])</f>
        <v>14-Jun-1998</v>
      </c>
      <c r="P1931" s="17">
        <f>DATEDIF(Table3[[#This Row],[date of birth]],DATE(2023,6,8),"y")</f>
        <v>24</v>
      </c>
      <c r="Q1931" s="39">
        <v>25081.77</v>
      </c>
    </row>
    <row r="1932" spans="1:17" x14ac:dyDescent="0.25">
      <c r="A1932" t="s">
        <v>6647</v>
      </c>
      <c r="B1932">
        <v>1998</v>
      </c>
      <c r="C1932" t="s">
        <v>15</v>
      </c>
      <c r="D1932">
        <v>24</v>
      </c>
      <c r="E1932">
        <v>0</v>
      </c>
      <c r="F1932">
        <v>25127.22</v>
      </c>
      <c r="G1932" t="s">
        <v>11</v>
      </c>
      <c r="H1932" t="s">
        <v>12</v>
      </c>
      <c r="I1932" t="s">
        <v>42</v>
      </c>
      <c r="J1932" s="16" t="str">
        <f>IF(Table3[[#This Row],[month]]="?","sep",Table3[[#This Row],[month]])</f>
        <v>Nov</v>
      </c>
      <c r="K1932" s="16">
        <f>IF(Table3[[#This Row],[year]]="?","1983",Table3[[#This Row],[year]])</f>
        <v>1998</v>
      </c>
      <c r="L1932" s="16" t="str">
        <f>IF(Table3[[#This Row],[Hospital tier]]="?","tier - 2",Table3[[#This Row],[Hospital tier]])</f>
        <v>tier - 2</v>
      </c>
      <c r="M1932" s="16" t="str">
        <f>IF(Table3[[#This Row],[City tier]]="?","tier - 2",Table3[[#This Row],[City tier]])</f>
        <v>tier - 3</v>
      </c>
      <c r="N1932" s="16" t="str">
        <f>IF(Table3[[#This Row],[State ID]]="?","unknown",Table3[[#This Row],[State ID]])</f>
        <v>R1011</v>
      </c>
      <c r="O1932" s="38" t="str">
        <f>CONCATENATE(Table3[[#This Row],[date]],"-",Table3[[#This Row],[month2]],"-",Table3[[#This Row],[year2]])</f>
        <v>24-Nov-1998</v>
      </c>
      <c r="P1932" s="17">
        <f>DATEDIF(Table3[[#This Row],[date of birth]],DATE(2023,6,8),"y")</f>
        <v>24</v>
      </c>
      <c r="Q1932" s="39">
        <v>25127.22</v>
      </c>
    </row>
    <row r="1933" spans="1:17" x14ac:dyDescent="0.25">
      <c r="A1933" t="s">
        <v>6648</v>
      </c>
      <c r="B1933">
        <v>1975</v>
      </c>
      <c r="C1933" t="s">
        <v>30</v>
      </c>
      <c r="D1933">
        <v>14</v>
      </c>
      <c r="E1933">
        <v>3</v>
      </c>
      <c r="F1933">
        <v>25309.49</v>
      </c>
      <c r="G1933" t="s">
        <v>11</v>
      </c>
      <c r="H1933" t="s">
        <v>16</v>
      </c>
      <c r="I1933" t="s">
        <v>42</v>
      </c>
      <c r="J1933" s="16" t="str">
        <f>IF(Table3[[#This Row],[month]]="?","sep",Table3[[#This Row],[month]])</f>
        <v>Dec</v>
      </c>
      <c r="K1933" s="16">
        <f>IF(Table3[[#This Row],[year]]="?","1983",Table3[[#This Row],[year]])</f>
        <v>1975</v>
      </c>
      <c r="L1933" s="16" t="str">
        <f>IF(Table3[[#This Row],[Hospital tier]]="?","tier - 2",Table3[[#This Row],[Hospital tier]])</f>
        <v>tier - 2</v>
      </c>
      <c r="M1933" s="16" t="str">
        <f>IF(Table3[[#This Row],[City tier]]="?","tier - 2",Table3[[#This Row],[City tier]])</f>
        <v>tier - 1</v>
      </c>
      <c r="N1933" s="16" t="str">
        <f>IF(Table3[[#This Row],[State ID]]="?","unknown",Table3[[#This Row],[State ID]])</f>
        <v>R1011</v>
      </c>
      <c r="O1933" s="38" t="str">
        <f>CONCATENATE(Table3[[#This Row],[date]],"-",Table3[[#This Row],[month2]],"-",Table3[[#This Row],[year2]])</f>
        <v>14-Dec-1975</v>
      </c>
      <c r="P1933" s="17">
        <f>DATEDIF(Table3[[#This Row],[date of birth]],DATE(2023,6,8),"y")</f>
        <v>47</v>
      </c>
      <c r="Q1933" s="39">
        <v>25309.49</v>
      </c>
    </row>
    <row r="1934" spans="1:17" x14ac:dyDescent="0.25">
      <c r="A1934" t="s">
        <v>6649</v>
      </c>
      <c r="B1934">
        <v>1972</v>
      </c>
      <c r="C1934" t="s">
        <v>20</v>
      </c>
      <c r="D1934">
        <v>26</v>
      </c>
      <c r="E1934">
        <v>2</v>
      </c>
      <c r="F1934">
        <v>25333.33</v>
      </c>
      <c r="G1934" t="s">
        <v>11</v>
      </c>
      <c r="H1934" t="s">
        <v>11</v>
      </c>
      <c r="I1934" t="s">
        <v>356</v>
      </c>
      <c r="J1934" s="16" t="str">
        <f>IF(Table3[[#This Row],[month]]="?","sep",Table3[[#This Row],[month]])</f>
        <v>Sep</v>
      </c>
      <c r="K1934" s="16">
        <f>IF(Table3[[#This Row],[year]]="?","1983",Table3[[#This Row],[year]])</f>
        <v>1972</v>
      </c>
      <c r="L1934" s="16" t="str">
        <f>IF(Table3[[#This Row],[Hospital tier]]="?","tier - 2",Table3[[#This Row],[Hospital tier]])</f>
        <v>tier - 2</v>
      </c>
      <c r="M1934" s="16" t="str">
        <f>IF(Table3[[#This Row],[City tier]]="?","tier - 2",Table3[[#This Row],[City tier]])</f>
        <v>tier - 2</v>
      </c>
      <c r="N1934" s="16" t="str">
        <f>IF(Table3[[#This Row],[State ID]]="?","unknown",Table3[[#This Row],[State ID]])</f>
        <v>R1017</v>
      </c>
      <c r="O1934" s="38" t="str">
        <f>CONCATENATE(Table3[[#This Row],[date]],"-",Table3[[#This Row],[month2]],"-",Table3[[#This Row],[year2]])</f>
        <v>26-Sep-1972</v>
      </c>
      <c r="P1934" s="17">
        <f>DATEDIF(Table3[[#This Row],[date of birth]],DATE(2023,6,8),"y")</f>
        <v>50</v>
      </c>
      <c r="Q1934" s="39">
        <v>25333.33</v>
      </c>
    </row>
    <row r="1935" spans="1:17" x14ac:dyDescent="0.25">
      <c r="A1935" t="s">
        <v>6650</v>
      </c>
      <c r="B1935">
        <v>1968</v>
      </c>
      <c r="C1935" t="s">
        <v>35</v>
      </c>
      <c r="D1935">
        <v>22</v>
      </c>
      <c r="E1935">
        <v>3</v>
      </c>
      <c r="F1935">
        <v>25382.3</v>
      </c>
      <c r="G1935" t="s">
        <v>11</v>
      </c>
      <c r="H1935" t="s">
        <v>11</v>
      </c>
      <c r="I1935" t="s">
        <v>42</v>
      </c>
      <c r="J1935" s="16" t="str">
        <f>IF(Table3[[#This Row],[month]]="?","sep",Table3[[#This Row],[month]])</f>
        <v>Aug</v>
      </c>
      <c r="K1935" s="16">
        <f>IF(Table3[[#This Row],[year]]="?","1983",Table3[[#This Row],[year]])</f>
        <v>1968</v>
      </c>
      <c r="L1935" s="16" t="str">
        <f>IF(Table3[[#This Row],[Hospital tier]]="?","tier - 2",Table3[[#This Row],[Hospital tier]])</f>
        <v>tier - 2</v>
      </c>
      <c r="M1935" s="16" t="str">
        <f>IF(Table3[[#This Row],[City tier]]="?","tier - 2",Table3[[#This Row],[City tier]])</f>
        <v>tier - 2</v>
      </c>
      <c r="N1935" s="16" t="str">
        <f>IF(Table3[[#This Row],[State ID]]="?","unknown",Table3[[#This Row],[State ID]])</f>
        <v>R1011</v>
      </c>
      <c r="O1935" s="38" t="str">
        <f>CONCATENATE(Table3[[#This Row],[date]],"-",Table3[[#This Row],[month2]],"-",Table3[[#This Row],[year2]])</f>
        <v>22-Aug-1968</v>
      </c>
      <c r="P1935" s="17">
        <f>DATEDIF(Table3[[#This Row],[date of birth]],DATE(2023,6,8),"y")</f>
        <v>54</v>
      </c>
      <c r="Q1935" s="39">
        <v>25382.3</v>
      </c>
    </row>
    <row r="1936" spans="1:17" x14ac:dyDescent="0.25">
      <c r="A1936" t="s">
        <v>6651</v>
      </c>
      <c r="B1936">
        <v>1968</v>
      </c>
      <c r="C1936" t="s">
        <v>30</v>
      </c>
      <c r="D1936">
        <v>11</v>
      </c>
      <c r="E1936">
        <v>1</v>
      </c>
      <c r="F1936">
        <v>25517.11</v>
      </c>
      <c r="G1936" t="s">
        <v>11</v>
      </c>
      <c r="H1936" t="s">
        <v>12</v>
      </c>
      <c r="I1936" t="s">
        <v>356</v>
      </c>
      <c r="J1936" s="16" t="str">
        <f>IF(Table3[[#This Row],[month]]="?","sep",Table3[[#This Row],[month]])</f>
        <v>Dec</v>
      </c>
      <c r="K1936" s="16">
        <f>IF(Table3[[#This Row],[year]]="?","1983",Table3[[#This Row],[year]])</f>
        <v>1968</v>
      </c>
      <c r="L1936" s="16" t="str">
        <f>IF(Table3[[#This Row],[Hospital tier]]="?","tier - 2",Table3[[#This Row],[Hospital tier]])</f>
        <v>tier - 2</v>
      </c>
      <c r="M1936" s="16" t="str">
        <f>IF(Table3[[#This Row],[City tier]]="?","tier - 2",Table3[[#This Row],[City tier]])</f>
        <v>tier - 3</v>
      </c>
      <c r="N1936" s="16" t="str">
        <f>IF(Table3[[#This Row],[State ID]]="?","unknown",Table3[[#This Row],[State ID]])</f>
        <v>R1017</v>
      </c>
      <c r="O1936" s="38" t="str">
        <f>CONCATENATE(Table3[[#This Row],[date]],"-",Table3[[#This Row],[month2]],"-",Table3[[#This Row],[year2]])</f>
        <v>11-Dec-1968</v>
      </c>
      <c r="P1936" s="17">
        <f>DATEDIF(Table3[[#This Row],[date of birth]],DATE(2023,6,8),"y")</f>
        <v>54</v>
      </c>
      <c r="Q1936" s="39">
        <v>25517.11</v>
      </c>
    </row>
    <row r="1937" spans="1:17" x14ac:dyDescent="0.25">
      <c r="A1937" t="s">
        <v>6652</v>
      </c>
      <c r="B1937">
        <v>2001</v>
      </c>
      <c r="C1937" t="s">
        <v>35</v>
      </c>
      <c r="D1937">
        <v>2</v>
      </c>
      <c r="E1937">
        <v>0</v>
      </c>
      <c r="F1937">
        <v>25648.98</v>
      </c>
      <c r="G1937" t="s">
        <v>11</v>
      </c>
      <c r="H1937" t="s">
        <v>16</v>
      </c>
      <c r="I1937" t="s">
        <v>42</v>
      </c>
      <c r="J1937" s="16" t="str">
        <f>IF(Table3[[#This Row],[month]]="?","sep",Table3[[#This Row],[month]])</f>
        <v>Aug</v>
      </c>
      <c r="K1937" s="16">
        <f>IF(Table3[[#This Row],[year]]="?","1983",Table3[[#This Row],[year]])</f>
        <v>2001</v>
      </c>
      <c r="L1937" s="16" t="str">
        <f>IF(Table3[[#This Row],[Hospital tier]]="?","tier - 2",Table3[[#This Row],[Hospital tier]])</f>
        <v>tier - 2</v>
      </c>
      <c r="M1937" s="16" t="str">
        <f>IF(Table3[[#This Row],[City tier]]="?","tier - 2",Table3[[#This Row],[City tier]])</f>
        <v>tier - 1</v>
      </c>
      <c r="N1937" s="16" t="str">
        <f>IF(Table3[[#This Row],[State ID]]="?","unknown",Table3[[#This Row],[State ID]])</f>
        <v>R1011</v>
      </c>
      <c r="O1937" s="38" t="str">
        <f>CONCATENATE(Table3[[#This Row],[date]],"-",Table3[[#This Row],[month2]],"-",Table3[[#This Row],[year2]])</f>
        <v>2-Aug-2001</v>
      </c>
      <c r="P1937" s="17">
        <f>DATEDIF(Table3[[#This Row],[date of birth]],DATE(2023,6,8),"y")</f>
        <v>21</v>
      </c>
      <c r="Q1937" s="39">
        <v>25648.98</v>
      </c>
    </row>
    <row r="1938" spans="1:17" x14ac:dyDescent="0.25">
      <c r="A1938" t="s">
        <v>6653</v>
      </c>
      <c r="B1938">
        <v>1972</v>
      </c>
      <c r="C1938" t="s">
        <v>10</v>
      </c>
      <c r="D1938">
        <v>17</v>
      </c>
      <c r="E1938">
        <v>0</v>
      </c>
      <c r="F1938">
        <v>25656.58</v>
      </c>
      <c r="G1938" t="s">
        <v>11</v>
      </c>
      <c r="H1938" t="s">
        <v>12</v>
      </c>
      <c r="I1938" t="s">
        <v>247</v>
      </c>
      <c r="J1938" s="16" t="str">
        <f>IF(Table3[[#This Row],[month]]="?","sep",Table3[[#This Row],[month]])</f>
        <v>Jul</v>
      </c>
      <c r="K1938" s="16">
        <f>IF(Table3[[#This Row],[year]]="?","1983",Table3[[#This Row],[year]])</f>
        <v>1972</v>
      </c>
      <c r="L1938" s="16" t="str">
        <f>IF(Table3[[#This Row],[Hospital tier]]="?","tier - 2",Table3[[#This Row],[Hospital tier]])</f>
        <v>tier - 2</v>
      </c>
      <c r="M1938" s="16" t="str">
        <f>IF(Table3[[#This Row],[City tier]]="?","tier - 2",Table3[[#This Row],[City tier]])</f>
        <v>tier - 3</v>
      </c>
      <c r="N1938" s="16" t="str">
        <f>IF(Table3[[#This Row],[State ID]]="?","unknown",Table3[[#This Row],[State ID]])</f>
        <v>R1024</v>
      </c>
      <c r="O1938" s="38" t="str">
        <f>CONCATENATE(Table3[[#This Row],[date]],"-",Table3[[#This Row],[month2]],"-",Table3[[#This Row],[year2]])</f>
        <v>17-Jul-1972</v>
      </c>
      <c r="P1938" s="17">
        <f>DATEDIF(Table3[[#This Row],[date of birth]],DATE(2023,6,8),"y")</f>
        <v>50</v>
      </c>
      <c r="Q1938" s="39">
        <v>25656.58</v>
      </c>
    </row>
    <row r="1939" spans="1:17" x14ac:dyDescent="0.25">
      <c r="A1939" t="s">
        <v>6654</v>
      </c>
      <c r="B1939">
        <v>1963</v>
      </c>
      <c r="C1939" t="s">
        <v>35</v>
      </c>
      <c r="D1939">
        <v>21</v>
      </c>
      <c r="E1939">
        <v>0</v>
      </c>
      <c r="F1939">
        <v>25678.78</v>
      </c>
      <c r="G1939" t="s">
        <v>11</v>
      </c>
      <c r="H1939" t="s">
        <v>12</v>
      </c>
      <c r="I1939" t="s">
        <v>23</v>
      </c>
      <c r="J1939" s="16" t="str">
        <f>IF(Table3[[#This Row],[month]]="?","sep",Table3[[#This Row],[month]])</f>
        <v>Aug</v>
      </c>
      <c r="K1939" s="16">
        <f>IF(Table3[[#This Row],[year]]="?","1983",Table3[[#This Row],[year]])</f>
        <v>1963</v>
      </c>
      <c r="L1939" s="16" t="str">
        <f>IF(Table3[[#This Row],[Hospital tier]]="?","tier - 2",Table3[[#This Row],[Hospital tier]])</f>
        <v>tier - 2</v>
      </c>
      <c r="M1939" s="16" t="str">
        <f>IF(Table3[[#This Row],[City tier]]="?","tier - 2",Table3[[#This Row],[City tier]])</f>
        <v>tier - 3</v>
      </c>
      <c r="N1939" s="16" t="str">
        <f>IF(Table3[[#This Row],[State ID]]="?","unknown",Table3[[#This Row],[State ID]])</f>
        <v>R1012</v>
      </c>
      <c r="O1939" s="38" t="str">
        <f>CONCATENATE(Table3[[#This Row],[date]],"-",Table3[[#This Row],[month2]],"-",Table3[[#This Row],[year2]])</f>
        <v>21-Aug-1963</v>
      </c>
      <c r="P1939" s="17">
        <f>DATEDIF(Table3[[#This Row],[date of birth]],DATE(2023,6,8),"y")</f>
        <v>59</v>
      </c>
      <c r="Q1939" s="39">
        <v>25678.78</v>
      </c>
    </row>
    <row r="1940" spans="1:17" x14ac:dyDescent="0.25">
      <c r="A1940" t="s">
        <v>6655</v>
      </c>
      <c r="B1940">
        <v>1970</v>
      </c>
      <c r="C1940" t="s">
        <v>30</v>
      </c>
      <c r="D1940">
        <v>3</v>
      </c>
      <c r="E1940">
        <v>3</v>
      </c>
      <c r="F1940">
        <v>25992.82</v>
      </c>
      <c r="G1940" t="s">
        <v>11</v>
      </c>
      <c r="H1940" t="s">
        <v>11</v>
      </c>
      <c r="I1940" t="s">
        <v>13</v>
      </c>
      <c r="J1940" s="16" t="str">
        <f>IF(Table3[[#This Row],[month]]="?","sep",Table3[[#This Row],[month]])</f>
        <v>Dec</v>
      </c>
      <c r="K1940" s="16">
        <f>IF(Table3[[#This Row],[year]]="?","1983",Table3[[#This Row],[year]])</f>
        <v>1970</v>
      </c>
      <c r="L1940" s="16" t="str">
        <f>IF(Table3[[#This Row],[Hospital tier]]="?","tier - 2",Table3[[#This Row],[Hospital tier]])</f>
        <v>tier - 2</v>
      </c>
      <c r="M1940" s="16" t="str">
        <f>IF(Table3[[#This Row],[City tier]]="?","tier - 2",Table3[[#This Row],[City tier]])</f>
        <v>tier - 2</v>
      </c>
      <c r="N1940" s="16" t="str">
        <f>IF(Table3[[#This Row],[State ID]]="?","unknown",Table3[[#This Row],[State ID]])</f>
        <v>R1013</v>
      </c>
      <c r="O1940" s="38" t="str">
        <f>CONCATENATE(Table3[[#This Row],[date]],"-",Table3[[#This Row],[month2]],"-",Table3[[#This Row],[year2]])</f>
        <v>3-Dec-1970</v>
      </c>
      <c r="P1940" s="17">
        <f>DATEDIF(Table3[[#This Row],[date of birth]],DATE(2023,6,8),"y")</f>
        <v>52</v>
      </c>
      <c r="Q1940" s="39">
        <v>25992.82</v>
      </c>
    </row>
    <row r="1941" spans="1:17" x14ac:dyDescent="0.25">
      <c r="A1941" t="s">
        <v>6656</v>
      </c>
      <c r="B1941">
        <v>2001</v>
      </c>
      <c r="C1941" t="s">
        <v>18</v>
      </c>
      <c r="D1941">
        <v>5</v>
      </c>
      <c r="E1941">
        <v>2</v>
      </c>
      <c r="F1941">
        <v>26018.95</v>
      </c>
      <c r="G1941" t="s">
        <v>11</v>
      </c>
      <c r="H1941" t="s">
        <v>11</v>
      </c>
      <c r="I1941" t="s">
        <v>23</v>
      </c>
      <c r="J1941" s="16" t="str">
        <f>IF(Table3[[#This Row],[month]]="?","sep",Table3[[#This Row],[month]])</f>
        <v>Jun</v>
      </c>
      <c r="K1941" s="16">
        <f>IF(Table3[[#This Row],[year]]="?","1983",Table3[[#This Row],[year]])</f>
        <v>2001</v>
      </c>
      <c r="L1941" s="16" t="str">
        <f>IF(Table3[[#This Row],[Hospital tier]]="?","tier - 2",Table3[[#This Row],[Hospital tier]])</f>
        <v>tier - 2</v>
      </c>
      <c r="M1941" s="16" t="str">
        <f>IF(Table3[[#This Row],[City tier]]="?","tier - 2",Table3[[#This Row],[City tier]])</f>
        <v>tier - 2</v>
      </c>
      <c r="N1941" s="16" t="str">
        <f>IF(Table3[[#This Row],[State ID]]="?","unknown",Table3[[#This Row],[State ID]])</f>
        <v>R1012</v>
      </c>
      <c r="O1941" s="38" t="str">
        <f>CONCATENATE(Table3[[#This Row],[date]],"-",Table3[[#This Row],[month2]],"-",Table3[[#This Row],[year2]])</f>
        <v>5-Jun-2001</v>
      </c>
      <c r="P1941" s="17">
        <f>DATEDIF(Table3[[#This Row],[date of birth]],DATE(2023,6,8),"y")</f>
        <v>22</v>
      </c>
      <c r="Q1941" s="39">
        <v>26018.95</v>
      </c>
    </row>
    <row r="1942" spans="1:17" x14ac:dyDescent="0.25">
      <c r="A1942" t="s">
        <v>6657</v>
      </c>
      <c r="B1942">
        <v>2000</v>
      </c>
      <c r="C1942" t="s">
        <v>30</v>
      </c>
      <c r="D1942">
        <v>26</v>
      </c>
      <c r="E1942">
        <v>0</v>
      </c>
      <c r="F1942">
        <v>26026.97</v>
      </c>
      <c r="G1942" t="s">
        <v>11</v>
      </c>
      <c r="H1942" t="s">
        <v>12</v>
      </c>
      <c r="I1942" t="s">
        <v>42</v>
      </c>
      <c r="J1942" s="16" t="str">
        <f>IF(Table3[[#This Row],[month]]="?","sep",Table3[[#This Row],[month]])</f>
        <v>Dec</v>
      </c>
      <c r="K1942" s="16">
        <f>IF(Table3[[#This Row],[year]]="?","1983",Table3[[#This Row],[year]])</f>
        <v>2000</v>
      </c>
      <c r="L1942" s="16" t="str">
        <f>IF(Table3[[#This Row],[Hospital tier]]="?","tier - 2",Table3[[#This Row],[Hospital tier]])</f>
        <v>tier - 2</v>
      </c>
      <c r="M1942" s="16" t="str">
        <f>IF(Table3[[#This Row],[City tier]]="?","tier - 2",Table3[[#This Row],[City tier]])</f>
        <v>tier - 3</v>
      </c>
      <c r="N1942" s="16" t="str">
        <f>IF(Table3[[#This Row],[State ID]]="?","unknown",Table3[[#This Row],[State ID]])</f>
        <v>R1011</v>
      </c>
      <c r="O1942" s="38" t="str">
        <f>CONCATENATE(Table3[[#This Row],[date]],"-",Table3[[#This Row],[month2]],"-",Table3[[#This Row],[year2]])</f>
        <v>26-Dec-2000</v>
      </c>
      <c r="P1942" s="17">
        <f>DATEDIF(Table3[[#This Row],[date of birth]],DATE(2023,6,8),"y")</f>
        <v>22</v>
      </c>
      <c r="Q1942" s="39">
        <v>26026.97</v>
      </c>
    </row>
    <row r="1943" spans="1:17" x14ac:dyDescent="0.25">
      <c r="A1943" t="s">
        <v>6658</v>
      </c>
      <c r="B1943">
        <v>1966</v>
      </c>
      <c r="C1943" t="s">
        <v>10</v>
      </c>
      <c r="D1943">
        <v>9</v>
      </c>
      <c r="E1943">
        <v>1</v>
      </c>
      <c r="F1943">
        <v>26109.33</v>
      </c>
      <c r="G1943" t="s">
        <v>11</v>
      </c>
      <c r="H1943" t="s">
        <v>12</v>
      </c>
      <c r="I1943" t="s">
        <v>23</v>
      </c>
      <c r="J1943" s="16" t="str">
        <f>IF(Table3[[#This Row],[month]]="?","sep",Table3[[#This Row],[month]])</f>
        <v>Jul</v>
      </c>
      <c r="K1943" s="16">
        <f>IF(Table3[[#This Row],[year]]="?","1983",Table3[[#This Row],[year]])</f>
        <v>1966</v>
      </c>
      <c r="L1943" s="16" t="str">
        <f>IF(Table3[[#This Row],[Hospital tier]]="?","tier - 2",Table3[[#This Row],[Hospital tier]])</f>
        <v>tier - 2</v>
      </c>
      <c r="M1943" s="16" t="str">
        <f>IF(Table3[[#This Row],[City tier]]="?","tier - 2",Table3[[#This Row],[City tier]])</f>
        <v>tier - 3</v>
      </c>
      <c r="N1943" s="16" t="str">
        <f>IF(Table3[[#This Row],[State ID]]="?","unknown",Table3[[#This Row],[State ID]])</f>
        <v>R1012</v>
      </c>
      <c r="O1943" s="38" t="str">
        <f>CONCATENATE(Table3[[#This Row],[date]],"-",Table3[[#This Row],[month2]],"-",Table3[[#This Row],[year2]])</f>
        <v>9-Jul-1966</v>
      </c>
      <c r="P1943" s="17">
        <f>DATEDIF(Table3[[#This Row],[date of birth]],DATE(2023,6,8),"y")</f>
        <v>56</v>
      </c>
      <c r="Q1943" s="39">
        <v>26109.33</v>
      </c>
    </row>
    <row r="1944" spans="1:17" x14ac:dyDescent="0.25">
      <c r="A1944" t="s">
        <v>6659</v>
      </c>
      <c r="B1944">
        <v>2002</v>
      </c>
      <c r="C1944" t="s">
        <v>37</v>
      </c>
      <c r="D1944">
        <v>11</v>
      </c>
      <c r="E1944">
        <v>0</v>
      </c>
      <c r="F1944">
        <v>26125.67</v>
      </c>
      <c r="G1944" t="s">
        <v>11</v>
      </c>
      <c r="H1944" t="s">
        <v>16</v>
      </c>
      <c r="I1944" t="s">
        <v>13</v>
      </c>
      <c r="J1944" s="16" t="str">
        <f>IF(Table3[[#This Row],[month]]="?","sep",Table3[[#This Row],[month]])</f>
        <v>Oct</v>
      </c>
      <c r="K1944" s="16">
        <f>IF(Table3[[#This Row],[year]]="?","1983",Table3[[#This Row],[year]])</f>
        <v>2002</v>
      </c>
      <c r="L1944" s="16" t="str">
        <f>IF(Table3[[#This Row],[Hospital tier]]="?","tier - 2",Table3[[#This Row],[Hospital tier]])</f>
        <v>tier - 2</v>
      </c>
      <c r="M1944" s="16" t="str">
        <f>IF(Table3[[#This Row],[City tier]]="?","tier - 2",Table3[[#This Row],[City tier]])</f>
        <v>tier - 1</v>
      </c>
      <c r="N1944" s="16" t="str">
        <f>IF(Table3[[#This Row],[State ID]]="?","unknown",Table3[[#This Row],[State ID]])</f>
        <v>R1013</v>
      </c>
      <c r="O1944" s="38" t="str">
        <f>CONCATENATE(Table3[[#This Row],[date]],"-",Table3[[#This Row],[month2]],"-",Table3[[#This Row],[year2]])</f>
        <v>11-Oct-2002</v>
      </c>
      <c r="P1944" s="17">
        <f>DATEDIF(Table3[[#This Row],[date of birth]],DATE(2023,6,8),"y")</f>
        <v>20</v>
      </c>
      <c r="Q1944" s="39">
        <v>26125.67</v>
      </c>
    </row>
    <row r="1945" spans="1:17" x14ac:dyDescent="0.25">
      <c r="A1945" t="s">
        <v>6660</v>
      </c>
      <c r="B1945">
        <v>1973</v>
      </c>
      <c r="C1945" t="s">
        <v>10</v>
      </c>
      <c r="D1945">
        <v>7</v>
      </c>
      <c r="E1945">
        <v>1</v>
      </c>
      <c r="F1945">
        <v>26140.36</v>
      </c>
      <c r="G1945" t="s">
        <v>11</v>
      </c>
      <c r="H1945" t="s">
        <v>12</v>
      </c>
      <c r="I1945" t="s">
        <v>42</v>
      </c>
      <c r="J1945" s="16" t="str">
        <f>IF(Table3[[#This Row],[month]]="?","sep",Table3[[#This Row],[month]])</f>
        <v>Jul</v>
      </c>
      <c r="K1945" s="16">
        <f>IF(Table3[[#This Row],[year]]="?","1983",Table3[[#This Row],[year]])</f>
        <v>1973</v>
      </c>
      <c r="L1945" s="16" t="str">
        <f>IF(Table3[[#This Row],[Hospital tier]]="?","tier - 2",Table3[[#This Row],[Hospital tier]])</f>
        <v>tier - 2</v>
      </c>
      <c r="M1945" s="16" t="str">
        <f>IF(Table3[[#This Row],[City tier]]="?","tier - 2",Table3[[#This Row],[City tier]])</f>
        <v>tier - 3</v>
      </c>
      <c r="N1945" s="16" t="str">
        <f>IF(Table3[[#This Row],[State ID]]="?","unknown",Table3[[#This Row],[State ID]])</f>
        <v>R1011</v>
      </c>
      <c r="O1945" s="38" t="str">
        <f>CONCATENATE(Table3[[#This Row],[date]],"-",Table3[[#This Row],[month2]],"-",Table3[[#This Row],[year2]])</f>
        <v>7-Jul-1973</v>
      </c>
      <c r="P1945" s="17">
        <f>DATEDIF(Table3[[#This Row],[date of birth]],DATE(2023,6,8),"y")</f>
        <v>49</v>
      </c>
      <c r="Q1945" s="39">
        <v>26140.36</v>
      </c>
    </row>
    <row r="1946" spans="1:17" x14ac:dyDescent="0.25">
      <c r="A1946" t="s">
        <v>6661</v>
      </c>
      <c r="B1946">
        <v>1975</v>
      </c>
      <c r="C1946" t="s">
        <v>18</v>
      </c>
      <c r="D1946">
        <v>4</v>
      </c>
      <c r="E1946">
        <v>1</v>
      </c>
      <c r="F1946">
        <v>26236.58</v>
      </c>
      <c r="G1946" t="s">
        <v>11</v>
      </c>
      <c r="H1946" t="s">
        <v>16</v>
      </c>
      <c r="I1946" t="s">
        <v>42</v>
      </c>
      <c r="J1946" s="16" t="str">
        <f>IF(Table3[[#This Row],[month]]="?","sep",Table3[[#This Row],[month]])</f>
        <v>Jun</v>
      </c>
      <c r="K1946" s="16">
        <f>IF(Table3[[#This Row],[year]]="?","1983",Table3[[#This Row],[year]])</f>
        <v>1975</v>
      </c>
      <c r="L1946" s="16" t="str">
        <f>IF(Table3[[#This Row],[Hospital tier]]="?","tier - 2",Table3[[#This Row],[Hospital tier]])</f>
        <v>tier - 2</v>
      </c>
      <c r="M1946" s="16" t="str">
        <f>IF(Table3[[#This Row],[City tier]]="?","tier - 2",Table3[[#This Row],[City tier]])</f>
        <v>tier - 1</v>
      </c>
      <c r="N1946" s="16" t="str">
        <f>IF(Table3[[#This Row],[State ID]]="?","unknown",Table3[[#This Row],[State ID]])</f>
        <v>R1011</v>
      </c>
      <c r="O1946" s="38" t="str">
        <f>CONCATENATE(Table3[[#This Row],[date]],"-",Table3[[#This Row],[month2]],"-",Table3[[#This Row],[year2]])</f>
        <v>4-Jun-1975</v>
      </c>
      <c r="P1946" s="17">
        <f>DATEDIF(Table3[[#This Row],[date of birth]],DATE(2023,6,8),"y")</f>
        <v>48</v>
      </c>
      <c r="Q1946" s="39">
        <v>26236.58</v>
      </c>
    </row>
    <row r="1947" spans="1:17" x14ac:dyDescent="0.25">
      <c r="A1947" t="s">
        <v>6662</v>
      </c>
      <c r="B1947">
        <v>2004</v>
      </c>
      <c r="C1947" t="s">
        <v>30</v>
      </c>
      <c r="D1947">
        <v>5</v>
      </c>
      <c r="E1947">
        <v>0</v>
      </c>
      <c r="F1947">
        <v>26316.59</v>
      </c>
      <c r="G1947" t="s">
        <v>11</v>
      </c>
      <c r="H1947" t="s">
        <v>12</v>
      </c>
      <c r="I1947" t="s">
        <v>42</v>
      </c>
      <c r="J1947" s="16" t="str">
        <f>IF(Table3[[#This Row],[month]]="?","sep",Table3[[#This Row],[month]])</f>
        <v>Dec</v>
      </c>
      <c r="K1947" s="16">
        <f>IF(Table3[[#This Row],[year]]="?","1983",Table3[[#This Row],[year]])</f>
        <v>2004</v>
      </c>
      <c r="L1947" s="16" t="str">
        <f>IF(Table3[[#This Row],[Hospital tier]]="?","tier - 2",Table3[[#This Row],[Hospital tier]])</f>
        <v>tier - 2</v>
      </c>
      <c r="M1947" s="16" t="str">
        <f>IF(Table3[[#This Row],[City tier]]="?","tier - 2",Table3[[#This Row],[City tier]])</f>
        <v>tier - 3</v>
      </c>
      <c r="N1947" s="16" t="str">
        <f>IF(Table3[[#This Row],[State ID]]="?","unknown",Table3[[#This Row],[State ID]])</f>
        <v>R1011</v>
      </c>
      <c r="O1947" s="38" t="str">
        <f>CONCATENATE(Table3[[#This Row],[date]],"-",Table3[[#This Row],[month2]],"-",Table3[[#This Row],[year2]])</f>
        <v>5-Dec-2004</v>
      </c>
      <c r="P1947" s="17">
        <f>DATEDIF(Table3[[#This Row],[date of birth]],DATE(2023,6,8),"y")</f>
        <v>18</v>
      </c>
      <c r="Q1947" s="39">
        <v>26316.59</v>
      </c>
    </row>
    <row r="1948" spans="1:17" x14ac:dyDescent="0.25">
      <c r="A1948" t="s">
        <v>6663</v>
      </c>
      <c r="B1948">
        <v>1974</v>
      </c>
      <c r="C1948" t="s">
        <v>20</v>
      </c>
      <c r="D1948">
        <v>21</v>
      </c>
      <c r="E1948">
        <v>1</v>
      </c>
      <c r="F1948">
        <v>26392.26</v>
      </c>
      <c r="G1948" t="s">
        <v>11</v>
      </c>
      <c r="H1948" t="s">
        <v>11</v>
      </c>
      <c r="I1948" t="s">
        <v>247</v>
      </c>
      <c r="J1948" s="16" t="str">
        <f>IF(Table3[[#This Row],[month]]="?","sep",Table3[[#This Row],[month]])</f>
        <v>Sep</v>
      </c>
      <c r="K1948" s="16">
        <f>IF(Table3[[#This Row],[year]]="?","1983",Table3[[#This Row],[year]])</f>
        <v>1974</v>
      </c>
      <c r="L1948" s="16" t="str">
        <f>IF(Table3[[#This Row],[Hospital tier]]="?","tier - 2",Table3[[#This Row],[Hospital tier]])</f>
        <v>tier - 2</v>
      </c>
      <c r="M1948" s="16" t="str">
        <f>IF(Table3[[#This Row],[City tier]]="?","tier - 2",Table3[[#This Row],[City tier]])</f>
        <v>tier - 2</v>
      </c>
      <c r="N1948" s="16" t="str">
        <f>IF(Table3[[#This Row],[State ID]]="?","unknown",Table3[[#This Row],[State ID]])</f>
        <v>R1024</v>
      </c>
      <c r="O1948" s="38" t="str">
        <f>CONCATENATE(Table3[[#This Row],[date]],"-",Table3[[#This Row],[month2]],"-",Table3[[#This Row],[year2]])</f>
        <v>21-Sep-1974</v>
      </c>
      <c r="P1948" s="17">
        <f>DATEDIF(Table3[[#This Row],[date of birth]],DATE(2023,6,8),"y")</f>
        <v>48</v>
      </c>
      <c r="Q1948" s="39">
        <v>26392.26</v>
      </c>
    </row>
    <row r="1949" spans="1:17" x14ac:dyDescent="0.25">
      <c r="A1949" t="s">
        <v>6664</v>
      </c>
      <c r="B1949">
        <v>1970</v>
      </c>
      <c r="C1949" t="s">
        <v>35</v>
      </c>
      <c r="D1949">
        <v>27</v>
      </c>
      <c r="E1949">
        <v>2</v>
      </c>
      <c r="F1949">
        <v>26467.1</v>
      </c>
      <c r="G1949" t="s">
        <v>11</v>
      </c>
      <c r="H1949" t="s">
        <v>12</v>
      </c>
      <c r="I1949" t="s">
        <v>23</v>
      </c>
      <c r="J1949" s="16" t="str">
        <f>IF(Table3[[#This Row],[month]]="?","sep",Table3[[#This Row],[month]])</f>
        <v>Aug</v>
      </c>
      <c r="K1949" s="16">
        <f>IF(Table3[[#This Row],[year]]="?","1983",Table3[[#This Row],[year]])</f>
        <v>1970</v>
      </c>
      <c r="L1949" s="16" t="str">
        <f>IF(Table3[[#This Row],[Hospital tier]]="?","tier - 2",Table3[[#This Row],[Hospital tier]])</f>
        <v>tier - 2</v>
      </c>
      <c r="M1949" s="16" t="str">
        <f>IF(Table3[[#This Row],[City tier]]="?","tier - 2",Table3[[#This Row],[City tier]])</f>
        <v>tier - 3</v>
      </c>
      <c r="N1949" s="16" t="str">
        <f>IF(Table3[[#This Row],[State ID]]="?","unknown",Table3[[#This Row],[State ID]])</f>
        <v>R1012</v>
      </c>
      <c r="O1949" s="38" t="str">
        <f>CONCATENATE(Table3[[#This Row],[date]],"-",Table3[[#This Row],[month2]],"-",Table3[[#This Row],[year2]])</f>
        <v>27-Aug-1970</v>
      </c>
      <c r="P1949" s="17">
        <f>DATEDIF(Table3[[#This Row],[date of birth]],DATE(2023,6,8),"y")</f>
        <v>52</v>
      </c>
      <c r="Q1949" s="39">
        <v>26467.1</v>
      </c>
    </row>
    <row r="1950" spans="1:17" x14ac:dyDescent="0.25">
      <c r="A1950" t="s">
        <v>6665</v>
      </c>
      <c r="B1950">
        <v>2004</v>
      </c>
      <c r="C1950" t="s">
        <v>20</v>
      </c>
      <c r="D1950">
        <v>5</v>
      </c>
      <c r="E1950">
        <v>0</v>
      </c>
      <c r="F1950">
        <v>26479.4</v>
      </c>
      <c r="G1950" t="s">
        <v>11</v>
      </c>
      <c r="H1950" t="s">
        <v>11</v>
      </c>
      <c r="I1950" t="s">
        <v>42</v>
      </c>
      <c r="J1950" s="16" t="str">
        <f>IF(Table3[[#This Row],[month]]="?","sep",Table3[[#This Row],[month]])</f>
        <v>Sep</v>
      </c>
      <c r="K1950" s="16">
        <f>IF(Table3[[#This Row],[year]]="?","1983",Table3[[#This Row],[year]])</f>
        <v>2004</v>
      </c>
      <c r="L1950" s="16" t="str">
        <f>IF(Table3[[#This Row],[Hospital tier]]="?","tier - 2",Table3[[#This Row],[Hospital tier]])</f>
        <v>tier - 2</v>
      </c>
      <c r="M1950" s="16" t="str">
        <f>IF(Table3[[#This Row],[City tier]]="?","tier - 2",Table3[[#This Row],[City tier]])</f>
        <v>tier - 2</v>
      </c>
      <c r="N1950" s="16" t="str">
        <f>IF(Table3[[#This Row],[State ID]]="?","unknown",Table3[[#This Row],[State ID]])</f>
        <v>R1011</v>
      </c>
      <c r="O1950" s="38" t="str">
        <f>CONCATENATE(Table3[[#This Row],[date]],"-",Table3[[#This Row],[month2]],"-",Table3[[#This Row],[year2]])</f>
        <v>5-Sep-2004</v>
      </c>
      <c r="P1950" s="17">
        <f>DATEDIF(Table3[[#This Row],[date of birth]],DATE(2023,6,8),"y")</f>
        <v>18</v>
      </c>
      <c r="Q1950" s="39">
        <v>26479.4</v>
      </c>
    </row>
    <row r="1951" spans="1:17" x14ac:dyDescent="0.25">
      <c r="A1951" t="s">
        <v>6666</v>
      </c>
      <c r="B1951">
        <v>1988</v>
      </c>
      <c r="C1951" t="s">
        <v>10</v>
      </c>
      <c r="D1951">
        <v>22</v>
      </c>
      <c r="E1951">
        <v>3</v>
      </c>
      <c r="F1951">
        <v>26607.89</v>
      </c>
      <c r="G1951" t="s">
        <v>11</v>
      </c>
      <c r="H1951" t="s">
        <v>16</v>
      </c>
      <c r="I1951" t="s">
        <v>42</v>
      </c>
      <c r="J1951" s="16" t="str">
        <f>IF(Table3[[#This Row],[month]]="?","sep",Table3[[#This Row],[month]])</f>
        <v>Jul</v>
      </c>
      <c r="K1951" s="16">
        <f>IF(Table3[[#This Row],[year]]="?","1983",Table3[[#This Row],[year]])</f>
        <v>1988</v>
      </c>
      <c r="L1951" s="16" t="str">
        <f>IF(Table3[[#This Row],[Hospital tier]]="?","tier - 2",Table3[[#This Row],[Hospital tier]])</f>
        <v>tier - 2</v>
      </c>
      <c r="M1951" s="16" t="str">
        <f>IF(Table3[[#This Row],[City tier]]="?","tier - 2",Table3[[#This Row],[City tier]])</f>
        <v>tier - 1</v>
      </c>
      <c r="N1951" s="16" t="str">
        <f>IF(Table3[[#This Row],[State ID]]="?","unknown",Table3[[#This Row],[State ID]])</f>
        <v>R1011</v>
      </c>
      <c r="O1951" s="38" t="str">
        <f>CONCATENATE(Table3[[#This Row],[date]],"-",Table3[[#This Row],[month2]],"-",Table3[[#This Row],[year2]])</f>
        <v>22-Jul-1988</v>
      </c>
      <c r="P1951" s="17">
        <f>DATEDIF(Table3[[#This Row],[date of birth]],DATE(2023,6,8),"y")</f>
        <v>34</v>
      </c>
      <c r="Q1951" s="39">
        <v>26607.89</v>
      </c>
    </row>
    <row r="1952" spans="1:17" x14ac:dyDescent="0.25">
      <c r="A1952" t="s">
        <v>6667</v>
      </c>
      <c r="B1952">
        <v>1991</v>
      </c>
      <c r="C1952" t="s">
        <v>35</v>
      </c>
      <c r="D1952">
        <v>22</v>
      </c>
      <c r="E1952">
        <v>3</v>
      </c>
      <c r="F1952">
        <v>26912.560000000001</v>
      </c>
      <c r="G1952" t="s">
        <v>11</v>
      </c>
      <c r="H1952" t="s">
        <v>11</v>
      </c>
      <c r="I1952" t="s">
        <v>42</v>
      </c>
      <c r="J1952" s="16" t="str">
        <f>IF(Table3[[#This Row],[month]]="?","sep",Table3[[#This Row],[month]])</f>
        <v>Aug</v>
      </c>
      <c r="K1952" s="16">
        <f>IF(Table3[[#This Row],[year]]="?","1983",Table3[[#This Row],[year]])</f>
        <v>1991</v>
      </c>
      <c r="L1952" s="16" t="str">
        <f>IF(Table3[[#This Row],[Hospital tier]]="?","tier - 2",Table3[[#This Row],[Hospital tier]])</f>
        <v>tier - 2</v>
      </c>
      <c r="M1952" s="16" t="str">
        <f>IF(Table3[[#This Row],[City tier]]="?","tier - 2",Table3[[#This Row],[City tier]])</f>
        <v>tier - 2</v>
      </c>
      <c r="N1952" s="16" t="str">
        <f>IF(Table3[[#This Row],[State ID]]="?","unknown",Table3[[#This Row],[State ID]])</f>
        <v>R1011</v>
      </c>
      <c r="O1952" s="38" t="str">
        <f>CONCATENATE(Table3[[#This Row],[date]],"-",Table3[[#This Row],[month2]],"-",Table3[[#This Row],[year2]])</f>
        <v>22-Aug-1991</v>
      </c>
      <c r="P1952" s="17">
        <f>DATEDIF(Table3[[#This Row],[date of birth]],DATE(2023,6,8),"y")</f>
        <v>31</v>
      </c>
      <c r="Q1952" s="39">
        <v>26912.560000000001</v>
      </c>
    </row>
    <row r="1953" spans="1:17" x14ac:dyDescent="0.25">
      <c r="A1953" t="s">
        <v>6668</v>
      </c>
      <c r="B1953">
        <v>1958</v>
      </c>
      <c r="C1953" t="s">
        <v>30</v>
      </c>
      <c r="D1953">
        <v>25</v>
      </c>
      <c r="E1953">
        <v>0</v>
      </c>
      <c r="F1953">
        <v>26926.51</v>
      </c>
      <c r="G1953" t="s">
        <v>11</v>
      </c>
      <c r="H1953" t="s">
        <v>16</v>
      </c>
      <c r="I1953" t="s">
        <v>13</v>
      </c>
      <c r="J1953" s="16" t="str">
        <f>IF(Table3[[#This Row],[month]]="?","sep",Table3[[#This Row],[month]])</f>
        <v>Dec</v>
      </c>
      <c r="K1953" s="16">
        <f>IF(Table3[[#This Row],[year]]="?","1983",Table3[[#This Row],[year]])</f>
        <v>1958</v>
      </c>
      <c r="L1953" s="16" t="str">
        <f>IF(Table3[[#This Row],[Hospital tier]]="?","tier - 2",Table3[[#This Row],[Hospital tier]])</f>
        <v>tier - 2</v>
      </c>
      <c r="M1953" s="16" t="str">
        <f>IF(Table3[[#This Row],[City tier]]="?","tier - 2",Table3[[#This Row],[City tier]])</f>
        <v>tier - 1</v>
      </c>
      <c r="N1953" s="16" t="str">
        <f>IF(Table3[[#This Row],[State ID]]="?","unknown",Table3[[#This Row],[State ID]])</f>
        <v>R1013</v>
      </c>
      <c r="O1953" s="38" t="str">
        <f>CONCATENATE(Table3[[#This Row],[date]],"-",Table3[[#This Row],[month2]],"-",Table3[[#This Row],[year2]])</f>
        <v>25-Dec-1958</v>
      </c>
      <c r="P1953" s="17">
        <f>DATEDIF(Table3[[#This Row],[date of birth]],DATE(2023,6,8),"y")</f>
        <v>64</v>
      </c>
      <c r="Q1953" s="39">
        <v>26926.51</v>
      </c>
    </row>
    <row r="1954" spans="1:17" x14ac:dyDescent="0.25">
      <c r="A1954" t="s">
        <v>6669</v>
      </c>
      <c r="B1954">
        <v>2002</v>
      </c>
      <c r="C1954" t="s">
        <v>18</v>
      </c>
      <c r="D1954">
        <v>17</v>
      </c>
      <c r="E1954">
        <v>0</v>
      </c>
      <c r="F1954">
        <v>26927.69</v>
      </c>
      <c r="G1954" t="s">
        <v>11</v>
      </c>
      <c r="H1954" t="s">
        <v>11</v>
      </c>
      <c r="I1954" t="s">
        <v>42</v>
      </c>
      <c r="J1954" s="16" t="str">
        <f>IF(Table3[[#This Row],[month]]="?","sep",Table3[[#This Row],[month]])</f>
        <v>Jun</v>
      </c>
      <c r="K1954" s="16">
        <f>IF(Table3[[#This Row],[year]]="?","1983",Table3[[#This Row],[year]])</f>
        <v>2002</v>
      </c>
      <c r="L1954" s="16" t="str">
        <f>IF(Table3[[#This Row],[Hospital tier]]="?","tier - 2",Table3[[#This Row],[Hospital tier]])</f>
        <v>tier - 2</v>
      </c>
      <c r="M1954" s="16" t="str">
        <f>IF(Table3[[#This Row],[City tier]]="?","tier - 2",Table3[[#This Row],[City tier]])</f>
        <v>tier - 2</v>
      </c>
      <c r="N1954" s="16" t="str">
        <f>IF(Table3[[#This Row],[State ID]]="?","unknown",Table3[[#This Row],[State ID]])</f>
        <v>R1011</v>
      </c>
      <c r="O1954" s="38" t="str">
        <f>CONCATENATE(Table3[[#This Row],[date]],"-",Table3[[#This Row],[month2]],"-",Table3[[#This Row],[year2]])</f>
        <v>17-Jun-2002</v>
      </c>
      <c r="P1954" s="17">
        <f>DATEDIF(Table3[[#This Row],[date of birth]],DATE(2023,6,8),"y")</f>
        <v>20</v>
      </c>
      <c r="Q1954" s="39">
        <v>26927.69</v>
      </c>
    </row>
    <row r="1955" spans="1:17" x14ac:dyDescent="0.25">
      <c r="A1955" t="s">
        <v>6670</v>
      </c>
      <c r="B1955">
        <v>2000</v>
      </c>
      <c r="C1955" t="s">
        <v>15</v>
      </c>
      <c r="D1955">
        <v>9</v>
      </c>
      <c r="E1955">
        <v>0</v>
      </c>
      <c r="F1955">
        <v>26936.98</v>
      </c>
      <c r="G1955" t="s">
        <v>11</v>
      </c>
      <c r="H1955" t="s">
        <v>12</v>
      </c>
      <c r="I1955" t="s">
        <v>42</v>
      </c>
      <c r="J1955" s="16" t="str">
        <f>IF(Table3[[#This Row],[month]]="?","sep",Table3[[#This Row],[month]])</f>
        <v>Nov</v>
      </c>
      <c r="K1955" s="16">
        <f>IF(Table3[[#This Row],[year]]="?","1983",Table3[[#This Row],[year]])</f>
        <v>2000</v>
      </c>
      <c r="L1955" s="16" t="str">
        <f>IF(Table3[[#This Row],[Hospital tier]]="?","tier - 2",Table3[[#This Row],[Hospital tier]])</f>
        <v>tier - 2</v>
      </c>
      <c r="M1955" s="16" t="str">
        <f>IF(Table3[[#This Row],[City tier]]="?","tier - 2",Table3[[#This Row],[City tier]])</f>
        <v>tier - 3</v>
      </c>
      <c r="N1955" s="16" t="str">
        <f>IF(Table3[[#This Row],[State ID]]="?","unknown",Table3[[#This Row],[State ID]])</f>
        <v>R1011</v>
      </c>
      <c r="O1955" s="38" t="str">
        <f>CONCATENATE(Table3[[#This Row],[date]],"-",Table3[[#This Row],[month2]],"-",Table3[[#This Row],[year2]])</f>
        <v>9-Nov-2000</v>
      </c>
      <c r="P1955" s="17">
        <f>DATEDIF(Table3[[#This Row],[date of birth]],DATE(2023,6,8),"y")</f>
        <v>22</v>
      </c>
      <c r="Q1955" s="39">
        <v>26936.98</v>
      </c>
    </row>
    <row r="1956" spans="1:17" x14ac:dyDescent="0.25">
      <c r="A1956" t="s">
        <v>6671</v>
      </c>
      <c r="B1956">
        <v>1960</v>
      </c>
      <c r="C1956" t="s">
        <v>10</v>
      </c>
      <c r="D1956">
        <v>9</v>
      </c>
      <c r="E1956">
        <v>1</v>
      </c>
      <c r="F1956">
        <v>27000.98</v>
      </c>
      <c r="G1956" t="s">
        <v>11</v>
      </c>
      <c r="H1956" t="s">
        <v>11</v>
      </c>
      <c r="I1956" t="s">
        <v>13</v>
      </c>
      <c r="J1956" s="16" t="str">
        <f>IF(Table3[[#This Row],[month]]="?","sep",Table3[[#This Row],[month]])</f>
        <v>Jul</v>
      </c>
      <c r="K1956" s="16">
        <f>IF(Table3[[#This Row],[year]]="?","1983",Table3[[#This Row],[year]])</f>
        <v>1960</v>
      </c>
      <c r="L1956" s="16" t="str">
        <f>IF(Table3[[#This Row],[Hospital tier]]="?","tier - 2",Table3[[#This Row],[Hospital tier]])</f>
        <v>tier - 2</v>
      </c>
      <c r="M1956" s="16" t="str">
        <f>IF(Table3[[#This Row],[City tier]]="?","tier - 2",Table3[[#This Row],[City tier]])</f>
        <v>tier - 2</v>
      </c>
      <c r="N1956" s="16" t="str">
        <f>IF(Table3[[#This Row],[State ID]]="?","unknown",Table3[[#This Row],[State ID]])</f>
        <v>R1013</v>
      </c>
      <c r="O1956" s="38" t="str">
        <f>CONCATENATE(Table3[[#This Row],[date]],"-",Table3[[#This Row],[month2]],"-",Table3[[#This Row],[year2]])</f>
        <v>9-Jul-1960</v>
      </c>
      <c r="P1956" s="17">
        <f>DATEDIF(Table3[[#This Row],[date of birth]],DATE(2023,6,8),"y")</f>
        <v>62</v>
      </c>
      <c r="Q1956" s="39">
        <v>27000.98</v>
      </c>
    </row>
    <row r="1957" spans="1:17" x14ac:dyDescent="0.25">
      <c r="A1957" t="s">
        <v>6672</v>
      </c>
      <c r="B1957">
        <v>1958</v>
      </c>
      <c r="C1957" t="s">
        <v>18</v>
      </c>
      <c r="D1957">
        <v>30</v>
      </c>
      <c r="E1957">
        <v>0</v>
      </c>
      <c r="F1957">
        <v>27037.91</v>
      </c>
      <c r="G1957" t="s">
        <v>11</v>
      </c>
      <c r="H1957" t="s">
        <v>11</v>
      </c>
      <c r="I1957" t="s">
        <v>13</v>
      </c>
      <c r="J1957" s="16" t="str">
        <f>IF(Table3[[#This Row],[month]]="?","sep",Table3[[#This Row],[month]])</f>
        <v>Jun</v>
      </c>
      <c r="K1957" s="16">
        <f>IF(Table3[[#This Row],[year]]="?","1983",Table3[[#This Row],[year]])</f>
        <v>1958</v>
      </c>
      <c r="L1957" s="16" t="str">
        <f>IF(Table3[[#This Row],[Hospital tier]]="?","tier - 2",Table3[[#This Row],[Hospital tier]])</f>
        <v>tier - 2</v>
      </c>
      <c r="M1957" s="16" t="str">
        <f>IF(Table3[[#This Row],[City tier]]="?","tier - 2",Table3[[#This Row],[City tier]])</f>
        <v>tier - 2</v>
      </c>
      <c r="N1957" s="16" t="str">
        <f>IF(Table3[[#This Row],[State ID]]="?","unknown",Table3[[#This Row],[State ID]])</f>
        <v>R1013</v>
      </c>
      <c r="O1957" s="38" t="str">
        <f>CONCATENATE(Table3[[#This Row],[date]],"-",Table3[[#This Row],[month2]],"-",Table3[[#This Row],[year2]])</f>
        <v>30-Jun-1958</v>
      </c>
      <c r="P1957" s="17">
        <f>DATEDIF(Table3[[#This Row],[date of birth]],DATE(2023,6,8),"y")</f>
        <v>64</v>
      </c>
      <c r="Q1957" s="39">
        <v>27037.91</v>
      </c>
    </row>
    <row r="1958" spans="1:17" x14ac:dyDescent="0.25">
      <c r="A1958" t="s">
        <v>6673</v>
      </c>
      <c r="B1958">
        <v>1994</v>
      </c>
      <c r="C1958" t="s">
        <v>10</v>
      </c>
      <c r="D1958">
        <v>2</v>
      </c>
      <c r="E1958">
        <v>0</v>
      </c>
      <c r="F1958">
        <v>27080.639999999999</v>
      </c>
      <c r="G1958" t="s">
        <v>11</v>
      </c>
      <c r="H1958" t="s">
        <v>11</v>
      </c>
      <c r="I1958" t="s">
        <v>42</v>
      </c>
      <c r="J1958" s="16" t="str">
        <f>IF(Table3[[#This Row],[month]]="?","sep",Table3[[#This Row],[month]])</f>
        <v>Jul</v>
      </c>
      <c r="K1958" s="16">
        <f>IF(Table3[[#This Row],[year]]="?","1983",Table3[[#This Row],[year]])</f>
        <v>1994</v>
      </c>
      <c r="L1958" s="16" t="str">
        <f>IF(Table3[[#This Row],[Hospital tier]]="?","tier - 2",Table3[[#This Row],[Hospital tier]])</f>
        <v>tier - 2</v>
      </c>
      <c r="M1958" s="16" t="str">
        <f>IF(Table3[[#This Row],[City tier]]="?","tier - 2",Table3[[#This Row],[City tier]])</f>
        <v>tier - 2</v>
      </c>
      <c r="N1958" s="16" t="str">
        <f>IF(Table3[[#This Row],[State ID]]="?","unknown",Table3[[#This Row],[State ID]])</f>
        <v>R1011</v>
      </c>
      <c r="O1958" s="38" t="str">
        <f>CONCATENATE(Table3[[#This Row],[date]],"-",Table3[[#This Row],[month2]],"-",Table3[[#This Row],[year2]])</f>
        <v>2-Jul-1994</v>
      </c>
      <c r="P1958" s="17">
        <f>DATEDIF(Table3[[#This Row],[date of birth]],DATE(2023,6,8),"y")</f>
        <v>28</v>
      </c>
      <c r="Q1958" s="39">
        <v>27080.639999999999</v>
      </c>
    </row>
    <row r="1959" spans="1:17" x14ac:dyDescent="0.25">
      <c r="A1959" t="s">
        <v>6674</v>
      </c>
      <c r="B1959">
        <v>1990</v>
      </c>
      <c r="C1959" t="s">
        <v>30</v>
      </c>
      <c r="D1959">
        <v>13</v>
      </c>
      <c r="E1959">
        <v>3</v>
      </c>
      <c r="F1959">
        <v>27092.38</v>
      </c>
      <c r="G1959" t="s">
        <v>11</v>
      </c>
      <c r="H1959" t="s">
        <v>12</v>
      </c>
      <c r="I1959" t="s">
        <v>42</v>
      </c>
      <c r="J1959" s="16" t="str">
        <f>IF(Table3[[#This Row],[month]]="?","sep",Table3[[#This Row],[month]])</f>
        <v>Dec</v>
      </c>
      <c r="K1959" s="16">
        <f>IF(Table3[[#This Row],[year]]="?","1983",Table3[[#This Row],[year]])</f>
        <v>1990</v>
      </c>
      <c r="L1959" s="16" t="str">
        <f>IF(Table3[[#This Row],[Hospital tier]]="?","tier - 2",Table3[[#This Row],[Hospital tier]])</f>
        <v>tier - 2</v>
      </c>
      <c r="M1959" s="16" t="str">
        <f>IF(Table3[[#This Row],[City tier]]="?","tier - 2",Table3[[#This Row],[City tier]])</f>
        <v>tier - 3</v>
      </c>
      <c r="N1959" s="16" t="str">
        <f>IF(Table3[[#This Row],[State ID]]="?","unknown",Table3[[#This Row],[State ID]])</f>
        <v>R1011</v>
      </c>
      <c r="O1959" s="38" t="str">
        <f>CONCATENATE(Table3[[#This Row],[date]],"-",Table3[[#This Row],[month2]],"-",Table3[[#This Row],[year2]])</f>
        <v>13-Dec-1990</v>
      </c>
      <c r="P1959" s="17">
        <f>DATEDIF(Table3[[#This Row],[date of birth]],DATE(2023,6,8),"y")</f>
        <v>32</v>
      </c>
      <c r="Q1959" s="39">
        <v>27092.38</v>
      </c>
    </row>
    <row r="1960" spans="1:17" x14ac:dyDescent="0.25">
      <c r="A1960" t="s">
        <v>6675</v>
      </c>
      <c r="B1960">
        <v>1970</v>
      </c>
      <c r="C1960" t="s">
        <v>37</v>
      </c>
      <c r="D1960">
        <v>2</v>
      </c>
      <c r="E1960">
        <v>0</v>
      </c>
      <c r="F1960">
        <v>27117.99</v>
      </c>
      <c r="G1960" t="s">
        <v>11</v>
      </c>
      <c r="H1960" t="s">
        <v>11</v>
      </c>
      <c r="I1960" t="s">
        <v>13</v>
      </c>
      <c r="J1960" s="16" t="str">
        <f>IF(Table3[[#This Row],[month]]="?","sep",Table3[[#This Row],[month]])</f>
        <v>Oct</v>
      </c>
      <c r="K1960" s="16">
        <f>IF(Table3[[#This Row],[year]]="?","1983",Table3[[#This Row],[year]])</f>
        <v>1970</v>
      </c>
      <c r="L1960" s="16" t="str">
        <f>IF(Table3[[#This Row],[Hospital tier]]="?","tier - 2",Table3[[#This Row],[Hospital tier]])</f>
        <v>tier - 2</v>
      </c>
      <c r="M1960" s="16" t="str">
        <f>IF(Table3[[#This Row],[City tier]]="?","tier - 2",Table3[[#This Row],[City tier]])</f>
        <v>tier - 2</v>
      </c>
      <c r="N1960" s="16" t="str">
        <f>IF(Table3[[#This Row],[State ID]]="?","unknown",Table3[[#This Row],[State ID]])</f>
        <v>R1013</v>
      </c>
      <c r="O1960" s="38" t="str">
        <f>CONCATENATE(Table3[[#This Row],[date]],"-",Table3[[#This Row],[month2]],"-",Table3[[#This Row],[year2]])</f>
        <v>2-Oct-1970</v>
      </c>
      <c r="P1960" s="17">
        <f>DATEDIF(Table3[[#This Row],[date of birth]],DATE(2023,6,8),"y")</f>
        <v>52</v>
      </c>
      <c r="Q1960" s="39">
        <v>27117.99</v>
      </c>
    </row>
    <row r="1961" spans="1:17" x14ac:dyDescent="0.25">
      <c r="A1961" t="s">
        <v>6676</v>
      </c>
      <c r="B1961">
        <v>1965</v>
      </c>
      <c r="C1961" t="s">
        <v>30</v>
      </c>
      <c r="D1961">
        <v>21</v>
      </c>
      <c r="E1961">
        <v>0</v>
      </c>
      <c r="F1961">
        <v>27218.44</v>
      </c>
      <c r="G1961" t="s">
        <v>11</v>
      </c>
      <c r="H1961" t="s">
        <v>16</v>
      </c>
      <c r="I1961" t="s">
        <v>356</v>
      </c>
      <c r="J1961" s="16" t="str">
        <f>IF(Table3[[#This Row],[month]]="?","sep",Table3[[#This Row],[month]])</f>
        <v>Dec</v>
      </c>
      <c r="K1961" s="16">
        <f>IF(Table3[[#This Row],[year]]="?","1983",Table3[[#This Row],[year]])</f>
        <v>1965</v>
      </c>
      <c r="L1961" s="16" t="str">
        <f>IF(Table3[[#This Row],[Hospital tier]]="?","tier - 2",Table3[[#This Row],[Hospital tier]])</f>
        <v>tier - 2</v>
      </c>
      <c r="M1961" s="16" t="str">
        <f>IF(Table3[[#This Row],[City tier]]="?","tier - 2",Table3[[#This Row],[City tier]])</f>
        <v>tier - 1</v>
      </c>
      <c r="N1961" s="16" t="str">
        <f>IF(Table3[[#This Row],[State ID]]="?","unknown",Table3[[#This Row],[State ID]])</f>
        <v>R1017</v>
      </c>
      <c r="O1961" s="38" t="str">
        <f>CONCATENATE(Table3[[#This Row],[date]],"-",Table3[[#This Row],[month2]],"-",Table3[[#This Row],[year2]])</f>
        <v>21-Dec-1965</v>
      </c>
      <c r="P1961" s="17">
        <f>DATEDIF(Table3[[#This Row],[date of birth]],DATE(2023,6,8),"y")</f>
        <v>57</v>
      </c>
      <c r="Q1961" s="39">
        <v>27218.44</v>
      </c>
    </row>
    <row r="1962" spans="1:17" x14ac:dyDescent="0.25">
      <c r="A1962" t="s">
        <v>6677</v>
      </c>
      <c r="B1962">
        <v>1999</v>
      </c>
      <c r="C1962" t="s">
        <v>30</v>
      </c>
      <c r="D1962">
        <v>2</v>
      </c>
      <c r="E1962">
        <v>0</v>
      </c>
      <c r="F1962">
        <v>27236.959999999999</v>
      </c>
      <c r="G1962" t="s">
        <v>11</v>
      </c>
      <c r="H1962" t="s">
        <v>16</v>
      </c>
      <c r="I1962" t="s">
        <v>42</v>
      </c>
      <c r="J1962" s="16" t="str">
        <f>IF(Table3[[#This Row],[month]]="?","sep",Table3[[#This Row],[month]])</f>
        <v>Dec</v>
      </c>
      <c r="K1962" s="16">
        <f>IF(Table3[[#This Row],[year]]="?","1983",Table3[[#This Row],[year]])</f>
        <v>1999</v>
      </c>
      <c r="L1962" s="16" t="str">
        <f>IF(Table3[[#This Row],[Hospital tier]]="?","tier - 2",Table3[[#This Row],[Hospital tier]])</f>
        <v>tier - 2</v>
      </c>
      <c r="M1962" s="16" t="str">
        <f>IF(Table3[[#This Row],[City tier]]="?","tier - 2",Table3[[#This Row],[City tier]])</f>
        <v>tier - 1</v>
      </c>
      <c r="N1962" s="16" t="str">
        <f>IF(Table3[[#This Row],[State ID]]="?","unknown",Table3[[#This Row],[State ID]])</f>
        <v>R1011</v>
      </c>
      <c r="O1962" s="38" t="str">
        <f>CONCATENATE(Table3[[#This Row],[date]],"-",Table3[[#This Row],[month2]],"-",Table3[[#This Row],[year2]])</f>
        <v>2-Dec-1999</v>
      </c>
      <c r="P1962" s="17">
        <f>DATEDIF(Table3[[#This Row],[date of birth]],DATE(2023,6,8),"y")</f>
        <v>23</v>
      </c>
      <c r="Q1962" s="39">
        <v>27236.959999999999</v>
      </c>
    </row>
    <row r="1963" spans="1:17" x14ac:dyDescent="0.25">
      <c r="A1963" t="s">
        <v>6678</v>
      </c>
      <c r="B1963">
        <v>1968</v>
      </c>
      <c r="C1963" t="s">
        <v>18</v>
      </c>
      <c r="D1963">
        <v>6</v>
      </c>
      <c r="E1963">
        <v>3</v>
      </c>
      <c r="F1963">
        <v>27322.73</v>
      </c>
      <c r="G1963" t="s">
        <v>11</v>
      </c>
      <c r="H1963" t="s">
        <v>11</v>
      </c>
      <c r="I1963" t="s">
        <v>13</v>
      </c>
      <c r="J1963" s="16" t="str">
        <f>IF(Table3[[#This Row],[month]]="?","sep",Table3[[#This Row],[month]])</f>
        <v>Jun</v>
      </c>
      <c r="K1963" s="16">
        <f>IF(Table3[[#This Row],[year]]="?","1983",Table3[[#This Row],[year]])</f>
        <v>1968</v>
      </c>
      <c r="L1963" s="16" t="str">
        <f>IF(Table3[[#This Row],[Hospital tier]]="?","tier - 2",Table3[[#This Row],[Hospital tier]])</f>
        <v>tier - 2</v>
      </c>
      <c r="M1963" s="16" t="str">
        <f>IF(Table3[[#This Row],[City tier]]="?","tier - 2",Table3[[#This Row],[City tier]])</f>
        <v>tier - 2</v>
      </c>
      <c r="N1963" s="16" t="str">
        <f>IF(Table3[[#This Row],[State ID]]="?","unknown",Table3[[#This Row],[State ID]])</f>
        <v>R1013</v>
      </c>
      <c r="O1963" s="38" t="str">
        <f>CONCATENATE(Table3[[#This Row],[date]],"-",Table3[[#This Row],[month2]],"-",Table3[[#This Row],[year2]])</f>
        <v>6-Jun-1968</v>
      </c>
      <c r="P1963" s="17">
        <f>DATEDIF(Table3[[#This Row],[date of birth]],DATE(2023,6,8),"y")</f>
        <v>55</v>
      </c>
      <c r="Q1963" s="39">
        <v>27322.73</v>
      </c>
    </row>
    <row r="1964" spans="1:17" x14ac:dyDescent="0.25">
      <c r="A1964" t="s">
        <v>6679</v>
      </c>
      <c r="B1964">
        <v>1969</v>
      </c>
      <c r="C1964" t="s">
        <v>37</v>
      </c>
      <c r="D1964">
        <v>16</v>
      </c>
      <c r="E1964">
        <v>0</v>
      </c>
      <c r="F1964">
        <v>27346.04</v>
      </c>
      <c r="G1964" t="s">
        <v>11</v>
      </c>
      <c r="H1964" t="s">
        <v>11</v>
      </c>
      <c r="I1964" t="s">
        <v>13</v>
      </c>
      <c r="J1964" s="16" t="str">
        <f>IF(Table3[[#This Row],[month]]="?","sep",Table3[[#This Row],[month]])</f>
        <v>Oct</v>
      </c>
      <c r="K1964" s="16">
        <f>IF(Table3[[#This Row],[year]]="?","1983",Table3[[#This Row],[year]])</f>
        <v>1969</v>
      </c>
      <c r="L1964" s="16" t="str">
        <f>IF(Table3[[#This Row],[Hospital tier]]="?","tier - 2",Table3[[#This Row],[Hospital tier]])</f>
        <v>tier - 2</v>
      </c>
      <c r="M1964" s="16" t="str">
        <f>IF(Table3[[#This Row],[City tier]]="?","tier - 2",Table3[[#This Row],[City tier]])</f>
        <v>tier - 2</v>
      </c>
      <c r="N1964" s="16" t="str">
        <f>IF(Table3[[#This Row],[State ID]]="?","unknown",Table3[[#This Row],[State ID]])</f>
        <v>R1013</v>
      </c>
      <c r="O1964" s="38" t="str">
        <f>CONCATENATE(Table3[[#This Row],[date]],"-",Table3[[#This Row],[month2]],"-",Table3[[#This Row],[year2]])</f>
        <v>16-Oct-1969</v>
      </c>
      <c r="P1964" s="17">
        <f>DATEDIF(Table3[[#This Row],[date of birth]],DATE(2023,6,8),"y")</f>
        <v>53</v>
      </c>
      <c r="Q1964" s="39">
        <v>27346.04</v>
      </c>
    </row>
    <row r="1965" spans="1:17" x14ac:dyDescent="0.25">
      <c r="A1965" t="s">
        <v>6680</v>
      </c>
      <c r="B1965">
        <v>1988</v>
      </c>
      <c r="C1965" t="s">
        <v>20</v>
      </c>
      <c r="D1965">
        <v>15</v>
      </c>
      <c r="E1965">
        <v>2</v>
      </c>
      <c r="F1965">
        <v>27375.9</v>
      </c>
      <c r="G1965" t="s">
        <v>11</v>
      </c>
      <c r="H1965" t="s">
        <v>12</v>
      </c>
      <c r="I1965" t="s">
        <v>164</v>
      </c>
      <c r="J1965" s="16" t="str">
        <f>IF(Table3[[#This Row],[month]]="?","sep",Table3[[#This Row],[month]])</f>
        <v>Sep</v>
      </c>
      <c r="K1965" s="16">
        <f>IF(Table3[[#This Row],[year]]="?","1983",Table3[[#This Row],[year]])</f>
        <v>1988</v>
      </c>
      <c r="L1965" s="16" t="str">
        <f>IF(Table3[[#This Row],[Hospital tier]]="?","tier - 2",Table3[[#This Row],[Hospital tier]])</f>
        <v>tier - 2</v>
      </c>
      <c r="M1965" s="16" t="str">
        <f>IF(Table3[[#This Row],[City tier]]="?","tier - 2",Table3[[#This Row],[City tier]])</f>
        <v>tier - 3</v>
      </c>
      <c r="N1965" s="16" t="str">
        <f>IF(Table3[[#This Row],[State ID]]="?","unknown",Table3[[#This Row],[State ID]])</f>
        <v>R1015</v>
      </c>
      <c r="O1965" s="38" t="str">
        <f>CONCATENATE(Table3[[#This Row],[date]],"-",Table3[[#This Row],[month2]],"-",Table3[[#This Row],[year2]])</f>
        <v>15-Sep-1988</v>
      </c>
      <c r="P1965" s="17">
        <f>DATEDIF(Table3[[#This Row],[date of birth]],DATE(2023,6,8),"y")</f>
        <v>34</v>
      </c>
      <c r="Q1965" s="39">
        <v>27375.9</v>
      </c>
    </row>
    <row r="1966" spans="1:17" x14ac:dyDescent="0.25">
      <c r="A1966" t="s">
        <v>6681</v>
      </c>
      <c r="B1966">
        <v>1985</v>
      </c>
      <c r="C1966" t="s">
        <v>30</v>
      </c>
      <c r="D1966">
        <v>5</v>
      </c>
      <c r="E1966">
        <v>3</v>
      </c>
      <c r="F1966">
        <v>27432.73</v>
      </c>
      <c r="G1966" t="s">
        <v>11</v>
      </c>
      <c r="H1966" t="s">
        <v>16</v>
      </c>
      <c r="I1966" t="s">
        <v>42</v>
      </c>
      <c r="J1966" s="16" t="str">
        <f>IF(Table3[[#This Row],[month]]="?","sep",Table3[[#This Row],[month]])</f>
        <v>Dec</v>
      </c>
      <c r="K1966" s="16">
        <f>IF(Table3[[#This Row],[year]]="?","1983",Table3[[#This Row],[year]])</f>
        <v>1985</v>
      </c>
      <c r="L1966" s="16" t="str">
        <f>IF(Table3[[#This Row],[Hospital tier]]="?","tier - 2",Table3[[#This Row],[Hospital tier]])</f>
        <v>tier - 2</v>
      </c>
      <c r="M1966" s="16" t="str">
        <f>IF(Table3[[#This Row],[City tier]]="?","tier - 2",Table3[[#This Row],[City tier]])</f>
        <v>tier - 1</v>
      </c>
      <c r="N1966" s="16" t="str">
        <f>IF(Table3[[#This Row],[State ID]]="?","unknown",Table3[[#This Row],[State ID]])</f>
        <v>R1011</v>
      </c>
      <c r="O1966" s="38" t="str">
        <f>CONCATENATE(Table3[[#This Row],[date]],"-",Table3[[#This Row],[month2]],"-",Table3[[#This Row],[year2]])</f>
        <v>5-Dec-1985</v>
      </c>
      <c r="P1966" s="17">
        <f>DATEDIF(Table3[[#This Row],[date of birth]],DATE(2023,6,8),"y")</f>
        <v>37</v>
      </c>
      <c r="Q1966" s="39">
        <v>27432.73</v>
      </c>
    </row>
    <row r="1967" spans="1:17" x14ac:dyDescent="0.25">
      <c r="A1967" t="s">
        <v>6682</v>
      </c>
      <c r="B1967">
        <v>1981</v>
      </c>
      <c r="C1967" t="s">
        <v>37</v>
      </c>
      <c r="D1967">
        <v>3</v>
      </c>
      <c r="E1967">
        <v>1</v>
      </c>
      <c r="F1967">
        <v>27495.59</v>
      </c>
      <c r="G1967" t="s">
        <v>11</v>
      </c>
      <c r="H1967" t="s">
        <v>16</v>
      </c>
      <c r="I1967" t="s">
        <v>42</v>
      </c>
      <c r="J1967" s="16" t="str">
        <f>IF(Table3[[#This Row],[month]]="?","sep",Table3[[#This Row],[month]])</f>
        <v>Oct</v>
      </c>
      <c r="K1967" s="16">
        <f>IF(Table3[[#This Row],[year]]="?","1983",Table3[[#This Row],[year]])</f>
        <v>1981</v>
      </c>
      <c r="L1967" s="16" t="str">
        <f>IF(Table3[[#This Row],[Hospital tier]]="?","tier - 2",Table3[[#This Row],[Hospital tier]])</f>
        <v>tier - 2</v>
      </c>
      <c r="M1967" s="16" t="str">
        <f>IF(Table3[[#This Row],[City tier]]="?","tier - 2",Table3[[#This Row],[City tier]])</f>
        <v>tier - 1</v>
      </c>
      <c r="N1967" s="16" t="str">
        <f>IF(Table3[[#This Row],[State ID]]="?","unknown",Table3[[#This Row],[State ID]])</f>
        <v>R1011</v>
      </c>
      <c r="O1967" s="38" t="str">
        <f>CONCATENATE(Table3[[#This Row],[date]],"-",Table3[[#This Row],[month2]],"-",Table3[[#This Row],[year2]])</f>
        <v>3-Oct-1981</v>
      </c>
      <c r="P1967" s="17">
        <f>DATEDIF(Table3[[#This Row],[date of birth]],DATE(2023,6,8),"y")</f>
        <v>41</v>
      </c>
      <c r="Q1967" s="39">
        <v>27495.59</v>
      </c>
    </row>
    <row r="1968" spans="1:17" x14ac:dyDescent="0.25">
      <c r="A1968" t="s">
        <v>6683</v>
      </c>
      <c r="B1968">
        <v>1965</v>
      </c>
      <c r="C1968" t="s">
        <v>37</v>
      </c>
      <c r="D1968">
        <v>19</v>
      </c>
      <c r="E1968">
        <v>0</v>
      </c>
      <c r="F1968">
        <v>27533.91</v>
      </c>
      <c r="G1968" t="s">
        <v>11</v>
      </c>
      <c r="H1968" t="s">
        <v>12</v>
      </c>
      <c r="I1968" t="s">
        <v>13</v>
      </c>
      <c r="J1968" s="16" t="str">
        <f>IF(Table3[[#This Row],[month]]="?","sep",Table3[[#This Row],[month]])</f>
        <v>Oct</v>
      </c>
      <c r="K1968" s="16">
        <f>IF(Table3[[#This Row],[year]]="?","1983",Table3[[#This Row],[year]])</f>
        <v>1965</v>
      </c>
      <c r="L1968" s="16" t="str">
        <f>IF(Table3[[#This Row],[Hospital tier]]="?","tier - 2",Table3[[#This Row],[Hospital tier]])</f>
        <v>tier - 2</v>
      </c>
      <c r="M1968" s="16" t="str">
        <f>IF(Table3[[#This Row],[City tier]]="?","tier - 2",Table3[[#This Row],[City tier]])</f>
        <v>tier - 3</v>
      </c>
      <c r="N1968" s="16" t="str">
        <f>IF(Table3[[#This Row],[State ID]]="?","unknown",Table3[[#This Row],[State ID]])</f>
        <v>R1013</v>
      </c>
      <c r="O1968" s="38" t="str">
        <f>CONCATENATE(Table3[[#This Row],[date]],"-",Table3[[#This Row],[month2]],"-",Table3[[#This Row],[year2]])</f>
        <v>19-Oct-1965</v>
      </c>
      <c r="P1968" s="17">
        <f>DATEDIF(Table3[[#This Row],[date of birth]],DATE(2023,6,8),"y")</f>
        <v>57</v>
      </c>
      <c r="Q1968" s="39">
        <v>27533.91</v>
      </c>
    </row>
    <row r="1969" spans="1:17" x14ac:dyDescent="0.25">
      <c r="A1969" t="s">
        <v>6684</v>
      </c>
      <c r="B1969">
        <v>1984</v>
      </c>
      <c r="C1969" t="s">
        <v>10</v>
      </c>
      <c r="D1969">
        <v>22</v>
      </c>
      <c r="E1969">
        <v>3</v>
      </c>
      <c r="F1969">
        <v>27534.53</v>
      </c>
      <c r="G1969" t="s">
        <v>11</v>
      </c>
      <c r="H1969" t="s">
        <v>11</v>
      </c>
      <c r="I1969" t="s">
        <v>42</v>
      </c>
      <c r="J1969" s="16" t="str">
        <f>IF(Table3[[#This Row],[month]]="?","sep",Table3[[#This Row],[month]])</f>
        <v>Jul</v>
      </c>
      <c r="K1969" s="16">
        <f>IF(Table3[[#This Row],[year]]="?","1983",Table3[[#This Row],[year]])</f>
        <v>1984</v>
      </c>
      <c r="L1969" s="16" t="str">
        <f>IF(Table3[[#This Row],[Hospital tier]]="?","tier - 2",Table3[[#This Row],[Hospital tier]])</f>
        <v>tier - 2</v>
      </c>
      <c r="M1969" s="16" t="str">
        <f>IF(Table3[[#This Row],[City tier]]="?","tier - 2",Table3[[#This Row],[City tier]])</f>
        <v>tier - 2</v>
      </c>
      <c r="N1969" s="16" t="str">
        <f>IF(Table3[[#This Row],[State ID]]="?","unknown",Table3[[#This Row],[State ID]])</f>
        <v>R1011</v>
      </c>
      <c r="O1969" s="38" t="str">
        <f>CONCATENATE(Table3[[#This Row],[date]],"-",Table3[[#This Row],[month2]],"-",Table3[[#This Row],[year2]])</f>
        <v>22-Jul-1984</v>
      </c>
      <c r="P1969" s="17">
        <f>DATEDIF(Table3[[#This Row],[date of birth]],DATE(2023,6,8),"y")</f>
        <v>38</v>
      </c>
      <c r="Q1969" s="39">
        <v>27534.53</v>
      </c>
    </row>
    <row r="1970" spans="1:17" x14ac:dyDescent="0.25">
      <c r="A1970" t="s">
        <v>6685</v>
      </c>
      <c r="B1970">
        <v>1985</v>
      </c>
      <c r="C1970" t="s">
        <v>15</v>
      </c>
      <c r="D1970">
        <v>6</v>
      </c>
      <c r="E1970">
        <v>3</v>
      </c>
      <c r="F1970">
        <v>27598.93</v>
      </c>
      <c r="G1970" t="s">
        <v>11</v>
      </c>
      <c r="H1970" t="s">
        <v>16</v>
      </c>
      <c r="I1970" t="s">
        <v>42</v>
      </c>
      <c r="J1970" s="16" t="str">
        <f>IF(Table3[[#This Row],[month]]="?","sep",Table3[[#This Row],[month]])</f>
        <v>Nov</v>
      </c>
      <c r="K1970" s="16">
        <f>IF(Table3[[#This Row],[year]]="?","1983",Table3[[#This Row],[year]])</f>
        <v>1985</v>
      </c>
      <c r="L1970" s="16" t="str">
        <f>IF(Table3[[#This Row],[Hospital tier]]="?","tier - 2",Table3[[#This Row],[Hospital tier]])</f>
        <v>tier - 2</v>
      </c>
      <c r="M1970" s="16" t="str">
        <f>IF(Table3[[#This Row],[City tier]]="?","tier - 2",Table3[[#This Row],[City tier]])</f>
        <v>tier - 1</v>
      </c>
      <c r="N1970" s="16" t="str">
        <f>IF(Table3[[#This Row],[State ID]]="?","unknown",Table3[[#This Row],[State ID]])</f>
        <v>R1011</v>
      </c>
      <c r="O1970" s="38" t="str">
        <f>CONCATENATE(Table3[[#This Row],[date]],"-",Table3[[#This Row],[month2]],"-",Table3[[#This Row],[year2]])</f>
        <v>6-Nov-1985</v>
      </c>
      <c r="P1970" s="17">
        <f>DATEDIF(Table3[[#This Row],[date of birth]],DATE(2023,6,8),"y")</f>
        <v>37</v>
      </c>
      <c r="Q1970" s="39">
        <v>27598.93</v>
      </c>
    </row>
    <row r="1971" spans="1:17" x14ac:dyDescent="0.25">
      <c r="A1971" t="s">
        <v>6686</v>
      </c>
      <c r="B1971">
        <v>1992</v>
      </c>
      <c r="C1971" t="s">
        <v>18</v>
      </c>
      <c r="D1971">
        <v>11</v>
      </c>
      <c r="E1971">
        <v>0</v>
      </c>
      <c r="F1971">
        <v>27614.71</v>
      </c>
      <c r="G1971" t="s">
        <v>11</v>
      </c>
      <c r="H1971" t="s">
        <v>12</v>
      </c>
      <c r="I1971" t="s">
        <v>42</v>
      </c>
      <c r="J1971" s="16" t="str">
        <f>IF(Table3[[#This Row],[month]]="?","sep",Table3[[#This Row],[month]])</f>
        <v>Jun</v>
      </c>
      <c r="K1971" s="16">
        <f>IF(Table3[[#This Row],[year]]="?","1983",Table3[[#This Row],[year]])</f>
        <v>1992</v>
      </c>
      <c r="L1971" s="16" t="str">
        <f>IF(Table3[[#This Row],[Hospital tier]]="?","tier - 2",Table3[[#This Row],[Hospital tier]])</f>
        <v>tier - 2</v>
      </c>
      <c r="M1971" s="16" t="str">
        <f>IF(Table3[[#This Row],[City tier]]="?","tier - 2",Table3[[#This Row],[City tier]])</f>
        <v>tier - 3</v>
      </c>
      <c r="N1971" s="16" t="str">
        <f>IF(Table3[[#This Row],[State ID]]="?","unknown",Table3[[#This Row],[State ID]])</f>
        <v>R1011</v>
      </c>
      <c r="O1971" s="38" t="str">
        <f>CONCATENATE(Table3[[#This Row],[date]],"-",Table3[[#This Row],[month2]],"-",Table3[[#This Row],[year2]])</f>
        <v>11-Jun-1992</v>
      </c>
      <c r="P1971" s="17">
        <f>DATEDIF(Table3[[#This Row],[date of birth]],DATE(2023,6,8),"y")</f>
        <v>30</v>
      </c>
      <c r="Q1971" s="39">
        <v>27614.71</v>
      </c>
    </row>
    <row r="1972" spans="1:17" x14ac:dyDescent="0.25">
      <c r="A1972" t="s">
        <v>6687</v>
      </c>
      <c r="B1972">
        <v>1997</v>
      </c>
      <c r="C1972" t="s">
        <v>20</v>
      </c>
      <c r="D1972">
        <v>9</v>
      </c>
      <c r="E1972">
        <v>0</v>
      </c>
      <c r="F1972">
        <v>27619.360000000001</v>
      </c>
      <c r="G1972" t="s">
        <v>11</v>
      </c>
      <c r="H1972" t="s">
        <v>12</v>
      </c>
      <c r="I1972" t="s">
        <v>42</v>
      </c>
      <c r="J1972" s="16" t="str">
        <f>IF(Table3[[#This Row],[month]]="?","sep",Table3[[#This Row],[month]])</f>
        <v>Sep</v>
      </c>
      <c r="K1972" s="16">
        <f>IF(Table3[[#This Row],[year]]="?","1983",Table3[[#This Row],[year]])</f>
        <v>1997</v>
      </c>
      <c r="L1972" s="16" t="str">
        <f>IF(Table3[[#This Row],[Hospital tier]]="?","tier - 2",Table3[[#This Row],[Hospital tier]])</f>
        <v>tier - 2</v>
      </c>
      <c r="M1972" s="16" t="str">
        <f>IF(Table3[[#This Row],[City tier]]="?","tier - 2",Table3[[#This Row],[City tier]])</f>
        <v>tier - 3</v>
      </c>
      <c r="N1972" s="16" t="str">
        <f>IF(Table3[[#This Row],[State ID]]="?","unknown",Table3[[#This Row],[State ID]])</f>
        <v>R1011</v>
      </c>
      <c r="O1972" s="38" t="str">
        <f>CONCATENATE(Table3[[#This Row],[date]],"-",Table3[[#This Row],[month2]],"-",Table3[[#This Row],[year2]])</f>
        <v>9-Sep-1997</v>
      </c>
      <c r="P1972" s="17">
        <f>DATEDIF(Table3[[#This Row],[date of birth]],DATE(2023,6,8),"y")</f>
        <v>25</v>
      </c>
      <c r="Q1972" s="39">
        <v>27619.360000000001</v>
      </c>
    </row>
    <row r="1973" spans="1:17" x14ac:dyDescent="0.25">
      <c r="A1973" t="s">
        <v>6688</v>
      </c>
      <c r="B1973">
        <v>1997</v>
      </c>
      <c r="C1973" t="s">
        <v>37</v>
      </c>
      <c r="D1973">
        <v>7</v>
      </c>
      <c r="E1973">
        <v>0</v>
      </c>
      <c r="F1973">
        <v>27625.17</v>
      </c>
      <c r="G1973" t="s">
        <v>16</v>
      </c>
      <c r="H1973" t="s">
        <v>16</v>
      </c>
      <c r="I1973" t="s">
        <v>42</v>
      </c>
      <c r="J1973" s="16" t="str">
        <f>IF(Table3[[#This Row],[month]]="?","sep",Table3[[#This Row],[month]])</f>
        <v>Oct</v>
      </c>
      <c r="K1973" s="16">
        <f>IF(Table3[[#This Row],[year]]="?","1983",Table3[[#This Row],[year]])</f>
        <v>1997</v>
      </c>
      <c r="L1973" s="16" t="str">
        <f>IF(Table3[[#This Row],[Hospital tier]]="?","tier - 2",Table3[[#This Row],[Hospital tier]])</f>
        <v>tier - 1</v>
      </c>
      <c r="M1973" s="16" t="str">
        <f>IF(Table3[[#This Row],[City tier]]="?","tier - 2",Table3[[#This Row],[City tier]])</f>
        <v>tier - 1</v>
      </c>
      <c r="N1973" s="16" t="str">
        <f>IF(Table3[[#This Row],[State ID]]="?","unknown",Table3[[#This Row],[State ID]])</f>
        <v>R1011</v>
      </c>
      <c r="O1973" s="38" t="str">
        <f>CONCATENATE(Table3[[#This Row],[date]],"-",Table3[[#This Row],[month2]],"-",Table3[[#This Row],[year2]])</f>
        <v>7-Oct-1997</v>
      </c>
      <c r="P1973" s="17">
        <f>DATEDIF(Table3[[#This Row],[date of birth]],DATE(2023,6,8),"y")</f>
        <v>25</v>
      </c>
      <c r="Q1973" s="39">
        <v>27625.17</v>
      </c>
    </row>
    <row r="1974" spans="1:17" x14ac:dyDescent="0.25">
      <c r="A1974" t="s">
        <v>6689</v>
      </c>
      <c r="B1974">
        <v>1992</v>
      </c>
      <c r="C1974" t="s">
        <v>10</v>
      </c>
      <c r="D1974">
        <v>3</v>
      </c>
      <c r="E1974">
        <v>0</v>
      </c>
      <c r="F1974">
        <v>27696.11</v>
      </c>
      <c r="G1974" t="s">
        <v>16</v>
      </c>
      <c r="H1974" t="s">
        <v>11</v>
      </c>
      <c r="I1974" t="s">
        <v>42</v>
      </c>
      <c r="J1974" s="16" t="str">
        <f>IF(Table3[[#This Row],[month]]="?","sep",Table3[[#This Row],[month]])</f>
        <v>Jul</v>
      </c>
      <c r="K1974" s="16">
        <f>IF(Table3[[#This Row],[year]]="?","1983",Table3[[#This Row],[year]])</f>
        <v>1992</v>
      </c>
      <c r="L1974" s="16" t="str">
        <f>IF(Table3[[#This Row],[Hospital tier]]="?","tier - 2",Table3[[#This Row],[Hospital tier]])</f>
        <v>tier - 1</v>
      </c>
      <c r="M1974" s="16" t="str">
        <f>IF(Table3[[#This Row],[City tier]]="?","tier - 2",Table3[[#This Row],[City tier]])</f>
        <v>tier - 2</v>
      </c>
      <c r="N1974" s="16" t="str">
        <f>IF(Table3[[#This Row],[State ID]]="?","unknown",Table3[[#This Row],[State ID]])</f>
        <v>R1011</v>
      </c>
      <c r="O1974" s="38" t="str">
        <f>CONCATENATE(Table3[[#This Row],[date]],"-",Table3[[#This Row],[month2]],"-",Table3[[#This Row],[year2]])</f>
        <v>3-Jul-1992</v>
      </c>
      <c r="P1974" s="17">
        <f>DATEDIF(Table3[[#This Row],[date of birth]],DATE(2023,6,8),"y")</f>
        <v>30</v>
      </c>
      <c r="Q1974" s="39">
        <v>27696.11</v>
      </c>
    </row>
    <row r="1975" spans="1:17" x14ac:dyDescent="0.25">
      <c r="A1975" t="s">
        <v>6690</v>
      </c>
      <c r="B1975">
        <v>2002</v>
      </c>
      <c r="C1975" t="s">
        <v>30</v>
      </c>
      <c r="D1975">
        <v>6</v>
      </c>
      <c r="E1975">
        <v>1</v>
      </c>
      <c r="F1975">
        <v>27724.29</v>
      </c>
      <c r="G1975" t="s">
        <v>16</v>
      </c>
      <c r="H1975" t="s">
        <v>12</v>
      </c>
      <c r="I1975" t="s">
        <v>13</v>
      </c>
      <c r="J1975" s="16" t="str">
        <f>IF(Table3[[#This Row],[month]]="?","sep",Table3[[#This Row],[month]])</f>
        <v>Dec</v>
      </c>
      <c r="K1975" s="16">
        <f>IF(Table3[[#This Row],[year]]="?","1983",Table3[[#This Row],[year]])</f>
        <v>2002</v>
      </c>
      <c r="L1975" s="16" t="str">
        <f>IF(Table3[[#This Row],[Hospital tier]]="?","tier - 2",Table3[[#This Row],[Hospital tier]])</f>
        <v>tier - 1</v>
      </c>
      <c r="M1975" s="16" t="str">
        <f>IF(Table3[[#This Row],[City tier]]="?","tier - 2",Table3[[#This Row],[City tier]])</f>
        <v>tier - 3</v>
      </c>
      <c r="N1975" s="16" t="str">
        <f>IF(Table3[[#This Row],[State ID]]="?","unknown",Table3[[#This Row],[State ID]])</f>
        <v>R1013</v>
      </c>
      <c r="O1975" s="38" t="str">
        <f>CONCATENATE(Table3[[#This Row],[date]],"-",Table3[[#This Row],[month2]],"-",Table3[[#This Row],[year2]])</f>
        <v>6-Dec-2002</v>
      </c>
      <c r="P1975" s="17">
        <f>DATEDIF(Table3[[#This Row],[date of birth]],DATE(2023,6,8),"y")</f>
        <v>20</v>
      </c>
      <c r="Q1975" s="39">
        <v>27724.29</v>
      </c>
    </row>
    <row r="1976" spans="1:17" x14ac:dyDescent="0.25">
      <c r="A1976" t="s">
        <v>6691</v>
      </c>
      <c r="B1976">
        <v>1960</v>
      </c>
      <c r="C1976" t="s">
        <v>10</v>
      </c>
      <c r="D1976">
        <v>6</v>
      </c>
      <c r="E1976">
        <v>0</v>
      </c>
      <c r="F1976">
        <v>27808.73</v>
      </c>
      <c r="G1976" t="s">
        <v>16</v>
      </c>
      <c r="H1976" t="s">
        <v>16</v>
      </c>
      <c r="I1976" t="s">
        <v>13</v>
      </c>
      <c r="J1976" s="16" t="str">
        <f>IF(Table3[[#This Row],[month]]="?","sep",Table3[[#This Row],[month]])</f>
        <v>Jul</v>
      </c>
      <c r="K1976" s="16">
        <f>IF(Table3[[#This Row],[year]]="?","1983",Table3[[#This Row],[year]])</f>
        <v>1960</v>
      </c>
      <c r="L1976" s="16" t="str">
        <f>IF(Table3[[#This Row],[Hospital tier]]="?","tier - 2",Table3[[#This Row],[Hospital tier]])</f>
        <v>tier - 1</v>
      </c>
      <c r="M1976" s="16" t="str">
        <f>IF(Table3[[#This Row],[City tier]]="?","tier - 2",Table3[[#This Row],[City tier]])</f>
        <v>tier - 1</v>
      </c>
      <c r="N1976" s="16" t="str">
        <f>IF(Table3[[#This Row],[State ID]]="?","unknown",Table3[[#This Row],[State ID]])</f>
        <v>R1013</v>
      </c>
      <c r="O1976" s="38" t="str">
        <f>CONCATENATE(Table3[[#This Row],[date]],"-",Table3[[#This Row],[month2]],"-",Table3[[#This Row],[year2]])</f>
        <v>6-Jul-1960</v>
      </c>
      <c r="P1976" s="17">
        <f>DATEDIF(Table3[[#This Row],[date of birth]],DATE(2023,6,8),"y")</f>
        <v>62</v>
      </c>
      <c r="Q1976" s="39">
        <v>27808.73</v>
      </c>
    </row>
    <row r="1977" spans="1:17" x14ac:dyDescent="0.25">
      <c r="A1977" t="s">
        <v>6692</v>
      </c>
      <c r="B1977">
        <v>1985</v>
      </c>
      <c r="C1977" t="s">
        <v>30</v>
      </c>
      <c r="D1977">
        <v>4</v>
      </c>
      <c r="E1977">
        <v>3</v>
      </c>
      <c r="F1977">
        <v>27849.94</v>
      </c>
      <c r="G1977" t="s">
        <v>16</v>
      </c>
      <c r="H1977" t="s">
        <v>16</v>
      </c>
      <c r="I1977" t="s">
        <v>42</v>
      </c>
      <c r="J1977" s="16" t="str">
        <f>IF(Table3[[#This Row],[month]]="?","sep",Table3[[#This Row],[month]])</f>
        <v>Dec</v>
      </c>
      <c r="K1977" s="16">
        <f>IF(Table3[[#This Row],[year]]="?","1983",Table3[[#This Row],[year]])</f>
        <v>1985</v>
      </c>
      <c r="L1977" s="16" t="str">
        <f>IF(Table3[[#This Row],[Hospital tier]]="?","tier - 2",Table3[[#This Row],[Hospital tier]])</f>
        <v>tier - 1</v>
      </c>
      <c r="M1977" s="16" t="str">
        <f>IF(Table3[[#This Row],[City tier]]="?","tier - 2",Table3[[#This Row],[City tier]])</f>
        <v>tier - 1</v>
      </c>
      <c r="N1977" s="16" t="str">
        <f>IF(Table3[[#This Row],[State ID]]="?","unknown",Table3[[#This Row],[State ID]])</f>
        <v>R1011</v>
      </c>
      <c r="O1977" s="38" t="str">
        <f>CONCATENATE(Table3[[#This Row],[date]],"-",Table3[[#This Row],[month2]],"-",Table3[[#This Row],[year2]])</f>
        <v>4-Dec-1985</v>
      </c>
      <c r="P1977" s="17">
        <f>DATEDIF(Table3[[#This Row],[date of birth]],DATE(2023,6,8),"y")</f>
        <v>37</v>
      </c>
      <c r="Q1977" s="39">
        <v>27849.94</v>
      </c>
    </row>
    <row r="1978" spans="1:17" x14ac:dyDescent="0.25">
      <c r="A1978" t="s">
        <v>6693</v>
      </c>
      <c r="B1978">
        <v>1989</v>
      </c>
      <c r="C1978" t="s">
        <v>15</v>
      </c>
      <c r="D1978">
        <v>21</v>
      </c>
      <c r="E1978">
        <v>3</v>
      </c>
      <c r="F1978">
        <v>27925.86</v>
      </c>
      <c r="G1978" t="s">
        <v>16</v>
      </c>
      <c r="H1978" t="s">
        <v>11</v>
      </c>
      <c r="I1978" t="s">
        <v>42</v>
      </c>
      <c r="J1978" s="16" t="str">
        <f>IF(Table3[[#This Row],[month]]="?","sep",Table3[[#This Row],[month]])</f>
        <v>Nov</v>
      </c>
      <c r="K1978" s="16">
        <f>IF(Table3[[#This Row],[year]]="?","1983",Table3[[#This Row],[year]])</f>
        <v>1989</v>
      </c>
      <c r="L1978" s="16" t="str">
        <f>IF(Table3[[#This Row],[Hospital tier]]="?","tier - 2",Table3[[#This Row],[Hospital tier]])</f>
        <v>tier - 1</v>
      </c>
      <c r="M1978" s="16" t="str">
        <f>IF(Table3[[#This Row],[City tier]]="?","tier - 2",Table3[[#This Row],[City tier]])</f>
        <v>tier - 2</v>
      </c>
      <c r="N1978" s="16" t="str">
        <f>IF(Table3[[#This Row],[State ID]]="?","unknown",Table3[[#This Row],[State ID]])</f>
        <v>R1011</v>
      </c>
      <c r="O1978" s="38" t="str">
        <f>CONCATENATE(Table3[[#This Row],[date]],"-",Table3[[#This Row],[month2]],"-",Table3[[#This Row],[year2]])</f>
        <v>21-Nov-1989</v>
      </c>
      <c r="P1978" s="17">
        <f>DATEDIF(Table3[[#This Row],[date of birth]],DATE(2023,6,8),"y")</f>
        <v>33</v>
      </c>
      <c r="Q1978" s="39">
        <v>27925.86</v>
      </c>
    </row>
    <row r="1979" spans="1:17" x14ac:dyDescent="0.25">
      <c r="A1979" t="s">
        <v>6694</v>
      </c>
      <c r="B1979">
        <v>1991</v>
      </c>
      <c r="C1979" t="s">
        <v>18</v>
      </c>
      <c r="D1979">
        <v>4</v>
      </c>
      <c r="E1979">
        <v>3</v>
      </c>
      <c r="F1979">
        <v>27931.11</v>
      </c>
      <c r="G1979" t="s">
        <v>16</v>
      </c>
      <c r="H1979" t="s">
        <v>12</v>
      </c>
      <c r="I1979" t="s">
        <v>42</v>
      </c>
      <c r="J1979" s="16" t="str">
        <f>IF(Table3[[#This Row],[month]]="?","sep",Table3[[#This Row],[month]])</f>
        <v>Jun</v>
      </c>
      <c r="K1979" s="16">
        <f>IF(Table3[[#This Row],[year]]="?","1983",Table3[[#This Row],[year]])</f>
        <v>1991</v>
      </c>
      <c r="L1979" s="16" t="str">
        <f>IF(Table3[[#This Row],[Hospital tier]]="?","tier - 2",Table3[[#This Row],[Hospital tier]])</f>
        <v>tier - 1</v>
      </c>
      <c r="M1979" s="16" t="str">
        <f>IF(Table3[[#This Row],[City tier]]="?","tier - 2",Table3[[#This Row],[City tier]])</f>
        <v>tier - 3</v>
      </c>
      <c r="N1979" s="16" t="str">
        <f>IF(Table3[[#This Row],[State ID]]="?","unknown",Table3[[#This Row],[State ID]])</f>
        <v>R1011</v>
      </c>
      <c r="O1979" s="38" t="str">
        <f>CONCATENATE(Table3[[#This Row],[date]],"-",Table3[[#This Row],[month2]],"-",Table3[[#This Row],[year2]])</f>
        <v>4-Jun-1991</v>
      </c>
      <c r="P1979" s="17">
        <f>DATEDIF(Table3[[#This Row],[date of birth]],DATE(2023,6,8),"y")</f>
        <v>32</v>
      </c>
      <c r="Q1979" s="39">
        <v>27931.11</v>
      </c>
    </row>
    <row r="1980" spans="1:17" x14ac:dyDescent="0.25">
      <c r="A1980" t="s">
        <v>6695</v>
      </c>
      <c r="B1980">
        <v>1961</v>
      </c>
      <c r="C1980" t="s">
        <v>10</v>
      </c>
      <c r="D1980">
        <v>28</v>
      </c>
      <c r="E1980">
        <v>3</v>
      </c>
      <c r="F1980">
        <v>27941.29</v>
      </c>
      <c r="G1980" t="s">
        <v>16</v>
      </c>
      <c r="H1980" t="s">
        <v>12</v>
      </c>
      <c r="I1980" t="s">
        <v>42</v>
      </c>
      <c r="J1980" s="16" t="str">
        <f>IF(Table3[[#This Row],[month]]="?","sep",Table3[[#This Row],[month]])</f>
        <v>Jul</v>
      </c>
      <c r="K1980" s="16">
        <f>IF(Table3[[#This Row],[year]]="?","1983",Table3[[#This Row],[year]])</f>
        <v>1961</v>
      </c>
      <c r="L1980" s="16" t="str">
        <f>IF(Table3[[#This Row],[Hospital tier]]="?","tier - 2",Table3[[#This Row],[Hospital tier]])</f>
        <v>tier - 1</v>
      </c>
      <c r="M1980" s="16" t="str">
        <f>IF(Table3[[#This Row],[City tier]]="?","tier - 2",Table3[[#This Row],[City tier]])</f>
        <v>tier - 3</v>
      </c>
      <c r="N1980" s="16" t="str">
        <f>IF(Table3[[#This Row],[State ID]]="?","unknown",Table3[[#This Row],[State ID]])</f>
        <v>R1011</v>
      </c>
      <c r="O1980" s="38" t="str">
        <f>CONCATENATE(Table3[[#This Row],[date]],"-",Table3[[#This Row],[month2]],"-",Table3[[#This Row],[year2]])</f>
        <v>28-Jul-1961</v>
      </c>
      <c r="P1980" s="17">
        <f>DATEDIF(Table3[[#This Row],[date of birth]],DATE(2023,6,8),"y")</f>
        <v>61</v>
      </c>
      <c r="Q1980" s="39">
        <v>27941.29</v>
      </c>
    </row>
    <row r="1981" spans="1:17" x14ac:dyDescent="0.25">
      <c r="A1981" t="s">
        <v>6696</v>
      </c>
      <c r="B1981">
        <v>1999</v>
      </c>
      <c r="C1981" t="s">
        <v>30</v>
      </c>
      <c r="D1981">
        <v>21</v>
      </c>
      <c r="E1981">
        <v>0</v>
      </c>
      <c r="F1981">
        <v>27980.77</v>
      </c>
      <c r="G1981" t="s">
        <v>16</v>
      </c>
      <c r="H1981" t="s">
        <v>16</v>
      </c>
      <c r="I1981" t="s">
        <v>42</v>
      </c>
      <c r="J1981" s="16" t="str">
        <f>IF(Table3[[#This Row],[month]]="?","sep",Table3[[#This Row],[month]])</f>
        <v>Dec</v>
      </c>
      <c r="K1981" s="16">
        <f>IF(Table3[[#This Row],[year]]="?","1983",Table3[[#This Row],[year]])</f>
        <v>1999</v>
      </c>
      <c r="L1981" s="16" t="str">
        <f>IF(Table3[[#This Row],[Hospital tier]]="?","tier - 2",Table3[[#This Row],[Hospital tier]])</f>
        <v>tier - 1</v>
      </c>
      <c r="M1981" s="16" t="str">
        <f>IF(Table3[[#This Row],[City tier]]="?","tier - 2",Table3[[#This Row],[City tier]])</f>
        <v>tier - 1</v>
      </c>
      <c r="N1981" s="16" t="str">
        <f>IF(Table3[[#This Row],[State ID]]="?","unknown",Table3[[#This Row],[State ID]])</f>
        <v>R1011</v>
      </c>
      <c r="O1981" s="38" t="str">
        <f>CONCATENATE(Table3[[#This Row],[date]],"-",Table3[[#This Row],[month2]],"-",Table3[[#This Row],[year2]])</f>
        <v>21-Dec-1999</v>
      </c>
      <c r="P1981" s="17">
        <f>DATEDIF(Table3[[#This Row],[date of birth]],DATE(2023,6,8),"y")</f>
        <v>23</v>
      </c>
      <c r="Q1981" s="39">
        <v>27980.77</v>
      </c>
    </row>
    <row r="1982" spans="1:17" x14ac:dyDescent="0.25">
      <c r="A1982" t="s">
        <v>6697</v>
      </c>
      <c r="B1982">
        <v>1985</v>
      </c>
      <c r="C1982" t="s">
        <v>15</v>
      </c>
      <c r="D1982">
        <v>29</v>
      </c>
      <c r="E1982">
        <v>3</v>
      </c>
      <c r="F1982">
        <v>28006.94</v>
      </c>
      <c r="G1982" t="s">
        <v>16</v>
      </c>
      <c r="H1982" t="s">
        <v>11</v>
      </c>
      <c r="I1982" t="s">
        <v>42</v>
      </c>
      <c r="J1982" s="16" t="str">
        <f>IF(Table3[[#This Row],[month]]="?","sep",Table3[[#This Row],[month]])</f>
        <v>Nov</v>
      </c>
      <c r="K1982" s="16">
        <f>IF(Table3[[#This Row],[year]]="?","1983",Table3[[#This Row],[year]])</f>
        <v>1985</v>
      </c>
      <c r="L1982" s="16" t="str">
        <f>IF(Table3[[#This Row],[Hospital tier]]="?","tier - 2",Table3[[#This Row],[Hospital tier]])</f>
        <v>tier - 1</v>
      </c>
      <c r="M1982" s="16" t="str">
        <f>IF(Table3[[#This Row],[City tier]]="?","tier - 2",Table3[[#This Row],[City tier]])</f>
        <v>tier - 2</v>
      </c>
      <c r="N1982" s="16" t="str">
        <f>IF(Table3[[#This Row],[State ID]]="?","unknown",Table3[[#This Row],[State ID]])</f>
        <v>R1011</v>
      </c>
      <c r="O1982" s="38" t="str">
        <f>CONCATENATE(Table3[[#This Row],[date]],"-",Table3[[#This Row],[month2]],"-",Table3[[#This Row],[year2]])</f>
        <v>29-Nov-1985</v>
      </c>
      <c r="P1982" s="17">
        <f>DATEDIF(Table3[[#This Row],[date of birth]],DATE(2023,6,8),"y")</f>
        <v>37</v>
      </c>
      <c r="Q1982" s="39">
        <v>28006.94</v>
      </c>
    </row>
    <row r="1983" spans="1:17" x14ac:dyDescent="0.25">
      <c r="A1983" t="s">
        <v>6698</v>
      </c>
      <c r="B1983">
        <v>1960</v>
      </c>
      <c r="C1983" t="s">
        <v>15</v>
      </c>
      <c r="D1983">
        <v>22</v>
      </c>
      <c r="E1983">
        <v>0</v>
      </c>
      <c r="F1983">
        <v>28101.33</v>
      </c>
      <c r="G1983" t="s">
        <v>16</v>
      </c>
      <c r="H1983" t="s">
        <v>11</v>
      </c>
      <c r="I1983" t="s">
        <v>166</v>
      </c>
      <c r="J1983" s="16" t="str">
        <f>IF(Table3[[#This Row],[month]]="?","sep",Table3[[#This Row],[month]])</f>
        <v>Nov</v>
      </c>
      <c r="K1983" s="16">
        <f>IF(Table3[[#This Row],[year]]="?","1983",Table3[[#This Row],[year]])</f>
        <v>1960</v>
      </c>
      <c r="L1983" s="16" t="str">
        <f>IF(Table3[[#This Row],[Hospital tier]]="?","tier - 2",Table3[[#This Row],[Hospital tier]])</f>
        <v>tier - 1</v>
      </c>
      <c r="M1983" s="16" t="str">
        <f>IF(Table3[[#This Row],[City tier]]="?","tier - 2",Table3[[#This Row],[City tier]])</f>
        <v>tier - 2</v>
      </c>
      <c r="N1983" s="16" t="str">
        <f>IF(Table3[[#This Row],[State ID]]="?","unknown",Table3[[#This Row],[State ID]])</f>
        <v>R1019</v>
      </c>
      <c r="O1983" s="38" t="str">
        <f>CONCATENATE(Table3[[#This Row],[date]],"-",Table3[[#This Row],[month2]],"-",Table3[[#This Row],[year2]])</f>
        <v>22-Nov-1960</v>
      </c>
      <c r="P1983" s="17">
        <f>DATEDIF(Table3[[#This Row],[date of birth]],DATE(2023,6,8),"y")</f>
        <v>62</v>
      </c>
      <c r="Q1983" s="39">
        <v>28101.33</v>
      </c>
    </row>
    <row r="1984" spans="1:17" x14ac:dyDescent="0.25">
      <c r="A1984" t="s">
        <v>6699</v>
      </c>
      <c r="B1984">
        <v>1999</v>
      </c>
      <c r="C1984" t="s">
        <v>20</v>
      </c>
      <c r="D1984">
        <v>6</v>
      </c>
      <c r="E1984">
        <v>0</v>
      </c>
      <c r="F1984">
        <v>28245.34</v>
      </c>
      <c r="G1984" t="s">
        <v>16</v>
      </c>
      <c r="H1984" t="s">
        <v>12</v>
      </c>
      <c r="I1984" t="s">
        <v>42</v>
      </c>
      <c r="J1984" s="16" t="str">
        <f>IF(Table3[[#This Row],[month]]="?","sep",Table3[[#This Row],[month]])</f>
        <v>Sep</v>
      </c>
      <c r="K1984" s="16">
        <f>IF(Table3[[#This Row],[year]]="?","1983",Table3[[#This Row],[year]])</f>
        <v>1999</v>
      </c>
      <c r="L1984" s="16" t="str">
        <f>IF(Table3[[#This Row],[Hospital tier]]="?","tier - 2",Table3[[#This Row],[Hospital tier]])</f>
        <v>tier - 1</v>
      </c>
      <c r="M1984" s="16" t="str">
        <f>IF(Table3[[#This Row],[City tier]]="?","tier - 2",Table3[[#This Row],[City tier]])</f>
        <v>tier - 3</v>
      </c>
      <c r="N1984" s="16" t="str">
        <f>IF(Table3[[#This Row],[State ID]]="?","unknown",Table3[[#This Row],[State ID]])</f>
        <v>R1011</v>
      </c>
      <c r="O1984" s="38" t="str">
        <f>CONCATENATE(Table3[[#This Row],[date]],"-",Table3[[#This Row],[month2]],"-",Table3[[#This Row],[year2]])</f>
        <v>6-Sep-1999</v>
      </c>
      <c r="P1984" s="17">
        <f>DATEDIF(Table3[[#This Row],[date of birth]],DATE(2023,6,8),"y")</f>
        <v>23</v>
      </c>
      <c r="Q1984" s="39">
        <v>28245.34</v>
      </c>
    </row>
    <row r="1985" spans="1:17" x14ac:dyDescent="0.25">
      <c r="A1985" t="s">
        <v>6700</v>
      </c>
      <c r="B1985">
        <v>1963</v>
      </c>
      <c r="C1985" t="s">
        <v>15</v>
      </c>
      <c r="D1985">
        <v>25</v>
      </c>
      <c r="E1985">
        <v>1</v>
      </c>
      <c r="F1985">
        <v>28287.9</v>
      </c>
      <c r="G1985" t="s">
        <v>16</v>
      </c>
      <c r="H1985" t="s">
        <v>16</v>
      </c>
      <c r="I1985" t="s">
        <v>13</v>
      </c>
      <c r="J1985" s="16" t="str">
        <f>IF(Table3[[#This Row],[month]]="?","sep",Table3[[#This Row],[month]])</f>
        <v>Nov</v>
      </c>
      <c r="K1985" s="16">
        <f>IF(Table3[[#This Row],[year]]="?","1983",Table3[[#This Row],[year]])</f>
        <v>1963</v>
      </c>
      <c r="L1985" s="16" t="str">
        <f>IF(Table3[[#This Row],[Hospital tier]]="?","tier - 2",Table3[[#This Row],[Hospital tier]])</f>
        <v>tier - 1</v>
      </c>
      <c r="M1985" s="16" t="str">
        <f>IF(Table3[[#This Row],[City tier]]="?","tier - 2",Table3[[#This Row],[City tier]])</f>
        <v>tier - 1</v>
      </c>
      <c r="N1985" s="16" t="str">
        <f>IF(Table3[[#This Row],[State ID]]="?","unknown",Table3[[#This Row],[State ID]])</f>
        <v>R1013</v>
      </c>
      <c r="O1985" s="38" t="str">
        <f>CONCATENATE(Table3[[#This Row],[date]],"-",Table3[[#This Row],[month2]],"-",Table3[[#This Row],[year2]])</f>
        <v>25-Nov-1963</v>
      </c>
      <c r="P1985" s="17">
        <f>DATEDIF(Table3[[#This Row],[date of birth]],DATE(2023,6,8),"y")</f>
        <v>59</v>
      </c>
      <c r="Q1985" s="39">
        <v>28287.9</v>
      </c>
    </row>
    <row r="1986" spans="1:17" x14ac:dyDescent="0.25">
      <c r="A1986" t="s">
        <v>6701</v>
      </c>
      <c r="B1986">
        <v>1990</v>
      </c>
      <c r="C1986" t="s">
        <v>30</v>
      </c>
      <c r="D1986">
        <v>24</v>
      </c>
      <c r="E1986">
        <v>3</v>
      </c>
      <c r="F1986">
        <v>28302.33</v>
      </c>
      <c r="G1986" t="s">
        <v>16</v>
      </c>
      <c r="H1986" t="s">
        <v>11</v>
      </c>
      <c r="I1986" t="s">
        <v>42</v>
      </c>
      <c r="J1986" s="16" t="str">
        <f>IF(Table3[[#This Row],[month]]="?","sep",Table3[[#This Row],[month]])</f>
        <v>Dec</v>
      </c>
      <c r="K1986" s="16">
        <f>IF(Table3[[#This Row],[year]]="?","1983",Table3[[#This Row],[year]])</f>
        <v>1990</v>
      </c>
      <c r="L1986" s="16" t="str">
        <f>IF(Table3[[#This Row],[Hospital tier]]="?","tier - 2",Table3[[#This Row],[Hospital tier]])</f>
        <v>tier - 1</v>
      </c>
      <c r="M1986" s="16" t="str">
        <f>IF(Table3[[#This Row],[City tier]]="?","tier - 2",Table3[[#This Row],[City tier]])</f>
        <v>tier - 2</v>
      </c>
      <c r="N1986" s="16" t="str">
        <f>IF(Table3[[#This Row],[State ID]]="?","unknown",Table3[[#This Row],[State ID]])</f>
        <v>R1011</v>
      </c>
      <c r="O1986" s="38" t="str">
        <f>CONCATENATE(Table3[[#This Row],[date]],"-",Table3[[#This Row],[month2]],"-",Table3[[#This Row],[year2]])</f>
        <v>24-Dec-1990</v>
      </c>
      <c r="P1986" s="17">
        <f>DATEDIF(Table3[[#This Row],[date of birth]],DATE(2023,6,8),"y")</f>
        <v>32</v>
      </c>
      <c r="Q1986" s="39">
        <v>28302.33</v>
      </c>
    </row>
    <row r="1987" spans="1:17" x14ac:dyDescent="0.25">
      <c r="A1987" t="s">
        <v>6702</v>
      </c>
      <c r="B1987">
        <v>1977</v>
      </c>
      <c r="C1987" t="s">
        <v>30</v>
      </c>
      <c r="D1987">
        <v>2</v>
      </c>
      <c r="E1987">
        <v>1</v>
      </c>
      <c r="F1987">
        <v>28340.19</v>
      </c>
      <c r="G1987" t="s">
        <v>16</v>
      </c>
      <c r="H1987" t="s">
        <v>11</v>
      </c>
      <c r="I1987" t="s">
        <v>23</v>
      </c>
      <c r="J1987" s="16" t="str">
        <f>IF(Table3[[#This Row],[month]]="?","sep",Table3[[#This Row],[month]])</f>
        <v>Dec</v>
      </c>
      <c r="K1987" s="16">
        <f>IF(Table3[[#This Row],[year]]="?","1983",Table3[[#This Row],[year]])</f>
        <v>1977</v>
      </c>
      <c r="L1987" s="16" t="str">
        <f>IF(Table3[[#This Row],[Hospital tier]]="?","tier - 2",Table3[[#This Row],[Hospital tier]])</f>
        <v>tier - 1</v>
      </c>
      <c r="M1987" s="16" t="str">
        <f>IF(Table3[[#This Row],[City tier]]="?","tier - 2",Table3[[#This Row],[City tier]])</f>
        <v>tier - 2</v>
      </c>
      <c r="N1987" s="16" t="str">
        <f>IF(Table3[[#This Row],[State ID]]="?","unknown",Table3[[#This Row],[State ID]])</f>
        <v>R1012</v>
      </c>
      <c r="O1987" s="38" t="str">
        <f>CONCATENATE(Table3[[#This Row],[date]],"-",Table3[[#This Row],[month2]],"-",Table3[[#This Row],[year2]])</f>
        <v>2-Dec-1977</v>
      </c>
      <c r="P1987" s="17">
        <f>DATEDIF(Table3[[#This Row],[date of birth]],DATE(2023,6,8),"y")</f>
        <v>45</v>
      </c>
      <c r="Q1987" s="39">
        <v>28340.19</v>
      </c>
    </row>
    <row r="1988" spans="1:17" x14ac:dyDescent="0.25">
      <c r="A1988" t="s">
        <v>6703</v>
      </c>
      <c r="B1988">
        <v>1974</v>
      </c>
      <c r="C1988" t="s">
        <v>20</v>
      </c>
      <c r="D1988">
        <v>16</v>
      </c>
      <c r="E1988">
        <v>1</v>
      </c>
      <c r="F1988">
        <v>28468.92</v>
      </c>
      <c r="G1988" t="s">
        <v>16</v>
      </c>
      <c r="H1988" t="s">
        <v>16</v>
      </c>
      <c r="I1988" t="s">
        <v>23</v>
      </c>
      <c r="J1988" s="16" t="str">
        <f>IF(Table3[[#This Row],[month]]="?","sep",Table3[[#This Row],[month]])</f>
        <v>Sep</v>
      </c>
      <c r="K1988" s="16">
        <f>IF(Table3[[#This Row],[year]]="?","1983",Table3[[#This Row],[year]])</f>
        <v>1974</v>
      </c>
      <c r="L1988" s="16" t="str">
        <f>IF(Table3[[#This Row],[Hospital tier]]="?","tier - 2",Table3[[#This Row],[Hospital tier]])</f>
        <v>tier - 1</v>
      </c>
      <c r="M1988" s="16" t="str">
        <f>IF(Table3[[#This Row],[City tier]]="?","tier - 2",Table3[[#This Row],[City tier]])</f>
        <v>tier - 1</v>
      </c>
      <c r="N1988" s="16" t="str">
        <f>IF(Table3[[#This Row],[State ID]]="?","unknown",Table3[[#This Row],[State ID]])</f>
        <v>R1012</v>
      </c>
      <c r="O1988" s="38" t="str">
        <f>CONCATENATE(Table3[[#This Row],[date]],"-",Table3[[#This Row],[month2]],"-",Table3[[#This Row],[year2]])</f>
        <v>16-Sep-1974</v>
      </c>
      <c r="P1988" s="17">
        <f>DATEDIF(Table3[[#This Row],[date of birth]],DATE(2023,6,8),"y")</f>
        <v>48</v>
      </c>
      <c r="Q1988" s="39">
        <v>28468.92</v>
      </c>
    </row>
    <row r="1989" spans="1:17" x14ac:dyDescent="0.25">
      <c r="A1989" t="s">
        <v>6704</v>
      </c>
      <c r="B1989">
        <v>1982</v>
      </c>
      <c r="C1989" t="s">
        <v>30</v>
      </c>
      <c r="D1989">
        <v>11</v>
      </c>
      <c r="E1989">
        <v>1</v>
      </c>
      <c r="F1989">
        <v>28476.73</v>
      </c>
      <c r="G1989" t="s">
        <v>16</v>
      </c>
      <c r="H1989" t="s">
        <v>11</v>
      </c>
      <c r="I1989" t="s">
        <v>23</v>
      </c>
      <c r="J1989" s="16" t="str">
        <f>IF(Table3[[#This Row],[month]]="?","sep",Table3[[#This Row],[month]])</f>
        <v>Dec</v>
      </c>
      <c r="K1989" s="16">
        <f>IF(Table3[[#This Row],[year]]="?","1983",Table3[[#This Row],[year]])</f>
        <v>1982</v>
      </c>
      <c r="L1989" s="16" t="str">
        <f>IF(Table3[[#This Row],[Hospital tier]]="?","tier - 2",Table3[[#This Row],[Hospital tier]])</f>
        <v>tier - 1</v>
      </c>
      <c r="M1989" s="16" t="str">
        <f>IF(Table3[[#This Row],[City tier]]="?","tier - 2",Table3[[#This Row],[City tier]])</f>
        <v>tier - 2</v>
      </c>
      <c r="N1989" s="16" t="str">
        <f>IF(Table3[[#This Row],[State ID]]="?","unknown",Table3[[#This Row],[State ID]])</f>
        <v>R1012</v>
      </c>
      <c r="O1989" s="38" t="str">
        <f>CONCATENATE(Table3[[#This Row],[date]],"-",Table3[[#This Row],[month2]],"-",Table3[[#This Row],[year2]])</f>
        <v>11-Dec-1982</v>
      </c>
      <c r="P1989" s="17">
        <f>DATEDIF(Table3[[#This Row],[date of birth]],DATE(2023,6,8),"y")</f>
        <v>40</v>
      </c>
      <c r="Q1989" s="39">
        <v>28476.73</v>
      </c>
    </row>
    <row r="1990" spans="1:17" x14ac:dyDescent="0.25">
      <c r="A1990" t="s">
        <v>6705</v>
      </c>
      <c r="B1990">
        <v>1985</v>
      </c>
      <c r="C1990" t="s">
        <v>20</v>
      </c>
      <c r="D1990">
        <v>27</v>
      </c>
      <c r="E1990">
        <v>3</v>
      </c>
      <c r="F1990">
        <v>28542.86</v>
      </c>
      <c r="G1990" t="s">
        <v>16</v>
      </c>
      <c r="H1990" t="s">
        <v>12</v>
      </c>
      <c r="I1990" t="s">
        <v>42</v>
      </c>
      <c r="J1990" s="16" t="str">
        <f>IF(Table3[[#This Row],[month]]="?","sep",Table3[[#This Row],[month]])</f>
        <v>Sep</v>
      </c>
      <c r="K1990" s="16">
        <f>IF(Table3[[#This Row],[year]]="?","1983",Table3[[#This Row],[year]])</f>
        <v>1985</v>
      </c>
      <c r="L1990" s="16" t="str">
        <f>IF(Table3[[#This Row],[Hospital tier]]="?","tier - 2",Table3[[#This Row],[Hospital tier]])</f>
        <v>tier - 1</v>
      </c>
      <c r="M1990" s="16" t="str">
        <f>IF(Table3[[#This Row],[City tier]]="?","tier - 2",Table3[[#This Row],[City tier]])</f>
        <v>tier - 3</v>
      </c>
      <c r="N1990" s="16" t="str">
        <f>IF(Table3[[#This Row],[State ID]]="?","unknown",Table3[[#This Row],[State ID]])</f>
        <v>R1011</v>
      </c>
      <c r="O1990" s="38" t="str">
        <f>CONCATENATE(Table3[[#This Row],[date]],"-",Table3[[#This Row],[month2]],"-",Table3[[#This Row],[year2]])</f>
        <v>27-Sep-1985</v>
      </c>
      <c r="P1990" s="17">
        <f>DATEDIF(Table3[[#This Row],[date of birth]],DATE(2023,6,8),"y")</f>
        <v>37</v>
      </c>
      <c r="Q1990" s="39">
        <v>28542.86</v>
      </c>
    </row>
    <row r="1991" spans="1:17" x14ac:dyDescent="0.25">
      <c r="A1991" t="s">
        <v>6706</v>
      </c>
      <c r="B1991">
        <v>1990</v>
      </c>
      <c r="C1991" t="s">
        <v>30</v>
      </c>
      <c r="D1991">
        <v>5</v>
      </c>
      <c r="E1991">
        <v>3</v>
      </c>
      <c r="F1991">
        <v>28716.14</v>
      </c>
      <c r="G1991" t="s">
        <v>16</v>
      </c>
      <c r="H1991" t="s">
        <v>12</v>
      </c>
      <c r="I1991" t="s">
        <v>42</v>
      </c>
      <c r="J1991" s="16" t="str">
        <f>IF(Table3[[#This Row],[month]]="?","sep",Table3[[#This Row],[month]])</f>
        <v>Dec</v>
      </c>
      <c r="K1991" s="16">
        <f>IF(Table3[[#This Row],[year]]="?","1983",Table3[[#This Row],[year]])</f>
        <v>1990</v>
      </c>
      <c r="L1991" s="16" t="str">
        <f>IF(Table3[[#This Row],[Hospital tier]]="?","tier - 2",Table3[[#This Row],[Hospital tier]])</f>
        <v>tier - 1</v>
      </c>
      <c r="M1991" s="16" t="str">
        <f>IF(Table3[[#This Row],[City tier]]="?","tier - 2",Table3[[#This Row],[City tier]])</f>
        <v>tier - 3</v>
      </c>
      <c r="N1991" s="16" t="str">
        <f>IF(Table3[[#This Row],[State ID]]="?","unknown",Table3[[#This Row],[State ID]])</f>
        <v>R1011</v>
      </c>
      <c r="O1991" s="38" t="str">
        <f>CONCATENATE(Table3[[#This Row],[date]],"-",Table3[[#This Row],[month2]],"-",Table3[[#This Row],[year2]])</f>
        <v>5-Dec-1990</v>
      </c>
      <c r="P1991" s="17">
        <f>DATEDIF(Table3[[#This Row],[date of birth]],DATE(2023,6,8),"y")</f>
        <v>32</v>
      </c>
      <c r="Q1991" s="39">
        <v>28716.14</v>
      </c>
    </row>
    <row r="1992" spans="1:17" x14ac:dyDescent="0.25">
      <c r="A1992" t="s">
        <v>6707</v>
      </c>
      <c r="B1992">
        <v>1961</v>
      </c>
      <c r="C1992" t="s">
        <v>35</v>
      </c>
      <c r="D1992">
        <v>3</v>
      </c>
      <c r="E1992">
        <v>1</v>
      </c>
      <c r="F1992">
        <v>28868.66</v>
      </c>
      <c r="G1992" t="s">
        <v>16</v>
      </c>
      <c r="H1992" t="s">
        <v>11</v>
      </c>
      <c r="I1992" t="s">
        <v>23</v>
      </c>
      <c r="J1992" s="16" t="str">
        <f>IF(Table3[[#This Row],[month]]="?","sep",Table3[[#This Row],[month]])</f>
        <v>Aug</v>
      </c>
      <c r="K1992" s="16">
        <f>IF(Table3[[#This Row],[year]]="?","1983",Table3[[#This Row],[year]])</f>
        <v>1961</v>
      </c>
      <c r="L1992" s="16" t="str">
        <f>IF(Table3[[#This Row],[Hospital tier]]="?","tier - 2",Table3[[#This Row],[Hospital tier]])</f>
        <v>tier - 1</v>
      </c>
      <c r="M1992" s="16" t="str">
        <f>IF(Table3[[#This Row],[City tier]]="?","tier - 2",Table3[[#This Row],[City tier]])</f>
        <v>tier - 2</v>
      </c>
      <c r="N1992" s="16" t="str">
        <f>IF(Table3[[#This Row],[State ID]]="?","unknown",Table3[[#This Row],[State ID]])</f>
        <v>R1012</v>
      </c>
      <c r="O1992" s="38" t="str">
        <f>CONCATENATE(Table3[[#This Row],[date]],"-",Table3[[#This Row],[month2]],"-",Table3[[#This Row],[year2]])</f>
        <v>3-Aug-1961</v>
      </c>
      <c r="P1992" s="17">
        <f>DATEDIF(Table3[[#This Row],[date of birth]],DATE(2023,6,8),"y")</f>
        <v>61</v>
      </c>
      <c r="Q1992" s="39">
        <v>28868.66</v>
      </c>
    </row>
    <row r="1993" spans="1:17" x14ac:dyDescent="0.25">
      <c r="A1993" t="s">
        <v>6708</v>
      </c>
      <c r="B1993">
        <v>1962</v>
      </c>
      <c r="C1993" t="s">
        <v>10</v>
      </c>
      <c r="D1993">
        <v>25</v>
      </c>
      <c r="E1993">
        <v>0</v>
      </c>
      <c r="F1993">
        <v>28923.14</v>
      </c>
      <c r="G1993" t="s">
        <v>16</v>
      </c>
      <c r="H1993" t="s">
        <v>16</v>
      </c>
      <c r="I1993" t="s">
        <v>23</v>
      </c>
      <c r="J1993" s="16" t="str">
        <f>IF(Table3[[#This Row],[month]]="?","sep",Table3[[#This Row],[month]])</f>
        <v>Jul</v>
      </c>
      <c r="K1993" s="16">
        <f>IF(Table3[[#This Row],[year]]="?","1983",Table3[[#This Row],[year]])</f>
        <v>1962</v>
      </c>
      <c r="L1993" s="16" t="str">
        <f>IF(Table3[[#This Row],[Hospital tier]]="?","tier - 2",Table3[[#This Row],[Hospital tier]])</f>
        <v>tier - 1</v>
      </c>
      <c r="M1993" s="16" t="str">
        <f>IF(Table3[[#This Row],[City tier]]="?","tier - 2",Table3[[#This Row],[City tier]])</f>
        <v>tier - 1</v>
      </c>
      <c r="N1993" s="16" t="str">
        <f>IF(Table3[[#This Row],[State ID]]="?","unknown",Table3[[#This Row],[State ID]])</f>
        <v>R1012</v>
      </c>
      <c r="O1993" s="38" t="str">
        <f>CONCATENATE(Table3[[#This Row],[date]],"-",Table3[[#This Row],[month2]],"-",Table3[[#This Row],[year2]])</f>
        <v>25-Jul-1962</v>
      </c>
      <c r="P1993" s="17">
        <f>DATEDIF(Table3[[#This Row],[date of birth]],DATE(2023,6,8),"y")</f>
        <v>60</v>
      </c>
      <c r="Q1993" s="39">
        <v>28923.14</v>
      </c>
    </row>
    <row r="1994" spans="1:17" x14ac:dyDescent="0.25">
      <c r="A1994" t="s">
        <v>6709</v>
      </c>
      <c r="B1994">
        <v>1959</v>
      </c>
      <c r="C1994" t="s">
        <v>30</v>
      </c>
      <c r="D1994">
        <v>5</v>
      </c>
      <c r="E1994">
        <v>0</v>
      </c>
      <c r="F1994">
        <v>28950.47</v>
      </c>
      <c r="G1994" t="s">
        <v>16</v>
      </c>
      <c r="H1994" t="s">
        <v>16</v>
      </c>
      <c r="I1994" t="s">
        <v>23</v>
      </c>
      <c r="J1994" s="16" t="str">
        <f>IF(Table3[[#This Row],[month]]="?","sep",Table3[[#This Row],[month]])</f>
        <v>Dec</v>
      </c>
      <c r="K1994" s="16">
        <f>IF(Table3[[#This Row],[year]]="?","1983",Table3[[#This Row],[year]])</f>
        <v>1959</v>
      </c>
      <c r="L1994" s="16" t="str">
        <f>IF(Table3[[#This Row],[Hospital tier]]="?","tier - 2",Table3[[#This Row],[Hospital tier]])</f>
        <v>tier - 1</v>
      </c>
      <c r="M1994" s="16" t="str">
        <f>IF(Table3[[#This Row],[City tier]]="?","tier - 2",Table3[[#This Row],[City tier]])</f>
        <v>tier - 1</v>
      </c>
      <c r="N1994" s="16" t="str">
        <f>IF(Table3[[#This Row],[State ID]]="?","unknown",Table3[[#This Row],[State ID]])</f>
        <v>R1012</v>
      </c>
      <c r="O1994" s="38" t="str">
        <f>CONCATENATE(Table3[[#This Row],[date]],"-",Table3[[#This Row],[month2]],"-",Table3[[#This Row],[year2]])</f>
        <v>5-Dec-1959</v>
      </c>
      <c r="P1994" s="17">
        <f>DATEDIF(Table3[[#This Row],[date of birth]],DATE(2023,6,8),"y")</f>
        <v>63</v>
      </c>
      <c r="Q1994" s="39">
        <v>28950.47</v>
      </c>
    </row>
    <row r="1995" spans="1:17" x14ac:dyDescent="0.25">
      <c r="A1995" t="s">
        <v>6710</v>
      </c>
      <c r="B1995">
        <v>2003</v>
      </c>
      <c r="C1995" t="s">
        <v>20</v>
      </c>
      <c r="D1995">
        <v>1</v>
      </c>
      <c r="E1995">
        <v>0</v>
      </c>
      <c r="F1995">
        <v>28998.68</v>
      </c>
      <c r="G1995" t="s">
        <v>16</v>
      </c>
      <c r="H1995" t="s">
        <v>12</v>
      </c>
      <c r="I1995" t="s">
        <v>42</v>
      </c>
      <c r="J1995" s="16" t="str">
        <f>IF(Table3[[#This Row],[month]]="?","sep",Table3[[#This Row],[month]])</f>
        <v>Sep</v>
      </c>
      <c r="K1995" s="16">
        <f>IF(Table3[[#This Row],[year]]="?","1983",Table3[[#This Row],[year]])</f>
        <v>2003</v>
      </c>
      <c r="L1995" s="16" t="str">
        <f>IF(Table3[[#This Row],[Hospital tier]]="?","tier - 2",Table3[[#This Row],[Hospital tier]])</f>
        <v>tier - 1</v>
      </c>
      <c r="M1995" s="16" t="str">
        <f>IF(Table3[[#This Row],[City tier]]="?","tier - 2",Table3[[#This Row],[City tier]])</f>
        <v>tier - 3</v>
      </c>
      <c r="N1995" s="16" t="str">
        <f>IF(Table3[[#This Row],[State ID]]="?","unknown",Table3[[#This Row],[State ID]])</f>
        <v>R1011</v>
      </c>
      <c r="O1995" s="38" t="str">
        <f>CONCATENATE(Table3[[#This Row],[date]],"-",Table3[[#This Row],[month2]],"-",Table3[[#This Row],[year2]])</f>
        <v>1-Sep-2003</v>
      </c>
      <c r="P1995" s="17">
        <f>DATEDIF(Table3[[#This Row],[date of birth]],DATE(2023,6,8),"y")</f>
        <v>19</v>
      </c>
      <c r="Q1995" s="39">
        <v>28998.68</v>
      </c>
    </row>
    <row r="1996" spans="1:17" x14ac:dyDescent="0.25">
      <c r="A1996" t="s">
        <v>6711</v>
      </c>
      <c r="B1996">
        <v>1992</v>
      </c>
      <c r="C1996" t="s">
        <v>10</v>
      </c>
      <c r="D1996">
        <v>7</v>
      </c>
      <c r="E1996">
        <v>0</v>
      </c>
      <c r="F1996">
        <v>29007.82</v>
      </c>
      <c r="G1996" t="s">
        <v>16</v>
      </c>
      <c r="H1996" t="s">
        <v>12</v>
      </c>
      <c r="I1996" t="s">
        <v>42</v>
      </c>
      <c r="J1996" s="16" t="str">
        <f>IF(Table3[[#This Row],[month]]="?","sep",Table3[[#This Row],[month]])</f>
        <v>Jul</v>
      </c>
      <c r="K1996" s="16">
        <f>IF(Table3[[#This Row],[year]]="?","1983",Table3[[#This Row],[year]])</f>
        <v>1992</v>
      </c>
      <c r="L1996" s="16" t="str">
        <f>IF(Table3[[#This Row],[Hospital tier]]="?","tier - 2",Table3[[#This Row],[Hospital tier]])</f>
        <v>tier - 1</v>
      </c>
      <c r="M1996" s="16" t="str">
        <f>IF(Table3[[#This Row],[City tier]]="?","tier - 2",Table3[[#This Row],[City tier]])</f>
        <v>tier - 3</v>
      </c>
      <c r="N1996" s="16" t="str">
        <f>IF(Table3[[#This Row],[State ID]]="?","unknown",Table3[[#This Row],[State ID]])</f>
        <v>R1011</v>
      </c>
      <c r="O1996" s="38" t="str">
        <f>CONCATENATE(Table3[[#This Row],[date]],"-",Table3[[#This Row],[month2]],"-",Table3[[#This Row],[year2]])</f>
        <v>7-Jul-1992</v>
      </c>
      <c r="P1996" s="17">
        <f>DATEDIF(Table3[[#This Row],[date of birth]],DATE(2023,6,8),"y")</f>
        <v>30</v>
      </c>
      <c r="Q1996" s="39">
        <v>29007.82</v>
      </c>
    </row>
    <row r="1997" spans="1:17" x14ac:dyDescent="0.25">
      <c r="A1997" t="s">
        <v>6712</v>
      </c>
      <c r="B1997">
        <v>1980</v>
      </c>
      <c r="C1997" t="s">
        <v>10</v>
      </c>
      <c r="D1997">
        <v>14</v>
      </c>
      <c r="E1997">
        <v>2</v>
      </c>
      <c r="F1997">
        <v>29114.21</v>
      </c>
      <c r="G1997" t="s">
        <v>16</v>
      </c>
      <c r="H1997" t="s">
        <v>12</v>
      </c>
      <c r="I1997" t="s">
        <v>42</v>
      </c>
      <c r="J1997" s="16" t="str">
        <f>IF(Table3[[#This Row],[month]]="?","sep",Table3[[#This Row],[month]])</f>
        <v>Jul</v>
      </c>
      <c r="K1997" s="16">
        <f>IF(Table3[[#This Row],[year]]="?","1983",Table3[[#This Row],[year]])</f>
        <v>1980</v>
      </c>
      <c r="L1997" s="16" t="str">
        <f>IF(Table3[[#This Row],[Hospital tier]]="?","tier - 2",Table3[[#This Row],[Hospital tier]])</f>
        <v>tier - 1</v>
      </c>
      <c r="M1997" s="16" t="str">
        <f>IF(Table3[[#This Row],[City tier]]="?","tier - 2",Table3[[#This Row],[City tier]])</f>
        <v>tier - 3</v>
      </c>
      <c r="N1997" s="16" t="str">
        <f>IF(Table3[[#This Row],[State ID]]="?","unknown",Table3[[#This Row],[State ID]])</f>
        <v>R1011</v>
      </c>
      <c r="O1997" s="38" t="str">
        <f>CONCATENATE(Table3[[#This Row],[date]],"-",Table3[[#This Row],[month2]],"-",Table3[[#This Row],[year2]])</f>
        <v>14-Jul-1980</v>
      </c>
      <c r="P1997" s="17">
        <f>DATEDIF(Table3[[#This Row],[date of birth]],DATE(2023,6,8),"y")</f>
        <v>42</v>
      </c>
      <c r="Q1997" s="39">
        <v>29114.21</v>
      </c>
    </row>
    <row r="1998" spans="1:17" x14ac:dyDescent="0.25">
      <c r="A1998" t="s">
        <v>6713</v>
      </c>
      <c r="B1998">
        <v>1978</v>
      </c>
      <c r="C1998" t="s">
        <v>15</v>
      </c>
      <c r="D1998">
        <v>29</v>
      </c>
      <c r="E1998">
        <v>2</v>
      </c>
      <c r="F1998">
        <v>29114.77</v>
      </c>
      <c r="G1998" t="s">
        <v>16</v>
      </c>
      <c r="H1998" t="s">
        <v>16</v>
      </c>
      <c r="I1998" t="s">
        <v>42</v>
      </c>
      <c r="J1998" s="16" t="str">
        <f>IF(Table3[[#This Row],[month]]="?","sep",Table3[[#This Row],[month]])</f>
        <v>Nov</v>
      </c>
      <c r="K1998" s="16">
        <f>IF(Table3[[#This Row],[year]]="?","1983",Table3[[#This Row],[year]])</f>
        <v>1978</v>
      </c>
      <c r="L1998" s="16" t="str">
        <f>IF(Table3[[#This Row],[Hospital tier]]="?","tier - 2",Table3[[#This Row],[Hospital tier]])</f>
        <v>tier - 1</v>
      </c>
      <c r="M1998" s="16" t="str">
        <f>IF(Table3[[#This Row],[City tier]]="?","tier - 2",Table3[[#This Row],[City tier]])</f>
        <v>tier - 1</v>
      </c>
      <c r="N1998" s="16" t="str">
        <f>IF(Table3[[#This Row],[State ID]]="?","unknown",Table3[[#This Row],[State ID]])</f>
        <v>R1011</v>
      </c>
      <c r="O1998" s="38" t="str">
        <f>CONCATENATE(Table3[[#This Row],[date]],"-",Table3[[#This Row],[month2]],"-",Table3[[#This Row],[year2]])</f>
        <v>29-Nov-1978</v>
      </c>
      <c r="P1998" s="17">
        <f>DATEDIF(Table3[[#This Row],[date of birth]],DATE(2023,6,8),"y")</f>
        <v>44</v>
      </c>
      <c r="Q1998" s="39">
        <v>29114.77</v>
      </c>
    </row>
    <row r="1999" spans="1:17" x14ac:dyDescent="0.25">
      <c r="A1999" t="s">
        <v>6714</v>
      </c>
      <c r="B1999">
        <v>1961</v>
      </c>
      <c r="C1999" t="s">
        <v>30</v>
      </c>
      <c r="D1999">
        <v>24</v>
      </c>
      <c r="E1999">
        <v>0</v>
      </c>
      <c r="F1999">
        <v>29141.360000000001</v>
      </c>
      <c r="G1999" t="s">
        <v>16</v>
      </c>
      <c r="H1999" t="s">
        <v>12</v>
      </c>
      <c r="I1999" t="s">
        <v>23</v>
      </c>
      <c r="J1999" s="16" t="str">
        <f>IF(Table3[[#This Row],[month]]="?","sep",Table3[[#This Row],[month]])</f>
        <v>Dec</v>
      </c>
      <c r="K1999" s="16">
        <f>IF(Table3[[#This Row],[year]]="?","1983",Table3[[#This Row],[year]])</f>
        <v>1961</v>
      </c>
      <c r="L1999" s="16" t="str">
        <f>IF(Table3[[#This Row],[Hospital tier]]="?","tier - 2",Table3[[#This Row],[Hospital tier]])</f>
        <v>tier - 1</v>
      </c>
      <c r="M1999" s="16" t="str">
        <f>IF(Table3[[#This Row],[City tier]]="?","tier - 2",Table3[[#This Row],[City tier]])</f>
        <v>tier - 3</v>
      </c>
      <c r="N1999" s="16" t="str">
        <f>IF(Table3[[#This Row],[State ID]]="?","unknown",Table3[[#This Row],[State ID]])</f>
        <v>R1012</v>
      </c>
      <c r="O1999" s="38" t="str">
        <f>CONCATENATE(Table3[[#This Row],[date]],"-",Table3[[#This Row],[month2]],"-",Table3[[#This Row],[year2]])</f>
        <v>24-Dec-1961</v>
      </c>
      <c r="P1999" s="17">
        <f>DATEDIF(Table3[[#This Row],[date of birth]],DATE(2023,6,8),"y")</f>
        <v>61</v>
      </c>
      <c r="Q1999" s="39">
        <v>29141.360000000001</v>
      </c>
    </row>
    <row r="2000" spans="1:17" x14ac:dyDescent="0.25">
      <c r="A2000" t="s">
        <v>6715</v>
      </c>
      <c r="B2000">
        <v>1976</v>
      </c>
      <c r="C2000" t="s">
        <v>15</v>
      </c>
      <c r="D2000">
        <v>8</v>
      </c>
      <c r="E2000">
        <v>2</v>
      </c>
      <c r="F2000">
        <v>29160.39</v>
      </c>
      <c r="G2000" t="s">
        <v>16</v>
      </c>
      <c r="H2000" t="s">
        <v>11</v>
      </c>
      <c r="I2000" t="s">
        <v>42</v>
      </c>
      <c r="J2000" s="16" t="str">
        <f>IF(Table3[[#This Row],[month]]="?","sep",Table3[[#This Row],[month]])</f>
        <v>Nov</v>
      </c>
      <c r="K2000" s="16">
        <f>IF(Table3[[#This Row],[year]]="?","1983",Table3[[#This Row],[year]])</f>
        <v>1976</v>
      </c>
      <c r="L2000" s="16" t="str">
        <f>IF(Table3[[#This Row],[Hospital tier]]="?","tier - 2",Table3[[#This Row],[Hospital tier]])</f>
        <v>tier - 1</v>
      </c>
      <c r="M2000" s="16" t="str">
        <f>IF(Table3[[#This Row],[City tier]]="?","tier - 2",Table3[[#This Row],[City tier]])</f>
        <v>tier - 2</v>
      </c>
      <c r="N2000" s="16" t="str">
        <f>IF(Table3[[#This Row],[State ID]]="?","unknown",Table3[[#This Row],[State ID]])</f>
        <v>R1011</v>
      </c>
      <c r="O2000" s="38" t="str">
        <f>CONCATENATE(Table3[[#This Row],[date]],"-",Table3[[#This Row],[month2]],"-",Table3[[#This Row],[year2]])</f>
        <v>8-Nov-1976</v>
      </c>
      <c r="P2000" s="17">
        <f>DATEDIF(Table3[[#This Row],[date of birth]],DATE(2023,6,8),"y")</f>
        <v>46</v>
      </c>
      <c r="Q2000" s="39">
        <v>29160.39</v>
      </c>
    </row>
    <row r="2001" spans="1:17" x14ac:dyDescent="0.25">
      <c r="A2001" t="s">
        <v>6716</v>
      </c>
      <c r="B2001">
        <v>1969</v>
      </c>
      <c r="C2001" t="s">
        <v>10</v>
      </c>
      <c r="D2001">
        <v>9</v>
      </c>
      <c r="E2001">
        <v>2</v>
      </c>
      <c r="F2001">
        <v>29186.48</v>
      </c>
      <c r="G2001" t="s">
        <v>16</v>
      </c>
      <c r="H2001" t="s">
        <v>12</v>
      </c>
      <c r="I2001" t="s">
        <v>247</v>
      </c>
      <c r="J2001" s="16" t="str">
        <f>IF(Table3[[#This Row],[month]]="?","sep",Table3[[#This Row],[month]])</f>
        <v>Jul</v>
      </c>
      <c r="K2001" s="16">
        <f>IF(Table3[[#This Row],[year]]="?","1983",Table3[[#This Row],[year]])</f>
        <v>1969</v>
      </c>
      <c r="L2001" s="16" t="str">
        <f>IF(Table3[[#This Row],[Hospital tier]]="?","tier - 2",Table3[[#This Row],[Hospital tier]])</f>
        <v>tier - 1</v>
      </c>
      <c r="M2001" s="16" t="str">
        <f>IF(Table3[[#This Row],[City tier]]="?","tier - 2",Table3[[#This Row],[City tier]])</f>
        <v>tier - 3</v>
      </c>
      <c r="N2001" s="16" t="str">
        <f>IF(Table3[[#This Row],[State ID]]="?","unknown",Table3[[#This Row],[State ID]])</f>
        <v>R1024</v>
      </c>
      <c r="O2001" s="38" t="str">
        <f>CONCATENATE(Table3[[#This Row],[date]],"-",Table3[[#This Row],[month2]],"-",Table3[[#This Row],[year2]])</f>
        <v>9-Jul-1969</v>
      </c>
      <c r="P2001" s="17">
        <f>DATEDIF(Table3[[#This Row],[date of birth]],DATE(2023,6,8),"y")</f>
        <v>53</v>
      </c>
      <c r="Q2001" s="39">
        <v>29186.48</v>
      </c>
    </row>
    <row r="2002" spans="1:17" x14ac:dyDescent="0.25">
      <c r="A2002" t="s">
        <v>6717</v>
      </c>
      <c r="B2002">
        <v>1978</v>
      </c>
      <c r="C2002" t="s">
        <v>10</v>
      </c>
      <c r="D2002">
        <v>21</v>
      </c>
      <c r="E2002">
        <v>2</v>
      </c>
      <c r="F2002">
        <v>29227.599999999999</v>
      </c>
      <c r="G2002" t="s">
        <v>16</v>
      </c>
      <c r="H2002" t="s">
        <v>12</v>
      </c>
      <c r="I2002" t="s">
        <v>23</v>
      </c>
      <c r="J2002" s="16" t="str">
        <f>IF(Table3[[#This Row],[month]]="?","sep",Table3[[#This Row],[month]])</f>
        <v>Jul</v>
      </c>
      <c r="K2002" s="16">
        <f>IF(Table3[[#This Row],[year]]="?","1983",Table3[[#This Row],[year]])</f>
        <v>1978</v>
      </c>
      <c r="L2002" s="16" t="str">
        <f>IF(Table3[[#This Row],[Hospital tier]]="?","tier - 2",Table3[[#This Row],[Hospital tier]])</f>
        <v>tier - 1</v>
      </c>
      <c r="M2002" s="16" t="str">
        <f>IF(Table3[[#This Row],[City tier]]="?","tier - 2",Table3[[#This Row],[City tier]])</f>
        <v>tier - 3</v>
      </c>
      <c r="N2002" s="16" t="str">
        <f>IF(Table3[[#This Row],[State ID]]="?","unknown",Table3[[#This Row],[State ID]])</f>
        <v>R1012</v>
      </c>
      <c r="O2002" s="38" t="str">
        <f>CONCATENATE(Table3[[#This Row],[date]],"-",Table3[[#This Row],[month2]],"-",Table3[[#This Row],[year2]])</f>
        <v>21-Jul-1978</v>
      </c>
      <c r="P2002" s="17">
        <f>DATEDIF(Table3[[#This Row],[date of birth]],DATE(2023,6,8),"y")</f>
        <v>44</v>
      </c>
      <c r="Q2002" s="39">
        <v>29227.599999999999</v>
      </c>
    </row>
    <row r="2003" spans="1:17" x14ac:dyDescent="0.25">
      <c r="A2003" t="s">
        <v>6718</v>
      </c>
      <c r="B2003">
        <v>1958</v>
      </c>
      <c r="C2003" t="s">
        <v>18</v>
      </c>
      <c r="D2003">
        <v>5</v>
      </c>
      <c r="E2003">
        <v>0</v>
      </c>
      <c r="F2003">
        <v>29330.98</v>
      </c>
      <c r="G2003" t="s">
        <v>16</v>
      </c>
      <c r="H2003" t="s">
        <v>11</v>
      </c>
      <c r="I2003" t="s">
        <v>23</v>
      </c>
      <c r="J2003" s="16" t="str">
        <f>IF(Table3[[#This Row],[month]]="?","sep",Table3[[#This Row],[month]])</f>
        <v>Jun</v>
      </c>
      <c r="K2003" s="16">
        <f>IF(Table3[[#This Row],[year]]="?","1983",Table3[[#This Row],[year]])</f>
        <v>1958</v>
      </c>
      <c r="L2003" s="16" t="str">
        <f>IF(Table3[[#This Row],[Hospital tier]]="?","tier - 2",Table3[[#This Row],[Hospital tier]])</f>
        <v>tier - 1</v>
      </c>
      <c r="M2003" s="16" t="str">
        <f>IF(Table3[[#This Row],[City tier]]="?","tier - 2",Table3[[#This Row],[City tier]])</f>
        <v>tier - 2</v>
      </c>
      <c r="N2003" s="16" t="str">
        <f>IF(Table3[[#This Row],[State ID]]="?","unknown",Table3[[#This Row],[State ID]])</f>
        <v>R1012</v>
      </c>
      <c r="O2003" s="38" t="str">
        <f>CONCATENATE(Table3[[#This Row],[date]],"-",Table3[[#This Row],[month2]],"-",Table3[[#This Row],[year2]])</f>
        <v>5-Jun-1958</v>
      </c>
      <c r="P2003" s="17">
        <f>DATEDIF(Table3[[#This Row],[date of birth]],DATE(2023,6,8),"y")</f>
        <v>65</v>
      </c>
      <c r="Q2003" s="39">
        <v>29330.98</v>
      </c>
    </row>
    <row r="2004" spans="1:17" x14ac:dyDescent="0.25">
      <c r="A2004" t="s">
        <v>6719</v>
      </c>
      <c r="B2004">
        <v>1985</v>
      </c>
      <c r="C2004" t="s">
        <v>15</v>
      </c>
      <c r="D2004">
        <v>7</v>
      </c>
      <c r="E2004">
        <v>3</v>
      </c>
      <c r="F2004">
        <v>29352.560000000001</v>
      </c>
      <c r="G2004" t="s">
        <v>16</v>
      </c>
      <c r="H2004" t="s">
        <v>16</v>
      </c>
      <c r="I2004" t="s">
        <v>42</v>
      </c>
      <c r="J2004" s="16" t="str">
        <f>IF(Table3[[#This Row],[month]]="?","sep",Table3[[#This Row],[month]])</f>
        <v>Nov</v>
      </c>
      <c r="K2004" s="16">
        <f>IF(Table3[[#This Row],[year]]="?","1983",Table3[[#This Row],[year]])</f>
        <v>1985</v>
      </c>
      <c r="L2004" s="16" t="str">
        <f>IF(Table3[[#This Row],[Hospital tier]]="?","tier - 2",Table3[[#This Row],[Hospital tier]])</f>
        <v>tier - 1</v>
      </c>
      <c r="M2004" s="16" t="str">
        <f>IF(Table3[[#This Row],[City tier]]="?","tier - 2",Table3[[#This Row],[City tier]])</f>
        <v>tier - 1</v>
      </c>
      <c r="N2004" s="16" t="str">
        <f>IF(Table3[[#This Row],[State ID]]="?","unknown",Table3[[#This Row],[State ID]])</f>
        <v>R1011</v>
      </c>
      <c r="O2004" s="38" t="str">
        <f>CONCATENATE(Table3[[#This Row],[date]],"-",Table3[[#This Row],[month2]],"-",Table3[[#This Row],[year2]])</f>
        <v>7-Nov-1985</v>
      </c>
      <c r="P2004" s="17">
        <f>DATEDIF(Table3[[#This Row],[date of birth]],DATE(2023,6,8),"y")</f>
        <v>37</v>
      </c>
      <c r="Q2004" s="39">
        <v>29352.560000000001</v>
      </c>
    </row>
    <row r="2005" spans="1:17" x14ac:dyDescent="0.25">
      <c r="A2005" t="s">
        <v>6720</v>
      </c>
      <c r="B2005">
        <v>1987</v>
      </c>
      <c r="C2005" t="s">
        <v>10</v>
      </c>
      <c r="D2005">
        <v>16</v>
      </c>
      <c r="E2005">
        <v>3</v>
      </c>
      <c r="F2005">
        <v>29443.59</v>
      </c>
      <c r="G2005" t="s">
        <v>16</v>
      </c>
      <c r="H2005" t="s">
        <v>16</v>
      </c>
      <c r="I2005" t="s">
        <v>42</v>
      </c>
      <c r="J2005" s="16" t="str">
        <f>IF(Table3[[#This Row],[month]]="?","sep",Table3[[#This Row],[month]])</f>
        <v>Jul</v>
      </c>
      <c r="K2005" s="16">
        <f>IF(Table3[[#This Row],[year]]="?","1983",Table3[[#This Row],[year]])</f>
        <v>1987</v>
      </c>
      <c r="L2005" s="16" t="str">
        <f>IF(Table3[[#This Row],[Hospital tier]]="?","tier - 2",Table3[[#This Row],[Hospital tier]])</f>
        <v>tier - 1</v>
      </c>
      <c r="M2005" s="16" t="str">
        <f>IF(Table3[[#This Row],[City tier]]="?","tier - 2",Table3[[#This Row],[City tier]])</f>
        <v>tier - 1</v>
      </c>
      <c r="N2005" s="16" t="str">
        <f>IF(Table3[[#This Row],[State ID]]="?","unknown",Table3[[#This Row],[State ID]])</f>
        <v>R1011</v>
      </c>
      <c r="O2005" s="38" t="str">
        <f>CONCATENATE(Table3[[#This Row],[date]],"-",Table3[[#This Row],[month2]],"-",Table3[[#This Row],[year2]])</f>
        <v>16-Jul-1987</v>
      </c>
      <c r="P2005" s="17">
        <f>DATEDIF(Table3[[#This Row],[date of birth]],DATE(2023,6,8),"y")</f>
        <v>35</v>
      </c>
      <c r="Q2005" s="39">
        <v>29443.59</v>
      </c>
    </row>
    <row r="2006" spans="1:17" x14ac:dyDescent="0.25">
      <c r="A2006" t="s">
        <v>6721</v>
      </c>
      <c r="B2006">
        <v>1959</v>
      </c>
      <c r="C2006" t="s">
        <v>37</v>
      </c>
      <c r="D2006">
        <v>20</v>
      </c>
      <c r="E2006">
        <v>0</v>
      </c>
      <c r="F2006">
        <v>29523.17</v>
      </c>
      <c r="G2006" t="s">
        <v>16</v>
      </c>
      <c r="H2006" t="s">
        <v>11</v>
      </c>
      <c r="I2006" t="s">
        <v>247</v>
      </c>
      <c r="J2006" s="16" t="str">
        <f>IF(Table3[[#This Row],[month]]="?","sep",Table3[[#This Row],[month]])</f>
        <v>Oct</v>
      </c>
      <c r="K2006" s="16">
        <f>IF(Table3[[#This Row],[year]]="?","1983",Table3[[#This Row],[year]])</f>
        <v>1959</v>
      </c>
      <c r="L2006" s="16" t="str">
        <f>IF(Table3[[#This Row],[Hospital tier]]="?","tier - 2",Table3[[#This Row],[Hospital tier]])</f>
        <v>tier - 1</v>
      </c>
      <c r="M2006" s="16" t="str">
        <f>IF(Table3[[#This Row],[City tier]]="?","tier - 2",Table3[[#This Row],[City tier]])</f>
        <v>tier - 2</v>
      </c>
      <c r="N2006" s="16" t="str">
        <f>IF(Table3[[#This Row],[State ID]]="?","unknown",Table3[[#This Row],[State ID]])</f>
        <v>R1024</v>
      </c>
      <c r="O2006" s="38" t="str">
        <f>CONCATENATE(Table3[[#This Row],[date]],"-",Table3[[#This Row],[month2]],"-",Table3[[#This Row],[year2]])</f>
        <v>20-Oct-1959</v>
      </c>
      <c r="P2006" s="17">
        <f>DATEDIF(Table3[[#This Row],[date of birth]],DATE(2023,6,8),"y")</f>
        <v>63</v>
      </c>
      <c r="Q2006" s="39">
        <v>29523.17</v>
      </c>
    </row>
    <row r="2007" spans="1:17" x14ac:dyDescent="0.25">
      <c r="A2007" t="s">
        <v>6722</v>
      </c>
      <c r="B2007">
        <v>1975</v>
      </c>
      <c r="C2007" t="s">
        <v>15</v>
      </c>
      <c r="D2007">
        <v>3</v>
      </c>
      <c r="E2007">
        <v>1</v>
      </c>
      <c r="F2007">
        <v>29583.8</v>
      </c>
      <c r="G2007" t="s">
        <v>16</v>
      </c>
      <c r="H2007" t="s">
        <v>16</v>
      </c>
      <c r="I2007" t="s">
        <v>42</v>
      </c>
      <c r="J2007" s="16" t="str">
        <f>IF(Table3[[#This Row],[month]]="?","sep",Table3[[#This Row],[month]])</f>
        <v>Nov</v>
      </c>
      <c r="K2007" s="16">
        <f>IF(Table3[[#This Row],[year]]="?","1983",Table3[[#This Row],[year]])</f>
        <v>1975</v>
      </c>
      <c r="L2007" s="16" t="str">
        <f>IF(Table3[[#This Row],[Hospital tier]]="?","tier - 2",Table3[[#This Row],[Hospital tier]])</f>
        <v>tier - 1</v>
      </c>
      <c r="M2007" s="16" t="str">
        <f>IF(Table3[[#This Row],[City tier]]="?","tier - 2",Table3[[#This Row],[City tier]])</f>
        <v>tier - 1</v>
      </c>
      <c r="N2007" s="16" t="str">
        <f>IF(Table3[[#This Row],[State ID]]="?","unknown",Table3[[#This Row],[State ID]])</f>
        <v>R1011</v>
      </c>
      <c r="O2007" s="38" t="str">
        <f>CONCATENATE(Table3[[#This Row],[date]],"-",Table3[[#This Row],[month2]],"-",Table3[[#This Row],[year2]])</f>
        <v>3-Nov-1975</v>
      </c>
      <c r="P2007" s="17">
        <f>DATEDIF(Table3[[#This Row],[date of birth]],DATE(2023,6,8),"y")</f>
        <v>47</v>
      </c>
      <c r="Q2007" s="39">
        <v>29583.8</v>
      </c>
    </row>
    <row r="2008" spans="1:17" x14ac:dyDescent="0.25">
      <c r="A2008" t="s">
        <v>6723</v>
      </c>
      <c r="B2008">
        <v>1993</v>
      </c>
      <c r="C2008" t="s">
        <v>10</v>
      </c>
      <c r="D2008">
        <v>27</v>
      </c>
      <c r="E2008">
        <v>0</v>
      </c>
      <c r="F2008">
        <v>29622.69</v>
      </c>
      <c r="G2008" t="s">
        <v>16</v>
      </c>
      <c r="H2008" t="s">
        <v>16</v>
      </c>
      <c r="I2008" t="s">
        <v>42</v>
      </c>
      <c r="J2008" s="16" t="str">
        <f>IF(Table3[[#This Row],[month]]="?","sep",Table3[[#This Row],[month]])</f>
        <v>Jul</v>
      </c>
      <c r="K2008" s="16">
        <f>IF(Table3[[#This Row],[year]]="?","1983",Table3[[#This Row],[year]])</f>
        <v>1993</v>
      </c>
      <c r="L2008" s="16" t="str">
        <f>IF(Table3[[#This Row],[Hospital tier]]="?","tier - 2",Table3[[#This Row],[Hospital tier]])</f>
        <v>tier - 1</v>
      </c>
      <c r="M2008" s="16" t="str">
        <f>IF(Table3[[#This Row],[City tier]]="?","tier - 2",Table3[[#This Row],[City tier]])</f>
        <v>tier - 1</v>
      </c>
      <c r="N2008" s="16" t="str">
        <f>IF(Table3[[#This Row],[State ID]]="?","unknown",Table3[[#This Row],[State ID]])</f>
        <v>R1011</v>
      </c>
      <c r="O2008" s="38" t="str">
        <f>CONCATENATE(Table3[[#This Row],[date]],"-",Table3[[#This Row],[month2]],"-",Table3[[#This Row],[year2]])</f>
        <v>27-Jul-1993</v>
      </c>
      <c r="P2008" s="17">
        <f>DATEDIF(Table3[[#This Row],[date of birth]],DATE(2023,6,8),"y")</f>
        <v>29</v>
      </c>
      <c r="Q2008" s="39">
        <v>29622.69</v>
      </c>
    </row>
    <row r="2009" spans="1:17" x14ac:dyDescent="0.25">
      <c r="A2009" t="s">
        <v>6724</v>
      </c>
      <c r="B2009">
        <v>1973</v>
      </c>
      <c r="C2009" t="s">
        <v>35</v>
      </c>
      <c r="D2009">
        <v>23</v>
      </c>
      <c r="E2009">
        <v>0</v>
      </c>
      <c r="F2009">
        <v>29757.69</v>
      </c>
      <c r="G2009" t="s">
        <v>16</v>
      </c>
      <c r="H2009" t="s">
        <v>12</v>
      </c>
      <c r="I2009" t="s">
        <v>42</v>
      </c>
      <c r="J2009" s="16" t="str">
        <f>IF(Table3[[#This Row],[month]]="?","sep",Table3[[#This Row],[month]])</f>
        <v>Aug</v>
      </c>
      <c r="K2009" s="16">
        <f>IF(Table3[[#This Row],[year]]="?","1983",Table3[[#This Row],[year]])</f>
        <v>1973</v>
      </c>
      <c r="L2009" s="16" t="str">
        <f>IF(Table3[[#This Row],[Hospital tier]]="?","tier - 2",Table3[[#This Row],[Hospital tier]])</f>
        <v>tier - 1</v>
      </c>
      <c r="M2009" s="16" t="str">
        <f>IF(Table3[[#This Row],[City tier]]="?","tier - 2",Table3[[#This Row],[City tier]])</f>
        <v>tier - 3</v>
      </c>
      <c r="N2009" s="16" t="str">
        <f>IF(Table3[[#This Row],[State ID]]="?","unknown",Table3[[#This Row],[State ID]])</f>
        <v>R1011</v>
      </c>
      <c r="O2009" s="38" t="str">
        <f>CONCATENATE(Table3[[#This Row],[date]],"-",Table3[[#This Row],[month2]],"-",Table3[[#This Row],[year2]])</f>
        <v>23-Aug-1973</v>
      </c>
      <c r="P2009" s="17">
        <f>DATEDIF(Table3[[#This Row],[date of birth]],DATE(2023,6,8),"y")</f>
        <v>49</v>
      </c>
      <c r="Q2009" s="39">
        <v>29757.69</v>
      </c>
    </row>
    <row r="2010" spans="1:17" x14ac:dyDescent="0.25">
      <c r="A2010" t="s">
        <v>6725</v>
      </c>
      <c r="B2010">
        <v>1998</v>
      </c>
      <c r="C2010" t="s">
        <v>18</v>
      </c>
      <c r="D2010">
        <v>20</v>
      </c>
      <c r="E2010">
        <v>0</v>
      </c>
      <c r="F2010">
        <v>29760.6</v>
      </c>
      <c r="G2010" t="s">
        <v>16</v>
      </c>
      <c r="H2010" t="s">
        <v>11</v>
      </c>
      <c r="I2010" t="s">
        <v>42</v>
      </c>
      <c r="J2010" s="16" t="str">
        <f>IF(Table3[[#This Row],[month]]="?","sep",Table3[[#This Row],[month]])</f>
        <v>Jun</v>
      </c>
      <c r="K2010" s="16">
        <f>IF(Table3[[#This Row],[year]]="?","1983",Table3[[#This Row],[year]])</f>
        <v>1998</v>
      </c>
      <c r="L2010" s="16" t="str">
        <f>IF(Table3[[#This Row],[Hospital tier]]="?","tier - 2",Table3[[#This Row],[Hospital tier]])</f>
        <v>tier - 1</v>
      </c>
      <c r="M2010" s="16" t="str">
        <f>IF(Table3[[#This Row],[City tier]]="?","tier - 2",Table3[[#This Row],[City tier]])</f>
        <v>tier - 2</v>
      </c>
      <c r="N2010" s="16" t="str">
        <f>IF(Table3[[#This Row],[State ID]]="?","unknown",Table3[[#This Row],[State ID]])</f>
        <v>R1011</v>
      </c>
      <c r="O2010" s="38" t="str">
        <f>CONCATENATE(Table3[[#This Row],[date]],"-",Table3[[#This Row],[month2]],"-",Table3[[#This Row],[year2]])</f>
        <v>20-Jun-1998</v>
      </c>
      <c r="P2010" s="17">
        <f>DATEDIF(Table3[[#This Row],[date of birth]],DATE(2023,6,8),"y")</f>
        <v>24</v>
      </c>
      <c r="Q2010" s="39">
        <v>29760.6</v>
      </c>
    </row>
    <row r="2011" spans="1:17" x14ac:dyDescent="0.25">
      <c r="A2011" t="s">
        <v>6726</v>
      </c>
      <c r="B2011">
        <v>1981</v>
      </c>
      <c r="C2011" t="s">
        <v>35</v>
      </c>
      <c r="D2011">
        <v>13</v>
      </c>
      <c r="E2011">
        <v>1</v>
      </c>
      <c r="F2011">
        <v>29816.639999999999</v>
      </c>
      <c r="G2011" t="s">
        <v>16</v>
      </c>
      <c r="H2011" t="s">
        <v>11</v>
      </c>
      <c r="I2011" t="s">
        <v>42</v>
      </c>
      <c r="J2011" s="16" t="str">
        <f>IF(Table3[[#This Row],[month]]="?","sep",Table3[[#This Row],[month]])</f>
        <v>Aug</v>
      </c>
      <c r="K2011" s="16">
        <f>IF(Table3[[#This Row],[year]]="?","1983",Table3[[#This Row],[year]])</f>
        <v>1981</v>
      </c>
      <c r="L2011" s="16" t="str">
        <f>IF(Table3[[#This Row],[Hospital tier]]="?","tier - 2",Table3[[#This Row],[Hospital tier]])</f>
        <v>tier - 1</v>
      </c>
      <c r="M2011" s="16" t="str">
        <f>IF(Table3[[#This Row],[City tier]]="?","tier - 2",Table3[[#This Row],[City tier]])</f>
        <v>tier - 2</v>
      </c>
      <c r="N2011" s="16" t="str">
        <f>IF(Table3[[#This Row],[State ID]]="?","unknown",Table3[[#This Row],[State ID]])</f>
        <v>R1011</v>
      </c>
      <c r="O2011" s="38" t="str">
        <f>CONCATENATE(Table3[[#This Row],[date]],"-",Table3[[#This Row],[month2]],"-",Table3[[#This Row],[year2]])</f>
        <v>13-Aug-1981</v>
      </c>
      <c r="P2011" s="17">
        <f>DATEDIF(Table3[[#This Row],[date of birth]],DATE(2023,6,8),"y")</f>
        <v>41</v>
      </c>
      <c r="Q2011" s="39">
        <v>29816.639999999999</v>
      </c>
    </row>
    <row r="2012" spans="1:17" x14ac:dyDescent="0.25">
      <c r="A2012" t="s">
        <v>6727</v>
      </c>
      <c r="B2012">
        <v>1982</v>
      </c>
      <c r="C2012" t="s">
        <v>37</v>
      </c>
      <c r="D2012">
        <v>29</v>
      </c>
      <c r="E2012">
        <v>3</v>
      </c>
      <c r="F2012">
        <v>29818.76</v>
      </c>
      <c r="G2012" t="s">
        <v>16</v>
      </c>
      <c r="H2012" t="s">
        <v>16</v>
      </c>
      <c r="I2012" t="s">
        <v>23</v>
      </c>
      <c r="J2012" s="16" t="str">
        <f>IF(Table3[[#This Row],[month]]="?","sep",Table3[[#This Row],[month]])</f>
        <v>Oct</v>
      </c>
      <c r="K2012" s="16">
        <f>IF(Table3[[#This Row],[year]]="?","1983",Table3[[#This Row],[year]])</f>
        <v>1982</v>
      </c>
      <c r="L2012" s="16" t="str">
        <f>IF(Table3[[#This Row],[Hospital tier]]="?","tier - 2",Table3[[#This Row],[Hospital tier]])</f>
        <v>tier - 1</v>
      </c>
      <c r="M2012" s="16" t="str">
        <f>IF(Table3[[#This Row],[City tier]]="?","tier - 2",Table3[[#This Row],[City tier]])</f>
        <v>tier - 1</v>
      </c>
      <c r="N2012" s="16" t="str">
        <f>IF(Table3[[#This Row],[State ID]]="?","unknown",Table3[[#This Row],[State ID]])</f>
        <v>R1012</v>
      </c>
      <c r="O2012" s="38" t="str">
        <f>CONCATENATE(Table3[[#This Row],[date]],"-",Table3[[#This Row],[month2]],"-",Table3[[#This Row],[year2]])</f>
        <v>29-Oct-1982</v>
      </c>
      <c r="P2012" s="17">
        <f>DATEDIF(Table3[[#This Row],[date of birth]],DATE(2023,6,8),"y")</f>
        <v>40</v>
      </c>
      <c r="Q2012" s="39">
        <v>29818.76</v>
      </c>
    </row>
    <row r="2013" spans="1:17" x14ac:dyDescent="0.25">
      <c r="A2013" t="s">
        <v>6728</v>
      </c>
      <c r="B2013">
        <v>1989</v>
      </c>
      <c r="C2013" t="s">
        <v>30</v>
      </c>
      <c r="D2013">
        <v>30</v>
      </c>
      <c r="E2013">
        <v>3</v>
      </c>
      <c r="F2013">
        <v>29852.48</v>
      </c>
      <c r="G2013" t="s">
        <v>16</v>
      </c>
      <c r="H2013" t="s">
        <v>12</v>
      </c>
      <c r="I2013" t="s">
        <v>42</v>
      </c>
      <c r="J2013" s="16" t="str">
        <f>IF(Table3[[#This Row],[month]]="?","sep",Table3[[#This Row],[month]])</f>
        <v>Dec</v>
      </c>
      <c r="K2013" s="16">
        <f>IF(Table3[[#This Row],[year]]="?","1983",Table3[[#This Row],[year]])</f>
        <v>1989</v>
      </c>
      <c r="L2013" s="16" t="str">
        <f>IF(Table3[[#This Row],[Hospital tier]]="?","tier - 2",Table3[[#This Row],[Hospital tier]])</f>
        <v>tier - 1</v>
      </c>
      <c r="M2013" s="16" t="str">
        <f>IF(Table3[[#This Row],[City tier]]="?","tier - 2",Table3[[#This Row],[City tier]])</f>
        <v>tier - 3</v>
      </c>
      <c r="N2013" s="16" t="str">
        <f>IF(Table3[[#This Row],[State ID]]="?","unknown",Table3[[#This Row],[State ID]])</f>
        <v>R1011</v>
      </c>
      <c r="O2013" s="38" t="str">
        <f>CONCATENATE(Table3[[#This Row],[date]],"-",Table3[[#This Row],[month2]],"-",Table3[[#This Row],[year2]])</f>
        <v>30-Dec-1989</v>
      </c>
      <c r="P2013" s="17">
        <f>DATEDIF(Table3[[#This Row],[date of birth]],DATE(2023,6,8),"y")</f>
        <v>33</v>
      </c>
      <c r="Q2013" s="39">
        <v>29852.48</v>
      </c>
    </row>
    <row r="2014" spans="1:17" x14ac:dyDescent="0.25">
      <c r="A2014" t="s">
        <v>6729</v>
      </c>
      <c r="B2014">
        <v>1975</v>
      </c>
      <c r="C2014" t="s">
        <v>35</v>
      </c>
      <c r="D2014">
        <v>19</v>
      </c>
      <c r="E2014">
        <v>1</v>
      </c>
      <c r="F2014">
        <v>29899.25</v>
      </c>
      <c r="G2014" t="s">
        <v>16</v>
      </c>
      <c r="H2014" t="s">
        <v>12</v>
      </c>
      <c r="I2014" t="s">
        <v>42</v>
      </c>
      <c r="J2014" s="16" t="str">
        <f>IF(Table3[[#This Row],[month]]="?","sep",Table3[[#This Row],[month]])</f>
        <v>Aug</v>
      </c>
      <c r="K2014" s="16">
        <f>IF(Table3[[#This Row],[year]]="?","1983",Table3[[#This Row],[year]])</f>
        <v>1975</v>
      </c>
      <c r="L2014" s="16" t="str">
        <f>IF(Table3[[#This Row],[Hospital tier]]="?","tier - 2",Table3[[#This Row],[Hospital tier]])</f>
        <v>tier - 1</v>
      </c>
      <c r="M2014" s="16" t="str">
        <f>IF(Table3[[#This Row],[City tier]]="?","tier - 2",Table3[[#This Row],[City tier]])</f>
        <v>tier - 3</v>
      </c>
      <c r="N2014" s="16" t="str">
        <f>IF(Table3[[#This Row],[State ID]]="?","unknown",Table3[[#This Row],[State ID]])</f>
        <v>R1011</v>
      </c>
      <c r="O2014" s="38" t="str">
        <f>CONCATENATE(Table3[[#This Row],[date]],"-",Table3[[#This Row],[month2]],"-",Table3[[#This Row],[year2]])</f>
        <v>19-Aug-1975</v>
      </c>
      <c r="P2014" s="17">
        <f>DATEDIF(Table3[[#This Row],[date of birth]],DATE(2023,6,8),"y")</f>
        <v>47</v>
      </c>
      <c r="Q2014" s="39">
        <v>29899.25</v>
      </c>
    </row>
    <row r="2015" spans="1:17" x14ac:dyDescent="0.25">
      <c r="A2015" t="s">
        <v>6730</v>
      </c>
      <c r="B2015">
        <v>1988</v>
      </c>
      <c r="C2015" t="s">
        <v>30</v>
      </c>
      <c r="D2015">
        <v>30</v>
      </c>
      <c r="E2015">
        <v>3</v>
      </c>
      <c r="F2015">
        <v>29929.56</v>
      </c>
      <c r="G2015" t="s">
        <v>16</v>
      </c>
      <c r="H2015" t="s">
        <v>16</v>
      </c>
      <c r="I2015" t="s">
        <v>42</v>
      </c>
      <c r="J2015" s="16" t="str">
        <f>IF(Table3[[#This Row],[month]]="?","sep",Table3[[#This Row],[month]])</f>
        <v>Dec</v>
      </c>
      <c r="K2015" s="16">
        <f>IF(Table3[[#This Row],[year]]="?","1983",Table3[[#This Row],[year]])</f>
        <v>1988</v>
      </c>
      <c r="L2015" s="16" t="str">
        <f>IF(Table3[[#This Row],[Hospital tier]]="?","tier - 2",Table3[[#This Row],[Hospital tier]])</f>
        <v>tier - 1</v>
      </c>
      <c r="M2015" s="16" t="str">
        <f>IF(Table3[[#This Row],[City tier]]="?","tier - 2",Table3[[#This Row],[City tier]])</f>
        <v>tier - 1</v>
      </c>
      <c r="N2015" s="16" t="str">
        <f>IF(Table3[[#This Row],[State ID]]="?","unknown",Table3[[#This Row],[State ID]])</f>
        <v>R1011</v>
      </c>
      <c r="O2015" s="38" t="str">
        <f>CONCATENATE(Table3[[#This Row],[date]],"-",Table3[[#This Row],[month2]],"-",Table3[[#This Row],[year2]])</f>
        <v>30-Dec-1988</v>
      </c>
      <c r="P2015" s="17">
        <f>DATEDIF(Table3[[#This Row],[date of birth]],DATE(2023,6,8),"y")</f>
        <v>34</v>
      </c>
      <c r="Q2015" s="39">
        <v>29929.56</v>
      </c>
    </row>
    <row r="2016" spans="1:17" x14ac:dyDescent="0.25">
      <c r="A2016" t="s">
        <v>6731</v>
      </c>
      <c r="B2016">
        <v>1976</v>
      </c>
      <c r="C2016" t="s">
        <v>18</v>
      </c>
      <c r="D2016">
        <v>12</v>
      </c>
      <c r="E2016">
        <v>2</v>
      </c>
      <c r="F2016">
        <v>29933.75</v>
      </c>
      <c r="G2016" t="s">
        <v>16</v>
      </c>
      <c r="H2016" t="s">
        <v>16</v>
      </c>
      <c r="I2016" t="s">
        <v>42</v>
      </c>
      <c r="J2016" s="16" t="str">
        <f>IF(Table3[[#This Row],[month]]="?","sep",Table3[[#This Row],[month]])</f>
        <v>Jun</v>
      </c>
      <c r="K2016" s="16">
        <f>IF(Table3[[#This Row],[year]]="?","1983",Table3[[#This Row],[year]])</f>
        <v>1976</v>
      </c>
      <c r="L2016" s="16" t="str">
        <f>IF(Table3[[#This Row],[Hospital tier]]="?","tier - 2",Table3[[#This Row],[Hospital tier]])</f>
        <v>tier - 1</v>
      </c>
      <c r="M2016" s="16" t="str">
        <f>IF(Table3[[#This Row],[City tier]]="?","tier - 2",Table3[[#This Row],[City tier]])</f>
        <v>tier - 1</v>
      </c>
      <c r="N2016" s="16" t="str">
        <f>IF(Table3[[#This Row],[State ID]]="?","unknown",Table3[[#This Row],[State ID]])</f>
        <v>R1011</v>
      </c>
      <c r="O2016" s="38" t="str">
        <f>CONCATENATE(Table3[[#This Row],[date]],"-",Table3[[#This Row],[month2]],"-",Table3[[#This Row],[year2]])</f>
        <v>12-Jun-1976</v>
      </c>
      <c r="P2016" s="17">
        <f>DATEDIF(Table3[[#This Row],[date of birth]],DATE(2023,6,8),"y")</f>
        <v>46</v>
      </c>
      <c r="Q2016" s="39">
        <v>29933.75</v>
      </c>
    </row>
    <row r="2017" spans="1:17" x14ac:dyDescent="0.25">
      <c r="A2017" t="s">
        <v>6732</v>
      </c>
      <c r="B2017">
        <v>1991</v>
      </c>
      <c r="C2017" t="s">
        <v>37</v>
      </c>
      <c r="D2017">
        <v>5</v>
      </c>
      <c r="E2017">
        <v>3</v>
      </c>
      <c r="F2017">
        <v>29969.67</v>
      </c>
      <c r="G2017" t="s">
        <v>16</v>
      </c>
      <c r="H2017" t="s">
        <v>16</v>
      </c>
      <c r="I2017" t="s">
        <v>42</v>
      </c>
      <c r="J2017" s="16" t="str">
        <f>IF(Table3[[#This Row],[month]]="?","sep",Table3[[#This Row],[month]])</f>
        <v>Oct</v>
      </c>
      <c r="K2017" s="16">
        <f>IF(Table3[[#This Row],[year]]="?","1983",Table3[[#This Row],[year]])</f>
        <v>1991</v>
      </c>
      <c r="L2017" s="16" t="str">
        <f>IF(Table3[[#This Row],[Hospital tier]]="?","tier - 2",Table3[[#This Row],[Hospital tier]])</f>
        <v>tier - 1</v>
      </c>
      <c r="M2017" s="16" t="str">
        <f>IF(Table3[[#This Row],[City tier]]="?","tier - 2",Table3[[#This Row],[City tier]])</f>
        <v>tier - 1</v>
      </c>
      <c r="N2017" s="16" t="str">
        <f>IF(Table3[[#This Row],[State ID]]="?","unknown",Table3[[#This Row],[State ID]])</f>
        <v>R1011</v>
      </c>
      <c r="O2017" s="38" t="str">
        <f>CONCATENATE(Table3[[#This Row],[date]],"-",Table3[[#This Row],[month2]],"-",Table3[[#This Row],[year2]])</f>
        <v>5-Oct-1991</v>
      </c>
      <c r="P2017" s="17">
        <f>DATEDIF(Table3[[#This Row],[date of birth]],DATE(2023,6,8),"y")</f>
        <v>31</v>
      </c>
      <c r="Q2017" s="39">
        <v>29969.67</v>
      </c>
    </row>
    <row r="2018" spans="1:17" x14ac:dyDescent="0.25">
      <c r="A2018" t="s">
        <v>6733</v>
      </c>
      <c r="B2018">
        <v>1981</v>
      </c>
      <c r="C2018" t="s">
        <v>35</v>
      </c>
      <c r="D2018">
        <v>4</v>
      </c>
      <c r="E2018">
        <v>1</v>
      </c>
      <c r="F2018">
        <v>30026.87</v>
      </c>
      <c r="G2018" t="s">
        <v>11</v>
      </c>
      <c r="H2018" t="s">
        <v>12</v>
      </c>
      <c r="I2018" t="s">
        <v>23</v>
      </c>
      <c r="J2018" s="16" t="str">
        <f>IF(Table3[[#This Row],[month]]="?","sep",Table3[[#This Row],[month]])</f>
        <v>Aug</v>
      </c>
      <c r="K2018" s="16">
        <f>IF(Table3[[#This Row],[year]]="?","1983",Table3[[#This Row],[year]])</f>
        <v>1981</v>
      </c>
      <c r="L2018" s="16" t="str">
        <f>IF(Table3[[#This Row],[Hospital tier]]="?","tier - 2",Table3[[#This Row],[Hospital tier]])</f>
        <v>tier - 2</v>
      </c>
      <c r="M2018" s="16" t="str">
        <f>IF(Table3[[#This Row],[City tier]]="?","tier - 2",Table3[[#This Row],[City tier]])</f>
        <v>tier - 3</v>
      </c>
      <c r="N2018" s="16" t="str">
        <f>IF(Table3[[#This Row],[State ID]]="?","unknown",Table3[[#This Row],[State ID]])</f>
        <v>R1012</v>
      </c>
      <c r="O2018" s="38" t="str">
        <f>CONCATENATE(Table3[[#This Row],[date]],"-",Table3[[#This Row],[month2]],"-",Table3[[#This Row],[year2]])</f>
        <v>4-Aug-1981</v>
      </c>
      <c r="P2018" s="17">
        <f>DATEDIF(Table3[[#This Row],[date of birth]],DATE(2023,6,8),"y")</f>
        <v>41</v>
      </c>
      <c r="Q2018" s="39">
        <v>30026.87</v>
      </c>
    </row>
    <row r="2019" spans="1:17" x14ac:dyDescent="0.25">
      <c r="A2019" t="s">
        <v>6734</v>
      </c>
      <c r="B2019">
        <v>1967</v>
      </c>
      <c r="C2019" t="s">
        <v>18</v>
      </c>
      <c r="D2019">
        <v>16</v>
      </c>
      <c r="E2019">
        <v>3</v>
      </c>
      <c r="F2019">
        <v>30063.58</v>
      </c>
      <c r="G2019" t="s">
        <v>16</v>
      </c>
      <c r="H2019" t="s">
        <v>16</v>
      </c>
      <c r="I2019" t="s">
        <v>23</v>
      </c>
      <c r="J2019" s="16" t="str">
        <f>IF(Table3[[#This Row],[month]]="?","sep",Table3[[#This Row],[month]])</f>
        <v>Jun</v>
      </c>
      <c r="K2019" s="16">
        <f>IF(Table3[[#This Row],[year]]="?","1983",Table3[[#This Row],[year]])</f>
        <v>1967</v>
      </c>
      <c r="L2019" s="16" t="str">
        <f>IF(Table3[[#This Row],[Hospital tier]]="?","tier - 2",Table3[[#This Row],[Hospital tier]])</f>
        <v>tier - 1</v>
      </c>
      <c r="M2019" s="16" t="str">
        <f>IF(Table3[[#This Row],[City tier]]="?","tier - 2",Table3[[#This Row],[City tier]])</f>
        <v>tier - 1</v>
      </c>
      <c r="N2019" s="16" t="str">
        <f>IF(Table3[[#This Row],[State ID]]="?","unknown",Table3[[#This Row],[State ID]])</f>
        <v>R1012</v>
      </c>
      <c r="O2019" s="38" t="str">
        <f>CONCATENATE(Table3[[#This Row],[date]],"-",Table3[[#This Row],[month2]],"-",Table3[[#This Row],[year2]])</f>
        <v>16-Jun-1967</v>
      </c>
      <c r="P2019" s="17">
        <f>DATEDIF(Table3[[#This Row],[date of birth]],DATE(2023,6,8),"y")</f>
        <v>55</v>
      </c>
      <c r="Q2019" s="39">
        <v>30063.58</v>
      </c>
    </row>
    <row r="2020" spans="1:17" x14ac:dyDescent="0.25">
      <c r="A2020" t="s">
        <v>6735</v>
      </c>
      <c r="B2020">
        <v>1979</v>
      </c>
      <c r="C2020" t="s">
        <v>20</v>
      </c>
      <c r="D2020">
        <v>2</v>
      </c>
      <c r="E2020">
        <v>2</v>
      </c>
      <c r="F2020">
        <v>30095.97</v>
      </c>
      <c r="G2020" t="s">
        <v>11</v>
      </c>
      <c r="H2020" t="s">
        <v>12</v>
      </c>
      <c r="I2020" t="s">
        <v>42</v>
      </c>
      <c r="J2020" s="16" t="str">
        <f>IF(Table3[[#This Row],[month]]="?","sep",Table3[[#This Row],[month]])</f>
        <v>Sep</v>
      </c>
      <c r="K2020" s="16">
        <f>IF(Table3[[#This Row],[year]]="?","1983",Table3[[#This Row],[year]])</f>
        <v>1979</v>
      </c>
      <c r="L2020" s="16" t="str">
        <f>IF(Table3[[#This Row],[Hospital tier]]="?","tier - 2",Table3[[#This Row],[Hospital tier]])</f>
        <v>tier - 2</v>
      </c>
      <c r="M2020" s="16" t="str">
        <f>IF(Table3[[#This Row],[City tier]]="?","tier - 2",Table3[[#This Row],[City tier]])</f>
        <v>tier - 3</v>
      </c>
      <c r="N2020" s="16" t="str">
        <f>IF(Table3[[#This Row],[State ID]]="?","unknown",Table3[[#This Row],[State ID]])</f>
        <v>R1011</v>
      </c>
      <c r="O2020" s="38" t="str">
        <f>CONCATENATE(Table3[[#This Row],[date]],"-",Table3[[#This Row],[month2]],"-",Table3[[#This Row],[year2]])</f>
        <v>2-Sep-1979</v>
      </c>
      <c r="P2020" s="17">
        <f>DATEDIF(Table3[[#This Row],[date of birth]],DATE(2023,6,8),"y")</f>
        <v>43</v>
      </c>
      <c r="Q2020" s="39">
        <v>30095.97</v>
      </c>
    </row>
    <row r="2021" spans="1:17" x14ac:dyDescent="0.25">
      <c r="A2021" t="s">
        <v>6736</v>
      </c>
      <c r="B2021">
        <v>1971</v>
      </c>
      <c r="C2021" t="s">
        <v>30</v>
      </c>
      <c r="D2021">
        <v>25</v>
      </c>
      <c r="E2021">
        <v>0</v>
      </c>
      <c r="F2021">
        <v>30134.75</v>
      </c>
      <c r="G2021" t="s">
        <v>11</v>
      </c>
      <c r="H2021" t="s">
        <v>12</v>
      </c>
      <c r="I2021" t="s">
        <v>42</v>
      </c>
      <c r="J2021" s="16" t="str">
        <f>IF(Table3[[#This Row],[month]]="?","sep",Table3[[#This Row],[month]])</f>
        <v>Dec</v>
      </c>
      <c r="K2021" s="16">
        <f>IF(Table3[[#This Row],[year]]="?","1983",Table3[[#This Row],[year]])</f>
        <v>1971</v>
      </c>
      <c r="L2021" s="16" t="str">
        <f>IF(Table3[[#This Row],[Hospital tier]]="?","tier - 2",Table3[[#This Row],[Hospital tier]])</f>
        <v>tier - 2</v>
      </c>
      <c r="M2021" s="16" t="str">
        <f>IF(Table3[[#This Row],[City tier]]="?","tier - 2",Table3[[#This Row],[City tier]])</f>
        <v>tier - 3</v>
      </c>
      <c r="N2021" s="16" t="str">
        <f>IF(Table3[[#This Row],[State ID]]="?","unknown",Table3[[#This Row],[State ID]])</f>
        <v>R1011</v>
      </c>
      <c r="O2021" s="38" t="str">
        <f>CONCATENATE(Table3[[#This Row],[date]],"-",Table3[[#This Row],[month2]],"-",Table3[[#This Row],[year2]])</f>
        <v>25-Dec-1971</v>
      </c>
      <c r="P2021" s="17">
        <f>DATEDIF(Table3[[#This Row],[date of birth]],DATE(2023,6,8),"y")</f>
        <v>51</v>
      </c>
      <c r="Q2021" s="39">
        <v>30134.75</v>
      </c>
    </row>
    <row r="2022" spans="1:17" x14ac:dyDescent="0.25">
      <c r="A2022" t="s">
        <v>6737</v>
      </c>
      <c r="B2022">
        <v>1958</v>
      </c>
      <c r="C2022" t="s">
        <v>35</v>
      </c>
      <c r="D2022">
        <v>11</v>
      </c>
      <c r="E2022">
        <v>1</v>
      </c>
      <c r="F2022">
        <v>30166.62</v>
      </c>
      <c r="G2022" t="s">
        <v>16</v>
      </c>
      <c r="H2022" t="s">
        <v>12</v>
      </c>
      <c r="I2022" t="s">
        <v>23</v>
      </c>
      <c r="J2022" s="16" t="str">
        <f>IF(Table3[[#This Row],[month]]="?","sep",Table3[[#This Row],[month]])</f>
        <v>Aug</v>
      </c>
      <c r="K2022" s="16">
        <f>IF(Table3[[#This Row],[year]]="?","1983",Table3[[#This Row],[year]])</f>
        <v>1958</v>
      </c>
      <c r="L2022" s="16" t="str">
        <f>IF(Table3[[#This Row],[Hospital tier]]="?","tier - 2",Table3[[#This Row],[Hospital tier]])</f>
        <v>tier - 1</v>
      </c>
      <c r="M2022" s="16" t="str">
        <f>IF(Table3[[#This Row],[City tier]]="?","tier - 2",Table3[[#This Row],[City tier]])</f>
        <v>tier - 3</v>
      </c>
      <c r="N2022" s="16" t="str">
        <f>IF(Table3[[#This Row],[State ID]]="?","unknown",Table3[[#This Row],[State ID]])</f>
        <v>R1012</v>
      </c>
      <c r="O2022" s="38" t="str">
        <f>CONCATENATE(Table3[[#This Row],[date]],"-",Table3[[#This Row],[month2]],"-",Table3[[#This Row],[year2]])</f>
        <v>11-Aug-1958</v>
      </c>
      <c r="P2022" s="17">
        <f>DATEDIF(Table3[[#This Row],[date of birth]],DATE(2023,6,8),"y")</f>
        <v>64</v>
      </c>
      <c r="Q2022" s="39">
        <v>30166.62</v>
      </c>
    </row>
    <row r="2023" spans="1:17" x14ac:dyDescent="0.25">
      <c r="A2023" t="s">
        <v>6738</v>
      </c>
      <c r="B2023">
        <v>1963</v>
      </c>
      <c r="C2023" t="s">
        <v>20</v>
      </c>
      <c r="D2023">
        <v>13</v>
      </c>
      <c r="E2023">
        <v>3</v>
      </c>
      <c r="F2023">
        <v>30184.94</v>
      </c>
      <c r="G2023" t="s">
        <v>16</v>
      </c>
      <c r="H2023" t="s">
        <v>16</v>
      </c>
      <c r="I2023" t="s">
        <v>276</v>
      </c>
      <c r="J2023" s="16" t="str">
        <f>IF(Table3[[#This Row],[month]]="?","sep",Table3[[#This Row],[month]])</f>
        <v>Sep</v>
      </c>
      <c r="K2023" s="16">
        <f>IF(Table3[[#This Row],[year]]="?","1983",Table3[[#This Row],[year]])</f>
        <v>1963</v>
      </c>
      <c r="L2023" s="16" t="str">
        <f>IF(Table3[[#This Row],[Hospital tier]]="?","tier - 2",Table3[[#This Row],[Hospital tier]])</f>
        <v>tier - 1</v>
      </c>
      <c r="M2023" s="16" t="str">
        <f>IF(Table3[[#This Row],[City tier]]="?","tier - 2",Table3[[#This Row],[City tier]])</f>
        <v>tier - 1</v>
      </c>
      <c r="N2023" s="16" t="str">
        <f>IF(Table3[[#This Row],[State ID]]="?","unknown",Table3[[#This Row],[State ID]])</f>
        <v>R1014</v>
      </c>
      <c r="O2023" s="38" t="str">
        <f>CONCATENATE(Table3[[#This Row],[date]],"-",Table3[[#This Row],[month2]],"-",Table3[[#This Row],[year2]])</f>
        <v>13-Sep-1963</v>
      </c>
      <c r="P2023" s="17">
        <f>DATEDIF(Table3[[#This Row],[date of birth]],DATE(2023,6,8),"y")</f>
        <v>59</v>
      </c>
      <c r="Q2023" s="39">
        <v>30184.94</v>
      </c>
    </row>
    <row r="2024" spans="1:17" x14ac:dyDescent="0.25">
      <c r="A2024" t="s">
        <v>6739</v>
      </c>
      <c r="B2024">
        <v>1962</v>
      </c>
      <c r="C2024" t="s">
        <v>20</v>
      </c>
      <c r="D2024">
        <v>15</v>
      </c>
      <c r="E2024">
        <v>0</v>
      </c>
      <c r="F2024">
        <v>30260</v>
      </c>
      <c r="G2024" t="s">
        <v>16</v>
      </c>
      <c r="H2024" t="s">
        <v>16</v>
      </c>
      <c r="I2024" t="s">
        <v>276</v>
      </c>
      <c r="J2024" s="16" t="str">
        <f>IF(Table3[[#This Row],[month]]="?","sep",Table3[[#This Row],[month]])</f>
        <v>Sep</v>
      </c>
      <c r="K2024" s="16">
        <f>IF(Table3[[#This Row],[year]]="?","1983",Table3[[#This Row],[year]])</f>
        <v>1962</v>
      </c>
      <c r="L2024" s="16" t="str">
        <f>IF(Table3[[#This Row],[Hospital tier]]="?","tier - 2",Table3[[#This Row],[Hospital tier]])</f>
        <v>tier - 1</v>
      </c>
      <c r="M2024" s="16" t="str">
        <f>IF(Table3[[#This Row],[City tier]]="?","tier - 2",Table3[[#This Row],[City tier]])</f>
        <v>tier - 1</v>
      </c>
      <c r="N2024" s="16" t="str">
        <f>IF(Table3[[#This Row],[State ID]]="?","unknown",Table3[[#This Row],[State ID]])</f>
        <v>R1014</v>
      </c>
      <c r="O2024" s="38" t="str">
        <f>CONCATENATE(Table3[[#This Row],[date]],"-",Table3[[#This Row],[month2]],"-",Table3[[#This Row],[year2]])</f>
        <v>15-Sep-1962</v>
      </c>
      <c r="P2024" s="17">
        <f>DATEDIF(Table3[[#This Row],[date of birth]],DATE(2023,6,8),"y")</f>
        <v>60</v>
      </c>
      <c r="Q2024" s="39">
        <v>30260</v>
      </c>
    </row>
    <row r="2025" spans="1:17" x14ac:dyDescent="0.25">
      <c r="A2025" t="s">
        <v>6740</v>
      </c>
      <c r="B2025">
        <v>1972</v>
      </c>
      <c r="C2025" t="s">
        <v>10</v>
      </c>
      <c r="D2025">
        <v>24</v>
      </c>
      <c r="E2025">
        <v>2</v>
      </c>
      <c r="F2025">
        <v>30284.639999999999</v>
      </c>
      <c r="G2025" t="s">
        <v>16</v>
      </c>
      <c r="H2025" t="s">
        <v>16</v>
      </c>
      <c r="I2025" t="s">
        <v>23</v>
      </c>
      <c r="J2025" s="16" t="str">
        <f>IF(Table3[[#This Row],[month]]="?","sep",Table3[[#This Row],[month]])</f>
        <v>Jul</v>
      </c>
      <c r="K2025" s="16">
        <f>IF(Table3[[#This Row],[year]]="?","1983",Table3[[#This Row],[year]])</f>
        <v>1972</v>
      </c>
      <c r="L2025" s="16" t="str">
        <f>IF(Table3[[#This Row],[Hospital tier]]="?","tier - 2",Table3[[#This Row],[Hospital tier]])</f>
        <v>tier - 1</v>
      </c>
      <c r="M2025" s="16" t="str">
        <f>IF(Table3[[#This Row],[City tier]]="?","tier - 2",Table3[[#This Row],[City tier]])</f>
        <v>tier - 1</v>
      </c>
      <c r="N2025" s="16" t="str">
        <f>IF(Table3[[#This Row],[State ID]]="?","unknown",Table3[[#This Row],[State ID]])</f>
        <v>R1012</v>
      </c>
      <c r="O2025" s="38" t="str">
        <f>CONCATENATE(Table3[[#This Row],[date]],"-",Table3[[#This Row],[month2]],"-",Table3[[#This Row],[year2]])</f>
        <v>24-Jul-1972</v>
      </c>
      <c r="P2025" s="17">
        <f>DATEDIF(Table3[[#This Row],[date of birth]],DATE(2023,6,8),"y")</f>
        <v>50</v>
      </c>
      <c r="Q2025" s="39">
        <v>30284.639999999999</v>
      </c>
    </row>
    <row r="2026" spans="1:17" x14ac:dyDescent="0.25">
      <c r="A2026" t="s">
        <v>6741</v>
      </c>
      <c r="B2026">
        <v>2004</v>
      </c>
      <c r="C2026" t="s">
        <v>18</v>
      </c>
      <c r="D2026">
        <v>1</v>
      </c>
      <c r="E2026">
        <v>0</v>
      </c>
      <c r="F2026">
        <v>30328.27</v>
      </c>
      <c r="G2026" t="s">
        <v>11</v>
      </c>
      <c r="H2026" t="s">
        <v>11</v>
      </c>
      <c r="I2026" t="s">
        <v>42</v>
      </c>
      <c r="J2026" s="16" t="str">
        <f>IF(Table3[[#This Row],[month]]="?","sep",Table3[[#This Row],[month]])</f>
        <v>Jun</v>
      </c>
      <c r="K2026" s="16">
        <f>IF(Table3[[#This Row],[year]]="?","1983",Table3[[#This Row],[year]])</f>
        <v>2004</v>
      </c>
      <c r="L2026" s="16" t="str">
        <f>IF(Table3[[#This Row],[Hospital tier]]="?","tier - 2",Table3[[#This Row],[Hospital tier]])</f>
        <v>tier - 2</v>
      </c>
      <c r="M2026" s="16" t="str">
        <f>IF(Table3[[#This Row],[City tier]]="?","tier - 2",Table3[[#This Row],[City tier]])</f>
        <v>tier - 2</v>
      </c>
      <c r="N2026" s="16" t="str">
        <f>IF(Table3[[#This Row],[State ID]]="?","unknown",Table3[[#This Row],[State ID]])</f>
        <v>R1011</v>
      </c>
      <c r="O2026" s="38" t="str">
        <f>CONCATENATE(Table3[[#This Row],[date]],"-",Table3[[#This Row],[month2]],"-",Table3[[#This Row],[year2]])</f>
        <v>1-Jun-2004</v>
      </c>
      <c r="P2026" s="17">
        <f>DATEDIF(Table3[[#This Row],[date of birth]],DATE(2023,6,8),"y")</f>
        <v>19</v>
      </c>
      <c r="Q2026" s="39">
        <v>30328.27</v>
      </c>
    </row>
    <row r="2027" spans="1:17" x14ac:dyDescent="0.25">
      <c r="A2027" t="s">
        <v>6742</v>
      </c>
      <c r="B2027">
        <v>1969</v>
      </c>
      <c r="C2027" t="s">
        <v>10</v>
      </c>
      <c r="D2027">
        <v>30</v>
      </c>
      <c r="E2027">
        <v>0</v>
      </c>
      <c r="F2027">
        <v>30366.93</v>
      </c>
      <c r="G2027" t="s">
        <v>11</v>
      </c>
      <c r="H2027" t="s">
        <v>11</v>
      </c>
      <c r="I2027" t="s">
        <v>42</v>
      </c>
      <c r="J2027" s="16" t="str">
        <f>IF(Table3[[#This Row],[month]]="?","sep",Table3[[#This Row],[month]])</f>
        <v>Jul</v>
      </c>
      <c r="K2027" s="16">
        <f>IF(Table3[[#This Row],[year]]="?","1983",Table3[[#This Row],[year]])</f>
        <v>1969</v>
      </c>
      <c r="L2027" s="16" t="str">
        <f>IF(Table3[[#This Row],[Hospital tier]]="?","tier - 2",Table3[[#This Row],[Hospital tier]])</f>
        <v>tier - 2</v>
      </c>
      <c r="M2027" s="16" t="str">
        <f>IF(Table3[[#This Row],[City tier]]="?","tier - 2",Table3[[#This Row],[City tier]])</f>
        <v>tier - 2</v>
      </c>
      <c r="N2027" s="16" t="str">
        <f>IF(Table3[[#This Row],[State ID]]="?","unknown",Table3[[#This Row],[State ID]])</f>
        <v>R1011</v>
      </c>
      <c r="O2027" s="38" t="str">
        <f>CONCATENATE(Table3[[#This Row],[date]],"-",Table3[[#This Row],[month2]],"-",Table3[[#This Row],[year2]])</f>
        <v>30-Jul-1969</v>
      </c>
      <c r="P2027" s="17">
        <f>DATEDIF(Table3[[#This Row],[date of birth]],DATE(2023,6,8),"y")</f>
        <v>53</v>
      </c>
      <c r="Q2027" s="39">
        <v>30366.93</v>
      </c>
    </row>
    <row r="2028" spans="1:17" x14ac:dyDescent="0.25">
      <c r="A2028" t="s">
        <v>6743</v>
      </c>
      <c r="B2028">
        <v>1976</v>
      </c>
      <c r="C2028" t="s">
        <v>20</v>
      </c>
      <c r="D2028">
        <v>3</v>
      </c>
      <c r="E2028">
        <v>2</v>
      </c>
      <c r="F2028">
        <v>30409.53</v>
      </c>
      <c r="G2028" t="s">
        <v>11</v>
      </c>
      <c r="H2028" t="s">
        <v>12</v>
      </c>
      <c r="I2028" t="s">
        <v>23</v>
      </c>
      <c r="J2028" s="16" t="str">
        <f>IF(Table3[[#This Row],[month]]="?","sep",Table3[[#This Row],[month]])</f>
        <v>Sep</v>
      </c>
      <c r="K2028" s="16">
        <f>IF(Table3[[#This Row],[year]]="?","1983",Table3[[#This Row],[year]])</f>
        <v>1976</v>
      </c>
      <c r="L2028" s="16" t="str">
        <f>IF(Table3[[#This Row],[Hospital tier]]="?","tier - 2",Table3[[#This Row],[Hospital tier]])</f>
        <v>tier - 2</v>
      </c>
      <c r="M2028" s="16" t="str">
        <f>IF(Table3[[#This Row],[City tier]]="?","tier - 2",Table3[[#This Row],[City tier]])</f>
        <v>tier - 3</v>
      </c>
      <c r="N2028" s="16" t="str">
        <f>IF(Table3[[#This Row],[State ID]]="?","unknown",Table3[[#This Row],[State ID]])</f>
        <v>R1012</v>
      </c>
      <c r="O2028" s="38" t="str">
        <f>CONCATENATE(Table3[[#This Row],[date]],"-",Table3[[#This Row],[month2]],"-",Table3[[#This Row],[year2]])</f>
        <v>3-Sep-1976</v>
      </c>
      <c r="P2028" s="17">
        <f>DATEDIF(Table3[[#This Row],[date of birth]],DATE(2023,6,8),"y")</f>
        <v>46</v>
      </c>
      <c r="Q2028" s="39">
        <v>30409.53</v>
      </c>
    </row>
    <row r="2029" spans="1:17" x14ac:dyDescent="0.25">
      <c r="A2029" t="s">
        <v>6744</v>
      </c>
      <c r="B2029">
        <v>1998</v>
      </c>
      <c r="C2029" t="s">
        <v>37</v>
      </c>
      <c r="D2029">
        <v>28</v>
      </c>
      <c r="E2029">
        <v>0</v>
      </c>
      <c r="F2029">
        <v>30422.03</v>
      </c>
      <c r="G2029" t="s">
        <v>11</v>
      </c>
      <c r="H2029" t="s">
        <v>12</v>
      </c>
      <c r="I2029" t="s">
        <v>42</v>
      </c>
      <c r="J2029" s="16" t="str">
        <f>IF(Table3[[#This Row],[month]]="?","sep",Table3[[#This Row],[month]])</f>
        <v>Oct</v>
      </c>
      <c r="K2029" s="16">
        <f>IF(Table3[[#This Row],[year]]="?","1983",Table3[[#This Row],[year]])</f>
        <v>1998</v>
      </c>
      <c r="L2029" s="16" t="str">
        <f>IF(Table3[[#This Row],[Hospital tier]]="?","tier - 2",Table3[[#This Row],[Hospital tier]])</f>
        <v>tier - 2</v>
      </c>
      <c r="M2029" s="16" t="str">
        <f>IF(Table3[[#This Row],[City tier]]="?","tier - 2",Table3[[#This Row],[City tier]])</f>
        <v>tier - 3</v>
      </c>
      <c r="N2029" s="16" t="str">
        <f>IF(Table3[[#This Row],[State ID]]="?","unknown",Table3[[#This Row],[State ID]])</f>
        <v>R1011</v>
      </c>
      <c r="O2029" s="38" t="str">
        <f>CONCATENATE(Table3[[#This Row],[date]],"-",Table3[[#This Row],[month2]],"-",Table3[[#This Row],[year2]])</f>
        <v>28-Oct-1998</v>
      </c>
      <c r="P2029" s="17">
        <f>DATEDIF(Table3[[#This Row],[date of birth]],DATE(2023,6,8),"y")</f>
        <v>24</v>
      </c>
      <c r="Q2029" s="39">
        <v>30422.03</v>
      </c>
    </row>
    <row r="2030" spans="1:17" x14ac:dyDescent="0.25">
      <c r="A2030" t="s">
        <v>6745</v>
      </c>
      <c r="B2030">
        <v>1983</v>
      </c>
      <c r="C2030" t="s">
        <v>20</v>
      </c>
      <c r="D2030">
        <v>3</v>
      </c>
      <c r="E2030">
        <v>3</v>
      </c>
      <c r="F2030">
        <v>30457.37</v>
      </c>
      <c r="G2030" t="s">
        <v>11</v>
      </c>
      <c r="H2030" t="s">
        <v>16</v>
      </c>
      <c r="I2030" t="s">
        <v>23</v>
      </c>
      <c r="J2030" s="16" t="str">
        <f>IF(Table3[[#This Row],[month]]="?","sep",Table3[[#This Row],[month]])</f>
        <v>Sep</v>
      </c>
      <c r="K2030" s="16">
        <f>IF(Table3[[#This Row],[year]]="?","1983",Table3[[#This Row],[year]])</f>
        <v>1983</v>
      </c>
      <c r="L2030" s="16" t="str">
        <f>IF(Table3[[#This Row],[Hospital tier]]="?","tier - 2",Table3[[#This Row],[Hospital tier]])</f>
        <v>tier - 2</v>
      </c>
      <c r="M2030" s="16" t="str">
        <f>IF(Table3[[#This Row],[City tier]]="?","tier - 2",Table3[[#This Row],[City tier]])</f>
        <v>tier - 1</v>
      </c>
      <c r="N2030" s="16" t="str">
        <f>IF(Table3[[#This Row],[State ID]]="?","unknown",Table3[[#This Row],[State ID]])</f>
        <v>R1012</v>
      </c>
      <c r="O2030" s="38" t="str">
        <f>CONCATENATE(Table3[[#This Row],[date]],"-",Table3[[#This Row],[month2]],"-",Table3[[#This Row],[year2]])</f>
        <v>3-Sep-1983</v>
      </c>
      <c r="P2030" s="17">
        <f>DATEDIF(Table3[[#This Row],[date of birth]],DATE(2023,6,8),"y")</f>
        <v>39</v>
      </c>
      <c r="Q2030" s="39">
        <v>30457.37</v>
      </c>
    </row>
    <row r="2031" spans="1:17" x14ac:dyDescent="0.25">
      <c r="A2031" t="s">
        <v>6746</v>
      </c>
      <c r="B2031">
        <v>1986</v>
      </c>
      <c r="C2031" t="s">
        <v>35</v>
      </c>
      <c r="D2031">
        <v>10</v>
      </c>
      <c r="E2031">
        <v>3</v>
      </c>
      <c r="F2031">
        <v>30530.5</v>
      </c>
      <c r="G2031" t="s">
        <v>11</v>
      </c>
      <c r="H2031" t="s">
        <v>16</v>
      </c>
      <c r="I2031" t="s">
        <v>42</v>
      </c>
      <c r="J2031" s="16" t="str">
        <f>IF(Table3[[#This Row],[month]]="?","sep",Table3[[#This Row],[month]])</f>
        <v>Aug</v>
      </c>
      <c r="K2031" s="16">
        <f>IF(Table3[[#This Row],[year]]="?","1983",Table3[[#This Row],[year]])</f>
        <v>1986</v>
      </c>
      <c r="L2031" s="16" t="str">
        <f>IF(Table3[[#This Row],[Hospital tier]]="?","tier - 2",Table3[[#This Row],[Hospital tier]])</f>
        <v>tier - 2</v>
      </c>
      <c r="M2031" s="16" t="str">
        <f>IF(Table3[[#This Row],[City tier]]="?","tier - 2",Table3[[#This Row],[City tier]])</f>
        <v>tier - 1</v>
      </c>
      <c r="N2031" s="16" t="str">
        <f>IF(Table3[[#This Row],[State ID]]="?","unknown",Table3[[#This Row],[State ID]])</f>
        <v>R1011</v>
      </c>
      <c r="O2031" s="38" t="str">
        <f>CONCATENATE(Table3[[#This Row],[date]],"-",Table3[[#This Row],[month2]],"-",Table3[[#This Row],[year2]])</f>
        <v>10-Aug-1986</v>
      </c>
      <c r="P2031" s="17">
        <f>DATEDIF(Table3[[#This Row],[date of birth]],DATE(2023,6,8),"y")</f>
        <v>36</v>
      </c>
      <c r="Q2031" s="39">
        <v>30530.5</v>
      </c>
    </row>
    <row r="2032" spans="1:17" x14ac:dyDescent="0.25">
      <c r="A2032" t="s">
        <v>6747</v>
      </c>
      <c r="B2032">
        <v>1970</v>
      </c>
      <c r="C2032" t="s">
        <v>15</v>
      </c>
      <c r="D2032">
        <v>11</v>
      </c>
      <c r="E2032">
        <v>0</v>
      </c>
      <c r="F2032">
        <v>30625.65</v>
      </c>
      <c r="G2032" t="s">
        <v>11</v>
      </c>
      <c r="H2032" t="s">
        <v>12</v>
      </c>
      <c r="I2032" t="s">
        <v>42</v>
      </c>
      <c r="J2032" s="16" t="str">
        <f>IF(Table3[[#This Row],[month]]="?","sep",Table3[[#This Row],[month]])</f>
        <v>Nov</v>
      </c>
      <c r="K2032" s="16">
        <f>IF(Table3[[#This Row],[year]]="?","1983",Table3[[#This Row],[year]])</f>
        <v>1970</v>
      </c>
      <c r="L2032" s="16" t="str">
        <f>IF(Table3[[#This Row],[Hospital tier]]="?","tier - 2",Table3[[#This Row],[Hospital tier]])</f>
        <v>tier - 2</v>
      </c>
      <c r="M2032" s="16" t="str">
        <f>IF(Table3[[#This Row],[City tier]]="?","tier - 2",Table3[[#This Row],[City tier]])</f>
        <v>tier - 3</v>
      </c>
      <c r="N2032" s="16" t="str">
        <f>IF(Table3[[#This Row],[State ID]]="?","unknown",Table3[[#This Row],[State ID]])</f>
        <v>R1011</v>
      </c>
      <c r="O2032" s="38" t="str">
        <f>CONCATENATE(Table3[[#This Row],[date]],"-",Table3[[#This Row],[month2]],"-",Table3[[#This Row],[year2]])</f>
        <v>11-Nov-1970</v>
      </c>
      <c r="P2032" s="17">
        <f>DATEDIF(Table3[[#This Row],[date of birth]],DATE(2023,6,8),"y")</f>
        <v>52</v>
      </c>
      <c r="Q2032" s="39">
        <v>30625.65</v>
      </c>
    </row>
    <row r="2033" spans="1:17" x14ac:dyDescent="0.25">
      <c r="A2033" t="s">
        <v>6748</v>
      </c>
      <c r="B2033">
        <v>1999</v>
      </c>
      <c r="C2033" t="s">
        <v>20</v>
      </c>
      <c r="D2033">
        <v>21</v>
      </c>
      <c r="E2033">
        <v>0</v>
      </c>
      <c r="F2033">
        <v>30697.71</v>
      </c>
      <c r="G2033" t="s">
        <v>16</v>
      </c>
      <c r="H2033" t="s">
        <v>11</v>
      </c>
      <c r="I2033" t="s">
        <v>42</v>
      </c>
      <c r="J2033" s="16" t="str">
        <f>IF(Table3[[#This Row],[month]]="?","sep",Table3[[#This Row],[month]])</f>
        <v>Sep</v>
      </c>
      <c r="K2033" s="16">
        <f>IF(Table3[[#This Row],[year]]="?","1983",Table3[[#This Row],[year]])</f>
        <v>1999</v>
      </c>
      <c r="L2033" s="16" t="str">
        <f>IF(Table3[[#This Row],[Hospital tier]]="?","tier - 2",Table3[[#This Row],[Hospital tier]])</f>
        <v>tier - 1</v>
      </c>
      <c r="M2033" s="16" t="str">
        <f>IF(Table3[[#This Row],[City tier]]="?","tier - 2",Table3[[#This Row],[City tier]])</f>
        <v>tier - 2</v>
      </c>
      <c r="N2033" s="16" t="str">
        <f>IF(Table3[[#This Row],[State ID]]="?","unknown",Table3[[#This Row],[State ID]])</f>
        <v>R1011</v>
      </c>
      <c r="O2033" s="38" t="str">
        <f>CONCATENATE(Table3[[#This Row],[date]],"-",Table3[[#This Row],[month2]],"-",Table3[[#This Row],[year2]])</f>
        <v>21-Sep-1999</v>
      </c>
      <c r="P2033" s="17">
        <f>DATEDIF(Table3[[#This Row],[date of birth]],DATE(2023,6,8),"y")</f>
        <v>23</v>
      </c>
      <c r="Q2033" s="39">
        <v>30697.71</v>
      </c>
    </row>
    <row r="2034" spans="1:17" x14ac:dyDescent="0.25">
      <c r="A2034" t="s">
        <v>6749</v>
      </c>
      <c r="B2034">
        <v>1983</v>
      </c>
      <c r="C2034" t="s">
        <v>30</v>
      </c>
      <c r="D2034">
        <v>21</v>
      </c>
      <c r="E2034">
        <v>3</v>
      </c>
      <c r="F2034">
        <v>30724.44</v>
      </c>
      <c r="G2034" t="s">
        <v>11</v>
      </c>
      <c r="H2034" t="s">
        <v>12</v>
      </c>
      <c r="I2034" t="s">
        <v>42</v>
      </c>
      <c r="J2034" s="16" t="str">
        <f>IF(Table3[[#This Row],[month]]="?","sep",Table3[[#This Row],[month]])</f>
        <v>Dec</v>
      </c>
      <c r="K2034" s="16">
        <f>IF(Table3[[#This Row],[year]]="?","1983",Table3[[#This Row],[year]])</f>
        <v>1983</v>
      </c>
      <c r="L2034" s="16" t="str">
        <f>IF(Table3[[#This Row],[Hospital tier]]="?","tier - 2",Table3[[#This Row],[Hospital tier]])</f>
        <v>tier - 2</v>
      </c>
      <c r="M2034" s="16" t="str">
        <f>IF(Table3[[#This Row],[City tier]]="?","tier - 2",Table3[[#This Row],[City tier]])</f>
        <v>tier - 3</v>
      </c>
      <c r="N2034" s="16" t="str">
        <f>IF(Table3[[#This Row],[State ID]]="?","unknown",Table3[[#This Row],[State ID]])</f>
        <v>R1011</v>
      </c>
      <c r="O2034" s="38" t="str">
        <f>CONCATENATE(Table3[[#This Row],[date]],"-",Table3[[#This Row],[month2]],"-",Table3[[#This Row],[year2]])</f>
        <v>21-Dec-1983</v>
      </c>
      <c r="P2034" s="17">
        <f>DATEDIF(Table3[[#This Row],[date of birth]],DATE(2023,6,8),"y")</f>
        <v>39</v>
      </c>
      <c r="Q2034" s="39">
        <v>30724.44</v>
      </c>
    </row>
    <row r="2035" spans="1:17" x14ac:dyDescent="0.25">
      <c r="A2035" t="s">
        <v>6750</v>
      </c>
      <c r="B2035">
        <v>1988</v>
      </c>
      <c r="C2035" t="s">
        <v>20</v>
      </c>
      <c r="D2035">
        <v>5</v>
      </c>
      <c r="E2035">
        <v>3</v>
      </c>
      <c r="F2035">
        <v>30763.01</v>
      </c>
      <c r="G2035" t="s">
        <v>11</v>
      </c>
      <c r="H2035" t="s">
        <v>16</v>
      </c>
      <c r="I2035" t="s">
        <v>42</v>
      </c>
      <c r="J2035" s="16" t="str">
        <f>IF(Table3[[#This Row],[month]]="?","sep",Table3[[#This Row],[month]])</f>
        <v>Sep</v>
      </c>
      <c r="K2035" s="16">
        <f>IF(Table3[[#This Row],[year]]="?","1983",Table3[[#This Row],[year]])</f>
        <v>1988</v>
      </c>
      <c r="L2035" s="16" t="str">
        <f>IF(Table3[[#This Row],[Hospital tier]]="?","tier - 2",Table3[[#This Row],[Hospital tier]])</f>
        <v>tier - 2</v>
      </c>
      <c r="M2035" s="16" t="str">
        <f>IF(Table3[[#This Row],[City tier]]="?","tier - 2",Table3[[#This Row],[City tier]])</f>
        <v>tier - 1</v>
      </c>
      <c r="N2035" s="16" t="str">
        <f>IF(Table3[[#This Row],[State ID]]="?","unknown",Table3[[#This Row],[State ID]])</f>
        <v>R1011</v>
      </c>
      <c r="O2035" s="38" t="str">
        <f>CONCATENATE(Table3[[#This Row],[date]],"-",Table3[[#This Row],[month2]],"-",Table3[[#This Row],[year2]])</f>
        <v>5-Sep-1988</v>
      </c>
      <c r="P2035" s="17">
        <f>DATEDIF(Table3[[#This Row],[date of birth]],DATE(2023,6,8),"y")</f>
        <v>34</v>
      </c>
      <c r="Q2035" s="39">
        <v>30763.01</v>
      </c>
    </row>
    <row r="2036" spans="1:17" x14ac:dyDescent="0.25">
      <c r="A2036" t="s">
        <v>6751</v>
      </c>
      <c r="B2036">
        <v>1961</v>
      </c>
      <c r="C2036" t="s">
        <v>20</v>
      </c>
      <c r="D2036">
        <v>9</v>
      </c>
      <c r="E2036">
        <v>3</v>
      </c>
      <c r="F2036">
        <v>30942.19</v>
      </c>
      <c r="G2036" t="s">
        <v>11</v>
      </c>
      <c r="H2036" t="s">
        <v>11</v>
      </c>
      <c r="I2036" t="s">
        <v>13</v>
      </c>
      <c r="J2036" s="16" t="str">
        <f>IF(Table3[[#This Row],[month]]="?","sep",Table3[[#This Row],[month]])</f>
        <v>Sep</v>
      </c>
      <c r="K2036" s="16">
        <f>IF(Table3[[#This Row],[year]]="?","1983",Table3[[#This Row],[year]])</f>
        <v>1961</v>
      </c>
      <c r="L2036" s="16" t="str">
        <f>IF(Table3[[#This Row],[Hospital tier]]="?","tier - 2",Table3[[#This Row],[Hospital tier]])</f>
        <v>tier - 2</v>
      </c>
      <c r="M2036" s="16" t="str">
        <f>IF(Table3[[#This Row],[City tier]]="?","tier - 2",Table3[[#This Row],[City tier]])</f>
        <v>tier - 2</v>
      </c>
      <c r="N2036" s="16" t="str">
        <f>IF(Table3[[#This Row],[State ID]]="?","unknown",Table3[[#This Row],[State ID]])</f>
        <v>R1013</v>
      </c>
      <c r="O2036" s="38" t="str">
        <f>CONCATENATE(Table3[[#This Row],[date]],"-",Table3[[#This Row],[month2]],"-",Table3[[#This Row],[year2]])</f>
        <v>9-Sep-1961</v>
      </c>
      <c r="P2036" s="17">
        <f>DATEDIF(Table3[[#This Row],[date of birth]],DATE(2023,6,8),"y")</f>
        <v>61</v>
      </c>
      <c r="Q2036" s="39">
        <v>30942.19</v>
      </c>
    </row>
    <row r="2037" spans="1:17" x14ac:dyDescent="0.25">
      <c r="A2037" t="s">
        <v>6752</v>
      </c>
      <c r="B2037">
        <v>2004</v>
      </c>
      <c r="C2037" t="s">
        <v>15</v>
      </c>
      <c r="D2037">
        <v>9</v>
      </c>
      <c r="E2037">
        <v>0</v>
      </c>
      <c r="F2037">
        <v>31196.61</v>
      </c>
      <c r="G2037" t="s">
        <v>11</v>
      </c>
      <c r="H2037" t="s">
        <v>16</v>
      </c>
      <c r="I2037" t="s">
        <v>42</v>
      </c>
      <c r="J2037" s="16" t="str">
        <f>IF(Table3[[#This Row],[month]]="?","sep",Table3[[#This Row],[month]])</f>
        <v>Nov</v>
      </c>
      <c r="K2037" s="16">
        <f>IF(Table3[[#This Row],[year]]="?","1983",Table3[[#This Row],[year]])</f>
        <v>2004</v>
      </c>
      <c r="L2037" s="16" t="str">
        <f>IF(Table3[[#This Row],[Hospital tier]]="?","tier - 2",Table3[[#This Row],[Hospital tier]])</f>
        <v>tier - 2</v>
      </c>
      <c r="M2037" s="16" t="str">
        <f>IF(Table3[[#This Row],[City tier]]="?","tier - 2",Table3[[#This Row],[City tier]])</f>
        <v>tier - 1</v>
      </c>
      <c r="N2037" s="16" t="str">
        <f>IF(Table3[[#This Row],[State ID]]="?","unknown",Table3[[#This Row],[State ID]])</f>
        <v>R1011</v>
      </c>
      <c r="O2037" s="38" t="str">
        <f>CONCATENATE(Table3[[#This Row],[date]],"-",Table3[[#This Row],[month2]],"-",Table3[[#This Row],[year2]])</f>
        <v>9-Nov-2004</v>
      </c>
      <c r="P2037" s="17">
        <f>DATEDIF(Table3[[#This Row],[date of birth]],DATE(2023,6,8),"y")</f>
        <v>18</v>
      </c>
      <c r="Q2037" s="39">
        <v>31196.61</v>
      </c>
    </row>
    <row r="2038" spans="1:17" x14ac:dyDescent="0.25">
      <c r="A2038" t="s">
        <v>6753</v>
      </c>
      <c r="B2038">
        <v>2000</v>
      </c>
      <c r="C2038" t="s">
        <v>10</v>
      </c>
      <c r="D2038">
        <v>22</v>
      </c>
      <c r="E2038">
        <v>0</v>
      </c>
      <c r="F2038">
        <v>31234.560000000001</v>
      </c>
      <c r="G2038" t="s">
        <v>16</v>
      </c>
      <c r="H2038" t="s">
        <v>16</v>
      </c>
      <c r="I2038" t="s">
        <v>42</v>
      </c>
      <c r="J2038" s="16" t="str">
        <f>IF(Table3[[#This Row],[month]]="?","sep",Table3[[#This Row],[month]])</f>
        <v>Jul</v>
      </c>
      <c r="K2038" s="16">
        <f>IF(Table3[[#This Row],[year]]="?","1983",Table3[[#This Row],[year]])</f>
        <v>2000</v>
      </c>
      <c r="L2038" s="16" t="str">
        <f>IF(Table3[[#This Row],[Hospital tier]]="?","tier - 2",Table3[[#This Row],[Hospital tier]])</f>
        <v>tier - 1</v>
      </c>
      <c r="M2038" s="16" t="str">
        <f>IF(Table3[[#This Row],[City tier]]="?","tier - 2",Table3[[#This Row],[City tier]])</f>
        <v>tier - 1</v>
      </c>
      <c r="N2038" s="16" t="str">
        <f>IF(Table3[[#This Row],[State ID]]="?","unknown",Table3[[#This Row],[State ID]])</f>
        <v>R1011</v>
      </c>
      <c r="O2038" s="38" t="str">
        <f>CONCATENATE(Table3[[#This Row],[date]],"-",Table3[[#This Row],[month2]],"-",Table3[[#This Row],[year2]])</f>
        <v>22-Jul-2000</v>
      </c>
      <c r="P2038" s="17">
        <f>DATEDIF(Table3[[#This Row],[date of birth]],DATE(2023,6,8),"y")</f>
        <v>22</v>
      </c>
      <c r="Q2038" s="39">
        <v>31234.560000000001</v>
      </c>
    </row>
    <row r="2039" spans="1:17" x14ac:dyDescent="0.25">
      <c r="A2039" t="s">
        <v>6754</v>
      </c>
      <c r="B2039">
        <v>1968</v>
      </c>
      <c r="C2039" t="s">
        <v>10</v>
      </c>
      <c r="D2039">
        <v>9</v>
      </c>
      <c r="E2039">
        <v>0</v>
      </c>
      <c r="F2039">
        <v>31322.53</v>
      </c>
      <c r="G2039" t="s">
        <v>11</v>
      </c>
      <c r="H2039" t="s">
        <v>16</v>
      </c>
      <c r="I2039" t="s">
        <v>42</v>
      </c>
      <c r="J2039" s="16" t="str">
        <f>IF(Table3[[#This Row],[month]]="?","sep",Table3[[#This Row],[month]])</f>
        <v>Jul</v>
      </c>
      <c r="K2039" s="16">
        <f>IF(Table3[[#This Row],[year]]="?","1983",Table3[[#This Row],[year]])</f>
        <v>1968</v>
      </c>
      <c r="L2039" s="16" t="str">
        <f>IF(Table3[[#This Row],[Hospital tier]]="?","tier - 2",Table3[[#This Row],[Hospital tier]])</f>
        <v>tier - 2</v>
      </c>
      <c r="M2039" s="16" t="str">
        <f>IF(Table3[[#This Row],[City tier]]="?","tier - 2",Table3[[#This Row],[City tier]])</f>
        <v>tier - 1</v>
      </c>
      <c r="N2039" s="16" t="str">
        <f>IF(Table3[[#This Row],[State ID]]="?","unknown",Table3[[#This Row],[State ID]])</f>
        <v>R1011</v>
      </c>
      <c r="O2039" s="38" t="str">
        <f>CONCATENATE(Table3[[#This Row],[date]],"-",Table3[[#This Row],[month2]],"-",Table3[[#This Row],[year2]])</f>
        <v>9-Jul-1968</v>
      </c>
      <c r="P2039" s="17">
        <f>DATEDIF(Table3[[#This Row],[date of birth]],DATE(2023,6,8),"y")</f>
        <v>54</v>
      </c>
      <c r="Q2039" s="39">
        <v>31322.53</v>
      </c>
    </row>
    <row r="2040" spans="1:17" x14ac:dyDescent="0.25">
      <c r="A2040" t="s">
        <v>6755</v>
      </c>
      <c r="B2040">
        <v>1995</v>
      </c>
      <c r="C2040" t="s">
        <v>20</v>
      </c>
      <c r="D2040">
        <v>27</v>
      </c>
      <c r="E2040">
        <v>0</v>
      </c>
      <c r="F2040">
        <v>31328.27</v>
      </c>
      <c r="G2040" t="s">
        <v>11</v>
      </c>
      <c r="H2040" t="s">
        <v>11</v>
      </c>
      <c r="I2040" t="s">
        <v>42</v>
      </c>
      <c r="J2040" s="16" t="str">
        <f>IF(Table3[[#This Row],[month]]="?","sep",Table3[[#This Row],[month]])</f>
        <v>Sep</v>
      </c>
      <c r="K2040" s="16">
        <f>IF(Table3[[#This Row],[year]]="?","1983",Table3[[#This Row],[year]])</f>
        <v>1995</v>
      </c>
      <c r="L2040" s="16" t="str">
        <f>IF(Table3[[#This Row],[Hospital tier]]="?","tier - 2",Table3[[#This Row],[Hospital tier]])</f>
        <v>tier - 2</v>
      </c>
      <c r="M2040" s="16" t="str">
        <f>IF(Table3[[#This Row],[City tier]]="?","tier - 2",Table3[[#This Row],[City tier]])</f>
        <v>tier - 2</v>
      </c>
      <c r="N2040" s="16" t="str">
        <f>IF(Table3[[#This Row],[State ID]]="?","unknown",Table3[[#This Row],[State ID]])</f>
        <v>R1011</v>
      </c>
      <c r="O2040" s="38" t="str">
        <f>CONCATENATE(Table3[[#This Row],[date]],"-",Table3[[#This Row],[month2]],"-",Table3[[#This Row],[year2]])</f>
        <v>27-Sep-1995</v>
      </c>
      <c r="P2040" s="17">
        <f>DATEDIF(Table3[[#This Row],[date of birth]],DATE(2023,6,8),"y")</f>
        <v>27</v>
      </c>
      <c r="Q2040" s="39">
        <v>31328.27</v>
      </c>
    </row>
    <row r="2041" spans="1:17" x14ac:dyDescent="0.25">
      <c r="A2041" t="s">
        <v>6756</v>
      </c>
      <c r="B2041">
        <v>1974</v>
      </c>
      <c r="C2041" t="s">
        <v>37</v>
      </c>
      <c r="D2041">
        <v>8</v>
      </c>
      <c r="E2041">
        <v>0</v>
      </c>
      <c r="F2041">
        <v>31368.81</v>
      </c>
      <c r="G2041" t="s">
        <v>11</v>
      </c>
      <c r="H2041" t="s">
        <v>12</v>
      </c>
      <c r="I2041" t="s">
        <v>42</v>
      </c>
      <c r="J2041" s="16" t="str">
        <f>IF(Table3[[#This Row],[month]]="?","sep",Table3[[#This Row],[month]])</f>
        <v>Oct</v>
      </c>
      <c r="K2041" s="16">
        <f>IF(Table3[[#This Row],[year]]="?","1983",Table3[[#This Row],[year]])</f>
        <v>1974</v>
      </c>
      <c r="L2041" s="16" t="str">
        <f>IF(Table3[[#This Row],[Hospital tier]]="?","tier - 2",Table3[[#This Row],[Hospital tier]])</f>
        <v>tier - 2</v>
      </c>
      <c r="M2041" s="16" t="str">
        <f>IF(Table3[[#This Row],[City tier]]="?","tier - 2",Table3[[#This Row],[City tier]])</f>
        <v>tier - 3</v>
      </c>
      <c r="N2041" s="16" t="str">
        <f>IF(Table3[[#This Row],[State ID]]="?","unknown",Table3[[#This Row],[State ID]])</f>
        <v>R1011</v>
      </c>
      <c r="O2041" s="38" t="str">
        <f>CONCATENATE(Table3[[#This Row],[date]],"-",Table3[[#This Row],[month2]],"-",Table3[[#This Row],[year2]])</f>
        <v>8-Oct-1974</v>
      </c>
      <c r="P2041" s="17">
        <f>DATEDIF(Table3[[#This Row],[date of birth]],DATE(2023,6,8),"y")</f>
        <v>48</v>
      </c>
      <c r="Q2041" s="39">
        <v>31368.81</v>
      </c>
    </row>
    <row r="2042" spans="1:17" x14ac:dyDescent="0.25">
      <c r="A2042" t="s">
        <v>6757</v>
      </c>
      <c r="B2042">
        <v>1975</v>
      </c>
      <c r="C2042" t="s">
        <v>37</v>
      </c>
      <c r="D2042">
        <v>29</v>
      </c>
      <c r="E2042">
        <v>1</v>
      </c>
      <c r="F2042">
        <v>31591.82</v>
      </c>
      <c r="G2042" t="s">
        <v>11</v>
      </c>
      <c r="H2042" t="s">
        <v>16</v>
      </c>
      <c r="I2042" t="s">
        <v>42</v>
      </c>
      <c r="J2042" s="16" t="str">
        <f>IF(Table3[[#This Row],[month]]="?","sep",Table3[[#This Row],[month]])</f>
        <v>Oct</v>
      </c>
      <c r="K2042" s="16">
        <f>IF(Table3[[#This Row],[year]]="?","1983",Table3[[#This Row],[year]])</f>
        <v>1975</v>
      </c>
      <c r="L2042" s="16" t="str">
        <f>IF(Table3[[#This Row],[Hospital tier]]="?","tier - 2",Table3[[#This Row],[Hospital tier]])</f>
        <v>tier - 2</v>
      </c>
      <c r="M2042" s="16" t="str">
        <f>IF(Table3[[#This Row],[City tier]]="?","tier - 2",Table3[[#This Row],[City tier]])</f>
        <v>tier - 1</v>
      </c>
      <c r="N2042" s="16" t="str">
        <f>IF(Table3[[#This Row],[State ID]]="?","unknown",Table3[[#This Row],[State ID]])</f>
        <v>R1011</v>
      </c>
      <c r="O2042" s="38" t="str">
        <f>CONCATENATE(Table3[[#This Row],[date]],"-",Table3[[#This Row],[month2]],"-",Table3[[#This Row],[year2]])</f>
        <v>29-Oct-1975</v>
      </c>
      <c r="P2042" s="17">
        <f>DATEDIF(Table3[[#This Row],[date of birth]],DATE(2023,6,8),"y")</f>
        <v>47</v>
      </c>
      <c r="Q2042" s="39">
        <v>31591.82</v>
      </c>
    </row>
    <row r="2043" spans="1:17" x14ac:dyDescent="0.25">
      <c r="A2043" t="s">
        <v>6758</v>
      </c>
      <c r="B2043">
        <v>1960</v>
      </c>
      <c r="C2043" t="s">
        <v>30</v>
      </c>
      <c r="D2043">
        <v>13</v>
      </c>
      <c r="E2043">
        <v>1</v>
      </c>
      <c r="F2043">
        <v>31620</v>
      </c>
      <c r="G2043" t="s">
        <v>11</v>
      </c>
      <c r="H2043" t="s">
        <v>16</v>
      </c>
      <c r="I2043" t="s">
        <v>247</v>
      </c>
      <c r="J2043" s="16" t="str">
        <f>IF(Table3[[#This Row],[month]]="?","sep",Table3[[#This Row],[month]])</f>
        <v>Dec</v>
      </c>
      <c r="K2043" s="16">
        <f>IF(Table3[[#This Row],[year]]="?","1983",Table3[[#This Row],[year]])</f>
        <v>1960</v>
      </c>
      <c r="L2043" s="16" t="str">
        <f>IF(Table3[[#This Row],[Hospital tier]]="?","tier - 2",Table3[[#This Row],[Hospital tier]])</f>
        <v>tier - 2</v>
      </c>
      <c r="M2043" s="16" t="str">
        <f>IF(Table3[[#This Row],[City tier]]="?","tier - 2",Table3[[#This Row],[City tier]])</f>
        <v>tier - 1</v>
      </c>
      <c r="N2043" s="16" t="str">
        <f>IF(Table3[[#This Row],[State ID]]="?","unknown",Table3[[#This Row],[State ID]])</f>
        <v>R1024</v>
      </c>
      <c r="O2043" s="38" t="str">
        <f>CONCATENATE(Table3[[#This Row],[date]],"-",Table3[[#This Row],[month2]],"-",Table3[[#This Row],[year2]])</f>
        <v>13-Dec-1960</v>
      </c>
      <c r="P2043" s="17">
        <f>DATEDIF(Table3[[#This Row],[date of birth]],DATE(2023,6,8),"y")</f>
        <v>62</v>
      </c>
      <c r="Q2043" s="39">
        <v>31620</v>
      </c>
    </row>
    <row r="2044" spans="1:17" x14ac:dyDescent="0.25">
      <c r="A2044" t="s">
        <v>6759</v>
      </c>
      <c r="B2044">
        <v>1977</v>
      </c>
      <c r="C2044" t="s">
        <v>37</v>
      </c>
      <c r="D2044">
        <v>14</v>
      </c>
      <c r="E2044">
        <v>2</v>
      </c>
      <c r="F2044">
        <v>31736.7</v>
      </c>
      <c r="G2044" t="s">
        <v>11</v>
      </c>
      <c r="H2044" t="s">
        <v>11</v>
      </c>
      <c r="I2044" t="s">
        <v>23</v>
      </c>
      <c r="J2044" s="16" t="str">
        <f>IF(Table3[[#This Row],[month]]="?","sep",Table3[[#This Row],[month]])</f>
        <v>Oct</v>
      </c>
      <c r="K2044" s="16">
        <f>IF(Table3[[#This Row],[year]]="?","1983",Table3[[#This Row],[year]])</f>
        <v>1977</v>
      </c>
      <c r="L2044" s="16" t="str">
        <f>IF(Table3[[#This Row],[Hospital tier]]="?","tier - 2",Table3[[#This Row],[Hospital tier]])</f>
        <v>tier - 2</v>
      </c>
      <c r="M2044" s="16" t="str">
        <f>IF(Table3[[#This Row],[City tier]]="?","tier - 2",Table3[[#This Row],[City tier]])</f>
        <v>tier - 2</v>
      </c>
      <c r="N2044" s="16" t="str">
        <f>IF(Table3[[#This Row],[State ID]]="?","unknown",Table3[[#This Row],[State ID]])</f>
        <v>R1012</v>
      </c>
      <c r="O2044" s="38" t="str">
        <f>CONCATENATE(Table3[[#This Row],[date]],"-",Table3[[#This Row],[month2]],"-",Table3[[#This Row],[year2]])</f>
        <v>14-Oct-1977</v>
      </c>
      <c r="P2044" s="17">
        <f>DATEDIF(Table3[[#This Row],[date of birth]],DATE(2023,6,8),"y")</f>
        <v>45</v>
      </c>
      <c r="Q2044" s="39">
        <v>31736.7</v>
      </c>
    </row>
    <row r="2045" spans="1:17" x14ac:dyDescent="0.25">
      <c r="A2045" t="s">
        <v>6760</v>
      </c>
      <c r="B2045">
        <v>1984</v>
      </c>
      <c r="C2045" t="s">
        <v>20</v>
      </c>
      <c r="D2045">
        <v>10</v>
      </c>
      <c r="E2045">
        <v>3</v>
      </c>
      <c r="F2045">
        <v>31743.919999999998</v>
      </c>
      <c r="G2045" t="s">
        <v>11</v>
      </c>
      <c r="H2045" t="s">
        <v>16</v>
      </c>
      <c r="I2045" t="s">
        <v>42</v>
      </c>
      <c r="J2045" s="16" t="str">
        <f>IF(Table3[[#This Row],[month]]="?","sep",Table3[[#This Row],[month]])</f>
        <v>Sep</v>
      </c>
      <c r="K2045" s="16">
        <f>IF(Table3[[#This Row],[year]]="?","1983",Table3[[#This Row],[year]])</f>
        <v>1984</v>
      </c>
      <c r="L2045" s="16" t="str">
        <f>IF(Table3[[#This Row],[Hospital tier]]="?","tier - 2",Table3[[#This Row],[Hospital tier]])</f>
        <v>tier - 2</v>
      </c>
      <c r="M2045" s="16" t="str">
        <f>IF(Table3[[#This Row],[City tier]]="?","tier - 2",Table3[[#This Row],[City tier]])</f>
        <v>tier - 1</v>
      </c>
      <c r="N2045" s="16" t="str">
        <f>IF(Table3[[#This Row],[State ID]]="?","unknown",Table3[[#This Row],[State ID]])</f>
        <v>R1011</v>
      </c>
      <c r="O2045" s="38" t="str">
        <f>CONCATENATE(Table3[[#This Row],[date]],"-",Table3[[#This Row],[month2]],"-",Table3[[#This Row],[year2]])</f>
        <v>10-Sep-1984</v>
      </c>
      <c r="P2045" s="17">
        <f>DATEDIF(Table3[[#This Row],[date of birth]],DATE(2023,6,8),"y")</f>
        <v>38</v>
      </c>
      <c r="Q2045" s="39">
        <v>31743.919999999998</v>
      </c>
    </row>
    <row r="2046" spans="1:17" x14ac:dyDescent="0.25">
      <c r="A2046" t="s">
        <v>6761</v>
      </c>
      <c r="B2046">
        <v>1975</v>
      </c>
      <c r="C2046" t="s">
        <v>20</v>
      </c>
      <c r="D2046">
        <v>25</v>
      </c>
      <c r="E2046">
        <v>1</v>
      </c>
      <c r="F2046">
        <v>31897.1</v>
      </c>
      <c r="G2046" t="s">
        <v>11</v>
      </c>
      <c r="H2046" t="s">
        <v>12</v>
      </c>
      <c r="I2046" t="s">
        <v>42</v>
      </c>
      <c r="J2046" s="16" t="str">
        <f>IF(Table3[[#This Row],[month]]="?","sep",Table3[[#This Row],[month]])</f>
        <v>Sep</v>
      </c>
      <c r="K2046" s="16">
        <f>IF(Table3[[#This Row],[year]]="?","1983",Table3[[#This Row],[year]])</f>
        <v>1975</v>
      </c>
      <c r="L2046" s="16" t="str">
        <f>IF(Table3[[#This Row],[Hospital tier]]="?","tier - 2",Table3[[#This Row],[Hospital tier]])</f>
        <v>tier - 2</v>
      </c>
      <c r="M2046" s="16" t="str">
        <f>IF(Table3[[#This Row],[City tier]]="?","tier - 2",Table3[[#This Row],[City tier]])</f>
        <v>tier - 3</v>
      </c>
      <c r="N2046" s="16" t="str">
        <f>IF(Table3[[#This Row],[State ID]]="?","unknown",Table3[[#This Row],[State ID]])</f>
        <v>R1011</v>
      </c>
      <c r="O2046" s="38" t="str">
        <f>CONCATENATE(Table3[[#This Row],[date]],"-",Table3[[#This Row],[month2]],"-",Table3[[#This Row],[year2]])</f>
        <v>25-Sep-1975</v>
      </c>
      <c r="P2046" s="17">
        <f>DATEDIF(Table3[[#This Row],[date of birth]],DATE(2023,6,8),"y")</f>
        <v>47</v>
      </c>
      <c r="Q2046" s="39">
        <v>31897.1</v>
      </c>
    </row>
    <row r="2047" spans="1:17" x14ac:dyDescent="0.25">
      <c r="A2047" t="s">
        <v>6762</v>
      </c>
      <c r="B2047">
        <v>1972</v>
      </c>
      <c r="C2047" t="s">
        <v>20</v>
      </c>
      <c r="D2047">
        <v>21</v>
      </c>
      <c r="E2047">
        <v>0</v>
      </c>
      <c r="F2047">
        <v>31980.89</v>
      </c>
      <c r="G2047" t="s">
        <v>11</v>
      </c>
      <c r="H2047" t="s">
        <v>16</v>
      </c>
      <c r="I2047" t="s">
        <v>42</v>
      </c>
      <c r="J2047" s="16" t="str">
        <f>IF(Table3[[#This Row],[month]]="?","sep",Table3[[#This Row],[month]])</f>
        <v>Sep</v>
      </c>
      <c r="K2047" s="16">
        <f>IF(Table3[[#This Row],[year]]="?","1983",Table3[[#This Row],[year]])</f>
        <v>1972</v>
      </c>
      <c r="L2047" s="16" t="str">
        <f>IF(Table3[[#This Row],[Hospital tier]]="?","tier - 2",Table3[[#This Row],[Hospital tier]])</f>
        <v>tier - 2</v>
      </c>
      <c r="M2047" s="16" t="str">
        <f>IF(Table3[[#This Row],[City tier]]="?","tier - 2",Table3[[#This Row],[City tier]])</f>
        <v>tier - 1</v>
      </c>
      <c r="N2047" s="16" t="str">
        <f>IF(Table3[[#This Row],[State ID]]="?","unknown",Table3[[#This Row],[State ID]])</f>
        <v>R1011</v>
      </c>
      <c r="O2047" s="38" t="str">
        <f>CONCATENATE(Table3[[#This Row],[date]],"-",Table3[[#This Row],[month2]],"-",Table3[[#This Row],[year2]])</f>
        <v>21-Sep-1972</v>
      </c>
      <c r="P2047" s="17">
        <f>DATEDIF(Table3[[#This Row],[date of birth]],DATE(2023,6,8),"y")</f>
        <v>50</v>
      </c>
      <c r="Q2047" s="39">
        <v>31980.89</v>
      </c>
    </row>
    <row r="2048" spans="1:17" x14ac:dyDescent="0.25">
      <c r="A2048" t="s">
        <v>6763</v>
      </c>
      <c r="B2048">
        <v>1993</v>
      </c>
      <c r="C2048" t="s">
        <v>20</v>
      </c>
      <c r="D2048">
        <v>13</v>
      </c>
      <c r="E2048">
        <v>0</v>
      </c>
      <c r="F2048">
        <v>32086.21</v>
      </c>
      <c r="G2048" t="s">
        <v>16</v>
      </c>
      <c r="H2048" t="s">
        <v>12</v>
      </c>
      <c r="I2048" t="s">
        <v>42</v>
      </c>
      <c r="J2048" s="16" t="str">
        <f>IF(Table3[[#This Row],[month]]="?","sep",Table3[[#This Row],[month]])</f>
        <v>Sep</v>
      </c>
      <c r="K2048" s="16">
        <f>IF(Table3[[#This Row],[year]]="?","1983",Table3[[#This Row],[year]])</f>
        <v>1993</v>
      </c>
      <c r="L2048" s="16" t="str">
        <f>IF(Table3[[#This Row],[Hospital tier]]="?","tier - 2",Table3[[#This Row],[Hospital tier]])</f>
        <v>tier - 1</v>
      </c>
      <c r="M2048" s="16" t="str">
        <f>IF(Table3[[#This Row],[City tier]]="?","tier - 2",Table3[[#This Row],[City tier]])</f>
        <v>tier - 3</v>
      </c>
      <c r="N2048" s="16" t="str">
        <f>IF(Table3[[#This Row],[State ID]]="?","unknown",Table3[[#This Row],[State ID]])</f>
        <v>R1011</v>
      </c>
      <c r="O2048" s="38" t="str">
        <f>CONCATENATE(Table3[[#This Row],[date]],"-",Table3[[#This Row],[month2]],"-",Table3[[#This Row],[year2]])</f>
        <v>13-Sep-1993</v>
      </c>
      <c r="P2048" s="17">
        <f>DATEDIF(Table3[[#This Row],[date of birth]],DATE(2023,6,8),"y")</f>
        <v>29</v>
      </c>
      <c r="Q2048" s="39">
        <v>32086.21</v>
      </c>
    </row>
    <row r="2049" spans="1:17" x14ac:dyDescent="0.25">
      <c r="A2049" t="s">
        <v>6764</v>
      </c>
      <c r="B2049">
        <v>1978</v>
      </c>
      <c r="C2049" t="s">
        <v>15</v>
      </c>
      <c r="D2049">
        <v>10</v>
      </c>
      <c r="E2049">
        <v>2</v>
      </c>
      <c r="F2049">
        <v>32108.66</v>
      </c>
      <c r="G2049" t="s">
        <v>16</v>
      </c>
      <c r="H2049" t="s">
        <v>12</v>
      </c>
      <c r="I2049" t="s">
        <v>356</v>
      </c>
      <c r="J2049" s="16" t="str">
        <f>IF(Table3[[#This Row],[month]]="?","sep",Table3[[#This Row],[month]])</f>
        <v>Nov</v>
      </c>
      <c r="K2049" s="16">
        <f>IF(Table3[[#This Row],[year]]="?","1983",Table3[[#This Row],[year]])</f>
        <v>1978</v>
      </c>
      <c r="L2049" s="16" t="str">
        <f>IF(Table3[[#This Row],[Hospital tier]]="?","tier - 2",Table3[[#This Row],[Hospital tier]])</f>
        <v>tier - 1</v>
      </c>
      <c r="M2049" s="16" t="str">
        <f>IF(Table3[[#This Row],[City tier]]="?","tier - 2",Table3[[#This Row],[City tier]])</f>
        <v>tier - 3</v>
      </c>
      <c r="N2049" s="16" t="str">
        <f>IF(Table3[[#This Row],[State ID]]="?","unknown",Table3[[#This Row],[State ID]])</f>
        <v>R1017</v>
      </c>
      <c r="O2049" s="38" t="str">
        <f>CONCATENATE(Table3[[#This Row],[date]],"-",Table3[[#This Row],[month2]],"-",Table3[[#This Row],[year2]])</f>
        <v>10-Nov-1978</v>
      </c>
      <c r="P2049" s="17">
        <f>DATEDIF(Table3[[#This Row],[date of birth]],DATE(2023,6,8),"y")</f>
        <v>44</v>
      </c>
      <c r="Q2049" s="39">
        <v>32108.66</v>
      </c>
    </row>
    <row r="2050" spans="1:17" x14ac:dyDescent="0.25">
      <c r="A2050" t="s">
        <v>6765</v>
      </c>
      <c r="B2050">
        <v>1969</v>
      </c>
      <c r="C2050" t="s">
        <v>20</v>
      </c>
      <c r="D2050">
        <v>11</v>
      </c>
      <c r="E2050">
        <v>0</v>
      </c>
      <c r="F2050">
        <v>32192.76</v>
      </c>
      <c r="G2050" t="s">
        <v>16</v>
      </c>
      <c r="H2050" t="s">
        <v>11</v>
      </c>
      <c r="I2050" t="s">
        <v>42</v>
      </c>
      <c r="J2050" s="16" t="str">
        <f>IF(Table3[[#This Row],[month]]="?","sep",Table3[[#This Row],[month]])</f>
        <v>Sep</v>
      </c>
      <c r="K2050" s="16">
        <f>IF(Table3[[#This Row],[year]]="?","1983",Table3[[#This Row],[year]])</f>
        <v>1969</v>
      </c>
      <c r="L2050" s="16" t="str">
        <f>IF(Table3[[#This Row],[Hospital tier]]="?","tier - 2",Table3[[#This Row],[Hospital tier]])</f>
        <v>tier - 1</v>
      </c>
      <c r="M2050" s="16" t="str">
        <f>IF(Table3[[#This Row],[City tier]]="?","tier - 2",Table3[[#This Row],[City tier]])</f>
        <v>tier - 2</v>
      </c>
      <c r="N2050" s="16" t="str">
        <f>IF(Table3[[#This Row],[State ID]]="?","unknown",Table3[[#This Row],[State ID]])</f>
        <v>R1011</v>
      </c>
      <c r="O2050" s="38" t="str">
        <f>CONCATENATE(Table3[[#This Row],[date]],"-",Table3[[#This Row],[month2]],"-",Table3[[#This Row],[year2]])</f>
        <v>11-Sep-1969</v>
      </c>
      <c r="P2050" s="17">
        <f>DATEDIF(Table3[[#This Row],[date of birth]],DATE(2023,6,8),"y")</f>
        <v>53</v>
      </c>
      <c r="Q2050" s="39">
        <v>32192.76</v>
      </c>
    </row>
    <row r="2051" spans="1:17" x14ac:dyDescent="0.25">
      <c r="A2051" t="s">
        <v>6766</v>
      </c>
      <c r="B2051">
        <v>1994</v>
      </c>
      <c r="C2051" t="s">
        <v>20</v>
      </c>
      <c r="D2051">
        <v>8</v>
      </c>
      <c r="E2051">
        <v>0</v>
      </c>
      <c r="F2051">
        <v>32222.81</v>
      </c>
      <c r="G2051" t="s">
        <v>11</v>
      </c>
      <c r="H2051" t="s">
        <v>16</v>
      </c>
      <c r="I2051" t="s">
        <v>42</v>
      </c>
      <c r="J2051" s="16" t="str">
        <f>IF(Table3[[#This Row],[month]]="?","sep",Table3[[#This Row],[month]])</f>
        <v>Sep</v>
      </c>
      <c r="K2051" s="16">
        <f>IF(Table3[[#This Row],[year]]="?","1983",Table3[[#This Row],[year]])</f>
        <v>1994</v>
      </c>
      <c r="L2051" s="16" t="str">
        <f>IF(Table3[[#This Row],[Hospital tier]]="?","tier - 2",Table3[[#This Row],[Hospital tier]])</f>
        <v>tier - 2</v>
      </c>
      <c r="M2051" s="16" t="str">
        <f>IF(Table3[[#This Row],[City tier]]="?","tier - 2",Table3[[#This Row],[City tier]])</f>
        <v>tier - 1</v>
      </c>
      <c r="N2051" s="16" t="str">
        <f>IF(Table3[[#This Row],[State ID]]="?","unknown",Table3[[#This Row],[State ID]])</f>
        <v>R1011</v>
      </c>
      <c r="O2051" s="38" t="str">
        <f>CONCATENATE(Table3[[#This Row],[date]],"-",Table3[[#This Row],[month2]],"-",Table3[[#This Row],[year2]])</f>
        <v>8-Sep-1994</v>
      </c>
      <c r="P2051" s="17">
        <f>DATEDIF(Table3[[#This Row],[date of birth]],DATE(2023,6,8),"y")</f>
        <v>28</v>
      </c>
      <c r="Q2051" s="39">
        <v>32222.81</v>
      </c>
    </row>
    <row r="2052" spans="1:17" x14ac:dyDescent="0.25">
      <c r="A2052" t="s">
        <v>6767</v>
      </c>
      <c r="B2052">
        <v>1975</v>
      </c>
      <c r="C2052" t="s">
        <v>30</v>
      </c>
      <c r="D2052">
        <v>17</v>
      </c>
      <c r="E2052">
        <v>1</v>
      </c>
      <c r="F2052">
        <v>32259.96</v>
      </c>
      <c r="G2052" t="s">
        <v>11</v>
      </c>
      <c r="H2052" t="s">
        <v>12</v>
      </c>
      <c r="I2052" t="s">
        <v>23</v>
      </c>
      <c r="J2052" s="16" t="str">
        <f>IF(Table3[[#This Row],[month]]="?","sep",Table3[[#This Row],[month]])</f>
        <v>Dec</v>
      </c>
      <c r="K2052" s="16">
        <f>IF(Table3[[#This Row],[year]]="?","1983",Table3[[#This Row],[year]])</f>
        <v>1975</v>
      </c>
      <c r="L2052" s="16" t="str">
        <f>IF(Table3[[#This Row],[Hospital tier]]="?","tier - 2",Table3[[#This Row],[Hospital tier]])</f>
        <v>tier - 2</v>
      </c>
      <c r="M2052" s="16" t="str">
        <f>IF(Table3[[#This Row],[City tier]]="?","tier - 2",Table3[[#This Row],[City tier]])</f>
        <v>tier - 3</v>
      </c>
      <c r="N2052" s="16" t="str">
        <f>IF(Table3[[#This Row],[State ID]]="?","unknown",Table3[[#This Row],[State ID]])</f>
        <v>R1012</v>
      </c>
      <c r="O2052" s="38" t="str">
        <f>CONCATENATE(Table3[[#This Row],[date]],"-",Table3[[#This Row],[month2]],"-",Table3[[#This Row],[year2]])</f>
        <v>17-Dec-1975</v>
      </c>
      <c r="P2052" s="17">
        <f>DATEDIF(Table3[[#This Row],[date of birth]],DATE(2023,6,8),"y")</f>
        <v>47</v>
      </c>
      <c r="Q2052" s="39">
        <v>32259.96</v>
      </c>
    </row>
    <row r="2053" spans="1:17" x14ac:dyDescent="0.25">
      <c r="A2053" t="s">
        <v>6768</v>
      </c>
      <c r="B2053">
        <v>1986</v>
      </c>
      <c r="C2053" t="s">
        <v>30</v>
      </c>
      <c r="D2053">
        <v>2</v>
      </c>
      <c r="E2053">
        <v>3</v>
      </c>
      <c r="F2053">
        <v>32288.49</v>
      </c>
      <c r="G2053" t="s">
        <v>11</v>
      </c>
      <c r="H2053" t="s">
        <v>11</v>
      </c>
      <c r="I2053" t="s">
        <v>42</v>
      </c>
      <c r="J2053" s="16" t="str">
        <f>IF(Table3[[#This Row],[month]]="?","sep",Table3[[#This Row],[month]])</f>
        <v>Dec</v>
      </c>
      <c r="K2053" s="16">
        <f>IF(Table3[[#This Row],[year]]="?","1983",Table3[[#This Row],[year]])</f>
        <v>1986</v>
      </c>
      <c r="L2053" s="16" t="str">
        <f>IF(Table3[[#This Row],[Hospital tier]]="?","tier - 2",Table3[[#This Row],[Hospital tier]])</f>
        <v>tier - 2</v>
      </c>
      <c r="M2053" s="16" t="str">
        <f>IF(Table3[[#This Row],[City tier]]="?","tier - 2",Table3[[#This Row],[City tier]])</f>
        <v>tier - 2</v>
      </c>
      <c r="N2053" s="16" t="str">
        <f>IF(Table3[[#This Row],[State ID]]="?","unknown",Table3[[#This Row],[State ID]])</f>
        <v>R1011</v>
      </c>
      <c r="O2053" s="38" t="str">
        <f>CONCATENATE(Table3[[#This Row],[date]],"-",Table3[[#This Row],[month2]],"-",Table3[[#This Row],[year2]])</f>
        <v>2-Dec-1986</v>
      </c>
      <c r="P2053" s="17">
        <f>DATEDIF(Table3[[#This Row],[date of birth]],DATE(2023,6,8),"y")</f>
        <v>36</v>
      </c>
      <c r="Q2053" s="39">
        <v>32288.49</v>
      </c>
    </row>
    <row r="2054" spans="1:17" x14ac:dyDescent="0.25">
      <c r="A2054" t="s">
        <v>6769</v>
      </c>
      <c r="B2054">
        <v>1972</v>
      </c>
      <c r="C2054" t="s">
        <v>37</v>
      </c>
      <c r="D2054">
        <v>19</v>
      </c>
      <c r="E2054">
        <v>0</v>
      </c>
      <c r="F2054">
        <v>32428.63</v>
      </c>
      <c r="G2054" t="s">
        <v>11</v>
      </c>
      <c r="H2054" t="s">
        <v>11</v>
      </c>
      <c r="I2054" t="s">
        <v>42</v>
      </c>
      <c r="J2054" s="16" t="str">
        <f>IF(Table3[[#This Row],[month]]="?","sep",Table3[[#This Row],[month]])</f>
        <v>Oct</v>
      </c>
      <c r="K2054" s="16">
        <f>IF(Table3[[#This Row],[year]]="?","1983",Table3[[#This Row],[year]])</f>
        <v>1972</v>
      </c>
      <c r="L2054" s="16" t="str">
        <f>IF(Table3[[#This Row],[Hospital tier]]="?","tier - 2",Table3[[#This Row],[Hospital tier]])</f>
        <v>tier - 2</v>
      </c>
      <c r="M2054" s="16" t="str">
        <f>IF(Table3[[#This Row],[City tier]]="?","tier - 2",Table3[[#This Row],[City tier]])</f>
        <v>tier - 2</v>
      </c>
      <c r="N2054" s="16" t="str">
        <f>IF(Table3[[#This Row],[State ID]]="?","unknown",Table3[[#This Row],[State ID]])</f>
        <v>R1011</v>
      </c>
      <c r="O2054" s="38" t="str">
        <f>CONCATENATE(Table3[[#This Row],[date]],"-",Table3[[#This Row],[month2]],"-",Table3[[#This Row],[year2]])</f>
        <v>19-Oct-1972</v>
      </c>
      <c r="P2054" s="17">
        <f>DATEDIF(Table3[[#This Row],[date of birth]],DATE(2023,6,8),"y")</f>
        <v>50</v>
      </c>
      <c r="Q2054" s="39">
        <v>32428.63</v>
      </c>
    </row>
    <row r="2055" spans="1:17" x14ac:dyDescent="0.25">
      <c r="A2055" t="s">
        <v>6770</v>
      </c>
      <c r="B2055">
        <v>1976</v>
      </c>
      <c r="C2055" t="s">
        <v>35</v>
      </c>
      <c r="D2055">
        <v>9</v>
      </c>
      <c r="E2055">
        <v>2</v>
      </c>
      <c r="F2055">
        <v>32430.22</v>
      </c>
      <c r="G2055" t="s">
        <v>11</v>
      </c>
      <c r="H2055" t="s">
        <v>12</v>
      </c>
      <c r="I2055" t="s">
        <v>42</v>
      </c>
      <c r="J2055" s="16" t="str">
        <f>IF(Table3[[#This Row],[month]]="?","sep",Table3[[#This Row],[month]])</f>
        <v>Aug</v>
      </c>
      <c r="K2055" s="16">
        <f>IF(Table3[[#This Row],[year]]="?","1983",Table3[[#This Row],[year]])</f>
        <v>1976</v>
      </c>
      <c r="L2055" s="16" t="str">
        <f>IF(Table3[[#This Row],[Hospital tier]]="?","tier - 2",Table3[[#This Row],[Hospital tier]])</f>
        <v>tier - 2</v>
      </c>
      <c r="M2055" s="16" t="str">
        <f>IF(Table3[[#This Row],[City tier]]="?","tier - 2",Table3[[#This Row],[City tier]])</f>
        <v>tier - 3</v>
      </c>
      <c r="N2055" s="16" t="str">
        <f>IF(Table3[[#This Row],[State ID]]="?","unknown",Table3[[#This Row],[State ID]])</f>
        <v>R1011</v>
      </c>
      <c r="O2055" s="38" t="str">
        <f>CONCATENATE(Table3[[#This Row],[date]],"-",Table3[[#This Row],[month2]],"-",Table3[[#This Row],[year2]])</f>
        <v>9-Aug-1976</v>
      </c>
      <c r="P2055" s="17">
        <f>DATEDIF(Table3[[#This Row],[date of birth]],DATE(2023,6,8),"y")</f>
        <v>46</v>
      </c>
      <c r="Q2055" s="39">
        <v>32430.22</v>
      </c>
    </row>
    <row r="2056" spans="1:17" x14ac:dyDescent="0.25">
      <c r="A2056" t="s">
        <v>6771</v>
      </c>
      <c r="B2056">
        <v>1981</v>
      </c>
      <c r="C2056" t="s">
        <v>20</v>
      </c>
      <c r="D2056">
        <v>27</v>
      </c>
      <c r="E2056">
        <v>1</v>
      </c>
      <c r="F2056">
        <v>32462.35</v>
      </c>
      <c r="G2056" t="s">
        <v>11</v>
      </c>
      <c r="H2056" t="s">
        <v>11</v>
      </c>
      <c r="I2056" t="s">
        <v>42</v>
      </c>
      <c r="J2056" s="16" t="str">
        <f>IF(Table3[[#This Row],[month]]="?","sep",Table3[[#This Row],[month]])</f>
        <v>Sep</v>
      </c>
      <c r="K2056" s="16">
        <f>IF(Table3[[#This Row],[year]]="?","1983",Table3[[#This Row],[year]])</f>
        <v>1981</v>
      </c>
      <c r="L2056" s="16" t="str">
        <f>IF(Table3[[#This Row],[Hospital tier]]="?","tier - 2",Table3[[#This Row],[Hospital tier]])</f>
        <v>tier - 2</v>
      </c>
      <c r="M2056" s="16" t="str">
        <f>IF(Table3[[#This Row],[City tier]]="?","tier - 2",Table3[[#This Row],[City tier]])</f>
        <v>tier - 2</v>
      </c>
      <c r="N2056" s="16" t="str">
        <f>IF(Table3[[#This Row],[State ID]]="?","unknown",Table3[[#This Row],[State ID]])</f>
        <v>R1011</v>
      </c>
      <c r="O2056" s="38" t="str">
        <f>CONCATENATE(Table3[[#This Row],[date]],"-",Table3[[#This Row],[month2]],"-",Table3[[#This Row],[year2]])</f>
        <v>27-Sep-1981</v>
      </c>
      <c r="P2056" s="17">
        <f>DATEDIF(Table3[[#This Row],[date of birth]],DATE(2023,6,8),"y")</f>
        <v>41</v>
      </c>
      <c r="Q2056" s="39">
        <v>32462.35</v>
      </c>
    </row>
    <row r="2057" spans="1:17" x14ac:dyDescent="0.25">
      <c r="A2057" t="s">
        <v>6772</v>
      </c>
      <c r="B2057">
        <v>1976</v>
      </c>
      <c r="C2057" t="s">
        <v>20</v>
      </c>
      <c r="D2057">
        <v>19</v>
      </c>
      <c r="E2057">
        <v>2</v>
      </c>
      <c r="F2057">
        <v>32485.46</v>
      </c>
      <c r="G2057" t="s">
        <v>11</v>
      </c>
      <c r="H2057" t="s">
        <v>16</v>
      </c>
      <c r="I2057" t="s">
        <v>42</v>
      </c>
      <c r="J2057" s="16" t="str">
        <f>IF(Table3[[#This Row],[month]]="?","sep",Table3[[#This Row],[month]])</f>
        <v>Sep</v>
      </c>
      <c r="K2057" s="16">
        <f>IF(Table3[[#This Row],[year]]="?","1983",Table3[[#This Row],[year]])</f>
        <v>1976</v>
      </c>
      <c r="L2057" s="16" t="str">
        <f>IF(Table3[[#This Row],[Hospital tier]]="?","tier - 2",Table3[[#This Row],[Hospital tier]])</f>
        <v>tier - 2</v>
      </c>
      <c r="M2057" s="16" t="str">
        <f>IF(Table3[[#This Row],[City tier]]="?","tier - 2",Table3[[#This Row],[City tier]])</f>
        <v>tier - 1</v>
      </c>
      <c r="N2057" s="16" t="str">
        <f>IF(Table3[[#This Row],[State ID]]="?","unknown",Table3[[#This Row],[State ID]])</f>
        <v>R1011</v>
      </c>
      <c r="O2057" s="38" t="str">
        <f>CONCATENATE(Table3[[#This Row],[date]],"-",Table3[[#This Row],[month2]],"-",Table3[[#This Row],[year2]])</f>
        <v>19-Sep-1976</v>
      </c>
      <c r="P2057" s="17">
        <f>DATEDIF(Table3[[#This Row],[date of birth]],DATE(2023,6,8),"y")</f>
        <v>46</v>
      </c>
      <c r="Q2057" s="39">
        <v>32485.46</v>
      </c>
    </row>
    <row r="2058" spans="1:17" x14ac:dyDescent="0.25">
      <c r="A2058" t="s">
        <v>6773</v>
      </c>
      <c r="B2058">
        <v>2003</v>
      </c>
      <c r="C2058" t="s">
        <v>37</v>
      </c>
      <c r="D2058">
        <v>8</v>
      </c>
      <c r="E2058">
        <v>0</v>
      </c>
      <c r="F2058">
        <v>32548.34</v>
      </c>
      <c r="G2058" t="s">
        <v>16</v>
      </c>
      <c r="H2058" t="s">
        <v>11</v>
      </c>
      <c r="I2058" t="s">
        <v>13</v>
      </c>
      <c r="J2058" s="16" t="str">
        <f>IF(Table3[[#This Row],[month]]="?","sep",Table3[[#This Row],[month]])</f>
        <v>Oct</v>
      </c>
      <c r="K2058" s="16">
        <f>IF(Table3[[#This Row],[year]]="?","1983",Table3[[#This Row],[year]])</f>
        <v>2003</v>
      </c>
      <c r="L2058" s="16" t="str">
        <f>IF(Table3[[#This Row],[Hospital tier]]="?","tier - 2",Table3[[#This Row],[Hospital tier]])</f>
        <v>tier - 1</v>
      </c>
      <c r="M2058" s="16" t="str">
        <f>IF(Table3[[#This Row],[City tier]]="?","tier - 2",Table3[[#This Row],[City tier]])</f>
        <v>tier - 2</v>
      </c>
      <c r="N2058" s="16" t="str">
        <f>IF(Table3[[#This Row],[State ID]]="?","unknown",Table3[[#This Row],[State ID]])</f>
        <v>R1013</v>
      </c>
      <c r="O2058" s="38" t="str">
        <f>CONCATENATE(Table3[[#This Row],[date]],"-",Table3[[#This Row],[month2]],"-",Table3[[#This Row],[year2]])</f>
        <v>8-Oct-2003</v>
      </c>
      <c r="P2058" s="17">
        <f>DATEDIF(Table3[[#This Row],[date of birth]],DATE(2023,6,8),"y")</f>
        <v>19</v>
      </c>
      <c r="Q2058" s="39">
        <v>32548.34</v>
      </c>
    </row>
    <row r="2059" spans="1:17" x14ac:dyDescent="0.25">
      <c r="A2059" t="s">
        <v>6774</v>
      </c>
      <c r="B2059">
        <v>1990</v>
      </c>
      <c r="C2059" t="s">
        <v>10</v>
      </c>
      <c r="D2059">
        <v>13</v>
      </c>
      <c r="E2059">
        <v>3</v>
      </c>
      <c r="F2059">
        <v>32672.11</v>
      </c>
      <c r="G2059" t="s">
        <v>16</v>
      </c>
      <c r="H2059" t="s">
        <v>16</v>
      </c>
      <c r="I2059" t="s">
        <v>42</v>
      </c>
      <c r="J2059" s="16" t="str">
        <f>IF(Table3[[#This Row],[month]]="?","sep",Table3[[#This Row],[month]])</f>
        <v>Jul</v>
      </c>
      <c r="K2059" s="16">
        <f>IF(Table3[[#This Row],[year]]="?","1983",Table3[[#This Row],[year]])</f>
        <v>1990</v>
      </c>
      <c r="L2059" s="16" t="str">
        <f>IF(Table3[[#This Row],[Hospital tier]]="?","tier - 2",Table3[[#This Row],[Hospital tier]])</f>
        <v>tier - 1</v>
      </c>
      <c r="M2059" s="16" t="str">
        <f>IF(Table3[[#This Row],[City tier]]="?","tier - 2",Table3[[#This Row],[City tier]])</f>
        <v>tier - 1</v>
      </c>
      <c r="N2059" s="16" t="str">
        <f>IF(Table3[[#This Row],[State ID]]="?","unknown",Table3[[#This Row],[State ID]])</f>
        <v>R1011</v>
      </c>
      <c r="O2059" s="38" t="str">
        <f>CONCATENATE(Table3[[#This Row],[date]],"-",Table3[[#This Row],[month2]],"-",Table3[[#This Row],[year2]])</f>
        <v>13-Jul-1990</v>
      </c>
      <c r="P2059" s="17">
        <f>DATEDIF(Table3[[#This Row],[date of birth]],DATE(2023,6,8),"y")</f>
        <v>32</v>
      </c>
      <c r="Q2059" s="39">
        <v>32672.11</v>
      </c>
    </row>
    <row r="2060" spans="1:17" x14ac:dyDescent="0.25">
      <c r="A2060" t="s">
        <v>6775</v>
      </c>
      <c r="B2060">
        <v>1968</v>
      </c>
      <c r="C2060" t="s">
        <v>15</v>
      </c>
      <c r="D2060">
        <v>1</v>
      </c>
      <c r="E2060">
        <v>0</v>
      </c>
      <c r="F2060">
        <v>32686.080000000002</v>
      </c>
      <c r="G2060" t="s">
        <v>11</v>
      </c>
      <c r="H2060" t="s">
        <v>12</v>
      </c>
      <c r="I2060" t="s">
        <v>42</v>
      </c>
      <c r="J2060" s="16" t="str">
        <f>IF(Table3[[#This Row],[month]]="?","sep",Table3[[#This Row],[month]])</f>
        <v>Nov</v>
      </c>
      <c r="K2060" s="16">
        <f>IF(Table3[[#This Row],[year]]="?","1983",Table3[[#This Row],[year]])</f>
        <v>1968</v>
      </c>
      <c r="L2060" s="16" t="str">
        <f>IF(Table3[[#This Row],[Hospital tier]]="?","tier - 2",Table3[[#This Row],[Hospital tier]])</f>
        <v>tier - 2</v>
      </c>
      <c r="M2060" s="16" t="str">
        <f>IF(Table3[[#This Row],[City tier]]="?","tier - 2",Table3[[#This Row],[City tier]])</f>
        <v>tier - 3</v>
      </c>
      <c r="N2060" s="16" t="str">
        <f>IF(Table3[[#This Row],[State ID]]="?","unknown",Table3[[#This Row],[State ID]])</f>
        <v>R1011</v>
      </c>
      <c r="O2060" s="38" t="str">
        <f>CONCATENATE(Table3[[#This Row],[date]],"-",Table3[[#This Row],[month2]],"-",Table3[[#This Row],[year2]])</f>
        <v>1-Nov-1968</v>
      </c>
      <c r="P2060" s="17">
        <f>DATEDIF(Table3[[#This Row],[date of birth]],DATE(2023,6,8),"y")</f>
        <v>54</v>
      </c>
      <c r="Q2060" s="39">
        <v>32686.080000000002</v>
      </c>
    </row>
    <row r="2061" spans="1:17" x14ac:dyDescent="0.25">
      <c r="A2061" t="s">
        <v>6776</v>
      </c>
      <c r="B2061">
        <v>1990</v>
      </c>
      <c r="C2061" t="s">
        <v>20</v>
      </c>
      <c r="D2061">
        <v>30</v>
      </c>
      <c r="E2061">
        <v>3</v>
      </c>
      <c r="F2061">
        <v>32716.2</v>
      </c>
      <c r="G2061" t="s">
        <v>16</v>
      </c>
      <c r="H2061" t="s">
        <v>11</v>
      </c>
      <c r="I2061" t="s">
        <v>42</v>
      </c>
      <c r="J2061" s="16" t="str">
        <f>IF(Table3[[#This Row],[month]]="?","sep",Table3[[#This Row],[month]])</f>
        <v>Sep</v>
      </c>
      <c r="K2061" s="16">
        <f>IF(Table3[[#This Row],[year]]="?","1983",Table3[[#This Row],[year]])</f>
        <v>1990</v>
      </c>
      <c r="L2061" s="16" t="str">
        <f>IF(Table3[[#This Row],[Hospital tier]]="?","tier - 2",Table3[[#This Row],[Hospital tier]])</f>
        <v>tier - 1</v>
      </c>
      <c r="M2061" s="16" t="str">
        <f>IF(Table3[[#This Row],[City tier]]="?","tier - 2",Table3[[#This Row],[City tier]])</f>
        <v>tier - 2</v>
      </c>
      <c r="N2061" s="16" t="str">
        <f>IF(Table3[[#This Row],[State ID]]="?","unknown",Table3[[#This Row],[State ID]])</f>
        <v>R1011</v>
      </c>
      <c r="O2061" s="38" t="str">
        <f>CONCATENATE(Table3[[#This Row],[date]],"-",Table3[[#This Row],[month2]],"-",Table3[[#This Row],[year2]])</f>
        <v>30-Sep-1990</v>
      </c>
      <c r="P2061" s="17">
        <f>DATEDIF(Table3[[#This Row],[date of birth]],DATE(2023,6,8),"y")</f>
        <v>32</v>
      </c>
      <c r="Q2061" s="39">
        <v>32716.2</v>
      </c>
    </row>
    <row r="2062" spans="1:17" x14ac:dyDescent="0.25">
      <c r="A2062" t="s">
        <v>6777</v>
      </c>
      <c r="B2062">
        <v>1990</v>
      </c>
      <c r="C2062" t="s">
        <v>10</v>
      </c>
      <c r="D2062">
        <v>9</v>
      </c>
      <c r="E2062">
        <v>2</v>
      </c>
      <c r="F2062">
        <v>32734.19</v>
      </c>
      <c r="G2062" t="s">
        <v>11</v>
      </c>
      <c r="H2062" t="s">
        <v>16</v>
      </c>
      <c r="I2062" t="s">
        <v>23</v>
      </c>
      <c r="J2062" s="16" t="str">
        <f>IF(Table3[[#This Row],[month]]="?","sep",Table3[[#This Row],[month]])</f>
        <v>Jul</v>
      </c>
      <c r="K2062" s="16">
        <f>IF(Table3[[#This Row],[year]]="?","1983",Table3[[#This Row],[year]])</f>
        <v>1990</v>
      </c>
      <c r="L2062" s="16" t="str">
        <f>IF(Table3[[#This Row],[Hospital tier]]="?","tier - 2",Table3[[#This Row],[Hospital tier]])</f>
        <v>tier - 2</v>
      </c>
      <c r="M2062" s="16" t="str">
        <f>IF(Table3[[#This Row],[City tier]]="?","tier - 2",Table3[[#This Row],[City tier]])</f>
        <v>tier - 1</v>
      </c>
      <c r="N2062" s="16" t="str">
        <f>IF(Table3[[#This Row],[State ID]]="?","unknown",Table3[[#This Row],[State ID]])</f>
        <v>R1012</v>
      </c>
      <c r="O2062" s="38" t="str">
        <f>CONCATENATE(Table3[[#This Row],[date]],"-",Table3[[#This Row],[month2]],"-",Table3[[#This Row],[year2]])</f>
        <v>9-Jul-1990</v>
      </c>
      <c r="P2062" s="17">
        <f>DATEDIF(Table3[[#This Row],[date of birth]],DATE(2023,6,8),"y")</f>
        <v>32</v>
      </c>
      <c r="Q2062" s="39">
        <v>32734.19</v>
      </c>
    </row>
    <row r="2063" spans="1:17" x14ac:dyDescent="0.25">
      <c r="A2063" t="s">
        <v>6778</v>
      </c>
      <c r="B2063">
        <v>1974</v>
      </c>
      <c r="C2063" t="s">
        <v>30</v>
      </c>
      <c r="D2063">
        <v>6</v>
      </c>
      <c r="E2063">
        <v>0</v>
      </c>
      <c r="F2063">
        <v>32760.48</v>
      </c>
      <c r="G2063" t="s">
        <v>16</v>
      </c>
      <c r="H2063" t="s">
        <v>16</v>
      </c>
      <c r="I2063" t="s">
        <v>42</v>
      </c>
      <c r="J2063" s="16" t="str">
        <f>IF(Table3[[#This Row],[month]]="?","sep",Table3[[#This Row],[month]])</f>
        <v>Dec</v>
      </c>
      <c r="K2063" s="16">
        <f>IF(Table3[[#This Row],[year]]="?","1983",Table3[[#This Row],[year]])</f>
        <v>1974</v>
      </c>
      <c r="L2063" s="16" t="str">
        <f>IF(Table3[[#This Row],[Hospital tier]]="?","tier - 2",Table3[[#This Row],[Hospital tier]])</f>
        <v>tier - 1</v>
      </c>
      <c r="M2063" s="16" t="str">
        <f>IF(Table3[[#This Row],[City tier]]="?","tier - 2",Table3[[#This Row],[City tier]])</f>
        <v>tier - 1</v>
      </c>
      <c r="N2063" s="16" t="str">
        <f>IF(Table3[[#This Row],[State ID]]="?","unknown",Table3[[#This Row],[State ID]])</f>
        <v>R1011</v>
      </c>
      <c r="O2063" s="38" t="str">
        <f>CONCATENATE(Table3[[#This Row],[date]],"-",Table3[[#This Row],[month2]],"-",Table3[[#This Row],[year2]])</f>
        <v>6-Dec-1974</v>
      </c>
      <c r="P2063" s="17">
        <f>DATEDIF(Table3[[#This Row],[date of birth]],DATE(2023,6,8),"y")</f>
        <v>48</v>
      </c>
      <c r="Q2063" s="39">
        <v>32760.48</v>
      </c>
    </row>
    <row r="2064" spans="1:17" x14ac:dyDescent="0.25">
      <c r="A2064" t="s">
        <v>6779</v>
      </c>
      <c r="B2064">
        <v>1972</v>
      </c>
      <c r="C2064" t="s">
        <v>15</v>
      </c>
      <c r="D2064">
        <v>7</v>
      </c>
      <c r="E2064">
        <v>0</v>
      </c>
      <c r="F2064">
        <v>32765.33</v>
      </c>
      <c r="G2064" t="s">
        <v>11</v>
      </c>
      <c r="H2064" t="s">
        <v>11</v>
      </c>
      <c r="I2064" t="s">
        <v>23</v>
      </c>
      <c r="J2064" s="16" t="str">
        <f>IF(Table3[[#This Row],[month]]="?","sep",Table3[[#This Row],[month]])</f>
        <v>Nov</v>
      </c>
      <c r="K2064" s="16">
        <f>IF(Table3[[#This Row],[year]]="?","1983",Table3[[#This Row],[year]])</f>
        <v>1972</v>
      </c>
      <c r="L2064" s="16" t="str">
        <f>IF(Table3[[#This Row],[Hospital tier]]="?","tier - 2",Table3[[#This Row],[Hospital tier]])</f>
        <v>tier - 2</v>
      </c>
      <c r="M2064" s="16" t="str">
        <f>IF(Table3[[#This Row],[City tier]]="?","tier - 2",Table3[[#This Row],[City tier]])</f>
        <v>tier - 2</v>
      </c>
      <c r="N2064" s="16" t="str">
        <f>IF(Table3[[#This Row],[State ID]]="?","unknown",Table3[[#This Row],[State ID]])</f>
        <v>R1012</v>
      </c>
      <c r="O2064" s="38" t="str">
        <f>CONCATENATE(Table3[[#This Row],[date]],"-",Table3[[#This Row],[month2]],"-",Table3[[#This Row],[year2]])</f>
        <v>7-Nov-1972</v>
      </c>
      <c r="P2064" s="17">
        <f>DATEDIF(Table3[[#This Row],[date of birth]],DATE(2023,6,8),"y")</f>
        <v>50</v>
      </c>
      <c r="Q2064" s="39">
        <v>32765.33</v>
      </c>
    </row>
    <row r="2065" spans="1:17" x14ac:dyDescent="0.25">
      <c r="A2065" t="s">
        <v>6780</v>
      </c>
      <c r="B2065">
        <v>1980</v>
      </c>
      <c r="C2065" t="s">
        <v>30</v>
      </c>
      <c r="D2065">
        <v>12</v>
      </c>
      <c r="E2065">
        <v>3</v>
      </c>
      <c r="F2065">
        <v>32787.46</v>
      </c>
      <c r="G2065" t="s">
        <v>16</v>
      </c>
      <c r="H2065" t="s">
        <v>12</v>
      </c>
      <c r="I2065" t="s">
        <v>23</v>
      </c>
      <c r="J2065" s="16" t="str">
        <f>IF(Table3[[#This Row],[month]]="?","sep",Table3[[#This Row],[month]])</f>
        <v>Dec</v>
      </c>
      <c r="K2065" s="16">
        <f>IF(Table3[[#This Row],[year]]="?","1983",Table3[[#This Row],[year]])</f>
        <v>1980</v>
      </c>
      <c r="L2065" s="16" t="str">
        <f>IF(Table3[[#This Row],[Hospital tier]]="?","tier - 2",Table3[[#This Row],[Hospital tier]])</f>
        <v>tier - 1</v>
      </c>
      <c r="M2065" s="16" t="str">
        <f>IF(Table3[[#This Row],[City tier]]="?","tier - 2",Table3[[#This Row],[City tier]])</f>
        <v>tier - 3</v>
      </c>
      <c r="N2065" s="16" t="str">
        <f>IF(Table3[[#This Row],[State ID]]="?","unknown",Table3[[#This Row],[State ID]])</f>
        <v>R1012</v>
      </c>
      <c r="O2065" s="38" t="str">
        <f>CONCATENATE(Table3[[#This Row],[date]],"-",Table3[[#This Row],[month2]],"-",Table3[[#This Row],[year2]])</f>
        <v>12-Dec-1980</v>
      </c>
      <c r="P2065" s="17">
        <f>DATEDIF(Table3[[#This Row],[date of birth]],DATE(2023,6,8),"y")</f>
        <v>42</v>
      </c>
      <c r="Q2065" s="39">
        <v>32787.46</v>
      </c>
    </row>
    <row r="2066" spans="1:17" x14ac:dyDescent="0.25">
      <c r="A2066" t="s">
        <v>6781</v>
      </c>
      <c r="B2066">
        <v>1995</v>
      </c>
      <c r="C2066" t="s">
        <v>30</v>
      </c>
      <c r="D2066">
        <v>4</v>
      </c>
      <c r="E2066">
        <v>0</v>
      </c>
      <c r="F2066">
        <v>32827.51</v>
      </c>
      <c r="G2066" t="s">
        <v>16</v>
      </c>
      <c r="H2066" t="s">
        <v>11</v>
      </c>
      <c r="I2066" t="s">
        <v>42</v>
      </c>
      <c r="J2066" s="16" t="str">
        <f>IF(Table3[[#This Row],[month]]="?","sep",Table3[[#This Row],[month]])</f>
        <v>Dec</v>
      </c>
      <c r="K2066" s="16">
        <f>IF(Table3[[#This Row],[year]]="?","1983",Table3[[#This Row],[year]])</f>
        <v>1995</v>
      </c>
      <c r="L2066" s="16" t="str">
        <f>IF(Table3[[#This Row],[Hospital tier]]="?","tier - 2",Table3[[#This Row],[Hospital tier]])</f>
        <v>tier - 1</v>
      </c>
      <c r="M2066" s="16" t="str">
        <f>IF(Table3[[#This Row],[City tier]]="?","tier - 2",Table3[[#This Row],[City tier]])</f>
        <v>tier - 2</v>
      </c>
      <c r="N2066" s="16" t="str">
        <f>IF(Table3[[#This Row],[State ID]]="?","unknown",Table3[[#This Row],[State ID]])</f>
        <v>R1011</v>
      </c>
      <c r="O2066" s="38" t="str">
        <f>CONCATENATE(Table3[[#This Row],[date]],"-",Table3[[#This Row],[month2]],"-",Table3[[#This Row],[year2]])</f>
        <v>4-Dec-1995</v>
      </c>
      <c r="P2066" s="17">
        <f>DATEDIF(Table3[[#This Row],[date of birth]],DATE(2023,6,8),"y")</f>
        <v>27</v>
      </c>
      <c r="Q2066" s="39">
        <v>32827.51</v>
      </c>
    </row>
    <row r="2067" spans="1:17" x14ac:dyDescent="0.25">
      <c r="A2067" t="s">
        <v>6782</v>
      </c>
      <c r="B2067">
        <v>1981</v>
      </c>
      <c r="C2067" t="s">
        <v>15</v>
      </c>
      <c r="D2067">
        <v>17</v>
      </c>
      <c r="E2067">
        <v>1</v>
      </c>
      <c r="F2067">
        <v>32906.69</v>
      </c>
      <c r="G2067" t="s">
        <v>11</v>
      </c>
      <c r="H2067" t="s">
        <v>12</v>
      </c>
      <c r="I2067" t="s">
        <v>42</v>
      </c>
      <c r="J2067" s="16" t="str">
        <f>IF(Table3[[#This Row],[month]]="?","sep",Table3[[#This Row],[month]])</f>
        <v>Nov</v>
      </c>
      <c r="K2067" s="16">
        <f>IF(Table3[[#This Row],[year]]="?","1983",Table3[[#This Row],[year]])</f>
        <v>1981</v>
      </c>
      <c r="L2067" s="16" t="str">
        <f>IF(Table3[[#This Row],[Hospital tier]]="?","tier - 2",Table3[[#This Row],[Hospital tier]])</f>
        <v>tier - 2</v>
      </c>
      <c r="M2067" s="16" t="str">
        <f>IF(Table3[[#This Row],[City tier]]="?","tier - 2",Table3[[#This Row],[City tier]])</f>
        <v>tier - 3</v>
      </c>
      <c r="N2067" s="16" t="str">
        <f>IF(Table3[[#This Row],[State ID]]="?","unknown",Table3[[#This Row],[State ID]])</f>
        <v>R1011</v>
      </c>
      <c r="O2067" s="38" t="str">
        <f>CONCATENATE(Table3[[#This Row],[date]],"-",Table3[[#This Row],[month2]],"-",Table3[[#This Row],[year2]])</f>
        <v>17-Nov-1981</v>
      </c>
      <c r="P2067" s="17">
        <f>DATEDIF(Table3[[#This Row],[date of birth]],DATE(2023,6,8),"y")</f>
        <v>41</v>
      </c>
      <c r="Q2067" s="39">
        <v>32906.69</v>
      </c>
    </row>
    <row r="2068" spans="1:17" x14ac:dyDescent="0.25">
      <c r="A2068" t="s">
        <v>6783</v>
      </c>
      <c r="B2068">
        <v>1971</v>
      </c>
      <c r="C2068" t="s">
        <v>35</v>
      </c>
      <c r="D2068">
        <v>24</v>
      </c>
      <c r="E2068">
        <v>0</v>
      </c>
      <c r="F2068">
        <v>32947.629999999997</v>
      </c>
      <c r="G2068" t="s">
        <v>11</v>
      </c>
      <c r="H2068" t="s">
        <v>16</v>
      </c>
      <c r="I2068" t="s">
        <v>42</v>
      </c>
      <c r="J2068" s="16" t="str">
        <f>IF(Table3[[#This Row],[month]]="?","sep",Table3[[#This Row],[month]])</f>
        <v>Aug</v>
      </c>
      <c r="K2068" s="16">
        <f>IF(Table3[[#This Row],[year]]="?","1983",Table3[[#This Row],[year]])</f>
        <v>1971</v>
      </c>
      <c r="L2068" s="16" t="str">
        <f>IF(Table3[[#This Row],[Hospital tier]]="?","tier - 2",Table3[[#This Row],[Hospital tier]])</f>
        <v>tier - 2</v>
      </c>
      <c r="M2068" s="16" t="str">
        <f>IF(Table3[[#This Row],[City tier]]="?","tier - 2",Table3[[#This Row],[City tier]])</f>
        <v>tier - 1</v>
      </c>
      <c r="N2068" s="16" t="str">
        <f>IF(Table3[[#This Row],[State ID]]="?","unknown",Table3[[#This Row],[State ID]])</f>
        <v>R1011</v>
      </c>
      <c r="O2068" s="38" t="str">
        <f>CONCATENATE(Table3[[#This Row],[date]],"-",Table3[[#This Row],[month2]],"-",Table3[[#This Row],[year2]])</f>
        <v>24-Aug-1971</v>
      </c>
      <c r="P2068" s="17">
        <f>DATEDIF(Table3[[#This Row],[date of birth]],DATE(2023,6,8),"y")</f>
        <v>51</v>
      </c>
      <c r="Q2068" s="39">
        <v>32947.629999999997</v>
      </c>
    </row>
    <row r="2069" spans="1:17" x14ac:dyDescent="0.25">
      <c r="A2069" t="s">
        <v>6784</v>
      </c>
      <c r="B2069">
        <v>1995</v>
      </c>
      <c r="C2069" t="s">
        <v>10</v>
      </c>
      <c r="D2069">
        <v>8</v>
      </c>
      <c r="E2069">
        <v>0</v>
      </c>
      <c r="F2069">
        <v>33017.46</v>
      </c>
      <c r="G2069" t="s">
        <v>16</v>
      </c>
      <c r="H2069" t="s">
        <v>16</v>
      </c>
      <c r="I2069" t="s">
        <v>42</v>
      </c>
      <c r="J2069" s="16" t="str">
        <f>IF(Table3[[#This Row],[month]]="?","sep",Table3[[#This Row],[month]])</f>
        <v>Jul</v>
      </c>
      <c r="K2069" s="16">
        <f>IF(Table3[[#This Row],[year]]="?","1983",Table3[[#This Row],[year]])</f>
        <v>1995</v>
      </c>
      <c r="L2069" s="16" t="str">
        <f>IF(Table3[[#This Row],[Hospital tier]]="?","tier - 2",Table3[[#This Row],[Hospital tier]])</f>
        <v>tier - 1</v>
      </c>
      <c r="M2069" s="16" t="str">
        <f>IF(Table3[[#This Row],[City tier]]="?","tier - 2",Table3[[#This Row],[City tier]])</f>
        <v>tier - 1</v>
      </c>
      <c r="N2069" s="16" t="str">
        <f>IF(Table3[[#This Row],[State ID]]="?","unknown",Table3[[#This Row],[State ID]])</f>
        <v>R1011</v>
      </c>
      <c r="O2069" s="38" t="str">
        <f>CONCATENATE(Table3[[#This Row],[date]],"-",Table3[[#This Row],[month2]],"-",Table3[[#This Row],[year2]])</f>
        <v>8-Jul-1995</v>
      </c>
      <c r="P2069" s="17">
        <f>DATEDIF(Table3[[#This Row],[date of birth]],DATE(2023,6,8),"y")</f>
        <v>27</v>
      </c>
      <c r="Q2069" s="39">
        <v>33017.46</v>
      </c>
    </row>
    <row r="2070" spans="1:17" x14ac:dyDescent="0.25">
      <c r="A2070" t="s">
        <v>6785</v>
      </c>
      <c r="B2070">
        <v>1967</v>
      </c>
      <c r="C2070" t="s">
        <v>10</v>
      </c>
      <c r="D2070">
        <v>10</v>
      </c>
      <c r="E2070">
        <v>0</v>
      </c>
      <c r="F2070">
        <v>33025.32</v>
      </c>
      <c r="G2070" t="s">
        <v>11</v>
      </c>
      <c r="H2070" t="s">
        <v>12</v>
      </c>
      <c r="I2070" t="s">
        <v>42</v>
      </c>
      <c r="J2070" s="16" t="str">
        <f>IF(Table3[[#This Row],[month]]="?","sep",Table3[[#This Row],[month]])</f>
        <v>Jul</v>
      </c>
      <c r="K2070" s="16">
        <f>IF(Table3[[#This Row],[year]]="?","1983",Table3[[#This Row],[year]])</f>
        <v>1967</v>
      </c>
      <c r="L2070" s="16" t="str">
        <f>IF(Table3[[#This Row],[Hospital tier]]="?","tier - 2",Table3[[#This Row],[Hospital tier]])</f>
        <v>tier - 2</v>
      </c>
      <c r="M2070" s="16" t="str">
        <f>IF(Table3[[#This Row],[City tier]]="?","tier - 2",Table3[[#This Row],[City tier]])</f>
        <v>tier - 3</v>
      </c>
      <c r="N2070" s="16" t="str">
        <f>IF(Table3[[#This Row],[State ID]]="?","unknown",Table3[[#This Row],[State ID]])</f>
        <v>R1011</v>
      </c>
      <c r="O2070" s="38" t="str">
        <f>CONCATENATE(Table3[[#This Row],[date]],"-",Table3[[#This Row],[month2]],"-",Table3[[#This Row],[year2]])</f>
        <v>10-Jul-1967</v>
      </c>
      <c r="P2070" s="17">
        <f>DATEDIF(Table3[[#This Row],[date of birth]],DATE(2023,6,8),"y")</f>
        <v>55</v>
      </c>
      <c r="Q2070" s="39">
        <v>33025.32</v>
      </c>
    </row>
    <row r="2071" spans="1:17" x14ac:dyDescent="0.25">
      <c r="A2071" t="s">
        <v>6786</v>
      </c>
      <c r="B2071">
        <v>1994</v>
      </c>
      <c r="C2071" t="s">
        <v>10</v>
      </c>
      <c r="D2071">
        <v>28</v>
      </c>
      <c r="E2071">
        <v>0</v>
      </c>
      <c r="F2071">
        <v>33057.230000000003</v>
      </c>
      <c r="G2071" t="s">
        <v>16</v>
      </c>
      <c r="H2071" t="s">
        <v>11</v>
      </c>
      <c r="I2071" t="s">
        <v>42</v>
      </c>
      <c r="J2071" s="16" t="str">
        <f>IF(Table3[[#This Row],[month]]="?","sep",Table3[[#This Row],[month]])</f>
        <v>Jul</v>
      </c>
      <c r="K2071" s="16">
        <f>IF(Table3[[#This Row],[year]]="?","1983",Table3[[#This Row],[year]])</f>
        <v>1994</v>
      </c>
      <c r="L2071" s="16" t="str">
        <f>IF(Table3[[#This Row],[Hospital tier]]="?","tier - 2",Table3[[#This Row],[Hospital tier]])</f>
        <v>tier - 1</v>
      </c>
      <c r="M2071" s="16" t="str">
        <f>IF(Table3[[#This Row],[City tier]]="?","tier - 2",Table3[[#This Row],[City tier]])</f>
        <v>tier - 2</v>
      </c>
      <c r="N2071" s="16" t="str">
        <f>IF(Table3[[#This Row],[State ID]]="?","unknown",Table3[[#This Row],[State ID]])</f>
        <v>R1011</v>
      </c>
      <c r="O2071" s="38" t="str">
        <f>CONCATENATE(Table3[[#This Row],[date]],"-",Table3[[#This Row],[month2]],"-",Table3[[#This Row],[year2]])</f>
        <v>28-Jul-1994</v>
      </c>
      <c r="P2071" s="17">
        <f>DATEDIF(Table3[[#This Row],[date of birth]],DATE(2023,6,8),"y")</f>
        <v>28</v>
      </c>
      <c r="Q2071" s="39">
        <v>33057.230000000003</v>
      </c>
    </row>
    <row r="2072" spans="1:17" x14ac:dyDescent="0.25">
      <c r="A2072" t="s">
        <v>6787</v>
      </c>
      <c r="B2072">
        <v>1962</v>
      </c>
      <c r="C2072" t="s">
        <v>10</v>
      </c>
      <c r="D2072">
        <v>1</v>
      </c>
      <c r="E2072">
        <v>0</v>
      </c>
      <c r="F2072">
        <v>33074.94</v>
      </c>
      <c r="G2072" t="s">
        <v>16</v>
      </c>
      <c r="H2072" t="s">
        <v>11</v>
      </c>
      <c r="I2072" t="s">
        <v>42</v>
      </c>
      <c r="J2072" s="16" t="str">
        <f>IF(Table3[[#This Row],[month]]="?","sep",Table3[[#This Row],[month]])</f>
        <v>Jul</v>
      </c>
      <c r="K2072" s="16">
        <f>IF(Table3[[#This Row],[year]]="?","1983",Table3[[#This Row],[year]])</f>
        <v>1962</v>
      </c>
      <c r="L2072" s="16" t="str">
        <f>IF(Table3[[#This Row],[Hospital tier]]="?","tier - 2",Table3[[#This Row],[Hospital tier]])</f>
        <v>tier - 1</v>
      </c>
      <c r="M2072" s="16" t="str">
        <f>IF(Table3[[#This Row],[City tier]]="?","tier - 2",Table3[[#This Row],[City tier]])</f>
        <v>tier - 2</v>
      </c>
      <c r="N2072" s="16" t="str">
        <f>IF(Table3[[#This Row],[State ID]]="?","unknown",Table3[[#This Row],[State ID]])</f>
        <v>R1011</v>
      </c>
      <c r="O2072" s="38" t="str">
        <f>CONCATENATE(Table3[[#This Row],[date]],"-",Table3[[#This Row],[month2]],"-",Table3[[#This Row],[year2]])</f>
        <v>1-Jul-1962</v>
      </c>
      <c r="P2072" s="17">
        <f>DATEDIF(Table3[[#This Row],[date of birth]],DATE(2023,6,8),"y")</f>
        <v>60</v>
      </c>
      <c r="Q2072" s="39">
        <v>33074.94</v>
      </c>
    </row>
    <row r="2073" spans="1:17" x14ac:dyDescent="0.25">
      <c r="A2073" t="s">
        <v>6788</v>
      </c>
      <c r="B2073">
        <v>1969</v>
      </c>
      <c r="C2073" t="s">
        <v>37</v>
      </c>
      <c r="D2073">
        <v>30</v>
      </c>
      <c r="E2073">
        <v>0</v>
      </c>
      <c r="F2073">
        <v>33090.660000000003</v>
      </c>
      <c r="G2073" t="s">
        <v>11</v>
      </c>
      <c r="H2073" t="s">
        <v>11</v>
      </c>
      <c r="I2073" t="s">
        <v>42</v>
      </c>
      <c r="J2073" s="16" t="str">
        <f>IF(Table3[[#This Row],[month]]="?","sep",Table3[[#This Row],[month]])</f>
        <v>Oct</v>
      </c>
      <c r="K2073" s="16">
        <f>IF(Table3[[#This Row],[year]]="?","1983",Table3[[#This Row],[year]])</f>
        <v>1969</v>
      </c>
      <c r="L2073" s="16" t="str">
        <f>IF(Table3[[#This Row],[Hospital tier]]="?","tier - 2",Table3[[#This Row],[Hospital tier]])</f>
        <v>tier - 2</v>
      </c>
      <c r="M2073" s="16" t="str">
        <f>IF(Table3[[#This Row],[City tier]]="?","tier - 2",Table3[[#This Row],[City tier]])</f>
        <v>tier - 2</v>
      </c>
      <c r="N2073" s="16" t="str">
        <f>IF(Table3[[#This Row],[State ID]]="?","unknown",Table3[[#This Row],[State ID]])</f>
        <v>R1011</v>
      </c>
      <c r="O2073" s="38" t="str">
        <f>CONCATENATE(Table3[[#This Row],[date]],"-",Table3[[#This Row],[month2]],"-",Table3[[#This Row],[year2]])</f>
        <v>30-Oct-1969</v>
      </c>
      <c r="P2073" s="17">
        <f>DATEDIF(Table3[[#This Row],[date of birth]],DATE(2023,6,8),"y")</f>
        <v>53</v>
      </c>
      <c r="Q2073" s="39">
        <v>33090.660000000003</v>
      </c>
    </row>
    <row r="2074" spans="1:17" x14ac:dyDescent="0.25">
      <c r="A2074" t="s">
        <v>6789</v>
      </c>
      <c r="B2074">
        <v>1985</v>
      </c>
      <c r="C2074" t="s">
        <v>10</v>
      </c>
      <c r="D2074">
        <v>15</v>
      </c>
      <c r="E2074">
        <v>3</v>
      </c>
      <c r="F2074">
        <v>33121</v>
      </c>
      <c r="G2074" t="s">
        <v>11</v>
      </c>
      <c r="H2074" t="s">
        <v>16</v>
      </c>
      <c r="I2074" t="s">
        <v>42</v>
      </c>
      <c r="J2074" s="16" t="str">
        <f>IF(Table3[[#This Row],[month]]="?","sep",Table3[[#This Row],[month]])</f>
        <v>Jul</v>
      </c>
      <c r="K2074" s="16">
        <f>IF(Table3[[#This Row],[year]]="?","1983",Table3[[#This Row],[year]])</f>
        <v>1985</v>
      </c>
      <c r="L2074" s="16" t="str">
        <f>IF(Table3[[#This Row],[Hospital tier]]="?","tier - 2",Table3[[#This Row],[Hospital tier]])</f>
        <v>tier - 2</v>
      </c>
      <c r="M2074" s="16" t="str">
        <f>IF(Table3[[#This Row],[City tier]]="?","tier - 2",Table3[[#This Row],[City tier]])</f>
        <v>tier - 1</v>
      </c>
      <c r="N2074" s="16" t="str">
        <f>IF(Table3[[#This Row],[State ID]]="?","unknown",Table3[[#This Row],[State ID]])</f>
        <v>R1011</v>
      </c>
      <c r="O2074" s="38" t="str">
        <f>CONCATENATE(Table3[[#This Row],[date]],"-",Table3[[#This Row],[month2]],"-",Table3[[#This Row],[year2]])</f>
        <v>15-Jul-1985</v>
      </c>
      <c r="P2074" s="17">
        <f>DATEDIF(Table3[[#This Row],[date of birth]],DATE(2023,6,8),"y")</f>
        <v>37</v>
      </c>
      <c r="Q2074" s="39">
        <v>33121</v>
      </c>
    </row>
    <row r="2075" spans="1:17" x14ac:dyDescent="0.25">
      <c r="A2075" t="s">
        <v>6790</v>
      </c>
      <c r="B2075">
        <v>1990</v>
      </c>
      <c r="C2075" t="s">
        <v>37</v>
      </c>
      <c r="D2075">
        <v>12</v>
      </c>
      <c r="E2075">
        <v>3</v>
      </c>
      <c r="F2075">
        <v>33292.83</v>
      </c>
      <c r="G2075" t="s">
        <v>11</v>
      </c>
      <c r="H2075" t="s">
        <v>16</v>
      </c>
      <c r="I2075" t="s">
        <v>42</v>
      </c>
      <c r="J2075" s="16" t="str">
        <f>IF(Table3[[#This Row],[month]]="?","sep",Table3[[#This Row],[month]])</f>
        <v>Oct</v>
      </c>
      <c r="K2075" s="16">
        <f>IF(Table3[[#This Row],[year]]="?","1983",Table3[[#This Row],[year]])</f>
        <v>1990</v>
      </c>
      <c r="L2075" s="16" t="str">
        <f>IF(Table3[[#This Row],[Hospital tier]]="?","tier - 2",Table3[[#This Row],[Hospital tier]])</f>
        <v>tier - 2</v>
      </c>
      <c r="M2075" s="16" t="str">
        <f>IF(Table3[[#This Row],[City tier]]="?","tier - 2",Table3[[#This Row],[City tier]])</f>
        <v>tier - 1</v>
      </c>
      <c r="N2075" s="16" t="str">
        <f>IF(Table3[[#This Row],[State ID]]="?","unknown",Table3[[#This Row],[State ID]])</f>
        <v>R1011</v>
      </c>
      <c r="O2075" s="38" t="str">
        <f>CONCATENATE(Table3[[#This Row],[date]],"-",Table3[[#This Row],[month2]],"-",Table3[[#This Row],[year2]])</f>
        <v>12-Oct-1990</v>
      </c>
      <c r="P2075" s="17">
        <f>DATEDIF(Table3[[#This Row],[date of birth]],DATE(2023,6,8),"y")</f>
        <v>32</v>
      </c>
      <c r="Q2075" s="39">
        <v>33292.83</v>
      </c>
    </row>
    <row r="2076" spans="1:17" x14ac:dyDescent="0.25">
      <c r="A2076" t="s">
        <v>6791</v>
      </c>
      <c r="B2076">
        <v>2003</v>
      </c>
      <c r="C2076" t="s">
        <v>15</v>
      </c>
      <c r="D2076">
        <v>28</v>
      </c>
      <c r="E2076">
        <v>0</v>
      </c>
      <c r="F2076">
        <v>33307.550000000003</v>
      </c>
      <c r="G2076" t="s">
        <v>11</v>
      </c>
      <c r="H2076" t="s">
        <v>12</v>
      </c>
      <c r="I2076" t="s">
        <v>23</v>
      </c>
      <c r="J2076" s="16" t="str">
        <f>IF(Table3[[#This Row],[month]]="?","sep",Table3[[#This Row],[month]])</f>
        <v>Nov</v>
      </c>
      <c r="K2076" s="16">
        <f>IF(Table3[[#This Row],[year]]="?","1983",Table3[[#This Row],[year]])</f>
        <v>2003</v>
      </c>
      <c r="L2076" s="16" t="str">
        <f>IF(Table3[[#This Row],[Hospital tier]]="?","tier - 2",Table3[[#This Row],[Hospital tier]])</f>
        <v>tier - 2</v>
      </c>
      <c r="M2076" s="16" t="str">
        <f>IF(Table3[[#This Row],[City tier]]="?","tier - 2",Table3[[#This Row],[City tier]])</f>
        <v>tier - 3</v>
      </c>
      <c r="N2076" s="16" t="str">
        <f>IF(Table3[[#This Row],[State ID]]="?","unknown",Table3[[#This Row],[State ID]])</f>
        <v>R1012</v>
      </c>
      <c r="O2076" s="38" t="str">
        <f>CONCATENATE(Table3[[#This Row],[date]],"-",Table3[[#This Row],[month2]],"-",Table3[[#This Row],[year2]])</f>
        <v>28-Nov-2003</v>
      </c>
      <c r="P2076" s="17">
        <f>DATEDIF(Table3[[#This Row],[date of birth]],DATE(2023,6,8),"y")</f>
        <v>19</v>
      </c>
      <c r="Q2076" s="39">
        <v>33307.550000000003</v>
      </c>
    </row>
    <row r="2077" spans="1:17" x14ac:dyDescent="0.25">
      <c r="A2077" t="s">
        <v>6792</v>
      </c>
      <c r="B2077">
        <v>1972</v>
      </c>
      <c r="C2077" t="s">
        <v>20</v>
      </c>
      <c r="D2077">
        <v>5</v>
      </c>
      <c r="E2077">
        <v>0</v>
      </c>
      <c r="F2077">
        <v>33344.449999999997</v>
      </c>
      <c r="G2077" t="s">
        <v>11</v>
      </c>
      <c r="H2077" t="s">
        <v>12</v>
      </c>
      <c r="I2077" t="s">
        <v>42</v>
      </c>
      <c r="J2077" s="16" t="str">
        <f>IF(Table3[[#This Row],[month]]="?","sep",Table3[[#This Row],[month]])</f>
        <v>Sep</v>
      </c>
      <c r="K2077" s="16">
        <f>IF(Table3[[#This Row],[year]]="?","1983",Table3[[#This Row],[year]])</f>
        <v>1972</v>
      </c>
      <c r="L2077" s="16" t="str">
        <f>IF(Table3[[#This Row],[Hospital tier]]="?","tier - 2",Table3[[#This Row],[Hospital tier]])</f>
        <v>tier - 2</v>
      </c>
      <c r="M2077" s="16" t="str">
        <f>IF(Table3[[#This Row],[City tier]]="?","tier - 2",Table3[[#This Row],[City tier]])</f>
        <v>tier - 3</v>
      </c>
      <c r="N2077" s="16" t="str">
        <f>IF(Table3[[#This Row],[State ID]]="?","unknown",Table3[[#This Row],[State ID]])</f>
        <v>R1011</v>
      </c>
      <c r="O2077" s="38" t="str">
        <f>CONCATENATE(Table3[[#This Row],[date]],"-",Table3[[#This Row],[month2]],"-",Table3[[#This Row],[year2]])</f>
        <v>5-Sep-1972</v>
      </c>
      <c r="P2077" s="17">
        <f>DATEDIF(Table3[[#This Row],[date of birth]],DATE(2023,6,8),"y")</f>
        <v>50</v>
      </c>
      <c r="Q2077" s="39">
        <v>33344.449999999997</v>
      </c>
    </row>
    <row r="2078" spans="1:17" x14ac:dyDescent="0.25">
      <c r="A2078" t="s">
        <v>6793</v>
      </c>
      <c r="B2078">
        <v>1985</v>
      </c>
      <c r="C2078" t="s">
        <v>30</v>
      </c>
      <c r="D2078">
        <v>7</v>
      </c>
      <c r="E2078">
        <v>3</v>
      </c>
      <c r="F2078">
        <v>33450.99</v>
      </c>
      <c r="G2078" t="s">
        <v>11</v>
      </c>
      <c r="H2078" t="s">
        <v>11</v>
      </c>
      <c r="I2078" t="s">
        <v>42</v>
      </c>
      <c r="J2078" s="16" t="str">
        <f>IF(Table3[[#This Row],[month]]="?","sep",Table3[[#This Row],[month]])</f>
        <v>Dec</v>
      </c>
      <c r="K2078" s="16">
        <f>IF(Table3[[#This Row],[year]]="?","1983",Table3[[#This Row],[year]])</f>
        <v>1985</v>
      </c>
      <c r="L2078" s="16" t="str">
        <f>IF(Table3[[#This Row],[Hospital tier]]="?","tier - 2",Table3[[#This Row],[Hospital tier]])</f>
        <v>tier - 2</v>
      </c>
      <c r="M2078" s="16" t="str">
        <f>IF(Table3[[#This Row],[City tier]]="?","tier - 2",Table3[[#This Row],[City tier]])</f>
        <v>tier - 2</v>
      </c>
      <c r="N2078" s="16" t="str">
        <f>IF(Table3[[#This Row],[State ID]]="?","unknown",Table3[[#This Row],[State ID]])</f>
        <v>R1011</v>
      </c>
      <c r="O2078" s="38" t="str">
        <f>CONCATENATE(Table3[[#This Row],[date]],"-",Table3[[#This Row],[month2]],"-",Table3[[#This Row],[year2]])</f>
        <v>7-Dec-1985</v>
      </c>
      <c r="P2078" s="17">
        <f>DATEDIF(Table3[[#This Row],[date of birth]],DATE(2023,6,8),"y")</f>
        <v>37</v>
      </c>
      <c r="Q2078" s="39">
        <v>33450.99</v>
      </c>
    </row>
    <row r="2079" spans="1:17" x14ac:dyDescent="0.25">
      <c r="A2079" t="s">
        <v>6794</v>
      </c>
      <c r="B2079">
        <v>1970</v>
      </c>
      <c r="C2079" t="s">
        <v>18</v>
      </c>
      <c r="D2079">
        <v>18</v>
      </c>
      <c r="E2079">
        <v>2</v>
      </c>
      <c r="F2079">
        <v>33471.97</v>
      </c>
      <c r="G2079" t="s">
        <v>11</v>
      </c>
      <c r="H2079" t="s">
        <v>11</v>
      </c>
      <c r="I2079" t="s">
        <v>23</v>
      </c>
      <c r="J2079" s="16" t="str">
        <f>IF(Table3[[#This Row],[month]]="?","sep",Table3[[#This Row],[month]])</f>
        <v>Jun</v>
      </c>
      <c r="K2079" s="16">
        <f>IF(Table3[[#This Row],[year]]="?","1983",Table3[[#This Row],[year]])</f>
        <v>1970</v>
      </c>
      <c r="L2079" s="16" t="str">
        <f>IF(Table3[[#This Row],[Hospital tier]]="?","tier - 2",Table3[[#This Row],[Hospital tier]])</f>
        <v>tier - 2</v>
      </c>
      <c r="M2079" s="16" t="str">
        <f>IF(Table3[[#This Row],[City tier]]="?","tier - 2",Table3[[#This Row],[City tier]])</f>
        <v>tier - 2</v>
      </c>
      <c r="N2079" s="16" t="str">
        <f>IF(Table3[[#This Row],[State ID]]="?","unknown",Table3[[#This Row],[State ID]])</f>
        <v>R1012</v>
      </c>
      <c r="O2079" s="38" t="str">
        <f>CONCATENATE(Table3[[#This Row],[date]],"-",Table3[[#This Row],[month2]],"-",Table3[[#This Row],[year2]])</f>
        <v>18-Jun-1970</v>
      </c>
      <c r="P2079" s="17">
        <f>DATEDIF(Table3[[#This Row],[date of birth]],DATE(2023,6,8),"y")</f>
        <v>52</v>
      </c>
      <c r="Q2079" s="39">
        <v>33471.97</v>
      </c>
    </row>
    <row r="2080" spans="1:17" x14ac:dyDescent="0.25">
      <c r="A2080" t="s">
        <v>6795</v>
      </c>
      <c r="B2080">
        <v>2002</v>
      </c>
      <c r="C2080" t="s">
        <v>35</v>
      </c>
      <c r="D2080">
        <v>25</v>
      </c>
      <c r="E2080">
        <v>0</v>
      </c>
      <c r="F2080">
        <v>33475.82</v>
      </c>
      <c r="G2080" t="s">
        <v>16</v>
      </c>
      <c r="H2080" t="s">
        <v>16</v>
      </c>
      <c r="I2080" t="s">
        <v>170</v>
      </c>
      <c r="J2080" s="16" t="str">
        <f>IF(Table3[[#This Row],[month]]="?","sep",Table3[[#This Row],[month]])</f>
        <v>Aug</v>
      </c>
      <c r="K2080" s="16">
        <f>IF(Table3[[#This Row],[year]]="?","1983",Table3[[#This Row],[year]])</f>
        <v>2002</v>
      </c>
      <c r="L2080" s="16" t="str">
        <f>IF(Table3[[#This Row],[Hospital tier]]="?","tier - 2",Table3[[#This Row],[Hospital tier]])</f>
        <v>tier - 1</v>
      </c>
      <c r="M2080" s="16" t="str">
        <f>IF(Table3[[#This Row],[City tier]]="?","tier - 2",Table3[[#This Row],[City tier]])</f>
        <v>tier - 1</v>
      </c>
      <c r="N2080" s="16" t="str">
        <f>IF(Table3[[#This Row],[State ID]]="?","unknown",Table3[[#This Row],[State ID]])</f>
        <v>R1018</v>
      </c>
      <c r="O2080" s="38" t="str">
        <f>CONCATENATE(Table3[[#This Row],[date]],"-",Table3[[#This Row],[month2]],"-",Table3[[#This Row],[year2]])</f>
        <v>25-Aug-2002</v>
      </c>
      <c r="P2080" s="17">
        <f>DATEDIF(Table3[[#This Row],[date of birth]],DATE(2023,6,8),"y")</f>
        <v>20</v>
      </c>
      <c r="Q2080" s="39">
        <v>33475.82</v>
      </c>
    </row>
    <row r="2081" spans="1:17" x14ac:dyDescent="0.25">
      <c r="A2081" t="s">
        <v>6796</v>
      </c>
      <c r="B2081">
        <v>1984</v>
      </c>
      <c r="C2081" t="s">
        <v>10</v>
      </c>
      <c r="D2081">
        <v>22</v>
      </c>
      <c r="E2081">
        <v>3</v>
      </c>
      <c r="F2081">
        <v>33527.1</v>
      </c>
      <c r="G2081" t="s">
        <v>11</v>
      </c>
      <c r="H2081" t="s">
        <v>12</v>
      </c>
      <c r="I2081" t="s">
        <v>42</v>
      </c>
      <c r="J2081" s="16" t="str">
        <f>IF(Table3[[#This Row],[month]]="?","sep",Table3[[#This Row],[month]])</f>
        <v>Jul</v>
      </c>
      <c r="K2081" s="16">
        <f>IF(Table3[[#This Row],[year]]="?","1983",Table3[[#This Row],[year]])</f>
        <v>1984</v>
      </c>
      <c r="L2081" s="16" t="str">
        <f>IF(Table3[[#This Row],[Hospital tier]]="?","tier - 2",Table3[[#This Row],[Hospital tier]])</f>
        <v>tier - 2</v>
      </c>
      <c r="M2081" s="16" t="str">
        <f>IF(Table3[[#This Row],[City tier]]="?","tier - 2",Table3[[#This Row],[City tier]])</f>
        <v>tier - 3</v>
      </c>
      <c r="N2081" s="16" t="str">
        <f>IF(Table3[[#This Row],[State ID]]="?","unknown",Table3[[#This Row],[State ID]])</f>
        <v>R1011</v>
      </c>
      <c r="O2081" s="38" t="str">
        <f>CONCATENATE(Table3[[#This Row],[date]],"-",Table3[[#This Row],[month2]],"-",Table3[[#This Row],[year2]])</f>
        <v>22-Jul-1984</v>
      </c>
      <c r="P2081" s="17">
        <f>DATEDIF(Table3[[#This Row],[date of birth]],DATE(2023,6,8),"y")</f>
        <v>38</v>
      </c>
      <c r="Q2081" s="39">
        <v>33527.1</v>
      </c>
    </row>
    <row r="2082" spans="1:17" x14ac:dyDescent="0.25">
      <c r="A2082" t="s">
        <v>6797</v>
      </c>
      <c r="B2082">
        <v>2003</v>
      </c>
      <c r="C2082" t="s">
        <v>20</v>
      </c>
      <c r="D2082">
        <v>9</v>
      </c>
      <c r="E2082">
        <v>0</v>
      </c>
      <c r="F2082">
        <v>33611.71</v>
      </c>
      <c r="G2082" t="s">
        <v>16</v>
      </c>
      <c r="H2082" t="s">
        <v>11</v>
      </c>
      <c r="I2082" t="s">
        <v>42</v>
      </c>
      <c r="J2082" s="16" t="str">
        <f>IF(Table3[[#This Row],[month]]="?","sep",Table3[[#This Row],[month]])</f>
        <v>Sep</v>
      </c>
      <c r="K2082" s="16">
        <f>IF(Table3[[#This Row],[year]]="?","1983",Table3[[#This Row],[year]])</f>
        <v>2003</v>
      </c>
      <c r="L2082" s="16" t="str">
        <f>IF(Table3[[#This Row],[Hospital tier]]="?","tier - 2",Table3[[#This Row],[Hospital tier]])</f>
        <v>tier - 1</v>
      </c>
      <c r="M2082" s="16" t="str">
        <f>IF(Table3[[#This Row],[City tier]]="?","tier - 2",Table3[[#This Row],[City tier]])</f>
        <v>tier - 2</v>
      </c>
      <c r="N2082" s="16" t="str">
        <f>IF(Table3[[#This Row],[State ID]]="?","unknown",Table3[[#This Row],[State ID]])</f>
        <v>R1011</v>
      </c>
      <c r="O2082" s="38" t="str">
        <f>CONCATENATE(Table3[[#This Row],[date]],"-",Table3[[#This Row],[month2]],"-",Table3[[#This Row],[year2]])</f>
        <v>9-Sep-2003</v>
      </c>
      <c r="P2082" s="17">
        <f>DATEDIF(Table3[[#This Row],[date of birth]],DATE(2023,6,8),"y")</f>
        <v>19</v>
      </c>
      <c r="Q2082" s="39">
        <v>33611.71</v>
      </c>
    </row>
    <row r="2083" spans="1:17" x14ac:dyDescent="0.25">
      <c r="A2083" t="s">
        <v>6798</v>
      </c>
      <c r="B2083">
        <v>1993</v>
      </c>
      <c r="C2083" t="s">
        <v>15</v>
      </c>
      <c r="D2083">
        <v>28</v>
      </c>
      <c r="E2083">
        <v>0</v>
      </c>
      <c r="F2083">
        <v>33707.550000000003</v>
      </c>
      <c r="G2083" t="s">
        <v>11</v>
      </c>
      <c r="H2083" t="s">
        <v>11</v>
      </c>
      <c r="I2083" t="s">
        <v>42</v>
      </c>
      <c r="J2083" s="16" t="str">
        <f>IF(Table3[[#This Row],[month]]="?","sep",Table3[[#This Row],[month]])</f>
        <v>Nov</v>
      </c>
      <c r="K2083" s="16">
        <f>IF(Table3[[#This Row],[year]]="?","1983",Table3[[#This Row],[year]])</f>
        <v>1993</v>
      </c>
      <c r="L2083" s="16" t="str">
        <f>IF(Table3[[#This Row],[Hospital tier]]="?","tier - 2",Table3[[#This Row],[Hospital tier]])</f>
        <v>tier - 2</v>
      </c>
      <c r="M2083" s="16" t="str">
        <f>IF(Table3[[#This Row],[City tier]]="?","tier - 2",Table3[[#This Row],[City tier]])</f>
        <v>tier - 2</v>
      </c>
      <c r="N2083" s="16" t="str">
        <f>IF(Table3[[#This Row],[State ID]]="?","unknown",Table3[[#This Row],[State ID]])</f>
        <v>R1011</v>
      </c>
      <c r="O2083" s="38" t="str">
        <f>CONCATENATE(Table3[[#This Row],[date]],"-",Table3[[#This Row],[month2]],"-",Table3[[#This Row],[year2]])</f>
        <v>28-Nov-1993</v>
      </c>
      <c r="P2083" s="17">
        <f>DATEDIF(Table3[[#This Row],[date of birth]],DATE(2023,6,8),"y")</f>
        <v>29</v>
      </c>
      <c r="Q2083" s="39">
        <v>33707.550000000003</v>
      </c>
    </row>
    <row r="2084" spans="1:17" x14ac:dyDescent="0.25">
      <c r="A2084" t="s">
        <v>6799</v>
      </c>
      <c r="B2084">
        <v>2004</v>
      </c>
      <c r="C2084" t="s">
        <v>15</v>
      </c>
      <c r="D2084">
        <v>1</v>
      </c>
      <c r="E2084">
        <v>0</v>
      </c>
      <c r="F2084">
        <v>33732.69</v>
      </c>
      <c r="G2084" t="s">
        <v>16</v>
      </c>
      <c r="H2084" t="s">
        <v>16</v>
      </c>
      <c r="I2084" t="s">
        <v>356</v>
      </c>
      <c r="J2084" s="16" t="str">
        <f>IF(Table3[[#This Row],[month]]="?","sep",Table3[[#This Row],[month]])</f>
        <v>Nov</v>
      </c>
      <c r="K2084" s="16">
        <f>IF(Table3[[#This Row],[year]]="?","1983",Table3[[#This Row],[year]])</f>
        <v>2004</v>
      </c>
      <c r="L2084" s="16" t="str">
        <f>IF(Table3[[#This Row],[Hospital tier]]="?","tier - 2",Table3[[#This Row],[Hospital tier]])</f>
        <v>tier - 1</v>
      </c>
      <c r="M2084" s="16" t="str">
        <f>IF(Table3[[#This Row],[City tier]]="?","tier - 2",Table3[[#This Row],[City tier]])</f>
        <v>tier - 1</v>
      </c>
      <c r="N2084" s="16" t="str">
        <f>IF(Table3[[#This Row],[State ID]]="?","unknown",Table3[[#This Row],[State ID]])</f>
        <v>R1017</v>
      </c>
      <c r="O2084" s="38" t="str">
        <f>CONCATENATE(Table3[[#This Row],[date]],"-",Table3[[#This Row],[month2]],"-",Table3[[#This Row],[year2]])</f>
        <v>1-Nov-2004</v>
      </c>
      <c r="P2084" s="17">
        <f>DATEDIF(Table3[[#This Row],[date of birth]],DATE(2023,6,8),"y")</f>
        <v>18</v>
      </c>
      <c r="Q2084" s="39">
        <v>33732.69</v>
      </c>
    </row>
    <row r="2085" spans="1:17" x14ac:dyDescent="0.25">
      <c r="A2085" t="s">
        <v>6800</v>
      </c>
      <c r="B2085">
        <v>2003</v>
      </c>
      <c r="C2085" t="s">
        <v>20</v>
      </c>
      <c r="D2085">
        <v>12</v>
      </c>
      <c r="E2085">
        <v>0</v>
      </c>
      <c r="F2085">
        <v>33750.29</v>
      </c>
      <c r="G2085" t="s">
        <v>16</v>
      </c>
      <c r="H2085" t="s">
        <v>12</v>
      </c>
      <c r="I2085" t="s">
        <v>23</v>
      </c>
      <c r="J2085" s="16" t="str">
        <f>IF(Table3[[#This Row],[month]]="?","sep",Table3[[#This Row],[month]])</f>
        <v>Sep</v>
      </c>
      <c r="K2085" s="16">
        <f>IF(Table3[[#This Row],[year]]="?","1983",Table3[[#This Row],[year]])</f>
        <v>2003</v>
      </c>
      <c r="L2085" s="16" t="str">
        <f>IF(Table3[[#This Row],[Hospital tier]]="?","tier - 2",Table3[[#This Row],[Hospital tier]])</f>
        <v>tier - 1</v>
      </c>
      <c r="M2085" s="16" t="str">
        <f>IF(Table3[[#This Row],[City tier]]="?","tier - 2",Table3[[#This Row],[City tier]])</f>
        <v>tier - 3</v>
      </c>
      <c r="N2085" s="16" t="str">
        <f>IF(Table3[[#This Row],[State ID]]="?","unknown",Table3[[#This Row],[State ID]])</f>
        <v>R1012</v>
      </c>
      <c r="O2085" s="38" t="str">
        <f>CONCATENATE(Table3[[#This Row],[date]],"-",Table3[[#This Row],[month2]],"-",Table3[[#This Row],[year2]])</f>
        <v>12-Sep-2003</v>
      </c>
      <c r="P2085" s="17">
        <f>DATEDIF(Table3[[#This Row],[date of birth]],DATE(2023,6,8),"y")</f>
        <v>19</v>
      </c>
      <c r="Q2085" s="39">
        <v>33750.29</v>
      </c>
    </row>
    <row r="2086" spans="1:17" x14ac:dyDescent="0.25">
      <c r="A2086" t="s">
        <v>6801</v>
      </c>
      <c r="B2086">
        <v>1962</v>
      </c>
      <c r="C2086" t="s">
        <v>30</v>
      </c>
      <c r="D2086">
        <v>11</v>
      </c>
      <c r="E2086">
        <v>0</v>
      </c>
      <c r="F2086">
        <v>33753.32</v>
      </c>
      <c r="G2086" t="s">
        <v>16</v>
      </c>
      <c r="H2086" t="s">
        <v>12</v>
      </c>
      <c r="I2086" t="s">
        <v>42</v>
      </c>
      <c r="J2086" s="16" t="str">
        <f>IF(Table3[[#This Row],[month]]="?","sep",Table3[[#This Row],[month]])</f>
        <v>Dec</v>
      </c>
      <c r="K2086" s="16">
        <f>IF(Table3[[#This Row],[year]]="?","1983",Table3[[#This Row],[year]])</f>
        <v>1962</v>
      </c>
      <c r="L2086" s="16" t="str">
        <f>IF(Table3[[#This Row],[Hospital tier]]="?","tier - 2",Table3[[#This Row],[Hospital tier]])</f>
        <v>tier - 1</v>
      </c>
      <c r="M2086" s="16" t="str">
        <f>IF(Table3[[#This Row],[City tier]]="?","tier - 2",Table3[[#This Row],[City tier]])</f>
        <v>tier - 3</v>
      </c>
      <c r="N2086" s="16" t="str">
        <f>IF(Table3[[#This Row],[State ID]]="?","unknown",Table3[[#This Row],[State ID]])</f>
        <v>R1011</v>
      </c>
      <c r="O2086" s="38" t="str">
        <f>CONCATENATE(Table3[[#This Row],[date]],"-",Table3[[#This Row],[month2]],"-",Table3[[#This Row],[year2]])</f>
        <v>11-Dec-1962</v>
      </c>
      <c r="P2086" s="17">
        <f>DATEDIF(Table3[[#This Row],[date of birth]],DATE(2023,6,8),"y")</f>
        <v>60</v>
      </c>
      <c r="Q2086" s="39">
        <v>33753.32</v>
      </c>
    </row>
    <row r="2087" spans="1:17" x14ac:dyDescent="0.25">
      <c r="A2087" t="s">
        <v>6802</v>
      </c>
      <c r="B2087">
        <v>2000</v>
      </c>
      <c r="C2087" t="s">
        <v>37</v>
      </c>
      <c r="D2087">
        <v>26</v>
      </c>
      <c r="E2087">
        <v>0</v>
      </c>
      <c r="F2087">
        <v>33829.39</v>
      </c>
      <c r="G2087" t="s">
        <v>11</v>
      </c>
      <c r="H2087" t="s">
        <v>12</v>
      </c>
      <c r="I2087" t="s">
        <v>42</v>
      </c>
      <c r="J2087" s="16" t="str">
        <f>IF(Table3[[#This Row],[month]]="?","sep",Table3[[#This Row],[month]])</f>
        <v>Oct</v>
      </c>
      <c r="K2087" s="16">
        <f>IF(Table3[[#This Row],[year]]="?","1983",Table3[[#This Row],[year]])</f>
        <v>2000</v>
      </c>
      <c r="L2087" s="16" t="str">
        <f>IF(Table3[[#This Row],[Hospital tier]]="?","tier - 2",Table3[[#This Row],[Hospital tier]])</f>
        <v>tier - 2</v>
      </c>
      <c r="M2087" s="16" t="str">
        <f>IF(Table3[[#This Row],[City tier]]="?","tier - 2",Table3[[#This Row],[City tier]])</f>
        <v>tier - 3</v>
      </c>
      <c r="N2087" s="16" t="str">
        <f>IF(Table3[[#This Row],[State ID]]="?","unknown",Table3[[#This Row],[State ID]])</f>
        <v>R1011</v>
      </c>
      <c r="O2087" s="38" t="str">
        <f>CONCATENATE(Table3[[#This Row],[date]],"-",Table3[[#This Row],[month2]],"-",Table3[[#This Row],[year2]])</f>
        <v>26-Oct-2000</v>
      </c>
      <c r="P2087" s="17">
        <f>DATEDIF(Table3[[#This Row],[date of birth]],DATE(2023,6,8),"y")</f>
        <v>22</v>
      </c>
      <c r="Q2087" s="39">
        <v>33829.39</v>
      </c>
    </row>
    <row r="2088" spans="1:17" x14ac:dyDescent="0.25">
      <c r="A2088" t="s">
        <v>6803</v>
      </c>
      <c r="B2088">
        <v>1997</v>
      </c>
      <c r="C2088" t="s">
        <v>35</v>
      </c>
      <c r="D2088">
        <v>9</v>
      </c>
      <c r="E2088">
        <v>0</v>
      </c>
      <c r="F2088">
        <v>33900.65</v>
      </c>
      <c r="G2088" t="s">
        <v>11</v>
      </c>
      <c r="H2088" t="s">
        <v>12</v>
      </c>
      <c r="I2088" t="s">
        <v>42</v>
      </c>
      <c r="J2088" s="16" t="str">
        <f>IF(Table3[[#This Row],[month]]="?","sep",Table3[[#This Row],[month]])</f>
        <v>Aug</v>
      </c>
      <c r="K2088" s="16">
        <f>IF(Table3[[#This Row],[year]]="?","1983",Table3[[#This Row],[year]])</f>
        <v>1997</v>
      </c>
      <c r="L2088" s="16" t="str">
        <f>IF(Table3[[#This Row],[Hospital tier]]="?","tier - 2",Table3[[#This Row],[Hospital tier]])</f>
        <v>tier - 2</v>
      </c>
      <c r="M2088" s="16" t="str">
        <f>IF(Table3[[#This Row],[City tier]]="?","tier - 2",Table3[[#This Row],[City tier]])</f>
        <v>tier - 3</v>
      </c>
      <c r="N2088" s="16" t="str">
        <f>IF(Table3[[#This Row],[State ID]]="?","unknown",Table3[[#This Row],[State ID]])</f>
        <v>R1011</v>
      </c>
      <c r="O2088" s="38" t="str">
        <f>CONCATENATE(Table3[[#This Row],[date]],"-",Table3[[#This Row],[month2]],"-",Table3[[#This Row],[year2]])</f>
        <v>9-Aug-1997</v>
      </c>
      <c r="P2088" s="17">
        <f>DATEDIF(Table3[[#This Row],[date of birth]],DATE(2023,6,8),"y")</f>
        <v>25</v>
      </c>
      <c r="Q2088" s="39">
        <v>33900.65</v>
      </c>
    </row>
    <row r="2089" spans="1:17" x14ac:dyDescent="0.25">
      <c r="A2089" t="s">
        <v>6804</v>
      </c>
      <c r="B2089">
        <v>2000</v>
      </c>
      <c r="C2089" t="s">
        <v>30</v>
      </c>
      <c r="D2089">
        <v>27</v>
      </c>
      <c r="E2089">
        <v>0</v>
      </c>
      <c r="F2089">
        <v>33907.550000000003</v>
      </c>
      <c r="G2089" t="s">
        <v>11</v>
      </c>
      <c r="H2089" t="s">
        <v>11</v>
      </c>
      <c r="I2089" t="s">
        <v>23</v>
      </c>
      <c r="J2089" s="16" t="str">
        <f>IF(Table3[[#This Row],[month]]="?","sep",Table3[[#This Row],[month]])</f>
        <v>Dec</v>
      </c>
      <c r="K2089" s="16">
        <f>IF(Table3[[#This Row],[year]]="?","1983",Table3[[#This Row],[year]])</f>
        <v>2000</v>
      </c>
      <c r="L2089" s="16" t="str">
        <f>IF(Table3[[#This Row],[Hospital tier]]="?","tier - 2",Table3[[#This Row],[Hospital tier]])</f>
        <v>tier - 2</v>
      </c>
      <c r="M2089" s="16" t="str">
        <f>IF(Table3[[#This Row],[City tier]]="?","tier - 2",Table3[[#This Row],[City tier]])</f>
        <v>tier - 2</v>
      </c>
      <c r="N2089" s="16" t="str">
        <f>IF(Table3[[#This Row],[State ID]]="?","unknown",Table3[[#This Row],[State ID]])</f>
        <v>R1012</v>
      </c>
      <c r="O2089" s="38" t="str">
        <f>CONCATENATE(Table3[[#This Row],[date]],"-",Table3[[#This Row],[month2]],"-",Table3[[#This Row],[year2]])</f>
        <v>27-Dec-2000</v>
      </c>
      <c r="P2089" s="17">
        <f>DATEDIF(Table3[[#This Row],[date of birth]],DATE(2023,6,8),"y")</f>
        <v>22</v>
      </c>
      <c r="Q2089" s="39">
        <v>33907.550000000003</v>
      </c>
    </row>
    <row r="2090" spans="1:17" x14ac:dyDescent="0.25">
      <c r="A2090" t="s">
        <v>6805</v>
      </c>
      <c r="B2090">
        <v>1994</v>
      </c>
      <c r="C2090" t="s">
        <v>20</v>
      </c>
      <c r="D2090">
        <v>25</v>
      </c>
      <c r="E2090">
        <v>0</v>
      </c>
      <c r="F2090">
        <v>33975.47</v>
      </c>
      <c r="G2090" t="s">
        <v>11</v>
      </c>
      <c r="H2090" t="s">
        <v>11</v>
      </c>
      <c r="I2090" t="s">
        <v>42</v>
      </c>
      <c r="J2090" s="16" t="str">
        <f>IF(Table3[[#This Row],[month]]="?","sep",Table3[[#This Row],[month]])</f>
        <v>Sep</v>
      </c>
      <c r="K2090" s="16">
        <f>IF(Table3[[#This Row],[year]]="?","1983",Table3[[#This Row],[year]])</f>
        <v>1994</v>
      </c>
      <c r="L2090" s="16" t="str">
        <f>IF(Table3[[#This Row],[Hospital tier]]="?","tier - 2",Table3[[#This Row],[Hospital tier]])</f>
        <v>tier - 2</v>
      </c>
      <c r="M2090" s="16" t="str">
        <f>IF(Table3[[#This Row],[City tier]]="?","tier - 2",Table3[[#This Row],[City tier]])</f>
        <v>tier - 2</v>
      </c>
      <c r="N2090" s="16" t="str">
        <f>IF(Table3[[#This Row],[State ID]]="?","unknown",Table3[[#This Row],[State ID]])</f>
        <v>R1011</v>
      </c>
      <c r="O2090" s="38" t="str">
        <f>CONCATENATE(Table3[[#This Row],[date]],"-",Table3[[#This Row],[month2]],"-",Table3[[#This Row],[year2]])</f>
        <v>25-Sep-1994</v>
      </c>
      <c r="P2090" s="17">
        <f>DATEDIF(Table3[[#This Row],[date of birth]],DATE(2023,6,8),"y")</f>
        <v>28</v>
      </c>
      <c r="Q2090" s="39">
        <v>33975.47</v>
      </c>
    </row>
    <row r="2091" spans="1:17" x14ac:dyDescent="0.25">
      <c r="A2091" t="s">
        <v>6806</v>
      </c>
      <c r="B2091">
        <v>1972</v>
      </c>
      <c r="C2091" t="s">
        <v>10</v>
      </c>
      <c r="D2091">
        <v>26</v>
      </c>
      <c r="E2091">
        <v>0</v>
      </c>
      <c r="F2091">
        <v>34053.360000000001</v>
      </c>
      <c r="G2091" t="s">
        <v>11</v>
      </c>
      <c r="H2091" t="s">
        <v>11</v>
      </c>
      <c r="I2091" t="s">
        <v>42</v>
      </c>
      <c r="J2091" s="16" t="str">
        <f>IF(Table3[[#This Row],[month]]="?","sep",Table3[[#This Row],[month]])</f>
        <v>Jul</v>
      </c>
      <c r="K2091" s="16">
        <f>IF(Table3[[#This Row],[year]]="?","1983",Table3[[#This Row],[year]])</f>
        <v>1972</v>
      </c>
      <c r="L2091" s="16" t="str">
        <f>IF(Table3[[#This Row],[Hospital tier]]="?","tier - 2",Table3[[#This Row],[Hospital tier]])</f>
        <v>tier - 2</v>
      </c>
      <c r="M2091" s="16" t="str">
        <f>IF(Table3[[#This Row],[City tier]]="?","tier - 2",Table3[[#This Row],[City tier]])</f>
        <v>tier - 2</v>
      </c>
      <c r="N2091" s="16" t="str">
        <f>IF(Table3[[#This Row],[State ID]]="?","unknown",Table3[[#This Row],[State ID]])</f>
        <v>R1011</v>
      </c>
      <c r="O2091" s="38" t="str">
        <f>CONCATENATE(Table3[[#This Row],[date]],"-",Table3[[#This Row],[month2]],"-",Table3[[#This Row],[year2]])</f>
        <v>26-Jul-1972</v>
      </c>
      <c r="P2091" s="17">
        <f>DATEDIF(Table3[[#This Row],[date of birth]],DATE(2023,6,8),"y")</f>
        <v>50</v>
      </c>
      <c r="Q2091" s="39">
        <v>34053.360000000001</v>
      </c>
    </row>
    <row r="2092" spans="1:17" x14ac:dyDescent="0.25">
      <c r="A2092" t="s">
        <v>6807</v>
      </c>
      <c r="B2092">
        <v>2002</v>
      </c>
      <c r="C2092" t="s">
        <v>30</v>
      </c>
      <c r="D2092">
        <v>26</v>
      </c>
      <c r="E2092">
        <v>0</v>
      </c>
      <c r="F2092">
        <v>34084.68</v>
      </c>
      <c r="G2092" t="s">
        <v>11</v>
      </c>
      <c r="H2092" t="s">
        <v>12</v>
      </c>
      <c r="I2092" t="s">
        <v>42</v>
      </c>
      <c r="J2092" s="16" t="str">
        <f>IF(Table3[[#This Row],[month]]="?","sep",Table3[[#This Row],[month]])</f>
        <v>Dec</v>
      </c>
      <c r="K2092" s="16">
        <f>IF(Table3[[#This Row],[year]]="?","1983",Table3[[#This Row],[year]])</f>
        <v>2002</v>
      </c>
      <c r="L2092" s="16" t="str">
        <f>IF(Table3[[#This Row],[Hospital tier]]="?","tier - 2",Table3[[#This Row],[Hospital tier]])</f>
        <v>tier - 2</v>
      </c>
      <c r="M2092" s="16" t="str">
        <f>IF(Table3[[#This Row],[City tier]]="?","tier - 2",Table3[[#This Row],[City tier]])</f>
        <v>tier - 3</v>
      </c>
      <c r="N2092" s="16" t="str">
        <f>IF(Table3[[#This Row],[State ID]]="?","unknown",Table3[[#This Row],[State ID]])</f>
        <v>R1011</v>
      </c>
      <c r="O2092" s="38" t="str">
        <f>CONCATENATE(Table3[[#This Row],[date]],"-",Table3[[#This Row],[month2]],"-",Table3[[#This Row],[year2]])</f>
        <v>26-Dec-2002</v>
      </c>
      <c r="P2092" s="17">
        <f>DATEDIF(Table3[[#This Row],[date of birth]],DATE(2023,6,8),"y")</f>
        <v>20</v>
      </c>
      <c r="Q2092" s="39">
        <v>34084.68</v>
      </c>
    </row>
    <row r="2093" spans="1:17" x14ac:dyDescent="0.25">
      <c r="A2093" t="s">
        <v>6808</v>
      </c>
      <c r="B2093">
        <v>1999</v>
      </c>
      <c r="C2093" t="s">
        <v>15</v>
      </c>
      <c r="D2093">
        <v>6</v>
      </c>
      <c r="E2093">
        <v>0</v>
      </c>
      <c r="F2093">
        <v>34166.269999999997</v>
      </c>
      <c r="G2093" t="s">
        <v>11</v>
      </c>
      <c r="H2093" t="s">
        <v>12</v>
      </c>
      <c r="I2093" t="s">
        <v>42</v>
      </c>
      <c r="J2093" s="16" t="str">
        <f>IF(Table3[[#This Row],[month]]="?","sep",Table3[[#This Row],[month]])</f>
        <v>Nov</v>
      </c>
      <c r="K2093" s="16">
        <f>IF(Table3[[#This Row],[year]]="?","1983",Table3[[#This Row],[year]])</f>
        <v>1999</v>
      </c>
      <c r="L2093" s="16" t="str">
        <f>IF(Table3[[#This Row],[Hospital tier]]="?","tier - 2",Table3[[#This Row],[Hospital tier]])</f>
        <v>tier - 2</v>
      </c>
      <c r="M2093" s="16" t="str">
        <f>IF(Table3[[#This Row],[City tier]]="?","tier - 2",Table3[[#This Row],[City tier]])</f>
        <v>tier - 3</v>
      </c>
      <c r="N2093" s="16" t="str">
        <f>IF(Table3[[#This Row],[State ID]]="?","unknown",Table3[[#This Row],[State ID]])</f>
        <v>R1011</v>
      </c>
      <c r="O2093" s="38" t="str">
        <f>CONCATENATE(Table3[[#This Row],[date]],"-",Table3[[#This Row],[month2]],"-",Table3[[#This Row],[year2]])</f>
        <v>6-Nov-1999</v>
      </c>
      <c r="P2093" s="17">
        <f>DATEDIF(Table3[[#This Row],[date of birth]],DATE(2023,6,8),"y")</f>
        <v>23</v>
      </c>
      <c r="Q2093" s="39">
        <v>34166.269999999997</v>
      </c>
    </row>
    <row r="2094" spans="1:17" x14ac:dyDescent="0.25">
      <c r="A2094" t="s">
        <v>6809</v>
      </c>
      <c r="B2094">
        <v>1971</v>
      </c>
      <c r="C2094" t="s">
        <v>35</v>
      </c>
      <c r="D2094">
        <v>25</v>
      </c>
      <c r="E2094">
        <v>0</v>
      </c>
      <c r="F2094">
        <v>34205.07</v>
      </c>
      <c r="G2094" t="s">
        <v>11</v>
      </c>
      <c r="H2094" t="s">
        <v>11</v>
      </c>
      <c r="I2094" t="s">
        <v>42</v>
      </c>
      <c r="J2094" s="16" t="str">
        <f>IF(Table3[[#This Row],[month]]="?","sep",Table3[[#This Row],[month]])</f>
        <v>Aug</v>
      </c>
      <c r="K2094" s="16">
        <f>IF(Table3[[#This Row],[year]]="?","1983",Table3[[#This Row],[year]])</f>
        <v>1971</v>
      </c>
      <c r="L2094" s="16" t="str">
        <f>IF(Table3[[#This Row],[Hospital tier]]="?","tier - 2",Table3[[#This Row],[Hospital tier]])</f>
        <v>tier - 2</v>
      </c>
      <c r="M2094" s="16" t="str">
        <f>IF(Table3[[#This Row],[City tier]]="?","tier - 2",Table3[[#This Row],[City tier]])</f>
        <v>tier - 2</v>
      </c>
      <c r="N2094" s="16" t="str">
        <f>IF(Table3[[#This Row],[State ID]]="?","unknown",Table3[[#This Row],[State ID]])</f>
        <v>R1011</v>
      </c>
      <c r="O2094" s="38" t="str">
        <f>CONCATENATE(Table3[[#This Row],[date]],"-",Table3[[#This Row],[month2]],"-",Table3[[#This Row],[year2]])</f>
        <v>25-Aug-1971</v>
      </c>
      <c r="P2094" s="17">
        <f>DATEDIF(Table3[[#This Row],[date of birth]],DATE(2023,6,8),"y")</f>
        <v>51</v>
      </c>
      <c r="Q2094" s="39">
        <v>34205.07</v>
      </c>
    </row>
    <row r="2095" spans="1:17" x14ac:dyDescent="0.25">
      <c r="A2095" t="s">
        <v>6810</v>
      </c>
      <c r="B2095">
        <v>1975</v>
      </c>
      <c r="C2095" t="s">
        <v>10</v>
      </c>
      <c r="D2095">
        <v>21</v>
      </c>
      <c r="E2095">
        <v>1</v>
      </c>
      <c r="F2095">
        <v>34210.33</v>
      </c>
      <c r="G2095" t="s">
        <v>11</v>
      </c>
      <c r="H2095" t="s">
        <v>16</v>
      </c>
      <c r="I2095" t="s">
        <v>23</v>
      </c>
      <c r="J2095" s="16" t="str">
        <f>IF(Table3[[#This Row],[month]]="?","sep",Table3[[#This Row],[month]])</f>
        <v>Jul</v>
      </c>
      <c r="K2095" s="16">
        <f>IF(Table3[[#This Row],[year]]="?","1983",Table3[[#This Row],[year]])</f>
        <v>1975</v>
      </c>
      <c r="L2095" s="16" t="str">
        <f>IF(Table3[[#This Row],[Hospital tier]]="?","tier - 2",Table3[[#This Row],[Hospital tier]])</f>
        <v>tier - 2</v>
      </c>
      <c r="M2095" s="16" t="str">
        <f>IF(Table3[[#This Row],[City tier]]="?","tier - 2",Table3[[#This Row],[City tier]])</f>
        <v>tier - 1</v>
      </c>
      <c r="N2095" s="16" t="str">
        <f>IF(Table3[[#This Row],[State ID]]="?","unknown",Table3[[#This Row],[State ID]])</f>
        <v>R1012</v>
      </c>
      <c r="O2095" s="38" t="str">
        <f>CONCATENATE(Table3[[#This Row],[date]],"-",Table3[[#This Row],[month2]],"-",Table3[[#This Row],[year2]])</f>
        <v>21-Jul-1975</v>
      </c>
      <c r="P2095" s="17">
        <f>DATEDIF(Table3[[#This Row],[date of birth]],DATE(2023,6,8),"y")</f>
        <v>47</v>
      </c>
      <c r="Q2095" s="39">
        <v>34210.33</v>
      </c>
    </row>
    <row r="2096" spans="1:17" x14ac:dyDescent="0.25">
      <c r="A2096" t="s">
        <v>6811</v>
      </c>
      <c r="B2096">
        <v>1962</v>
      </c>
      <c r="C2096" t="s">
        <v>10</v>
      </c>
      <c r="D2096">
        <v>5</v>
      </c>
      <c r="E2096">
        <v>0</v>
      </c>
      <c r="F2096">
        <v>34218.019999999997</v>
      </c>
      <c r="G2096" t="s">
        <v>16</v>
      </c>
      <c r="H2096" t="s">
        <v>16</v>
      </c>
      <c r="I2096" t="s">
        <v>42</v>
      </c>
      <c r="J2096" s="16" t="str">
        <f>IF(Table3[[#This Row],[month]]="?","sep",Table3[[#This Row],[month]])</f>
        <v>Jul</v>
      </c>
      <c r="K2096" s="16">
        <f>IF(Table3[[#This Row],[year]]="?","1983",Table3[[#This Row],[year]])</f>
        <v>1962</v>
      </c>
      <c r="L2096" s="16" t="str">
        <f>IF(Table3[[#This Row],[Hospital tier]]="?","tier - 2",Table3[[#This Row],[Hospital tier]])</f>
        <v>tier - 1</v>
      </c>
      <c r="M2096" s="16" t="str">
        <f>IF(Table3[[#This Row],[City tier]]="?","tier - 2",Table3[[#This Row],[City tier]])</f>
        <v>tier - 1</v>
      </c>
      <c r="N2096" s="16" t="str">
        <f>IF(Table3[[#This Row],[State ID]]="?","unknown",Table3[[#This Row],[State ID]])</f>
        <v>R1011</v>
      </c>
      <c r="O2096" s="38" t="str">
        <f>CONCATENATE(Table3[[#This Row],[date]],"-",Table3[[#This Row],[month2]],"-",Table3[[#This Row],[year2]])</f>
        <v>5-Jul-1962</v>
      </c>
      <c r="P2096" s="17">
        <f>DATEDIF(Table3[[#This Row],[date of birth]],DATE(2023,6,8),"y")</f>
        <v>60</v>
      </c>
      <c r="Q2096" s="39">
        <v>34218.019999999997</v>
      </c>
    </row>
    <row r="2097" spans="1:17" x14ac:dyDescent="0.25">
      <c r="A2097" t="s">
        <v>6812</v>
      </c>
      <c r="B2097">
        <v>1998</v>
      </c>
      <c r="C2097" t="s">
        <v>18</v>
      </c>
      <c r="D2097">
        <v>11</v>
      </c>
      <c r="E2097">
        <v>0</v>
      </c>
      <c r="F2097">
        <v>34254.050000000003</v>
      </c>
      <c r="G2097" t="s">
        <v>16</v>
      </c>
      <c r="H2097" t="s">
        <v>12</v>
      </c>
      <c r="I2097" t="s">
        <v>166</v>
      </c>
      <c r="J2097" s="16" t="str">
        <f>IF(Table3[[#This Row],[month]]="?","sep",Table3[[#This Row],[month]])</f>
        <v>Jun</v>
      </c>
      <c r="K2097" s="16">
        <f>IF(Table3[[#This Row],[year]]="?","1983",Table3[[#This Row],[year]])</f>
        <v>1998</v>
      </c>
      <c r="L2097" s="16" t="str">
        <f>IF(Table3[[#This Row],[Hospital tier]]="?","tier - 2",Table3[[#This Row],[Hospital tier]])</f>
        <v>tier - 1</v>
      </c>
      <c r="M2097" s="16" t="str">
        <f>IF(Table3[[#This Row],[City tier]]="?","tier - 2",Table3[[#This Row],[City tier]])</f>
        <v>tier - 3</v>
      </c>
      <c r="N2097" s="16" t="str">
        <f>IF(Table3[[#This Row],[State ID]]="?","unknown",Table3[[#This Row],[State ID]])</f>
        <v>R1019</v>
      </c>
      <c r="O2097" s="38" t="str">
        <f>CONCATENATE(Table3[[#This Row],[date]],"-",Table3[[#This Row],[month2]],"-",Table3[[#This Row],[year2]])</f>
        <v>11-Jun-1998</v>
      </c>
      <c r="P2097" s="17">
        <f>DATEDIF(Table3[[#This Row],[date of birth]],DATE(2023,6,8),"y")</f>
        <v>24</v>
      </c>
      <c r="Q2097" s="39">
        <v>34254.050000000003</v>
      </c>
    </row>
    <row r="2098" spans="1:17" x14ac:dyDescent="0.25">
      <c r="A2098" t="s">
        <v>6813</v>
      </c>
      <c r="B2098">
        <v>1995</v>
      </c>
      <c r="C2098" t="s">
        <v>37</v>
      </c>
      <c r="D2098">
        <v>30</v>
      </c>
      <c r="E2098">
        <v>0</v>
      </c>
      <c r="F2098">
        <v>34289.43</v>
      </c>
      <c r="G2098" t="s">
        <v>16</v>
      </c>
      <c r="H2098" t="s">
        <v>16</v>
      </c>
      <c r="I2098" t="s">
        <v>42</v>
      </c>
      <c r="J2098" s="16" t="str">
        <f>IF(Table3[[#This Row],[month]]="?","sep",Table3[[#This Row],[month]])</f>
        <v>Oct</v>
      </c>
      <c r="K2098" s="16">
        <f>IF(Table3[[#This Row],[year]]="?","1983",Table3[[#This Row],[year]])</f>
        <v>1995</v>
      </c>
      <c r="L2098" s="16" t="str">
        <f>IF(Table3[[#This Row],[Hospital tier]]="?","tier - 2",Table3[[#This Row],[Hospital tier]])</f>
        <v>tier - 1</v>
      </c>
      <c r="M2098" s="16" t="str">
        <f>IF(Table3[[#This Row],[City tier]]="?","tier - 2",Table3[[#This Row],[City tier]])</f>
        <v>tier - 1</v>
      </c>
      <c r="N2098" s="16" t="str">
        <f>IF(Table3[[#This Row],[State ID]]="?","unknown",Table3[[#This Row],[State ID]])</f>
        <v>R1011</v>
      </c>
      <c r="O2098" s="38" t="str">
        <f>CONCATENATE(Table3[[#This Row],[date]],"-",Table3[[#This Row],[month2]],"-",Table3[[#This Row],[year2]])</f>
        <v>30-Oct-1995</v>
      </c>
      <c r="P2098" s="17">
        <f>DATEDIF(Table3[[#This Row],[date of birth]],DATE(2023,6,8),"y")</f>
        <v>27</v>
      </c>
      <c r="Q2098" s="39">
        <v>34289.43</v>
      </c>
    </row>
    <row r="2099" spans="1:17" x14ac:dyDescent="0.25">
      <c r="A2099" t="s">
        <v>6814</v>
      </c>
      <c r="B2099">
        <v>1986</v>
      </c>
      <c r="C2099" t="s">
        <v>37</v>
      </c>
      <c r="D2099">
        <v>11</v>
      </c>
      <c r="E2099">
        <v>3</v>
      </c>
      <c r="F2099">
        <v>34293.120000000003</v>
      </c>
      <c r="G2099" t="s">
        <v>16</v>
      </c>
      <c r="H2099" t="s">
        <v>11</v>
      </c>
      <c r="I2099" t="s">
        <v>42</v>
      </c>
      <c r="J2099" s="16" t="str">
        <f>IF(Table3[[#This Row],[month]]="?","sep",Table3[[#This Row],[month]])</f>
        <v>Oct</v>
      </c>
      <c r="K2099" s="16">
        <f>IF(Table3[[#This Row],[year]]="?","1983",Table3[[#This Row],[year]])</f>
        <v>1986</v>
      </c>
      <c r="L2099" s="16" t="str">
        <f>IF(Table3[[#This Row],[Hospital tier]]="?","tier - 2",Table3[[#This Row],[Hospital tier]])</f>
        <v>tier - 1</v>
      </c>
      <c r="M2099" s="16" t="str">
        <f>IF(Table3[[#This Row],[City tier]]="?","tier - 2",Table3[[#This Row],[City tier]])</f>
        <v>tier - 2</v>
      </c>
      <c r="N2099" s="16" t="str">
        <f>IF(Table3[[#This Row],[State ID]]="?","unknown",Table3[[#This Row],[State ID]])</f>
        <v>R1011</v>
      </c>
      <c r="O2099" s="38" t="str">
        <f>CONCATENATE(Table3[[#This Row],[date]],"-",Table3[[#This Row],[month2]],"-",Table3[[#This Row],[year2]])</f>
        <v>11-Oct-1986</v>
      </c>
      <c r="P2099" s="17">
        <f>DATEDIF(Table3[[#This Row],[date of birth]],DATE(2023,6,8),"y")</f>
        <v>36</v>
      </c>
      <c r="Q2099" s="39">
        <v>34293.120000000003</v>
      </c>
    </row>
    <row r="2100" spans="1:17" x14ac:dyDescent="0.25">
      <c r="A2100" t="s">
        <v>6815</v>
      </c>
      <c r="B2100">
        <v>2004</v>
      </c>
      <c r="C2100" t="s">
        <v>15</v>
      </c>
      <c r="D2100">
        <v>1</v>
      </c>
      <c r="E2100">
        <v>2</v>
      </c>
      <c r="F2100">
        <v>34303.17</v>
      </c>
      <c r="G2100" t="s">
        <v>16</v>
      </c>
      <c r="H2100" t="s">
        <v>12</v>
      </c>
      <c r="I2100" t="s">
        <v>13</v>
      </c>
      <c r="J2100" s="16" t="str">
        <f>IF(Table3[[#This Row],[month]]="?","sep",Table3[[#This Row],[month]])</f>
        <v>Nov</v>
      </c>
      <c r="K2100" s="16">
        <f>IF(Table3[[#This Row],[year]]="?","1983",Table3[[#This Row],[year]])</f>
        <v>2004</v>
      </c>
      <c r="L2100" s="16" t="str">
        <f>IF(Table3[[#This Row],[Hospital tier]]="?","tier - 2",Table3[[#This Row],[Hospital tier]])</f>
        <v>tier - 1</v>
      </c>
      <c r="M2100" s="16" t="str">
        <f>IF(Table3[[#This Row],[City tier]]="?","tier - 2",Table3[[#This Row],[City tier]])</f>
        <v>tier - 3</v>
      </c>
      <c r="N2100" s="16" t="str">
        <f>IF(Table3[[#This Row],[State ID]]="?","unknown",Table3[[#This Row],[State ID]])</f>
        <v>R1013</v>
      </c>
      <c r="O2100" s="38" t="str">
        <f>CONCATENATE(Table3[[#This Row],[date]],"-",Table3[[#This Row],[month2]],"-",Table3[[#This Row],[year2]])</f>
        <v>1-Nov-2004</v>
      </c>
      <c r="P2100" s="17">
        <f>DATEDIF(Table3[[#This Row],[date of birth]],DATE(2023,6,8),"y")</f>
        <v>18</v>
      </c>
      <c r="Q2100" s="39">
        <v>34303.17</v>
      </c>
    </row>
    <row r="2101" spans="1:17" x14ac:dyDescent="0.25">
      <c r="A2101" t="s">
        <v>6816</v>
      </c>
      <c r="B2101">
        <v>1983</v>
      </c>
      <c r="C2101" t="s">
        <v>37</v>
      </c>
      <c r="D2101">
        <v>2</v>
      </c>
      <c r="E2101">
        <v>3</v>
      </c>
      <c r="F2101">
        <v>34307.22</v>
      </c>
      <c r="G2101" t="s">
        <v>11</v>
      </c>
      <c r="H2101" t="s">
        <v>11</v>
      </c>
      <c r="I2101" t="s">
        <v>23</v>
      </c>
      <c r="J2101" s="16" t="str">
        <f>IF(Table3[[#This Row],[month]]="?","sep",Table3[[#This Row],[month]])</f>
        <v>Oct</v>
      </c>
      <c r="K2101" s="16">
        <f>IF(Table3[[#This Row],[year]]="?","1983",Table3[[#This Row],[year]])</f>
        <v>1983</v>
      </c>
      <c r="L2101" s="16" t="str">
        <f>IF(Table3[[#This Row],[Hospital tier]]="?","tier - 2",Table3[[#This Row],[Hospital tier]])</f>
        <v>tier - 2</v>
      </c>
      <c r="M2101" s="16" t="str">
        <f>IF(Table3[[#This Row],[City tier]]="?","tier - 2",Table3[[#This Row],[City tier]])</f>
        <v>tier - 2</v>
      </c>
      <c r="N2101" s="16" t="str">
        <f>IF(Table3[[#This Row],[State ID]]="?","unknown",Table3[[#This Row],[State ID]])</f>
        <v>R1012</v>
      </c>
      <c r="O2101" s="38" t="str">
        <f>CONCATENATE(Table3[[#This Row],[date]],"-",Table3[[#This Row],[month2]],"-",Table3[[#This Row],[year2]])</f>
        <v>2-Oct-1983</v>
      </c>
      <c r="P2101" s="17">
        <f>DATEDIF(Table3[[#This Row],[date of birth]],DATE(2023,6,8),"y")</f>
        <v>39</v>
      </c>
      <c r="Q2101" s="39">
        <v>34307.22</v>
      </c>
    </row>
    <row r="2102" spans="1:17" x14ac:dyDescent="0.25">
      <c r="A2102" t="s">
        <v>6817</v>
      </c>
      <c r="B2102">
        <v>1984</v>
      </c>
      <c r="C2102" t="s">
        <v>37</v>
      </c>
      <c r="D2102">
        <v>1</v>
      </c>
      <c r="E2102">
        <v>3</v>
      </c>
      <c r="F2102">
        <v>34402.22</v>
      </c>
      <c r="G2102" t="s">
        <v>11</v>
      </c>
      <c r="H2102" t="s">
        <v>12</v>
      </c>
      <c r="I2102" t="s">
        <v>42</v>
      </c>
      <c r="J2102" s="16" t="str">
        <f>IF(Table3[[#This Row],[month]]="?","sep",Table3[[#This Row],[month]])</f>
        <v>Oct</v>
      </c>
      <c r="K2102" s="16">
        <f>IF(Table3[[#This Row],[year]]="?","1983",Table3[[#This Row],[year]])</f>
        <v>1984</v>
      </c>
      <c r="L2102" s="16" t="str">
        <f>IF(Table3[[#This Row],[Hospital tier]]="?","tier - 2",Table3[[#This Row],[Hospital tier]])</f>
        <v>tier - 2</v>
      </c>
      <c r="M2102" s="16" t="str">
        <f>IF(Table3[[#This Row],[City tier]]="?","tier - 2",Table3[[#This Row],[City tier]])</f>
        <v>tier - 3</v>
      </c>
      <c r="N2102" s="16" t="str">
        <f>IF(Table3[[#This Row],[State ID]]="?","unknown",Table3[[#This Row],[State ID]])</f>
        <v>R1011</v>
      </c>
      <c r="O2102" s="38" t="str">
        <f>CONCATENATE(Table3[[#This Row],[date]],"-",Table3[[#This Row],[month2]],"-",Table3[[#This Row],[year2]])</f>
        <v>1-Oct-1984</v>
      </c>
      <c r="P2102" s="17">
        <f>DATEDIF(Table3[[#This Row],[date of birth]],DATE(2023,6,8),"y")</f>
        <v>38</v>
      </c>
      <c r="Q2102" s="39">
        <v>34402.22</v>
      </c>
    </row>
    <row r="2103" spans="1:17" x14ac:dyDescent="0.25">
      <c r="A2103" t="s">
        <v>6818</v>
      </c>
      <c r="B2103">
        <v>2003</v>
      </c>
      <c r="C2103" t="s">
        <v>37</v>
      </c>
      <c r="D2103">
        <v>5</v>
      </c>
      <c r="E2103">
        <v>0</v>
      </c>
      <c r="F2103">
        <v>34439.86</v>
      </c>
      <c r="G2103" t="s">
        <v>11</v>
      </c>
      <c r="H2103" t="s">
        <v>16</v>
      </c>
      <c r="I2103" t="s">
        <v>13</v>
      </c>
      <c r="J2103" s="16" t="str">
        <f>IF(Table3[[#This Row],[month]]="?","sep",Table3[[#This Row],[month]])</f>
        <v>Oct</v>
      </c>
      <c r="K2103" s="16">
        <f>IF(Table3[[#This Row],[year]]="?","1983",Table3[[#This Row],[year]])</f>
        <v>2003</v>
      </c>
      <c r="L2103" s="16" t="str">
        <f>IF(Table3[[#This Row],[Hospital tier]]="?","tier - 2",Table3[[#This Row],[Hospital tier]])</f>
        <v>tier - 2</v>
      </c>
      <c r="M2103" s="16" t="str">
        <f>IF(Table3[[#This Row],[City tier]]="?","tier - 2",Table3[[#This Row],[City tier]])</f>
        <v>tier - 1</v>
      </c>
      <c r="N2103" s="16" t="str">
        <f>IF(Table3[[#This Row],[State ID]]="?","unknown",Table3[[#This Row],[State ID]])</f>
        <v>R1013</v>
      </c>
      <c r="O2103" s="38" t="str">
        <f>CONCATENATE(Table3[[#This Row],[date]],"-",Table3[[#This Row],[month2]],"-",Table3[[#This Row],[year2]])</f>
        <v>5-Oct-2003</v>
      </c>
      <c r="P2103" s="17">
        <f>DATEDIF(Table3[[#This Row],[date of birth]],DATE(2023,6,8),"y")</f>
        <v>19</v>
      </c>
      <c r="Q2103" s="39">
        <v>34439.86</v>
      </c>
    </row>
    <row r="2104" spans="1:17" x14ac:dyDescent="0.25">
      <c r="A2104" t="s">
        <v>6819</v>
      </c>
      <c r="B2104">
        <v>1990</v>
      </c>
      <c r="C2104" t="s">
        <v>20</v>
      </c>
      <c r="D2104">
        <v>24</v>
      </c>
      <c r="E2104">
        <v>3</v>
      </c>
      <c r="F2104">
        <v>34456.269999999997</v>
      </c>
      <c r="G2104" t="s">
        <v>16</v>
      </c>
      <c r="H2104" t="s">
        <v>11</v>
      </c>
      <c r="I2104" t="s">
        <v>42</v>
      </c>
      <c r="J2104" s="16" t="str">
        <f>IF(Table3[[#This Row],[month]]="?","sep",Table3[[#This Row],[month]])</f>
        <v>Sep</v>
      </c>
      <c r="K2104" s="16">
        <f>IF(Table3[[#This Row],[year]]="?","1983",Table3[[#This Row],[year]])</f>
        <v>1990</v>
      </c>
      <c r="L2104" s="16" t="str">
        <f>IF(Table3[[#This Row],[Hospital tier]]="?","tier - 2",Table3[[#This Row],[Hospital tier]])</f>
        <v>tier - 1</v>
      </c>
      <c r="M2104" s="16" t="str">
        <f>IF(Table3[[#This Row],[City tier]]="?","tier - 2",Table3[[#This Row],[City tier]])</f>
        <v>tier - 2</v>
      </c>
      <c r="N2104" s="16" t="str">
        <f>IF(Table3[[#This Row],[State ID]]="?","unknown",Table3[[#This Row],[State ID]])</f>
        <v>R1011</v>
      </c>
      <c r="O2104" s="38" t="str">
        <f>CONCATENATE(Table3[[#This Row],[date]],"-",Table3[[#This Row],[month2]],"-",Table3[[#This Row],[year2]])</f>
        <v>24-Sep-1990</v>
      </c>
      <c r="P2104" s="17">
        <f>DATEDIF(Table3[[#This Row],[date of birth]],DATE(2023,6,8),"y")</f>
        <v>32</v>
      </c>
      <c r="Q2104" s="39">
        <v>34456.269999999997</v>
      </c>
    </row>
    <row r="2105" spans="1:17" x14ac:dyDescent="0.25">
      <c r="A2105" t="s">
        <v>6820</v>
      </c>
      <c r="B2105">
        <v>1998</v>
      </c>
      <c r="C2105" t="s">
        <v>18</v>
      </c>
      <c r="D2105">
        <v>24</v>
      </c>
      <c r="E2105">
        <v>0</v>
      </c>
      <c r="F2105">
        <v>34472.839999999997</v>
      </c>
      <c r="G2105" t="s">
        <v>16</v>
      </c>
      <c r="H2105" t="s">
        <v>12</v>
      </c>
      <c r="I2105" t="s">
        <v>42</v>
      </c>
      <c r="J2105" s="16" t="str">
        <f>IF(Table3[[#This Row],[month]]="?","sep",Table3[[#This Row],[month]])</f>
        <v>Jun</v>
      </c>
      <c r="K2105" s="16">
        <f>IF(Table3[[#This Row],[year]]="?","1983",Table3[[#This Row],[year]])</f>
        <v>1998</v>
      </c>
      <c r="L2105" s="16" t="str">
        <f>IF(Table3[[#This Row],[Hospital tier]]="?","tier - 2",Table3[[#This Row],[Hospital tier]])</f>
        <v>tier - 1</v>
      </c>
      <c r="M2105" s="16" t="str">
        <f>IF(Table3[[#This Row],[City tier]]="?","tier - 2",Table3[[#This Row],[City tier]])</f>
        <v>tier - 3</v>
      </c>
      <c r="N2105" s="16" t="str">
        <f>IF(Table3[[#This Row],[State ID]]="?","unknown",Table3[[#This Row],[State ID]])</f>
        <v>R1011</v>
      </c>
      <c r="O2105" s="38" t="str">
        <f>CONCATENATE(Table3[[#This Row],[date]],"-",Table3[[#This Row],[month2]],"-",Table3[[#This Row],[year2]])</f>
        <v>24-Jun-1998</v>
      </c>
      <c r="P2105" s="17">
        <f>DATEDIF(Table3[[#This Row],[date of birth]],DATE(2023,6,8),"y")</f>
        <v>24</v>
      </c>
      <c r="Q2105" s="39">
        <v>34472.839999999997</v>
      </c>
    </row>
    <row r="2106" spans="1:17" x14ac:dyDescent="0.25">
      <c r="A2106" t="s">
        <v>6821</v>
      </c>
      <c r="B2106">
        <v>1976</v>
      </c>
      <c r="C2106" t="s">
        <v>15</v>
      </c>
      <c r="D2106">
        <v>25</v>
      </c>
      <c r="E2106">
        <v>2</v>
      </c>
      <c r="F2106">
        <v>34543.39</v>
      </c>
      <c r="G2106" t="s">
        <v>11</v>
      </c>
      <c r="H2106" t="s">
        <v>12</v>
      </c>
      <c r="I2106" t="s">
        <v>42</v>
      </c>
      <c r="J2106" s="16" t="str">
        <f>IF(Table3[[#This Row],[month]]="?","sep",Table3[[#This Row],[month]])</f>
        <v>Nov</v>
      </c>
      <c r="K2106" s="16">
        <f>IF(Table3[[#This Row],[year]]="?","1983",Table3[[#This Row],[year]])</f>
        <v>1976</v>
      </c>
      <c r="L2106" s="16" t="str">
        <f>IF(Table3[[#This Row],[Hospital tier]]="?","tier - 2",Table3[[#This Row],[Hospital tier]])</f>
        <v>tier - 2</v>
      </c>
      <c r="M2106" s="16" t="str">
        <f>IF(Table3[[#This Row],[City tier]]="?","tier - 2",Table3[[#This Row],[City tier]])</f>
        <v>tier - 3</v>
      </c>
      <c r="N2106" s="16" t="str">
        <f>IF(Table3[[#This Row],[State ID]]="?","unknown",Table3[[#This Row],[State ID]])</f>
        <v>R1011</v>
      </c>
      <c r="O2106" s="38" t="str">
        <f>CONCATENATE(Table3[[#This Row],[date]],"-",Table3[[#This Row],[month2]],"-",Table3[[#This Row],[year2]])</f>
        <v>25-Nov-1976</v>
      </c>
      <c r="P2106" s="17">
        <f>DATEDIF(Table3[[#This Row],[date of birth]],DATE(2023,6,8),"y")</f>
        <v>46</v>
      </c>
      <c r="Q2106" s="39">
        <v>34543.39</v>
      </c>
    </row>
    <row r="2107" spans="1:17" x14ac:dyDescent="0.25">
      <c r="A2107" t="s">
        <v>6822</v>
      </c>
      <c r="B2107">
        <v>2004</v>
      </c>
      <c r="C2107" t="s">
        <v>37</v>
      </c>
      <c r="D2107">
        <v>9</v>
      </c>
      <c r="E2107">
        <v>0</v>
      </c>
      <c r="F2107">
        <v>34617.839999999997</v>
      </c>
      <c r="G2107" t="s">
        <v>16</v>
      </c>
      <c r="H2107" t="s">
        <v>12</v>
      </c>
      <c r="I2107" t="s">
        <v>168</v>
      </c>
      <c r="J2107" s="16" t="str">
        <f>IF(Table3[[#This Row],[month]]="?","sep",Table3[[#This Row],[month]])</f>
        <v>Oct</v>
      </c>
      <c r="K2107" s="16">
        <f>IF(Table3[[#This Row],[year]]="?","1983",Table3[[#This Row],[year]])</f>
        <v>2004</v>
      </c>
      <c r="L2107" s="16" t="str">
        <f>IF(Table3[[#This Row],[Hospital tier]]="?","tier - 2",Table3[[#This Row],[Hospital tier]])</f>
        <v>tier - 1</v>
      </c>
      <c r="M2107" s="16" t="str">
        <f>IF(Table3[[#This Row],[City tier]]="?","tier - 2",Table3[[#This Row],[City tier]])</f>
        <v>tier - 3</v>
      </c>
      <c r="N2107" s="16" t="str">
        <f>IF(Table3[[#This Row],[State ID]]="?","unknown",Table3[[#This Row],[State ID]])</f>
        <v>R1016</v>
      </c>
      <c r="O2107" s="38" t="str">
        <f>CONCATENATE(Table3[[#This Row],[date]],"-",Table3[[#This Row],[month2]],"-",Table3[[#This Row],[year2]])</f>
        <v>9-Oct-2004</v>
      </c>
      <c r="P2107" s="17">
        <f>DATEDIF(Table3[[#This Row],[date of birth]],DATE(2023,6,8),"y")</f>
        <v>18</v>
      </c>
      <c r="Q2107" s="39">
        <v>34617.839999999997</v>
      </c>
    </row>
    <row r="2108" spans="1:17" x14ac:dyDescent="0.25">
      <c r="A2108" t="s">
        <v>6823</v>
      </c>
      <c r="B2108">
        <v>1994</v>
      </c>
      <c r="C2108" t="s">
        <v>10</v>
      </c>
      <c r="D2108">
        <v>7</v>
      </c>
      <c r="E2108">
        <v>0</v>
      </c>
      <c r="F2108">
        <v>34672.15</v>
      </c>
      <c r="G2108" t="s">
        <v>16</v>
      </c>
      <c r="H2108" t="s">
        <v>12</v>
      </c>
      <c r="I2108" t="s">
        <v>13</v>
      </c>
      <c r="J2108" s="16" t="str">
        <f>IF(Table3[[#This Row],[month]]="?","sep",Table3[[#This Row],[month]])</f>
        <v>Jul</v>
      </c>
      <c r="K2108" s="16">
        <f>IF(Table3[[#This Row],[year]]="?","1983",Table3[[#This Row],[year]])</f>
        <v>1994</v>
      </c>
      <c r="L2108" s="16" t="str">
        <f>IF(Table3[[#This Row],[Hospital tier]]="?","tier - 2",Table3[[#This Row],[Hospital tier]])</f>
        <v>tier - 1</v>
      </c>
      <c r="M2108" s="16" t="str">
        <f>IF(Table3[[#This Row],[City tier]]="?","tier - 2",Table3[[#This Row],[City tier]])</f>
        <v>tier - 3</v>
      </c>
      <c r="N2108" s="16" t="str">
        <f>IF(Table3[[#This Row],[State ID]]="?","unknown",Table3[[#This Row],[State ID]])</f>
        <v>R1013</v>
      </c>
      <c r="O2108" s="38" t="str">
        <f>CONCATENATE(Table3[[#This Row],[date]],"-",Table3[[#This Row],[month2]],"-",Table3[[#This Row],[year2]])</f>
        <v>7-Jul-1994</v>
      </c>
      <c r="P2108" s="17">
        <f>DATEDIF(Table3[[#This Row],[date of birth]],DATE(2023,6,8),"y")</f>
        <v>28</v>
      </c>
      <c r="Q2108" s="39">
        <v>34672.15</v>
      </c>
    </row>
    <row r="2109" spans="1:17" x14ac:dyDescent="0.25">
      <c r="A2109" t="s">
        <v>6824</v>
      </c>
      <c r="B2109">
        <v>2003</v>
      </c>
      <c r="C2109" t="s">
        <v>10</v>
      </c>
      <c r="D2109">
        <v>3</v>
      </c>
      <c r="E2109">
        <v>0</v>
      </c>
      <c r="F2109">
        <v>34779.620000000003</v>
      </c>
      <c r="G2109" t="s">
        <v>16</v>
      </c>
      <c r="H2109" t="s">
        <v>11</v>
      </c>
      <c r="I2109" t="s">
        <v>42</v>
      </c>
      <c r="J2109" s="16" t="str">
        <f>IF(Table3[[#This Row],[month]]="?","sep",Table3[[#This Row],[month]])</f>
        <v>Jul</v>
      </c>
      <c r="K2109" s="16">
        <f>IF(Table3[[#This Row],[year]]="?","1983",Table3[[#This Row],[year]])</f>
        <v>2003</v>
      </c>
      <c r="L2109" s="16" t="str">
        <f>IF(Table3[[#This Row],[Hospital tier]]="?","tier - 2",Table3[[#This Row],[Hospital tier]])</f>
        <v>tier - 1</v>
      </c>
      <c r="M2109" s="16" t="str">
        <f>IF(Table3[[#This Row],[City tier]]="?","tier - 2",Table3[[#This Row],[City tier]])</f>
        <v>tier - 2</v>
      </c>
      <c r="N2109" s="16" t="str">
        <f>IF(Table3[[#This Row],[State ID]]="?","unknown",Table3[[#This Row],[State ID]])</f>
        <v>R1011</v>
      </c>
      <c r="O2109" s="38" t="str">
        <f>CONCATENATE(Table3[[#This Row],[date]],"-",Table3[[#This Row],[month2]],"-",Table3[[#This Row],[year2]])</f>
        <v>3-Jul-2003</v>
      </c>
      <c r="P2109" s="17">
        <f>DATEDIF(Table3[[#This Row],[date of birth]],DATE(2023,6,8),"y")</f>
        <v>19</v>
      </c>
      <c r="Q2109" s="39">
        <v>34779.620000000003</v>
      </c>
    </row>
    <row r="2110" spans="1:17" x14ac:dyDescent="0.25">
      <c r="A2110" t="s">
        <v>6825</v>
      </c>
      <c r="B2110">
        <v>1995</v>
      </c>
      <c r="C2110" t="s">
        <v>30</v>
      </c>
      <c r="D2110">
        <v>27</v>
      </c>
      <c r="E2110">
        <v>1</v>
      </c>
      <c r="F2110">
        <v>34806.47</v>
      </c>
      <c r="G2110" t="s">
        <v>16</v>
      </c>
      <c r="H2110" t="s">
        <v>11</v>
      </c>
      <c r="I2110" t="s">
        <v>13</v>
      </c>
      <c r="J2110" s="16" t="str">
        <f>IF(Table3[[#This Row],[month]]="?","sep",Table3[[#This Row],[month]])</f>
        <v>Dec</v>
      </c>
      <c r="K2110" s="16">
        <f>IF(Table3[[#This Row],[year]]="?","1983",Table3[[#This Row],[year]])</f>
        <v>1995</v>
      </c>
      <c r="L2110" s="16" t="str">
        <f>IF(Table3[[#This Row],[Hospital tier]]="?","tier - 2",Table3[[#This Row],[Hospital tier]])</f>
        <v>tier - 1</v>
      </c>
      <c r="M2110" s="16" t="str">
        <f>IF(Table3[[#This Row],[City tier]]="?","tier - 2",Table3[[#This Row],[City tier]])</f>
        <v>tier - 2</v>
      </c>
      <c r="N2110" s="16" t="str">
        <f>IF(Table3[[#This Row],[State ID]]="?","unknown",Table3[[#This Row],[State ID]])</f>
        <v>R1013</v>
      </c>
      <c r="O2110" s="38" t="str">
        <f>CONCATENATE(Table3[[#This Row],[date]],"-",Table3[[#This Row],[month2]],"-",Table3[[#This Row],[year2]])</f>
        <v>27-Dec-1995</v>
      </c>
      <c r="P2110" s="17">
        <f>DATEDIF(Table3[[#This Row],[date of birth]],DATE(2023,6,8),"y")</f>
        <v>27</v>
      </c>
      <c r="Q2110" s="39">
        <v>34806.47</v>
      </c>
    </row>
    <row r="2111" spans="1:17" x14ac:dyDescent="0.25">
      <c r="A2111" t="s">
        <v>6826</v>
      </c>
      <c r="B2111">
        <v>2003</v>
      </c>
      <c r="C2111" t="s">
        <v>20</v>
      </c>
      <c r="D2111">
        <v>17</v>
      </c>
      <c r="E2111">
        <v>0</v>
      </c>
      <c r="F2111">
        <v>34828.65</v>
      </c>
      <c r="G2111" t="s">
        <v>16</v>
      </c>
      <c r="H2111" t="s">
        <v>12</v>
      </c>
      <c r="I2111" t="s">
        <v>42</v>
      </c>
      <c r="J2111" s="16" t="str">
        <f>IF(Table3[[#This Row],[month]]="?","sep",Table3[[#This Row],[month]])</f>
        <v>Sep</v>
      </c>
      <c r="K2111" s="16">
        <f>IF(Table3[[#This Row],[year]]="?","1983",Table3[[#This Row],[year]])</f>
        <v>2003</v>
      </c>
      <c r="L2111" s="16" t="str">
        <f>IF(Table3[[#This Row],[Hospital tier]]="?","tier - 2",Table3[[#This Row],[Hospital tier]])</f>
        <v>tier - 1</v>
      </c>
      <c r="M2111" s="16" t="str">
        <f>IF(Table3[[#This Row],[City tier]]="?","tier - 2",Table3[[#This Row],[City tier]])</f>
        <v>tier - 3</v>
      </c>
      <c r="N2111" s="16" t="str">
        <f>IF(Table3[[#This Row],[State ID]]="?","unknown",Table3[[#This Row],[State ID]])</f>
        <v>R1011</v>
      </c>
      <c r="O2111" s="38" t="str">
        <f>CONCATENATE(Table3[[#This Row],[date]],"-",Table3[[#This Row],[month2]],"-",Table3[[#This Row],[year2]])</f>
        <v>17-Sep-2003</v>
      </c>
      <c r="P2111" s="17">
        <f>DATEDIF(Table3[[#This Row],[date of birth]],DATE(2023,6,8),"y")</f>
        <v>19</v>
      </c>
      <c r="Q2111" s="39">
        <v>34828.65</v>
      </c>
    </row>
    <row r="2112" spans="1:17" x14ac:dyDescent="0.25">
      <c r="A2112" t="s">
        <v>6827</v>
      </c>
      <c r="B2112">
        <v>1995</v>
      </c>
      <c r="C2112" t="s">
        <v>37</v>
      </c>
      <c r="D2112">
        <v>17</v>
      </c>
      <c r="E2112">
        <v>0</v>
      </c>
      <c r="F2112">
        <v>34838.870000000003</v>
      </c>
      <c r="G2112" t="s">
        <v>11</v>
      </c>
      <c r="H2112" t="s">
        <v>12</v>
      </c>
      <c r="I2112" t="s">
        <v>42</v>
      </c>
      <c r="J2112" s="16" t="str">
        <f>IF(Table3[[#This Row],[month]]="?","sep",Table3[[#This Row],[month]])</f>
        <v>Oct</v>
      </c>
      <c r="K2112" s="16">
        <f>IF(Table3[[#This Row],[year]]="?","1983",Table3[[#This Row],[year]])</f>
        <v>1995</v>
      </c>
      <c r="L2112" s="16" t="str">
        <f>IF(Table3[[#This Row],[Hospital tier]]="?","tier - 2",Table3[[#This Row],[Hospital tier]])</f>
        <v>tier - 2</v>
      </c>
      <c r="M2112" s="16" t="str">
        <f>IF(Table3[[#This Row],[City tier]]="?","tier - 2",Table3[[#This Row],[City tier]])</f>
        <v>tier - 3</v>
      </c>
      <c r="N2112" s="16" t="str">
        <f>IF(Table3[[#This Row],[State ID]]="?","unknown",Table3[[#This Row],[State ID]])</f>
        <v>R1011</v>
      </c>
      <c r="O2112" s="38" t="str">
        <f>CONCATENATE(Table3[[#This Row],[date]],"-",Table3[[#This Row],[month2]],"-",Table3[[#This Row],[year2]])</f>
        <v>17-Oct-1995</v>
      </c>
      <c r="P2112" s="17">
        <f>DATEDIF(Table3[[#This Row],[date of birth]],DATE(2023,6,8),"y")</f>
        <v>27</v>
      </c>
      <c r="Q2112" s="39">
        <v>34838.870000000003</v>
      </c>
    </row>
    <row r="2113" spans="1:17" x14ac:dyDescent="0.25">
      <c r="A2113" t="s">
        <v>6828</v>
      </c>
      <c r="B2113">
        <v>1983</v>
      </c>
      <c r="C2113" t="s">
        <v>10</v>
      </c>
      <c r="D2113">
        <v>29</v>
      </c>
      <c r="E2113">
        <v>3</v>
      </c>
      <c r="F2113">
        <v>34940.61</v>
      </c>
      <c r="G2113" t="s">
        <v>11</v>
      </c>
      <c r="H2113" t="s">
        <v>12</v>
      </c>
      <c r="I2113" t="s">
        <v>42</v>
      </c>
      <c r="J2113" s="16" t="str">
        <f>IF(Table3[[#This Row],[month]]="?","sep",Table3[[#This Row],[month]])</f>
        <v>Jul</v>
      </c>
      <c r="K2113" s="16">
        <f>IF(Table3[[#This Row],[year]]="?","1983",Table3[[#This Row],[year]])</f>
        <v>1983</v>
      </c>
      <c r="L2113" s="16" t="str">
        <f>IF(Table3[[#This Row],[Hospital tier]]="?","tier - 2",Table3[[#This Row],[Hospital tier]])</f>
        <v>tier - 2</v>
      </c>
      <c r="M2113" s="16" t="str">
        <f>IF(Table3[[#This Row],[City tier]]="?","tier - 2",Table3[[#This Row],[City tier]])</f>
        <v>tier - 3</v>
      </c>
      <c r="N2113" s="16" t="str">
        <f>IF(Table3[[#This Row],[State ID]]="?","unknown",Table3[[#This Row],[State ID]])</f>
        <v>R1011</v>
      </c>
      <c r="O2113" s="38" t="str">
        <f>CONCATENATE(Table3[[#This Row],[date]],"-",Table3[[#This Row],[month2]],"-",Table3[[#This Row],[year2]])</f>
        <v>29-Jul-1983</v>
      </c>
      <c r="P2113" s="17">
        <f>DATEDIF(Table3[[#This Row],[date of birth]],DATE(2023,6,8),"y")</f>
        <v>39</v>
      </c>
      <c r="Q2113" s="39">
        <v>34940.61</v>
      </c>
    </row>
    <row r="2114" spans="1:17" x14ac:dyDescent="0.25">
      <c r="A2114" t="s">
        <v>6829</v>
      </c>
      <c r="B2114">
        <v>1967</v>
      </c>
      <c r="C2114" t="s">
        <v>37</v>
      </c>
      <c r="D2114">
        <v>7</v>
      </c>
      <c r="E2114">
        <v>0</v>
      </c>
      <c r="F2114">
        <v>34975.68</v>
      </c>
      <c r="G2114" t="s">
        <v>11</v>
      </c>
      <c r="H2114" t="s">
        <v>11</v>
      </c>
      <c r="I2114" t="s">
        <v>42</v>
      </c>
      <c r="J2114" s="16" t="str">
        <f>IF(Table3[[#This Row],[month]]="?","sep",Table3[[#This Row],[month]])</f>
        <v>Oct</v>
      </c>
      <c r="K2114" s="16">
        <f>IF(Table3[[#This Row],[year]]="?","1983",Table3[[#This Row],[year]])</f>
        <v>1967</v>
      </c>
      <c r="L2114" s="16" t="str">
        <f>IF(Table3[[#This Row],[Hospital tier]]="?","tier - 2",Table3[[#This Row],[Hospital tier]])</f>
        <v>tier - 2</v>
      </c>
      <c r="M2114" s="16" t="str">
        <f>IF(Table3[[#This Row],[City tier]]="?","tier - 2",Table3[[#This Row],[City tier]])</f>
        <v>tier - 2</v>
      </c>
      <c r="N2114" s="16" t="str">
        <f>IF(Table3[[#This Row],[State ID]]="?","unknown",Table3[[#This Row],[State ID]])</f>
        <v>R1011</v>
      </c>
      <c r="O2114" s="38" t="str">
        <f>CONCATENATE(Table3[[#This Row],[date]],"-",Table3[[#This Row],[month2]],"-",Table3[[#This Row],[year2]])</f>
        <v>7-Oct-1967</v>
      </c>
      <c r="P2114" s="17">
        <f>DATEDIF(Table3[[#This Row],[date of birth]],DATE(2023,6,8),"y")</f>
        <v>55</v>
      </c>
      <c r="Q2114" s="39">
        <v>34975.68</v>
      </c>
    </row>
    <row r="2115" spans="1:17" x14ac:dyDescent="0.25">
      <c r="A2115" t="s">
        <v>6830</v>
      </c>
      <c r="B2115">
        <v>1998</v>
      </c>
      <c r="C2115" t="s">
        <v>35</v>
      </c>
      <c r="D2115">
        <v>22</v>
      </c>
      <c r="E2115">
        <v>0</v>
      </c>
      <c r="F2115">
        <v>34976.42</v>
      </c>
      <c r="G2115" t="s">
        <v>11</v>
      </c>
      <c r="H2115" t="s">
        <v>16</v>
      </c>
      <c r="I2115" t="s">
        <v>42</v>
      </c>
      <c r="J2115" s="16" t="str">
        <f>IF(Table3[[#This Row],[month]]="?","sep",Table3[[#This Row],[month]])</f>
        <v>Aug</v>
      </c>
      <c r="K2115" s="16">
        <f>IF(Table3[[#This Row],[year]]="?","1983",Table3[[#This Row],[year]])</f>
        <v>1998</v>
      </c>
      <c r="L2115" s="16" t="str">
        <f>IF(Table3[[#This Row],[Hospital tier]]="?","tier - 2",Table3[[#This Row],[Hospital tier]])</f>
        <v>tier - 2</v>
      </c>
      <c r="M2115" s="16" t="str">
        <f>IF(Table3[[#This Row],[City tier]]="?","tier - 2",Table3[[#This Row],[City tier]])</f>
        <v>tier - 1</v>
      </c>
      <c r="N2115" s="16" t="str">
        <f>IF(Table3[[#This Row],[State ID]]="?","unknown",Table3[[#This Row],[State ID]])</f>
        <v>R1011</v>
      </c>
      <c r="O2115" s="38" t="str">
        <f>CONCATENATE(Table3[[#This Row],[date]],"-",Table3[[#This Row],[month2]],"-",Table3[[#This Row],[year2]])</f>
        <v>22-Aug-1998</v>
      </c>
      <c r="P2115" s="17">
        <f>DATEDIF(Table3[[#This Row],[date of birth]],DATE(2023,6,8),"y")</f>
        <v>24</v>
      </c>
      <c r="Q2115" s="39">
        <v>34976.42</v>
      </c>
    </row>
    <row r="2116" spans="1:17" x14ac:dyDescent="0.25">
      <c r="A2116" t="s">
        <v>6831</v>
      </c>
      <c r="B2116">
        <v>1997</v>
      </c>
      <c r="C2116" t="s">
        <v>35</v>
      </c>
      <c r="D2116">
        <v>22</v>
      </c>
      <c r="E2116">
        <v>0</v>
      </c>
      <c r="F2116">
        <v>34979.86</v>
      </c>
      <c r="G2116" t="s">
        <v>11</v>
      </c>
      <c r="H2116" t="s">
        <v>11</v>
      </c>
      <c r="I2116" t="s">
        <v>42</v>
      </c>
      <c r="J2116" s="16" t="str">
        <f>IF(Table3[[#This Row],[month]]="?","sep",Table3[[#This Row],[month]])</f>
        <v>Aug</v>
      </c>
      <c r="K2116" s="16">
        <f>IF(Table3[[#This Row],[year]]="?","1983",Table3[[#This Row],[year]])</f>
        <v>1997</v>
      </c>
      <c r="L2116" s="16" t="str">
        <f>IF(Table3[[#This Row],[Hospital tier]]="?","tier - 2",Table3[[#This Row],[Hospital tier]])</f>
        <v>tier - 2</v>
      </c>
      <c r="M2116" s="16" t="str">
        <f>IF(Table3[[#This Row],[City tier]]="?","tier - 2",Table3[[#This Row],[City tier]])</f>
        <v>tier - 2</v>
      </c>
      <c r="N2116" s="16" t="str">
        <f>IF(Table3[[#This Row],[State ID]]="?","unknown",Table3[[#This Row],[State ID]])</f>
        <v>R1011</v>
      </c>
      <c r="O2116" s="38" t="str">
        <f>CONCATENATE(Table3[[#This Row],[date]],"-",Table3[[#This Row],[month2]],"-",Table3[[#This Row],[year2]])</f>
        <v>22-Aug-1997</v>
      </c>
      <c r="P2116" s="17">
        <f>DATEDIF(Table3[[#This Row],[date of birth]],DATE(2023,6,8),"y")</f>
        <v>25</v>
      </c>
      <c r="Q2116" s="39">
        <v>34979.86</v>
      </c>
    </row>
    <row r="2117" spans="1:17" x14ac:dyDescent="0.25">
      <c r="A2117" t="s">
        <v>6832</v>
      </c>
      <c r="B2117">
        <v>1982</v>
      </c>
      <c r="C2117" t="s">
        <v>10</v>
      </c>
      <c r="D2117">
        <v>5</v>
      </c>
      <c r="E2117">
        <v>3</v>
      </c>
      <c r="F2117">
        <v>35000.730000000003</v>
      </c>
      <c r="G2117" t="s">
        <v>11</v>
      </c>
      <c r="H2117" t="s">
        <v>12</v>
      </c>
      <c r="I2117" t="s">
        <v>42</v>
      </c>
      <c r="J2117" s="16" t="str">
        <f>IF(Table3[[#This Row],[month]]="?","sep",Table3[[#This Row],[month]])</f>
        <v>Jul</v>
      </c>
      <c r="K2117" s="16">
        <f>IF(Table3[[#This Row],[year]]="?","1983",Table3[[#This Row],[year]])</f>
        <v>1982</v>
      </c>
      <c r="L2117" s="16" t="str">
        <f>IF(Table3[[#This Row],[Hospital tier]]="?","tier - 2",Table3[[#This Row],[Hospital tier]])</f>
        <v>tier - 2</v>
      </c>
      <c r="M2117" s="16" t="str">
        <f>IF(Table3[[#This Row],[City tier]]="?","tier - 2",Table3[[#This Row],[City tier]])</f>
        <v>tier - 3</v>
      </c>
      <c r="N2117" s="16" t="str">
        <f>IF(Table3[[#This Row],[State ID]]="?","unknown",Table3[[#This Row],[State ID]])</f>
        <v>R1011</v>
      </c>
      <c r="O2117" s="38" t="str">
        <f>CONCATENATE(Table3[[#This Row],[date]],"-",Table3[[#This Row],[month2]],"-",Table3[[#This Row],[year2]])</f>
        <v>5-Jul-1982</v>
      </c>
      <c r="P2117" s="17">
        <f>DATEDIF(Table3[[#This Row],[date of birth]],DATE(2023,6,8),"y")</f>
        <v>40</v>
      </c>
      <c r="Q2117" s="39">
        <v>35000.730000000003</v>
      </c>
    </row>
    <row r="2118" spans="1:17" x14ac:dyDescent="0.25">
      <c r="A2118" t="s">
        <v>6833</v>
      </c>
      <c r="B2118">
        <v>1975</v>
      </c>
      <c r="C2118" t="s">
        <v>35</v>
      </c>
      <c r="D2118">
        <v>29</v>
      </c>
      <c r="E2118">
        <v>1</v>
      </c>
      <c r="F2118">
        <v>35050.620000000003</v>
      </c>
      <c r="G2118" t="s">
        <v>11</v>
      </c>
      <c r="H2118" t="s">
        <v>16</v>
      </c>
      <c r="I2118" t="s">
        <v>42</v>
      </c>
      <c r="J2118" s="16" t="str">
        <f>IF(Table3[[#This Row],[month]]="?","sep",Table3[[#This Row],[month]])</f>
        <v>Aug</v>
      </c>
      <c r="K2118" s="16">
        <f>IF(Table3[[#This Row],[year]]="?","1983",Table3[[#This Row],[year]])</f>
        <v>1975</v>
      </c>
      <c r="L2118" s="16" t="str">
        <f>IF(Table3[[#This Row],[Hospital tier]]="?","tier - 2",Table3[[#This Row],[Hospital tier]])</f>
        <v>tier - 2</v>
      </c>
      <c r="M2118" s="16" t="str">
        <f>IF(Table3[[#This Row],[City tier]]="?","tier - 2",Table3[[#This Row],[City tier]])</f>
        <v>tier - 1</v>
      </c>
      <c r="N2118" s="16" t="str">
        <f>IF(Table3[[#This Row],[State ID]]="?","unknown",Table3[[#This Row],[State ID]])</f>
        <v>R1011</v>
      </c>
      <c r="O2118" s="38" t="str">
        <f>CONCATENATE(Table3[[#This Row],[date]],"-",Table3[[#This Row],[month2]],"-",Table3[[#This Row],[year2]])</f>
        <v>29-Aug-1975</v>
      </c>
      <c r="P2118" s="17">
        <f>DATEDIF(Table3[[#This Row],[date of birth]],DATE(2023,6,8),"y")</f>
        <v>47</v>
      </c>
      <c r="Q2118" s="39">
        <v>35050.620000000003</v>
      </c>
    </row>
    <row r="2119" spans="1:17" x14ac:dyDescent="0.25">
      <c r="A2119" t="s">
        <v>6834</v>
      </c>
      <c r="B2119">
        <v>1977</v>
      </c>
      <c r="C2119" t="s">
        <v>18</v>
      </c>
      <c r="D2119">
        <v>29</v>
      </c>
      <c r="E2119">
        <v>0</v>
      </c>
      <c r="F2119">
        <v>35069.370000000003</v>
      </c>
      <c r="G2119" t="s">
        <v>16</v>
      </c>
      <c r="H2119" t="s">
        <v>16</v>
      </c>
      <c r="I2119" t="s">
        <v>356</v>
      </c>
      <c r="J2119" s="16" t="str">
        <f>IF(Table3[[#This Row],[month]]="?","sep",Table3[[#This Row],[month]])</f>
        <v>Jun</v>
      </c>
      <c r="K2119" s="16">
        <f>IF(Table3[[#This Row],[year]]="?","1983",Table3[[#This Row],[year]])</f>
        <v>1977</v>
      </c>
      <c r="L2119" s="16" t="str">
        <f>IF(Table3[[#This Row],[Hospital tier]]="?","tier - 2",Table3[[#This Row],[Hospital tier]])</f>
        <v>tier - 1</v>
      </c>
      <c r="M2119" s="16" t="str">
        <f>IF(Table3[[#This Row],[City tier]]="?","tier - 2",Table3[[#This Row],[City tier]])</f>
        <v>tier - 1</v>
      </c>
      <c r="N2119" s="16" t="str">
        <f>IF(Table3[[#This Row],[State ID]]="?","unknown",Table3[[#This Row],[State ID]])</f>
        <v>R1017</v>
      </c>
      <c r="O2119" s="38" t="str">
        <f>CONCATENATE(Table3[[#This Row],[date]],"-",Table3[[#This Row],[month2]],"-",Table3[[#This Row],[year2]])</f>
        <v>29-Jun-1977</v>
      </c>
      <c r="P2119" s="17">
        <f>DATEDIF(Table3[[#This Row],[date of birth]],DATE(2023,6,8),"y")</f>
        <v>45</v>
      </c>
      <c r="Q2119" s="39">
        <v>35069.370000000003</v>
      </c>
    </row>
    <row r="2120" spans="1:17" x14ac:dyDescent="0.25">
      <c r="A2120" t="s">
        <v>6835</v>
      </c>
      <c r="B2120">
        <v>1998</v>
      </c>
      <c r="C2120" t="s">
        <v>30</v>
      </c>
      <c r="D2120">
        <v>22</v>
      </c>
      <c r="E2120">
        <v>0</v>
      </c>
      <c r="F2120">
        <v>35147.53</v>
      </c>
      <c r="G2120" t="s">
        <v>16</v>
      </c>
      <c r="H2120" t="s">
        <v>16</v>
      </c>
      <c r="I2120" t="s">
        <v>168</v>
      </c>
      <c r="J2120" s="16" t="str">
        <f>IF(Table3[[#This Row],[month]]="?","sep",Table3[[#This Row],[month]])</f>
        <v>Dec</v>
      </c>
      <c r="K2120" s="16">
        <f>IF(Table3[[#This Row],[year]]="?","1983",Table3[[#This Row],[year]])</f>
        <v>1998</v>
      </c>
      <c r="L2120" s="16" t="str">
        <f>IF(Table3[[#This Row],[Hospital tier]]="?","tier - 2",Table3[[#This Row],[Hospital tier]])</f>
        <v>tier - 1</v>
      </c>
      <c r="M2120" s="16" t="str">
        <f>IF(Table3[[#This Row],[City tier]]="?","tier - 2",Table3[[#This Row],[City tier]])</f>
        <v>tier - 1</v>
      </c>
      <c r="N2120" s="16" t="str">
        <f>IF(Table3[[#This Row],[State ID]]="?","unknown",Table3[[#This Row],[State ID]])</f>
        <v>R1016</v>
      </c>
      <c r="O2120" s="38" t="str">
        <f>CONCATENATE(Table3[[#This Row],[date]],"-",Table3[[#This Row],[month2]],"-",Table3[[#This Row],[year2]])</f>
        <v>22-Dec-1998</v>
      </c>
      <c r="P2120" s="17">
        <f>DATEDIF(Table3[[#This Row],[date of birth]],DATE(2023,6,8),"y")</f>
        <v>24</v>
      </c>
      <c r="Q2120" s="39">
        <v>35147.53</v>
      </c>
    </row>
    <row r="2121" spans="1:17" x14ac:dyDescent="0.25">
      <c r="A2121" t="s">
        <v>6836</v>
      </c>
      <c r="B2121">
        <v>1967</v>
      </c>
      <c r="C2121" t="s">
        <v>30</v>
      </c>
      <c r="D2121">
        <v>30</v>
      </c>
      <c r="E2121">
        <v>1</v>
      </c>
      <c r="F2121">
        <v>35160.129999999997</v>
      </c>
      <c r="G2121" t="s">
        <v>11</v>
      </c>
      <c r="H2121" t="s">
        <v>11</v>
      </c>
      <c r="I2121" t="s">
        <v>42</v>
      </c>
      <c r="J2121" s="16" t="str">
        <f>IF(Table3[[#This Row],[month]]="?","sep",Table3[[#This Row],[month]])</f>
        <v>Dec</v>
      </c>
      <c r="K2121" s="16">
        <f>IF(Table3[[#This Row],[year]]="?","1983",Table3[[#This Row],[year]])</f>
        <v>1967</v>
      </c>
      <c r="L2121" s="16" t="str">
        <f>IF(Table3[[#This Row],[Hospital tier]]="?","tier - 2",Table3[[#This Row],[Hospital tier]])</f>
        <v>tier - 2</v>
      </c>
      <c r="M2121" s="16" t="str">
        <f>IF(Table3[[#This Row],[City tier]]="?","tier - 2",Table3[[#This Row],[City tier]])</f>
        <v>tier - 2</v>
      </c>
      <c r="N2121" s="16" t="str">
        <f>IF(Table3[[#This Row],[State ID]]="?","unknown",Table3[[#This Row],[State ID]])</f>
        <v>R1011</v>
      </c>
      <c r="O2121" s="38" t="str">
        <f>CONCATENATE(Table3[[#This Row],[date]],"-",Table3[[#This Row],[month2]],"-",Table3[[#This Row],[year2]])</f>
        <v>30-Dec-1967</v>
      </c>
      <c r="P2121" s="17">
        <f>DATEDIF(Table3[[#This Row],[date of birth]],DATE(2023,6,8),"y")</f>
        <v>55</v>
      </c>
      <c r="Q2121" s="39">
        <v>35160.129999999997</v>
      </c>
    </row>
    <row r="2122" spans="1:17" x14ac:dyDescent="0.25">
      <c r="A2122" t="s">
        <v>6837</v>
      </c>
      <c r="B2122">
        <v>1997</v>
      </c>
      <c r="C2122" t="s">
        <v>10</v>
      </c>
      <c r="D2122">
        <v>9</v>
      </c>
      <c r="E2122">
        <v>0</v>
      </c>
      <c r="F2122">
        <v>35302.089999999997</v>
      </c>
      <c r="G2122" t="s">
        <v>16</v>
      </c>
      <c r="H2122" t="s">
        <v>11</v>
      </c>
      <c r="I2122" t="s">
        <v>42</v>
      </c>
      <c r="J2122" s="16" t="str">
        <f>IF(Table3[[#This Row],[month]]="?","sep",Table3[[#This Row],[month]])</f>
        <v>Jul</v>
      </c>
      <c r="K2122" s="16">
        <f>IF(Table3[[#This Row],[year]]="?","1983",Table3[[#This Row],[year]])</f>
        <v>1997</v>
      </c>
      <c r="L2122" s="16" t="str">
        <f>IF(Table3[[#This Row],[Hospital tier]]="?","tier - 2",Table3[[#This Row],[Hospital tier]])</f>
        <v>tier - 1</v>
      </c>
      <c r="M2122" s="16" t="str">
        <f>IF(Table3[[#This Row],[City tier]]="?","tier - 2",Table3[[#This Row],[City tier]])</f>
        <v>tier - 2</v>
      </c>
      <c r="N2122" s="16" t="str">
        <f>IF(Table3[[#This Row],[State ID]]="?","unknown",Table3[[#This Row],[State ID]])</f>
        <v>R1011</v>
      </c>
      <c r="O2122" s="38" t="str">
        <f>CONCATENATE(Table3[[#This Row],[date]],"-",Table3[[#This Row],[month2]],"-",Table3[[#This Row],[year2]])</f>
        <v>9-Jul-1997</v>
      </c>
      <c r="P2122" s="17">
        <f>DATEDIF(Table3[[#This Row],[date of birth]],DATE(2023,6,8),"y")</f>
        <v>25</v>
      </c>
      <c r="Q2122" s="39">
        <v>35302.089999999997</v>
      </c>
    </row>
    <row r="2123" spans="1:17" x14ac:dyDescent="0.25">
      <c r="A2123" t="s">
        <v>6838</v>
      </c>
      <c r="B2123">
        <v>1988</v>
      </c>
      <c r="C2123" t="s">
        <v>20</v>
      </c>
      <c r="D2123">
        <v>19</v>
      </c>
      <c r="E2123">
        <v>3</v>
      </c>
      <c r="F2123">
        <v>35315.96</v>
      </c>
      <c r="G2123" t="s">
        <v>11</v>
      </c>
      <c r="H2123" t="s">
        <v>16</v>
      </c>
      <c r="I2123" t="s">
        <v>42</v>
      </c>
      <c r="J2123" s="16" t="str">
        <f>IF(Table3[[#This Row],[month]]="?","sep",Table3[[#This Row],[month]])</f>
        <v>Sep</v>
      </c>
      <c r="K2123" s="16">
        <f>IF(Table3[[#This Row],[year]]="?","1983",Table3[[#This Row],[year]])</f>
        <v>1988</v>
      </c>
      <c r="L2123" s="16" t="str">
        <f>IF(Table3[[#This Row],[Hospital tier]]="?","tier - 2",Table3[[#This Row],[Hospital tier]])</f>
        <v>tier - 2</v>
      </c>
      <c r="M2123" s="16" t="str">
        <f>IF(Table3[[#This Row],[City tier]]="?","tier - 2",Table3[[#This Row],[City tier]])</f>
        <v>tier - 1</v>
      </c>
      <c r="N2123" s="16" t="str">
        <f>IF(Table3[[#This Row],[State ID]]="?","unknown",Table3[[#This Row],[State ID]])</f>
        <v>R1011</v>
      </c>
      <c r="O2123" s="38" t="str">
        <f>CONCATENATE(Table3[[#This Row],[date]],"-",Table3[[#This Row],[month2]],"-",Table3[[#This Row],[year2]])</f>
        <v>19-Sep-1988</v>
      </c>
      <c r="P2123" s="17">
        <f>DATEDIF(Table3[[#This Row],[date of birth]],DATE(2023,6,8),"y")</f>
        <v>34</v>
      </c>
      <c r="Q2123" s="39">
        <v>35315.96</v>
      </c>
    </row>
    <row r="2124" spans="1:17" x14ac:dyDescent="0.25">
      <c r="A2124" t="s">
        <v>6839</v>
      </c>
      <c r="B2124">
        <v>1971</v>
      </c>
      <c r="C2124" t="s">
        <v>20</v>
      </c>
      <c r="D2124">
        <v>22</v>
      </c>
      <c r="E2124">
        <v>0</v>
      </c>
      <c r="F2124">
        <v>35345.730000000003</v>
      </c>
      <c r="G2124" t="s">
        <v>11</v>
      </c>
      <c r="H2124" t="s">
        <v>12</v>
      </c>
      <c r="I2124" t="s">
        <v>42</v>
      </c>
      <c r="J2124" s="16" t="str">
        <f>IF(Table3[[#This Row],[month]]="?","sep",Table3[[#This Row],[month]])</f>
        <v>Sep</v>
      </c>
      <c r="K2124" s="16">
        <f>IF(Table3[[#This Row],[year]]="?","1983",Table3[[#This Row],[year]])</f>
        <v>1971</v>
      </c>
      <c r="L2124" s="16" t="str">
        <f>IF(Table3[[#This Row],[Hospital tier]]="?","tier - 2",Table3[[#This Row],[Hospital tier]])</f>
        <v>tier - 2</v>
      </c>
      <c r="M2124" s="16" t="str">
        <f>IF(Table3[[#This Row],[City tier]]="?","tier - 2",Table3[[#This Row],[City tier]])</f>
        <v>tier - 3</v>
      </c>
      <c r="N2124" s="16" t="str">
        <f>IF(Table3[[#This Row],[State ID]]="?","unknown",Table3[[#This Row],[State ID]])</f>
        <v>R1011</v>
      </c>
      <c r="O2124" s="38" t="str">
        <f>CONCATENATE(Table3[[#This Row],[date]],"-",Table3[[#This Row],[month2]],"-",Table3[[#This Row],[year2]])</f>
        <v>22-Sep-1971</v>
      </c>
      <c r="P2124" s="17">
        <f>DATEDIF(Table3[[#This Row],[date of birth]],DATE(2023,6,8),"y")</f>
        <v>51</v>
      </c>
      <c r="Q2124" s="39">
        <v>35345.730000000003</v>
      </c>
    </row>
    <row r="2125" spans="1:17" x14ac:dyDescent="0.25">
      <c r="A2125" t="s">
        <v>6840</v>
      </c>
      <c r="B2125">
        <v>1988</v>
      </c>
      <c r="C2125" t="s">
        <v>15</v>
      </c>
      <c r="D2125">
        <v>20</v>
      </c>
      <c r="E2125">
        <v>0</v>
      </c>
      <c r="F2125">
        <v>35491.64</v>
      </c>
      <c r="G2125" t="s">
        <v>16</v>
      </c>
      <c r="H2125" t="s">
        <v>11</v>
      </c>
      <c r="I2125" t="s">
        <v>42</v>
      </c>
      <c r="J2125" s="16" t="str">
        <f>IF(Table3[[#This Row],[month]]="?","sep",Table3[[#This Row],[month]])</f>
        <v>Nov</v>
      </c>
      <c r="K2125" s="16">
        <f>IF(Table3[[#This Row],[year]]="?","1983",Table3[[#This Row],[year]])</f>
        <v>1988</v>
      </c>
      <c r="L2125" s="16" t="str">
        <f>IF(Table3[[#This Row],[Hospital tier]]="?","tier - 2",Table3[[#This Row],[Hospital tier]])</f>
        <v>tier - 1</v>
      </c>
      <c r="M2125" s="16" t="str">
        <f>IF(Table3[[#This Row],[City tier]]="?","tier - 2",Table3[[#This Row],[City tier]])</f>
        <v>tier - 2</v>
      </c>
      <c r="N2125" s="16" t="str">
        <f>IF(Table3[[#This Row],[State ID]]="?","unknown",Table3[[#This Row],[State ID]])</f>
        <v>R1011</v>
      </c>
      <c r="O2125" s="38" t="str">
        <f>CONCATENATE(Table3[[#This Row],[date]],"-",Table3[[#This Row],[month2]],"-",Table3[[#This Row],[year2]])</f>
        <v>20-Nov-1988</v>
      </c>
      <c r="P2125" s="17">
        <f>DATEDIF(Table3[[#This Row],[date of birth]],DATE(2023,6,8),"y")</f>
        <v>34</v>
      </c>
      <c r="Q2125" s="39">
        <v>35491.64</v>
      </c>
    </row>
    <row r="2126" spans="1:17" x14ac:dyDescent="0.25">
      <c r="A2126" t="s">
        <v>6841</v>
      </c>
      <c r="B2126">
        <v>1973</v>
      </c>
      <c r="C2126" t="s">
        <v>30</v>
      </c>
      <c r="D2126">
        <v>16</v>
      </c>
      <c r="E2126">
        <v>0</v>
      </c>
      <c r="F2126">
        <v>35517.19</v>
      </c>
      <c r="G2126" t="s">
        <v>11</v>
      </c>
      <c r="H2126" t="s">
        <v>11</v>
      </c>
      <c r="I2126" t="s">
        <v>42</v>
      </c>
      <c r="J2126" s="16" t="str">
        <f>IF(Table3[[#This Row],[month]]="?","sep",Table3[[#This Row],[month]])</f>
        <v>Dec</v>
      </c>
      <c r="K2126" s="16">
        <f>IF(Table3[[#This Row],[year]]="?","1983",Table3[[#This Row],[year]])</f>
        <v>1973</v>
      </c>
      <c r="L2126" s="16" t="str">
        <f>IF(Table3[[#This Row],[Hospital tier]]="?","tier - 2",Table3[[#This Row],[Hospital tier]])</f>
        <v>tier - 2</v>
      </c>
      <c r="M2126" s="16" t="str">
        <f>IF(Table3[[#This Row],[City tier]]="?","tier - 2",Table3[[#This Row],[City tier]])</f>
        <v>tier - 2</v>
      </c>
      <c r="N2126" s="16" t="str">
        <f>IF(Table3[[#This Row],[State ID]]="?","unknown",Table3[[#This Row],[State ID]])</f>
        <v>R1011</v>
      </c>
      <c r="O2126" s="38" t="str">
        <f>CONCATENATE(Table3[[#This Row],[date]],"-",Table3[[#This Row],[month2]],"-",Table3[[#This Row],[year2]])</f>
        <v>16-Dec-1973</v>
      </c>
      <c r="P2126" s="17">
        <f>DATEDIF(Table3[[#This Row],[date of birth]],DATE(2023,6,8),"y")</f>
        <v>49</v>
      </c>
      <c r="Q2126" s="39">
        <v>35517.19</v>
      </c>
    </row>
    <row r="2127" spans="1:17" x14ac:dyDescent="0.25">
      <c r="A2127" t="s">
        <v>6842</v>
      </c>
      <c r="B2127">
        <v>1992</v>
      </c>
      <c r="C2127" t="s">
        <v>20</v>
      </c>
      <c r="D2127">
        <v>13</v>
      </c>
      <c r="E2127">
        <v>0</v>
      </c>
      <c r="F2127">
        <v>35547.47</v>
      </c>
      <c r="G2127" t="s">
        <v>11</v>
      </c>
      <c r="H2127" t="s">
        <v>12</v>
      </c>
      <c r="I2127" t="s">
        <v>42</v>
      </c>
      <c r="J2127" s="16" t="str">
        <f>IF(Table3[[#This Row],[month]]="?","sep",Table3[[#This Row],[month]])</f>
        <v>Sep</v>
      </c>
      <c r="K2127" s="16">
        <f>IF(Table3[[#This Row],[year]]="?","1983",Table3[[#This Row],[year]])</f>
        <v>1992</v>
      </c>
      <c r="L2127" s="16" t="str">
        <f>IF(Table3[[#This Row],[Hospital tier]]="?","tier - 2",Table3[[#This Row],[Hospital tier]])</f>
        <v>tier - 2</v>
      </c>
      <c r="M2127" s="16" t="str">
        <f>IF(Table3[[#This Row],[City tier]]="?","tier - 2",Table3[[#This Row],[City tier]])</f>
        <v>tier - 3</v>
      </c>
      <c r="N2127" s="16" t="str">
        <f>IF(Table3[[#This Row],[State ID]]="?","unknown",Table3[[#This Row],[State ID]])</f>
        <v>R1011</v>
      </c>
      <c r="O2127" s="38" t="str">
        <f>CONCATENATE(Table3[[#This Row],[date]],"-",Table3[[#This Row],[month2]],"-",Table3[[#This Row],[year2]])</f>
        <v>13-Sep-1992</v>
      </c>
      <c r="P2127" s="17">
        <f>DATEDIF(Table3[[#This Row],[date of birth]],DATE(2023,6,8),"y")</f>
        <v>30</v>
      </c>
      <c r="Q2127" s="39">
        <v>35547.47</v>
      </c>
    </row>
    <row r="2128" spans="1:17" x14ac:dyDescent="0.25">
      <c r="A2128" t="s">
        <v>6843</v>
      </c>
      <c r="B2128">
        <v>1973</v>
      </c>
      <c r="C2128" t="s">
        <v>37</v>
      </c>
      <c r="D2128">
        <v>27</v>
      </c>
      <c r="E2128">
        <v>0</v>
      </c>
      <c r="F2128">
        <v>35547.72</v>
      </c>
      <c r="G2128" t="s">
        <v>16</v>
      </c>
      <c r="H2128" t="s">
        <v>16</v>
      </c>
      <c r="I2128" t="s">
        <v>42</v>
      </c>
      <c r="J2128" s="16" t="str">
        <f>IF(Table3[[#This Row],[month]]="?","sep",Table3[[#This Row],[month]])</f>
        <v>Oct</v>
      </c>
      <c r="K2128" s="16">
        <f>IF(Table3[[#This Row],[year]]="?","1983",Table3[[#This Row],[year]])</f>
        <v>1973</v>
      </c>
      <c r="L2128" s="16" t="str">
        <f>IF(Table3[[#This Row],[Hospital tier]]="?","tier - 2",Table3[[#This Row],[Hospital tier]])</f>
        <v>tier - 1</v>
      </c>
      <c r="M2128" s="16" t="str">
        <f>IF(Table3[[#This Row],[City tier]]="?","tier - 2",Table3[[#This Row],[City tier]])</f>
        <v>tier - 1</v>
      </c>
      <c r="N2128" s="16" t="str">
        <f>IF(Table3[[#This Row],[State ID]]="?","unknown",Table3[[#This Row],[State ID]])</f>
        <v>R1011</v>
      </c>
      <c r="O2128" s="38" t="str">
        <f>CONCATENATE(Table3[[#This Row],[date]],"-",Table3[[#This Row],[month2]],"-",Table3[[#This Row],[year2]])</f>
        <v>27-Oct-1973</v>
      </c>
      <c r="P2128" s="17">
        <f>DATEDIF(Table3[[#This Row],[date of birth]],DATE(2023,6,8),"y")</f>
        <v>49</v>
      </c>
      <c r="Q2128" s="39">
        <v>35547.72</v>
      </c>
    </row>
    <row r="2129" spans="1:17" x14ac:dyDescent="0.25">
      <c r="A2129" t="s">
        <v>6844</v>
      </c>
      <c r="B2129">
        <v>1964</v>
      </c>
      <c r="C2129" t="s">
        <v>35</v>
      </c>
      <c r="D2129">
        <v>29</v>
      </c>
      <c r="E2129">
        <v>0</v>
      </c>
      <c r="F2129">
        <v>35573.26</v>
      </c>
      <c r="G2129" t="s">
        <v>11</v>
      </c>
      <c r="H2129" t="s">
        <v>16</v>
      </c>
      <c r="I2129" t="s">
        <v>42</v>
      </c>
      <c r="J2129" s="16" t="str">
        <f>IF(Table3[[#This Row],[month]]="?","sep",Table3[[#This Row],[month]])</f>
        <v>Aug</v>
      </c>
      <c r="K2129" s="16">
        <f>IF(Table3[[#This Row],[year]]="?","1983",Table3[[#This Row],[year]])</f>
        <v>1964</v>
      </c>
      <c r="L2129" s="16" t="str">
        <f>IF(Table3[[#This Row],[Hospital tier]]="?","tier - 2",Table3[[#This Row],[Hospital tier]])</f>
        <v>tier - 2</v>
      </c>
      <c r="M2129" s="16" t="str">
        <f>IF(Table3[[#This Row],[City tier]]="?","tier - 2",Table3[[#This Row],[City tier]])</f>
        <v>tier - 1</v>
      </c>
      <c r="N2129" s="16" t="str">
        <f>IF(Table3[[#This Row],[State ID]]="?","unknown",Table3[[#This Row],[State ID]])</f>
        <v>R1011</v>
      </c>
      <c r="O2129" s="38" t="str">
        <f>CONCATENATE(Table3[[#This Row],[date]],"-",Table3[[#This Row],[month2]],"-",Table3[[#This Row],[year2]])</f>
        <v>29-Aug-1964</v>
      </c>
      <c r="P2129" s="17">
        <f>DATEDIF(Table3[[#This Row],[date of birth]],DATE(2023,6,8),"y")</f>
        <v>58</v>
      </c>
      <c r="Q2129" s="39">
        <v>35573.26</v>
      </c>
    </row>
    <row r="2130" spans="1:17" x14ac:dyDescent="0.25">
      <c r="A2130" t="s">
        <v>6845</v>
      </c>
      <c r="B2130">
        <v>1971</v>
      </c>
      <c r="C2130" t="s">
        <v>35</v>
      </c>
      <c r="D2130">
        <v>10</v>
      </c>
      <c r="E2130">
        <v>0</v>
      </c>
      <c r="F2130">
        <v>35583.17</v>
      </c>
      <c r="G2130" t="s">
        <v>16</v>
      </c>
      <c r="H2130" t="s">
        <v>12</v>
      </c>
      <c r="I2130" t="s">
        <v>42</v>
      </c>
      <c r="J2130" s="16" t="str">
        <f>IF(Table3[[#This Row],[month]]="?","sep",Table3[[#This Row],[month]])</f>
        <v>Aug</v>
      </c>
      <c r="K2130" s="16">
        <f>IF(Table3[[#This Row],[year]]="?","1983",Table3[[#This Row],[year]])</f>
        <v>1971</v>
      </c>
      <c r="L2130" s="16" t="str">
        <f>IF(Table3[[#This Row],[Hospital tier]]="?","tier - 2",Table3[[#This Row],[Hospital tier]])</f>
        <v>tier - 1</v>
      </c>
      <c r="M2130" s="16" t="str">
        <f>IF(Table3[[#This Row],[City tier]]="?","tier - 2",Table3[[#This Row],[City tier]])</f>
        <v>tier - 3</v>
      </c>
      <c r="N2130" s="16" t="str">
        <f>IF(Table3[[#This Row],[State ID]]="?","unknown",Table3[[#This Row],[State ID]])</f>
        <v>R1011</v>
      </c>
      <c r="O2130" s="38" t="str">
        <f>CONCATENATE(Table3[[#This Row],[date]],"-",Table3[[#This Row],[month2]],"-",Table3[[#This Row],[year2]])</f>
        <v>10-Aug-1971</v>
      </c>
      <c r="P2130" s="17">
        <f>DATEDIF(Table3[[#This Row],[date of birth]],DATE(2023,6,8),"y")</f>
        <v>51</v>
      </c>
      <c r="Q2130" s="39">
        <v>35583.17</v>
      </c>
    </row>
    <row r="2131" spans="1:17" x14ac:dyDescent="0.25">
      <c r="A2131" t="s">
        <v>6846</v>
      </c>
      <c r="B2131">
        <v>2000</v>
      </c>
      <c r="C2131" t="s">
        <v>37</v>
      </c>
      <c r="D2131">
        <v>13</v>
      </c>
      <c r="E2131">
        <v>0</v>
      </c>
      <c r="F2131">
        <v>35585.58</v>
      </c>
      <c r="G2131" t="s">
        <v>16</v>
      </c>
      <c r="H2131" t="s">
        <v>11</v>
      </c>
      <c r="I2131" t="s">
        <v>42</v>
      </c>
      <c r="J2131" s="16" t="str">
        <f>IF(Table3[[#This Row],[month]]="?","sep",Table3[[#This Row],[month]])</f>
        <v>Oct</v>
      </c>
      <c r="K2131" s="16">
        <f>IF(Table3[[#This Row],[year]]="?","1983",Table3[[#This Row],[year]])</f>
        <v>2000</v>
      </c>
      <c r="L2131" s="16" t="str">
        <f>IF(Table3[[#This Row],[Hospital tier]]="?","tier - 2",Table3[[#This Row],[Hospital tier]])</f>
        <v>tier - 1</v>
      </c>
      <c r="M2131" s="16" t="str">
        <f>IF(Table3[[#This Row],[City tier]]="?","tier - 2",Table3[[#This Row],[City tier]])</f>
        <v>tier - 2</v>
      </c>
      <c r="N2131" s="16" t="str">
        <f>IF(Table3[[#This Row],[State ID]]="?","unknown",Table3[[#This Row],[State ID]])</f>
        <v>R1011</v>
      </c>
      <c r="O2131" s="38" t="str">
        <f>CONCATENATE(Table3[[#This Row],[date]],"-",Table3[[#This Row],[month2]],"-",Table3[[#This Row],[year2]])</f>
        <v>13-Oct-2000</v>
      </c>
      <c r="P2131" s="17">
        <f>DATEDIF(Table3[[#This Row],[date of birth]],DATE(2023,6,8),"y")</f>
        <v>22</v>
      </c>
      <c r="Q2131" s="39">
        <v>35585.58</v>
      </c>
    </row>
    <row r="2132" spans="1:17" x14ac:dyDescent="0.25">
      <c r="A2132" t="s">
        <v>6847</v>
      </c>
      <c r="B2132">
        <v>2000</v>
      </c>
      <c r="C2132" t="s">
        <v>15</v>
      </c>
      <c r="D2132">
        <v>19</v>
      </c>
      <c r="E2132">
        <v>0</v>
      </c>
      <c r="F2132">
        <v>35585.58</v>
      </c>
      <c r="G2132" t="s">
        <v>11</v>
      </c>
      <c r="H2132" t="s">
        <v>12</v>
      </c>
      <c r="I2132" t="s">
        <v>42</v>
      </c>
      <c r="J2132" s="16" t="str">
        <f>IF(Table3[[#This Row],[month]]="?","sep",Table3[[#This Row],[month]])</f>
        <v>Nov</v>
      </c>
      <c r="K2132" s="16">
        <f>IF(Table3[[#This Row],[year]]="?","1983",Table3[[#This Row],[year]])</f>
        <v>2000</v>
      </c>
      <c r="L2132" s="16" t="str">
        <f>IF(Table3[[#This Row],[Hospital tier]]="?","tier - 2",Table3[[#This Row],[Hospital tier]])</f>
        <v>tier - 2</v>
      </c>
      <c r="M2132" s="16" t="str">
        <f>IF(Table3[[#This Row],[City tier]]="?","tier - 2",Table3[[#This Row],[City tier]])</f>
        <v>tier - 3</v>
      </c>
      <c r="N2132" s="16" t="str">
        <f>IF(Table3[[#This Row],[State ID]]="?","unknown",Table3[[#This Row],[State ID]])</f>
        <v>R1011</v>
      </c>
      <c r="O2132" s="38" t="str">
        <f>CONCATENATE(Table3[[#This Row],[date]],"-",Table3[[#This Row],[month2]],"-",Table3[[#This Row],[year2]])</f>
        <v>19-Nov-2000</v>
      </c>
      <c r="P2132" s="17">
        <f>DATEDIF(Table3[[#This Row],[date of birth]],DATE(2023,6,8),"y")</f>
        <v>22</v>
      </c>
      <c r="Q2132" s="39">
        <v>35585.58</v>
      </c>
    </row>
    <row r="2133" spans="1:17" x14ac:dyDescent="0.25">
      <c r="A2133" t="s">
        <v>6848</v>
      </c>
      <c r="B2133">
        <v>2000</v>
      </c>
      <c r="C2133" t="s">
        <v>30</v>
      </c>
      <c r="D2133">
        <v>17</v>
      </c>
      <c r="E2133">
        <v>3</v>
      </c>
      <c r="F2133">
        <v>35595.589999999997</v>
      </c>
      <c r="G2133" t="s">
        <v>11</v>
      </c>
      <c r="H2133" t="s">
        <v>12</v>
      </c>
      <c r="I2133" t="s">
        <v>13</v>
      </c>
      <c r="J2133" s="16" t="str">
        <f>IF(Table3[[#This Row],[month]]="?","sep",Table3[[#This Row],[month]])</f>
        <v>Dec</v>
      </c>
      <c r="K2133" s="16">
        <f>IF(Table3[[#This Row],[year]]="?","1983",Table3[[#This Row],[year]])</f>
        <v>2000</v>
      </c>
      <c r="L2133" s="16" t="str">
        <f>IF(Table3[[#This Row],[Hospital tier]]="?","tier - 2",Table3[[#This Row],[Hospital tier]])</f>
        <v>tier - 2</v>
      </c>
      <c r="M2133" s="16" t="str">
        <f>IF(Table3[[#This Row],[City tier]]="?","tier - 2",Table3[[#This Row],[City tier]])</f>
        <v>tier - 3</v>
      </c>
      <c r="N2133" s="16" t="str">
        <f>IF(Table3[[#This Row],[State ID]]="?","unknown",Table3[[#This Row],[State ID]])</f>
        <v>R1013</v>
      </c>
      <c r="O2133" s="38" t="str">
        <f>CONCATENATE(Table3[[#This Row],[date]],"-",Table3[[#This Row],[month2]],"-",Table3[[#This Row],[year2]])</f>
        <v>17-Dec-2000</v>
      </c>
      <c r="P2133" s="17">
        <f>DATEDIF(Table3[[#This Row],[date of birth]],DATE(2023,6,8),"y")</f>
        <v>22</v>
      </c>
      <c r="Q2133" s="39">
        <v>35595.589999999997</v>
      </c>
    </row>
    <row r="2134" spans="1:17" x14ac:dyDescent="0.25">
      <c r="A2134" t="s">
        <v>6849</v>
      </c>
      <c r="B2134">
        <v>1978</v>
      </c>
      <c r="C2134" t="s">
        <v>30</v>
      </c>
      <c r="D2134">
        <v>19</v>
      </c>
      <c r="E2134">
        <v>2</v>
      </c>
      <c r="F2134">
        <v>35701.9</v>
      </c>
      <c r="G2134" t="s">
        <v>11</v>
      </c>
      <c r="H2134" t="s">
        <v>16</v>
      </c>
      <c r="I2134" t="s">
        <v>42</v>
      </c>
      <c r="J2134" s="16" t="str">
        <f>IF(Table3[[#This Row],[month]]="?","sep",Table3[[#This Row],[month]])</f>
        <v>Dec</v>
      </c>
      <c r="K2134" s="16">
        <f>IF(Table3[[#This Row],[year]]="?","1983",Table3[[#This Row],[year]])</f>
        <v>1978</v>
      </c>
      <c r="L2134" s="16" t="str">
        <f>IF(Table3[[#This Row],[Hospital tier]]="?","tier - 2",Table3[[#This Row],[Hospital tier]])</f>
        <v>tier - 2</v>
      </c>
      <c r="M2134" s="16" t="str">
        <f>IF(Table3[[#This Row],[City tier]]="?","tier - 2",Table3[[#This Row],[City tier]])</f>
        <v>tier - 1</v>
      </c>
      <c r="N2134" s="16" t="str">
        <f>IF(Table3[[#This Row],[State ID]]="?","unknown",Table3[[#This Row],[State ID]])</f>
        <v>R1011</v>
      </c>
      <c r="O2134" s="38" t="str">
        <f>CONCATENATE(Table3[[#This Row],[date]],"-",Table3[[#This Row],[month2]],"-",Table3[[#This Row],[year2]])</f>
        <v>19-Dec-1978</v>
      </c>
      <c r="P2134" s="17">
        <f>DATEDIF(Table3[[#This Row],[date of birth]],DATE(2023,6,8),"y")</f>
        <v>44</v>
      </c>
      <c r="Q2134" s="39">
        <v>35701.9</v>
      </c>
    </row>
    <row r="2135" spans="1:17" x14ac:dyDescent="0.25">
      <c r="A2135" t="s">
        <v>6850</v>
      </c>
      <c r="B2135">
        <v>1974</v>
      </c>
      <c r="C2135" t="s">
        <v>10</v>
      </c>
      <c r="D2135">
        <v>15</v>
      </c>
      <c r="E2135">
        <v>0</v>
      </c>
      <c r="F2135">
        <v>35711.39</v>
      </c>
      <c r="G2135" t="s">
        <v>11</v>
      </c>
      <c r="H2135" t="s">
        <v>12</v>
      </c>
      <c r="I2135" t="s">
        <v>23</v>
      </c>
      <c r="J2135" s="16" t="str">
        <f>IF(Table3[[#This Row],[month]]="?","sep",Table3[[#This Row],[month]])</f>
        <v>Jul</v>
      </c>
      <c r="K2135" s="16">
        <f>IF(Table3[[#This Row],[year]]="?","1983",Table3[[#This Row],[year]])</f>
        <v>1974</v>
      </c>
      <c r="L2135" s="16" t="str">
        <f>IF(Table3[[#This Row],[Hospital tier]]="?","tier - 2",Table3[[#This Row],[Hospital tier]])</f>
        <v>tier - 2</v>
      </c>
      <c r="M2135" s="16" t="str">
        <f>IF(Table3[[#This Row],[City tier]]="?","tier - 2",Table3[[#This Row],[City tier]])</f>
        <v>tier - 3</v>
      </c>
      <c r="N2135" s="16" t="str">
        <f>IF(Table3[[#This Row],[State ID]]="?","unknown",Table3[[#This Row],[State ID]])</f>
        <v>R1012</v>
      </c>
      <c r="O2135" s="38" t="str">
        <f>CONCATENATE(Table3[[#This Row],[date]],"-",Table3[[#This Row],[month2]],"-",Table3[[#This Row],[year2]])</f>
        <v>15-Jul-1974</v>
      </c>
      <c r="P2135" s="17">
        <f>DATEDIF(Table3[[#This Row],[date of birth]],DATE(2023,6,8),"y")</f>
        <v>48</v>
      </c>
      <c r="Q2135" s="39">
        <v>35711.39</v>
      </c>
    </row>
    <row r="2136" spans="1:17" x14ac:dyDescent="0.25">
      <c r="A2136" t="s">
        <v>6851</v>
      </c>
      <c r="B2136">
        <v>1976</v>
      </c>
      <c r="C2136" t="s">
        <v>37</v>
      </c>
      <c r="D2136">
        <v>4</v>
      </c>
      <c r="E2136">
        <v>2</v>
      </c>
      <c r="F2136">
        <v>35733.96</v>
      </c>
      <c r="G2136" t="s">
        <v>11</v>
      </c>
      <c r="H2136" t="s">
        <v>11</v>
      </c>
      <c r="I2136" t="s">
        <v>42</v>
      </c>
      <c r="J2136" s="16" t="str">
        <f>IF(Table3[[#This Row],[month]]="?","sep",Table3[[#This Row],[month]])</f>
        <v>Oct</v>
      </c>
      <c r="K2136" s="16">
        <f>IF(Table3[[#This Row],[year]]="?","1983",Table3[[#This Row],[year]])</f>
        <v>1976</v>
      </c>
      <c r="L2136" s="16" t="str">
        <f>IF(Table3[[#This Row],[Hospital tier]]="?","tier - 2",Table3[[#This Row],[Hospital tier]])</f>
        <v>tier - 2</v>
      </c>
      <c r="M2136" s="16" t="str">
        <f>IF(Table3[[#This Row],[City tier]]="?","tier - 2",Table3[[#This Row],[City tier]])</f>
        <v>tier - 2</v>
      </c>
      <c r="N2136" s="16" t="str">
        <f>IF(Table3[[#This Row],[State ID]]="?","unknown",Table3[[#This Row],[State ID]])</f>
        <v>R1011</v>
      </c>
      <c r="O2136" s="38" t="str">
        <f>CONCATENATE(Table3[[#This Row],[date]],"-",Table3[[#This Row],[month2]],"-",Table3[[#This Row],[year2]])</f>
        <v>4-Oct-1976</v>
      </c>
      <c r="P2136" s="17">
        <f>DATEDIF(Table3[[#This Row],[date of birth]],DATE(2023,6,8),"y")</f>
        <v>46</v>
      </c>
      <c r="Q2136" s="39">
        <v>35733.96</v>
      </c>
    </row>
    <row r="2137" spans="1:17" x14ac:dyDescent="0.25">
      <c r="A2137" t="s">
        <v>6852</v>
      </c>
      <c r="B2137">
        <v>1992</v>
      </c>
      <c r="C2137" t="s">
        <v>18</v>
      </c>
      <c r="D2137">
        <v>18</v>
      </c>
      <c r="E2137">
        <v>0</v>
      </c>
      <c r="F2137">
        <v>35883.269999999997</v>
      </c>
      <c r="G2137" t="s">
        <v>11</v>
      </c>
      <c r="H2137" t="s">
        <v>16</v>
      </c>
      <c r="I2137" t="s">
        <v>42</v>
      </c>
      <c r="J2137" s="16" t="str">
        <f>IF(Table3[[#This Row],[month]]="?","sep",Table3[[#This Row],[month]])</f>
        <v>Jun</v>
      </c>
      <c r="K2137" s="16">
        <f>IF(Table3[[#This Row],[year]]="?","1983",Table3[[#This Row],[year]])</f>
        <v>1992</v>
      </c>
      <c r="L2137" s="16" t="str">
        <f>IF(Table3[[#This Row],[Hospital tier]]="?","tier - 2",Table3[[#This Row],[Hospital tier]])</f>
        <v>tier - 2</v>
      </c>
      <c r="M2137" s="16" t="str">
        <f>IF(Table3[[#This Row],[City tier]]="?","tier - 2",Table3[[#This Row],[City tier]])</f>
        <v>tier - 1</v>
      </c>
      <c r="N2137" s="16" t="str">
        <f>IF(Table3[[#This Row],[State ID]]="?","unknown",Table3[[#This Row],[State ID]])</f>
        <v>R1011</v>
      </c>
      <c r="O2137" s="38" t="str">
        <f>CONCATENATE(Table3[[#This Row],[date]],"-",Table3[[#This Row],[month2]],"-",Table3[[#This Row],[year2]])</f>
        <v>18-Jun-1992</v>
      </c>
      <c r="P2137" s="17">
        <f>DATEDIF(Table3[[#This Row],[date of birth]],DATE(2023,6,8),"y")</f>
        <v>30</v>
      </c>
      <c r="Q2137" s="39">
        <v>35883.269999999997</v>
      </c>
    </row>
    <row r="2138" spans="1:17" x14ac:dyDescent="0.25">
      <c r="A2138" t="s">
        <v>6853</v>
      </c>
      <c r="B2138">
        <v>1981</v>
      </c>
      <c r="C2138" t="s">
        <v>15</v>
      </c>
      <c r="D2138">
        <v>22</v>
      </c>
      <c r="E2138">
        <v>1</v>
      </c>
      <c r="F2138">
        <v>35952.65</v>
      </c>
      <c r="G2138" t="s">
        <v>16</v>
      </c>
      <c r="H2138" t="s">
        <v>12</v>
      </c>
      <c r="I2138" t="s">
        <v>42</v>
      </c>
      <c r="J2138" s="16" t="str">
        <f>IF(Table3[[#This Row],[month]]="?","sep",Table3[[#This Row],[month]])</f>
        <v>Nov</v>
      </c>
      <c r="K2138" s="16">
        <f>IF(Table3[[#This Row],[year]]="?","1983",Table3[[#This Row],[year]])</f>
        <v>1981</v>
      </c>
      <c r="L2138" s="16" t="str">
        <f>IF(Table3[[#This Row],[Hospital tier]]="?","tier - 2",Table3[[#This Row],[Hospital tier]])</f>
        <v>tier - 1</v>
      </c>
      <c r="M2138" s="16" t="str">
        <f>IF(Table3[[#This Row],[City tier]]="?","tier - 2",Table3[[#This Row],[City tier]])</f>
        <v>tier - 3</v>
      </c>
      <c r="N2138" s="16" t="str">
        <f>IF(Table3[[#This Row],[State ID]]="?","unknown",Table3[[#This Row],[State ID]])</f>
        <v>R1011</v>
      </c>
      <c r="O2138" s="38" t="str">
        <f>CONCATENATE(Table3[[#This Row],[date]],"-",Table3[[#This Row],[month2]],"-",Table3[[#This Row],[year2]])</f>
        <v>22-Nov-1981</v>
      </c>
      <c r="P2138" s="17">
        <f>DATEDIF(Table3[[#This Row],[date of birth]],DATE(2023,6,8),"y")</f>
        <v>41</v>
      </c>
      <c r="Q2138" s="39">
        <v>35952.65</v>
      </c>
    </row>
    <row r="2139" spans="1:17" x14ac:dyDescent="0.25">
      <c r="A2139" t="s">
        <v>6854</v>
      </c>
      <c r="B2139">
        <v>1999</v>
      </c>
      <c r="C2139" t="s">
        <v>20</v>
      </c>
      <c r="D2139">
        <v>4</v>
      </c>
      <c r="E2139">
        <v>2</v>
      </c>
      <c r="F2139">
        <v>36021.01</v>
      </c>
      <c r="G2139" t="s">
        <v>11</v>
      </c>
      <c r="H2139" t="s">
        <v>12</v>
      </c>
      <c r="I2139" t="s">
        <v>13</v>
      </c>
      <c r="J2139" s="16" t="str">
        <f>IF(Table3[[#This Row],[month]]="?","sep",Table3[[#This Row],[month]])</f>
        <v>Sep</v>
      </c>
      <c r="K2139" s="16">
        <f>IF(Table3[[#This Row],[year]]="?","1983",Table3[[#This Row],[year]])</f>
        <v>1999</v>
      </c>
      <c r="L2139" s="16" t="str">
        <f>IF(Table3[[#This Row],[Hospital tier]]="?","tier - 2",Table3[[#This Row],[Hospital tier]])</f>
        <v>tier - 2</v>
      </c>
      <c r="M2139" s="16" t="str">
        <f>IF(Table3[[#This Row],[City tier]]="?","tier - 2",Table3[[#This Row],[City tier]])</f>
        <v>tier - 3</v>
      </c>
      <c r="N2139" s="16" t="str">
        <f>IF(Table3[[#This Row],[State ID]]="?","unknown",Table3[[#This Row],[State ID]])</f>
        <v>R1013</v>
      </c>
      <c r="O2139" s="38" t="str">
        <f>CONCATENATE(Table3[[#This Row],[date]],"-",Table3[[#This Row],[month2]],"-",Table3[[#This Row],[year2]])</f>
        <v>4-Sep-1999</v>
      </c>
      <c r="P2139" s="17">
        <f>DATEDIF(Table3[[#This Row],[date of birth]],DATE(2023,6,8),"y")</f>
        <v>23</v>
      </c>
      <c r="Q2139" s="39">
        <v>36021.01</v>
      </c>
    </row>
    <row r="2140" spans="1:17" x14ac:dyDescent="0.25">
      <c r="A2140" t="s">
        <v>6855</v>
      </c>
      <c r="B2140">
        <v>1963</v>
      </c>
      <c r="C2140" t="s">
        <v>10</v>
      </c>
      <c r="D2140">
        <v>22</v>
      </c>
      <c r="E2140">
        <v>0</v>
      </c>
      <c r="F2140">
        <v>36074.339999999997</v>
      </c>
      <c r="G2140" t="s">
        <v>11</v>
      </c>
      <c r="H2140" t="s">
        <v>16</v>
      </c>
      <c r="I2140" t="s">
        <v>42</v>
      </c>
      <c r="J2140" s="16" t="str">
        <f>IF(Table3[[#This Row],[month]]="?","sep",Table3[[#This Row],[month]])</f>
        <v>Jul</v>
      </c>
      <c r="K2140" s="16">
        <f>IF(Table3[[#This Row],[year]]="?","1983",Table3[[#This Row],[year]])</f>
        <v>1963</v>
      </c>
      <c r="L2140" s="16" t="str">
        <f>IF(Table3[[#This Row],[Hospital tier]]="?","tier - 2",Table3[[#This Row],[Hospital tier]])</f>
        <v>tier - 2</v>
      </c>
      <c r="M2140" s="16" t="str">
        <f>IF(Table3[[#This Row],[City tier]]="?","tier - 2",Table3[[#This Row],[City tier]])</f>
        <v>tier - 1</v>
      </c>
      <c r="N2140" s="16" t="str">
        <f>IF(Table3[[#This Row],[State ID]]="?","unknown",Table3[[#This Row],[State ID]])</f>
        <v>R1011</v>
      </c>
      <c r="O2140" s="38" t="str">
        <f>CONCATENATE(Table3[[#This Row],[date]],"-",Table3[[#This Row],[month2]],"-",Table3[[#This Row],[year2]])</f>
        <v>22-Jul-1963</v>
      </c>
      <c r="P2140" s="17">
        <f>DATEDIF(Table3[[#This Row],[date of birth]],DATE(2023,6,8),"y")</f>
        <v>59</v>
      </c>
      <c r="Q2140" s="39">
        <v>36074.339999999997</v>
      </c>
    </row>
    <row r="2141" spans="1:17" x14ac:dyDescent="0.25">
      <c r="A2141" t="s">
        <v>6856</v>
      </c>
      <c r="B2141">
        <v>1996</v>
      </c>
      <c r="C2141" t="s">
        <v>35</v>
      </c>
      <c r="D2141">
        <v>20</v>
      </c>
      <c r="E2141">
        <v>2</v>
      </c>
      <c r="F2141">
        <v>36085.22</v>
      </c>
      <c r="G2141" t="s">
        <v>16</v>
      </c>
      <c r="H2141" t="s">
        <v>16</v>
      </c>
      <c r="I2141" t="s">
        <v>42</v>
      </c>
      <c r="J2141" s="16" t="str">
        <f>IF(Table3[[#This Row],[month]]="?","sep",Table3[[#This Row],[month]])</f>
        <v>Aug</v>
      </c>
      <c r="K2141" s="16">
        <f>IF(Table3[[#This Row],[year]]="?","1983",Table3[[#This Row],[year]])</f>
        <v>1996</v>
      </c>
      <c r="L2141" s="16" t="str">
        <f>IF(Table3[[#This Row],[Hospital tier]]="?","tier - 2",Table3[[#This Row],[Hospital tier]])</f>
        <v>tier - 1</v>
      </c>
      <c r="M2141" s="16" t="str">
        <f>IF(Table3[[#This Row],[City tier]]="?","tier - 2",Table3[[#This Row],[City tier]])</f>
        <v>tier - 1</v>
      </c>
      <c r="N2141" s="16" t="str">
        <f>IF(Table3[[#This Row],[State ID]]="?","unknown",Table3[[#This Row],[State ID]])</f>
        <v>R1011</v>
      </c>
      <c r="O2141" s="38" t="str">
        <f>CONCATENATE(Table3[[#This Row],[date]],"-",Table3[[#This Row],[month2]],"-",Table3[[#This Row],[year2]])</f>
        <v>20-Aug-1996</v>
      </c>
      <c r="P2141" s="17">
        <f>DATEDIF(Table3[[#This Row],[date of birth]],DATE(2023,6,8),"y")</f>
        <v>26</v>
      </c>
      <c r="Q2141" s="39">
        <v>36085.22</v>
      </c>
    </row>
    <row r="2142" spans="1:17" x14ac:dyDescent="0.25">
      <c r="A2142" t="s">
        <v>6857</v>
      </c>
      <c r="B2142">
        <v>1979</v>
      </c>
      <c r="C2142" t="s">
        <v>15</v>
      </c>
      <c r="D2142">
        <v>4</v>
      </c>
      <c r="E2142">
        <v>2</v>
      </c>
      <c r="F2142">
        <v>36090.49</v>
      </c>
      <c r="G2142" t="s">
        <v>11</v>
      </c>
      <c r="H2142" t="s">
        <v>11</v>
      </c>
      <c r="I2142" t="s">
        <v>42</v>
      </c>
      <c r="J2142" s="16" t="str">
        <f>IF(Table3[[#This Row],[month]]="?","sep",Table3[[#This Row],[month]])</f>
        <v>Nov</v>
      </c>
      <c r="K2142" s="16">
        <f>IF(Table3[[#This Row],[year]]="?","1983",Table3[[#This Row],[year]])</f>
        <v>1979</v>
      </c>
      <c r="L2142" s="16" t="str">
        <f>IF(Table3[[#This Row],[Hospital tier]]="?","tier - 2",Table3[[#This Row],[Hospital tier]])</f>
        <v>tier - 2</v>
      </c>
      <c r="M2142" s="16" t="str">
        <f>IF(Table3[[#This Row],[City tier]]="?","tier - 2",Table3[[#This Row],[City tier]])</f>
        <v>tier - 2</v>
      </c>
      <c r="N2142" s="16" t="str">
        <f>IF(Table3[[#This Row],[State ID]]="?","unknown",Table3[[#This Row],[State ID]])</f>
        <v>R1011</v>
      </c>
      <c r="O2142" s="38" t="str">
        <f>CONCATENATE(Table3[[#This Row],[date]],"-",Table3[[#This Row],[month2]],"-",Table3[[#This Row],[year2]])</f>
        <v>4-Nov-1979</v>
      </c>
      <c r="P2142" s="17">
        <f>DATEDIF(Table3[[#This Row],[date of birth]],DATE(2023,6,8),"y")</f>
        <v>43</v>
      </c>
      <c r="Q2142" s="39">
        <v>36090.49</v>
      </c>
    </row>
    <row r="2143" spans="1:17" x14ac:dyDescent="0.25">
      <c r="A2143" t="s">
        <v>6858</v>
      </c>
      <c r="B2143">
        <v>1997</v>
      </c>
      <c r="C2143" t="s">
        <v>18</v>
      </c>
      <c r="D2143">
        <v>12</v>
      </c>
      <c r="E2143">
        <v>2</v>
      </c>
      <c r="F2143">
        <v>36124.57</v>
      </c>
      <c r="G2143" t="s">
        <v>16</v>
      </c>
      <c r="H2143" t="s">
        <v>12</v>
      </c>
      <c r="I2143" t="s">
        <v>13</v>
      </c>
      <c r="J2143" s="16" t="str">
        <f>IF(Table3[[#This Row],[month]]="?","sep",Table3[[#This Row],[month]])</f>
        <v>Jun</v>
      </c>
      <c r="K2143" s="16">
        <f>IF(Table3[[#This Row],[year]]="?","1983",Table3[[#This Row],[year]])</f>
        <v>1997</v>
      </c>
      <c r="L2143" s="16" t="str">
        <f>IF(Table3[[#This Row],[Hospital tier]]="?","tier - 2",Table3[[#This Row],[Hospital tier]])</f>
        <v>tier - 1</v>
      </c>
      <c r="M2143" s="16" t="str">
        <f>IF(Table3[[#This Row],[City tier]]="?","tier - 2",Table3[[#This Row],[City tier]])</f>
        <v>tier - 3</v>
      </c>
      <c r="N2143" s="16" t="str">
        <f>IF(Table3[[#This Row],[State ID]]="?","unknown",Table3[[#This Row],[State ID]])</f>
        <v>R1013</v>
      </c>
      <c r="O2143" s="38" t="str">
        <f>CONCATENATE(Table3[[#This Row],[date]],"-",Table3[[#This Row],[month2]],"-",Table3[[#This Row],[year2]])</f>
        <v>12-Jun-1997</v>
      </c>
      <c r="P2143" s="17">
        <f>DATEDIF(Table3[[#This Row],[date of birth]],DATE(2023,6,8),"y")</f>
        <v>25</v>
      </c>
      <c r="Q2143" s="39">
        <v>36124.57</v>
      </c>
    </row>
    <row r="2144" spans="1:17" x14ac:dyDescent="0.25">
      <c r="A2144" t="s">
        <v>6859</v>
      </c>
      <c r="B2144">
        <v>2004</v>
      </c>
      <c r="C2144" t="s">
        <v>35</v>
      </c>
      <c r="D2144">
        <v>30</v>
      </c>
      <c r="E2144">
        <v>0</v>
      </c>
      <c r="F2144">
        <v>36149.480000000003</v>
      </c>
      <c r="G2144" t="s">
        <v>11</v>
      </c>
      <c r="H2144" t="s">
        <v>11</v>
      </c>
      <c r="I2144" t="s">
        <v>13</v>
      </c>
      <c r="J2144" s="16" t="str">
        <f>IF(Table3[[#This Row],[month]]="?","sep",Table3[[#This Row],[month]])</f>
        <v>Aug</v>
      </c>
      <c r="K2144" s="16">
        <f>IF(Table3[[#This Row],[year]]="?","1983",Table3[[#This Row],[year]])</f>
        <v>2004</v>
      </c>
      <c r="L2144" s="16" t="str">
        <f>IF(Table3[[#This Row],[Hospital tier]]="?","tier - 2",Table3[[#This Row],[Hospital tier]])</f>
        <v>tier - 2</v>
      </c>
      <c r="M2144" s="16" t="str">
        <f>IF(Table3[[#This Row],[City tier]]="?","tier - 2",Table3[[#This Row],[City tier]])</f>
        <v>tier - 2</v>
      </c>
      <c r="N2144" s="16" t="str">
        <f>IF(Table3[[#This Row],[State ID]]="?","unknown",Table3[[#This Row],[State ID]])</f>
        <v>R1013</v>
      </c>
      <c r="O2144" s="38" t="str">
        <f>CONCATENATE(Table3[[#This Row],[date]],"-",Table3[[#This Row],[month2]],"-",Table3[[#This Row],[year2]])</f>
        <v>30-Aug-2004</v>
      </c>
      <c r="P2144" s="17">
        <f>DATEDIF(Table3[[#This Row],[date of birth]],DATE(2023,6,8),"y")</f>
        <v>18</v>
      </c>
      <c r="Q2144" s="39">
        <v>36149.480000000003</v>
      </c>
    </row>
    <row r="2145" spans="1:17" x14ac:dyDescent="0.25">
      <c r="A2145" t="s">
        <v>6860</v>
      </c>
      <c r="B2145">
        <v>1974</v>
      </c>
      <c r="C2145" t="s">
        <v>30</v>
      </c>
      <c r="D2145">
        <v>6</v>
      </c>
      <c r="E2145">
        <v>0</v>
      </c>
      <c r="F2145">
        <v>36182.870000000003</v>
      </c>
      <c r="G2145" t="s">
        <v>11</v>
      </c>
      <c r="H2145" t="s">
        <v>12</v>
      </c>
      <c r="I2145" t="s">
        <v>23</v>
      </c>
      <c r="J2145" s="16" t="str">
        <f>IF(Table3[[#This Row],[month]]="?","sep",Table3[[#This Row],[month]])</f>
        <v>Dec</v>
      </c>
      <c r="K2145" s="16">
        <f>IF(Table3[[#This Row],[year]]="?","1983",Table3[[#This Row],[year]])</f>
        <v>1974</v>
      </c>
      <c r="L2145" s="16" t="str">
        <f>IF(Table3[[#This Row],[Hospital tier]]="?","tier - 2",Table3[[#This Row],[Hospital tier]])</f>
        <v>tier - 2</v>
      </c>
      <c r="M2145" s="16" t="str">
        <f>IF(Table3[[#This Row],[City tier]]="?","tier - 2",Table3[[#This Row],[City tier]])</f>
        <v>tier - 3</v>
      </c>
      <c r="N2145" s="16" t="str">
        <f>IF(Table3[[#This Row],[State ID]]="?","unknown",Table3[[#This Row],[State ID]])</f>
        <v>R1012</v>
      </c>
      <c r="O2145" s="38" t="str">
        <f>CONCATENATE(Table3[[#This Row],[date]],"-",Table3[[#This Row],[month2]],"-",Table3[[#This Row],[year2]])</f>
        <v>6-Dec-1974</v>
      </c>
      <c r="P2145" s="17">
        <f>DATEDIF(Table3[[#This Row],[date of birth]],DATE(2023,6,8),"y")</f>
        <v>48</v>
      </c>
      <c r="Q2145" s="39">
        <v>36182.870000000003</v>
      </c>
    </row>
    <row r="2146" spans="1:17" x14ac:dyDescent="0.25">
      <c r="A2146" t="s">
        <v>6861</v>
      </c>
      <c r="B2146">
        <v>1999</v>
      </c>
      <c r="C2146" t="s">
        <v>37</v>
      </c>
      <c r="D2146">
        <v>1</v>
      </c>
      <c r="E2146">
        <v>3</v>
      </c>
      <c r="F2146">
        <v>36189.1</v>
      </c>
      <c r="G2146" t="s">
        <v>16</v>
      </c>
      <c r="H2146" t="s">
        <v>12</v>
      </c>
      <c r="I2146" t="s">
        <v>168</v>
      </c>
      <c r="J2146" s="16" t="str">
        <f>IF(Table3[[#This Row],[month]]="?","sep",Table3[[#This Row],[month]])</f>
        <v>Oct</v>
      </c>
      <c r="K2146" s="16">
        <f>IF(Table3[[#This Row],[year]]="?","1983",Table3[[#This Row],[year]])</f>
        <v>1999</v>
      </c>
      <c r="L2146" s="16" t="str">
        <f>IF(Table3[[#This Row],[Hospital tier]]="?","tier - 2",Table3[[#This Row],[Hospital tier]])</f>
        <v>tier - 1</v>
      </c>
      <c r="M2146" s="16" t="str">
        <f>IF(Table3[[#This Row],[City tier]]="?","tier - 2",Table3[[#This Row],[City tier]])</f>
        <v>tier - 3</v>
      </c>
      <c r="N2146" s="16" t="str">
        <f>IF(Table3[[#This Row],[State ID]]="?","unknown",Table3[[#This Row],[State ID]])</f>
        <v>R1016</v>
      </c>
      <c r="O2146" s="38" t="str">
        <f>CONCATENATE(Table3[[#This Row],[date]],"-",Table3[[#This Row],[month2]],"-",Table3[[#This Row],[year2]])</f>
        <v>1-Oct-1999</v>
      </c>
      <c r="P2146" s="17">
        <f>DATEDIF(Table3[[#This Row],[date of birth]],DATE(2023,6,8),"y")</f>
        <v>23</v>
      </c>
      <c r="Q2146" s="39">
        <v>36189.1</v>
      </c>
    </row>
    <row r="2147" spans="1:17" x14ac:dyDescent="0.25">
      <c r="A2147" t="s">
        <v>6862</v>
      </c>
      <c r="B2147">
        <v>1993</v>
      </c>
      <c r="C2147" t="s">
        <v>30</v>
      </c>
      <c r="D2147">
        <v>28</v>
      </c>
      <c r="E2147">
        <v>0</v>
      </c>
      <c r="F2147">
        <v>36197.699999999997</v>
      </c>
      <c r="G2147" t="s">
        <v>16</v>
      </c>
      <c r="H2147" t="s">
        <v>12</v>
      </c>
      <c r="I2147" t="s">
        <v>42</v>
      </c>
      <c r="J2147" s="16" t="str">
        <f>IF(Table3[[#This Row],[month]]="?","sep",Table3[[#This Row],[month]])</f>
        <v>Dec</v>
      </c>
      <c r="K2147" s="16">
        <f>IF(Table3[[#This Row],[year]]="?","1983",Table3[[#This Row],[year]])</f>
        <v>1993</v>
      </c>
      <c r="L2147" s="16" t="str">
        <f>IF(Table3[[#This Row],[Hospital tier]]="?","tier - 2",Table3[[#This Row],[Hospital tier]])</f>
        <v>tier - 1</v>
      </c>
      <c r="M2147" s="16" t="str">
        <f>IF(Table3[[#This Row],[City tier]]="?","tier - 2",Table3[[#This Row],[City tier]])</f>
        <v>tier - 3</v>
      </c>
      <c r="N2147" s="16" t="str">
        <f>IF(Table3[[#This Row],[State ID]]="?","unknown",Table3[[#This Row],[State ID]])</f>
        <v>R1011</v>
      </c>
      <c r="O2147" s="38" t="str">
        <f>CONCATENATE(Table3[[#This Row],[date]],"-",Table3[[#This Row],[month2]],"-",Table3[[#This Row],[year2]])</f>
        <v>28-Dec-1993</v>
      </c>
      <c r="P2147" s="17">
        <f>DATEDIF(Table3[[#This Row],[date of birth]],DATE(2023,6,8),"y")</f>
        <v>29</v>
      </c>
      <c r="Q2147" s="39">
        <v>36197.699999999997</v>
      </c>
    </row>
    <row r="2148" spans="1:17" x14ac:dyDescent="0.25">
      <c r="A2148" t="s">
        <v>6863</v>
      </c>
      <c r="B2148">
        <v>2003</v>
      </c>
      <c r="C2148" t="s">
        <v>20</v>
      </c>
      <c r="D2148">
        <v>5</v>
      </c>
      <c r="E2148">
        <v>0</v>
      </c>
      <c r="F2148">
        <v>36219.410000000003</v>
      </c>
      <c r="G2148" t="s">
        <v>16</v>
      </c>
      <c r="H2148" t="s">
        <v>16</v>
      </c>
      <c r="I2148" t="s">
        <v>23</v>
      </c>
      <c r="J2148" s="16" t="str">
        <f>IF(Table3[[#This Row],[month]]="?","sep",Table3[[#This Row],[month]])</f>
        <v>Sep</v>
      </c>
      <c r="K2148" s="16">
        <f>IF(Table3[[#This Row],[year]]="?","1983",Table3[[#This Row],[year]])</f>
        <v>2003</v>
      </c>
      <c r="L2148" s="16" t="str">
        <f>IF(Table3[[#This Row],[Hospital tier]]="?","tier - 2",Table3[[#This Row],[Hospital tier]])</f>
        <v>tier - 1</v>
      </c>
      <c r="M2148" s="16" t="str">
        <f>IF(Table3[[#This Row],[City tier]]="?","tier - 2",Table3[[#This Row],[City tier]])</f>
        <v>tier - 1</v>
      </c>
      <c r="N2148" s="16" t="str">
        <f>IF(Table3[[#This Row],[State ID]]="?","unknown",Table3[[#This Row],[State ID]])</f>
        <v>R1012</v>
      </c>
      <c r="O2148" s="38" t="str">
        <f>CONCATENATE(Table3[[#This Row],[date]],"-",Table3[[#This Row],[month2]],"-",Table3[[#This Row],[year2]])</f>
        <v>5-Sep-2003</v>
      </c>
      <c r="P2148" s="17">
        <f>DATEDIF(Table3[[#This Row],[date of birth]],DATE(2023,6,8),"y")</f>
        <v>19</v>
      </c>
      <c r="Q2148" s="39">
        <v>36219.410000000003</v>
      </c>
    </row>
    <row r="2149" spans="1:17" x14ac:dyDescent="0.25">
      <c r="A2149" t="s">
        <v>6864</v>
      </c>
      <c r="B2149">
        <v>2004</v>
      </c>
      <c r="C2149" t="s">
        <v>30</v>
      </c>
      <c r="D2149">
        <v>25</v>
      </c>
      <c r="E2149">
        <v>0</v>
      </c>
      <c r="F2149">
        <v>36307.800000000003</v>
      </c>
      <c r="G2149" t="s">
        <v>16</v>
      </c>
      <c r="H2149" t="s">
        <v>11</v>
      </c>
      <c r="I2149" t="s">
        <v>13</v>
      </c>
      <c r="J2149" s="16" t="str">
        <f>IF(Table3[[#This Row],[month]]="?","sep",Table3[[#This Row],[month]])</f>
        <v>Dec</v>
      </c>
      <c r="K2149" s="16">
        <f>IF(Table3[[#This Row],[year]]="?","1983",Table3[[#This Row],[year]])</f>
        <v>2004</v>
      </c>
      <c r="L2149" s="16" t="str">
        <f>IF(Table3[[#This Row],[Hospital tier]]="?","tier - 2",Table3[[#This Row],[Hospital tier]])</f>
        <v>tier - 1</v>
      </c>
      <c r="M2149" s="16" t="str">
        <f>IF(Table3[[#This Row],[City tier]]="?","tier - 2",Table3[[#This Row],[City tier]])</f>
        <v>tier - 2</v>
      </c>
      <c r="N2149" s="16" t="str">
        <f>IF(Table3[[#This Row],[State ID]]="?","unknown",Table3[[#This Row],[State ID]])</f>
        <v>R1013</v>
      </c>
      <c r="O2149" s="38" t="str">
        <f>CONCATENATE(Table3[[#This Row],[date]],"-",Table3[[#This Row],[month2]],"-",Table3[[#This Row],[year2]])</f>
        <v>25-Dec-2004</v>
      </c>
      <c r="P2149" s="17">
        <f>DATEDIF(Table3[[#This Row],[date of birth]],DATE(2023,6,8),"y")</f>
        <v>18</v>
      </c>
      <c r="Q2149" s="39">
        <v>36307.800000000003</v>
      </c>
    </row>
    <row r="2150" spans="1:17" x14ac:dyDescent="0.25">
      <c r="A2150" t="s">
        <v>6865</v>
      </c>
      <c r="B2150">
        <v>1992</v>
      </c>
      <c r="C2150" t="s">
        <v>18</v>
      </c>
      <c r="D2150">
        <v>16</v>
      </c>
      <c r="E2150">
        <v>0</v>
      </c>
      <c r="F2150">
        <v>36314.050000000003</v>
      </c>
      <c r="G2150" t="s">
        <v>11</v>
      </c>
      <c r="H2150" t="s">
        <v>11</v>
      </c>
      <c r="I2150" t="s">
        <v>42</v>
      </c>
      <c r="J2150" s="16" t="str">
        <f>IF(Table3[[#This Row],[month]]="?","sep",Table3[[#This Row],[month]])</f>
        <v>Jun</v>
      </c>
      <c r="K2150" s="16">
        <f>IF(Table3[[#This Row],[year]]="?","1983",Table3[[#This Row],[year]])</f>
        <v>1992</v>
      </c>
      <c r="L2150" s="16" t="str">
        <f>IF(Table3[[#This Row],[Hospital tier]]="?","tier - 2",Table3[[#This Row],[Hospital tier]])</f>
        <v>tier - 2</v>
      </c>
      <c r="M2150" s="16" t="str">
        <f>IF(Table3[[#This Row],[City tier]]="?","tier - 2",Table3[[#This Row],[City tier]])</f>
        <v>tier - 2</v>
      </c>
      <c r="N2150" s="16" t="str">
        <f>IF(Table3[[#This Row],[State ID]]="?","unknown",Table3[[#This Row],[State ID]])</f>
        <v>R1011</v>
      </c>
      <c r="O2150" s="38" t="str">
        <f>CONCATENATE(Table3[[#This Row],[date]],"-",Table3[[#This Row],[month2]],"-",Table3[[#This Row],[year2]])</f>
        <v>16-Jun-1992</v>
      </c>
      <c r="P2150" s="17">
        <f>DATEDIF(Table3[[#This Row],[date of birth]],DATE(2023,6,8),"y")</f>
        <v>30</v>
      </c>
      <c r="Q2150" s="39">
        <v>36314.050000000003</v>
      </c>
    </row>
    <row r="2151" spans="1:17" x14ac:dyDescent="0.25">
      <c r="A2151" t="s">
        <v>6866</v>
      </c>
      <c r="B2151">
        <v>1967</v>
      </c>
      <c r="C2151" t="s">
        <v>37</v>
      </c>
      <c r="D2151">
        <v>18</v>
      </c>
      <c r="E2151">
        <v>0</v>
      </c>
      <c r="F2151">
        <v>36332.449999999997</v>
      </c>
      <c r="G2151" t="s">
        <v>16</v>
      </c>
      <c r="H2151" t="s">
        <v>12</v>
      </c>
      <c r="I2151" t="s">
        <v>42</v>
      </c>
      <c r="J2151" s="16" t="str">
        <f>IF(Table3[[#This Row],[month]]="?","sep",Table3[[#This Row],[month]])</f>
        <v>Oct</v>
      </c>
      <c r="K2151" s="16">
        <f>IF(Table3[[#This Row],[year]]="?","1983",Table3[[#This Row],[year]])</f>
        <v>1967</v>
      </c>
      <c r="L2151" s="16" t="str">
        <f>IF(Table3[[#This Row],[Hospital tier]]="?","tier - 2",Table3[[#This Row],[Hospital tier]])</f>
        <v>tier - 1</v>
      </c>
      <c r="M2151" s="16" t="str">
        <f>IF(Table3[[#This Row],[City tier]]="?","tier - 2",Table3[[#This Row],[City tier]])</f>
        <v>tier - 3</v>
      </c>
      <c r="N2151" s="16" t="str">
        <f>IF(Table3[[#This Row],[State ID]]="?","unknown",Table3[[#This Row],[State ID]])</f>
        <v>R1011</v>
      </c>
      <c r="O2151" s="38" t="str">
        <f>CONCATENATE(Table3[[#This Row],[date]],"-",Table3[[#This Row],[month2]],"-",Table3[[#This Row],[year2]])</f>
        <v>18-Oct-1967</v>
      </c>
      <c r="P2151" s="17">
        <f>DATEDIF(Table3[[#This Row],[date of birth]],DATE(2023,6,8),"y")</f>
        <v>55</v>
      </c>
      <c r="Q2151" s="39">
        <v>36332.449999999997</v>
      </c>
    </row>
    <row r="2152" spans="1:17" x14ac:dyDescent="0.25">
      <c r="A2152" t="s">
        <v>6867</v>
      </c>
      <c r="B2152">
        <v>1975</v>
      </c>
      <c r="C2152" t="s">
        <v>18</v>
      </c>
      <c r="D2152">
        <v>5</v>
      </c>
      <c r="E2152">
        <v>1</v>
      </c>
      <c r="F2152">
        <v>36350.71</v>
      </c>
      <c r="G2152" t="s">
        <v>16</v>
      </c>
      <c r="H2152" t="s">
        <v>11</v>
      </c>
      <c r="I2152" t="s">
        <v>42</v>
      </c>
      <c r="J2152" s="16" t="str">
        <f>IF(Table3[[#This Row],[month]]="?","sep",Table3[[#This Row],[month]])</f>
        <v>Jun</v>
      </c>
      <c r="K2152" s="16">
        <f>IF(Table3[[#This Row],[year]]="?","1983",Table3[[#This Row],[year]])</f>
        <v>1975</v>
      </c>
      <c r="L2152" s="16" t="str">
        <f>IF(Table3[[#This Row],[Hospital tier]]="?","tier - 2",Table3[[#This Row],[Hospital tier]])</f>
        <v>tier - 1</v>
      </c>
      <c r="M2152" s="16" t="str">
        <f>IF(Table3[[#This Row],[City tier]]="?","tier - 2",Table3[[#This Row],[City tier]])</f>
        <v>tier - 2</v>
      </c>
      <c r="N2152" s="16" t="str">
        <f>IF(Table3[[#This Row],[State ID]]="?","unknown",Table3[[#This Row],[State ID]])</f>
        <v>R1011</v>
      </c>
      <c r="O2152" s="38" t="str">
        <f>CONCATENATE(Table3[[#This Row],[date]],"-",Table3[[#This Row],[month2]],"-",Table3[[#This Row],[year2]])</f>
        <v>5-Jun-1975</v>
      </c>
      <c r="P2152" s="17">
        <f>DATEDIF(Table3[[#This Row],[date of birth]],DATE(2023,6,8),"y")</f>
        <v>48</v>
      </c>
      <c r="Q2152" s="39">
        <v>36350.71</v>
      </c>
    </row>
    <row r="2153" spans="1:17" x14ac:dyDescent="0.25">
      <c r="A2153" t="s">
        <v>6868</v>
      </c>
      <c r="B2153">
        <v>2003</v>
      </c>
      <c r="C2153" t="s">
        <v>30</v>
      </c>
      <c r="D2153">
        <v>9</v>
      </c>
      <c r="E2153">
        <v>2</v>
      </c>
      <c r="F2153">
        <v>36397.58</v>
      </c>
      <c r="G2153" t="s">
        <v>11</v>
      </c>
      <c r="H2153" t="s">
        <v>12</v>
      </c>
      <c r="I2153" t="s">
        <v>42</v>
      </c>
      <c r="J2153" s="16" t="str">
        <f>IF(Table3[[#This Row],[month]]="?","sep",Table3[[#This Row],[month]])</f>
        <v>Dec</v>
      </c>
      <c r="K2153" s="16">
        <f>IF(Table3[[#This Row],[year]]="?","1983",Table3[[#This Row],[year]])</f>
        <v>2003</v>
      </c>
      <c r="L2153" s="16" t="str">
        <f>IF(Table3[[#This Row],[Hospital tier]]="?","tier - 2",Table3[[#This Row],[Hospital tier]])</f>
        <v>tier - 2</v>
      </c>
      <c r="M2153" s="16" t="str">
        <f>IF(Table3[[#This Row],[City tier]]="?","tier - 2",Table3[[#This Row],[City tier]])</f>
        <v>tier - 3</v>
      </c>
      <c r="N2153" s="16" t="str">
        <f>IF(Table3[[#This Row],[State ID]]="?","unknown",Table3[[#This Row],[State ID]])</f>
        <v>R1011</v>
      </c>
      <c r="O2153" s="38" t="str">
        <f>CONCATENATE(Table3[[#This Row],[date]],"-",Table3[[#This Row],[month2]],"-",Table3[[#This Row],[year2]])</f>
        <v>9-Dec-2003</v>
      </c>
      <c r="P2153" s="17">
        <f>DATEDIF(Table3[[#This Row],[date of birth]],DATE(2023,6,8),"y")</f>
        <v>19</v>
      </c>
      <c r="Q2153" s="39">
        <v>36397.58</v>
      </c>
    </row>
    <row r="2154" spans="1:17" x14ac:dyDescent="0.25">
      <c r="A2154" t="s">
        <v>6869</v>
      </c>
      <c r="B2154">
        <v>1962</v>
      </c>
      <c r="C2154" t="s">
        <v>15</v>
      </c>
      <c r="D2154">
        <v>19</v>
      </c>
      <c r="E2154">
        <v>0</v>
      </c>
      <c r="F2154">
        <v>36445.550000000003</v>
      </c>
      <c r="G2154" t="s">
        <v>11</v>
      </c>
      <c r="H2154" t="s">
        <v>11</v>
      </c>
      <c r="I2154" t="s">
        <v>42</v>
      </c>
      <c r="J2154" s="16" t="str">
        <f>IF(Table3[[#This Row],[month]]="?","sep",Table3[[#This Row],[month]])</f>
        <v>Nov</v>
      </c>
      <c r="K2154" s="16">
        <f>IF(Table3[[#This Row],[year]]="?","1983",Table3[[#This Row],[year]])</f>
        <v>1962</v>
      </c>
      <c r="L2154" s="16" t="str">
        <f>IF(Table3[[#This Row],[Hospital tier]]="?","tier - 2",Table3[[#This Row],[Hospital tier]])</f>
        <v>tier - 2</v>
      </c>
      <c r="M2154" s="16" t="str">
        <f>IF(Table3[[#This Row],[City tier]]="?","tier - 2",Table3[[#This Row],[City tier]])</f>
        <v>tier - 2</v>
      </c>
      <c r="N2154" s="16" t="str">
        <f>IF(Table3[[#This Row],[State ID]]="?","unknown",Table3[[#This Row],[State ID]])</f>
        <v>R1011</v>
      </c>
      <c r="O2154" s="38" t="str">
        <f>CONCATENATE(Table3[[#This Row],[date]],"-",Table3[[#This Row],[month2]],"-",Table3[[#This Row],[year2]])</f>
        <v>19-Nov-1962</v>
      </c>
      <c r="P2154" s="17">
        <f>DATEDIF(Table3[[#This Row],[date of birth]],DATE(2023,6,8),"y")</f>
        <v>60</v>
      </c>
      <c r="Q2154" s="39">
        <v>36445.550000000003</v>
      </c>
    </row>
    <row r="2155" spans="1:17" x14ac:dyDescent="0.25">
      <c r="A2155" t="s">
        <v>6870</v>
      </c>
      <c r="B2155">
        <v>1973</v>
      </c>
      <c r="C2155" t="s">
        <v>35</v>
      </c>
      <c r="D2155">
        <v>9</v>
      </c>
      <c r="E2155">
        <v>0</v>
      </c>
      <c r="F2155">
        <v>36541.550000000003</v>
      </c>
      <c r="G2155" t="s">
        <v>11</v>
      </c>
      <c r="H2155" t="s">
        <v>12</v>
      </c>
      <c r="I2155" t="s">
        <v>42</v>
      </c>
      <c r="J2155" s="16" t="str">
        <f>IF(Table3[[#This Row],[month]]="?","sep",Table3[[#This Row],[month]])</f>
        <v>Aug</v>
      </c>
      <c r="K2155" s="16">
        <f>IF(Table3[[#This Row],[year]]="?","1983",Table3[[#This Row],[year]])</f>
        <v>1973</v>
      </c>
      <c r="L2155" s="16" t="str">
        <f>IF(Table3[[#This Row],[Hospital tier]]="?","tier - 2",Table3[[#This Row],[Hospital tier]])</f>
        <v>tier - 2</v>
      </c>
      <c r="M2155" s="16" t="str">
        <f>IF(Table3[[#This Row],[City tier]]="?","tier - 2",Table3[[#This Row],[City tier]])</f>
        <v>tier - 3</v>
      </c>
      <c r="N2155" s="16" t="str">
        <f>IF(Table3[[#This Row],[State ID]]="?","unknown",Table3[[#This Row],[State ID]])</f>
        <v>R1011</v>
      </c>
      <c r="O2155" s="38" t="str">
        <f>CONCATENATE(Table3[[#This Row],[date]],"-",Table3[[#This Row],[month2]],"-",Table3[[#This Row],[year2]])</f>
        <v>9-Aug-1973</v>
      </c>
      <c r="P2155" s="17">
        <f>DATEDIF(Table3[[#This Row],[date of birth]],DATE(2023,6,8),"y")</f>
        <v>49</v>
      </c>
      <c r="Q2155" s="39">
        <v>36541.550000000003</v>
      </c>
    </row>
    <row r="2156" spans="1:17" x14ac:dyDescent="0.25">
      <c r="A2156" t="s">
        <v>6871</v>
      </c>
      <c r="B2156">
        <v>1992</v>
      </c>
      <c r="C2156" t="s">
        <v>37</v>
      </c>
      <c r="D2156">
        <v>9</v>
      </c>
      <c r="E2156">
        <v>0</v>
      </c>
      <c r="F2156">
        <v>36572.800000000003</v>
      </c>
      <c r="G2156" t="s">
        <v>16</v>
      </c>
      <c r="H2156" t="s">
        <v>11</v>
      </c>
      <c r="I2156" t="s">
        <v>42</v>
      </c>
      <c r="J2156" s="16" t="str">
        <f>IF(Table3[[#This Row],[month]]="?","sep",Table3[[#This Row],[month]])</f>
        <v>Oct</v>
      </c>
      <c r="K2156" s="16">
        <f>IF(Table3[[#This Row],[year]]="?","1983",Table3[[#This Row],[year]])</f>
        <v>1992</v>
      </c>
      <c r="L2156" s="16" t="str">
        <f>IF(Table3[[#This Row],[Hospital tier]]="?","tier - 2",Table3[[#This Row],[Hospital tier]])</f>
        <v>tier - 1</v>
      </c>
      <c r="M2156" s="16" t="str">
        <f>IF(Table3[[#This Row],[City tier]]="?","tier - 2",Table3[[#This Row],[City tier]])</f>
        <v>tier - 2</v>
      </c>
      <c r="N2156" s="16" t="str">
        <f>IF(Table3[[#This Row],[State ID]]="?","unknown",Table3[[#This Row],[State ID]])</f>
        <v>R1011</v>
      </c>
      <c r="O2156" s="38" t="str">
        <f>CONCATENATE(Table3[[#This Row],[date]],"-",Table3[[#This Row],[month2]],"-",Table3[[#This Row],[year2]])</f>
        <v>9-Oct-1992</v>
      </c>
      <c r="P2156" s="17">
        <f>DATEDIF(Table3[[#This Row],[date of birth]],DATE(2023,6,8),"y")</f>
        <v>30</v>
      </c>
      <c r="Q2156" s="39">
        <v>36572.800000000003</v>
      </c>
    </row>
    <row r="2157" spans="1:17" x14ac:dyDescent="0.25">
      <c r="A2157" t="s">
        <v>6872</v>
      </c>
      <c r="B2157">
        <v>1961</v>
      </c>
      <c r="C2157" t="s">
        <v>10</v>
      </c>
      <c r="D2157">
        <v>29</v>
      </c>
      <c r="E2157">
        <v>4</v>
      </c>
      <c r="F2157">
        <v>36580.28</v>
      </c>
      <c r="G2157" t="s">
        <v>11</v>
      </c>
      <c r="H2157" t="s">
        <v>11</v>
      </c>
      <c r="I2157" t="s">
        <v>13</v>
      </c>
      <c r="J2157" s="16" t="str">
        <f>IF(Table3[[#This Row],[month]]="?","sep",Table3[[#This Row],[month]])</f>
        <v>Jul</v>
      </c>
      <c r="K2157" s="16">
        <f>IF(Table3[[#This Row],[year]]="?","1983",Table3[[#This Row],[year]])</f>
        <v>1961</v>
      </c>
      <c r="L2157" s="16" t="str">
        <f>IF(Table3[[#This Row],[Hospital tier]]="?","tier - 2",Table3[[#This Row],[Hospital tier]])</f>
        <v>tier - 2</v>
      </c>
      <c r="M2157" s="16" t="str">
        <f>IF(Table3[[#This Row],[City tier]]="?","tier - 2",Table3[[#This Row],[City tier]])</f>
        <v>tier - 2</v>
      </c>
      <c r="N2157" s="16" t="str">
        <f>IF(Table3[[#This Row],[State ID]]="?","unknown",Table3[[#This Row],[State ID]])</f>
        <v>R1013</v>
      </c>
      <c r="O2157" s="38" t="str">
        <f>CONCATENATE(Table3[[#This Row],[date]],"-",Table3[[#This Row],[month2]],"-",Table3[[#This Row],[year2]])</f>
        <v>29-Jul-1961</v>
      </c>
      <c r="P2157" s="17">
        <f>DATEDIF(Table3[[#This Row],[date of birth]],DATE(2023,6,8),"y")</f>
        <v>61</v>
      </c>
      <c r="Q2157" s="39">
        <v>36580.28</v>
      </c>
    </row>
    <row r="2158" spans="1:17" x14ac:dyDescent="0.25">
      <c r="A2158" t="s">
        <v>6873</v>
      </c>
      <c r="B2158">
        <v>1970</v>
      </c>
      <c r="C2158" t="s">
        <v>10</v>
      </c>
      <c r="D2158">
        <v>14</v>
      </c>
      <c r="E2158">
        <v>0</v>
      </c>
      <c r="F2158">
        <v>36786.370000000003</v>
      </c>
      <c r="G2158" t="s">
        <v>16</v>
      </c>
      <c r="H2158" t="s">
        <v>16</v>
      </c>
      <c r="I2158" t="s">
        <v>42</v>
      </c>
      <c r="J2158" s="16" t="str">
        <f>IF(Table3[[#This Row],[month]]="?","sep",Table3[[#This Row],[month]])</f>
        <v>Jul</v>
      </c>
      <c r="K2158" s="16">
        <f>IF(Table3[[#This Row],[year]]="?","1983",Table3[[#This Row],[year]])</f>
        <v>1970</v>
      </c>
      <c r="L2158" s="16" t="str">
        <f>IF(Table3[[#This Row],[Hospital tier]]="?","tier - 2",Table3[[#This Row],[Hospital tier]])</f>
        <v>tier - 1</v>
      </c>
      <c r="M2158" s="16" t="str">
        <f>IF(Table3[[#This Row],[City tier]]="?","tier - 2",Table3[[#This Row],[City tier]])</f>
        <v>tier - 1</v>
      </c>
      <c r="N2158" s="16" t="str">
        <f>IF(Table3[[#This Row],[State ID]]="?","unknown",Table3[[#This Row],[State ID]])</f>
        <v>R1011</v>
      </c>
      <c r="O2158" s="38" t="str">
        <f>CONCATENATE(Table3[[#This Row],[date]],"-",Table3[[#This Row],[month2]],"-",Table3[[#This Row],[year2]])</f>
        <v>14-Jul-1970</v>
      </c>
      <c r="P2158" s="17">
        <f>DATEDIF(Table3[[#This Row],[date of birth]],DATE(2023,6,8),"y")</f>
        <v>52</v>
      </c>
      <c r="Q2158" s="39">
        <v>36786.370000000003</v>
      </c>
    </row>
    <row r="2159" spans="1:17" x14ac:dyDescent="0.25">
      <c r="A2159" t="s">
        <v>6874</v>
      </c>
      <c r="B2159">
        <v>1965</v>
      </c>
      <c r="C2159" t="s">
        <v>30</v>
      </c>
      <c r="D2159">
        <v>28</v>
      </c>
      <c r="E2159">
        <v>0</v>
      </c>
      <c r="F2159">
        <v>36795.29</v>
      </c>
      <c r="G2159" t="s">
        <v>11</v>
      </c>
      <c r="H2159" t="s">
        <v>16</v>
      </c>
      <c r="I2159" t="s">
        <v>42</v>
      </c>
      <c r="J2159" s="16" t="str">
        <f>IF(Table3[[#This Row],[month]]="?","sep",Table3[[#This Row],[month]])</f>
        <v>Dec</v>
      </c>
      <c r="K2159" s="16">
        <f>IF(Table3[[#This Row],[year]]="?","1983",Table3[[#This Row],[year]])</f>
        <v>1965</v>
      </c>
      <c r="L2159" s="16" t="str">
        <f>IF(Table3[[#This Row],[Hospital tier]]="?","tier - 2",Table3[[#This Row],[Hospital tier]])</f>
        <v>tier - 2</v>
      </c>
      <c r="M2159" s="16" t="str">
        <f>IF(Table3[[#This Row],[City tier]]="?","tier - 2",Table3[[#This Row],[City tier]])</f>
        <v>tier - 1</v>
      </c>
      <c r="N2159" s="16" t="str">
        <f>IF(Table3[[#This Row],[State ID]]="?","unknown",Table3[[#This Row],[State ID]])</f>
        <v>R1011</v>
      </c>
      <c r="O2159" s="38" t="str">
        <f>CONCATENATE(Table3[[#This Row],[date]],"-",Table3[[#This Row],[month2]],"-",Table3[[#This Row],[year2]])</f>
        <v>28-Dec-1965</v>
      </c>
      <c r="P2159" s="17">
        <f>DATEDIF(Table3[[#This Row],[date of birth]],DATE(2023,6,8),"y")</f>
        <v>57</v>
      </c>
      <c r="Q2159" s="39">
        <v>36795.29</v>
      </c>
    </row>
    <row r="2160" spans="1:17" x14ac:dyDescent="0.25">
      <c r="A2160" t="s">
        <v>6875</v>
      </c>
      <c r="B2160">
        <v>1992</v>
      </c>
      <c r="C2160" t="s">
        <v>37</v>
      </c>
      <c r="D2160">
        <v>6</v>
      </c>
      <c r="E2160">
        <v>0</v>
      </c>
      <c r="F2160">
        <v>36837.47</v>
      </c>
      <c r="G2160" t="s">
        <v>16</v>
      </c>
      <c r="H2160" t="s">
        <v>11</v>
      </c>
      <c r="I2160" t="s">
        <v>42</v>
      </c>
      <c r="J2160" s="16" t="str">
        <f>IF(Table3[[#This Row],[month]]="?","sep",Table3[[#This Row],[month]])</f>
        <v>Oct</v>
      </c>
      <c r="K2160" s="16">
        <f>IF(Table3[[#This Row],[year]]="?","1983",Table3[[#This Row],[year]])</f>
        <v>1992</v>
      </c>
      <c r="L2160" s="16" t="str">
        <f>IF(Table3[[#This Row],[Hospital tier]]="?","tier - 2",Table3[[#This Row],[Hospital tier]])</f>
        <v>tier - 1</v>
      </c>
      <c r="M2160" s="16" t="str">
        <f>IF(Table3[[#This Row],[City tier]]="?","tier - 2",Table3[[#This Row],[City tier]])</f>
        <v>tier - 2</v>
      </c>
      <c r="N2160" s="16" t="str">
        <f>IF(Table3[[#This Row],[State ID]]="?","unknown",Table3[[#This Row],[State ID]])</f>
        <v>R1011</v>
      </c>
      <c r="O2160" s="38" t="str">
        <f>CONCATENATE(Table3[[#This Row],[date]],"-",Table3[[#This Row],[month2]],"-",Table3[[#This Row],[year2]])</f>
        <v>6-Oct-1992</v>
      </c>
      <c r="P2160" s="17">
        <f>DATEDIF(Table3[[#This Row],[date of birth]],DATE(2023,6,8),"y")</f>
        <v>30</v>
      </c>
      <c r="Q2160" s="39">
        <v>36837.47</v>
      </c>
    </row>
    <row r="2161" spans="1:17" x14ac:dyDescent="0.25">
      <c r="A2161" t="s">
        <v>6876</v>
      </c>
      <c r="B2161">
        <v>1992</v>
      </c>
      <c r="C2161" t="s">
        <v>10</v>
      </c>
      <c r="D2161">
        <v>4</v>
      </c>
      <c r="E2161">
        <v>0</v>
      </c>
      <c r="F2161">
        <v>36837.47</v>
      </c>
      <c r="G2161" t="s">
        <v>11</v>
      </c>
      <c r="H2161" t="s">
        <v>12</v>
      </c>
      <c r="I2161" t="s">
        <v>42</v>
      </c>
      <c r="J2161" s="16" t="str">
        <f>IF(Table3[[#This Row],[month]]="?","sep",Table3[[#This Row],[month]])</f>
        <v>Jul</v>
      </c>
      <c r="K2161" s="16">
        <f>IF(Table3[[#This Row],[year]]="?","1983",Table3[[#This Row],[year]])</f>
        <v>1992</v>
      </c>
      <c r="L2161" s="16" t="str">
        <f>IF(Table3[[#This Row],[Hospital tier]]="?","tier - 2",Table3[[#This Row],[Hospital tier]])</f>
        <v>tier - 2</v>
      </c>
      <c r="M2161" s="16" t="str">
        <f>IF(Table3[[#This Row],[City tier]]="?","tier - 2",Table3[[#This Row],[City tier]])</f>
        <v>tier - 3</v>
      </c>
      <c r="N2161" s="16" t="str">
        <f>IF(Table3[[#This Row],[State ID]]="?","unknown",Table3[[#This Row],[State ID]])</f>
        <v>R1011</v>
      </c>
      <c r="O2161" s="38" t="str">
        <f>CONCATENATE(Table3[[#This Row],[date]],"-",Table3[[#This Row],[month2]],"-",Table3[[#This Row],[year2]])</f>
        <v>4-Jul-1992</v>
      </c>
      <c r="P2161" s="17">
        <f>DATEDIF(Table3[[#This Row],[date of birth]],DATE(2023,6,8),"y")</f>
        <v>30</v>
      </c>
      <c r="Q2161" s="39">
        <v>36837.47</v>
      </c>
    </row>
    <row r="2162" spans="1:17" x14ac:dyDescent="0.25">
      <c r="A2162" t="s">
        <v>6877</v>
      </c>
      <c r="B2162">
        <v>1972</v>
      </c>
      <c r="C2162" t="s">
        <v>30</v>
      </c>
      <c r="D2162">
        <v>5</v>
      </c>
      <c r="E2162">
        <v>0</v>
      </c>
      <c r="F2162">
        <v>36889.99</v>
      </c>
      <c r="G2162" t="s">
        <v>16</v>
      </c>
      <c r="H2162" t="s">
        <v>12</v>
      </c>
      <c r="I2162" t="s">
        <v>42</v>
      </c>
      <c r="J2162" s="16" t="str">
        <f>IF(Table3[[#This Row],[month]]="?","sep",Table3[[#This Row],[month]])</f>
        <v>Dec</v>
      </c>
      <c r="K2162" s="16">
        <f>IF(Table3[[#This Row],[year]]="?","1983",Table3[[#This Row],[year]])</f>
        <v>1972</v>
      </c>
      <c r="L2162" s="16" t="str">
        <f>IF(Table3[[#This Row],[Hospital tier]]="?","tier - 2",Table3[[#This Row],[Hospital tier]])</f>
        <v>tier - 1</v>
      </c>
      <c r="M2162" s="16" t="str">
        <f>IF(Table3[[#This Row],[City tier]]="?","tier - 2",Table3[[#This Row],[City tier]])</f>
        <v>tier - 3</v>
      </c>
      <c r="N2162" s="16" t="str">
        <f>IF(Table3[[#This Row],[State ID]]="?","unknown",Table3[[#This Row],[State ID]])</f>
        <v>R1011</v>
      </c>
      <c r="O2162" s="38" t="str">
        <f>CONCATENATE(Table3[[#This Row],[date]],"-",Table3[[#This Row],[month2]],"-",Table3[[#This Row],[year2]])</f>
        <v>5-Dec-1972</v>
      </c>
      <c r="P2162" s="17">
        <f>DATEDIF(Table3[[#This Row],[date of birth]],DATE(2023,6,8),"y")</f>
        <v>50</v>
      </c>
      <c r="Q2162" s="39">
        <v>36889.99</v>
      </c>
    </row>
    <row r="2163" spans="1:17" x14ac:dyDescent="0.25">
      <c r="A2163" t="s">
        <v>6878</v>
      </c>
      <c r="B2163">
        <v>2003</v>
      </c>
      <c r="C2163" t="s">
        <v>18</v>
      </c>
      <c r="D2163">
        <v>21</v>
      </c>
      <c r="E2163">
        <v>0</v>
      </c>
      <c r="F2163">
        <v>36898.730000000003</v>
      </c>
      <c r="G2163" t="s">
        <v>11</v>
      </c>
      <c r="H2163" t="s">
        <v>16</v>
      </c>
      <c r="I2163" t="s">
        <v>23</v>
      </c>
      <c r="J2163" s="16" t="str">
        <f>IF(Table3[[#This Row],[month]]="?","sep",Table3[[#This Row],[month]])</f>
        <v>Jun</v>
      </c>
      <c r="K2163" s="16">
        <f>IF(Table3[[#This Row],[year]]="?","1983",Table3[[#This Row],[year]])</f>
        <v>2003</v>
      </c>
      <c r="L2163" s="16" t="str">
        <f>IF(Table3[[#This Row],[Hospital tier]]="?","tier - 2",Table3[[#This Row],[Hospital tier]])</f>
        <v>tier - 2</v>
      </c>
      <c r="M2163" s="16" t="str">
        <f>IF(Table3[[#This Row],[City tier]]="?","tier - 2",Table3[[#This Row],[City tier]])</f>
        <v>tier - 1</v>
      </c>
      <c r="N2163" s="16" t="str">
        <f>IF(Table3[[#This Row],[State ID]]="?","unknown",Table3[[#This Row],[State ID]])</f>
        <v>R1012</v>
      </c>
      <c r="O2163" s="38" t="str">
        <f>CONCATENATE(Table3[[#This Row],[date]],"-",Table3[[#This Row],[month2]],"-",Table3[[#This Row],[year2]])</f>
        <v>21-Jun-2003</v>
      </c>
      <c r="P2163" s="17">
        <f>DATEDIF(Table3[[#This Row],[date of birth]],DATE(2023,6,8),"y")</f>
        <v>19</v>
      </c>
      <c r="Q2163" s="39">
        <v>36898.730000000003</v>
      </c>
    </row>
    <row r="2164" spans="1:17" x14ac:dyDescent="0.25">
      <c r="A2164" t="s">
        <v>6879</v>
      </c>
      <c r="B2164">
        <v>1963</v>
      </c>
      <c r="C2164" t="s">
        <v>10</v>
      </c>
      <c r="D2164">
        <v>24</v>
      </c>
      <c r="E2164">
        <v>2</v>
      </c>
      <c r="F2164">
        <v>36910.61</v>
      </c>
      <c r="G2164" t="s">
        <v>11</v>
      </c>
      <c r="H2164" t="s">
        <v>11</v>
      </c>
      <c r="I2164" t="s">
        <v>42</v>
      </c>
      <c r="J2164" s="16" t="str">
        <f>IF(Table3[[#This Row],[month]]="?","sep",Table3[[#This Row],[month]])</f>
        <v>Jul</v>
      </c>
      <c r="K2164" s="16">
        <f>IF(Table3[[#This Row],[year]]="?","1983",Table3[[#This Row],[year]])</f>
        <v>1963</v>
      </c>
      <c r="L2164" s="16" t="str">
        <f>IF(Table3[[#This Row],[Hospital tier]]="?","tier - 2",Table3[[#This Row],[Hospital tier]])</f>
        <v>tier - 2</v>
      </c>
      <c r="M2164" s="16" t="str">
        <f>IF(Table3[[#This Row],[City tier]]="?","tier - 2",Table3[[#This Row],[City tier]])</f>
        <v>tier - 2</v>
      </c>
      <c r="N2164" s="16" t="str">
        <f>IF(Table3[[#This Row],[State ID]]="?","unknown",Table3[[#This Row],[State ID]])</f>
        <v>R1011</v>
      </c>
      <c r="O2164" s="38" t="str">
        <f>CONCATENATE(Table3[[#This Row],[date]],"-",Table3[[#This Row],[month2]],"-",Table3[[#This Row],[year2]])</f>
        <v>24-Jul-1963</v>
      </c>
      <c r="P2164" s="17">
        <f>DATEDIF(Table3[[#This Row],[date of birth]],DATE(2023,6,8),"y")</f>
        <v>59</v>
      </c>
      <c r="Q2164" s="39">
        <v>36910.61</v>
      </c>
    </row>
    <row r="2165" spans="1:17" x14ac:dyDescent="0.25">
      <c r="A2165" t="s">
        <v>6880</v>
      </c>
      <c r="B2165">
        <v>1991</v>
      </c>
      <c r="C2165" t="s">
        <v>18</v>
      </c>
      <c r="D2165">
        <v>10</v>
      </c>
      <c r="E2165">
        <v>3</v>
      </c>
      <c r="F2165">
        <v>36911.99</v>
      </c>
      <c r="G2165" t="s">
        <v>11</v>
      </c>
      <c r="H2165" t="s">
        <v>11</v>
      </c>
      <c r="I2165" t="s">
        <v>42</v>
      </c>
      <c r="J2165" s="16" t="str">
        <f>IF(Table3[[#This Row],[month]]="?","sep",Table3[[#This Row],[month]])</f>
        <v>Jun</v>
      </c>
      <c r="K2165" s="16">
        <f>IF(Table3[[#This Row],[year]]="?","1983",Table3[[#This Row],[year]])</f>
        <v>1991</v>
      </c>
      <c r="L2165" s="16" t="str">
        <f>IF(Table3[[#This Row],[Hospital tier]]="?","tier - 2",Table3[[#This Row],[Hospital tier]])</f>
        <v>tier - 2</v>
      </c>
      <c r="M2165" s="16" t="str">
        <f>IF(Table3[[#This Row],[City tier]]="?","tier - 2",Table3[[#This Row],[City tier]])</f>
        <v>tier - 2</v>
      </c>
      <c r="N2165" s="16" t="str">
        <f>IF(Table3[[#This Row],[State ID]]="?","unknown",Table3[[#This Row],[State ID]])</f>
        <v>R1011</v>
      </c>
      <c r="O2165" s="38" t="str">
        <f>CONCATENATE(Table3[[#This Row],[date]],"-",Table3[[#This Row],[month2]],"-",Table3[[#This Row],[year2]])</f>
        <v>10-Jun-1991</v>
      </c>
      <c r="P2165" s="17">
        <f>DATEDIF(Table3[[#This Row],[date of birth]],DATE(2023,6,8),"y")</f>
        <v>31</v>
      </c>
      <c r="Q2165" s="39">
        <v>36911.99</v>
      </c>
    </row>
    <row r="2166" spans="1:17" x14ac:dyDescent="0.25">
      <c r="A2166" t="s">
        <v>6881</v>
      </c>
      <c r="B2166">
        <v>1968</v>
      </c>
      <c r="C2166" t="s">
        <v>37</v>
      </c>
      <c r="D2166">
        <v>22</v>
      </c>
      <c r="E2166">
        <v>0</v>
      </c>
      <c r="F2166">
        <v>36922.61</v>
      </c>
      <c r="G2166" t="s">
        <v>11</v>
      </c>
      <c r="H2166" t="s">
        <v>16</v>
      </c>
      <c r="I2166" t="s">
        <v>42</v>
      </c>
      <c r="J2166" s="16" t="str">
        <f>IF(Table3[[#This Row],[month]]="?","sep",Table3[[#This Row],[month]])</f>
        <v>Oct</v>
      </c>
      <c r="K2166" s="16">
        <f>IF(Table3[[#This Row],[year]]="?","1983",Table3[[#This Row],[year]])</f>
        <v>1968</v>
      </c>
      <c r="L2166" s="16" t="str">
        <f>IF(Table3[[#This Row],[Hospital tier]]="?","tier - 2",Table3[[#This Row],[Hospital tier]])</f>
        <v>tier - 2</v>
      </c>
      <c r="M2166" s="16" t="str">
        <f>IF(Table3[[#This Row],[City tier]]="?","tier - 2",Table3[[#This Row],[City tier]])</f>
        <v>tier - 1</v>
      </c>
      <c r="N2166" s="16" t="str">
        <f>IF(Table3[[#This Row],[State ID]]="?","unknown",Table3[[#This Row],[State ID]])</f>
        <v>R1011</v>
      </c>
      <c r="O2166" s="38" t="str">
        <f>CONCATENATE(Table3[[#This Row],[date]],"-",Table3[[#This Row],[month2]],"-",Table3[[#This Row],[year2]])</f>
        <v>22-Oct-1968</v>
      </c>
      <c r="P2166" s="17">
        <f>DATEDIF(Table3[[#This Row],[date of birth]],DATE(2023,6,8),"y")</f>
        <v>54</v>
      </c>
      <c r="Q2166" s="39">
        <v>36922.61</v>
      </c>
    </row>
    <row r="2167" spans="1:17" x14ac:dyDescent="0.25">
      <c r="A2167" t="s">
        <v>6882</v>
      </c>
      <c r="B2167">
        <v>1977</v>
      </c>
      <c r="C2167" t="s">
        <v>35</v>
      </c>
      <c r="D2167">
        <v>13</v>
      </c>
      <c r="E2167">
        <v>2</v>
      </c>
      <c r="F2167">
        <v>36935.64</v>
      </c>
      <c r="G2167" t="s">
        <v>11</v>
      </c>
      <c r="H2167" t="s">
        <v>16</v>
      </c>
      <c r="I2167" t="s">
        <v>42</v>
      </c>
      <c r="J2167" s="16" t="str">
        <f>IF(Table3[[#This Row],[month]]="?","sep",Table3[[#This Row],[month]])</f>
        <v>Aug</v>
      </c>
      <c r="K2167" s="16">
        <f>IF(Table3[[#This Row],[year]]="?","1983",Table3[[#This Row],[year]])</f>
        <v>1977</v>
      </c>
      <c r="L2167" s="16" t="str">
        <f>IF(Table3[[#This Row],[Hospital tier]]="?","tier - 2",Table3[[#This Row],[Hospital tier]])</f>
        <v>tier - 2</v>
      </c>
      <c r="M2167" s="16" t="str">
        <f>IF(Table3[[#This Row],[City tier]]="?","tier - 2",Table3[[#This Row],[City tier]])</f>
        <v>tier - 1</v>
      </c>
      <c r="N2167" s="16" t="str">
        <f>IF(Table3[[#This Row],[State ID]]="?","unknown",Table3[[#This Row],[State ID]])</f>
        <v>R1011</v>
      </c>
      <c r="O2167" s="38" t="str">
        <f>CONCATENATE(Table3[[#This Row],[date]],"-",Table3[[#This Row],[month2]],"-",Table3[[#This Row],[year2]])</f>
        <v>13-Aug-1977</v>
      </c>
      <c r="P2167" s="17">
        <f>DATEDIF(Table3[[#This Row],[date of birth]],DATE(2023,6,8),"y")</f>
        <v>45</v>
      </c>
      <c r="Q2167" s="39">
        <v>36935.64</v>
      </c>
    </row>
    <row r="2168" spans="1:17" x14ac:dyDescent="0.25">
      <c r="A2168" t="s">
        <v>6883</v>
      </c>
      <c r="B2168">
        <v>1992</v>
      </c>
      <c r="C2168" t="s">
        <v>35</v>
      </c>
      <c r="D2168">
        <v>25</v>
      </c>
      <c r="E2168">
        <v>0</v>
      </c>
      <c r="F2168">
        <v>36950.26</v>
      </c>
      <c r="G2168" t="s">
        <v>16</v>
      </c>
      <c r="H2168" t="s">
        <v>16</v>
      </c>
      <c r="I2168" t="s">
        <v>13</v>
      </c>
      <c r="J2168" s="16" t="str">
        <f>IF(Table3[[#This Row],[month]]="?","sep",Table3[[#This Row],[month]])</f>
        <v>Aug</v>
      </c>
      <c r="K2168" s="16">
        <f>IF(Table3[[#This Row],[year]]="?","1983",Table3[[#This Row],[year]])</f>
        <v>1992</v>
      </c>
      <c r="L2168" s="16" t="str">
        <f>IF(Table3[[#This Row],[Hospital tier]]="?","tier - 2",Table3[[#This Row],[Hospital tier]])</f>
        <v>tier - 1</v>
      </c>
      <c r="M2168" s="16" t="str">
        <f>IF(Table3[[#This Row],[City tier]]="?","tier - 2",Table3[[#This Row],[City tier]])</f>
        <v>tier - 1</v>
      </c>
      <c r="N2168" s="16" t="str">
        <f>IF(Table3[[#This Row],[State ID]]="?","unknown",Table3[[#This Row],[State ID]])</f>
        <v>R1013</v>
      </c>
      <c r="O2168" s="38" t="str">
        <f>CONCATENATE(Table3[[#This Row],[date]],"-",Table3[[#This Row],[month2]],"-",Table3[[#This Row],[year2]])</f>
        <v>25-Aug-1992</v>
      </c>
      <c r="P2168" s="17">
        <f>DATEDIF(Table3[[#This Row],[date of birth]],DATE(2023,6,8),"y")</f>
        <v>30</v>
      </c>
      <c r="Q2168" s="39">
        <v>36950.26</v>
      </c>
    </row>
    <row r="2169" spans="1:17" x14ac:dyDescent="0.25">
      <c r="A2169" t="s">
        <v>6884</v>
      </c>
      <c r="B2169">
        <v>1992</v>
      </c>
      <c r="C2169" t="s">
        <v>20</v>
      </c>
      <c r="D2169">
        <v>13</v>
      </c>
      <c r="E2169">
        <v>0</v>
      </c>
      <c r="F2169">
        <v>36976.449999999997</v>
      </c>
      <c r="G2169" t="s">
        <v>11</v>
      </c>
      <c r="H2169" t="s">
        <v>12</v>
      </c>
      <c r="I2169" t="s">
        <v>42</v>
      </c>
      <c r="J2169" s="16" t="str">
        <f>IF(Table3[[#This Row],[month]]="?","sep",Table3[[#This Row],[month]])</f>
        <v>Sep</v>
      </c>
      <c r="K2169" s="16">
        <f>IF(Table3[[#This Row],[year]]="?","1983",Table3[[#This Row],[year]])</f>
        <v>1992</v>
      </c>
      <c r="L2169" s="16" t="str">
        <f>IF(Table3[[#This Row],[Hospital tier]]="?","tier - 2",Table3[[#This Row],[Hospital tier]])</f>
        <v>tier - 2</v>
      </c>
      <c r="M2169" s="16" t="str">
        <f>IF(Table3[[#This Row],[City tier]]="?","tier - 2",Table3[[#This Row],[City tier]])</f>
        <v>tier - 3</v>
      </c>
      <c r="N2169" s="16" t="str">
        <f>IF(Table3[[#This Row],[State ID]]="?","unknown",Table3[[#This Row],[State ID]])</f>
        <v>R1011</v>
      </c>
      <c r="O2169" s="38" t="str">
        <f>CONCATENATE(Table3[[#This Row],[date]],"-",Table3[[#This Row],[month2]],"-",Table3[[#This Row],[year2]])</f>
        <v>13-Sep-1992</v>
      </c>
      <c r="P2169" s="17">
        <f>DATEDIF(Table3[[#This Row],[date of birth]],DATE(2023,6,8),"y")</f>
        <v>30</v>
      </c>
      <c r="Q2169" s="39">
        <v>36976.449999999997</v>
      </c>
    </row>
    <row r="2170" spans="1:17" x14ac:dyDescent="0.25">
      <c r="A2170" t="s">
        <v>6885</v>
      </c>
      <c r="B2170">
        <v>1991</v>
      </c>
      <c r="C2170" t="s">
        <v>15</v>
      </c>
      <c r="D2170">
        <v>1</v>
      </c>
      <c r="E2170">
        <v>3</v>
      </c>
      <c r="F2170">
        <v>37040.879999999997</v>
      </c>
      <c r="G2170" t="s">
        <v>11</v>
      </c>
      <c r="H2170" t="s">
        <v>11</v>
      </c>
      <c r="I2170" t="s">
        <v>42</v>
      </c>
      <c r="J2170" s="16" t="str">
        <f>IF(Table3[[#This Row],[month]]="?","sep",Table3[[#This Row],[month]])</f>
        <v>Nov</v>
      </c>
      <c r="K2170" s="16">
        <f>IF(Table3[[#This Row],[year]]="?","1983",Table3[[#This Row],[year]])</f>
        <v>1991</v>
      </c>
      <c r="L2170" s="16" t="str">
        <f>IF(Table3[[#This Row],[Hospital tier]]="?","tier - 2",Table3[[#This Row],[Hospital tier]])</f>
        <v>tier - 2</v>
      </c>
      <c r="M2170" s="16" t="str">
        <f>IF(Table3[[#This Row],[City tier]]="?","tier - 2",Table3[[#This Row],[City tier]])</f>
        <v>tier - 2</v>
      </c>
      <c r="N2170" s="16" t="str">
        <f>IF(Table3[[#This Row],[State ID]]="?","unknown",Table3[[#This Row],[State ID]])</f>
        <v>R1011</v>
      </c>
      <c r="O2170" s="38" t="str">
        <f>CONCATENATE(Table3[[#This Row],[date]],"-",Table3[[#This Row],[month2]],"-",Table3[[#This Row],[year2]])</f>
        <v>1-Nov-1991</v>
      </c>
      <c r="P2170" s="17">
        <f>DATEDIF(Table3[[#This Row],[date of birth]],DATE(2023,6,8),"y")</f>
        <v>31</v>
      </c>
      <c r="Q2170" s="39">
        <v>37040.879999999997</v>
      </c>
    </row>
    <row r="2171" spans="1:17" x14ac:dyDescent="0.25">
      <c r="A2171" t="s">
        <v>6886</v>
      </c>
      <c r="B2171">
        <v>1988</v>
      </c>
      <c r="C2171" t="s">
        <v>30</v>
      </c>
      <c r="D2171">
        <v>17</v>
      </c>
      <c r="E2171">
        <v>3</v>
      </c>
      <c r="F2171">
        <v>37076.370000000003</v>
      </c>
      <c r="G2171" t="s">
        <v>11</v>
      </c>
      <c r="H2171" t="s">
        <v>16</v>
      </c>
      <c r="I2171" t="s">
        <v>42</v>
      </c>
      <c r="J2171" s="16" t="str">
        <f>IF(Table3[[#This Row],[month]]="?","sep",Table3[[#This Row],[month]])</f>
        <v>Dec</v>
      </c>
      <c r="K2171" s="16">
        <f>IF(Table3[[#This Row],[year]]="?","1983",Table3[[#This Row],[year]])</f>
        <v>1988</v>
      </c>
      <c r="L2171" s="16" t="str">
        <f>IF(Table3[[#This Row],[Hospital tier]]="?","tier - 2",Table3[[#This Row],[Hospital tier]])</f>
        <v>tier - 2</v>
      </c>
      <c r="M2171" s="16" t="str">
        <f>IF(Table3[[#This Row],[City tier]]="?","tier - 2",Table3[[#This Row],[City tier]])</f>
        <v>tier - 1</v>
      </c>
      <c r="N2171" s="16" t="str">
        <f>IF(Table3[[#This Row],[State ID]]="?","unknown",Table3[[#This Row],[State ID]])</f>
        <v>R1011</v>
      </c>
      <c r="O2171" s="38" t="str">
        <f>CONCATENATE(Table3[[#This Row],[date]],"-",Table3[[#This Row],[month2]],"-",Table3[[#This Row],[year2]])</f>
        <v>17-Dec-1988</v>
      </c>
      <c r="P2171" s="17">
        <f>DATEDIF(Table3[[#This Row],[date of birth]],DATE(2023,6,8),"y")</f>
        <v>34</v>
      </c>
      <c r="Q2171" s="39">
        <v>37076.370000000003</v>
      </c>
    </row>
    <row r="2172" spans="1:17" x14ac:dyDescent="0.25">
      <c r="A2172" t="s">
        <v>6887</v>
      </c>
      <c r="B2172">
        <v>1989</v>
      </c>
      <c r="C2172" t="s">
        <v>18</v>
      </c>
      <c r="D2172">
        <v>10</v>
      </c>
      <c r="E2172">
        <v>0</v>
      </c>
      <c r="F2172">
        <v>37079.370000000003</v>
      </c>
      <c r="G2172" t="s">
        <v>11</v>
      </c>
      <c r="H2172" t="s">
        <v>12</v>
      </c>
      <c r="I2172" t="s">
        <v>42</v>
      </c>
      <c r="J2172" s="16" t="str">
        <f>IF(Table3[[#This Row],[month]]="?","sep",Table3[[#This Row],[month]])</f>
        <v>Jun</v>
      </c>
      <c r="K2172" s="16">
        <f>IF(Table3[[#This Row],[year]]="?","1983",Table3[[#This Row],[year]])</f>
        <v>1989</v>
      </c>
      <c r="L2172" s="16" t="str">
        <f>IF(Table3[[#This Row],[Hospital tier]]="?","tier - 2",Table3[[#This Row],[Hospital tier]])</f>
        <v>tier - 2</v>
      </c>
      <c r="M2172" s="16" t="str">
        <f>IF(Table3[[#This Row],[City tier]]="?","tier - 2",Table3[[#This Row],[City tier]])</f>
        <v>tier - 3</v>
      </c>
      <c r="N2172" s="16" t="str">
        <f>IF(Table3[[#This Row],[State ID]]="?","unknown",Table3[[#This Row],[State ID]])</f>
        <v>R1011</v>
      </c>
      <c r="O2172" s="38" t="str">
        <f>CONCATENATE(Table3[[#This Row],[date]],"-",Table3[[#This Row],[month2]],"-",Table3[[#This Row],[year2]])</f>
        <v>10-Jun-1989</v>
      </c>
      <c r="P2172" s="17">
        <f>DATEDIF(Table3[[#This Row],[date of birth]],DATE(2023,6,8),"y")</f>
        <v>33</v>
      </c>
      <c r="Q2172" s="39">
        <v>37079.370000000003</v>
      </c>
    </row>
    <row r="2173" spans="1:17" x14ac:dyDescent="0.25">
      <c r="A2173" t="s">
        <v>6888</v>
      </c>
      <c r="B2173">
        <v>1995</v>
      </c>
      <c r="C2173" t="s">
        <v>37</v>
      </c>
      <c r="D2173">
        <v>30</v>
      </c>
      <c r="E2173">
        <v>0</v>
      </c>
      <c r="F2173">
        <v>37133.9</v>
      </c>
      <c r="G2173" t="s">
        <v>11</v>
      </c>
      <c r="H2173" t="s">
        <v>11</v>
      </c>
      <c r="I2173" t="s">
        <v>13</v>
      </c>
      <c r="J2173" s="16" t="str">
        <f>IF(Table3[[#This Row],[month]]="?","sep",Table3[[#This Row],[month]])</f>
        <v>Oct</v>
      </c>
      <c r="K2173" s="16">
        <f>IF(Table3[[#This Row],[year]]="?","1983",Table3[[#This Row],[year]])</f>
        <v>1995</v>
      </c>
      <c r="L2173" s="16" t="str">
        <f>IF(Table3[[#This Row],[Hospital tier]]="?","tier - 2",Table3[[#This Row],[Hospital tier]])</f>
        <v>tier - 2</v>
      </c>
      <c r="M2173" s="16" t="str">
        <f>IF(Table3[[#This Row],[City tier]]="?","tier - 2",Table3[[#This Row],[City tier]])</f>
        <v>tier - 2</v>
      </c>
      <c r="N2173" s="16" t="str">
        <f>IF(Table3[[#This Row],[State ID]]="?","unknown",Table3[[#This Row],[State ID]])</f>
        <v>R1013</v>
      </c>
      <c r="O2173" s="38" t="str">
        <f>CONCATENATE(Table3[[#This Row],[date]],"-",Table3[[#This Row],[month2]],"-",Table3[[#This Row],[year2]])</f>
        <v>30-Oct-1995</v>
      </c>
      <c r="P2173" s="17">
        <f>DATEDIF(Table3[[#This Row],[date of birth]],DATE(2023,6,8),"y")</f>
        <v>27</v>
      </c>
      <c r="Q2173" s="39">
        <v>37133.9</v>
      </c>
    </row>
    <row r="2174" spans="1:17" x14ac:dyDescent="0.25">
      <c r="A2174" t="s">
        <v>6889</v>
      </c>
      <c r="B2174">
        <v>2000</v>
      </c>
      <c r="C2174" t="s">
        <v>20</v>
      </c>
      <c r="D2174">
        <v>5</v>
      </c>
      <c r="E2174">
        <v>1</v>
      </c>
      <c r="F2174">
        <v>37165.160000000003</v>
      </c>
      <c r="G2174" t="s">
        <v>16</v>
      </c>
      <c r="H2174" t="s">
        <v>12</v>
      </c>
      <c r="I2174" t="s">
        <v>31</v>
      </c>
      <c r="J2174" s="16" t="str">
        <f>IF(Table3[[#This Row],[month]]="?","sep",Table3[[#This Row],[month]])</f>
        <v>Sep</v>
      </c>
      <c r="K2174" s="16">
        <f>IF(Table3[[#This Row],[year]]="?","1983",Table3[[#This Row],[year]])</f>
        <v>2000</v>
      </c>
      <c r="L2174" s="16" t="str">
        <f>IF(Table3[[#This Row],[Hospital tier]]="?","tier - 2",Table3[[#This Row],[Hospital tier]])</f>
        <v>tier - 1</v>
      </c>
      <c r="M2174" s="16" t="str">
        <f>IF(Table3[[#This Row],[City tier]]="?","tier - 2",Table3[[#This Row],[City tier]])</f>
        <v>tier - 3</v>
      </c>
      <c r="N2174" s="16" t="str">
        <f>IF(Table3[[#This Row],[State ID]]="?","unknown",Table3[[#This Row],[State ID]])</f>
        <v>unknown</v>
      </c>
      <c r="O2174" s="38" t="str">
        <f>CONCATENATE(Table3[[#This Row],[date]],"-",Table3[[#This Row],[month2]],"-",Table3[[#This Row],[year2]])</f>
        <v>5-Sep-2000</v>
      </c>
      <c r="P2174" s="17">
        <f>DATEDIF(Table3[[#This Row],[date of birth]],DATE(2023,6,8),"y")</f>
        <v>22</v>
      </c>
      <c r="Q2174" s="39">
        <v>37165.160000000003</v>
      </c>
    </row>
    <row r="2175" spans="1:17" x14ac:dyDescent="0.25">
      <c r="A2175" t="s">
        <v>6890</v>
      </c>
      <c r="B2175">
        <v>1990</v>
      </c>
      <c r="C2175" t="s">
        <v>37</v>
      </c>
      <c r="D2175">
        <v>17</v>
      </c>
      <c r="E2175">
        <v>3</v>
      </c>
      <c r="F2175">
        <v>37251.22</v>
      </c>
      <c r="G2175" t="s">
        <v>11</v>
      </c>
      <c r="H2175" t="s">
        <v>11</v>
      </c>
      <c r="I2175" t="s">
        <v>42</v>
      </c>
      <c r="J2175" s="16" t="str">
        <f>IF(Table3[[#This Row],[month]]="?","sep",Table3[[#This Row],[month]])</f>
        <v>Oct</v>
      </c>
      <c r="K2175" s="16">
        <f>IF(Table3[[#This Row],[year]]="?","1983",Table3[[#This Row],[year]])</f>
        <v>1990</v>
      </c>
      <c r="L2175" s="16" t="str">
        <f>IF(Table3[[#This Row],[Hospital tier]]="?","tier - 2",Table3[[#This Row],[Hospital tier]])</f>
        <v>tier - 2</v>
      </c>
      <c r="M2175" s="16" t="str">
        <f>IF(Table3[[#This Row],[City tier]]="?","tier - 2",Table3[[#This Row],[City tier]])</f>
        <v>tier - 2</v>
      </c>
      <c r="N2175" s="16" t="str">
        <f>IF(Table3[[#This Row],[State ID]]="?","unknown",Table3[[#This Row],[State ID]])</f>
        <v>R1011</v>
      </c>
      <c r="O2175" s="38" t="str">
        <f>CONCATENATE(Table3[[#This Row],[date]],"-",Table3[[#This Row],[month2]],"-",Table3[[#This Row],[year2]])</f>
        <v>17-Oct-1990</v>
      </c>
      <c r="P2175" s="17">
        <f>DATEDIF(Table3[[#This Row],[date of birth]],DATE(2023,6,8),"y")</f>
        <v>32</v>
      </c>
      <c r="Q2175" s="39">
        <v>37251.22</v>
      </c>
    </row>
    <row r="2176" spans="1:17" x14ac:dyDescent="0.25">
      <c r="A2176" t="s">
        <v>6891</v>
      </c>
      <c r="B2176">
        <v>1985</v>
      </c>
      <c r="C2176" t="s">
        <v>15</v>
      </c>
      <c r="D2176">
        <v>17</v>
      </c>
      <c r="E2176">
        <v>0</v>
      </c>
      <c r="F2176">
        <v>37270.15</v>
      </c>
      <c r="G2176" t="s">
        <v>11</v>
      </c>
      <c r="H2176" t="s">
        <v>16</v>
      </c>
      <c r="I2176" t="s">
        <v>247</v>
      </c>
      <c r="J2176" s="16" t="str">
        <f>IF(Table3[[#This Row],[month]]="?","sep",Table3[[#This Row],[month]])</f>
        <v>Nov</v>
      </c>
      <c r="K2176" s="16">
        <f>IF(Table3[[#This Row],[year]]="?","1983",Table3[[#This Row],[year]])</f>
        <v>1985</v>
      </c>
      <c r="L2176" s="16" t="str">
        <f>IF(Table3[[#This Row],[Hospital tier]]="?","tier - 2",Table3[[#This Row],[Hospital tier]])</f>
        <v>tier - 2</v>
      </c>
      <c r="M2176" s="16" t="str">
        <f>IF(Table3[[#This Row],[City tier]]="?","tier - 2",Table3[[#This Row],[City tier]])</f>
        <v>tier - 1</v>
      </c>
      <c r="N2176" s="16" t="str">
        <f>IF(Table3[[#This Row],[State ID]]="?","unknown",Table3[[#This Row],[State ID]])</f>
        <v>R1024</v>
      </c>
      <c r="O2176" s="38" t="str">
        <f>CONCATENATE(Table3[[#This Row],[date]],"-",Table3[[#This Row],[month2]],"-",Table3[[#This Row],[year2]])</f>
        <v>17-Nov-1985</v>
      </c>
      <c r="P2176" s="17">
        <f>DATEDIF(Table3[[#This Row],[date of birth]],DATE(2023,6,8),"y")</f>
        <v>37</v>
      </c>
      <c r="Q2176" s="39">
        <v>37270.15</v>
      </c>
    </row>
    <row r="2177" spans="1:17" x14ac:dyDescent="0.25">
      <c r="A2177" t="s">
        <v>6892</v>
      </c>
      <c r="B2177">
        <v>1975</v>
      </c>
      <c r="C2177" t="s">
        <v>15</v>
      </c>
      <c r="D2177">
        <v>9</v>
      </c>
      <c r="E2177">
        <v>1</v>
      </c>
      <c r="F2177">
        <v>37272.339999999997</v>
      </c>
      <c r="G2177" t="s">
        <v>11</v>
      </c>
      <c r="H2177" t="s">
        <v>12</v>
      </c>
      <c r="I2177" t="s">
        <v>42</v>
      </c>
      <c r="J2177" s="16" t="str">
        <f>IF(Table3[[#This Row],[month]]="?","sep",Table3[[#This Row],[month]])</f>
        <v>Nov</v>
      </c>
      <c r="K2177" s="16">
        <f>IF(Table3[[#This Row],[year]]="?","1983",Table3[[#This Row],[year]])</f>
        <v>1975</v>
      </c>
      <c r="L2177" s="16" t="str">
        <f>IF(Table3[[#This Row],[Hospital tier]]="?","tier - 2",Table3[[#This Row],[Hospital tier]])</f>
        <v>tier - 2</v>
      </c>
      <c r="M2177" s="16" t="str">
        <f>IF(Table3[[#This Row],[City tier]]="?","tier - 2",Table3[[#This Row],[City tier]])</f>
        <v>tier - 3</v>
      </c>
      <c r="N2177" s="16" t="str">
        <f>IF(Table3[[#This Row],[State ID]]="?","unknown",Table3[[#This Row],[State ID]])</f>
        <v>R1011</v>
      </c>
      <c r="O2177" s="38" t="str">
        <f>CONCATENATE(Table3[[#This Row],[date]],"-",Table3[[#This Row],[month2]],"-",Table3[[#This Row],[year2]])</f>
        <v>9-Nov-1975</v>
      </c>
      <c r="P2177" s="17">
        <f>DATEDIF(Table3[[#This Row],[date of birth]],DATE(2023,6,8),"y")</f>
        <v>47</v>
      </c>
      <c r="Q2177" s="39">
        <v>37272.339999999997</v>
      </c>
    </row>
    <row r="2178" spans="1:17" x14ac:dyDescent="0.25">
      <c r="A2178" t="s">
        <v>6893</v>
      </c>
      <c r="B2178">
        <v>1969</v>
      </c>
      <c r="C2178" t="s">
        <v>37</v>
      </c>
      <c r="D2178">
        <v>30</v>
      </c>
      <c r="E2178">
        <v>0</v>
      </c>
      <c r="F2178">
        <v>37277.269999999997</v>
      </c>
      <c r="G2178" t="s">
        <v>16</v>
      </c>
      <c r="H2178" t="s">
        <v>12</v>
      </c>
      <c r="I2178" t="s">
        <v>42</v>
      </c>
      <c r="J2178" s="16" t="str">
        <f>IF(Table3[[#This Row],[month]]="?","sep",Table3[[#This Row],[month]])</f>
        <v>Oct</v>
      </c>
      <c r="K2178" s="16">
        <f>IF(Table3[[#This Row],[year]]="?","1983",Table3[[#This Row],[year]])</f>
        <v>1969</v>
      </c>
      <c r="L2178" s="16" t="str">
        <f>IF(Table3[[#This Row],[Hospital tier]]="?","tier - 2",Table3[[#This Row],[Hospital tier]])</f>
        <v>tier - 1</v>
      </c>
      <c r="M2178" s="16" t="str">
        <f>IF(Table3[[#This Row],[City tier]]="?","tier - 2",Table3[[#This Row],[City tier]])</f>
        <v>tier - 3</v>
      </c>
      <c r="N2178" s="16" t="str">
        <f>IF(Table3[[#This Row],[State ID]]="?","unknown",Table3[[#This Row],[State ID]])</f>
        <v>R1011</v>
      </c>
      <c r="O2178" s="38" t="str">
        <f>CONCATENATE(Table3[[#This Row],[date]],"-",Table3[[#This Row],[month2]],"-",Table3[[#This Row],[year2]])</f>
        <v>30-Oct-1969</v>
      </c>
      <c r="P2178" s="17">
        <f>DATEDIF(Table3[[#This Row],[date of birth]],DATE(2023,6,8),"y")</f>
        <v>53</v>
      </c>
      <c r="Q2178" s="39">
        <v>37277.269999999997</v>
      </c>
    </row>
    <row r="2179" spans="1:17" x14ac:dyDescent="0.25">
      <c r="A2179" t="s">
        <v>6894</v>
      </c>
      <c r="B2179">
        <v>1979</v>
      </c>
      <c r="C2179" t="s">
        <v>35</v>
      </c>
      <c r="D2179">
        <v>3</v>
      </c>
      <c r="E2179">
        <v>2</v>
      </c>
      <c r="F2179">
        <v>37425.94</v>
      </c>
      <c r="G2179" t="s">
        <v>11</v>
      </c>
      <c r="H2179" t="s">
        <v>16</v>
      </c>
      <c r="I2179" t="s">
        <v>42</v>
      </c>
      <c r="J2179" s="16" t="str">
        <f>IF(Table3[[#This Row],[month]]="?","sep",Table3[[#This Row],[month]])</f>
        <v>Aug</v>
      </c>
      <c r="K2179" s="16">
        <f>IF(Table3[[#This Row],[year]]="?","1983",Table3[[#This Row],[year]])</f>
        <v>1979</v>
      </c>
      <c r="L2179" s="16" t="str">
        <f>IF(Table3[[#This Row],[Hospital tier]]="?","tier - 2",Table3[[#This Row],[Hospital tier]])</f>
        <v>tier - 2</v>
      </c>
      <c r="M2179" s="16" t="str">
        <f>IF(Table3[[#This Row],[City tier]]="?","tier - 2",Table3[[#This Row],[City tier]])</f>
        <v>tier - 1</v>
      </c>
      <c r="N2179" s="16" t="str">
        <f>IF(Table3[[#This Row],[State ID]]="?","unknown",Table3[[#This Row],[State ID]])</f>
        <v>R1011</v>
      </c>
      <c r="O2179" s="38" t="str">
        <f>CONCATENATE(Table3[[#This Row],[date]],"-",Table3[[#This Row],[month2]],"-",Table3[[#This Row],[year2]])</f>
        <v>3-Aug-1979</v>
      </c>
      <c r="P2179" s="17">
        <f>DATEDIF(Table3[[#This Row],[date of birth]],DATE(2023,6,8),"y")</f>
        <v>43</v>
      </c>
      <c r="Q2179" s="39">
        <v>37425.94</v>
      </c>
    </row>
    <row r="2180" spans="1:17" x14ac:dyDescent="0.25">
      <c r="A2180" t="s">
        <v>6895</v>
      </c>
      <c r="B2180">
        <v>2002</v>
      </c>
      <c r="C2180" t="s">
        <v>20</v>
      </c>
      <c r="D2180">
        <v>27</v>
      </c>
      <c r="E2180">
        <v>3</v>
      </c>
      <c r="F2180">
        <v>37465.339999999997</v>
      </c>
      <c r="G2180" t="s">
        <v>16</v>
      </c>
      <c r="H2180" t="s">
        <v>11</v>
      </c>
      <c r="I2180" t="s">
        <v>23</v>
      </c>
      <c r="J2180" s="16" t="str">
        <f>IF(Table3[[#This Row],[month]]="?","sep",Table3[[#This Row],[month]])</f>
        <v>Sep</v>
      </c>
      <c r="K2180" s="16">
        <f>IF(Table3[[#This Row],[year]]="?","1983",Table3[[#This Row],[year]])</f>
        <v>2002</v>
      </c>
      <c r="L2180" s="16" t="str">
        <f>IF(Table3[[#This Row],[Hospital tier]]="?","tier - 2",Table3[[#This Row],[Hospital tier]])</f>
        <v>tier - 1</v>
      </c>
      <c r="M2180" s="16" t="str">
        <f>IF(Table3[[#This Row],[City tier]]="?","tier - 2",Table3[[#This Row],[City tier]])</f>
        <v>tier - 2</v>
      </c>
      <c r="N2180" s="16" t="str">
        <f>IF(Table3[[#This Row],[State ID]]="?","unknown",Table3[[#This Row],[State ID]])</f>
        <v>R1012</v>
      </c>
      <c r="O2180" s="38" t="str">
        <f>CONCATENATE(Table3[[#This Row],[date]],"-",Table3[[#This Row],[month2]],"-",Table3[[#This Row],[year2]])</f>
        <v>27-Sep-2002</v>
      </c>
      <c r="P2180" s="17">
        <f>DATEDIF(Table3[[#This Row],[date of birth]],DATE(2023,6,8),"y")</f>
        <v>20</v>
      </c>
      <c r="Q2180" s="39">
        <v>37465.339999999997</v>
      </c>
    </row>
    <row r="2181" spans="1:17" x14ac:dyDescent="0.25">
      <c r="A2181" t="s">
        <v>6896</v>
      </c>
      <c r="B2181">
        <v>2000</v>
      </c>
      <c r="C2181" t="s">
        <v>37</v>
      </c>
      <c r="D2181">
        <v>12</v>
      </c>
      <c r="E2181">
        <v>2</v>
      </c>
      <c r="F2181">
        <v>37484.449999999997</v>
      </c>
      <c r="G2181" t="s">
        <v>16</v>
      </c>
      <c r="H2181" t="s">
        <v>16</v>
      </c>
      <c r="I2181" t="s">
        <v>13</v>
      </c>
      <c r="J2181" s="16" t="str">
        <f>IF(Table3[[#This Row],[month]]="?","sep",Table3[[#This Row],[month]])</f>
        <v>Oct</v>
      </c>
      <c r="K2181" s="16">
        <f>IF(Table3[[#This Row],[year]]="?","1983",Table3[[#This Row],[year]])</f>
        <v>2000</v>
      </c>
      <c r="L2181" s="16" t="str">
        <f>IF(Table3[[#This Row],[Hospital tier]]="?","tier - 2",Table3[[#This Row],[Hospital tier]])</f>
        <v>tier - 1</v>
      </c>
      <c r="M2181" s="16" t="str">
        <f>IF(Table3[[#This Row],[City tier]]="?","tier - 2",Table3[[#This Row],[City tier]])</f>
        <v>tier - 1</v>
      </c>
      <c r="N2181" s="16" t="str">
        <f>IF(Table3[[#This Row],[State ID]]="?","unknown",Table3[[#This Row],[State ID]])</f>
        <v>R1013</v>
      </c>
      <c r="O2181" s="38" t="str">
        <f>CONCATENATE(Table3[[#This Row],[date]],"-",Table3[[#This Row],[month2]],"-",Table3[[#This Row],[year2]])</f>
        <v>12-Oct-2000</v>
      </c>
      <c r="P2181" s="17">
        <f>DATEDIF(Table3[[#This Row],[date of birth]],DATE(2023,6,8),"y")</f>
        <v>22</v>
      </c>
      <c r="Q2181" s="39">
        <v>37484.449999999997</v>
      </c>
    </row>
    <row r="2182" spans="1:17" x14ac:dyDescent="0.25">
      <c r="A2182" t="s">
        <v>6897</v>
      </c>
      <c r="B2182">
        <v>1990</v>
      </c>
      <c r="C2182" t="s">
        <v>15</v>
      </c>
      <c r="D2182">
        <v>16</v>
      </c>
      <c r="E2182">
        <v>1</v>
      </c>
      <c r="F2182">
        <v>37607.53</v>
      </c>
      <c r="G2182" t="s">
        <v>16</v>
      </c>
      <c r="H2182" t="s">
        <v>11</v>
      </c>
      <c r="I2182" t="s">
        <v>166</v>
      </c>
      <c r="J2182" s="16" t="str">
        <f>IF(Table3[[#This Row],[month]]="?","sep",Table3[[#This Row],[month]])</f>
        <v>Nov</v>
      </c>
      <c r="K2182" s="16">
        <f>IF(Table3[[#This Row],[year]]="?","1983",Table3[[#This Row],[year]])</f>
        <v>1990</v>
      </c>
      <c r="L2182" s="16" t="str">
        <f>IF(Table3[[#This Row],[Hospital tier]]="?","tier - 2",Table3[[#This Row],[Hospital tier]])</f>
        <v>tier - 1</v>
      </c>
      <c r="M2182" s="16" t="str">
        <f>IF(Table3[[#This Row],[City tier]]="?","tier - 2",Table3[[#This Row],[City tier]])</f>
        <v>tier - 2</v>
      </c>
      <c r="N2182" s="16" t="str">
        <f>IF(Table3[[#This Row],[State ID]]="?","unknown",Table3[[#This Row],[State ID]])</f>
        <v>R1019</v>
      </c>
      <c r="O2182" s="38" t="str">
        <f>CONCATENATE(Table3[[#This Row],[date]],"-",Table3[[#This Row],[month2]],"-",Table3[[#This Row],[year2]])</f>
        <v>16-Nov-1990</v>
      </c>
      <c r="P2182" s="17">
        <f>DATEDIF(Table3[[#This Row],[date of birth]],DATE(2023,6,8),"y")</f>
        <v>32</v>
      </c>
      <c r="Q2182" s="39">
        <v>37607.53</v>
      </c>
    </row>
    <row r="2183" spans="1:17" x14ac:dyDescent="0.25">
      <c r="A2183" t="s">
        <v>6898</v>
      </c>
      <c r="B2183">
        <v>1982</v>
      </c>
      <c r="C2183" t="s">
        <v>18</v>
      </c>
      <c r="D2183">
        <v>20</v>
      </c>
      <c r="E2183">
        <v>3</v>
      </c>
      <c r="F2183">
        <v>37650.74</v>
      </c>
      <c r="G2183" t="s">
        <v>11</v>
      </c>
      <c r="H2183" t="s">
        <v>11</v>
      </c>
      <c r="I2183" t="s">
        <v>23</v>
      </c>
      <c r="J2183" s="16" t="str">
        <f>IF(Table3[[#This Row],[month]]="?","sep",Table3[[#This Row],[month]])</f>
        <v>Jun</v>
      </c>
      <c r="K2183" s="16">
        <f>IF(Table3[[#This Row],[year]]="?","1983",Table3[[#This Row],[year]])</f>
        <v>1982</v>
      </c>
      <c r="L2183" s="16" t="str">
        <f>IF(Table3[[#This Row],[Hospital tier]]="?","tier - 2",Table3[[#This Row],[Hospital tier]])</f>
        <v>tier - 2</v>
      </c>
      <c r="M2183" s="16" t="str">
        <f>IF(Table3[[#This Row],[City tier]]="?","tier - 2",Table3[[#This Row],[City tier]])</f>
        <v>tier - 2</v>
      </c>
      <c r="N2183" s="16" t="str">
        <f>IF(Table3[[#This Row],[State ID]]="?","unknown",Table3[[#This Row],[State ID]])</f>
        <v>R1012</v>
      </c>
      <c r="O2183" s="38" t="str">
        <f>CONCATENATE(Table3[[#This Row],[date]],"-",Table3[[#This Row],[month2]],"-",Table3[[#This Row],[year2]])</f>
        <v>20-Jun-1982</v>
      </c>
      <c r="P2183" s="17">
        <f>DATEDIF(Table3[[#This Row],[date of birth]],DATE(2023,6,8),"y")</f>
        <v>40</v>
      </c>
      <c r="Q2183" s="39">
        <v>37650.74</v>
      </c>
    </row>
    <row r="2184" spans="1:17" x14ac:dyDescent="0.25">
      <c r="A2184" t="s">
        <v>6899</v>
      </c>
      <c r="B2184">
        <v>1970</v>
      </c>
      <c r="C2184" t="s">
        <v>37</v>
      </c>
      <c r="D2184">
        <v>28</v>
      </c>
      <c r="E2184">
        <v>0</v>
      </c>
      <c r="F2184">
        <v>37675.06</v>
      </c>
      <c r="G2184" t="s">
        <v>11</v>
      </c>
      <c r="H2184" t="s">
        <v>12</v>
      </c>
      <c r="I2184" t="s">
        <v>42</v>
      </c>
      <c r="J2184" s="16" t="str">
        <f>IF(Table3[[#This Row],[month]]="?","sep",Table3[[#This Row],[month]])</f>
        <v>Oct</v>
      </c>
      <c r="K2184" s="16">
        <f>IF(Table3[[#This Row],[year]]="?","1983",Table3[[#This Row],[year]])</f>
        <v>1970</v>
      </c>
      <c r="L2184" s="16" t="str">
        <f>IF(Table3[[#This Row],[Hospital tier]]="?","tier - 2",Table3[[#This Row],[Hospital tier]])</f>
        <v>tier - 2</v>
      </c>
      <c r="M2184" s="16" t="str">
        <f>IF(Table3[[#This Row],[City tier]]="?","tier - 2",Table3[[#This Row],[City tier]])</f>
        <v>tier - 3</v>
      </c>
      <c r="N2184" s="16" t="str">
        <f>IF(Table3[[#This Row],[State ID]]="?","unknown",Table3[[#This Row],[State ID]])</f>
        <v>R1011</v>
      </c>
      <c r="O2184" s="38" t="str">
        <f>CONCATENATE(Table3[[#This Row],[date]],"-",Table3[[#This Row],[month2]],"-",Table3[[#This Row],[year2]])</f>
        <v>28-Oct-1970</v>
      </c>
      <c r="P2184" s="17">
        <f>DATEDIF(Table3[[#This Row],[date of birth]],DATE(2023,6,8),"y")</f>
        <v>52</v>
      </c>
      <c r="Q2184" s="39">
        <v>37675.06</v>
      </c>
    </row>
    <row r="2185" spans="1:17" x14ac:dyDescent="0.25">
      <c r="A2185" t="s">
        <v>6900</v>
      </c>
      <c r="B2185">
        <v>1988</v>
      </c>
      <c r="C2185" t="s">
        <v>37</v>
      </c>
      <c r="D2185">
        <v>10</v>
      </c>
      <c r="E2185">
        <v>1</v>
      </c>
      <c r="F2185">
        <v>37701.879999999997</v>
      </c>
      <c r="G2185" t="s">
        <v>11</v>
      </c>
      <c r="H2185" t="s">
        <v>12</v>
      </c>
      <c r="I2185" t="s">
        <v>249</v>
      </c>
      <c r="J2185" s="16" t="str">
        <f>IF(Table3[[#This Row],[month]]="?","sep",Table3[[#This Row],[month]])</f>
        <v>Oct</v>
      </c>
      <c r="K2185" s="16">
        <f>IF(Table3[[#This Row],[year]]="?","1983",Table3[[#This Row],[year]])</f>
        <v>1988</v>
      </c>
      <c r="L2185" s="16" t="str">
        <f>IF(Table3[[#This Row],[Hospital tier]]="?","tier - 2",Table3[[#This Row],[Hospital tier]])</f>
        <v>tier - 2</v>
      </c>
      <c r="M2185" s="16" t="str">
        <f>IF(Table3[[#This Row],[City tier]]="?","tier - 2",Table3[[#This Row],[City tier]])</f>
        <v>tier - 3</v>
      </c>
      <c r="N2185" s="16" t="str">
        <f>IF(Table3[[#This Row],[State ID]]="?","unknown",Table3[[#This Row],[State ID]])</f>
        <v>R1023</v>
      </c>
      <c r="O2185" s="38" t="str">
        <f>CONCATENATE(Table3[[#This Row],[date]],"-",Table3[[#This Row],[month2]],"-",Table3[[#This Row],[year2]])</f>
        <v>10-Oct-1988</v>
      </c>
      <c r="P2185" s="17">
        <f>DATEDIF(Table3[[#This Row],[date of birth]],DATE(2023,6,8),"y")</f>
        <v>34</v>
      </c>
      <c r="Q2185" s="39">
        <v>37701.879999999997</v>
      </c>
    </row>
    <row r="2186" spans="1:17" x14ac:dyDescent="0.25">
      <c r="A2186" t="s">
        <v>6901</v>
      </c>
      <c r="B2186">
        <v>1976</v>
      </c>
      <c r="C2186" t="s">
        <v>20</v>
      </c>
      <c r="D2186">
        <v>18</v>
      </c>
      <c r="E2186">
        <v>2</v>
      </c>
      <c r="F2186">
        <v>37735.199999999997</v>
      </c>
      <c r="G2186" t="s">
        <v>11</v>
      </c>
      <c r="H2186" t="s">
        <v>11</v>
      </c>
      <c r="I2186" t="s">
        <v>42</v>
      </c>
      <c r="J2186" s="16" t="str">
        <f>IF(Table3[[#This Row],[month]]="?","sep",Table3[[#This Row],[month]])</f>
        <v>Sep</v>
      </c>
      <c r="K2186" s="16">
        <f>IF(Table3[[#This Row],[year]]="?","1983",Table3[[#This Row],[year]])</f>
        <v>1976</v>
      </c>
      <c r="L2186" s="16" t="str">
        <f>IF(Table3[[#This Row],[Hospital tier]]="?","tier - 2",Table3[[#This Row],[Hospital tier]])</f>
        <v>tier - 2</v>
      </c>
      <c r="M2186" s="16" t="str">
        <f>IF(Table3[[#This Row],[City tier]]="?","tier - 2",Table3[[#This Row],[City tier]])</f>
        <v>tier - 2</v>
      </c>
      <c r="N2186" s="16" t="str">
        <f>IF(Table3[[#This Row],[State ID]]="?","unknown",Table3[[#This Row],[State ID]])</f>
        <v>R1011</v>
      </c>
      <c r="O2186" s="38" t="str">
        <f>CONCATENATE(Table3[[#This Row],[date]],"-",Table3[[#This Row],[month2]],"-",Table3[[#This Row],[year2]])</f>
        <v>18-Sep-1976</v>
      </c>
      <c r="P2186" s="17">
        <f>DATEDIF(Table3[[#This Row],[date of birth]],DATE(2023,6,8),"y")</f>
        <v>46</v>
      </c>
      <c r="Q2186" s="39">
        <v>37735.199999999997</v>
      </c>
    </row>
    <row r="2187" spans="1:17" x14ac:dyDescent="0.25">
      <c r="A2187" t="s">
        <v>6902</v>
      </c>
      <c r="B2187">
        <v>1986</v>
      </c>
      <c r="C2187" t="s">
        <v>35</v>
      </c>
      <c r="D2187">
        <v>15</v>
      </c>
      <c r="E2187">
        <v>0</v>
      </c>
      <c r="F2187">
        <v>37742.58</v>
      </c>
      <c r="G2187" t="s">
        <v>16</v>
      </c>
      <c r="H2187" t="s">
        <v>16</v>
      </c>
      <c r="I2187" t="s">
        <v>13</v>
      </c>
      <c r="J2187" s="16" t="str">
        <f>IF(Table3[[#This Row],[month]]="?","sep",Table3[[#This Row],[month]])</f>
        <v>Aug</v>
      </c>
      <c r="K2187" s="16">
        <f>IF(Table3[[#This Row],[year]]="?","1983",Table3[[#This Row],[year]])</f>
        <v>1986</v>
      </c>
      <c r="L2187" s="16" t="str">
        <f>IF(Table3[[#This Row],[Hospital tier]]="?","tier - 2",Table3[[#This Row],[Hospital tier]])</f>
        <v>tier - 1</v>
      </c>
      <c r="M2187" s="16" t="str">
        <f>IF(Table3[[#This Row],[City tier]]="?","tier - 2",Table3[[#This Row],[City tier]])</f>
        <v>tier - 1</v>
      </c>
      <c r="N2187" s="16" t="str">
        <f>IF(Table3[[#This Row],[State ID]]="?","unknown",Table3[[#This Row],[State ID]])</f>
        <v>R1013</v>
      </c>
      <c r="O2187" s="38" t="str">
        <f>CONCATENATE(Table3[[#This Row],[date]],"-",Table3[[#This Row],[month2]],"-",Table3[[#This Row],[year2]])</f>
        <v>15-Aug-1986</v>
      </c>
      <c r="P2187" s="17">
        <f>DATEDIF(Table3[[#This Row],[date of birth]],DATE(2023,6,8),"y")</f>
        <v>36</v>
      </c>
      <c r="Q2187" s="39">
        <v>37742.58</v>
      </c>
    </row>
    <row r="2188" spans="1:17" x14ac:dyDescent="0.25">
      <c r="A2188" t="s">
        <v>6903</v>
      </c>
      <c r="B2188">
        <v>1983</v>
      </c>
      <c r="C2188" t="s">
        <v>10</v>
      </c>
      <c r="D2188">
        <v>26</v>
      </c>
      <c r="E2188">
        <v>3</v>
      </c>
      <c r="F2188">
        <v>37800.980000000003</v>
      </c>
      <c r="G2188" t="s">
        <v>11</v>
      </c>
      <c r="H2188" t="s">
        <v>11</v>
      </c>
      <c r="I2188" t="s">
        <v>42</v>
      </c>
      <c r="J2188" s="16" t="str">
        <f>IF(Table3[[#This Row],[month]]="?","sep",Table3[[#This Row],[month]])</f>
        <v>Jul</v>
      </c>
      <c r="K2188" s="16">
        <f>IF(Table3[[#This Row],[year]]="?","1983",Table3[[#This Row],[year]])</f>
        <v>1983</v>
      </c>
      <c r="L2188" s="16" t="str">
        <f>IF(Table3[[#This Row],[Hospital tier]]="?","tier - 2",Table3[[#This Row],[Hospital tier]])</f>
        <v>tier - 2</v>
      </c>
      <c r="M2188" s="16" t="str">
        <f>IF(Table3[[#This Row],[City tier]]="?","tier - 2",Table3[[#This Row],[City tier]])</f>
        <v>tier - 2</v>
      </c>
      <c r="N2188" s="16" t="str">
        <f>IF(Table3[[#This Row],[State ID]]="?","unknown",Table3[[#This Row],[State ID]])</f>
        <v>R1011</v>
      </c>
      <c r="O2188" s="38" t="str">
        <f>CONCATENATE(Table3[[#This Row],[date]],"-",Table3[[#This Row],[month2]],"-",Table3[[#This Row],[year2]])</f>
        <v>26-Jul-1983</v>
      </c>
      <c r="P2188" s="17">
        <f>DATEDIF(Table3[[#This Row],[date of birth]],DATE(2023,6,8),"y")</f>
        <v>39</v>
      </c>
      <c r="Q2188" s="39">
        <v>37800.980000000003</v>
      </c>
    </row>
    <row r="2189" spans="1:17" x14ac:dyDescent="0.25">
      <c r="A2189" t="s">
        <v>6904</v>
      </c>
      <c r="B2189">
        <v>1979</v>
      </c>
      <c r="C2189" t="s">
        <v>20</v>
      </c>
      <c r="D2189">
        <v>9</v>
      </c>
      <c r="E2189">
        <v>0</v>
      </c>
      <c r="F2189">
        <v>37829.72</v>
      </c>
      <c r="G2189" t="s">
        <v>16</v>
      </c>
      <c r="H2189" t="s">
        <v>11</v>
      </c>
      <c r="I2189" t="s">
        <v>42</v>
      </c>
      <c r="J2189" s="16" t="str">
        <f>IF(Table3[[#This Row],[month]]="?","sep",Table3[[#This Row],[month]])</f>
        <v>Sep</v>
      </c>
      <c r="K2189" s="16">
        <f>IF(Table3[[#This Row],[year]]="?","1983",Table3[[#This Row],[year]])</f>
        <v>1979</v>
      </c>
      <c r="L2189" s="16" t="str">
        <f>IF(Table3[[#This Row],[Hospital tier]]="?","tier - 2",Table3[[#This Row],[Hospital tier]])</f>
        <v>tier - 1</v>
      </c>
      <c r="M2189" s="16" t="str">
        <f>IF(Table3[[#This Row],[City tier]]="?","tier - 2",Table3[[#This Row],[City tier]])</f>
        <v>tier - 2</v>
      </c>
      <c r="N2189" s="16" t="str">
        <f>IF(Table3[[#This Row],[State ID]]="?","unknown",Table3[[#This Row],[State ID]])</f>
        <v>R1011</v>
      </c>
      <c r="O2189" s="38" t="str">
        <f>CONCATENATE(Table3[[#This Row],[date]],"-",Table3[[#This Row],[month2]],"-",Table3[[#This Row],[year2]])</f>
        <v>9-Sep-1979</v>
      </c>
      <c r="P2189" s="17">
        <f>DATEDIF(Table3[[#This Row],[date of birth]],DATE(2023,6,8),"y")</f>
        <v>43</v>
      </c>
      <c r="Q2189" s="39">
        <v>37829.72</v>
      </c>
    </row>
    <row r="2190" spans="1:17" x14ac:dyDescent="0.25">
      <c r="A2190" t="s">
        <v>6905</v>
      </c>
      <c r="B2190">
        <v>1998</v>
      </c>
      <c r="C2190" t="s">
        <v>10</v>
      </c>
      <c r="D2190">
        <v>29</v>
      </c>
      <c r="E2190">
        <v>0</v>
      </c>
      <c r="F2190">
        <v>38126.25</v>
      </c>
      <c r="G2190" t="s">
        <v>16</v>
      </c>
      <c r="H2190" t="s">
        <v>12</v>
      </c>
      <c r="I2190" t="s">
        <v>13</v>
      </c>
      <c r="J2190" s="16" t="str">
        <f>IF(Table3[[#This Row],[month]]="?","sep",Table3[[#This Row],[month]])</f>
        <v>Jul</v>
      </c>
      <c r="K2190" s="16">
        <f>IF(Table3[[#This Row],[year]]="?","1983",Table3[[#This Row],[year]])</f>
        <v>1998</v>
      </c>
      <c r="L2190" s="16" t="str">
        <f>IF(Table3[[#This Row],[Hospital tier]]="?","tier - 2",Table3[[#This Row],[Hospital tier]])</f>
        <v>tier - 1</v>
      </c>
      <c r="M2190" s="16" t="str">
        <f>IF(Table3[[#This Row],[City tier]]="?","tier - 2",Table3[[#This Row],[City tier]])</f>
        <v>tier - 3</v>
      </c>
      <c r="N2190" s="16" t="str">
        <f>IF(Table3[[#This Row],[State ID]]="?","unknown",Table3[[#This Row],[State ID]])</f>
        <v>R1013</v>
      </c>
      <c r="O2190" s="38" t="str">
        <f>CONCATENATE(Table3[[#This Row],[date]],"-",Table3[[#This Row],[month2]],"-",Table3[[#This Row],[year2]])</f>
        <v>29-Jul-1998</v>
      </c>
      <c r="P2190" s="17">
        <f>DATEDIF(Table3[[#This Row],[date of birth]],DATE(2023,6,8),"y")</f>
        <v>24</v>
      </c>
      <c r="Q2190" s="39">
        <v>38126.25</v>
      </c>
    </row>
    <row r="2191" spans="1:17" x14ac:dyDescent="0.25">
      <c r="A2191" t="s">
        <v>6906</v>
      </c>
      <c r="B2191">
        <v>1972</v>
      </c>
      <c r="C2191" t="s">
        <v>15</v>
      </c>
      <c r="D2191">
        <v>19</v>
      </c>
      <c r="E2191">
        <v>0</v>
      </c>
      <c r="F2191">
        <v>38189.1</v>
      </c>
      <c r="G2191" t="s">
        <v>11</v>
      </c>
      <c r="H2191" t="s">
        <v>11</v>
      </c>
      <c r="I2191" t="s">
        <v>42</v>
      </c>
      <c r="J2191" s="16" t="str">
        <f>IF(Table3[[#This Row],[month]]="?","sep",Table3[[#This Row],[month]])</f>
        <v>Nov</v>
      </c>
      <c r="K2191" s="16">
        <f>IF(Table3[[#This Row],[year]]="?","1983",Table3[[#This Row],[year]])</f>
        <v>1972</v>
      </c>
      <c r="L2191" s="16" t="str">
        <f>IF(Table3[[#This Row],[Hospital tier]]="?","tier - 2",Table3[[#This Row],[Hospital tier]])</f>
        <v>tier - 2</v>
      </c>
      <c r="M2191" s="16" t="str">
        <f>IF(Table3[[#This Row],[City tier]]="?","tier - 2",Table3[[#This Row],[City tier]])</f>
        <v>tier - 2</v>
      </c>
      <c r="N2191" s="16" t="str">
        <f>IF(Table3[[#This Row],[State ID]]="?","unknown",Table3[[#This Row],[State ID]])</f>
        <v>R1011</v>
      </c>
      <c r="O2191" s="38" t="str">
        <f>CONCATENATE(Table3[[#This Row],[date]],"-",Table3[[#This Row],[month2]],"-",Table3[[#This Row],[year2]])</f>
        <v>19-Nov-1972</v>
      </c>
      <c r="P2191" s="17">
        <f>DATEDIF(Table3[[#This Row],[date of birth]],DATE(2023,6,8),"y")</f>
        <v>50</v>
      </c>
      <c r="Q2191" s="39">
        <v>38189.1</v>
      </c>
    </row>
    <row r="2192" spans="1:17" x14ac:dyDescent="0.25">
      <c r="A2192" t="s">
        <v>6907</v>
      </c>
      <c r="B2192">
        <v>1989</v>
      </c>
      <c r="C2192" t="s">
        <v>20</v>
      </c>
      <c r="D2192">
        <v>8</v>
      </c>
      <c r="E2192">
        <v>3</v>
      </c>
      <c r="F2192">
        <v>38237.339999999997</v>
      </c>
      <c r="G2192" t="s">
        <v>11</v>
      </c>
      <c r="H2192" t="s">
        <v>12</v>
      </c>
      <c r="I2192" t="s">
        <v>42</v>
      </c>
      <c r="J2192" s="16" t="str">
        <f>IF(Table3[[#This Row],[month]]="?","sep",Table3[[#This Row],[month]])</f>
        <v>Sep</v>
      </c>
      <c r="K2192" s="16">
        <f>IF(Table3[[#This Row],[year]]="?","1983",Table3[[#This Row],[year]])</f>
        <v>1989</v>
      </c>
      <c r="L2192" s="16" t="str">
        <f>IF(Table3[[#This Row],[Hospital tier]]="?","tier - 2",Table3[[#This Row],[Hospital tier]])</f>
        <v>tier - 2</v>
      </c>
      <c r="M2192" s="16" t="str">
        <f>IF(Table3[[#This Row],[City tier]]="?","tier - 2",Table3[[#This Row],[City tier]])</f>
        <v>tier - 3</v>
      </c>
      <c r="N2192" s="16" t="str">
        <f>IF(Table3[[#This Row],[State ID]]="?","unknown",Table3[[#This Row],[State ID]])</f>
        <v>R1011</v>
      </c>
      <c r="O2192" s="38" t="str">
        <f>CONCATENATE(Table3[[#This Row],[date]],"-",Table3[[#This Row],[month2]],"-",Table3[[#This Row],[year2]])</f>
        <v>8-Sep-1989</v>
      </c>
      <c r="P2192" s="17">
        <f>DATEDIF(Table3[[#This Row],[date of birth]],DATE(2023,6,8),"y")</f>
        <v>33</v>
      </c>
      <c r="Q2192" s="39">
        <v>38237.339999999997</v>
      </c>
    </row>
    <row r="2193" spans="1:17" x14ac:dyDescent="0.25">
      <c r="A2193" t="s">
        <v>6908</v>
      </c>
      <c r="B2193">
        <v>1964</v>
      </c>
      <c r="C2193" t="s">
        <v>18</v>
      </c>
      <c r="D2193">
        <v>16</v>
      </c>
      <c r="E2193">
        <v>0</v>
      </c>
      <c r="F2193">
        <v>38241.74</v>
      </c>
      <c r="G2193" t="s">
        <v>11</v>
      </c>
      <c r="H2193" t="s">
        <v>12</v>
      </c>
      <c r="I2193" t="s">
        <v>42</v>
      </c>
      <c r="J2193" s="16" t="str">
        <f>IF(Table3[[#This Row],[month]]="?","sep",Table3[[#This Row],[month]])</f>
        <v>Jun</v>
      </c>
      <c r="K2193" s="16">
        <f>IF(Table3[[#This Row],[year]]="?","1983",Table3[[#This Row],[year]])</f>
        <v>1964</v>
      </c>
      <c r="L2193" s="16" t="str">
        <f>IF(Table3[[#This Row],[Hospital tier]]="?","tier - 2",Table3[[#This Row],[Hospital tier]])</f>
        <v>tier - 2</v>
      </c>
      <c r="M2193" s="16" t="str">
        <f>IF(Table3[[#This Row],[City tier]]="?","tier - 2",Table3[[#This Row],[City tier]])</f>
        <v>tier - 3</v>
      </c>
      <c r="N2193" s="16" t="str">
        <f>IF(Table3[[#This Row],[State ID]]="?","unknown",Table3[[#This Row],[State ID]])</f>
        <v>R1011</v>
      </c>
      <c r="O2193" s="38" t="str">
        <f>CONCATENATE(Table3[[#This Row],[date]],"-",Table3[[#This Row],[month2]],"-",Table3[[#This Row],[year2]])</f>
        <v>16-Jun-1964</v>
      </c>
      <c r="P2193" s="17">
        <f>DATEDIF(Table3[[#This Row],[date of birth]],DATE(2023,6,8),"y")</f>
        <v>58</v>
      </c>
      <c r="Q2193" s="39">
        <v>38241.74</v>
      </c>
    </row>
    <row r="2194" spans="1:17" x14ac:dyDescent="0.25">
      <c r="A2194" t="s">
        <v>6909</v>
      </c>
      <c r="B2194">
        <v>1980</v>
      </c>
      <c r="C2194" t="s">
        <v>35</v>
      </c>
      <c r="D2194">
        <v>16</v>
      </c>
      <c r="E2194">
        <v>1</v>
      </c>
      <c r="F2194">
        <v>38245.589999999997</v>
      </c>
      <c r="G2194" t="s">
        <v>16</v>
      </c>
      <c r="H2194" t="s">
        <v>11</v>
      </c>
      <c r="I2194" t="s">
        <v>13</v>
      </c>
      <c r="J2194" s="16" t="str">
        <f>IF(Table3[[#This Row],[month]]="?","sep",Table3[[#This Row],[month]])</f>
        <v>Aug</v>
      </c>
      <c r="K2194" s="16">
        <f>IF(Table3[[#This Row],[year]]="?","1983",Table3[[#This Row],[year]])</f>
        <v>1980</v>
      </c>
      <c r="L2194" s="16" t="str">
        <f>IF(Table3[[#This Row],[Hospital tier]]="?","tier - 2",Table3[[#This Row],[Hospital tier]])</f>
        <v>tier - 1</v>
      </c>
      <c r="M2194" s="16" t="str">
        <f>IF(Table3[[#This Row],[City tier]]="?","tier - 2",Table3[[#This Row],[City tier]])</f>
        <v>tier - 2</v>
      </c>
      <c r="N2194" s="16" t="str">
        <f>IF(Table3[[#This Row],[State ID]]="?","unknown",Table3[[#This Row],[State ID]])</f>
        <v>R1013</v>
      </c>
      <c r="O2194" s="38" t="str">
        <f>CONCATENATE(Table3[[#This Row],[date]],"-",Table3[[#This Row],[month2]],"-",Table3[[#This Row],[year2]])</f>
        <v>16-Aug-1980</v>
      </c>
      <c r="P2194" s="17">
        <f>DATEDIF(Table3[[#This Row],[date of birth]],DATE(2023,6,8),"y")</f>
        <v>42</v>
      </c>
      <c r="Q2194" s="39">
        <v>38245.589999999997</v>
      </c>
    </row>
    <row r="2195" spans="1:17" x14ac:dyDescent="0.25">
      <c r="A2195" t="s">
        <v>6910</v>
      </c>
      <c r="B2195">
        <v>1989</v>
      </c>
      <c r="C2195" t="s">
        <v>37</v>
      </c>
      <c r="D2195">
        <v>30</v>
      </c>
      <c r="E2195">
        <v>1</v>
      </c>
      <c r="F2195">
        <v>38282.75</v>
      </c>
      <c r="G2195" t="s">
        <v>16</v>
      </c>
      <c r="H2195" t="s">
        <v>11</v>
      </c>
      <c r="I2195" t="s">
        <v>13</v>
      </c>
      <c r="J2195" s="16" t="str">
        <f>IF(Table3[[#This Row],[month]]="?","sep",Table3[[#This Row],[month]])</f>
        <v>Oct</v>
      </c>
      <c r="K2195" s="16">
        <f>IF(Table3[[#This Row],[year]]="?","1983",Table3[[#This Row],[year]])</f>
        <v>1989</v>
      </c>
      <c r="L2195" s="16" t="str">
        <f>IF(Table3[[#This Row],[Hospital tier]]="?","tier - 2",Table3[[#This Row],[Hospital tier]])</f>
        <v>tier - 1</v>
      </c>
      <c r="M2195" s="16" t="str">
        <f>IF(Table3[[#This Row],[City tier]]="?","tier - 2",Table3[[#This Row],[City tier]])</f>
        <v>tier - 2</v>
      </c>
      <c r="N2195" s="16" t="str">
        <f>IF(Table3[[#This Row],[State ID]]="?","unknown",Table3[[#This Row],[State ID]])</f>
        <v>R1013</v>
      </c>
      <c r="O2195" s="38" t="str">
        <f>CONCATENATE(Table3[[#This Row],[date]],"-",Table3[[#This Row],[month2]],"-",Table3[[#This Row],[year2]])</f>
        <v>30-Oct-1989</v>
      </c>
      <c r="P2195" s="17">
        <f>DATEDIF(Table3[[#This Row],[date of birth]],DATE(2023,6,8),"y")</f>
        <v>33</v>
      </c>
      <c r="Q2195" s="39">
        <v>38282.75</v>
      </c>
    </row>
    <row r="2196" spans="1:17" x14ac:dyDescent="0.25">
      <c r="A2196" t="s">
        <v>6911</v>
      </c>
      <c r="B2196">
        <v>1980</v>
      </c>
      <c r="C2196" t="s">
        <v>18</v>
      </c>
      <c r="D2196">
        <v>12</v>
      </c>
      <c r="E2196">
        <v>2</v>
      </c>
      <c r="F2196">
        <v>38313.129999999997</v>
      </c>
      <c r="G2196" t="s">
        <v>16</v>
      </c>
      <c r="H2196" t="s">
        <v>12</v>
      </c>
      <c r="I2196" t="s">
        <v>42</v>
      </c>
      <c r="J2196" s="16" t="str">
        <f>IF(Table3[[#This Row],[month]]="?","sep",Table3[[#This Row],[month]])</f>
        <v>Jun</v>
      </c>
      <c r="K2196" s="16">
        <f>IF(Table3[[#This Row],[year]]="?","1983",Table3[[#This Row],[year]])</f>
        <v>1980</v>
      </c>
      <c r="L2196" s="16" t="str">
        <f>IF(Table3[[#This Row],[Hospital tier]]="?","tier - 2",Table3[[#This Row],[Hospital tier]])</f>
        <v>tier - 1</v>
      </c>
      <c r="M2196" s="16" t="str">
        <f>IF(Table3[[#This Row],[City tier]]="?","tier - 2",Table3[[#This Row],[City tier]])</f>
        <v>tier - 3</v>
      </c>
      <c r="N2196" s="16" t="str">
        <f>IF(Table3[[#This Row],[State ID]]="?","unknown",Table3[[#This Row],[State ID]])</f>
        <v>R1011</v>
      </c>
      <c r="O2196" s="38" t="str">
        <f>CONCATENATE(Table3[[#This Row],[date]],"-",Table3[[#This Row],[month2]],"-",Table3[[#This Row],[year2]])</f>
        <v>12-Jun-1980</v>
      </c>
      <c r="P2196" s="17">
        <f>DATEDIF(Table3[[#This Row],[date of birth]],DATE(2023,6,8),"y")</f>
        <v>42</v>
      </c>
      <c r="Q2196" s="39">
        <v>38313.129999999997</v>
      </c>
    </row>
    <row r="2197" spans="1:17" x14ac:dyDescent="0.25">
      <c r="A2197" t="s">
        <v>6912</v>
      </c>
      <c r="B2197">
        <v>2002</v>
      </c>
      <c r="C2197" t="s">
        <v>20</v>
      </c>
      <c r="D2197">
        <v>17</v>
      </c>
      <c r="E2197">
        <v>2</v>
      </c>
      <c r="F2197">
        <v>38344.57</v>
      </c>
      <c r="G2197" t="s">
        <v>16</v>
      </c>
      <c r="H2197" t="s">
        <v>12</v>
      </c>
      <c r="I2197" t="s">
        <v>42</v>
      </c>
      <c r="J2197" s="16" t="str">
        <f>IF(Table3[[#This Row],[month]]="?","sep",Table3[[#This Row],[month]])</f>
        <v>Sep</v>
      </c>
      <c r="K2197" s="16">
        <f>IF(Table3[[#This Row],[year]]="?","1983",Table3[[#This Row],[year]])</f>
        <v>2002</v>
      </c>
      <c r="L2197" s="16" t="str">
        <f>IF(Table3[[#This Row],[Hospital tier]]="?","tier - 2",Table3[[#This Row],[Hospital tier]])</f>
        <v>tier - 1</v>
      </c>
      <c r="M2197" s="16" t="str">
        <f>IF(Table3[[#This Row],[City tier]]="?","tier - 2",Table3[[#This Row],[City tier]])</f>
        <v>tier - 3</v>
      </c>
      <c r="N2197" s="16" t="str">
        <f>IF(Table3[[#This Row],[State ID]]="?","unknown",Table3[[#This Row],[State ID]])</f>
        <v>R1011</v>
      </c>
      <c r="O2197" s="38" t="str">
        <f>CONCATENATE(Table3[[#This Row],[date]],"-",Table3[[#This Row],[month2]],"-",Table3[[#This Row],[year2]])</f>
        <v>17-Sep-2002</v>
      </c>
      <c r="P2197" s="17">
        <f>DATEDIF(Table3[[#This Row],[date of birth]],DATE(2023,6,8),"y")</f>
        <v>20</v>
      </c>
      <c r="Q2197" s="39">
        <v>38344.57</v>
      </c>
    </row>
    <row r="2198" spans="1:17" x14ac:dyDescent="0.25">
      <c r="A2198" t="s">
        <v>6913</v>
      </c>
      <c r="B2198">
        <v>1970</v>
      </c>
      <c r="C2198" t="s">
        <v>35</v>
      </c>
      <c r="D2198">
        <v>22</v>
      </c>
      <c r="E2198">
        <v>0</v>
      </c>
      <c r="F2198">
        <v>38389.79</v>
      </c>
      <c r="G2198" t="s">
        <v>11</v>
      </c>
      <c r="H2198" t="s">
        <v>12</v>
      </c>
      <c r="I2198" t="s">
        <v>42</v>
      </c>
      <c r="J2198" s="16" t="str">
        <f>IF(Table3[[#This Row],[month]]="?","sep",Table3[[#This Row],[month]])</f>
        <v>Aug</v>
      </c>
      <c r="K2198" s="16">
        <f>IF(Table3[[#This Row],[year]]="?","1983",Table3[[#This Row],[year]])</f>
        <v>1970</v>
      </c>
      <c r="L2198" s="16" t="str">
        <f>IF(Table3[[#This Row],[Hospital tier]]="?","tier - 2",Table3[[#This Row],[Hospital tier]])</f>
        <v>tier - 2</v>
      </c>
      <c r="M2198" s="16" t="str">
        <f>IF(Table3[[#This Row],[City tier]]="?","tier - 2",Table3[[#This Row],[City tier]])</f>
        <v>tier - 3</v>
      </c>
      <c r="N2198" s="16" t="str">
        <f>IF(Table3[[#This Row],[State ID]]="?","unknown",Table3[[#This Row],[State ID]])</f>
        <v>R1011</v>
      </c>
      <c r="O2198" s="38" t="str">
        <f>CONCATENATE(Table3[[#This Row],[date]],"-",Table3[[#This Row],[month2]],"-",Table3[[#This Row],[year2]])</f>
        <v>22-Aug-1970</v>
      </c>
      <c r="P2198" s="17">
        <f>DATEDIF(Table3[[#This Row],[date of birth]],DATE(2023,6,8),"y")</f>
        <v>52</v>
      </c>
      <c r="Q2198" s="39">
        <v>38389.79</v>
      </c>
    </row>
    <row r="2199" spans="1:17" x14ac:dyDescent="0.25">
      <c r="A2199" t="s">
        <v>6914</v>
      </c>
      <c r="B2199">
        <v>1971</v>
      </c>
      <c r="C2199" t="s">
        <v>30</v>
      </c>
      <c r="D2199">
        <v>23</v>
      </c>
      <c r="E2199">
        <v>0</v>
      </c>
      <c r="F2199">
        <v>38405.26</v>
      </c>
      <c r="G2199" t="s">
        <v>11</v>
      </c>
      <c r="H2199" t="s">
        <v>16</v>
      </c>
      <c r="I2199" t="s">
        <v>42</v>
      </c>
      <c r="J2199" s="16" t="str">
        <f>IF(Table3[[#This Row],[month]]="?","sep",Table3[[#This Row],[month]])</f>
        <v>Dec</v>
      </c>
      <c r="K2199" s="16">
        <f>IF(Table3[[#This Row],[year]]="?","1983",Table3[[#This Row],[year]])</f>
        <v>1971</v>
      </c>
      <c r="L2199" s="16" t="str">
        <f>IF(Table3[[#This Row],[Hospital tier]]="?","tier - 2",Table3[[#This Row],[Hospital tier]])</f>
        <v>tier - 2</v>
      </c>
      <c r="M2199" s="16" t="str">
        <f>IF(Table3[[#This Row],[City tier]]="?","tier - 2",Table3[[#This Row],[City tier]])</f>
        <v>tier - 1</v>
      </c>
      <c r="N2199" s="16" t="str">
        <f>IF(Table3[[#This Row],[State ID]]="?","unknown",Table3[[#This Row],[State ID]])</f>
        <v>R1011</v>
      </c>
      <c r="O2199" s="38" t="str">
        <f>CONCATENATE(Table3[[#This Row],[date]],"-",Table3[[#This Row],[month2]],"-",Table3[[#This Row],[year2]])</f>
        <v>23-Dec-1971</v>
      </c>
      <c r="P2199" s="17">
        <f>DATEDIF(Table3[[#This Row],[date of birth]],DATE(2023,6,8),"y")</f>
        <v>51</v>
      </c>
      <c r="Q2199" s="39">
        <v>38405.26</v>
      </c>
    </row>
    <row r="2200" spans="1:17" x14ac:dyDescent="0.25">
      <c r="A2200" t="s">
        <v>6915</v>
      </c>
      <c r="B2200">
        <v>1986</v>
      </c>
      <c r="C2200" t="s">
        <v>18</v>
      </c>
      <c r="D2200">
        <v>21</v>
      </c>
      <c r="E2200">
        <v>2</v>
      </c>
      <c r="F2200">
        <v>38415.47</v>
      </c>
      <c r="G2200" t="s">
        <v>16</v>
      </c>
      <c r="H2200" t="s">
        <v>11</v>
      </c>
      <c r="I2200" t="s">
        <v>42</v>
      </c>
      <c r="J2200" s="16" t="str">
        <f>IF(Table3[[#This Row],[month]]="?","sep",Table3[[#This Row],[month]])</f>
        <v>Jun</v>
      </c>
      <c r="K2200" s="16">
        <f>IF(Table3[[#This Row],[year]]="?","1983",Table3[[#This Row],[year]])</f>
        <v>1986</v>
      </c>
      <c r="L2200" s="16" t="str">
        <f>IF(Table3[[#This Row],[Hospital tier]]="?","tier - 2",Table3[[#This Row],[Hospital tier]])</f>
        <v>tier - 1</v>
      </c>
      <c r="M2200" s="16" t="str">
        <f>IF(Table3[[#This Row],[City tier]]="?","tier - 2",Table3[[#This Row],[City tier]])</f>
        <v>tier - 2</v>
      </c>
      <c r="N2200" s="16" t="str">
        <f>IF(Table3[[#This Row],[State ID]]="?","unknown",Table3[[#This Row],[State ID]])</f>
        <v>R1011</v>
      </c>
      <c r="O2200" s="38" t="str">
        <f>CONCATENATE(Table3[[#This Row],[date]],"-",Table3[[#This Row],[month2]],"-",Table3[[#This Row],[year2]])</f>
        <v>21-Jun-1986</v>
      </c>
      <c r="P2200" s="17">
        <f>DATEDIF(Table3[[#This Row],[date of birth]],DATE(2023,6,8),"y")</f>
        <v>36</v>
      </c>
      <c r="Q2200" s="39">
        <v>38415.47</v>
      </c>
    </row>
    <row r="2201" spans="1:17" x14ac:dyDescent="0.25">
      <c r="A2201" t="s">
        <v>6916</v>
      </c>
      <c r="B2201">
        <v>1999</v>
      </c>
      <c r="C2201" t="s">
        <v>15</v>
      </c>
      <c r="D2201">
        <v>12</v>
      </c>
      <c r="E2201">
        <v>2</v>
      </c>
      <c r="F2201">
        <v>38511.629999999997</v>
      </c>
      <c r="G2201" t="s">
        <v>11</v>
      </c>
      <c r="H2201" t="s">
        <v>11</v>
      </c>
      <c r="I2201" t="s">
        <v>247</v>
      </c>
      <c r="J2201" s="16" t="str">
        <f>IF(Table3[[#This Row],[month]]="?","sep",Table3[[#This Row],[month]])</f>
        <v>Nov</v>
      </c>
      <c r="K2201" s="16">
        <f>IF(Table3[[#This Row],[year]]="?","1983",Table3[[#This Row],[year]])</f>
        <v>1999</v>
      </c>
      <c r="L2201" s="16" t="str">
        <f>IF(Table3[[#This Row],[Hospital tier]]="?","tier - 2",Table3[[#This Row],[Hospital tier]])</f>
        <v>tier - 2</v>
      </c>
      <c r="M2201" s="16" t="str">
        <f>IF(Table3[[#This Row],[City tier]]="?","tier - 2",Table3[[#This Row],[City tier]])</f>
        <v>tier - 2</v>
      </c>
      <c r="N2201" s="16" t="str">
        <f>IF(Table3[[#This Row],[State ID]]="?","unknown",Table3[[#This Row],[State ID]])</f>
        <v>R1024</v>
      </c>
      <c r="O2201" s="38" t="str">
        <f>CONCATENATE(Table3[[#This Row],[date]],"-",Table3[[#This Row],[month2]],"-",Table3[[#This Row],[year2]])</f>
        <v>12-Nov-1999</v>
      </c>
      <c r="P2201" s="17">
        <f>DATEDIF(Table3[[#This Row],[date of birth]],DATE(2023,6,8),"y")</f>
        <v>23</v>
      </c>
      <c r="Q2201" s="39">
        <v>38511.629999999997</v>
      </c>
    </row>
    <row r="2202" spans="1:17" x14ac:dyDescent="0.25">
      <c r="A2202" t="s">
        <v>6917</v>
      </c>
      <c r="B2202">
        <v>1990</v>
      </c>
      <c r="C2202" t="s">
        <v>10</v>
      </c>
      <c r="D2202">
        <v>13</v>
      </c>
      <c r="E2202">
        <v>3</v>
      </c>
      <c r="F2202">
        <v>38652.089999999997</v>
      </c>
      <c r="G2202" t="s">
        <v>11</v>
      </c>
      <c r="H2202" t="s">
        <v>11</v>
      </c>
      <c r="I2202" t="s">
        <v>42</v>
      </c>
      <c r="J2202" s="16" t="str">
        <f>IF(Table3[[#This Row],[month]]="?","sep",Table3[[#This Row],[month]])</f>
        <v>Jul</v>
      </c>
      <c r="K2202" s="16">
        <f>IF(Table3[[#This Row],[year]]="?","1983",Table3[[#This Row],[year]])</f>
        <v>1990</v>
      </c>
      <c r="L2202" s="16" t="str">
        <f>IF(Table3[[#This Row],[Hospital tier]]="?","tier - 2",Table3[[#This Row],[Hospital tier]])</f>
        <v>tier - 2</v>
      </c>
      <c r="M2202" s="16" t="str">
        <f>IF(Table3[[#This Row],[City tier]]="?","tier - 2",Table3[[#This Row],[City tier]])</f>
        <v>tier - 2</v>
      </c>
      <c r="N2202" s="16" t="str">
        <f>IF(Table3[[#This Row],[State ID]]="?","unknown",Table3[[#This Row],[State ID]])</f>
        <v>R1011</v>
      </c>
      <c r="O2202" s="38" t="str">
        <f>CONCATENATE(Table3[[#This Row],[date]],"-",Table3[[#This Row],[month2]],"-",Table3[[#This Row],[year2]])</f>
        <v>13-Jul-1990</v>
      </c>
      <c r="P2202" s="17">
        <f>DATEDIF(Table3[[#This Row],[date of birth]],DATE(2023,6,8),"y")</f>
        <v>32</v>
      </c>
      <c r="Q2202" s="39">
        <v>38652.089999999997</v>
      </c>
    </row>
    <row r="2203" spans="1:17" x14ac:dyDescent="0.25">
      <c r="A2203" t="s">
        <v>6918</v>
      </c>
      <c r="B2203">
        <v>1986</v>
      </c>
      <c r="C2203" t="s">
        <v>10</v>
      </c>
      <c r="D2203">
        <v>20</v>
      </c>
      <c r="E2203">
        <v>1</v>
      </c>
      <c r="F2203">
        <v>38709.18</v>
      </c>
      <c r="G2203" t="s">
        <v>16</v>
      </c>
      <c r="H2203" t="s">
        <v>12</v>
      </c>
      <c r="I2203" t="s">
        <v>13</v>
      </c>
      <c r="J2203" s="16" t="str">
        <f>IF(Table3[[#This Row],[month]]="?","sep",Table3[[#This Row],[month]])</f>
        <v>Jul</v>
      </c>
      <c r="K2203" s="16">
        <f>IF(Table3[[#This Row],[year]]="?","1983",Table3[[#This Row],[year]])</f>
        <v>1986</v>
      </c>
      <c r="L2203" s="16" t="str">
        <f>IF(Table3[[#This Row],[Hospital tier]]="?","tier - 2",Table3[[#This Row],[Hospital tier]])</f>
        <v>tier - 1</v>
      </c>
      <c r="M2203" s="16" t="str">
        <f>IF(Table3[[#This Row],[City tier]]="?","tier - 2",Table3[[#This Row],[City tier]])</f>
        <v>tier - 3</v>
      </c>
      <c r="N2203" s="16" t="str">
        <f>IF(Table3[[#This Row],[State ID]]="?","unknown",Table3[[#This Row],[State ID]])</f>
        <v>R1013</v>
      </c>
      <c r="O2203" s="38" t="str">
        <f>CONCATENATE(Table3[[#This Row],[date]],"-",Table3[[#This Row],[month2]],"-",Table3[[#This Row],[year2]])</f>
        <v>20-Jul-1986</v>
      </c>
      <c r="P2203" s="17">
        <f>DATEDIF(Table3[[#This Row],[date of birth]],DATE(2023,6,8),"y")</f>
        <v>36</v>
      </c>
      <c r="Q2203" s="39">
        <v>38709.18</v>
      </c>
    </row>
    <row r="2204" spans="1:17" x14ac:dyDescent="0.25">
      <c r="A2204" t="s">
        <v>6919</v>
      </c>
      <c r="B2204">
        <v>1991</v>
      </c>
      <c r="C2204" t="s">
        <v>15</v>
      </c>
      <c r="D2204">
        <v>22</v>
      </c>
      <c r="E2204">
        <v>2</v>
      </c>
      <c r="F2204">
        <v>38711</v>
      </c>
      <c r="G2204" t="s">
        <v>16</v>
      </c>
      <c r="H2204" t="s">
        <v>12</v>
      </c>
      <c r="I2204" t="s">
        <v>42</v>
      </c>
      <c r="J2204" s="16" t="str">
        <f>IF(Table3[[#This Row],[month]]="?","sep",Table3[[#This Row],[month]])</f>
        <v>Nov</v>
      </c>
      <c r="K2204" s="16">
        <f>IF(Table3[[#This Row],[year]]="?","1983",Table3[[#This Row],[year]])</f>
        <v>1991</v>
      </c>
      <c r="L2204" s="16" t="str">
        <f>IF(Table3[[#This Row],[Hospital tier]]="?","tier - 2",Table3[[#This Row],[Hospital tier]])</f>
        <v>tier - 1</v>
      </c>
      <c r="M2204" s="16" t="str">
        <f>IF(Table3[[#This Row],[City tier]]="?","tier - 2",Table3[[#This Row],[City tier]])</f>
        <v>tier - 3</v>
      </c>
      <c r="N2204" s="16" t="str">
        <f>IF(Table3[[#This Row],[State ID]]="?","unknown",Table3[[#This Row],[State ID]])</f>
        <v>R1011</v>
      </c>
      <c r="O2204" s="38" t="str">
        <f>CONCATENATE(Table3[[#This Row],[date]],"-",Table3[[#This Row],[month2]],"-",Table3[[#This Row],[year2]])</f>
        <v>22-Nov-1991</v>
      </c>
      <c r="P2204" s="17">
        <f>DATEDIF(Table3[[#This Row],[date of birth]],DATE(2023,6,8),"y")</f>
        <v>31</v>
      </c>
      <c r="Q2204" s="39">
        <v>38711</v>
      </c>
    </row>
    <row r="2205" spans="1:17" x14ac:dyDescent="0.25">
      <c r="A2205" t="s">
        <v>6920</v>
      </c>
      <c r="B2205">
        <v>1991</v>
      </c>
      <c r="C2205" t="s">
        <v>15</v>
      </c>
      <c r="D2205">
        <v>2</v>
      </c>
      <c r="E2205">
        <v>2</v>
      </c>
      <c r="F2205">
        <v>38711</v>
      </c>
      <c r="G2205" t="s">
        <v>11</v>
      </c>
      <c r="H2205" t="s">
        <v>11</v>
      </c>
      <c r="I2205" t="s">
        <v>42</v>
      </c>
      <c r="J2205" s="16" t="str">
        <f>IF(Table3[[#This Row],[month]]="?","sep",Table3[[#This Row],[month]])</f>
        <v>Nov</v>
      </c>
      <c r="K2205" s="16">
        <f>IF(Table3[[#This Row],[year]]="?","1983",Table3[[#This Row],[year]])</f>
        <v>1991</v>
      </c>
      <c r="L2205" s="16" t="str">
        <f>IF(Table3[[#This Row],[Hospital tier]]="?","tier - 2",Table3[[#This Row],[Hospital tier]])</f>
        <v>tier - 2</v>
      </c>
      <c r="M2205" s="16" t="str">
        <f>IF(Table3[[#This Row],[City tier]]="?","tier - 2",Table3[[#This Row],[City tier]])</f>
        <v>tier - 2</v>
      </c>
      <c r="N2205" s="16" t="str">
        <f>IF(Table3[[#This Row],[State ID]]="?","unknown",Table3[[#This Row],[State ID]])</f>
        <v>R1011</v>
      </c>
      <c r="O2205" s="38" t="str">
        <f>CONCATENATE(Table3[[#This Row],[date]],"-",Table3[[#This Row],[month2]],"-",Table3[[#This Row],[year2]])</f>
        <v>2-Nov-1991</v>
      </c>
      <c r="P2205" s="17">
        <f>DATEDIF(Table3[[#This Row],[date of birth]],DATE(2023,6,8),"y")</f>
        <v>31</v>
      </c>
      <c r="Q2205" s="39">
        <v>38711</v>
      </c>
    </row>
    <row r="2206" spans="1:17" x14ac:dyDescent="0.25">
      <c r="A2206" t="s">
        <v>6921</v>
      </c>
      <c r="B2206">
        <v>1976</v>
      </c>
      <c r="C2206" t="s">
        <v>18</v>
      </c>
      <c r="D2206">
        <v>15</v>
      </c>
      <c r="E2206">
        <v>2</v>
      </c>
      <c r="F2206">
        <v>38740.120000000003</v>
      </c>
      <c r="G2206" t="s">
        <v>11</v>
      </c>
      <c r="H2206" t="s">
        <v>11</v>
      </c>
      <c r="I2206" t="s">
        <v>23</v>
      </c>
      <c r="J2206" s="16" t="str">
        <f>IF(Table3[[#This Row],[month]]="?","sep",Table3[[#This Row],[month]])</f>
        <v>Jun</v>
      </c>
      <c r="K2206" s="16">
        <f>IF(Table3[[#This Row],[year]]="?","1983",Table3[[#This Row],[year]])</f>
        <v>1976</v>
      </c>
      <c r="L2206" s="16" t="str">
        <f>IF(Table3[[#This Row],[Hospital tier]]="?","tier - 2",Table3[[#This Row],[Hospital tier]])</f>
        <v>tier - 2</v>
      </c>
      <c r="M2206" s="16" t="str">
        <f>IF(Table3[[#This Row],[City tier]]="?","tier - 2",Table3[[#This Row],[City tier]])</f>
        <v>tier - 2</v>
      </c>
      <c r="N2206" s="16" t="str">
        <f>IF(Table3[[#This Row],[State ID]]="?","unknown",Table3[[#This Row],[State ID]])</f>
        <v>R1012</v>
      </c>
      <c r="O2206" s="38" t="str">
        <f>CONCATENATE(Table3[[#This Row],[date]],"-",Table3[[#This Row],[month2]],"-",Table3[[#This Row],[year2]])</f>
        <v>15-Jun-1976</v>
      </c>
      <c r="P2206" s="17">
        <f>DATEDIF(Table3[[#This Row],[date of birth]],DATE(2023,6,8),"y")</f>
        <v>46</v>
      </c>
      <c r="Q2206" s="39">
        <v>38740.120000000003</v>
      </c>
    </row>
    <row r="2207" spans="1:17" x14ac:dyDescent="0.25">
      <c r="A2207" t="s">
        <v>6922</v>
      </c>
      <c r="B2207">
        <v>1991</v>
      </c>
      <c r="C2207" t="s">
        <v>15</v>
      </c>
      <c r="D2207">
        <v>8</v>
      </c>
      <c r="E2207">
        <v>3</v>
      </c>
      <c r="F2207">
        <v>38746.36</v>
      </c>
      <c r="G2207" t="s">
        <v>16</v>
      </c>
      <c r="H2207" t="s">
        <v>11</v>
      </c>
      <c r="I2207" t="s">
        <v>23</v>
      </c>
      <c r="J2207" s="16" t="str">
        <f>IF(Table3[[#This Row],[month]]="?","sep",Table3[[#This Row],[month]])</f>
        <v>Nov</v>
      </c>
      <c r="K2207" s="16">
        <f>IF(Table3[[#This Row],[year]]="?","1983",Table3[[#This Row],[year]])</f>
        <v>1991</v>
      </c>
      <c r="L2207" s="16" t="str">
        <f>IF(Table3[[#This Row],[Hospital tier]]="?","tier - 2",Table3[[#This Row],[Hospital tier]])</f>
        <v>tier - 1</v>
      </c>
      <c r="M2207" s="16" t="str">
        <f>IF(Table3[[#This Row],[City tier]]="?","tier - 2",Table3[[#This Row],[City tier]])</f>
        <v>tier - 2</v>
      </c>
      <c r="N2207" s="16" t="str">
        <f>IF(Table3[[#This Row],[State ID]]="?","unknown",Table3[[#This Row],[State ID]])</f>
        <v>R1012</v>
      </c>
      <c r="O2207" s="38" t="str">
        <f>CONCATENATE(Table3[[#This Row],[date]],"-",Table3[[#This Row],[month2]],"-",Table3[[#This Row],[year2]])</f>
        <v>8-Nov-1991</v>
      </c>
      <c r="P2207" s="17">
        <f>DATEDIF(Table3[[#This Row],[date of birth]],DATE(2023,6,8),"y")</f>
        <v>31</v>
      </c>
      <c r="Q2207" s="39">
        <v>38746.36</v>
      </c>
    </row>
    <row r="2208" spans="1:17" x14ac:dyDescent="0.25">
      <c r="A2208" t="s">
        <v>6923</v>
      </c>
      <c r="B2208">
        <v>2004</v>
      </c>
      <c r="C2208" t="s">
        <v>30</v>
      </c>
      <c r="D2208">
        <v>5</v>
      </c>
      <c r="E2208">
        <v>0</v>
      </c>
      <c r="F2208">
        <v>38792.69</v>
      </c>
      <c r="G2208" t="s">
        <v>11</v>
      </c>
      <c r="H2208" t="s">
        <v>11</v>
      </c>
      <c r="I2208" t="s">
        <v>13</v>
      </c>
      <c r="J2208" s="16" t="str">
        <f>IF(Table3[[#This Row],[month]]="?","sep",Table3[[#This Row],[month]])</f>
        <v>Dec</v>
      </c>
      <c r="K2208" s="16">
        <f>IF(Table3[[#This Row],[year]]="?","1983",Table3[[#This Row],[year]])</f>
        <v>2004</v>
      </c>
      <c r="L2208" s="16" t="str">
        <f>IF(Table3[[#This Row],[Hospital tier]]="?","tier - 2",Table3[[#This Row],[Hospital tier]])</f>
        <v>tier - 2</v>
      </c>
      <c r="M2208" s="16" t="str">
        <f>IF(Table3[[#This Row],[City tier]]="?","tier - 2",Table3[[#This Row],[City tier]])</f>
        <v>tier - 2</v>
      </c>
      <c r="N2208" s="16" t="str">
        <f>IF(Table3[[#This Row],[State ID]]="?","unknown",Table3[[#This Row],[State ID]])</f>
        <v>R1013</v>
      </c>
      <c r="O2208" s="38" t="str">
        <f>CONCATENATE(Table3[[#This Row],[date]],"-",Table3[[#This Row],[month2]],"-",Table3[[#This Row],[year2]])</f>
        <v>5-Dec-2004</v>
      </c>
      <c r="P2208" s="17">
        <f>DATEDIF(Table3[[#This Row],[date of birth]],DATE(2023,6,8),"y")</f>
        <v>18</v>
      </c>
      <c r="Q2208" s="39">
        <v>38792.69</v>
      </c>
    </row>
    <row r="2209" spans="1:17" x14ac:dyDescent="0.25">
      <c r="A2209" t="s">
        <v>6924</v>
      </c>
      <c r="B2209">
        <v>1979</v>
      </c>
      <c r="C2209" t="s">
        <v>30</v>
      </c>
      <c r="D2209">
        <v>3</v>
      </c>
      <c r="E2209">
        <v>2</v>
      </c>
      <c r="F2209">
        <v>38836.980000000003</v>
      </c>
      <c r="G2209" t="s">
        <v>11</v>
      </c>
      <c r="H2209" t="s">
        <v>16</v>
      </c>
      <c r="I2209" t="s">
        <v>42</v>
      </c>
      <c r="J2209" s="16" t="str">
        <f>IF(Table3[[#This Row],[month]]="?","sep",Table3[[#This Row],[month]])</f>
        <v>Dec</v>
      </c>
      <c r="K2209" s="16">
        <f>IF(Table3[[#This Row],[year]]="?","1983",Table3[[#This Row],[year]])</f>
        <v>1979</v>
      </c>
      <c r="L2209" s="16" t="str">
        <f>IF(Table3[[#This Row],[Hospital tier]]="?","tier - 2",Table3[[#This Row],[Hospital tier]])</f>
        <v>tier - 2</v>
      </c>
      <c r="M2209" s="16" t="str">
        <f>IF(Table3[[#This Row],[City tier]]="?","tier - 2",Table3[[#This Row],[City tier]])</f>
        <v>tier - 1</v>
      </c>
      <c r="N2209" s="16" t="str">
        <f>IF(Table3[[#This Row],[State ID]]="?","unknown",Table3[[#This Row],[State ID]])</f>
        <v>R1011</v>
      </c>
      <c r="O2209" s="38" t="str">
        <f>CONCATENATE(Table3[[#This Row],[date]],"-",Table3[[#This Row],[month2]],"-",Table3[[#This Row],[year2]])</f>
        <v>3-Dec-1979</v>
      </c>
      <c r="P2209" s="17">
        <f>DATEDIF(Table3[[#This Row],[date of birth]],DATE(2023,6,8),"y")</f>
        <v>43</v>
      </c>
      <c r="Q2209" s="39">
        <v>38836.980000000003</v>
      </c>
    </row>
    <row r="2210" spans="1:17" x14ac:dyDescent="0.25">
      <c r="A2210" t="s">
        <v>6925</v>
      </c>
      <c r="B2210">
        <v>1964</v>
      </c>
      <c r="C2210" t="s">
        <v>18</v>
      </c>
      <c r="D2210">
        <v>6</v>
      </c>
      <c r="E2210">
        <v>0</v>
      </c>
      <c r="F2210">
        <v>38869.25</v>
      </c>
      <c r="G2210" t="s">
        <v>11</v>
      </c>
      <c r="H2210" t="s">
        <v>11</v>
      </c>
      <c r="I2210" t="s">
        <v>42</v>
      </c>
      <c r="J2210" s="16" t="str">
        <f>IF(Table3[[#This Row],[month]]="?","sep",Table3[[#This Row],[month]])</f>
        <v>Jun</v>
      </c>
      <c r="K2210" s="16">
        <f>IF(Table3[[#This Row],[year]]="?","1983",Table3[[#This Row],[year]])</f>
        <v>1964</v>
      </c>
      <c r="L2210" s="16" t="str">
        <f>IF(Table3[[#This Row],[Hospital tier]]="?","tier - 2",Table3[[#This Row],[Hospital tier]])</f>
        <v>tier - 2</v>
      </c>
      <c r="M2210" s="16" t="str">
        <f>IF(Table3[[#This Row],[City tier]]="?","tier - 2",Table3[[#This Row],[City tier]])</f>
        <v>tier - 2</v>
      </c>
      <c r="N2210" s="16" t="str">
        <f>IF(Table3[[#This Row],[State ID]]="?","unknown",Table3[[#This Row],[State ID]])</f>
        <v>R1011</v>
      </c>
      <c r="O2210" s="38" t="str">
        <f>CONCATENATE(Table3[[#This Row],[date]],"-",Table3[[#This Row],[month2]],"-",Table3[[#This Row],[year2]])</f>
        <v>6-Jun-1964</v>
      </c>
      <c r="P2210" s="17">
        <f>DATEDIF(Table3[[#This Row],[date of birth]],DATE(2023,6,8),"y")</f>
        <v>59</v>
      </c>
      <c r="Q2210" s="39">
        <v>38869.25</v>
      </c>
    </row>
    <row r="2211" spans="1:17" x14ac:dyDescent="0.25">
      <c r="A2211" t="s">
        <v>6926</v>
      </c>
      <c r="B2211">
        <v>1967</v>
      </c>
      <c r="C2211" t="s">
        <v>10</v>
      </c>
      <c r="D2211">
        <v>30</v>
      </c>
      <c r="E2211">
        <v>0</v>
      </c>
      <c r="F2211">
        <v>38893.360000000001</v>
      </c>
      <c r="G2211" t="s">
        <v>16</v>
      </c>
      <c r="H2211" t="s">
        <v>11</v>
      </c>
      <c r="I2211" t="s">
        <v>42</v>
      </c>
      <c r="J2211" s="16" t="str">
        <f>IF(Table3[[#This Row],[month]]="?","sep",Table3[[#This Row],[month]])</f>
        <v>Jul</v>
      </c>
      <c r="K2211" s="16">
        <f>IF(Table3[[#This Row],[year]]="?","1983",Table3[[#This Row],[year]])</f>
        <v>1967</v>
      </c>
      <c r="L2211" s="16" t="str">
        <f>IF(Table3[[#This Row],[Hospital tier]]="?","tier - 2",Table3[[#This Row],[Hospital tier]])</f>
        <v>tier - 1</v>
      </c>
      <c r="M2211" s="16" t="str">
        <f>IF(Table3[[#This Row],[City tier]]="?","tier - 2",Table3[[#This Row],[City tier]])</f>
        <v>tier - 2</v>
      </c>
      <c r="N2211" s="16" t="str">
        <f>IF(Table3[[#This Row],[State ID]]="?","unknown",Table3[[#This Row],[State ID]])</f>
        <v>R1011</v>
      </c>
      <c r="O2211" s="38" t="str">
        <f>CONCATENATE(Table3[[#This Row],[date]],"-",Table3[[#This Row],[month2]],"-",Table3[[#This Row],[year2]])</f>
        <v>30-Jul-1967</v>
      </c>
      <c r="P2211" s="17">
        <f>DATEDIF(Table3[[#This Row],[date of birth]],DATE(2023,6,8),"y")</f>
        <v>55</v>
      </c>
      <c r="Q2211" s="39">
        <v>38893.360000000001</v>
      </c>
    </row>
    <row r="2212" spans="1:17" x14ac:dyDescent="0.25">
      <c r="A2212" t="s">
        <v>6927</v>
      </c>
      <c r="B2212">
        <v>1987</v>
      </c>
      <c r="C2212" t="s">
        <v>18</v>
      </c>
      <c r="D2212">
        <v>16</v>
      </c>
      <c r="E2212">
        <v>3</v>
      </c>
      <c r="F2212">
        <v>38924.04</v>
      </c>
      <c r="G2212" t="s">
        <v>11</v>
      </c>
      <c r="H2212" t="s">
        <v>11</v>
      </c>
      <c r="I2212" t="s">
        <v>42</v>
      </c>
      <c r="J2212" s="16" t="str">
        <f>IF(Table3[[#This Row],[month]]="?","sep",Table3[[#This Row],[month]])</f>
        <v>Jun</v>
      </c>
      <c r="K2212" s="16">
        <f>IF(Table3[[#This Row],[year]]="?","1983",Table3[[#This Row],[year]])</f>
        <v>1987</v>
      </c>
      <c r="L2212" s="16" t="str">
        <f>IF(Table3[[#This Row],[Hospital tier]]="?","tier - 2",Table3[[#This Row],[Hospital tier]])</f>
        <v>tier - 2</v>
      </c>
      <c r="M2212" s="16" t="str">
        <f>IF(Table3[[#This Row],[City tier]]="?","tier - 2",Table3[[#This Row],[City tier]])</f>
        <v>tier - 2</v>
      </c>
      <c r="N2212" s="16" t="str">
        <f>IF(Table3[[#This Row],[State ID]]="?","unknown",Table3[[#This Row],[State ID]])</f>
        <v>R1011</v>
      </c>
      <c r="O2212" s="38" t="str">
        <f>CONCATENATE(Table3[[#This Row],[date]],"-",Table3[[#This Row],[month2]],"-",Table3[[#This Row],[year2]])</f>
        <v>16-Jun-1987</v>
      </c>
      <c r="P2212" s="17">
        <f>DATEDIF(Table3[[#This Row],[date of birth]],DATE(2023,6,8),"y")</f>
        <v>35</v>
      </c>
      <c r="Q2212" s="39">
        <v>38924.04</v>
      </c>
    </row>
    <row r="2213" spans="1:17" x14ac:dyDescent="0.25">
      <c r="A2213" t="s">
        <v>6928</v>
      </c>
      <c r="B2213">
        <v>1976</v>
      </c>
      <c r="C2213" t="s">
        <v>30</v>
      </c>
      <c r="D2213">
        <v>15</v>
      </c>
      <c r="E2213">
        <v>2</v>
      </c>
      <c r="F2213">
        <v>38932.559999999998</v>
      </c>
      <c r="G2213" t="s">
        <v>11</v>
      </c>
      <c r="H2213" t="s">
        <v>12</v>
      </c>
      <c r="I2213" t="s">
        <v>42</v>
      </c>
      <c r="J2213" s="16" t="str">
        <f>IF(Table3[[#This Row],[month]]="?","sep",Table3[[#This Row],[month]])</f>
        <v>Dec</v>
      </c>
      <c r="K2213" s="16">
        <f>IF(Table3[[#This Row],[year]]="?","1983",Table3[[#This Row],[year]])</f>
        <v>1976</v>
      </c>
      <c r="L2213" s="16" t="str">
        <f>IF(Table3[[#This Row],[Hospital tier]]="?","tier - 2",Table3[[#This Row],[Hospital tier]])</f>
        <v>tier - 2</v>
      </c>
      <c r="M2213" s="16" t="str">
        <f>IF(Table3[[#This Row],[City tier]]="?","tier - 2",Table3[[#This Row],[City tier]])</f>
        <v>tier - 3</v>
      </c>
      <c r="N2213" s="16" t="str">
        <f>IF(Table3[[#This Row],[State ID]]="?","unknown",Table3[[#This Row],[State ID]])</f>
        <v>R1011</v>
      </c>
      <c r="O2213" s="38" t="str">
        <f>CONCATENATE(Table3[[#This Row],[date]],"-",Table3[[#This Row],[month2]],"-",Table3[[#This Row],[year2]])</f>
        <v>15-Dec-1976</v>
      </c>
      <c r="P2213" s="17">
        <f>DATEDIF(Table3[[#This Row],[date of birth]],DATE(2023,6,8),"y")</f>
        <v>46</v>
      </c>
      <c r="Q2213" s="39">
        <v>38932.559999999998</v>
      </c>
    </row>
    <row r="2214" spans="1:17" x14ac:dyDescent="0.25">
      <c r="A2214" t="s">
        <v>6929</v>
      </c>
      <c r="B2214">
        <v>1980</v>
      </c>
      <c r="C2214" t="s">
        <v>20</v>
      </c>
      <c r="D2214">
        <v>24</v>
      </c>
      <c r="E2214">
        <v>2</v>
      </c>
      <c r="F2214">
        <v>38947.43</v>
      </c>
      <c r="G2214" t="s">
        <v>11</v>
      </c>
      <c r="H2214" t="s">
        <v>12</v>
      </c>
      <c r="I2214" t="s">
        <v>42</v>
      </c>
      <c r="J2214" s="16" t="str">
        <f>IF(Table3[[#This Row],[month]]="?","sep",Table3[[#This Row],[month]])</f>
        <v>Sep</v>
      </c>
      <c r="K2214" s="16">
        <f>IF(Table3[[#This Row],[year]]="?","1983",Table3[[#This Row],[year]])</f>
        <v>1980</v>
      </c>
      <c r="L2214" s="16" t="str">
        <f>IF(Table3[[#This Row],[Hospital tier]]="?","tier - 2",Table3[[#This Row],[Hospital tier]])</f>
        <v>tier - 2</v>
      </c>
      <c r="M2214" s="16" t="str">
        <f>IF(Table3[[#This Row],[City tier]]="?","tier - 2",Table3[[#This Row],[City tier]])</f>
        <v>tier - 3</v>
      </c>
      <c r="N2214" s="16" t="str">
        <f>IF(Table3[[#This Row],[State ID]]="?","unknown",Table3[[#This Row],[State ID]])</f>
        <v>R1011</v>
      </c>
      <c r="O2214" s="38" t="str">
        <f>CONCATENATE(Table3[[#This Row],[date]],"-",Table3[[#This Row],[month2]],"-",Table3[[#This Row],[year2]])</f>
        <v>24-Sep-1980</v>
      </c>
      <c r="P2214" s="17">
        <f>DATEDIF(Table3[[#This Row],[date of birth]],DATE(2023,6,8),"y")</f>
        <v>42</v>
      </c>
      <c r="Q2214" s="39">
        <v>38947.43</v>
      </c>
    </row>
    <row r="2215" spans="1:17" x14ac:dyDescent="0.25">
      <c r="A2215" t="s">
        <v>6930</v>
      </c>
      <c r="B2215">
        <v>1978</v>
      </c>
      <c r="C2215" t="s">
        <v>37</v>
      </c>
      <c r="D2215">
        <v>12</v>
      </c>
      <c r="E2215">
        <v>2</v>
      </c>
      <c r="F2215">
        <v>38998.550000000003</v>
      </c>
      <c r="G2215" t="s">
        <v>16</v>
      </c>
      <c r="H2215" t="s">
        <v>16</v>
      </c>
      <c r="I2215" t="s">
        <v>42</v>
      </c>
      <c r="J2215" s="16" t="str">
        <f>IF(Table3[[#This Row],[month]]="?","sep",Table3[[#This Row],[month]])</f>
        <v>Oct</v>
      </c>
      <c r="K2215" s="16">
        <f>IF(Table3[[#This Row],[year]]="?","1983",Table3[[#This Row],[year]])</f>
        <v>1978</v>
      </c>
      <c r="L2215" s="16" t="str">
        <f>IF(Table3[[#This Row],[Hospital tier]]="?","tier - 2",Table3[[#This Row],[Hospital tier]])</f>
        <v>tier - 1</v>
      </c>
      <c r="M2215" s="16" t="str">
        <f>IF(Table3[[#This Row],[City tier]]="?","tier - 2",Table3[[#This Row],[City tier]])</f>
        <v>tier - 1</v>
      </c>
      <c r="N2215" s="16" t="str">
        <f>IF(Table3[[#This Row],[State ID]]="?","unknown",Table3[[#This Row],[State ID]])</f>
        <v>R1011</v>
      </c>
      <c r="O2215" s="38" t="str">
        <f>CONCATENATE(Table3[[#This Row],[date]],"-",Table3[[#This Row],[month2]],"-",Table3[[#This Row],[year2]])</f>
        <v>12-Oct-1978</v>
      </c>
      <c r="P2215" s="17">
        <f>DATEDIF(Table3[[#This Row],[date of birth]],DATE(2023,6,8),"y")</f>
        <v>44</v>
      </c>
      <c r="Q2215" s="39">
        <v>38998.550000000003</v>
      </c>
    </row>
    <row r="2216" spans="1:17" x14ac:dyDescent="0.25">
      <c r="A2216" t="s">
        <v>6931</v>
      </c>
      <c r="B2216">
        <v>1985</v>
      </c>
      <c r="C2216" t="s">
        <v>20</v>
      </c>
      <c r="D2216">
        <v>20</v>
      </c>
      <c r="E2216">
        <v>1</v>
      </c>
      <c r="F2216">
        <v>39047.29</v>
      </c>
      <c r="G2216" t="s">
        <v>16</v>
      </c>
      <c r="H2216" t="s">
        <v>12</v>
      </c>
      <c r="I2216" t="s">
        <v>356</v>
      </c>
      <c r="J2216" s="16" t="str">
        <f>IF(Table3[[#This Row],[month]]="?","sep",Table3[[#This Row],[month]])</f>
        <v>Sep</v>
      </c>
      <c r="K2216" s="16">
        <f>IF(Table3[[#This Row],[year]]="?","1983",Table3[[#This Row],[year]])</f>
        <v>1985</v>
      </c>
      <c r="L2216" s="16" t="str">
        <f>IF(Table3[[#This Row],[Hospital tier]]="?","tier - 2",Table3[[#This Row],[Hospital tier]])</f>
        <v>tier - 1</v>
      </c>
      <c r="M2216" s="16" t="str">
        <f>IF(Table3[[#This Row],[City tier]]="?","tier - 2",Table3[[#This Row],[City tier]])</f>
        <v>tier - 3</v>
      </c>
      <c r="N2216" s="16" t="str">
        <f>IF(Table3[[#This Row],[State ID]]="?","unknown",Table3[[#This Row],[State ID]])</f>
        <v>R1017</v>
      </c>
      <c r="O2216" s="38" t="str">
        <f>CONCATENATE(Table3[[#This Row],[date]],"-",Table3[[#This Row],[month2]],"-",Table3[[#This Row],[year2]])</f>
        <v>20-Sep-1985</v>
      </c>
      <c r="P2216" s="17">
        <f>DATEDIF(Table3[[#This Row],[date of birth]],DATE(2023,6,8),"y")</f>
        <v>37</v>
      </c>
      <c r="Q2216" s="39">
        <v>39047.29</v>
      </c>
    </row>
    <row r="2217" spans="1:17" x14ac:dyDescent="0.25">
      <c r="A2217" t="s">
        <v>6932</v>
      </c>
      <c r="B2217">
        <v>1982</v>
      </c>
      <c r="C2217" t="s">
        <v>35</v>
      </c>
      <c r="D2217">
        <v>4</v>
      </c>
      <c r="E2217">
        <v>1</v>
      </c>
      <c r="F2217">
        <v>39125.33</v>
      </c>
      <c r="G2217" t="s">
        <v>16</v>
      </c>
      <c r="H2217" t="s">
        <v>16</v>
      </c>
      <c r="I2217" t="s">
        <v>168</v>
      </c>
      <c r="J2217" s="16" t="str">
        <f>IF(Table3[[#This Row],[month]]="?","sep",Table3[[#This Row],[month]])</f>
        <v>Aug</v>
      </c>
      <c r="K2217" s="16">
        <f>IF(Table3[[#This Row],[year]]="?","1983",Table3[[#This Row],[year]])</f>
        <v>1982</v>
      </c>
      <c r="L2217" s="16" t="str">
        <f>IF(Table3[[#This Row],[Hospital tier]]="?","tier - 2",Table3[[#This Row],[Hospital tier]])</f>
        <v>tier - 1</v>
      </c>
      <c r="M2217" s="16" t="str">
        <f>IF(Table3[[#This Row],[City tier]]="?","tier - 2",Table3[[#This Row],[City tier]])</f>
        <v>tier - 1</v>
      </c>
      <c r="N2217" s="16" t="str">
        <f>IF(Table3[[#This Row],[State ID]]="?","unknown",Table3[[#This Row],[State ID]])</f>
        <v>R1016</v>
      </c>
      <c r="O2217" s="38" t="str">
        <f>CONCATENATE(Table3[[#This Row],[date]],"-",Table3[[#This Row],[month2]],"-",Table3[[#This Row],[year2]])</f>
        <v>4-Aug-1982</v>
      </c>
      <c r="P2217" s="17">
        <f>DATEDIF(Table3[[#This Row],[date of birth]],DATE(2023,6,8),"y")</f>
        <v>40</v>
      </c>
      <c r="Q2217" s="39">
        <v>39125.33</v>
      </c>
    </row>
    <row r="2218" spans="1:17" x14ac:dyDescent="0.25">
      <c r="A2218" t="s">
        <v>6933</v>
      </c>
      <c r="B2218">
        <v>1962</v>
      </c>
      <c r="C2218" t="s">
        <v>10</v>
      </c>
      <c r="D2218">
        <v>7</v>
      </c>
      <c r="E2218">
        <v>0</v>
      </c>
      <c r="F2218">
        <v>39221.120000000003</v>
      </c>
      <c r="G2218" t="s">
        <v>11</v>
      </c>
      <c r="H2218" t="s">
        <v>16</v>
      </c>
      <c r="I2218" t="s">
        <v>42</v>
      </c>
      <c r="J2218" s="16" t="str">
        <f>IF(Table3[[#This Row],[month]]="?","sep",Table3[[#This Row],[month]])</f>
        <v>Jul</v>
      </c>
      <c r="K2218" s="16">
        <f>IF(Table3[[#This Row],[year]]="?","1983",Table3[[#This Row],[year]])</f>
        <v>1962</v>
      </c>
      <c r="L2218" s="16" t="str">
        <f>IF(Table3[[#This Row],[Hospital tier]]="?","tier - 2",Table3[[#This Row],[Hospital tier]])</f>
        <v>tier - 2</v>
      </c>
      <c r="M2218" s="16" t="str">
        <f>IF(Table3[[#This Row],[City tier]]="?","tier - 2",Table3[[#This Row],[City tier]])</f>
        <v>tier - 1</v>
      </c>
      <c r="N2218" s="16" t="str">
        <f>IF(Table3[[#This Row],[State ID]]="?","unknown",Table3[[#This Row],[State ID]])</f>
        <v>R1011</v>
      </c>
      <c r="O2218" s="38" t="str">
        <f>CONCATENATE(Table3[[#This Row],[date]],"-",Table3[[#This Row],[month2]],"-",Table3[[#This Row],[year2]])</f>
        <v>7-Jul-1962</v>
      </c>
      <c r="P2218" s="17">
        <f>DATEDIF(Table3[[#This Row],[date of birth]],DATE(2023,6,8),"y")</f>
        <v>60</v>
      </c>
      <c r="Q2218" s="39">
        <v>39221.120000000003</v>
      </c>
    </row>
    <row r="2219" spans="1:17" x14ac:dyDescent="0.25">
      <c r="A2219" t="s">
        <v>6934</v>
      </c>
      <c r="B2219">
        <v>1992</v>
      </c>
      <c r="C2219" t="s">
        <v>15</v>
      </c>
      <c r="D2219">
        <v>30</v>
      </c>
      <c r="E2219">
        <v>2</v>
      </c>
      <c r="F2219">
        <v>39241.440000000002</v>
      </c>
      <c r="G2219" t="s">
        <v>16</v>
      </c>
      <c r="H2219" t="s">
        <v>12</v>
      </c>
      <c r="I2219" t="s">
        <v>42</v>
      </c>
      <c r="J2219" s="16" t="str">
        <f>IF(Table3[[#This Row],[month]]="?","sep",Table3[[#This Row],[month]])</f>
        <v>Nov</v>
      </c>
      <c r="K2219" s="16">
        <f>IF(Table3[[#This Row],[year]]="?","1983",Table3[[#This Row],[year]])</f>
        <v>1992</v>
      </c>
      <c r="L2219" s="16" t="str">
        <f>IF(Table3[[#This Row],[Hospital tier]]="?","tier - 2",Table3[[#This Row],[Hospital tier]])</f>
        <v>tier - 1</v>
      </c>
      <c r="M2219" s="16" t="str">
        <f>IF(Table3[[#This Row],[City tier]]="?","tier - 2",Table3[[#This Row],[City tier]])</f>
        <v>tier - 3</v>
      </c>
      <c r="N2219" s="16" t="str">
        <f>IF(Table3[[#This Row],[State ID]]="?","unknown",Table3[[#This Row],[State ID]])</f>
        <v>R1011</v>
      </c>
      <c r="O2219" s="38" t="str">
        <f>CONCATENATE(Table3[[#This Row],[date]],"-",Table3[[#This Row],[month2]],"-",Table3[[#This Row],[year2]])</f>
        <v>30-Nov-1992</v>
      </c>
      <c r="P2219" s="17">
        <f>DATEDIF(Table3[[#This Row],[date of birth]],DATE(2023,6,8),"y")</f>
        <v>30</v>
      </c>
      <c r="Q2219" s="39">
        <v>39241.440000000002</v>
      </c>
    </row>
    <row r="2220" spans="1:17" x14ac:dyDescent="0.25">
      <c r="A2220" t="s">
        <v>6935</v>
      </c>
      <c r="B2220">
        <v>1982</v>
      </c>
      <c r="C2220" t="s">
        <v>35</v>
      </c>
      <c r="D2220">
        <v>16</v>
      </c>
      <c r="E2220">
        <v>3</v>
      </c>
      <c r="F2220">
        <v>39315.279999999999</v>
      </c>
      <c r="G2220" t="s">
        <v>11</v>
      </c>
      <c r="H2220" t="s">
        <v>12</v>
      </c>
      <c r="I2220" t="s">
        <v>42</v>
      </c>
      <c r="J2220" s="16" t="str">
        <f>IF(Table3[[#This Row],[month]]="?","sep",Table3[[#This Row],[month]])</f>
        <v>Aug</v>
      </c>
      <c r="K2220" s="16">
        <f>IF(Table3[[#This Row],[year]]="?","1983",Table3[[#This Row],[year]])</f>
        <v>1982</v>
      </c>
      <c r="L2220" s="16" t="str">
        <f>IF(Table3[[#This Row],[Hospital tier]]="?","tier - 2",Table3[[#This Row],[Hospital tier]])</f>
        <v>tier - 2</v>
      </c>
      <c r="M2220" s="16" t="str">
        <f>IF(Table3[[#This Row],[City tier]]="?","tier - 2",Table3[[#This Row],[City tier]])</f>
        <v>tier - 3</v>
      </c>
      <c r="N2220" s="16" t="str">
        <f>IF(Table3[[#This Row],[State ID]]="?","unknown",Table3[[#This Row],[State ID]])</f>
        <v>R1011</v>
      </c>
      <c r="O2220" s="38" t="str">
        <f>CONCATENATE(Table3[[#This Row],[date]],"-",Table3[[#This Row],[month2]],"-",Table3[[#This Row],[year2]])</f>
        <v>16-Aug-1982</v>
      </c>
      <c r="P2220" s="17">
        <f>DATEDIF(Table3[[#This Row],[date of birth]],DATE(2023,6,8),"y")</f>
        <v>40</v>
      </c>
      <c r="Q2220" s="39">
        <v>39315.279999999999</v>
      </c>
    </row>
    <row r="2221" spans="1:17" x14ac:dyDescent="0.25">
      <c r="A2221" t="s">
        <v>6936</v>
      </c>
      <c r="B2221">
        <v>1978</v>
      </c>
      <c r="C2221" t="s">
        <v>35</v>
      </c>
      <c r="D2221">
        <v>5</v>
      </c>
      <c r="E2221">
        <v>2</v>
      </c>
      <c r="F2221">
        <v>39352.6</v>
      </c>
      <c r="G2221" t="s">
        <v>11</v>
      </c>
      <c r="H2221" t="s">
        <v>12</v>
      </c>
      <c r="I2221" t="s">
        <v>42</v>
      </c>
      <c r="J2221" s="16" t="str">
        <f>IF(Table3[[#This Row],[month]]="?","sep",Table3[[#This Row],[month]])</f>
        <v>Aug</v>
      </c>
      <c r="K2221" s="16">
        <f>IF(Table3[[#This Row],[year]]="?","1983",Table3[[#This Row],[year]])</f>
        <v>1978</v>
      </c>
      <c r="L2221" s="16" t="str">
        <f>IF(Table3[[#This Row],[Hospital tier]]="?","tier - 2",Table3[[#This Row],[Hospital tier]])</f>
        <v>tier - 2</v>
      </c>
      <c r="M2221" s="16" t="str">
        <f>IF(Table3[[#This Row],[City tier]]="?","tier - 2",Table3[[#This Row],[City tier]])</f>
        <v>tier - 3</v>
      </c>
      <c r="N2221" s="16" t="str">
        <f>IF(Table3[[#This Row],[State ID]]="?","unknown",Table3[[#This Row],[State ID]])</f>
        <v>R1011</v>
      </c>
      <c r="O2221" s="38" t="str">
        <f>CONCATENATE(Table3[[#This Row],[date]],"-",Table3[[#This Row],[month2]],"-",Table3[[#This Row],[year2]])</f>
        <v>5-Aug-1978</v>
      </c>
      <c r="P2221" s="17">
        <f>DATEDIF(Table3[[#This Row],[date of birth]],DATE(2023,6,8),"y")</f>
        <v>44</v>
      </c>
      <c r="Q2221" s="39">
        <v>39352.6</v>
      </c>
    </row>
    <row r="2222" spans="1:17" x14ac:dyDescent="0.25">
      <c r="A2222" t="s">
        <v>6937</v>
      </c>
      <c r="B2222">
        <v>1966</v>
      </c>
      <c r="C2222" t="s">
        <v>18</v>
      </c>
      <c r="D2222">
        <v>24</v>
      </c>
      <c r="E2222">
        <v>0</v>
      </c>
      <c r="F2222">
        <v>39396.86</v>
      </c>
      <c r="G2222" t="s">
        <v>11</v>
      </c>
      <c r="H2222" t="s">
        <v>11</v>
      </c>
      <c r="I2222" t="s">
        <v>42</v>
      </c>
      <c r="J2222" s="16" t="str">
        <f>IF(Table3[[#This Row],[month]]="?","sep",Table3[[#This Row],[month]])</f>
        <v>Jun</v>
      </c>
      <c r="K2222" s="16">
        <f>IF(Table3[[#This Row],[year]]="?","1983",Table3[[#This Row],[year]])</f>
        <v>1966</v>
      </c>
      <c r="L2222" s="16" t="str">
        <f>IF(Table3[[#This Row],[Hospital tier]]="?","tier - 2",Table3[[#This Row],[Hospital tier]])</f>
        <v>tier - 2</v>
      </c>
      <c r="M2222" s="16" t="str">
        <f>IF(Table3[[#This Row],[City tier]]="?","tier - 2",Table3[[#This Row],[City tier]])</f>
        <v>tier - 2</v>
      </c>
      <c r="N2222" s="16" t="str">
        <f>IF(Table3[[#This Row],[State ID]]="?","unknown",Table3[[#This Row],[State ID]])</f>
        <v>R1011</v>
      </c>
      <c r="O2222" s="38" t="str">
        <f>CONCATENATE(Table3[[#This Row],[date]],"-",Table3[[#This Row],[month2]],"-",Table3[[#This Row],[year2]])</f>
        <v>24-Jun-1966</v>
      </c>
      <c r="P2222" s="17">
        <f>DATEDIF(Table3[[#This Row],[date of birth]],DATE(2023,6,8),"y")</f>
        <v>56</v>
      </c>
      <c r="Q2222" s="39">
        <v>39396.86</v>
      </c>
    </row>
    <row r="2223" spans="1:17" x14ac:dyDescent="0.25">
      <c r="A2223" t="s">
        <v>6938</v>
      </c>
      <c r="B2223">
        <v>1978</v>
      </c>
      <c r="C2223" t="s">
        <v>10</v>
      </c>
      <c r="D2223">
        <v>12</v>
      </c>
      <c r="E2223">
        <v>1</v>
      </c>
      <c r="F2223">
        <v>39556.49</v>
      </c>
      <c r="G2223" t="s">
        <v>16</v>
      </c>
      <c r="H2223" t="s">
        <v>11</v>
      </c>
      <c r="I2223" t="s">
        <v>164</v>
      </c>
      <c r="J2223" s="16" t="str">
        <f>IF(Table3[[#This Row],[month]]="?","sep",Table3[[#This Row],[month]])</f>
        <v>Jul</v>
      </c>
      <c r="K2223" s="16">
        <f>IF(Table3[[#This Row],[year]]="?","1983",Table3[[#This Row],[year]])</f>
        <v>1978</v>
      </c>
      <c r="L2223" s="16" t="str">
        <f>IF(Table3[[#This Row],[Hospital tier]]="?","tier - 2",Table3[[#This Row],[Hospital tier]])</f>
        <v>tier - 1</v>
      </c>
      <c r="M2223" s="16" t="str">
        <f>IF(Table3[[#This Row],[City tier]]="?","tier - 2",Table3[[#This Row],[City tier]])</f>
        <v>tier - 2</v>
      </c>
      <c r="N2223" s="16" t="str">
        <f>IF(Table3[[#This Row],[State ID]]="?","unknown",Table3[[#This Row],[State ID]])</f>
        <v>R1015</v>
      </c>
      <c r="O2223" s="38" t="str">
        <f>CONCATENATE(Table3[[#This Row],[date]],"-",Table3[[#This Row],[month2]],"-",Table3[[#This Row],[year2]])</f>
        <v>12-Jul-1978</v>
      </c>
      <c r="P2223" s="17">
        <f>DATEDIF(Table3[[#This Row],[date of birth]],DATE(2023,6,8),"y")</f>
        <v>44</v>
      </c>
      <c r="Q2223" s="39">
        <v>39556.49</v>
      </c>
    </row>
    <row r="2224" spans="1:17" x14ac:dyDescent="0.25">
      <c r="A2224" t="s">
        <v>6939</v>
      </c>
      <c r="B2224">
        <v>1981</v>
      </c>
      <c r="C2224" t="s">
        <v>10</v>
      </c>
      <c r="D2224">
        <v>5</v>
      </c>
      <c r="E2224">
        <v>3</v>
      </c>
      <c r="F2224">
        <v>39597.410000000003</v>
      </c>
      <c r="G2224" t="s">
        <v>16</v>
      </c>
      <c r="H2224" t="s">
        <v>11</v>
      </c>
      <c r="I2224" t="s">
        <v>356</v>
      </c>
      <c r="J2224" s="16" t="str">
        <f>IF(Table3[[#This Row],[month]]="?","sep",Table3[[#This Row],[month]])</f>
        <v>Jul</v>
      </c>
      <c r="K2224" s="16">
        <f>IF(Table3[[#This Row],[year]]="?","1983",Table3[[#This Row],[year]])</f>
        <v>1981</v>
      </c>
      <c r="L2224" s="16" t="str">
        <f>IF(Table3[[#This Row],[Hospital tier]]="?","tier - 2",Table3[[#This Row],[Hospital tier]])</f>
        <v>tier - 1</v>
      </c>
      <c r="M2224" s="16" t="str">
        <f>IF(Table3[[#This Row],[City tier]]="?","tier - 2",Table3[[#This Row],[City tier]])</f>
        <v>tier - 2</v>
      </c>
      <c r="N2224" s="16" t="str">
        <f>IF(Table3[[#This Row],[State ID]]="?","unknown",Table3[[#This Row],[State ID]])</f>
        <v>R1017</v>
      </c>
      <c r="O2224" s="38" t="str">
        <f>CONCATENATE(Table3[[#This Row],[date]],"-",Table3[[#This Row],[month2]],"-",Table3[[#This Row],[year2]])</f>
        <v>5-Jul-1981</v>
      </c>
      <c r="P2224" s="17">
        <f>DATEDIF(Table3[[#This Row],[date of birth]],DATE(2023,6,8),"y")</f>
        <v>41</v>
      </c>
      <c r="Q2224" s="39">
        <v>39597.410000000003</v>
      </c>
    </row>
    <row r="2225" spans="1:17" x14ac:dyDescent="0.25">
      <c r="A2225" t="s">
        <v>6940</v>
      </c>
      <c r="B2225">
        <v>1995</v>
      </c>
      <c r="C2225" t="s">
        <v>35</v>
      </c>
      <c r="D2225">
        <v>7</v>
      </c>
      <c r="E2225">
        <v>0</v>
      </c>
      <c r="F2225">
        <v>39611.760000000002</v>
      </c>
      <c r="G2225" t="s">
        <v>16</v>
      </c>
      <c r="H2225" t="s">
        <v>12</v>
      </c>
      <c r="I2225" t="s">
        <v>13</v>
      </c>
      <c r="J2225" s="16" t="str">
        <f>IF(Table3[[#This Row],[month]]="?","sep",Table3[[#This Row],[month]])</f>
        <v>Aug</v>
      </c>
      <c r="K2225" s="16">
        <f>IF(Table3[[#This Row],[year]]="?","1983",Table3[[#This Row],[year]])</f>
        <v>1995</v>
      </c>
      <c r="L2225" s="16" t="str">
        <f>IF(Table3[[#This Row],[Hospital tier]]="?","tier - 2",Table3[[#This Row],[Hospital tier]])</f>
        <v>tier - 1</v>
      </c>
      <c r="M2225" s="16" t="str">
        <f>IF(Table3[[#This Row],[City tier]]="?","tier - 2",Table3[[#This Row],[City tier]])</f>
        <v>tier - 3</v>
      </c>
      <c r="N2225" s="16" t="str">
        <f>IF(Table3[[#This Row],[State ID]]="?","unknown",Table3[[#This Row],[State ID]])</f>
        <v>R1013</v>
      </c>
      <c r="O2225" s="38" t="str">
        <f>CONCATENATE(Table3[[#This Row],[date]],"-",Table3[[#This Row],[month2]],"-",Table3[[#This Row],[year2]])</f>
        <v>7-Aug-1995</v>
      </c>
      <c r="P2225" s="17">
        <f>DATEDIF(Table3[[#This Row],[date of birth]],DATE(2023,6,8),"y")</f>
        <v>27</v>
      </c>
      <c r="Q2225" s="39">
        <v>39611.760000000002</v>
      </c>
    </row>
    <row r="2226" spans="1:17" x14ac:dyDescent="0.25">
      <c r="A2226" t="s">
        <v>6941</v>
      </c>
      <c r="B2226">
        <v>1977</v>
      </c>
      <c r="C2226" t="s">
        <v>30</v>
      </c>
      <c r="D2226">
        <v>17</v>
      </c>
      <c r="E2226">
        <v>2</v>
      </c>
      <c r="F2226">
        <v>39670.44</v>
      </c>
      <c r="G2226" t="s">
        <v>11</v>
      </c>
      <c r="H2226" t="s">
        <v>16</v>
      </c>
      <c r="I2226" t="s">
        <v>23</v>
      </c>
      <c r="J2226" s="16" t="str">
        <f>IF(Table3[[#This Row],[month]]="?","sep",Table3[[#This Row],[month]])</f>
        <v>Dec</v>
      </c>
      <c r="K2226" s="16">
        <f>IF(Table3[[#This Row],[year]]="?","1983",Table3[[#This Row],[year]])</f>
        <v>1977</v>
      </c>
      <c r="L2226" s="16" t="str">
        <f>IF(Table3[[#This Row],[Hospital tier]]="?","tier - 2",Table3[[#This Row],[Hospital tier]])</f>
        <v>tier - 2</v>
      </c>
      <c r="M2226" s="16" t="str">
        <f>IF(Table3[[#This Row],[City tier]]="?","tier - 2",Table3[[#This Row],[City tier]])</f>
        <v>tier - 1</v>
      </c>
      <c r="N2226" s="16" t="str">
        <f>IF(Table3[[#This Row],[State ID]]="?","unknown",Table3[[#This Row],[State ID]])</f>
        <v>R1012</v>
      </c>
      <c r="O2226" s="38" t="str">
        <f>CONCATENATE(Table3[[#This Row],[date]],"-",Table3[[#This Row],[month2]],"-",Table3[[#This Row],[year2]])</f>
        <v>17-Dec-1977</v>
      </c>
      <c r="P2226" s="17">
        <f>DATEDIF(Table3[[#This Row],[date of birth]],DATE(2023,6,8),"y")</f>
        <v>45</v>
      </c>
      <c r="Q2226" s="39">
        <v>39670.44</v>
      </c>
    </row>
    <row r="2227" spans="1:17" x14ac:dyDescent="0.25">
      <c r="A2227" t="s">
        <v>6942</v>
      </c>
      <c r="B2227">
        <v>1968</v>
      </c>
      <c r="C2227" t="s">
        <v>20</v>
      </c>
      <c r="D2227">
        <v>29</v>
      </c>
      <c r="E2227">
        <v>0</v>
      </c>
      <c r="F2227">
        <v>39721.93</v>
      </c>
      <c r="G2227" t="s">
        <v>11</v>
      </c>
      <c r="H2227" t="s">
        <v>11</v>
      </c>
      <c r="I2227" t="s">
        <v>42</v>
      </c>
      <c r="J2227" s="16" t="str">
        <f>IF(Table3[[#This Row],[month]]="?","sep",Table3[[#This Row],[month]])</f>
        <v>Sep</v>
      </c>
      <c r="K2227" s="16">
        <f>IF(Table3[[#This Row],[year]]="?","1983",Table3[[#This Row],[year]])</f>
        <v>1968</v>
      </c>
      <c r="L2227" s="16" t="str">
        <f>IF(Table3[[#This Row],[Hospital tier]]="?","tier - 2",Table3[[#This Row],[Hospital tier]])</f>
        <v>tier - 2</v>
      </c>
      <c r="M2227" s="16" t="str">
        <f>IF(Table3[[#This Row],[City tier]]="?","tier - 2",Table3[[#This Row],[City tier]])</f>
        <v>tier - 2</v>
      </c>
      <c r="N2227" s="16" t="str">
        <f>IF(Table3[[#This Row],[State ID]]="?","unknown",Table3[[#This Row],[State ID]])</f>
        <v>R1011</v>
      </c>
      <c r="O2227" s="38" t="str">
        <f>CONCATENATE(Table3[[#This Row],[date]],"-",Table3[[#This Row],[month2]],"-",Table3[[#This Row],[year2]])</f>
        <v>29-Sep-1968</v>
      </c>
      <c r="P2227" s="17">
        <f>DATEDIF(Table3[[#This Row],[date of birth]],DATE(2023,6,8),"y")</f>
        <v>54</v>
      </c>
      <c r="Q2227" s="39">
        <v>39721.93</v>
      </c>
    </row>
    <row r="2228" spans="1:17" x14ac:dyDescent="0.25">
      <c r="A2228" t="s">
        <v>6943</v>
      </c>
      <c r="B2228">
        <v>2003</v>
      </c>
      <c r="C2228" t="s">
        <v>10</v>
      </c>
      <c r="D2228">
        <v>16</v>
      </c>
      <c r="E2228">
        <v>0</v>
      </c>
      <c r="F2228">
        <v>39722.75</v>
      </c>
      <c r="G2228" t="s">
        <v>16</v>
      </c>
      <c r="H2228" t="s">
        <v>16</v>
      </c>
      <c r="I2228" t="s">
        <v>13</v>
      </c>
      <c r="J2228" s="16" t="str">
        <f>IF(Table3[[#This Row],[month]]="?","sep",Table3[[#This Row],[month]])</f>
        <v>Jul</v>
      </c>
      <c r="K2228" s="16">
        <f>IF(Table3[[#This Row],[year]]="?","1983",Table3[[#This Row],[year]])</f>
        <v>2003</v>
      </c>
      <c r="L2228" s="16" t="str">
        <f>IF(Table3[[#This Row],[Hospital tier]]="?","tier - 2",Table3[[#This Row],[Hospital tier]])</f>
        <v>tier - 1</v>
      </c>
      <c r="M2228" s="16" t="str">
        <f>IF(Table3[[#This Row],[City tier]]="?","tier - 2",Table3[[#This Row],[City tier]])</f>
        <v>tier - 1</v>
      </c>
      <c r="N2228" s="16" t="str">
        <f>IF(Table3[[#This Row],[State ID]]="?","unknown",Table3[[#This Row],[State ID]])</f>
        <v>R1013</v>
      </c>
      <c r="O2228" s="38" t="str">
        <f>CONCATENATE(Table3[[#This Row],[date]],"-",Table3[[#This Row],[month2]],"-",Table3[[#This Row],[year2]])</f>
        <v>16-Jul-2003</v>
      </c>
      <c r="P2228" s="17">
        <f>DATEDIF(Table3[[#This Row],[date of birth]],DATE(2023,6,8),"y")</f>
        <v>19</v>
      </c>
      <c r="Q2228" s="39">
        <v>39722.75</v>
      </c>
    </row>
    <row r="2229" spans="1:17" x14ac:dyDescent="0.25">
      <c r="A2229" t="s">
        <v>6944</v>
      </c>
      <c r="B2229">
        <v>1977</v>
      </c>
      <c r="C2229" t="s">
        <v>35</v>
      </c>
      <c r="D2229">
        <v>12</v>
      </c>
      <c r="E2229">
        <v>1</v>
      </c>
      <c r="F2229">
        <v>39725.519999999997</v>
      </c>
      <c r="G2229" t="s">
        <v>11</v>
      </c>
      <c r="H2229" t="s">
        <v>16</v>
      </c>
      <c r="I2229" t="s">
        <v>23</v>
      </c>
      <c r="J2229" s="16" t="str">
        <f>IF(Table3[[#This Row],[month]]="?","sep",Table3[[#This Row],[month]])</f>
        <v>Aug</v>
      </c>
      <c r="K2229" s="16">
        <f>IF(Table3[[#This Row],[year]]="?","1983",Table3[[#This Row],[year]])</f>
        <v>1977</v>
      </c>
      <c r="L2229" s="16" t="str">
        <f>IF(Table3[[#This Row],[Hospital tier]]="?","tier - 2",Table3[[#This Row],[Hospital tier]])</f>
        <v>tier - 2</v>
      </c>
      <c r="M2229" s="16" t="str">
        <f>IF(Table3[[#This Row],[City tier]]="?","tier - 2",Table3[[#This Row],[City tier]])</f>
        <v>tier - 1</v>
      </c>
      <c r="N2229" s="16" t="str">
        <f>IF(Table3[[#This Row],[State ID]]="?","unknown",Table3[[#This Row],[State ID]])</f>
        <v>R1012</v>
      </c>
      <c r="O2229" s="38" t="str">
        <f>CONCATENATE(Table3[[#This Row],[date]],"-",Table3[[#This Row],[month2]],"-",Table3[[#This Row],[year2]])</f>
        <v>12-Aug-1977</v>
      </c>
      <c r="P2229" s="17">
        <f>DATEDIF(Table3[[#This Row],[date of birth]],DATE(2023,6,8),"y")</f>
        <v>45</v>
      </c>
      <c r="Q2229" s="39">
        <v>39725.519999999997</v>
      </c>
    </row>
    <row r="2230" spans="1:17" x14ac:dyDescent="0.25">
      <c r="A2230" t="s">
        <v>6945</v>
      </c>
      <c r="B2230">
        <v>1973</v>
      </c>
      <c r="C2230" t="s">
        <v>30</v>
      </c>
      <c r="D2230">
        <v>17</v>
      </c>
      <c r="E2230">
        <v>0</v>
      </c>
      <c r="F2230">
        <v>39727.61</v>
      </c>
      <c r="G2230" t="s">
        <v>16</v>
      </c>
      <c r="H2230" t="s">
        <v>11</v>
      </c>
      <c r="I2230" t="s">
        <v>42</v>
      </c>
      <c r="J2230" s="16" t="str">
        <f>IF(Table3[[#This Row],[month]]="?","sep",Table3[[#This Row],[month]])</f>
        <v>Dec</v>
      </c>
      <c r="K2230" s="16">
        <f>IF(Table3[[#This Row],[year]]="?","1983",Table3[[#This Row],[year]])</f>
        <v>1973</v>
      </c>
      <c r="L2230" s="16" t="str">
        <f>IF(Table3[[#This Row],[Hospital tier]]="?","tier - 2",Table3[[#This Row],[Hospital tier]])</f>
        <v>tier - 1</v>
      </c>
      <c r="M2230" s="16" t="str">
        <f>IF(Table3[[#This Row],[City tier]]="?","tier - 2",Table3[[#This Row],[City tier]])</f>
        <v>tier - 2</v>
      </c>
      <c r="N2230" s="16" t="str">
        <f>IF(Table3[[#This Row],[State ID]]="?","unknown",Table3[[#This Row],[State ID]])</f>
        <v>R1011</v>
      </c>
      <c r="O2230" s="38" t="str">
        <f>CONCATENATE(Table3[[#This Row],[date]],"-",Table3[[#This Row],[month2]],"-",Table3[[#This Row],[year2]])</f>
        <v>17-Dec-1973</v>
      </c>
      <c r="P2230" s="17">
        <f>DATEDIF(Table3[[#This Row],[date of birth]],DATE(2023,6,8),"y")</f>
        <v>49</v>
      </c>
      <c r="Q2230" s="39">
        <v>39727.61</v>
      </c>
    </row>
    <row r="2231" spans="1:17" x14ac:dyDescent="0.25">
      <c r="A2231" t="s">
        <v>6946</v>
      </c>
      <c r="B2231">
        <v>1987</v>
      </c>
      <c r="C2231" t="s">
        <v>10</v>
      </c>
      <c r="D2231">
        <v>24</v>
      </c>
      <c r="E2231">
        <v>1</v>
      </c>
      <c r="F2231">
        <v>39774.28</v>
      </c>
      <c r="G2231" t="s">
        <v>16</v>
      </c>
      <c r="H2231" t="s">
        <v>16</v>
      </c>
      <c r="I2231" t="s">
        <v>276</v>
      </c>
      <c r="J2231" s="16" t="str">
        <f>IF(Table3[[#This Row],[month]]="?","sep",Table3[[#This Row],[month]])</f>
        <v>Jul</v>
      </c>
      <c r="K2231" s="16">
        <f>IF(Table3[[#This Row],[year]]="?","1983",Table3[[#This Row],[year]])</f>
        <v>1987</v>
      </c>
      <c r="L2231" s="16" t="str">
        <f>IF(Table3[[#This Row],[Hospital tier]]="?","tier - 2",Table3[[#This Row],[Hospital tier]])</f>
        <v>tier - 1</v>
      </c>
      <c r="M2231" s="16" t="str">
        <f>IF(Table3[[#This Row],[City tier]]="?","tier - 2",Table3[[#This Row],[City tier]])</f>
        <v>tier - 1</v>
      </c>
      <c r="N2231" s="16" t="str">
        <f>IF(Table3[[#This Row],[State ID]]="?","unknown",Table3[[#This Row],[State ID]])</f>
        <v>R1014</v>
      </c>
      <c r="O2231" s="38" t="str">
        <f>CONCATENATE(Table3[[#This Row],[date]],"-",Table3[[#This Row],[month2]],"-",Table3[[#This Row],[year2]])</f>
        <v>24-Jul-1987</v>
      </c>
      <c r="P2231" s="17">
        <f>DATEDIF(Table3[[#This Row],[date of birth]],DATE(2023,6,8),"y")</f>
        <v>35</v>
      </c>
      <c r="Q2231" s="39">
        <v>39774.28</v>
      </c>
    </row>
    <row r="2232" spans="1:17" x14ac:dyDescent="0.25">
      <c r="A2232" t="s">
        <v>6947</v>
      </c>
      <c r="B2232">
        <v>1985</v>
      </c>
      <c r="C2232" t="s">
        <v>10</v>
      </c>
      <c r="D2232">
        <v>17</v>
      </c>
      <c r="E2232">
        <v>2</v>
      </c>
      <c r="F2232">
        <v>39836.519999999997</v>
      </c>
      <c r="G2232" t="s">
        <v>11</v>
      </c>
      <c r="H2232" t="s">
        <v>16</v>
      </c>
      <c r="I2232" t="s">
        <v>42</v>
      </c>
      <c r="J2232" s="16" t="str">
        <f>IF(Table3[[#This Row],[month]]="?","sep",Table3[[#This Row],[month]])</f>
        <v>Jul</v>
      </c>
      <c r="K2232" s="16">
        <f>IF(Table3[[#This Row],[year]]="?","1983",Table3[[#This Row],[year]])</f>
        <v>1985</v>
      </c>
      <c r="L2232" s="16" t="str">
        <f>IF(Table3[[#This Row],[Hospital tier]]="?","tier - 2",Table3[[#This Row],[Hospital tier]])</f>
        <v>tier - 2</v>
      </c>
      <c r="M2232" s="16" t="str">
        <f>IF(Table3[[#This Row],[City tier]]="?","tier - 2",Table3[[#This Row],[City tier]])</f>
        <v>tier - 1</v>
      </c>
      <c r="N2232" s="16" t="str">
        <f>IF(Table3[[#This Row],[State ID]]="?","unknown",Table3[[#This Row],[State ID]])</f>
        <v>R1011</v>
      </c>
      <c r="O2232" s="38" t="str">
        <f>CONCATENATE(Table3[[#This Row],[date]],"-",Table3[[#This Row],[month2]],"-",Table3[[#This Row],[year2]])</f>
        <v>17-Jul-1985</v>
      </c>
      <c r="P2232" s="17">
        <f>DATEDIF(Table3[[#This Row],[date of birth]],DATE(2023,6,8),"y")</f>
        <v>37</v>
      </c>
      <c r="Q2232" s="39">
        <v>39836.519999999997</v>
      </c>
    </row>
    <row r="2233" spans="1:17" x14ac:dyDescent="0.25">
      <c r="A2233" t="s">
        <v>6948</v>
      </c>
      <c r="B2233">
        <v>1983</v>
      </c>
      <c r="C2233" t="s">
        <v>18</v>
      </c>
      <c r="D2233">
        <v>1</v>
      </c>
      <c r="E2233">
        <v>3</v>
      </c>
      <c r="F2233">
        <v>39865.699999999997</v>
      </c>
      <c r="G2233" t="s">
        <v>11</v>
      </c>
      <c r="H2233" t="s">
        <v>11</v>
      </c>
      <c r="I2233" t="s">
        <v>42</v>
      </c>
      <c r="J2233" s="16" t="str">
        <f>IF(Table3[[#This Row],[month]]="?","sep",Table3[[#This Row],[month]])</f>
        <v>Jun</v>
      </c>
      <c r="K2233" s="16">
        <f>IF(Table3[[#This Row],[year]]="?","1983",Table3[[#This Row],[year]])</f>
        <v>1983</v>
      </c>
      <c r="L2233" s="16" t="str">
        <f>IF(Table3[[#This Row],[Hospital tier]]="?","tier - 2",Table3[[#This Row],[Hospital tier]])</f>
        <v>tier - 2</v>
      </c>
      <c r="M2233" s="16" t="str">
        <f>IF(Table3[[#This Row],[City tier]]="?","tier - 2",Table3[[#This Row],[City tier]])</f>
        <v>tier - 2</v>
      </c>
      <c r="N2233" s="16" t="str">
        <f>IF(Table3[[#This Row],[State ID]]="?","unknown",Table3[[#This Row],[State ID]])</f>
        <v>R1011</v>
      </c>
      <c r="O2233" s="38" t="str">
        <f>CONCATENATE(Table3[[#This Row],[date]],"-",Table3[[#This Row],[month2]],"-",Table3[[#This Row],[year2]])</f>
        <v>1-Jun-1983</v>
      </c>
      <c r="P2233" s="17">
        <f>DATEDIF(Table3[[#This Row],[date of birth]],DATE(2023,6,8),"y")</f>
        <v>40</v>
      </c>
      <c r="Q2233" s="39">
        <v>39865.699999999997</v>
      </c>
    </row>
    <row r="2234" spans="1:17" x14ac:dyDescent="0.25">
      <c r="A2234" t="s">
        <v>6949</v>
      </c>
      <c r="B2234">
        <v>1985</v>
      </c>
      <c r="C2234" t="s">
        <v>35</v>
      </c>
      <c r="D2234">
        <v>22</v>
      </c>
      <c r="E2234">
        <v>1</v>
      </c>
      <c r="F2234">
        <v>39871.699999999997</v>
      </c>
      <c r="G2234" t="s">
        <v>16</v>
      </c>
      <c r="H2234" t="s">
        <v>11</v>
      </c>
      <c r="I2234" t="s">
        <v>13</v>
      </c>
      <c r="J2234" s="16" t="str">
        <f>IF(Table3[[#This Row],[month]]="?","sep",Table3[[#This Row],[month]])</f>
        <v>Aug</v>
      </c>
      <c r="K2234" s="16">
        <f>IF(Table3[[#This Row],[year]]="?","1983",Table3[[#This Row],[year]])</f>
        <v>1985</v>
      </c>
      <c r="L2234" s="16" t="str">
        <f>IF(Table3[[#This Row],[Hospital tier]]="?","tier - 2",Table3[[#This Row],[Hospital tier]])</f>
        <v>tier - 1</v>
      </c>
      <c r="M2234" s="16" t="str">
        <f>IF(Table3[[#This Row],[City tier]]="?","tier - 2",Table3[[#This Row],[City tier]])</f>
        <v>tier - 2</v>
      </c>
      <c r="N2234" s="16" t="str">
        <f>IF(Table3[[#This Row],[State ID]]="?","unknown",Table3[[#This Row],[State ID]])</f>
        <v>R1013</v>
      </c>
      <c r="O2234" s="38" t="str">
        <f>CONCATENATE(Table3[[#This Row],[date]],"-",Table3[[#This Row],[month2]],"-",Table3[[#This Row],[year2]])</f>
        <v>22-Aug-1985</v>
      </c>
      <c r="P2234" s="17">
        <f>DATEDIF(Table3[[#This Row],[date of birth]],DATE(2023,6,8),"y")</f>
        <v>37</v>
      </c>
      <c r="Q2234" s="39">
        <v>39871.699999999997</v>
      </c>
    </row>
    <row r="2235" spans="1:17" x14ac:dyDescent="0.25">
      <c r="A2235" t="s">
        <v>6950</v>
      </c>
      <c r="B2235">
        <v>1975</v>
      </c>
      <c r="C2235" t="s">
        <v>30</v>
      </c>
      <c r="D2235">
        <v>2</v>
      </c>
      <c r="E2235">
        <v>1</v>
      </c>
      <c r="F2235">
        <v>39963.120000000003</v>
      </c>
      <c r="G2235" t="s">
        <v>11</v>
      </c>
      <c r="H2235" t="s">
        <v>11</v>
      </c>
      <c r="I2235" t="s">
        <v>42</v>
      </c>
      <c r="J2235" s="16" t="str">
        <f>IF(Table3[[#This Row],[month]]="?","sep",Table3[[#This Row],[month]])</f>
        <v>Dec</v>
      </c>
      <c r="K2235" s="16">
        <f>IF(Table3[[#This Row],[year]]="?","1983",Table3[[#This Row],[year]])</f>
        <v>1975</v>
      </c>
      <c r="L2235" s="16" t="str">
        <f>IF(Table3[[#This Row],[Hospital tier]]="?","tier - 2",Table3[[#This Row],[Hospital tier]])</f>
        <v>tier - 2</v>
      </c>
      <c r="M2235" s="16" t="str">
        <f>IF(Table3[[#This Row],[City tier]]="?","tier - 2",Table3[[#This Row],[City tier]])</f>
        <v>tier - 2</v>
      </c>
      <c r="N2235" s="16" t="str">
        <f>IF(Table3[[#This Row],[State ID]]="?","unknown",Table3[[#This Row],[State ID]])</f>
        <v>R1011</v>
      </c>
      <c r="O2235" s="38" t="str">
        <f>CONCATENATE(Table3[[#This Row],[date]],"-",Table3[[#This Row],[month2]],"-",Table3[[#This Row],[year2]])</f>
        <v>2-Dec-1975</v>
      </c>
      <c r="P2235" s="17">
        <f>DATEDIF(Table3[[#This Row],[date of birth]],DATE(2023,6,8),"y")</f>
        <v>47</v>
      </c>
      <c r="Q2235" s="39">
        <v>39963.120000000003</v>
      </c>
    </row>
    <row r="2236" spans="1:17" x14ac:dyDescent="0.25">
      <c r="A2236" t="s">
        <v>6951</v>
      </c>
      <c r="B2236">
        <v>1987</v>
      </c>
      <c r="C2236" t="s">
        <v>35</v>
      </c>
      <c r="D2236">
        <v>8</v>
      </c>
      <c r="E2236">
        <v>3</v>
      </c>
      <c r="F2236">
        <v>39983.43</v>
      </c>
      <c r="G2236" t="s">
        <v>11</v>
      </c>
      <c r="H2236" t="s">
        <v>12</v>
      </c>
      <c r="I2236" t="s">
        <v>23</v>
      </c>
      <c r="J2236" s="16" t="str">
        <f>IF(Table3[[#This Row],[month]]="?","sep",Table3[[#This Row],[month]])</f>
        <v>Aug</v>
      </c>
      <c r="K2236" s="16">
        <f>IF(Table3[[#This Row],[year]]="?","1983",Table3[[#This Row],[year]])</f>
        <v>1987</v>
      </c>
      <c r="L2236" s="16" t="str">
        <f>IF(Table3[[#This Row],[Hospital tier]]="?","tier - 2",Table3[[#This Row],[Hospital tier]])</f>
        <v>tier - 2</v>
      </c>
      <c r="M2236" s="16" t="str">
        <f>IF(Table3[[#This Row],[City tier]]="?","tier - 2",Table3[[#This Row],[City tier]])</f>
        <v>tier - 3</v>
      </c>
      <c r="N2236" s="16" t="str">
        <f>IF(Table3[[#This Row],[State ID]]="?","unknown",Table3[[#This Row],[State ID]])</f>
        <v>R1012</v>
      </c>
      <c r="O2236" s="38" t="str">
        <f>CONCATENATE(Table3[[#This Row],[date]],"-",Table3[[#This Row],[month2]],"-",Table3[[#This Row],[year2]])</f>
        <v>8-Aug-1987</v>
      </c>
      <c r="P2236" s="17">
        <f>DATEDIF(Table3[[#This Row],[date of birth]],DATE(2023,6,8),"y")</f>
        <v>35</v>
      </c>
      <c r="Q2236" s="39">
        <v>39983.43</v>
      </c>
    </row>
    <row r="2237" spans="1:17" x14ac:dyDescent="0.25">
      <c r="A2237" t="s">
        <v>6952</v>
      </c>
      <c r="B2237">
        <v>1982</v>
      </c>
      <c r="C2237" t="s">
        <v>30</v>
      </c>
      <c r="D2237">
        <v>25</v>
      </c>
      <c r="E2237">
        <v>2</v>
      </c>
      <c r="F2237">
        <v>40003.33</v>
      </c>
      <c r="G2237" t="s">
        <v>16</v>
      </c>
      <c r="H2237" t="s">
        <v>16</v>
      </c>
      <c r="I2237" t="s">
        <v>23</v>
      </c>
      <c r="J2237" s="16" t="str">
        <f>IF(Table3[[#This Row],[month]]="?","sep",Table3[[#This Row],[month]])</f>
        <v>Dec</v>
      </c>
      <c r="K2237" s="16">
        <f>IF(Table3[[#This Row],[year]]="?","1983",Table3[[#This Row],[year]])</f>
        <v>1982</v>
      </c>
      <c r="L2237" s="16" t="str">
        <f>IF(Table3[[#This Row],[Hospital tier]]="?","tier - 2",Table3[[#This Row],[Hospital tier]])</f>
        <v>tier - 1</v>
      </c>
      <c r="M2237" s="16" t="str">
        <f>IF(Table3[[#This Row],[City tier]]="?","tier - 2",Table3[[#This Row],[City tier]])</f>
        <v>tier - 1</v>
      </c>
      <c r="N2237" s="16" t="str">
        <f>IF(Table3[[#This Row],[State ID]]="?","unknown",Table3[[#This Row],[State ID]])</f>
        <v>R1012</v>
      </c>
      <c r="O2237" s="38" t="str">
        <f>CONCATENATE(Table3[[#This Row],[date]],"-",Table3[[#This Row],[month2]],"-",Table3[[#This Row],[year2]])</f>
        <v>25-Dec-1982</v>
      </c>
      <c r="P2237" s="17">
        <f>DATEDIF(Table3[[#This Row],[date of birth]],DATE(2023,6,8),"y")</f>
        <v>40</v>
      </c>
      <c r="Q2237" s="39">
        <v>40003.33</v>
      </c>
    </row>
    <row r="2238" spans="1:17" x14ac:dyDescent="0.25">
      <c r="A2238" t="s">
        <v>6953</v>
      </c>
      <c r="B2238">
        <v>1978</v>
      </c>
      <c r="C2238" t="s">
        <v>30</v>
      </c>
      <c r="D2238">
        <v>20</v>
      </c>
      <c r="E2238">
        <v>2</v>
      </c>
      <c r="F2238">
        <v>40054.730000000003</v>
      </c>
      <c r="G2238" t="s">
        <v>16</v>
      </c>
      <c r="H2238" t="s">
        <v>12</v>
      </c>
      <c r="I2238" t="s">
        <v>42</v>
      </c>
      <c r="J2238" s="16" t="str">
        <f>IF(Table3[[#This Row],[month]]="?","sep",Table3[[#This Row],[month]])</f>
        <v>Dec</v>
      </c>
      <c r="K2238" s="16">
        <f>IF(Table3[[#This Row],[year]]="?","1983",Table3[[#This Row],[year]])</f>
        <v>1978</v>
      </c>
      <c r="L2238" s="16" t="str">
        <f>IF(Table3[[#This Row],[Hospital tier]]="?","tier - 2",Table3[[#This Row],[Hospital tier]])</f>
        <v>tier - 1</v>
      </c>
      <c r="M2238" s="16" t="str">
        <f>IF(Table3[[#This Row],[City tier]]="?","tier - 2",Table3[[#This Row],[City tier]])</f>
        <v>tier - 3</v>
      </c>
      <c r="N2238" s="16" t="str">
        <f>IF(Table3[[#This Row],[State ID]]="?","unknown",Table3[[#This Row],[State ID]])</f>
        <v>R1011</v>
      </c>
      <c r="O2238" s="38" t="str">
        <f>CONCATENATE(Table3[[#This Row],[date]],"-",Table3[[#This Row],[month2]],"-",Table3[[#This Row],[year2]])</f>
        <v>20-Dec-1978</v>
      </c>
      <c r="P2238" s="17">
        <f>DATEDIF(Table3[[#This Row],[date of birth]],DATE(2023,6,8),"y")</f>
        <v>44</v>
      </c>
      <c r="Q2238" s="39">
        <v>40054.730000000003</v>
      </c>
    </row>
    <row r="2239" spans="1:17" x14ac:dyDescent="0.25">
      <c r="A2239" t="s">
        <v>6954</v>
      </c>
      <c r="B2239">
        <v>1966</v>
      </c>
      <c r="C2239" t="s">
        <v>35</v>
      </c>
      <c r="D2239">
        <v>12</v>
      </c>
      <c r="E2239">
        <v>0</v>
      </c>
      <c r="F2239">
        <v>40069.440000000002</v>
      </c>
      <c r="G2239" t="s">
        <v>16</v>
      </c>
      <c r="H2239" t="s">
        <v>12</v>
      </c>
      <c r="I2239" t="s">
        <v>42</v>
      </c>
      <c r="J2239" s="16" t="str">
        <f>IF(Table3[[#This Row],[month]]="?","sep",Table3[[#This Row],[month]])</f>
        <v>Aug</v>
      </c>
      <c r="K2239" s="16">
        <f>IF(Table3[[#This Row],[year]]="?","1983",Table3[[#This Row],[year]])</f>
        <v>1966</v>
      </c>
      <c r="L2239" s="16" t="str">
        <f>IF(Table3[[#This Row],[Hospital tier]]="?","tier - 2",Table3[[#This Row],[Hospital tier]])</f>
        <v>tier - 1</v>
      </c>
      <c r="M2239" s="16" t="str">
        <f>IF(Table3[[#This Row],[City tier]]="?","tier - 2",Table3[[#This Row],[City tier]])</f>
        <v>tier - 3</v>
      </c>
      <c r="N2239" s="16" t="str">
        <f>IF(Table3[[#This Row],[State ID]]="?","unknown",Table3[[#This Row],[State ID]])</f>
        <v>R1011</v>
      </c>
      <c r="O2239" s="38" t="str">
        <f>CONCATENATE(Table3[[#This Row],[date]],"-",Table3[[#This Row],[month2]],"-",Table3[[#This Row],[year2]])</f>
        <v>12-Aug-1966</v>
      </c>
      <c r="P2239" s="17">
        <f>DATEDIF(Table3[[#This Row],[date of birth]],DATE(2023,6,8),"y")</f>
        <v>56</v>
      </c>
      <c r="Q2239" s="39">
        <v>40069.440000000002</v>
      </c>
    </row>
    <row r="2240" spans="1:17" x14ac:dyDescent="0.25">
      <c r="A2240" t="s">
        <v>6955</v>
      </c>
      <c r="B2240">
        <v>1983</v>
      </c>
      <c r="C2240" t="s">
        <v>37</v>
      </c>
      <c r="D2240">
        <v>14</v>
      </c>
      <c r="E2240">
        <v>2</v>
      </c>
      <c r="F2240">
        <v>40103.89</v>
      </c>
      <c r="G2240" t="s">
        <v>16</v>
      </c>
      <c r="H2240" t="s">
        <v>11</v>
      </c>
      <c r="I2240" t="s">
        <v>42</v>
      </c>
      <c r="J2240" s="16" t="str">
        <f>IF(Table3[[#This Row],[month]]="?","sep",Table3[[#This Row],[month]])</f>
        <v>Oct</v>
      </c>
      <c r="K2240" s="16">
        <f>IF(Table3[[#This Row],[year]]="?","1983",Table3[[#This Row],[year]])</f>
        <v>1983</v>
      </c>
      <c r="L2240" s="16" t="str">
        <f>IF(Table3[[#This Row],[Hospital tier]]="?","tier - 2",Table3[[#This Row],[Hospital tier]])</f>
        <v>tier - 1</v>
      </c>
      <c r="M2240" s="16" t="str">
        <f>IF(Table3[[#This Row],[City tier]]="?","tier - 2",Table3[[#This Row],[City tier]])</f>
        <v>tier - 2</v>
      </c>
      <c r="N2240" s="16" t="str">
        <f>IF(Table3[[#This Row],[State ID]]="?","unknown",Table3[[#This Row],[State ID]])</f>
        <v>R1011</v>
      </c>
      <c r="O2240" s="38" t="str">
        <f>CONCATENATE(Table3[[#This Row],[date]],"-",Table3[[#This Row],[month2]],"-",Table3[[#This Row],[year2]])</f>
        <v>14-Oct-1983</v>
      </c>
      <c r="P2240" s="17">
        <f>DATEDIF(Table3[[#This Row],[date of birth]],DATE(2023,6,8),"y")</f>
        <v>39</v>
      </c>
      <c r="Q2240" s="39">
        <v>40103.89</v>
      </c>
    </row>
    <row r="2241" spans="1:17" x14ac:dyDescent="0.25">
      <c r="A2241" t="s">
        <v>6956</v>
      </c>
      <c r="B2241">
        <v>1985</v>
      </c>
      <c r="C2241" t="s">
        <v>37</v>
      </c>
      <c r="D2241">
        <v>21</v>
      </c>
      <c r="E2241">
        <v>4</v>
      </c>
      <c r="F2241">
        <v>40182.25</v>
      </c>
      <c r="G2241" t="s">
        <v>16</v>
      </c>
      <c r="H2241" t="s">
        <v>11</v>
      </c>
      <c r="I2241" t="s">
        <v>42</v>
      </c>
      <c r="J2241" s="16" t="str">
        <f>IF(Table3[[#This Row],[month]]="?","sep",Table3[[#This Row],[month]])</f>
        <v>Oct</v>
      </c>
      <c r="K2241" s="16">
        <f>IF(Table3[[#This Row],[year]]="?","1983",Table3[[#This Row],[year]])</f>
        <v>1985</v>
      </c>
      <c r="L2241" s="16" t="str">
        <f>IF(Table3[[#This Row],[Hospital tier]]="?","tier - 2",Table3[[#This Row],[Hospital tier]])</f>
        <v>tier - 1</v>
      </c>
      <c r="M2241" s="16" t="str">
        <f>IF(Table3[[#This Row],[City tier]]="?","tier - 2",Table3[[#This Row],[City tier]])</f>
        <v>tier - 2</v>
      </c>
      <c r="N2241" s="16" t="str">
        <f>IF(Table3[[#This Row],[State ID]]="?","unknown",Table3[[#This Row],[State ID]])</f>
        <v>R1011</v>
      </c>
      <c r="O2241" s="38" t="str">
        <f>CONCATENATE(Table3[[#This Row],[date]],"-",Table3[[#This Row],[month2]],"-",Table3[[#This Row],[year2]])</f>
        <v>21-Oct-1985</v>
      </c>
      <c r="P2241" s="17">
        <f>DATEDIF(Table3[[#This Row],[date of birth]],DATE(2023,6,8),"y")</f>
        <v>37</v>
      </c>
      <c r="Q2241" s="39">
        <v>40182.25</v>
      </c>
    </row>
    <row r="2242" spans="1:17" x14ac:dyDescent="0.25">
      <c r="A2242" t="s">
        <v>6957</v>
      </c>
      <c r="B2242">
        <v>1979</v>
      </c>
      <c r="C2242" t="s">
        <v>35</v>
      </c>
      <c r="D2242">
        <v>18</v>
      </c>
      <c r="E2242">
        <v>2</v>
      </c>
      <c r="F2242">
        <v>40204.83</v>
      </c>
      <c r="G2242" t="s">
        <v>16</v>
      </c>
      <c r="H2242" t="s">
        <v>12</v>
      </c>
      <c r="I2242" t="s">
        <v>23</v>
      </c>
      <c r="J2242" s="16" t="str">
        <f>IF(Table3[[#This Row],[month]]="?","sep",Table3[[#This Row],[month]])</f>
        <v>Aug</v>
      </c>
      <c r="K2242" s="16">
        <f>IF(Table3[[#This Row],[year]]="?","1983",Table3[[#This Row],[year]])</f>
        <v>1979</v>
      </c>
      <c r="L2242" s="16" t="str">
        <f>IF(Table3[[#This Row],[Hospital tier]]="?","tier - 2",Table3[[#This Row],[Hospital tier]])</f>
        <v>tier - 1</v>
      </c>
      <c r="M2242" s="16" t="str">
        <f>IF(Table3[[#This Row],[City tier]]="?","tier - 2",Table3[[#This Row],[City tier]])</f>
        <v>tier - 3</v>
      </c>
      <c r="N2242" s="16" t="str">
        <f>IF(Table3[[#This Row],[State ID]]="?","unknown",Table3[[#This Row],[State ID]])</f>
        <v>R1012</v>
      </c>
      <c r="O2242" s="38" t="str">
        <f>CONCATENATE(Table3[[#This Row],[date]],"-",Table3[[#This Row],[month2]],"-",Table3[[#This Row],[year2]])</f>
        <v>18-Aug-1979</v>
      </c>
      <c r="P2242" s="17">
        <f>DATEDIF(Table3[[#This Row],[date of birth]],DATE(2023,6,8),"y")</f>
        <v>43</v>
      </c>
      <c r="Q2242" s="39">
        <v>40204.83</v>
      </c>
    </row>
    <row r="2243" spans="1:17" x14ac:dyDescent="0.25">
      <c r="A2243" t="s">
        <v>6958</v>
      </c>
      <c r="B2243">
        <v>1981</v>
      </c>
      <c r="C2243" t="s">
        <v>10</v>
      </c>
      <c r="D2243">
        <v>28</v>
      </c>
      <c r="E2243">
        <v>1</v>
      </c>
      <c r="F2243">
        <v>40208.559999999998</v>
      </c>
      <c r="G2243" t="s">
        <v>16</v>
      </c>
      <c r="H2243" t="s">
        <v>11</v>
      </c>
      <c r="I2243" t="s">
        <v>42</v>
      </c>
      <c r="J2243" s="16" t="str">
        <f>IF(Table3[[#This Row],[month]]="?","sep",Table3[[#This Row],[month]])</f>
        <v>Jul</v>
      </c>
      <c r="K2243" s="16">
        <f>IF(Table3[[#This Row],[year]]="?","1983",Table3[[#This Row],[year]])</f>
        <v>1981</v>
      </c>
      <c r="L2243" s="16" t="str">
        <f>IF(Table3[[#This Row],[Hospital tier]]="?","tier - 2",Table3[[#This Row],[Hospital tier]])</f>
        <v>tier - 1</v>
      </c>
      <c r="M2243" s="16" t="str">
        <f>IF(Table3[[#This Row],[City tier]]="?","tier - 2",Table3[[#This Row],[City tier]])</f>
        <v>tier - 2</v>
      </c>
      <c r="N2243" s="16" t="str">
        <f>IF(Table3[[#This Row],[State ID]]="?","unknown",Table3[[#This Row],[State ID]])</f>
        <v>R1011</v>
      </c>
      <c r="O2243" s="38" t="str">
        <f>CONCATENATE(Table3[[#This Row],[date]],"-",Table3[[#This Row],[month2]],"-",Table3[[#This Row],[year2]])</f>
        <v>28-Jul-1981</v>
      </c>
      <c r="P2243" s="17">
        <f>DATEDIF(Table3[[#This Row],[date of birth]],DATE(2023,6,8),"y")</f>
        <v>41</v>
      </c>
      <c r="Q2243" s="39">
        <v>40208.559999999998</v>
      </c>
    </row>
    <row r="2244" spans="1:17" x14ac:dyDescent="0.25">
      <c r="A2244" t="s">
        <v>6959</v>
      </c>
      <c r="B2244">
        <v>1981</v>
      </c>
      <c r="C2244" t="s">
        <v>37</v>
      </c>
      <c r="D2244">
        <v>4</v>
      </c>
      <c r="E2244">
        <v>1</v>
      </c>
      <c r="F2244">
        <v>40273.65</v>
      </c>
      <c r="G2244" t="s">
        <v>16</v>
      </c>
      <c r="H2244" t="s">
        <v>12</v>
      </c>
      <c r="I2244" t="s">
        <v>13</v>
      </c>
      <c r="J2244" s="16" t="str">
        <f>IF(Table3[[#This Row],[month]]="?","sep",Table3[[#This Row],[month]])</f>
        <v>Oct</v>
      </c>
      <c r="K2244" s="16">
        <f>IF(Table3[[#This Row],[year]]="?","1983",Table3[[#This Row],[year]])</f>
        <v>1981</v>
      </c>
      <c r="L2244" s="16" t="str">
        <f>IF(Table3[[#This Row],[Hospital tier]]="?","tier - 2",Table3[[#This Row],[Hospital tier]])</f>
        <v>tier - 1</v>
      </c>
      <c r="M2244" s="16" t="str">
        <f>IF(Table3[[#This Row],[City tier]]="?","tier - 2",Table3[[#This Row],[City tier]])</f>
        <v>tier - 3</v>
      </c>
      <c r="N2244" s="16" t="str">
        <f>IF(Table3[[#This Row],[State ID]]="?","unknown",Table3[[#This Row],[State ID]])</f>
        <v>R1013</v>
      </c>
      <c r="O2244" s="38" t="str">
        <f>CONCATENATE(Table3[[#This Row],[date]],"-",Table3[[#This Row],[month2]],"-",Table3[[#This Row],[year2]])</f>
        <v>4-Oct-1981</v>
      </c>
      <c r="P2244" s="17">
        <f>DATEDIF(Table3[[#This Row],[date of birth]],DATE(2023,6,8),"y")</f>
        <v>41</v>
      </c>
      <c r="Q2244" s="39">
        <v>40273.65</v>
      </c>
    </row>
    <row r="2245" spans="1:17" x14ac:dyDescent="0.25">
      <c r="A2245" t="s">
        <v>6960</v>
      </c>
      <c r="B2245">
        <v>1977</v>
      </c>
      <c r="C2245" t="s">
        <v>18</v>
      </c>
      <c r="D2245">
        <v>27</v>
      </c>
      <c r="E2245">
        <v>2</v>
      </c>
      <c r="F2245">
        <v>40284.379999999997</v>
      </c>
      <c r="G2245" t="s">
        <v>16</v>
      </c>
      <c r="H2245" t="s">
        <v>12</v>
      </c>
      <c r="I2245" t="s">
        <v>23</v>
      </c>
      <c r="J2245" s="16" t="str">
        <f>IF(Table3[[#This Row],[month]]="?","sep",Table3[[#This Row],[month]])</f>
        <v>Jun</v>
      </c>
      <c r="K2245" s="16">
        <f>IF(Table3[[#This Row],[year]]="?","1983",Table3[[#This Row],[year]])</f>
        <v>1977</v>
      </c>
      <c r="L2245" s="16" t="str">
        <f>IF(Table3[[#This Row],[Hospital tier]]="?","tier - 2",Table3[[#This Row],[Hospital tier]])</f>
        <v>tier - 1</v>
      </c>
      <c r="M2245" s="16" t="str">
        <f>IF(Table3[[#This Row],[City tier]]="?","tier - 2",Table3[[#This Row],[City tier]])</f>
        <v>tier - 3</v>
      </c>
      <c r="N2245" s="16" t="str">
        <f>IF(Table3[[#This Row],[State ID]]="?","unknown",Table3[[#This Row],[State ID]])</f>
        <v>R1012</v>
      </c>
      <c r="O2245" s="38" t="str">
        <f>CONCATENATE(Table3[[#This Row],[date]],"-",Table3[[#This Row],[month2]],"-",Table3[[#This Row],[year2]])</f>
        <v>27-Jun-1977</v>
      </c>
      <c r="P2245" s="17">
        <f>DATEDIF(Table3[[#This Row],[date of birth]],DATE(2023,6,8),"y")</f>
        <v>45</v>
      </c>
      <c r="Q2245" s="39">
        <v>40284.379999999997</v>
      </c>
    </row>
    <row r="2246" spans="1:17" x14ac:dyDescent="0.25">
      <c r="A2246" t="s">
        <v>6961</v>
      </c>
      <c r="B2246">
        <v>1962</v>
      </c>
      <c r="C2246" t="s">
        <v>20</v>
      </c>
      <c r="D2246">
        <v>4</v>
      </c>
      <c r="E2246">
        <v>0</v>
      </c>
      <c r="F2246">
        <v>40309.93</v>
      </c>
      <c r="G2246" t="s">
        <v>16</v>
      </c>
      <c r="H2246" t="s">
        <v>12</v>
      </c>
      <c r="I2246" t="s">
        <v>42</v>
      </c>
      <c r="J2246" s="16" t="str">
        <f>IF(Table3[[#This Row],[month]]="?","sep",Table3[[#This Row],[month]])</f>
        <v>Sep</v>
      </c>
      <c r="K2246" s="16">
        <f>IF(Table3[[#This Row],[year]]="?","1983",Table3[[#This Row],[year]])</f>
        <v>1962</v>
      </c>
      <c r="L2246" s="16" t="str">
        <f>IF(Table3[[#This Row],[Hospital tier]]="?","tier - 2",Table3[[#This Row],[Hospital tier]])</f>
        <v>tier - 1</v>
      </c>
      <c r="M2246" s="16" t="str">
        <f>IF(Table3[[#This Row],[City tier]]="?","tier - 2",Table3[[#This Row],[City tier]])</f>
        <v>tier - 3</v>
      </c>
      <c r="N2246" s="16" t="str">
        <f>IF(Table3[[#This Row],[State ID]]="?","unknown",Table3[[#This Row],[State ID]])</f>
        <v>R1011</v>
      </c>
      <c r="O2246" s="38" t="str">
        <f>CONCATENATE(Table3[[#This Row],[date]],"-",Table3[[#This Row],[month2]],"-",Table3[[#This Row],[year2]])</f>
        <v>4-Sep-1962</v>
      </c>
      <c r="P2246" s="17">
        <f>DATEDIF(Table3[[#This Row],[date of birth]],DATE(2023,6,8),"y")</f>
        <v>60</v>
      </c>
      <c r="Q2246" s="39">
        <v>40309.93</v>
      </c>
    </row>
    <row r="2247" spans="1:17" x14ac:dyDescent="0.25">
      <c r="A2247" t="s">
        <v>6962</v>
      </c>
      <c r="B2247">
        <v>1966</v>
      </c>
      <c r="C2247" t="s">
        <v>35</v>
      </c>
      <c r="D2247">
        <v>12</v>
      </c>
      <c r="E2247">
        <v>0</v>
      </c>
      <c r="F2247">
        <v>40373.74</v>
      </c>
      <c r="G2247" t="s">
        <v>16</v>
      </c>
      <c r="H2247" t="s">
        <v>12</v>
      </c>
      <c r="I2247" t="s">
        <v>42</v>
      </c>
      <c r="J2247" s="16" t="str">
        <f>IF(Table3[[#This Row],[month]]="?","sep",Table3[[#This Row],[month]])</f>
        <v>Aug</v>
      </c>
      <c r="K2247" s="16">
        <f>IF(Table3[[#This Row],[year]]="?","1983",Table3[[#This Row],[year]])</f>
        <v>1966</v>
      </c>
      <c r="L2247" s="16" t="str">
        <f>IF(Table3[[#This Row],[Hospital tier]]="?","tier - 2",Table3[[#This Row],[Hospital tier]])</f>
        <v>tier - 1</v>
      </c>
      <c r="M2247" s="16" t="str">
        <f>IF(Table3[[#This Row],[City tier]]="?","tier - 2",Table3[[#This Row],[City tier]])</f>
        <v>tier - 3</v>
      </c>
      <c r="N2247" s="16" t="str">
        <f>IF(Table3[[#This Row],[State ID]]="?","unknown",Table3[[#This Row],[State ID]])</f>
        <v>R1011</v>
      </c>
      <c r="O2247" s="38" t="str">
        <f>CONCATENATE(Table3[[#This Row],[date]],"-",Table3[[#This Row],[month2]],"-",Table3[[#This Row],[year2]])</f>
        <v>12-Aug-1966</v>
      </c>
      <c r="P2247" s="17">
        <f>DATEDIF(Table3[[#This Row],[date of birth]],DATE(2023,6,8),"y")</f>
        <v>56</v>
      </c>
      <c r="Q2247" s="39">
        <v>40373.74</v>
      </c>
    </row>
    <row r="2248" spans="1:17" x14ac:dyDescent="0.25">
      <c r="A2248" t="s">
        <v>6963</v>
      </c>
      <c r="B2248">
        <v>1985</v>
      </c>
      <c r="C2248" t="s">
        <v>15</v>
      </c>
      <c r="D2248">
        <v>3</v>
      </c>
      <c r="E2248">
        <v>0</v>
      </c>
      <c r="F2248">
        <v>40419.019999999997</v>
      </c>
      <c r="G2248" t="s">
        <v>16</v>
      </c>
      <c r="H2248" t="s">
        <v>11</v>
      </c>
      <c r="I2248" t="s">
        <v>13</v>
      </c>
      <c r="J2248" s="16" t="str">
        <f>IF(Table3[[#This Row],[month]]="?","sep",Table3[[#This Row],[month]])</f>
        <v>Nov</v>
      </c>
      <c r="K2248" s="16">
        <f>IF(Table3[[#This Row],[year]]="?","1983",Table3[[#This Row],[year]])</f>
        <v>1985</v>
      </c>
      <c r="L2248" s="16" t="str">
        <f>IF(Table3[[#This Row],[Hospital tier]]="?","tier - 2",Table3[[#This Row],[Hospital tier]])</f>
        <v>tier - 1</v>
      </c>
      <c r="M2248" s="16" t="str">
        <f>IF(Table3[[#This Row],[City tier]]="?","tier - 2",Table3[[#This Row],[City tier]])</f>
        <v>tier - 2</v>
      </c>
      <c r="N2248" s="16" t="str">
        <f>IF(Table3[[#This Row],[State ID]]="?","unknown",Table3[[#This Row],[State ID]])</f>
        <v>R1013</v>
      </c>
      <c r="O2248" s="38" t="str">
        <f>CONCATENATE(Table3[[#This Row],[date]],"-",Table3[[#This Row],[month2]],"-",Table3[[#This Row],[year2]])</f>
        <v>3-Nov-1985</v>
      </c>
      <c r="P2248" s="17">
        <f>DATEDIF(Table3[[#This Row],[date of birth]],DATE(2023,6,8),"y")</f>
        <v>37</v>
      </c>
      <c r="Q2248" s="39">
        <v>40419.019999999997</v>
      </c>
    </row>
    <row r="2249" spans="1:17" x14ac:dyDescent="0.25">
      <c r="A2249" t="s">
        <v>6964</v>
      </c>
      <c r="B2249">
        <v>1975</v>
      </c>
      <c r="C2249" t="s">
        <v>10</v>
      </c>
      <c r="D2249">
        <v>10</v>
      </c>
      <c r="E2249">
        <v>1</v>
      </c>
      <c r="F2249">
        <v>40590.550000000003</v>
      </c>
      <c r="G2249" t="s">
        <v>16</v>
      </c>
      <c r="H2249" t="s">
        <v>12</v>
      </c>
      <c r="I2249" t="s">
        <v>23</v>
      </c>
      <c r="J2249" s="16" t="str">
        <f>IF(Table3[[#This Row],[month]]="?","sep",Table3[[#This Row],[month]])</f>
        <v>Jul</v>
      </c>
      <c r="K2249" s="16">
        <f>IF(Table3[[#This Row],[year]]="?","1983",Table3[[#This Row],[year]])</f>
        <v>1975</v>
      </c>
      <c r="L2249" s="16" t="str">
        <f>IF(Table3[[#This Row],[Hospital tier]]="?","tier - 2",Table3[[#This Row],[Hospital tier]])</f>
        <v>tier - 1</v>
      </c>
      <c r="M2249" s="16" t="str">
        <f>IF(Table3[[#This Row],[City tier]]="?","tier - 2",Table3[[#This Row],[City tier]])</f>
        <v>tier - 3</v>
      </c>
      <c r="N2249" s="16" t="str">
        <f>IF(Table3[[#This Row],[State ID]]="?","unknown",Table3[[#This Row],[State ID]])</f>
        <v>R1012</v>
      </c>
      <c r="O2249" s="38" t="str">
        <f>CONCATENATE(Table3[[#This Row],[date]],"-",Table3[[#This Row],[month2]],"-",Table3[[#This Row],[year2]])</f>
        <v>10-Jul-1975</v>
      </c>
      <c r="P2249" s="17">
        <f>DATEDIF(Table3[[#This Row],[date of birth]],DATE(2023,6,8),"y")</f>
        <v>47</v>
      </c>
      <c r="Q2249" s="39">
        <v>40590.550000000003</v>
      </c>
    </row>
    <row r="2250" spans="1:17" x14ac:dyDescent="0.25">
      <c r="A2250" t="s">
        <v>6965</v>
      </c>
      <c r="B2250">
        <v>1970</v>
      </c>
      <c r="C2250" t="s">
        <v>20</v>
      </c>
      <c r="D2250">
        <v>25</v>
      </c>
      <c r="E2250">
        <v>0</v>
      </c>
      <c r="F2250">
        <v>40692.910000000003</v>
      </c>
      <c r="G2250" t="s">
        <v>16</v>
      </c>
      <c r="H2250" t="s">
        <v>16</v>
      </c>
      <c r="I2250" t="s">
        <v>42</v>
      </c>
      <c r="J2250" s="16" t="str">
        <f>IF(Table3[[#This Row],[month]]="?","sep",Table3[[#This Row],[month]])</f>
        <v>Sep</v>
      </c>
      <c r="K2250" s="16">
        <f>IF(Table3[[#This Row],[year]]="?","1983",Table3[[#This Row],[year]])</f>
        <v>1970</v>
      </c>
      <c r="L2250" s="16" t="str">
        <f>IF(Table3[[#This Row],[Hospital tier]]="?","tier - 2",Table3[[#This Row],[Hospital tier]])</f>
        <v>tier - 1</v>
      </c>
      <c r="M2250" s="16" t="str">
        <f>IF(Table3[[#This Row],[City tier]]="?","tier - 2",Table3[[#This Row],[City tier]])</f>
        <v>tier - 1</v>
      </c>
      <c r="N2250" s="16" t="str">
        <f>IF(Table3[[#This Row],[State ID]]="?","unknown",Table3[[#This Row],[State ID]])</f>
        <v>R1011</v>
      </c>
      <c r="O2250" s="38" t="str">
        <f>CONCATENATE(Table3[[#This Row],[date]],"-",Table3[[#This Row],[month2]],"-",Table3[[#This Row],[year2]])</f>
        <v>25-Sep-1970</v>
      </c>
      <c r="P2250" s="17">
        <f>DATEDIF(Table3[[#This Row],[date of birth]],DATE(2023,6,8),"y")</f>
        <v>52</v>
      </c>
      <c r="Q2250" s="39">
        <v>40692.910000000003</v>
      </c>
    </row>
    <row r="2251" spans="1:17" x14ac:dyDescent="0.25">
      <c r="A2251" t="s">
        <v>6966</v>
      </c>
      <c r="B2251">
        <v>1976</v>
      </c>
      <c r="C2251" t="s">
        <v>30</v>
      </c>
      <c r="D2251">
        <v>26</v>
      </c>
      <c r="E2251">
        <v>3</v>
      </c>
      <c r="F2251">
        <v>40720.550000000003</v>
      </c>
      <c r="G2251" t="s">
        <v>16</v>
      </c>
      <c r="H2251" t="s">
        <v>12</v>
      </c>
      <c r="I2251" t="s">
        <v>23</v>
      </c>
      <c r="J2251" s="16" t="str">
        <f>IF(Table3[[#This Row],[month]]="?","sep",Table3[[#This Row],[month]])</f>
        <v>Dec</v>
      </c>
      <c r="K2251" s="16">
        <f>IF(Table3[[#This Row],[year]]="?","1983",Table3[[#This Row],[year]])</f>
        <v>1976</v>
      </c>
      <c r="L2251" s="16" t="str">
        <f>IF(Table3[[#This Row],[Hospital tier]]="?","tier - 2",Table3[[#This Row],[Hospital tier]])</f>
        <v>tier - 1</v>
      </c>
      <c r="M2251" s="16" t="str">
        <f>IF(Table3[[#This Row],[City tier]]="?","tier - 2",Table3[[#This Row],[City tier]])</f>
        <v>tier - 3</v>
      </c>
      <c r="N2251" s="16" t="str">
        <f>IF(Table3[[#This Row],[State ID]]="?","unknown",Table3[[#This Row],[State ID]])</f>
        <v>R1012</v>
      </c>
      <c r="O2251" s="38" t="str">
        <f>CONCATENATE(Table3[[#This Row],[date]],"-",Table3[[#This Row],[month2]],"-",Table3[[#This Row],[year2]])</f>
        <v>26-Dec-1976</v>
      </c>
      <c r="P2251" s="17">
        <f>DATEDIF(Table3[[#This Row],[date of birth]],DATE(2023,6,8),"y")</f>
        <v>46</v>
      </c>
      <c r="Q2251" s="39">
        <v>40720.550000000003</v>
      </c>
    </row>
    <row r="2252" spans="1:17" x14ac:dyDescent="0.25">
      <c r="A2252" t="s">
        <v>6967</v>
      </c>
      <c r="B2252">
        <v>1972</v>
      </c>
      <c r="C2252" t="s">
        <v>18</v>
      </c>
      <c r="D2252">
        <v>10</v>
      </c>
      <c r="E2252">
        <v>0</v>
      </c>
      <c r="F2252">
        <v>40817.85</v>
      </c>
      <c r="G2252" t="s">
        <v>16</v>
      </c>
      <c r="H2252" t="s">
        <v>12</v>
      </c>
      <c r="I2252" t="s">
        <v>42</v>
      </c>
      <c r="J2252" s="16" t="str">
        <f>IF(Table3[[#This Row],[month]]="?","sep",Table3[[#This Row],[month]])</f>
        <v>Jun</v>
      </c>
      <c r="K2252" s="16">
        <f>IF(Table3[[#This Row],[year]]="?","1983",Table3[[#This Row],[year]])</f>
        <v>1972</v>
      </c>
      <c r="L2252" s="16" t="str">
        <f>IF(Table3[[#This Row],[Hospital tier]]="?","tier - 2",Table3[[#This Row],[Hospital tier]])</f>
        <v>tier - 1</v>
      </c>
      <c r="M2252" s="16" t="str">
        <f>IF(Table3[[#This Row],[City tier]]="?","tier - 2",Table3[[#This Row],[City tier]])</f>
        <v>tier - 3</v>
      </c>
      <c r="N2252" s="16" t="str">
        <f>IF(Table3[[#This Row],[State ID]]="?","unknown",Table3[[#This Row],[State ID]])</f>
        <v>R1011</v>
      </c>
      <c r="O2252" s="38" t="str">
        <f>CONCATENATE(Table3[[#This Row],[date]],"-",Table3[[#This Row],[month2]],"-",Table3[[#This Row],[year2]])</f>
        <v>10-Jun-1972</v>
      </c>
      <c r="P2252" s="17">
        <f>DATEDIF(Table3[[#This Row],[date of birth]],DATE(2023,6,8),"y")</f>
        <v>50</v>
      </c>
      <c r="Q2252" s="39">
        <v>40817.85</v>
      </c>
    </row>
    <row r="2253" spans="1:17" x14ac:dyDescent="0.25">
      <c r="A2253" t="s">
        <v>6968</v>
      </c>
      <c r="B2253">
        <v>1999</v>
      </c>
      <c r="C2253" t="s">
        <v>10</v>
      </c>
      <c r="D2253">
        <v>2</v>
      </c>
      <c r="E2253">
        <v>1</v>
      </c>
      <c r="F2253">
        <v>40904.199999999997</v>
      </c>
      <c r="G2253" t="s">
        <v>16</v>
      </c>
      <c r="H2253" t="s">
        <v>16</v>
      </c>
      <c r="I2253" t="s">
        <v>247</v>
      </c>
      <c r="J2253" s="16" t="str">
        <f>IF(Table3[[#This Row],[month]]="?","sep",Table3[[#This Row],[month]])</f>
        <v>Jul</v>
      </c>
      <c r="K2253" s="16">
        <f>IF(Table3[[#This Row],[year]]="?","1983",Table3[[#This Row],[year]])</f>
        <v>1999</v>
      </c>
      <c r="L2253" s="16" t="str">
        <f>IF(Table3[[#This Row],[Hospital tier]]="?","tier - 2",Table3[[#This Row],[Hospital tier]])</f>
        <v>tier - 1</v>
      </c>
      <c r="M2253" s="16" t="str">
        <f>IF(Table3[[#This Row],[City tier]]="?","tier - 2",Table3[[#This Row],[City tier]])</f>
        <v>tier - 1</v>
      </c>
      <c r="N2253" s="16" t="str">
        <f>IF(Table3[[#This Row],[State ID]]="?","unknown",Table3[[#This Row],[State ID]])</f>
        <v>R1024</v>
      </c>
      <c r="O2253" s="38" t="str">
        <f>CONCATENATE(Table3[[#This Row],[date]],"-",Table3[[#This Row],[month2]],"-",Table3[[#This Row],[year2]])</f>
        <v>2-Jul-1999</v>
      </c>
      <c r="P2253" s="17">
        <f>DATEDIF(Table3[[#This Row],[date of birth]],DATE(2023,6,8),"y")</f>
        <v>23</v>
      </c>
      <c r="Q2253" s="39">
        <v>40904.199999999997</v>
      </c>
    </row>
    <row r="2254" spans="1:17" x14ac:dyDescent="0.25">
      <c r="A2254" t="s">
        <v>6969</v>
      </c>
      <c r="B2254">
        <v>1992</v>
      </c>
      <c r="C2254" t="s">
        <v>35</v>
      </c>
      <c r="D2254">
        <v>4</v>
      </c>
      <c r="E2254">
        <v>3</v>
      </c>
      <c r="F2254">
        <v>40932.43</v>
      </c>
      <c r="G2254" t="s">
        <v>16</v>
      </c>
      <c r="H2254" t="s">
        <v>11</v>
      </c>
      <c r="I2254" t="s">
        <v>13</v>
      </c>
      <c r="J2254" s="16" t="str">
        <f>IF(Table3[[#This Row],[month]]="?","sep",Table3[[#This Row],[month]])</f>
        <v>Aug</v>
      </c>
      <c r="K2254" s="16">
        <f>IF(Table3[[#This Row],[year]]="?","1983",Table3[[#This Row],[year]])</f>
        <v>1992</v>
      </c>
      <c r="L2254" s="16" t="str">
        <f>IF(Table3[[#This Row],[Hospital tier]]="?","tier - 2",Table3[[#This Row],[Hospital tier]])</f>
        <v>tier - 1</v>
      </c>
      <c r="M2254" s="16" t="str">
        <f>IF(Table3[[#This Row],[City tier]]="?","tier - 2",Table3[[#This Row],[City tier]])</f>
        <v>tier - 2</v>
      </c>
      <c r="N2254" s="16" t="str">
        <f>IF(Table3[[#This Row],[State ID]]="?","unknown",Table3[[#This Row],[State ID]])</f>
        <v>R1013</v>
      </c>
      <c r="O2254" s="38" t="str">
        <f>CONCATENATE(Table3[[#This Row],[date]],"-",Table3[[#This Row],[month2]],"-",Table3[[#This Row],[year2]])</f>
        <v>4-Aug-1992</v>
      </c>
      <c r="P2254" s="17">
        <f>DATEDIF(Table3[[#This Row],[date of birth]],DATE(2023,6,8),"y")</f>
        <v>30</v>
      </c>
      <c r="Q2254" s="39">
        <v>40932.43</v>
      </c>
    </row>
    <row r="2255" spans="1:17" x14ac:dyDescent="0.25">
      <c r="A2255" t="s">
        <v>6970</v>
      </c>
      <c r="B2255">
        <v>1979</v>
      </c>
      <c r="C2255" t="s">
        <v>20</v>
      </c>
      <c r="D2255">
        <v>16</v>
      </c>
      <c r="E2255">
        <v>3</v>
      </c>
      <c r="F2255">
        <v>40941.29</v>
      </c>
      <c r="G2255" t="s">
        <v>16</v>
      </c>
      <c r="H2255" t="s">
        <v>11</v>
      </c>
      <c r="I2255" t="s">
        <v>13</v>
      </c>
      <c r="J2255" s="16" t="str">
        <f>IF(Table3[[#This Row],[month]]="?","sep",Table3[[#This Row],[month]])</f>
        <v>Sep</v>
      </c>
      <c r="K2255" s="16">
        <f>IF(Table3[[#This Row],[year]]="?","1983",Table3[[#This Row],[year]])</f>
        <v>1979</v>
      </c>
      <c r="L2255" s="16" t="str">
        <f>IF(Table3[[#This Row],[Hospital tier]]="?","tier - 2",Table3[[#This Row],[Hospital tier]])</f>
        <v>tier - 1</v>
      </c>
      <c r="M2255" s="16" t="str">
        <f>IF(Table3[[#This Row],[City tier]]="?","tier - 2",Table3[[#This Row],[City tier]])</f>
        <v>tier - 2</v>
      </c>
      <c r="N2255" s="16" t="str">
        <f>IF(Table3[[#This Row],[State ID]]="?","unknown",Table3[[#This Row],[State ID]])</f>
        <v>R1013</v>
      </c>
      <c r="O2255" s="38" t="str">
        <f>CONCATENATE(Table3[[#This Row],[date]],"-",Table3[[#This Row],[month2]],"-",Table3[[#This Row],[year2]])</f>
        <v>16-Sep-1979</v>
      </c>
      <c r="P2255" s="17">
        <f>DATEDIF(Table3[[#This Row],[date of birth]],DATE(2023,6,8),"y")</f>
        <v>43</v>
      </c>
      <c r="Q2255" s="39">
        <v>40941.29</v>
      </c>
    </row>
    <row r="2256" spans="1:17" x14ac:dyDescent="0.25">
      <c r="A2256" t="s">
        <v>6971</v>
      </c>
      <c r="B2256">
        <v>1983</v>
      </c>
      <c r="C2256" t="s">
        <v>20</v>
      </c>
      <c r="D2256">
        <v>8</v>
      </c>
      <c r="E2256">
        <v>3</v>
      </c>
      <c r="F2256">
        <v>40961.29</v>
      </c>
      <c r="G2256" t="s">
        <v>16</v>
      </c>
      <c r="H2256" t="s">
        <v>11</v>
      </c>
      <c r="I2256" t="s">
        <v>42</v>
      </c>
      <c r="J2256" s="16" t="str">
        <f>IF(Table3[[#This Row],[month]]="?","sep",Table3[[#This Row],[month]])</f>
        <v>Sep</v>
      </c>
      <c r="K2256" s="16">
        <f>IF(Table3[[#This Row],[year]]="?","1983",Table3[[#This Row],[year]])</f>
        <v>1983</v>
      </c>
      <c r="L2256" s="16" t="str">
        <f>IF(Table3[[#This Row],[Hospital tier]]="?","tier - 2",Table3[[#This Row],[Hospital tier]])</f>
        <v>tier - 1</v>
      </c>
      <c r="M2256" s="16" t="str">
        <f>IF(Table3[[#This Row],[City tier]]="?","tier - 2",Table3[[#This Row],[City tier]])</f>
        <v>tier - 2</v>
      </c>
      <c r="N2256" s="16" t="str">
        <f>IF(Table3[[#This Row],[State ID]]="?","unknown",Table3[[#This Row],[State ID]])</f>
        <v>R1011</v>
      </c>
      <c r="O2256" s="38" t="str">
        <f>CONCATENATE(Table3[[#This Row],[date]],"-",Table3[[#This Row],[month2]],"-",Table3[[#This Row],[year2]])</f>
        <v>8-Sep-1983</v>
      </c>
      <c r="P2256" s="17">
        <f>DATEDIF(Table3[[#This Row],[date of birth]],DATE(2023,6,8),"y")</f>
        <v>39</v>
      </c>
      <c r="Q2256" s="39">
        <v>40961.29</v>
      </c>
    </row>
    <row r="2257" spans="1:17" x14ac:dyDescent="0.25">
      <c r="A2257" t="s">
        <v>6972</v>
      </c>
      <c r="B2257">
        <v>1974</v>
      </c>
      <c r="C2257" t="s">
        <v>18</v>
      </c>
      <c r="D2257">
        <v>5</v>
      </c>
      <c r="E2257">
        <v>0</v>
      </c>
      <c r="F2257">
        <v>40974.160000000003</v>
      </c>
      <c r="G2257" t="s">
        <v>16</v>
      </c>
      <c r="H2257" t="s">
        <v>11</v>
      </c>
      <c r="I2257" t="s">
        <v>13</v>
      </c>
      <c r="J2257" s="16" t="str">
        <f>IF(Table3[[#This Row],[month]]="?","sep",Table3[[#This Row],[month]])</f>
        <v>Jun</v>
      </c>
      <c r="K2257" s="16">
        <f>IF(Table3[[#This Row],[year]]="?","1983",Table3[[#This Row],[year]])</f>
        <v>1974</v>
      </c>
      <c r="L2257" s="16" t="str">
        <f>IF(Table3[[#This Row],[Hospital tier]]="?","tier - 2",Table3[[#This Row],[Hospital tier]])</f>
        <v>tier - 1</v>
      </c>
      <c r="M2257" s="16" t="str">
        <f>IF(Table3[[#This Row],[City tier]]="?","tier - 2",Table3[[#This Row],[City tier]])</f>
        <v>tier - 2</v>
      </c>
      <c r="N2257" s="16" t="str">
        <f>IF(Table3[[#This Row],[State ID]]="?","unknown",Table3[[#This Row],[State ID]])</f>
        <v>R1013</v>
      </c>
      <c r="O2257" s="38" t="str">
        <f>CONCATENATE(Table3[[#This Row],[date]],"-",Table3[[#This Row],[month2]],"-",Table3[[#This Row],[year2]])</f>
        <v>5-Jun-1974</v>
      </c>
      <c r="P2257" s="17">
        <f>DATEDIF(Table3[[#This Row],[date of birth]],DATE(2023,6,8),"y")</f>
        <v>49</v>
      </c>
      <c r="Q2257" s="39">
        <v>40974.160000000003</v>
      </c>
    </row>
    <row r="2258" spans="1:17" x14ac:dyDescent="0.25">
      <c r="A2258" t="s">
        <v>6973</v>
      </c>
      <c r="B2258">
        <v>1979</v>
      </c>
      <c r="C2258" t="s">
        <v>37</v>
      </c>
      <c r="D2258">
        <v>11</v>
      </c>
      <c r="E2258">
        <v>1</v>
      </c>
      <c r="F2258">
        <v>41034.22</v>
      </c>
      <c r="G2258" t="s">
        <v>16</v>
      </c>
      <c r="H2258" t="s">
        <v>12</v>
      </c>
      <c r="I2258" t="s">
        <v>356</v>
      </c>
      <c r="J2258" s="16" t="str">
        <f>IF(Table3[[#This Row],[month]]="?","sep",Table3[[#This Row],[month]])</f>
        <v>Oct</v>
      </c>
      <c r="K2258" s="16">
        <f>IF(Table3[[#This Row],[year]]="?","1983",Table3[[#This Row],[year]])</f>
        <v>1979</v>
      </c>
      <c r="L2258" s="16" t="str">
        <f>IF(Table3[[#This Row],[Hospital tier]]="?","tier - 2",Table3[[#This Row],[Hospital tier]])</f>
        <v>tier - 1</v>
      </c>
      <c r="M2258" s="16" t="str">
        <f>IF(Table3[[#This Row],[City tier]]="?","tier - 2",Table3[[#This Row],[City tier]])</f>
        <v>tier - 3</v>
      </c>
      <c r="N2258" s="16" t="str">
        <f>IF(Table3[[#This Row],[State ID]]="?","unknown",Table3[[#This Row],[State ID]])</f>
        <v>R1017</v>
      </c>
      <c r="O2258" s="38" t="str">
        <f>CONCATENATE(Table3[[#This Row],[date]],"-",Table3[[#This Row],[month2]],"-",Table3[[#This Row],[year2]])</f>
        <v>11-Oct-1979</v>
      </c>
      <c r="P2258" s="17">
        <f>DATEDIF(Table3[[#This Row],[date of birth]],DATE(2023,6,8),"y")</f>
        <v>43</v>
      </c>
      <c r="Q2258" s="39">
        <v>41034.22</v>
      </c>
    </row>
    <row r="2259" spans="1:17" x14ac:dyDescent="0.25">
      <c r="A2259" t="s">
        <v>6974</v>
      </c>
      <c r="B2259">
        <v>1972</v>
      </c>
      <c r="C2259" t="s">
        <v>35</v>
      </c>
      <c r="D2259">
        <v>12</v>
      </c>
      <c r="E2259">
        <v>0</v>
      </c>
      <c r="F2259">
        <v>41055.29</v>
      </c>
      <c r="G2259" t="s">
        <v>16</v>
      </c>
      <c r="H2259" t="s">
        <v>11</v>
      </c>
      <c r="I2259" t="s">
        <v>42</v>
      </c>
      <c r="J2259" s="16" t="str">
        <f>IF(Table3[[#This Row],[month]]="?","sep",Table3[[#This Row],[month]])</f>
        <v>Aug</v>
      </c>
      <c r="K2259" s="16">
        <f>IF(Table3[[#This Row],[year]]="?","1983",Table3[[#This Row],[year]])</f>
        <v>1972</v>
      </c>
      <c r="L2259" s="16" t="str">
        <f>IF(Table3[[#This Row],[Hospital tier]]="?","tier - 2",Table3[[#This Row],[Hospital tier]])</f>
        <v>tier - 1</v>
      </c>
      <c r="M2259" s="16" t="str">
        <f>IF(Table3[[#This Row],[City tier]]="?","tier - 2",Table3[[#This Row],[City tier]])</f>
        <v>tier - 2</v>
      </c>
      <c r="N2259" s="16" t="str">
        <f>IF(Table3[[#This Row],[State ID]]="?","unknown",Table3[[#This Row],[State ID]])</f>
        <v>R1011</v>
      </c>
      <c r="O2259" s="38" t="str">
        <f>CONCATENATE(Table3[[#This Row],[date]],"-",Table3[[#This Row],[month2]],"-",Table3[[#This Row],[year2]])</f>
        <v>12-Aug-1972</v>
      </c>
      <c r="P2259" s="17">
        <f>DATEDIF(Table3[[#This Row],[date of birth]],DATE(2023,6,8),"y")</f>
        <v>50</v>
      </c>
      <c r="Q2259" s="39">
        <v>41055.29</v>
      </c>
    </row>
    <row r="2260" spans="1:17" x14ac:dyDescent="0.25">
      <c r="A2260" t="s">
        <v>6975</v>
      </c>
      <c r="B2260">
        <v>1972</v>
      </c>
      <c r="C2260" t="s">
        <v>20</v>
      </c>
      <c r="D2260">
        <v>6</v>
      </c>
      <c r="E2260">
        <v>0</v>
      </c>
      <c r="F2260">
        <v>41097.160000000003</v>
      </c>
      <c r="G2260" t="s">
        <v>16</v>
      </c>
      <c r="H2260" t="s">
        <v>12</v>
      </c>
      <c r="I2260" t="s">
        <v>168</v>
      </c>
      <c r="J2260" s="16" t="str">
        <f>IF(Table3[[#This Row],[month]]="?","sep",Table3[[#This Row],[month]])</f>
        <v>Sep</v>
      </c>
      <c r="K2260" s="16">
        <f>IF(Table3[[#This Row],[year]]="?","1983",Table3[[#This Row],[year]])</f>
        <v>1972</v>
      </c>
      <c r="L2260" s="16" t="str">
        <f>IF(Table3[[#This Row],[Hospital tier]]="?","tier - 2",Table3[[#This Row],[Hospital tier]])</f>
        <v>tier - 1</v>
      </c>
      <c r="M2260" s="16" t="str">
        <f>IF(Table3[[#This Row],[City tier]]="?","tier - 2",Table3[[#This Row],[City tier]])</f>
        <v>tier - 3</v>
      </c>
      <c r="N2260" s="16" t="str">
        <f>IF(Table3[[#This Row],[State ID]]="?","unknown",Table3[[#This Row],[State ID]])</f>
        <v>R1016</v>
      </c>
      <c r="O2260" s="38" t="str">
        <f>CONCATENATE(Table3[[#This Row],[date]],"-",Table3[[#This Row],[month2]],"-",Table3[[#This Row],[year2]])</f>
        <v>6-Sep-1972</v>
      </c>
      <c r="P2260" s="17">
        <f>DATEDIF(Table3[[#This Row],[date of birth]],DATE(2023,6,8),"y")</f>
        <v>50</v>
      </c>
      <c r="Q2260" s="39">
        <v>41097.160000000003</v>
      </c>
    </row>
    <row r="2261" spans="1:17" x14ac:dyDescent="0.25">
      <c r="A2261" t="s">
        <v>6976</v>
      </c>
      <c r="B2261">
        <v>1969</v>
      </c>
      <c r="C2261" t="s">
        <v>35</v>
      </c>
      <c r="D2261">
        <v>8</v>
      </c>
      <c r="E2261">
        <v>0</v>
      </c>
      <c r="F2261">
        <v>41191.57</v>
      </c>
      <c r="G2261" t="s">
        <v>16</v>
      </c>
      <c r="H2261" t="s">
        <v>11</v>
      </c>
      <c r="I2261" t="s">
        <v>42</v>
      </c>
      <c r="J2261" s="16" t="str">
        <f>IF(Table3[[#This Row],[month]]="?","sep",Table3[[#This Row],[month]])</f>
        <v>Aug</v>
      </c>
      <c r="K2261" s="16">
        <f>IF(Table3[[#This Row],[year]]="?","1983",Table3[[#This Row],[year]])</f>
        <v>1969</v>
      </c>
      <c r="L2261" s="16" t="str">
        <f>IF(Table3[[#This Row],[Hospital tier]]="?","tier - 2",Table3[[#This Row],[Hospital tier]])</f>
        <v>tier - 1</v>
      </c>
      <c r="M2261" s="16" t="str">
        <f>IF(Table3[[#This Row],[City tier]]="?","tier - 2",Table3[[#This Row],[City tier]])</f>
        <v>tier - 2</v>
      </c>
      <c r="N2261" s="16" t="str">
        <f>IF(Table3[[#This Row],[State ID]]="?","unknown",Table3[[#This Row],[State ID]])</f>
        <v>R1011</v>
      </c>
      <c r="O2261" s="38" t="str">
        <f>CONCATENATE(Table3[[#This Row],[date]],"-",Table3[[#This Row],[month2]],"-",Table3[[#This Row],[year2]])</f>
        <v>8-Aug-1969</v>
      </c>
      <c r="P2261" s="17">
        <f>DATEDIF(Table3[[#This Row],[date of birth]],DATE(2023,6,8),"y")</f>
        <v>53</v>
      </c>
      <c r="Q2261" s="39">
        <v>41191.57</v>
      </c>
    </row>
    <row r="2262" spans="1:17" x14ac:dyDescent="0.25">
      <c r="A2262" t="s">
        <v>6977</v>
      </c>
      <c r="B2262">
        <v>1964</v>
      </c>
      <c r="C2262" t="s">
        <v>18</v>
      </c>
      <c r="D2262">
        <v>6</v>
      </c>
      <c r="E2262">
        <v>0</v>
      </c>
      <c r="F2262">
        <v>41250.39</v>
      </c>
      <c r="G2262" t="s">
        <v>16</v>
      </c>
      <c r="H2262" t="s">
        <v>12</v>
      </c>
      <c r="I2262" t="s">
        <v>42</v>
      </c>
      <c r="J2262" s="16" t="str">
        <f>IF(Table3[[#This Row],[month]]="?","sep",Table3[[#This Row],[month]])</f>
        <v>Jun</v>
      </c>
      <c r="K2262" s="16">
        <f>IF(Table3[[#This Row],[year]]="?","1983",Table3[[#This Row],[year]])</f>
        <v>1964</v>
      </c>
      <c r="L2262" s="16" t="str">
        <f>IF(Table3[[#This Row],[Hospital tier]]="?","tier - 2",Table3[[#This Row],[Hospital tier]])</f>
        <v>tier - 1</v>
      </c>
      <c r="M2262" s="16" t="str">
        <f>IF(Table3[[#This Row],[City tier]]="?","tier - 2",Table3[[#This Row],[City tier]])</f>
        <v>tier - 3</v>
      </c>
      <c r="N2262" s="16" t="str">
        <f>IF(Table3[[#This Row],[State ID]]="?","unknown",Table3[[#This Row],[State ID]])</f>
        <v>R1011</v>
      </c>
      <c r="O2262" s="38" t="str">
        <f>CONCATENATE(Table3[[#This Row],[date]],"-",Table3[[#This Row],[month2]],"-",Table3[[#This Row],[year2]])</f>
        <v>6-Jun-1964</v>
      </c>
      <c r="P2262" s="17">
        <f>DATEDIF(Table3[[#This Row],[date of birth]],DATE(2023,6,8),"y")</f>
        <v>59</v>
      </c>
      <c r="Q2262" s="39">
        <v>41250.39</v>
      </c>
    </row>
    <row r="2263" spans="1:17" x14ac:dyDescent="0.25">
      <c r="A2263" t="s">
        <v>6978</v>
      </c>
      <c r="B2263">
        <v>1977</v>
      </c>
      <c r="C2263" t="s">
        <v>35</v>
      </c>
      <c r="D2263">
        <v>27</v>
      </c>
      <c r="E2263">
        <v>2</v>
      </c>
      <c r="F2263">
        <v>41271.5</v>
      </c>
      <c r="G2263" t="s">
        <v>16</v>
      </c>
      <c r="H2263" t="s">
        <v>11</v>
      </c>
      <c r="I2263" t="s">
        <v>42</v>
      </c>
      <c r="J2263" s="16" t="str">
        <f>IF(Table3[[#This Row],[month]]="?","sep",Table3[[#This Row],[month]])</f>
        <v>Aug</v>
      </c>
      <c r="K2263" s="16">
        <f>IF(Table3[[#This Row],[year]]="?","1983",Table3[[#This Row],[year]])</f>
        <v>1977</v>
      </c>
      <c r="L2263" s="16" t="str">
        <f>IF(Table3[[#This Row],[Hospital tier]]="?","tier - 2",Table3[[#This Row],[Hospital tier]])</f>
        <v>tier - 1</v>
      </c>
      <c r="M2263" s="16" t="str">
        <f>IF(Table3[[#This Row],[City tier]]="?","tier - 2",Table3[[#This Row],[City tier]])</f>
        <v>tier - 2</v>
      </c>
      <c r="N2263" s="16" t="str">
        <f>IF(Table3[[#This Row],[State ID]]="?","unknown",Table3[[#This Row],[State ID]])</f>
        <v>R1011</v>
      </c>
      <c r="O2263" s="38" t="str">
        <f>CONCATENATE(Table3[[#This Row],[date]],"-",Table3[[#This Row],[month2]],"-",Table3[[#This Row],[year2]])</f>
        <v>27-Aug-1977</v>
      </c>
      <c r="P2263" s="17">
        <f>DATEDIF(Table3[[#This Row],[date of birth]],DATE(2023,6,8),"y")</f>
        <v>45</v>
      </c>
      <c r="Q2263" s="39">
        <v>41271.5</v>
      </c>
    </row>
    <row r="2264" spans="1:17" x14ac:dyDescent="0.25">
      <c r="A2264" t="s">
        <v>6979</v>
      </c>
      <c r="B2264">
        <v>1964</v>
      </c>
      <c r="C2264" t="s">
        <v>37</v>
      </c>
      <c r="D2264">
        <v>7</v>
      </c>
      <c r="E2264">
        <v>0</v>
      </c>
      <c r="F2264">
        <v>41331.79</v>
      </c>
      <c r="G2264" t="s">
        <v>16</v>
      </c>
      <c r="H2264" t="s">
        <v>11</v>
      </c>
      <c r="I2264" t="s">
        <v>42</v>
      </c>
      <c r="J2264" s="16" t="str">
        <f>IF(Table3[[#This Row],[month]]="?","sep",Table3[[#This Row],[month]])</f>
        <v>Oct</v>
      </c>
      <c r="K2264" s="16">
        <f>IF(Table3[[#This Row],[year]]="?","1983",Table3[[#This Row],[year]])</f>
        <v>1964</v>
      </c>
      <c r="L2264" s="16" t="str">
        <f>IF(Table3[[#This Row],[Hospital tier]]="?","tier - 2",Table3[[#This Row],[Hospital tier]])</f>
        <v>tier - 1</v>
      </c>
      <c r="M2264" s="16" t="str">
        <f>IF(Table3[[#This Row],[City tier]]="?","tier - 2",Table3[[#This Row],[City tier]])</f>
        <v>tier - 2</v>
      </c>
      <c r="N2264" s="16" t="str">
        <f>IF(Table3[[#This Row],[State ID]]="?","unknown",Table3[[#This Row],[State ID]])</f>
        <v>R1011</v>
      </c>
      <c r="O2264" s="38" t="str">
        <f>CONCATENATE(Table3[[#This Row],[date]],"-",Table3[[#This Row],[month2]],"-",Table3[[#This Row],[year2]])</f>
        <v>7-Oct-1964</v>
      </c>
      <c r="P2264" s="17">
        <f>DATEDIF(Table3[[#This Row],[date of birth]],DATE(2023,6,8),"y")</f>
        <v>58</v>
      </c>
      <c r="Q2264" s="39">
        <v>41331.79</v>
      </c>
    </row>
    <row r="2265" spans="1:17" x14ac:dyDescent="0.25">
      <c r="A2265" t="s">
        <v>6980</v>
      </c>
      <c r="B2265">
        <v>1971</v>
      </c>
      <c r="C2265" t="s">
        <v>37</v>
      </c>
      <c r="D2265">
        <v>16</v>
      </c>
      <c r="E2265">
        <v>0</v>
      </c>
      <c r="F2265">
        <v>41351.879999999997</v>
      </c>
      <c r="G2265" t="s">
        <v>16</v>
      </c>
      <c r="H2265" t="s">
        <v>11</v>
      </c>
      <c r="I2265" t="s">
        <v>42</v>
      </c>
      <c r="J2265" s="16" t="str">
        <f>IF(Table3[[#This Row],[month]]="?","sep",Table3[[#This Row],[month]])</f>
        <v>Oct</v>
      </c>
      <c r="K2265" s="16">
        <f>IF(Table3[[#This Row],[year]]="?","1983",Table3[[#This Row],[year]])</f>
        <v>1971</v>
      </c>
      <c r="L2265" s="16" t="str">
        <f>IF(Table3[[#This Row],[Hospital tier]]="?","tier - 2",Table3[[#This Row],[Hospital tier]])</f>
        <v>tier - 1</v>
      </c>
      <c r="M2265" s="16" t="str">
        <f>IF(Table3[[#This Row],[City tier]]="?","tier - 2",Table3[[#This Row],[City tier]])</f>
        <v>tier - 2</v>
      </c>
      <c r="N2265" s="16" t="str">
        <f>IF(Table3[[#This Row],[State ID]]="?","unknown",Table3[[#This Row],[State ID]])</f>
        <v>R1011</v>
      </c>
      <c r="O2265" s="38" t="str">
        <f>CONCATENATE(Table3[[#This Row],[date]],"-",Table3[[#This Row],[month2]],"-",Table3[[#This Row],[year2]])</f>
        <v>16-Oct-1971</v>
      </c>
      <c r="P2265" s="17">
        <f>DATEDIF(Table3[[#This Row],[date of birth]],DATE(2023,6,8),"y")</f>
        <v>51</v>
      </c>
      <c r="Q2265" s="39">
        <v>41351.879999999997</v>
      </c>
    </row>
    <row r="2266" spans="1:17" x14ac:dyDescent="0.25">
      <c r="A2266" t="s">
        <v>6981</v>
      </c>
      <c r="B2266">
        <v>1967</v>
      </c>
      <c r="C2266" t="s">
        <v>30</v>
      </c>
      <c r="D2266">
        <v>22</v>
      </c>
      <c r="E2266">
        <v>0</v>
      </c>
      <c r="F2266">
        <v>41505.15</v>
      </c>
      <c r="G2266" t="s">
        <v>16</v>
      </c>
      <c r="H2266" t="s">
        <v>11</v>
      </c>
      <c r="I2266" t="s">
        <v>42</v>
      </c>
      <c r="J2266" s="16" t="str">
        <f>IF(Table3[[#This Row],[month]]="?","sep",Table3[[#This Row],[month]])</f>
        <v>Dec</v>
      </c>
      <c r="K2266" s="16">
        <f>IF(Table3[[#This Row],[year]]="?","1983",Table3[[#This Row],[year]])</f>
        <v>1967</v>
      </c>
      <c r="L2266" s="16" t="str">
        <f>IF(Table3[[#This Row],[Hospital tier]]="?","tier - 2",Table3[[#This Row],[Hospital tier]])</f>
        <v>tier - 1</v>
      </c>
      <c r="M2266" s="16" t="str">
        <f>IF(Table3[[#This Row],[City tier]]="?","tier - 2",Table3[[#This Row],[City tier]])</f>
        <v>tier - 2</v>
      </c>
      <c r="N2266" s="16" t="str">
        <f>IF(Table3[[#This Row],[State ID]]="?","unknown",Table3[[#This Row],[State ID]])</f>
        <v>R1011</v>
      </c>
      <c r="O2266" s="38" t="str">
        <f>CONCATENATE(Table3[[#This Row],[date]],"-",Table3[[#This Row],[month2]],"-",Table3[[#This Row],[year2]])</f>
        <v>22-Dec-1967</v>
      </c>
      <c r="P2266" s="17">
        <f>DATEDIF(Table3[[#This Row],[date of birth]],DATE(2023,6,8),"y")</f>
        <v>55</v>
      </c>
      <c r="Q2266" s="39">
        <v>41505.15</v>
      </c>
    </row>
    <row r="2267" spans="1:17" x14ac:dyDescent="0.25">
      <c r="A2267" t="s">
        <v>6982</v>
      </c>
      <c r="B2267">
        <v>1974</v>
      </c>
      <c r="C2267" t="s">
        <v>15</v>
      </c>
      <c r="D2267">
        <v>24</v>
      </c>
      <c r="E2267">
        <v>0</v>
      </c>
      <c r="F2267">
        <v>41636.199999999997</v>
      </c>
      <c r="G2267" t="s">
        <v>16</v>
      </c>
      <c r="H2267" t="s">
        <v>16</v>
      </c>
      <c r="I2267" t="s">
        <v>42</v>
      </c>
      <c r="J2267" s="16" t="str">
        <f>IF(Table3[[#This Row],[month]]="?","sep",Table3[[#This Row],[month]])</f>
        <v>Nov</v>
      </c>
      <c r="K2267" s="16">
        <f>IF(Table3[[#This Row],[year]]="?","1983",Table3[[#This Row],[year]])</f>
        <v>1974</v>
      </c>
      <c r="L2267" s="16" t="str">
        <f>IF(Table3[[#This Row],[Hospital tier]]="?","tier - 2",Table3[[#This Row],[Hospital tier]])</f>
        <v>tier - 1</v>
      </c>
      <c r="M2267" s="16" t="str">
        <f>IF(Table3[[#This Row],[City tier]]="?","tier - 2",Table3[[#This Row],[City tier]])</f>
        <v>tier - 1</v>
      </c>
      <c r="N2267" s="16" t="str">
        <f>IF(Table3[[#This Row],[State ID]]="?","unknown",Table3[[#This Row],[State ID]])</f>
        <v>R1011</v>
      </c>
      <c r="O2267" s="38" t="str">
        <f>CONCATENATE(Table3[[#This Row],[date]],"-",Table3[[#This Row],[month2]],"-",Table3[[#This Row],[year2]])</f>
        <v>24-Nov-1974</v>
      </c>
      <c r="P2267" s="17">
        <f>DATEDIF(Table3[[#This Row],[date of birth]],DATE(2023,6,8),"y")</f>
        <v>48</v>
      </c>
      <c r="Q2267" s="39">
        <v>41636.199999999997</v>
      </c>
    </row>
    <row r="2268" spans="1:17" x14ac:dyDescent="0.25">
      <c r="A2268" t="s">
        <v>6983</v>
      </c>
      <c r="B2268">
        <v>1976</v>
      </c>
      <c r="C2268" t="s">
        <v>37</v>
      </c>
      <c r="D2268">
        <v>29</v>
      </c>
      <c r="E2268">
        <v>1</v>
      </c>
      <c r="F2268">
        <v>41661.599999999999</v>
      </c>
      <c r="G2268" t="s">
        <v>16</v>
      </c>
      <c r="H2268" t="s">
        <v>12</v>
      </c>
      <c r="I2268" t="s">
        <v>42</v>
      </c>
      <c r="J2268" s="16" t="str">
        <f>IF(Table3[[#This Row],[month]]="?","sep",Table3[[#This Row],[month]])</f>
        <v>Oct</v>
      </c>
      <c r="K2268" s="16">
        <f>IF(Table3[[#This Row],[year]]="?","1983",Table3[[#This Row],[year]])</f>
        <v>1976</v>
      </c>
      <c r="L2268" s="16" t="str">
        <f>IF(Table3[[#This Row],[Hospital tier]]="?","tier - 2",Table3[[#This Row],[Hospital tier]])</f>
        <v>tier - 1</v>
      </c>
      <c r="M2268" s="16" t="str">
        <f>IF(Table3[[#This Row],[City tier]]="?","tier - 2",Table3[[#This Row],[City tier]])</f>
        <v>tier - 3</v>
      </c>
      <c r="N2268" s="16" t="str">
        <f>IF(Table3[[#This Row],[State ID]]="?","unknown",Table3[[#This Row],[State ID]])</f>
        <v>R1011</v>
      </c>
      <c r="O2268" s="38" t="str">
        <f>CONCATENATE(Table3[[#This Row],[date]],"-",Table3[[#This Row],[month2]],"-",Table3[[#This Row],[year2]])</f>
        <v>29-Oct-1976</v>
      </c>
      <c r="P2268" s="17">
        <f>DATEDIF(Table3[[#This Row],[date of birth]],DATE(2023,6,8),"y")</f>
        <v>46</v>
      </c>
      <c r="Q2268" s="39">
        <v>41661.599999999999</v>
      </c>
    </row>
    <row r="2269" spans="1:17" x14ac:dyDescent="0.25">
      <c r="A2269" t="s">
        <v>6984</v>
      </c>
      <c r="B2269">
        <v>1975</v>
      </c>
      <c r="C2269" t="s">
        <v>15</v>
      </c>
      <c r="D2269">
        <v>14</v>
      </c>
      <c r="E2269">
        <v>0</v>
      </c>
      <c r="F2269">
        <v>41676.080000000002</v>
      </c>
      <c r="G2269" t="s">
        <v>16</v>
      </c>
      <c r="H2269" t="s">
        <v>11</v>
      </c>
      <c r="I2269" t="s">
        <v>13</v>
      </c>
      <c r="J2269" s="16" t="str">
        <f>IF(Table3[[#This Row],[month]]="?","sep",Table3[[#This Row],[month]])</f>
        <v>Nov</v>
      </c>
      <c r="K2269" s="16">
        <f>IF(Table3[[#This Row],[year]]="?","1983",Table3[[#This Row],[year]])</f>
        <v>1975</v>
      </c>
      <c r="L2269" s="16" t="str">
        <f>IF(Table3[[#This Row],[Hospital tier]]="?","tier - 2",Table3[[#This Row],[Hospital tier]])</f>
        <v>tier - 1</v>
      </c>
      <c r="M2269" s="16" t="str">
        <f>IF(Table3[[#This Row],[City tier]]="?","tier - 2",Table3[[#This Row],[City tier]])</f>
        <v>tier - 2</v>
      </c>
      <c r="N2269" s="16" t="str">
        <f>IF(Table3[[#This Row],[State ID]]="?","unknown",Table3[[#This Row],[State ID]])</f>
        <v>R1013</v>
      </c>
      <c r="O2269" s="38" t="str">
        <f>CONCATENATE(Table3[[#This Row],[date]],"-",Table3[[#This Row],[month2]],"-",Table3[[#This Row],[year2]])</f>
        <v>14-Nov-1975</v>
      </c>
      <c r="P2269" s="17">
        <f>DATEDIF(Table3[[#This Row],[date of birth]],DATE(2023,6,8),"y")</f>
        <v>47</v>
      </c>
      <c r="Q2269" s="39">
        <v>41676.080000000002</v>
      </c>
    </row>
    <row r="2270" spans="1:17" x14ac:dyDescent="0.25">
      <c r="A2270" t="s">
        <v>6985</v>
      </c>
      <c r="B2270">
        <v>1975</v>
      </c>
      <c r="C2270" t="s">
        <v>20</v>
      </c>
      <c r="D2270">
        <v>29</v>
      </c>
      <c r="E2270">
        <v>1</v>
      </c>
      <c r="F2270">
        <v>41681.86</v>
      </c>
      <c r="G2270" t="s">
        <v>16</v>
      </c>
      <c r="H2270" t="s">
        <v>16</v>
      </c>
      <c r="I2270" t="s">
        <v>42</v>
      </c>
      <c r="J2270" s="16" t="str">
        <f>IF(Table3[[#This Row],[month]]="?","sep",Table3[[#This Row],[month]])</f>
        <v>Sep</v>
      </c>
      <c r="K2270" s="16">
        <f>IF(Table3[[#This Row],[year]]="?","1983",Table3[[#This Row],[year]])</f>
        <v>1975</v>
      </c>
      <c r="L2270" s="16" t="str">
        <f>IF(Table3[[#This Row],[Hospital tier]]="?","tier - 2",Table3[[#This Row],[Hospital tier]])</f>
        <v>tier - 1</v>
      </c>
      <c r="M2270" s="16" t="str">
        <f>IF(Table3[[#This Row],[City tier]]="?","tier - 2",Table3[[#This Row],[City tier]])</f>
        <v>tier - 1</v>
      </c>
      <c r="N2270" s="16" t="str">
        <f>IF(Table3[[#This Row],[State ID]]="?","unknown",Table3[[#This Row],[State ID]])</f>
        <v>R1011</v>
      </c>
      <c r="O2270" s="38" t="str">
        <f>CONCATENATE(Table3[[#This Row],[date]],"-",Table3[[#This Row],[month2]],"-",Table3[[#This Row],[year2]])</f>
        <v>29-Sep-1975</v>
      </c>
      <c r="P2270" s="17">
        <f>DATEDIF(Table3[[#This Row],[date of birth]],DATE(2023,6,8),"y")</f>
        <v>47</v>
      </c>
      <c r="Q2270" s="39">
        <v>41681.86</v>
      </c>
    </row>
    <row r="2271" spans="1:17" x14ac:dyDescent="0.25">
      <c r="A2271" t="s">
        <v>6986</v>
      </c>
      <c r="B2271">
        <v>1962</v>
      </c>
      <c r="C2271" t="s">
        <v>20</v>
      </c>
      <c r="D2271">
        <v>22</v>
      </c>
      <c r="E2271">
        <v>0</v>
      </c>
      <c r="F2271">
        <v>41794.629999999997</v>
      </c>
      <c r="G2271" t="s">
        <v>16</v>
      </c>
      <c r="H2271" t="s">
        <v>12</v>
      </c>
      <c r="I2271" t="s">
        <v>42</v>
      </c>
      <c r="J2271" s="16" t="str">
        <f>IF(Table3[[#This Row],[month]]="?","sep",Table3[[#This Row],[month]])</f>
        <v>Sep</v>
      </c>
      <c r="K2271" s="16">
        <f>IF(Table3[[#This Row],[year]]="?","1983",Table3[[#This Row],[year]])</f>
        <v>1962</v>
      </c>
      <c r="L2271" s="16" t="str">
        <f>IF(Table3[[#This Row],[Hospital tier]]="?","tier - 2",Table3[[#This Row],[Hospital tier]])</f>
        <v>tier - 1</v>
      </c>
      <c r="M2271" s="16" t="str">
        <f>IF(Table3[[#This Row],[City tier]]="?","tier - 2",Table3[[#This Row],[City tier]])</f>
        <v>tier - 3</v>
      </c>
      <c r="N2271" s="16" t="str">
        <f>IF(Table3[[#This Row],[State ID]]="?","unknown",Table3[[#This Row],[State ID]])</f>
        <v>R1011</v>
      </c>
      <c r="O2271" s="38" t="str">
        <f>CONCATENATE(Table3[[#This Row],[date]],"-",Table3[[#This Row],[month2]],"-",Table3[[#This Row],[year2]])</f>
        <v>22-Sep-1962</v>
      </c>
      <c r="P2271" s="17">
        <f>DATEDIF(Table3[[#This Row],[date of birth]],DATE(2023,6,8),"y")</f>
        <v>60</v>
      </c>
      <c r="Q2271" s="39">
        <v>41794.629999999997</v>
      </c>
    </row>
    <row r="2272" spans="1:17" x14ac:dyDescent="0.25">
      <c r="A2272" t="s">
        <v>6987</v>
      </c>
      <c r="B2272">
        <v>1966</v>
      </c>
      <c r="C2272" t="s">
        <v>20</v>
      </c>
      <c r="D2272">
        <v>21</v>
      </c>
      <c r="E2272">
        <v>0</v>
      </c>
      <c r="F2272">
        <v>41886.54</v>
      </c>
      <c r="G2272" t="s">
        <v>16</v>
      </c>
      <c r="H2272" t="s">
        <v>12</v>
      </c>
      <c r="I2272" t="s">
        <v>42</v>
      </c>
      <c r="J2272" s="16" t="str">
        <f>IF(Table3[[#This Row],[month]]="?","sep",Table3[[#This Row],[month]])</f>
        <v>Sep</v>
      </c>
      <c r="K2272" s="16">
        <f>IF(Table3[[#This Row],[year]]="?","1983",Table3[[#This Row],[year]])</f>
        <v>1966</v>
      </c>
      <c r="L2272" s="16" t="str">
        <f>IF(Table3[[#This Row],[Hospital tier]]="?","tier - 2",Table3[[#This Row],[Hospital tier]])</f>
        <v>tier - 1</v>
      </c>
      <c r="M2272" s="16" t="str">
        <f>IF(Table3[[#This Row],[City tier]]="?","tier - 2",Table3[[#This Row],[City tier]])</f>
        <v>tier - 3</v>
      </c>
      <c r="N2272" s="16" t="str">
        <f>IF(Table3[[#This Row],[State ID]]="?","unknown",Table3[[#This Row],[State ID]])</f>
        <v>R1011</v>
      </c>
      <c r="O2272" s="38" t="str">
        <f>CONCATENATE(Table3[[#This Row],[date]],"-",Table3[[#This Row],[month2]],"-",Table3[[#This Row],[year2]])</f>
        <v>21-Sep-1966</v>
      </c>
      <c r="P2272" s="17">
        <f>DATEDIF(Table3[[#This Row],[date of birth]],DATE(2023,6,8),"y")</f>
        <v>56</v>
      </c>
      <c r="Q2272" s="39">
        <v>41886.54</v>
      </c>
    </row>
    <row r="2273" spans="1:17" x14ac:dyDescent="0.25">
      <c r="A2273" t="s">
        <v>6988</v>
      </c>
      <c r="B2273">
        <v>1972</v>
      </c>
      <c r="C2273" t="s">
        <v>18</v>
      </c>
      <c r="D2273">
        <v>8</v>
      </c>
      <c r="E2273">
        <v>1</v>
      </c>
      <c r="F2273">
        <v>41919.1</v>
      </c>
      <c r="G2273" t="s">
        <v>16</v>
      </c>
      <c r="H2273" t="s">
        <v>16</v>
      </c>
      <c r="I2273" t="s">
        <v>168</v>
      </c>
      <c r="J2273" s="16" t="str">
        <f>IF(Table3[[#This Row],[month]]="?","sep",Table3[[#This Row],[month]])</f>
        <v>Jun</v>
      </c>
      <c r="K2273" s="16">
        <f>IF(Table3[[#This Row],[year]]="?","1983",Table3[[#This Row],[year]])</f>
        <v>1972</v>
      </c>
      <c r="L2273" s="16" t="str">
        <f>IF(Table3[[#This Row],[Hospital tier]]="?","tier - 2",Table3[[#This Row],[Hospital tier]])</f>
        <v>tier - 1</v>
      </c>
      <c r="M2273" s="16" t="str">
        <f>IF(Table3[[#This Row],[City tier]]="?","tier - 2",Table3[[#This Row],[City tier]])</f>
        <v>tier - 1</v>
      </c>
      <c r="N2273" s="16" t="str">
        <f>IF(Table3[[#This Row],[State ID]]="?","unknown",Table3[[#This Row],[State ID]])</f>
        <v>R1016</v>
      </c>
      <c r="O2273" s="38" t="str">
        <f>CONCATENATE(Table3[[#This Row],[date]],"-",Table3[[#This Row],[month2]],"-",Table3[[#This Row],[year2]])</f>
        <v>8-Jun-1972</v>
      </c>
      <c r="P2273" s="17">
        <f>DATEDIF(Table3[[#This Row],[date of birth]],DATE(2023,6,8),"y")</f>
        <v>51</v>
      </c>
      <c r="Q2273" s="39">
        <v>41919.1</v>
      </c>
    </row>
    <row r="2274" spans="1:17" x14ac:dyDescent="0.25">
      <c r="A2274" t="s">
        <v>6989</v>
      </c>
      <c r="B2274">
        <v>1984</v>
      </c>
      <c r="C2274" t="s">
        <v>15</v>
      </c>
      <c r="D2274">
        <v>10</v>
      </c>
      <c r="E2274">
        <v>3</v>
      </c>
      <c r="F2274">
        <v>41949.24</v>
      </c>
      <c r="G2274" t="s">
        <v>16</v>
      </c>
      <c r="H2274" t="s">
        <v>16</v>
      </c>
      <c r="I2274" t="s">
        <v>13</v>
      </c>
      <c r="J2274" s="16" t="str">
        <f>IF(Table3[[#This Row],[month]]="?","sep",Table3[[#This Row],[month]])</f>
        <v>Nov</v>
      </c>
      <c r="K2274" s="16">
        <f>IF(Table3[[#This Row],[year]]="?","1983",Table3[[#This Row],[year]])</f>
        <v>1984</v>
      </c>
      <c r="L2274" s="16" t="str">
        <f>IF(Table3[[#This Row],[Hospital tier]]="?","tier - 2",Table3[[#This Row],[Hospital tier]])</f>
        <v>tier - 1</v>
      </c>
      <c r="M2274" s="16" t="str">
        <f>IF(Table3[[#This Row],[City tier]]="?","tier - 2",Table3[[#This Row],[City tier]])</f>
        <v>tier - 1</v>
      </c>
      <c r="N2274" s="16" t="str">
        <f>IF(Table3[[#This Row],[State ID]]="?","unknown",Table3[[#This Row],[State ID]])</f>
        <v>R1013</v>
      </c>
      <c r="O2274" s="38" t="str">
        <f>CONCATENATE(Table3[[#This Row],[date]],"-",Table3[[#This Row],[month2]],"-",Table3[[#This Row],[year2]])</f>
        <v>10-Nov-1984</v>
      </c>
      <c r="P2274" s="17">
        <f>DATEDIF(Table3[[#This Row],[date of birth]],DATE(2023,6,8),"y")</f>
        <v>38</v>
      </c>
      <c r="Q2274" s="39">
        <v>41949.24</v>
      </c>
    </row>
    <row r="2275" spans="1:17" x14ac:dyDescent="0.25">
      <c r="A2275" t="s">
        <v>6990</v>
      </c>
      <c r="B2275">
        <v>1968</v>
      </c>
      <c r="C2275" t="s">
        <v>30</v>
      </c>
      <c r="D2275">
        <v>19</v>
      </c>
      <c r="E2275">
        <v>1</v>
      </c>
      <c r="F2275">
        <v>41999.519999999997</v>
      </c>
      <c r="G2275" t="s">
        <v>16</v>
      </c>
      <c r="H2275" t="s">
        <v>12</v>
      </c>
      <c r="I2275" t="s">
        <v>13</v>
      </c>
      <c r="J2275" s="16" t="str">
        <f>IF(Table3[[#This Row],[month]]="?","sep",Table3[[#This Row],[month]])</f>
        <v>Dec</v>
      </c>
      <c r="K2275" s="16">
        <f>IF(Table3[[#This Row],[year]]="?","1983",Table3[[#This Row],[year]])</f>
        <v>1968</v>
      </c>
      <c r="L2275" s="16" t="str">
        <f>IF(Table3[[#This Row],[Hospital tier]]="?","tier - 2",Table3[[#This Row],[Hospital tier]])</f>
        <v>tier - 1</v>
      </c>
      <c r="M2275" s="16" t="str">
        <f>IF(Table3[[#This Row],[City tier]]="?","tier - 2",Table3[[#This Row],[City tier]])</f>
        <v>tier - 3</v>
      </c>
      <c r="N2275" s="16" t="str">
        <f>IF(Table3[[#This Row],[State ID]]="?","unknown",Table3[[#This Row],[State ID]])</f>
        <v>R1013</v>
      </c>
      <c r="O2275" s="38" t="str">
        <f>CONCATENATE(Table3[[#This Row],[date]],"-",Table3[[#This Row],[month2]],"-",Table3[[#This Row],[year2]])</f>
        <v>19-Dec-1968</v>
      </c>
      <c r="P2275" s="17">
        <f>DATEDIF(Table3[[#This Row],[date of birth]],DATE(2023,6,8),"y")</f>
        <v>54</v>
      </c>
      <c r="Q2275" s="39">
        <v>41999.519999999997</v>
      </c>
    </row>
    <row r="2276" spans="1:17" x14ac:dyDescent="0.25">
      <c r="A2276" t="s">
        <v>6991</v>
      </c>
      <c r="B2276">
        <v>1976</v>
      </c>
      <c r="C2276" t="s">
        <v>15</v>
      </c>
      <c r="D2276">
        <v>28</v>
      </c>
      <c r="E2276">
        <v>0</v>
      </c>
      <c r="F2276">
        <v>42111.66</v>
      </c>
      <c r="G2276" t="s">
        <v>16</v>
      </c>
      <c r="H2276" t="s">
        <v>16</v>
      </c>
      <c r="I2276" t="s">
        <v>247</v>
      </c>
      <c r="J2276" s="16" t="str">
        <f>IF(Table3[[#This Row],[month]]="?","sep",Table3[[#This Row],[month]])</f>
        <v>Nov</v>
      </c>
      <c r="K2276" s="16">
        <f>IF(Table3[[#This Row],[year]]="?","1983",Table3[[#This Row],[year]])</f>
        <v>1976</v>
      </c>
      <c r="L2276" s="16" t="str">
        <f>IF(Table3[[#This Row],[Hospital tier]]="?","tier - 2",Table3[[#This Row],[Hospital tier]])</f>
        <v>tier - 1</v>
      </c>
      <c r="M2276" s="16" t="str">
        <f>IF(Table3[[#This Row],[City tier]]="?","tier - 2",Table3[[#This Row],[City tier]])</f>
        <v>tier - 1</v>
      </c>
      <c r="N2276" s="16" t="str">
        <f>IF(Table3[[#This Row],[State ID]]="?","unknown",Table3[[#This Row],[State ID]])</f>
        <v>R1024</v>
      </c>
      <c r="O2276" s="38" t="str">
        <f>CONCATENATE(Table3[[#This Row],[date]],"-",Table3[[#This Row],[month2]],"-",Table3[[#This Row],[year2]])</f>
        <v>28-Nov-1976</v>
      </c>
      <c r="P2276" s="17">
        <f>DATEDIF(Table3[[#This Row],[date of birth]],DATE(2023,6,8),"y")</f>
        <v>46</v>
      </c>
      <c r="Q2276" s="39">
        <v>42111.66</v>
      </c>
    </row>
    <row r="2277" spans="1:17" x14ac:dyDescent="0.25">
      <c r="A2277" t="s">
        <v>6992</v>
      </c>
      <c r="B2277">
        <v>1997</v>
      </c>
      <c r="C2277" t="s">
        <v>30</v>
      </c>
      <c r="D2277">
        <v>9</v>
      </c>
      <c r="E2277">
        <v>2</v>
      </c>
      <c r="F2277">
        <v>42112.24</v>
      </c>
      <c r="G2277" t="s">
        <v>16</v>
      </c>
      <c r="H2277" t="s">
        <v>12</v>
      </c>
      <c r="I2277" t="s">
        <v>13</v>
      </c>
      <c r="J2277" s="16" t="str">
        <f>IF(Table3[[#This Row],[month]]="?","sep",Table3[[#This Row],[month]])</f>
        <v>Dec</v>
      </c>
      <c r="K2277" s="16">
        <f>IF(Table3[[#This Row],[year]]="?","1983",Table3[[#This Row],[year]])</f>
        <v>1997</v>
      </c>
      <c r="L2277" s="16" t="str">
        <f>IF(Table3[[#This Row],[Hospital tier]]="?","tier - 2",Table3[[#This Row],[Hospital tier]])</f>
        <v>tier - 1</v>
      </c>
      <c r="M2277" s="16" t="str">
        <f>IF(Table3[[#This Row],[City tier]]="?","tier - 2",Table3[[#This Row],[City tier]])</f>
        <v>tier - 3</v>
      </c>
      <c r="N2277" s="16" t="str">
        <f>IF(Table3[[#This Row],[State ID]]="?","unknown",Table3[[#This Row],[State ID]])</f>
        <v>R1013</v>
      </c>
      <c r="O2277" s="38" t="str">
        <f>CONCATENATE(Table3[[#This Row],[date]],"-",Table3[[#This Row],[month2]],"-",Table3[[#This Row],[year2]])</f>
        <v>9-Dec-1997</v>
      </c>
      <c r="P2277" s="17">
        <f>DATEDIF(Table3[[#This Row],[date of birth]],DATE(2023,6,8),"y")</f>
        <v>25</v>
      </c>
      <c r="Q2277" s="39">
        <v>42112.24</v>
      </c>
    </row>
    <row r="2278" spans="1:17" x14ac:dyDescent="0.25">
      <c r="A2278" t="s">
        <v>6993</v>
      </c>
      <c r="B2278">
        <v>1979</v>
      </c>
      <c r="C2278" t="s">
        <v>10</v>
      </c>
      <c r="D2278">
        <v>3</v>
      </c>
      <c r="E2278">
        <v>3</v>
      </c>
      <c r="F2278">
        <v>42124.52</v>
      </c>
      <c r="G2278" t="s">
        <v>16</v>
      </c>
      <c r="H2278" t="s">
        <v>16</v>
      </c>
      <c r="I2278" t="s">
        <v>13</v>
      </c>
      <c r="J2278" s="16" t="str">
        <f>IF(Table3[[#This Row],[month]]="?","sep",Table3[[#This Row],[month]])</f>
        <v>Jul</v>
      </c>
      <c r="K2278" s="16">
        <f>IF(Table3[[#This Row],[year]]="?","1983",Table3[[#This Row],[year]])</f>
        <v>1979</v>
      </c>
      <c r="L2278" s="16" t="str">
        <f>IF(Table3[[#This Row],[Hospital tier]]="?","tier - 2",Table3[[#This Row],[Hospital tier]])</f>
        <v>tier - 1</v>
      </c>
      <c r="M2278" s="16" t="str">
        <f>IF(Table3[[#This Row],[City tier]]="?","tier - 2",Table3[[#This Row],[City tier]])</f>
        <v>tier - 1</v>
      </c>
      <c r="N2278" s="16" t="str">
        <f>IF(Table3[[#This Row],[State ID]]="?","unknown",Table3[[#This Row],[State ID]])</f>
        <v>R1013</v>
      </c>
      <c r="O2278" s="38" t="str">
        <f>CONCATENATE(Table3[[#This Row],[date]],"-",Table3[[#This Row],[month2]],"-",Table3[[#This Row],[year2]])</f>
        <v>3-Jul-1979</v>
      </c>
      <c r="P2278" s="17">
        <f>DATEDIF(Table3[[#This Row],[date of birth]],DATE(2023,6,8),"y")</f>
        <v>43</v>
      </c>
      <c r="Q2278" s="39">
        <v>42124.52</v>
      </c>
    </row>
    <row r="2279" spans="1:17" x14ac:dyDescent="0.25">
      <c r="A2279" t="s">
        <v>6994</v>
      </c>
      <c r="B2279">
        <v>1973</v>
      </c>
      <c r="C2279" t="s">
        <v>20</v>
      </c>
      <c r="D2279">
        <v>18</v>
      </c>
      <c r="E2279">
        <v>0</v>
      </c>
      <c r="F2279">
        <v>42188.15</v>
      </c>
      <c r="G2279" t="s">
        <v>16</v>
      </c>
      <c r="H2279" t="s">
        <v>16</v>
      </c>
      <c r="I2279" t="s">
        <v>42</v>
      </c>
      <c r="J2279" s="16" t="str">
        <f>IF(Table3[[#This Row],[month]]="?","sep",Table3[[#This Row],[month]])</f>
        <v>Sep</v>
      </c>
      <c r="K2279" s="16">
        <f>IF(Table3[[#This Row],[year]]="?","1983",Table3[[#This Row],[year]])</f>
        <v>1973</v>
      </c>
      <c r="L2279" s="16" t="str">
        <f>IF(Table3[[#This Row],[Hospital tier]]="?","tier - 2",Table3[[#This Row],[Hospital tier]])</f>
        <v>tier - 1</v>
      </c>
      <c r="M2279" s="16" t="str">
        <f>IF(Table3[[#This Row],[City tier]]="?","tier - 2",Table3[[#This Row],[City tier]])</f>
        <v>tier - 1</v>
      </c>
      <c r="N2279" s="16" t="str">
        <f>IF(Table3[[#This Row],[State ID]]="?","unknown",Table3[[#This Row],[State ID]])</f>
        <v>R1011</v>
      </c>
      <c r="O2279" s="38" t="str">
        <f>CONCATENATE(Table3[[#This Row],[date]],"-",Table3[[#This Row],[month2]],"-",Table3[[#This Row],[year2]])</f>
        <v>18-Sep-1973</v>
      </c>
      <c r="P2279" s="17">
        <f>DATEDIF(Table3[[#This Row],[date of birth]],DATE(2023,6,8),"y")</f>
        <v>49</v>
      </c>
      <c r="Q2279" s="39">
        <v>42188.15</v>
      </c>
    </row>
    <row r="2280" spans="1:17" x14ac:dyDescent="0.25">
      <c r="A2280" t="s">
        <v>6995</v>
      </c>
      <c r="B2280">
        <v>1975</v>
      </c>
      <c r="C2280" t="s">
        <v>35</v>
      </c>
      <c r="D2280">
        <v>15</v>
      </c>
      <c r="E2280">
        <v>1</v>
      </c>
      <c r="F2280">
        <v>42211.14</v>
      </c>
      <c r="G2280" t="s">
        <v>16</v>
      </c>
      <c r="H2280" t="s">
        <v>12</v>
      </c>
      <c r="I2280" t="s">
        <v>13</v>
      </c>
      <c r="J2280" s="16" t="str">
        <f>IF(Table3[[#This Row],[month]]="?","sep",Table3[[#This Row],[month]])</f>
        <v>Aug</v>
      </c>
      <c r="K2280" s="16">
        <f>IF(Table3[[#This Row],[year]]="?","1983",Table3[[#This Row],[year]])</f>
        <v>1975</v>
      </c>
      <c r="L2280" s="16" t="str">
        <f>IF(Table3[[#This Row],[Hospital tier]]="?","tier - 2",Table3[[#This Row],[Hospital tier]])</f>
        <v>tier - 1</v>
      </c>
      <c r="M2280" s="16" t="str">
        <f>IF(Table3[[#This Row],[City tier]]="?","tier - 2",Table3[[#This Row],[City tier]])</f>
        <v>tier - 3</v>
      </c>
      <c r="N2280" s="16" t="str">
        <f>IF(Table3[[#This Row],[State ID]]="?","unknown",Table3[[#This Row],[State ID]])</f>
        <v>R1013</v>
      </c>
      <c r="O2280" s="38" t="str">
        <f>CONCATENATE(Table3[[#This Row],[date]],"-",Table3[[#This Row],[month2]],"-",Table3[[#This Row],[year2]])</f>
        <v>15-Aug-1975</v>
      </c>
      <c r="P2280" s="17">
        <f>DATEDIF(Table3[[#This Row],[date of birth]],DATE(2023,6,8),"y")</f>
        <v>47</v>
      </c>
      <c r="Q2280" s="39">
        <v>42211.14</v>
      </c>
    </row>
    <row r="2281" spans="1:17" x14ac:dyDescent="0.25">
      <c r="A2281" t="s">
        <v>6996</v>
      </c>
      <c r="B2281">
        <v>1967</v>
      </c>
      <c r="C2281" t="s">
        <v>18</v>
      </c>
      <c r="D2281">
        <v>28</v>
      </c>
      <c r="E2281">
        <v>0</v>
      </c>
      <c r="F2281">
        <v>42303.69</v>
      </c>
      <c r="G2281" t="s">
        <v>16</v>
      </c>
      <c r="H2281" t="s">
        <v>11</v>
      </c>
      <c r="I2281" t="s">
        <v>168</v>
      </c>
      <c r="J2281" s="16" t="str">
        <f>IF(Table3[[#This Row],[month]]="?","sep",Table3[[#This Row],[month]])</f>
        <v>Jun</v>
      </c>
      <c r="K2281" s="16">
        <f>IF(Table3[[#This Row],[year]]="?","1983",Table3[[#This Row],[year]])</f>
        <v>1967</v>
      </c>
      <c r="L2281" s="16" t="str">
        <f>IF(Table3[[#This Row],[Hospital tier]]="?","tier - 2",Table3[[#This Row],[Hospital tier]])</f>
        <v>tier - 1</v>
      </c>
      <c r="M2281" s="16" t="str">
        <f>IF(Table3[[#This Row],[City tier]]="?","tier - 2",Table3[[#This Row],[City tier]])</f>
        <v>tier - 2</v>
      </c>
      <c r="N2281" s="16" t="str">
        <f>IF(Table3[[#This Row],[State ID]]="?","unknown",Table3[[#This Row],[State ID]])</f>
        <v>R1016</v>
      </c>
      <c r="O2281" s="38" t="str">
        <f>CONCATENATE(Table3[[#This Row],[date]],"-",Table3[[#This Row],[month2]],"-",Table3[[#This Row],[year2]])</f>
        <v>28-Jun-1967</v>
      </c>
      <c r="P2281" s="17">
        <f>DATEDIF(Table3[[#This Row],[date of birth]],DATE(2023,6,8),"y")</f>
        <v>55</v>
      </c>
      <c r="Q2281" s="39">
        <v>42303.69</v>
      </c>
    </row>
    <row r="2282" spans="1:17" x14ac:dyDescent="0.25">
      <c r="A2282" t="s">
        <v>6997</v>
      </c>
      <c r="B2282">
        <v>1968</v>
      </c>
      <c r="C2282" t="s">
        <v>35</v>
      </c>
      <c r="D2282">
        <v>3</v>
      </c>
      <c r="E2282">
        <v>0</v>
      </c>
      <c r="F2282">
        <v>42478.6</v>
      </c>
      <c r="G2282" t="s">
        <v>16</v>
      </c>
      <c r="H2282" t="s">
        <v>11</v>
      </c>
      <c r="I2282" t="s">
        <v>42</v>
      </c>
      <c r="J2282" s="16" t="str">
        <f>IF(Table3[[#This Row],[month]]="?","sep",Table3[[#This Row],[month]])</f>
        <v>Aug</v>
      </c>
      <c r="K2282" s="16">
        <f>IF(Table3[[#This Row],[year]]="?","1983",Table3[[#This Row],[year]])</f>
        <v>1968</v>
      </c>
      <c r="L2282" s="16" t="str">
        <f>IF(Table3[[#This Row],[Hospital tier]]="?","tier - 2",Table3[[#This Row],[Hospital tier]])</f>
        <v>tier - 1</v>
      </c>
      <c r="M2282" s="16" t="str">
        <f>IF(Table3[[#This Row],[City tier]]="?","tier - 2",Table3[[#This Row],[City tier]])</f>
        <v>tier - 2</v>
      </c>
      <c r="N2282" s="16" t="str">
        <f>IF(Table3[[#This Row],[State ID]]="?","unknown",Table3[[#This Row],[State ID]])</f>
        <v>R1011</v>
      </c>
      <c r="O2282" s="38" t="str">
        <f>CONCATENATE(Table3[[#This Row],[date]],"-",Table3[[#This Row],[month2]],"-",Table3[[#This Row],[year2]])</f>
        <v>3-Aug-1968</v>
      </c>
      <c r="P2282" s="17">
        <f>DATEDIF(Table3[[#This Row],[date of birth]],DATE(2023,6,8),"y")</f>
        <v>54</v>
      </c>
      <c r="Q2282" s="39">
        <v>42478.6</v>
      </c>
    </row>
    <row r="2283" spans="1:17" x14ac:dyDescent="0.25">
      <c r="A2283" t="s">
        <v>6998</v>
      </c>
      <c r="B2283">
        <v>1967</v>
      </c>
      <c r="C2283" t="s">
        <v>18</v>
      </c>
      <c r="D2283">
        <v>27</v>
      </c>
      <c r="E2283">
        <v>0</v>
      </c>
      <c r="F2283">
        <v>42538.720000000001</v>
      </c>
      <c r="G2283" t="s">
        <v>16</v>
      </c>
      <c r="H2283" t="s">
        <v>12</v>
      </c>
      <c r="I2283" t="s">
        <v>42</v>
      </c>
      <c r="J2283" s="16" t="str">
        <f>IF(Table3[[#This Row],[month]]="?","sep",Table3[[#This Row],[month]])</f>
        <v>Jun</v>
      </c>
      <c r="K2283" s="16">
        <f>IF(Table3[[#This Row],[year]]="?","1983",Table3[[#This Row],[year]])</f>
        <v>1967</v>
      </c>
      <c r="L2283" s="16" t="str">
        <f>IF(Table3[[#This Row],[Hospital tier]]="?","tier - 2",Table3[[#This Row],[Hospital tier]])</f>
        <v>tier - 1</v>
      </c>
      <c r="M2283" s="16" t="str">
        <f>IF(Table3[[#This Row],[City tier]]="?","tier - 2",Table3[[#This Row],[City tier]])</f>
        <v>tier - 3</v>
      </c>
      <c r="N2283" s="16" t="str">
        <f>IF(Table3[[#This Row],[State ID]]="?","unknown",Table3[[#This Row],[State ID]])</f>
        <v>R1011</v>
      </c>
      <c r="O2283" s="38" t="str">
        <f>CONCATENATE(Table3[[#This Row],[date]],"-",Table3[[#This Row],[month2]],"-",Table3[[#This Row],[year2]])</f>
        <v>27-Jun-1967</v>
      </c>
      <c r="P2283" s="17">
        <f>DATEDIF(Table3[[#This Row],[date of birth]],DATE(2023,6,8),"y")</f>
        <v>55</v>
      </c>
      <c r="Q2283" s="39">
        <v>42538.720000000001</v>
      </c>
    </row>
    <row r="2284" spans="1:17" x14ac:dyDescent="0.25">
      <c r="A2284" t="s">
        <v>6999</v>
      </c>
      <c r="B2284">
        <v>1979</v>
      </c>
      <c r="C2284" t="s">
        <v>30</v>
      </c>
      <c r="D2284">
        <v>27</v>
      </c>
      <c r="E2284">
        <v>2</v>
      </c>
      <c r="F2284">
        <v>42560.43</v>
      </c>
      <c r="G2284" t="s">
        <v>16</v>
      </c>
      <c r="H2284" t="s">
        <v>12</v>
      </c>
      <c r="I2284" t="s">
        <v>13</v>
      </c>
      <c r="J2284" s="16" t="str">
        <f>IF(Table3[[#This Row],[month]]="?","sep",Table3[[#This Row],[month]])</f>
        <v>Dec</v>
      </c>
      <c r="K2284" s="16">
        <f>IF(Table3[[#This Row],[year]]="?","1983",Table3[[#This Row],[year]])</f>
        <v>1979</v>
      </c>
      <c r="L2284" s="16" t="str">
        <f>IF(Table3[[#This Row],[Hospital tier]]="?","tier - 2",Table3[[#This Row],[Hospital tier]])</f>
        <v>tier - 1</v>
      </c>
      <c r="M2284" s="16" t="str">
        <f>IF(Table3[[#This Row],[City tier]]="?","tier - 2",Table3[[#This Row],[City tier]])</f>
        <v>tier - 3</v>
      </c>
      <c r="N2284" s="16" t="str">
        <f>IF(Table3[[#This Row],[State ID]]="?","unknown",Table3[[#This Row],[State ID]])</f>
        <v>R1013</v>
      </c>
      <c r="O2284" s="38" t="str">
        <f>CONCATENATE(Table3[[#This Row],[date]],"-",Table3[[#This Row],[month2]],"-",Table3[[#This Row],[year2]])</f>
        <v>27-Dec-1979</v>
      </c>
      <c r="P2284" s="17">
        <f>DATEDIF(Table3[[#This Row],[date of birth]],DATE(2023,6,8),"y")</f>
        <v>43</v>
      </c>
      <c r="Q2284" s="39">
        <v>42560.43</v>
      </c>
    </row>
    <row r="2285" spans="1:17" x14ac:dyDescent="0.25">
      <c r="A2285" t="s">
        <v>7000</v>
      </c>
      <c r="B2285">
        <v>1971</v>
      </c>
      <c r="C2285" t="s">
        <v>15</v>
      </c>
      <c r="D2285">
        <v>3</v>
      </c>
      <c r="E2285">
        <v>0</v>
      </c>
      <c r="F2285">
        <v>42644.2</v>
      </c>
      <c r="G2285" t="s">
        <v>16</v>
      </c>
      <c r="H2285" t="s">
        <v>12</v>
      </c>
      <c r="I2285" t="s">
        <v>42</v>
      </c>
      <c r="J2285" s="16" t="str">
        <f>IF(Table3[[#This Row],[month]]="?","sep",Table3[[#This Row],[month]])</f>
        <v>Nov</v>
      </c>
      <c r="K2285" s="16">
        <f>IF(Table3[[#This Row],[year]]="?","1983",Table3[[#This Row],[year]])</f>
        <v>1971</v>
      </c>
      <c r="L2285" s="16" t="str">
        <f>IF(Table3[[#This Row],[Hospital tier]]="?","tier - 2",Table3[[#This Row],[Hospital tier]])</f>
        <v>tier - 1</v>
      </c>
      <c r="M2285" s="16" t="str">
        <f>IF(Table3[[#This Row],[City tier]]="?","tier - 2",Table3[[#This Row],[City tier]])</f>
        <v>tier - 3</v>
      </c>
      <c r="N2285" s="16" t="str">
        <f>IF(Table3[[#This Row],[State ID]]="?","unknown",Table3[[#This Row],[State ID]])</f>
        <v>R1011</v>
      </c>
      <c r="O2285" s="38" t="str">
        <f>CONCATENATE(Table3[[#This Row],[date]],"-",Table3[[#This Row],[month2]],"-",Table3[[#This Row],[year2]])</f>
        <v>3-Nov-1971</v>
      </c>
      <c r="P2285" s="17">
        <f>DATEDIF(Table3[[#This Row],[date of birth]],DATE(2023,6,8),"y")</f>
        <v>51</v>
      </c>
      <c r="Q2285" s="39">
        <v>42644.2</v>
      </c>
    </row>
    <row r="2286" spans="1:17" x14ac:dyDescent="0.25">
      <c r="A2286" t="s">
        <v>7001</v>
      </c>
      <c r="B2286">
        <v>1977</v>
      </c>
      <c r="C2286" t="s">
        <v>37</v>
      </c>
      <c r="D2286">
        <v>21</v>
      </c>
      <c r="E2286">
        <v>2</v>
      </c>
      <c r="F2286">
        <v>42760.5</v>
      </c>
      <c r="G2286" t="s">
        <v>16</v>
      </c>
      <c r="H2286" t="s">
        <v>11</v>
      </c>
      <c r="I2286" t="s">
        <v>23</v>
      </c>
      <c r="J2286" s="16" t="str">
        <f>IF(Table3[[#This Row],[month]]="?","sep",Table3[[#This Row],[month]])</f>
        <v>Oct</v>
      </c>
      <c r="K2286" s="16">
        <f>IF(Table3[[#This Row],[year]]="?","1983",Table3[[#This Row],[year]])</f>
        <v>1977</v>
      </c>
      <c r="L2286" s="16" t="str">
        <f>IF(Table3[[#This Row],[Hospital tier]]="?","tier - 2",Table3[[#This Row],[Hospital tier]])</f>
        <v>tier - 1</v>
      </c>
      <c r="M2286" s="16" t="str">
        <f>IF(Table3[[#This Row],[City tier]]="?","tier - 2",Table3[[#This Row],[City tier]])</f>
        <v>tier - 2</v>
      </c>
      <c r="N2286" s="16" t="str">
        <f>IF(Table3[[#This Row],[State ID]]="?","unknown",Table3[[#This Row],[State ID]])</f>
        <v>R1012</v>
      </c>
      <c r="O2286" s="38" t="str">
        <f>CONCATENATE(Table3[[#This Row],[date]],"-",Table3[[#This Row],[month2]],"-",Table3[[#This Row],[year2]])</f>
        <v>21-Oct-1977</v>
      </c>
      <c r="P2286" s="17">
        <f>DATEDIF(Table3[[#This Row],[date of birth]],DATE(2023,6,8),"y")</f>
        <v>45</v>
      </c>
      <c r="Q2286" s="39">
        <v>42760.5</v>
      </c>
    </row>
    <row r="2287" spans="1:17" x14ac:dyDescent="0.25">
      <c r="A2287" t="s">
        <v>7002</v>
      </c>
      <c r="B2287">
        <v>1965</v>
      </c>
      <c r="C2287" t="s">
        <v>37</v>
      </c>
      <c r="D2287">
        <v>29</v>
      </c>
      <c r="E2287">
        <v>0</v>
      </c>
      <c r="F2287">
        <v>42764.12</v>
      </c>
      <c r="G2287" t="s">
        <v>16</v>
      </c>
      <c r="H2287" t="s">
        <v>11</v>
      </c>
      <c r="I2287" t="s">
        <v>42</v>
      </c>
      <c r="J2287" s="16" t="str">
        <f>IF(Table3[[#This Row],[month]]="?","sep",Table3[[#This Row],[month]])</f>
        <v>Oct</v>
      </c>
      <c r="K2287" s="16">
        <f>IF(Table3[[#This Row],[year]]="?","1983",Table3[[#This Row],[year]])</f>
        <v>1965</v>
      </c>
      <c r="L2287" s="16" t="str">
        <f>IF(Table3[[#This Row],[Hospital tier]]="?","tier - 2",Table3[[#This Row],[Hospital tier]])</f>
        <v>tier - 1</v>
      </c>
      <c r="M2287" s="16" t="str">
        <f>IF(Table3[[#This Row],[City tier]]="?","tier - 2",Table3[[#This Row],[City tier]])</f>
        <v>tier - 2</v>
      </c>
      <c r="N2287" s="16" t="str">
        <f>IF(Table3[[#This Row],[State ID]]="?","unknown",Table3[[#This Row],[State ID]])</f>
        <v>R1011</v>
      </c>
      <c r="O2287" s="38" t="str">
        <f>CONCATENATE(Table3[[#This Row],[date]],"-",Table3[[#This Row],[month2]],"-",Table3[[#This Row],[year2]])</f>
        <v>29-Oct-1965</v>
      </c>
      <c r="P2287" s="17">
        <f>DATEDIF(Table3[[#This Row],[date of birth]],DATE(2023,6,8),"y")</f>
        <v>57</v>
      </c>
      <c r="Q2287" s="39">
        <v>42764.12</v>
      </c>
    </row>
    <row r="2288" spans="1:17" x14ac:dyDescent="0.25">
      <c r="A2288" t="s">
        <v>7003</v>
      </c>
      <c r="B2288">
        <v>1972</v>
      </c>
      <c r="C2288" t="s">
        <v>20</v>
      </c>
      <c r="D2288">
        <v>10</v>
      </c>
      <c r="E2288">
        <v>2</v>
      </c>
      <c r="F2288">
        <v>42856.84</v>
      </c>
      <c r="G2288" t="s">
        <v>16</v>
      </c>
      <c r="H2288" t="s">
        <v>16</v>
      </c>
      <c r="I2288" t="s">
        <v>42</v>
      </c>
      <c r="J2288" s="16" t="str">
        <f>IF(Table3[[#This Row],[month]]="?","sep",Table3[[#This Row],[month]])</f>
        <v>Sep</v>
      </c>
      <c r="K2288" s="16">
        <f>IF(Table3[[#This Row],[year]]="?","1983",Table3[[#This Row],[year]])</f>
        <v>1972</v>
      </c>
      <c r="L2288" s="16" t="str">
        <f>IF(Table3[[#This Row],[Hospital tier]]="?","tier - 2",Table3[[#This Row],[Hospital tier]])</f>
        <v>tier - 1</v>
      </c>
      <c r="M2288" s="16" t="str">
        <f>IF(Table3[[#This Row],[City tier]]="?","tier - 2",Table3[[#This Row],[City tier]])</f>
        <v>tier - 1</v>
      </c>
      <c r="N2288" s="16" t="str">
        <f>IF(Table3[[#This Row],[State ID]]="?","unknown",Table3[[#This Row],[State ID]])</f>
        <v>R1011</v>
      </c>
      <c r="O2288" s="38" t="str">
        <f>CONCATENATE(Table3[[#This Row],[date]],"-",Table3[[#This Row],[month2]],"-",Table3[[#This Row],[year2]])</f>
        <v>10-Sep-1972</v>
      </c>
      <c r="P2288" s="17">
        <f>DATEDIF(Table3[[#This Row],[date of birth]],DATE(2023,6,8),"y")</f>
        <v>50</v>
      </c>
      <c r="Q2288" s="39">
        <v>42856.84</v>
      </c>
    </row>
    <row r="2289" spans="1:17" x14ac:dyDescent="0.25">
      <c r="A2289" t="s">
        <v>7004</v>
      </c>
      <c r="B2289">
        <v>1975</v>
      </c>
      <c r="C2289" t="s">
        <v>37</v>
      </c>
      <c r="D2289">
        <v>23</v>
      </c>
      <c r="E2289">
        <v>1</v>
      </c>
      <c r="F2289">
        <v>42969.85</v>
      </c>
      <c r="G2289" t="s">
        <v>16</v>
      </c>
      <c r="H2289" t="s">
        <v>12</v>
      </c>
      <c r="I2289" t="s">
        <v>13</v>
      </c>
      <c r="J2289" s="16" t="str">
        <f>IF(Table3[[#This Row],[month]]="?","sep",Table3[[#This Row],[month]])</f>
        <v>Oct</v>
      </c>
      <c r="K2289" s="16">
        <f>IF(Table3[[#This Row],[year]]="?","1983",Table3[[#This Row],[year]])</f>
        <v>1975</v>
      </c>
      <c r="L2289" s="16" t="str">
        <f>IF(Table3[[#This Row],[Hospital tier]]="?","tier - 2",Table3[[#This Row],[Hospital tier]])</f>
        <v>tier - 1</v>
      </c>
      <c r="M2289" s="16" t="str">
        <f>IF(Table3[[#This Row],[City tier]]="?","tier - 2",Table3[[#This Row],[City tier]])</f>
        <v>tier - 3</v>
      </c>
      <c r="N2289" s="16" t="str">
        <f>IF(Table3[[#This Row],[State ID]]="?","unknown",Table3[[#This Row],[State ID]])</f>
        <v>R1013</v>
      </c>
      <c r="O2289" s="38" t="str">
        <f>CONCATENATE(Table3[[#This Row],[date]],"-",Table3[[#This Row],[month2]],"-",Table3[[#This Row],[year2]])</f>
        <v>23-Oct-1975</v>
      </c>
      <c r="P2289" s="17">
        <f>DATEDIF(Table3[[#This Row],[date of birth]],DATE(2023,6,8),"y")</f>
        <v>47</v>
      </c>
      <c r="Q2289" s="39">
        <v>42969.85</v>
      </c>
    </row>
    <row r="2290" spans="1:17" x14ac:dyDescent="0.25">
      <c r="A2290" t="s">
        <v>7005</v>
      </c>
      <c r="B2290">
        <v>1978</v>
      </c>
      <c r="C2290" t="s">
        <v>15</v>
      </c>
      <c r="D2290">
        <v>4</v>
      </c>
      <c r="E2290">
        <v>0</v>
      </c>
      <c r="F2290">
        <v>42983.46</v>
      </c>
      <c r="G2290" t="s">
        <v>16</v>
      </c>
      <c r="H2290" t="s">
        <v>11</v>
      </c>
      <c r="I2290" t="s">
        <v>23</v>
      </c>
      <c r="J2290" s="16" t="str">
        <f>IF(Table3[[#This Row],[month]]="?","sep",Table3[[#This Row],[month]])</f>
        <v>Nov</v>
      </c>
      <c r="K2290" s="16">
        <f>IF(Table3[[#This Row],[year]]="?","1983",Table3[[#This Row],[year]])</f>
        <v>1978</v>
      </c>
      <c r="L2290" s="16" t="str">
        <f>IF(Table3[[#This Row],[Hospital tier]]="?","tier - 2",Table3[[#This Row],[Hospital tier]])</f>
        <v>tier - 1</v>
      </c>
      <c r="M2290" s="16" t="str">
        <f>IF(Table3[[#This Row],[City tier]]="?","tier - 2",Table3[[#This Row],[City tier]])</f>
        <v>tier - 2</v>
      </c>
      <c r="N2290" s="16" t="str">
        <f>IF(Table3[[#This Row],[State ID]]="?","unknown",Table3[[#This Row],[State ID]])</f>
        <v>R1012</v>
      </c>
      <c r="O2290" s="38" t="str">
        <f>CONCATENATE(Table3[[#This Row],[date]],"-",Table3[[#This Row],[month2]],"-",Table3[[#This Row],[year2]])</f>
        <v>4-Nov-1978</v>
      </c>
      <c r="P2290" s="17">
        <f>DATEDIF(Table3[[#This Row],[date of birth]],DATE(2023,6,8),"y")</f>
        <v>44</v>
      </c>
      <c r="Q2290" s="39">
        <v>42983.46</v>
      </c>
    </row>
    <row r="2291" spans="1:17" x14ac:dyDescent="0.25">
      <c r="A2291" t="s">
        <v>7006</v>
      </c>
      <c r="B2291">
        <v>1965</v>
      </c>
      <c r="C2291" t="s">
        <v>15</v>
      </c>
      <c r="D2291">
        <v>29</v>
      </c>
      <c r="E2291">
        <v>0</v>
      </c>
      <c r="F2291">
        <v>43073.760000000002</v>
      </c>
      <c r="G2291" t="s">
        <v>11</v>
      </c>
      <c r="H2291" t="s">
        <v>11</v>
      </c>
      <c r="I2291" t="s">
        <v>42</v>
      </c>
      <c r="J2291" s="16" t="str">
        <f>IF(Table3[[#This Row],[month]]="?","sep",Table3[[#This Row],[month]])</f>
        <v>Nov</v>
      </c>
      <c r="K2291" s="16">
        <f>IF(Table3[[#This Row],[year]]="?","1983",Table3[[#This Row],[year]])</f>
        <v>1965</v>
      </c>
      <c r="L2291" s="16" t="str">
        <f>IF(Table3[[#This Row],[Hospital tier]]="?","tier - 2",Table3[[#This Row],[Hospital tier]])</f>
        <v>tier - 2</v>
      </c>
      <c r="M2291" s="16" t="str">
        <f>IF(Table3[[#This Row],[City tier]]="?","tier - 2",Table3[[#This Row],[City tier]])</f>
        <v>tier - 2</v>
      </c>
      <c r="N2291" s="16" t="str">
        <f>IF(Table3[[#This Row],[State ID]]="?","unknown",Table3[[#This Row],[State ID]])</f>
        <v>R1011</v>
      </c>
      <c r="O2291" s="38" t="str">
        <f>CONCATENATE(Table3[[#This Row],[date]],"-",Table3[[#This Row],[month2]],"-",Table3[[#This Row],[year2]])</f>
        <v>29-Nov-1965</v>
      </c>
      <c r="P2291" s="17">
        <f>DATEDIF(Table3[[#This Row],[date of birth]],DATE(2023,6,8),"y")</f>
        <v>57</v>
      </c>
      <c r="Q2291" s="39">
        <v>43073.760000000002</v>
      </c>
    </row>
    <row r="2292" spans="1:17" x14ac:dyDescent="0.25">
      <c r="A2292" t="s">
        <v>7007</v>
      </c>
      <c r="B2292">
        <v>1969</v>
      </c>
      <c r="C2292" t="s">
        <v>30</v>
      </c>
      <c r="D2292">
        <v>3</v>
      </c>
      <c r="E2292">
        <v>0</v>
      </c>
      <c r="F2292">
        <v>43254.42</v>
      </c>
      <c r="G2292" t="s">
        <v>11</v>
      </c>
      <c r="H2292" t="s">
        <v>11</v>
      </c>
      <c r="I2292" t="s">
        <v>168</v>
      </c>
      <c r="J2292" s="16" t="str">
        <f>IF(Table3[[#This Row],[month]]="?","sep",Table3[[#This Row],[month]])</f>
        <v>Dec</v>
      </c>
      <c r="K2292" s="16">
        <f>IF(Table3[[#This Row],[year]]="?","1983",Table3[[#This Row],[year]])</f>
        <v>1969</v>
      </c>
      <c r="L2292" s="16" t="str">
        <f>IF(Table3[[#This Row],[Hospital tier]]="?","tier - 2",Table3[[#This Row],[Hospital tier]])</f>
        <v>tier - 2</v>
      </c>
      <c r="M2292" s="16" t="str">
        <f>IF(Table3[[#This Row],[City tier]]="?","tier - 2",Table3[[#This Row],[City tier]])</f>
        <v>tier - 2</v>
      </c>
      <c r="N2292" s="16" t="str">
        <f>IF(Table3[[#This Row],[State ID]]="?","unknown",Table3[[#This Row],[State ID]])</f>
        <v>R1016</v>
      </c>
      <c r="O2292" s="38" t="str">
        <f>CONCATENATE(Table3[[#This Row],[date]],"-",Table3[[#This Row],[month2]],"-",Table3[[#This Row],[year2]])</f>
        <v>3-Dec-1969</v>
      </c>
      <c r="P2292" s="17">
        <f>DATEDIF(Table3[[#This Row],[date of birth]],DATE(2023,6,8),"y")</f>
        <v>53</v>
      </c>
      <c r="Q2292" s="39">
        <v>43254.42</v>
      </c>
    </row>
    <row r="2293" spans="1:17" x14ac:dyDescent="0.25">
      <c r="A2293" t="s">
        <v>7008</v>
      </c>
      <c r="B2293">
        <v>1965</v>
      </c>
      <c r="C2293" t="s">
        <v>35</v>
      </c>
      <c r="D2293">
        <v>22</v>
      </c>
      <c r="E2293">
        <v>0</v>
      </c>
      <c r="F2293">
        <v>43578.94</v>
      </c>
      <c r="G2293" t="s">
        <v>11</v>
      </c>
      <c r="H2293" t="s">
        <v>11</v>
      </c>
      <c r="I2293" t="s">
        <v>23</v>
      </c>
      <c r="J2293" s="16" t="str">
        <f>IF(Table3[[#This Row],[month]]="?","sep",Table3[[#This Row],[month]])</f>
        <v>Aug</v>
      </c>
      <c r="K2293" s="16">
        <f>IF(Table3[[#This Row],[year]]="?","1983",Table3[[#This Row],[year]])</f>
        <v>1965</v>
      </c>
      <c r="L2293" s="16" t="str">
        <f>IF(Table3[[#This Row],[Hospital tier]]="?","tier - 2",Table3[[#This Row],[Hospital tier]])</f>
        <v>tier - 2</v>
      </c>
      <c r="M2293" s="16" t="str">
        <f>IF(Table3[[#This Row],[City tier]]="?","tier - 2",Table3[[#This Row],[City tier]])</f>
        <v>tier - 2</v>
      </c>
      <c r="N2293" s="16" t="str">
        <f>IF(Table3[[#This Row],[State ID]]="?","unknown",Table3[[#This Row],[State ID]])</f>
        <v>R1012</v>
      </c>
      <c r="O2293" s="38" t="str">
        <f>CONCATENATE(Table3[[#This Row],[date]],"-",Table3[[#This Row],[month2]],"-",Table3[[#This Row],[year2]])</f>
        <v>22-Aug-1965</v>
      </c>
      <c r="P2293" s="17">
        <f>DATEDIF(Table3[[#This Row],[date of birth]],DATE(2023,6,8),"y")</f>
        <v>57</v>
      </c>
      <c r="Q2293" s="39">
        <v>43578.94</v>
      </c>
    </row>
    <row r="2294" spans="1:17" x14ac:dyDescent="0.25">
      <c r="A2294" t="s">
        <v>7009</v>
      </c>
      <c r="B2294">
        <v>1986</v>
      </c>
      <c r="C2294" t="s">
        <v>30</v>
      </c>
      <c r="D2294">
        <v>29</v>
      </c>
      <c r="E2294">
        <v>3</v>
      </c>
      <c r="F2294">
        <v>43753.34</v>
      </c>
      <c r="G2294" t="s">
        <v>11</v>
      </c>
      <c r="H2294" t="s">
        <v>16</v>
      </c>
      <c r="I2294" t="s">
        <v>164</v>
      </c>
      <c r="J2294" s="16" t="str">
        <f>IF(Table3[[#This Row],[month]]="?","sep",Table3[[#This Row],[month]])</f>
        <v>Dec</v>
      </c>
      <c r="K2294" s="16">
        <f>IF(Table3[[#This Row],[year]]="?","1983",Table3[[#This Row],[year]])</f>
        <v>1986</v>
      </c>
      <c r="L2294" s="16" t="str">
        <f>IF(Table3[[#This Row],[Hospital tier]]="?","tier - 2",Table3[[#This Row],[Hospital tier]])</f>
        <v>tier - 2</v>
      </c>
      <c r="M2294" s="16" t="str">
        <f>IF(Table3[[#This Row],[City tier]]="?","tier - 2",Table3[[#This Row],[City tier]])</f>
        <v>tier - 1</v>
      </c>
      <c r="N2294" s="16" t="str">
        <f>IF(Table3[[#This Row],[State ID]]="?","unknown",Table3[[#This Row],[State ID]])</f>
        <v>R1015</v>
      </c>
      <c r="O2294" s="38" t="str">
        <f>CONCATENATE(Table3[[#This Row],[date]],"-",Table3[[#This Row],[month2]],"-",Table3[[#This Row],[year2]])</f>
        <v>29-Dec-1986</v>
      </c>
      <c r="P2294" s="17">
        <f>DATEDIF(Table3[[#This Row],[date of birth]],DATE(2023,6,8),"y")</f>
        <v>36</v>
      </c>
      <c r="Q2294" s="39">
        <v>43753.34</v>
      </c>
    </row>
    <row r="2295" spans="1:17" x14ac:dyDescent="0.25">
      <c r="A2295" t="s">
        <v>7010</v>
      </c>
      <c r="B2295">
        <v>1966</v>
      </c>
      <c r="C2295" t="s">
        <v>37</v>
      </c>
      <c r="D2295">
        <v>25</v>
      </c>
      <c r="E2295">
        <v>2</v>
      </c>
      <c r="F2295">
        <v>43813.87</v>
      </c>
      <c r="G2295" t="s">
        <v>11</v>
      </c>
      <c r="H2295" t="s">
        <v>11</v>
      </c>
      <c r="I2295" t="s">
        <v>13</v>
      </c>
      <c r="J2295" s="16" t="str">
        <f>IF(Table3[[#This Row],[month]]="?","sep",Table3[[#This Row],[month]])</f>
        <v>Oct</v>
      </c>
      <c r="K2295" s="16">
        <f>IF(Table3[[#This Row],[year]]="?","1983",Table3[[#This Row],[year]])</f>
        <v>1966</v>
      </c>
      <c r="L2295" s="16" t="str">
        <f>IF(Table3[[#This Row],[Hospital tier]]="?","tier - 2",Table3[[#This Row],[Hospital tier]])</f>
        <v>tier - 2</v>
      </c>
      <c r="M2295" s="16" t="str">
        <f>IF(Table3[[#This Row],[City tier]]="?","tier - 2",Table3[[#This Row],[City tier]])</f>
        <v>tier - 2</v>
      </c>
      <c r="N2295" s="16" t="str">
        <f>IF(Table3[[#This Row],[State ID]]="?","unknown",Table3[[#This Row],[State ID]])</f>
        <v>R1013</v>
      </c>
      <c r="O2295" s="38" t="str">
        <f>CONCATENATE(Table3[[#This Row],[date]],"-",Table3[[#This Row],[month2]],"-",Table3[[#This Row],[year2]])</f>
        <v>25-Oct-1966</v>
      </c>
      <c r="P2295" s="17">
        <f>DATEDIF(Table3[[#This Row],[date of birth]],DATE(2023,6,8),"y")</f>
        <v>56</v>
      </c>
      <c r="Q2295" s="39">
        <v>43813.87</v>
      </c>
    </row>
    <row r="2296" spans="1:17" x14ac:dyDescent="0.25">
      <c r="A2296" t="s">
        <v>7011</v>
      </c>
      <c r="B2296">
        <v>1966</v>
      </c>
      <c r="C2296" t="s">
        <v>10</v>
      </c>
      <c r="D2296">
        <v>2</v>
      </c>
      <c r="E2296">
        <v>0</v>
      </c>
      <c r="F2296">
        <v>43817.45</v>
      </c>
      <c r="G2296" t="s">
        <v>11</v>
      </c>
      <c r="H2296" t="s">
        <v>12</v>
      </c>
      <c r="I2296" t="s">
        <v>23</v>
      </c>
      <c r="J2296" s="16" t="str">
        <f>IF(Table3[[#This Row],[month]]="?","sep",Table3[[#This Row],[month]])</f>
        <v>Jul</v>
      </c>
      <c r="K2296" s="16">
        <f>IF(Table3[[#This Row],[year]]="?","1983",Table3[[#This Row],[year]])</f>
        <v>1966</v>
      </c>
      <c r="L2296" s="16" t="str">
        <f>IF(Table3[[#This Row],[Hospital tier]]="?","tier - 2",Table3[[#This Row],[Hospital tier]])</f>
        <v>tier - 2</v>
      </c>
      <c r="M2296" s="16" t="str">
        <f>IF(Table3[[#This Row],[City tier]]="?","tier - 2",Table3[[#This Row],[City tier]])</f>
        <v>tier - 3</v>
      </c>
      <c r="N2296" s="16" t="str">
        <f>IF(Table3[[#This Row],[State ID]]="?","unknown",Table3[[#This Row],[State ID]])</f>
        <v>R1012</v>
      </c>
      <c r="O2296" s="38" t="str">
        <f>CONCATENATE(Table3[[#This Row],[date]],"-",Table3[[#This Row],[month2]],"-",Table3[[#This Row],[year2]])</f>
        <v>2-Jul-1966</v>
      </c>
      <c r="P2296" s="17">
        <f>DATEDIF(Table3[[#This Row],[date of birth]],DATE(2023,6,8),"y")</f>
        <v>56</v>
      </c>
      <c r="Q2296" s="39">
        <v>43817.45</v>
      </c>
    </row>
    <row r="2297" spans="1:17" x14ac:dyDescent="0.25">
      <c r="A2297" t="s">
        <v>7012</v>
      </c>
      <c r="B2297">
        <v>1980</v>
      </c>
      <c r="C2297" t="s">
        <v>15</v>
      </c>
      <c r="D2297">
        <v>10</v>
      </c>
      <c r="E2297">
        <v>2</v>
      </c>
      <c r="F2297">
        <v>43896.38</v>
      </c>
      <c r="G2297" t="s">
        <v>11</v>
      </c>
      <c r="H2297" t="s">
        <v>16</v>
      </c>
      <c r="I2297" t="s">
        <v>13</v>
      </c>
      <c r="J2297" s="16" t="str">
        <f>IF(Table3[[#This Row],[month]]="?","sep",Table3[[#This Row],[month]])</f>
        <v>Nov</v>
      </c>
      <c r="K2297" s="16">
        <f>IF(Table3[[#This Row],[year]]="?","1983",Table3[[#This Row],[year]])</f>
        <v>1980</v>
      </c>
      <c r="L2297" s="16" t="str">
        <f>IF(Table3[[#This Row],[Hospital tier]]="?","tier - 2",Table3[[#This Row],[Hospital tier]])</f>
        <v>tier - 2</v>
      </c>
      <c r="M2297" s="16" t="str">
        <f>IF(Table3[[#This Row],[City tier]]="?","tier - 2",Table3[[#This Row],[City tier]])</f>
        <v>tier - 1</v>
      </c>
      <c r="N2297" s="16" t="str">
        <f>IF(Table3[[#This Row],[State ID]]="?","unknown",Table3[[#This Row],[State ID]])</f>
        <v>R1013</v>
      </c>
      <c r="O2297" s="38" t="str">
        <f>CONCATENATE(Table3[[#This Row],[date]],"-",Table3[[#This Row],[month2]],"-",Table3[[#This Row],[year2]])</f>
        <v>10-Nov-1980</v>
      </c>
      <c r="P2297" s="17">
        <f>DATEDIF(Table3[[#This Row],[date of birth]],DATE(2023,6,8),"y")</f>
        <v>42</v>
      </c>
      <c r="Q2297" s="39">
        <v>43896.38</v>
      </c>
    </row>
    <row r="2298" spans="1:17" x14ac:dyDescent="0.25">
      <c r="A2298" t="s">
        <v>7013</v>
      </c>
      <c r="B2298">
        <v>1966</v>
      </c>
      <c r="C2298" t="s">
        <v>37</v>
      </c>
      <c r="D2298">
        <v>5</v>
      </c>
      <c r="E2298">
        <v>0</v>
      </c>
      <c r="F2298">
        <v>43921.18</v>
      </c>
      <c r="G2298" t="s">
        <v>11</v>
      </c>
      <c r="H2298" t="s">
        <v>11</v>
      </c>
      <c r="I2298" t="s">
        <v>23</v>
      </c>
      <c r="J2298" s="16" t="str">
        <f>IF(Table3[[#This Row],[month]]="?","sep",Table3[[#This Row],[month]])</f>
        <v>Oct</v>
      </c>
      <c r="K2298" s="16">
        <f>IF(Table3[[#This Row],[year]]="?","1983",Table3[[#This Row],[year]])</f>
        <v>1966</v>
      </c>
      <c r="L2298" s="16" t="str">
        <f>IF(Table3[[#This Row],[Hospital tier]]="?","tier - 2",Table3[[#This Row],[Hospital tier]])</f>
        <v>tier - 2</v>
      </c>
      <c r="M2298" s="16" t="str">
        <f>IF(Table3[[#This Row],[City tier]]="?","tier - 2",Table3[[#This Row],[City tier]])</f>
        <v>tier - 2</v>
      </c>
      <c r="N2298" s="16" t="str">
        <f>IF(Table3[[#This Row],[State ID]]="?","unknown",Table3[[#This Row],[State ID]])</f>
        <v>R1012</v>
      </c>
      <c r="O2298" s="38" t="str">
        <f>CONCATENATE(Table3[[#This Row],[date]],"-",Table3[[#This Row],[month2]],"-",Table3[[#This Row],[year2]])</f>
        <v>5-Oct-1966</v>
      </c>
      <c r="P2298" s="17">
        <f>DATEDIF(Table3[[#This Row],[date of birth]],DATE(2023,6,8),"y")</f>
        <v>56</v>
      </c>
      <c r="Q2298" s="39">
        <v>43921.18</v>
      </c>
    </row>
    <row r="2299" spans="1:17" x14ac:dyDescent="0.25">
      <c r="A2299" t="s">
        <v>7014</v>
      </c>
      <c r="B2299">
        <v>1988</v>
      </c>
      <c r="C2299" t="s">
        <v>10</v>
      </c>
      <c r="D2299">
        <v>16</v>
      </c>
      <c r="E2299">
        <v>1</v>
      </c>
      <c r="F2299">
        <v>43943.88</v>
      </c>
      <c r="G2299" t="s">
        <v>11</v>
      </c>
      <c r="H2299" t="s">
        <v>16</v>
      </c>
      <c r="I2299" t="s">
        <v>23</v>
      </c>
      <c r="J2299" s="16" t="str">
        <f>IF(Table3[[#This Row],[month]]="?","sep",Table3[[#This Row],[month]])</f>
        <v>Jul</v>
      </c>
      <c r="K2299" s="16">
        <f>IF(Table3[[#This Row],[year]]="?","1983",Table3[[#This Row],[year]])</f>
        <v>1988</v>
      </c>
      <c r="L2299" s="16" t="str">
        <f>IF(Table3[[#This Row],[Hospital tier]]="?","tier - 2",Table3[[#This Row],[Hospital tier]])</f>
        <v>tier - 2</v>
      </c>
      <c r="M2299" s="16" t="str">
        <f>IF(Table3[[#This Row],[City tier]]="?","tier - 2",Table3[[#This Row],[City tier]])</f>
        <v>tier - 1</v>
      </c>
      <c r="N2299" s="16" t="str">
        <f>IF(Table3[[#This Row],[State ID]]="?","unknown",Table3[[#This Row],[State ID]])</f>
        <v>R1012</v>
      </c>
      <c r="O2299" s="38" t="str">
        <f>CONCATENATE(Table3[[#This Row],[date]],"-",Table3[[#This Row],[month2]],"-",Table3[[#This Row],[year2]])</f>
        <v>16-Jul-1988</v>
      </c>
      <c r="P2299" s="17">
        <f>DATEDIF(Table3[[#This Row],[date of birth]],DATE(2023,6,8),"y")</f>
        <v>34</v>
      </c>
      <c r="Q2299" s="39">
        <v>43943.88</v>
      </c>
    </row>
    <row r="2300" spans="1:17" x14ac:dyDescent="0.25">
      <c r="A2300" t="s">
        <v>7015</v>
      </c>
      <c r="B2300">
        <v>1975</v>
      </c>
      <c r="C2300" t="s">
        <v>18</v>
      </c>
      <c r="D2300">
        <v>1</v>
      </c>
      <c r="E2300">
        <v>2</v>
      </c>
      <c r="F2300">
        <v>44202.65</v>
      </c>
      <c r="G2300" t="s">
        <v>11</v>
      </c>
      <c r="H2300" t="s">
        <v>11</v>
      </c>
      <c r="I2300" t="s">
        <v>13</v>
      </c>
      <c r="J2300" s="16" t="str">
        <f>IF(Table3[[#This Row],[month]]="?","sep",Table3[[#This Row],[month]])</f>
        <v>Jun</v>
      </c>
      <c r="K2300" s="16">
        <f>IF(Table3[[#This Row],[year]]="?","1983",Table3[[#This Row],[year]])</f>
        <v>1975</v>
      </c>
      <c r="L2300" s="16" t="str">
        <f>IF(Table3[[#This Row],[Hospital tier]]="?","tier - 2",Table3[[#This Row],[Hospital tier]])</f>
        <v>tier - 2</v>
      </c>
      <c r="M2300" s="16" t="str">
        <f>IF(Table3[[#This Row],[City tier]]="?","tier - 2",Table3[[#This Row],[City tier]])</f>
        <v>tier - 2</v>
      </c>
      <c r="N2300" s="16" t="str">
        <f>IF(Table3[[#This Row],[State ID]]="?","unknown",Table3[[#This Row],[State ID]])</f>
        <v>R1013</v>
      </c>
      <c r="O2300" s="38" t="str">
        <f>CONCATENATE(Table3[[#This Row],[date]],"-",Table3[[#This Row],[month2]],"-",Table3[[#This Row],[year2]])</f>
        <v>1-Jun-1975</v>
      </c>
      <c r="P2300" s="17">
        <f>DATEDIF(Table3[[#This Row],[date of birth]],DATE(2023,6,8),"y")</f>
        <v>48</v>
      </c>
      <c r="Q2300" s="39">
        <v>44202.65</v>
      </c>
    </row>
    <row r="2301" spans="1:17" x14ac:dyDescent="0.25">
      <c r="A2301" t="s">
        <v>7016</v>
      </c>
      <c r="B2301">
        <v>1968</v>
      </c>
      <c r="C2301" t="s">
        <v>15</v>
      </c>
      <c r="D2301">
        <v>24</v>
      </c>
      <c r="E2301">
        <v>2</v>
      </c>
      <c r="F2301">
        <v>44260.75</v>
      </c>
      <c r="G2301" t="s">
        <v>11</v>
      </c>
      <c r="H2301" t="s">
        <v>16</v>
      </c>
      <c r="I2301" t="s">
        <v>13</v>
      </c>
      <c r="J2301" s="16" t="str">
        <f>IF(Table3[[#This Row],[month]]="?","sep",Table3[[#This Row],[month]])</f>
        <v>Nov</v>
      </c>
      <c r="K2301" s="16">
        <f>IF(Table3[[#This Row],[year]]="?","1983",Table3[[#This Row],[year]])</f>
        <v>1968</v>
      </c>
      <c r="L2301" s="16" t="str">
        <f>IF(Table3[[#This Row],[Hospital tier]]="?","tier - 2",Table3[[#This Row],[Hospital tier]])</f>
        <v>tier - 2</v>
      </c>
      <c r="M2301" s="16" t="str">
        <f>IF(Table3[[#This Row],[City tier]]="?","tier - 2",Table3[[#This Row],[City tier]])</f>
        <v>tier - 1</v>
      </c>
      <c r="N2301" s="16" t="str">
        <f>IF(Table3[[#This Row],[State ID]]="?","unknown",Table3[[#This Row],[State ID]])</f>
        <v>R1013</v>
      </c>
      <c r="O2301" s="38" t="str">
        <f>CONCATENATE(Table3[[#This Row],[date]],"-",Table3[[#This Row],[month2]],"-",Table3[[#This Row],[year2]])</f>
        <v>24-Nov-1968</v>
      </c>
      <c r="P2301" s="17">
        <f>DATEDIF(Table3[[#This Row],[date of birth]],DATE(2023,6,8),"y")</f>
        <v>54</v>
      </c>
      <c r="Q2301" s="39">
        <v>44260.75</v>
      </c>
    </row>
    <row r="2302" spans="1:17" x14ac:dyDescent="0.25">
      <c r="A2302" t="s">
        <v>7017</v>
      </c>
      <c r="B2302">
        <v>1971</v>
      </c>
      <c r="C2302" t="s">
        <v>37</v>
      </c>
      <c r="D2302">
        <v>29</v>
      </c>
      <c r="E2302">
        <v>0</v>
      </c>
      <c r="F2302">
        <v>44400.41</v>
      </c>
      <c r="G2302" t="s">
        <v>11</v>
      </c>
      <c r="H2302" t="s">
        <v>11</v>
      </c>
      <c r="I2302" t="s">
        <v>13</v>
      </c>
      <c r="J2302" s="16" t="str">
        <f>IF(Table3[[#This Row],[month]]="?","sep",Table3[[#This Row],[month]])</f>
        <v>Oct</v>
      </c>
      <c r="K2302" s="16">
        <f>IF(Table3[[#This Row],[year]]="?","1983",Table3[[#This Row],[year]])</f>
        <v>1971</v>
      </c>
      <c r="L2302" s="16" t="str">
        <f>IF(Table3[[#This Row],[Hospital tier]]="?","tier - 2",Table3[[#This Row],[Hospital tier]])</f>
        <v>tier - 2</v>
      </c>
      <c r="M2302" s="16" t="str">
        <f>IF(Table3[[#This Row],[City tier]]="?","tier - 2",Table3[[#This Row],[City tier]])</f>
        <v>tier - 2</v>
      </c>
      <c r="N2302" s="16" t="str">
        <f>IF(Table3[[#This Row],[State ID]]="?","unknown",Table3[[#This Row],[State ID]])</f>
        <v>R1013</v>
      </c>
      <c r="O2302" s="38" t="str">
        <f>CONCATENATE(Table3[[#This Row],[date]],"-",Table3[[#This Row],[month2]],"-",Table3[[#This Row],[year2]])</f>
        <v>29-Oct-1971</v>
      </c>
      <c r="P2302" s="17">
        <f>DATEDIF(Table3[[#This Row],[date of birth]],DATE(2023,6,8),"y")</f>
        <v>51</v>
      </c>
      <c r="Q2302" s="39">
        <v>44400.41</v>
      </c>
    </row>
    <row r="2303" spans="1:17" x14ac:dyDescent="0.25">
      <c r="A2303" t="s">
        <v>7018</v>
      </c>
      <c r="B2303">
        <v>1967</v>
      </c>
      <c r="C2303" t="s">
        <v>20</v>
      </c>
      <c r="D2303">
        <v>14</v>
      </c>
      <c r="E2303">
        <v>0</v>
      </c>
      <c r="F2303">
        <v>44423.8</v>
      </c>
      <c r="G2303" t="s">
        <v>11</v>
      </c>
      <c r="H2303" t="s">
        <v>12</v>
      </c>
      <c r="I2303" t="s">
        <v>13</v>
      </c>
      <c r="J2303" s="16" t="str">
        <f>IF(Table3[[#This Row],[month]]="?","sep",Table3[[#This Row],[month]])</f>
        <v>Sep</v>
      </c>
      <c r="K2303" s="16">
        <f>IF(Table3[[#This Row],[year]]="?","1983",Table3[[#This Row],[year]])</f>
        <v>1967</v>
      </c>
      <c r="L2303" s="16" t="str">
        <f>IF(Table3[[#This Row],[Hospital tier]]="?","tier - 2",Table3[[#This Row],[Hospital tier]])</f>
        <v>tier - 2</v>
      </c>
      <c r="M2303" s="16" t="str">
        <f>IF(Table3[[#This Row],[City tier]]="?","tier - 2",Table3[[#This Row],[City tier]])</f>
        <v>tier - 3</v>
      </c>
      <c r="N2303" s="16" t="str">
        <f>IF(Table3[[#This Row],[State ID]]="?","unknown",Table3[[#This Row],[State ID]])</f>
        <v>R1013</v>
      </c>
      <c r="O2303" s="38" t="str">
        <f>CONCATENATE(Table3[[#This Row],[date]],"-",Table3[[#This Row],[month2]],"-",Table3[[#This Row],[year2]])</f>
        <v>14-Sep-1967</v>
      </c>
      <c r="P2303" s="17">
        <f>DATEDIF(Table3[[#This Row],[date of birth]],DATE(2023,6,8),"y")</f>
        <v>55</v>
      </c>
      <c r="Q2303" s="39">
        <v>44423.8</v>
      </c>
    </row>
    <row r="2304" spans="1:17" x14ac:dyDescent="0.25">
      <c r="A2304" t="s">
        <v>7019</v>
      </c>
      <c r="B2304">
        <v>2000</v>
      </c>
      <c r="C2304" t="s">
        <v>35</v>
      </c>
      <c r="D2304">
        <v>2</v>
      </c>
      <c r="E2304">
        <v>1</v>
      </c>
      <c r="F2304">
        <v>44501.4</v>
      </c>
      <c r="G2304" t="s">
        <v>11</v>
      </c>
      <c r="H2304" t="s">
        <v>12</v>
      </c>
      <c r="I2304" t="s">
        <v>13</v>
      </c>
      <c r="J2304" s="16" t="str">
        <f>IF(Table3[[#This Row],[month]]="?","sep",Table3[[#This Row],[month]])</f>
        <v>Aug</v>
      </c>
      <c r="K2304" s="16">
        <f>IF(Table3[[#This Row],[year]]="?","1983",Table3[[#This Row],[year]])</f>
        <v>2000</v>
      </c>
      <c r="L2304" s="16" t="str">
        <f>IF(Table3[[#This Row],[Hospital tier]]="?","tier - 2",Table3[[#This Row],[Hospital tier]])</f>
        <v>tier - 2</v>
      </c>
      <c r="M2304" s="16" t="str">
        <f>IF(Table3[[#This Row],[City tier]]="?","tier - 2",Table3[[#This Row],[City tier]])</f>
        <v>tier - 3</v>
      </c>
      <c r="N2304" s="16" t="str">
        <f>IF(Table3[[#This Row],[State ID]]="?","unknown",Table3[[#This Row],[State ID]])</f>
        <v>R1013</v>
      </c>
      <c r="O2304" s="38" t="str">
        <f>CONCATENATE(Table3[[#This Row],[date]],"-",Table3[[#This Row],[month2]],"-",Table3[[#This Row],[year2]])</f>
        <v>2-Aug-2000</v>
      </c>
      <c r="P2304" s="17">
        <f>DATEDIF(Table3[[#This Row],[date of birth]],DATE(2023,6,8),"y")</f>
        <v>22</v>
      </c>
      <c r="Q2304" s="39">
        <v>44501.4</v>
      </c>
    </row>
    <row r="2305" spans="1:17" x14ac:dyDescent="0.25">
      <c r="A2305" t="s">
        <v>7020</v>
      </c>
      <c r="B2305">
        <v>1993</v>
      </c>
      <c r="C2305" t="s">
        <v>37</v>
      </c>
      <c r="D2305">
        <v>11</v>
      </c>
      <c r="E2305">
        <v>2</v>
      </c>
      <c r="F2305">
        <v>44585.46</v>
      </c>
      <c r="G2305" t="s">
        <v>11</v>
      </c>
      <c r="H2305" t="s">
        <v>11</v>
      </c>
      <c r="I2305" t="s">
        <v>42</v>
      </c>
      <c r="J2305" s="16" t="str">
        <f>IF(Table3[[#This Row],[month]]="?","sep",Table3[[#This Row],[month]])</f>
        <v>Oct</v>
      </c>
      <c r="K2305" s="16">
        <f>IF(Table3[[#This Row],[year]]="?","1983",Table3[[#This Row],[year]])</f>
        <v>1993</v>
      </c>
      <c r="L2305" s="16" t="str">
        <f>IF(Table3[[#This Row],[Hospital tier]]="?","tier - 2",Table3[[#This Row],[Hospital tier]])</f>
        <v>tier - 2</v>
      </c>
      <c r="M2305" s="16" t="str">
        <f>IF(Table3[[#This Row],[City tier]]="?","tier - 2",Table3[[#This Row],[City tier]])</f>
        <v>tier - 2</v>
      </c>
      <c r="N2305" s="16" t="str">
        <f>IF(Table3[[#This Row],[State ID]]="?","unknown",Table3[[#This Row],[State ID]])</f>
        <v>R1011</v>
      </c>
      <c r="O2305" s="38" t="str">
        <f>CONCATENATE(Table3[[#This Row],[date]],"-",Table3[[#This Row],[month2]],"-",Table3[[#This Row],[year2]])</f>
        <v>11-Oct-1993</v>
      </c>
      <c r="P2305" s="17">
        <f>DATEDIF(Table3[[#This Row],[date of birth]],DATE(2023,6,8),"y")</f>
        <v>29</v>
      </c>
      <c r="Q2305" s="39">
        <v>44585.46</v>
      </c>
    </row>
    <row r="2306" spans="1:17" x14ac:dyDescent="0.25">
      <c r="A2306" t="s">
        <v>7021</v>
      </c>
      <c r="B2306">
        <v>1971</v>
      </c>
      <c r="C2306" t="s">
        <v>35</v>
      </c>
      <c r="D2306">
        <v>13</v>
      </c>
      <c r="E2306">
        <v>2</v>
      </c>
      <c r="F2306">
        <v>44641.2</v>
      </c>
      <c r="G2306" t="s">
        <v>11</v>
      </c>
      <c r="H2306" t="s">
        <v>12</v>
      </c>
      <c r="I2306" t="s">
        <v>247</v>
      </c>
      <c r="J2306" s="16" t="str">
        <f>IF(Table3[[#This Row],[month]]="?","sep",Table3[[#This Row],[month]])</f>
        <v>Aug</v>
      </c>
      <c r="K2306" s="16">
        <f>IF(Table3[[#This Row],[year]]="?","1983",Table3[[#This Row],[year]])</f>
        <v>1971</v>
      </c>
      <c r="L2306" s="16" t="str">
        <f>IF(Table3[[#This Row],[Hospital tier]]="?","tier - 2",Table3[[#This Row],[Hospital tier]])</f>
        <v>tier - 2</v>
      </c>
      <c r="M2306" s="16" t="str">
        <f>IF(Table3[[#This Row],[City tier]]="?","tier - 2",Table3[[#This Row],[City tier]])</f>
        <v>tier - 3</v>
      </c>
      <c r="N2306" s="16" t="str">
        <f>IF(Table3[[#This Row],[State ID]]="?","unknown",Table3[[#This Row],[State ID]])</f>
        <v>R1024</v>
      </c>
      <c r="O2306" s="38" t="str">
        <f>CONCATENATE(Table3[[#This Row],[date]],"-",Table3[[#This Row],[month2]],"-",Table3[[#This Row],[year2]])</f>
        <v>13-Aug-1971</v>
      </c>
      <c r="P2306" s="17">
        <f>DATEDIF(Table3[[#This Row],[date of birth]],DATE(2023,6,8),"y")</f>
        <v>51</v>
      </c>
      <c r="Q2306" s="39">
        <v>44641.2</v>
      </c>
    </row>
    <row r="2307" spans="1:17" x14ac:dyDescent="0.25">
      <c r="A2307" t="s">
        <v>7022</v>
      </c>
      <c r="B2307">
        <v>1962</v>
      </c>
      <c r="C2307" t="s">
        <v>30</v>
      </c>
      <c r="D2307">
        <v>17</v>
      </c>
      <c r="E2307">
        <v>0</v>
      </c>
      <c r="F2307">
        <v>45008.959999999999</v>
      </c>
      <c r="G2307" t="s">
        <v>11</v>
      </c>
      <c r="H2307" t="s">
        <v>11</v>
      </c>
      <c r="I2307" t="s">
        <v>13</v>
      </c>
      <c r="J2307" s="16" t="str">
        <f>IF(Table3[[#This Row],[month]]="?","sep",Table3[[#This Row],[month]])</f>
        <v>Dec</v>
      </c>
      <c r="K2307" s="16">
        <f>IF(Table3[[#This Row],[year]]="?","1983",Table3[[#This Row],[year]])</f>
        <v>1962</v>
      </c>
      <c r="L2307" s="16" t="str">
        <f>IF(Table3[[#This Row],[Hospital tier]]="?","tier - 2",Table3[[#This Row],[Hospital tier]])</f>
        <v>tier - 2</v>
      </c>
      <c r="M2307" s="16" t="str">
        <f>IF(Table3[[#This Row],[City tier]]="?","tier - 2",Table3[[#This Row],[City tier]])</f>
        <v>tier - 2</v>
      </c>
      <c r="N2307" s="16" t="str">
        <f>IF(Table3[[#This Row],[State ID]]="?","unknown",Table3[[#This Row],[State ID]])</f>
        <v>R1013</v>
      </c>
      <c r="O2307" s="38" t="str">
        <f>CONCATENATE(Table3[[#This Row],[date]],"-",Table3[[#This Row],[month2]],"-",Table3[[#This Row],[year2]])</f>
        <v>17-Dec-1962</v>
      </c>
      <c r="P2307" s="17">
        <f>DATEDIF(Table3[[#This Row],[date of birth]],DATE(2023,6,8),"y")</f>
        <v>60</v>
      </c>
      <c r="Q2307" s="39">
        <v>45008.959999999999</v>
      </c>
    </row>
    <row r="2308" spans="1:17" x14ac:dyDescent="0.25">
      <c r="A2308" t="s">
        <v>7023</v>
      </c>
      <c r="B2308">
        <v>1974</v>
      </c>
      <c r="C2308" t="s">
        <v>35</v>
      </c>
      <c r="D2308">
        <v>9</v>
      </c>
      <c r="E2308">
        <v>2</v>
      </c>
      <c r="F2308">
        <v>45702.02</v>
      </c>
      <c r="G2308" t="s">
        <v>11</v>
      </c>
      <c r="H2308" t="s">
        <v>11</v>
      </c>
      <c r="I2308" t="s">
        <v>23</v>
      </c>
      <c r="J2308" s="16" t="str">
        <f>IF(Table3[[#This Row],[month]]="?","sep",Table3[[#This Row],[month]])</f>
        <v>Aug</v>
      </c>
      <c r="K2308" s="16">
        <f>IF(Table3[[#This Row],[year]]="?","1983",Table3[[#This Row],[year]])</f>
        <v>1974</v>
      </c>
      <c r="L2308" s="16" t="str">
        <f>IF(Table3[[#This Row],[Hospital tier]]="?","tier - 2",Table3[[#This Row],[Hospital tier]])</f>
        <v>tier - 2</v>
      </c>
      <c r="M2308" s="16" t="str">
        <f>IF(Table3[[#This Row],[City tier]]="?","tier - 2",Table3[[#This Row],[City tier]])</f>
        <v>tier - 2</v>
      </c>
      <c r="N2308" s="16" t="str">
        <f>IF(Table3[[#This Row],[State ID]]="?","unknown",Table3[[#This Row],[State ID]])</f>
        <v>R1012</v>
      </c>
      <c r="O2308" s="38" t="str">
        <f>CONCATENATE(Table3[[#This Row],[date]],"-",Table3[[#This Row],[month2]],"-",Table3[[#This Row],[year2]])</f>
        <v>9-Aug-1974</v>
      </c>
      <c r="P2308" s="17">
        <f>DATEDIF(Table3[[#This Row],[date of birth]],DATE(2023,6,8),"y")</f>
        <v>48</v>
      </c>
      <c r="Q2308" s="39">
        <v>45702.02</v>
      </c>
    </row>
    <row r="2309" spans="1:17" x14ac:dyDescent="0.25">
      <c r="A2309" t="s">
        <v>7024</v>
      </c>
      <c r="B2309">
        <v>1960</v>
      </c>
      <c r="C2309" t="s">
        <v>30</v>
      </c>
      <c r="D2309">
        <v>21</v>
      </c>
      <c r="E2309">
        <v>0</v>
      </c>
      <c r="F2309">
        <v>45710.21</v>
      </c>
      <c r="G2309" t="s">
        <v>11</v>
      </c>
      <c r="H2309" t="s">
        <v>11</v>
      </c>
      <c r="I2309" t="s">
        <v>168</v>
      </c>
      <c r="J2309" s="16" t="str">
        <f>IF(Table3[[#This Row],[month]]="?","sep",Table3[[#This Row],[month]])</f>
        <v>Dec</v>
      </c>
      <c r="K2309" s="16">
        <f>IF(Table3[[#This Row],[year]]="?","1983",Table3[[#This Row],[year]])</f>
        <v>1960</v>
      </c>
      <c r="L2309" s="16" t="str">
        <f>IF(Table3[[#This Row],[Hospital tier]]="?","tier - 2",Table3[[#This Row],[Hospital tier]])</f>
        <v>tier - 2</v>
      </c>
      <c r="M2309" s="16" t="str">
        <f>IF(Table3[[#This Row],[City tier]]="?","tier - 2",Table3[[#This Row],[City tier]])</f>
        <v>tier - 2</v>
      </c>
      <c r="N2309" s="16" t="str">
        <f>IF(Table3[[#This Row],[State ID]]="?","unknown",Table3[[#This Row],[State ID]])</f>
        <v>R1016</v>
      </c>
      <c r="O2309" s="38" t="str">
        <f>CONCATENATE(Table3[[#This Row],[date]],"-",Table3[[#This Row],[month2]],"-",Table3[[#This Row],[year2]])</f>
        <v>21-Dec-1960</v>
      </c>
      <c r="P2309" s="17">
        <f>DATEDIF(Table3[[#This Row],[date of birth]],DATE(2023,6,8),"y")</f>
        <v>62</v>
      </c>
      <c r="Q2309" s="39">
        <v>45710.21</v>
      </c>
    </row>
    <row r="2310" spans="1:17" x14ac:dyDescent="0.25">
      <c r="A2310" t="s">
        <v>7025</v>
      </c>
      <c r="B2310">
        <v>1979</v>
      </c>
      <c r="C2310" t="s">
        <v>35</v>
      </c>
      <c r="D2310">
        <v>12</v>
      </c>
      <c r="E2310">
        <v>0</v>
      </c>
      <c r="F2310">
        <v>45863.21</v>
      </c>
      <c r="G2310" t="s">
        <v>11</v>
      </c>
      <c r="H2310" t="s">
        <v>16</v>
      </c>
      <c r="I2310" t="s">
        <v>13</v>
      </c>
      <c r="J2310" s="16" t="str">
        <f>IF(Table3[[#This Row],[month]]="?","sep",Table3[[#This Row],[month]])</f>
        <v>Aug</v>
      </c>
      <c r="K2310" s="16">
        <f>IF(Table3[[#This Row],[year]]="?","1983",Table3[[#This Row],[year]])</f>
        <v>1979</v>
      </c>
      <c r="L2310" s="16" t="str">
        <f>IF(Table3[[#This Row],[Hospital tier]]="?","tier - 2",Table3[[#This Row],[Hospital tier]])</f>
        <v>tier - 2</v>
      </c>
      <c r="M2310" s="16" t="str">
        <f>IF(Table3[[#This Row],[City tier]]="?","tier - 2",Table3[[#This Row],[City tier]])</f>
        <v>tier - 1</v>
      </c>
      <c r="N2310" s="16" t="str">
        <f>IF(Table3[[#This Row],[State ID]]="?","unknown",Table3[[#This Row],[State ID]])</f>
        <v>R1013</v>
      </c>
      <c r="O2310" s="38" t="str">
        <f>CONCATENATE(Table3[[#This Row],[date]],"-",Table3[[#This Row],[month2]],"-",Table3[[#This Row],[year2]])</f>
        <v>12-Aug-1979</v>
      </c>
      <c r="P2310" s="17">
        <f>DATEDIF(Table3[[#This Row],[date of birth]],DATE(2023,6,8),"y")</f>
        <v>43</v>
      </c>
      <c r="Q2310" s="39">
        <v>45863.21</v>
      </c>
    </row>
    <row r="2311" spans="1:17" x14ac:dyDescent="0.25">
      <c r="A2311" t="s">
        <v>7026</v>
      </c>
      <c r="B2311">
        <v>1985</v>
      </c>
      <c r="C2311" t="s">
        <v>20</v>
      </c>
      <c r="D2311">
        <v>30</v>
      </c>
      <c r="E2311">
        <v>2</v>
      </c>
      <c r="F2311">
        <v>46113.51</v>
      </c>
      <c r="G2311" t="s">
        <v>11</v>
      </c>
      <c r="H2311" t="s">
        <v>12</v>
      </c>
      <c r="I2311" t="s">
        <v>42</v>
      </c>
      <c r="J2311" s="16" t="str">
        <f>IF(Table3[[#This Row],[month]]="?","sep",Table3[[#This Row],[month]])</f>
        <v>Sep</v>
      </c>
      <c r="K2311" s="16">
        <f>IF(Table3[[#This Row],[year]]="?","1983",Table3[[#This Row],[year]])</f>
        <v>1985</v>
      </c>
      <c r="L2311" s="16" t="str">
        <f>IF(Table3[[#This Row],[Hospital tier]]="?","tier - 2",Table3[[#This Row],[Hospital tier]])</f>
        <v>tier - 2</v>
      </c>
      <c r="M2311" s="16" t="str">
        <f>IF(Table3[[#This Row],[City tier]]="?","tier - 2",Table3[[#This Row],[City tier]])</f>
        <v>tier - 3</v>
      </c>
      <c r="N2311" s="16" t="str">
        <f>IF(Table3[[#This Row],[State ID]]="?","unknown",Table3[[#This Row],[State ID]])</f>
        <v>R1011</v>
      </c>
      <c r="O2311" s="38" t="str">
        <f>CONCATENATE(Table3[[#This Row],[date]],"-",Table3[[#This Row],[month2]],"-",Table3[[#This Row],[year2]])</f>
        <v>30-Sep-1985</v>
      </c>
      <c r="P2311" s="17">
        <f>DATEDIF(Table3[[#This Row],[date of birth]],DATE(2023,6,8),"y")</f>
        <v>37</v>
      </c>
      <c r="Q2311" s="39">
        <v>46113.51</v>
      </c>
    </row>
    <row r="2312" spans="1:17" x14ac:dyDescent="0.25">
      <c r="A2312" t="s">
        <v>7027</v>
      </c>
      <c r="B2312">
        <v>1962</v>
      </c>
      <c r="C2312" t="s">
        <v>30</v>
      </c>
      <c r="D2312">
        <v>4</v>
      </c>
      <c r="E2312">
        <v>3</v>
      </c>
      <c r="F2312">
        <v>46130.53</v>
      </c>
      <c r="G2312" t="s">
        <v>16</v>
      </c>
      <c r="H2312" t="s">
        <v>16</v>
      </c>
      <c r="I2312" t="s">
        <v>23</v>
      </c>
      <c r="J2312" s="16" t="str">
        <f>IF(Table3[[#This Row],[month]]="?","sep",Table3[[#This Row],[month]])</f>
        <v>Dec</v>
      </c>
      <c r="K2312" s="16">
        <f>IF(Table3[[#This Row],[year]]="?","1983",Table3[[#This Row],[year]])</f>
        <v>1962</v>
      </c>
      <c r="L2312" s="16" t="str">
        <f>IF(Table3[[#This Row],[Hospital tier]]="?","tier - 2",Table3[[#This Row],[Hospital tier]])</f>
        <v>tier - 1</v>
      </c>
      <c r="M2312" s="16" t="str">
        <f>IF(Table3[[#This Row],[City tier]]="?","tier - 2",Table3[[#This Row],[City tier]])</f>
        <v>tier - 1</v>
      </c>
      <c r="N2312" s="16" t="str">
        <f>IF(Table3[[#This Row],[State ID]]="?","unknown",Table3[[#This Row],[State ID]])</f>
        <v>R1012</v>
      </c>
      <c r="O2312" s="38" t="str">
        <f>CONCATENATE(Table3[[#This Row],[date]],"-",Table3[[#This Row],[month2]],"-",Table3[[#This Row],[year2]])</f>
        <v>4-Dec-1962</v>
      </c>
      <c r="P2312" s="17">
        <f>DATEDIF(Table3[[#This Row],[date of birth]],DATE(2023,6,8),"y")</f>
        <v>60</v>
      </c>
      <c r="Q2312" s="39">
        <v>46130.53</v>
      </c>
    </row>
    <row r="2313" spans="1:17" x14ac:dyDescent="0.25">
      <c r="A2313" t="s">
        <v>7028</v>
      </c>
      <c r="B2313">
        <v>1976</v>
      </c>
      <c r="C2313" t="s">
        <v>30</v>
      </c>
      <c r="D2313">
        <v>2</v>
      </c>
      <c r="E2313">
        <v>3</v>
      </c>
      <c r="F2313">
        <v>46151.12</v>
      </c>
      <c r="G2313" t="s">
        <v>16</v>
      </c>
      <c r="H2313" t="s">
        <v>12</v>
      </c>
      <c r="I2313" t="s">
        <v>13</v>
      </c>
      <c r="J2313" s="16" t="str">
        <f>IF(Table3[[#This Row],[month]]="?","sep",Table3[[#This Row],[month]])</f>
        <v>Dec</v>
      </c>
      <c r="K2313" s="16">
        <f>IF(Table3[[#This Row],[year]]="?","1983",Table3[[#This Row],[year]])</f>
        <v>1976</v>
      </c>
      <c r="L2313" s="16" t="str">
        <f>IF(Table3[[#This Row],[Hospital tier]]="?","tier - 2",Table3[[#This Row],[Hospital tier]])</f>
        <v>tier - 1</v>
      </c>
      <c r="M2313" s="16" t="str">
        <f>IF(Table3[[#This Row],[City tier]]="?","tier - 2",Table3[[#This Row],[City tier]])</f>
        <v>tier - 3</v>
      </c>
      <c r="N2313" s="16" t="str">
        <f>IF(Table3[[#This Row],[State ID]]="?","unknown",Table3[[#This Row],[State ID]])</f>
        <v>R1013</v>
      </c>
      <c r="O2313" s="38" t="str">
        <f>CONCATENATE(Table3[[#This Row],[date]],"-",Table3[[#This Row],[month2]],"-",Table3[[#This Row],[year2]])</f>
        <v>2-Dec-1976</v>
      </c>
      <c r="P2313" s="17">
        <f>DATEDIF(Table3[[#This Row],[date of birth]],DATE(2023,6,8),"y")</f>
        <v>46</v>
      </c>
      <c r="Q2313" s="39">
        <v>46151.12</v>
      </c>
    </row>
    <row r="2314" spans="1:17" x14ac:dyDescent="0.25">
      <c r="A2314" t="s">
        <v>7029</v>
      </c>
      <c r="B2314">
        <v>1978</v>
      </c>
      <c r="C2314" t="s">
        <v>35</v>
      </c>
      <c r="D2314">
        <v>17</v>
      </c>
      <c r="E2314">
        <v>2</v>
      </c>
      <c r="F2314">
        <v>46200.99</v>
      </c>
      <c r="G2314" t="s">
        <v>16</v>
      </c>
      <c r="H2314" t="s">
        <v>16</v>
      </c>
      <c r="I2314" t="s">
        <v>13</v>
      </c>
      <c r="J2314" s="16" t="str">
        <f>IF(Table3[[#This Row],[month]]="?","sep",Table3[[#This Row],[month]])</f>
        <v>Aug</v>
      </c>
      <c r="K2314" s="16">
        <f>IF(Table3[[#This Row],[year]]="?","1983",Table3[[#This Row],[year]])</f>
        <v>1978</v>
      </c>
      <c r="L2314" s="16" t="str">
        <f>IF(Table3[[#This Row],[Hospital tier]]="?","tier - 2",Table3[[#This Row],[Hospital tier]])</f>
        <v>tier - 1</v>
      </c>
      <c r="M2314" s="16" t="str">
        <f>IF(Table3[[#This Row],[City tier]]="?","tier - 2",Table3[[#This Row],[City tier]])</f>
        <v>tier - 1</v>
      </c>
      <c r="N2314" s="16" t="str">
        <f>IF(Table3[[#This Row],[State ID]]="?","unknown",Table3[[#This Row],[State ID]])</f>
        <v>R1013</v>
      </c>
      <c r="O2314" s="38" t="str">
        <f>CONCATENATE(Table3[[#This Row],[date]],"-",Table3[[#This Row],[month2]],"-",Table3[[#This Row],[year2]])</f>
        <v>17-Aug-1978</v>
      </c>
      <c r="P2314" s="17">
        <f>DATEDIF(Table3[[#This Row],[date of birth]],DATE(2023,6,8),"y")</f>
        <v>44</v>
      </c>
      <c r="Q2314" s="39">
        <v>46200.99</v>
      </c>
    </row>
    <row r="2315" spans="1:17" x14ac:dyDescent="0.25">
      <c r="A2315" t="s">
        <v>7030</v>
      </c>
      <c r="B2315">
        <v>1971</v>
      </c>
      <c r="C2315" t="s">
        <v>30</v>
      </c>
      <c r="D2315">
        <v>6</v>
      </c>
      <c r="E2315">
        <v>3</v>
      </c>
      <c r="F2315">
        <v>46255.11</v>
      </c>
      <c r="G2315" t="s">
        <v>16</v>
      </c>
      <c r="H2315" t="s">
        <v>12</v>
      </c>
      <c r="I2315" t="s">
        <v>247</v>
      </c>
      <c r="J2315" s="16" t="str">
        <f>IF(Table3[[#This Row],[month]]="?","sep",Table3[[#This Row],[month]])</f>
        <v>Dec</v>
      </c>
      <c r="K2315" s="16">
        <f>IF(Table3[[#This Row],[year]]="?","1983",Table3[[#This Row],[year]])</f>
        <v>1971</v>
      </c>
      <c r="L2315" s="16" t="str">
        <f>IF(Table3[[#This Row],[Hospital tier]]="?","tier - 2",Table3[[#This Row],[Hospital tier]])</f>
        <v>tier - 1</v>
      </c>
      <c r="M2315" s="16" t="str">
        <f>IF(Table3[[#This Row],[City tier]]="?","tier - 2",Table3[[#This Row],[City tier]])</f>
        <v>tier - 3</v>
      </c>
      <c r="N2315" s="16" t="str">
        <f>IF(Table3[[#This Row],[State ID]]="?","unknown",Table3[[#This Row],[State ID]])</f>
        <v>R1024</v>
      </c>
      <c r="O2315" s="38" t="str">
        <f>CONCATENATE(Table3[[#This Row],[date]],"-",Table3[[#This Row],[month2]],"-",Table3[[#This Row],[year2]])</f>
        <v>6-Dec-1971</v>
      </c>
      <c r="P2315" s="17">
        <f>DATEDIF(Table3[[#This Row],[date of birth]],DATE(2023,6,8),"y")</f>
        <v>51</v>
      </c>
      <c r="Q2315" s="39">
        <v>46255.11</v>
      </c>
    </row>
    <row r="2316" spans="1:17" x14ac:dyDescent="0.25">
      <c r="A2316" t="s">
        <v>7031</v>
      </c>
      <c r="B2316">
        <v>1961</v>
      </c>
      <c r="C2316" t="s">
        <v>35</v>
      </c>
      <c r="D2316">
        <v>8</v>
      </c>
      <c r="E2316">
        <v>0</v>
      </c>
      <c r="F2316">
        <v>46599.11</v>
      </c>
      <c r="G2316" t="s">
        <v>16</v>
      </c>
      <c r="H2316" t="s">
        <v>16</v>
      </c>
      <c r="I2316" t="s">
        <v>13</v>
      </c>
      <c r="J2316" s="16" t="str">
        <f>IF(Table3[[#This Row],[month]]="?","sep",Table3[[#This Row],[month]])</f>
        <v>Aug</v>
      </c>
      <c r="K2316" s="16">
        <f>IF(Table3[[#This Row],[year]]="?","1983",Table3[[#This Row],[year]])</f>
        <v>1961</v>
      </c>
      <c r="L2316" s="16" t="str">
        <f>IF(Table3[[#This Row],[Hospital tier]]="?","tier - 2",Table3[[#This Row],[Hospital tier]])</f>
        <v>tier - 1</v>
      </c>
      <c r="M2316" s="16" t="str">
        <f>IF(Table3[[#This Row],[City tier]]="?","tier - 2",Table3[[#This Row],[City tier]])</f>
        <v>tier - 1</v>
      </c>
      <c r="N2316" s="16" t="str">
        <f>IF(Table3[[#This Row],[State ID]]="?","unknown",Table3[[#This Row],[State ID]])</f>
        <v>R1013</v>
      </c>
      <c r="O2316" s="38" t="str">
        <f>CONCATENATE(Table3[[#This Row],[date]],"-",Table3[[#This Row],[month2]],"-",Table3[[#This Row],[year2]])</f>
        <v>8-Aug-1961</v>
      </c>
      <c r="P2316" s="17">
        <f>DATEDIF(Table3[[#This Row],[date of birth]],DATE(2023,6,8),"y")</f>
        <v>61</v>
      </c>
      <c r="Q2316" s="39">
        <v>46599.11</v>
      </c>
    </row>
    <row r="2317" spans="1:17" x14ac:dyDescent="0.25">
      <c r="A2317" t="s">
        <v>7032</v>
      </c>
      <c r="B2317">
        <v>1969</v>
      </c>
      <c r="C2317" t="s">
        <v>18</v>
      </c>
      <c r="D2317">
        <v>23</v>
      </c>
      <c r="E2317">
        <v>3</v>
      </c>
      <c r="F2317">
        <v>46661.440000000002</v>
      </c>
      <c r="G2317" t="s">
        <v>16</v>
      </c>
      <c r="H2317" t="s">
        <v>12</v>
      </c>
      <c r="I2317" t="s">
        <v>23</v>
      </c>
      <c r="J2317" s="16" t="str">
        <f>IF(Table3[[#This Row],[month]]="?","sep",Table3[[#This Row],[month]])</f>
        <v>Jun</v>
      </c>
      <c r="K2317" s="16">
        <f>IF(Table3[[#This Row],[year]]="?","1983",Table3[[#This Row],[year]])</f>
        <v>1969</v>
      </c>
      <c r="L2317" s="16" t="str">
        <f>IF(Table3[[#This Row],[Hospital tier]]="?","tier - 2",Table3[[#This Row],[Hospital tier]])</f>
        <v>tier - 1</v>
      </c>
      <c r="M2317" s="16" t="str">
        <f>IF(Table3[[#This Row],[City tier]]="?","tier - 2",Table3[[#This Row],[City tier]])</f>
        <v>tier - 3</v>
      </c>
      <c r="N2317" s="16" t="str">
        <f>IF(Table3[[#This Row],[State ID]]="?","unknown",Table3[[#This Row],[State ID]])</f>
        <v>R1012</v>
      </c>
      <c r="O2317" s="38" t="str">
        <f>CONCATENATE(Table3[[#This Row],[date]],"-",Table3[[#This Row],[month2]],"-",Table3[[#This Row],[year2]])</f>
        <v>23-Jun-1969</v>
      </c>
      <c r="P2317" s="17">
        <f>DATEDIF(Table3[[#This Row],[date of birth]],DATE(2023,6,8),"y")</f>
        <v>53</v>
      </c>
      <c r="Q2317" s="39">
        <v>46661.440000000002</v>
      </c>
    </row>
    <row r="2318" spans="1:17" x14ac:dyDescent="0.25">
      <c r="A2318" t="s">
        <v>7033</v>
      </c>
      <c r="B2318">
        <v>1960</v>
      </c>
      <c r="C2318" t="s">
        <v>15</v>
      </c>
      <c r="D2318">
        <v>17</v>
      </c>
      <c r="E2318">
        <v>3</v>
      </c>
      <c r="F2318">
        <v>46718.16</v>
      </c>
      <c r="G2318" t="s">
        <v>16</v>
      </c>
      <c r="H2318" t="s">
        <v>16</v>
      </c>
      <c r="I2318" t="s">
        <v>23</v>
      </c>
      <c r="J2318" s="16" t="str">
        <f>IF(Table3[[#This Row],[month]]="?","sep",Table3[[#This Row],[month]])</f>
        <v>Nov</v>
      </c>
      <c r="K2318" s="16">
        <f>IF(Table3[[#This Row],[year]]="?","1983",Table3[[#This Row],[year]])</f>
        <v>1960</v>
      </c>
      <c r="L2318" s="16" t="str">
        <f>IF(Table3[[#This Row],[Hospital tier]]="?","tier - 2",Table3[[#This Row],[Hospital tier]])</f>
        <v>tier - 1</v>
      </c>
      <c r="M2318" s="16" t="str">
        <f>IF(Table3[[#This Row],[City tier]]="?","tier - 2",Table3[[#This Row],[City tier]])</f>
        <v>tier - 1</v>
      </c>
      <c r="N2318" s="16" t="str">
        <f>IF(Table3[[#This Row],[State ID]]="?","unknown",Table3[[#This Row],[State ID]])</f>
        <v>R1012</v>
      </c>
      <c r="O2318" s="38" t="str">
        <f>CONCATENATE(Table3[[#This Row],[date]],"-",Table3[[#This Row],[month2]],"-",Table3[[#This Row],[year2]])</f>
        <v>17-Nov-1960</v>
      </c>
      <c r="P2318" s="17">
        <f>DATEDIF(Table3[[#This Row],[date of birth]],DATE(2023,6,8),"y")</f>
        <v>62</v>
      </c>
      <c r="Q2318" s="39">
        <v>46718.16</v>
      </c>
    </row>
    <row r="2319" spans="1:17" x14ac:dyDescent="0.25">
      <c r="A2319" t="s">
        <v>7034</v>
      </c>
      <c r="B2319">
        <v>1958</v>
      </c>
      <c r="C2319" t="s">
        <v>20</v>
      </c>
      <c r="D2319">
        <v>15</v>
      </c>
      <c r="E2319">
        <v>0</v>
      </c>
      <c r="F2319">
        <v>46889.26</v>
      </c>
      <c r="G2319" t="s">
        <v>11</v>
      </c>
      <c r="H2319" t="s">
        <v>12</v>
      </c>
      <c r="I2319" t="s">
        <v>13</v>
      </c>
      <c r="J2319" s="16" t="str">
        <f>IF(Table3[[#This Row],[month]]="?","sep",Table3[[#This Row],[month]])</f>
        <v>Sep</v>
      </c>
      <c r="K2319" s="16">
        <f>IF(Table3[[#This Row],[year]]="?","1983",Table3[[#This Row],[year]])</f>
        <v>1958</v>
      </c>
      <c r="L2319" s="16" t="str">
        <f>IF(Table3[[#This Row],[Hospital tier]]="?","tier - 2",Table3[[#This Row],[Hospital tier]])</f>
        <v>tier - 2</v>
      </c>
      <c r="M2319" s="16" t="str">
        <f>IF(Table3[[#This Row],[City tier]]="?","tier - 2",Table3[[#This Row],[City tier]])</f>
        <v>tier - 3</v>
      </c>
      <c r="N2319" s="16" t="str">
        <f>IF(Table3[[#This Row],[State ID]]="?","unknown",Table3[[#This Row],[State ID]])</f>
        <v>R1013</v>
      </c>
      <c r="O2319" s="38" t="str">
        <f>CONCATENATE(Table3[[#This Row],[date]],"-",Table3[[#This Row],[month2]],"-",Table3[[#This Row],[year2]])</f>
        <v>15-Sep-1958</v>
      </c>
      <c r="P2319" s="17">
        <f>DATEDIF(Table3[[#This Row],[date of birth]],DATE(2023,6,8),"y")</f>
        <v>64</v>
      </c>
      <c r="Q2319" s="39">
        <v>46889.26</v>
      </c>
    </row>
    <row r="2320" spans="1:17" x14ac:dyDescent="0.25">
      <c r="A2320" t="s">
        <v>7035</v>
      </c>
      <c r="B2320">
        <v>1959</v>
      </c>
      <c r="C2320" t="s">
        <v>10</v>
      </c>
      <c r="D2320">
        <v>14</v>
      </c>
      <c r="E2320">
        <v>0</v>
      </c>
      <c r="F2320">
        <v>47055.53</v>
      </c>
      <c r="G2320" t="s">
        <v>11</v>
      </c>
      <c r="H2320" t="s">
        <v>16</v>
      </c>
      <c r="I2320" t="s">
        <v>13</v>
      </c>
      <c r="J2320" s="16" t="str">
        <f>IF(Table3[[#This Row],[month]]="?","sep",Table3[[#This Row],[month]])</f>
        <v>Jul</v>
      </c>
      <c r="K2320" s="16">
        <f>IF(Table3[[#This Row],[year]]="?","1983",Table3[[#This Row],[year]])</f>
        <v>1959</v>
      </c>
      <c r="L2320" s="16" t="str">
        <f>IF(Table3[[#This Row],[Hospital tier]]="?","tier - 2",Table3[[#This Row],[Hospital tier]])</f>
        <v>tier - 2</v>
      </c>
      <c r="M2320" s="16" t="str">
        <f>IF(Table3[[#This Row],[City tier]]="?","tier - 2",Table3[[#This Row],[City tier]])</f>
        <v>tier - 1</v>
      </c>
      <c r="N2320" s="16" t="str">
        <f>IF(Table3[[#This Row],[State ID]]="?","unknown",Table3[[#This Row],[State ID]])</f>
        <v>R1013</v>
      </c>
      <c r="O2320" s="38" t="str">
        <f>CONCATENATE(Table3[[#This Row],[date]],"-",Table3[[#This Row],[month2]],"-",Table3[[#This Row],[year2]])</f>
        <v>14-Jul-1959</v>
      </c>
      <c r="P2320" s="17">
        <f>DATEDIF(Table3[[#This Row],[date of birth]],DATE(2023,6,8),"y")</f>
        <v>63</v>
      </c>
      <c r="Q2320" s="39">
        <v>47055.53</v>
      </c>
    </row>
    <row r="2321" spans="1:17" x14ac:dyDescent="0.25">
      <c r="A2321" t="s">
        <v>7036</v>
      </c>
      <c r="B2321">
        <v>1970</v>
      </c>
      <c r="C2321" t="s">
        <v>30</v>
      </c>
      <c r="D2321">
        <v>28</v>
      </c>
      <c r="E2321">
        <v>2</v>
      </c>
      <c r="F2321">
        <v>47269.85</v>
      </c>
      <c r="G2321" t="s">
        <v>16</v>
      </c>
      <c r="H2321" t="s">
        <v>11</v>
      </c>
      <c r="I2321" t="s">
        <v>13</v>
      </c>
      <c r="J2321" s="16" t="str">
        <f>IF(Table3[[#This Row],[month]]="?","sep",Table3[[#This Row],[month]])</f>
        <v>Dec</v>
      </c>
      <c r="K2321" s="16">
        <f>IF(Table3[[#This Row],[year]]="?","1983",Table3[[#This Row],[year]])</f>
        <v>1970</v>
      </c>
      <c r="L2321" s="16" t="str">
        <f>IF(Table3[[#This Row],[Hospital tier]]="?","tier - 2",Table3[[#This Row],[Hospital tier]])</f>
        <v>tier - 1</v>
      </c>
      <c r="M2321" s="16" t="str">
        <f>IF(Table3[[#This Row],[City tier]]="?","tier - 2",Table3[[#This Row],[City tier]])</f>
        <v>tier - 2</v>
      </c>
      <c r="N2321" s="16" t="str">
        <f>IF(Table3[[#This Row],[State ID]]="?","unknown",Table3[[#This Row],[State ID]])</f>
        <v>R1013</v>
      </c>
      <c r="O2321" s="38" t="str">
        <f>CONCATENATE(Table3[[#This Row],[date]],"-",Table3[[#This Row],[month2]],"-",Table3[[#This Row],[year2]])</f>
        <v>28-Dec-1970</v>
      </c>
      <c r="P2321" s="17">
        <f>DATEDIF(Table3[[#This Row],[date of birth]],DATE(2023,6,8),"y")</f>
        <v>52</v>
      </c>
      <c r="Q2321" s="39">
        <v>47269.85</v>
      </c>
    </row>
    <row r="2322" spans="1:17" x14ac:dyDescent="0.25">
      <c r="A2322" t="s">
        <v>7037</v>
      </c>
      <c r="B2322">
        <v>1958</v>
      </c>
      <c r="C2322" t="s">
        <v>20</v>
      </c>
      <c r="D2322">
        <v>3</v>
      </c>
      <c r="E2322">
        <v>2</v>
      </c>
      <c r="F2322">
        <v>47291.06</v>
      </c>
      <c r="G2322" t="s">
        <v>11</v>
      </c>
      <c r="H2322" t="s">
        <v>16</v>
      </c>
      <c r="I2322" t="s">
        <v>42</v>
      </c>
      <c r="J2322" s="16" t="str">
        <f>IF(Table3[[#This Row],[month]]="?","sep",Table3[[#This Row],[month]])</f>
        <v>Sep</v>
      </c>
      <c r="K2322" s="16">
        <f>IF(Table3[[#This Row],[year]]="?","1983",Table3[[#This Row],[year]])</f>
        <v>1958</v>
      </c>
      <c r="L2322" s="16" t="str">
        <f>IF(Table3[[#This Row],[Hospital tier]]="?","tier - 2",Table3[[#This Row],[Hospital tier]])</f>
        <v>tier - 2</v>
      </c>
      <c r="M2322" s="16" t="str">
        <f>IF(Table3[[#This Row],[City tier]]="?","tier - 2",Table3[[#This Row],[City tier]])</f>
        <v>tier - 1</v>
      </c>
      <c r="N2322" s="16" t="str">
        <f>IF(Table3[[#This Row],[State ID]]="?","unknown",Table3[[#This Row],[State ID]])</f>
        <v>R1011</v>
      </c>
      <c r="O2322" s="38" t="str">
        <f>CONCATENATE(Table3[[#This Row],[date]],"-",Table3[[#This Row],[month2]],"-",Table3[[#This Row],[year2]])</f>
        <v>3-Sep-1958</v>
      </c>
      <c r="P2322" s="17">
        <f>DATEDIF(Table3[[#This Row],[date of birth]],DATE(2023,6,8),"y")</f>
        <v>64</v>
      </c>
      <c r="Q2322" s="39">
        <v>47291.06</v>
      </c>
    </row>
    <row r="2323" spans="1:17" x14ac:dyDescent="0.25">
      <c r="A2323" t="s">
        <v>7038</v>
      </c>
      <c r="B2323">
        <v>1959</v>
      </c>
      <c r="C2323" t="s">
        <v>37</v>
      </c>
      <c r="D2323">
        <v>4</v>
      </c>
      <c r="E2323">
        <v>2</v>
      </c>
      <c r="F2323">
        <v>47305.31</v>
      </c>
      <c r="G2323" t="s">
        <v>11</v>
      </c>
      <c r="H2323" t="s">
        <v>16</v>
      </c>
      <c r="I2323" t="s">
        <v>42</v>
      </c>
      <c r="J2323" s="16" t="str">
        <f>IF(Table3[[#This Row],[month]]="?","sep",Table3[[#This Row],[month]])</f>
        <v>Oct</v>
      </c>
      <c r="K2323" s="16">
        <f>IF(Table3[[#This Row],[year]]="?","1983",Table3[[#This Row],[year]])</f>
        <v>1959</v>
      </c>
      <c r="L2323" s="16" t="str">
        <f>IF(Table3[[#This Row],[Hospital tier]]="?","tier - 2",Table3[[#This Row],[Hospital tier]])</f>
        <v>tier - 2</v>
      </c>
      <c r="M2323" s="16" t="str">
        <f>IF(Table3[[#This Row],[City tier]]="?","tier - 2",Table3[[#This Row],[City tier]])</f>
        <v>tier - 1</v>
      </c>
      <c r="N2323" s="16" t="str">
        <f>IF(Table3[[#This Row],[State ID]]="?","unknown",Table3[[#This Row],[State ID]])</f>
        <v>R1011</v>
      </c>
      <c r="O2323" s="38" t="str">
        <f>CONCATENATE(Table3[[#This Row],[date]],"-",Table3[[#This Row],[month2]],"-",Table3[[#This Row],[year2]])</f>
        <v>4-Oct-1959</v>
      </c>
      <c r="P2323" s="17">
        <f>DATEDIF(Table3[[#This Row],[date of birth]],DATE(2023,6,8),"y")</f>
        <v>63</v>
      </c>
      <c r="Q2323" s="39">
        <v>47305.31</v>
      </c>
    </row>
    <row r="2324" spans="1:17" x14ac:dyDescent="0.25">
      <c r="A2324" t="s">
        <v>7039</v>
      </c>
      <c r="B2324">
        <v>1961</v>
      </c>
      <c r="C2324" t="s">
        <v>18</v>
      </c>
      <c r="D2324">
        <v>13</v>
      </c>
      <c r="E2324">
        <v>1</v>
      </c>
      <c r="F2324">
        <v>47403.88</v>
      </c>
      <c r="G2324" t="s">
        <v>16</v>
      </c>
      <c r="H2324" t="s">
        <v>12</v>
      </c>
      <c r="I2324" t="s">
        <v>42</v>
      </c>
      <c r="J2324" s="16" t="str">
        <f>IF(Table3[[#This Row],[month]]="?","sep",Table3[[#This Row],[month]])</f>
        <v>Jun</v>
      </c>
      <c r="K2324" s="16">
        <f>IF(Table3[[#This Row],[year]]="?","1983",Table3[[#This Row],[year]])</f>
        <v>1961</v>
      </c>
      <c r="L2324" s="16" t="str">
        <f>IF(Table3[[#This Row],[Hospital tier]]="?","tier - 2",Table3[[#This Row],[Hospital tier]])</f>
        <v>tier - 1</v>
      </c>
      <c r="M2324" s="16" t="str">
        <f>IF(Table3[[#This Row],[City tier]]="?","tier - 2",Table3[[#This Row],[City tier]])</f>
        <v>tier - 3</v>
      </c>
      <c r="N2324" s="16" t="str">
        <f>IF(Table3[[#This Row],[State ID]]="?","unknown",Table3[[#This Row],[State ID]])</f>
        <v>R1011</v>
      </c>
      <c r="O2324" s="38" t="str">
        <f>CONCATENATE(Table3[[#This Row],[date]],"-",Table3[[#This Row],[month2]],"-",Table3[[#This Row],[year2]])</f>
        <v>13-Jun-1961</v>
      </c>
      <c r="P2324" s="17">
        <f>DATEDIF(Table3[[#This Row],[date of birth]],DATE(2023,6,8),"y")</f>
        <v>61</v>
      </c>
      <c r="Q2324" s="39">
        <v>47403.88</v>
      </c>
    </row>
    <row r="2325" spans="1:17" x14ac:dyDescent="0.25">
      <c r="A2325" t="s">
        <v>7040</v>
      </c>
      <c r="B2325">
        <v>1971</v>
      </c>
      <c r="C2325" t="s">
        <v>20</v>
      </c>
      <c r="D2325">
        <v>27</v>
      </c>
      <c r="E2325">
        <v>2</v>
      </c>
      <c r="F2325">
        <v>47462.89</v>
      </c>
      <c r="G2325" t="s">
        <v>16</v>
      </c>
      <c r="H2325" t="s">
        <v>11</v>
      </c>
      <c r="I2325" t="s">
        <v>13</v>
      </c>
      <c r="J2325" s="16" t="str">
        <f>IF(Table3[[#This Row],[month]]="?","sep",Table3[[#This Row],[month]])</f>
        <v>Sep</v>
      </c>
      <c r="K2325" s="16">
        <f>IF(Table3[[#This Row],[year]]="?","1983",Table3[[#This Row],[year]])</f>
        <v>1971</v>
      </c>
      <c r="L2325" s="16" t="str">
        <f>IF(Table3[[#This Row],[Hospital tier]]="?","tier - 2",Table3[[#This Row],[Hospital tier]])</f>
        <v>tier - 1</v>
      </c>
      <c r="M2325" s="16" t="str">
        <f>IF(Table3[[#This Row],[City tier]]="?","tier - 2",Table3[[#This Row],[City tier]])</f>
        <v>tier - 2</v>
      </c>
      <c r="N2325" s="16" t="str">
        <f>IF(Table3[[#This Row],[State ID]]="?","unknown",Table3[[#This Row],[State ID]])</f>
        <v>R1013</v>
      </c>
      <c r="O2325" s="38" t="str">
        <f>CONCATENATE(Table3[[#This Row],[date]],"-",Table3[[#This Row],[month2]],"-",Table3[[#This Row],[year2]])</f>
        <v>27-Sep-1971</v>
      </c>
      <c r="P2325" s="17">
        <f>DATEDIF(Table3[[#This Row],[date of birth]],DATE(2023,6,8),"y")</f>
        <v>51</v>
      </c>
      <c r="Q2325" s="39">
        <v>47462.89</v>
      </c>
    </row>
    <row r="2326" spans="1:17" x14ac:dyDescent="0.25">
      <c r="A2326" t="s">
        <v>7041</v>
      </c>
      <c r="B2326">
        <v>1964</v>
      </c>
      <c r="C2326" t="s">
        <v>15</v>
      </c>
      <c r="D2326">
        <v>7</v>
      </c>
      <c r="E2326">
        <v>2</v>
      </c>
      <c r="F2326">
        <v>47496.49</v>
      </c>
      <c r="G2326" t="s">
        <v>16</v>
      </c>
      <c r="H2326" t="s">
        <v>12</v>
      </c>
      <c r="I2326" t="s">
        <v>23</v>
      </c>
      <c r="J2326" s="16" t="str">
        <f>IF(Table3[[#This Row],[month]]="?","sep",Table3[[#This Row],[month]])</f>
        <v>Nov</v>
      </c>
      <c r="K2326" s="16">
        <f>IF(Table3[[#This Row],[year]]="?","1983",Table3[[#This Row],[year]])</f>
        <v>1964</v>
      </c>
      <c r="L2326" s="16" t="str">
        <f>IF(Table3[[#This Row],[Hospital tier]]="?","tier - 2",Table3[[#This Row],[Hospital tier]])</f>
        <v>tier - 1</v>
      </c>
      <c r="M2326" s="16" t="str">
        <f>IF(Table3[[#This Row],[City tier]]="?","tier - 2",Table3[[#This Row],[City tier]])</f>
        <v>tier - 3</v>
      </c>
      <c r="N2326" s="16" t="str">
        <f>IF(Table3[[#This Row],[State ID]]="?","unknown",Table3[[#This Row],[State ID]])</f>
        <v>R1012</v>
      </c>
      <c r="O2326" s="38" t="str">
        <f>CONCATENATE(Table3[[#This Row],[date]],"-",Table3[[#This Row],[month2]],"-",Table3[[#This Row],[year2]])</f>
        <v>7-Nov-1964</v>
      </c>
      <c r="P2326" s="17">
        <f>DATEDIF(Table3[[#This Row],[date of birth]],DATE(2023,6,8),"y")</f>
        <v>58</v>
      </c>
      <c r="Q2326" s="39">
        <v>47496.49</v>
      </c>
    </row>
    <row r="2327" spans="1:17" x14ac:dyDescent="0.25">
      <c r="A2327" t="s">
        <v>7042</v>
      </c>
      <c r="B2327">
        <v>1963</v>
      </c>
      <c r="C2327" t="s">
        <v>35</v>
      </c>
      <c r="D2327">
        <v>5</v>
      </c>
      <c r="E2327">
        <v>1</v>
      </c>
      <c r="F2327">
        <v>47896.79</v>
      </c>
      <c r="G2327" t="s">
        <v>16</v>
      </c>
      <c r="H2327" t="s">
        <v>12</v>
      </c>
      <c r="I2327" t="s">
        <v>247</v>
      </c>
      <c r="J2327" s="16" t="str">
        <f>IF(Table3[[#This Row],[month]]="?","sep",Table3[[#This Row],[month]])</f>
        <v>Aug</v>
      </c>
      <c r="K2327" s="16">
        <f>IF(Table3[[#This Row],[year]]="?","1983",Table3[[#This Row],[year]])</f>
        <v>1963</v>
      </c>
      <c r="L2327" s="16" t="str">
        <f>IF(Table3[[#This Row],[Hospital tier]]="?","tier - 2",Table3[[#This Row],[Hospital tier]])</f>
        <v>tier - 1</v>
      </c>
      <c r="M2327" s="16" t="str">
        <f>IF(Table3[[#This Row],[City tier]]="?","tier - 2",Table3[[#This Row],[City tier]])</f>
        <v>tier - 3</v>
      </c>
      <c r="N2327" s="16" t="str">
        <f>IF(Table3[[#This Row],[State ID]]="?","unknown",Table3[[#This Row],[State ID]])</f>
        <v>R1024</v>
      </c>
      <c r="O2327" s="38" t="str">
        <f>CONCATENATE(Table3[[#This Row],[date]],"-",Table3[[#This Row],[month2]],"-",Table3[[#This Row],[year2]])</f>
        <v>5-Aug-1963</v>
      </c>
      <c r="P2327" s="17">
        <f>DATEDIF(Table3[[#This Row],[date of birth]],DATE(2023,6,8),"y")</f>
        <v>59</v>
      </c>
      <c r="Q2327" s="39">
        <v>47896.79</v>
      </c>
    </row>
    <row r="2328" spans="1:17" x14ac:dyDescent="0.25">
      <c r="A2328" t="s">
        <v>7043</v>
      </c>
      <c r="B2328">
        <v>1958</v>
      </c>
      <c r="C2328" t="s">
        <v>15</v>
      </c>
      <c r="D2328">
        <v>16</v>
      </c>
      <c r="E2328">
        <v>1</v>
      </c>
      <c r="F2328">
        <v>47928.03</v>
      </c>
      <c r="G2328" t="s">
        <v>11</v>
      </c>
      <c r="H2328" t="s">
        <v>12</v>
      </c>
      <c r="I2328" t="s">
        <v>42</v>
      </c>
      <c r="J2328" s="16" t="str">
        <f>IF(Table3[[#This Row],[month]]="?","sep",Table3[[#This Row],[month]])</f>
        <v>Nov</v>
      </c>
      <c r="K2328" s="16">
        <f>IF(Table3[[#This Row],[year]]="?","1983",Table3[[#This Row],[year]])</f>
        <v>1958</v>
      </c>
      <c r="L2328" s="16" t="str">
        <f>IF(Table3[[#This Row],[Hospital tier]]="?","tier - 2",Table3[[#This Row],[Hospital tier]])</f>
        <v>tier - 2</v>
      </c>
      <c r="M2328" s="16" t="str">
        <f>IF(Table3[[#This Row],[City tier]]="?","tier - 2",Table3[[#This Row],[City tier]])</f>
        <v>tier - 3</v>
      </c>
      <c r="N2328" s="16" t="str">
        <f>IF(Table3[[#This Row],[State ID]]="?","unknown",Table3[[#This Row],[State ID]])</f>
        <v>R1011</v>
      </c>
      <c r="O2328" s="38" t="str">
        <f>CONCATENATE(Table3[[#This Row],[date]],"-",Table3[[#This Row],[month2]],"-",Table3[[#This Row],[year2]])</f>
        <v>16-Nov-1958</v>
      </c>
      <c r="P2328" s="17">
        <f>DATEDIF(Table3[[#This Row],[date of birth]],DATE(2023,6,8),"y")</f>
        <v>64</v>
      </c>
      <c r="Q2328" s="39">
        <v>47928.03</v>
      </c>
    </row>
    <row r="2329" spans="1:17" x14ac:dyDescent="0.25">
      <c r="A2329" t="s">
        <v>7044</v>
      </c>
      <c r="B2329">
        <v>1962</v>
      </c>
      <c r="C2329" t="s">
        <v>35</v>
      </c>
      <c r="D2329">
        <v>27</v>
      </c>
      <c r="E2329">
        <v>0</v>
      </c>
      <c r="F2329">
        <v>48173.36</v>
      </c>
      <c r="G2329" t="s">
        <v>16</v>
      </c>
      <c r="H2329" t="s">
        <v>12</v>
      </c>
      <c r="I2329" t="s">
        <v>42</v>
      </c>
      <c r="J2329" s="16" t="str">
        <f>IF(Table3[[#This Row],[month]]="?","sep",Table3[[#This Row],[month]])</f>
        <v>Aug</v>
      </c>
      <c r="K2329" s="16">
        <f>IF(Table3[[#This Row],[year]]="?","1983",Table3[[#This Row],[year]])</f>
        <v>1962</v>
      </c>
      <c r="L2329" s="16" t="str">
        <f>IF(Table3[[#This Row],[Hospital tier]]="?","tier - 2",Table3[[#This Row],[Hospital tier]])</f>
        <v>tier - 1</v>
      </c>
      <c r="M2329" s="16" t="str">
        <f>IF(Table3[[#This Row],[City tier]]="?","tier - 2",Table3[[#This Row],[City tier]])</f>
        <v>tier - 3</v>
      </c>
      <c r="N2329" s="16" t="str">
        <f>IF(Table3[[#This Row],[State ID]]="?","unknown",Table3[[#This Row],[State ID]])</f>
        <v>R1011</v>
      </c>
      <c r="O2329" s="38" t="str">
        <f>CONCATENATE(Table3[[#This Row],[date]],"-",Table3[[#This Row],[month2]],"-",Table3[[#This Row],[year2]])</f>
        <v>27-Aug-1962</v>
      </c>
      <c r="P2329" s="17">
        <f>DATEDIF(Table3[[#This Row],[date of birth]],DATE(2023,6,8),"y")</f>
        <v>60</v>
      </c>
      <c r="Q2329" s="39">
        <v>48173.36</v>
      </c>
    </row>
    <row r="2330" spans="1:17" x14ac:dyDescent="0.25">
      <c r="A2330" t="s">
        <v>7045</v>
      </c>
      <c r="B2330">
        <v>1961</v>
      </c>
      <c r="C2330" t="s">
        <v>30</v>
      </c>
      <c r="D2330">
        <v>21</v>
      </c>
      <c r="E2330">
        <v>1</v>
      </c>
      <c r="F2330">
        <v>48517.56</v>
      </c>
      <c r="G2330" t="s">
        <v>16</v>
      </c>
      <c r="H2330" t="s">
        <v>12</v>
      </c>
      <c r="I2330" t="s">
        <v>247</v>
      </c>
      <c r="J2330" s="16" t="str">
        <f>IF(Table3[[#This Row],[month]]="?","sep",Table3[[#This Row],[month]])</f>
        <v>Dec</v>
      </c>
      <c r="K2330" s="16">
        <f>IF(Table3[[#This Row],[year]]="?","1983",Table3[[#This Row],[year]])</f>
        <v>1961</v>
      </c>
      <c r="L2330" s="16" t="str">
        <f>IF(Table3[[#This Row],[Hospital tier]]="?","tier - 2",Table3[[#This Row],[Hospital tier]])</f>
        <v>tier - 1</v>
      </c>
      <c r="M2330" s="16" t="str">
        <f>IF(Table3[[#This Row],[City tier]]="?","tier - 2",Table3[[#This Row],[City tier]])</f>
        <v>tier - 3</v>
      </c>
      <c r="N2330" s="16" t="str">
        <f>IF(Table3[[#This Row],[State ID]]="?","unknown",Table3[[#This Row],[State ID]])</f>
        <v>R1024</v>
      </c>
      <c r="O2330" s="38" t="str">
        <f>CONCATENATE(Table3[[#This Row],[date]],"-",Table3[[#This Row],[month2]],"-",Table3[[#This Row],[year2]])</f>
        <v>21-Dec-1961</v>
      </c>
      <c r="P2330" s="17">
        <f>DATEDIF(Table3[[#This Row],[date of birth]],DATE(2023,6,8),"y")</f>
        <v>61</v>
      </c>
      <c r="Q2330" s="39">
        <v>48517.56</v>
      </c>
    </row>
    <row r="2331" spans="1:17" x14ac:dyDescent="0.25">
      <c r="A2331" t="s">
        <v>7046</v>
      </c>
      <c r="B2331">
        <v>1968</v>
      </c>
      <c r="C2331" t="s">
        <v>30</v>
      </c>
      <c r="D2331">
        <v>1</v>
      </c>
      <c r="E2331">
        <v>3</v>
      </c>
      <c r="F2331">
        <v>48549.18</v>
      </c>
      <c r="G2331" t="s">
        <v>16</v>
      </c>
      <c r="H2331" t="s">
        <v>12</v>
      </c>
      <c r="I2331" t="s">
        <v>168</v>
      </c>
      <c r="J2331" s="16" t="str">
        <f>IF(Table3[[#This Row],[month]]="?","sep",Table3[[#This Row],[month]])</f>
        <v>Dec</v>
      </c>
      <c r="K2331" s="16">
        <f>IF(Table3[[#This Row],[year]]="?","1983",Table3[[#This Row],[year]])</f>
        <v>1968</v>
      </c>
      <c r="L2331" s="16" t="str">
        <f>IF(Table3[[#This Row],[Hospital tier]]="?","tier - 2",Table3[[#This Row],[Hospital tier]])</f>
        <v>tier - 1</v>
      </c>
      <c r="M2331" s="16" t="str">
        <f>IF(Table3[[#This Row],[City tier]]="?","tier - 2",Table3[[#This Row],[City tier]])</f>
        <v>tier - 3</v>
      </c>
      <c r="N2331" s="16" t="str">
        <f>IF(Table3[[#This Row],[State ID]]="?","unknown",Table3[[#This Row],[State ID]])</f>
        <v>R1016</v>
      </c>
      <c r="O2331" s="38" t="str">
        <f>CONCATENATE(Table3[[#This Row],[date]],"-",Table3[[#This Row],[month2]],"-",Table3[[#This Row],[year2]])</f>
        <v>1-Dec-1968</v>
      </c>
      <c r="P2331" s="17">
        <f>DATEDIF(Table3[[#This Row],[date of birth]],DATE(2023,6,8),"y")</f>
        <v>54</v>
      </c>
      <c r="Q2331" s="39">
        <v>48549.18</v>
      </c>
    </row>
    <row r="2332" spans="1:17" x14ac:dyDescent="0.25">
      <c r="A2332" t="s">
        <v>7047</v>
      </c>
      <c r="B2332">
        <v>1962</v>
      </c>
      <c r="C2332" t="s">
        <v>37</v>
      </c>
      <c r="D2332">
        <v>11</v>
      </c>
      <c r="E2332">
        <v>0</v>
      </c>
      <c r="F2332">
        <v>48673.56</v>
      </c>
      <c r="G2332" t="s">
        <v>16</v>
      </c>
      <c r="H2332" t="s">
        <v>11</v>
      </c>
      <c r="I2332" t="s">
        <v>13</v>
      </c>
      <c r="J2332" s="16" t="str">
        <f>IF(Table3[[#This Row],[month]]="?","sep",Table3[[#This Row],[month]])</f>
        <v>Oct</v>
      </c>
      <c r="K2332" s="16">
        <f>IF(Table3[[#This Row],[year]]="?","1983",Table3[[#This Row],[year]])</f>
        <v>1962</v>
      </c>
      <c r="L2332" s="16" t="str">
        <f>IF(Table3[[#This Row],[Hospital tier]]="?","tier - 2",Table3[[#This Row],[Hospital tier]])</f>
        <v>tier - 1</v>
      </c>
      <c r="M2332" s="16" t="str">
        <f>IF(Table3[[#This Row],[City tier]]="?","tier - 2",Table3[[#This Row],[City tier]])</f>
        <v>tier - 2</v>
      </c>
      <c r="N2332" s="16" t="str">
        <f>IF(Table3[[#This Row],[State ID]]="?","unknown",Table3[[#This Row],[State ID]])</f>
        <v>R1013</v>
      </c>
      <c r="O2332" s="38" t="str">
        <f>CONCATENATE(Table3[[#This Row],[date]],"-",Table3[[#This Row],[month2]],"-",Table3[[#This Row],[year2]])</f>
        <v>11-Oct-1962</v>
      </c>
      <c r="P2332" s="17">
        <f>DATEDIF(Table3[[#This Row],[date of birth]],DATE(2023,6,8),"y")</f>
        <v>60</v>
      </c>
      <c r="Q2332" s="39">
        <v>48673.56</v>
      </c>
    </row>
    <row r="2333" spans="1:17" x14ac:dyDescent="0.25">
      <c r="A2333" t="s">
        <v>7048</v>
      </c>
      <c r="B2333">
        <v>1965</v>
      </c>
      <c r="C2333" t="s">
        <v>37</v>
      </c>
      <c r="D2333">
        <v>27</v>
      </c>
      <c r="E2333">
        <v>1</v>
      </c>
      <c r="F2333">
        <v>48675.519999999997</v>
      </c>
      <c r="G2333" t="s">
        <v>16</v>
      </c>
      <c r="H2333" t="s">
        <v>11</v>
      </c>
      <c r="I2333" t="s">
        <v>13</v>
      </c>
      <c r="J2333" s="16" t="str">
        <f>IF(Table3[[#This Row],[month]]="?","sep",Table3[[#This Row],[month]])</f>
        <v>Oct</v>
      </c>
      <c r="K2333" s="16">
        <f>IF(Table3[[#This Row],[year]]="?","1983",Table3[[#This Row],[year]])</f>
        <v>1965</v>
      </c>
      <c r="L2333" s="16" t="str">
        <f>IF(Table3[[#This Row],[Hospital tier]]="?","tier - 2",Table3[[#This Row],[Hospital tier]])</f>
        <v>tier - 1</v>
      </c>
      <c r="M2333" s="16" t="str">
        <f>IF(Table3[[#This Row],[City tier]]="?","tier - 2",Table3[[#This Row],[City tier]])</f>
        <v>tier - 2</v>
      </c>
      <c r="N2333" s="16" t="str">
        <f>IF(Table3[[#This Row],[State ID]]="?","unknown",Table3[[#This Row],[State ID]])</f>
        <v>R1013</v>
      </c>
      <c r="O2333" s="38" t="str">
        <f>CONCATENATE(Table3[[#This Row],[date]],"-",Table3[[#This Row],[month2]],"-",Table3[[#This Row],[year2]])</f>
        <v>27-Oct-1965</v>
      </c>
      <c r="P2333" s="17">
        <f>DATEDIF(Table3[[#This Row],[date of birth]],DATE(2023,6,8),"y")</f>
        <v>57</v>
      </c>
      <c r="Q2333" s="39">
        <v>48675.519999999997</v>
      </c>
    </row>
    <row r="2334" spans="1:17" x14ac:dyDescent="0.25">
      <c r="A2334" t="s">
        <v>7049</v>
      </c>
      <c r="B2334">
        <v>1959</v>
      </c>
      <c r="C2334" t="s">
        <v>10</v>
      </c>
      <c r="D2334">
        <v>22</v>
      </c>
      <c r="E2334">
        <v>0</v>
      </c>
      <c r="F2334">
        <v>48824.45</v>
      </c>
      <c r="G2334" t="s">
        <v>11</v>
      </c>
      <c r="H2334" t="s">
        <v>16</v>
      </c>
      <c r="I2334" t="s">
        <v>42</v>
      </c>
      <c r="J2334" s="16" t="str">
        <f>IF(Table3[[#This Row],[month]]="?","sep",Table3[[#This Row],[month]])</f>
        <v>Jul</v>
      </c>
      <c r="K2334" s="16">
        <f>IF(Table3[[#This Row],[year]]="?","1983",Table3[[#This Row],[year]])</f>
        <v>1959</v>
      </c>
      <c r="L2334" s="16" t="str">
        <f>IF(Table3[[#This Row],[Hospital tier]]="?","tier - 2",Table3[[#This Row],[Hospital tier]])</f>
        <v>tier - 2</v>
      </c>
      <c r="M2334" s="16" t="str">
        <f>IF(Table3[[#This Row],[City tier]]="?","tier - 2",Table3[[#This Row],[City tier]])</f>
        <v>tier - 1</v>
      </c>
      <c r="N2334" s="16" t="str">
        <f>IF(Table3[[#This Row],[State ID]]="?","unknown",Table3[[#This Row],[State ID]])</f>
        <v>R1011</v>
      </c>
      <c r="O2334" s="38" t="str">
        <f>CONCATENATE(Table3[[#This Row],[date]],"-",Table3[[#This Row],[month2]],"-",Table3[[#This Row],[year2]])</f>
        <v>22-Jul-1959</v>
      </c>
      <c r="P2334" s="17">
        <f>DATEDIF(Table3[[#This Row],[date of birth]],DATE(2023,6,8),"y")</f>
        <v>63</v>
      </c>
      <c r="Q2334" s="39">
        <v>48824.45</v>
      </c>
    </row>
    <row r="2335" spans="1:17" x14ac:dyDescent="0.25">
      <c r="A2335" t="s">
        <v>7050</v>
      </c>
      <c r="B2335">
        <v>1978</v>
      </c>
      <c r="C2335" t="s">
        <v>30</v>
      </c>
      <c r="D2335">
        <v>29</v>
      </c>
      <c r="E2335">
        <v>0</v>
      </c>
      <c r="F2335">
        <v>48885.14</v>
      </c>
      <c r="G2335" t="s">
        <v>16</v>
      </c>
      <c r="H2335" t="s">
        <v>11</v>
      </c>
      <c r="I2335" t="s">
        <v>13</v>
      </c>
      <c r="J2335" s="16" t="str">
        <f>IF(Table3[[#This Row],[month]]="?","sep",Table3[[#This Row],[month]])</f>
        <v>Dec</v>
      </c>
      <c r="K2335" s="16">
        <f>IF(Table3[[#This Row],[year]]="?","1983",Table3[[#This Row],[year]])</f>
        <v>1978</v>
      </c>
      <c r="L2335" s="16" t="str">
        <f>IF(Table3[[#This Row],[Hospital tier]]="?","tier - 2",Table3[[#This Row],[Hospital tier]])</f>
        <v>tier - 1</v>
      </c>
      <c r="M2335" s="16" t="str">
        <f>IF(Table3[[#This Row],[City tier]]="?","tier - 2",Table3[[#This Row],[City tier]])</f>
        <v>tier - 2</v>
      </c>
      <c r="N2335" s="16" t="str">
        <f>IF(Table3[[#This Row],[State ID]]="?","unknown",Table3[[#This Row],[State ID]])</f>
        <v>R1013</v>
      </c>
      <c r="O2335" s="38" t="str">
        <f>CONCATENATE(Table3[[#This Row],[date]],"-",Table3[[#This Row],[month2]],"-",Table3[[#This Row],[year2]])</f>
        <v>29-Dec-1978</v>
      </c>
      <c r="P2335" s="17">
        <f>DATEDIF(Table3[[#This Row],[date of birth]],DATE(2023,6,8),"y")</f>
        <v>44</v>
      </c>
      <c r="Q2335" s="39">
        <v>48885.14</v>
      </c>
    </row>
    <row r="2336" spans="1:17" x14ac:dyDescent="0.25">
      <c r="A2336" t="s">
        <v>7051</v>
      </c>
      <c r="B2336">
        <v>1963</v>
      </c>
      <c r="C2336" t="s">
        <v>20</v>
      </c>
      <c r="D2336">
        <v>4</v>
      </c>
      <c r="E2336">
        <v>1</v>
      </c>
      <c r="F2336">
        <v>48970.25</v>
      </c>
      <c r="G2336" t="s">
        <v>16</v>
      </c>
      <c r="H2336" t="s">
        <v>11</v>
      </c>
      <c r="I2336" t="s">
        <v>13</v>
      </c>
      <c r="J2336" s="16" t="str">
        <f>IF(Table3[[#This Row],[month]]="?","sep",Table3[[#This Row],[month]])</f>
        <v>Sep</v>
      </c>
      <c r="K2336" s="16">
        <f>IF(Table3[[#This Row],[year]]="?","1983",Table3[[#This Row],[year]])</f>
        <v>1963</v>
      </c>
      <c r="L2336" s="16" t="str">
        <f>IF(Table3[[#This Row],[Hospital tier]]="?","tier - 2",Table3[[#This Row],[Hospital tier]])</f>
        <v>tier - 1</v>
      </c>
      <c r="M2336" s="16" t="str">
        <f>IF(Table3[[#This Row],[City tier]]="?","tier - 2",Table3[[#This Row],[City tier]])</f>
        <v>tier - 2</v>
      </c>
      <c r="N2336" s="16" t="str">
        <f>IF(Table3[[#This Row],[State ID]]="?","unknown",Table3[[#This Row],[State ID]])</f>
        <v>R1013</v>
      </c>
      <c r="O2336" s="38" t="str">
        <f>CONCATENATE(Table3[[#This Row],[date]],"-",Table3[[#This Row],[month2]],"-",Table3[[#This Row],[year2]])</f>
        <v>4-Sep-1963</v>
      </c>
      <c r="P2336" s="17">
        <f>DATEDIF(Table3[[#This Row],[date of birth]],DATE(2023,6,8),"y")</f>
        <v>59</v>
      </c>
      <c r="Q2336" s="39">
        <v>48970.25</v>
      </c>
    </row>
    <row r="2337" spans="1:17" x14ac:dyDescent="0.25">
      <c r="A2337" t="s">
        <v>7052</v>
      </c>
      <c r="B2337">
        <v>1958</v>
      </c>
      <c r="C2337" t="s">
        <v>18</v>
      </c>
      <c r="D2337">
        <v>27</v>
      </c>
      <c r="E2337">
        <v>2</v>
      </c>
      <c r="F2337">
        <v>49577.66</v>
      </c>
      <c r="G2337" t="s">
        <v>11</v>
      </c>
      <c r="H2337" t="s">
        <v>11</v>
      </c>
      <c r="I2337" t="s">
        <v>13</v>
      </c>
      <c r="J2337" s="16" t="str">
        <f>IF(Table3[[#This Row],[month]]="?","sep",Table3[[#This Row],[month]])</f>
        <v>Jun</v>
      </c>
      <c r="K2337" s="16">
        <f>IF(Table3[[#This Row],[year]]="?","1983",Table3[[#This Row],[year]])</f>
        <v>1958</v>
      </c>
      <c r="L2337" s="16" t="str">
        <f>IF(Table3[[#This Row],[Hospital tier]]="?","tier - 2",Table3[[#This Row],[Hospital tier]])</f>
        <v>tier - 2</v>
      </c>
      <c r="M2337" s="16" t="str">
        <f>IF(Table3[[#This Row],[City tier]]="?","tier - 2",Table3[[#This Row],[City tier]])</f>
        <v>tier - 2</v>
      </c>
      <c r="N2337" s="16" t="str">
        <f>IF(Table3[[#This Row],[State ID]]="?","unknown",Table3[[#This Row],[State ID]])</f>
        <v>R1013</v>
      </c>
      <c r="O2337" s="38" t="str">
        <f>CONCATENATE(Table3[[#This Row],[date]],"-",Table3[[#This Row],[month2]],"-",Table3[[#This Row],[year2]])</f>
        <v>27-Jun-1958</v>
      </c>
      <c r="P2337" s="17">
        <f>DATEDIF(Table3[[#This Row],[date of birth]],DATE(2023,6,8),"y")</f>
        <v>64</v>
      </c>
      <c r="Q2337" s="39">
        <v>49577.66</v>
      </c>
    </row>
    <row r="2338" spans="1:17" x14ac:dyDescent="0.25">
      <c r="A2338" t="s">
        <v>7053</v>
      </c>
      <c r="B2338">
        <v>1994</v>
      </c>
      <c r="C2338" t="s">
        <v>37</v>
      </c>
      <c r="D2338">
        <v>27</v>
      </c>
      <c r="E2338">
        <v>1</v>
      </c>
      <c r="F2338">
        <v>51194.559999999998</v>
      </c>
      <c r="G2338" t="s">
        <v>16</v>
      </c>
      <c r="H2338" t="s">
        <v>12</v>
      </c>
      <c r="I2338" t="s">
        <v>42</v>
      </c>
      <c r="J2338" s="16" t="str">
        <f>IF(Table3[[#This Row],[month]]="?","sep",Table3[[#This Row],[month]])</f>
        <v>Oct</v>
      </c>
      <c r="K2338" s="16">
        <f>IF(Table3[[#This Row],[year]]="?","1983",Table3[[#This Row],[year]])</f>
        <v>1994</v>
      </c>
      <c r="L2338" s="16" t="str">
        <f>IF(Table3[[#This Row],[Hospital tier]]="?","tier - 2",Table3[[#This Row],[Hospital tier]])</f>
        <v>tier - 1</v>
      </c>
      <c r="M2338" s="16" t="str">
        <f>IF(Table3[[#This Row],[City tier]]="?","tier - 2",Table3[[#This Row],[City tier]])</f>
        <v>tier - 3</v>
      </c>
      <c r="N2338" s="16" t="str">
        <f>IF(Table3[[#This Row],[State ID]]="?","unknown",Table3[[#This Row],[State ID]])</f>
        <v>R1011</v>
      </c>
      <c r="O2338" s="38" t="str">
        <f>CONCATENATE(Table3[[#This Row],[date]],"-",Table3[[#This Row],[month2]],"-",Table3[[#This Row],[year2]])</f>
        <v>27-Oct-1994</v>
      </c>
      <c r="P2338" s="17">
        <f>DATEDIF(Table3[[#This Row],[date of birth]],DATE(2023,6,8),"y")</f>
        <v>28</v>
      </c>
      <c r="Q2338" s="39">
        <v>51194.559999999998</v>
      </c>
    </row>
    <row r="2339" spans="1:17" x14ac:dyDescent="0.25">
      <c r="A2339" t="s">
        <v>7054</v>
      </c>
      <c r="B2339">
        <v>1962</v>
      </c>
      <c r="C2339" t="s">
        <v>35</v>
      </c>
      <c r="D2339">
        <v>4</v>
      </c>
      <c r="E2339">
        <v>0</v>
      </c>
      <c r="F2339">
        <v>52590.83</v>
      </c>
      <c r="G2339" t="s">
        <v>16</v>
      </c>
      <c r="H2339" t="s">
        <v>12</v>
      </c>
      <c r="I2339" t="s">
        <v>42</v>
      </c>
      <c r="J2339" s="16" t="str">
        <f>IF(Table3[[#This Row],[month]]="?","sep",Table3[[#This Row],[month]])</f>
        <v>Aug</v>
      </c>
      <c r="K2339" s="16">
        <f>IF(Table3[[#This Row],[year]]="?","1983",Table3[[#This Row],[year]])</f>
        <v>1962</v>
      </c>
      <c r="L2339" s="16" t="str">
        <f>IF(Table3[[#This Row],[Hospital tier]]="?","tier - 2",Table3[[#This Row],[Hospital tier]])</f>
        <v>tier - 1</v>
      </c>
      <c r="M2339" s="16" t="str">
        <f>IF(Table3[[#This Row],[City tier]]="?","tier - 2",Table3[[#This Row],[City tier]])</f>
        <v>tier - 3</v>
      </c>
      <c r="N2339" s="16" t="str">
        <f>IF(Table3[[#This Row],[State ID]]="?","unknown",Table3[[#This Row],[State ID]])</f>
        <v>R1011</v>
      </c>
      <c r="O2339" s="38" t="str">
        <f>CONCATENATE(Table3[[#This Row],[date]],"-",Table3[[#This Row],[month2]],"-",Table3[[#This Row],[year2]])</f>
        <v>4-Aug-1962</v>
      </c>
      <c r="P2339" s="17">
        <f>DATEDIF(Table3[[#This Row],[date of birth]],DATE(2023,6,8),"y")</f>
        <v>60</v>
      </c>
      <c r="Q2339" s="39">
        <v>52590.83</v>
      </c>
    </row>
    <row r="2340" spans="1:17" x14ac:dyDescent="0.25">
      <c r="A2340" t="s">
        <v>7055</v>
      </c>
      <c r="B2340">
        <v>1989</v>
      </c>
      <c r="C2340" t="s">
        <v>18</v>
      </c>
      <c r="D2340">
        <v>19</v>
      </c>
      <c r="E2340">
        <v>0</v>
      </c>
      <c r="F2340">
        <v>55135.4</v>
      </c>
      <c r="G2340" t="s">
        <v>16</v>
      </c>
      <c r="H2340" t="s">
        <v>11</v>
      </c>
      <c r="I2340" t="s">
        <v>23</v>
      </c>
      <c r="J2340" s="16" t="str">
        <f>IF(Table3[[#This Row],[month]]="?","sep",Table3[[#This Row],[month]])</f>
        <v>Jun</v>
      </c>
      <c r="K2340" s="16">
        <f>IF(Table3[[#This Row],[year]]="?","1983",Table3[[#This Row],[year]])</f>
        <v>1989</v>
      </c>
      <c r="L2340" s="16" t="str">
        <f>IF(Table3[[#This Row],[Hospital tier]]="?","tier - 2",Table3[[#This Row],[Hospital tier]])</f>
        <v>tier - 1</v>
      </c>
      <c r="M2340" s="16" t="str">
        <f>IF(Table3[[#This Row],[City tier]]="?","tier - 2",Table3[[#This Row],[City tier]])</f>
        <v>tier - 2</v>
      </c>
      <c r="N2340" s="16" t="str">
        <f>IF(Table3[[#This Row],[State ID]]="?","unknown",Table3[[#This Row],[State ID]])</f>
        <v>R1012</v>
      </c>
      <c r="O2340" s="38" t="str">
        <f>CONCATENATE(Table3[[#This Row],[date]],"-",Table3[[#This Row],[month2]],"-",Table3[[#This Row],[year2]])</f>
        <v>19-Jun-1989</v>
      </c>
      <c r="P2340" s="17">
        <f>DATEDIF(Table3[[#This Row],[date of birth]],DATE(2023,6,8),"y")</f>
        <v>33</v>
      </c>
      <c r="Q2340" s="39">
        <v>55135.4</v>
      </c>
    </row>
    <row r="2341" spans="1:17" x14ac:dyDescent="0.25">
      <c r="A2341" t="s">
        <v>7056</v>
      </c>
      <c r="B2341">
        <v>1991</v>
      </c>
      <c r="C2341" t="s">
        <v>18</v>
      </c>
      <c r="D2341">
        <v>6</v>
      </c>
      <c r="E2341">
        <v>1</v>
      </c>
      <c r="F2341">
        <v>58571.07</v>
      </c>
      <c r="G2341" t="s">
        <v>16</v>
      </c>
      <c r="H2341" t="s">
        <v>12</v>
      </c>
      <c r="I2341" t="s">
        <v>247</v>
      </c>
      <c r="J2341" s="16" t="str">
        <f>IF(Table3[[#This Row],[month]]="?","sep",Table3[[#This Row],[month]])</f>
        <v>Jun</v>
      </c>
      <c r="K2341" s="16">
        <f>IF(Table3[[#This Row],[year]]="?","1983",Table3[[#This Row],[year]])</f>
        <v>1991</v>
      </c>
      <c r="L2341" s="16" t="str">
        <f>IF(Table3[[#This Row],[Hospital tier]]="?","tier - 2",Table3[[#This Row],[Hospital tier]])</f>
        <v>tier - 1</v>
      </c>
      <c r="M2341" s="16" t="str">
        <f>IF(Table3[[#This Row],[City tier]]="?","tier - 2",Table3[[#This Row],[City tier]])</f>
        <v>tier - 3</v>
      </c>
      <c r="N2341" s="16" t="str">
        <f>IF(Table3[[#This Row],[State ID]]="?","unknown",Table3[[#This Row],[State ID]])</f>
        <v>R1024</v>
      </c>
      <c r="O2341" s="38" t="str">
        <f>CONCATENATE(Table3[[#This Row],[date]],"-",Table3[[#This Row],[month2]],"-",Table3[[#This Row],[year2]])</f>
        <v>6-Jun-1991</v>
      </c>
      <c r="P2341" s="17">
        <f>DATEDIF(Table3[[#This Row],[date of birth]],DATE(2023,6,8),"y")</f>
        <v>32</v>
      </c>
      <c r="Q2341" s="39">
        <v>58571.07</v>
      </c>
    </row>
    <row r="2342" spans="1:17" x14ac:dyDescent="0.25">
      <c r="A2342" t="s">
        <v>7057</v>
      </c>
      <c r="B2342">
        <v>1970</v>
      </c>
      <c r="C2342" t="s">
        <v>31</v>
      </c>
      <c r="D2342">
        <v>11</v>
      </c>
      <c r="E2342">
        <v>3</v>
      </c>
      <c r="F2342">
        <v>60021.4</v>
      </c>
      <c r="G2342" t="s">
        <v>16</v>
      </c>
      <c r="H2342" t="s">
        <v>16</v>
      </c>
      <c r="I2342" t="s">
        <v>23</v>
      </c>
      <c r="J2342" s="16" t="str">
        <f>IF(Table3[[#This Row],[month]]="?","sep",Table3[[#This Row],[month]])</f>
        <v>sep</v>
      </c>
      <c r="K2342" s="16">
        <f>IF(Table3[[#This Row],[year]]="?","1983",Table3[[#This Row],[year]])</f>
        <v>1970</v>
      </c>
      <c r="L2342" s="16" t="str">
        <f>IF(Table3[[#This Row],[Hospital tier]]="?","tier - 2",Table3[[#This Row],[Hospital tier]])</f>
        <v>tier - 1</v>
      </c>
      <c r="M2342" s="16" t="str">
        <f>IF(Table3[[#This Row],[City tier]]="?","tier - 2",Table3[[#This Row],[City tier]])</f>
        <v>tier - 1</v>
      </c>
      <c r="N2342" s="16" t="str">
        <f>IF(Table3[[#This Row],[State ID]]="?","unknown",Table3[[#This Row],[State ID]])</f>
        <v>R1012</v>
      </c>
      <c r="O2342" s="38" t="str">
        <f>CONCATENATE(Table3[[#This Row],[date]],"-",Table3[[#This Row],[month2]],"-",Table3[[#This Row],[year2]])</f>
        <v>11-sep-1970</v>
      </c>
      <c r="P2342" s="17">
        <f>DATEDIF(Table3[[#This Row],[date of birth]],DATE(2023,6,8),"y")</f>
        <v>52</v>
      </c>
      <c r="Q2342" s="39">
        <v>60021.4</v>
      </c>
    </row>
    <row r="2343" spans="1:17" x14ac:dyDescent="0.25">
      <c r="A2343" t="s">
        <v>7058</v>
      </c>
      <c r="B2343">
        <v>1977</v>
      </c>
      <c r="C2343" t="s">
        <v>18</v>
      </c>
      <c r="D2343">
        <v>8</v>
      </c>
      <c r="E2343">
        <v>0</v>
      </c>
      <c r="F2343">
        <v>62592.87</v>
      </c>
      <c r="G2343" t="s">
        <v>11</v>
      </c>
      <c r="H2343" t="s">
        <v>12</v>
      </c>
      <c r="I2343" t="s">
        <v>13</v>
      </c>
      <c r="J2343" s="16" t="str">
        <f>IF(Table3[[#This Row],[month]]="?","sep",Table3[[#This Row],[month]])</f>
        <v>Jun</v>
      </c>
      <c r="K2343" s="16">
        <f>IF(Table3[[#This Row],[year]]="?","1983",Table3[[#This Row],[year]])</f>
        <v>1977</v>
      </c>
      <c r="L2343" s="16" t="str">
        <f>IF(Table3[[#This Row],[Hospital tier]]="?","tier - 2",Table3[[#This Row],[Hospital tier]])</f>
        <v>tier - 2</v>
      </c>
      <c r="M2343" s="16" t="str">
        <f>IF(Table3[[#This Row],[City tier]]="?","tier - 2",Table3[[#This Row],[City tier]])</f>
        <v>tier - 3</v>
      </c>
      <c r="N2343" s="16" t="str">
        <f>IF(Table3[[#This Row],[State ID]]="?","unknown",Table3[[#This Row],[State ID]])</f>
        <v>R1013</v>
      </c>
      <c r="O2343" s="38" t="str">
        <f>CONCATENATE(Table3[[#This Row],[date]],"-",Table3[[#This Row],[month2]],"-",Table3[[#This Row],[year2]])</f>
        <v>8-Jun-1977</v>
      </c>
      <c r="P2343" s="17">
        <f>DATEDIF(Table3[[#This Row],[date of birth]],DATE(2023,6,8),"y")</f>
        <v>46</v>
      </c>
      <c r="Q2343" s="39">
        <v>62592.87</v>
      </c>
    </row>
    <row r="2344" spans="1:17" x14ac:dyDescent="0.25">
      <c r="A2344" t="s">
        <v>7059</v>
      </c>
      <c r="B2344">
        <v>1968</v>
      </c>
      <c r="C2344" t="s">
        <v>37</v>
      </c>
      <c r="D2344">
        <v>12</v>
      </c>
      <c r="E2344">
        <v>0</v>
      </c>
      <c r="F2344">
        <v>63770.43</v>
      </c>
      <c r="G2344" t="s">
        <v>16</v>
      </c>
      <c r="H2344" t="s">
        <v>12</v>
      </c>
      <c r="I2344" t="s">
        <v>13</v>
      </c>
      <c r="J2344" s="18" t="str">
        <f>IF(Table3[[#This Row],[month]]="?","sep",Table3[[#This Row],[month]])</f>
        <v>Oct</v>
      </c>
      <c r="K2344" s="18">
        <f>IF(Table3[[#This Row],[year]]="?","1983",Table3[[#This Row],[year]])</f>
        <v>1968</v>
      </c>
      <c r="L2344" s="18" t="str">
        <f>IF(Table3[[#This Row],[Hospital tier]]="?","tier - 2",Table3[[#This Row],[Hospital tier]])</f>
        <v>tier - 1</v>
      </c>
      <c r="M2344" s="18" t="str">
        <f>IF(Table3[[#This Row],[City tier]]="?","tier - 2",Table3[[#This Row],[City tier]])</f>
        <v>tier - 3</v>
      </c>
      <c r="N2344" s="18" t="str">
        <f>IF(Table3[[#This Row],[State ID]]="?","unknown",Table3[[#This Row],[State ID]])</f>
        <v>R1013</v>
      </c>
      <c r="O2344" s="38" t="str">
        <f>CONCATENATE(Table3[[#This Row],[date]],"-",Table3[[#This Row],[month2]],"-",Table3[[#This Row],[year2]])</f>
        <v>12-Oct-1968</v>
      </c>
      <c r="P2344" s="17">
        <f>DATEDIF(Table3[[#This Row],[date of birth]],DATE(2023,6,8),"y")</f>
        <v>54</v>
      </c>
      <c r="Q2344" s="39">
        <v>63770.43</v>
      </c>
    </row>
  </sheetData>
  <mergeCells count="2">
    <mergeCell ref="S18:T18"/>
    <mergeCell ref="S27:T27"/>
  </mergeCells>
  <phoneticPr fontId="10" type="noConversion"/>
  <pageMargins left="0.7" right="0.7" top="0.75" bottom="0.75" header="0.3" footer="0.3"/>
  <pageSetup orientation="portrait"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55F2C-11FC-43F3-ACFA-C36BE25B3966}">
  <dimension ref="A1:S2336"/>
  <sheetViews>
    <sheetView topLeftCell="E1" zoomScale="80" zoomScaleNormal="80" workbookViewId="0">
      <selection activeCell="R2337" sqref="R2337"/>
    </sheetView>
  </sheetViews>
  <sheetFormatPr defaultRowHeight="15" x14ac:dyDescent="0.25"/>
  <cols>
    <col min="1" max="1" width="13.140625" bestFit="1" customWidth="1"/>
    <col min="2" max="2" width="15.7109375" bestFit="1" customWidth="1"/>
    <col min="3" max="3" width="20.140625" bestFit="1" customWidth="1"/>
    <col min="4" max="4" width="18.28515625" bestFit="1" customWidth="1"/>
    <col min="5" max="5" width="20.7109375" bestFit="1" customWidth="1"/>
    <col min="6" max="6" width="18.85546875" bestFit="1" customWidth="1"/>
    <col min="7" max="7" width="15.140625" bestFit="1" customWidth="1"/>
    <col min="8" max="8" width="16.42578125" bestFit="1" customWidth="1"/>
    <col min="9" max="9" width="30.28515625" bestFit="1" customWidth="1"/>
    <col min="10" max="10" width="16.42578125" bestFit="1" customWidth="1"/>
    <col min="11" max="11" width="25.28515625" bestFit="1" customWidth="1"/>
    <col min="12" max="12" width="14.28515625" customWidth="1"/>
    <col min="13" max="13" width="11.7109375" bestFit="1" customWidth="1"/>
    <col min="14" max="14" width="12.28515625" customWidth="1"/>
    <col min="15" max="15" width="22" bestFit="1" customWidth="1"/>
    <col min="16" max="16" width="12" bestFit="1" customWidth="1"/>
    <col min="17" max="17" width="14.85546875" bestFit="1" customWidth="1"/>
    <col min="18" max="18" width="21.140625" bestFit="1" customWidth="1"/>
    <col min="19" max="19" width="35.42578125" customWidth="1"/>
    <col min="20" max="20" width="20.7109375" customWidth="1"/>
    <col min="21" max="21" width="22.7109375" customWidth="1"/>
  </cols>
  <sheetData>
    <row r="1" spans="1:19" ht="18.75" x14ac:dyDescent="0.4">
      <c r="A1" s="62" t="str">
        <f>VLOOKUP('Customer Names'!A1,'Customer Names'!A1:A2336,1,FALSE)</f>
        <v>Customer ID</v>
      </c>
      <c r="B1" s="62" t="str">
        <f>VLOOKUP(Table6[[#Headers],[NAME]],'Customer Names'!G:G,1,FALSE)</f>
        <v>NAME</v>
      </c>
      <c r="C1" s="63" t="str">
        <f>VLOOKUP(Table4[[#Headers],[BMI]],Table4[[#All],[BMI]],1,FALSE)</f>
        <v>BMI</v>
      </c>
      <c r="D1" s="63" t="str">
        <f>VLOOKUP(Table4[[#Headers],[HBA1C]],Table4[[#All],[HBA1C]],1,FALSE)</f>
        <v>HBA1C</v>
      </c>
      <c r="E1" s="63" t="str">
        <f>VLOOKUP(Table4[[#Headers],[Any Transplants]],Table4[[#All],[Any Transplants]],1,FALSE)</f>
        <v>Any Transplants</v>
      </c>
      <c r="F1" s="63" t="str">
        <f>VLOOKUP(Table4[[#Headers],[Cancer history]],Table4[[#All],[Cancer history]],1,FALSE)</f>
        <v>Cancer history</v>
      </c>
      <c r="G1" s="63" t="str">
        <f>VLOOKUP(Table4[[#Headers],[Smoker2]],Table4[[#All],[Smoker2]],1,FALSE)</f>
        <v>Smoker2</v>
      </c>
      <c r="H1" s="63" t="str">
        <f>VLOOKUP(Table4[[#Headers],[Heart Issues]],Table4[[#All],[Heart Issues]],1,FALSE)</f>
        <v>Heart Issues</v>
      </c>
      <c r="I1" s="64" t="str">
        <f>VLOOKUP(Table4[[#Headers],[Number of Major Surgeries]],Table4[[#All],[Number of Major Surgeries]],1,FALSE)</f>
        <v>Number of Major Surgeries</v>
      </c>
      <c r="J1" s="64" t="str">
        <f>VLOOKUP('Medical Examinations'!M1,'Medical Examinations'!M1:M2336,1,FALSE)</f>
        <v>Weight Status</v>
      </c>
      <c r="K1" s="63" t="str">
        <f>VLOOKUP('Medical Examinations'!N1,'Medical Examinations'!N1:N2336,1,FALSE)</f>
        <v>diebetes</v>
      </c>
      <c r="L1" s="64" t="str">
        <f>VLOOKUP(Table3[[#Headers],[date of birth]],Table3[[#All],[date of birth]],1,FALSE)</f>
        <v>date of birth</v>
      </c>
      <c r="M1" s="63" t="str">
        <f>VLOOKUP(Table3[[#Headers],[age]],Table3[[#All],[age]],1,FALSE)</f>
        <v>age</v>
      </c>
      <c r="N1" s="63" t="str">
        <f>VLOOKUP(Table3[[#Headers],[charges2]],Table3[[#All],[charges2]],1,FALSE)</f>
        <v>charges2</v>
      </c>
      <c r="O1" s="64" t="str">
        <f>VLOOKUP(Table3[[#Headers],[HOSPITAL TIER2]],Table3[[#All],[HOSPITAL TIER2]],1,FALSE)</f>
        <v>HOSPITAL TIER2</v>
      </c>
      <c r="P1" s="63" t="str">
        <f>VLOOKUP(Table3[[#Headers],[city tier2]],Table3[[#All],[city tier2]],1,FALSE)</f>
        <v>city tier2</v>
      </c>
      <c r="Q1" s="63" t="str">
        <f>VLOOKUP(Table3[[#Headers],[state id2]],Table3[[#All],[state id2]],1,FALSE)</f>
        <v>state id2</v>
      </c>
      <c r="R1" s="66" t="s">
        <v>10760</v>
      </c>
      <c r="S1" s="66" t="s">
        <v>10761</v>
      </c>
    </row>
    <row r="2" spans="1:19" x14ac:dyDescent="0.25">
      <c r="A2" s="20" t="str">
        <f>VLOOKUP('Customer Names'!A2,'Customer Names'!A2:A2337,1,FALSE)</f>
        <v>Id1</v>
      </c>
      <c r="B2" s="20" t="str">
        <f>VLOOKUP(Table6[[#This Row],[NAME]],Table6[NAME],1,FALSE)</f>
        <v>Kelly</v>
      </c>
      <c r="C2" s="11">
        <f>VLOOKUP(Table4[[#This Row],[BMI]],Table4[BMI],1,FALSE)</f>
        <v>47.41</v>
      </c>
      <c r="D2" s="11">
        <f>VLOOKUP(Table4[[#This Row],[HBA1C]],Table4[HBA1C],1,FALSE)</f>
        <v>7.47</v>
      </c>
      <c r="E2" s="11" t="str">
        <f>VLOOKUP(Table4[[#This Row],[Any Transplants]],Table4[Any Transplants],1,FALSE)</f>
        <v>No</v>
      </c>
      <c r="F2" s="11" t="str">
        <f>VLOOKUP(Table4[[#This Row],[Cancer history]],Table4[Cancer history],1,FALSE)</f>
        <v>No</v>
      </c>
      <c r="G2" s="11" t="str">
        <f>VLOOKUP(Table4[[#This Row],[Smoker2]],Table4[Smoker2],1,FALSE)</f>
        <v>YES</v>
      </c>
      <c r="H2" s="11" t="str">
        <f>VLOOKUP(Table4[[#This Row],[Heart Issues]],Table4[Heart Issues],1,FALSE)</f>
        <v>No</v>
      </c>
      <c r="I2" s="11">
        <f>VLOOKUP(Table4[[#This Row],[Number of Major Surgeries]],Table4[Number of Major Surgeries],1,FALSE)</f>
        <v>0</v>
      </c>
      <c r="J2" s="11" t="str">
        <f>VLOOKUP('Medical Examinations'!M2,'Medical Examinations'!M2:M2336,1,FALSE)</f>
        <v>obesity</v>
      </c>
      <c r="K2" s="11" t="str">
        <f>VLOOKUP('Medical Examinations'!N2,'Medical Examinations'!N2:N2336,1,FALSE)</f>
        <v>diabetes</v>
      </c>
      <c r="L2" s="11" t="str">
        <f>VLOOKUP(Table3[[#This Row],[date of birth]],Table3[date of birth],1,FALSE)</f>
        <v>9-Jul-1992</v>
      </c>
      <c r="M2" s="11">
        <f>VLOOKUP(Table3[[#This Row],[age]],Table3[age],1,FALSE)</f>
        <v>30</v>
      </c>
      <c r="N2" s="65">
        <f>VLOOKUP(Table3[[#This Row],[charges2]],Table3[charges2],1,FALSE)</f>
        <v>563.84</v>
      </c>
      <c r="O2" s="11" t="str">
        <f>VLOOKUP(Table3[[#This Row],[HOSPITAL TIER2]],Table3[HOSPITAL TIER2],1,FALSE)</f>
        <v>tier - 2</v>
      </c>
      <c r="P2" s="11" t="str">
        <f>VLOOKUP(Table3[[#This Row],[city tier2]],Table3[city tier2],1,FALSE)</f>
        <v>tier - 3</v>
      </c>
      <c r="Q2" s="11" t="str">
        <f>VLOOKUP(Table3[[#This Row],[state id2]],Table3[state id2],1,FALSE)</f>
        <v>R1013</v>
      </c>
      <c r="R2" s="11">
        <f>CORREL(M2:M2336,C2:C2336)</f>
        <v>-0.20379779881033303</v>
      </c>
      <c r="S2" s="11">
        <f>CORREL(M2:M2336,D2:D2336)</f>
        <v>-3.1443744447245917E-2</v>
      </c>
    </row>
    <row r="3" spans="1:19" x14ac:dyDescent="0.25">
      <c r="A3" s="20" t="str">
        <f>VLOOKUP('Customer Names'!A3,'Customer Names'!A3:A2338,1,FALSE)</f>
        <v>Id2</v>
      </c>
      <c r="B3" s="20" t="str">
        <f>VLOOKUP(Table6[[#This Row],[NAME]],Table6[NAME],1,FALSE)</f>
        <v>Matthew D</v>
      </c>
      <c r="C3" s="11">
        <f>VLOOKUP(Table4[[#This Row],[BMI]],Table4[BMI],1,FALSE)</f>
        <v>30.36</v>
      </c>
      <c r="D3" s="11">
        <f>VLOOKUP(Table4[[#This Row],[HBA1C]],Table4[HBA1C],1,FALSE)</f>
        <v>5.77</v>
      </c>
      <c r="E3" s="11" t="str">
        <f>VLOOKUP(Table4[[#This Row],[Any Transplants]],Table4[Any Transplants],1,FALSE)</f>
        <v>No</v>
      </c>
      <c r="F3" s="11" t="str">
        <f>VLOOKUP(Table4[[#This Row],[Cancer history]],Table4[Cancer history],1,FALSE)</f>
        <v>No</v>
      </c>
      <c r="G3" s="11" t="str">
        <f>VLOOKUP(Table4[[#This Row],[Smoker2]],Table4[Smoker2],1,FALSE)</f>
        <v>YES</v>
      </c>
      <c r="H3" s="11" t="str">
        <f>VLOOKUP(Table4[[#This Row],[Heart Issues]],Table4[Heart Issues],1,FALSE)</f>
        <v>No</v>
      </c>
      <c r="I3" s="11">
        <f>VLOOKUP(Table4[[#This Row],[Number of Major Surgeries]],Table4[Number of Major Surgeries],1,FALSE)</f>
        <v>0</v>
      </c>
      <c r="J3" s="11" t="str">
        <f>VLOOKUP('Medical Examinations'!M3,'Medical Examinations'!M3:M2337,1,FALSE)</f>
        <v>obesity</v>
      </c>
      <c r="K3" s="11" t="str">
        <f>VLOOKUP('Medical Examinations'!N3,'Medical Examinations'!N3:N2337,1,FALSE)</f>
        <v>prediabetes</v>
      </c>
      <c r="L3" s="11" t="str">
        <f>VLOOKUP(Table3[[#This Row],[date of birth]],Table3[date of birth],1,FALSE)</f>
        <v>30-Nov-1992</v>
      </c>
      <c r="M3" s="11">
        <f>VLOOKUP(Table3[[#This Row],[age]],Table3[age],1,FALSE)</f>
        <v>30</v>
      </c>
      <c r="N3" s="65">
        <f>VLOOKUP(Table3[[#This Row],[charges2]],Table3[charges2],1,FALSE)</f>
        <v>570.62</v>
      </c>
      <c r="O3" s="11" t="str">
        <f>VLOOKUP(Table3[[#This Row],[HOSPITAL TIER2]],Table3[HOSPITAL TIER2],1,FALSE)</f>
        <v>tier - 2</v>
      </c>
      <c r="P3" s="11" t="str">
        <f>VLOOKUP(Table3[[#This Row],[city tier2]],Table3[city tier2],1,FALSE)</f>
        <v>tier - 1</v>
      </c>
      <c r="Q3" s="11" t="str">
        <f>VLOOKUP(Table3[[#This Row],[state id2]],Table3[state id2],1,FALSE)</f>
        <v>R1013</v>
      </c>
      <c r="R3" s="11">
        <f t="shared" ref="R3:R66" si="0">CORREL(M3:M2337,C3:C2337)</f>
        <v>-0.20342028100659659</v>
      </c>
      <c r="S3" s="11">
        <f t="shared" ref="S3:S66" si="1">CORREL(M3:M2337,D3:D2337)</f>
        <v>-3.1330570446856131E-2</v>
      </c>
    </row>
    <row r="4" spans="1:19" x14ac:dyDescent="0.25">
      <c r="A4" s="20" t="str">
        <f>VLOOKUP('Customer Names'!A4,'Customer Names'!A4:A2339,1,FALSE)</f>
        <v>Id3</v>
      </c>
      <c r="B4" s="20" t="str">
        <f>VLOOKUP(Table6[[#This Row],[NAME]],Table6[NAME],1,FALSE)</f>
        <v>Phil</v>
      </c>
      <c r="C4" s="11">
        <f>VLOOKUP(Table4[[#This Row],[BMI]],Table4[BMI],1,FALSE)</f>
        <v>34.484999999999999</v>
      </c>
      <c r="D4" s="11">
        <f>VLOOKUP(Table4[[#This Row],[HBA1C]],Table4[HBA1C],1,FALSE)</f>
        <v>11.87</v>
      </c>
      <c r="E4" s="11" t="str">
        <f>VLOOKUP(Table4[[#This Row],[Any Transplants]],Table4[Any Transplants],1,FALSE)</f>
        <v>No</v>
      </c>
      <c r="F4" s="11" t="str">
        <f>VLOOKUP(Table4[[#This Row],[Cancer history]],Table4[Cancer history],1,FALSE)</f>
        <v>No</v>
      </c>
      <c r="G4" s="11" t="str">
        <f>VLOOKUP(Table4[[#This Row],[Smoker2]],Table4[Smoker2],1,FALSE)</f>
        <v>YES</v>
      </c>
      <c r="H4" s="11" t="str">
        <f>VLOOKUP(Table4[[#This Row],[Heart Issues]],Table4[Heart Issues],1,FALSE)</f>
        <v>yes</v>
      </c>
      <c r="I4" s="11">
        <f>VLOOKUP(Table4[[#This Row],[Number of Major Surgeries]],Table4[Number of Major Surgeries],1,FALSE)</f>
        <v>2</v>
      </c>
      <c r="J4" s="11" t="str">
        <f>VLOOKUP('Medical Examinations'!M4,'Medical Examinations'!M4:M2338,1,FALSE)</f>
        <v>obesity</v>
      </c>
      <c r="K4" s="11" t="str">
        <f>VLOOKUP('Medical Examinations'!N4,'Medical Examinations'!N4:N2338,1,FALSE)</f>
        <v>diabetes</v>
      </c>
      <c r="L4" s="11" t="str">
        <f>VLOOKUP(Table3[[#This Row],[date of birth]],Table3[date of birth],1,FALSE)</f>
        <v>30-Jun-1993</v>
      </c>
      <c r="M4" s="11">
        <f>VLOOKUP(Table3[[#This Row],[age]],Table3[age],1,FALSE)</f>
        <v>29</v>
      </c>
      <c r="N4" s="65">
        <f>VLOOKUP(Table3[[#This Row],[charges2]],Table3[charges2],1,FALSE)</f>
        <v>600</v>
      </c>
      <c r="O4" s="11" t="str">
        <f>VLOOKUP(Table3[[#This Row],[HOSPITAL TIER2]],Table3[HOSPITAL TIER2],1,FALSE)</f>
        <v>tier - 2</v>
      </c>
      <c r="P4" s="11" t="str">
        <f>VLOOKUP(Table3[[#This Row],[city tier2]],Table3[city tier2],1,FALSE)</f>
        <v>tier - 1</v>
      </c>
      <c r="Q4" s="11" t="str">
        <f>VLOOKUP(Table3[[#This Row],[state id2]],Table3[state id2],1,FALSE)</f>
        <v>R1013</v>
      </c>
      <c r="R4" s="11">
        <f t="shared" si="0"/>
        <v>-0.20346134952170464</v>
      </c>
      <c r="S4" s="11">
        <f t="shared" si="1"/>
        <v>-3.1441227435982377E-2</v>
      </c>
    </row>
    <row r="5" spans="1:19" x14ac:dyDescent="0.25">
      <c r="A5" s="20" t="str">
        <f>VLOOKUP('Customer Names'!A5,'Customer Names'!A5:A2340,1,FALSE)</f>
        <v>Id4</v>
      </c>
      <c r="B5" s="20" t="str">
        <f>VLOOKUP(Table6[[#This Row],[NAME]],Table6[NAME],1,FALSE)</f>
        <v>Kelsey</v>
      </c>
      <c r="C5" s="11">
        <f>VLOOKUP(Table4[[#This Row],[BMI]],Table4[BMI],1,FALSE)</f>
        <v>38.094999999999999</v>
      </c>
      <c r="D5" s="11">
        <f>VLOOKUP(Table4[[#This Row],[HBA1C]],Table4[HBA1C],1,FALSE)</f>
        <v>6.05</v>
      </c>
      <c r="E5" s="11" t="str">
        <f>VLOOKUP(Table4[[#This Row],[Any Transplants]],Table4[Any Transplants],1,FALSE)</f>
        <v>No</v>
      </c>
      <c r="F5" s="11" t="str">
        <f>VLOOKUP(Table4[[#This Row],[Cancer history]],Table4[Cancer history],1,FALSE)</f>
        <v>No</v>
      </c>
      <c r="G5" s="11" t="str">
        <f>VLOOKUP(Table4[[#This Row],[Smoker2]],Table4[Smoker2],1,FALSE)</f>
        <v>YES</v>
      </c>
      <c r="H5" s="11" t="str">
        <f>VLOOKUP(Table4[[#This Row],[Heart Issues]],Table4[Heart Issues],1,FALSE)</f>
        <v>No</v>
      </c>
      <c r="I5" s="11">
        <f>VLOOKUP(Table4[[#This Row],[Number of Major Surgeries]],Table4[Number of Major Surgeries],1,FALSE)</f>
        <v>0</v>
      </c>
      <c r="J5" s="11" t="str">
        <f>VLOOKUP('Medical Examinations'!M5,'Medical Examinations'!M5:M2339,1,FALSE)</f>
        <v>obesity</v>
      </c>
      <c r="K5" s="11" t="str">
        <f>VLOOKUP('Medical Examinations'!N5,'Medical Examinations'!N5:N2339,1,FALSE)</f>
        <v>prediabetes</v>
      </c>
      <c r="L5" s="11" t="str">
        <f>VLOOKUP(Table3[[#This Row],[date of birth]],Table3[date of birth],1,FALSE)</f>
        <v>13-Sep-1992</v>
      </c>
      <c r="M5" s="11">
        <f>VLOOKUP(Table3[[#This Row],[age]],Table3[age],1,FALSE)</f>
        <v>30</v>
      </c>
      <c r="N5" s="65">
        <f>VLOOKUP(Table3[[#This Row],[charges2]],Table3[charges2],1,FALSE)</f>
        <v>604.54</v>
      </c>
      <c r="O5" s="11" t="str">
        <f>VLOOKUP(Table3[[#This Row],[HOSPITAL TIER2]],Table3[HOSPITAL TIER2],1,FALSE)</f>
        <v>tier - 3</v>
      </c>
      <c r="P5" s="11" t="str">
        <f>VLOOKUP(Table3[[#This Row],[city tier2]],Table3[city tier2],1,FALSE)</f>
        <v>tier - 3</v>
      </c>
      <c r="Q5" s="11" t="str">
        <f>VLOOKUP(Table3[[#This Row],[state id2]],Table3[state id2],1,FALSE)</f>
        <v>R1013</v>
      </c>
      <c r="R5" s="11">
        <f t="shared" si="0"/>
        <v>-0.20336229689696589</v>
      </c>
      <c r="S5" s="11">
        <f t="shared" si="1"/>
        <v>-3.0708108561622396E-2</v>
      </c>
    </row>
    <row r="6" spans="1:19" x14ac:dyDescent="0.25">
      <c r="A6" s="20" t="str">
        <f>VLOOKUP('Customer Names'!A6,'Customer Names'!A6:A2341,1,FALSE)</f>
        <v>Id5</v>
      </c>
      <c r="B6" s="20" t="str">
        <f>VLOOKUP(Table6[[#This Row],[NAME]],Table6[NAME],1,FALSE)</f>
        <v>Kristyn</v>
      </c>
      <c r="C6" s="11">
        <f>VLOOKUP(Table4[[#This Row],[BMI]],Table4[BMI],1,FALSE)</f>
        <v>35.53</v>
      </c>
      <c r="D6" s="11">
        <f>VLOOKUP(Table4[[#This Row],[HBA1C]],Table4[HBA1C],1,FALSE)</f>
        <v>5.45</v>
      </c>
      <c r="E6" s="11" t="str">
        <f>VLOOKUP(Table4[[#This Row],[Any Transplants]],Table4[Any Transplants],1,FALSE)</f>
        <v>No</v>
      </c>
      <c r="F6" s="11" t="str">
        <f>VLOOKUP(Table4[[#This Row],[Cancer history]],Table4[Cancer history],1,FALSE)</f>
        <v>No</v>
      </c>
      <c r="G6" s="11" t="str">
        <f>VLOOKUP(Table4[[#This Row],[Smoker2]],Table4[Smoker2],1,FALSE)</f>
        <v>YES</v>
      </c>
      <c r="H6" s="11" t="str">
        <f>VLOOKUP(Table4[[#This Row],[Heart Issues]],Table4[Heart Issues],1,FALSE)</f>
        <v>No</v>
      </c>
      <c r="I6" s="11">
        <f>VLOOKUP(Table4[[#This Row],[Number of Major Surgeries]],Table4[Number of Major Surgeries],1,FALSE)</f>
        <v>0</v>
      </c>
      <c r="J6" s="11" t="str">
        <f>VLOOKUP('Medical Examinations'!M6,'Medical Examinations'!M6:M2340,1,FALSE)</f>
        <v>obesity</v>
      </c>
      <c r="K6" s="11" t="str">
        <f>VLOOKUP('Medical Examinations'!N6,'Medical Examinations'!N6:N2340,1,FALSE)</f>
        <v>normal</v>
      </c>
      <c r="L6" s="11" t="str">
        <f>VLOOKUP(Table3[[#This Row],[date of birth]],Table3[date of birth],1,FALSE)</f>
        <v>27-Jul-1998</v>
      </c>
      <c r="M6" s="11">
        <f>VLOOKUP(Table3[[#This Row],[age]],Table3[age],1,FALSE)</f>
        <v>24</v>
      </c>
      <c r="N6" s="65">
        <f>VLOOKUP(Table3[[#This Row],[charges2]],Table3[charges2],1,FALSE)</f>
        <v>637.26</v>
      </c>
      <c r="O6" s="11" t="str">
        <f>VLOOKUP(Table3[[#This Row],[HOSPITAL TIER2]],Table3[HOSPITAL TIER2],1,FALSE)</f>
        <v>tier - 3</v>
      </c>
      <c r="P6" s="11" t="str">
        <f>VLOOKUP(Table3[[#This Row],[city tier2]],Table3[city tier2],1,FALSE)</f>
        <v>tier - 3</v>
      </c>
      <c r="Q6" s="11" t="str">
        <f>VLOOKUP(Table3[[#This Row],[state id2]],Table3[state id2],1,FALSE)</f>
        <v>R1013</v>
      </c>
      <c r="R6" s="11">
        <f t="shared" si="0"/>
        <v>-0.2031717025438646</v>
      </c>
      <c r="S6" s="11">
        <f t="shared" si="1"/>
        <v>-3.0781185806093757E-2</v>
      </c>
    </row>
    <row r="7" spans="1:19" x14ac:dyDescent="0.25">
      <c r="A7" s="20" t="str">
        <f>VLOOKUP('Customer Names'!A7,'Customer Names'!A7:A2342,1,FALSE)</f>
        <v>Id6</v>
      </c>
      <c r="B7" s="20" t="str">
        <f>VLOOKUP(Table6[[#This Row],[NAME]],Table6[NAME],1,FALSE)</f>
        <v>Russell B.</v>
      </c>
      <c r="C7" s="11">
        <f>VLOOKUP(Table4[[#This Row],[BMI]],Table4[BMI],1,FALSE)</f>
        <v>32.799999999999997</v>
      </c>
      <c r="D7" s="11">
        <f>VLOOKUP(Table4[[#This Row],[HBA1C]],Table4[HBA1C],1,FALSE)</f>
        <v>6.59</v>
      </c>
      <c r="E7" s="11" t="str">
        <f>VLOOKUP(Table4[[#This Row],[Any Transplants]],Table4[Any Transplants],1,FALSE)</f>
        <v>No</v>
      </c>
      <c r="F7" s="11" t="str">
        <f>VLOOKUP(Table4[[#This Row],[Cancer history]],Table4[Cancer history],1,FALSE)</f>
        <v>No</v>
      </c>
      <c r="G7" s="11" t="str">
        <f>VLOOKUP(Table4[[#This Row],[Smoker2]],Table4[Smoker2],1,FALSE)</f>
        <v>YES</v>
      </c>
      <c r="H7" s="11" t="str">
        <f>VLOOKUP(Table4[[#This Row],[Heart Issues]],Table4[Heart Issues],1,FALSE)</f>
        <v>No</v>
      </c>
      <c r="I7" s="11">
        <f>VLOOKUP(Table4[[#This Row],[Number of Major Surgeries]],Table4[Number of Major Surgeries],1,FALSE)</f>
        <v>0</v>
      </c>
      <c r="J7" s="11" t="str">
        <f>VLOOKUP('Medical Examinations'!M7,'Medical Examinations'!M7:M2341,1,FALSE)</f>
        <v>obesity</v>
      </c>
      <c r="K7" s="11" t="str">
        <f>VLOOKUP('Medical Examinations'!N7,'Medical Examinations'!N7:N2341,1,FALSE)</f>
        <v>diabetes</v>
      </c>
      <c r="L7" s="11" t="str">
        <f>VLOOKUP(Table3[[#This Row],[date of birth]],Table3[date of birth],1,FALSE)</f>
        <v>20-Nov-2001</v>
      </c>
      <c r="M7" s="11">
        <f>VLOOKUP(Table3[[#This Row],[age]],Table3[age],1,FALSE)</f>
        <v>21</v>
      </c>
      <c r="N7" s="65">
        <f>VLOOKUP(Table3[[#This Row],[charges2]],Table3[charges2],1,FALSE)</f>
        <v>646.14</v>
      </c>
      <c r="O7" s="11" t="str">
        <f>VLOOKUP(Table3[[#This Row],[HOSPITAL TIER2]],Table3[HOSPITAL TIER2],1,FALSE)</f>
        <v>tier - 3</v>
      </c>
      <c r="P7" s="11" t="str">
        <f>VLOOKUP(Table3[[#This Row],[city tier2]],Table3[city tier2],1,FALSE)</f>
        <v>tier - 3</v>
      </c>
      <c r="Q7" s="11" t="str">
        <f>VLOOKUP(Table3[[#This Row],[state id2]],Table3[state id2],1,FALSE)</f>
        <v>R1012</v>
      </c>
      <c r="R7" s="11">
        <f t="shared" si="0"/>
        <v>-0.2029851102899464</v>
      </c>
      <c r="S7" s="11">
        <f t="shared" si="1"/>
        <v>-3.1037869360536829E-2</v>
      </c>
    </row>
    <row r="8" spans="1:19" x14ac:dyDescent="0.25">
      <c r="A8" s="20" t="str">
        <f>VLOOKUP('Customer Names'!A8,'Customer Names'!A8:A2343,1,FALSE)</f>
        <v>Id7</v>
      </c>
      <c r="B8" s="20" t="str">
        <f>VLOOKUP(Table6[[#This Row],[NAME]],Table6[NAME],1,FALSE)</f>
        <v>Scott</v>
      </c>
      <c r="C8" s="11">
        <f>VLOOKUP(Table4[[#This Row],[BMI]],Table4[BMI],1,FALSE)</f>
        <v>36.4</v>
      </c>
      <c r="D8" s="11">
        <f>VLOOKUP(Table4[[#This Row],[HBA1C]],Table4[HBA1C],1,FALSE)</f>
        <v>6.07</v>
      </c>
      <c r="E8" s="11" t="str">
        <f>VLOOKUP(Table4[[#This Row],[Any Transplants]],Table4[Any Transplants],1,FALSE)</f>
        <v>No</v>
      </c>
      <c r="F8" s="11" t="str">
        <f>VLOOKUP(Table4[[#This Row],[Cancer history]],Table4[Cancer history],1,FALSE)</f>
        <v>No</v>
      </c>
      <c r="G8" s="11" t="str">
        <f>VLOOKUP(Table4[[#This Row],[Smoker2]],Table4[Smoker2],1,FALSE)</f>
        <v>YES</v>
      </c>
      <c r="H8" s="11" t="str">
        <f>VLOOKUP(Table4[[#This Row],[Heart Issues]],Table4[Heart Issues],1,FALSE)</f>
        <v>No</v>
      </c>
      <c r="I8" s="11">
        <f>VLOOKUP(Table4[[#This Row],[Number of Major Surgeries]],Table4[Number of Major Surgeries],1,FALSE)</f>
        <v>0</v>
      </c>
      <c r="J8" s="11" t="str">
        <f>VLOOKUP('Medical Examinations'!M8,'Medical Examinations'!M8:M2342,1,FALSE)</f>
        <v>obesity</v>
      </c>
      <c r="K8" s="11" t="str">
        <f>VLOOKUP('Medical Examinations'!N8,'Medical Examinations'!N8:N2342,1,FALSE)</f>
        <v>prediabetes</v>
      </c>
      <c r="L8" s="11" t="str">
        <f>VLOOKUP(Table3[[#This Row],[date of birth]],Table3[date of birth],1,FALSE)</f>
        <v>1-Jun-1993</v>
      </c>
      <c r="M8" s="11">
        <f>VLOOKUP(Table3[[#This Row],[age]],Table3[age],1,FALSE)</f>
        <v>30</v>
      </c>
      <c r="N8" s="65">
        <f>VLOOKUP(Table3[[#This Row],[charges2]],Table3[charges2],1,FALSE)</f>
        <v>650</v>
      </c>
      <c r="O8" s="11" t="str">
        <f>VLOOKUP(Table3[[#This Row],[HOSPITAL TIER2]],Table3[HOSPITAL TIER2],1,FALSE)</f>
        <v>tier - 3</v>
      </c>
      <c r="P8" s="11" t="str">
        <f>VLOOKUP(Table3[[#This Row],[city tier2]],Table3[city tier2],1,FALSE)</f>
        <v>tier - 3</v>
      </c>
      <c r="Q8" s="11" t="str">
        <f>VLOOKUP(Table3[[#This Row],[state id2]],Table3[state id2],1,FALSE)</f>
        <v>R1013</v>
      </c>
      <c r="R8" s="11">
        <f t="shared" si="0"/>
        <v>-0.20294466363908706</v>
      </c>
      <c r="S8" s="11">
        <f t="shared" si="1"/>
        <v>-3.1046891238041111E-2</v>
      </c>
    </row>
    <row r="9" spans="1:19" x14ac:dyDescent="0.25">
      <c r="A9" s="20" t="str">
        <f>VLOOKUP('Customer Names'!A9,'Customer Names'!A9:A2344,1,FALSE)</f>
        <v>Id8</v>
      </c>
      <c r="B9" s="20" t="str">
        <f>VLOOKUP(Table6[[#This Row],[NAME]],Table6[NAME],1,FALSE)</f>
        <v>Stephen</v>
      </c>
      <c r="C9" s="11">
        <f>VLOOKUP(Table4[[#This Row],[BMI]],Table4[BMI],1,FALSE)</f>
        <v>36.96</v>
      </c>
      <c r="D9" s="11">
        <f>VLOOKUP(Table4[[#This Row],[HBA1C]],Table4[HBA1C],1,FALSE)</f>
        <v>7.93</v>
      </c>
      <c r="E9" s="11" t="str">
        <f>VLOOKUP(Table4[[#This Row],[Any Transplants]],Table4[Any Transplants],1,FALSE)</f>
        <v>No</v>
      </c>
      <c r="F9" s="11" t="str">
        <f>VLOOKUP(Table4[[#This Row],[Cancer history]],Table4[Cancer history],1,FALSE)</f>
        <v>No</v>
      </c>
      <c r="G9" s="11" t="str">
        <f>VLOOKUP(Table4[[#This Row],[Smoker2]],Table4[Smoker2],1,FALSE)</f>
        <v>YES</v>
      </c>
      <c r="H9" s="11" t="str">
        <f>VLOOKUP(Table4[[#This Row],[Heart Issues]],Table4[Heart Issues],1,FALSE)</f>
        <v>No</v>
      </c>
      <c r="I9" s="11">
        <f>VLOOKUP(Table4[[#This Row],[Number of Major Surgeries]],Table4[Number of Major Surgeries],1,FALSE)</f>
        <v>3</v>
      </c>
      <c r="J9" s="11" t="str">
        <f>VLOOKUP('Medical Examinations'!M9,'Medical Examinations'!M9:M2343,1,FALSE)</f>
        <v>obesity</v>
      </c>
      <c r="K9" s="11" t="str">
        <f>VLOOKUP('Medical Examinations'!N9,'Medical Examinations'!N9:N2343,1,FALSE)</f>
        <v>diabetes</v>
      </c>
      <c r="L9" s="11" t="str">
        <f>VLOOKUP(Table3[[#This Row],[date of birth]],Table3[date of birth],1,FALSE)</f>
        <v>4-Jul-1995</v>
      </c>
      <c r="M9" s="11">
        <f>VLOOKUP(Table3[[#This Row],[age]],Table3[age],1,FALSE)</f>
        <v>27</v>
      </c>
      <c r="N9" s="65">
        <f>VLOOKUP(Table3[[#This Row],[charges2]],Table3[charges2],1,FALSE)</f>
        <v>650</v>
      </c>
      <c r="O9" s="11" t="str">
        <f>VLOOKUP(Table3[[#This Row],[HOSPITAL TIER2]],Table3[HOSPITAL TIER2],1,FALSE)</f>
        <v>tier - 3</v>
      </c>
      <c r="P9" s="11" t="str">
        <f>VLOOKUP(Table3[[#This Row],[city tier2]],Table3[city tier2],1,FALSE)</f>
        <v>tier - 3</v>
      </c>
      <c r="Q9" s="11" t="str">
        <f>VLOOKUP(Table3[[#This Row],[state id2]],Table3[state id2],1,FALSE)</f>
        <v>R1013</v>
      </c>
      <c r="R9" s="11">
        <f t="shared" si="0"/>
        <v>-0.2027983377649171</v>
      </c>
      <c r="S9" s="11">
        <f t="shared" si="1"/>
        <v>-3.1117637205851277E-2</v>
      </c>
    </row>
    <row r="10" spans="1:19" x14ac:dyDescent="0.25">
      <c r="A10" s="20" t="str">
        <f>VLOOKUP('Customer Names'!A10,'Customer Names'!A10:A2345,1,FALSE)</f>
        <v>Id9</v>
      </c>
      <c r="B10" s="20" t="str">
        <f>VLOOKUP(Table6[[#This Row],[NAME]],Table6[NAME],1,FALSE)</f>
        <v>Patrick R.</v>
      </c>
      <c r="C10" s="11">
        <f>VLOOKUP(Table4[[#This Row],[BMI]],Table4[BMI],1,FALSE)</f>
        <v>41.14</v>
      </c>
      <c r="D10" s="11">
        <f>VLOOKUP(Table4[[#This Row],[HBA1C]],Table4[HBA1C],1,FALSE)</f>
        <v>9.58</v>
      </c>
      <c r="E10" s="11" t="str">
        <f>VLOOKUP(Table4[[#This Row],[Any Transplants]],Table4[Any Transplants],1,FALSE)</f>
        <v>No</v>
      </c>
      <c r="F10" s="11" t="str">
        <f>VLOOKUP(Table4[[#This Row],[Cancer history]],Table4[Cancer history],1,FALSE)</f>
        <v>Yes</v>
      </c>
      <c r="G10" s="11" t="str">
        <f>VLOOKUP(Table4[[#This Row],[Smoker2]],Table4[Smoker2],1,FALSE)</f>
        <v>YES</v>
      </c>
      <c r="H10" s="11" t="str">
        <f>VLOOKUP(Table4[[#This Row],[Heart Issues]],Table4[Heart Issues],1,FALSE)</f>
        <v>yes</v>
      </c>
      <c r="I10" s="11">
        <f>VLOOKUP(Table4[[#This Row],[Number of Major Surgeries]],Table4[Number of Major Surgeries],1,FALSE)</f>
        <v>1</v>
      </c>
      <c r="J10" s="11" t="str">
        <f>VLOOKUP('Medical Examinations'!M10,'Medical Examinations'!M10:M2344,1,FALSE)</f>
        <v>obesity</v>
      </c>
      <c r="K10" s="11" t="str">
        <f>VLOOKUP('Medical Examinations'!N10,'Medical Examinations'!N10:N2344,1,FALSE)</f>
        <v>diabetes</v>
      </c>
      <c r="L10" s="11" t="str">
        <f>VLOOKUP(Table3[[#This Row],[date of birth]],Table3[date of birth],1,FALSE)</f>
        <v>29-Nov-2002</v>
      </c>
      <c r="M10" s="11">
        <f>VLOOKUP(Table3[[#This Row],[age]],Table3[age],1,FALSE)</f>
        <v>20</v>
      </c>
      <c r="N10" s="65">
        <f>VLOOKUP(Table3[[#This Row],[charges2]],Table3[charges2],1,FALSE)</f>
        <v>668</v>
      </c>
      <c r="O10" s="11" t="str">
        <f>VLOOKUP(Table3[[#This Row],[HOSPITAL TIER2]],Table3[HOSPITAL TIER2],1,FALSE)</f>
        <v>tier - 3</v>
      </c>
      <c r="P10" s="11" t="str">
        <f>VLOOKUP(Table3[[#This Row],[city tier2]],Table3[city tier2],1,FALSE)</f>
        <v>tier - 2</v>
      </c>
      <c r="Q10" s="11" t="str">
        <f>VLOOKUP(Table3[[#This Row],[state id2]],Table3[state id2],1,FALSE)</f>
        <v>R1012</v>
      </c>
      <c r="R10" s="11">
        <f t="shared" si="0"/>
        <v>-0.20258597722980629</v>
      </c>
      <c r="S10" s="11">
        <f t="shared" si="1"/>
        <v>-3.0887789394129214E-2</v>
      </c>
    </row>
    <row r="11" spans="1:19" x14ac:dyDescent="0.25">
      <c r="A11" s="20" t="str">
        <f>VLOOKUP('Customer Names'!A11,'Customer Names'!A11:A2346,1,FALSE)</f>
        <v>Id10</v>
      </c>
      <c r="B11" s="20" t="str">
        <f>VLOOKUP(Table6[[#This Row],[NAME]],Table6[NAME],1,FALSE)</f>
        <v>Brooke N.</v>
      </c>
      <c r="C11" s="11">
        <f>VLOOKUP(Table4[[#This Row],[BMI]],Table4[BMI],1,FALSE)</f>
        <v>38.06</v>
      </c>
      <c r="D11" s="11">
        <f>VLOOKUP(Table4[[#This Row],[HBA1C]],Table4[HBA1C],1,FALSE)</f>
        <v>10.79</v>
      </c>
      <c r="E11" s="11" t="str">
        <f>VLOOKUP(Table4[[#This Row],[Any Transplants]],Table4[Any Transplants],1,FALSE)</f>
        <v>No</v>
      </c>
      <c r="F11" s="11" t="str">
        <f>VLOOKUP(Table4[[#This Row],[Cancer history]],Table4[Cancer history],1,FALSE)</f>
        <v>No</v>
      </c>
      <c r="G11" s="11" t="str">
        <f>VLOOKUP(Table4[[#This Row],[Smoker2]],Table4[Smoker2],1,FALSE)</f>
        <v>YES</v>
      </c>
      <c r="H11" s="11" t="str">
        <f>VLOOKUP(Table4[[#This Row],[Heart Issues]],Table4[Heart Issues],1,FALSE)</f>
        <v>No</v>
      </c>
      <c r="I11" s="11">
        <f>VLOOKUP(Table4[[#This Row],[Number of Major Surgeries]],Table4[Number of Major Surgeries],1,FALSE)</f>
        <v>0</v>
      </c>
      <c r="J11" s="11" t="str">
        <f>VLOOKUP('Medical Examinations'!M11,'Medical Examinations'!M11:M2345,1,FALSE)</f>
        <v>obesity</v>
      </c>
      <c r="K11" s="11" t="str">
        <f>VLOOKUP('Medical Examinations'!N11,'Medical Examinations'!N11:N2345,1,FALSE)</f>
        <v>diabetes</v>
      </c>
      <c r="L11" s="11" t="str">
        <f>VLOOKUP(Table3[[#This Row],[date of birth]],Table3[date of birth],1,FALSE)</f>
        <v>9-Nov-1997</v>
      </c>
      <c r="M11" s="11">
        <f>VLOOKUP(Table3[[#This Row],[age]],Table3[age],1,FALSE)</f>
        <v>25</v>
      </c>
      <c r="N11" s="65">
        <f>VLOOKUP(Table3[[#This Row],[charges2]],Table3[charges2],1,FALSE)</f>
        <v>670</v>
      </c>
      <c r="O11" s="11" t="str">
        <f>VLOOKUP(Table3[[#This Row],[HOSPITAL TIER2]],Table3[HOSPITAL TIER2],1,FALSE)</f>
        <v>tier - 3</v>
      </c>
      <c r="P11" s="11" t="str">
        <f>VLOOKUP(Table3[[#This Row],[city tier2]],Table3[city tier2],1,FALSE)</f>
        <v>tier - 3</v>
      </c>
      <c r="Q11" s="11" t="str">
        <f>VLOOKUP(Table3[[#This Row],[state id2]],Table3[state id2],1,FALSE)</f>
        <v>R1013</v>
      </c>
      <c r="R11" s="11">
        <f t="shared" si="0"/>
        <v>-0.20201544559258811</v>
      </c>
      <c r="S11" s="11">
        <f t="shared" si="1"/>
        <v>-3.0081288074812296E-2</v>
      </c>
    </row>
    <row r="12" spans="1:19" x14ac:dyDescent="0.25">
      <c r="A12" s="20" t="str">
        <f>VLOOKUP('Customer Names'!A12,'Customer Names'!A12:A2347,1,FALSE)</f>
        <v>Id11</v>
      </c>
      <c r="B12" s="20" t="str">
        <f>VLOOKUP(Table6[[#This Row],[NAME]],Table6[NAME],1,FALSE)</f>
        <v>Paola Andrea</v>
      </c>
      <c r="C12" s="11">
        <f>VLOOKUP(Table4[[#This Row],[BMI]],Table4[BMI],1,FALSE)</f>
        <v>37.700000000000003</v>
      </c>
      <c r="D12" s="11">
        <f>VLOOKUP(Table4[[#This Row],[HBA1C]],Table4[HBA1C],1,FALSE)</f>
        <v>5.96</v>
      </c>
      <c r="E12" s="11" t="str">
        <f>VLOOKUP(Table4[[#This Row],[Any Transplants]],Table4[Any Transplants],1,FALSE)</f>
        <v>No</v>
      </c>
      <c r="F12" s="11" t="str">
        <f>VLOOKUP(Table4[[#This Row],[Cancer history]],Table4[Cancer history],1,FALSE)</f>
        <v>No</v>
      </c>
      <c r="G12" s="11" t="str">
        <f>VLOOKUP(Table4[[#This Row],[Smoker2]],Table4[Smoker2],1,FALSE)</f>
        <v>YES</v>
      </c>
      <c r="H12" s="11" t="str">
        <f>VLOOKUP(Table4[[#This Row],[Heart Issues]],Table4[Heart Issues],1,FALSE)</f>
        <v>yes</v>
      </c>
      <c r="I12" s="11">
        <f>VLOOKUP(Table4[[#This Row],[Number of Major Surgeries]],Table4[Number of Major Surgeries],1,FALSE)</f>
        <v>2</v>
      </c>
      <c r="J12" s="11" t="str">
        <f>VLOOKUP('Medical Examinations'!M12,'Medical Examinations'!M12:M2346,1,FALSE)</f>
        <v>obesity</v>
      </c>
      <c r="K12" s="11" t="str">
        <f>VLOOKUP('Medical Examinations'!N12,'Medical Examinations'!N12:N2346,1,FALSE)</f>
        <v>prediabetes</v>
      </c>
      <c r="L12" s="11" t="str">
        <f>VLOOKUP(Table3[[#This Row],[date of birth]],Table3[date of birth],1,FALSE)</f>
        <v>12-Sep-2001</v>
      </c>
      <c r="M12" s="11">
        <f>VLOOKUP(Table3[[#This Row],[age]],Table3[age],1,FALSE)</f>
        <v>21</v>
      </c>
      <c r="N12" s="65">
        <f>VLOOKUP(Table3[[#This Row],[charges2]],Table3[charges2],1,FALSE)</f>
        <v>687.54</v>
      </c>
      <c r="O12" s="11" t="str">
        <f>VLOOKUP(Table3[[#This Row],[HOSPITAL TIER2]],Table3[HOSPITAL TIER2],1,FALSE)</f>
        <v>tier - 3</v>
      </c>
      <c r="P12" s="11" t="str">
        <f>VLOOKUP(Table3[[#This Row],[city tier2]],Table3[city tier2],1,FALSE)</f>
        <v>tier - 2</v>
      </c>
      <c r="Q12" s="11" t="str">
        <f>VLOOKUP(Table3[[#This Row],[state id2]],Table3[state id2],1,FALSE)</f>
        <v>R1013</v>
      </c>
      <c r="R12" s="11">
        <f t="shared" si="0"/>
        <v>-0.20172143857116287</v>
      </c>
      <c r="S12" s="11">
        <f t="shared" si="1"/>
        <v>-2.9246546661724052E-2</v>
      </c>
    </row>
    <row r="13" spans="1:19" x14ac:dyDescent="0.25">
      <c r="A13" s="20" t="str">
        <f>VLOOKUP('Customer Names'!A13,'Customer Names'!A13:A2348,1,FALSE)</f>
        <v>Id12</v>
      </c>
      <c r="B13" s="20" t="str">
        <f>VLOOKUP(Table6[[#This Row],[NAME]],Table6[NAME],1,FALSE)</f>
        <v>David</v>
      </c>
      <c r="C13" s="11">
        <f>VLOOKUP(Table4[[#This Row],[BMI]],Table4[BMI],1,FALSE)</f>
        <v>42.13</v>
      </c>
      <c r="D13" s="11">
        <f>VLOOKUP(Table4[[#This Row],[HBA1C]],Table4[HBA1C],1,FALSE)</f>
        <v>11.9</v>
      </c>
      <c r="E13" s="11" t="str">
        <f>VLOOKUP(Table4[[#This Row],[Any Transplants]],Table4[Any Transplants],1,FALSE)</f>
        <v>No</v>
      </c>
      <c r="F13" s="11" t="str">
        <f>VLOOKUP(Table4[[#This Row],[Cancer history]],Table4[Cancer history],1,FALSE)</f>
        <v>No</v>
      </c>
      <c r="G13" s="11" t="str">
        <f>VLOOKUP(Table4[[#This Row],[Smoker2]],Table4[Smoker2],1,FALSE)</f>
        <v>YES</v>
      </c>
      <c r="H13" s="11" t="str">
        <f>VLOOKUP(Table4[[#This Row],[Heart Issues]],Table4[Heart Issues],1,FALSE)</f>
        <v>No</v>
      </c>
      <c r="I13" s="11">
        <f>VLOOKUP(Table4[[#This Row],[Number of Major Surgeries]],Table4[Number of Major Surgeries],1,FALSE)</f>
        <v>0</v>
      </c>
      <c r="J13" s="11" t="str">
        <f>VLOOKUP('Medical Examinations'!M13,'Medical Examinations'!M13:M2347,1,FALSE)</f>
        <v>obesity</v>
      </c>
      <c r="K13" s="11" t="str">
        <f>VLOOKUP('Medical Examinations'!N13,'Medical Examinations'!N13:N2347,1,FALSE)</f>
        <v>diabetes</v>
      </c>
      <c r="L13" s="11" t="str">
        <f>VLOOKUP(Table3[[#This Row],[date of birth]],Table3[date of birth],1,FALSE)</f>
        <v>26-Dec-1999</v>
      </c>
      <c r="M13" s="11">
        <f>VLOOKUP(Table3[[#This Row],[age]],Table3[age],1,FALSE)</f>
        <v>23</v>
      </c>
      <c r="N13" s="65">
        <f>VLOOKUP(Table3[[#This Row],[charges2]],Table3[charges2],1,FALSE)</f>
        <v>700</v>
      </c>
      <c r="O13" s="11" t="str">
        <f>VLOOKUP(Table3[[#This Row],[HOSPITAL TIER2]],Table3[HOSPITAL TIER2],1,FALSE)</f>
        <v>tier - 2</v>
      </c>
      <c r="P13" s="11" t="str">
        <f>VLOOKUP(Table3[[#This Row],[city tier2]],Table3[city tier2],1,FALSE)</f>
        <v>tier - 3</v>
      </c>
      <c r="Q13" s="11" t="str">
        <f>VLOOKUP(Table3[[#This Row],[state id2]],Table3[state id2],1,FALSE)</f>
        <v>R1013</v>
      </c>
      <c r="R13" s="11">
        <f t="shared" si="0"/>
        <v>-0.20137496780916717</v>
      </c>
      <c r="S13" s="11">
        <f t="shared" si="1"/>
        <v>-2.9420355215973783E-2</v>
      </c>
    </row>
    <row r="14" spans="1:19" x14ac:dyDescent="0.25">
      <c r="A14" s="20" t="str">
        <f>VLOOKUP('Customer Names'!A14,'Customer Names'!A14:A2349,1,FALSE)</f>
        <v>Id13</v>
      </c>
      <c r="B14" s="20" t="str">
        <f>VLOOKUP(Table6[[#This Row],[NAME]],Table6[NAME],1,FALSE)</f>
        <v>Wade</v>
      </c>
      <c r="C14" s="11">
        <f>VLOOKUP(Table4[[#This Row],[BMI]],Table4[BMI],1,FALSE)</f>
        <v>40.92</v>
      </c>
      <c r="D14" s="11">
        <f>VLOOKUP(Table4[[#This Row],[HBA1C]],Table4[HBA1C],1,FALSE)</f>
        <v>8.41</v>
      </c>
      <c r="E14" s="11" t="str">
        <f>VLOOKUP(Table4[[#This Row],[Any Transplants]],Table4[Any Transplants],1,FALSE)</f>
        <v>No</v>
      </c>
      <c r="F14" s="11" t="str">
        <f>VLOOKUP(Table4[[#This Row],[Cancer history]],Table4[Cancer history],1,FALSE)</f>
        <v>No</v>
      </c>
      <c r="G14" s="11" t="str">
        <f>VLOOKUP(Table4[[#This Row],[Smoker2]],Table4[Smoker2],1,FALSE)</f>
        <v>YES</v>
      </c>
      <c r="H14" s="11" t="str">
        <f>VLOOKUP(Table4[[#This Row],[Heart Issues]],Table4[Heart Issues],1,FALSE)</f>
        <v>No</v>
      </c>
      <c r="I14" s="11">
        <f>VLOOKUP(Table4[[#This Row],[Number of Major Surgeries]],Table4[Number of Major Surgeries],1,FALSE)</f>
        <v>0</v>
      </c>
      <c r="J14" s="11" t="str">
        <f>VLOOKUP('Medical Examinations'!M14,'Medical Examinations'!M14:M2348,1,FALSE)</f>
        <v>obesity</v>
      </c>
      <c r="K14" s="11" t="str">
        <f>VLOOKUP('Medical Examinations'!N14,'Medical Examinations'!N14:N2348,1,FALSE)</f>
        <v>diabetes</v>
      </c>
      <c r="L14" s="11" t="str">
        <f>VLOOKUP(Table3[[#This Row],[date of birth]],Table3[date of birth],1,FALSE)</f>
        <v>14-Dec-1999</v>
      </c>
      <c r="M14" s="11">
        <f>VLOOKUP(Table3[[#This Row],[age]],Table3[age],1,FALSE)</f>
        <v>23</v>
      </c>
      <c r="N14" s="65">
        <f>VLOOKUP(Table3[[#This Row],[charges2]],Table3[charges2],1,FALSE)</f>
        <v>722.99</v>
      </c>
      <c r="O14" s="11" t="str">
        <f>VLOOKUP(Table3[[#This Row],[HOSPITAL TIER2]],Table3[HOSPITAL TIER2],1,FALSE)</f>
        <v>tier - 3</v>
      </c>
      <c r="P14" s="11" t="str">
        <f>VLOOKUP(Table3[[#This Row],[city tier2]],Table3[city tier2],1,FALSE)</f>
        <v>tier - 1</v>
      </c>
      <c r="Q14" s="11" t="str">
        <f>VLOOKUP(Table3[[#This Row],[state id2]],Table3[state id2],1,FALSE)</f>
        <v>R1013</v>
      </c>
      <c r="R14" s="11">
        <f t="shared" si="0"/>
        <v>-0.20084113917567359</v>
      </c>
      <c r="S14" s="11">
        <f t="shared" si="1"/>
        <v>-2.821511006022244E-2</v>
      </c>
    </row>
    <row r="15" spans="1:19" x14ac:dyDescent="0.25">
      <c r="A15" s="20" t="str">
        <f>VLOOKUP('Customer Names'!A15,'Customer Names'!A15:A2350,1,FALSE)</f>
        <v>Id14</v>
      </c>
      <c r="B15" s="20" t="str">
        <f>VLOOKUP(Table6[[#This Row],[NAME]],Table6[NAME],1,FALSE)</f>
        <v>Franklin</v>
      </c>
      <c r="C15" s="11">
        <f>VLOOKUP(Table4[[#This Row],[BMI]],Table4[BMI],1,FALSE)</f>
        <v>40.564999999999998</v>
      </c>
      <c r="D15" s="11">
        <f>VLOOKUP(Table4[[#This Row],[HBA1C]],Table4[HBA1C],1,FALSE)</f>
        <v>7.02</v>
      </c>
      <c r="E15" s="11" t="str">
        <f>VLOOKUP(Table4[[#This Row],[Any Transplants]],Table4[Any Transplants],1,FALSE)</f>
        <v>No</v>
      </c>
      <c r="F15" s="11" t="str">
        <f>VLOOKUP(Table4[[#This Row],[Cancer history]],Table4[Cancer history],1,FALSE)</f>
        <v>No</v>
      </c>
      <c r="G15" s="11" t="str">
        <f>VLOOKUP(Table4[[#This Row],[Smoker2]],Table4[Smoker2],1,FALSE)</f>
        <v>YES</v>
      </c>
      <c r="H15" s="11" t="str">
        <f>VLOOKUP(Table4[[#This Row],[Heart Issues]],Table4[Heart Issues],1,FALSE)</f>
        <v>No</v>
      </c>
      <c r="I15" s="11">
        <f>VLOOKUP(Table4[[#This Row],[Number of Major Surgeries]],Table4[Number of Major Surgeries],1,FALSE)</f>
        <v>0</v>
      </c>
      <c r="J15" s="11" t="str">
        <f>VLOOKUP('Medical Examinations'!M15,'Medical Examinations'!M15:M2349,1,FALSE)</f>
        <v>obesity</v>
      </c>
      <c r="K15" s="11" t="str">
        <f>VLOOKUP('Medical Examinations'!N15,'Medical Examinations'!N15:N2349,1,FALSE)</f>
        <v>diabetes</v>
      </c>
      <c r="L15" s="11" t="str">
        <f>VLOOKUP(Table3[[#This Row],[date of birth]],Table3[date of birth],1,FALSE)</f>
        <v>19-sep-2002</v>
      </c>
      <c r="M15" s="11">
        <f>VLOOKUP(Table3[[#This Row],[age]],Table3[age],1,FALSE)</f>
        <v>20</v>
      </c>
      <c r="N15" s="65">
        <f>VLOOKUP(Table3[[#This Row],[charges2]],Table3[charges2],1,FALSE)</f>
        <v>750</v>
      </c>
      <c r="O15" s="11" t="str">
        <f>VLOOKUP(Table3[[#This Row],[HOSPITAL TIER2]],Table3[HOSPITAL TIER2],1,FALSE)</f>
        <v>tier - 3</v>
      </c>
      <c r="P15" s="11" t="str">
        <f>VLOOKUP(Table3[[#This Row],[city tier2]],Table3[city tier2],1,FALSE)</f>
        <v>tier - 1</v>
      </c>
      <c r="Q15" s="11" t="str">
        <f>VLOOKUP(Table3[[#This Row],[state id2]],Table3[state id2],1,FALSE)</f>
        <v>R1012</v>
      </c>
      <c r="R15" s="11">
        <f t="shared" si="0"/>
        <v>-0.20036407475865367</v>
      </c>
      <c r="S15" s="11">
        <f t="shared" si="1"/>
        <v>-2.7796126453274759E-2</v>
      </c>
    </row>
    <row r="16" spans="1:19" x14ac:dyDescent="0.25">
      <c r="A16" s="20" t="str">
        <f>VLOOKUP('Customer Names'!A16,'Customer Names'!A16:A2351,1,FALSE)</f>
        <v>Id15</v>
      </c>
      <c r="B16" s="20" t="str">
        <f>VLOOKUP(Table6[[#This Row],[NAME]],Table6[NAME],1,FALSE)</f>
        <v>Leilani M.</v>
      </c>
      <c r="C16" s="11">
        <f>VLOOKUP(Table4[[#This Row],[BMI]],Table4[BMI],1,FALSE)</f>
        <v>36.384999999999998</v>
      </c>
      <c r="D16" s="11">
        <f>VLOOKUP(Table4[[#This Row],[HBA1C]],Table4[HBA1C],1,FALSE)</f>
        <v>7.59</v>
      </c>
      <c r="E16" s="11" t="str">
        <f>VLOOKUP(Table4[[#This Row],[Any Transplants]],Table4[Any Transplants],1,FALSE)</f>
        <v>No</v>
      </c>
      <c r="F16" s="11" t="str">
        <f>VLOOKUP(Table4[[#This Row],[Cancer history]],Table4[Cancer history],1,FALSE)</f>
        <v>No</v>
      </c>
      <c r="G16" s="11" t="str">
        <f>VLOOKUP(Table4[[#This Row],[Smoker2]],Table4[Smoker2],1,FALSE)</f>
        <v>YES</v>
      </c>
      <c r="H16" s="11" t="str">
        <f>VLOOKUP(Table4[[#This Row],[Heart Issues]],Table4[Heart Issues],1,FALSE)</f>
        <v>yes</v>
      </c>
      <c r="I16" s="11">
        <f>VLOOKUP(Table4[[#This Row],[Number of Major Surgeries]],Table4[Number of Major Surgeries],1,FALSE)</f>
        <v>2</v>
      </c>
      <c r="J16" s="11" t="str">
        <f>VLOOKUP('Medical Examinations'!M16,'Medical Examinations'!M16:M2350,1,FALSE)</f>
        <v>obesity</v>
      </c>
      <c r="K16" s="11" t="str">
        <f>VLOOKUP('Medical Examinations'!N16,'Medical Examinations'!N16:N2350,1,FALSE)</f>
        <v>diabetes</v>
      </c>
      <c r="L16" s="11" t="str">
        <f>VLOOKUP(Table3[[#This Row],[date of birth]],Table3[date of birth],1,FALSE)</f>
        <v>9-Aug-1993</v>
      </c>
      <c r="M16" s="11">
        <f>VLOOKUP(Table3[[#This Row],[age]],Table3[age],1,FALSE)</f>
        <v>29</v>
      </c>
      <c r="N16" s="65">
        <f>VLOOKUP(Table3[[#This Row],[charges2]],Table3[charges2],1,FALSE)</f>
        <v>760</v>
      </c>
      <c r="O16" s="11" t="str">
        <f>VLOOKUP(Table3[[#This Row],[HOSPITAL TIER2]],Table3[HOSPITAL TIER2],1,FALSE)</f>
        <v>tier - 3</v>
      </c>
      <c r="P16" s="11" t="str">
        <f>VLOOKUP(Table3[[#This Row],[city tier2]],Table3[city tier2],1,FALSE)</f>
        <v>tier - 1</v>
      </c>
      <c r="Q16" s="11" t="str">
        <f>VLOOKUP(Table3[[#This Row],[state id2]],Table3[state id2],1,FALSE)</f>
        <v>R1013</v>
      </c>
      <c r="R16" s="11">
        <f t="shared" si="0"/>
        <v>-0.19982245469176518</v>
      </c>
      <c r="S16" s="11">
        <f t="shared" si="1"/>
        <v>-2.7683653612961153E-2</v>
      </c>
    </row>
    <row r="17" spans="1:19" x14ac:dyDescent="0.25">
      <c r="A17" s="20" t="str">
        <f>VLOOKUP('Customer Names'!A17,'Customer Names'!A17:A2352,1,FALSE)</f>
        <v>Id16</v>
      </c>
      <c r="B17" s="20" t="str">
        <f>VLOOKUP(Table6[[#This Row],[NAME]],Table6[NAME],1,FALSE)</f>
        <v>Philippe</v>
      </c>
      <c r="C17" s="11">
        <f>VLOOKUP(Table4[[#This Row],[BMI]],Table4[BMI],1,FALSE)</f>
        <v>39.9</v>
      </c>
      <c r="D17" s="11">
        <f>VLOOKUP(Table4[[#This Row],[HBA1C]],Table4[HBA1C],1,FALSE)</f>
        <v>11.32</v>
      </c>
      <c r="E17" s="11" t="str">
        <f>VLOOKUP(Table4[[#This Row],[Any Transplants]],Table4[Any Transplants],1,FALSE)</f>
        <v>No</v>
      </c>
      <c r="F17" s="11" t="str">
        <f>VLOOKUP(Table4[[#This Row],[Cancer history]],Table4[Cancer history],1,FALSE)</f>
        <v>No</v>
      </c>
      <c r="G17" s="11" t="str">
        <f>VLOOKUP(Table4[[#This Row],[Smoker2]],Table4[Smoker2],1,FALSE)</f>
        <v>YES</v>
      </c>
      <c r="H17" s="11" t="str">
        <f>VLOOKUP(Table4[[#This Row],[Heart Issues]],Table4[Heart Issues],1,FALSE)</f>
        <v>No</v>
      </c>
      <c r="I17" s="11">
        <f>VLOOKUP(Table4[[#This Row],[Number of Major Surgeries]],Table4[Number of Major Surgeries],1,FALSE)</f>
        <v>0</v>
      </c>
      <c r="J17" s="11" t="str">
        <f>VLOOKUP('Medical Examinations'!M17,'Medical Examinations'!M17:M2351,1,FALSE)</f>
        <v>obesity</v>
      </c>
      <c r="K17" s="11" t="str">
        <f>VLOOKUP('Medical Examinations'!N17,'Medical Examinations'!N17:N2351,1,FALSE)</f>
        <v>diabetes</v>
      </c>
      <c r="L17" s="11" t="str">
        <f>VLOOKUP(Table3[[#This Row],[date of birth]],Table3[date of birth],1,FALSE)</f>
        <v>22-Oct-1996</v>
      </c>
      <c r="M17" s="11">
        <f>VLOOKUP(Table3[[#This Row],[age]],Table3[age],1,FALSE)</f>
        <v>26</v>
      </c>
      <c r="N17" s="65">
        <f>VLOOKUP(Table3[[#This Row],[charges2]],Table3[charges2],1,FALSE)</f>
        <v>760</v>
      </c>
      <c r="O17" s="11" t="str">
        <f>VLOOKUP(Table3[[#This Row],[HOSPITAL TIER2]],Table3[HOSPITAL TIER2],1,FALSE)</f>
        <v>tier - 3</v>
      </c>
      <c r="P17" s="11" t="str">
        <f>VLOOKUP(Table3[[#This Row],[city tier2]],Table3[city tier2],1,FALSE)</f>
        <v>tier - 3</v>
      </c>
      <c r="Q17" s="11" t="str">
        <f>VLOOKUP(Table3[[#This Row],[state id2]],Table3[state id2],1,FALSE)</f>
        <v>R1013</v>
      </c>
      <c r="R17" s="11">
        <f t="shared" si="0"/>
        <v>-0.19965830609406582</v>
      </c>
      <c r="S17" s="11">
        <f t="shared" si="1"/>
        <v>-2.7537086830961323E-2</v>
      </c>
    </row>
    <row r="18" spans="1:19" x14ac:dyDescent="0.25">
      <c r="A18" s="20" t="str">
        <f>VLOOKUP('Customer Names'!A18,'Customer Names'!A18:A2353,1,FALSE)</f>
        <v>Id17</v>
      </c>
      <c r="B18" s="20" t="str">
        <f>VLOOKUP(Table6[[#This Row],[NAME]],Table6[NAME],1,FALSE)</f>
        <v>Jennifer A.</v>
      </c>
      <c r="C18" s="11">
        <f>VLOOKUP(Table4[[#This Row],[BMI]],Table4[BMI],1,FALSE)</f>
        <v>33.799999999999997</v>
      </c>
      <c r="D18" s="11">
        <f>VLOOKUP(Table4[[#This Row],[HBA1C]],Table4[HBA1C],1,FALSE)</f>
        <v>7.67</v>
      </c>
      <c r="E18" s="11" t="str">
        <f>VLOOKUP(Table4[[#This Row],[Any Transplants]],Table4[Any Transplants],1,FALSE)</f>
        <v>No</v>
      </c>
      <c r="F18" s="11" t="str">
        <f>VLOOKUP(Table4[[#This Row],[Cancer history]],Table4[Cancer history],1,FALSE)</f>
        <v>No</v>
      </c>
      <c r="G18" s="11" t="str">
        <f>VLOOKUP(Table4[[#This Row],[Smoker2]],Table4[Smoker2],1,FALSE)</f>
        <v>YES</v>
      </c>
      <c r="H18" s="11" t="str">
        <f>VLOOKUP(Table4[[#This Row],[Heart Issues]],Table4[Heart Issues],1,FALSE)</f>
        <v>No</v>
      </c>
      <c r="I18" s="11">
        <f>VLOOKUP(Table4[[#This Row],[Number of Major Surgeries]],Table4[Number of Major Surgeries],1,FALSE)</f>
        <v>3</v>
      </c>
      <c r="J18" s="11" t="str">
        <f>VLOOKUP('Medical Examinations'!M18,'Medical Examinations'!M18:M2352,1,FALSE)</f>
        <v>obesity</v>
      </c>
      <c r="K18" s="11" t="str">
        <f>VLOOKUP('Medical Examinations'!N18,'Medical Examinations'!N18:N2352,1,FALSE)</f>
        <v>diabetes</v>
      </c>
      <c r="L18" s="11" t="str">
        <f>VLOOKUP(Table3[[#This Row],[date of birth]],Table3[date of birth],1,FALSE)</f>
        <v>28-Jun-1993</v>
      </c>
      <c r="M18" s="11">
        <f>VLOOKUP(Table3[[#This Row],[age]],Table3[age],1,FALSE)</f>
        <v>29</v>
      </c>
      <c r="N18" s="65">
        <f>VLOOKUP(Table3[[#This Row],[charges2]],Table3[charges2],1,FALSE)</f>
        <v>770</v>
      </c>
      <c r="O18" s="11" t="str">
        <f>VLOOKUP(Table3[[#This Row],[HOSPITAL TIER2]],Table3[HOSPITAL TIER2],1,FALSE)</f>
        <v>tier - 3</v>
      </c>
      <c r="P18" s="11" t="str">
        <f>VLOOKUP(Table3[[#This Row],[city tier2]],Table3[city tier2],1,FALSE)</f>
        <v>tier - 3</v>
      </c>
      <c r="Q18" s="11" t="str">
        <f>VLOOKUP(Table3[[#This Row],[state id2]],Table3[state id2],1,FALSE)</f>
        <v>R1013</v>
      </c>
      <c r="R18" s="11">
        <f t="shared" si="0"/>
        <v>-0.19930710465955434</v>
      </c>
      <c r="S18" s="11">
        <f t="shared" si="1"/>
        <v>-2.6656837958890761E-2</v>
      </c>
    </row>
    <row r="19" spans="1:19" x14ac:dyDescent="0.25">
      <c r="A19" s="20" t="str">
        <f>VLOOKUP('Customer Names'!A19,'Customer Names'!A19:A2354,1,FALSE)</f>
        <v>Id18</v>
      </c>
      <c r="B19" s="20" t="str">
        <f>VLOOKUP(Table6[[#This Row],[NAME]],Table6[NAME],1,FALSE)</f>
        <v>Christina M.</v>
      </c>
      <c r="C19" s="11">
        <f>VLOOKUP(Table4[[#This Row],[BMI]],Table4[BMI],1,FALSE)</f>
        <v>36.765000000000001</v>
      </c>
      <c r="D19" s="11">
        <f>VLOOKUP(Table4[[#This Row],[HBA1C]],Table4[HBA1C],1,FALSE)</f>
        <v>7.29</v>
      </c>
      <c r="E19" s="11" t="str">
        <f>VLOOKUP(Table4[[#This Row],[Any Transplants]],Table4[Any Transplants],1,FALSE)</f>
        <v>No</v>
      </c>
      <c r="F19" s="11" t="str">
        <f>VLOOKUP(Table4[[#This Row],[Cancer history]],Table4[Cancer history],1,FALSE)</f>
        <v>Yes</v>
      </c>
      <c r="G19" s="11" t="str">
        <f>VLOOKUP(Table4[[#This Row],[Smoker2]],Table4[Smoker2],1,FALSE)</f>
        <v>YES</v>
      </c>
      <c r="H19" s="11" t="str">
        <f>VLOOKUP(Table4[[#This Row],[Heart Issues]],Table4[Heart Issues],1,FALSE)</f>
        <v>yes</v>
      </c>
      <c r="I19" s="11">
        <f>VLOOKUP(Table4[[#This Row],[Number of Major Surgeries]],Table4[Number of Major Surgeries],1,FALSE)</f>
        <v>1</v>
      </c>
      <c r="J19" s="11" t="str">
        <f>VLOOKUP('Medical Examinations'!M19,'Medical Examinations'!M19:M2353,1,FALSE)</f>
        <v>obesity</v>
      </c>
      <c r="K19" s="11" t="str">
        <f>VLOOKUP('Medical Examinations'!N19,'Medical Examinations'!N19:N2353,1,FALSE)</f>
        <v>diabetes</v>
      </c>
      <c r="L19" s="11" t="str">
        <f>VLOOKUP(Table3[[#This Row],[date of birth]],Table3[date of birth],1,FALSE)</f>
        <v>18-sep-1996</v>
      </c>
      <c r="M19" s="11">
        <f>VLOOKUP(Table3[[#This Row],[age]],Table3[age],1,FALSE)</f>
        <v>26</v>
      </c>
      <c r="N19" s="65">
        <f>VLOOKUP(Table3[[#This Row],[charges2]],Table3[charges2],1,FALSE)</f>
        <v>770.38</v>
      </c>
      <c r="O19" s="11" t="str">
        <f>VLOOKUP(Table3[[#This Row],[HOSPITAL TIER2]],Table3[HOSPITAL TIER2],1,FALSE)</f>
        <v>tier - 3</v>
      </c>
      <c r="P19" s="11" t="str">
        <f>VLOOKUP(Table3[[#This Row],[city tier2]],Table3[city tier2],1,FALSE)</f>
        <v>tier - 2</v>
      </c>
      <c r="Q19" s="11" t="str">
        <f>VLOOKUP(Table3[[#This Row],[state id2]],Table3[state id2],1,FALSE)</f>
        <v>R1012</v>
      </c>
      <c r="R19" s="11">
        <f t="shared" si="0"/>
        <v>-0.19922816781268354</v>
      </c>
      <c r="S19" s="11">
        <f t="shared" si="1"/>
        <v>-2.6497673745519753E-2</v>
      </c>
    </row>
    <row r="20" spans="1:19" x14ac:dyDescent="0.25">
      <c r="A20" s="20" t="str">
        <f>VLOOKUP('Customer Names'!A20,'Customer Names'!A20:A2355,1,FALSE)</f>
        <v>Id19</v>
      </c>
      <c r="B20" s="20" t="str">
        <f>VLOOKUP(Table6[[#This Row],[NAME]],Table6[NAME],1,FALSE)</f>
        <v>Said Sr.</v>
      </c>
      <c r="C20" s="11">
        <f>VLOOKUP(Table4[[#This Row],[BMI]],Table4[BMI],1,FALSE)</f>
        <v>36.954999999999998</v>
      </c>
      <c r="D20" s="11">
        <f>VLOOKUP(Table4[[#This Row],[HBA1C]],Table4[HBA1C],1,FALSE)</f>
        <v>4.72</v>
      </c>
      <c r="E20" s="11" t="str">
        <f>VLOOKUP(Table4[[#This Row],[Any Transplants]],Table4[Any Transplants],1,FALSE)</f>
        <v>No</v>
      </c>
      <c r="F20" s="11" t="str">
        <f>VLOOKUP(Table4[[#This Row],[Cancer history]],Table4[Cancer history],1,FALSE)</f>
        <v>No</v>
      </c>
      <c r="G20" s="11" t="str">
        <f>VLOOKUP(Table4[[#This Row],[Smoker2]],Table4[Smoker2],1,FALSE)</f>
        <v>YES</v>
      </c>
      <c r="H20" s="11" t="str">
        <f>VLOOKUP(Table4[[#This Row],[Heart Issues]],Table4[Heart Issues],1,FALSE)</f>
        <v>yes</v>
      </c>
      <c r="I20" s="11">
        <f>VLOOKUP(Table4[[#This Row],[Number of Major Surgeries]],Table4[Number of Major Surgeries],1,FALSE)</f>
        <v>1</v>
      </c>
      <c r="J20" s="11" t="str">
        <f>VLOOKUP('Medical Examinations'!M20,'Medical Examinations'!M20:M2354,1,FALSE)</f>
        <v>obesity</v>
      </c>
      <c r="K20" s="11" t="str">
        <f>VLOOKUP('Medical Examinations'!N20,'Medical Examinations'!N20:N2354,1,FALSE)</f>
        <v>normal</v>
      </c>
      <c r="L20" s="11" t="str">
        <f>VLOOKUP(Table3[[#This Row],[date of birth]],Table3[date of birth],1,FALSE)</f>
        <v>7-Dec-1995</v>
      </c>
      <c r="M20" s="11">
        <f>VLOOKUP(Table3[[#This Row],[age]],Table3[age],1,FALSE)</f>
        <v>27</v>
      </c>
      <c r="N20" s="65">
        <f>VLOOKUP(Table3[[#This Row],[charges2]],Table3[charges2],1,FALSE)</f>
        <v>773.54</v>
      </c>
      <c r="O20" s="11" t="str">
        <f>VLOOKUP(Table3[[#This Row],[HOSPITAL TIER2]],Table3[HOSPITAL TIER2],1,FALSE)</f>
        <v>tier - 3</v>
      </c>
      <c r="P20" s="11" t="str">
        <f>VLOOKUP(Table3[[#This Row],[city tier2]],Table3[city tier2],1,FALSE)</f>
        <v>tier - 2</v>
      </c>
      <c r="Q20" s="11" t="str">
        <f>VLOOKUP(Table3[[#This Row],[state id2]],Table3[state id2],1,FALSE)</f>
        <v>R1013</v>
      </c>
      <c r="R20" s="11">
        <f t="shared" si="0"/>
        <v>-0.19900356200791661</v>
      </c>
      <c r="S20" s="11">
        <f t="shared" si="1"/>
        <v>-2.6364920877255556E-2</v>
      </c>
    </row>
    <row r="21" spans="1:19" x14ac:dyDescent="0.25">
      <c r="A21" s="20" t="str">
        <f>VLOOKUP('Customer Names'!A21,'Customer Names'!A21:A2356,1,FALSE)</f>
        <v>Id20</v>
      </c>
      <c r="B21" s="20" t="str">
        <f>VLOOKUP(Table6[[#This Row],[NAME]],Table6[NAME],1,FALSE)</f>
        <v>John</v>
      </c>
      <c r="C21" s="11">
        <f>VLOOKUP(Table4[[#This Row],[BMI]],Table4[BMI],1,FALSE)</f>
        <v>42.9</v>
      </c>
      <c r="D21" s="11">
        <f>VLOOKUP(Table4[[#This Row],[HBA1C]],Table4[HBA1C],1,FALSE)</f>
        <v>11.41</v>
      </c>
      <c r="E21" s="11" t="str">
        <f>VLOOKUP(Table4[[#This Row],[Any Transplants]],Table4[Any Transplants],1,FALSE)</f>
        <v>No</v>
      </c>
      <c r="F21" s="11" t="str">
        <f>VLOOKUP(Table4[[#This Row],[Cancer history]],Table4[Cancer history],1,FALSE)</f>
        <v>No</v>
      </c>
      <c r="G21" s="11" t="str">
        <f>VLOOKUP(Table4[[#This Row],[Smoker2]],Table4[Smoker2],1,FALSE)</f>
        <v>YES</v>
      </c>
      <c r="H21" s="11" t="str">
        <f>VLOOKUP(Table4[[#This Row],[Heart Issues]],Table4[Heart Issues],1,FALSE)</f>
        <v>No</v>
      </c>
      <c r="I21" s="11">
        <f>VLOOKUP(Table4[[#This Row],[Number of Major Surgeries]],Table4[Number of Major Surgeries],1,FALSE)</f>
        <v>0</v>
      </c>
      <c r="J21" s="11" t="str">
        <f>VLOOKUP('Medical Examinations'!M21,'Medical Examinations'!M21:M2355,1,FALSE)</f>
        <v>obesity</v>
      </c>
      <c r="K21" s="11" t="str">
        <f>VLOOKUP('Medical Examinations'!N21,'Medical Examinations'!N21:N2355,1,FALSE)</f>
        <v>diabetes</v>
      </c>
      <c r="L21" s="11" t="str">
        <f>VLOOKUP(Table3[[#This Row],[date of birth]],Table3[date of birth],1,FALSE)</f>
        <v>7-Oct-2004</v>
      </c>
      <c r="M21" s="11">
        <f>VLOOKUP(Table3[[#This Row],[age]],Table3[age],1,FALSE)</f>
        <v>18</v>
      </c>
      <c r="N21" s="65">
        <f>VLOOKUP(Table3[[#This Row],[charges2]],Table3[charges2],1,FALSE)</f>
        <v>830.52</v>
      </c>
      <c r="O21" s="11" t="str">
        <f>VLOOKUP(Table3[[#This Row],[HOSPITAL TIER2]],Table3[HOSPITAL TIER2],1,FALSE)</f>
        <v>tier - 3</v>
      </c>
      <c r="P21" s="11" t="str">
        <f>VLOOKUP(Table3[[#This Row],[city tier2]],Table3[city tier2],1,FALSE)</f>
        <v>tier - 2</v>
      </c>
      <c r="Q21" s="11" t="str">
        <f>VLOOKUP(Table3[[#This Row],[state id2]],Table3[state id2],1,FALSE)</f>
        <v>R1011</v>
      </c>
      <c r="R21" s="11">
        <f t="shared" si="0"/>
        <v>-0.19878673875363265</v>
      </c>
      <c r="S21" s="11">
        <f t="shared" si="1"/>
        <v>-2.6702734994281677E-2</v>
      </c>
    </row>
    <row r="22" spans="1:19" x14ac:dyDescent="0.25">
      <c r="A22" s="20" t="str">
        <f>VLOOKUP('Customer Names'!A22,'Customer Names'!A22:A2357,1,FALSE)</f>
        <v>Id21</v>
      </c>
      <c r="B22" s="20" t="str">
        <f>VLOOKUP(Table6[[#This Row],[NAME]],Table6[NAME],1,FALSE)</f>
        <v>Myles</v>
      </c>
      <c r="C22" s="11">
        <f>VLOOKUP(Table4[[#This Row],[BMI]],Table4[BMI],1,FALSE)</f>
        <v>36.299999999999997</v>
      </c>
      <c r="D22" s="11">
        <f>VLOOKUP(Table4[[#This Row],[HBA1C]],Table4[HBA1C],1,FALSE)</f>
        <v>11.5</v>
      </c>
      <c r="E22" s="11" t="str">
        <f>VLOOKUP(Table4[[#This Row],[Any Transplants]],Table4[Any Transplants],1,FALSE)</f>
        <v>No</v>
      </c>
      <c r="F22" s="11" t="str">
        <f>VLOOKUP(Table4[[#This Row],[Cancer history]],Table4[Cancer history],1,FALSE)</f>
        <v>No</v>
      </c>
      <c r="G22" s="11" t="str">
        <f>VLOOKUP(Table4[[#This Row],[Smoker2]],Table4[Smoker2],1,FALSE)</f>
        <v>YES</v>
      </c>
      <c r="H22" s="11" t="str">
        <f>VLOOKUP(Table4[[#This Row],[Heart Issues]],Table4[Heart Issues],1,FALSE)</f>
        <v>yes</v>
      </c>
      <c r="I22" s="11">
        <f>VLOOKUP(Table4[[#This Row],[Number of Major Surgeries]],Table4[Number of Major Surgeries],1,FALSE)</f>
        <v>2</v>
      </c>
      <c r="J22" s="11" t="str">
        <f>VLOOKUP('Medical Examinations'!M22,'Medical Examinations'!M22:M2356,1,FALSE)</f>
        <v>obesity</v>
      </c>
      <c r="K22" s="11" t="str">
        <f>VLOOKUP('Medical Examinations'!N22,'Medical Examinations'!N22:N2356,1,FALSE)</f>
        <v>diabetes</v>
      </c>
      <c r="L22" s="11" t="str">
        <f>VLOOKUP(Table3[[#This Row],[date of birth]],Table3[date of birth],1,FALSE)</f>
        <v>18-Nov-2000</v>
      </c>
      <c r="M22" s="11">
        <f>VLOOKUP(Table3[[#This Row],[age]],Table3[age],1,FALSE)</f>
        <v>22</v>
      </c>
      <c r="N22" s="65">
        <f>VLOOKUP(Table3[[#This Row],[charges2]],Table3[charges2],1,FALSE)</f>
        <v>865.41</v>
      </c>
      <c r="O22" s="11" t="str">
        <f>VLOOKUP(Table3[[#This Row],[HOSPITAL TIER2]],Table3[HOSPITAL TIER2],1,FALSE)</f>
        <v>tier - 3</v>
      </c>
      <c r="P22" s="11" t="str">
        <f>VLOOKUP(Table3[[#This Row],[city tier2]],Table3[city tier2],1,FALSE)</f>
        <v>tier - 1</v>
      </c>
      <c r="Q22" s="11" t="str">
        <f>VLOOKUP(Table3[[#This Row],[state id2]],Table3[state id2],1,FALSE)</f>
        <v>R1013</v>
      </c>
      <c r="R22" s="11">
        <f t="shared" si="0"/>
        <v>-0.19803369351563282</v>
      </c>
      <c r="S22" s="11">
        <f t="shared" si="1"/>
        <v>-2.5246918331940177E-2</v>
      </c>
    </row>
    <row r="23" spans="1:19" x14ac:dyDescent="0.25">
      <c r="A23" s="20" t="str">
        <f>VLOOKUP('Customer Names'!A23,'Customer Names'!A23:A2358,1,FALSE)</f>
        <v>Id22</v>
      </c>
      <c r="B23" s="20" t="str">
        <f>VLOOKUP(Table6[[#This Row],[NAME]],Table6[NAME],1,FALSE)</f>
        <v>Madelyn C</v>
      </c>
      <c r="C23" s="11">
        <f>VLOOKUP(Table4[[#This Row],[BMI]],Table4[BMI],1,FALSE)</f>
        <v>32.200000000000003</v>
      </c>
      <c r="D23" s="11">
        <f>VLOOKUP(Table4[[#This Row],[HBA1C]],Table4[HBA1C],1,FALSE)</f>
        <v>6.22</v>
      </c>
      <c r="E23" s="11" t="str">
        <f>VLOOKUP(Table4[[#This Row],[Any Transplants]],Table4[Any Transplants],1,FALSE)</f>
        <v>No</v>
      </c>
      <c r="F23" s="11" t="str">
        <f>VLOOKUP(Table4[[#This Row],[Cancer history]],Table4[Cancer history],1,FALSE)</f>
        <v>No</v>
      </c>
      <c r="G23" s="11" t="str">
        <f>VLOOKUP(Table4[[#This Row],[Smoker2]],Table4[Smoker2],1,FALSE)</f>
        <v>YES</v>
      </c>
      <c r="H23" s="11" t="str">
        <f>VLOOKUP(Table4[[#This Row],[Heart Issues]],Table4[Heart Issues],1,FALSE)</f>
        <v>yes</v>
      </c>
      <c r="I23" s="11">
        <f>VLOOKUP(Table4[[#This Row],[Number of Major Surgeries]],Table4[Number of Major Surgeries],1,FALSE)</f>
        <v>2</v>
      </c>
      <c r="J23" s="11" t="str">
        <f>VLOOKUP('Medical Examinations'!M23,'Medical Examinations'!M23:M2357,1,FALSE)</f>
        <v>obesity</v>
      </c>
      <c r="K23" s="11" t="str">
        <f>VLOOKUP('Medical Examinations'!N23,'Medical Examinations'!N23:N2357,1,FALSE)</f>
        <v>prediabetes</v>
      </c>
      <c r="L23" s="11" t="str">
        <f>VLOOKUP(Table3[[#This Row],[date of birth]],Table3[date of birth],1,FALSE)</f>
        <v>27-Nov-1993</v>
      </c>
      <c r="M23" s="11">
        <f>VLOOKUP(Table3[[#This Row],[age]],Table3[age],1,FALSE)</f>
        <v>29</v>
      </c>
      <c r="N23" s="65">
        <f>VLOOKUP(Table3[[#This Row],[charges2]],Table3[charges2],1,FALSE)</f>
        <v>896.21</v>
      </c>
      <c r="O23" s="11" t="str">
        <f>VLOOKUP(Table3[[#This Row],[HOSPITAL TIER2]],Table3[HOSPITAL TIER2],1,FALSE)</f>
        <v>tier - 3</v>
      </c>
      <c r="P23" s="11" t="str">
        <f>VLOOKUP(Table3[[#This Row],[city tier2]],Table3[city tier2],1,FALSE)</f>
        <v>tier - 1</v>
      </c>
      <c r="Q23" s="11" t="str">
        <f>VLOOKUP(Table3[[#This Row],[state id2]],Table3[state id2],1,FALSE)</f>
        <v>R1013</v>
      </c>
      <c r="R23" s="11">
        <f t="shared" si="0"/>
        <v>-0.19777711626708733</v>
      </c>
      <c r="S23" s="11">
        <f t="shared" si="1"/>
        <v>-2.4041248598686012E-2</v>
      </c>
    </row>
    <row r="24" spans="1:19" x14ac:dyDescent="0.25">
      <c r="A24" s="20" t="str">
        <f>VLOOKUP('Customer Names'!A24,'Customer Names'!A24:A2359,1,FALSE)</f>
        <v>Id23</v>
      </c>
      <c r="B24" s="20" t="str">
        <f>VLOOKUP(Table6[[#This Row],[NAME]],Table6[NAME],1,FALSE)</f>
        <v>Nicole</v>
      </c>
      <c r="C24" s="11">
        <f>VLOOKUP(Table4[[#This Row],[BMI]],Table4[BMI],1,FALSE)</f>
        <v>31.3</v>
      </c>
      <c r="D24" s="11">
        <f>VLOOKUP(Table4[[#This Row],[HBA1C]],Table4[HBA1C],1,FALSE)</f>
        <v>11.38</v>
      </c>
      <c r="E24" s="11" t="str">
        <f>VLOOKUP(Table4[[#This Row],[Any Transplants]],Table4[Any Transplants],1,FALSE)</f>
        <v>No</v>
      </c>
      <c r="F24" s="11" t="str">
        <f>VLOOKUP(Table4[[#This Row],[Cancer history]],Table4[Cancer history],1,FALSE)</f>
        <v>No</v>
      </c>
      <c r="G24" s="11" t="str">
        <f>VLOOKUP(Table4[[#This Row],[Smoker2]],Table4[Smoker2],1,FALSE)</f>
        <v>YES</v>
      </c>
      <c r="H24" s="11" t="str">
        <f>VLOOKUP(Table4[[#This Row],[Heart Issues]],Table4[Heart Issues],1,FALSE)</f>
        <v>No</v>
      </c>
      <c r="I24" s="11">
        <f>VLOOKUP(Table4[[#This Row],[Number of Major Surgeries]],Table4[Number of Major Surgeries],1,FALSE)</f>
        <v>3</v>
      </c>
      <c r="J24" s="11" t="str">
        <f>VLOOKUP('Medical Examinations'!M24,'Medical Examinations'!M24:M2358,1,FALSE)</f>
        <v>obesity</v>
      </c>
      <c r="K24" s="11" t="str">
        <f>VLOOKUP('Medical Examinations'!N24,'Medical Examinations'!N24:N2358,1,FALSE)</f>
        <v>diabetes</v>
      </c>
      <c r="L24" s="11" t="str">
        <f>VLOOKUP(Table3[[#This Row],[date of birth]],Table3[date of birth],1,FALSE)</f>
        <v>30-Oct-1994</v>
      </c>
      <c r="M24" s="11">
        <f>VLOOKUP(Table3[[#This Row],[age]],Table3[age],1,FALSE)</f>
        <v>28</v>
      </c>
      <c r="N24" s="65">
        <f>VLOOKUP(Table3[[#This Row],[charges2]],Table3[charges2],1,FALSE)</f>
        <v>915.07</v>
      </c>
      <c r="O24" s="11" t="str">
        <f>VLOOKUP(Table3[[#This Row],[HOSPITAL TIER2]],Table3[HOSPITAL TIER2],1,FALSE)</f>
        <v>tier - 3</v>
      </c>
      <c r="P24" s="11" t="str">
        <f>VLOOKUP(Table3[[#This Row],[city tier2]],Table3[city tier2],1,FALSE)</f>
        <v>tier - 1</v>
      </c>
      <c r="Q24" s="11" t="str">
        <f>VLOOKUP(Table3[[#This Row],[state id2]],Table3[state id2],1,FALSE)</f>
        <v>R1013</v>
      </c>
      <c r="R24" s="11">
        <f t="shared" si="0"/>
        <v>-0.1977542983158756</v>
      </c>
      <c r="S24" s="11">
        <f t="shared" si="1"/>
        <v>-2.4096041338320533E-2</v>
      </c>
    </row>
    <row r="25" spans="1:19" x14ac:dyDescent="0.25">
      <c r="A25" s="20" t="str">
        <f>VLOOKUP('Customer Names'!A25,'Customer Names'!A25:A2360,1,FALSE)</f>
        <v>Id24</v>
      </c>
      <c r="B25" s="20" t="str">
        <f>VLOOKUP(Table6[[#This Row],[NAME]],Table6[NAME],1,FALSE)</f>
        <v>Eric A.</v>
      </c>
      <c r="C25" s="11">
        <f>VLOOKUP(Table4[[#This Row],[BMI]],Table4[BMI],1,FALSE)</f>
        <v>41.8</v>
      </c>
      <c r="D25" s="11">
        <f>VLOOKUP(Table4[[#This Row],[HBA1C]],Table4[HBA1C],1,FALSE)</f>
        <v>7.89</v>
      </c>
      <c r="E25" s="11" t="str">
        <f>VLOOKUP(Table4[[#This Row],[Any Transplants]],Table4[Any Transplants],1,FALSE)</f>
        <v>No</v>
      </c>
      <c r="F25" s="11" t="str">
        <f>VLOOKUP(Table4[[#This Row],[Cancer history]],Table4[Cancer history],1,FALSE)</f>
        <v>No</v>
      </c>
      <c r="G25" s="11" t="str">
        <f>VLOOKUP(Table4[[#This Row],[Smoker2]],Table4[Smoker2],1,FALSE)</f>
        <v>YES</v>
      </c>
      <c r="H25" s="11" t="str">
        <f>VLOOKUP(Table4[[#This Row],[Heart Issues]],Table4[Heart Issues],1,FALSE)</f>
        <v>yes</v>
      </c>
      <c r="I25" s="11">
        <f>VLOOKUP(Table4[[#This Row],[Number of Major Surgeries]],Table4[Number of Major Surgeries],1,FALSE)</f>
        <v>2</v>
      </c>
      <c r="J25" s="11" t="str">
        <f>VLOOKUP('Medical Examinations'!M25,'Medical Examinations'!M25:M2359,1,FALSE)</f>
        <v>obesity</v>
      </c>
      <c r="K25" s="11" t="str">
        <f>VLOOKUP('Medical Examinations'!N25,'Medical Examinations'!N25:N2359,1,FALSE)</f>
        <v>diabetes</v>
      </c>
      <c r="L25" s="11" t="str">
        <f>VLOOKUP(Table3[[#This Row],[date of birth]],Table3[date of birth],1,FALSE)</f>
        <v>28-Oct-1995</v>
      </c>
      <c r="M25" s="11">
        <f>VLOOKUP(Table3[[#This Row],[age]],Table3[age],1,FALSE)</f>
        <v>27</v>
      </c>
      <c r="N25" s="65">
        <f>VLOOKUP(Table3[[#This Row],[charges2]],Table3[charges2],1,FALSE)</f>
        <v>928.59</v>
      </c>
      <c r="O25" s="11" t="str">
        <f>VLOOKUP(Table3[[#This Row],[HOSPITAL TIER2]],Table3[HOSPITAL TIER2],1,FALSE)</f>
        <v>tier - 3</v>
      </c>
      <c r="P25" s="11" t="str">
        <f>VLOOKUP(Table3[[#This Row],[city tier2]],Table3[city tier2],1,FALSE)</f>
        <v>tier - 1</v>
      </c>
      <c r="Q25" s="11" t="str">
        <f>VLOOKUP(Table3[[#This Row],[state id2]],Table3[state id2],1,FALSE)</f>
        <v>R1013</v>
      </c>
      <c r="R25" s="11">
        <f t="shared" si="0"/>
        <v>-0.19776861893584441</v>
      </c>
      <c r="S25" s="11">
        <f t="shared" si="1"/>
        <v>-2.3331207227561945E-2</v>
      </c>
    </row>
    <row r="26" spans="1:19" x14ac:dyDescent="0.25">
      <c r="A26" s="20" t="str">
        <f>VLOOKUP('Customer Names'!A26,'Customer Names'!A26:A2361,1,FALSE)</f>
        <v>Id25</v>
      </c>
      <c r="B26" s="20" t="str">
        <f>VLOOKUP(Table6[[#This Row],[NAME]],Table6[NAME],1,FALSE)</f>
        <v>Emiliano I.</v>
      </c>
      <c r="C26" s="11">
        <f>VLOOKUP(Table4[[#This Row],[BMI]],Table4[BMI],1,FALSE)</f>
        <v>35.090000000000003</v>
      </c>
      <c r="D26" s="11">
        <f>VLOOKUP(Table4[[#This Row],[HBA1C]],Table4[HBA1C],1,FALSE)</f>
        <v>4.38</v>
      </c>
      <c r="E26" s="11" t="str">
        <f>VLOOKUP(Table4[[#This Row],[Any Transplants]],Table4[Any Transplants],1,FALSE)</f>
        <v>No</v>
      </c>
      <c r="F26" s="11" t="str">
        <f>VLOOKUP(Table4[[#This Row],[Cancer history]],Table4[Cancer history],1,FALSE)</f>
        <v>No</v>
      </c>
      <c r="G26" s="11" t="str">
        <f>VLOOKUP(Table4[[#This Row],[Smoker2]],Table4[Smoker2],1,FALSE)</f>
        <v>YES</v>
      </c>
      <c r="H26" s="11" t="str">
        <f>VLOOKUP(Table4[[#This Row],[Heart Issues]],Table4[Heart Issues],1,FALSE)</f>
        <v>yes</v>
      </c>
      <c r="I26" s="11">
        <f>VLOOKUP(Table4[[#This Row],[Number of Major Surgeries]],Table4[Number of Major Surgeries],1,FALSE)</f>
        <v>2</v>
      </c>
      <c r="J26" s="11" t="str">
        <f>VLOOKUP('Medical Examinations'!M26,'Medical Examinations'!M26:M2360,1,FALSE)</f>
        <v>obesity</v>
      </c>
      <c r="K26" s="11" t="str">
        <f>VLOOKUP('Medical Examinations'!N26,'Medical Examinations'!N26:N2360,1,FALSE)</f>
        <v>normal</v>
      </c>
      <c r="L26" s="11" t="str">
        <f>VLOOKUP(Table3[[#This Row],[date of birth]],Table3[date of birth],1,FALSE)</f>
        <v>19-Aug-2001</v>
      </c>
      <c r="M26" s="11">
        <f>VLOOKUP(Table3[[#This Row],[age]],Table3[age],1,FALSE)</f>
        <v>21</v>
      </c>
      <c r="N26" s="65">
        <f>VLOOKUP(Table3[[#This Row],[charges2]],Table3[charges2],1,FALSE)</f>
        <v>964.71</v>
      </c>
      <c r="O26" s="11" t="str">
        <f>VLOOKUP(Table3[[#This Row],[HOSPITAL TIER2]],Table3[HOSPITAL TIER2],1,FALSE)</f>
        <v>tier - 3</v>
      </c>
      <c r="P26" s="11" t="str">
        <f>VLOOKUP(Table3[[#This Row],[city tier2]],Table3[city tier2],1,FALSE)</f>
        <v>tier - 2</v>
      </c>
      <c r="Q26" s="11" t="str">
        <f>VLOOKUP(Table3[[#This Row],[state id2]],Table3[state id2],1,FALSE)</f>
        <v>R1013</v>
      </c>
      <c r="R26" s="11">
        <f t="shared" si="0"/>
        <v>-0.19737531352249449</v>
      </c>
      <c r="S26" s="11">
        <f t="shared" si="1"/>
        <v>-2.3099115166255711E-2</v>
      </c>
    </row>
    <row r="27" spans="1:19" x14ac:dyDescent="0.25">
      <c r="A27" s="20" t="str">
        <f>VLOOKUP('Customer Names'!A27,'Customer Names'!A27:A2362,1,FALSE)</f>
        <v>Id26</v>
      </c>
      <c r="B27" s="20" t="str">
        <f>VLOOKUP(Table6[[#This Row],[NAME]],Table6[NAME],1,FALSE)</f>
        <v>Adam</v>
      </c>
      <c r="C27" s="11">
        <f>VLOOKUP(Table4[[#This Row],[BMI]],Table4[BMI],1,FALSE)</f>
        <v>33.880000000000003</v>
      </c>
      <c r="D27" s="11">
        <f>VLOOKUP(Table4[[#This Row],[HBA1C]],Table4[HBA1C],1,FALSE)</f>
        <v>7.01</v>
      </c>
      <c r="E27" s="11" t="str">
        <f>VLOOKUP(Table4[[#This Row],[Any Transplants]],Table4[Any Transplants],1,FALSE)</f>
        <v>No</v>
      </c>
      <c r="F27" s="11" t="str">
        <f>VLOOKUP(Table4[[#This Row],[Cancer history]],Table4[Cancer history],1,FALSE)</f>
        <v>No</v>
      </c>
      <c r="G27" s="11" t="str">
        <f>VLOOKUP(Table4[[#This Row],[Smoker2]],Table4[Smoker2],1,FALSE)</f>
        <v>YES</v>
      </c>
      <c r="H27" s="11" t="str">
        <f>VLOOKUP(Table4[[#This Row],[Heart Issues]],Table4[Heart Issues],1,FALSE)</f>
        <v>No</v>
      </c>
      <c r="I27" s="11">
        <f>VLOOKUP(Table4[[#This Row],[Number of Major Surgeries]],Table4[Number of Major Surgeries],1,FALSE)</f>
        <v>3</v>
      </c>
      <c r="J27" s="11" t="str">
        <f>VLOOKUP('Medical Examinations'!M27,'Medical Examinations'!M27:M2361,1,FALSE)</f>
        <v>obesity</v>
      </c>
      <c r="K27" s="11" t="str">
        <f>VLOOKUP('Medical Examinations'!N27,'Medical Examinations'!N27:N2361,1,FALSE)</f>
        <v>diabetes</v>
      </c>
      <c r="L27" s="11" t="str">
        <f>VLOOKUP(Table3[[#This Row],[date of birth]],Table3[date of birth],1,FALSE)</f>
        <v>22-Nov-1994</v>
      </c>
      <c r="M27" s="11">
        <f>VLOOKUP(Table3[[#This Row],[age]],Table3[age],1,FALSE)</f>
        <v>28</v>
      </c>
      <c r="N27" s="65">
        <f>VLOOKUP(Table3[[#This Row],[charges2]],Table3[charges2],1,FALSE)</f>
        <v>1006.65</v>
      </c>
      <c r="O27" s="11" t="str">
        <f>VLOOKUP(Table3[[#This Row],[HOSPITAL TIER2]],Table3[HOSPITAL TIER2],1,FALSE)</f>
        <v>tier - 3</v>
      </c>
      <c r="P27" s="11" t="str">
        <f>VLOOKUP(Table3[[#This Row],[city tier2]],Table3[city tier2],1,FALSE)</f>
        <v>tier - 2</v>
      </c>
      <c r="Q27" s="11" t="str">
        <f>VLOOKUP(Table3[[#This Row],[state id2]],Table3[state id2],1,FALSE)</f>
        <v>R1013</v>
      </c>
      <c r="R27" s="11">
        <f t="shared" si="0"/>
        <v>-0.19718153729691476</v>
      </c>
      <c r="S27" s="11">
        <f t="shared" si="1"/>
        <v>-2.3696168947797788E-2</v>
      </c>
    </row>
    <row r="28" spans="1:19" x14ac:dyDescent="0.25">
      <c r="A28" s="20" t="str">
        <f>VLOOKUP('Customer Names'!A28,'Customer Names'!A28:A2363,1,FALSE)</f>
        <v>Id27</v>
      </c>
      <c r="B28" s="20" t="str">
        <f>VLOOKUP(Table6[[#This Row],[NAME]],Table6[NAME],1,FALSE)</f>
        <v>Zach</v>
      </c>
      <c r="C28" s="11">
        <f>VLOOKUP(Table4[[#This Row],[BMI]],Table4[BMI],1,FALSE)</f>
        <v>30.875</v>
      </c>
      <c r="D28" s="11">
        <f>VLOOKUP(Table4[[#This Row],[HBA1C]],Table4[HBA1C],1,FALSE)</f>
        <v>11.88</v>
      </c>
      <c r="E28" s="11" t="str">
        <f>VLOOKUP(Table4[[#This Row],[Any Transplants]],Table4[Any Transplants],1,FALSE)</f>
        <v>No</v>
      </c>
      <c r="F28" s="11" t="str">
        <f>VLOOKUP(Table4[[#This Row],[Cancer history]],Table4[Cancer history],1,FALSE)</f>
        <v>No</v>
      </c>
      <c r="G28" s="11" t="str">
        <f>VLOOKUP(Table4[[#This Row],[Smoker2]],Table4[Smoker2],1,FALSE)</f>
        <v>YES</v>
      </c>
      <c r="H28" s="11" t="str">
        <f>VLOOKUP(Table4[[#This Row],[Heart Issues]],Table4[Heart Issues],1,FALSE)</f>
        <v>No</v>
      </c>
      <c r="I28" s="11">
        <f>VLOOKUP(Table4[[#This Row],[Number of Major Surgeries]],Table4[Number of Major Surgeries],1,FALSE)</f>
        <v>0</v>
      </c>
      <c r="J28" s="11" t="str">
        <f>VLOOKUP('Medical Examinations'!M28,'Medical Examinations'!M28:M2362,1,FALSE)</f>
        <v>obesity</v>
      </c>
      <c r="K28" s="11" t="str">
        <f>VLOOKUP('Medical Examinations'!N28,'Medical Examinations'!N28:N2362,1,FALSE)</f>
        <v>diabetes</v>
      </c>
      <c r="L28" s="11" t="str">
        <f>VLOOKUP(Table3[[#This Row],[date of birth]],Table3[date of birth],1,FALSE)</f>
        <v>9-Oct-2000</v>
      </c>
      <c r="M28" s="11">
        <f>VLOOKUP(Table3[[#This Row],[age]],Table3[age],1,FALSE)</f>
        <v>22</v>
      </c>
      <c r="N28" s="65">
        <f>VLOOKUP(Table3[[#This Row],[charges2]],Table3[charges2],1,FALSE)</f>
        <v>1012</v>
      </c>
      <c r="O28" s="11" t="str">
        <f>VLOOKUP(Table3[[#This Row],[HOSPITAL TIER2]],Table3[HOSPITAL TIER2],1,FALSE)</f>
        <v>tier - 3</v>
      </c>
      <c r="P28" s="11" t="str">
        <f>VLOOKUP(Table3[[#This Row],[city tier2]],Table3[city tier2],1,FALSE)</f>
        <v>tier - 2</v>
      </c>
      <c r="Q28" s="11" t="str">
        <f>VLOOKUP(Table3[[#This Row],[state id2]],Table3[state id2],1,FALSE)</f>
        <v>R1013</v>
      </c>
      <c r="R28" s="11">
        <f t="shared" si="0"/>
        <v>-0.19709233050250996</v>
      </c>
      <c r="S28" s="11">
        <f t="shared" si="1"/>
        <v>-2.3626189675250996E-2</v>
      </c>
    </row>
    <row r="29" spans="1:19" x14ac:dyDescent="0.25">
      <c r="A29" s="20" t="str">
        <f>VLOOKUP('Customer Names'!A29,'Customer Names'!A29:A2364,1,FALSE)</f>
        <v>Id28</v>
      </c>
      <c r="B29" s="20" t="str">
        <f>VLOOKUP(Table6[[#This Row],[NAME]],Table6[NAME],1,FALSE)</f>
        <v>Stephanie W.</v>
      </c>
      <c r="C29" s="11">
        <f>VLOOKUP(Table4[[#This Row],[BMI]],Table4[BMI],1,FALSE)</f>
        <v>36.86</v>
      </c>
      <c r="D29" s="11">
        <f>VLOOKUP(Table4[[#This Row],[HBA1C]],Table4[HBA1C],1,FALSE)</f>
        <v>5.19</v>
      </c>
      <c r="E29" s="11" t="str">
        <f>VLOOKUP(Table4[[#This Row],[Any Transplants]],Table4[Any Transplants],1,FALSE)</f>
        <v>No</v>
      </c>
      <c r="F29" s="11" t="str">
        <f>VLOOKUP(Table4[[#This Row],[Cancer history]],Table4[Cancer history],1,FALSE)</f>
        <v>Yes</v>
      </c>
      <c r="G29" s="11" t="str">
        <f>VLOOKUP(Table4[[#This Row],[Smoker2]],Table4[Smoker2],1,FALSE)</f>
        <v>YES</v>
      </c>
      <c r="H29" s="11" t="str">
        <f>VLOOKUP(Table4[[#This Row],[Heart Issues]],Table4[Heart Issues],1,FALSE)</f>
        <v>yes</v>
      </c>
      <c r="I29" s="11">
        <f>VLOOKUP(Table4[[#This Row],[Number of Major Surgeries]],Table4[Number of Major Surgeries],1,FALSE)</f>
        <v>1</v>
      </c>
      <c r="J29" s="11" t="str">
        <f>VLOOKUP('Medical Examinations'!M29,'Medical Examinations'!M29:M2363,1,FALSE)</f>
        <v>obesity</v>
      </c>
      <c r="K29" s="11" t="str">
        <f>VLOOKUP('Medical Examinations'!N29,'Medical Examinations'!N29:N2363,1,FALSE)</f>
        <v>normal</v>
      </c>
      <c r="L29" s="11" t="str">
        <f>VLOOKUP(Table3[[#This Row],[date of birth]],Table3[date of birth],1,FALSE)</f>
        <v>5-Aug-1999</v>
      </c>
      <c r="M29" s="11">
        <f>VLOOKUP(Table3[[#This Row],[age]],Table3[age],1,FALSE)</f>
        <v>23</v>
      </c>
      <c r="N29" s="65">
        <f>VLOOKUP(Table3[[#This Row],[charges2]],Table3[charges2],1,FALSE)</f>
        <v>1019</v>
      </c>
      <c r="O29" s="11" t="str">
        <f>VLOOKUP(Table3[[#This Row],[HOSPITAL TIER2]],Table3[HOSPITAL TIER2],1,FALSE)</f>
        <v>tier - 3</v>
      </c>
      <c r="P29" s="11" t="str">
        <f>VLOOKUP(Table3[[#This Row],[city tier2]],Table3[city tier2],1,FALSE)</f>
        <v>tier - 2</v>
      </c>
      <c r="Q29" s="11" t="str">
        <f>VLOOKUP(Table3[[#This Row],[state id2]],Table3[state id2],1,FALSE)</f>
        <v>R1013</v>
      </c>
      <c r="R29" s="11">
        <f t="shared" si="0"/>
        <v>-0.19716578422230605</v>
      </c>
      <c r="S29" s="11">
        <f t="shared" si="1"/>
        <v>-2.2317848978564345E-2</v>
      </c>
    </row>
    <row r="30" spans="1:19" x14ac:dyDescent="0.25">
      <c r="A30" s="20" t="str">
        <f>VLOOKUP('Customer Names'!A30,'Customer Names'!A30:A2365,1,FALSE)</f>
        <v>Id29</v>
      </c>
      <c r="B30" s="20" t="str">
        <f>VLOOKUP(Table6[[#This Row],[NAME]],Table6[NAME],1,FALSE)</f>
        <v>Stephen</v>
      </c>
      <c r="C30" s="11">
        <f>VLOOKUP(Table4[[#This Row],[BMI]],Table4[BMI],1,FALSE)</f>
        <v>35.86</v>
      </c>
      <c r="D30" s="11">
        <f>VLOOKUP(Table4[[#This Row],[HBA1C]],Table4[HBA1C],1,FALSE)</f>
        <v>6.74</v>
      </c>
      <c r="E30" s="11" t="str">
        <f>VLOOKUP(Table4[[#This Row],[Any Transplants]],Table4[Any Transplants],1,FALSE)</f>
        <v>No</v>
      </c>
      <c r="F30" s="11" t="str">
        <f>VLOOKUP(Table4[[#This Row],[Cancer history]],Table4[Cancer history],1,FALSE)</f>
        <v>No</v>
      </c>
      <c r="G30" s="11" t="str">
        <f>VLOOKUP(Table4[[#This Row],[Smoker2]],Table4[Smoker2],1,FALSE)</f>
        <v>YES</v>
      </c>
      <c r="H30" s="11" t="str">
        <f>VLOOKUP(Table4[[#This Row],[Heart Issues]],Table4[Heart Issues],1,FALSE)</f>
        <v>yes</v>
      </c>
      <c r="I30" s="11">
        <f>VLOOKUP(Table4[[#This Row],[Number of Major Surgeries]],Table4[Number of Major Surgeries],1,FALSE)</f>
        <v>2</v>
      </c>
      <c r="J30" s="11" t="str">
        <f>VLOOKUP('Medical Examinations'!M30,'Medical Examinations'!M30:M2364,1,FALSE)</f>
        <v>obesity</v>
      </c>
      <c r="K30" s="11" t="str">
        <f>VLOOKUP('Medical Examinations'!N30,'Medical Examinations'!N30:N2364,1,FALSE)</f>
        <v>diabetes</v>
      </c>
      <c r="L30" s="11" t="str">
        <f>VLOOKUP(Table3[[#This Row],[date of birth]],Table3[date of birth],1,FALSE)</f>
        <v>5-Oct-1995</v>
      </c>
      <c r="M30" s="11">
        <f>VLOOKUP(Table3[[#This Row],[age]],Table3[age],1,FALSE)</f>
        <v>27</v>
      </c>
      <c r="N30" s="65">
        <f>VLOOKUP(Table3[[#This Row],[charges2]],Table3[charges2],1,FALSE)</f>
        <v>1033.74</v>
      </c>
      <c r="O30" s="11" t="str">
        <f>VLOOKUP(Table3[[#This Row],[HOSPITAL TIER2]],Table3[HOSPITAL TIER2],1,FALSE)</f>
        <v>tier - 3</v>
      </c>
      <c r="P30" s="11" t="str">
        <f>VLOOKUP(Table3[[#This Row],[city tier2]],Table3[city tier2],1,FALSE)</f>
        <v>tier - 1</v>
      </c>
      <c r="Q30" s="11" t="str">
        <f>VLOOKUP(Table3[[#This Row],[state id2]],Table3[state id2],1,FALSE)</f>
        <v>R1013</v>
      </c>
      <c r="R30" s="11">
        <f t="shared" si="0"/>
        <v>-0.19688879657469746</v>
      </c>
      <c r="S30" s="11">
        <f t="shared" si="1"/>
        <v>-2.2654075593954773E-2</v>
      </c>
    </row>
    <row r="31" spans="1:19" x14ac:dyDescent="0.25">
      <c r="A31" s="20" t="str">
        <f>VLOOKUP('Customer Names'!A31,'Customer Names'!A31:A2366,1,FALSE)</f>
        <v>Id30</v>
      </c>
      <c r="B31" s="20" t="str">
        <f>VLOOKUP(Table6[[#This Row],[NAME]],Table6[NAME],1,FALSE)</f>
        <v>Natalie</v>
      </c>
      <c r="C31" s="11">
        <f>VLOOKUP(Table4[[#This Row],[BMI]],Table4[BMI],1,FALSE)</f>
        <v>37.049999999999997</v>
      </c>
      <c r="D31" s="11">
        <f>VLOOKUP(Table4[[#This Row],[HBA1C]],Table4[HBA1C],1,FALSE)</f>
        <v>8.44</v>
      </c>
      <c r="E31" s="11" t="str">
        <f>VLOOKUP(Table4[[#This Row],[Any Transplants]],Table4[Any Transplants],1,FALSE)</f>
        <v>No</v>
      </c>
      <c r="F31" s="11" t="str">
        <f>VLOOKUP(Table4[[#This Row],[Cancer history]],Table4[Cancer history],1,FALSE)</f>
        <v>No</v>
      </c>
      <c r="G31" s="11" t="str">
        <f>VLOOKUP(Table4[[#This Row],[Smoker2]],Table4[Smoker2],1,FALSE)</f>
        <v>YES</v>
      </c>
      <c r="H31" s="11" t="str">
        <f>VLOOKUP(Table4[[#This Row],[Heart Issues]],Table4[Heart Issues],1,FALSE)</f>
        <v>No</v>
      </c>
      <c r="I31" s="11">
        <f>VLOOKUP(Table4[[#This Row],[Number of Major Surgeries]],Table4[Number of Major Surgeries],1,FALSE)</f>
        <v>0</v>
      </c>
      <c r="J31" s="11" t="str">
        <f>VLOOKUP('Medical Examinations'!M31,'Medical Examinations'!M31:M2365,1,FALSE)</f>
        <v>obesity</v>
      </c>
      <c r="K31" s="11" t="str">
        <f>VLOOKUP('Medical Examinations'!N31,'Medical Examinations'!N31:N2365,1,FALSE)</f>
        <v>diabetes</v>
      </c>
      <c r="L31" s="11" t="str">
        <f>VLOOKUP(Table3[[#This Row],[date of birth]],Table3[date of birth],1,FALSE)</f>
        <v>17-Nov-1994</v>
      </c>
      <c r="M31" s="11">
        <f>VLOOKUP(Table3[[#This Row],[age]],Table3[age],1,FALSE)</f>
        <v>28</v>
      </c>
      <c r="N31" s="65">
        <f>VLOOKUP(Table3[[#This Row],[charges2]],Table3[charges2],1,FALSE)</f>
        <v>1044</v>
      </c>
      <c r="O31" s="11" t="str">
        <f>VLOOKUP(Table3[[#This Row],[HOSPITAL TIER2]],Table3[HOSPITAL TIER2],1,FALSE)</f>
        <v>tier - 3</v>
      </c>
      <c r="P31" s="11" t="str">
        <f>VLOOKUP(Table3[[#This Row],[city tier2]],Table3[city tier2],1,FALSE)</f>
        <v>tier - 2</v>
      </c>
      <c r="Q31" s="11" t="str">
        <f>VLOOKUP(Table3[[#This Row],[state id2]],Table3[state id2],1,FALSE)</f>
        <v>R1013</v>
      </c>
      <c r="R31" s="11">
        <f t="shared" si="0"/>
        <v>-0.19671202419472411</v>
      </c>
      <c r="S31" s="11">
        <f t="shared" si="1"/>
        <v>-2.2625957959211577E-2</v>
      </c>
    </row>
    <row r="32" spans="1:19" x14ac:dyDescent="0.25">
      <c r="A32" s="20" t="str">
        <f>VLOOKUP('Customer Names'!A32,'Customer Names'!A32:A2367,1,FALSE)</f>
        <v>Id31</v>
      </c>
      <c r="B32" s="20" t="str">
        <f>VLOOKUP(Table6[[#This Row],[NAME]],Table6[NAME],1,FALSE)</f>
        <v>Nicole J.</v>
      </c>
      <c r="C32" s="11">
        <f>VLOOKUP(Table4[[#This Row],[BMI]],Table4[BMI],1,FALSE)</f>
        <v>43.89</v>
      </c>
      <c r="D32" s="11">
        <f>VLOOKUP(Table4[[#This Row],[HBA1C]],Table4[HBA1C],1,FALSE)</f>
        <v>8.7100000000000009</v>
      </c>
      <c r="E32" s="11" t="str">
        <f>VLOOKUP(Table4[[#This Row],[Any Transplants]],Table4[Any Transplants],1,FALSE)</f>
        <v>No</v>
      </c>
      <c r="F32" s="11" t="str">
        <f>VLOOKUP(Table4[[#This Row],[Cancer history]],Table4[Cancer history],1,FALSE)</f>
        <v>No</v>
      </c>
      <c r="G32" s="11" t="str">
        <f>VLOOKUP(Table4[[#This Row],[Smoker2]],Table4[Smoker2],1,FALSE)</f>
        <v>YES</v>
      </c>
      <c r="H32" s="11" t="str">
        <f>VLOOKUP(Table4[[#This Row],[Heart Issues]],Table4[Heart Issues],1,FALSE)</f>
        <v>No</v>
      </c>
      <c r="I32" s="11">
        <f>VLOOKUP(Table4[[#This Row],[Number of Major Surgeries]],Table4[Number of Major Surgeries],1,FALSE)</f>
        <v>0</v>
      </c>
      <c r="J32" s="11" t="str">
        <f>VLOOKUP('Medical Examinations'!M32,'Medical Examinations'!M32:M2366,1,FALSE)</f>
        <v>obesity</v>
      </c>
      <c r="K32" s="11" t="str">
        <f>VLOOKUP('Medical Examinations'!N32,'Medical Examinations'!N32:N2366,1,FALSE)</f>
        <v>diabetes</v>
      </c>
      <c r="L32" s="11" t="str">
        <f>VLOOKUP(Table3[[#This Row],[date of birth]],Table3[date of birth],1,FALSE)</f>
        <v>20-Jul-2002</v>
      </c>
      <c r="M32" s="11">
        <f>VLOOKUP(Table3[[#This Row],[age]],Table3[age],1,FALSE)</f>
        <v>20</v>
      </c>
      <c r="N32" s="65">
        <f>VLOOKUP(Table3[[#This Row],[charges2]],Table3[charges2],1,FALSE)</f>
        <v>1047</v>
      </c>
      <c r="O32" s="11" t="str">
        <f>VLOOKUP(Table3[[#This Row],[HOSPITAL TIER2]],Table3[HOSPITAL TIER2],1,FALSE)</f>
        <v>tier - 3</v>
      </c>
      <c r="P32" s="11" t="str">
        <f>VLOOKUP(Table3[[#This Row],[city tier2]],Table3[city tier2],1,FALSE)</f>
        <v>tier - 1</v>
      </c>
      <c r="Q32" s="11" t="str">
        <f>VLOOKUP(Table3[[#This Row],[state id2]],Table3[state id2],1,FALSE)</f>
        <v>R1013</v>
      </c>
      <c r="R32" s="11">
        <f t="shared" si="0"/>
        <v>-0.19650507791528057</v>
      </c>
      <c r="S32" s="11">
        <f t="shared" si="1"/>
        <v>-2.232123145570435E-2</v>
      </c>
    </row>
    <row r="33" spans="1:19" x14ac:dyDescent="0.25">
      <c r="A33" s="20" t="str">
        <f>VLOOKUP('Customer Names'!A33,'Customer Names'!A33:A2368,1,FALSE)</f>
        <v>Id32</v>
      </c>
      <c r="B33" s="20" t="str">
        <f>VLOOKUP(Table6[[#This Row],[NAME]],Table6[NAME],1,FALSE)</f>
        <v>Jefferson D</v>
      </c>
      <c r="C33" s="11">
        <f>VLOOKUP(Table4[[#This Row],[BMI]],Table4[BMI],1,FALSE)</f>
        <v>42.35</v>
      </c>
      <c r="D33" s="11">
        <f>VLOOKUP(Table4[[#This Row],[HBA1C]],Table4[HBA1C],1,FALSE)</f>
        <v>5.08</v>
      </c>
      <c r="E33" s="11" t="str">
        <f>VLOOKUP(Table4[[#This Row],[Any Transplants]],Table4[Any Transplants],1,FALSE)</f>
        <v>No</v>
      </c>
      <c r="F33" s="11" t="str">
        <f>VLOOKUP(Table4[[#This Row],[Cancer history]],Table4[Cancer history],1,FALSE)</f>
        <v>No</v>
      </c>
      <c r="G33" s="11" t="str">
        <f>VLOOKUP(Table4[[#This Row],[Smoker2]],Table4[Smoker2],1,FALSE)</f>
        <v>YES</v>
      </c>
      <c r="H33" s="11" t="str">
        <f>VLOOKUP(Table4[[#This Row],[Heart Issues]],Table4[Heart Issues],1,FALSE)</f>
        <v>yes</v>
      </c>
      <c r="I33" s="11">
        <f>VLOOKUP(Table4[[#This Row],[Number of Major Surgeries]],Table4[Number of Major Surgeries],1,FALSE)</f>
        <v>0</v>
      </c>
      <c r="J33" s="11" t="str">
        <f>VLOOKUP('Medical Examinations'!M33,'Medical Examinations'!M33:M2367,1,FALSE)</f>
        <v>obesity</v>
      </c>
      <c r="K33" s="11" t="str">
        <f>VLOOKUP('Medical Examinations'!N33,'Medical Examinations'!N33:N2367,1,FALSE)</f>
        <v>normal</v>
      </c>
      <c r="L33" s="11" t="str">
        <f>VLOOKUP(Table3[[#This Row],[date of birth]],Table3[date of birth],1,FALSE)</f>
        <v>1-Jul-2002</v>
      </c>
      <c r="M33" s="11">
        <f>VLOOKUP(Table3[[#This Row],[age]],Table3[age],1,FALSE)</f>
        <v>20</v>
      </c>
      <c r="N33" s="65">
        <f>VLOOKUP(Table3[[#This Row],[charges2]],Table3[charges2],1,FALSE)</f>
        <v>1049</v>
      </c>
      <c r="O33" s="11" t="str">
        <f>VLOOKUP(Table3[[#This Row],[HOSPITAL TIER2]],Table3[HOSPITAL TIER2],1,FALSE)</f>
        <v>tier - 3</v>
      </c>
      <c r="P33" s="11" t="str">
        <f>VLOOKUP(Table3[[#This Row],[city tier2]],Table3[city tier2],1,FALSE)</f>
        <v>tier - 2</v>
      </c>
      <c r="Q33" s="11" t="str">
        <f>VLOOKUP(Table3[[#This Row],[state id2]],Table3[state id2],1,FALSE)</f>
        <v>R1012</v>
      </c>
      <c r="R33" s="11">
        <f t="shared" si="0"/>
        <v>-0.19575524500014249</v>
      </c>
      <c r="S33" s="11">
        <f t="shared" si="1"/>
        <v>-2.1726940718645796E-2</v>
      </c>
    </row>
    <row r="34" spans="1:19" x14ac:dyDescent="0.25">
      <c r="A34" s="20" t="str">
        <f>VLOOKUP('Customer Names'!A34,'Customer Names'!A34:A2369,1,FALSE)</f>
        <v>Id33</v>
      </c>
      <c r="B34" s="20" t="str">
        <f>VLOOKUP(Table6[[#This Row],[NAME]],Table6[NAME],1,FALSE)</f>
        <v>Brendan D.</v>
      </c>
      <c r="C34" s="11">
        <f>VLOOKUP(Table4[[#This Row],[BMI]],Table4[BMI],1,FALSE)</f>
        <v>31.35</v>
      </c>
      <c r="D34" s="11">
        <f>VLOOKUP(Table4[[#This Row],[HBA1C]],Table4[HBA1C],1,FALSE)</f>
        <v>6.86</v>
      </c>
      <c r="E34" s="11" t="str">
        <f>VLOOKUP(Table4[[#This Row],[Any Transplants]],Table4[Any Transplants],1,FALSE)</f>
        <v>No</v>
      </c>
      <c r="F34" s="11" t="str">
        <f>VLOOKUP(Table4[[#This Row],[Cancer history]],Table4[Cancer history],1,FALSE)</f>
        <v>No</v>
      </c>
      <c r="G34" s="11" t="str">
        <f>VLOOKUP(Table4[[#This Row],[Smoker2]],Table4[Smoker2],1,FALSE)</f>
        <v>YES</v>
      </c>
      <c r="H34" s="11" t="str">
        <f>VLOOKUP(Table4[[#This Row],[Heart Issues]],Table4[Heart Issues],1,FALSE)</f>
        <v>No</v>
      </c>
      <c r="I34" s="11">
        <f>VLOOKUP(Table4[[#This Row],[Number of Major Surgeries]],Table4[Number of Major Surgeries],1,FALSE)</f>
        <v>0</v>
      </c>
      <c r="J34" s="11" t="str">
        <f>VLOOKUP('Medical Examinations'!M34,'Medical Examinations'!M34:M2368,1,FALSE)</f>
        <v>obesity</v>
      </c>
      <c r="K34" s="11" t="str">
        <f>VLOOKUP('Medical Examinations'!N34,'Medical Examinations'!N34:N2368,1,FALSE)</f>
        <v>diabetes</v>
      </c>
      <c r="L34" s="11" t="str">
        <f>VLOOKUP(Table3[[#This Row],[date of birth]],Table3[date of birth],1,FALSE)</f>
        <v>1-Jun-1995</v>
      </c>
      <c r="M34" s="11">
        <f>VLOOKUP(Table3[[#This Row],[age]],Table3[age],1,FALSE)</f>
        <v>28</v>
      </c>
      <c r="N34" s="65">
        <f>VLOOKUP(Table3[[#This Row],[charges2]],Table3[charges2],1,FALSE)</f>
        <v>1056</v>
      </c>
      <c r="O34" s="11" t="str">
        <f>VLOOKUP(Table3[[#This Row],[HOSPITAL TIER2]],Table3[HOSPITAL TIER2],1,FALSE)</f>
        <v>tier - 3</v>
      </c>
      <c r="P34" s="11" t="str">
        <f>VLOOKUP(Table3[[#This Row],[city tier2]],Table3[city tier2],1,FALSE)</f>
        <v>tier - 2</v>
      </c>
      <c r="Q34" s="11" t="str">
        <f>VLOOKUP(Table3[[#This Row],[state id2]],Table3[state id2],1,FALSE)</f>
        <v>R1013</v>
      </c>
      <c r="R34" s="11">
        <f t="shared" si="0"/>
        <v>-0.19509327101545079</v>
      </c>
      <c r="S34" s="11">
        <f t="shared" si="1"/>
        <v>-2.2158241671058586E-2</v>
      </c>
    </row>
    <row r="35" spans="1:19" x14ac:dyDescent="0.25">
      <c r="A35" s="20" t="str">
        <f>VLOOKUP('Customer Names'!A35,'Customer Names'!A35:A2370,1,FALSE)</f>
        <v>Id34</v>
      </c>
      <c r="B35" s="20" t="str">
        <f>VLOOKUP(Table6[[#This Row],[NAME]],Table6[NAME],1,FALSE)</f>
        <v>Courtney</v>
      </c>
      <c r="C35" s="11">
        <f>VLOOKUP(Table4[[#This Row],[BMI]],Table4[BMI],1,FALSE)</f>
        <v>47.6</v>
      </c>
      <c r="D35" s="11">
        <f>VLOOKUP(Table4[[#This Row],[HBA1C]],Table4[HBA1C],1,FALSE)</f>
        <v>5.95</v>
      </c>
      <c r="E35" s="11" t="str">
        <f>VLOOKUP(Table4[[#This Row],[Any Transplants]],Table4[Any Transplants],1,FALSE)</f>
        <v>No</v>
      </c>
      <c r="F35" s="11" t="str">
        <f>VLOOKUP(Table4[[#This Row],[Cancer history]],Table4[Cancer history],1,FALSE)</f>
        <v>No</v>
      </c>
      <c r="G35" s="11" t="str">
        <f>VLOOKUP(Table4[[#This Row],[Smoker2]],Table4[Smoker2],1,FALSE)</f>
        <v>YES</v>
      </c>
      <c r="H35" s="11" t="str">
        <f>VLOOKUP(Table4[[#This Row],[Heart Issues]],Table4[Heart Issues],1,FALSE)</f>
        <v>yes</v>
      </c>
      <c r="I35" s="11">
        <f>VLOOKUP(Table4[[#This Row],[Number of Major Surgeries]],Table4[Number of Major Surgeries],1,FALSE)</f>
        <v>0</v>
      </c>
      <c r="J35" s="11" t="str">
        <f>VLOOKUP('Medical Examinations'!M35,'Medical Examinations'!M35:M2369,1,FALSE)</f>
        <v>obesity</v>
      </c>
      <c r="K35" s="11" t="str">
        <f>VLOOKUP('Medical Examinations'!N35,'Medical Examinations'!N35:N2369,1,FALSE)</f>
        <v>prediabetes</v>
      </c>
      <c r="L35" s="11" t="str">
        <f>VLOOKUP(Table3[[#This Row],[date of birth]],Table3[date of birth],1,FALSE)</f>
        <v>28-Sep-1993</v>
      </c>
      <c r="M35" s="11">
        <f>VLOOKUP(Table3[[#This Row],[age]],Table3[age],1,FALSE)</f>
        <v>29</v>
      </c>
      <c r="N35" s="65">
        <f>VLOOKUP(Table3[[#This Row],[charges2]],Table3[charges2],1,FALSE)</f>
        <v>1068</v>
      </c>
      <c r="O35" s="11" t="str">
        <f>VLOOKUP(Table3[[#This Row],[HOSPITAL TIER2]],Table3[HOSPITAL TIER2],1,FALSE)</f>
        <v>tier - 3</v>
      </c>
      <c r="P35" s="11" t="str">
        <f>VLOOKUP(Table3[[#This Row],[city tier2]],Table3[city tier2],1,FALSE)</f>
        <v>tier - 1</v>
      </c>
      <c r="Q35" s="11" t="str">
        <f>VLOOKUP(Table3[[#This Row],[state id2]],Table3[state id2],1,FALSE)</f>
        <v>R1013</v>
      </c>
      <c r="R35" s="11">
        <f t="shared" si="0"/>
        <v>-0.19510436219856442</v>
      </c>
      <c r="S35" s="11">
        <f t="shared" si="1"/>
        <v>-2.21118068689732E-2</v>
      </c>
    </row>
    <row r="36" spans="1:19" x14ac:dyDescent="0.25">
      <c r="A36" s="20" t="str">
        <f>VLOOKUP('Customer Names'!A36,'Customer Names'!A36:A2371,1,FALSE)</f>
        <v>Id35</v>
      </c>
      <c r="B36" s="20" t="str">
        <f>VLOOKUP(Table6[[#This Row],[NAME]],Table6[NAME],1,FALSE)</f>
        <v>Sydney L.</v>
      </c>
      <c r="C36" s="11">
        <f>VLOOKUP(Table4[[#This Row],[BMI]],Table4[BMI],1,FALSE)</f>
        <v>46.2</v>
      </c>
      <c r="D36" s="11">
        <f>VLOOKUP(Table4[[#This Row],[HBA1C]],Table4[HBA1C],1,FALSE)</f>
        <v>6.09</v>
      </c>
      <c r="E36" s="11" t="str">
        <f>VLOOKUP(Table4[[#This Row],[Any Transplants]],Table4[Any Transplants],1,FALSE)</f>
        <v>No</v>
      </c>
      <c r="F36" s="11" t="str">
        <f>VLOOKUP(Table4[[#This Row],[Cancer history]],Table4[Cancer history],1,FALSE)</f>
        <v>Yes</v>
      </c>
      <c r="G36" s="11" t="str">
        <f>VLOOKUP(Table4[[#This Row],[Smoker2]],Table4[Smoker2],1,FALSE)</f>
        <v>YES</v>
      </c>
      <c r="H36" s="11" t="str">
        <f>VLOOKUP(Table4[[#This Row],[Heart Issues]],Table4[Heart Issues],1,FALSE)</f>
        <v>No</v>
      </c>
      <c r="I36" s="11">
        <f>VLOOKUP(Table4[[#This Row],[Number of Major Surgeries]],Table4[Number of Major Surgeries],1,FALSE)</f>
        <v>1</v>
      </c>
      <c r="J36" s="11" t="str">
        <f>VLOOKUP('Medical Examinations'!M36,'Medical Examinations'!M36:M2370,1,FALSE)</f>
        <v>obesity</v>
      </c>
      <c r="K36" s="11" t="str">
        <f>VLOOKUP('Medical Examinations'!N36,'Medical Examinations'!N36:N2370,1,FALSE)</f>
        <v>prediabetes</v>
      </c>
      <c r="L36" s="11" t="str">
        <f>VLOOKUP(Table3[[#This Row],[date of birth]],Table3[date of birth],1,FALSE)</f>
        <v>24-Aug-2004</v>
      </c>
      <c r="M36" s="11">
        <f>VLOOKUP(Table3[[#This Row],[age]],Table3[age],1,FALSE)</f>
        <v>18</v>
      </c>
      <c r="N36" s="65">
        <f>VLOOKUP(Table3[[#This Row],[charges2]],Table3[charges2],1,FALSE)</f>
        <v>1070</v>
      </c>
      <c r="O36" s="11" t="str">
        <f>VLOOKUP(Table3[[#This Row],[HOSPITAL TIER2]],Table3[HOSPITAL TIER2],1,FALSE)</f>
        <v>tier - 3</v>
      </c>
      <c r="P36" s="11" t="str">
        <f>VLOOKUP(Table3[[#This Row],[city tier2]],Table3[city tier2],1,FALSE)</f>
        <v>tier - 3</v>
      </c>
      <c r="Q36" s="11" t="str">
        <f>VLOOKUP(Table3[[#This Row],[state id2]],Table3[state id2],1,FALSE)</f>
        <v>R1013</v>
      </c>
      <c r="R36" s="11">
        <f t="shared" si="0"/>
        <v>-0.19464016477570412</v>
      </c>
      <c r="S36" s="11">
        <f t="shared" si="1"/>
        <v>-2.2207627901502311E-2</v>
      </c>
    </row>
    <row r="37" spans="1:19" x14ac:dyDescent="0.25">
      <c r="A37" s="20" t="str">
        <f>VLOOKUP('Customer Names'!A37,'Customer Names'!A37:A2372,1,FALSE)</f>
        <v>Id36</v>
      </c>
      <c r="B37" s="20" t="str">
        <f>VLOOKUP(Table6[[#This Row],[NAME]],Table6[NAME],1,FALSE)</f>
        <v>Julien</v>
      </c>
      <c r="C37" s="11">
        <f>VLOOKUP(Table4[[#This Row],[BMI]],Table4[BMI],1,FALSE)</f>
        <v>32.015000000000001</v>
      </c>
      <c r="D37" s="11">
        <f>VLOOKUP(Table4[[#This Row],[HBA1C]],Table4[HBA1C],1,FALSE)</f>
        <v>11.75</v>
      </c>
      <c r="E37" s="11" t="str">
        <f>VLOOKUP(Table4[[#This Row],[Any Transplants]],Table4[Any Transplants],1,FALSE)</f>
        <v>No</v>
      </c>
      <c r="F37" s="11" t="str">
        <f>VLOOKUP(Table4[[#This Row],[Cancer history]],Table4[Cancer history],1,FALSE)</f>
        <v>No</v>
      </c>
      <c r="G37" s="11" t="str">
        <f>VLOOKUP(Table4[[#This Row],[Smoker2]],Table4[Smoker2],1,FALSE)</f>
        <v>YES</v>
      </c>
      <c r="H37" s="11" t="str">
        <f>VLOOKUP(Table4[[#This Row],[Heart Issues]],Table4[Heart Issues],1,FALSE)</f>
        <v>No</v>
      </c>
      <c r="I37" s="11">
        <f>VLOOKUP(Table4[[#This Row],[Number of Major Surgeries]],Table4[Number of Major Surgeries],1,FALSE)</f>
        <v>0</v>
      </c>
      <c r="J37" s="11" t="str">
        <f>VLOOKUP('Medical Examinations'!M37,'Medical Examinations'!M37:M2371,1,FALSE)</f>
        <v>obesity</v>
      </c>
      <c r="K37" s="11" t="str">
        <f>VLOOKUP('Medical Examinations'!N37,'Medical Examinations'!N37:N2371,1,FALSE)</f>
        <v>diabetes</v>
      </c>
      <c r="L37" s="11" t="str">
        <f>VLOOKUP(Table3[[#This Row],[date of birth]],Table3[date of birth],1,FALSE)</f>
        <v>13-Aug-1997</v>
      </c>
      <c r="M37" s="11">
        <f>VLOOKUP(Table3[[#This Row],[age]],Table3[age],1,FALSE)</f>
        <v>25</v>
      </c>
      <c r="N37" s="65">
        <f>VLOOKUP(Table3[[#This Row],[charges2]],Table3[charges2],1,FALSE)</f>
        <v>1071</v>
      </c>
      <c r="O37" s="11" t="str">
        <f>VLOOKUP(Table3[[#This Row],[HOSPITAL TIER2]],Table3[HOSPITAL TIER2],1,FALSE)</f>
        <v>tier - 3</v>
      </c>
      <c r="P37" s="11" t="str">
        <f>VLOOKUP(Table3[[#This Row],[city tier2]],Table3[city tier2],1,FALSE)</f>
        <v>tier - 3</v>
      </c>
      <c r="Q37" s="11" t="str">
        <f>VLOOKUP(Table3[[#This Row],[state id2]],Table3[state id2],1,FALSE)</f>
        <v>R1013</v>
      </c>
      <c r="R37" s="11">
        <f t="shared" si="0"/>
        <v>-0.19365893392896566</v>
      </c>
      <c r="S37" s="11">
        <f t="shared" si="1"/>
        <v>-2.2367397426254276E-2</v>
      </c>
    </row>
    <row r="38" spans="1:19" x14ac:dyDescent="0.25">
      <c r="A38" s="20" t="str">
        <f>VLOOKUP('Customer Names'!A38,'Customer Names'!A38:A2373,1,FALSE)</f>
        <v>Id37</v>
      </c>
      <c r="B38" s="20" t="str">
        <f>VLOOKUP(Table6[[#This Row],[NAME]],Table6[NAME],1,FALSE)</f>
        <v>Ryan M</v>
      </c>
      <c r="C38" s="11">
        <f>VLOOKUP(Table4[[#This Row],[BMI]],Table4[BMI],1,FALSE)</f>
        <v>40.564999999999998</v>
      </c>
      <c r="D38" s="11">
        <f>VLOOKUP(Table4[[#This Row],[HBA1C]],Table4[HBA1C],1,FALSE)</f>
        <v>7.37</v>
      </c>
      <c r="E38" s="11" t="str">
        <f>VLOOKUP(Table4[[#This Row],[Any Transplants]],Table4[Any Transplants],1,FALSE)</f>
        <v>No</v>
      </c>
      <c r="F38" s="11" t="str">
        <f>VLOOKUP(Table4[[#This Row],[Cancer history]],Table4[Cancer history],1,FALSE)</f>
        <v>No</v>
      </c>
      <c r="G38" s="11" t="str">
        <f>VLOOKUP(Table4[[#This Row],[Smoker2]],Table4[Smoker2],1,FALSE)</f>
        <v>YES</v>
      </c>
      <c r="H38" s="11" t="str">
        <f>VLOOKUP(Table4[[#This Row],[Heart Issues]],Table4[Heart Issues],1,FALSE)</f>
        <v>No</v>
      </c>
      <c r="I38" s="11">
        <f>VLOOKUP(Table4[[#This Row],[Number of Major Surgeries]],Table4[Number of Major Surgeries],1,FALSE)</f>
        <v>0</v>
      </c>
      <c r="J38" s="11" t="str">
        <f>VLOOKUP('Medical Examinations'!M38,'Medical Examinations'!M38:M2372,1,FALSE)</f>
        <v>obesity</v>
      </c>
      <c r="K38" s="11" t="str">
        <f>VLOOKUP('Medical Examinations'!N38,'Medical Examinations'!N38:N2372,1,FALSE)</f>
        <v>diabetes</v>
      </c>
      <c r="L38" s="11" t="str">
        <f>VLOOKUP(Table3[[#This Row],[date of birth]],Table3[date of birth],1,FALSE)</f>
        <v>26-Dec-1998</v>
      </c>
      <c r="M38" s="11">
        <f>VLOOKUP(Table3[[#This Row],[age]],Table3[age],1,FALSE)</f>
        <v>24</v>
      </c>
      <c r="N38" s="65">
        <f>VLOOKUP(Table3[[#This Row],[charges2]],Table3[charges2],1,FALSE)</f>
        <v>1082</v>
      </c>
      <c r="O38" s="11" t="str">
        <f>VLOOKUP(Table3[[#This Row],[HOSPITAL TIER2]],Table3[HOSPITAL TIER2],1,FALSE)</f>
        <v>tier - 3</v>
      </c>
      <c r="P38" s="11" t="str">
        <f>VLOOKUP(Table3[[#This Row],[city tier2]],Table3[city tier2],1,FALSE)</f>
        <v>tier - 2</v>
      </c>
      <c r="Q38" s="11" t="str">
        <f>VLOOKUP(Table3[[#This Row],[state id2]],Table3[state id2],1,FALSE)</f>
        <v>R1013</v>
      </c>
      <c r="R38" s="11">
        <f t="shared" si="0"/>
        <v>-0.19364715406206137</v>
      </c>
      <c r="S38" s="11">
        <f t="shared" si="1"/>
        <v>-2.1303805998896631E-2</v>
      </c>
    </row>
    <row r="39" spans="1:19" x14ac:dyDescent="0.25">
      <c r="A39" s="20" t="str">
        <f>VLOOKUP('Customer Names'!A39,'Customer Names'!A39:A2374,1,FALSE)</f>
        <v>Id38</v>
      </c>
      <c r="B39" s="20" t="str">
        <f>VLOOKUP(Table6[[#This Row],[NAME]],Table6[NAME],1,FALSE)</f>
        <v>Anna H.</v>
      </c>
      <c r="C39" s="11">
        <f>VLOOKUP(Table4[[#This Row],[BMI]],Table4[BMI],1,FALSE)</f>
        <v>32.450000000000003</v>
      </c>
      <c r="D39" s="11">
        <f>VLOOKUP(Table4[[#This Row],[HBA1C]],Table4[HBA1C],1,FALSE)</f>
        <v>11.91</v>
      </c>
      <c r="E39" s="11" t="str">
        <f>VLOOKUP(Table4[[#This Row],[Any Transplants]],Table4[Any Transplants],1,FALSE)</f>
        <v>No</v>
      </c>
      <c r="F39" s="11" t="str">
        <f>VLOOKUP(Table4[[#This Row],[Cancer history]],Table4[Cancer history],1,FALSE)</f>
        <v>No</v>
      </c>
      <c r="G39" s="11" t="str">
        <f>VLOOKUP(Table4[[#This Row],[Smoker2]],Table4[Smoker2],1,FALSE)</f>
        <v>YES</v>
      </c>
      <c r="H39" s="11" t="str">
        <f>VLOOKUP(Table4[[#This Row],[Heart Issues]],Table4[Heart Issues],1,FALSE)</f>
        <v>No</v>
      </c>
      <c r="I39" s="11">
        <f>VLOOKUP(Table4[[#This Row],[Number of Major Surgeries]],Table4[Number of Major Surgeries],1,FALSE)</f>
        <v>0</v>
      </c>
      <c r="J39" s="11" t="str">
        <f>VLOOKUP('Medical Examinations'!M39,'Medical Examinations'!M39:M2373,1,FALSE)</f>
        <v>obesity</v>
      </c>
      <c r="K39" s="11" t="str">
        <f>VLOOKUP('Medical Examinations'!N39,'Medical Examinations'!N39:N2373,1,FALSE)</f>
        <v>diabetes</v>
      </c>
      <c r="L39" s="11" t="str">
        <f>VLOOKUP(Table3[[#This Row],[date of birth]],Table3[date of birth],1,FALSE)</f>
        <v>13-Aug-2002</v>
      </c>
      <c r="M39" s="11">
        <f>VLOOKUP(Table3[[#This Row],[age]],Table3[age],1,FALSE)</f>
        <v>20</v>
      </c>
      <c r="N39" s="65">
        <f>VLOOKUP(Table3[[#This Row],[charges2]],Table3[charges2],1,FALSE)</f>
        <v>1086</v>
      </c>
      <c r="O39" s="11" t="str">
        <f>VLOOKUP(Table3[[#This Row],[HOSPITAL TIER2]],Table3[HOSPITAL TIER2],1,FALSE)</f>
        <v>tier - 3</v>
      </c>
      <c r="P39" s="11" t="str">
        <f>VLOOKUP(Table3[[#This Row],[city tier2]],Table3[city tier2],1,FALSE)</f>
        <v>tier - 3</v>
      </c>
      <c r="Q39" s="11" t="str">
        <f>VLOOKUP(Table3[[#This Row],[state id2]],Table3[state id2],1,FALSE)</f>
        <v>R1013</v>
      </c>
      <c r="R39" s="11">
        <f t="shared" si="0"/>
        <v>-0.19319890181278343</v>
      </c>
      <c r="S39" s="11">
        <f t="shared" si="1"/>
        <v>-2.1127001287822914E-2</v>
      </c>
    </row>
    <row r="40" spans="1:19" x14ac:dyDescent="0.25">
      <c r="A40" s="20" t="str">
        <f>VLOOKUP('Customer Names'!A40,'Customer Names'!A40:A2375,1,FALSE)</f>
        <v>Id39</v>
      </c>
      <c r="B40" s="20" t="str">
        <f>VLOOKUP(Table6[[#This Row],[NAME]],Table6[NAME],1,FALSE)</f>
        <v>Samantha</v>
      </c>
      <c r="C40" s="11">
        <f>VLOOKUP(Table4[[#This Row],[BMI]],Table4[BMI],1,FALSE)</f>
        <v>34.96</v>
      </c>
      <c r="D40" s="11">
        <f>VLOOKUP(Table4[[#This Row],[HBA1C]],Table4[HBA1C],1,FALSE)</f>
        <v>6.52</v>
      </c>
      <c r="E40" s="11" t="str">
        <f>VLOOKUP(Table4[[#This Row],[Any Transplants]],Table4[Any Transplants],1,FALSE)</f>
        <v>No</v>
      </c>
      <c r="F40" s="11" t="str">
        <f>VLOOKUP(Table4[[#This Row],[Cancer history]],Table4[Cancer history],1,FALSE)</f>
        <v>No</v>
      </c>
      <c r="G40" s="11" t="str">
        <f>VLOOKUP(Table4[[#This Row],[Smoker2]],Table4[Smoker2],1,FALSE)</f>
        <v>YES</v>
      </c>
      <c r="H40" s="11" t="str">
        <f>VLOOKUP(Table4[[#This Row],[Heart Issues]],Table4[Heart Issues],1,FALSE)</f>
        <v>No</v>
      </c>
      <c r="I40" s="11">
        <f>VLOOKUP(Table4[[#This Row],[Number of Major Surgeries]],Table4[Number of Major Surgeries],1,FALSE)</f>
        <v>0</v>
      </c>
      <c r="J40" s="11" t="str">
        <f>VLOOKUP('Medical Examinations'!M40,'Medical Examinations'!M40:M2374,1,FALSE)</f>
        <v>obesity</v>
      </c>
      <c r="K40" s="11" t="str">
        <f>VLOOKUP('Medical Examinations'!N40,'Medical Examinations'!N40:N2374,1,FALSE)</f>
        <v>diabetes</v>
      </c>
      <c r="L40" s="11" t="str">
        <f>VLOOKUP(Table3[[#This Row],[date of birth]],Table3[date of birth],1,FALSE)</f>
        <v>12-Nov-2004</v>
      </c>
      <c r="M40" s="11">
        <f>VLOOKUP(Table3[[#This Row],[age]],Table3[age],1,FALSE)</f>
        <v>18</v>
      </c>
      <c r="N40" s="65">
        <f>VLOOKUP(Table3[[#This Row],[charges2]],Table3[charges2],1,FALSE)</f>
        <v>1121.8699999999999</v>
      </c>
      <c r="O40" s="11" t="str">
        <f>VLOOKUP(Table3[[#This Row],[HOSPITAL TIER2]],Table3[HOSPITAL TIER2],1,FALSE)</f>
        <v>tier - 3</v>
      </c>
      <c r="P40" s="11" t="str">
        <f>VLOOKUP(Table3[[#This Row],[city tier2]],Table3[city tier2],1,FALSE)</f>
        <v>tier - 1</v>
      </c>
      <c r="Q40" s="11" t="str">
        <f>VLOOKUP(Table3[[#This Row],[state id2]],Table3[state id2],1,FALSE)</f>
        <v>R1013</v>
      </c>
      <c r="R40" s="11">
        <f t="shared" si="0"/>
        <v>-0.1931744326245691</v>
      </c>
      <c r="S40" s="11">
        <f t="shared" si="1"/>
        <v>-1.9636141607154975E-2</v>
      </c>
    </row>
    <row r="41" spans="1:19" x14ac:dyDescent="0.25">
      <c r="A41" s="20" t="str">
        <f>VLOOKUP('Customer Names'!A41,'Customer Names'!A41:A2376,1,FALSE)</f>
        <v>Id40</v>
      </c>
      <c r="B41" s="20" t="str">
        <f>VLOOKUP(Table6[[#This Row],[NAME]],Table6[NAME],1,FALSE)</f>
        <v>Robert</v>
      </c>
      <c r="C41" s="11">
        <f>VLOOKUP(Table4[[#This Row],[BMI]],Table4[BMI],1,FALSE)</f>
        <v>35.5</v>
      </c>
      <c r="D41" s="11">
        <f>VLOOKUP(Table4[[#This Row],[HBA1C]],Table4[HBA1C],1,FALSE)</f>
        <v>5.14</v>
      </c>
      <c r="E41" s="11" t="str">
        <f>VLOOKUP(Table4[[#This Row],[Any Transplants]],Table4[Any Transplants],1,FALSE)</f>
        <v>No</v>
      </c>
      <c r="F41" s="11" t="str">
        <f>VLOOKUP(Table4[[#This Row],[Cancer history]],Table4[Cancer history],1,FALSE)</f>
        <v>Yes</v>
      </c>
      <c r="G41" s="11" t="str">
        <f>VLOOKUP(Table4[[#This Row],[Smoker2]],Table4[Smoker2],1,FALSE)</f>
        <v>YES</v>
      </c>
      <c r="H41" s="11" t="str">
        <f>VLOOKUP(Table4[[#This Row],[Heart Issues]],Table4[Heart Issues],1,FALSE)</f>
        <v>No</v>
      </c>
      <c r="I41" s="11">
        <f>VLOOKUP(Table4[[#This Row],[Number of Major Surgeries]],Table4[Number of Major Surgeries],1,FALSE)</f>
        <v>1</v>
      </c>
      <c r="J41" s="11" t="str">
        <f>VLOOKUP('Medical Examinations'!M41,'Medical Examinations'!M41:M2375,1,FALSE)</f>
        <v>obesity</v>
      </c>
      <c r="K41" s="11" t="str">
        <f>VLOOKUP('Medical Examinations'!N41,'Medical Examinations'!N41:N2375,1,FALSE)</f>
        <v>normal</v>
      </c>
      <c r="L41" s="11" t="str">
        <f>VLOOKUP(Table3[[#This Row],[date of birth]],Table3[date of birth],1,FALSE)</f>
        <v>14-Jun-2004</v>
      </c>
      <c r="M41" s="11">
        <f>VLOOKUP(Table3[[#This Row],[age]],Table3[age],1,FALSE)</f>
        <v>18</v>
      </c>
      <c r="N41" s="65">
        <f>VLOOKUP(Table3[[#This Row],[charges2]],Table3[charges2],1,FALSE)</f>
        <v>1131.51</v>
      </c>
      <c r="O41" s="11" t="str">
        <f>VLOOKUP(Table3[[#This Row],[HOSPITAL TIER2]],Table3[HOSPITAL TIER2],1,FALSE)</f>
        <v>tier - 3</v>
      </c>
      <c r="P41" s="11" t="str">
        <f>VLOOKUP(Table3[[#This Row],[city tier2]],Table3[city tier2],1,FALSE)</f>
        <v>tier - 1</v>
      </c>
      <c r="Q41" s="11" t="str">
        <f>VLOOKUP(Table3[[#This Row],[state id2]],Table3[state id2],1,FALSE)</f>
        <v>R1013</v>
      </c>
      <c r="R41" s="11">
        <f t="shared" si="0"/>
        <v>-0.19296482278699931</v>
      </c>
      <c r="S41" s="11">
        <f t="shared" si="1"/>
        <v>-1.9658162114476865E-2</v>
      </c>
    </row>
    <row r="42" spans="1:19" x14ac:dyDescent="0.25">
      <c r="A42" s="20" t="str">
        <f>VLOOKUP('Customer Names'!A42,'Customer Names'!A42:A2377,1,FALSE)</f>
        <v>Id41</v>
      </c>
      <c r="B42" s="20" t="str">
        <f>VLOOKUP(Table6[[#This Row],[NAME]],Table6[NAME],1,FALSE)</f>
        <v>James R.</v>
      </c>
      <c r="C42" s="11">
        <f>VLOOKUP(Table4[[#This Row],[BMI]],Table4[BMI],1,FALSE)</f>
        <v>52.58</v>
      </c>
      <c r="D42" s="11">
        <f>VLOOKUP(Table4[[#This Row],[HBA1C]],Table4[HBA1C],1,FALSE)</f>
        <v>4.1900000000000004</v>
      </c>
      <c r="E42" s="11" t="str">
        <f>VLOOKUP(Table4[[#This Row],[Any Transplants]],Table4[Any Transplants],1,FALSE)</f>
        <v>yes</v>
      </c>
      <c r="F42" s="11" t="str">
        <f>VLOOKUP(Table4[[#This Row],[Cancer history]],Table4[Cancer history],1,FALSE)</f>
        <v>No</v>
      </c>
      <c r="G42" s="11" t="str">
        <f>VLOOKUP(Table4[[#This Row],[Smoker2]],Table4[Smoker2],1,FALSE)</f>
        <v>YES</v>
      </c>
      <c r="H42" s="11" t="str">
        <f>VLOOKUP(Table4[[#This Row],[Heart Issues]],Table4[Heart Issues],1,FALSE)</f>
        <v>No</v>
      </c>
      <c r="I42" s="11">
        <f>VLOOKUP(Table4[[#This Row],[Number of Major Surgeries]],Table4[Number of Major Surgeries],1,FALSE)</f>
        <v>1</v>
      </c>
      <c r="J42" s="11" t="str">
        <f>VLOOKUP('Medical Examinations'!M42,'Medical Examinations'!M42:M2376,1,FALSE)</f>
        <v>obesity</v>
      </c>
      <c r="K42" s="11" t="str">
        <f>VLOOKUP('Medical Examinations'!N42,'Medical Examinations'!N42:N2376,1,FALSE)</f>
        <v>normal</v>
      </c>
      <c r="L42" s="11" t="str">
        <f>VLOOKUP(Table3[[#This Row],[date of birth]],Table3[date of birth],1,FALSE)</f>
        <v>19-Jul-2002</v>
      </c>
      <c r="M42" s="11">
        <f>VLOOKUP(Table3[[#This Row],[age]],Table3[age],1,FALSE)</f>
        <v>20</v>
      </c>
      <c r="N42" s="65">
        <f>VLOOKUP(Table3[[#This Row],[charges2]],Table3[charges2],1,FALSE)</f>
        <v>1132</v>
      </c>
      <c r="O42" s="11" t="str">
        <f>VLOOKUP(Table3[[#This Row],[HOSPITAL TIER2]],Table3[HOSPITAL TIER2],1,FALSE)</f>
        <v>tier - 3</v>
      </c>
      <c r="P42" s="11" t="str">
        <f>VLOOKUP(Table3[[#This Row],[city tier2]],Table3[city tier2],1,FALSE)</f>
        <v>tier - 1</v>
      </c>
      <c r="Q42" s="11" t="str">
        <f>VLOOKUP(Table3[[#This Row],[state id2]],Table3[state id2],1,FALSE)</f>
        <v>R1013</v>
      </c>
      <c r="R42" s="11">
        <f t="shared" si="0"/>
        <v>-0.19271424700150869</v>
      </c>
      <c r="S42" s="11">
        <f t="shared" si="1"/>
        <v>-2.0117257402239175E-2</v>
      </c>
    </row>
    <row r="43" spans="1:19" x14ac:dyDescent="0.25">
      <c r="A43" s="20" t="str">
        <f>VLOOKUP('Customer Names'!A43,'Customer Names'!A43:A2378,1,FALSE)</f>
        <v>Id42</v>
      </c>
      <c r="B43" s="20" t="str">
        <f>VLOOKUP(Table6[[#This Row],[NAME]],Table6[NAME],1,FALSE)</f>
        <v>Roseann</v>
      </c>
      <c r="C43" s="11">
        <f>VLOOKUP(Table4[[#This Row],[BMI]],Table4[BMI],1,FALSE)</f>
        <v>35.200000000000003</v>
      </c>
      <c r="D43" s="11">
        <f>VLOOKUP(Table4[[#This Row],[HBA1C]],Table4[HBA1C],1,FALSE)</f>
        <v>11.68</v>
      </c>
      <c r="E43" s="11" t="str">
        <f>VLOOKUP(Table4[[#This Row],[Any Transplants]],Table4[Any Transplants],1,FALSE)</f>
        <v>No</v>
      </c>
      <c r="F43" s="11" t="str">
        <f>VLOOKUP(Table4[[#This Row],[Cancer history]],Table4[Cancer history],1,FALSE)</f>
        <v>No</v>
      </c>
      <c r="G43" s="11" t="str">
        <f>VLOOKUP(Table4[[#This Row],[Smoker2]],Table4[Smoker2],1,FALSE)</f>
        <v>YES</v>
      </c>
      <c r="H43" s="11" t="str">
        <f>VLOOKUP(Table4[[#This Row],[Heart Issues]],Table4[Heart Issues],1,FALSE)</f>
        <v>yes</v>
      </c>
      <c r="I43" s="11">
        <f>VLOOKUP(Table4[[#This Row],[Number of Major Surgeries]],Table4[Number of Major Surgeries],1,FALSE)</f>
        <v>0</v>
      </c>
      <c r="J43" s="11" t="str">
        <f>VLOOKUP('Medical Examinations'!M43,'Medical Examinations'!M43:M2377,1,FALSE)</f>
        <v>obesity</v>
      </c>
      <c r="K43" s="11" t="str">
        <f>VLOOKUP('Medical Examinations'!N43,'Medical Examinations'!N43:N2377,1,FALSE)</f>
        <v>diabetes</v>
      </c>
      <c r="L43" s="11" t="str">
        <f>VLOOKUP(Table3[[#This Row],[date of birth]],Table3[date of birth],1,FALSE)</f>
        <v>6-Oct-2004</v>
      </c>
      <c r="M43" s="11">
        <f>VLOOKUP(Table3[[#This Row],[age]],Table3[age],1,FALSE)</f>
        <v>18</v>
      </c>
      <c r="N43" s="65">
        <f>VLOOKUP(Table3[[#This Row],[charges2]],Table3[charges2],1,FALSE)</f>
        <v>1135</v>
      </c>
      <c r="O43" s="11" t="str">
        <f>VLOOKUP(Table3[[#This Row],[HOSPITAL TIER2]],Table3[HOSPITAL TIER2],1,FALSE)</f>
        <v>tier - 3</v>
      </c>
      <c r="P43" s="11" t="str">
        <f>VLOOKUP(Table3[[#This Row],[city tier2]],Table3[city tier2],1,FALSE)</f>
        <v>tier - 3</v>
      </c>
      <c r="Q43" s="11" t="str">
        <f>VLOOKUP(Table3[[#This Row],[state id2]],Table3[state id2],1,FALSE)</f>
        <v>R1013</v>
      </c>
      <c r="R43" s="11">
        <f t="shared" si="0"/>
        <v>-0.19148498751461429</v>
      </c>
      <c r="S43" s="11">
        <f t="shared" si="1"/>
        <v>-2.0808801732860052E-2</v>
      </c>
    </row>
    <row r="44" spans="1:19" x14ac:dyDescent="0.25">
      <c r="A44" s="20" t="str">
        <f>VLOOKUP('Customer Names'!A44,'Customer Names'!A44:A2379,1,FALSE)</f>
        <v>Id43</v>
      </c>
      <c r="B44" s="20" t="str">
        <f>VLOOKUP(Table6[[#This Row],[NAME]],Table6[NAME],1,FALSE)</f>
        <v>Nicole</v>
      </c>
      <c r="C44" s="11">
        <f>VLOOKUP(Table4[[#This Row],[BMI]],Table4[BMI],1,FALSE)</f>
        <v>38.06</v>
      </c>
      <c r="D44" s="11">
        <f>VLOOKUP(Table4[[#This Row],[HBA1C]],Table4[HBA1C],1,FALSE)</f>
        <v>6.98</v>
      </c>
      <c r="E44" s="11" t="str">
        <f>VLOOKUP(Table4[[#This Row],[Any Transplants]],Table4[Any Transplants],1,FALSE)</f>
        <v>No</v>
      </c>
      <c r="F44" s="11" t="str">
        <f>VLOOKUP(Table4[[#This Row],[Cancer history]],Table4[Cancer history],1,FALSE)</f>
        <v>No</v>
      </c>
      <c r="G44" s="11" t="str">
        <f>VLOOKUP(Table4[[#This Row],[Smoker2]],Table4[Smoker2],1,FALSE)</f>
        <v>YES</v>
      </c>
      <c r="H44" s="11" t="str">
        <f>VLOOKUP(Table4[[#This Row],[Heart Issues]],Table4[Heart Issues],1,FALSE)</f>
        <v>No</v>
      </c>
      <c r="I44" s="11">
        <f>VLOOKUP(Table4[[#This Row],[Number of Major Surgeries]],Table4[Number of Major Surgeries],1,FALSE)</f>
        <v>0</v>
      </c>
      <c r="J44" s="11" t="str">
        <f>VLOOKUP('Medical Examinations'!M44,'Medical Examinations'!M44:M2378,1,FALSE)</f>
        <v>obesity</v>
      </c>
      <c r="K44" s="11" t="str">
        <f>VLOOKUP('Medical Examinations'!N44,'Medical Examinations'!N44:N2378,1,FALSE)</f>
        <v>diabetes</v>
      </c>
      <c r="L44" s="11" t="str">
        <f>VLOOKUP(Table3[[#This Row],[date of birth]],Table3[date of birth],1,FALSE)</f>
        <v>11-Jun-2004</v>
      </c>
      <c r="M44" s="11">
        <f>VLOOKUP(Table3[[#This Row],[age]],Table3[age],1,FALSE)</f>
        <v>18</v>
      </c>
      <c r="N44" s="65">
        <f>VLOOKUP(Table3[[#This Row],[charges2]],Table3[charges2],1,FALSE)</f>
        <v>1135.94</v>
      </c>
      <c r="O44" s="11" t="str">
        <f>VLOOKUP(Table3[[#This Row],[HOSPITAL TIER2]],Table3[HOSPITAL TIER2],1,FALSE)</f>
        <v>tier - 3</v>
      </c>
      <c r="P44" s="11" t="str">
        <f>VLOOKUP(Table3[[#This Row],[city tier2]],Table3[city tier2],1,FALSE)</f>
        <v>tier - 3</v>
      </c>
      <c r="Q44" s="11" t="str">
        <f>VLOOKUP(Table3[[#This Row],[state id2]],Table3[state id2],1,FALSE)</f>
        <v>R1013</v>
      </c>
      <c r="R44" s="11">
        <f t="shared" si="0"/>
        <v>-0.19125443491121552</v>
      </c>
      <c r="S44" s="11">
        <f t="shared" si="1"/>
        <v>-1.9223475506725807E-2</v>
      </c>
    </row>
    <row r="45" spans="1:19" x14ac:dyDescent="0.25">
      <c r="A45" s="20" t="str">
        <f>VLOOKUP('Customer Names'!A45,'Customer Names'!A45:A2380,1,FALSE)</f>
        <v>Id44</v>
      </c>
      <c r="B45" s="20" t="str">
        <f>VLOOKUP(Table6[[#This Row],[NAME]],Table6[NAME],1,FALSE)</f>
        <v>Spencer</v>
      </c>
      <c r="C45" s="11">
        <f>VLOOKUP(Table4[[#This Row],[BMI]],Table4[BMI],1,FALSE)</f>
        <v>34.21</v>
      </c>
      <c r="D45" s="11">
        <f>VLOOKUP(Table4[[#This Row],[HBA1C]],Table4[HBA1C],1,FALSE)</f>
        <v>8.34</v>
      </c>
      <c r="E45" s="11" t="str">
        <f>VLOOKUP(Table4[[#This Row],[Any Transplants]],Table4[Any Transplants],1,FALSE)</f>
        <v>No</v>
      </c>
      <c r="F45" s="11" t="str">
        <f>VLOOKUP(Table4[[#This Row],[Cancer history]],Table4[Cancer history],1,FALSE)</f>
        <v>No</v>
      </c>
      <c r="G45" s="11" t="str">
        <f>VLOOKUP(Table4[[#This Row],[Smoker2]],Table4[Smoker2],1,FALSE)</f>
        <v>YES</v>
      </c>
      <c r="H45" s="11" t="str">
        <f>VLOOKUP(Table4[[#This Row],[Heart Issues]],Table4[Heart Issues],1,FALSE)</f>
        <v>No</v>
      </c>
      <c r="I45" s="11">
        <f>VLOOKUP(Table4[[#This Row],[Number of Major Surgeries]],Table4[Number of Major Surgeries],1,FALSE)</f>
        <v>0</v>
      </c>
      <c r="J45" s="11" t="str">
        <f>VLOOKUP('Medical Examinations'!M45,'Medical Examinations'!M45:M2379,1,FALSE)</f>
        <v>obesity</v>
      </c>
      <c r="K45" s="11" t="str">
        <f>VLOOKUP('Medical Examinations'!N45,'Medical Examinations'!N45:N2379,1,FALSE)</f>
        <v>diabetes</v>
      </c>
      <c r="L45" s="11" t="str">
        <f>VLOOKUP(Table3[[#This Row],[date of birth]],Table3[date of birth],1,FALSE)</f>
        <v>28-Nov-2004</v>
      </c>
      <c r="M45" s="11">
        <f>VLOOKUP(Table3[[#This Row],[age]],Table3[age],1,FALSE)</f>
        <v>18</v>
      </c>
      <c r="N45" s="65">
        <f>VLOOKUP(Table3[[#This Row],[charges2]],Table3[charges2],1,FALSE)</f>
        <v>1136.4000000000001</v>
      </c>
      <c r="O45" s="11" t="str">
        <f>VLOOKUP(Table3[[#This Row],[HOSPITAL TIER2]],Table3[HOSPITAL TIER2],1,FALSE)</f>
        <v>tier - 3</v>
      </c>
      <c r="P45" s="11" t="str">
        <f>VLOOKUP(Table3[[#This Row],[city tier2]],Table3[city tier2],1,FALSE)</f>
        <v>tier - 3</v>
      </c>
      <c r="Q45" s="11" t="str">
        <f>VLOOKUP(Table3[[#This Row],[state id2]],Table3[state id2],1,FALSE)</f>
        <v>R1013</v>
      </c>
      <c r="R45" s="11">
        <f t="shared" si="0"/>
        <v>-0.19081184433830295</v>
      </c>
      <c r="S45" s="11">
        <f t="shared" si="1"/>
        <v>-1.9099664398499985E-2</v>
      </c>
    </row>
    <row r="46" spans="1:19" x14ac:dyDescent="0.25">
      <c r="A46" s="20" t="str">
        <f>VLOOKUP('Customer Names'!A46,'Customer Names'!A46:A2381,1,FALSE)</f>
        <v>Id45</v>
      </c>
      <c r="B46" s="20" t="str">
        <f>VLOOKUP(Table6[[#This Row],[NAME]],Table6[NAME],1,FALSE)</f>
        <v>Eric W</v>
      </c>
      <c r="C46" s="11">
        <f>VLOOKUP(Table4[[#This Row],[BMI]],Table4[BMI],1,FALSE)</f>
        <v>38.94</v>
      </c>
      <c r="D46" s="11">
        <f>VLOOKUP(Table4[[#This Row],[HBA1C]],Table4[HBA1C],1,FALSE)</f>
        <v>8.49</v>
      </c>
      <c r="E46" s="11" t="str">
        <f>VLOOKUP(Table4[[#This Row],[Any Transplants]],Table4[Any Transplants],1,FALSE)</f>
        <v>No</v>
      </c>
      <c r="F46" s="11" t="str">
        <f>VLOOKUP(Table4[[#This Row],[Cancer history]],Table4[Cancer history],1,FALSE)</f>
        <v>No</v>
      </c>
      <c r="G46" s="11" t="str">
        <f>VLOOKUP(Table4[[#This Row],[Smoker2]],Table4[Smoker2],1,FALSE)</f>
        <v>YES</v>
      </c>
      <c r="H46" s="11" t="str">
        <f>VLOOKUP(Table4[[#This Row],[Heart Issues]],Table4[Heart Issues],1,FALSE)</f>
        <v>yes</v>
      </c>
      <c r="I46" s="11">
        <f>VLOOKUP(Table4[[#This Row],[Number of Major Surgeries]],Table4[Number of Major Surgeries],1,FALSE)</f>
        <v>1</v>
      </c>
      <c r="J46" s="11" t="str">
        <f>VLOOKUP('Medical Examinations'!M46,'Medical Examinations'!M46:M2380,1,FALSE)</f>
        <v>obesity</v>
      </c>
      <c r="K46" s="11" t="str">
        <f>VLOOKUP('Medical Examinations'!N46,'Medical Examinations'!N46:N2380,1,FALSE)</f>
        <v>diabetes</v>
      </c>
      <c r="L46" s="11" t="str">
        <f>VLOOKUP(Table3[[#This Row],[date of birth]],Table3[date of birth],1,FALSE)</f>
        <v>11-Aug-2002</v>
      </c>
      <c r="M46" s="11">
        <f>VLOOKUP(Table3[[#This Row],[age]],Table3[age],1,FALSE)</f>
        <v>20</v>
      </c>
      <c r="N46" s="65">
        <f>VLOOKUP(Table3[[#This Row],[charges2]],Table3[charges2],1,FALSE)</f>
        <v>1137</v>
      </c>
      <c r="O46" s="11" t="str">
        <f>VLOOKUP(Table3[[#This Row],[HOSPITAL TIER2]],Table3[HOSPITAL TIER2],1,FALSE)</f>
        <v>tier - 3</v>
      </c>
      <c r="P46" s="11" t="str">
        <f>VLOOKUP(Table3[[#This Row],[city tier2]],Table3[city tier2],1,FALSE)</f>
        <v>tier - 1</v>
      </c>
      <c r="Q46" s="11" t="str">
        <f>VLOOKUP(Table3[[#This Row],[state id2]],Table3[state id2],1,FALSE)</f>
        <v>R1013</v>
      </c>
      <c r="R46" s="11">
        <f t="shared" si="0"/>
        <v>-0.1906555719217537</v>
      </c>
      <c r="S46" s="11">
        <f t="shared" si="1"/>
        <v>-1.854683989155716E-2</v>
      </c>
    </row>
    <row r="47" spans="1:19" x14ac:dyDescent="0.25">
      <c r="A47" s="20" t="str">
        <f>VLOOKUP('Customer Names'!A47,'Customer Names'!A47:A2382,1,FALSE)</f>
        <v>Id46</v>
      </c>
      <c r="B47" s="20" t="str">
        <f>VLOOKUP(Table6[[#This Row],[NAME]],Table6[NAME],1,FALSE)</f>
        <v>Brianna L</v>
      </c>
      <c r="C47" s="11">
        <f>VLOOKUP(Table4[[#This Row],[BMI]],Table4[BMI],1,FALSE)</f>
        <v>30.21</v>
      </c>
      <c r="D47" s="11">
        <f>VLOOKUP(Table4[[#This Row],[HBA1C]],Table4[HBA1C],1,FALSE)</f>
        <v>5.34</v>
      </c>
      <c r="E47" s="11" t="str">
        <f>VLOOKUP(Table4[[#This Row],[Any Transplants]],Table4[Any Transplants],1,FALSE)</f>
        <v>No</v>
      </c>
      <c r="F47" s="11" t="str">
        <f>VLOOKUP(Table4[[#This Row],[Cancer history]],Table4[Cancer history],1,FALSE)</f>
        <v>No</v>
      </c>
      <c r="G47" s="11" t="str">
        <f>VLOOKUP(Table4[[#This Row],[Smoker2]],Table4[Smoker2],1,FALSE)</f>
        <v>YES</v>
      </c>
      <c r="H47" s="11" t="str">
        <f>VLOOKUP(Table4[[#This Row],[Heart Issues]],Table4[Heart Issues],1,FALSE)</f>
        <v>yes</v>
      </c>
      <c r="I47" s="11">
        <f>VLOOKUP(Table4[[#This Row],[Number of Major Surgeries]],Table4[Number of Major Surgeries],1,FALSE)</f>
        <v>1</v>
      </c>
      <c r="J47" s="11" t="str">
        <f>VLOOKUP('Medical Examinations'!M47,'Medical Examinations'!M47:M2381,1,FALSE)</f>
        <v>obesity</v>
      </c>
      <c r="K47" s="11" t="str">
        <f>VLOOKUP('Medical Examinations'!N47,'Medical Examinations'!N47:N2381,1,FALSE)</f>
        <v>normal</v>
      </c>
      <c r="L47" s="11" t="str">
        <f>VLOOKUP(Table3[[#This Row],[date of birth]],Table3[date of birth],1,FALSE)</f>
        <v>6-Nov-2004</v>
      </c>
      <c r="M47" s="11">
        <f>VLOOKUP(Table3[[#This Row],[age]],Table3[age],1,FALSE)</f>
        <v>18</v>
      </c>
      <c r="N47" s="65">
        <f>VLOOKUP(Table3[[#This Row],[charges2]],Table3[charges2],1,FALSE)</f>
        <v>1137.01</v>
      </c>
      <c r="O47" s="11" t="str">
        <f>VLOOKUP(Table3[[#This Row],[HOSPITAL TIER2]],Table3[HOSPITAL TIER2],1,FALSE)</f>
        <v>tier - 3</v>
      </c>
      <c r="P47" s="11" t="str">
        <f>VLOOKUP(Table3[[#This Row],[city tier2]],Table3[city tier2],1,FALSE)</f>
        <v>tier - 1</v>
      </c>
      <c r="Q47" s="11" t="str">
        <f>VLOOKUP(Table3[[#This Row],[state id2]],Table3[state id2],1,FALSE)</f>
        <v>R1013</v>
      </c>
      <c r="R47" s="11">
        <f t="shared" si="0"/>
        <v>-0.19018945958627548</v>
      </c>
      <c r="S47" s="11">
        <f t="shared" si="1"/>
        <v>-1.8001080571186254E-2</v>
      </c>
    </row>
    <row r="48" spans="1:19" x14ac:dyDescent="0.25">
      <c r="A48" s="20" t="str">
        <f>VLOOKUP('Customer Names'!A48,'Customer Names'!A48:A2383,1,FALSE)</f>
        <v>Id47</v>
      </c>
      <c r="B48" s="20" t="str">
        <f>VLOOKUP(Table6[[#This Row],[NAME]],Table6[NAME],1,FALSE)</f>
        <v>Thomas J.</v>
      </c>
      <c r="C48" s="11">
        <f>VLOOKUP(Table4[[#This Row],[BMI]],Table4[BMI],1,FALSE)</f>
        <v>33.630000000000003</v>
      </c>
      <c r="D48" s="11">
        <f>VLOOKUP(Table4[[#This Row],[HBA1C]],Table4[HBA1C],1,FALSE)</f>
        <v>4.43</v>
      </c>
      <c r="E48" s="11" t="str">
        <f>VLOOKUP(Table4[[#This Row],[Any Transplants]],Table4[Any Transplants],1,FALSE)</f>
        <v>No</v>
      </c>
      <c r="F48" s="11" t="str">
        <f>VLOOKUP(Table4[[#This Row],[Cancer history]],Table4[Cancer history],1,FALSE)</f>
        <v>No</v>
      </c>
      <c r="G48" s="11" t="str">
        <f>VLOOKUP(Table4[[#This Row],[Smoker2]],Table4[Smoker2],1,FALSE)</f>
        <v>YES</v>
      </c>
      <c r="H48" s="11" t="str">
        <f>VLOOKUP(Table4[[#This Row],[Heart Issues]],Table4[Heart Issues],1,FALSE)</f>
        <v>yes</v>
      </c>
      <c r="I48" s="11">
        <f>VLOOKUP(Table4[[#This Row],[Number of Major Surgeries]],Table4[Number of Major Surgeries],1,FALSE)</f>
        <v>2</v>
      </c>
      <c r="J48" s="11" t="str">
        <f>VLOOKUP('Medical Examinations'!M48,'Medical Examinations'!M48:M2382,1,FALSE)</f>
        <v>obesity</v>
      </c>
      <c r="K48" s="11" t="str">
        <f>VLOOKUP('Medical Examinations'!N48,'Medical Examinations'!N48:N2382,1,FALSE)</f>
        <v>normal</v>
      </c>
      <c r="L48" s="11" t="str">
        <f>VLOOKUP(Table3[[#This Row],[date of birth]],Table3[date of birth],1,FALSE)</f>
        <v>15-Oct-2004</v>
      </c>
      <c r="M48" s="11">
        <f>VLOOKUP(Table3[[#This Row],[age]],Table3[age],1,FALSE)</f>
        <v>18</v>
      </c>
      <c r="N48" s="65">
        <f>VLOOKUP(Table3[[#This Row],[charges2]],Table3[charges2],1,FALSE)</f>
        <v>1137.01</v>
      </c>
      <c r="O48" s="11" t="str">
        <f>VLOOKUP(Table3[[#This Row],[HOSPITAL TIER2]],Table3[HOSPITAL TIER2],1,FALSE)</f>
        <v>tier - 3</v>
      </c>
      <c r="P48" s="11" t="str">
        <f>VLOOKUP(Table3[[#This Row],[city tier2]],Table3[city tier2],1,FALSE)</f>
        <v>tier - 1</v>
      </c>
      <c r="Q48" s="11" t="str">
        <f>VLOOKUP(Table3[[#This Row],[state id2]],Table3[state id2],1,FALSE)</f>
        <v>R1013</v>
      </c>
      <c r="R48" s="11">
        <f t="shared" si="0"/>
        <v>-0.19034847218628662</v>
      </c>
      <c r="S48" s="11">
        <f t="shared" si="1"/>
        <v>-1.8397841540497725E-2</v>
      </c>
    </row>
    <row r="49" spans="1:19" x14ac:dyDescent="0.25">
      <c r="A49" s="20" t="str">
        <f>VLOOKUP('Customer Names'!A49,'Customer Names'!A49:A2384,1,FALSE)</f>
        <v>Id48</v>
      </c>
      <c r="B49" s="20" t="str">
        <f>VLOOKUP(Table6[[#This Row],[NAME]],Table6[NAME],1,FALSE)</f>
        <v>Melissa L</v>
      </c>
      <c r="C49" s="11">
        <f>VLOOKUP(Table4[[#This Row],[BMI]],Table4[BMI],1,FALSE)</f>
        <v>40.369999999999997</v>
      </c>
      <c r="D49" s="11">
        <f>VLOOKUP(Table4[[#This Row],[HBA1C]],Table4[HBA1C],1,FALSE)</f>
        <v>4.47</v>
      </c>
      <c r="E49" s="11" t="str">
        <f>VLOOKUP(Table4[[#This Row],[Any Transplants]],Table4[Any Transplants],1,FALSE)</f>
        <v>No</v>
      </c>
      <c r="F49" s="11" t="str">
        <f>VLOOKUP(Table4[[#This Row],[Cancer history]],Table4[Cancer history],1,FALSE)</f>
        <v>No</v>
      </c>
      <c r="G49" s="11" t="str">
        <f>VLOOKUP(Table4[[#This Row],[Smoker2]],Table4[Smoker2],1,FALSE)</f>
        <v>YES</v>
      </c>
      <c r="H49" s="11" t="str">
        <f>VLOOKUP(Table4[[#This Row],[Heart Issues]],Table4[Heart Issues],1,FALSE)</f>
        <v>No</v>
      </c>
      <c r="I49" s="11">
        <f>VLOOKUP(Table4[[#This Row],[Number of Major Surgeries]],Table4[Number of Major Surgeries],1,FALSE)</f>
        <v>0</v>
      </c>
      <c r="J49" s="11" t="str">
        <f>VLOOKUP('Medical Examinations'!M49,'Medical Examinations'!M49:M2383,1,FALSE)</f>
        <v>obesity</v>
      </c>
      <c r="K49" s="11" t="str">
        <f>VLOOKUP('Medical Examinations'!N49,'Medical Examinations'!N49:N2383,1,FALSE)</f>
        <v>normal</v>
      </c>
      <c r="L49" s="11" t="str">
        <f>VLOOKUP(Table3[[#This Row],[date of birth]],Table3[date of birth],1,FALSE)</f>
        <v>27-Nov-2004</v>
      </c>
      <c r="M49" s="11">
        <f>VLOOKUP(Table3[[#This Row],[age]],Table3[age],1,FALSE)</f>
        <v>18</v>
      </c>
      <c r="N49" s="65">
        <f>VLOOKUP(Table3[[#This Row],[charges2]],Table3[charges2],1,FALSE)</f>
        <v>1137.47</v>
      </c>
      <c r="O49" s="11" t="str">
        <f>VLOOKUP(Table3[[#This Row],[HOSPITAL TIER2]],Table3[HOSPITAL TIER2],1,FALSE)</f>
        <v>tier - 3</v>
      </c>
      <c r="P49" s="11" t="str">
        <f>VLOOKUP(Table3[[#This Row],[city tier2]],Table3[city tier2],1,FALSE)</f>
        <v>tier - 2</v>
      </c>
      <c r="Q49" s="11" t="str">
        <f>VLOOKUP(Table3[[#This Row],[state id2]],Table3[state id2],1,FALSE)</f>
        <v>R1013</v>
      </c>
      <c r="R49" s="11">
        <f t="shared" si="0"/>
        <v>-0.19023616392844239</v>
      </c>
      <c r="S49" s="11">
        <f t="shared" si="1"/>
        <v>-1.9087543307914005E-2</v>
      </c>
    </row>
    <row r="50" spans="1:19" x14ac:dyDescent="0.25">
      <c r="A50" s="20" t="str">
        <f>VLOOKUP('Customer Names'!A50,'Customer Names'!A50:A2385,1,FALSE)</f>
        <v>Id49</v>
      </c>
      <c r="B50" s="20" t="str">
        <f>VLOOKUP(Table6[[#This Row],[NAME]],Table6[NAME],1,FALSE)</f>
        <v>Flavio</v>
      </c>
      <c r="C50" s="11">
        <f>VLOOKUP(Table4[[#This Row],[BMI]],Table4[BMI],1,FALSE)</f>
        <v>53.09</v>
      </c>
      <c r="D50" s="11">
        <f>VLOOKUP(Table4[[#This Row],[HBA1C]],Table4[HBA1C],1,FALSE)</f>
        <v>4.82</v>
      </c>
      <c r="E50" s="11" t="str">
        <f>VLOOKUP(Table4[[#This Row],[Any Transplants]],Table4[Any Transplants],1,FALSE)</f>
        <v>No</v>
      </c>
      <c r="F50" s="11" t="str">
        <f>VLOOKUP(Table4[[#This Row],[Cancer history]],Table4[Cancer history],1,FALSE)</f>
        <v>No</v>
      </c>
      <c r="G50" s="11" t="str">
        <f>VLOOKUP(Table4[[#This Row],[Smoker2]],Table4[Smoker2],1,FALSE)</f>
        <v>YES</v>
      </c>
      <c r="H50" s="11" t="str">
        <f>VLOOKUP(Table4[[#This Row],[Heart Issues]],Table4[Heart Issues],1,FALSE)</f>
        <v>yes</v>
      </c>
      <c r="I50" s="11">
        <f>VLOOKUP(Table4[[#This Row],[Number of Major Surgeries]],Table4[Number of Major Surgeries],1,FALSE)</f>
        <v>2</v>
      </c>
      <c r="J50" s="11" t="str">
        <f>VLOOKUP('Medical Examinations'!M50,'Medical Examinations'!M50:M2384,1,FALSE)</f>
        <v>obesity</v>
      </c>
      <c r="K50" s="11" t="str">
        <f>VLOOKUP('Medical Examinations'!N50,'Medical Examinations'!N50:N2384,1,FALSE)</f>
        <v>normal</v>
      </c>
      <c r="L50" s="11" t="str">
        <f>VLOOKUP(Table3[[#This Row],[date of birth]],Table3[date of birth],1,FALSE)</f>
        <v>25-Oct-2001</v>
      </c>
      <c r="M50" s="11">
        <f>VLOOKUP(Table3[[#This Row],[age]],Table3[age],1,FALSE)</f>
        <v>21</v>
      </c>
      <c r="N50" s="65">
        <f>VLOOKUP(Table3[[#This Row],[charges2]],Table3[charges2],1,FALSE)</f>
        <v>1141</v>
      </c>
      <c r="O50" s="11" t="str">
        <f>VLOOKUP(Table3[[#This Row],[HOSPITAL TIER2]],Table3[HOSPITAL TIER2],1,FALSE)</f>
        <v>tier - 3</v>
      </c>
      <c r="P50" s="11" t="str">
        <f>VLOOKUP(Table3[[#This Row],[city tier2]],Table3[city tier2],1,FALSE)</f>
        <v>tier - 1</v>
      </c>
      <c r="Q50" s="11" t="str">
        <f>VLOOKUP(Table3[[#This Row],[state id2]],Table3[state id2],1,FALSE)</f>
        <v>R1013</v>
      </c>
      <c r="R50" s="11">
        <f t="shared" si="0"/>
        <v>-0.18962470538345952</v>
      </c>
      <c r="S50" s="11">
        <f t="shared" si="1"/>
        <v>-1.9766023938629727E-2</v>
      </c>
    </row>
    <row r="51" spans="1:19" x14ac:dyDescent="0.25">
      <c r="A51" s="20" t="str">
        <f>VLOOKUP('Customer Names'!A51,'Customer Names'!A51:A2386,1,FALSE)</f>
        <v>Id50</v>
      </c>
      <c r="B51" s="20" t="str">
        <f>VLOOKUP(Table6[[#This Row],[NAME]],Table6[NAME],1,FALSE)</f>
        <v>Ryan</v>
      </c>
      <c r="C51" s="11">
        <f>VLOOKUP(Table4[[#This Row],[BMI]],Table4[BMI],1,FALSE)</f>
        <v>31.79</v>
      </c>
      <c r="D51" s="11">
        <f>VLOOKUP(Table4[[#This Row],[HBA1C]],Table4[HBA1C],1,FALSE)</f>
        <v>5.51</v>
      </c>
      <c r="E51" s="11" t="str">
        <f>VLOOKUP(Table4[[#This Row],[Any Transplants]],Table4[Any Transplants],1,FALSE)</f>
        <v>No</v>
      </c>
      <c r="F51" s="11" t="str">
        <f>VLOOKUP(Table4[[#This Row],[Cancer history]],Table4[Cancer history],1,FALSE)</f>
        <v>No</v>
      </c>
      <c r="G51" s="11" t="str">
        <f>VLOOKUP(Table4[[#This Row],[Smoker2]],Table4[Smoker2],1,FALSE)</f>
        <v>YES</v>
      </c>
      <c r="H51" s="11" t="str">
        <f>VLOOKUP(Table4[[#This Row],[Heart Issues]],Table4[Heart Issues],1,FALSE)</f>
        <v>yes</v>
      </c>
      <c r="I51" s="11">
        <f>VLOOKUP(Table4[[#This Row],[Number of Major Surgeries]],Table4[Number of Major Surgeries],1,FALSE)</f>
        <v>2</v>
      </c>
      <c r="J51" s="11" t="str">
        <f>VLOOKUP('Medical Examinations'!M51,'Medical Examinations'!M51:M2385,1,FALSE)</f>
        <v>obesity</v>
      </c>
      <c r="K51" s="11" t="str">
        <f>VLOOKUP('Medical Examinations'!N51,'Medical Examinations'!N51:N2385,1,FALSE)</f>
        <v>normal</v>
      </c>
      <c r="L51" s="11" t="str">
        <f>VLOOKUP(Table3[[#This Row],[date of birth]],Table3[date of birth],1,FALSE)</f>
        <v>12-Sep-2004</v>
      </c>
      <c r="M51" s="11">
        <f>VLOOKUP(Table3[[#This Row],[age]],Table3[age],1,FALSE)</f>
        <v>18</v>
      </c>
      <c r="N51" s="65">
        <f>VLOOKUP(Table3[[#This Row],[charges2]],Table3[charges2],1,FALSE)</f>
        <v>1141.45</v>
      </c>
      <c r="O51" s="11" t="str">
        <f>VLOOKUP(Table3[[#This Row],[HOSPITAL TIER2]],Table3[HOSPITAL TIER2],1,FALSE)</f>
        <v>tier - 3</v>
      </c>
      <c r="P51" s="11" t="str">
        <f>VLOOKUP(Table3[[#This Row],[city tier2]],Table3[city tier2],1,FALSE)</f>
        <v>tier - 3</v>
      </c>
      <c r="Q51" s="11" t="str">
        <f>VLOOKUP(Table3[[#This Row],[state id2]],Table3[state id2],1,FALSE)</f>
        <v>R1013</v>
      </c>
      <c r="R51" s="11">
        <f t="shared" si="0"/>
        <v>-0.18842463325233461</v>
      </c>
      <c r="S51" s="11">
        <f t="shared" si="1"/>
        <v>-2.0253044973526549E-2</v>
      </c>
    </row>
    <row r="52" spans="1:19" x14ac:dyDescent="0.25">
      <c r="A52" s="20" t="str">
        <f>VLOOKUP('Customer Names'!A52,'Customer Names'!A52:A2387,1,FALSE)</f>
        <v>Id51</v>
      </c>
      <c r="B52" s="20" t="str">
        <f>VLOOKUP(Table6[[#This Row],[NAME]],Table6[NAME],1,FALSE)</f>
        <v>Anthony J.</v>
      </c>
      <c r="C52" s="11">
        <f>VLOOKUP(Table4[[#This Row],[BMI]],Table4[BMI],1,FALSE)</f>
        <v>41.895000000000003</v>
      </c>
      <c r="D52" s="11">
        <f>VLOOKUP(Table4[[#This Row],[HBA1C]],Table4[HBA1C],1,FALSE)</f>
        <v>10.87</v>
      </c>
      <c r="E52" s="11" t="str">
        <f>VLOOKUP(Table4[[#This Row],[Any Transplants]],Table4[Any Transplants],1,FALSE)</f>
        <v>No</v>
      </c>
      <c r="F52" s="11" t="str">
        <f>VLOOKUP(Table4[[#This Row],[Cancer history]],Table4[Cancer history],1,FALSE)</f>
        <v>No</v>
      </c>
      <c r="G52" s="11" t="str">
        <f>VLOOKUP(Table4[[#This Row],[Smoker2]],Table4[Smoker2],1,FALSE)</f>
        <v>YES</v>
      </c>
      <c r="H52" s="11" t="str">
        <f>VLOOKUP(Table4[[#This Row],[Heart Issues]],Table4[Heart Issues],1,FALSE)</f>
        <v>yes</v>
      </c>
      <c r="I52" s="11">
        <f>VLOOKUP(Table4[[#This Row],[Number of Major Surgeries]],Table4[Number of Major Surgeries],1,FALSE)</f>
        <v>1</v>
      </c>
      <c r="J52" s="11" t="str">
        <f>VLOOKUP('Medical Examinations'!M52,'Medical Examinations'!M52:M2386,1,FALSE)</f>
        <v>obesity</v>
      </c>
      <c r="K52" s="11" t="str">
        <f>VLOOKUP('Medical Examinations'!N52,'Medical Examinations'!N52:N2386,1,FALSE)</f>
        <v>diabetes</v>
      </c>
      <c r="L52" s="11" t="str">
        <f>VLOOKUP(Table3[[#This Row],[date of birth]],Table3[date of birth],1,FALSE)</f>
        <v>1-Oct-2002</v>
      </c>
      <c r="M52" s="11">
        <f>VLOOKUP(Table3[[#This Row],[age]],Table3[age],1,FALSE)</f>
        <v>20</v>
      </c>
      <c r="N52" s="65">
        <f>VLOOKUP(Table3[[#This Row],[charges2]],Table3[charges2],1,FALSE)</f>
        <v>1142</v>
      </c>
      <c r="O52" s="11" t="str">
        <f>VLOOKUP(Table3[[#This Row],[HOSPITAL TIER2]],Table3[HOSPITAL TIER2],1,FALSE)</f>
        <v>tier - 3</v>
      </c>
      <c r="P52" s="11" t="str">
        <f>VLOOKUP(Table3[[#This Row],[city tier2]],Table3[city tier2],1,FALSE)</f>
        <v>tier - 2</v>
      </c>
      <c r="Q52" s="11" t="str">
        <f>VLOOKUP(Table3[[#This Row],[state id2]],Table3[state id2],1,FALSE)</f>
        <v>R1011</v>
      </c>
      <c r="R52" s="11">
        <f t="shared" si="0"/>
        <v>-0.18845487787959753</v>
      </c>
      <c r="S52" s="11">
        <f t="shared" si="1"/>
        <v>-2.0599414694293338E-2</v>
      </c>
    </row>
    <row r="53" spans="1:19" x14ac:dyDescent="0.25">
      <c r="A53" s="20" t="str">
        <f>VLOOKUP('Customer Names'!A53,'Customer Names'!A53:A2388,1,FALSE)</f>
        <v>Id52</v>
      </c>
      <c r="B53" s="20" t="str">
        <f>VLOOKUP(Table6[[#This Row],[NAME]],Table6[NAME],1,FALSE)</f>
        <v>Alex</v>
      </c>
      <c r="C53" s="11">
        <f>VLOOKUP(Table4[[#This Row],[BMI]],Table4[BMI],1,FALSE)</f>
        <v>31.16</v>
      </c>
      <c r="D53" s="11">
        <f>VLOOKUP(Table4[[#This Row],[HBA1C]],Table4[HBA1C],1,FALSE)</f>
        <v>9.34</v>
      </c>
      <c r="E53" s="11" t="str">
        <f>VLOOKUP(Table4[[#This Row],[Any Transplants]],Table4[Any Transplants],1,FALSE)</f>
        <v>No</v>
      </c>
      <c r="F53" s="11" t="str">
        <f>VLOOKUP(Table4[[#This Row],[Cancer history]],Table4[Cancer history],1,FALSE)</f>
        <v>No</v>
      </c>
      <c r="G53" s="11" t="str">
        <f>VLOOKUP(Table4[[#This Row],[Smoker2]],Table4[Smoker2],1,FALSE)</f>
        <v>YES</v>
      </c>
      <c r="H53" s="11" t="str">
        <f>VLOOKUP(Table4[[#This Row],[Heart Issues]],Table4[Heart Issues],1,FALSE)</f>
        <v>No</v>
      </c>
      <c r="I53" s="11">
        <f>VLOOKUP(Table4[[#This Row],[Number of Major Surgeries]],Table4[Number of Major Surgeries],1,FALSE)</f>
        <v>0</v>
      </c>
      <c r="J53" s="11" t="str">
        <f>VLOOKUP('Medical Examinations'!M53,'Medical Examinations'!M53:M2387,1,FALSE)</f>
        <v>obesity</v>
      </c>
      <c r="K53" s="11" t="str">
        <f>VLOOKUP('Medical Examinations'!N53,'Medical Examinations'!N53:N2387,1,FALSE)</f>
        <v>diabetes</v>
      </c>
      <c r="L53" s="11" t="str">
        <f>VLOOKUP(Table3[[#This Row],[date of birth]],Table3[date of birth],1,FALSE)</f>
        <v>10-Jun-2004</v>
      </c>
      <c r="M53" s="11">
        <f>VLOOKUP(Table3[[#This Row],[age]],Table3[age],1,FALSE)</f>
        <v>18</v>
      </c>
      <c r="N53" s="65">
        <f>VLOOKUP(Table3[[#This Row],[charges2]],Table3[charges2],1,FALSE)</f>
        <v>1146.8</v>
      </c>
      <c r="O53" s="11" t="str">
        <f>VLOOKUP(Table3[[#This Row],[HOSPITAL TIER2]],Table3[HOSPITAL TIER2],1,FALSE)</f>
        <v>tier - 2</v>
      </c>
      <c r="P53" s="11" t="str">
        <f>VLOOKUP(Table3[[#This Row],[city tier2]],Table3[city tier2],1,FALSE)</f>
        <v>tier - 2</v>
      </c>
      <c r="Q53" s="11" t="str">
        <f>VLOOKUP(Table3[[#This Row],[state id2]],Table3[state id2],1,FALSE)</f>
        <v>R1013</v>
      </c>
      <c r="R53" s="11">
        <f t="shared" si="0"/>
        <v>-0.18779586128899031</v>
      </c>
      <c r="S53" s="11">
        <f t="shared" si="1"/>
        <v>-1.9375107066653848E-2</v>
      </c>
    </row>
    <row r="54" spans="1:19" x14ac:dyDescent="0.25">
      <c r="A54" s="20" t="str">
        <f>VLOOKUP('Customer Names'!A54,'Customer Names'!A54:A2389,1,FALSE)</f>
        <v>Id53</v>
      </c>
      <c r="B54" s="20" t="str">
        <f>VLOOKUP(Table6[[#This Row],[NAME]],Table6[NAME],1,FALSE)</f>
        <v>David</v>
      </c>
      <c r="C54" s="11">
        <f>VLOOKUP(Table4[[#This Row],[BMI]],Table4[BMI],1,FALSE)</f>
        <v>34.104999999999997</v>
      </c>
      <c r="D54" s="11">
        <f>VLOOKUP(Table4[[#This Row],[HBA1C]],Table4[HBA1C],1,FALSE)</f>
        <v>5.03</v>
      </c>
      <c r="E54" s="11" t="str">
        <f>VLOOKUP(Table4[[#This Row],[Any Transplants]],Table4[Any Transplants],1,FALSE)</f>
        <v>No</v>
      </c>
      <c r="F54" s="11" t="str">
        <f>VLOOKUP(Table4[[#This Row],[Cancer history]],Table4[Cancer history],1,FALSE)</f>
        <v>Yes</v>
      </c>
      <c r="G54" s="11" t="str">
        <f>VLOOKUP(Table4[[#This Row],[Smoker2]],Table4[Smoker2],1,FALSE)</f>
        <v>YES</v>
      </c>
      <c r="H54" s="11" t="str">
        <f>VLOOKUP(Table4[[#This Row],[Heart Issues]],Table4[Heart Issues],1,FALSE)</f>
        <v>yes</v>
      </c>
      <c r="I54" s="11">
        <f>VLOOKUP(Table4[[#This Row],[Number of Major Surgeries]],Table4[Number of Major Surgeries],1,FALSE)</f>
        <v>1</v>
      </c>
      <c r="J54" s="11" t="str">
        <f>VLOOKUP('Medical Examinations'!M54,'Medical Examinations'!M54:M2388,1,FALSE)</f>
        <v>obesity</v>
      </c>
      <c r="K54" s="11" t="str">
        <f>VLOOKUP('Medical Examinations'!N54,'Medical Examinations'!N54:N2388,1,FALSE)</f>
        <v>normal</v>
      </c>
      <c r="L54" s="11" t="str">
        <f>VLOOKUP(Table3[[#This Row],[date of birth]],Table3[date of birth],1,FALSE)</f>
        <v>12-Jun-2003</v>
      </c>
      <c r="M54" s="11">
        <f>VLOOKUP(Table3[[#This Row],[age]],Table3[age],1,FALSE)</f>
        <v>19</v>
      </c>
      <c r="N54" s="65">
        <f>VLOOKUP(Table3[[#This Row],[charges2]],Table3[charges2],1,FALSE)</f>
        <v>1149</v>
      </c>
      <c r="O54" s="11" t="str">
        <f>VLOOKUP(Table3[[#This Row],[HOSPITAL TIER2]],Table3[HOSPITAL TIER2],1,FALSE)</f>
        <v>tier - 2</v>
      </c>
      <c r="P54" s="11" t="str">
        <f>VLOOKUP(Table3[[#This Row],[city tier2]],Table3[city tier2],1,FALSE)</f>
        <v>tier - 1</v>
      </c>
      <c r="Q54" s="11" t="str">
        <f>VLOOKUP(Table3[[#This Row],[state id2]],Table3[state id2],1,FALSE)</f>
        <v>R1012</v>
      </c>
      <c r="R54" s="11">
        <f t="shared" si="0"/>
        <v>-0.18787624150249047</v>
      </c>
      <c r="S54" s="11">
        <f t="shared" si="1"/>
        <v>-1.8501015005802587E-2</v>
      </c>
    </row>
    <row r="55" spans="1:19" x14ac:dyDescent="0.25">
      <c r="A55" s="20" t="str">
        <f>VLOOKUP('Customer Names'!A55,'Customer Names'!A55:A2390,1,FALSE)</f>
        <v>Id54</v>
      </c>
      <c r="B55" s="20" t="str">
        <f>VLOOKUP(Table6[[#This Row],[NAME]],Table6[NAME],1,FALSE)</f>
        <v>Andrew B</v>
      </c>
      <c r="C55" s="11">
        <f>VLOOKUP(Table4[[#This Row],[BMI]],Table4[BMI],1,FALSE)</f>
        <v>51.93</v>
      </c>
      <c r="D55" s="11">
        <f>VLOOKUP(Table4[[#This Row],[HBA1C]],Table4[HBA1C],1,FALSE)</f>
        <v>11.05</v>
      </c>
      <c r="E55" s="11" t="str">
        <f>VLOOKUP(Table4[[#This Row],[Any Transplants]],Table4[Any Transplants],1,FALSE)</f>
        <v>No</v>
      </c>
      <c r="F55" s="11" t="str">
        <f>VLOOKUP(Table4[[#This Row],[Cancer history]],Table4[Cancer history],1,FALSE)</f>
        <v>No</v>
      </c>
      <c r="G55" s="11" t="str">
        <f>VLOOKUP(Table4[[#This Row],[Smoker2]],Table4[Smoker2],1,FALSE)</f>
        <v>YES</v>
      </c>
      <c r="H55" s="11" t="str">
        <f>VLOOKUP(Table4[[#This Row],[Heart Issues]],Table4[Heart Issues],1,FALSE)</f>
        <v>No</v>
      </c>
      <c r="I55" s="11">
        <f>VLOOKUP(Table4[[#This Row],[Number of Major Surgeries]],Table4[Number of Major Surgeries],1,FALSE)</f>
        <v>0</v>
      </c>
      <c r="J55" s="11" t="str">
        <f>VLOOKUP('Medical Examinations'!M55,'Medical Examinations'!M55:M2389,1,FALSE)</f>
        <v>obesity</v>
      </c>
      <c r="K55" s="11" t="str">
        <f>VLOOKUP('Medical Examinations'!N55,'Medical Examinations'!N55:N2389,1,FALSE)</f>
        <v>diabetes</v>
      </c>
      <c r="L55" s="11" t="str">
        <f>VLOOKUP(Table3[[#This Row],[date of birth]],Table3[date of birth],1,FALSE)</f>
        <v>18-Jul-2004</v>
      </c>
      <c r="M55" s="11">
        <f>VLOOKUP(Table3[[#This Row],[age]],Table3[age],1,FALSE)</f>
        <v>18</v>
      </c>
      <c r="N55" s="65">
        <f>VLOOKUP(Table3[[#This Row],[charges2]],Table3[charges2],1,FALSE)</f>
        <v>1149.4000000000001</v>
      </c>
      <c r="O55" s="11" t="str">
        <f>VLOOKUP(Table3[[#This Row],[HOSPITAL TIER2]],Table3[HOSPITAL TIER2],1,FALSE)</f>
        <v>tier - 2</v>
      </c>
      <c r="P55" s="11" t="str">
        <f>VLOOKUP(Table3[[#This Row],[city tier2]],Table3[city tier2],1,FALSE)</f>
        <v>tier - 2</v>
      </c>
      <c r="Q55" s="11" t="str">
        <f>VLOOKUP(Table3[[#This Row],[state id2]],Table3[state id2],1,FALSE)</f>
        <v>R1013</v>
      </c>
      <c r="R55" s="11">
        <f t="shared" si="0"/>
        <v>-0.18772591106329678</v>
      </c>
      <c r="S55" s="11">
        <f t="shared" si="1"/>
        <v>-1.8978104816709428E-2</v>
      </c>
    </row>
    <row r="56" spans="1:19" x14ac:dyDescent="0.25">
      <c r="A56" s="20" t="str">
        <f>VLOOKUP('Customer Names'!A56,'Customer Names'!A56:A2391,1,FALSE)</f>
        <v>Id55</v>
      </c>
      <c r="B56" s="20" t="str">
        <f>VLOOKUP(Table6[[#This Row],[NAME]],Table6[NAME],1,FALSE)</f>
        <v>Dara E</v>
      </c>
      <c r="C56" s="11">
        <f>VLOOKUP(Table4[[#This Row],[BMI]],Table4[BMI],1,FALSE)</f>
        <v>38.950000000000003</v>
      </c>
      <c r="D56" s="11">
        <f>VLOOKUP(Table4[[#This Row],[HBA1C]],Table4[HBA1C],1,FALSE)</f>
        <v>11.95</v>
      </c>
      <c r="E56" s="11" t="str">
        <f>VLOOKUP(Table4[[#This Row],[Any Transplants]],Table4[Any Transplants],1,FALSE)</f>
        <v>No</v>
      </c>
      <c r="F56" s="11" t="str">
        <f>VLOOKUP(Table4[[#This Row],[Cancer history]],Table4[Cancer history],1,FALSE)</f>
        <v>No</v>
      </c>
      <c r="G56" s="11" t="str">
        <f>VLOOKUP(Table4[[#This Row],[Smoker2]],Table4[Smoker2],1,FALSE)</f>
        <v>YES</v>
      </c>
      <c r="H56" s="11" t="str">
        <f>VLOOKUP(Table4[[#This Row],[Heart Issues]],Table4[Heart Issues],1,FALSE)</f>
        <v>No</v>
      </c>
      <c r="I56" s="11">
        <f>VLOOKUP(Table4[[#This Row],[Number of Major Surgeries]],Table4[Number of Major Surgeries],1,FALSE)</f>
        <v>0</v>
      </c>
      <c r="J56" s="11" t="str">
        <f>VLOOKUP('Medical Examinations'!M56,'Medical Examinations'!M56:M2390,1,FALSE)</f>
        <v>obesity</v>
      </c>
      <c r="K56" s="11" t="str">
        <f>VLOOKUP('Medical Examinations'!N56,'Medical Examinations'!N56:N2390,1,FALSE)</f>
        <v>diabetes</v>
      </c>
      <c r="L56" s="11" t="str">
        <f>VLOOKUP(Table3[[#This Row],[date of birth]],Table3[date of birth],1,FALSE)</f>
        <v>26-Jul-1994</v>
      </c>
      <c r="M56" s="11">
        <f>VLOOKUP(Table3[[#This Row],[age]],Table3[age],1,FALSE)</f>
        <v>28</v>
      </c>
      <c r="N56" s="65">
        <f>VLOOKUP(Table3[[#This Row],[charges2]],Table3[charges2],1,FALSE)</f>
        <v>1158.32</v>
      </c>
      <c r="O56" s="11" t="str">
        <f>VLOOKUP(Table3[[#This Row],[HOSPITAL TIER2]],Table3[HOSPITAL TIER2],1,FALSE)</f>
        <v>tier - 2</v>
      </c>
      <c r="P56" s="11" t="str">
        <f>VLOOKUP(Table3[[#This Row],[city tier2]],Table3[city tier2],1,FALSE)</f>
        <v>tier - 1</v>
      </c>
      <c r="Q56" s="11" t="str">
        <f>VLOOKUP(Table3[[#This Row],[state id2]],Table3[state id2],1,FALSE)</f>
        <v>R1013</v>
      </c>
      <c r="R56" s="11">
        <f t="shared" si="0"/>
        <v>-0.18635552188513679</v>
      </c>
      <c r="S56" s="11">
        <f t="shared" si="1"/>
        <v>-1.7562313241397384E-2</v>
      </c>
    </row>
    <row r="57" spans="1:19" x14ac:dyDescent="0.25">
      <c r="A57" s="20" t="str">
        <f>VLOOKUP('Customer Names'!A57,'Customer Names'!A57:A2392,1,FALSE)</f>
        <v>Id56</v>
      </c>
      <c r="B57" s="20" t="str">
        <f>VLOOKUP(Table6[[#This Row],[NAME]],Table6[NAME],1,FALSE)</f>
        <v>Inna</v>
      </c>
      <c r="C57" s="11">
        <f>VLOOKUP(Table4[[#This Row],[BMI]],Table4[BMI],1,FALSE)</f>
        <v>36.630000000000003</v>
      </c>
      <c r="D57" s="11">
        <f>VLOOKUP(Table4[[#This Row],[HBA1C]],Table4[HBA1C],1,FALSE)</f>
        <v>7.72</v>
      </c>
      <c r="E57" s="11" t="str">
        <f>VLOOKUP(Table4[[#This Row],[Any Transplants]],Table4[Any Transplants],1,FALSE)</f>
        <v>No</v>
      </c>
      <c r="F57" s="11" t="str">
        <f>VLOOKUP(Table4[[#This Row],[Cancer history]],Table4[Cancer history],1,FALSE)</f>
        <v>No</v>
      </c>
      <c r="G57" s="11" t="str">
        <f>VLOOKUP(Table4[[#This Row],[Smoker2]],Table4[Smoker2],1,FALSE)</f>
        <v>YES</v>
      </c>
      <c r="H57" s="11" t="str">
        <f>VLOOKUP(Table4[[#This Row],[Heart Issues]],Table4[Heart Issues],1,FALSE)</f>
        <v>yes</v>
      </c>
      <c r="I57" s="11">
        <f>VLOOKUP(Table4[[#This Row],[Number of Major Surgeries]],Table4[Number of Major Surgeries],1,FALSE)</f>
        <v>1</v>
      </c>
      <c r="J57" s="11" t="str">
        <f>VLOOKUP('Medical Examinations'!M57,'Medical Examinations'!M57:M2391,1,FALSE)</f>
        <v>obesity</v>
      </c>
      <c r="K57" s="11" t="str">
        <f>VLOOKUP('Medical Examinations'!N57,'Medical Examinations'!N57:N2391,1,FALSE)</f>
        <v>diabetes</v>
      </c>
      <c r="L57" s="11" t="str">
        <f>VLOOKUP(Table3[[#This Row],[date of birth]],Table3[date of birth],1,FALSE)</f>
        <v>11-Nov-2004</v>
      </c>
      <c r="M57" s="11">
        <f>VLOOKUP(Table3[[#This Row],[age]],Table3[age],1,FALSE)</f>
        <v>18</v>
      </c>
      <c r="N57" s="65">
        <f>VLOOKUP(Table3[[#This Row],[charges2]],Table3[charges2],1,FALSE)</f>
        <v>1163.46</v>
      </c>
      <c r="O57" s="11" t="str">
        <f>VLOOKUP(Table3[[#This Row],[HOSPITAL TIER2]],Table3[HOSPITAL TIER2],1,FALSE)</f>
        <v>tier - 2</v>
      </c>
      <c r="P57" s="11" t="str">
        <f>VLOOKUP(Table3[[#This Row],[city tier2]],Table3[city tier2],1,FALSE)</f>
        <v>tier - 3</v>
      </c>
      <c r="Q57" s="11" t="str">
        <f>VLOOKUP(Table3[[#This Row],[state id2]],Table3[state id2],1,FALSE)</f>
        <v>R1013</v>
      </c>
      <c r="R57" s="11">
        <f t="shared" si="0"/>
        <v>-0.18606646172940677</v>
      </c>
      <c r="S57" s="11">
        <f t="shared" si="1"/>
        <v>-1.6657499774612731E-2</v>
      </c>
    </row>
    <row r="58" spans="1:19" x14ac:dyDescent="0.25">
      <c r="A58" s="20" t="str">
        <f>VLOOKUP('Customer Names'!A58,'Customer Names'!A58:A2393,1,FALSE)</f>
        <v>Id57</v>
      </c>
      <c r="B58" s="20" t="str">
        <f>VLOOKUP(Table6[[#This Row],[NAME]],Table6[NAME],1,FALSE)</f>
        <v>Ari</v>
      </c>
      <c r="C58" s="11">
        <f>VLOOKUP(Table4[[#This Row],[BMI]],Table4[BMI],1,FALSE)</f>
        <v>34.200000000000003</v>
      </c>
      <c r="D58" s="11">
        <f>VLOOKUP(Table4[[#This Row],[HBA1C]],Table4[HBA1C],1,FALSE)</f>
        <v>5.75</v>
      </c>
      <c r="E58" s="11" t="str">
        <f>VLOOKUP(Table4[[#This Row],[Any Transplants]],Table4[Any Transplants],1,FALSE)</f>
        <v>No</v>
      </c>
      <c r="F58" s="11" t="str">
        <f>VLOOKUP(Table4[[#This Row],[Cancer history]],Table4[Cancer history],1,FALSE)</f>
        <v>No</v>
      </c>
      <c r="G58" s="11" t="str">
        <f>VLOOKUP(Table4[[#This Row],[Smoker2]],Table4[Smoker2],1,FALSE)</f>
        <v>YES</v>
      </c>
      <c r="H58" s="11" t="str">
        <f>VLOOKUP(Table4[[#This Row],[Heart Issues]],Table4[Heart Issues],1,FALSE)</f>
        <v>No</v>
      </c>
      <c r="I58" s="11">
        <f>VLOOKUP(Table4[[#This Row],[Number of Major Surgeries]],Table4[Number of Major Surgeries],1,FALSE)</f>
        <v>2</v>
      </c>
      <c r="J58" s="11" t="str">
        <f>VLOOKUP('Medical Examinations'!M58,'Medical Examinations'!M58:M2392,1,FALSE)</f>
        <v>obesity</v>
      </c>
      <c r="K58" s="11" t="str">
        <f>VLOOKUP('Medical Examinations'!N58,'Medical Examinations'!N58:N2392,1,FALSE)</f>
        <v>prediabetes</v>
      </c>
      <c r="L58" s="11" t="str">
        <f>VLOOKUP(Table3[[#This Row],[date of birth]],Table3[date of birth],1,FALSE)</f>
        <v>11-Jun-2002</v>
      </c>
      <c r="M58" s="11">
        <f>VLOOKUP(Table3[[#This Row],[age]],Table3[age],1,FALSE)</f>
        <v>20</v>
      </c>
      <c r="N58" s="65">
        <f>VLOOKUP(Table3[[#This Row],[charges2]],Table3[charges2],1,FALSE)</f>
        <v>1165</v>
      </c>
      <c r="O58" s="11" t="str">
        <f>VLOOKUP(Table3[[#This Row],[HOSPITAL TIER2]],Table3[HOSPITAL TIER2],1,FALSE)</f>
        <v>tier - 2</v>
      </c>
      <c r="P58" s="11" t="str">
        <f>VLOOKUP(Table3[[#This Row],[city tier2]],Table3[city tier2],1,FALSE)</f>
        <v>tier - 3</v>
      </c>
      <c r="Q58" s="11" t="str">
        <f>VLOOKUP(Table3[[#This Row],[state id2]],Table3[state id2],1,FALSE)</f>
        <v>R1012</v>
      </c>
      <c r="R58" s="11">
        <f t="shared" si="0"/>
        <v>-0.1857171777570735</v>
      </c>
      <c r="S58" s="11">
        <f t="shared" si="1"/>
        <v>-1.6291191044505469E-2</v>
      </c>
    </row>
    <row r="59" spans="1:19" x14ac:dyDescent="0.25">
      <c r="A59" s="20" t="str">
        <f>VLOOKUP('Customer Names'!A59,'Customer Names'!A59:A2394,1,FALSE)</f>
        <v>Id58</v>
      </c>
      <c r="B59" s="20" t="str">
        <f>VLOOKUP(Table6[[#This Row],[NAME]],Table6[NAME],1,FALSE)</f>
        <v>Lindsey</v>
      </c>
      <c r="C59" s="11">
        <f>VLOOKUP(Table4[[#This Row],[BMI]],Table4[BMI],1,FALSE)</f>
        <v>50.63</v>
      </c>
      <c r="D59" s="11">
        <f>VLOOKUP(Table4[[#This Row],[HBA1C]],Table4[HBA1C],1,FALSE)</f>
        <v>11.89</v>
      </c>
      <c r="E59" s="11" t="str">
        <f>VLOOKUP(Table4[[#This Row],[Any Transplants]],Table4[Any Transplants],1,FALSE)</f>
        <v>No</v>
      </c>
      <c r="F59" s="11" t="str">
        <f>VLOOKUP(Table4[[#This Row],[Cancer history]],Table4[Cancer history],1,FALSE)</f>
        <v>No</v>
      </c>
      <c r="G59" s="11" t="str">
        <f>VLOOKUP(Table4[[#This Row],[Smoker2]],Table4[Smoker2],1,FALSE)</f>
        <v>YES</v>
      </c>
      <c r="H59" s="11" t="str">
        <f>VLOOKUP(Table4[[#This Row],[Heart Issues]],Table4[Heart Issues],1,FALSE)</f>
        <v>No</v>
      </c>
      <c r="I59" s="11">
        <f>VLOOKUP(Table4[[#This Row],[Number of Major Surgeries]],Table4[Number of Major Surgeries],1,FALSE)</f>
        <v>0</v>
      </c>
      <c r="J59" s="11" t="str">
        <f>VLOOKUP('Medical Examinations'!M59,'Medical Examinations'!M59:M2393,1,FALSE)</f>
        <v>obesity</v>
      </c>
      <c r="K59" s="11" t="str">
        <f>VLOOKUP('Medical Examinations'!N59,'Medical Examinations'!N59:N2393,1,FALSE)</f>
        <v>diabetes</v>
      </c>
      <c r="L59" s="11" t="str">
        <f>VLOOKUP(Table3[[#This Row],[date of birth]],Table3[date of birth],1,FALSE)</f>
        <v>12-Nov-2001</v>
      </c>
      <c r="M59" s="11">
        <f>VLOOKUP(Table3[[#This Row],[age]],Table3[age],1,FALSE)</f>
        <v>21</v>
      </c>
      <c r="N59" s="65">
        <f>VLOOKUP(Table3[[#This Row],[charges2]],Table3[charges2],1,FALSE)</f>
        <v>1167</v>
      </c>
      <c r="O59" s="11" t="str">
        <f>VLOOKUP(Table3[[#This Row],[HOSPITAL TIER2]],Table3[HOSPITAL TIER2],1,FALSE)</f>
        <v>tier - 2</v>
      </c>
      <c r="P59" s="11" t="str">
        <f>VLOOKUP(Table3[[#This Row],[city tier2]],Table3[city tier2],1,FALSE)</f>
        <v>tier - 1</v>
      </c>
      <c r="Q59" s="11" t="str">
        <f>VLOOKUP(Table3[[#This Row],[state id2]],Table3[state id2],1,FALSE)</f>
        <v>R1013</v>
      </c>
      <c r="R59" s="11">
        <f t="shared" si="0"/>
        <v>-0.18556032622993324</v>
      </c>
      <c r="S59" s="11">
        <f t="shared" si="1"/>
        <v>-1.6533037032851878E-2</v>
      </c>
    </row>
    <row r="60" spans="1:19" x14ac:dyDescent="0.25">
      <c r="A60" s="20" t="str">
        <f>VLOOKUP('Customer Names'!A60,'Customer Names'!A60:A2395,1,FALSE)</f>
        <v>Id59</v>
      </c>
      <c r="B60" s="20" t="str">
        <f>VLOOKUP(Table6[[#This Row],[NAME]],Table6[NAME],1,FALSE)</f>
        <v>Kenny</v>
      </c>
      <c r="C60" s="11">
        <f>VLOOKUP(Table4[[#This Row],[BMI]],Table4[BMI],1,FALSE)</f>
        <v>36.479999999999997</v>
      </c>
      <c r="D60" s="11">
        <f>VLOOKUP(Table4[[#This Row],[HBA1C]],Table4[HBA1C],1,FALSE)</f>
        <v>6.2</v>
      </c>
      <c r="E60" s="11" t="str">
        <f>VLOOKUP(Table4[[#This Row],[Any Transplants]],Table4[Any Transplants],1,FALSE)</f>
        <v>No</v>
      </c>
      <c r="F60" s="11" t="str">
        <f>VLOOKUP(Table4[[#This Row],[Cancer history]],Table4[Cancer history],1,FALSE)</f>
        <v>No</v>
      </c>
      <c r="G60" s="11" t="str">
        <f>VLOOKUP(Table4[[#This Row],[Smoker2]],Table4[Smoker2],1,FALSE)</f>
        <v>YES</v>
      </c>
      <c r="H60" s="11" t="str">
        <f>VLOOKUP(Table4[[#This Row],[Heart Issues]],Table4[Heart Issues],1,FALSE)</f>
        <v>No</v>
      </c>
      <c r="I60" s="11">
        <f>VLOOKUP(Table4[[#This Row],[Number of Major Surgeries]],Table4[Number of Major Surgeries],1,FALSE)</f>
        <v>0</v>
      </c>
      <c r="J60" s="11" t="str">
        <f>VLOOKUP('Medical Examinations'!M60,'Medical Examinations'!M60:M2394,1,FALSE)</f>
        <v>obesity</v>
      </c>
      <c r="K60" s="11" t="str">
        <f>VLOOKUP('Medical Examinations'!N60,'Medical Examinations'!N60:N2394,1,FALSE)</f>
        <v>prediabetes</v>
      </c>
      <c r="L60" s="11" t="str">
        <f>VLOOKUP(Table3[[#This Row],[date of birth]],Table3[date of birth],1,FALSE)</f>
        <v>11-Aug-1996</v>
      </c>
      <c r="M60" s="11">
        <f>VLOOKUP(Table3[[#This Row],[age]],Table3[age],1,FALSE)</f>
        <v>26</v>
      </c>
      <c r="N60" s="65">
        <f>VLOOKUP(Table3[[#This Row],[charges2]],Table3[charges2],1,FALSE)</f>
        <v>1178</v>
      </c>
      <c r="O60" s="11" t="str">
        <f>VLOOKUP(Table3[[#This Row],[HOSPITAL TIER2]],Table3[HOSPITAL TIER2],1,FALSE)</f>
        <v>tier - 2</v>
      </c>
      <c r="P60" s="11" t="str">
        <f>VLOOKUP(Table3[[#This Row],[city tier2]],Table3[city tier2],1,FALSE)</f>
        <v>tier - 3</v>
      </c>
      <c r="Q60" s="11" t="str">
        <f>VLOOKUP(Table3[[#This Row],[state id2]],Table3[state id2],1,FALSE)</f>
        <v>R1013</v>
      </c>
      <c r="R60" s="11">
        <f t="shared" si="0"/>
        <v>-0.18445395527613187</v>
      </c>
      <c r="S60" s="11">
        <f t="shared" si="1"/>
        <v>-1.5076185125352835E-2</v>
      </c>
    </row>
    <row r="61" spans="1:19" x14ac:dyDescent="0.25">
      <c r="A61" s="20" t="str">
        <f>VLOOKUP('Customer Names'!A61,'Customer Names'!A61:A2396,1,FALSE)</f>
        <v>Id60</v>
      </c>
      <c r="B61" s="20" t="str">
        <f>VLOOKUP(Table6[[#This Row],[NAME]],Table6[NAME],1,FALSE)</f>
        <v>Louise</v>
      </c>
      <c r="C61" s="11">
        <f>VLOOKUP(Table4[[#This Row],[BMI]],Table4[BMI],1,FALSE)</f>
        <v>54.82</v>
      </c>
      <c r="D61" s="11">
        <f>VLOOKUP(Table4[[#This Row],[HBA1C]],Table4[HBA1C],1,FALSE)</f>
        <v>10.61</v>
      </c>
      <c r="E61" s="11" t="str">
        <f>VLOOKUP(Table4[[#This Row],[Any Transplants]],Table4[Any Transplants],1,FALSE)</f>
        <v>No</v>
      </c>
      <c r="F61" s="11" t="str">
        <f>VLOOKUP(Table4[[#This Row],[Cancer history]],Table4[Cancer history],1,FALSE)</f>
        <v>No</v>
      </c>
      <c r="G61" s="11" t="str">
        <f>VLOOKUP(Table4[[#This Row],[Smoker2]],Table4[Smoker2],1,FALSE)</f>
        <v>YES</v>
      </c>
      <c r="H61" s="11" t="str">
        <f>VLOOKUP(Table4[[#This Row],[Heart Issues]],Table4[Heart Issues],1,FALSE)</f>
        <v>No</v>
      </c>
      <c r="I61" s="11">
        <f>VLOOKUP(Table4[[#This Row],[Number of Major Surgeries]],Table4[Number of Major Surgeries],1,FALSE)</f>
        <v>0</v>
      </c>
      <c r="J61" s="11" t="str">
        <f>VLOOKUP('Medical Examinations'!M61,'Medical Examinations'!M61:M2395,1,FALSE)</f>
        <v>obesity</v>
      </c>
      <c r="K61" s="11" t="str">
        <f>VLOOKUP('Medical Examinations'!N61,'Medical Examinations'!N61:N2395,1,FALSE)</f>
        <v>diabetes</v>
      </c>
      <c r="L61" s="11" t="str">
        <f>VLOOKUP(Table3[[#This Row],[date of birth]],Table3[date of birth],1,FALSE)</f>
        <v>28-Jun-1997</v>
      </c>
      <c r="M61" s="11">
        <f>VLOOKUP(Table3[[#This Row],[age]],Table3[age],1,FALSE)</f>
        <v>25</v>
      </c>
      <c r="N61" s="65">
        <f>VLOOKUP(Table3[[#This Row],[charges2]],Table3[charges2],1,FALSE)</f>
        <v>1178.07</v>
      </c>
      <c r="O61" s="11" t="str">
        <f>VLOOKUP(Table3[[#This Row],[HOSPITAL TIER2]],Table3[HOSPITAL TIER2],1,FALSE)</f>
        <v>tier - 2</v>
      </c>
      <c r="P61" s="11" t="str">
        <f>VLOOKUP(Table3[[#This Row],[city tier2]],Table3[city tier2],1,FALSE)</f>
        <v>tier - 2</v>
      </c>
      <c r="Q61" s="11" t="str">
        <f>VLOOKUP(Table3[[#This Row],[state id2]],Table3[state id2],1,FALSE)</f>
        <v>R1013</v>
      </c>
      <c r="R61" s="11">
        <f t="shared" si="0"/>
        <v>-0.18422067911478451</v>
      </c>
      <c r="S61" s="11">
        <f t="shared" si="1"/>
        <v>-1.5150276843846372E-2</v>
      </c>
    </row>
    <row r="62" spans="1:19" x14ac:dyDescent="0.25">
      <c r="A62" s="20" t="str">
        <f>VLOOKUP('Customer Names'!A62,'Customer Names'!A62:A2397,1,FALSE)</f>
        <v>Id61</v>
      </c>
      <c r="B62" s="20" t="str">
        <f>VLOOKUP(Table6[[#This Row],[NAME]],Table6[NAME],1,FALSE)</f>
        <v>Cameron</v>
      </c>
      <c r="C62" s="11">
        <f>VLOOKUP(Table4[[#This Row],[BMI]],Table4[BMI],1,FALSE)</f>
        <v>38.06</v>
      </c>
      <c r="D62" s="11">
        <f>VLOOKUP(Table4[[#This Row],[HBA1C]],Table4[HBA1C],1,FALSE)</f>
        <v>6.04</v>
      </c>
      <c r="E62" s="11" t="str">
        <f>VLOOKUP(Table4[[#This Row],[Any Transplants]],Table4[Any Transplants],1,FALSE)</f>
        <v>No</v>
      </c>
      <c r="F62" s="11" t="str">
        <f>VLOOKUP(Table4[[#This Row],[Cancer history]],Table4[Cancer history],1,FALSE)</f>
        <v>Yes</v>
      </c>
      <c r="G62" s="11" t="str">
        <f>VLOOKUP(Table4[[#This Row],[Smoker2]],Table4[Smoker2],1,FALSE)</f>
        <v>YES</v>
      </c>
      <c r="H62" s="11" t="str">
        <f>VLOOKUP(Table4[[#This Row],[Heart Issues]],Table4[Heart Issues],1,FALSE)</f>
        <v>No</v>
      </c>
      <c r="I62" s="11">
        <f>VLOOKUP(Table4[[#This Row],[Number of Major Surgeries]],Table4[Number of Major Surgeries],1,FALSE)</f>
        <v>1</v>
      </c>
      <c r="J62" s="11" t="str">
        <f>VLOOKUP('Medical Examinations'!M62,'Medical Examinations'!M62:M2396,1,FALSE)</f>
        <v>obesity</v>
      </c>
      <c r="K62" s="11" t="str">
        <f>VLOOKUP('Medical Examinations'!N62,'Medical Examinations'!N62:N2396,1,FALSE)</f>
        <v>prediabetes</v>
      </c>
      <c r="L62" s="11" t="str">
        <f>VLOOKUP(Table3[[#This Row],[date of birth]],Table3[date of birth],1,FALSE)</f>
        <v>26-Aug-2002</v>
      </c>
      <c r="M62" s="11">
        <f>VLOOKUP(Table3[[#This Row],[age]],Table3[age],1,FALSE)</f>
        <v>20</v>
      </c>
      <c r="N62" s="65">
        <f>VLOOKUP(Table3[[#This Row],[charges2]],Table3[charges2],1,FALSE)</f>
        <v>1191</v>
      </c>
      <c r="O62" s="11" t="str">
        <f>VLOOKUP(Table3[[#This Row],[HOSPITAL TIER2]],Table3[HOSPITAL TIER2],1,FALSE)</f>
        <v>tier - 2</v>
      </c>
      <c r="P62" s="11" t="str">
        <f>VLOOKUP(Table3[[#This Row],[city tier2]],Table3[city tier2],1,FALSE)</f>
        <v>tier - 1</v>
      </c>
      <c r="Q62" s="11" t="str">
        <f>VLOOKUP(Table3[[#This Row],[state id2]],Table3[state id2],1,FALSE)</f>
        <v>R1013</v>
      </c>
      <c r="R62" s="11">
        <f t="shared" si="0"/>
        <v>-0.18324507064747841</v>
      </c>
      <c r="S62" s="11">
        <f t="shared" si="1"/>
        <v>-1.4277177959890175E-2</v>
      </c>
    </row>
    <row r="63" spans="1:19" x14ac:dyDescent="0.25">
      <c r="A63" s="20" t="str">
        <f>VLOOKUP('Customer Names'!A63,'Customer Names'!A63:A2398,1,FALSE)</f>
        <v>Id62</v>
      </c>
      <c r="B63" s="20" t="str">
        <f>VLOOKUP(Table6[[#This Row],[NAME]],Table6[NAME],1,FALSE)</f>
        <v>Katie T.</v>
      </c>
      <c r="C63" s="11">
        <f>VLOOKUP(Table4[[#This Row],[BMI]],Table4[BMI],1,FALSE)</f>
        <v>51.48</v>
      </c>
      <c r="D63" s="11">
        <f>VLOOKUP(Table4[[#This Row],[HBA1C]],Table4[HBA1C],1,FALSE)</f>
        <v>9.33</v>
      </c>
      <c r="E63" s="11" t="str">
        <f>VLOOKUP(Table4[[#This Row],[Any Transplants]],Table4[Any Transplants],1,FALSE)</f>
        <v>No</v>
      </c>
      <c r="F63" s="11" t="str">
        <f>VLOOKUP(Table4[[#This Row],[Cancer history]],Table4[Cancer history],1,FALSE)</f>
        <v>No</v>
      </c>
      <c r="G63" s="11" t="str">
        <f>VLOOKUP(Table4[[#This Row],[Smoker2]],Table4[Smoker2],1,FALSE)</f>
        <v>YES</v>
      </c>
      <c r="H63" s="11" t="str">
        <f>VLOOKUP(Table4[[#This Row],[Heart Issues]],Table4[Heart Issues],1,FALSE)</f>
        <v>yes</v>
      </c>
      <c r="I63" s="11">
        <f>VLOOKUP(Table4[[#This Row],[Number of Major Surgeries]],Table4[Number of Major Surgeries],1,FALSE)</f>
        <v>0</v>
      </c>
      <c r="J63" s="11" t="str">
        <f>VLOOKUP('Medical Examinations'!M63,'Medical Examinations'!M63:M2397,1,FALSE)</f>
        <v>obesity</v>
      </c>
      <c r="K63" s="11" t="str">
        <f>VLOOKUP('Medical Examinations'!N63,'Medical Examinations'!N63:N2397,1,FALSE)</f>
        <v>diabetes</v>
      </c>
      <c r="L63" s="11" t="str">
        <f>VLOOKUP(Table3[[#This Row],[date of birth]],Table3[date of birth],1,FALSE)</f>
        <v>28-Jun-1999</v>
      </c>
      <c r="M63" s="11">
        <f>VLOOKUP(Table3[[#This Row],[age]],Table3[age],1,FALSE)</f>
        <v>23</v>
      </c>
      <c r="N63" s="65">
        <f>VLOOKUP(Table3[[#This Row],[charges2]],Table3[charges2],1,FALSE)</f>
        <v>1200</v>
      </c>
      <c r="O63" s="11" t="str">
        <f>VLOOKUP(Table3[[#This Row],[HOSPITAL TIER2]],Table3[HOSPITAL TIER2],1,FALSE)</f>
        <v>tier - 2</v>
      </c>
      <c r="P63" s="11" t="str">
        <f>VLOOKUP(Table3[[#This Row],[city tier2]],Table3[city tier2],1,FALSE)</f>
        <v>tier - 3</v>
      </c>
      <c r="Q63" s="11" t="str">
        <f>VLOOKUP(Table3[[#This Row],[state id2]],Table3[state id2],1,FALSE)</f>
        <v>R1012</v>
      </c>
      <c r="R63" s="11">
        <f t="shared" si="0"/>
        <v>-0.18281864188587038</v>
      </c>
      <c r="S63" s="11">
        <f t="shared" si="1"/>
        <v>-1.4432667097932124E-2</v>
      </c>
    </row>
    <row r="64" spans="1:19" x14ac:dyDescent="0.25">
      <c r="A64" s="20" t="str">
        <f>VLOOKUP('Customer Names'!A64,'Customer Names'!A64:A2399,1,FALSE)</f>
        <v>Id63</v>
      </c>
      <c r="B64" s="20" t="str">
        <f>VLOOKUP(Table6[[#This Row],[NAME]],Table6[NAME],1,FALSE)</f>
        <v>Casey</v>
      </c>
      <c r="C64" s="11">
        <f>VLOOKUP(Table4[[#This Row],[BMI]],Table4[BMI],1,FALSE)</f>
        <v>52.06</v>
      </c>
      <c r="D64" s="11">
        <f>VLOOKUP(Table4[[#This Row],[HBA1C]],Table4[HBA1C],1,FALSE)</f>
        <v>11.47</v>
      </c>
      <c r="E64" s="11" t="str">
        <f>VLOOKUP(Table4[[#This Row],[Any Transplants]],Table4[Any Transplants],1,FALSE)</f>
        <v>No</v>
      </c>
      <c r="F64" s="11" t="str">
        <f>VLOOKUP(Table4[[#This Row],[Cancer history]],Table4[Cancer history],1,FALSE)</f>
        <v>No</v>
      </c>
      <c r="G64" s="11" t="str">
        <f>VLOOKUP(Table4[[#This Row],[Smoker2]],Table4[Smoker2],1,FALSE)</f>
        <v>YES</v>
      </c>
      <c r="H64" s="11" t="str">
        <f>VLOOKUP(Table4[[#This Row],[Heart Issues]],Table4[Heart Issues],1,FALSE)</f>
        <v>No</v>
      </c>
      <c r="I64" s="11">
        <f>VLOOKUP(Table4[[#This Row],[Number of Major Surgeries]],Table4[Number of Major Surgeries],1,FALSE)</f>
        <v>0</v>
      </c>
      <c r="J64" s="11" t="str">
        <f>VLOOKUP('Medical Examinations'!M64,'Medical Examinations'!M64:M2398,1,FALSE)</f>
        <v>obesity</v>
      </c>
      <c r="K64" s="11" t="str">
        <f>VLOOKUP('Medical Examinations'!N64,'Medical Examinations'!N64:N2398,1,FALSE)</f>
        <v>diabetes</v>
      </c>
      <c r="L64" s="11" t="str">
        <f>VLOOKUP(Table3[[#This Row],[date of birth]],Table3[date of birth],1,FALSE)</f>
        <v>6-Oct-1992</v>
      </c>
      <c r="M64" s="11">
        <f>VLOOKUP(Table3[[#This Row],[age]],Table3[age],1,FALSE)</f>
        <v>30</v>
      </c>
      <c r="N64" s="65">
        <f>VLOOKUP(Table3[[#This Row],[charges2]],Table3[charges2],1,FALSE)</f>
        <v>1200.55</v>
      </c>
      <c r="O64" s="11" t="str">
        <f>VLOOKUP(Table3[[#This Row],[HOSPITAL TIER2]],Table3[HOSPITAL TIER2],1,FALSE)</f>
        <v>tier - 2</v>
      </c>
      <c r="P64" s="11" t="str">
        <f>VLOOKUP(Table3[[#This Row],[city tier2]],Table3[city tier2],1,FALSE)</f>
        <v>tier - 3</v>
      </c>
      <c r="Q64" s="11" t="str">
        <f>VLOOKUP(Table3[[#This Row],[state id2]],Table3[state id2],1,FALSE)</f>
        <v>R1013</v>
      </c>
      <c r="R64" s="11">
        <f t="shared" si="0"/>
        <v>-0.18179972730576083</v>
      </c>
      <c r="S64" s="11">
        <f t="shared" si="1"/>
        <v>-1.3748876150304627E-2</v>
      </c>
    </row>
    <row r="65" spans="1:19" x14ac:dyDescent="0.25">
      <c r="A65" s="20" t="str">
        <f>VLOOKUP('Customer Names'!A65,'Customer Names'!A65:A2400,1,FALSE)</f>
        <v>Id64</v>
      </c>
      <c r="B65" s="20" t="str">
        <f>VLOOKUP(Table6[[#This Row],[NAME]],Table6[NAME],1,FALSE)</f>
        <v>David</v>
      </c>
      <c r="C65" s="11">
        <f>VLOOKUP(Table4[[#This Row],[BMI]],Table4[BMI],1,FALSE)</f>
        <v>30.684999999999999</v>
      </c>
      <c r="D65" s="11">
        <f>VLOOKUP(Table4[[#This Row],[HBA1C]],Table4[HBA1C],1,FALSE)</f>
        <v>7.02</v>
      </c>
      <c r="E65" s="11" t="str">
        <f>VLOOKUP(Table4[[#This Row],[Any Transplants]],Table4[Any Transplants],1,FALSE)</f>
        <v>No</v>
      </c>
      <c r="F65" s="11" t="str">
        <f>VLOOKUP(Table4[[#This Row],[Cancer history]],Table4[Cancer history],1,FALSE)</f>
        <v>No</v>
      </c>
      <c r="G65" s="11" t="str">
        <f>VLOOKUP(Table4[[#This Row],[Smoker2]],Table4[Smoker2],1,FALSE)</f>
        <v>YES</v>
      </c>
      <c r="H65" s="11" t="str">
        <f>VLOOKUP(Table4[[#This Row],[Heart Issues]],Table4[Heart Issues],1,FALSE)</f>
        <v>yes</v>
      </c>
      <c r="I65" s="11">
        <f>VLOOKUP(Table4[[#This Row],[Number of Major Surgeries]],Table4[Number of Major Surgeries],1,FALSE)</f>
        <v>0</v>
      </c>
      <c r="J65" s="11" t="str">
        <f>VLOOKUP('Medical Examinations'!M65,'Medical Examinations'!M65:M2399,1,FALSE)</f>
        <v>obesity</v>
      </c>
      <c r="K65" s="11" t="str">
        <f>VLOOKUP('Medical Examinations'!N65,'Medical Examinations'!N65:N2399,1,FALSE)</f>
        <v>diabetes</v>
      </c>
      <c r="L65" s="11" t="str">
        <f>VLOOKUP(Table3[[#This Row],[date of birth]],Table3[date of birth],1,FALSE)</f>
        <v>2-Jun-2004</v>
      </c>
      <c r="M65" s="11">
        <f>VLOOKUP(Table3[[#This Row],[age]],Table3[age],1,FALSE)</f>
        <v>19</v>
      </c>
      <c r="N65" s="65">
        <f>VLOOKUP(Table3[[#This Row],[charges2]],Table3[charges2],1,FALSE)</f>
        <v>1210</v>
      </c>
      <c r="O65" s="11" t="str">
        <f>VLOOKUP(Table3[[#This Row],[HOSPITAL TIER2]],Table3[HOSPITAL TIER2],1,FALSE)</f>
        <v>tier - 2</v>
      </c>
      <c r="P65" s="11" t="str">
        <f>VLOOKUP(Table3[[#This Row],[city tier2]],Table3[city tier2],1,FALSE)</f>
        <v>tier - 1</v>
      </c>
      <c r="Q65" s="11" t="str">
        <f>VLOOKUP(Table3[[#This Row],[state id2]],Table3[state id2],1,FALSE)</f>
        <v>R1013</v>
      </c>
      <c r="R65" s="11">
        <f t="shared" si="0"/>
        <v>-0.18128005735888567</v>
      </c>
      <c r="S65" s="11">
        <f t="shared" si="1"/>
        <v>-1.3054465310112158E-2</v>
      </c>
    </row>
    <row r="66" spans="1:19" x14ac:dyDescent="0.25">
      <c r="A66" s="20" t="str">
        <f>VLOOKUP('Customer Names'!A66,'Customer Names'!A66:A2401,1,FALSE)</f>
        <v>Id65</v>
      </c>
      <c r="B66" s="20" t="str">
        <f>VLOOKUP(Table6[[#This Row],[NAME]],Table6[NAME],1,FALSE)</f>
        <v>Bryson C.</v>
      </c>
      <c r="C66" s="11">
        <f>VLOOKUP(Table4[[#This Row],[BMI]],Table4[BMI],1,FALSE)</f>
        <v>36.08</v>
      </c>
      <c r="D66" s="11">
        <f>VLOOKUP(Table4[[#This Row],[HBA1C]],Table4[HBA1C],1,FALSE)</f>
        <v>8.8000000000000007</v>
      </c>
      <c r="E66" s="11" t="str">
        <f>VLOOKUP(Table4[[#This Row],[Any Transplants]],Table4[Any Transplants],1,FALSE)</f>
        <v>No</v>
      </c>
      <c r="F66" s="11" t="str">
        <f>VLOOKUP(Table4[[#This Row],[Cancer history]],Table4[Cancer history],1,FALSE)</f>
        <v>No</v>
      </c>
      <c r="G66" s="11" t="str">
        <f>VLOOKUP(Table4[[#This Row],[Smoker2]],Table4[Smoker2],1,FALSE)</f>
        <v>YES</v>
      </c>
      <c r="H66" s="11" t="str">
        <f>VLOOKUP(Table4[[#This Row],[Heart Issues]],Table4[Heart Issues],1,FALSE)</f>
        <v>yes</v>
      </c>
      <c r="I66" s="11">
        <f>VLOOKUP(Table4[[#This Row],[Number of Major Surgeries]],Table4[Number of Major Surgeries],1,FALSE)</f>
        <v>1</v>
      </c>
      <c r="J66" s="11" t="str">
        <f>VLOOKUP('Medical Examinations'!M66,'Medical Examinations'!M66:M2400,1,FALSE)</f>
        <v>obesity</v>
      </c>
      <c r="K66" s="11" t="str">
        <f>VLOOKUP('Medical Examinations'!N66,'Medical Examinations'!N66:N2400,1,FALSE)</f>
        <v>diabetes</v>
      </c>
      <c r="L66" s="11" t="str">
        <f>VLOOKUP(Table3[[#This Row],[date of birth]],Table3[date of birth],1,FALSE)</f>
        <v>4-Nov-1996</v>
      </c>
      <c r="M66" s="11">
        <f>VLOOKUP(Table3[[#This Row],[age]],Table3[age],1,FALSE)</f>
        <v>26</v>
      </c>
      <c r="N66" s="65">
        <f>VLOOKUP(Table3[[#This Row],[charges2]],Table3[charges2],1,FALSE)</f>
        <v>1220</v>
      </c>
      <c r="O66" s="11" t="str">
        <f>VLOOKUP(Table3[[#This Row],[HOSPITAL TIER2]],Table3[HOSPITAL TIER2],1,FALSE)</f>
        <v>tier - 2</v>
      </c>
      <c r="P66" s="11" t="str">
        <f>VLOOKUP(Table3[[#This Row],[city tier2]],Table3[city tier2],1,FALSE)</f>
        <v>tier - 3</v>
      </c>
      <c r="Q66" s="11" t="str">
        <f>VLOOKUP(Table3[[#This Row],[state id2]],Table3[state id2],1,FALSE)</f>
        <v>R1012</v>
      </c>
      <c r="R66" s="11">
        <f t="shared" si="0"/>
        <v>-0.18138228012050592</v>
      </c>
      <c r="S66" s="11">
        <f t="shared" si="1"/>
        <v>-1.2913419115835933E-2</v>
      </c>
    </row>
    <row r="67" spans="1:19" x14ac:dyDescent="0.25">
      <c r="A67" s="20" t="str">
        <f>VLOOKUP('Customer Names'!A67,'Customer Names'!A67:A2402,1,FALSE)</f>
        <v>Id66</v>
      </c>
      <c r="B67" s="20" t="str">
        <f>VLOOKUP(Table6[[#This Row],[NAME]],Table6[NAME],1,FALSE)</f>
        <v>Megan</v>
      </c>
      <c r="C67" s="11">
        <f>VLOOKUP(Table4[[#This Row],[BMI]],Table4[BMI],1,FALSE)</f>
        <v>54.99</v>
      </c>
      <c r="D67" s="11">
        <f>VLOOKUP(Table4[[#This Row],[HBA1C]],Table4[HBA1C],1,FALSE)</f>
        <v>8.68</v>
      </c>
      <c r="E67" s="11" t="str">
        <f>VLOOKUP(Table4[[#This Row],[Any Transplants]],Table4[Any Transplants],1,FALSE)</f>
        <v>No</v>
      </c>
      <c r="F67" s="11" t="str">
        <f>VLOOKUP(Table4[[#This Row],[Cancer history]],Table4[Cancer history],1,FALSE)</f>
        <v>No</v>
      </c>
      <c r="G67" s="11" t="str">
        <f>VLOOKUP(Table4[[#This Row],[Smoker2]],Table4[Smoker2],1,FALSE)</f>
        <v>YES</v>
      </c>
      <c r="H67" s="11" t="str">
        <f>VLOOKUP(Table4[[#This Row],[Heart Issues]],Table4[Heart Issues],1,FALSE)</f>
        <v>No</v>
      </c>
      <c r="I67" s="11">
        <f>VLOOKUP(Table4[[#This Row],[Number of Major Surgeries]],Table4[Number of Major Surgeries],1,FALSE)</f>
        <v>2</v>
      </c>
      <c r="J67" s="11" t="str">
        <f>VLOOKUP('Medical Examinations'!M67,'Medical Examinations'!M67:M2401,1,FALSE)</f>
        <v>obesity</v>
      </c>
      <c r="K67" s="11" t="str">
        <f>VLOOKUP('Medical Examinations'!N67,'Medical Examinations'!N67:N2401,1,FALSE)</f>
        <v>diabetes</v>
      </c>
      <c r="L67" s="11" t="str">
        <f>VLOOKUP(Table3[[#This Row],[date of birth]],Table3[date of birth],1,FALSE)</f>
        <v>9-Jul-2004</v>
      </c>
      <c r="M67" s="11">
        <f>VLOOKUP(Table3[[#This Row],[age]],Table3[age],1,FALSE)</f>
        <v>18</v>
      </c>
      <c r="N67" s="65">
        <f>VLOOKUP(Table3[[#This Row],[charges2]],Table3[charges2],1,FALSE)</f>
        <v>1224</v>
      </c>
      <c r="O67" s="11" t="str">
        <f>VLOOKUP(Table3[[#This Row],[HOSPITAL TIER2]],Table3[HOSPITAL TIER2],1,FALSE)</f>
        <v>tier - 2</v>
      </c>
      <c r="P67" s="11" t="str">
        <f>VLOOKUP(Table3[[#This Row],[city tier2]],Table3[city tier2],1,FALSE)</f>
        <v>tier - 1</v>
      </c>
      <c r="Q67" s="11" t="str">
        <f>VLOOKUP(Table3[[#This Row],[state id2]],Table3[state id2],1,FALSE)</f>
        <v>R1013</v>
      </c>
      <c r="R67" s="11">
        <f t="shared" ref="R67:R130" si="2">CORREL(M67:M2401,C67:C2401)</f>
        <v>-0.18116266441164425</v>
      </c>
      <c r="S67" s="11">
        <f t="shared" ref="S67:S130" si="3">CORREL(M67:M2401,D67:D2401)</f>
        <v>-1.2456734360558516E-2</v>
      </c>
    </row>
    <row r="68" spans="1:19" x14ac:dyDescent="0.25">
      <c r="A68" s="20" t="str">
        <f>VLOOKUP('Customer Names'!A68,'Customer Names'!A68:A2403,1,FALSE)</f>
        <v>Id67</v>
      </c>
      <c r="B68" s="20" t="str">
        <f>VLOOKUP(Table6[[#This Row],[NAME]],Table6[NAME],1,FALSE)</f>
        <v>Daniel</v>
      </c>
      <c r="C68" s="11">
        <f>VLOOKUP(Table4[[#This Row],[BMI]],Table4[BMI],1,FALSE)</f>
        <v>35.97</v>
      </c>
      <c r="D68" s="11">
        <f>VLOOKUP(Table4[[#This Row],[HBA1C]],Table4[HBA1C],1,FALSE)</f>
        <v>6.12</v>
      </c>
      <c r="E68" s="11" t="str">
        <f>VLOOKUP(Table4[[#This Row],[Any Transplants]],Table4[Any Transplants],1,FALSE)</f>
        <v>No</v>
      </c>
      <c r="F68" s="11" t="str">
        <f>VLOOKUP(Table4[[#This Row],[Cancer history]],Table4[Cancer history],1,FALSE)</f>
        <v>Yes</v>
      </c>
      <c r="G68" s="11" t="str">
        <f>VLOOKUP(Table4[[#This Row],[Smoker2]],Table4[Smoker2],1,FALSE)</f>
        <v>YES</v>
      </c>
      <c r="H68" s="11" t="str">
        <f>VLOOKUP(Table4[[#This Row],[Heart Issues]],Table4[Heart Issues],1,FALSE)</f>
        <v>No</v>
      </c>
      <c r="I68" s="11">
        <f>VLOOKUP(Table4[[#This Row],[Number of Major Surgeries]],Table4[Number of Major Surgeries],1,FALSE)</f>
        <v>1</v>
      </c>
      <c r="J68" s="11" t="str">
        <f>VLOOKUP('Medical Examinations'!M68,'Medical Examinations'!M68:M2402,1,FALSE)</f>
        <v>obesity</v>
      </c>
      <c r="K68" s="11" t="str">
        <f>VLOOKUP('Medical Examinations'!N68,'Medical Examinations'!N68:N2402,1,FALSE)</f>
        <v>prediabetes</v>
      </c>
      <c r="L68" s="11" t="str">
        <f>VLOOKUP(Table3[[#This Row],[date of birth]],Table3[date of birth],1,FALSE)</f>
        <v>16-Oct-2004</v>
      </c>
      <c r="M68" s="11">
        <f>VLOOKUP(Table3[[#This Row],[age]],Table3[age],1,FALSE)</f>
        <v>18</v>
      </c>
      <c r="N68" s="65">
        <f>VLOOKUP(Table3[[#This Row],[charges2]],Table3[charges2],1,FALSE)</f>
        <v>1228</v>
      </c>
      <c r="O68" s="11" t="str">
        <f>VLOOKUP(Table3[[#This Row],[HOSPITAL TIER2]],Table3[HOSPITAL TIER2],1,FALSE)</f>
        <v>tier - 2</v>
      </c>
      <c r="P68" s="11" t="str">
        <f>VLOOKUP(Table3[[#This Row],[city tier2]],Table3[city tier2],1,FALSE)</f>
        <v>tier - 1</v>
      </c>
      <c r="Q68" s="11" t="str">
        <f>VLOOKUP(Table3[[#This Row],[state id2]],Table3[state id2],1,FALSE)</f>
        <v>R1012</v>
      </c>
      <c r="R68" s="11">
        <f t="shared" si="2"/>
        <v>-0.17957368436215038</v>
      </c>
      <c r="S68" s="11">
        <f t="shared" si="3"/>
        <v>-1.1770097294461079E-2</v>
      </c>
    </row>
    <row r="69" spans="1:19" x14ac:dyDescent="0.25">
      <c r="A69" s="20" t="str">
        <f>VLOOKUP('Customer Names'!A69,'Customer Names'!A69:A2404,1,FALSE)</f>
        <v>Id68</v>
      </c>
      <c r="B69" s="20" t="str">
        <f>VLOOKUP(Table6[[#This Row],[NAME]],Table6[NAME],1,FALSE)</f>
        <v>Steven M.</v>
      </c>
      <c r="C69" s="11">
        <f>VLOOKUP(Table4[[#This Row],[BMI]],Table4[BMI],1,FALSE)</f>
        <v>45.54</v>
      </c>
      <c r="D69" s="11">
        <f>VLOOKUP(Table4[[#This Row],[HBA1C]],Table4[HBA1C],1,FALSE)</f>
        <v>5.4</v>
      </c>
      <c r="E69" s="11" t="str">
        <f>VLOOKUP(Table4[[#This Row],[Any Transplants]],Table4[Any Transplants],1,FALSE)</f>
        <v>No</v>
      </c>
      <c r="F69" s="11" t="str">
        <f>VLOOKUP(Table4[[#This Row],[Cancer history]],Table4[Cancer history],1,FALSE)</f>
        <v>Yes</v>
      </c>
      <c r="G69" s="11" t="str">
        <f>VLOOKUP(Table4[[#This Row],[Smoker2]],Table4[Smoker2],1,FALSE)</f>
        <v>YES</v>
      </c>
      <c r="H69" s="11" t="str">
        <f>VLOOKUP(Table4[[#This Row],[Heart Issues]],Table4[Heart Issues],1,FALSE)</f>
        <v>yes</v>
      </c>
      <c r="I69" s="11">
        <f>VLOOKUP(Table4[[#This Row],[Number of Major Surgeries]],Table4[Number of Major Surgeries],1,FALSE)</f>
        <v>1</v>
      </c>
      <c r="J69" s="11" t="str">
        <f>VLOOKUP('Medical Examinations'!M69,'Medical Examinations'!M69:M2403,1,FALSE)</f>
        <v>obesity</v>
      </c>
      <c r="K69" s="11" t="str">
        <f>VLOOKUP('Medical Examinations'!N69,'Medical Examinations'!N69:N2403,1,FALSE)</f>
        <v>normal</v>
      </c>
      <c r="L69" s="11" t="str">
        <f>VLOOKUP(Table3[[#This Row],[date of birth]],Table3[date of birth],1,FALSE)</f>
        <v>13-Jul-1998</v>
      </c>
      <c r="M69" s="11">
        <f>VLOOKUP(Table3[[#This Row],[age]],Table3[age],1,FALSE)</f>
        <v>24</v>
      </c>
      <c r="N69" s="65">
        <f>VLOOKUP(Table3[[#This Row],[charges2]],Table3[charges2],1,FALSE)</f>
        <v>1234</v>
      </c>
      <c r="O69" s="11" t="str">
        <f>VLOOKUP(Table3[[#This Row],[HOSPITAL TIER2]],Table3[HOSPITAL TIER2],1,FALSE)</f>
        <v>tier - 2</v>
      </c>
      <c r="P69" s="11" t="str">
        <f>VLOOKUP(Table3[[#This Row],[city tier2]],Table3[city tier2],1,FALSE)</f>
        <v>tier - 1</v>
      </c>
      <c r="Q69" s="11" t="str">
        <f>VLOOKUP(Table3[[#This Row],[state id2]],Table3[state id2],1,FALSE)</f>
        <v>R1013</v>
      </c>
      <c r="R69" s="11">
        <f t="shared" si="2"/>
        <v>-0.17926068660735345</v>
      </c>
      <c r="S69" s="11">
        <f t="shared" si="3"/>
        <v>-1.1913983092556613E-2</v>
      </c>
    </row>
    <row r="70" spans="1:19" x14ac:dyDescent="0.25">
      <c r="A70" s="20" t="str">
        <f>VLOOKUP('Customer Names'!A70,'Customer Names'!A70:A2405,1,FALSE)</f>
        <v>Id69</v>
      </c>
      <c r="B70" s="20" t="str">
        <f>VLOOKUP(Table6[[#This Row],[NAME]],Table6[NAME],1,FALSE)</f>
        <v>Jenna L.</v>
      </c>
      <c r="C70" s="11">
        <f>VLOOKUP(Table4[[#This Row],[BMI]],Table4[BMI],1,FALSE)</f>
        <v>35.53</v>
      </c>
      <c r="D70" s="11">
        <f>VLOOKUP(Table4[[#This Row],[HBA1C]],Table4[HBA1C],1,FALSE)</f>
        <v>4.3600000000000003</v>
      </c>
      <c r="E70" s="11" t="str">
        <f>VLOOKUP(Table4[[#This Row],[Any Transplants]],Table4[Any Transplants],1,FALSE)</f>
        <v>No</v>
      </c>
      <c r="F70" s="11" t="str">
        <f>VLOOKUP(Table4[[#This Row],[Cancer history]],Table4[Cancer history],1,FALSE)</f>
        <v>No</v>
      </c>
      <c r="G70" s="11" t="str">
        <f>VLOOKUP(Table4[[#This Row],[Smoker2]],Table4[Smoker2],1,FALSE)</f>
        <v>YES</v>
      </c>
      <c r="H70" s="11" t="str">
        <f>VLOOKUP(Table4[[#This Row],[Heart Issues]],Table4[Heart Issues],1,FALSE)</f>
        <v>yes</v>
      </c>
      <c r="I70" s="11">
        <f>VLOOKUP(Table4[[#This Row],[Number of Major Surgeries]],Table4[Number of Major Surgeries],1,FALSE)</f>
        <v>0</v>
      </c>
      <c r="J70" s="11" t="str">
        <f>VLOOKUP('Medical Examinations'!M70,'Medical Examinations'!M70:M2404,1,FALSE)</f>
        <v>obesity</v>
      </c>
      <c r="K70" s="11" t="str">
        <f>VLOOKUP('Medical Examinations'!N70,'Medical Examinations'!N70:N2404,1,FALSE)</f>
        <v>normal</v>
      </c>
      <c r="L70" s="11" t="str">
        <f>VLOOKUP(Table3[[#This Row],[date of birth]],Table3[date of birth],1,FALSE)</f>
        <v>12-Dec-2002</v>
      </c>
      <c r="M70" s="11">
        <f>VLOOKUP(Table3[[#This Row],[age]],Table3[age],1,FALSE)</f>
        <v>20</v>
      </c>
      <c r="N70" s="65">
        <f>VLOOKUP(Table3[[#This Row],[charges2]],Table3[charges2],1,FALSE)</f>
        <v>1237</v>
      </c>
      <c r="O70" s="11" t="str">
        <f>VLOOKUP(Table3[[#This Row],[HOSPITAL TIER2]],Table3[HOSPITAL TIER2],1,FALSE)</f>
        <v>tier - 2</v>
      </c>
      <c r="P70" s="11" t="str">
        <f>VLOOKUP(Table3[[#This Row],[city tier2]],Table3[city tier2],1,FALSE)</f>
        <v>tier - 2</v>
      </c>
      <c r="Q70" s="11" t="str">
        <f>VLOOKUP(Table3[[#This Row],[state id2]],Table3[state id2],1,FALSE)</f>
        <v>R1013</v>
      </c>
      <c r="R70" s="11">
        <f t="shared" si="2"/>
        <v>-0.17854320921781214</v>
      </c>
      <c r="S70" s="11">
        <f t="shared" si="3"/>
        <v>-1.2187150929436586E-2</v>
      </c>
    </row>
    <row r="71" spans="1:19" x14ac:dyDescent="0.25">
      <c r="A71" s="20" t="str">
        <f>VLOOKUP('Customer Names'!A71,'Customer Names'!A71:A2406,1,FALSE)</f>
        <v>Id70</v>
      </c>
      <c r="B71" s="20" t="str">
        <f>VLOOKUP(Table6[[#This Row],[NAME]],Table6[NAME],1,FALSE)</f>
        <v>Freeman</v>
      </c>
      <c r="C71" s="11">
        <f>VLOOKUP(Table4[[#This Row],[BMI]],Table4[BMI],1,FALSE)</f>
        <v>30.8</v>
      </c>
      <c r="D71" s="11">
        <f>VLOOKUP(Table4[[#This Row],[HBA1C]],Table4[HBA1C],1,FALSE)</f>
        <v>9.77</v>
      </c>
      <c r="E71" s="11" t="str">
        <f>VLOOKUP(Table4[[#This Row],[Any Transplants]],Table4[Any Transplants],1,FALSE)</f>
        <v>No</v>
      </c>
      <c r="F71" s="11" t="str">
        <f>VLOOKUP(Table4[[#This Row],[Cancer history]],Table4[Cancer history],1,FALSE)</f>
        <v>No</v>
      </c>
      <c r="G71" s="11" t="str">
        <f>VLOOKUP(Table4[[#This Row],[Smoker2]],Table4[Smoker2],1,FALSE)</f>
        <v>YES</v>
      </c>
      <c r="H71" s="11" t="str">
        <f>VLOOKUP(Table4[[#This Row],[Heart Issues]],Table4[Heart Issues],1,FALSE)</f>
        <v>No</v>
      </c>
      <c r="I71" s="11">
        <f>VLOOKUP(Table4[[#This Row],[Number of Major Surgeries]],Table4[Number of Major Surgeries],1,FALSE)</f>
        <v>0</v>
      </c>
      <c r="J71" s="11" t="str">
        <f>VLOOKUP('Medical Examinations'!M71,'Medical Examinations'!M71:M2405,1,FALSE)</f>
        <v>obesity</v>
      </c>
      <c r="K71" s="11" t="str">
        <f>VLOOKUP('Medical Examinations'!N71,'Medical Examinations'!N71:N2405,1,FALSE)</f>
        <v>diabetes</v>
      </c>
      <c r="L71" s="11" t="str">
        <f>VLOOKUP(Table3[[#This Row],[date of birth]],Table3[date of birth],1,FALSE)</f>
        <v>11-Oct-1998</v>
      </c>
      <c r="M71" s="11">
        <f>VLOOKUP(Table3[[#This Row],[age]],Table3[age],1,FALSE)</f>
        <v>24</v>
      </c>
      <c r="N71" s="65">
        <f>VLOOKUP(Table3[[#This Row],[charges2]],Table3[charges2],1,FALSE)</f>
        <v>1240</v>
      </c>
      <c r="O71" s="11" t="str">
        <f>VLOOKUP(Table3[[#This Row],[HOSPITAL TIER2]],Table3[HOSPITAL TIER2],1,FALSE)</f>
        <v>tier - 2</v>
      </c>
      <c r="P71" s="11" t="str">
        <f>VLOOKUP(Table3[[#This Row],[city tier2]],Table3[city tier2],1,FALSE)</f>
        <v>tier - 1</v>
      </c>
      <c r="Q71" s="11" t="str">
        <f>VLOOKUP(Table3[[#This Row],[state id2]],Table3[state id2],1,FALSE)</f>
        <v>R1012</v>
      </c>
      <c r="R71" s="11">
        <f t="shared" si="2"/>
        <v>-0.17828066331634215</v>
      </c>
      <c r="S71" s="11">
        <f t="shared" si="3"/>
        <v>-1.2841969745320935E-2</v>
      </c>
    </row>
    <row r="72" spans="1:19" x14ac:dyDescent="0.25">
      <c r="A72" s="20" t="str">
        <f>VLOOKUP('Customer Names'!A72,'Customer Names'!A72:A2407,1,FALSE)</f>
        <v>Id71</v>
      </c>
      <c r="B72" s="20" t="str">
        <f>VLOOKUP(Table6[[#This Row],[NAME]],Table6[NAME],1,FALSE)</f>
        <v>Jeff</v>
      </c>
      <c r="C72" s="11">
        <f>VLOOKUP(Table4[[#This Row],[BMI]],Table4[BMI],1,FALSE)</f>
        <v>38.39</v>
      </c>
      <c r="D72" s="11">
        <f>VLOOKUP(Table4[[#This Row],[HBA1C]],Table4[HBA1C],1,FALSE)</f>
        <v>4.25</v>
      </c>
      <c r="E72" s="11" t="str">
        <f>VLOOKUP(Table4[[#This Row],[Any Transplants]],Table4[Any Transplants],1,FALSE)</f>
        <v>No</v>
      </c>
      <c r="F72" s="11" t="str">
        <f>VLOOKUP(Table4[[#This Row],[Cancer history]],Table4[Cancer history],1,FALSE)</f>
        <v>No</v>
      </c>
      <c r="G72" s="11" t="str">
        <f>VLOOKUP(Table4[[#This Row],[Smoker2]],Table4[Smoker2],1,FALSE)</f>
        <v>YES</v>
      </c>
      <c r="H72" s="11" t="str">
        <f>VLOOKUP(Table4[[#This Row],[Heart Issues]],Table4[Heart Issues],1,FALSE)</f>
        <v>No</v>
      </c>
      <c r="I72" s="11">
        <f>VLOOKUP(Table4[[#This Row],[Number of Major Surgeries]],Table4[Number of Major Surgeries],1,FALSE)</f>
        <v>1</v>
      </c>
      <c r="J72" s="11" t="str">
        <f>VLOOKUP('Medical Examinations'!M72,'Medical Examinations'!M72:M2406,1,FALSE)</f>
        <v>obesity</v>
      </c>
      <c r="K72" s="11" t="str">
        <f>VLOOKUP('Medical Examinations'!N72,'Medical Examinations'!N72:N2406,1,FALSE)</f>
        <v>normal</v>
      </c>
      <c r="L72" s="11" t="str">
        <f>VLOOKUP(Table3[[#This Row],[date of birth]],Table3[date of birth],1,FALSE)</f>
        <v>1-Jul-2002</v>
      </c>
      <c r="M72" s="11">
        <f>VLOOKUP(Table3[[#This Row],[age]],Table3[age],1,FALSE)</f>
        <v>20</v>
      </c>
      <c r="N72" s="65">
        <f>VLOOKUP(Table3[[#This Row],[charges2]],Table3[charges2],1,FALSE)</f>
        <v>1241</v>
      </c>
      <c r="O72" s="11" t="str">
        <f>VLOOKUP(Table3[[#This Row],[HOSPITAL TIER2]],Table3[HOSPITAL TIER2],1,FALSE)</f>
        <v>tier - 2</v>
      </c>
      <c r="P72" s="11" t="str">
        <f>VLOOKUP(Table3[[#This Row],[city tier2]],Table3[city tier2],1,FALSE)</f>
        <v>tier - 2</v>
      </c>
      <c r="Q72" s="11" t="str">
        <f>VLOOKUP(Table3[[#This Row],[state id2]],Table3[state id2],1,FALSE)</f>
        <v>R1013</v>
      </c>
      <c r="R72" s="11">
        <f t="shared" si="2"/>
        <v>-0.17833176476430787</v>
      </c>
      <c r="S72" s="11">
        <f t="shared" si="3"/>
        <v>-1.2088937165948783E-2</v>
      </c>
    </row>
    <row r="73" spans="1:19" x14ac:dyDescent="0.25">
      <c r="A73" s="20" t="str">
        <f>VLOOKUP('Customer Names'!A73,'Customer Names'!A73:A2408,1,FALSE)</f>
        <v>Id72</v>
      </c>
      <c r="B73" s="20" t="str">
        <f>VLOOKUP(Table6[[#This Row],[NAME]],Table6[NAME],1,FALSE)</f>
        <v>Elenilton V. Sr.</v>
      </c>
      <c r="C73" s="11">
        <f>VLOOKUP(Table4[[#This Row],[BMI]],Table4[BMI],1,FALSE)</f>
        <v>32.299999999999997</v>
      </c>
      <c r="D73" s="11">
        <f>VLOOKUP(Table4[[#This Row],[HBA1C]],Table4[HBA1C],1,FALSE)</f>
        <v>4.76</v>
      </c>
      <c r="E73" s="11" t="str">
        <f>VLOOKUP(Table4[[#This Row],[Any Transplants]],Table4[Any Transplants],1,FALSE)</f>
        <v>No</v>
      </c>
      <c r="F73" s="11" t="str">
        <f>VLOOKUP(Table4[[#This Row],[Cancer history]],Table4[Cancer history],1,FALSE)</f>
        <v>No</v>
      </c>
      <c r="G73" s="11" t="str">
        <f>VLOOKUP(Table4[[#This Row],[Smoker2]],Table4[Smoker2],1,FALSE)</f>
        <v>YES</v>
      </c>
      <c r="H73" s="11" t="str">
        <f>VLOOKUP(Table4[[#This Row],[Heart Issues]],Table4[Heart Issues],1,FALSE)</f>
        <v>No</v>
      </c>
      <c r="I73" s="11">
        <f>VLOOKUP(Table4[[#This Row],[Number of Major Surgeries]],Table4[Number of Major Surgeries],1,FALSE)</f>
        <v>2</v>
      </c>
      <c r="J73" s="11" t="str">
        <f>VLOOKUP('Medical Examinations'!M73,'Medical Examinations'!M73:M2407,1,FALSE)</f>
        <v>obesity</v>
      </c>
      <c r="K73" s="11" t="str">
        <f>VLOOKUP('Medical Examinations'!N73,'Medical Examinations'!N73:N2407,1,FALSE)</f>
        <v>normal</v>
      </c>
      <c r="L73" s="11" t="str">
        <f>VLOOKUP(Table3[[#This Row],[date of birth]],Table3[date of birth],1,FALSE)</f>
        <v>2-Aug-2003</v>
      </c>
      <c r="M73" s="11">
        <f>VLOOKUP(Table3[[#This Row],[age]],Table3[age],1,FALSE)</f>
        <v>19</v>
      </c>
      <c r="N73" s="65">
        <f>VLOOKUP(Table3[[#This Row],[charges2]],Table3[charges2],1,FALSE)</f>
        <v>1241.57</v>
      </c>
      <c r="O73" s="11" t="str">
        <f>VLOOKUP(Table3[[#This Row],[HOSPITAL TIER2]],Table3[HOSPITAL TIER2],1,FALSE)</f>
        <v>tier - 2</v>
      </c>
      <c r="P73" s="11" t="str">
        <f>VLOOKUP(Table3[[#This Row],[city tier2]],Table3[city tier2],1,FALSE)</f>
        <v>tier - 2</v>
      </c>
      <c r="Q73" s="11" t="str">
        <f>VLOOKUP(Table3[[#This Row],[state id2]],Table3[state id2],1,FALSE)</f>
        <v>R1011</v>
      </c>
      <c r="R73" s="11">
        <f t="shared" si="2"/>
        <v>-0.17787123079927974</v>
      </c>
      <c r="S73" s="11">
        <f t="shared" si="3"/>
        <v>-1.2778002810172448E-2</v>
      </c>
    </row>
    <row r="74" spans="1:19" x14ac:dyDescent="0.25">
      <c r="A74" s="20" t="str">
        <f>VLOOKUP('Customer Names'!A74,'Customer Names'!A74:A2409,1,FALSE)</f>
        <v>Id73</v>
      </c>
      <c r="B74" s="20" t="str">
        <f>VLOOKUP(Table6[[#This Row],[NAME]],Table6[NAME],1,FALSE)</f>
        <v>Maurya</v>
      </c>
      <c r="C74" s="11">
        <f>VLOOKUP(Table4[[#This Row],[BMI]],Table4[BMI],1,FALSE)</f>
        <v>48.8</v>
      </c>
      <c r="D74" s="11">
        <f>VLOOKUP(Table4[[#This Row],[HBA1C]],Table4[HBA1C],1,FALSE)</f>
        <v>6.22</v>
      </c>
      <c r="E74" s="11" t="str">
        <f>VLOOKUP(Table4[[#This Row],[Any Transplants]],Table4[Any Transplants],1,FALSE)</f>
        <v>No</v>
      </c>
      <c r="F74" s="11" t="str">
        <f>VLOOKUP(Table4[[#This Row],[Cancer history]],Table4[Cancer history],1,FALSE)</f>
        <v>No</v>
      </c>
      <c r="G74" s="11" t="str">
        <f>VLOOKUP(Table4[[#This Row],[Smoker2]],Table4[Smoker2],1,FALSE)</f>
        <v>YES</v>
      </c>
      <c r="H74" s="11" t="str">
        <f>VLOOKUP(Table4[[#This Row],[Heart Issues]],Table4[Heart Issues],1,FALSE)</f>
        <v>yes</v>
      </c>
      <c r="I74" s="11">
        <f>VLOOKUP(Table4[[#This Row],[Number of Major Surgeries]],Table4[Number of Major Surgeries],1,FALSE)</f>
        <v>2</v>
      </c>
      <c r="J74" s="11" t="str">
        <f>VLOOKUP('Medical Examinations'!M74,'Medical Examinations'!M74:M2408,1,FALSE)</f>
        <v>obesity</v>
      </c>
      <c r="K74" s="11" t="str">
        <f>VLOOKUP('Medical Examinations'!N74,'Medical Examinations'!N74:N2408,1,FALSE)</f>
        <v>prediabetes</v>
      </c>
      <c r="L74" s="11" t="str">
        <f>VLOOKUP(Table3[[#This Row],[date of birth]],Table3[date of birth],1,FALSE)</f>
        <v>15-Sep-2003</v>
      </c>
      <c r="M74" s="11">
        <f>VLOOKUP(Table3[[#This Row],[age]],Table3[age],1,FALSE)</f>
        <v>19</v>
      </c>
      <c r="N74" s="65">
        <f>VLOOKUP(Table3[[#This Row],[charges2]],Table3[charges2],1,FALSE)</f>
        <v>1242.26</v>
      </c>
      <c r="O74" s="11" t="str">
        <f>VLOOKUP(Table3[[#This Row],[HOSPITAL TIER2]],Table3[HOSPITAL TIER2],1,FALSE)</f>
        <v>tier - 2</v>
      </c>
      <c r="P74" s="11" t="str">
        <f>VLOOKUP(Table3[[#This Row],[city tier2]],Table3[city tier2],1,FALSE)</f>
        <v>tier - 1</v>
      </c>
      <c r="Q74" s="11" t="str">
        <f>VLOOKUP(Table3[[#This Row],[state id2]],Table3[state id2],1,FALSE)</f>
        <v>R1011</v>
      </c>
      <c r="R74" s="11">
        <f t="shared" si="2"/>
        <v>-0.17784381551979497</v>
      </c>
      <c r="S74" s="11">
        <f t="shared" si="3"/>
        <v>-1.3343354814566477E-2</v>
      </c>
    </row>
    <row r="75" spans="1:19" x14ac:dyDescent="0.25">
      <c r="A75" s="20" t="str">
        <f>VLOOKUP('Customer Names'!A75,'Customer Names'!A75:A2410,1,FALSE)</f>
        <v>Id74</v>
      </c>
      <c r="B75" s="20" t="str">
        <f>VLOOKUP(Table6[[#This Row],[NAME]],Table6[NAME],1,FALSE)</f>
        <v>Samantha C</v>
      </c>
      <c r="C75" s="11">
        <f>VLOOKUP(Table4[[#This Row],[BMI]],Table4[BMI],1,FALSE)</f>
        <v>45.5</v>
      </c>
      <c r="D75" s="11">
        <f>VLOOKUP(Table4[[#This Row],[HBA1C]],Table4[HBA1C],1,FALSE)</f>
        <v>7.96</v>
      </c>
      <c r="E75" s="11" t="str">
        <f>VLOOKUP(Table4[[#This Row],[Any Transplants]],Table4[Any Transplants],1,FALSE)</f>
        <v>No</v>
      </c>
      <c r="F75" s="11" t="str">
        <f>VLOOKUP(Table4[[#This Row],[Cancer history]],Table4[Cancer history],1,FALSE)</f>
        <v>No</v>
      </c>
      <c r="G75" s="11" t="str">
        <f>VLOOKUP(Table4[[#This Row],[Smoker2]],Table4[Smoker2],1,FALSE)</f>
        <v>YES</v>
      </c>
      <c r="H75" s="11" t="str">
        <f>VLOOKUP(Table4[[#This Row],[Heart Issues]],Table4[Heart Issues],1,FALSE)</f>
        <v>No</v>
      </c>
      <c r="I75" s="11">
        <f>VLOOKUP(Table4[[#This Row],[Number of Major Surgeries]],Table4[Number of Major Surgeries],1,FALSE)</f>
        <v>0</v>
      </c>
      <c r="J75" s="11" t="str">
        <f>VLOOKUP('Medical Examinations'!M75,'Medical Examinations'!M75:M2409,1,FALSE)</f>
        <v>obesity</v>
      </c>
      <c r="K75" s="11" t="str">
        <f>VLOOKUP('Medical Examinations'!N75,'Medical Examinations'!N75:N2409,1,FALSE)</f>
        <v>diabetes</v>
      </c>
      <c r="L75" s="11" t="str">
        <f>VLOOKUP(Table3[[#This Row],[date of birth]],Table3[date of birth],1,FALSE)</f>
        <v>8-Sep-2003</v>
      </c>
      <c r="M75" s="11">
        <f>VLOOKUP(Table3[[#This Row],[age]],Table3[age],1,FALSE)</f>
        <v>19</v>
      </c>
      <c r="N75" s="65">
        <f>VLOOKUP(Table3[[#This Row],[charges2]],Table3[charges2],1,FALSE)</f>
        <v>1242.82</v>
      </c>
      <c r="O75" s="11" t="str">
        <f>VLOOKUP(Table3[[#This Row],[HOSPITAL TIER2]],Table3[HOSPITAL TIER2],1,FALSE)</f>
        <v>tier - 2</v>
      </c>
      <c r="P75" s="11" t="str">
        <f>VLOOKUP(Table3[[#This Row],[city tier2]],Table3[city tier2],1,FALSE)</f>
        <v>tier - 1</v>
      </c>
      <c r="Q75" s="11" t="str">
        <f>VLOOKUP(Table3[[#This Row],[state id2]],Table3[state id2],1,FALSE)</f>
        <v>R1011</v>
      </c>
      <c r="R75" s="11">
        <f t="shared" si="2"/>
        <v>-0.17667215923432916</v>
      </c>
      <c r="S75" s="11">
        <f t="shared" si="3"/>
        <v>-1.3451336521794659E-2</v>
      </c>
    </row>
    <row r="76" spans="1:19" x14ac:dyDescent="0.25">
      <c r="A76" s="20" t="str">
        <f>VLOOKUP('Customer Names'!A76,'Customer Names'!A76:A2411,1,FALSE)</f>
        <v>Id75</v>
      </c>
      <c r="B76" s="20" t="str">
        <f>VLOOKUP(Table6[[#This Row],[NAME]],Table6[NAME],1,FALSE)</f>
        <v>Bethany A</v>
      </c>
      <c r="C76" s="11">
        <f>VLOOKUP(Table4[[#This Row],[BMI]],Table4[BMI],1,FALSE)</f>
        <v>53.61</v>
      </c>
      <c r="D76" s="11">
        <f>VLOOKUP(Table4[[#This Row],[HBA1C]],Table4[HBA1C],1,FALSE)</f>
        <v>10.92</v>
      </c>
      <c r="E76" s="11" t="str">
        <f>VLOOKUP(Table4[[#This Row],[Any Transplants]],Table4[Any Transplants],1,FALSE)</f>
        <v>No</v>
      </c>
      <c r="F76" s="11" t="str">
        <f>VLOOKUP(Table4[[#This Row],[Cancer history]],Table4[Cancer history],1,FALSE)</f>
        <v>No</v>
      </c>
      <c r="G76" s="11" t="str">
        <f>VLOOKUP(Table4[[#This Row],[Smoker2]],Table4[Smoker2],1,FALSE)</f>
        <v>YES</v>
      </c>
      <c r="H76" s="11" t="str">
        <f>VLOOKUP(Table4[[#This Row],[Heart Issues]],Table4[Heart Issues],1,FALSE)</f>
        <v>yes</v>
      </c>
      <c r="I76" s="11">
        <f>VLOOKUP(Table4[[#This Row],[Number of Major Surgeries]],Table4[Number of Major Surgeries],1,FALSE)</f>
        <v>1</v>
      </c>
      <c r="J76" s="11" t="str">
        <f>VLOOKUP('Medical Examinations'!M76,'Medical Examinations'!M76:M2410,1,FALSE)</f>
        <v>obesity</v>
      </c>
      <c r="K76" s="11" t="str">
        <f>VLOOKUP('Medical Examinations'!N76,'Medical Examinations'!N76:N2410,1,FALSE)</f>
        <v>diabetes</v>
      </c>
      <c r="L76" s="11" t="str">
        <f>VLOOKUP(Table3[[#This Row],[date of birth]],Table3[date of birth],1,FALSE)</f>
        <v>15-Sep-2003</v>
      </c>
      <c r="M76" s="11">
        <f>VLOOKUP(Table3[[#This Row],[age]],Table3[age],1,FALSE)</f>
        <v>19</v>
      </c>
      <c r="N76" s="65">
        <f>VLOOKUP(Table3[[#This Row],[charges2]],Table3[charges2],1,FALSE)</f>
        <v>1252.4100000000001</v>
      </c>
      <c r="O76" s="11" t="str">
        <f>VLOOKUP(Table3[[#This Row],[HOSPITAL TIER2]],Table3[HOSPITAL TIER2],1,FALSE)</f>
        <v>tier - 2</v>
      </c>
      <c r="P76" s="11" t="str">
        <f>VLOOKUP(Table3[[#This Row],[city tier2]],Table3[city tier2],1,FALSE)</f>
        <v>tier - 3</v>
      </c>
      <c r="Q76" s="11" t="str">
        <f>VLOOKUP(Table3[[#This Row],[state id2]],Table3[state id2],1,FALSE)</f>
        <v>R1011</v>
      </c>
      <c r="R76" s="11">
        <f t="shared" si="2"/>
        <v>-0.17570317649678818</v>
      </c>
      <c r="S76" s="11">
        <f t="shared" si="3"/>
        <v>-1.301582108876278E-2</v>
      </c>
    </row>
    <row r="77" spans="1:19" x14ac:dyDescent="0.25">
      <c r="A77" s="20" t="str">
        <f>VLOOKUP('Customer Names'!A77,'Customer Names'!A77:A2412,1,FALSE)</f>
        <v>Id76</v>
      </c>
      <c r="B77" s="20" t="str">
        <f>VLOOKUP(Table6[[#This Row],[NAME]],Table6[NAME],1,FALSE)</f>
        <v>Yves</v>
      </c>
      <c r="C77" s="11">
        <f>VLOOKUP(Table4[[#This Row],[BMI]],Table4[BMI],1,FALSE)</f>
        <v>36.19</v>
      </c>
      <c r="D77" s="11">
        <f>VLOOKUP(Table4[[#This Row],[HBA1C]],Table4[HBA1C],1,FALSE)</f>
        <v>11.51</v>
      </c>
      <c r="E77" s="11" t="str">
        <f>VLOOKUP(Table4[[#This Row],[Any Transplants]],Table4[Any Transplants],1,FALSE)</f>
        <v>No</v>
      </c>
      <c r="F77" s="11" t="str">
        <f>VLOOKUP(Table4[[#This Row],[Cancer history]],Table4[Cancer history],1,FALSE)</f>
        <v>No</v>
      </c>
      <c r="G77" s="11" t="str">
        <f>VLOOKUP(Table4[[#This Row],[Smoker2]],Table4[Smoker2],1,FALSE)</f>
        <v>YES</v>
      </c>
      <c r="H77" s="11" t="str">
        <f>VLOOKUP(Table4[[#This Row],[Heart Issues]],Table4[Heart Issues],1,FALSE)</f>
        <v>yes</v>
      </c>
      <c r="I77" s="11">
        <f>VLOOKUP(Table4[[#This Row],[Number of Major Surgeries]],Table4[Number of Major Surgeries],1,FALSE)</f>
        <v>1</v>
      </c>
      <c r="J77" s="11" t="str">
        <f>VLOOKUP('Medical Examinations'!M77,'Medical Examinations'!M77:M2411,1,FALSE)</f>
        <v>obesity</v>
      </c>
      <c r="K77" s="11" t="str">
        <f>VLOOKUP('Medical Examinations'!N77,'Medical Examinations'!N77:N2411,1,FALSE)</f>
        <v>diabetes</v>
      </c>
      <c r="L77" s="11" t="str">
        <f>VLOOKUP(Table3[[#This Row],[date of birth]],Table3[date of birth],1,FALSE)</f>
        <v>4-Nov-1997</v>
      </c>
      <c r="M77" s="11">
        <f>VLOOKUP(Table3[[#This Row],[age]],Table3[age],1,FALSE)</f>
        <v>25</v>
      </c>
      <c r="N77" s="65">
        <f>VLOOKUP(Table3[[#This Row],[charges2]],Table3[charges2],1,FALSE)</f>
        <v>1253</v>
      </c>
      <c r="O77" s="11" t="str">
        <f>VLOOKUP(Table3[[#This Row],[HOSPITAL TIER2]],Table3[HOSPITAL TIER2],1,FALSE)</f>
        <v>tier - 2</v>
      </c>
      <c r="P77" s="11" t="str">
        <f>VLOOKUP(Table3[[#This Row],[city tier2]],Table3[city tier2],1,FALSE)</f>
        <v>tier - 2</v>
      </c>
      <c r="Q77" s="11" t="str">
        <f>VLOOKUP(Table3[[#This Row],[state id2]],Table3[state id2],1,FALSE)</f>
        <v>R1013</v>
      </c>
      <c r="R77" s="11">
        <f t="shared" si="2"/>
        <v>-0.17424004618072311</v>
      </c>
      <c r="S77" s="11">
        <f t="shared" si="3"/>
        <v>-1.1660507502655336E-2</v>
      </c>
    </row>
    <row r="78" spans="1:19" x14ac:dyDescent="0.25">
      <c r="A78" s="20" t="str">
        <f>VLOOKUP('Customer Names'!A78,'Customer Names'!A78:A2413,1,FALSE)</f>
        <v>Id77</v>
      </c>
      <c r="B78" s="20" t="str">
        <f>VLOOKUP(Table6[[#This Row],[NAME]],Table6[NAME],1,FALSE)</f>
        <v>Danielle</v>
      </c>
      <c r="C78" s="11">
        <f>VLOOKUP(Table4[[#This Row],[BMI]],Table4[BMI],1,FALSE)</f>
        <v>34.6</v>
      </c>
      <c r="D78" s="11">
        <f>VLOOKUP(Table4[[#This Row],[HBA1C]],Table4[HBA1C],1,FALSE)</f>
        <v>5.99</v>
      </c>
      <c r="E78" s="11" t="str">
        <f>VLOOKUP(Table4[[#This Row],[Any Transplants]],Table4[Any Transplants],1,FALSE)</f>
        <v>No</v>
      </c>
      <c r="F78" s="11" t="str">
        <f>VLOOKUP(Table4[[#This Row],[Cancer history]],Table4[Cancer history],1,FALSE)</f>
        <v>No</v>
      </c>
      <c r="G78" s="11" t="str">
        <f>VLOOKUP(Table4[[#This Row],[Smoker2]],Table4[Smoker2],1,FALSE)</f>
        <v>YES</v>
      </c>
      <c r="H78" s="11" t="str">
        <f>VLOOKUP(Table4[[#This Row],[Heart Issues]],Table4[Heart Issues],1,FALSE)</f>
        <v>yes</v>
      </c>
      <c r="I78" s="11">
        <f>VLOOKUP(Table4[[#This Row],[Number of Major Surgeries]],Table4[Number of Major Surgeries],1,FALSE)</f>
        <v>0</v>
      </c>
      <c r="J78" s="11" t="str">
        <f>VLOOKUP('Medical Examinations'!M78,'Medical Examinations'!M78:M2412,1,FALSE)</f>
        <v>obesity</v>
      </c>
      <c r="K78" s="11" t="str">
        <f>VLOOKUP('Medical Examinations'!N78,'Medical Examinations'!N78:N2412,1,FALSE)</f>
        <v>prediabetes</v>
      </c>
      <c r="L78" s="11" t="str">
        <f>VLOOKUP(Table3[[#This Row],[date of birth]],Table3[date of birth],1,FALSE)</f>
        <v>10-Dec-2003</v>
      </c>
      <c r="M78" s="11">
        <f>VLOOKUP(Table3[[#This Row],[age]],Table3[age],1,FALSE)</f>
        <v>19</v>
      </c>
      <c r="N78" s="65">
        <f>VLOOKUP(Table3[[#This Row],[charges2]],Table3[charges2],1,FALSE)</f>
        <v>1253.94</v>
      </c>
      <c r="O78" s="11" t="str">
        <f>VLOOKUP(Table3[[#This Row],[HOSPITAL TIER2]],Table3[HOSPITAL TIER2],1,FALSE)</f>
        <v>tier - 2</v>
      </c>
      <c r="P78" s="11" t="str">
        <f>VLOOKUP(Table3[[#This Row],[city tier2]],Table3[city tier2],1,FALSE)</f>
        <v>tier - 2</v>
      </c>
      <c r="Q78" s="11" t="str">
        <f>VLOOKUP(Table3[[#This Row],[state id2]],Table3[state id2],1,FALSE)</f>
        <v>R1011</v>
      </c>
      <c r="R78" s="11">
        <f t="shared" si="2"/>
        <v>-0.17399172105689031</v>
      </c>
      <c r="S78" s="11">
        <f t="shared" si="3"/>
        <v>-1.0567152486022913E-2</v>
      </c>
    </row>
    <row r="79" spans="1:19" x14ac:dyDescent="0.25">
      <c r="A79" s="20" t="str">
        <f>VLOOKUP('Customer Names'!A79,'Customer Names'!A79:A2414,1,FALSE)</f>
        <v>Id78</v>
      </c>
      <c r="B79" s="20" t="str">
        <f>VLOOKUP(Table6[[#This Row],[NAME]],Table6[NAME],1,FALSE)</f>
        <v>Julia</v>
      </c>
      <c r="C79" s="11">
        <f>VLOOKUP(Table4[[#This Row],[BMI]],Table4[BMI],1,FALSE)</f>
        <v>54.12</v>
      </c>
      <c r="D79" s="11">
        <f>VLOOKUP(Table4[[#This Row],[HBA1C]],Table4[HBA1C],1,FALSE)</f>
        <v>11.57</v>
      </c>
      <c r="E79" s="11" t="str">
        <f>VLOOKUP(Table4[[#This Row],[Any Transplants]],Table4[Any Transplants],1,FALSE)</f>
        <v>No</v>
      </c>
      <c r="F79" s="11" t="str">
        <f>VLOOKUP(Table4[[#This Row],[Cancer history]],Table4[Cancer history],1,FALSE)</f>
        <v>No</v>
      </c>
      <c r="G79" s="11" t="str">
        <f>VLOOKUP(Table4[[#This Row],[Smoker2]],Table4[Smoker2],1,FALSE)</f>
        <v>YES</v>
      </c>
      <c r="H79" s="11" t="str">
        <f>VLOOKUP(Table4[[#This Row],[Heart Issues]],Table4[Heart Issues],1,FALSE)</f>
        <v>No</v>
      </c>
      <c r="I79" s="11">
        <f>VLOOKUP(Table4[[#This Row],[Number of Major Surgeries]],Table4[Number of Major Surgeries],1,FALSE)</f>
        <v>0</v>
      </c>
      <c r="J79" s="11" t="str">
        <f>VLOOKUP('Medical Examinations'!M79,'Medical Examinations'!M79:M2413,1,FALSE)</f>
        <v>obesity</v>
      </c>
      <c r="K79" s="11" t="str">
        <f>VLOOKUP('Medical Examinations'!N79,'Medical Examinations'!N79:N2413,1,FALSE)</f>
        <v>diabetes</v>
      </c>
      <c r="L79" s="11" t="str">
        <f>VLOOKUP(Table3[[#This Row],[date of birth]],Table3[date of birth],1,FALSE)</f>
        <v>13-Oct-2003</v>
      </c>
      <c r="M79" s="11">
        <f>VLOOKUP(Table3[[#This Row],[age]],Table3[age],1,FALSE)</f>
        <v>19</v>
      </c>
      <c r="N79" s="65">
        <f>VLOOKUP(Table3[[#This Row],[charges2]],Table3[charges2],1,FALSE)</f>
        <v>1256.3</v>
      </c>
      <c r="O79" s="11" t="str">
        <f>VLOOKUP(Table3[[#This Row],[HOSPITAL TIER2]],Table3[HOSPITAL TIER2],1,FALSE)</f>
        <v>tier - 2</v>
      </c>
      <c r="P79" s="11" t="str">
        <f>VLOOKUP(Table3[[#This Row],[city tier2]],Table3[city tier2],1,FALSE)</f>
        <v>tier - 3</v>
      </c>
      <c r="Q79" s="11" t="str">
        <f>VLOOKUP(Table3[[#This Row],[state id2]],Table3[state id2],1,FALSE)</f>
        <v>R1011</v>
      </c>
      <c r="R79" s="11">
        <f t="shared" si="2"/>
        <v>-0.1737822743398621</v>
      </c>
      <c r="S79" s="11">
        <f t="shared" si="3"/>
        <v>-1.0745226158385232E-2</v>
      </c>
    </row>
    <row r="80" spans="1:19" x14ac:dyDescent="0.25">
      <c r="A80" s="20" t="str">
        <f>VLOOKUP('Customer Names'!A80,'Customer Names'!A80:A2415,1,FALSE)</f>
        <v>Id79</v>
      </c>
      <c r="B80" s="20" t="str">
        <f>VLOOKUP(Table6[[#This Row],[NAME]],Table6[NAME],1,FALSE)</f>
        <v>Joshua</v>
      </c>
      <c r="C80" s="11">
        <f>VLOOKUP(Table4[[#This Row],[BMI]],Table4[BMI],1,FALSE)</f>
        <v>48.82</v>
      </c>
      <c r="D80" s="11">
        <f>VLOOKUP(Table4[[#This Row],[HBA1C]],Table4[HBA1C],1,FALSE)</f>
        <v>6.67</v>
      </c>
      <c r="E80" s="11" t="str">
        <f>VLOOKUP(Table4[[#This Row],[Any Transplants]],Table4[Any Transplants],1,FALSE)</f>
        <v>No</v>
      </c>
      <c r="F80" s="11" t="str">
        <f>VLOOKUP(Table4[[#This Row],[Cancer history]],Table4[Cancer history],1,FALSE)</f>
        <v>No</v>
      </c>
      <c r="G80" s="11" t="str">
        <f>VLOOKUP(Table4[[#This Row],[Smoker2]],Table4[Smoker2],1,FALSE)</f>
        <v>YES</v>
      </c>
      <c r="H80" s="11" t="str">
        <f>VLOOKUP(Table4[[#This Row],[Heart Issues]],Table4[Heart Issues],1,FALSE)</f>
        <v>yes</v>
      </c>
      <c r="I80" s="11">
        <f>VLOOKUP(Table4[[#This Row],[Number of Major Surgeries]],Table4[Number of Major Surgeries],1,FALSE)</f>
        <v>0</v>
      </c>
      <c r="J80" s="11" t="str">
        <f>VLOOKUP('Medical Examinations'!M80,'Medical Examinations'!M80:M2414,1,FALSE)</f>
        <v>obesity</v>
      </c>
      <c r="K80" s="11" t="str">
        <f>VLOOKUP('Medical Examinations'!N80,'Medical Examinations'!N80:N2414,1,FALSE)</f>
        <v>diabetes</v>
      </c>
      <c r="L80" s="11" t="str">
        <f>VLOOKUP(Table3[[#This Row],[date of birth]],Table3[date of birth],1,FALSE)</f>
        <v>30-Oct-2003</v>
      </c>
      <c r="M80" s="11">
        <f>VLOOKUP(Table3[[#This Row],[age]],Table3[age],1,FALSE)</f>
        <v>19</v>
      </c>
      <c r="N80" s="65">
        <f>VLOOKUP(Table3[[#This Row],[charges2]],Table3[charges2],1,FALSE)</f>
        <v>1261.44</v>
      </c>
      <c r="O80" s="11" t="str">
        <f>VLOOKUP(Table3[[#This Row],[HOSPITAL TIER2]],Table3[HOSPITAL TIER2],1,FALSE)</f>
        <v>tier - 2</v>
      </c>
      <c r="P80" s="11" t="str">
        <f>VLOOKUP(Table3[[#This Row],[city tier2]],Table3[city tier2],1,FALSE)</f>
        <v>tier - 3</v>
      </c>
      <c r="Q80" s="11" t="str">
        <f>VLOOKUP(Table3[[#This Row],[state id2]],Table3[state id2],1,FALSE)</f>
        <v>R1011</v>
      </c>
      <c r="R80" s="11">
        <f t="shared" si="2"/>
        <v>-0.17227903015215637</v>
      </c>
      <c r="S80" s="11">
        <f t="shared" si="3"/>
        <v>-9.1769642710340573E-3</v>
      </c>
    </row>
    <row r="81" spans="1:19" x14ac:dyDescent="0.25">
      <c r="A81" s="20" t="str">
        <f>VLOOKUP('Customer Names'!A81,'Customer Names'!A81:A2416,1,FALSE)</f>
        <v>Id80</v>
      </c>
      <c r="B81" s="20" t="str">
        <f>VLOOKUP(Table6[[#This Row],[NAME]],Table6[NAME],1,FALSE)</f>
        <v>Jennifer</v>
      </c>
      <c r="C81" s="11">
        <f>VLOOKUP(Table4[[#This Row],[BMI]],Table4[BMI],1,FALSE)</f>
        <v>51.01</v>
      </c>
      <c r="D81" s="11">
        <f>VLOOKUP(Table4[[#This Row],[HBA1C]],Table4[HBA1C],1,FALSE)</f>
        <v>9.1999999999999993</v>
      </c>
      <c r="E81" s="11" t="str">
        <f>VLOOKUP(Table4[[#This Row],[Any Transplants]],Table4[Any Transplants],1,FALSE)</f>
        <v>No</v>
      </c>
      <c r="F81" s="11" t="str">
        <f>VLOOKUP(Table4[[#This Row],[Cancer history]],Table4[Cancer history],1,FALSE)</f>
        <v>No</v>
      </c>
      <c r="G81" s="11" t="str">
        <f>VLOOKUP(Table4[[#This Row],[Smoker2]],Table4[Smoker2],1,FALSE)</f>
        <v>YES</v>
      </c>
      <c r="H81" s="11" t="str">
        <f>VLOOKUP(Table4[[#This Row],[Heart Issues]],Table4[Heart Issues],1,FALSE)</f>
        <v>No</v>
      </c>
      <c r="I81" s="11">
        <f>VLOOKUP(Table4[[#This Row],[Number of Major Surgeries]],Table4[Number of Major Surgeries],1,FALSE)</f>
        <v>0</v>
      </c>
      <c r="J81" s="11" t="str">
        <f>VLOOKUP('Medical Examinations'!M81,'Medical Examinations'!M81:M2415,1,FALSE)</f>
        <v>obesity</v>
      </c>
      <c r="K81" s="11" t="str">
        <f>VLOOKUP('Medical Examinations'!N81,'Medical Examinations'!N81:N2415,1,FALSE)</f>
        <v>diabetes</v>
      </c>
      <c r="L81" s="11" t="str">
        <f>VLOOKUP(Table3[[#This Row],[date of birth]],Table3[date of birth],1,FALSE)</f>
        <v>15-Aug-2003</v>
      </c>
      <c r="M81" s="11">
        <f>VLOOKUP(Table3[[#This Row],[age]],Table3[age],1,FALSE)</f>
        <v>19</v>
      </c>
      <c r="N81" s="65">
        <f>VLOOKUP(Table3[[#This Row],[charges2]],Table3[charges2],1,FALSE)</f>
        <v>1261.8599999999999</v>
      </c>
      <c r="O81" s="11" t="str">
        <f>VLOOKUP(Table3[[#This Row],[HOSPITAL TIER2]],Table3[HOSPITAL TIER2],1,FALSE)</f>
        <v>tier - 2</v>
      </c>
      <c r="P81" s="11" t="str">
        <f>VLOOKUP(Table3[[#This Row],[city tier2]],Table3[city tier2],1,FALSE)</f>
        <v>tier - 3</v>
      </c>
      <c r="Q81" s="11" t="str">
        <f>VLOOKUP(Table3[[#This Row],[state id2]],Table3[state id2],1,FALSE)</f>
        <v>R1011</v>
      </c>
      <c r="R81" s="11">
        <f t="shared" si="2"/>
        <v>-0.17108297144828238</v>
      </c>
      <c r="S81" s="11">
        <f t="shared" si="3"/>
        <v>-9.1394892678032247E-3</v>
      </c>
    </row>
    <row r="82" spans="1:19" x14ac:dyDescent="0.25">
      <c r="A82" s="20" t="str">
        <f>VLOOKUP('Customer Names'!A82,'Customer Names'!A82:A2417,1,FALSE)</f>
        <v>Id81</v>
      </c>
      <c r="B82" s="20" t="str">
        <f>VLOOKUP(Table6[[#This Row],[NAME]],Table6[NAME],1,FALSE)</f>
        <v>Gwen M.</v>
      </c>
      <c r="C82" s="11">
        <f>VLOOKUP(Table4[[#This Row],[BMI]],Table4[BMI],1,FALSE)</f>
        <v>45.65</v>
      </c>
      <c r="D82" s="11">
        <f>VLOOKUP(Table4[[#This Row],[HBA1C]],Table4[HBA1C],1,FALSE)</f>
        <v>5.1100000000000003</v>
      </c>
      <c r="E82" s="11" t="str">
        <f>VLOOKUP(Table4[[#This Row],[Any Transplants]],Table4[Any Transplants],1,FALSE)</f>
        <v>No</v>
      </c>
      <c r="F82" s="11" t="str">
        <f>VLOOKUP(Table4[[#This Row],[Cancer history]],Table4[Cancer history],1,FALSE)</f>
        <v>No</v>
      </c>
      <c r="G82" s="11" t="str">
        <f>VLOOKUP(Table4[[#This Row],[Smoker2]],Table4[Smoker2],1,FALSE)</f>
        <v>YES</v>
      </c>
      <c r="H82" s="11" t="str">
        <f>VLOOKUP(Table4[[#This Row],[Heart Issues]],Table4[Heart Issues],1,FALSE)</f>
        <v>yes</v>
      </c>
      <c r="I82" s="11">
        <f>VLOOKUP(Table4[[#This Row],[Number of Major Surgeries]],Table4[Number of Major Surgeries],1,FALSE)</f>
        <v>1</v>
      </c>
      <c r="J82" s="11" t="str">
        <f>VLOOKUP('Medical Examinations'!M82,'Medical Examinations'!M82:M2416,1,FALSE)</f>
        <v>obesity</v>
      </c>
      <c r="K82" s="11" t="str">
        <f>VLOOKUP('Medical Examinations'!N82,'Medical Examinations'!N82:N2416,1,FALSE)</f>
        <v>normal</v>
      </c>
      <c r="L82" s="11" t="str">
        <f>VLOOKUP(Table3[[#This Row],[date of birth]],Table3[date of birth],1,FALSE)</f>
        <v>21-Nov-2003</v>
      </c>
      <c r="M82" s="11">
        <f>VLOOKUP(Table3[[#This Row],[age]],Table3[age],1,FALSE)</f>
        <v>19</v>
      </c>
      <c r="N82" s="65">
        <f>VLOOKUP(Table3[[#This Row],[charges2]],Table3[charges2],1,FALSE)</f>
        <v>1263.25</v>
      </c>
      <c r="O82" s="11" t="str">
        <f>VLOOKUP(Table3[[#This Row],[HOSPITAL TIER2]],Table3[HOSPITAL TIER2],1,FALSE)</f>
        <v>tier - 2</v>
      </c>
      <c r="P82" s="11" t="str">
        <f>VLOOKUP(Table3[[#This Row],[city tier2]],Table3[city tier2],1,FALSE)</f>
        <v>tier - 3</v>
      </c>
      <c r="Q82" s="11" t="str">
        <f>VLOOKUP(Table3[[#This Row],[state id2]],Table3[state id2],1,FALSE)</f>
        <v>R1011</v>
      </c>
      <c r="R82" s="11">
        <f t="shared" si="2"/>
        <v>-0.1697481913242572</v>
      </c>
      <c r="S82" s="11">
        <f t="shared" si="3"/>
        <v>-8.3054364088971135E-3</v>
      </c>
    </row>
    <row r="83" spans="1:19" x14ac:dyDescent="0.25">
      <c r="A83" s="20" t="str">
        <f>VLOOKUP('Customer Names'!A83,'Customer Names'!A83:A2418,1,FALSE)</f>
        <v>Id82</v>
      </c>
      <c r="B83" s="20" t="str">
        <f>VLOOKUP(Table6[[#This Row],[NAME]],Table6[NAME],1,FALSE)</f>
        <v>Patrick</v>
      </c>
      <c r="C83" s="11">
        <f>VLOOKUP(Table4[[#This Row],[BMI]],Table4[BMI],1,FALSE)</f>
        <v>52.9</v>
      </c>
      <c r="D83" s="11">
        <f>VLOOKUP(Table4[[#This Row],[HBA1C]],Table4[HBA1C],1,FALSE)</f>
        <v>5.34</v>
      </c>
      <c r="E83" s="11" t="str">
        <f>VLOOKUP(Table4[[#This Row],[Any Transplants]],Table4[Any Transplants],1,FALSE)</f>
        <v>No</v>
      </c>
      <c r="F83" s="11" t="str">
        <f>VLOOKUP(Table4[[#This Row],[Cancer history]],Table4[Cancer history],1,FALSE)</f>
        <v>No</v>
      </c>
      <c r="G83" s="11" t="str">
        <f>VLOOKUP(Table4[[#This Row],[Smoker2]],Table4[Smoker2],1,FALSE)</f>
        <v>YES</v>
      </c>
      <c r="H83" s="11" t="str">
        <f>VLOOKUP(Table4[[#This Row],[Heart Issues]],Table4[Heart Issues],1,FALSE)</f>
        <v>No</v>
      </c>
      <c r="I83" s="11">
        <f>VLOOKUP(Table4[[#This Row],[Number of Major Surgeries]],Table4[Number of Major Surgeries],1,FALSE)</f>
        <v>0</v>
      </c>
      <c r="J83" s="11" t="str">
        <f>VLOOKUP('Medical Examinations'!M83,'Medical Examinations'!M83:M2417,1,FALSE)</f>
        <v>obesity</v>
      </c>
      <c r="K83" s="11" t="str">
        <f>VLOOKUP('Medical Examinations'!N83,'Medical Examinations'!N83:N2417,1,FALSE)</f>
        <v>normal</v>
      </c>
      <c r="L83" s="11" t="str">
        <f>VLOOKUP(Table3[[#This Row],[date of birth]],Table3[date of birth],1,FALSE)</f>
        <v>4-Dec-2002</v>
      </c>
      <c r="M83" s="11">
        <f>VLOOKUP(Table3[[#This Row],[age]],Table3[age],1,FALSE)</f>
        <v>20</v>
      </c>
      <c r="N83" s="65">
        <f>VLOOKUP(Table3[[#This Row],[charges2]],Table3[charges2],1,FALSE)</f>
        <v>1267</v>
      </c>
      <c r="O83" s="11" t="str">
        <f>VLOOKUP(Table3[[#This Row],[HOSPITAL TIER2]],Table3[HOSPITAL TIER2],1,FALSE)</f>
        <v>tier - 2</v>
      </c>
      <c r="P83" s="11" t="str">
        <f>VLOOKUP(Table3[[#This Row],[city tier2]],Table3[city tier2],1,FALSE)</f>
        <v>tier - 1</v>
      </c>
      <c r="Q83" s="11" t="str">
        <f>VLOOKUP(Table3[[#This Row],[state id2]],Table3[state id2],1,FALSE)</f>
        <v>R1013</v>
      </c>
      <c r="R83" s="11">
        <f t="shared" si="2"/>
        <v>-0.1687455305494116</v>
      </c>
      <c r="S83" s="11">
        <f t="shared" si="3"/>
        <v>-8.7612429348015754E-3</v>
      </c>
    </row>
    <row r="84" spans="1:19" x14ac:dyDescent="0.25">
      <c r="A84" s="20" t="str">
        <f>VLOOKUP('Customer Names'!A84,'Customer Names'!A84:A2419,1,FALSE)</f>
        <v>Id83</v>
      </c>
      <c r="B84" s="20" t="str">
        <f>VLOOKUP(Table6[[#This Row],[NAME]],Table6[NAME],1,FALSE)</f>
        <v>Kate</v>
      </c>
      <c r="C84" s="11">
        <f>VLOOKUP(Table4[[#This Row],[BMI]],Table4[BMI],1,FALSE)</f>
        <v>45.41</v>
      </c>
      <c r="D84" s="11">
        <f>VLOOKUP(Table4[[#This Row],[HBA1C]],Table4[HBA1C],1,FALSE)</f>
        <v>4.03</v>
      </c>
      <c r="E84" s="11" t="str">
        <f>VLOOKUP(Table4[[#This Row],[Any Transplants]],Table4[Any Transplants],1,FALSE)</f>
        <v>No</v>
      </c>
      <c r="F84" s="11" t="str">
        <f>VLOOKUP(Table4[[#This Row],[Cancer history]],Table4[Cancer history],1,FALSE)</f>
        <v>No</v>
      </c>
      <c r="G84" s="11" t="str">
        <f>VLOOKUP(Table4[[#This Row],[Smoker2]],Table4[Smoker2],1,FALSE)</f>
        <v>YES</v>
      </c>
      <c r="H84" s="11" t="str">
        <f>VLOOKUP(Table4[[#This Row],[Heart Issues]],Table4[Heart Issues],1,FALSE)</f>
        <v>yes</v>
      </c>
      <c r="I84" s="11">
        <f>VLOOKUP(Table4[[#This Row],[Number of Major Surgeries]],Table4[Number of Major Surgeries],1,FALSE)</f>
        <v>1</v>
      </c>
      <c r="J84" s="11" t="str">
        <f>VLOOKUP('Medical Examinations'!M84,'Medical Examinations'!M84:M2418,1,FALSE)</f>
        <v>obesity</v>
      </c>
      <c r="K84" s="11" t="str">
        <f>VLOOKUP('Medical Examinations'!N84,'Medical Examinations'!N84:N2418,1,FALSE)</f>
        <v>normal</v>
      </c>
      <c r="L84" s="11" t="str">
        <f>VLOOKUP(Table3[[#This Row],[date of birth]],Table3[date of birth],1,FALSE)</f>
        <v>26-Oct-1997</v>
      </c>
      <c r="M84" s="11">
        <f>VLOOKUP(Table3[[#This Row],[age]],Table3[age],1,FALSE)</f>
        <v>25</v>
      </c>
      <c r="N84" s="65">
        <f>VLOOKUP(Table3[[#This Row],[charges2]],Table3[charges2],1,FALSE)</f>
        <v>1276</v>
      </c>
      <c r="O84" s="11" t="str">
        <f>VLOOKUP(Table3[[#This Row],[HOSPITAL TIER2]],Table3[HOSPITAL TIER2],1,FALSE)</f>
        <v>tier - 2</v>
      </c>
      <c r="P84" s="11" t="str">
        <f>VLOOKUP(Table3[[#This Row],[city tier2]],Table3[city tier2],1,FALSE)</f>
        <v>tier - 2</v>
      </c>
      <c r="Q84" s="11" t="str">
        <f>VLOOKUP(Table3[[#This Row],[state id2]],Table3[state id2],1,FALSE)</f>
        <v>R1012</v>
      </c>
      <c r="R84" s="11">
        <f t="shared" si="2"/>
        <v>-0.1673656239835232</v>
      </c>
      <c r="S84" s="11">
        <f t="shared" si="3"/>
        <v>-9.1262615201175255E-3</v>
      </c>
    </row>
    <row r="85" spans="1:19" x14ac:dyDescent="0.25">
      <c r="A85" s="20" t="str">
        <f>VLOOKUP('Customer Names'!A85,'Customer Names'!A85:A2420,1,FALSE)</f>
        <v>Id84</v>
      </c>
      <c r="B85" s="20" t="str">
        <f>VLOOKUP(Table6[[#This Row],[NAME]],Table6[NAME],1,FALSE)</f>
        <v>Kevin</v>
      </c>
      <c r="C85" s="11">
        <f>VLOOKUP(Table4[[#This Row],[BMI]],Table4[BMI],1,FALSE)</f>
        <v>49.41</v>
      </c>
      <c r="D85" s="11">
        <f>VLOOKUP(Table4[[#This Row],[HBA1C]],Table4[HBA1C],1,FALSE)</f>
        <v>4.2300000000000004</v>
      </c>
      <c r="E85" s="11" t="str">
        <f>VLOOKUP(Table4[[#This Row],[Any Transplants]],Table4[Any Transplants],1,FALSE)</f>
        <v>No</v>
      </c>
      <c r="F85" s="11" t="str">
        <f>VLOOKUP(Table4[[#This Row],[Cancer history]],Table4[Cancer history],1,FALSE)</f>
        <v>Yes</v>
      </c>
      <c r="G85" s="11" t="str">
        <f>VLOOKUP(Table4[[#This Row],[Smoker2]],Table4[Smoker2],1,FALSE)</f>
        <v>YES</v>
      </c>
      <c r="H85" s="11" t="str">
        <f>VLOOKUP(Table4[[#This Row],[Heart Issues]],Table4[Heart Issues],1,FALSE)</f>
        <v>yes</v>
      </c>
      <c r="I85" s="11">
        <f>VLOOKUP(Table4[[#This Row],[Number of Major Surgeries]],Table4[Number of Major Surgeries],1,FALSE)</f>
        <v>1</v>
      </c>
      <c r="J85" s="11" t="str">
        <f>VLOOKUP('Medical Examinations'!M85,'Medical Examinations'!M85:M2419,1,FALSE)</f>
        <v>obesity</v>
      </c>
      <c r="K85" s="11" t="str">
        <f>VLOOKUP('Medical Examinations'!N85,'Medical Examinations'!N85:N2419,1,FALSE)</f>
        <v>normal</v>
      </c>
      <c r="L85" s="11" t="str">
        <f>VLOOKUP(Table3[[#This Row],[date of birth]],Table3[date of birth],1,FALSE)</f>
        <v>30-Sep-2004</v>
      </c>
      <c r="M85" s="11">
        <f>VLOOKUP(Table3[[#This Row],[age]],Table3[age],1,FALSE)</f>
        <v>18</v>
      </c>
      <c r="N85" s="65">
        <f>VLOOKUP(Table3[[#This Row],[charges2]],Table3[charges2],1,FALSE)</f>
        <v>1283</v>
      </c>
      <c r="O85" s="11" t="str">
        <f>VLOOKUP(Table3[[#This Row],[HOSPITAL TIER2]],Table3[HOSPITAL TIER2],1,FALSE)</f>
        <v>tier - 2</v>
      </c>
      <c r="P85" s="11" t="str">
        <f>VLOOKUP(Table3[[#This Row],[city tier2]],Table3[city tier2],1,FALSE)</f>
        <v>tier - 1</v>
      </c>
      <c r="Q85" s="11" t="str">
        <f>VLOOKUP(Table3[[#This Row],[state id2]],Table3[state id2],1,FALSE)</f>
        <v>R1013</v>
      </c>
      <c r="R85" s="11">
        <f t="shared" si="2"/>
        <v>-0.16667082143057546</v>
      </c>
      <c r="S85" s="11">
        <f t="shared" si="3"/>
        <v>-9.6961003749089537E-3</v>
      </c>
    </row>
    <row r="86" spans="1:19" x14ac:dyDescent="0.25">
      <c r="A86" s="20" t="str">
        <f>VLOOKUP('Customer Names'!A86,'Customer Names'!A86:A2421,1,FALSE)</f>
        <v>Id85</v>
      </c>
      <c r="B86" s="20" t="str">
        <f>VLOOKUP(Table6[[#This Row],[NAME]],Table6[NAME],1,FALSE)</f>
        <v>Stephen II</v>
      </c>
      <c r="C86" s="11">
        <f>VLOOKUP(Table4[[#This Row],[BMI]],Table4[BMI],1,FALSE)</f>
        <v>31.824999999999999</v>
      </c>
      <c r="D86" s="11">
        <f>VLOOKUP(Table4[[#This Row],[HBA1C]],Table4[HBA1C],1,FALSE)</f>
        <v>4.0599999999999996</v>
      </c>
      <c r="E86" s="11" t="str">
        <f>VLOOKUP(Table4[[#This Row],[Any Transplants]],Table4[Any Transplants],1,FALSE)</f>
        <v>No</v>
      </c>
      <c r="F86" s="11" t="str">
        <f>VLOOKUP(Table4[[#This Row],[Cancer history]],Table4[Cancer history],1,FALSE)</f>
        <v>No</v>
      </c>
      <c r="G86" s="11" t="str">
        <f>VLOOKUP(Table4[[#This Row],[Smoker2]],Table4[Smoker2],1,FALSE)</f>
        <v>YES</v>
      </c>
      <c r="H86" s="11" t="str">
        <f>VLOOKUP(Table4[[#This Row],[Heart Issues]],Table4[Heart Issues],1,FALSE)</f>
        <v>No</v>
      </c>
      <c r="I86" s="11">
        <f>VLOOKUP(Table4[[#This Row],[Number of Major Surgeries]],Table4[Number of Major Surgeries],1,FALSE)</f>
        <v>2</v>
      </c>
      <c r="J86" s="11" t="str">
        <f>VLOOKUP('Medical Examinations'!M86,'Medical Examinations'!M86:M2420,1,FALSE)</f>
        <v>obesity</v>
      </c>
      <c r="K86" s="11" t="str">
        <f>VLOOKUP('Medical Examinations'!N86,'Medical Examinations'!N86:N2420,1,FALSE)</f>
        <v>normal</v>
      </c>
      <c r="L86" s="11" t="str">
        <f>VLOOKUP(Table3[[#This Row],[date of birth]],Table3[date of birth],1,FALSE)</f>
        <v>28-Jul-2004</v>
      </c>
      <c r="M86" s="11">
        <f>VLOOKUP(Table3[[#This Row],[age]],Table3[age],1,FALSE)</f>
        <v>18</v>
      </c>
      <c r="N86" s="65">
        <f>VLOOKUP(Table3[[#This Row],[charges2]],Table3[charges2],1,FALSE)</f>
        <v>1285</v>
      </c>
      <c r="O86" s="11" t="str">
        <f>VLOOKUP(Table3[[#This Row],[HOSPITAL TIER2]],Table3[HOSPITAL TIER2],1,FALSE)</f>
        <v>tier - 2</v>
      </c>
      <c r="P86" s="11" t="str">
        <f>VLOOKUP(Table3[[#This Row],[city tier2]],Table3[city tier2],1,FALSE)</f>
        <v>tier - 3</v>
      </c>
      <c r="Q86" s="11" t="str">
        <f>VLOOKUP(Table3[[#This Row],[state id2]],Table3[state id2],1,FALSE)</f>
        <v>R1013</v>
      </c>
      <c r="R86" s="11">
        <f t="shared" si="2"/>
        <v>-0.16535084239748934</v>
      </c>
      <c r="S86" s="11">
        <f t="shared" si="3"/>
        <v>-1.0471432944019416E-2</v>
      </c>
    </row>
    <row r="87" spans="1:19" x14ac:dyDescent="0.25">
      <c r="A87" s="20" t="str">
        <f>VLOOKUP('Customer Names'!A87,'Customer Names'!A87:A2422,1,FALSE)</f>
        <v>Id86</v>
      </c>
      <c r="B87" s="20" t="str">
        <f>VLOOKUP(Table6[[#This Row],[NAME]],Table6[NAME],1,FALSE)</f>
        <v>Philip</v>
      </c>
      <c r="C87" s="11">
        <f>VLOOKUP(Table4[[#This Row],[BMI]],Table4[BMI],1,FALSE)</f>
        <v>51.28</v>
      </c>
      <c r="D87" s="11">
        <f>VLOOKUP(Table4[[#This Row],[HBA1C]],Table4[HBA1C],1,FALSE)</f>
        <v>4.68</v>
      </c>
      <c r="E87" s="11" t="str">
        <f>VLOOKUP(Table4[[#This Row],[Any Transplants]],Table4[Any Transplants],1,FALSE)</f>
        <v>No</v>
      </c>
      <c r="F87" s="11" t="str">
        <f>VLOOKUP(Table4[[#This Row],[Cancer history]],Table4[Cancer history],1,FALSE)</f>
        <v>No</v>
      </c>
      <c r="G87" s="11" t="str">
        <f>VLOOKUP(Table4[[#This Row],[Smoker2]],Table4[Smoker2],1,FALSE)</f>
        <v>YES</v>
      </c>
      <c r="H87" s="11" t="str">
        <f>VLOOKUP(Table4[[#This Row],[Heart Issues]],Table4[Heart Issues],1,FALSE)</f>
        <v>No</v>
      </c>
      <c r="I87" s="11">
        <f>VLOOKUP(Table4[[#This Row],[Number of Major Surgeries]],Table4[Number of Major Surgeries],1,FALSE)</f>
        <v>2</v>
      </c>
      <c r="J87" s="11" t="str">
        <f>VLOOKUP('Medical Examinations'!M87,'Medical Examinations'!M87:M2421,1,FALSE)</f>
        <v>obesity</v>
      </c>
      <c r="K87" s="11" t="str">
        <f>VLOOKUP('Medical Examinations'!N87,'Medical Examinations'!N87:N2421,1,FALSE)</f>
        <v>normal</v>
      </c>
      <c r="L87" s="11" t="str">
        <f>VLOOKUP(Table3[[#This Row],[date of birth]],Table3[date of birth],1,FALSE)</f>
        <v>26-Jun-2000</v>
      </c>
      <c r="M87" s="11">
        <f>VLOOKUP(Table3[[#This Row],[age]],Table3[age],1,FALSE)</f>
        <v>22</v>
      </c>
      <c r="N87" s="65">
        <f>VLOOKUP(Table3[[#This Row],[charges2]],Table3[charges2],1,FALSE)</f>
        <v>1286</v>
      </c>
      <c r="O87" s="11" t="str">
        <f>VLOOKUP(Table3[[#This Row],[HOSPITAL TIER2]],Table3[HOSPITAL TIER2],1,FALSE)</f>
        <v>tier - 2</v>
      </c>
      <c r="P87" s="11" t="str">
        <f>VLOOKUP(Table3[[#This Row],[city tier2]],Table3[city tier2],1,FALSE)</f>
        <v>tier - 2</v>
      </c>
      <c r="Q87" s="11" t="str">
        <f>VLOOKUP(Table3[[#This Row],[state id2]],Table3[state id2],1,FALSE)</f>
        <v>R1013</v>
      </c>
      <c r="R87" s="11">
        <f t="shared" si="2"/>
        <v>-0.1653511694596097</v>
      </c>
      <c r="S87" s="11">
        <f t="shared" si="3"/>
        <v>-1.1305810587744904E-2</v>
      </c>
    </row>
    <row r="88" spans="1:19" x14ac:dyDescent="0.25">
      <c r="A88" s="20" t="str">
        <f>VLOOKUP('Customer Names'!A88,'Customer Names'!A88:A2423,1,FALSE)</f>
        <v>Id87</v>
      </c>
      <c r="B88" s="20" t="str">
        <f>VLOOKUP(Table6[[#This Row],[NAME]],Table6[NAME],1,FALSE)</f>
        <v>Brett A</v>
      </c>
      <c r="C88" s="11">
        <f>VLOOKUP(Table4[[#This Row],[BMI]],Table4[BMI],1,FALSE)</f>
        <v>34.96</v>
      </c>
      <c r="D88" s="11">
        <f>VLOOKUP(Table4[[#This Row],[HBA1C]],Table4[HBA1C],1,FALSE)</f>
        <v>4.34</v>
      </c>
      <c r="E88" s="11" t="str">
        <f>VLOOKUP(Table4[[#This Row],[Any Transplants]],Table4[Any Transplants],1,FALSE)</f>
        <v>No</v>
      </c>
      <c r="F88" s="11" t="str">
        <f>VLOOKUP(Table4[[#This Row],[Cancer history]],Table4[Cancer history],1,FALSE)</f>
        <v>Yes</v>
      </c>
      <c r="G88" s="11" t="str">
        <f>VLOOKUP(Table4[[#This Row],[Smoker2]],Table4[Smoker2],1,FALSE)</f>
        <v>YES</v>
      </c>
      <c r="H88" s="11" t="str">
        <f>VLOOKUP(Table4[[#This Row],[Heart Issues]],Table4[Heart Issues],1,FALSE)</f>
        <v>No</v>
      </c>
      <c r="I88" s="11">
        <f>VLOOKUP(Table4[[#This Row],[Number of Major Surgeries]],Table4[Number of Major Surgeries],1,FALSE)</f>
        <v>1</v>
      </c>
      <c r="J88" s="11" t="str">
        <f>VLOOKUP('Medical Examinations'!M88,'Medical Examinations'!M88:M2422,1,FALSE)</f>
        <v>obesity</v>
      </c>
      <c r="K88" s="11" t="str">
        <f>VLOOKUP('Medical Examinations'!N88,'Medical Examinations'!N88:N2422,1,FALSE)</f>
        <v>normal</v>
      </c>
      <c r="L88" s="11" t="str">
        <f>VLOOKUP(Table3[[#This Row],[date of birth]],Table3[date of birth],1,FALSE)</f>
        <v>4-Jun-1998</v>
      </c>
      <c r="M88" s="11">
        <f>VLOOKUP(Table3[[#This Row],[age]],Table3[age],1,FALSE)</f>
        <v>25</v>
      </c>
      <c r="N88" s="65">
        <f>VLOOKUP(Table3[[#This Row],[charges2]],Table3[charges2],1,FALSE)</f>
        <v>1290.93</v>
      </c>
      <c r="O88" s="11" t="str">
        <f>VLOOKUP(Table3[[#This Row],[HOSPITAL TIER2]],Table3[HOSPITAL TIER2],1,FALSE)</f>
        <v>tier - 2</v>
      </c>
      <c r="P88" s="11" t="str">
        <f>VLOOKUP(Table3[[#This Row],[city tier2]],Table3[city tier2],1,FALSE)</f>
        <v>tier - 2</v>
      </c>
      <c r="Q88" s="11" t="str">
        <f>VLOOKUP(Table3[[#This Row],[state id2]],Table3[state id2],1,FALSE)</f>
        <v>R1013</v>
      </c>
      <c r="R88" s="11">
        <f t="shared" si="2"/>
        <v>-0.16419076756584941</v>
      </c>
      <c r="S88" s="11">
        <f t="shared" si="3"/>
        <v>-1.1818061383563977E-2</v>
      </c>
    </row>
    <row r="89" spans="1:19" x14ac:dyDescent="0.25">
      <c r="A89" s="20" t="str">
        <f>VLOOKUP('Customer Names'!A89,'Customer Names'!A89:A2424,1,FALSE)</f>
        <v>Id88</v>
      </c>
      <c r="B89" s="20" t="str">
        <f>VLOOKUP(Table6[[#This Row],[NAME]],Table6[NAME],1,FALSE)</f>
        <v>Rebecca</v>
      </c>
      <c r="C89" s="11">
        <f>VLOOKUP(Table4[[#This Row],[BMI]],Table4[BMI],1,FALSE)</f>
        <v>33.11</v>
      </c>
      <c r="D89" s="11">
        <f>VLOOKUP(Table4[[#This Row],[HBA1C]],Table4[HBA1C],1,FALSE)</f>
        <v>10.51</v>
      </c>
      <c r="E89" s="11" t="str">
        <f>VLOOKUP(Table4[[#This Row],[Any Transplants]],Table4[Any Transplants],1,FALSE)</f>
        <v>No</v>
      </c>
      <c r="F89" s="11" t="str">
        <f>VLOOKUP(Table4[[#This Row],[Cancer history]],Table4[Cancer history],1,FALSE)</f>
        <v>No</v>
      </c>
      <c r="G89" s="11" t="str">
        <f>VLOOKUP(Table4[[#This Row],[Smoker2]],Table4[Smoker2],1,FALSE)</f>
        <v>YES</v>
      </c>
      <c r="H89" s="11" t="str">
        <f>VLOOKUP(Table4[[#This Row],[Heart Issues]],Table4[Heart Issues],1,FALSE)</f>
        <v>No</v>
      </c>
      <c r="I89" s="11">
        <f>VLOOKUP(Table4[[#This Row],[Number of Major Surgeries]],Table4[Number of Major Surgeries],1,FALSE)</f>
        <v>0</v>
      </c>
      <c r="J89" s="11" t="str">
        <f>VLOOKUP('Medical Examinations'!M89,'Medical Examinations'!M89:M2423,1,FALSE)</f>
        <v>obesity</v>
      </c>
      <c r="K89" s="11" t="str">
        <f>VLOOKUP('Medical Examinations'!N89,'Medical Examinations'!N89:N2423,1,FALSE)</f>
        <v>diabetes</v>
      </c>
      <c r="L89" s="11" t="str">
        <f>VLOOKUP(Table3[[#This Row],[date of birth]],Table3[date of birth],1,FALSE)</f>
        <v>29-Nov-2001</v>
      </c>
      <c r="M89" s="11">
        <f>VLOOKUP(Table3[[#This Row],[age]],Table3[age],1,FALSE)</f>
        <v>21</v>
      </c>
      <c r="N89" s="65">
        <f>VLOOKUP(Table3[[#This Row],[charges2]],Table3[charges2],1,FALSE)</f>
        <v>1293</v>
      </c>
      <c r="O89" s="11" t="str">
        <f>VLOOKUP(Table3[[#This Row],[HOSPITAL TIER2]],Table3[HOSPITAL TIER2],1,FALSE)</f>
        <v>tier - 2</v>
      </c>
      <c r="P89" s="11" t="str">
        <f>VLOOKUP(Table3[[#This Row],[city tier2]],Table3[city tier2],1,FALSE)</f>
        <v>tier - 3</v>
      </c>
      <c r="Q89" s="11" t="str">
        <f>VLOOKUP(Table3[[#This Row],[state id2]],Table3[state id2],1,FALSE)</f>
        <v>R1012</v>
      </c>
      <c r="R89" s="11">
        <f t="shared" si="2"/>
        <v>-0.16399510627902084</v>
      </c>
      <c r="S89" s="11">
        <f t="shared" si="3"/>
        <v>-1.2322247491391021E-2</v>
      </c>
    </row>
    <row r="90" spans="1:19" x14ac:dyDescent="0.25">
      <c r="A90" s="20" t="str">
        <f>VLOOKUP('Customer Names'!A90,'Customer Names'!A90:A2425,1,FALSE)</f>
        <v>Id89</v>
      </c>
      <c r="B90" s="20" t="str">
        <f>VLOOKUP(Table6[[#This Row],[NAME]],Table6[NAME],1,FALSE)</f>
        <v>Kelley</v>
      </c>
      <c r="C90" s="11">
        <f>VLOOKUP(Table4[[#This Row],[BMI]],Table4[BMI],1,FALSE)</f>
        <v>54.74</v>
      </c>
      <c r="D90" s="11">
        <f>VLOOKUP(Table4[[#This Row],[HBA1C]],Table4[HBA1C],1,FALSE)</f>
        <v>5.84</v>
      </c>
      <c r="E90" s="11" t="str">
        <f>VLOOKUP(Table4[[#This Row],[Any Transplants]],Table4[Any Transplants],1,FALSE)</f>
        <v>No</v>
      </c>
      <c r="F90" s="11" t="str">
        <f>VLOOKUP(Table4[[#This Row],[Cancer history]],Table4[Cancer history],1,FALSE)</f>
        <v>Yes</v>
      </c>
      <c r="G90" s="11" t="str">
        <f>VLOOKUP(Table4[[#This Row],[Smoker2]],Table4[Smoker2],1,FALSE)</f>
        <v>YES</v>
      </c>
      <c r="H90" s="11" t="str">
        <f>VLOOKUP(Table4[[#This Row],[Heart Issues]],Table4[Heart Issues],1,FALSE)</f>
        <v>yes</v>
      </c>
      <c r="I90" s="11">
        <f>VLOOKUP(Table4[[#This Row],[Number of Major Surgeries]],Table4[Number of Major Surgeries],1,FALSE)</f>
        <v>1</v>
      </c>
      <c r="J90" s="11" t="str">
        <f>VLOOKUP('Medical Examinations'!M90,'Medical Examinations'!M90:M2424,1,FALSE)</f>
        <v>obesity</v>
      </c>
      <c r="K90" s="11" t="str">
        <f>VLOOKUP('Medical Examinations'!N90,'Medical Examinations'!N90:N2424,1,FALSE)</f>
        <v>prediabetes</v>
      </c>
      <c r="L90" s="11" t="str">
        <f>VLOOKUP(Table3[[#This Row],[date of birth]],Table3[date of birth],1,FALSE)</f>
        <v>10-Dec-2002</v>
      </c>
      <c r="M90" s="11">
        <f>VLOOKUP(Table3[[#This Row],[age]],Table3[age],1,FALSE)</f>
        <v>20</v>
      </c>
      <c r="N90" s="65">
        <f>VLOOKUP(Table3[[#This Row],[charges2]],Table3[charges2],1,FALSE)</f>
        <v>1304</v>
      </c>
      <c r="O90" s="11" t="str">
        <f>VLOOKUP(Table3[[#This Row],[HOSPITAL TIER2]],Table3[HOSPITAL TIER2],1,FALSE)</f>
        <v>tier - 2</v>
      </c>
      <c r="P90" s="11" t="str">
        <f>VLOOKUP(Table3[[#This Row],[city tier2]],Table3[city tier2],1,FALSE)</f>
        <v>tier - 2</v>
      </c>
      <c r="Q90" s="11" t="str">
        <f>VLOOKUP(Table3[[#This Row],[state id2]],Table3[state id2],1,FALSE)</f>
        <v>R1012</v>
      </c>
      <c r="R90" s="11">
        <f t="shared" si="2"/>
        <v>-0.16388972729588935</v>
      </c>
      <c r="S90" s="11">
        <f t="shared" si="3"/>
        <v>-1.1192658545932672E-2</v>
      </c>
    </row>
    <row r="91" spans="1:19" x14ac:dyDescent="0.25">
      <c r="A91" s="20" t="str">
        <f>VLOOKUP('Customer Names'!A91,'Customer Names'!A91:A2426,1,FALSE)</f>
        <v>Id90</v>
      </c>
      <c r="B91" s="20" t="str">
        <f>VLOOKUP(Table6[[#This Row],[NAME]],Table6[NAME],1,FALSE)</f>
        <v>Abigail K</v>
      </c>
      <c r="C91" s="11">
        <f>VLOOKUP(Table4[[#This Row],[BMI]],Table4[BMI],1,FALSE)</f>
        <v>32.56</v>
      </c>
      <c r="D91" s="11">
        <f>VLOOKUP(Table4[[#This Row],[HBA1C]],Table4[HBA1C],1,FALSE)</f>
        <v>5.41</v>
      </c>
      <c r="E91" s="11" t="str">
        <f>VLOOKUP(Table4[[#This Row],[Any Transplants]],Table4[Any Transplants],1,FALSE)</f>
        <v>No</v>
      </c>
      <c r="F91" s="11" t="str">
        <f>VLOOKUP(Table4[[#This Row],[Cancer history]],Table4[Cancer history],1,FALSE)</f>
        <v>Yes</v>
      </c>
      <c r="G91" s="11" t="str">
        <f>VLOOKUP(Table4[[#This Row],[Smoker2]],Table4[Smoker2],1,FALSE)</f>
        <v>YES</v>
      </c>
      <c r="H91" s="11" t="str">
        <f>VLOOKUP(Table4[[#This Row],[Heart Issues]],Table4[Heart Issues],1,FALSE)</f>
        <v>No</v>
      </c>
      <c r="I91" s="11">
        <f>VLOOKUP(Table4[[#This Row],[Number of Major Surgeries]],Table4[Number of Major Surgeries],1,FALSE)</f>
        <v>1</v>
      </c>
      <c r="J91" s="11" t="str">
        <f>VLOOKUP('Medical Examinations'!M91,'Medical Examinations'!M91:M2425,1,FALSE)</f>
        <v>obesity</v>
      </c>
      <c r="K91" s="11" t="str">
        <f>VLOOKUP('Medical Examinations'!N91,'Medical Examinations'!N91:N2425,1,FALSE)</f>
        <v>normal</v>
      </c>
      <c r="L91" s="11" t="str">
        <f>VLOOKUP(Table3[[#This Row],[date of birth]],Table3[date of birth],1,FALSE)</f>
        <v>2-Dec-1999</v>
      </c>
      <c r="M91" s="11">
        <f>VLOOKUP(Table3[[#This Row],[age]],Table3[age],1,FALSE)</f>
        <v>23</v>
      </c>
      <c r="N91" s="65">
        <f>VLOOKUP(Table3[[#This Row],[charges2]],Table3[charges2],1,FALSE)</f>
        <v>1304</v>
      </c>
      <c r="O91" s="11" t="str">
        <f>VLOOKUP(Table3[[#This Row],[HOSPITAL TIER2]],Table3[HOSPITAL TIER2],1,FALSE)</f>
        <v>tier - 2</v>
      </c>
      <c r="P91" s="11" t="str">
        <f>VLOOKUP(Table3[[#This Row],[city tier2]],Table3[city tier2],1,FALSE)</f>
        <v>tier - 2</v>
      </c>
      <c r="Q91" s="11" t="str">
        <f>VLOOKUP(Table3[[#This Row],[state id2]],Table3[state id2],1,FALSE)</f>
        <v>R1013</v>
      </c>
      <c r="R91" s="11">
        <f t="shared" si="2"/>
        <v>-0.16238157089533828</v>
      </c>
      <c r="S91" s="11">
        <f t="shared" si="3"/>
        <v>-1.1410769482939363E-2</v>
      </c>
    </row>
    <row r="92" spans="1:19" x14ac:dyDescent="0.25">
      <c r="A92" s="20" t="str">
        <f>VLOOKUP('Customer Names'!A92,'Customer Names'!A92:A2427,1,FALSE)</f>
        <v>Id91</v>
      </c>
      <c r="B92" s="20" t="str">
        <f>VLOOKUP(Table6[[#This Row],[NAME]],Table6[NAME],1,FALSE)</f>
        <v>Hope</v>
      </c>
      <c r="C92" s="11">
        <f>VLOOKUP(Table4[[#This Row],[BMI]],Table4[BMI],1,FALSE)</f>
        <v>39.049999999999997</v>
      </c>
      <c r="D92" s="11">
        <f>VLOOKUP(Table4[[#This Row],[HBA1C]],Table4[HBA1C],1,FALSE)</f>
        <v>6.06</v>
      </c>
      <c r="E92" s="11" t="str">
        <f>VLOOKUP(Table4[[#This Row],[Any Transplants]],Table4[Any Transplants],1,FALSE)</f>
        <v>No</v>
      </c>
      <c r="F92" s="11" t="str">
        <f>VLOOKUP(Table4[[#This Row],[Cancer history]],Table4[Cancer history],1,FALSE)</f>
        <v>No</v>
      </c>
      <c r="G92" s="11" t="str">
        <f>VLOOKUP(Table4[[#This Row],[Smoker2]],Table4[Smoker2],1,FALSE)</f>
        <v>YES</v>
      </c>
      <c r="H92" s="11" t="str">
        <f>VLOOKUP(Table4[[#This Row],[Heart Issues]],Table4[Heart Issues],1,FALSE)</f>
        <v>No</v>
      </c>
      <c r="I92" s="11">
        <f>VLOOKUP(Table4[[#This Row],[Number of Major Surgeries]],Table4[Number of Major Surgeries],1,FALSE)</f>
        <v>1</v>
      </c>
      <c r="J92" s="11" t="str">
        <f>VLOOKUP('Medical Examinations'!M92,'Medical Examinations'!M92:M2426,1,FALSE)</f>
        <v>obesity</v>
      </c>
      <c r="K92" s="11" t="str">
        <f>VLOOKUP('Medical Examinations'!N92,'Medical Examinations'!N92:N2426,1,FALSE)</f>
        <v>prediabetes</v>
      </c>
      <c r="L92" s="11" t="str">
        <f>VLOOKUP(Table3[[#This Row],[date of birth]],Table3[date of birth],1,FALSE)</f>
        <v>13-Oct-2002</v>
      </c>
      <c r="M92" s="11">
        <f>VLOOKUP(Table3[[#This Row],[age]],Table3[age],1,FALSE)</f>
        <v>20</v>
      </c>
      <c r="N92" s="65">
        <f>VLOOKUP(Table3[[#This Row],[charges2]],Table3[charges2],1,FALSE)</f>
        <v>1315</v>
      </c>
      <c r="O92" s="11" t="str">
        <f>VLOOKUP(Table3[[#This Row],[HOSPITAL TIER2]],Table3[HOSPITAL TIER2],1,FALSE)</f>
        <v>tier - 2</v>
      </c>
      <c r="P92" s="11" t="str">
        <f>VLOOKUP(Table3[[#This Row],[city tier2]],Table3[city tier2],1,FALSE)</f>
        <v>tier - 2</v>
      </c>
      <c r="Q92" s="11" t="str">
        <f>VLOOKUP(Table3[[#This Row],[state id2]],Table3[state id2],1,FALSE)</f>
        <v>R1013</v>
      </c>
      <c r="R92" s="11">
        <f t="shared" si="2"/>
        <v>-0.16231410374790251</v>
      </c>
      <c r="S92" s="11">
        <f t="shared" si="3"/>
        <v>-1.1706901089933079E-2</v>
      </c>
    </row>
    <row r="93" spans="1:19" x14ac:dyDescent="0.25">
      <c r="A93" s="20" t="str">
        <f>VLOOKUP('Customer Names'!A93,'Customer Names'!A93:A2428,1,FALSE)</f>
        <v>Id92</v>
      </c>
      <c r="B93" s="20" t="str">
        <f>VLOOKUP(Table6[[#This Row],[NAME]],Table6[NAME],1,FALSE)</f>
        <v>Elyse M.</v>
      </c>
      <c r="C93" s="11">
        <f>VLOOKUP(Table4[[#This Row],[BMI]],Table4[BMI],1,FALSE)</f>
        <v>42.75</v>
      </c>
      <c r="D93" s="11">
        <f>VLOOKUP(Table4[[#This Row],[HBA1C]],Table4[HBA1C],1,FALSE)</f>
        <v>4.22</v>
      </c>
      <c r="E93" s="11" t="str">
        <f>VLOOKUP(Table4[[#This Row],[Any Transplants]],Table4[Any Transplants],1,FALSE)</f>
        <v>No</v>
      </c>
      <c r="F93" s="11" t="str">
        <f>VLOOKUP(Table4[[#This Row],[Cancer history]],Table4[Cancer history],1,FALSE)</f>
        <v>No</v>
      </c>
      <c r="G93" s="11" t="str">
        <f>VLOOKUP(Table4[[#This Row],[Smoker2]],Table4[Smoker2],1,FALSE)</f>
        <v>YES</v>
      </c>
      <c r="H93" s="11" t="str">
        <f>VLOOKUP(Table4[[#This Row],[Heart Issues]],Table4[Heart Issues],1,FALSE)</f>
        <v>No</v>
      </c>
      <c r="I93" s="11">
        <f>VLOOKUP(Table4[[#This Row],[Number of Major Surgeries]],Table4[Number of Major Surgeries],1,FALSE)</f>
        <v>0</v>
      </c>
      <c r="J93" s="11" t="str">
        <f>VLOOKUP('Medical Examinations'!M93,'Medical Examinations'!M93:M2427,1,FALSE)</f>
        <v>obesity</v>
      </c>
      <c r="K93" s="11" t="str">
        <f>VLOOKUP('Medical Examinations'!N93,'Medical Examinations'!N93:N2427,1,FALSE)</f>
        <v>normal</v>
      </c>
      <c r="L93" s="11" t="str">
        <f>VLOOKUP(Table3[[#This Row],[date of birth]],Table3[date of birth],1,FALSE)</f>
        <v>14-Oct-1999</v>
      </c>
      <c r="M93" s="11">
        <f>VLOOKUP(Table3[[#This Row],[age]],Table3[age],1,FALSE)</f>
        <v>23</v>
      </c>
      <c r="N93" s="65">
        <f>VLOOKUP(Table3[[#This Row],[charges2]],Table3[charges2],1,FALSE)</f>
        <v>1329.17</v>
      </c>
      <c r="O93" s="11" t="str">
        <f>VLOOKUP(Table3[[#This Row],[HOSPITAL TIER2]],Table3[HOSPITAL TIER2],1,FALSE)</f>
        <v>tier - 2</v>
      </c>
      <c r="P93" s="11" t="str">
        <f>VLOOKUP(Table3[[#This Row],[city tier2]],Table3[city tier2],1,FALSE)</f>
        <v>tier - 3</v>
      </c>
      <c r="Q93" s="11" t="str">
        <f>VLOOKUP(Table3[[#This Row],[state id2]],Table3[state id2],1,FALSE)</f>
        <v>R1013</v>
      </c>
      <c r="R93" s="11">
        <f t="shared" si="2"/>
        <v>-0.16177318730000742</v>
      </c>
      <c r="S93" s="11">
        <f t="shared" si="3"/>
        <v>-1.1858830108708239E-2</v>
      </c>
    </row>
    <row r="94" spans="1:19" x14ac:dyDescent="0.25">
      <c r="A94" s="20" t="str">
        <f>VLOOKUP('Customer Names'!A94,'Customer Names'!A94:A2429,1,FALSE)</f>
        <v>Id93</v>
      </c>
      <c r="B94" s="20" t="str">
        <f>VLOOKUP(Table6[[#This Row],[NAME]],Table6[NAME],1,FALSE)</f>
        <v>Nicholas</v>
      </c>
      <c r="C94" s="11">
        <f>VLOOKUP(Table4[[#This Row],[BMI]],Table4[BMI],1,FALSE)</f>
        <v>50.58</v>
      </c>
      <c r="D94" s="11">
        <f>VLOOKUP(Table4[[#This Row],[HBA1C]],Table4[HBA1C],1,FALSE)</f>
        <v>5.12</v>
      </c>
      <c r="E94" s="11" t="str">
        <f>VLOOKUP(Table4[[#This Row],[Any Transplants]],Table4[Any Transplants],1,FALSE)</f>
        <v>No</v>
      </c>
      <c r="F94" s="11" t="str">
        <f>VLOOKUP(Table4[[#This Row],[Cancer history]],Table4[Cancer history],1,FALSE)</f>
        <v>No</v>
      </c>
      <c r="G94" s="11" t="str">
        <f>VLOOKUP(Table4[[#This Row],[Smoker2]],Table4[Smoker2],1,FALSE)</f>
        <v>YES</v>
      </c>
      <c r="H94" s="11" t="str">
        <f>VLOOKUP(Table4[[#This Row],[Heart Issues]],Table4[Heart Issues],1,FALSE)</f>
        <v>No</v>
      </c>
      <c r="I94" s="11">
        <f>VLOOKUP(Table4[[#This Row],[Number of Major Surgeries]],Table4[Number of Major Surgeries],1,FALSE)</f>
        <v>2</v>
      </c>
      <c r="J94" s="11" t="str">
        <f>VLOOKUP('Medical Examinations'!M94,'Medical Examinations'!M94:M2428,1,FALSE)</f>
        <v>obesity</v>
      </c>
      <c r="K94" s="11" t="str">
        <f>VLOOKUP('Medical Examinations'!N94,'Medical Examinations'!N94:N2428,1,FALSE)</f>
        <v>normal</v>
      </c>
      <c r="L94" s="11" t="str">
        <f>VLOOKUP(Table3[[#This Row],[date of birth]],Table3[date of birth],1,FALSE)</f>
        <v>12-Jul-1998</v>
      </c>
      <c r="M94" s="11">
        <f>VLOOKUP(Table3[[#This Row],[age]],Table3[age],1,FALSE)</f>
        <v>24</v>
      </c>
      <c r="N94" s="65">
        <f>VLOOKUP(Table3[[#This Row],[charges2]],Table3[charges2],1,FALSE)</f>
        <v>1332.61</v>
      </c>
      <c r="O94" s="11" t="str">
        <f>VLOOKUP(Table3[[#This Row],[HOSPITAL TIER2]],Table3[HOSPITAL TIER2],1,FALSE)</f>
        <v>tier - 2</v>
      </c>
      <c r="P94" s="11" t="str">
        <f>VLOOKUP(Table3[[#This Row],[city tier2]],Table3[city tier2],1,FALSE)</f>
        <v>tier - 3</v>
      </c>
      <c r="Q94" s="11" t="str">
        <f>VLOOKUP(Table3[[#This Row],[state id2]],Table3[state id2],1,FALSE)</f>
        <v>R1013</v>
      </c>
      <c r="R94" s="11">
        <f t="shared" si="2"/>
        <v>-0.16109944022858372</v>
      </c>
      <c r="S94" s="11">
        <f t="shared" si="3"/>
        <v>-1.2465939525677329E-2</v>
      </c>
    </row>
    <row r="95" spans="1:19" x14ac:dyDescent="0.25">
      <c r="A95" s="20" t="str">
        <f>VLOOKUP('Customer Names'!A95,'Customer Names'!A95:A2430,1,FALSE)</f>
        <v>Id94</v>
      </c>
      <c r="B95" s="20" t="str">
        <f>VLOOKUP(Table6[[#This Row],[NAME]],Table6[NAME],1,FALSE)</f>
        <v>David</v>
      </c>
      <c r="C95" s="11">
        <f>VLOOKUP(Table4[[#This Row],[BMI]],Table4[BMI],1,FALSE)</f>
        <v>30.495000000000001</v>
      </c>
      <c r="D95" s="11">
        <f>VLOOKUP(Table4[[#This Row],[HBA1C]],Table4[HBA1C],1,FALSE)</f>
        <v>4.57</v>
      </c>
      <c r="E95" s="11" t="str">
        <f>VLOOKUP(Table4[[#This Row],[Any Transplants]],Table4[Any Transplants],1,FALSE)</f>
        <v>No</v>
      </c>
      <c r="F95" s="11" t="str">
        <f>VLOOKUP(Table4[[#This Row],[Cancer history]],Table4[Cancer history],1,FALSE)</f>
        <v>No</v>
      </c>
      <c r="G95" s="11" t="str">
        <f>VLOOKUP(Table4[[#This Row],[Smoker2]],Table4[Smoker2],1,FALSE)</f>
        <v>YES</v>
      </c>
      <c r="H95" s="11" t="str">
        <f>VLOOKUP(Table4[[#This Row],[Heart Issues]],Table4[Heart Issues],1,FALSE)</f>
        <v>yes</v>
      </c>
      <c r="I95" s="11">
        <f>VLOOKUP(Table4[[#This Row],[Number of Major Surgeries]],Table4[Number of Major Surgeries],1,FALSE)</f>
        <v>0</v>
      </c>
      <c r="J95" s="11" t="str">
        <f>VLOOKUP('Medical Examinations'!M95,'Medical Examinations'!M95:M2429,1,FALSE)</f>
        <v>obesity</v>
      </c>
      <c r="K95" s="11" t="str">
        <f>VLOOKUP('Medical Examinations'!N95,'Medical Examinations'!N95:N2429,1,FALSE)</f>
        <v>normal</v>
      </c>
      <c r="L95" s="11" t="str">
        <f>VLOOKUP(Table3[[#This Row],[date of birth]],Table3[date of birth],1,FALSE)</f>
        <v>30-Jul-1995</v>
      </c>
      <c r="M95" s="11">
        <f>VLOOKUP(Table3[[#This Row],[age]],Table3[age],1,FALSE)</f>
        <v>27</v>
      </c>
      <c r="N95" s="65">
        <f>VLOOKUP(Table3[[#This Row],[charges2]],Table3[charges2],1,FALSE)</f>
        <v>1338</v>
      </c>
      <c r="O95" s="11" t="str">
        <f>VLOOKUP(Table3[[#This Row],[HOSPITAL TIER2]],Table3[HOSPITAL TIER2],1,FALSE)</f>
        <v>tier - 2</v>
      </c>
      <c r="P95" s="11" t="str">
        <f>VLOOKUP(Table3[[#This Row],[city tier2]],Table3[city tier2],1,FALSE)</f>
        <v>tier - 3</v>
      </c>
      <c r="Q95" s="11" t="str">
        <f>VLOOKUP(Table3[[#This Row],[state id2]],Table3[state id2],1,FALSE)</f>
        <v>R1012</v>
      </c>
      <c r="R95" s="11">
        <f t="shared" si="2"/>
        <v>-0.16009754202853807</v>
      </c>
      <c r="S95" s="11">
        <f t="shared" si="3"/>
        <v>-1.2816999525745585E-2</v>
      </c>
    </row>
    <row r="96" spans="1:19" x14ac:dyDescent="0.25">
      <c r="A96" s="20" t="str">
        <f>VLOOKUP('Customer Names'!A96,'Customer Names'!A96:A2431,1,FALSE)</f>
        <v>Id95</v>
      </c>
      <c r="B96" s="20" t="str">
        <f>VLOOKUP(Table6[[#This Row],[NAME]],Table6[NAME],1,FALSE)</f>
        <v>Natalie</v>
      </c>
      <c r="C96" s="11">
        <f>VLOOKUP(Table4[[#This Row],[BMI]],Table4[BMI],1,FALSE)</f>
        <v>48.31</v>
      </c>
      <c r="D96" s="11">
        <f>VLOOKUP(Table4[[#This Row],[HBA1C]],Table4[HBA1C],1,FALSE)</f>
        <v>9.58</v>
      </c>
      <c r="E96" s="11" t="str">
        <f>VLOOKUP(Table4[[#This Row],[Any Transplants]],Table4[Any Transplants],1,FALSE)</f>
        <v>No</v>
      </c>
      <c r="F96" s="11" t="str">
        <f>VLOOKUP(Table4[[#This Row],[Cancer history]],Table4[Cancer history],1,FALSE)</f>
        <v>No</v>
      </c>
      <c r="G96" s="11" t="str">
        <f>VLOOKUP(Table4[[#This Row],[Smoker2]],Table4[Smoker2],1,FALSE)</f>
        <v>YES</v>
      </c>
      <c r="H96" s="11" t="str">
        <f>VLOOKUP(Table4[[#This Row],[Heart Issues]],Table4[Heart Issues],1,FALSE)</f>
        <v>yes</v>
      </c>
      <c r="I96" s="11">
        <f>VLOOKUP(Table4[[#This Row],[Number of Major Surgeries]],Table4[Number of Major Surgeries],1,FALSE)</f>
        <v>2</v>
      </c>
      <c r="J96" s="11" t="str">
        <f>VLOOKUP('Medical Examinations'!M96,'Medical Examinations'!M96:M2430,1,FALSE)</f>
        <v>obesity</v>
      </c>
      <c r="K96" s="11" t="str">
        <f>VLOOKUP('Medical Examinations'!N96,'Medical Examinations'!N96:N2430,1,FALSE)</f>
        <v>diabetes</v>
      </c>
      <c r="L96" s="11" t="str">
        <f>VLOOKUP(Table3[[#This Row],[date of birth]],Table3[date of birth],1,FALSE)</f>
        <v>7-Nov-1997</v>
      </c>
      <c r="M96" s="11">
        <f>VLOOKUP(Table3[[#This Row],[age]],Table3[age],1,FALSE)</f>
        <v>25</v>
      </c>
      <c r="N96" s="65">
        <f>VLOOKUP(Table3[[#This Row],[charges2]],Table3[charges2],1,FALSE)</f>
        <v>1341.16</v>
      </c>
      <c r="O96" s="11" t="str">
        <f>VLOOKUP(Table3[[#This Row],[HOSPITAL TIER2]],Table3[HOSPITAL TIER2],1,FALSE)</f>
        <v>tier - 2</v>
      </c>
      <c r="P96" s="11" t="str">
        <f>VLOOKUP(Table3[[#This Row],[city tier2]],Table3[city tier2],1,FALSE)</f>
        <v>tier - 2</v>
      </c>
      <c r="Q96" s="11" t="str">
        <f>VLOOKUP(Table3[[#This Row],[state id2]],Table3[state id2],1,FALSE)</f>
        <v>R1012</v>
      </c>
      <c r="R96" s="11">
        <f t="shared" si="2"/>
        <v>-0.16013697251462058</v>
      </c>
      <c r="S96" s="11">
        <f t="shared" si="3"/>
        <v>-1.3211488735359309E-2</v>
      </c>
    </row>
    <row r="97" spans="1:19" x14ac:dyDescent="0.25">
      <c r="A97" s="20" t="str">
        <f>VLOOKUP('Customer Names'!A97,'Customer Names'!A97:A2432,1,FALSE)</f>
        <v>Id96</v>
      </c>
      <c r="B97" s="20" t="str">
        <f>VLOOKUP(Table6[[#This Row],[NAME]],Table6[NAME],1,FALSE)</f>
        <v>Thomas</v>
      </c>
      <c r="C97" s="11">
        <f>VLOOKUP(Table4[[#This Row],[BMI]],Table4[BMI],1,FALSE)</f>
        <v>48.99</v>
      </c>
      <c r="D97" s="11">
        <f>VLOOKUP(Table4[[#This Row],[HBA1C]],Table4[HBA1C],1,FALSE)</f>
        <v>9.7799999999999994</v>
      </c>
      <c r="E97" s="11" t="str">
        <f>VLOOKUP(Table4[[#This Row],[Any Transplants]],Table4[Any Transplants],1,FALSE)</f>
        <v>No</v>
      </c>
      <c r="F97" s="11" t="str">
        <f>VLOOKUP(Table4[[#This Row],[Cancer history]],Table4[Cancer history],1,FALSE)</f>
        <v>No</v>
      </c>
      <c r="G97" s="11" t="str">
        <f>VLOOKUP(Table4[[#This Row],[Smoker2]],Table4[Smoker2],1,FALSE)</f>
        <v>YES</v>
      </c>
      <c r="H97" s="11" t="str">
        <f>VLOOKUP(Table4[[#This Row],[Heart Issues]],Table4[Heart Issues],1,FALSE)</f>
        <v>yes</v>
      </c>
      <c r="I97" s="11">
        <f>VLOOKUP(Table4[[#This Row],[Number of Major Surgeries]],Table4[Number of Major Surgeries],1,FALSE)</f>
        <v>1</v>
      </c>
      <c r="J97" s="11" t="str">
        <f>VLOOKUP('Medical Examinations'!M97,'Medical Examinations'!M97:M2431,1,FALSE)</f>
        <v>obesity</v>
      </c>
      <c r="K97" s="11" t="str">
        <f>VLOOKUP('Medical Examinations'!N97,'Medical Examinations'!N97:N2431,1,FALSE)</f>
        <v>diabetes</v>
      </c>
      <c r="L97" s="11" t="str">
        <f>VLOOKUP(Table3[[#This Row],[date of birth]],Table3[date of birth],1,FALSE)</f>
        <v>3-Dec-1998</v>
      </c>
      <c r="M97" s="11">
        <f>VLOOKUP(Table3[[#This Row],[age]],Table3[age],1,FALSE)</f>
        <v>24</v>
      </c>
      <c r="N97" s="65">
        <f>VLOOKUP(Table3[[#This Row],[charges2]],Table3[charges2],1,FALSE)</f>
        <v>1359</v>
      </c>
      <c r="O97" s="11" t="str">
        <f>VLOOKUP(Table3[[#This Row],[HOSPITAL TIER2]],Table3[HOSPITAL TIER2],1,FALSE)</f>
        <v>tier - 2</v>
      </c>
      <c r="P97" s="11" t="str">
        <f>VLOOKUP(Table3[[#This Row],[city tier2]],Table3[city tier2],1,FALSE)</f>
        <v>tier - 1</v>
      </c>
      <c r="Q97" s="11" t="str">
        <f>VLOOKUP(Table3[[#This Row],[state id2]],Table3[state id2],1,FALSE)</f>
        <v>R1013</v>
      </c>
      <c r="R97" s="11">
        <f t="shared" si="2"/>
        <v>-0.15929523320064803</v>
      </c>
      <c r="S97" s="11">
        <f t="shared" si="3"/>
        <v>-1.252650037893739E-2</v>
      </c>
    </row>
    <row r="98" spans="1:19" x14ac:dyDescent="0.25">
      <c r="A98" s="20" t="str">
        <f>VLOOKUP('Customer Names'!A98,'Customer Names'!A98:A2433,1,FALSE)</f>
        <v>Id97</v>
      </c>
      <c r="B98" s="20" t="str">
        <f>VLOOKUP(Table6[[#This Row],[NAME]],Table6[NAME],1,FALSE)</f>
        <v>Pamela J.</v>
      </c>
      <c r="C98" s="11">
        <f>VLOOKUP(Table4[[#This Row],[BMI]],Table4[BMI],1,FALSE)</f>
        <v>38.39</v>
      </c>
      <c r="D98" s="11">
        <f>VLOOKUP(Table4[[#This Row],[HBA1C]],Table4[HBA1C],1,FALSE)</f>
        <v>4.1100000000000003</v>
      </c>
      <c r="E98" s="11" t="str">
        <f>VLOOKUP(Table4[[#This Row],[Any Transplants]],Table4[Any Transplants],1,FALSE)</f>
        <v>No</v>
      </c>
      <c r="F98" s="11" t="str">
        <f>VLOOKUP(Table4[[#This Row],[Cancer history]],Table4[Cancer history],1,FALSE)</f>
        <v>No</v>
      </c>
      <c r="G98" s="11" t="str">
        <f>VLOOKUP(Table4[[#This Row],[Smoker2]],Table4[Smoker2],1,FALSE)</f>
        <v>YES</v>
      </c>
      <c r="H98" s="11" t="str">
        <f>VLOOKUP(Table4[[#This Row],[Heart Issues]],Table4[Heart Issues],1,FALSE)</f>
        <v>yes</v>
      </c>
      <c r="I98" s="11">
        <f>VLOOKUP(Table4[[#This Row],[Number of Major Surgeries]],Table4[Number of Major Surgeries],1,FALSE)</f>
        <v>0</v>
      </c>
      <c r="J98" s="11" t="str">
        <f>VLOOKUP('Medical Examinations'!M98,'Medical Examinations'!M98:M2432,1,FALSE)</f>
        <v>obesity</v>
      </c>
      <c r="K98" s="11" t="str">
        <f>VLOOKUP('Medical Examinations'!N98,'Medical Examinations'!N98:N2432,1,FALSE)</f>
        <v>normal</v>
      </c>
      <c r="L98" s="11" t="str">
        <f>VLOOKUP(Table3[[#This Row],[date of birth]],Table3[date of birth],1,FALSE)</f>
        <v>15-Aug-2002</v>
      </c>
      <c r="M98" s="11">
        <f>VLOOKUP(Table3[[#This Row],[age]],Table3[age],1,FALSE)</f>
        <v>20</v>
      </c>
      <c r="N98" s="65">
        <f>VLOOKUP(Table3[[#This Row],[charges2]],Table3[charges2],1,FALSE)</f>
        <v>1382</v>
      </c>
      <c r="O98" s="11" t="str">
        <f>VLOOKUP(Table3[[#This Row],[HOSPITAL TIER2]],Table3[HOSPITAL TIER2],1,FALSE)</f>
        <v>tier - 2</v>
      </c>
      <c r="P98" s="11" t="str">
        <f>VLOOKUP(Table3[[#This Row],[city tier2]],Table3[city tier2],1,FALSE)</f>
        <v>tier - 1</v>
      </c>
      <c r="Q98" s="11" t="str">
        <f>VLOOKUP(Table3[[#This Row],[state id2]],Table3[state id2],1,FALSE)</f>
        <v>R1013</v>
      </c>
      <c r="R98" s="11">
        <f t="shared" si="2"/>
        <v>-0.15835610776177395</v>
      </c>
      <c r="S98" s="11">
        <f t="shared" si="3"/>
        <v>-1.1745464051864178E-2</v>
      </c>
    </row>
    <row r="99" spans="1:19" x14ac:dyDescent="0.25">
      <c r="A99" s="20" t="str">
        <f>VLOOKUP('Customer Names'!A99,'Customer Names'!A99:A2434,1,FALSE)</f>
        <v>Id98</v>
      </c>
      <c r="B99" s="20" t="str">
        <f>VLOOKUP(Table6[[#This Row],[NAME]],Table6[NAME],1,FALSE)</f>
        <v>Jessica</v>
      </c>
      <c r="C99" s="11">
        <f>VLOOKUP(Table4[[#This Row],[BMI]],Table4[BMI],1,FALSE)</f>
        <v>44.34</v>
      </c>
      <c r="D99" s="11">
        <f>VLOOKUP(Table4[[#This Row],[HBA1C]],Table4[HBA1C],1,FALSE)</f>
        <v>4.0199999999999996</v>
      </c>
      <c r="E99" s="11" t="str">
        <f>VLOOKUP(Table4[[#This Row],[Any Transplants]],Table4[Any Transplants],1,FALSE)</f>
        <v>No</v>
      </c>
      <c r="F99" s="11" t="str">
        <f>VLOOKUP(Table4[[#This Row],[Cancer history]],Table4[Cancer history],1,FALSE)</f>
        <v>No</v>
      </c>
      <c r="G99" s="11" t="str">
        <f>VLOOKUP(Table4[[#This Row],[Smoker2]],Table4[Smoker2],1,FALSE)</f>
        <v>YES</v>
      </c>
      <c r="H99" s="11" t="str">
        <f>VLOOKUP(Table4[[#This Row],[Heart Issues]],Table4[Heart Issues],1,FALSE)</f>
        <v>yes</v>
      </c>
      <c r="I99" s="11">
        <f>VLOOKUP(Table4[[#This Row],[Number of Major Surgeries]],Table4[Number of Major Surgeries],1,FALSE)</f>
        <v>2</v>
      </c>
      <c r="J99" s="11" t="str">
        <f>VLOOKUP('Medical Examinations'!M99,'Medical Examinations'!M99:M2433,1,FALSE)</f>
        <v>obesity</v>
      </c>
      <c r="K99" s="11" t="str">
        <f>VLOOKUP('Medical Examinations'!N99,'Medical Examinations'!N99:N2433,1,FALSE)</f>
        <v>normal</v>
      </c>
      <c r="L99" s="11" t="str">
        <f>VLOOKUP(Table3[[#This Row],[date of birth]],Table3[date of birth],1,FALSE)</f>
        <v>6-Jul-1999</v>
      </c>
      <c r="M99" s="11">
        <f>VLOOKUP(Table3[[#This Row],[age]],Table3[age],1,FALSE)</f>
        <v>23</v>
      </c>
      <c r="N99" s="65">
        <f>VLOOKUP(Table3[[#This Row],[charges2]],Table3[charges2],1,FALSE)</f>
        <v>1389</v>
      </c>
      <c r="O99" s="11" t="str">
        <f>VLOOKUP(Table3[[#This Row],[HOSPITAL TIER2]],Table3[HOSPITAL TIER2],1,FALSE)</f>
        <v>tier - 2</v>
      </c>
      <c r="P99" s="11" t="str">
        <f>VLOOKUP(Table3[[#This Row],[city tier2]],Table3[city tier2],1,FALSE)</f>
        <v>tier - 2</v>
      </c>
      <c r="Q99" s="11" t="str">
        <f>VLOOKUP(Table3[[#This Row],[state id2]],Table3[state id2],1,FALSE)</f>
        <v>R1013</v>
      </c>
      <c r="R99" s="11">
        <f t="shared" si="2"/>
        <v>-0.15785233402162785</v>
      </c>
      <c r="S99" s="11">
        <f t="shared" si="3"/>
        <v>-1.2498340199237684E-2</v>
      </c>
    </row>
    <row r="100" spans="1:19" x14ac:dyDescent="0.25">
      <c r="A100" s="20" t="str">
        <f>VLOOKUP('Customer Names'!A100,'Customer Names'!A100:A2435,1,FALSE)</f>
        <v>Id99</v>
      </c>
      <c r="B100" s="20" t="str">
        <f>VLOOKUP(Table6[[#This Row],[NAME]],Table6[NAME],1,FALSE)</f>
        <v>Ron N</v>
      </c>
      <c r="C100" s="11">
        <f>VLOOKUP(Table4[[#This Row],[BMI]],Table4[BMI],1,FALSE)</f>
        <v>41.51</v>
      </c>
      <c r="D100" s="11">
        <f>VLOOKUP(Table4[[#This Row],[HBA1C]],Table4[HBA1C],1,FALSE)</f>
        <v>6.92</v>
      </c>
      <c r="E100" s="11" t="str">
        <f>VLOOKUP(Table4[[#This Row],[Any Transplants]],Table4[Any Transplants],1,FALSE)</f>
        <v>No</v>
      </c>
      <c r="F100" s="11" t="str">
        <f>VLOOKUP(Table4[[#This Row],[Cancer history]],Table4[Cancer history],1,FALSE)</f>
        <v>No</v>
      </c>
      <c r="G100" s="11" t="str">
        <f>VLOOKUP(Table4[[#This Row],[Smoker2]],Table4[Smoker2],1,FALSE)</f>
        <v>YES</v>
      </c>
      <c r="H100" s="11" t="str">
        <f>VLOOKUP(Table4[[#This Row],[Heart Issues]],Table4[Heart Issues],1,FALSE)</f>
        <v>No</v>
      </c>
      <c r="I100" s="11">
        <f>VLOOKUP(Table4[[#This Row],[Number of Major Surgeries]],Table4[Number of Major Surgeries],1,FALSE)</f>
        <v>0</v>
      </c>
      <c r="J100" s="11" t="str">
        <f>VLOOKUP('Medical Examinations'!M100,'Medical Examinations'!M100:M2434,1,FALSE)</f>
        <v>obesity</v>
      </c>
      <c r="K100" s="11" t="str">
        <f>VLOOKUP('Medical Examinations'!N100,'Medical Examinations'!N100:N2434,1,FALSE)</f>
        <v>diabetes</v>
      </c>
      <c r="L100" s="11" t="str">
        <f>VLOOKUP(Table3[[#This Row],[date of birth]],Table3[date of birth],1,FALSE)</f>
        <v>14-Nov-2002</v>
      </c>
      <c r="M100" s="11">
        <f>VLOOKUP(Table3[[#This Row],[age]],Table3[age],1,FALSE)</f>
        <v>20</v>
      </c>
      <c r="N100" s="65">
        <f>VLOOKUP(Table3[[#This Row],[charges2]],Table3[charges2],1,FALSE)</f>
        <v>1390</v>
      </c>
      <c r="O100" s="11" t="str">
        <f>VLOOKUP(Table3[[#This Row],[HOSPITAL TIER2]],Table3[HOSPITAL TIER2],1,FALSE)</f>
        <v>tier - 2</v>
      </c>
      <c r="P100" s="11" t="str">
        <f>VLOOKUP(Table3[[#This Row],[city tier2]],Table3[city tier2],1,FALSE)</f>
        <v>tier - 2</v>
      </c>
      <c r="Q100" s="11" t="str">
        <f>VLOOKUP(Table3[[#This Row],[state id2]],Table3[state id2],1,FALSE)</f>
        <v>R1013</v>
      </c>
      <c r="R100" s="11">
        <f t="shared" si="2"/>
        <v>-0.15708119502686033</v>
      </c>
      <c r="S100" s="11">
        <f t="shared" si="3"/>
        <v>-1.316251261112528E-2</v>
      </c>
    </row>
    <row r="101" spans="1:19" x14ac:dyDescent="0.25">
      <c r="A101" s="20" t="str">
        <f>VLOOKUP('Customer Names'!A101,'Customer Names'!A101:A2436,1,FALSE)</f>
        <v>Id100</v>
      </c>
      <c r="B101" s="20" t="str">
        <f>VLOOKUP(Table6[[#This Row],[NAME]],Table6[NAME],1,FALSE)</f>
        <v>Daniel</v>
      </c>
      <c r="C101" s="11">
        <f>VLOOKUP(Table4[[#This Row],[BMI]],Table4[BMI],1,FALSE)</f>
        <v>48.2</v>
      </c>
      <c r="D101" s="11">
        <f>VLOOKUP(Table4[[#This Row],[HBA1C]],Table4[HBA1C],1,FALSE)</f>
        <v>4.84</v>
      </c>
      <c r="E101" s="11" t="str">
        <f>VLOOKUP(Table4[[#This Row],[Any Transplants]],Table4[Any Transplants],1,FALSE)</f>
        <v>No</v>
      </c>
      <c r="F101" s="11" t="str">
        <f>VLOOKUP(Table4[[#This Row],[Cancer history]],Table4[Cancer history],1,FALSE)</f>
        <v>No</v>
      </c>
      <c r="G101" s="11" t="str">
        <f>VLOOKUP(Table4[[#This Row],[Smoker2]],Table4[Smoker2],1,FALSE)</f>
        <v>YES</v>
      </c>
      <c r="H101" s="11" t="str">
        <f>VLOOKUP(Table4[[#This Row],[Heart Issues]],Table4[Heart Issues],1,FALSE)</f>
        <v>No</v>
      </c>
      <c r="I101" s="11">
        <f>VLOOKUP(Table4[[#This Row],[Number of Major Surgeries]],Table4[Number of Major Surgeries],1,FALSE)</f>
        <v>0</v>
      </c>
      <c r="J101" s="11" t="str">
        <f>VLOOKUP('Medical Examinations'!M101,'Medical Examinations'!M101:M2435,1,FALSE)</f>
        <v>obesity</v>
      </c>
      <c r="K101" s="11" t="str">
        <f>VLOOKUP('Medical Examinations'!N101,'Medical Examinations'!N101:N2435,1,FALSE)</f>
        <v>normal</v>
      </c>
      <c r="L101" s="11" t="str">
        <f>VLOOKUP(Table3[[#This Row],[date of birth]],Table3[date of birth],1,FALSE)</f>
        <v>22-Dec-2002</v>
      </c>
      <c r="M101" s="11">
        <f>VLOOKUP(Table3[[#This Row],[age]],Table3[age],1,FALSE)</f>
        <v>20</v>
      </c>
      <c r="N101" s="65">
        <f>VLOOKUP(Table3[[#This Row],[charges2]],Table3[charges2],1,FALSE)</f>
        <v>1391.53</v>
      </c>
      <c r="O101" s="11" t="str">
        <f>VLOOKUP(Table3[[#This Row],[HOSPITAL TIER2]],Table3[HOSPITAL TIER2],1,FALSE)</f>
        <v>tier - 2</v>
      </c>
      <c r="P101" s="11" t="str">
        <f>VLOOKUP(Table3[[#This Row],[city tier2]],Table3[city tier2],1,FALSE)</f>
        <v>tier - 1</v>
      </c>
      <c r="Q101" s="11" t="str">
        <f>VLOOKUP(Table3[[#This Row],[state id2]],Table3[state id2],1,FALSE)</f>
        <v>R1013</v>
      </c>
      <c r="R101" s="11">
        <f t="shared" si="2"/>
        <v>-0.15635649126216106</v>
      </c>
      <c r="S101" s="11">
        <f t="shared" si="3"/>
        <v>-1.3053232719123823E-2</v>
      </c>
    </row>
    <row r="102" spans="1:19" x14ac:dyDescent="0.25">
      <c r="A102" s="20" t="str">
        <f>VLOOKUP('Customer Names'!A102,'Customer Names'!A102:A2437,1,FALSE)</f>
        <v>Id101</v>
      </c>
      <c r="B102" s="20" t="str">
        <f>VLOOKUP(Table6[[#This Row],[NAME]],Table6[NAME],1,FALSE)</f>
        <v>Brian</v>
      </c>
      <c r="C102" s="11">
        <f>VLOOKUP(Table4[[#This Row],[BMI]],Table4[BMI],1,FALSE)</f>
        <v>35.75</v>
      </c>
      <c r="D102" s="11">
        <f>VLOOKUP(Table4[[#This Row],[HBA1C]],Table4[HBA1C],1,FALSE)</f>
        <v>8</v>
      </c>
      <c r="E102" s="11" t="str">
        <f>VLOOKUP(Table4[[#This Row],[Any Transplants]],Table4[Any Transplants],1,FALSE)</f>
        <v>No</v>
      </c>
      <c r="F102" s="11" t="str">
        <f>VLOOKUP(Table4[[#This Row],[Cancer history]],Table4[Cancer history],1,FALSE)</f>
        <v>No</v>
      </c>
      <c r="G102" s="11" t="str">
        <f>VLOOKUP(Table4[[#This Row],[Smoker2]],Table4[Smoker2],1,FALSE)</f>
        <v>YES</v>
      </c>
      <c r="H102" s="11" t="str">
        <f>VLOOKUP(Table4[[#This Row],[Heart Issues]],Table4[Heart Issues],1,FALSE)</f>
        <v>yes</v>
      </c>
      <c r="I102" s="11">
        <f>VLOOKUP(Table4[[#This Row],[Number of Major Surgeries]],Table4[Number of Major Surgeries],1,FALSE)</f>
        <v>0</v>
      </c>
      <c r="J102" s="11" t="str">
        <f>VLOOKUP('Medical Examinations'!M102,'Medical Examinations'!M102:M2436,1,FALSE)</f>
        <v>obesity</v>
      </c>
      <c r="K102" s="11" t="str">
        <f>VLOOKUP('Medical Examinations'!N102,'Medical Examinations'!N102:N2436,1,FALSE)</f>
        <v>diabetes</v>
      </c>
      <c r="L102" s="11" t="str">
        <f>VLOOKUP(Table3[[#This Row],[date of birth]],Table3[date of birth],1,FALSE)</f>
        <v>5-Sep-1998</v>
      </c>
      <c r="M102" s="11">
        <f>VLOOKUP(Table3[[#This Row],[age]],Table3[age],1,FALSE)</f>
        <v>24</v>
      </c>
      <c r="N102" s="65">
        <f>VLOOKUP(Table3[[#This Row],[charges2]],Table3[charges2],1,FALSE)</f>
        <v>1400.44</v>
      </c>
      <c r="O102" s="11" t="str">
        <f>VLOOKUP(Table3[[#This Row],[HOSPITAL TIER2]],Table3[HOSPITAL TIER2],1,FALSE)</f>
        <v>tier - 2</v>
      </c>
      <c r="P102" s="11" t="str">
        <f>VLOOKUP(Table3[[#This Row],[city tier2]],Table3[city tier2],1,FALSE)</f>
        <v>tier - 2</v>
      </c>
      <c r="Q102" s="11" t="str">
        <f>VLOOKUP(Table3[[#This Row],[state id2]],Table3[state id2],1,FALSE)</f>
        <v>R1013</v>
      </c>
      <c r="R102" s="11">
        <f t="shared" si="2"/>
        <v>-0.15519192258349029</v>
      </c>
      <c r="S102" s="11">
        <f t="shared" si="3"/>
        <v>-1.358412410660741E-2</v>
      </c>
    </row>
    <row r="103" spans="1:19" x14ac:dyDescent="0.25">
      <c r="A103" s="20" t="str">
        <f>VLOOKUP('Customer Names'!A103,'Customer Names'!A103:A2438,1,FALSE)</f>
        <v>Id102</v>
      </c>
      <c r="B103" s="20" t="str">
        <f>VLOOKUP(Table6[[#This Row],[NAME]],Table6[NAME],1,FALSE)</f>
        <v>Sari</v>
      </c>
      <c r="C103" s="11">
        <f>VLOOKUP(Table4[[#This Row],[BMI]],Table4[BMI],1,FALSE)</f>
        <v>53.81</v>
      </c>
      <c r="D103" s="11">
        <f>VLOOKUP(Table4[[#This Row],[HBA1C]],Table4[HBA1C],1,FALSE)</f>
        <v>8.77</v>
      </c>
      <c r="E103" s="11" t="str">
        <f>VLOOKUP(Table4[[#This Row],[Any Transplants]],Table4[Any Transplants],1,FALSE)</f>
        <v>No</v>
      </c>
      <c r="F103" s="11" t="str">
        <f>VLOOKUP(Table4[[#This Row],[Cancer history]],Table4[Cancer history],1,FALSE)</f>
        <v>No</v>
      </c>
      <c r="G103" s="11" t="str">
        <f>VLOOKUP(Table4[[#This Row],[Smoker2]],Table4[Smoker2],1,FALSE)</f>
        <v>YES</v>
      </c>
      <c r="H103" s="11" t="str">
        <f>VLOOKUP(Table4[[#This Row],[Heart Issues]],Table4[Heart Issues],1,FALSE)</f>
        <v>yes</v>
      </c>
      <c r="I103" s="11">
        <f>VLOOKUP(Table4[[#This Row],[Number of Major Surgeries]],Table4[Number of Major Surgeries],1,FALSE)</f>
        <v>0</v>
      </c>
      <c r="J103" s="11" t="str">
        <f>VLOOKUP('Medical Examinations'!M103,'Medical Examinations'!M103:M2437,1,FALSE)</f>
        <v>obesity</v>
      </c>
      <c r="K103" s="11" t="str">
        <f>VLOOKUP('Medical Examinations'!N103,'Medical Examinations'!N103:N2437,1,FALSE)</f>
        <v>diabetes</v>
      </c>
      <c r="L103" s="11" t="str">
        <f>VLOOKUP(Table3[[#This Row],[date of birth]],Table3[date of birth],1,FALSE)</f>
        <v>27-Oct-1997</v>
      </c>
      <c r="M103" s="11">
        <f>VLOOKUP(Table3[[#This Row],[age]],Table3[age],1,FALSE)</f>
        <v>25</v>
      </c>
      <c r="N103" s="65">
        <f>VLOOKUP(Table3[[#This Row],[charges2]],Table3[charges2],1,FALSE)</f>
        <v>1402</v>
      </c>
      <c r="O103" s="11" t="str">
        <f>VLOOKUP(Table3[[#This Row],[HOSPITAL TIER2]],Table3[HOSPITAL TIER2],1,FALSE)</f>
        <v>tier - 2</v>
      </c>
      <c r="P103" s="11" t="str">
        <f>VLOOKUP(Table3[[#This Row],[city tier2]],Table3[city tier2],1,FALSE)</f>
        <v>tier - 3</v>
      </c>
      <c r="Q103" s="11" t="str">
        <f>VLOOKUP(Table3[[#This Row],[state id2]],Table3[state id2],1,FALSE)</f>
        <v>R1011</v>
      </c>
      <c r="R103" s="11">
        <f t="shared" si="2"/>
        <v>-0.15492775320902272</v>
      </c>
      <c r="S103" s="11">
        <f t="shared" si="3"/>
        <v>-1.3231826396416365E-2</v>
      </c>
    </row>
    <row r="104" spans="1:19" x14ac:dyDescent="0.25">
      <c r="A104" s="20" t="str">
        <f>VLOOKUP('Customer Names'!A104,'Customer Names'!A104:A2439,1,FALSE)</f>
        <v>Id103</v>
      </c>
      <c r="B104" s="20" t="str">
        <f>VLOOKUP(Table6[[#This Row],[NAME]],Table6[NAME],1,FALSE)</f>
        <v>Robert M.</v>
      </c>
      <c r="C104" s="11">
        <f>VLOOKUP(Table4[[#This Row],[BMI]],Table4[BMI],1,FALSE)</f>
        <v>49.48</v>
      </c>
      <c r="D104" s="11">
        <f>VLOOKUP(Table4[[#This Row],[HBA1C]],Table4[HBA1C],1,FALSE)</f>
        <v>4.96</v>
      </c>
      <c r="E104" s="11" t="str">
        <f>VLOOKUP(Table4[[#This Row],[Any Transplants]],Table4[Any Transplants],1,FALSE)</f>
        <v>No</v>
      </c>
      <c r="F104" s="11" t="str">
        <f>VLOOKUP(Table4[[#This Row],[Cancer history]],Table4[Cancer history],1,FALSE)</f>
        <v>Yes</v>
      </c>
      <c r="G104" s="11" t="str">
        <f>VLOOKUP(Table4[[#This Row],[Smoker2]],Table4[Smoker2],1,FALSE)</f>
        <v>YES</v>
      </c>
      <c r="H104" s="11" t="str">
        <f>VLOOKUP(Table4[[#This Row],[Heart Issues]],Table4[Heart Issues],1,FALSE)</f>
        <v>No</v>
      </c>
      <c r="I104" s="11">
        <f>VLOOKUP(Table4[[#This Row],[Number of Major Surgeries]],Table4[Number of Major Surgeries],1,FALSE)</f>
        <v>1</v>
      </c>
      <c r="J104" s="11" t="str">
        <f>VLOOKUP('Medical Examinations'!M104,'Medical Examinations'!M104:M2438,1,FALSE)</f>
        <v>obesity</v>
      </c>
      <c r="K104" s="11" t="str">
        <f>VLOOKUP('Medical Examinations'!N104,'Medical Examinations'!N104:N2438,1,FALSE)</f>
        <v>normal</v>
      </c>
      <c r="L104" s="11" t="str">
        <f>VLOOKUP(Table3[[#This Row],[date of birth]],Table3[date of birth],1,FALSE)</f>
        <v>23-Jun-1996</v>
      </c>
      <c r="M104" s="11">
        <f>VLOOKUP(Table3[[#This Row],[age]],Table3[age],1,FALSE)</f>
        <v>26</v>
      </c>
      <c r="N104" s="65">
        <f>VLOOKUP(Table3[[#This Row],[charges2]],Table3[charges2],1,FALSE)</f>
        <v>1417</v>
      </c>
      <c r="O104" s="11" t="str">
        <f>VLOOKUP(Table3[[#This Row],[HOSPITAL TIER2]],Table3[HOSPITAL TIER2],1,FALSE)</f>
        <v>tier - 2</v>
      </c>
      <c r="P104" s="11" t="str">
        <f>VLOOKUP(Table3[[#This Row],[city tier2]],Table3[city tier2],1,FALSE)</f>
        <v>tier - 3</v>
      </c>
      <c r="Q104" s="11" t="str">
        <f>VLOOKUP(Table3[[#This Row],[state id2]],Table3[state id2],1,FALSE)</f>
        <v>R1013</v>
      </c>
      <c r="R104" s="11">
        <f t="shared" si="2"/>
        <v>-0.15384812558920508</v>
      </c>
      <c r="S104" s="11">
        <f t="shared" si="3"/>
        <v>-1.2725190739885902E-2</v>
      </c>
    </row>
    <row r="105" spans="1:19" x14ac:dyDescent="0.25">
      <c r="A105" s="20" t="str">
        <f>VLOOKUP('Customer Names'!A105,'Customer Names'!A105:A2440,1,FALSE)</f>
        <v>Id104</v>
      </c>
      <c r="B105" s="20" t="str">
        <f>VLOOKUP(Table6[[#This Row],[NAME]],Table6[NAME],1,FALSE)</f>
        <v>Ricardo</v>
      </c>
      <c r="C105" s="11">
        <f>VLOOKUP(Table4[[#This Row],[BMI]],Table4[BMI],1,FALSE)</f>
        <v>34.1</v>
      </c>
      <c r="D105" s="11">
        <f>VLOOKUP(Table4[[#This Row],[HBA1C]],Table4[HBA1C],1,FALSE)</f>
        <v>4.43</v>
      </c>
      <c r="E105" s="11" t="str">
        <f>VLOOKUP(Table4[[#This Row],[Any Transplants]],Table4[Any Transplants],1,FALSE)</f>
        <v>No</v>
      </c>
      <c r="F105" s="11" t="str">
        <f>VLOOKUP(Table4[[#This Row],[Cancer history]],Table4[Cancer history],1,FALSE)</f>
        <v>No</v>
      </c>
      <c r="G105" s="11" t="str">
        <f>VLOOKUP(Table4[[#This Row],[Smoker2]],Table4[Smoker2],1,FALSE)</f>
        <v>YES</v>
      </c>
      <c r="H105" s="11" t="str">
        <f>VLOOKUP(Table4[[#This Row],[Heart Issues]],Table4[Heart Issues],1,FALSE)</f>
        <v>yes</v>
      </c>
      <c r="I105" s="11">
        <f>VLOOKUP(Table4[[#This Row],[Number of Major Surgeries]],Table4[Number of Major Surgeries],1,FALSE)</f>
        <v>0</v>
      </c>
      <c r="J105" s="11" t="str">
        <f>VLOOKUP('Medical Examinations'!M105,'Medical Examinations'!M105:M2439,1,FALSE)</f>
        <v>obesity</v>
      </c>
      <c r="K105" s="11" t="str">
        <f>VLOOKUP('Medical Examinations'!N105,'Medical Examinations'!N105:N2439,1,FALSE)</f>
        <v>normal</v>
      </c>
      <c r="L105" s="11" t="str">
        <f>VLOOKUP(Table3[[#This Row],[date of birth]],Table3[date of birth],1,FALSE)</f>
        <v>23-Aug-2001</v>
      </c>
      <c r="M105" s="11">
        <f>VLOOKUP(Table3[[#This Row],[age]],Table3[age],1,FALSE)</f>
        <v>21</v>
      </c>
      <c r="N105" s="65">
        <f>VLOOKUP(Table3[[#This Row],[charges2]],Table3[charges2],1,FALSE)</f>
        <v>1421</v>
      </c>
      <c r="O105" s="11" t="str">
        <f>VLOOKUP(Table3[[#This Row],[HOSPITAL TIER2]],Table3[HOSPITAL TIER2],1,FALSE)</f>
        <v>tier - 2</v>
      </c>
      <c r="P105" s="11" t="str">
        <f>VLOOKUP(Table3[[#This Row],[city tier2]],Table3[city tier2],1,FALSE)</f>
        <v>tier - 2</v>
      </c>
      <c r="Q105" s="11" t="str">
        <f>VLOOKUP(Table3[[#This Row],[state id2]],Table3[state id2],1,FALSE)</f>
        <v>R1013</v>
      </c>
      <c r="R105" s="11">
        <f t="shared" si="2"/>
        <v>-0.1530053299966356</v>
      </c>
      <c r="S105" s="11">
        <f t="shared" si="3"/>
        <v>-1.3069885865375967E-2</v>
      </c>
    </row>
    <row r="106" spans="1:19" x14ac:dyDescent="0.25">
      <c r="A106" s="20" t="str">
        <f>VLOOKUP('Customer Names'!A106,'Customer Names'!A106:A2441,1,FALSE)</f>
        <v>Id105</v>
      </c>
      <c r="B106" s="20" t="str">
        <f>VLOOKUP(Table6[[#This Row],[NAME]],Table6[NAME],1,FALSE)</f>
        <v>Gedion</v>
      </c>
      <c r="C106" s="11">
        <f>VLOOKUP(Table4[[#This Row],[BMI]],Table4[BMI],1,FALSE)</f>
        <v>35.299999999999997</v>
      </c>
      <c r="D106" s="11">
        <f>VLOOKUP(Table4[[#This Row],[HBA1C]],Table4[HBA1C],1,FALSE)</f>
        <v>5.82</v>
      </c>
      <c r="E106" s="11" t="str">
        <f>VLOOKUP(Table4[[#This Row],[Any Transplants]],Table4[Any Transplants],1,FALSE)</f>
        <v>No</v>
      </c>
      <c r="F106" s="11" t="str">
        <f>VLOOKUP(Table4[[#This Row],[Cancer history]],Table4[Cancer history],1,FALSE)</f>
        <v>Yes</v>
      </c>
      <c r="G106" s="11" t="str">
        <f>VLOOKUP(Table4[[#This Row],[Smoker2]],Table4[Smoker2],1,FALSE)</f>
        <v>YES</v>
      </c>
      <c r="H106" s="11" t="str">
        <f>VLOOKUP(Table4[[#This Row],[Heart Issues]],Table4[Heart Issues],1,FALSE)</f>
        <v>yes</v>
      </c>
      <c r="I106" s="11">
        <f>VLOOKUP(Table4[[#This Row],[Number of Major Surgeries]],Table4[Number of Major Surgeries],1,FALSE)</f>
        <v>1</v>
      </c>
      <c r="J106" s="11" t="str">
        <f>VLOOKUP('Medical Examinations'!M106,'Medical Examinations'!M106:M2440,1,FALSE)</f>
        <v>obesity</v>
      </c>
      <c r="K106" s="11" t="str">
        <f>VLOOKUP('Medical Examinations'!N106,'Medical Examinations'!N106:N2440,1,FALSE)</f>
        <v>prediabetes</v>
      </c>
      <c r="L106" s="11" t="str">
        <f>VLOOKUP(Table3[[#This Row],[date of birth]],Table3[date of birth],1,FALSE)</f>
        <v>5-Dec-1997</v>
      </c>
      <c r="M106" s="11">
        <f>VLOOKUP(Table3[[#This Row],[age]],Table3[age],1,FALSE)</f>
        <v>25</v>
      </c>
      <c r="N106" s="65">
        <f>VLOOKUP(Table3[[#This Row],[charges2]],Table3[charges2],1,FALSE)</f>
        <v>1422</v>
      </c>
      <c r="O106" s="11" t="str">
        <f>VLOOKUP(Table3[[#This Row],[HOSPITAL TIER2]],Table3[HOSPITAL TIER2],1,FALSE)</f>
        <v>tier - 2</v>
      </c>
      <c r="P106" s="11" t="str">
        <f>VLOOKUP(Table3[[#This Row],[city tier2]],Table3[city tier2],1,FALSE)</f>
        <v>tier - 2</v>
      </c>
      <c r="Q106" s="11" t="str">
        <f>VLOOKUP(Table3[[#This Row],[state id2]],Table3[state id2],1,FALSE)</f>
        <v>R1013</v>
      </c>
      <c r="R106" s="11">
        <f t="shared" si="2"/>
        <v>-0.15281385466941741</v>
      </c>
      <c r="S106" s="11">
        <f t="shared" si="3"/>
        <v>-1.3696552248470462E-2</v>
      </c>
    </row>
    <row r="107" spans="1:19" x14ac:dyDescent="0.25">
      <c r="A107" s="20" t="str">
        <f>VLOOKUP('Customer Names'!A107,'Customer Names'!A107:A2442,1,FALSE)</f>
        <v>Id106</v>
      </c>
      <c r="B107" s="20" t="str">
        <f>VLOOKUP(Table6[[#This Row],[NAME]],Table6[NAME],1,FALSE)</f>
        <v>Mark</v>
      </c>
      <c r="C107" s="11">
        <f>VLOOKUP(Table4[[#This Row],[BMI]],Table4[BMI],1,FALSE)</f>
        <v>43.83</v>
      </c>
      <c r="D107" s="11">
        <f>VLOOKUP(Table4[[#This Row],[HBA1C]],Table4[HBA1C],1,FALSE)</f>
        <v>6.03</v>
      </c>
      <c r="E107" s="11" t="str">
        <f>VLOOKUP(Table4[[#This Row],[Any Transplants]],Table4[Any Transplants],1,FALSE)</f>
        <v>No</v>
      </c>
      <c r="F107" s="11" t="str">
        <f>VLOOKUP(Table4[[#This Row],[Cancer history]],Table4[Cancer history],1,FALSE)</f>
        <v>No</v>
      </c>
      <c r="G107" s="11" t="str">
        <f>VLOOKUP(Table4[[#This Row],[Smoker2]],Table4[Smoker2],1,FALSE)</f>
        <v>YES</v>
      </c>
      <c r="H107" s="11" t="str">
        <f>VLOOKUP(Table4[[#This Row],[Heart Issues]],Table4[Heart Issues],1,FALSE)</f>
        <v>yes</v>
      </c>
      <c r="I107" s="11">
        <f>VLOOKUP(Table4[[#This Row],[Number of Major Surgeries]],Table4[Number of Major Surgeries],1,FALSE)</f>
        <v>2</v>
      </c>
      <c r="J107" s="11" t="str">
        <f>VLOOKUP('Medical Examinations'!M107,'Medical Examinations'!M107:M2441,1,FALSE)</f>
        <v>obesity</v>
      </c>
      <c r="K107" s="11" t="str">
        <f>VLOOKUP('Medical Examinations'!N107,'Medical Examinations'!N107:N2441,1,FALSE)</f>
        <v>prediabetes</v>
      </c>
      <c r="L107" s="11" t="str">
        <f>VLOOKUP(Table3[[#This Row],[date of birth]],Table3[date of birth],1,FALSE)</f>
        <v>1-Sep-2000</v>
      </c>
      <c r="M107" s="11">
        <f>VLOOKUP(Table3[[#This Row],[age]],Table3[age],1,FALSE)</f>
        <v>22</v>
      </c>
      <c r="N107" s="65">
        <f>VLOOKUP(Table3[[#This Row],[charges2]],Table3[charges2],1,FALSE)</f>
        <v>1438</v>
      </c>
      <c r="O107" s="11" t="str">
        <f>VLOOKUP(Table3[[#This Row],[HOSPITAL TIER2]],Table3[HOSPITAL TIER2],1,FALSE)</f>
        <v>tier - 2</v>
      </c>
      <c r="P107" s="11" t="str">
        <f>VLOOKUP(Table3[[#This Row],[city tier2]],Table3[city tier2],1,FALSE)</f>
        <v>tier - 2</v>
      </c>
      <c r="Q107" s="11" t="str">
        <f>VLOOKUP(Table3[[#This Row],[state id2]],Table3[state id2],1,FALSE)</f>
        <v>R1013</v>
      </c>
      <c r="R107" s="11">
        <f t="shared" si="2"/>
        <v>-0.15258515579352785</v>
      </c>
      <c r="S107" s="11">
        <f t="shared" si="3"/>
        <v>-1.3867695975581008E-2</v>
      </c>
    </row>
    <row r="108" spans="1:19" x14ac:dyDescent="0.25">
      <c r="A108" s="20" t="str">
        <f>VLOOKUP('Customer Names'!A108,'Customer Names'!A108:A2443,1,FALSE)</f>
        <v>Id107</v>
      </c>
      <c r="B108" s="20" t="str">
        <f>VLOOKUP(Table6[[#This Row],[NAME]],Table6[NAME],1,FALSE)</f>
        <v>Gamini P.</v>
      </c>
      <c r="C108" s="11">
        <f>VLOOKUP(Table4[[#This Row],[BMI]],Table4[BMI],1,FALSE)</f>
        <v>50.07</v>
      </c>
      <c r="D108" s="11">
        <f>VLOOKUP(Table4[[#This Row],[HBA1C]],Table4[HBA1C],1,FALSE)</f>
        <v>9.27</v>
      </c>
      <c r="E108" s="11" t="str">
        <f>VLOOKUP(Table4[[#This Row],[Any Transplants]],Table4[Any Transplants],1,FALSE)</f>
        <v>No</v>
      </c>
      <c r="F108" s="11" t="str">
        <f>VLOOKUP(Table4[[#This Row],[Cancer history]],Table4[Cancer history],1,FALSE)</f>
        <v>No</v>
      </c>
      <c r="G108" s="11" t="str">
        <f>VLOOKUP(Table4[[#This Row],[Smoker2]],Table4[Smoker2],1,FALSE)</f>
        <v>YES</v>
      </c>
      <c r="H108" s="11" t="str">
        <f>VLOOKUP(Table4[[#This Row],[Heart Issues]],Table4[Heart Issues],1,FALSE)</f>
        <v>No</v>
      </c>
      <c r="I108" s="11">
        <f>VLOOKUP(Table4[[#This Row],[Number of Major Surgeries]],Table4[Number of Major Surgeries],1,FALSE)</f>
        <v>0</v>
      </c>
      <c r="J108" s="11" t="str">
        <f>VLOOKUP('Medical Examinations'!M108,'Medical Examinations'!M108:M2442,1,FALSE)</f>
        <v>obesity</v>
      </c>
      <c r="K108" s="11" t="str">
        <f>VLOOKUP('Medical Examinations'!N108,'Medical Examinations'!N108:N2442,1,FALSE)</f>
        <v>diabetes</v>
      </c>
      <c r="L108" s="11" t="str">
        <f>VLOOKUP(Table3[[#This Row],[date of birth]],Table3[date of birth],1,FALSE)</f>
        <v>19-Jun-1997</v>
      </c>
      <c r="M108" s="11">
        <f>VLOOKUP(Table3[[#This Row],[age]],Table3[age],1,FALSE)</f>
        <v>25</v>
      </c>
      <c r="N108" s="65">
        <f>VLOOKUP(Table3[[#This Row],[charges2]],Table3[charges2],1,FALSE)</f>
        <v>1445</v>
      </c>
      <c r="O108" s="11" t="str">
        <f>VLOOKUP(Table3[[#This Row],[HOSPITAL TIER2]],Table3[HOSPITAL TIER2],1,FALSE)</f>
        <v>tier - 2</v>
      </c>
      <c r="P108" s="11" t="str">
        <f>VLOOKUP(Table3[[#This Row],[city tier2]],Table3[city tier2],1,FALSE)</f>
        <v>tier - 1</v>
      </c>
      <c r="Q108" s="11" t="str">
        <f>VLOOKUP(Table3[[#This Row],[state id2]],Table3[state id2],1,FALSE)</f>
        <v>R1013</v>
      </c>
      <c r="R108" s="11">
        <f t="shared" si="2"/>
        <v>-0.15177957499191078</v>
      </c>
      <c r="S108" s="11">
        <f t="shared" si="3"/>
        <v>-1.4015953989940058E-2</v>
      </c>
    </row>
    <row r="109" spans="1:19" x14ac:dyDescent="0.25">
      <c r="A109" s="20" t="str">
        <f>VLOOKUP('Customer Names'!A109,'Customer Names'!A109:A2444,1,FALSE)</f>
        <v>Id108</v>
      </c>
      <c r="B109" s="20" t="str">
        <f>VLOOKUP(Table6[[#This Row],[NAME]],Table6[NAME],1,FALSE)</f>
        <v>Emily J</v>
      </c>
      <c r="C109" s="11">
        <f>VLOOKUP(Table4[[#This Row],[BMI]],Table4[BMI],1,FALSE)</f>
        <v>32.774999999999999</v>
      </c>
      <c r="D109" s="11">
        <f>VLOOKUP(Table4[[#This Row],[HBA1C]],Table4[HBA1C],1,FALSE)</f>
        <v>5.53</v>
      </c>
      <c r="E109" s="11" t="str">
        <f>VLOOKUP(Table4[[#This Row],[Any Transplants]],Table4[Any Transplants],1,FALSE)</f>
        <v>No</v>
      </c>
      <c r="F109" s="11" t="str">
        <f>VLOOKUP(Table4[[#This Row],[Cancer history]],Table4[Cancer history],1,FALSE)</f>
        <v>No</v>
      </c>
      <c r="G109" s="11" t="str">
        <f>VLOOKUP(Table4[[#This Row],[Smoker2]],Table4[Smoker2],1,FALSE)</f>
        <v>YES</v>
      </c>
      <c r="H109" s="11" t="str">
        <f>VLOOKUP(Table4[[#This Row],[Heart Issues]],Table4[Heart Issues],1,FALSE)</f>
        <v>No</v>
      </c>
      <c r="I109" s="11">
        <f>VLOOKUP(Table4[[#This Row],[Number of Major Surgeries]],Table4[Number of Major Surgeries],1,FALSE)</f>
        <v>0</v>
      </c>
      <c r="J109" s="11" t="str">
        <f>VLOOKUP('Medical Examinations'!M109,'Medical Examinations'!M109:M2443,1,FALSE)</f>
        <v>obesity</v>
      </c>
      <c r="K109" s="11" t="str">
        <f>VLOOKUP('Medical Examinations'!N109,'Medical Examinations'!N109:N2443,1,FALSE)</f>
        <v>normal</v>
      </c>
      <c r="L109" s="11" t="str">
        <f>VLOOKUP(Table3[[#This Row],[date of birth]],Table3[date of birth],1,FALSE)</f>
        <v>20-Jun-2003</v>
      </c>
      <c r="M109" s="11">
        <f>VLOOKUP(Table3[[#This Row],[age]],Table3[age],1,FALSE)</f>
        <v>19</v>
      </c>
      <c r="N109" s="65">
        <f>VLOOKUP(Table3[[#This Row],[charges2]],Table3[charges2],1,FALSE)</f>
        <v>1467</v>
      </c>
      <c r="O109" s="11" t="str">
        <f>VLOOKUP(Table3[[#This Row],[HOSPITAL TIER2]],Table3[HOSPITAL TIER2],1,FALSE)</f>
        <v>tier - 2</v>
      </c>
      <c r="P109" s="11" t="str">
        <f>VLOOKUP(Table3[[#This Row],[city tier2]],Table3[city tier2],1,FALSE)</f>
        <v>tier - 2</v>
      </c>
      <c r="Q109" s="11" t="str">
        <f>VLOOKUP(Table3[[#This Row],[state id2]],Table3[state id2],1,FALSE)</f>
        <v>R1013</v>
      </c>
      <c r="R109" s="11">
        <f t="shared" si="2"/>
        <v>-0.15083379086822538</v>
      </c>
      <c r="S109" s="11">
        <f t="shared" si="3"/>
        <v>-1.3393386670280855E-2</v>
      </c>
    </row>
    <row r="110" spans="1:19" x14ac:dyDescent="0.25">
      <c r="A110" s="20" t="str">
        <f>VLOOKUP('Customer Names'!A110,'Customer Names'!A110:A2445,1,FALSE)</f>
        <v>Id109</v>
      </c>
      <c r="B110" s="20" t="str">
        <f>VLOOKUP(Table6[[#This Row],[NAME]],Table6[NAME],1,FALSE)</f>
        <v>Amanda</v>
      </c>
      <c r="C110" s="11">
        <f>VLOOKUP(Table4[[#This Row],[BMI]],Table4[BMI],1,FALSE)</f>
        <v>34.104999999999997</v>
      </c>
      <c r="D110" s="11">
        <f>VLOOKUP(Table4[[#This Row],[HBA1C]],Table4[HBA1C],1,FALSE)</f>
        <v>5.07</v>
      </c>
      <c r="E110" s="11" t="str">
        <f>VLOOKUP(Table4[[#This Row],[Any Transplants]],Table4[Any Transplants],1,FALSE)</f>
        <v>No</v>
      </c>
      <c r="F110" s="11" t="str">
        <f>VLOOKUP(Table4[[#This Row],[Cancer history]],Table4[Cancer history],1,FALSE)</f>
        <v>No</v>
      </c>
      <c r="G110" s="11" t="str">
        <f>VLOOKUP(Table4[[#This Row],[Smoker2]],Table4[Smoker2],1,FALSE)</f>
        <v>YES</v>
      </c>
      <c r="H110" s="11" t="str">
        <f>VLOOKUP(Table4[[#This Row],[Heart Issues]],Table4[Heart Issues],1,FALSE)</f>
        <v>No</v>
      </c>
      <c r="I110" s="11">
        <f>VLOOKUP(Table4[[#This Row],[Number of Major Surgeries]],Table4[Number of Major Surgeries],1,FALSE)</f>
        <v>1</v>
      </c>
      <c r="J110" s="11" t="str">
        <f>VLOOKUP('Medical Examinations'!M110,'Medical Examinations'!M110:M2444,1,FALSE)</f>
        <v>obesity</v>
      </c>
      <c r="K110" s="11" t="str">
        <f>VLOOKUP('Medical Examinations'!N110,'Medical Examinations'!N110:N2444,1,FALSE)</f>
        <v>normal</v>
      </c>
      <c r="L110" s="11" t="str">
        <f>VLOOKUP(Table3[[#This Row],[date of birth]],Table3[date of birth],1,FALSE)</f>
        <v>7-Dec-1998</v>
      </c>
      <c r="M110" s="11">
        <f>VLOOKUP(Table3[[#This Row],[age]],Table3[age],1,FALSE)</f>
        <v>24</v>
      </c>
      <c r="N110" s="65">
        <f>VLOOKUP(Table3[[#This Row],[charges2]],Table3[charges2],1,FALSE)</f>
        <v>1477</v>
      </c>
      <c r="O110" s="11" t="str">
        <f>VLOOKUP(Table3[[#This Row],[HOSPITAL TIER2]],Table3[HOSPITAL TIER2],1,FALSE)</f>
        <v>tier - 2</v>
      </c>
      <c r="P110" s="11" t="str">
        <f>VLOOKUP(Table3[[#This Row],[city tier2]],Table3[city tier2],1,FALSE)</f>
        <v>tier - 1</v>
      </c>
      <c r="Q110" s="11" t="str">
        <f>VLOOKUP(Table3[[#This Row],[state id2]],Table3[state id2],1,FALSE)</f>
        <v>R1013</v>
      </c>
      <c r="R110" s="11">
        <f t="shared" si="2"/>
        <v>-0.15073355487567161</v>
      </c>
      <c r="S110" s="11">
        <f t="shared" si="3"/>
        <v>-1.3730106238868455E-2</v>
      </c>
    </row>
    <row r="111" spans="1:19" x14ac:dyDescent="0.25">
      <c r="A111" s="20" t="str">
        <f>VLOOKUP('Customer Names'!A111,'Customer Names'!A111:A2446,1,FALSE)</f>
        <v>Id110</v>
      </c>
      <c r="B111" s="20" t="str">
        <f>VLOOKUP(Table6[[#This Row],[NAME]],Table6[NAME],1,FALSE)</f>
        <v>Nicholas</v>
      </c>
      <c r="C111" s="11">
        <f>VLOOKUP(Table4[[#This Row],[BMI]],Table4[BMI],1,FALSE)</f>
        <v>48.93</v>
      </c>
      <c r="D111" s="11">
        <f>VLOOKUP(Table4[[#This Row],[HBA1C]],Table4[HBA1C],1,FALSE)</f>
        <v>11.17</v>
      </c>
      <c r="E111" s="11" t="str">
        <f>VLOOKUP(Table4[[#This Row],[Any Transplants]],Table4[Any Transplants],1,FALSE)</f>
        <v>No</v>
      </c>
      <c r="F111" s="11" t="str">
        <f>VLOOKUP(Table4[[#This Row],[Cancer history]],Table4[Cancer history],1,FALSE)</f>
        <v>No</v>
      </c>
      <c r="G111" s="11" t="str">
        <f>VLOOKUP(Table4[[#This Row],[Smoker2]],Table4[Smoker2],1,FALSE)</f>
        <v>YES</v>
      </c>
      <c r="H111" s="11" t="str">
        <f>VLOOKUP(Table4[[#This Row],[Heart Issues]],Table4[Heart Issues],1,FALSE)</f>
        <v>yes</v>
      </c>
      <c r="I111" s="11">
        <f>VLOOKUP(Table4[[#This Row],[Number of Major Surgeries]],Table4[Number of Major Surgeries],1,FALSE)</f>
        <v>1</v>
      </c>
      <c r="J111" s="11" t="str">
        <f>VLOOKUP('Medical Examinations'!M111,'Medical Examinations'!M111:M2445,1,FALSE)</f>
        <v>obesity</v>
      </c>
      <c r="K111" s="11" t="str">
        <f>VLOOKUP('Medical Examinations'!N111,'Medical Examinations'!N111:N2445,1,FALSE)</f>
        <v>diabetes</v>
      </c>
      <c r="L111" s="11" t="str">
        <f>VLOOKUP(Table3[[#This Row],[date of birth]],Table3[date of birth],1,FALSE)</f>
        <v>9-Jun-1997</v>
      </c>
      <c r="M111" s="11">
        <f>VLOOKUP(Table3[[#This Row],[age]],Table3[age],1,FALSE)</f>
        <v>25</v>
      </c>
      <c r="N111" s="65">
        <f>VLOOKUP(Table3[[#This Row],[charges2]],Table3[charges2],1,FALSE)</f>
        <v>1481</v>
      </c>
      <c r="O111" s="11" t="str">
        <f>VLOOKUP(Table3[[#This Row],[HOSPITAL TIER2]],Table3[HOSPITAL TIER2],1,FALSE)</f>
        <v>tier - 2</v>
      </c>
      <c r="P111" s="11" t="str">
        <f>VLOOKUP(Table3[[#This Row],[city tier2]],Table3[city tier2],1,FALSE)</f>
        <v>tier - 1</v>
      </c>
      <c r="Q111" s="11" t="str">
        <f>VLOOKUP(Table3[[#This Row],[state id2]],Table3[state id2],1,FALSE)</f>
        <v>R1012</v>
      </c>
      <c r="R111" s="11">
        <f t="shared" si="2"/>
        <v>-0.15056060717727318</v>
      </c>
      <c r="S111" s="11">
        <f t="shared" si="3"/>
        <v>-1.4100357582693023E-2</v>
      </c>
    </row>
    <row r="112" spans="1:19" x14ac:dyDescent="0.25">
      <c r="A112" s="20" t="str">
        <f>VLOOKUP('Customer Names'!A112,'Customer Names'!A112:A2447,1,FALSE)</f>
        <v>Id111</v>
      </c>
      <c r="B112" s="20" t="str">
        <f>VLOOKUP(Table6[[#This Row],[NAME]],Table6[NAME],1,FALSE)</f>
        <v>Knox</v>
      </c>
      <c r="C112" s="11">
        <f>VLOOKUP(Table4[[#This Row],[BMI]],Table4[BMI],1,FALSE)</f>
        <v>37.07</v>
      </c>
      <c r="D112" s="11">
        <f>VLOOKUP(Table4[[#This Row],[HBA1C]],Table4[HBA1C],1,FALSE)</f>
        <v>6.14</v>
      </c>
      <c r="E112" s="11" t="str">
        <f>VLOOKUP(Table4[[#This Row],[Any Transplants]],Table4[Any Transplants],1,FALSE)</f>
        <v>No</v>
      </c>
      <c r="F112" s="11" t="str">
        <f>VLOOKUP(Table4[[#This Row],[Cancer history]],Table4[Cancer history],1,FALSE)</f>
        <v>No</v>
      </c>
      <c r="G112" s="11" t="str">
        <f>VLOOKUP(Table4[[#This Row],[Smoker2]],Table4[Smoker2],1,FALSE)</f>
        <v>YES</v>
      </c>
      <c r="H112" s="11" t="str">
        <f>VLOOKUP(Table4[[#This Row],[Heart Issues]],Table4[Heart Issues],1,FALSE)</f>
        <v>yes</v>
      </c>
      <c r="I112" s="11">
        <f>VLOOKUP(Table4[[#This Row],[Number of Major Surgeries]],Table4[Number of Major Surgeries],1,FALSE)</f>
        <v>0</v>
      </c>
      <c r="J112" s="11" t="str">
        <f>VLOOKUP('Medical Examinations'!M112,'Medical Examinations'!M112:M2446,1,FALSE)</f>
        <v>obesity</v>
      </c>
      <c r="K112" s="11" t="str">
        <f>VLOOKUP('Medical Examinations'!N112,'Medical Examinations'!N112:N2446,1,FALSE)</f>
        <v>prediabetes</v>
      </c>
      <c r="L112" s="11" t="str">
        <f>VLOOKUP(Table3[[#This Row],[date of birth]],Table3[date of birth],1,FALSE)</f>
        <v>7-Oct-1995</v>
      </c>
      <c r="M112" s="11">
        <f>VLOOKUP(Table3[[#This Row],[age]],Table3[age],1,FALSE)</f>
        <v>27</v>
      </c>
      <c r="N112" s="65">
        <f>VLOOKUP(Table3[[#This Row],[charges2]],Table3[charges2],1,FALSE)</f>
        <v>1493</v>
      </c>
      <c r="O112" s="11" t="str">
        <f>VLOOKUP(Table3[[#This Row],[HOSPITAL TIER2]],Table3[HOSPITAL TIER2],1,FALSE)</f>
        <v>tier - 2</v>
      </c>
      <c r="P112" s="11" t="str">
        <f>VLOOKUP(Table3[[#This Row],[city tier2]],Table3[city tier2],1,FALSE)</f>
        <v>tier - 3</v>
      </c>
      <c r="Q112" s="11" t="str">
        <f>VLOOKUP(Table3[[#This Row],[state id2]],Table3[state id2],1,FALSE)</f>
        <v>R1013</v>
      </c>
      <c r="R112" s="11">
        <f t="shared" si="2"/>
        <v>-0.14965704807616878</v>
      </c>
      <c r="S112" s="11">
        <f t="shared" si="3"/>
        <v>-1.3042877003333274E-2</v>
      </c>
    </row>
    <row r="113" spans="1:19" x14ac:dyDescent="0.25">
      <c r="A113" s="20" t="str">
        <f>VLOOKUP('Customer Names'!A113,'Customer Names'!A113:A2448,1,FALSE)</f>
        <v>Id112</v>
      </c>
      <c r="B113" s="20" t="str">
        <f>VLOOKUP(Table6[[#This Row],[NAME]],Table6[NAME],1,FALSE)</f>
        <v>Yianna</v>
      </c>
      <c r="C113" s="11">
        <f>VLOOKUP(Table4[[#This Row],[BMI]],Table4[BMI],1,FALSE)</f>
        <v>51.51</v>
      </c>
      <c r="D113" s="11">
        <f>VLOOKUP(Table4[[#This Row],[HBA1C]],Table4[HBA1C],1,FALSE)</f>
        <v>6.26</v>
      </c>
      <c r="E113" s="11" t="str">
        <f>VLOOKUP(Table4[[#This Row],[Any Transplants]],Table4[Any Transplants],1,FALSE)</f>
        <v>No</v>
      </c>
      <c r="F113" s="11" t="str">
        <f>VLOOKUP(Table4[[#This Row],[Cancer history]],Table4[Cancer history],1,FALSE)</f>
        <v>Yes</v>
      </c>
      <c r="G113" s="11" t="str">
        <f>VLOOKUP(Table4[[#This Row],[Smoker2]],Table4[Smoker2],1,FALSE)</f>
        <v>YES</v>
      </c>
      <c r="H113" s="11" t="str">
        <f>VLOOKUP(Table4[[#This Row],[Heart Issues]],Table4[Heart Issues],1,FALSE)</f>
        <v>yes</v>
      </c>
      <c r="I113" s="11">
        <f>VLOOKUP(Table4[[#This Row],[Number of Major Surgeries]],Table4[Number of Major Surgeries],1,FALSE)</f>
        <v>1</v>
      </c>
      <c r="J113" s="11" t="str">
        <f>VLOOKUP('Medical Examinations'!M113,'Medical Examinations'!M113:M2447,1,FALSE)</f>
        <v>obesity</v>
      </c>
      <c r="K113" s="11" t="str">
        <f>VLOOKUP('Medical Examinations'!N113,'Medical Examinations'!N113:N2447,1,FALSE)</f>
        <v>prediabetes</v>
      </c>
      <c r="L113" s="11" t="str">
        <f>VLOOKUP(Table3[[#This Row],[date of birth]],Table3[date of birth],1,FALSE)</f>
        <v>19-Jun-1998</v>
      </c>
      <c r="M113" s="11">
        <f>VLOOKUP(Table3[[#This Row],[age]],Table3[age],1,FALSE)</f>
        <v>24</v>
      </c>
      <c r="N113" s="65">
        <f>VLOOKUP(Table3[[#This Row],[charges2]],Table3[charges2],1,FALSE)</f>
        <v>1497</v>
      </c>
      <c r="O113" s="11" t="str">
        <f>VLOOKUP(Table3[[#This Row],[HOSPITAL TIER2]],Table3[HOSPITAL TIER2],1,FALSE)</f>
        <v>tier - 2</v>
      </c>
      <c r="P113" s="11" t="str">
        <f>VLOOKUP(Table3[[#This Row],[city tier2]],Table3[city tier2],1,FALSE)</f>
        <v>tier - 2</v>
      </c>
      <c r="Q113" s="11" t="str">
        <f>VLOOKUP(Table3[[#This Row],[state id2]],Table3[state id2],1,FALSE)</f>
        <v>R1013</v>
      </c>
      <c r="R113" s="11">
        <f t="shared" si="2"/>
        <v>-0.14936849999573246</v>
      </c>
      <c r="S113" s="11">
        <f t="shared" si="3"/>
        <v>-1.3126555861026123E-2</v>
      </c>
    </row>
    <row r="114" spans="1:19" x14ac:dyDescent="0.25">
      <c r="A114" s="20" t="str">
        <f>VLOOKUP('Customer Names'!A114,'Customer Names'!A114:A2449,1,FALSE)</f>
        <v>Id113</v>
      </c>
      <c r="B114" s="20" t="str">
        <f>VLOOKUP(Table6[[#This Row],[NAME]],Table6[NAME],1,FALSE)</f>
        <v>Roberta</v>
      </c>
      <c r="C114" s="11">
        <f>VLOOKUP(Table4[[#This Row],[BMI]],Table4[BMI],1,FALSE)</f>
        <v>34.799999999999997</v>
      </c>
      <c r="D114" s="11">
        <f>VLOOKUP(Table4[[#This Row],[HBA1C]],Table4[HBA1C],1,FALSE)</f>
        <v>4.72</v>
      </c>
      <c r="E114" s="11" t="str">
        <f>VLOOKUP(Table4[[#This Row],[Any Transplants]],Table4[Any Transplants],1,FALSE)</f>
        <v>No</v>
      </c>
      <c r="F114" s="11" t="str">
        <f>VLOOKUP(Table4[[#This Row],[Cancer history]],Table4[Cancer history],1,FALSE)</f>
        <v>No</v>
      </c>
      <c r="G114" s="11" t="str">
        <f>VLOOKUP(Table4[[#This Row],[Smoker2]],Table4[Smoker2],1,FALSE)</f>
        <v>YES</v>
      </c>
      <c r="H114" s="11" t="str">
        <f>VLOOKUP(Table4[[#This Row],[Heart Issues]],Table4[Heart Issues],1,FALSE)</f>
        <v>yes</v>
      </c>
      <c r="I114" s="11">
        <f>VLOOKUP(Table4[[#This Row],[Number of Major Surgeries]],Table4[Number of Major Surgeries],1,FALSE)</f>
        <v>0</v>
      </c>
      <c r="J114" s="11" t="str">
        <f>VLOOKUP('Medical Examinations'!M114,'Medical Examinations'!M114:M2448,1,FALSE)</f>
        <v>obesity</v>
      </c>
      <c r="K114" s="11" t="str">
        <f>VLOOKUP('Medical Examinations'!N114,'Medical Examinations'!N114:N2448,1,FALSE)</f>
        <v>normal</v>
      </c>
      <c r="L114" s="11" t="str">
        <f>VLOOKUP(Table3[[#This Row],[date of birth]],Table3[date of birth],1,FALSE)</f>
        <v>25-Aug-2001</v>
      </c>
      <c r="M114" s="11">
        <f>VLOOKUP(Table3[[#This Row],[age]],Table3[age],1,FALSE)</f>
        <v>21</v>
      </c>
      <c r="N114" s="65">
        <f>VLOOKUP(Table3[[#This Row],[charges2]],Table3[charges2],1,FALSE)</f>
        <v>1515.34</v>
      </c>
      <c r="O114" s="11" t="str">
        <f>VLOOKUP(Table3[[#This Row],[HOSPITAL TIER2]],Table3[HOSPITAL TIER2],1,FALSE)</f>
        <v>tier - 2</v>
      </c>
      <c r="P114" s="11" t="str">
        <f>VLOOKUP(Table3[[#This Row],[city tier2]],Table3[city tier2],1,FALSE)</f>
        <v>tier - 3</v>
      </c>
      <c r="Q114" s="11" t="str">
        <f>VLOOKUP(Table3[[#This Row],[state id2]],Table3[state id2],1,FALSE)</f>
        <v>R1013</v>
      </c>
      <c r="R114" s="11">
        <f t="shared" si="2"/>
        <v>-0.14827362332669652</v>
      </c>
      <c r="S114" s="11">
        <f t="shared" si="3"/>
        <v>-1.3200664873691825E-2</v>
      </c>
    </row>
    <row r="115" spans="1:19" x14ac:dyDescent="0.25">
      <c r="A115" s="20" t="str">
        <f>VLOOKUP('Customer Names'!A115,'Customer Names'!A115:A2450,1,FALSE)</f>
        <v>Id114</v>
      </c>
      <c r="B115" s="20" t="str">
        <f>VLOOKUP(Table6[[#This Row],[NAME]],Table6[NAME],1,FALSE)</f>
        <v>Benjamin P.</v>
      </c>
      <c r="C115" s="11">
        <f>VLOOKUP(Table4[[#This Row],[BMI]],Table4[BMI],1,FALSE)</f>
        <v>36.67</v>
      </c>
      <c r="D115" s="11">
        <f>VLOOKUP(Table4[[#This Row],[HBA1C]],Table4[HBA1C],1,FALSE)</f>
        <v>5.18</v>
      </c>
      <c r="E115" s="11" t="str">
        <f>VLOOKUP(Table4[[#This Row],[Any Transplants]],Table4[Any Transplants],1,FALSE)</f>
        <v>No</v>
      </c>
      <c r="F115" s="11" t="str">
        <f>VLOOKUP(Table4[[#This Row],[Cancer history]],Table4[Cancer history],1,FALSE)</f>
        <v>No</v>
      </c>
      <c r="G115" s="11" t="str">
        <f>VLOOKUP(Table4[[#This Row],[Smoker2]],Table4[Smoker2],1,FALSE)</f>
        <v>YES</v>
      </c>
      <c r="H115" s="11" t="str">
        <f>VLOOKUP(Table4[[#This Row],[Heart Issues]],Table4[Heart Issues],1,FALSE)</f>
        <v>No</v>
      </c>
      <c r="I115" s="11">
        <f>VLOOKUP(Table4[[#This Row],[Number of Major Surgeries]],Table4[Number of Major Surgeries],1,FALSE)</f>
        <v>1</v>
      </c>
      <c r="J115" s="11" t="str">
        <f>VLOOKUP('Medical Examinations'!M115,'Medical Examinations'!M115:M2449,1,FALSE)</f>
        <v>obesity</v>
      </c>
      <c r="K115" s="11" t="str">
        <f>VLOOKUP('Medical Examinations'!N115,'Medical Examinations'!N115:N2449,1,FALSE)</f>
        <v>normal</v>
      </c>
      <c r="L115" s="11" t="str">
        <f>VLOOKUP(Table3[[#This Row],[date of birth]],Table3[date of birth],1,FALSE)</f>
        <v>7-Jul-2001</v>
      </c>
      <c r="M115" s="11">
        <f>VLOOKUP(Table3[[#This Row],[age]],Table3[age],1,FALSE)</f>
        <v>21</v>
      </c>
      <c r="N115" s="65">
        <f>VLOOKUP(Table3[[#This Row],[charges2]],Table3[charges2],1,FALSE)</f>
        <v>1526.31</v>
      </c>
      <c r="O115" s="11" t="str">
        <f>VLOOKUP(Table3[[#This Row],[HOSPITAL TIER2]],Table3[HOSPITAL TIER2],1,FALSE)</f>
        <v>tier - 2</v>
      </c>
      <c r="P115" s="11" t="str">
        <f>VLOOKUP(Table3[[#This Row],[city tier2]],Table3[city tier2],1,FALSE)</f>
        <v>tier - 3</v>
      </c>
      <c r="Q115" s="11" t="str">
        <f>VLOOKUP(Table3[[#This Row],[state id2]],Table3[state id2],1,FALSE)</f>
        <v>R1011</v>
      </c>
      <c r="R115" s="11">
        <f t="shared" si="2"/>
        <v>-0.14802381476073084</v>
      </c>
      <c r="S115" s="11">
        <f t="shared" si="3"/>
        <v>-1.3746316944187032E-2</v>
      </c>
    </row>
    <row r="116" spans="1:19" x14ac:dyDescent="0.25">
      <c r="A116" s="20" t="str">
        <f>VLOOKUP('Customer Names'!A116,'Customer Names'!A116:A2451,1,FALSE)</f>
        <v>Id115</v>
      </c>
      <c r="B116" s="20" t="str">
        <f>VLOOKUP(Table6[[#This Row],[NAME]],Table6[NAME],1,FALSE)</f>
        <v>Craig</v>
      </c>
      <c r="C116" s="11">
        <f>VLOOKUP(Table4[[#This Row],[BMI]],Table4[BMI],1,FALSE)</f>
        <v>30.9</v>
      </c>
      <c r="D116" s="11">
        <f>VLOOKUP(Table4[[#This Row],[HBA1C]],Table4[HBA1C],1,FALSE)</f>
        <v>9.4</v>
      </c>
      <c r="E116" s="11" t="str">
        <f>VLOOKUP(Table4[[#This Row],[Any Transplants]],Table4[Any Transplants],1,FALSE)</f>
        <v>No</v>
      </c>
      <c r="F116" s="11" t="str">
        <f>VLOOKUP(Table4[[#This Row],[Cancer history]],Table4[Cancer history],1,FALSE)</f>
        <v>No</v>
      </c>
      <c r="G116" s="11" t="str">
        <f>VLOOKUP(Table4[[#This Row],[Smoker2]],Table4[Smoker2],1,FALSE)</f>
        <v>YES</v>
      </c>
      <c r="H116" s="11" t="str">
        <f>VLOOKUP(Table4[[#This Row],[Heart Issues]],Table4[Heart Issues],1,FALSE)</f>
        <v>No</v>
      </c>
      <c r="I116" s="11">
        <f>VLOOKUP(Table4[[#This Row],[Number of Major Surgeries]],Table4[Number of Major Surgeries],1,FALSE)</f>
        <v>2</v>
      </c>
      <c r="J116" s="11" t="str">
        <f>VLOOKUP('Medical Examinations'!M116,'Medical Examinations'!M116:M2450,1,FALSE)</f>
        <v>obesity</v>
      </c>
      <c r="K116" s="11" t="str">
        <f>VLOOKUP('Medical Examinations'!N116,'Medical Examinations'!N116:N2450,1,FALSE)</f>
        <v>diabetes</v>
      </c>
      <c r="L116" s="11" t="str">
        <f>VLOOKUP(Table3[[#This Row],[date of birth]],Table3[date of birth],1,FALSE)</f>
        <v>2-Jun-2001</v>
      </c>
      <c r="M116" s="11">
        <f>VLOOKUP(Table3[[#This Row],[age]],Table3[age],1,FALSE)</f>
        <v>22</v>
      </c>
      <c r="N116" s="65">
        <f>VLOOKUP(Table3[[#This Row],[charges2]],Table3[charges2],1,FALSE)</f>
        <v>1532.47</v>
      </c>
      <c r="O116" s="11" t="str">
        <f>VLOOKUP(Table3[[#This Row],[HOSPITAL TIER2]],Table3[HOSPITAL TIER2],1,FALSE)</f>
        <v>tier - 2</v>
      </c>
      <c r="P116" s="11" t="str">
        <f>VLOOKUP(Table3[[#This Row],[city tier2]],Table3[city tier2],1,FALSE)</f>
        <v>tier - 2</v>
      </c>
      <c r="Q116" s="11" t="str">
        <f>VLOOKUP(Table3[[#This Row],[state id2]],Table3[state id2],1,FALSE)</f>
        <v>R1013</v>
      </c>
      <c r="R116" s="11">
        <f t="shared" si="2"/>
        <v>-0.14763965893883391</v>
      </c>
      <c r="S116" s="11">
        <f t="shared" si="3"/>
        <v>-1.4156270791289829E-2</v>
      </c>
    </row>
    <row r="117" spans="1:19" x14ac:dyDescent="0.25">
      <c r="A117" s="20" t="str">
        <f>VLOOKUP('Customer Names'!A117,'Customer Names'!A117:A2452,1,FALSE)</f>
        <v>Id116</v>
      </c>
      <c r="B117" s="20" t="str">
        <f>VLOOKUP(Table6[[#This Row],[NAME]],Table6[NAME],1,FALSE)</f>
        <v>Ann</v>
      </c>
      <c r="C117" s="11">
        <f>VLOOKUP(Table4[[#This Row],[BMI]],Table4[BMI],1,FALSE)</f>
        <v>30.495000000000001</v>
      </c>
      <c r="D117" s="11">
        <f>VLOOKUP(Table4[[#This Row],[HBA1C]],Table4[HBA1C],1,FALSE)</f>
        <v>6.29</v>
      </c>
      <c r="E117" s="11" t="str">
        <f>VLOOKUP(Table4[[#This Row],[Any Transplants]],Table4[Any Transplants],1,FALSE)</f>
        <v>No</v>
      </c>
      <c r="F117" s="11" t="str">
        <f>VLOOKUP(Table4[[#This Row],[Cancer history]],Table4[Cancer history],1,FALSE)</f>
        <v>No</v>
      </c>
      <c r="G117" s="11" t="str">
        <f>VLOOKUP(Table4[[#This Row],[Smoker2]],Table4[Smoker2],1,FALSE)</f>
        <v>YES</v>
      </c>
      <c r="H117" s="11" t="str">
        <f>VLOOKUP(Table4[[#This Row],[Heart Issues]],Table4[Heart Issues],1,FALSE)</f>
        <v>No</v>
      </c>
      <c r="I117" s="11">
        <f>VLOOKUP(Table4[[#This Row],[Number of Major Surgeries]],Table4[Number of Major Surgeries],1,FALSE)</f>
        <v>0</v>
      </c>
      <c r="J117" s="11" t="str">
        <f>VLOOKUP('Medical Examinations'!M117,'Medical Examinations'!M117:M2451,1,FALSE)</f>
        <v>obesity</v>
      </c>
      <c r="K117" s="11" t="str">
        <f>VLOOKUP('Medical Examinations'!N117,'Medical Examinations'!N117:N2451,1,FALSE)</f>
        <v>prediabetes</v>
      </c>
      <c r="L117" s="11" t="str">
        <f>VLOOKUP(Table3[[#This Row],[date of birth]],Table3[date of birth],1,FALSE)</f>
        <v>5-Dec-2001</v>
      </c>
      <c r="M117" s="11">
        <f>VLOOKUP(Table3[[#This Row],[age]],Table3[age],1,FALSE)</f>
        <v>21</v>
      </c>
      <c r="N117" s="65">
        <f>VLOOKUP(Table3[[#This Row],[charges2]],Table3[charges2],1,FALSE)</f>
        <v>1534.3</v>
      </c>
      <c r="O117" s="11" t="str">
        <f>VLOOKUP(Table3[[#This Row],[HOSPITAL TIER2]],Table3[HOSPITAL TIER2],1,FALSE)</f>
        <v>tier - 2</v>
      </c>
      <c r="P117" s="11" t="str">
        <f>VLOOKUP(Table3[[#This Row],[city tier2]],Table3[city tier2],1,FALSE)</f>
        <v>tier - 2</v>
      </c>
      <c r="Q117" s="11" t="str">
        <f>VLOOKUP(Table3[[#This Row],[state id2]],Table3[state id2],1,FALSE)</f>
        <v>R1013</v>
      </c>
      <c r="R117" s="11">
        <f t="shared" si="2"/>
        <v>-0.14767302389272846</v>
      </c>
      <c r="S117" s="11">
        <f t="shared" si="3"/>
        <v>-1.3366697326179022E-2</v>
      </c>
    </row>
    <row r="118" spans="1:19" x14ac:dyDescent="0.25">
      <c r="A118" s="20" t="str">
        <f>VLOOKUP('Customer Names'!A118,'Customer Names'!A118:A2453,1,FALSE)</f>
        <v>Id117</v>
      </c>
      <c r="B118" s="20" t="str">
        <f>VLOOKUP(Table6[[#This Row],[NAME]],Table6[NAME],1,FALSE)</f>
        <v>Jamie P</v>
      </c>
      <c r="C118" s="11">
        <f>VLOOKUP(Table4[[#This Row],[BMI]],Table4[BMI],1,FALSE)</f>
        <v>44.88</v>
      </c>
      <c r="D118" s="11">
        <f>VLOOKUP(Table4[[#This Row],[HBA1C]],Table4[HBA1C],1,FALSE)</f>
        <v>6.04</v>
      </c>
      <c r="E118" s="11" t="str">
        <f>VLOOKUP(Table4[[#This Row],[Any Transplants]],Table4[Any Transplants],1,FALSE)</f>
        <v>No</v>
      </c>
      <c r="F118" s="11" t="str">
        <f>VLOOKUP(Table4[[#This Row],[Cancer history]],Table4[Cancer history],1,FALSE)</f>
        <v>Yes</v>
      </c>
      <c r="G118" s="11" t="str">
        <f>VLOOKUP(Table4[[#This Row],[Smoker2]],Table4[Smoker2],1,FALSE)</f>
        <v>YES</v>
      </c>
      <c r="H118" s="11" t="str">
        <f>VLOOKUP(Table4[[#This Row],[Heart Issues]],Table4[Heart Issues],1,FALSE)</f>
        <v>No</v>
      </c>
      <c r="I118" s="11">
        <f>VLOOKUP(Table4[[#This Row],[Number of Major Surgeries]],Table4[Number of Major Surgeries],1,FALSE)</f>
        <v>1</v>
      </c>
      <c r="J118" s="11" t="str">
        <f>VLOOKUP('Medical Examinations'!M118,'Medical Examinations'!M118:M2452,1,FALSE)</f>
        <v>obesity</v>
      </c>
      <c r="K118" s="11" t="str">
        <f>VLOOKUP('Medical Examinations'!N118,'Medical Examinations'!N118:N2452,1,FALSE)</f>
        <v>prediabetes</v>
      </c>
      <c r="L118" s="11" t="str">
        <f>VLOOKUP(Table3[[#This Row],[date of birth]],Table3[date of birth],1,FALSE)</f>
        <v>22-Sep-1992</v>
      </c>
      <c r="M118" s="11">
        <f>VLOOKUP(Table3[[#This Row],[age]],Table3[age],1,FALSE)</f>
        <v>30</v>
      </c>
      <c r="N118" s="65">
        <f>VLOOKUP(Table3[[#This Row],[charges2]],Table3[charges2],1,FALSE)</f>
        <v>1566.88</v>
      </c>
      <c r="O118" s="11" t="str">
        <f>VLOOKUP(Table3[[#This Row],[HOSPITAL TIER2]],Table3[HOSPITAL TIER2],1,FALSE)</f>
        <v>tier - 2</v>
      </c>
      <c r="P118" s="11" t="str">
        <f>VLOOKUP(Table3[[#This Row],[city tier2]],Table3[city tier2],1,FALSE)</f>
        <v>tier - 1</v>
      </c>
      <c r="Q118" s="11" t="str">
        <f>VLOOKUP(Table3[[#This Row],[state id2]],Table3[state id2],1,FALSE)</f>
        <v>R1013</v>
      </c>
      <c r="R118" s="11">
        <f t="shared" si="2"/>
        <v>-0.14774291871349393</v>
      </c>
      <c r="S118" s="11">
        <f t="shared" si="3"/>
        <v>-1.3447367179170947E-2</v>
      </c>
    </row>
    <row r="119" spans="1:19" x14ac:dyDescent="0.25">
      <c r="A119" s="20" t="str">
        <f>VLOOKUP('Customer Names'!A119,'Customer Names'!A119:A2454,1,FALSE)</f>
        <v>Id118</v>
      </c>
      <c r="B119" s="20" t="str">
        <f>VLOOKUP(Table6[[#This Row],[NAME]],Table6[NAME],1,FALSE)</f>
        <v>John</v>
      </c>
      <c r="C119" s="11">
        <f>VLOOKUP(Table4[[#This Row],[BMI]],Table4[BMI],1,FALSE)</f>
        <v>44.32</v>
      </c>
      <c r="D119" s="11">
        <f>VLOOKUP(Table4[[#This Row],[HBA1C]],Table4[HBA1C],1,FALSE)</f>
        <v>10.55</v>
      </c>
      <c r="E119" s="11" t="str">
        <f>VLOOKUP(Table4[[#This Row],[Any Transplants]],Table4[Any Transplants],1,FALSE)</f>
        <v>No</v>
      </c>
      <c r="F119" s="11" t="str">
        <f>VLOOKUP(Table4[[#This Row],[Cancer history]],Table4[Cancer history],1,FALSE)</f>
        <v>No</v>
      </c>
      <c r="G119" s="11" t="str">
        <f>VLOOKUP(Table4[[#This Row],[Smoker2]],Table4[Smoker2],1,FALSE)</f>
        <v>YES</v>
      </c>
      <c r="H119" s="11" t="str">
        <f>VLOOKUP(Table4[[#This Row],[Heart Issues]],Table4[Heart Issues],1,FALSE)</f>
        <v>No</v>
      </c>
      <c r="I119" s="11">
        <f>VLOOKUP(Table4[[#This Row],[Number of Major Surgeries]],Table4[Number of Major Surgeries],1,FALSE)</f>
        <v>0</v>
      </c>
      <c r="J119" s="11" t="str">
        <f>VLOOKUP('Medical Examinations'!M119,'Medical Examinations'!M119:M2453,1,FALSE)</f>
        <v>obesity</v>
      </c>
      <c r="K119" s="11" t="str">
        <f>VLOOKUP('Medical Examinations'!N119,'Medical Examinations'!N119:N2453,1,FALSE)</f>
        <v>diabetes</v>
      </c>
      <c r="L119" s="11" t="str">
        <f>VLOOKUP(Table3[[#This Row],[date of birth]],Table3[date of birth],1,FALSE)</f>
        <v>19-Nov-2004</v>
      </c>
      <c r="M119" s="11">
        <f>VLOOKUP(Table3[[#This Row],[age]],Table3[age],1,FALSE)</f>
        <v>18</v>
      </c>
      <c r="N119" s="65">
        <f>VLOOKUP(Table3[[#This Row],[charges2]],Table3[charges2],1,FALSE)</f>
        <v>1607.51</v>
      </c>
      <c r="O119" s="11" t="str">
        <f>VLOOKUP(Table3[[#This Row],[HOSPITAL TIER2]],Table3[HOSPITAL TIER2],1,FALSE)</f>
        <v>tier - 2</v>
      </c>
      <c r="P119" s="11" t="str">
        <f>VLOOKUP(Table3[[#This Row],[city tier2]],Table3[city tier2],1,FALSE)</f>
        <v>tier - 3</v>
      </c>
      <c r="Q119" s="11" t="str">
        <f>VLOOKUP(Table3[[#This Row],[state id2]],Table3[state id2],1,FALSE)</f>
        <v>R1013</v>
      </c>
      <c r="R119" s="11">
        <f t="shared" si="2"/>
        <v>-0.14727600089831622</v>
      </c>
      <c r="S119" s="11">
        <f t="shared" si="3"/>
        <v>-1.3527544581191972E-2</v>
      </c>
    </row>
    <row r="120" spans="1:19" x14ac:dyDescent="0.25">
      <c r="A120" s="20" t="str">
        <f>VLOOKUP('Customer Names'!A120,'Customer Names'!A120:A2455,1,FALSE)</f>
        <v>Id119</v>
      </c>
      <c r="B120" s="20" t="str">
        <f>VLOOKUP(Table6[[#This Row],[NAME]],Table6[NAME],1,FALSE)</f>
        <v>Charlie</v>
      </c>
      <c r="C120" s="11">
        <f>VLOOKUP(Table4[[#This Row],[BMI]],Table4[BMI],1,FALSE)</f>
        <v>46.39</v>
      </c>
      <c r="D120" s="11">
        <f>VLOOKUP(Table4[[#This Row],[HBA1C]],Table4[HBA1C],1,FALSE)</f>
        <v>5.09</v>
      </c>
      <c r="E120" s="11" t="str">
        <f>VLOOKUP(Table4[[#This Row],[Any Transplants]],Table4[Any Transplants],1,FALSE)</f>
        <v>No</v>
      </c>
      <c r="F120" s="11" t="str">
        <f>VLOOKUP(Table4[[#This Row],[Cancer history]],Table4[Cancer history],1,FALSE)</f>
        <v>No</v>
      </c>
      <c r="G120" s="11" t="str">
        <f>VLOOKUP(Table4[[#This Row],[Smoker2]],Table4[Smoker2],1,FALSE)</f>
        <v>YES</v>
      </c>
      <c r="H120" s="11" t="str">
        <f>VLOOKUP(Table4[[#This Row],[Heart Issues]],Table4[Heart Issues],1,FALSE)</f>
        <v>No</v>
      </c>
      <c r="I120" s="11">
        <f>VLOOKUP(Table4[[#This Row],[Number of Major Surgeries]],Table4[Number of Major Surgeries],1,FALSE)</f>
        <v>0</v>
      </c>
      <c r="J120" s="11" t="str">
        <f>VLOOKUP('Medical Examinations'!M120,'Medical Examinations'!M120:M2454,1,FALSE)</f>
        <v>obesity</v>
      </c>
      <c r="K120" s="11" t="str">
        <f>VLOOKUP('Medical Examinations'!N120,'Medical Examinations'!N120:N2454,1,FALSE)</f>
        <v>normal</v>
      </c>
      <c r="L120" s="11" t="str">
        <f>VLOOKUP(Table3[[#This Row],[date of birth]],Table3[date of birth],1,FALSE)</f>
        <v>22-Jul-2004</v>
      </c>
      <c r="M120" s="11">
        <f>VLOOKUP(Table3[[#This Row],[age]],Table3[age],1,FALSE)</f>
        <v>18</v>
      </c>
      <c r="N120" s="65">
        <f>VLOOKUP(Table3[[#This Row],[charges2]],Table3[charges2],1,FALSE)</f>
        <v>1615.77</v>
      </c>
      <c r="O120" s="11" t="str">
        <f>VLOOKUP(Table3[[#This Row],[HOSPITAL TIER2]],Table3[HOSPITAL TIER2],1,FALSE)</f>
        <v>tier - 2</v>
      </c>
      <c r="P120" s="11" t="str">
        <f>VLOOKUP(Table3[[#This Row],[city tier2]],Table3[city tier2],1,FALSE)</f>
        <v>tier - 1</v>
      </c>
      <c r="Q120" s="11" t="str">
        <f>VLOOKUP(Table3[[#This Row],[state id2]],Table3[state id2],1,FALSE)</f>
        <v>R1013</v>
      </c>
      <c r="R120" s="11">
        <f t="shared" si="2"/>
        <v>-0.14622861881356511</v>
      </c>
      <c r="S120" s="11">
        <f t="shared" si="3"/>
        <v>-1.2169211759319927E-2</v>
      </c>
    </row>
    <row r="121" spans="1:19" x14ac:dyDescent="0.25">
      <c r="A121" s="20" t="str">
        <f>VLOOKUP('Customer Names'!A121,'Customer Names'!A121:A2456,1,FALSE)</f>
        <v>Id120</v>
      </c>
      <c r="B121" s="20" t="str">
        <f>VLOOKUP(Table6[[#This Row],[NAME]],Table6[NAME],1,FALSE)</f>
        <v>Meb</v>
      </c>
      <c r="C121" s="11">
        <f>VLOOKUP(Table4[[#This Row],[BMI]],Table4[BMI],1,FALSE)</f>
        <v>42.13</v>
      </c>
      <c r="D121" s="11">
        <f>VLOOKUP(Table4[[#This Row],[HBA1C]],Table4[HBA1C],1,FALSE)</f>
        <v>5.2</v>
      </c>
      <c r="E121" s="11" t="str">
        <f>VLOOKUP(Table4[[#This Row],[Any Transplants]],Table4[Any Transplants],1,FALSE)</f>
        <v>No</v>
      </c>
      <c r="F121" s="11" t="str">
        <f>VLOOKUP(Table4[[#This Row],[Cancer history]],Table4[Cancer history],1,FALSE)</f>
        <v>No</v>
      </c>
      <c r="G121" s="11" t="str">
        <f>VLOOKUP(Table4[[#This Row],[Smoker2]],Table4[Smoker2],1,FALSE)</f>
        <v>YES</v>
      </c>
      <c r="H121" s="11" t="str">
        <f>VLOOKUP(Table4[[#This Row],[Heart Issues]],Table4[Heart Issues],1,FALSE)</f>
        <v>yes</v>
      </c>
      <c r="I121" s="11">
        <f>VLOOKUP(Table4[[#This Row],[Number of Major Surgeries]],Table4[Number of Major Surgeries],1,FALSE)</f>
        <v>1</v>
      </c>
      <c r="J121" s="11" t="str">
        <f>VLOOKUP('Medical Examinations'!M121,'Medical Examinations'!M121:M2455,1,FALSE)</f>
        <v>obesity</v>
      </c>
      <c r="K121" s="11" t="str">
        <f>VLOOKUP('Medical Examinations'!N121,'Medical Examinations'!N121:N2455,1,FALSE)</f>
        <v>normal</v>
      </c>
      <c r="L121" s="11" t="str">
        <f>VLOOKUP(Table3[[#This Row],[date of birth]],Table3[date of birth],1,FALSE)</f>
        <v>5-Aug-1995</v>
      </c>
      <c r="M121" s="11">
        <f>VLOOKUP(Table3[[#This Row],[age]],Table3[age],1,FALSE)</f>
        <v>27</v>
      </c>
      <c r="N121" s="65">
        <f>VLOOKUP(Table3[[#This Row],[charges2]],Table3[charges2],1,FALSE)</f>
        <v>1617.16</v>
      </c>
      <c r="O121" s="11" t="str">
        <f>VLOOKUP(Table3[[#This Row],[HOSPITAL TIER2]],Table3[HOSPITAL TIER2],1,FALSE)</f>
        <v>tier - 2</v>
      </c>
      <c r="P121" s="11" t="str">
        <f>VLOOKUP(Table3[[#This Row],[city tier2]],Table3[city tier2],1,FALSE)</f>
        <v>tier - 1</v>
      </c>
      <c r="Q121" s="11" t="str">
        <f>VLOOKUP(Table3[[#This Row],[state id2]],Table3[state id2],1,FALSE)</f>
        <v>R1013</v>
      </c>
      <c r="R121" s="11">
        <f t="shared" si="2"/>
        <v>-0.14502125066595636</v>
      </c>
      <c r="S121" s="11">
        <f t="shared" si="3"/>
        <v>-1.267665018228591E-2</v>
      </c>
    </row>
    <row r="122" spans="1:19" x14ac:dyDescent="0.25">
      <c r="A122" s="20" t="str">
        <f>VLOOKUP('Customer Names'!A122,'Customer Names'!A122:A2457,1,FALSE)</f>
        <v>Id121</v>
      </c>
      <c r="B122" s="20" t="str">
        <f>VLOOKUP(Table6[[#This Row],[NAME]],Table6[NAME],1,FALSE)</f>
        <v>Aaqib L.</v>
      </c>
      <c r="C122" s="11">
        <f>VLOOKUP(Table4[[#This Row],[BMI]],Table4[BMI],1,FALSE)</f>
        <v>30.78</v>
      </c>
      <c r="D122" s="11">
        <f>VLOOKUP(Table4[[#This Row],[HBA1C]],Table4[HBA1C],1,FALSE)</f>
        <v>8.4499999999999993</v>
      </c>
      <c r="E122" s="11" t="str">
        <f>VLOOKUP(Table4[[#This Row],[Any Transplants]],Table4[Any Transplants],1,FALSE)</f>
        <v>No</v>
      </c>
      <c r="F122" s="11" t="str">
        <f>VLOOKUP(Table4[[#This Row],[Cancer history]],Table4[Cancer history],1,FALSE)</f>
        <v>No</v>
      </c>
      <c r="G122" s="11" t="str">
        <f>VLOOKUP(Table4[[#This Row],[Smoker2]],Table4[Smoker2],1,FALSE)</f>
        <v>YES</v>
      </c>
      <c r="H122" s="11" t="str">
        <f>VLOOKUP(Table4[[#This Row],[Heart Issues]],Table4[Heart Issues],1,FALSE)</f>
        <v>yes</v>
      </c>
      <c r="I122" s="11">
        <f>VLOOKUP(Table4[[#This Row],[Number of Major Surgeries]],Table4[Number of Major Surgeries],1,FALSE)</f>
        <v>0</v>
      </c>
      <c r="J122" s="11" t="str">
        <f>VLOOKUP('Medical Examinations'!M122,'Medical Examinations'!M122:M2456,1,FALSE)</f>
        <v>obesity</v>
      </c>
      <c r="K122" s="11" t="str">
        <f>VLOOKUP('Medical Examinations'!N122,'Medical Examinations'!N122:N2456,1,FALSE)</f>
        <v>diabetes</v>
      </c>
      <c r="L122" s="11" t="str">
        <f>VLOOKUP(Table3[[#This Row],[date of birth]],Table3[date of birth],1,FALSE)</f>
        <v>14-Sep-2003</v>
      </c>
      <c r="M122" s="11">
        <f>VLOOKUP(Table3[[#This Row],[age]],Table3[age],1,FALSE)</f>
        <v>19</v>
      </c>
      <c r="N122" s="65">
        <f>VLOOKUP(Table3[[#This Row],[charges2]],Table3[charges2],1,FALSE)</f>
        <v>1621.34</v>
      </c>
      <c r="O122" s="11" t="str">
        <f>VLOOKUP(Table3[[#This Row],[HOSPITAL TIER2]],Table3[HOSPITAL TIER2],1,FALSE)</f>
        <v>tier - 2</v>
      </c>
      <c r="P122" s="11" t="str">
        <f>VLOOKUP(Table3[[#This Row],[city tier2]],Table3[city tier2],1,FALSE)</f>
        <v>tier - 2</v>
      </c>
      <c r="Q122" s="11" t="str">
        <f>VLOOKUP(Table3[[#This Row],[state id2]],Table3[state id2],1,FALSE)</f>
        <v>R1012</v>
      </c>
      <c r="R122" s="11">
        <f t="shared" si="2"/>
        <v>-0.14450028501902057</v>
      </c>
      <c r="S122" s="11">
        <f t="shared" si="3"/>
        <v>-1.2953581015083298E-2</v>
      </c>
    </row>
    <row r="123" spans="1:19" x14ac:dyDescent="0.25">
      <c r="A123" s="20" t="str">
        <f>VLOOKUP('Customer Names'!A123,'Customer Names'!A123:A2458,1,FALSE)</f>
        <v>Id122</v>
      </c>
      <c r="B123" s="20" t="str">
        <f>VLOOKUP(Table6[[#This Row],[NAME]],Table6[NAME],1,FALSE)</f>
        <v>Craig A.</v>
      </c>
      <c r="C123" s="11">
        <f>VLOOKUP(Table4[[#This Row],[BMI]],Table4[BMI],1,FALSE)</f>
        <v>31.35</v>
      </c>
      <c r="D123" s="11">
        <f>VLOOKUP(Table4[[#This Row],[HBA1C]],Table4[HBA1C],1,FALSE)</f>
        <v>9.5399999999999991</v>
      </c>
      <c r="E123" s="11" t="str">
        <f>VLOOKUP(Table4[[#This Row],[Any Transplants]],Table4[Any Transplants],1,FALSE)</f>
        <v>No</v>
      </c>
      <c r="F123" s="11" t="str">
        <f>VLOOKUP(Table4[[#This Row],[Cancer history]],Table4[Cancer history],1,FALSE)</f>
        <v>No</v>
      </c>
      <c r="G123" s="11" t="str">
        <f>VLOOKUP(Table4[[#This Row],[Smoker2]],Table4[Smoker2],1,FALSE)</f>
        <v>YES</v>
      </c>
      <c r="H123" s="11" t="str">
        <f>VLOOKUP(Table4[[#This Row],[Heart Issues]],Table4[Heart Issues],1,FALSE)</f>
        <v>No</v>
      </c>
      <c r="I123" s="11">
        <f>VLOOKUP(Table4[[#This Row],[Number of Major Surgeries]],Table4[Number of Major Surgeries],1,FALSE)</f>
        <v>0</v>
      </c>
      <c r="J123" s="11" t="str">
        <f>VLOOKUP('Medical Examinations'!M123,'Medical Examinations'!M123:M2457,1,FALSE)</f>
        <v>obesity</v>
      </c>
      <c r="K123" s="11" t="str">
        <f>VLOOKUP('Medical Examinations'!N123,'Medical Examinations'!N123:N2457,1,FALSE)</f>
        <v>diabetes</v>
      </c>
      <c r="L123" s="11" t="str">
        <f>VLOOKUP(Table3[[#This Row],[date of birth]],Table3[date of birth],1,FALSE)</f>
        <v>21-Aug-2004</v>
      </c>
      <c r="M123" s="11">
        <f>VLOOKUP(Table3[[#This Row],[age]],Table3[age],1,FALSE)</f>
        <v>18</v>
      </c>
      <c r="N123" s="65">
        <f>VLOOKUP(Table3[[#This Row],[charges2]],Table3[charges2],1,FALSE)</f>
        <v>1621.88</v>
      </c>
      <c r="O123" s="11" t="str">
        <f>VLOOKUP(Table3[[#This Row],[HOSPITAL TIER2]],Table3[HOSPITAL TIER2],1,FALSE)</f>
        <v>tier - 2</v>
      </c>
      <c r="P123" s="11" t="str">
        <f>VLOOKUP(Table3[[#This Row],[city tier2]],Table3[city tier2],1,FALSE)</f>
        <v>tier - 2</v>
      </c>
      <c r="Q123" s="11" t="str">
        <f>VLOOKUP(Table3[[#This Row],[state id2]],Table3[state id2],1,FALSE)</f>
        <v>R1013</v>
      </c>
      <c r="R123" s="11">
        <f t="shared" si="2"/>
        <v>-0.14455814371586481</v>
      </c>
      <c r="S123" s="11">
        <f t="shared" si="3"/>
        <v>-1.2335348246988813E-2</v>
      </c>
    </row>
    <row r="124" spans="1:19" x14ac:dyDescent="0.25">
      <c r="A124" s="20" t="str">
        <f>VLOOKUP('Customer Names'!A124,'Customer Names'!A124:A2459,1,FALSE)</f>
        <v>Id123</v>
      </c>
      <c r="B124" s="20" t="str">
        <f>VLOOKUP(Table6[[#This Row],[NAME]],Table6[NAME],1,FALSE)</f>
        <v>Meredith</v>
      </c>
      <c r="C124" s="11">
        <f>VLOOKUP(Table4[[#This Row],[BMI]],Table4[BMI],1,FALSE)</f>
        <v>41.46</v>
      </c>
      <c r="D124" s="11">
        <f>VLOOKUP(Table4[[#This Row],[HBA1C]],Table4[HBA1C],1,FALSE)</f>
        <v>4.99</v>
      </c>
      <c r="E124" s="11" t="str">
        <f>VLOOKUP(Table4[[#This Row],[Any Transplants]],Table4[Any Transplants],1,FALSE)</f>
        <v>No</v>
      </c>
      <c r="F124" s="11" t="str">
        <f>VLOOKUP(Table4[[#This Row],[Cancer history]],Table4[Cancer history],1,FALSE)</f>
        <v>No</v>
      </c>
      <c r="G124" s="11" t="str">
        <f>VLOOKUP(Table4[[#This Row],[Smoker2]],Table4[Smoker2],1,FALSE)</f>
        <v>YES</v>
      </c>
      <c r="H124" s="11" t="str">
        <f>VLOOKUP(Table4[[#This Row],[Heart Issues]],Table4[Heart Issues],1,FALSE)</f>
        <v>yes</v>
      </c>
      <c r="I124" s="11">
        <f>VLOOKUP(Table4[[#This Row],[Number of Major Surgeries]],Table4[Number of Major Surgeries],1,FALSE)</f>
        <v>2</v>
      </c>
      <c r="J124" s="11" t="str">
        <f>VLOOKUP('Medical Examinations'!M124,'Medical Examinations'!M124:M2458,1,FALSE)</f>
        <v>obesity</v>
      </c>
      <c r="K124" s="11" t="str">
        <f>VLOOKUP('Medical Examinations'!N124,'Medical Examinations'!N124:N2458,1,FALSE)</f>
        <v>normal</v>
      </c>
      <c r="L124" s="11" t="str">
        <f>VLOOKUP(Table3[[#This Row],[date of birth]],Table3[date of birth],1,FALSE)</f>
        <v>25-Jul-2004</v>
      </c>
      <c r="M124" s="11">
        <f>VLOOKUP(Table3[[#This Row],[age]],Table3[age],1,FALSE)</f>
        <v>18</v>
      </c>
      <c r="N124" s="65">
        <f>VLOOKUP(Table3[[#This Row],[charges2]],Table3[charges2],1,FALSE)</f>
        <v>1622.19</v>
      </c>
      <c r="O124" s="11" t="str">
        <f>VLOOKUP(Table3[[#This Row],[HOSPITAL TIER2]],Table3[HOSPITAL TIER2],1,FALSE)</f>
        <v>tier - 2</v>
      </c>
      <c r="P124" s="11" t="str">
        <f>VLOOKUP(Table3[[#This Row],[city tier2]],Table3[city tier2],1,FALSE)</f>
        <v>tier - 1</v>
      </c>
      <c r="Q124" s="11" t="str">
        <f>VLOOKUP(Table3[[#This Row],[state id2]],Table3[state id2],1,FALSE)</f>
        <v>R1013</v>
      </c>
      <c r="R124" s="11">
        <f t="shared" si="2"/>
        <v>-0.14457256651924305</v>
      </c>
      <c r="S124" s="11">
        <f t="shared" si="3"/>
        <v>-1.13132500478233E-2</v>
      </c>
    </row>
    <row r="125" spans="1:19" x14ac:dyDescent="0.25">
      <c r="A125" s="20" t="str">
        <f>VLOOKUP('Customer Names'!A125,'Customer Names'!A125:A2460,1,FALSE)</f>
        <v>Id124</v>
      </c>
      <c r="B125" s="20" t="str">
        <f>VLOOKUP(Table6[[#This Row],[NAME]],Table6[NAME],1,FALSE)</f>
        <v>Doug</v>
      </c>
      <c r="C125" s="11">
        <f>VLOOKUP(Table4[[#This Row],[BMI]],Table4[BMI],1,FALSE)</f>
        <v>48</v>
      </c>
      <c r="D125" s="11">
        <f>VLOOKUP(Table4[[#This Row],[HBA1C]],Table4[HBA1C],1,FALSE)</f>
        <v>10.54</v>
      </c>
      <c r="E125" s="11" t="str">
        <f>VLOOKUP(Table4[[#This Row],[Any Transplants]],Table4[Any Transplants],1,FALSE)</f>
        <v>No</v>
      </c>
      <c r="F125" s="11" t="str">
        <f>VLOOKUP(Table4[[#This Row],[Cancer history]],Table4[Cancer history],1,FALSE)</f>
        <v>No</v>
      </c>
      <c r="G125" s="11" t="str">
        <f>VLOOKUP(Table4[[#This Row],[Smoker2]],Table4[Smoker2],1,FALSE)</f>
        <v>YES</v>
      </c>
      <c r="H125" s="11" t="str">
        <f>VLOOKUP(Table4[[#This Row],[Heart Issues]],Table4[Heart Issues],1,FALSE)</f>
        <v>No</v>
      </c>
      <c r="I125" s="11">
        <f>VLOOKUP(Table4[[#This Row],[Number of Major Surgeries]],Table4[Number of Major Surgeries],1,FALSE)</f>
        <v>0</v>
      </c>
      <c r="J125" s="11" t="str">
        <f>VLOOKUP('Medical Examinations'!M125,'Medical Examinations'!M125:M2459,1,FALSE)</f>
        <v>obesity</v>
      </c>
      <c r="K125" s="11" t="str">
        <f>VLOOKUP('Medical Examinations'!N125,'Medical Examinations'!N125:N2459,1,FALSE)</f>
        <v>diabetes</v>
      </c>
      <c r="L125" s="11" t="str">
        <f>VLOOKUP(Table3[[#This Row],[date of birth]],Table3[date of birth],1,FALSE)</f>
        <v>9-Sep-2003</v>
      </c>
      <c r="M125" s="11">
        <f>VLOOKUP(Table3[[#This Row],[age]],Table3[age],1,FALSE)</f>
        <v>19</v>
      </c>
      <c r="N125" s="65">
        <f>VLOOKUP(Table3[[#This Row],[charges2]],Table3[charges2],1,FALSE)</f>
        <v>1625.43</v>
      </c>
      <c r="O125" s="11" t="str">
        <f>VLOOKUP(Table3[[#This Row],[HOSPITAL TIER2]],Table3[HOSPITAL TIER2],1,FALSE)</f>
        <v>tier - 2</v>
      </c>
      <c r="P125" s="11" t="str">
        <f>VLOOKUP(Table3[[#This Row],[city tier2]],Table3[city tier2],1,FALSE)</f>
        <v>tier - 3</v>
      </c>
      <c r="Q125" s="11" t="str">
        <f>VLOOKUP(Table3[[#This Row],[state id2]],Table3[state id2],1,FALSE)</f>
        <v>R1012</v>
      </c>
      <c r="R125" s="11">
        <f t="shared" si="2"/>
        <v>-0.14373739860709439</v>
      </c>
      <c r="S125" s="11">
        <f t="shared" si="3"/>
        <v>-1.1856719361587489E-2</v>
      </c>
    </row>
    <row r="126" spans="1:19" x14ac:dyDescent="0.25">
      <c r="A126" s="20" t="str">
        <f>VLOOKUP('Customer Names'!A126,'Customer Names'!A126:A2461,1,FALSE)</f>
        <v>Id125</v>
      </c>
      <c r="B126" s="20" t="str">
        <f>VLOOKUP(Table6[[#This Row],[NAME]],Table6[NAME],1,FALSE)</f>
        <v>Elizabeth J.</v>
      </c>
      <c r="C126" s="11">
        <f>VLOOKUP(Table4[[#This Row],[BMI]],Table4[BMI],1,FALSE)</f>
        <v>49.13</v>
      </c>
      <c r="D126" s="11">
        <f>VLOOKUP(Table4[[#This Row],[HBA1C]],Table4[HBA1C],1,FALSE)</f>
        <v>4.54</v>
      </c>
      <c r="E126" s="11" t="str">
        <f>VLOOKUP(Table4[[#This Row],[Any Transplants]],Table4[Any Transplants],1,FALSE)</f>
        <v>No</v>
      </c>
      <c r="F126" s="11" t="str">
        <f>VLOOKUP(Table4[[#This Row],[Cancer history]],Table4[Cancer history],1,FALSE)</f>
        <v>No</v>
      </c>
      <c r="G126" s="11" t="str">
        <f>VLOOKUP(Table4[[#This Row],[Smoker2]],Table4[Smoker2],1,FALSE)</f>
        <v>YES</v>
      </c>
      <c r="H126" s="11" t="str">
        <f>VLOOKUP(Table4[[#This Row],[Heart Issues]],Table4[Heart Issues],1,FALSE)</f>
        <v>No</v>
      </c>
      <c r="I126" s="11">
        <f>VLOOKUP(Table4[[#This Row],[Number of Major Surgeries]],Table4[Number of Major Surgeries],1,FALSE)</f>
        <v>0</v>
      </c>
      <c r="J126" s="11" t="str">
        <f>VLOOKUP('Medical Examinations'!M126,'Medical Examinations'!M126:M2460,1,FALSE)</f>
        <v>obesity</v>
      </c>
      <c r="K126" s="11" t="str">
        <f>VLOOKUP('Medical Examinations'!N126,'Medical Examinations'!N126:N2460,1,FALSE)</f>
        <v>normal</v>
      </c>
      <c r="L126" s="11" t="str">
        <f>VLOOKUP(Table3[[#This Row],[date of birth]],Table3[date of birth],1,FALSE)</f>
        <v>4-Dec-2003</v>
      </c>
      <c r="M126" s="11">
        <f>VLOOKUP(Table3[[#This Row],[age]],Table3[age],1,FALSE)</f>
        <v>19</v>
      </c>
      <c r="N126" s="65">
        <f>VLOOKUP(Table3[[#This Row],[charges2]],Table3[charges2],1,FALSE)</f>
        <v>1627.28</v>
      </c>
      <c r="O126" s="11" t="str">
        <f>VLOOKUP(Table3[[#This Row],[HOSPITAL TIER2]],Table3[HOSPITAL TIER2],1,FALSE)</f>
        <v>tier - 2</v>
      </c>
      <c r="P126" s="11" t="str">
        <f>VLOOKUP(Table3[[#This Row],[city tier2]],Table3[city tier2],1,FALSE)</f>
        <v>tier - 2</v>
      </c>
      <c r="Q126" s="11" t="str">
        <f>VLOOKUP(Table3[[#This Row],[state id2]],Table3[state id2],1,FALSE)</f>
        <v>R1012</v>
      </c>
      <c r="R126" s="11">
        <f t="shared" si="2"/>
        <v>-0.14245998804798843</v>
      </c>
      <c r="S126" s="11">
        <f t="shared" si="3"/>
        <v>-1.0550614049174624E-2</v>
      </c>
    </row>
    <row r="127" spans="1:19" x14ac:dyDescent="0.25">
      <c r="A127" s="20" t="str">
        <f>VLOOKUP('Customer Names'!A127,'Customer Names'!A127:A2462,1,FALSE)</f>
        <v>Id126</v>
      </c>
      <c r="B127" s="20" t="str">
        <f>VLOOKUP(Table6[[#This Row],[NAME]],Table6[NAME],1,FALSE)</f>
        <v>Matthew P</v>
      </c>
      <c r="C127" s="11">
        <f>VLOOKUP(Table4[[#This Row],[BMI]],Table4[BMI],1,FALSE)</f>
        <v>37.799999999999997</v>
      </c>
      <c r="D127" s="11">
        <f>VLOOKUP(Table4[[#This Row],[HBA1C]],Table4[HBA1C],1,FALSE)</f>
        <v>6.29</v>
      </c>
      <c r="E127" s="11" t="str">
        <f>VLOOKUP(Table4[[#This Row],[Any Transplants]],Table4[Any Transplants],1,FALSE)</f>
        <v>No</v>
      </c>
      <c r="F127" s="11" t="str">
        <f>VLOOKUP(Table4[[#This Row],[Cancer history]],Table4[Cancer history],1,FALSE)</f>
        <v>No</v>
      </c>
      <c r="G127" s="11" t="str">
        <f>VLOOKUP(Table4[[#This Row],[Smoker2]],Table4[Smoker2],1,FALSE)</f>
        <v>YES</v>
      </c>
      <c r="H127" s="11" t="str">
        <f>VLOOKUP(Table4[[#This Row],[Heart Issues]],Table4[Heart Issues],1,FALSE)</f>
        <v>No</v>
      </c>
      <c r="I127" s="11">
        <f>VLOOKUP(Table4[[#This Row],[Number of Major Surgeries]],Table4[Number of Major Surgeries],1,FALSE)</f>
        <v>1</v>
      </c>
      <c r="J127" s="11" t="str">
        <f>VLOOKUP('Medical Examinations'!M127,'Medical Examinations'!M127:M2461,1,FALSE)</f>
        <v>obesity</v>
      </c>
      <c r="K127" s="11" t="str">
        <f>VLOOKUP('Medical Examinations'!N127,'Medical Examinations'!N127:N2461,1,FALSE)</f>
        <v>prediabetes</v>
      </c>
      <c r="L127" s="11" t="str">
        <f>VLOOKUP(Table3[[#This Row],[date of birth]],Table3[date of birth],1,FALSE)</f>
        <v>17-Jul-2003</v>
      </c>
      <c r="M127" s="11">
        <f>VLOOKUP(Table3[[#This Row],[age]],Table3[age],1,FALSE)</f>
        <v>19</v>
      </c>
      <c r="N127" s="65">
        <f>VLOOKUP(Table3[[#This Row],[charges2]],Table3[charges2],1,FALSE)</f>
        <v>1628.47</v>
      </c>
      <c r="O127" s="11" t="str">
        <f>VLOOKUP(Table3[[#This Row],[HOSPITAL TIER2]],Table3[HOSPITAL TIER2],1,FALSE)</f>
        <v>tier - 2</v>
      </c>
      <c r="P127" s="11" t="str">
        <f>VLOOKUP(Table3[[#This Row],[city tier2]],Table3[city tier2],1,FALSE)</f>
        <v>tier - 1</v>
      </c>
      <c r="Q127" s="11" t="str">
        <f>VLOOKUP(Table3[[#This Row],[state id2]],Table3[state id2],1,FALSE)</f>
        <v>R1012</v>
      </c>
      <c r="R127" s="11">
        <f t="shared" si="2"/>
        <v>-0.14109868111876014</v>
      </c>
      <c r="S127" s="11">
        <f t="shared" si="3"/>
        <v>-1.1219540838185398E-2</v>
      </c>
    </row>
    <row r="128" spans="1:19" x14ac:dyDescent="0.25">
      <c r="A128" s="20" t="str">
        <f>VLOOKUP('Customer Names'!A128,'Customer Names'!A128:A2463,1,FALSE)</f>
        <v>Id127</v>
      </c>
      <c r="B128" s="20" t="str">
        <f>VLOOKUP(Table6[[#This Row],[NAME]],Table6[NAME],1,FALSE)</f>
        <v>Guillermo Sr.</v>
      </c>
      <c r="C128" s="11">
        <f>VLOOKUP(Table4[[#This Row],[BMI]],Table4[BMI],1,FALSE)</f>
        <v>38.299999999999997</v>
      </c>
      <c r="D128" s="11">
        <f>VLOOKUP(Table4[[#This Row],[HBA1C]],Table4[HBA1C],1,FALSE)</f>
        <v>9.51</v>
      </c>
      <c r="E128" s="11" t="str">
        <f>VLOOKUP(Table4[[#This Row],[Any Transplants]],Table4[Any Transplants],1,FALSE)</f>
        <v>No</v>
      </c>
      <c r="F128" s="11" t="str">
        <f>VLOOKUP(Table4[[#This Row],[Cancer history]],Table4[Cancer history],1,FALSE)</f>
        <v>No</v>
      </c>
      <c r="G128" s="11" t="str">
        <f>VLOOKUP(Table4[[#This Row],[Smoker2]],Table4[Smoker2],1,FALSE)</f>
        <v>YES</v>
      </c>
      <c r="H128" s="11" t="str">
        <f>VLOOKUP(Table4[[#This Row],[Heart Issues]],Table4[Heart Issues],1,FALSE)</f>
        <v>No</v>
      </c>
      <c r="I128" s="11">
        <f>VLOOKUP(Table4[[#This Row],[Number of Major Surgeries]],Table4[Number of Major Surgeries],1,FALSE)</f>
        <v>0</v>
      </c>
      <c r="J128" s="11" t="str">
        <f>VLOOKUP('Medical Examinations'!M128,'Medical Examinations'!M128:M2462,1,FALSE)</f>
        <v>obesity</v>
      </c>
      <c r="K128" s="11" t="str">
        <f>VLOOKUP('Medical Examinations'!N128,'Medical Examinations'!N128:N2462,1,FALSE)</f>
        <v>diabetes</v>
      </c>
      <c r="L128" s="11" t="str">
        <f>VLOOKUP(Table3[[#This Row],[date of birth]],Table3[date of birth],1,FALSE)</f>
        <v>4-Oct-2004</v>
      </c>
      <c r="M128" s="11">
        <f>VLOOKUP(Table3[[#This Row],[age]],Table3[age],1,FALSE)</f>
        <v>18</v>
      </c>
      <c r="N128" s="65">
        <f>VLOOKUP(Table3[[#This Row],[charges2]],Table3[charges2],1,FALSE)</f>
        <v>1629.83</v>
      </c>
      <c r="O128" s="11" t="str">
        <f>VLOOKUP(Table3[[#This Row],[HOSPITAL TIER2]],Table3[HOSPITAL TIER2],1,FALSE)</f>
        <v>tier - 2</v>
      </c>
      <c r="P128" s="11" t="str">
        <f>VLOOKUP(Table3[[#This Row],[city tier2]],Table3[city tier2],1,FALSE)</f>
        <v>tier - 2</v>
      </c>
      <c r="Q128" s="11" t="str">
        <f>VLOOKUP(Table3[[#This Row],[state id2]],Table3[state id2],1,FALSE)</f>
        <v>R1013</v>
      </c>
      <c r="R128" s="11">
        <f t="shared" si="2"/>
        <v>-0.1405749069859783</v>
      </c>
      <c r="S128" s="11">
        <f t="shared" si="3"/>
        <v>-1.1308414159387093E-2</v>
      </c>
    </row>
    <row r="129" spans="1:19" x14ac:dyDescent="0.25">
      <c r="A129" s="20" t="str">
        <f>VLOOKUP('Customer Names'!A129,'Customer Names'!A129:A2464,1,FALSE)</f>
        <v>Id128</v>
      </c>
      <c r="B129" s="20" t="str">
        <f>VLOOKUP(Table6[[#This Row],[NAME]],Table6[NAME],1,FALSE)</f>
        <v>Ryan C</v>
      </c>
      <c r="C129" s="11">
        <f>VLOOKUP(Table4[[#This Row],[BMI]],Table4[BMI],1,FALSE)</f>
        <v>32.774999999999999</v>
      </c>
      <c r="D129" s="11">
        <f>VLOOKUP(Table4[[#This Row],[HBA1C]],Table4[HBA1C],1,FALSE)</f>
        <v>4.72</v>
      </c>
      <c r="E129" s="11" t="str">
        <f>VLOOKUP(Table4[[#This Row],[Any Transplants]],Table4[Any Transplants],1,FALSE)</f>
        <v>No</v>
      </c>
      <c r="F129" s="11" t="str">
        <f>VLOOKUP(Table4[[#This Row],[Cancer history]],Table4[Cancer history],1,FALSE)</f>
        <v>No</v>
      </c>
      <c r="G129" s="11" t="str">
        <f>VLOOKUP(Table4[[#This Row],[Smoker2]],Table4[Smoker2],1,FALSE)</f>
        <v>YES</v>
      </c>
      <c r="H129" s="11" t="str">
        <f>VLOOKUP(Table4[[#This Row],[Heart Issues]],Table4[Heart Issues],1,FALSE)</f>
        <v>No</v>
      </c>
      <c r="I129" s="11">
        <f>VLOOKUP(Table4[[#This Row],[Number of Major Surgeries]],Table4[Number of Major Surgeries],1,FALSE)</f>
        <v>0</v>
      </c>
      <c r="J129" s="11" t="str">
        <f>VLOOKUP('Medical Examinations'!M129,'Medical Examinations'!M129:M2463,1,FALSE)</f>
        <v>obesity</v>
      </c>
      <c r="K129" s="11" t="str">
        <f>VLOOKUP('Medical Examinations'!N129,'Medical Examinations'!N129:N2463,1,FALSE)</f>
        <v>normal</v>
      </c>
      <c r="L129" s="11" t="str">
        <f>VLOOKUP(Table3[[#This Row],[date of birth]],Table3[date of birth],1,FALSE)</f>
        <v>5-Dec-2004</v>
      </c>
      <c r="M129" s="11">
        <f>VLOOKUP(Table3[[#This Row],[age]],Table3[age],1,FALSE)</f>
        <v>18</v>
      </c>
      <c r="N129" s="65">
        <f>VLOOKUP(Table3[[#This Row],[charges2]],Table3[charges2],1,FALSE)</f>
        <v>1631.67</v>
      </c>
      <c r="O129" s="11" t="str">
        <f>VLOOKUP(Table3[[#This Row],[HOSPITAL TIER2]],Table3[HOSPITAL TIER2],1,FALSE)</f>
        <v>tier - 2</v>
      </c>
      <c r="P129" s="11" t="str">
        <f>VLOOKUP(Table3[[#This Row],[city tier2]],Table3[city tier2],1,FALSE)</f>
        <v>tier - 3</v>
      </c>
      <c r="Q129" s="11" t="str">
        <f>VLOOKUP(Table3[[#This Row],[state id2]],Table3[state id2],1,FALSE)</f>
        <v>R1013</v>
      </c>
      <c r="R129" s="11">
        <f t="shared" si="2"/>
        <v>-0.13998633760160001</v>
      </c>
      <c r="S129" s="11">
        <f t="shared" si="3"/>
        <v>-1.0288178102722386E-2</v>
      </c>
    </row>
    <row r="130" spans="1:19" x14ac:dyDescent="0.25">
      <c r="A130" s="20" t="str">
        <f>VLOOKUP('Customer Names'!A130,'Customer Names'!A130:A2465,1,FALSE)</f>
        <v>Id129</v>
      </c>
      <c r="B130" s="20" t="str">
        <f>VLOOKUP(Table6[[#This Row],[NAME]],Table6[NAME],1,FALSE)</f>
        <v>Dane</v>
      </c>
      <c r="C130" s="11">
        <f>VLOOKUP(Table4[[#This Row],[BMI]],Table4[BMI],1,FALSE)</f>
        <v>34.200000000000003</v>
      </c>
      <c r="D130" s="11">
        <f>VLOOKUP(Table4[[#This Row],[HBA1C]],Table4[HBA1C],1,FALSE)</f>
        <v>5.91</v>
      </c>
      <c r="E130" s="11" t="str">
        <f>VLOOKUP(Table4[[#This Row],[Any Transplants]],Table4[Any Transplants],1,FALSE)</f>
        <v>No</v>
      </c>
      <c r="F130" s="11" t="str">
        <f>VLOOKUP(Table4[[#This Row],[Cancer history]],Table4[Cancer history],1,FALSE)</f>
        <v>No</v>
      </c>
      <c r="G130" s="11" t="str">
        <f>VLOOKUP(Table4[[#This Row],[Smoker2]],Table4[Smoker2],1,FALSE)</f>
        <v>YES</v>
      </c>
      <c r="H130" s="11" t="str">
        <f>VLOOKUP(Table4[[#This Row],[Heart Issues]],Table4[Heart Issues],1,FALSE)</f>
        <v>yes</v>
      </c>
      <c r="I130" s="11">
        <f>VLOOKUP(Table4[[#This Row],[Number of Major Surgeries]],Table4[Number of Major Surgeries],1,FALSE)</f>
        <v>0</v>
      </c>
      <c r="J130" s="11" t="str">
        <f>VLOOKUP('Medical Examinations'!M130,'Medical Examinations'!M130:M2464,1,FALSE)</f>
        <v>obesity</v>
      </c>
      <c r="K130" s="11" t="str">
        <f>VLOOKUP('Medical Examinations'!N130,'Medical Examinations'!N130:N2464,1,FALSE)</f>
        <v>prediabetes</v>
      </c>
      <c r="L130" s="11" t="str">
        <f>VLOOKUP(Table3[[#This Row],[date of birth]],Table3[date of birth],1,FALSE)</f>
        <v>9-Jul-2004</v>
      </c>
      <c r="M130" s="11">
        <f>VLOOKUP(Table3[[#This Row],[age]],Table3[age],1,FALSE)</f>
        <v>18</v>
      </c>
      <c r="N130" s="65">
        <f>VLOOKUP(Table3[[#This Row],[charges2]],Table3[charges2],1,FALSE)</f>
        <v>1631.82</v>
      </c>
      <c r="O130" s="11" t="str">
        <f>VLOOKUP(Table3[[#This Row],[HOSPITAL TIER2]],Table3[HOSPITAL TIER2],1,FALSE)</f>
        <v>tier - 2</v>
      </c>
      <c r="P130" s="11" t="str">
        <f>VLOOKUP(Table3[[#This Row],[city tier2]],Table3[city tier2],1,FALSE)</f>
        <v>tier - 1</v>
      </c>
      <c r="Q130" s="11" t="str">
        <f>VLOOKUP(Table3[[#This Row],[state id2]],Table3[state id2],1,FALSE)</f>
        <v>R1013</v>
      </c>
      <c r="R130" s="11">
        <f t="shared" si="2"/>
        <v>-0.13986936834041735</v>
      </c>
      <c r="S130" s="11">
        <f t="shared" si="3"/>
        <v>-1.0928413632836125E-2</v>
      </c>
    </row>
    <row r="131" spans="1:19" x14ac:dyDescent="0.25">
      <c r="A131" s="20" t="str">
        <f>VLOOKUP('Customer Names'!A131,'Customer Names'!A131:A2466,1,FALSE)</f>
        <v>Id130</v>
      </c>
      <c r="B131" s="20" t="str">
        <f>VLOOKUP(Table6[[#This Row],[NAME]],Table6[NAME],1,FALSE)</f>
        <v>Jonas</v>
      </c>
      <c r="C131" s="11">
        <f>VLOOKUP(Table4[[#This Row],[BMI]],Table4[BMI],1,FALSE)</f>
        <v>30.2</v>
      </c>
      <c r="D131" s="11">
        <f>VLOOKUP(Table4[[#This Row],[HBA1C]],Table4[HBA1C],1,FALSE)</f>
        <v>9.58</v>
      </c>
      <c r="E131" s="11" t="str">
        <f>VLOOKUP(Table4[[#This Row],[Any Transplants]],Table4[Any Transplants],1,FALSE)</f>
        <v>No</v>
      </c>
      <c r="F131" s="11" t="str">
        <f>VLOOKUP(Table4[[#This Row],[Cancer history]],Table4[Cancer history],1,FALSE)</f>
        <v>No</v>
      </c>
      <c r="G131" s="11" t="str">
        <f>VLOOKUP(Table4[[#This Row],[Smoker2]],Table4[Smoker2],1,FALSE)</f>
        <v>YES</v>
      </c>
      <c r="H131" s="11" t="str">
        <f>VLOOKUP(Table4[[#This Row],[Heart Issues]],Table4[Heart Issues],1,FALSE)</f>
        <v>No</v>
      </c>
      <c r="I131" s="11">
        <f>VLOOKUP(Table4[[#This Row],[Number of Major Surgeries]],Table4[Number of Major Surgeries],1,FALSE)</f>
        <v>0</v>
      </c>
      <c r="J131" s="11" t="str">
        <f>VLOOKUP('Medical Examinations'!M131,'Medical Examinations'!M131:M2465,1,FALSE)</f>
        <v>obesity</v>
      </c>
      <c r="K131" s="11" t="str">
        <f>VLOOKUP('Medical Examinations'!N131,'Medical Examinations'!N131:N2465,1,FALSE)</f>
        <v>diabetes</v>
      </c>
      <c r="L131" s="11" t="str">
        <f>VLOOKUP(Table3[[#This Row],[date of birth]],Table3[date of birth],1,FALSE)</f>
        <v>3-Oct-2003</v>
      </c>
      <c r="M131" s="11">
        <f>VLOOKUP(Table3[[#This Row],[age]],Table3[age],1,FALSE)</f>
        <v>19</v>
      </c>
      <c r="N131" s="65">
        <f>VLOOKUP(Table3[[#This Row],[charges2]],Table3[charges2],1,FALSE)</f>
        <v>1632.04</v>
      </c>
      <c r="O131" s="11" t="str">
        <f>VLOOKUP(Table3[[#This Row],[HOSPITAL TIER2]],Table3[HOSPITAL TIER2],1,FALSE)</f>
        <v>tier - 2</v>
      </c>
      <c r="P131" s="11" t="str">
        <f>VLOOKUP(Table3[[#This Row],[city tier2]],Table3[city tier2],1,FALSE)</f>
        <v>tier - 2</v>
      </c>
      <c r="Q131" s="11" t="str">
        <f>VLOOKUP(Table3[[#This Row],[state id2]],Table3[state id2],1,FALSE)</f>
        <v>R1012</v>
      </c>
      <c r="R131" s="11">
        <f t="shared" ref="R131:R194" si="4">CORREL(M131:M2465,C131:C2465)</f>
        <v>-0.13962749418381928</v>
      </c>
      <c r="S131" s="11">
        <f t="shared" ref="S131:S194" si="5">CORREL(M131:M2465,D131:D2465)</f>
        <v>-1.115435235104725E-2</v>
      </c>
    </row>
    <row r="132" spans="1:19" x14ac:dyDescent="0.25">
      <c r="A132" s="20" t="str">
        <f>VLOOKUP('Customer Names'!A132,'Customer Names'!A132:A2467,1,FALSE)</f>
        <v>Id131</v>
      </c>
      <c r="B132" s="20" t="str">
        <f>VLOOKUP(Table6[[#This Row],[NAME]],Table6[NAME],1,FALSE)</f>
        <v>George E</v>
      </c>
      <c r="C132" s="11">
        <f>VLOOKUP(Table4[[#This Row],[BMI]],Table4[BMI],1,FALSE)</f>
        <v>48.32</v>
      </c>
      <c r="D132" s="11">
        <f>VLOOKUP(Table4[[#This Row],[HBA1C]],Table4[HBA1C],1,FALSE)</f>
        <v>5.77</v>
      </c>
      <c r="E132" s="11" t="str">
        <f>VLOOKUP(Table4[[#This Row],[Any Transplants]],Table4[Any Transplants],1,FALSE)</f>
        <v>No</v>
      </c>
      <c r="F132" s="11" t="str">
        <f>VLOOKUP(Table4[[#This Row],[Cancer history]],Table4[Cancer history],1,FALSE)</f>
        <v>No</v>
      </c>
      <c r="G132" s="11" t="str">
        <f>VLOOKUP(Table4[[#This Row],[Smoker2]],Table4[Smoker2],1,FALSE)</f>
        <v>YES</v>
      </c>
      <c r="H132" s="11" t="str">
        <f>VLOOKUP(Table4[[#This Row],[Heart Issues]],Table4[Heart Issues],1,FALSE)</f>
        <v>No</v>
      </c>
      <c r="I132" s="11">
        <f>VLOOKUP(Table4[[#This Row],[Number of Major Surgeries]],Table4[Number of Major Surgeries],1,FALSE)</f>
        <v>0</v>
      </c>
      <c r="J132" s="11" t="str">
        <f>VLOOKUP('Medical Examinations'!M132,'Medical Examinations'!M132:M2466,1,FALSE)</f>
        <v>obesity</v>
      </c>
      <c r="K132" s="11" t="str">
        <f>VLOOKUP('Medical Examinations'!N132,'Medical Examinations'!N132:N2466,1,FALSE)</f>
        <v>prediabetes</v>
      </c>
      <c r="L132" s="11" t="str">
        <f>VLOOKUP(Table3[[#This Row],[date of birth]],Table3[date of birth],1,FALSE)</f>
        <v>16-Sep-2003</v>
      </c>
      <c r="M132" s="11">
        <f>VLOOKUP(Table3[[#This Row],[age]],Table3[age],1,FALSE)</f>
        <v>19</v>
      </c>
      <c r="N132" s="65">
        <f>VLOOKUP(Table3[[#This Row],[charges2]],Table3[charges2],1,FALSE)</f>
        <v>1632.56</v>
      </c>
      <c r="O132" s="11" t="str">
        <f>VLOOKUP(Table3[[#This Row],[HOSPITAL TIER2]],Table3[HOSPITAL TIER2],1,FALSE)</f>
        <v>tier - 2</v>
      </c>
      <c r="P132" s="11" t="str">
        <f>VLOOKUP(Table3[[#This Row],[city tier2]],Table3[city tier2],1,FALSE)</f>
        <v>tier - 2</v>
      </c>
      <c r="Q132" s="11" t="str">
        <f>VLOOKUP(Table3[[#This Row],[state id2]],Table3[state id2],1,FALSE)</f>
        <v>R1012</v>
      </c>
      <c r="R132" s="11">
        <f t="shared" si="4"/>
        <v>-0.13973103238511597</v>
      </c>
      <c r="S132" s="11">
        <f t="shared" si="5"/>
        <v>-1.0152985520004824E-2</v>
      </c>
    </row>
    <row r="133" spans="1:19" x14ac:dyDescent="0.25">
      <c r="A133" s="20" t="str">
        <f>VLOOKUP('Customer Names'!A133,'Customer Names'!A133:A2468,1,FALSE)</f>
        <v>Id132</v>
      </c>
      <c r="B133" s="20" t="str">
        <f>VLOOKUP(Table6[[#This Row],[NAME]],Table6[NAME],1,FALSE)</f>
        <v>Sara S</v>
      </c>
      <c r="C133" s="11">
        <f>VLOOKUP(Table4[[#This Row],[BMI]],Table4[BMI],1,FALSE)</f>
        <v>44.86</v>
      </c>
      <c r="D133" s="11">
        <f>VLOOKUP(Table4[[#This Row],[HBA1C]],Table4[HBA1C],1,FALSE)</f>
        <v>4.38</v>
      </c>
      <c r="E133" s="11" t="str">
        <f>VLOOKUP(Table4[[#This Row],[Any Transplants]],Table4[Any Transplants],1,FALSE)</f>
        <v>No</v>
      </c>
      <c r="F133" s="11" t="str">
        <f>VLOOKUP(Table4[[#This Row],[Cancer history]],Table4[Cancer history],1,FALSE)</f>
        <v>No</v>
      </c>
      <c r="G133" s="11" t="str">
        <f>VLOOKUP(Table4[[#This Row],[Smoker2]],Table4[Smoker2],1,FALSE)</f>
        <v>YES</v>
      </c>
      <c r="H133" s="11" t="str">
        <f>VLOOKUP(Table4[[#This Row],[Heart Issues]],Table4[Heart Issues],1,FALSE)</f>
        <v>yes</v>
      </c>
      <c r="I133" s="11">
        <f>VLOOKUP(Table4[[#This Row],[Number of Major Surgeries]],Table4[Number of Major Surgeries],1,FALSE)</f>
        <v>0</v>
      </c>
      <c r="J133" s="11" t="str">
        <f>VLOOKUP('Medical Examinations'!M133,'Medical Examinations'!M133:M2467,1,FALSE)</f>
        <v>obesity</v>
      </c>
      <c r="K133" s="11" t="str">
        <f>VLOOKUP('Medical Examinations'!N133,'Medical Examinations'!N133:N2467,1,FALSE)</f>
        <v>normal</v>
      </c>
      <c r="L133" s="11" t="str">
        <f>VLOOKUP(Table3[[#This Row],[date of birth]],Table3[date of birth],1,FALSE)</f>
        <v>13-Dec-2004</v>
      </c>
      <c r="M133" s="11">
        <f>VLOOKUP(Table3[[#This Row],[age]],Table3[age],1,FALSE)</f>
        <v>18</v>
      </c>
      <c r="N133" s="65">
        <f>VLOOKUP(Table3[[#This Row],[charges2]],Table3[charges2],1,FALSE)</f>
        <v>1633.04</v>
      </c>
      <c r="O133" s="11" t="str">
        <f>VLOOKUP(Table3[[#This Row],[HOSPITAL TIER2]],Table3[HOSPITAL TIER2],1,FALSE)</f>
        <v>tier - 2</v>
      </c>
      <c r="P133" s="11" t="str">
        <f>VLOOKUP(Table3[[#This Row],[city tier2]],Table3[city tier2],1,FALSE)</f>
        <v>tier - 2</v>
      </c>
      <c r="Q133" s="11" t="str">
        <f>VLOOKUP(Table3[[#This Row],[state id2]],Table3[state id2],1,FALSE)</f>
        <v>R1013</v>
      </c>
      <c r="R133" s="11">
        <f t="shared" si="4"/>
        <v>-0.13840967433704995</v>
      </c>
      <c r="S133" s="11">
        <f t="shared" si="5"/>
        <v>-1.0414903777969482E-2</v>
      </c>
    </row>
    <row r="134" spans="1:19" x14ac:dyDescent="0.25">
      <c r="A134" s="20" t="str">
        <f>VLOOKUP('Customer Names'!A134,'Customer Names'!A134:A2469,1,FALSE)</f>
        <v>Id133</v>
      </c>
      <c r="B134" s="20" t="str">
        <f>VLOOKUP(Table6[[#This Row],[NAME]],Table6[NAME],1,FALSE)</f>
        <v>Nick</v>
      </c>
      <c r="C134" s="11">
        <f>VLOOKUP(Table4[[#This Row],[BMI]],Table4[BMI],1,FALSE)</f>
        <v>52.15</v>
      </c>
      <c r="D134" s="11">
        <f>VLOOKUP(Table4[[#This Row],[HBA1C]],Table4[HBA1C],1,FALSE)</f>
        <v>5.65</v>
      </c>
      <c r="E134" s="11" t="str">
        <f>VLOOKUP(Table4[[#This Row],[Any Transplants]],Table4[Any Transplants],1,FALSE)</f>
        <v>No</v>
      </c>
      <c r="F134" s="11" t="str">
        <f>VLOOKUP(Table4[[#This Row],[Cancer history]],Table4[Cancer history],1,FALSE)</f>
        <v>No</v>
      </c>
      <c r="G134" s="11" t="str">
        <f>VLOOKUP(Table4[[#This Row],[Smoker2]],Table4[Smoker2],1,FALSE)</f>
        <v>YES</v>
      </c>
      <c r="H134" s="11" t="str">
        <f>VLOOKUP(Table4[[#This Row],[Heart Issues]],Table4[Heart Issues],1,FALSE)</f>
        <v>No</v>
      </c>
      <c r="I134" s="11">
        <f>VLOOKUP(Table4[[#This Row],[Number of Major Surgeries]],Table4[Number of Major Surgeries],1,FALSE)</f>
        <v>1</v>
      </c>
      <c r="J134" s="11" t="str">
        <f>VLOOKUP('Medical Examinations'!M134,'Medical Examinations'!M134:M2468,1,FALSE)</f>
        <v>obesity</v>
      </c>
      <c r="K134" s="11" t="str">
        <f>VLOOKUP('Medical Examinations'!N134,'Medical Examinations'!N134:N2468,1,FALSE)</f>
        <v>normal</v>
      </c>
      <c r="L134" s="11" t="str">
        <f>VLOOKUP(Table3[[#This Row],[date of birth]],Table3[date of birth],1,FALSE)</f>
        <v>8-Aug-2004</v>
      </c>
      <c r="M134" s="11">
        <f>VLOOKUP(Table3[[#This Row],[age]],Table3[age],1,FALSE)</f>
        <v>18</v>
      </c>
      <c r="N134" s="65">
        <f>VLOOKUP(Table3[[#This Row],[charges2]],Table3[charges2],1,FALSE)</f>
        <v>1633.96</v>
      </c>
      <c r="O134" s="11" t="str">
        <f>VLOOKUP(Table3[[#This Row],[HOSPITAL TIER2]],Table3[HOSPITAL TIER2],1,FALSE)</f>
        <v>tier - 2</v>
      </c>
      <c r="P134" s="11" t="str">
        <f>VLOOKUP(Table3[[#This Row],[city tier2]],Table3[city tier2],1,FALSE)</f>
        <v>tier - 1</v>
      </c>
      <c r="Q134" s="11" t="str">
        <f>VLOOKUP(Table3[[#This Row],[state id2]],Table3[state id2],1,FALSE)</f>
        <v>R1013</v>
      </c>
      <c r="R134" s="11">
        <f t="shared" si="4"/>
        <v>-0.1372831877879489</v>
      </c>
      <c r="S134" s="11">
        <f t="shared" si="5"/>
        <v>-1.1177967911518684E-2</v>
      </c>
    </row>
    <row r="135" spans="1:19" x14ac:dyDescent="0.25">
      <c r="A135" s="20" t="str">
        <f>VLOOKUP('Customer Names'!A135,'Customer Names'!A135:A2470,1,FALSE)</f>
        <v>Id134</v>
      </c>
      <c r="B135" s="20" t="str">
        <f>VLOOKUP(Table6[[#This Row],[NAME]],Table6[NAME],1,FALSE)</f>
        <v>Timothy</v>
      </c>
      <c r="C135" s="11">
        <f>VLOOKUP(Table4[[#This Row],[BMI]],Table4[BMI],1,FALSE)</f>
        <v>41.12</v>
      </c>
      <c r="D135" s="11">
        <f>VLOOKUP(Table4[[#This Row],[HBA1C]],Table4[HBA1C],1,FALSE)</f>
        <v>7.54</v>
      </c>
      <c r="E135" s="11" t="str">
        <f>VLOOKUP(Table4[[#This Row],[Any Transplants]],Table4[Any Transplants],1,FALSE)</f>
        <v>No</v>
      </c>
      <c r="F135" s="11" t="str">
        <f>VLOOKUP(Table4[[#This Row],[Cancer history]],Table4[Cancer history],1,FALSE)</f>
        <v>No</v>
      </c>
      <c r="G135" s="11" t="str">
        <f>VLOOKUP(Table4[[#This Row],[Smoker2]],Table4[Smoker2],1,FALSE)</f>
        <v>YES</v>
      </c>
      <c r="H135" s="11" t="str">
        <f>VLOOKUP(Table4[[#This Row],[Heart Issues]],Table4[Heart Issues],1,FALSE)</f>
        <v>yes</v>
      </c>
      <c r="I135" s="11">
        <f>VLOOKUP(Table4[[#This Row],[Number of Major Surgeries]],Table4[Number of Major Surgeries],1,FALSE)</f>
        <v>0</v>
      </c>
      <c r="J135" s="11" t="str">
        <f>VLOOKUP('Medical Examinations'!M135,'Medical Examinations'!M135:M2469,1,FALSE)</f>
        <v>obesity</v>
      </c>
      <c r="K135" s="11" t="str">
        <f>VLOOKUP('Medical Examinations'!N135,'Medical Examinations'!N135:N2469,1,FALSE)</f>
        <v>diabetes</v>
      </c>
      <c r="L135" s="11" t="str">
        <f>VLOOKUP(Table3[[#This Row],[date of birth]],Table3[date of birth],1,FALSE)</f>
        <v>13-Jun-2004</v>
      </c>
      <c r="M135" s="11">
        <f>VLOOKUP(Table3[[#This Row],[age]],Table3[age],1,FALSE)</f>
        <v>18</v>
      </c>
      <c r="N135" s="65">
        <f>VLOOKUP(Table3[[#This Row],[charges2]],Table3[charges2],1,FALSE)</f>
        <v>1634.57</v>
      </c>
      <c r="O135" s="11" t="str">
        <f>VLOOKUP(Table3[[#This Row],[HOSPITAL TIER2]],Table3[HOSPITAL TIER2],1,FALSE)</f>
        <v>tier - 2</v>
      </c>
      <c r="P135" s="11" t="str">
        <f>VLOOKUP(Table3[[#This Row],[city tier2]],Table3[city tier2],1,FALSE)</f>
        <v>tier - 2</v>
      </c>
      <c r="Q135" s="11" t="str">
        <f>VLOOKUP(Table3[[#This Row],[state id2]],Table3[state id2],1,FALSE)</f>
        <v>R1013</v>
      </c>
      <c r="R135" s="11">
        <f t="shared" si="4"/>
        <v>-0.13560320405154463</v>
      </c>
      <c r="S135" s="11">
        <f t="shared" si="5"/>
        <v>-1.1496498033829364E-2</v>
      </c>
    </row>
    <row r="136" spans="1:19" x14ac:dyDescent="0.25">
      <c r="A136" s="20" t="str">
        <f>VLOOKUP('Customer Names'!A136,'Customer Names'!A136:A2471,1,FALSE)</f>
        <v>Id135</v>
      </c>
      <c r="B136" s="20" t="str">
        <f>VLOOKUP(Table6[[#This Row],[NAME]],Table6[NAME],1,FALSE)</f>
        <v>Becky L</v>
      </c>
      <c r="C136" s="11">
        <f>VLOOKUP(Table4[[#This Row],[BMI]],Table4[BMI],1,FALSE)</f>
        <v>38.39</v>
      </c>
      <c r="D136" s="11">
        <f>VLOOKUP(Table4[[#This Row],[HBA1C]],Table4[HBA1C],1,FALSE)</f>
        <v>5.1100000000000003</v>
      </c>
      <c r="E136" s="11" t="str">
        <f>VLOOKUP(Table4[[#This Row],[Any Transplants]],Table4[Any Transplants],1,FALSE)</f>
        <v>No</v>
      </c>
      <c r="F136" s="11" t="str">
        <f>VLOOKUP(Table4[[#This Row],[Cancer history]],Table4[Cancer history],1,FALSE)</f>
        <v>No</v>
      </c>
      <c r="G136" s="11" t="str">
        <f>VLOOKUP(Table4[[#This Row],[Smoker2]],Table4[Smoker2],1,FALSE)</f>
        <v>YES</v>
      </c>
      <c r="H136" s="11" t="str">
        <f>VLOOKUP(Table4[[#This Row],[Heart Issues]],Table4[Heart Issues],1,FALSE)</f>
        <v>yes</v>
      </c>
      <c r="I136" s="11">
        <f>VLOOKUP(Table4[[#This Row],[Number of Major Surgeries]],Table4[Number of Major Surgeries],1,FALSE)</f>
        <v>1</v>
      </c>
      <c r="J136" s="11" t="str">
        <f>VLOOKUP('Medical Examinations'!M136,'Medical Examinations'!M136:M2470,1,FALSE)</f>
        <v>obesity</v>
      </c>
      <c r="K136" s="11" t="str">
        <f>VLOOKUP('Medical Examinations'!N136,'Medical Examinations'!N136:N2470,1,FALSE)</f>
        <v>normal</v>
      </c>
      <c r="L136" s="11" t="str">
        <f>VLOOKUP(Table3[[#This Row],[date of birth]],Table3[date of birth],1,FALSE)</f>
        <v>30-Dec-2003</v>
      </c>
      <c r="M136" s="11">
        <f>VLOOKUP(Table3[[#This Row],[age]],Table3[age],1,FALSE)</f>
        <v>19</v>
      </c>
      <c r="N136" s="65">
        <f>VLOOKUP(Table3[[#This Row],[charges2]],Table3[charges2],1,FALSE)</f>
        <v>1635.73</v>
      </c>
      <c r="O136" s="11" t="str">
        <f>VLOOKUP(Table3[[#This Row],[HOSPITAL TIER2]],Table3[HOSPITAL TIER2],1,FALSE)</f>
        <v>tier - 2</v>
      </c>
      <c r="P136" s="11" t="str">
        <f>VLOOKUP(Table3[[#This Row],[city tier2]],Table3[city tier2],1,FALSE)</f>
        <v>tier - 3</v>
      </c>
      <c r="Q136" s="11" t="str">
        <f>VLOOKUP(Table3[[#This Row],[state id2]],Table3[state id2],1,FALSE)</f>
        <v>R1012</v>
      </c>
      <c r="R136" s="11">
        <f t="shared" si="4"/>
        <v>-0.13476728873367658</v>
      </c>
      <c r="S136" s="11">
        <f t="shared" si="5"/>
        <v>-1.1153749761066995E-2</v>
      </c>
    </row>
    <row r="137" spans="1:19" x14ac:dyDescent="0.25">
      <c r="A137" s="20" t="str">
        <f>VLOOKUP('Customer Names'!A137,'Customer Names'!A137:A2472,1,FALSE)</f>
        <v>Id136</v>
      </c>
      <c r="B137" s="20" t="str">
        <f>VLOOKUP(Table6[[#This Row],[NAME]],Table6[NAME],1,FALSE)</f>
        <v>Steph K.</v>
      </c>
      <c r="C137" s="11">
        <f>VLOOKUP(Table4[[#This Row],[BMI]],Table4[BMI],1,FALSE)</f>
        <v>46.85</v>
      </c>
      <c r="D137" s="11">
        <f>VLOOKUP(Table4[[#This Row],[HBA1C]],Table4[HBA1C],1,FALSE)</f>
        <v>4.25</v>
      </c>
      <c r="E137" s="11" t="str">
        <f>VLOOKUP(Table4[[#This Row],[Any Transplants]],Table4[Any Transplants],1,FALSE)</f>
        <v>No</v>
      </c>
      <c r="F137" s="11" t="str">
        <f>VLOOKUP(Table4[[#This Row],[Cancer history]],Table4[Cancer history],1,FALSE)</f>
        <v>Yes</v>
      </c>
      <c r="G137" s="11" t="str">
        <f>VLOOKUP(Table4[[#This Row],[Smoker2]],Table4[Smoker2],1,FALSE)</f>
        <v>YES</v>
      </c>
      <c r="H137" s="11" t="str">
        <f>VLOOKUP(Table4[[#This Row],[Heart Issues]],Table4[Heart Issues],1,FALSE)</f>
        <v>No</v>
      </c>
      <c r="I137" s="11">
        <f>VLOOKUP(Table4[[#This Row],[Number of Major Surgeries]],Table4[Number of Major Surgeries],1,FALSE)</f>
        <v>1</v>
      </c>
      <c r="J137" s="11" t="str">
        <f>VLOOKUP('Medical Examinations'!M137,'Medical Examinations'!M137:M2471,1,FALSE)</f>
        <v>obesity</v>
      </c>
      <c r="K137" s="11" t="str">
        <f>VLOOKUP('Medical Examinations'!N137,'Medical Examinations'!N137:N2471,1,FALSE)</f>
        <v>normal</v>
      </c>
      <c r="L137" s="11" t="str">
        <f>VLOOKUP(Table3[[#This Row],[date of birth]],Table3[date of birth],1,FALSE)</f>
        <v>16-Sep-2003</v>
      </c>
      <c r="M137" s="11">
        <f>VLOOKUP(Table3[[#This Row],[age]],Table3[age],1,FALSE)</f>
        <v>19</v>
      </c>
      <c r="N137" s="65">
        <f>VLOOKUP(Table3[[#This Row],[charges2]],Table3[charges2],1,FALSE)</f>
        <v>1639.56</v>
      </c>
      <c r="O137" s="11" t="str">
        <f>VLOOKUP(Table3[[#This Row],[HOSPITAL TIER2]],Table3[HOSPITAL TIER2],1,FALSE)</f>
        <v>tier - 2</v>
      </c>
      <c r="P137" s="11" t="str">
        <f>VLOOKUP(Table3[[#This Row],[city tier2]],Table3[city tier2],1,FALSE)</f>
        <v>tier - 2</v>
      </c>
      <c r="Q137" s="11" t="str">
        <f>VLOOKUP(Table3[[#This Row],[state id2]],Table3[state id2],1,FALSE)</f>
        <v>R1012</v>
      </c>
      <c r="R137" s="11">
        <f t="shared" si="4"/>
        <v>-0.13418105977517397</v>
      </c>
      <c r="S137" s="11">
        <f t="shared" si="5"/>
        <v>-1.1639835900902423E-2</v>
      </c>
    </row>
    <row r="138" spans="1:19" x14ac:dyDescent="0.25">
      <c r="A138" s="20" t="str">
        <f>VLOOKUP('Customer Names'!A138,'Customer Names'!A138:A2473,1,FALSE)</f>
        <v>Id137</v>
      </c>
      <c r="B138" s="20" t="str">
        <f>VLOOKUP(Table6[[#This Row],[NAME]],Table6[NAME],1,FALSE)</f>
        <v>Kristine B.</v>
      </c>
      <c r="C138" s="11">
        <f>VLOOKUP(Table4[[#This Row],[BMI]],Table4[BMI],1,FALSE)</f>
        <v>42.24</v>
      </c>
      <c r="D138" s="11">
        <f>VLOOKUP(Table4[[#This Row],[HBA1C]],Table4[HBA1C],1,FALSE)</f>
        <v>5.55</v>
      </c>
      <c r="E138" s="11" t="str">
        <f>VLOOKUP(Table4[[#This Row],[Any Transplants]],Table4[Any Transplants],1,FALSE)</f>
        <v>yes</v>
      </c>
      <c r="F138" s="11" t="str">
        <f>VLOOKUP(Table4[[#This Row],[Cancer history]],Table4[Cancer history],1,FALSE)</f>
        <v>No</v>
      </c>
      <c r="G138" s="11" t="str">
        <f>VLOOKUP(Table4[[#This Row],[Smoker2]],Table4[Smoker2],1,FALSE)</f>
        <v>YES</v>
      </c>
      <c r="H138" s="11" t="str">
        <f>VLOOKUP(Table4[[#This Row],[Heart Issues]],Table4[Heart Issues],1,FALSE)</f>
        <v>No</v>
      </c>
      <c r="I138" s="11">
        <f>VLOOKUP(Table4[[#This Row],[Number of Major Surgeries]],Table4[Number of Major Surgeries],1,FALSE)</f>
        <v>1</v>
      </c>
      <c r="J138" s="11" t="str">
        <f>VLOOKUP('Medical Examinations'!M138,'Medical Examinations'!M138:M2472,1,FALSE)</f>
        <v>obesity</v>
      </c>
      <c r="K138" s="11" t="str">
        <f>VLOOKUP('Medical Examinations'!N138,'Medical Examinations'!N138:N2472,1,FALSE)</f>
        <v>normal</v>
      </c>
      <c r="L138" s="11" t="str">
        <f>VLOOKUP(Table3[[#This Row],[date of birth]],Table3[date of birth],1,FALSE)</f>
        <v>21-Aug-2003</v>
      </c>
      <c r="M138" s="11">
        <f>VLOOKUP(Table3[[#This Row],[age]],Table3[age],1,FALSE)</f>
        <v>19</v>
      </c>
      <c r="N138" s="65">
        <f>VLOOKUP(Table3[[#This Row],[charges2]],Table3[charges2],1,FALSE)</f>
        <v>1639.56</v>
      </c>
      <c r="O138" s="11" t="str">
        <f>VLOOKUP(Table3[[#This Row],[HOSPITAL TIER2]],Table3[HOSPITAL TIER2],1,FALSE)</f>
        <v>tier - 2</v>
      </c>
      <c r="P138" s="11" t="str">
        <f>VLOOKUP(Table3[[#This Row],[city tier2]],Table3[city tier2],1,FALSE)</f>
        <v>tier - 2</v>
      </c>
      <c r="Q138" s="11" t="str">
        <f>VLOOKUP(Table3[[#This Row],[state id2]],Table3[state id2],1,FALSE)</f>
        <v>R1012</v>
      </c>
      <c r="R138" s="11">
        <f t="shared" si="4"/>
        <v>-0.1329430316847077</v>
      </c>
      <c r="S138" s="11">
        <f t="shared" si="5"/>
        <v>-1.2417277212514266E-2</v>
      </c>
    </row>
    <row r="139" spans="1:19" x14ac:dyDescent="0.25">
      <c r="A139" s="20" t="str">
        <f>VLOOKUP('Customer Names'!A139,'Customer Names'!A139:A2474,1,FALSE)</f>
        <v>Id138</v>
      </c>
      <c r="B139" s="20" t="str">
        <f>VLOOKUP(Table6[[#This Row],[NAME]],Table6[NAME],1,FALSE)</f>
        <v>Taylor B</v>
      </c>
      <c r="C139" s="11">
        <f>VLOOKUP(Table4[[#This Row],[BMI]],Table4[BMI],1,FALSE)</f>
        <v>34.39</v>
      </c>
      <c r="D139" s="11">
        <f>VLOOKUP(Table4[[#This Row],[HBA1C]],Table4[HBA1C],1,FALSE)</f>
        <v>5.78</v>
      </c>
      <c r="E139" s="11" t="str">
        <f>VLOOKUP(Table4[[#This Row],[Any Transplants]],Table4[Any Transplants],1,FALSE)</f>
        <v>No</v>
      </c>
      <c r="F139" s="11" t="str">
        <f>VLOOKUP(Table4[[#This Row],[Cancer history]],Table4[Cancer history],1,FALSE)</f>
        <v>No</v>
      </c>
      <c r="G139" s="11" t="str">
        <f>VLOOKUP(Table4[[#This Row],[Smoker2]],Table4[Smoker2],1,FALSE)</f>
        <v>YES</v>
      </c>
      <c r="H139" s="11" t="str">
        <f>VLOOKUP(Table4[[#This Row],[Heart Issues]],Table4[Heart Issues],1,FALSE)</f>
        <v>No</v>
      </c>
      <c r="I139" s="11">
        <f>VLOOKUP(Table4[[#This Row],[Number of Major Surgeries]],Table4[Number of Major Surgeries],1,FALSE)</f>
        <v>0</v>
      </c>
      <c r="J139" s="11" t="str">
        <f>VLOOKUP('Medical Examinations'!M139,'Medical Examinations'!M139:M2473,1,FALSE)</f>
        <v>obesity</v>
      </c>
      <c r="K139" s="11" t="str">
        <f>VLOOKUP('Medical Examinations'!N139,'Medical Examinations'!N139:N2473,1,FALSE)</f>
        <v>prediabetes</v>
      </c>
      <c r="L139" s="11" t="str">
        <f>VLOOKUP(Table3[[#This Row],[date of birth]],Table3[date of birth],1,FALSE)</f>
        <v>30-Dec-2003</v>
      </c>
      <c r="M139" s="11">
        <f>VLOOKUP(Table3[[#This Row],[age]],Table3[age],1,FALSE)</f>
        <v>19</v>
      </c>
      <c r="N139" s="65">
        <f>VLOOKUP(Table3[[#This Row],[charges2]],Table3[charges2],1,FALSE)</f>
        <v>1646.43</v>
      </c>
      <c r="O139" s="11" t="str">
        <f>VLOOKUP(Table3[[#This Row],[HOSPITAL TIER2]],Table3[HOSPITAL TIER2],1,FALSE)</f>
        <v>tier - 2</v>
      </c>
      <c r="P139" s="11" t="str">
        <f>VLOOKUP(Table3[[#This Row],[city tier2]],Table3[city tier2],1,FALSE)</f>
        <v>tier - 1</v>
      </c>
      <c r="Q139" s="11" t="str">
        <f>VLOOKUP(Table3[[#This Row],[state id2]],Table3[state id2],1,FALSE)</f>
        <v>R1012</v>
      </c>
      <c r="R139" s="11">
        <f t="shared" si="4"/>
        <v>-0.13204846781797006</v>
      </c>
      <c r="S139" s="11">
        <f t="shared" si="5"/>
        <v>-1.275765272015577E-2</v>
      </c>
    </row>
    <row r="140" spans="1:19" x14ac:dyDescent="0.25">
      <c r="A140" s="20" t="str">
        <f>VLOOKUP('Customer Names'!A140,'Customer Names'!A140:A2475,1,FALSE)</f>
        <v>Id139</v>
      </c>
      <c r="B140" s="20" t="str">
        <f>VLOOKUP(Table6[[#This Row],[NAME]],Table6[NAME],1,FALSE)</f>
        <v>William</v>
      </c>
      <c r="C140" s="11">
        <f>VLOOKUP(Table4[[#This Row],[BMI]],Table4[BMI],1,FALSE)</f>
        <v>42.89</v>
      </c>
      <c r="D140" s="11">
        <f>VLOOKUP(Table4[[#This Row],[HBA1C]],Table4[HBA1C],1,FALSE)</f>
        <v>5.28</v>
      </c>
      <c r="E140" s="11" t="str">
        <f>VLOOKUP(Table4[[#This Row],[Any Transplants]],Table4[Any Transplants],1,FALSE)</f>
        <v>No</v>
      </c>
      <c r="F140" s="11" t="str">
        <f>VLOOKUP(Table4[[#This Row],[Cancer history]],Table4[Cancer history],1,FALSE)</f>
        <v>No</v>
      </c>
      <c r="G140" s="11" t="str">
        <f>VLOOKUP(Table4[[#This Row],[Smoker2]],Table4[Smoker2],1,FALSE)</f>
        <v>YES</v>
      </c>
      <c r="H140" s="11" t="str">
        <f>VLOOKUP(Table4[[#This Row],[Heart Issues]],Table4[Heart Issues],1,FALSE)</f>
        <v>yes</v>
      </c>
      <c r="I140" s="11">
        <f>VLOOKUP(Table4[[#This Row],[Number of Major Surgeries]],Table4[Number of Major Surgeries],1,FALSE)</f>
        <v>0</v>
      </c>
      <c r="J140" s="11" t="str">
        <f>VLOOKUP('Medical Examinations'!M140,'Medical Examinations'!M140:M2474,1,FALSE)</f>
        <v>obesity</v>
      </c>
      <c r="K140" s="11" t="str">
        <f>VLOOKUP('Medical Examinations'!N140,'Medical Examinations'!N140:N2474,1,FALSE)</f>
        <v>normal</v>
      </c>
      <c r="L140" s="11" t="str">
        <f>VLOOKUP(Table3[[#This Row],[date of birth]],Table3[date of birth],1,FALSE)</f>
        <v>23-Oct-2000</v>
      </c>
      <c r="M140" s="11">
        <f>VLOOKUP(Table3[[#This Row],[age]],Table3[age],1,FALSE)</f>
        <v>22</v>
      </c>
      <c r="N140" s="65">
        <f>VLOOKUP(Table3[[#This Row],[charges2]],Table3[charges2],1,FALSE)</f>
        <v>1665</v>
      </c>
      <c r="O140" s="11" t="str">
        <f>VLOOKUP(Table3[[#This Row],[HOSPITAL TIER2]],Table3[HOSPITAL TIER2],1,FALSE)</f>
        <v>tier - 2</v>
      </c>
      <c r="P140" s="11" t="str">
        <f>VLOOKUP(Table3[[#This Row],[city tier2]],Table3[city tier2],1,FALSE)</f>
        <v>tier - 2</v>
      </c>
      <c r="Q140" s="11" t="str">
        <f>VLOOKUP(Table3[[#This Row],[state id2]],Table3[state id2],1,FALSE)</f>
        <v>R1013</v>
      </c>
      <c r="R140" s="11">
        <f t="shared" si="4"/>
        <v>-0.13178568036124855</v>
      </c>
      <c r="S140" s="11">
        <f t="shared" si="5"/>
        <v>-1.3021233677369249E-2</v>
      </c>
    </row>
    <row r="141" spans="1:19" x14ac:dyDescent="0.25">
      <c r="A141" s="20" t="str">
        <f>VLOOKUP('Customer Names'!A141,'Customer Names'!A141:A2476,1,FALSE)</f>
        <v>Id140</v>
      </c>
      <c r="B141" s="20" t="str">
        <f>VLOOKUP(Table6[[#This Row],[NAME]],Table6[NAME],1,FALSE)</f>
        <v>Sage</v>
      </c>
      <c r="C141" s="11">
        <f>VLOOKUP(Table4[[#This Row],[BMI]],Table4[BMI],1,FALSE)</f>
        <v>36.299999999999997</v>
      </c>
      <c r="D141" s="11">
        <f>VLOOKUP(Table4[[#This Row],[HBA1C]],Table4[HBA1C],1,FALSE)</f>
        <v>5.39</v>
      </c>
      <c r="E141" s="11" t="str">
        <f>VLOOKUP(Table4[[#This Row],[Any Transplants]],Table4[Any Transplants],1,FALSE)</f>
        <v>No</v>
      </c>
      <c r="F141" s="11" t="str">
        <f>VLOOKUP(Table4[[#This Row],[Cancer history]],Table4[Cancer history],1,FALSE)</f>
        <v>No</v>
      </c>
      <c r="G141" s="11" t="str">
        <f>VLOOKUP(Table4[[#This Row],[Smoker2]],Table4[Smoker2],1,FALSE)</f>
        <v>YES</v>
      </c>
      <c r="H141" s="11" t="str">
        <f>VLOOKUP(Table4[[#This Row],[Heart Issues]],Table4[Heart Issues],1,FALSE)</f>
        <v>No</v>
      </c>
      <c r="I141" s="11">
        <f>VLOOKUP(Table4[[#This Row],[Number of Major Surgeries]],Table4[Number of Major Surgeries],1,FALSE)</f>
        <v>0</v>
      </c>
      <c r="J141" s="11" t="str">
        <f>VLOOKUP('Medical Examinations'!M141,'Medical Examinations'!M141:M2475,1,FALSE)</f>
        <v>obesity</v>
      </c>
      <c r="K141" s="11" t="str">
        <f>VLOOKUP('Medical Examinations'!N141,'Medical Examinations'!N141:N2475,1,FALSE)</f>
        <v>normal</v>
      </c>
      <c r="L141" s="11" t="str">
        <f>VLOOKUP(Table3[[#This Row],[date of birth]],Table3[date of birth],1,FALSE)</f>
        <v>10-Jun-2000</v>
      </c>
      <c r="M141" s="11">
        <f>VLOOKUP(Table3[[#This Row],[age]],Table3[age],1,FALSE)</f>
        <v>22</v>
      </c>
      <c r="N141" s="65">
        <f>VLOOKUP(Table3[[#This Row],[charges2]],Table3[charges2],1,FALSE)</f>
        <v>1674.63</v>
      </c>
      <c r="O141" s="11" t="str">
        <f>VLOOKUP(Table3[[#This Row],[HOSPITAL TIER2]],Table3[HOSPITAL TIER2],1,FALSE)</f>
        <v>tier - 2</v>
      </c>
      <c r="P141" s="11" t="str">
        <f>VLOOKUP(Table3[[#This Row],[city tier2]],Table3[city tier2],1,FALSE)</f>
        <v>tier - 2</v>
      </c>
      <c r="Q141" s="11" t="str">
        <f>VLOOKUP(Table3[[#This Row],[state id2]],Table3[state id2],1,FALSE)</f>
        <v>R1013</v>
      </c>
      <c r="R141" s="11">
        <f t="shared" si="4"/>
        <v>-0.13097034263366589</v>
      </c>
      <c r="S141" s="11">
        <f t="shared" si="5"/>
        <v>-1.3392220658879626E-2</v>
      </c>
    </row>
    <row r="142" spans="1:19" x14ac:dyDescent="0.25">
      <c r="A142" s="20" t="str">
        <f>VLOOKUP('Customer Names'!A142,'Customer Names'!A142:A2477,1,FALSE)</f>
        <v>Id141</v>
      </c>
      <c r="B142" s="20" t="str">
        <f>VLOOKUP(Table6[[#This Row],[NAME]],Table6[NAME],1,FALSE)</f>
        <v>Cole</v>
      </c>
      <c r="C142" s="11">
        <f>VLOOKUP(Table4[[#This Row],[BMI]],Table4[BMI],1,FALSE)</f>
        <v>35.200000000000003</v>
      </c>
      <c r="D142" s="11">
        <f>VLOOKUP(Table4[[#This Row],[HBA1C]],Table4[HBA1C],1,FALSE)</f>
        <v>8.01</v>
      </c>
      <c r="E142" s="11" t="str">
        <f>VLOOKUP(Table4[[#This Row],[Any Transplants]],Table4[Any Transplants],1,FALSE)</f>
        <v>No</v>
      </c>
      <c r="F142" s="11" t="str">
        <f>VLOOKUP(Table4[[#This Row],[Cancer history]],Table4[Cancer history],1,FALSE)</f>
        <v>No</v>
      </c>
      <c r="G142" s="11" t="str">
        <f>VLOOKUP(Table4[[#This Row],[Smoker2]],Table4[Smoker2],1,FALSE)</f>
        <v>YES</v>
      </c>
      <c r="H142" s="11" t="str">
        <f>VLOOKUP(Table4[[#This Row],[Heart Issues]],Table4[Heart Issues],1,FALSE)</f>
        <v>yes</v>
      </c>
      <c r="I142" s="11">
        <f>VLOOKUP(Table4[[#This Row],[Number of Major Surgeries]],Table4[Number of Major Surgeries],1,FALSE)</f>
        <v>1</v>
      </c>
      <c r="J142" s="11" t="str">
        <f>VLOOKUP('Medical Examinations'!M142,'Medical Examinations'!M142:M2476,1,FALSE)</f>
        <v>obesity</v>
      </c>
      <c r="K142" s="11" t="str">
        <f>VLOOKUP('Medical Examinations'!N142,'Medical Examinations'!N142:N2476,1,FALSE)</f>
        <v>diabetes</v>
      </c>
      <c r="L142" s="11" t="str">
        <f>VLOOKUP(Table3[[#This Row],[date of birth]],Table3[date of birth],1,FALSE)</f>
        <v>21-Oct-2000</v>
      </c>
      <c r="M142" s="11">
        <f>VLOOKUP(Table3[[#This Row],[age]],Table3[age],1,FALSE)</f>
        <v>22</v>
      </c>
      <c r="N142" s="65">
        <f>VLOOKUP(Table3[[#This Row],[charges2]],Table3[charges2],1,FALSE)</f>
        <v>1682.6</v>
      </c>
      <c r="O142" s="11" t="str">
        <f>VLOOKUP(Table3[[#This Row],[HOSPITAL TIER2]],Table3[HOSPITAL TIER2],1,FALSE)</f>
        <v>tier - 2</v>
      </c>
      <c r="P142" s="11" t="str">
        <f>VLOOKUP(Table3[[#This Row],[city tier2]],Table3[city tier2],1,FALSE)</f>
        <v>tier - 2</v>
      </c>
      <c r="Q142" s="11" t="str">
        <f>VLOOKUP(Table3[[#This Row],[state id2]],Table3[state id2],1,FALSE)</f>
        <v>R1011</v>
      </c>
      <c r="R142" s="11">
        <f t="shared" si="4"/>
        <v>-0.13059851721889751</v>
      </c>
      <c r="S142" s="11">
        <f t="shared" si="5"/>
        <v>-1.3731952967157075E-2</v>
      </c>
    </row>
    <row r="143" spans="1:19" x14ac:dyDescent="0.25">
      <c r="A143" s="20" t="str">
        <f>VLOOKUP('Customer Names'!A143,'Customer Names'!A143:A2478,1,FALSE)</f>
        <v>Id142</v>
      </c>
      <c r="B143" s="20" t="str">
        <f>VLOOKUP(Table6[[#This Row],[NAME]],Table6[NAME],1,FALSE)</f>
        <v>Jesse</v>
      </c>
      <c r="C143" s="11">
        <f>VLOOKUP(Table4[[#This Row],[BMI]],Table4[BMI],1,FALSE)</f>
        <v>53.62</v>
      </c>
      <c r="D143" s="11">
        <f>VLOOKUP(Table4[[#This Row],[HBA1C]],Table4[HBA1C],1,FALSE)</f>
        <v>5.21</v>
      </c>
      <c r="E143" s="11" t="str">
        <f>VLOOKUP(Table4[[#This Row],[Any Transplants]],Table4[Any Transplants],1,FALSE)</f>
        <v>No</v>
      </c>
      <c r="F143" s="11" t="str">
        <f>VLOOKUP(Table4[[#This Row],[Cancer history]],Table4[Cancer history],1,FALSE)</f>
        <v>No</v>
      </c>
      <c r="G143" s="11" t="str">
        <f>VLOOKUP(Table4[[#This Row],[Smoker2]],Table4[Smoker2],1,FALSE)</f>
        <v>YES</v>
      </c>
      <c r="H143" s="11" t="str">
        <f>VLOOKUP(Table4[[#This Row],[Heart Issues]],Table4[Heart Issues],1,FALSE)</f>
        <v>No</v>
      </c>
      <c r="I143" s="11">
        <f>VLOOKUP(Table4[[#This Row],[Number of Major Surgeries]],Table4[Number of Major Surgeries],1,FALSE)</f>
        <v>0</v>
      </c>
      <c r="J143" s="11" t="str">
        <f>VLOOKUP('Medical Examinations'!M143,'Medical Examinations'!M143:M2477,1,FALSE)</f>
        <v>obesity</v>
      </c>
      <c r="K143" s="11" t="str">
        <f>VLOOKUP('Medical Examinations'!N143,'Medical Examinations'!N143:N2477,1,FALSE)</f>
        <v>normal</v>
      </c>
      <c r="L143" s="11" t="str">
        <f>VLOOKUP(Table3[[#This Row],[date of birth]],Table3[date of birth],1,FALSE)</f>
        <v>17-Nov-2004</v>
      </c>
      <c r="M143" s="11">
        <f>VLOOKUP(Table3[[#This Row],[age]],Table3[age],1,FALSE)</f>
        <v>18</v>
      </c>
      <c r="N143" s="65">
        <f>VLOOKUP(Table3[[#This Row],[charges2]],Table3[charges2],1,FALSE)</f>
        <v>1694.8</v>
      </c>
      <c r="O143" s="11" t="str">
        <f>VLOOKUP(Table3[[#This Row],[HOSPITAL TIER2]],Table3[HOSPITAL TIER2],1,FALSE)</f>
        <v>tier - 2</v>
      </c>
      <c r="P143" s="11" t="str">
        <f>VLOOKUP(Table3[[#This Row],[city tier2]],Table3[city tier2],1,FALSE)</f>
        <v>tier - 2</v>
      </c>
      <c r="Q143" s="11" t="str">
        <f>VLOOKUP(Table3[[#This Row],[state id2]],Table3[state id2],1,FALSE)</f>
        <v>R1015</v>
      </c>
      <c r="R143" s="11">
        <f t="shared" si="4"/>
        <v>-0.13030391456863027</v>
      </c>
      <c r="S143" s="11">
        <f t="shared" si="5"/>
        <v>-1.331442869237136E-2</v>
      </c>
    </row>
    <row r="144" spans="1:19" x14ac:dyDescent="0.25">
      <c r="A144" s="20" t="str">
        <f>VLOOKUP('Customer Names'!A144,'Customer Names'!A144:A2479,1,FALSE)</f>
        <v>Id143</v>
      </c>
      <c r="B144" s="20" t="str">
        <f>VLOOKUP(Table6[[#This Row],[NAME]],Table6[NAME],1,FALSE)</f>
        <v>Tammi J.</v>
      </c>
      <c r="C144" s="11">
        <f>VLOOKUP(Table4[[#This Row],[BMI]],Table4[BMI],1,FALSE)</f>
        <v>36.67</v>
      </c>
      <c r="D144" s="11">
        <f>VLOOKUP(Table4[[#This Row],[HBA1C]],Table4[HBA1C],1,FALSE)</f>
        <v>6.27</v>
      </c>
      <c r="E144" s="11" t="str">
        <f>VLOOKUP(Table4[[#This Row],[Any Transplants]],Table4[Any Transplants],1,FALSE)</f>
        <v>No</v>
      </c>
      <c r="F144" s="11" t="str">
        <f>VLOOKUP(Table4[[#This Row],[Cancer history]],Table4[Cancer history],1,FALSE)</f>
        <v>No</v>
      </c>
      <c r="G144" s="11" t="str">
        <f>VLOOKUP(Table4[[#This Row],[Smoker2]],Table4[Smoker2],1,FALSE)</f>
        <v>YES</v>
      </c>
      <c r="H144" s="11" t="str">
        <f>VLOOKUP(Table4[[#This Row],[Heart Issues]],Table4[Heart Issues],1,FALSE)</f>
        <v>No</v>
      </c>
      <c r="I144" s="11">
        <f>VLOOKUP(Table4[[#This Row],[Number of Major Surgeries]],Table4[Number of Major Surgeries],1,FALSE)</f>
        <v>0</v>
      </c>
      <c r="J144" s="11" t="str">
        <f>VLOOKUP('Medical Examinations'!M144,'Medical Examinations'!M144:M2478,1,FALSE)</f>
        <v>obesity</v>
      </c>
      <c r="K144" s="11" t="str">
        <f>VLOOKUP('Medical Examinations'!N144,'Medical Examinations'!N144:N2478,1,FALSE)</f>
        <v>prediabetes</v>
      </c>
      <c r="L144" s="11" t="str">
        <f>VLOOKUP(Table3[[#This Row],[date of birth]],Table3[date of birth],1,FALSE)</f>
        <v>10-Dec-2004</v>
      </c>
      <c r="M144" s="11">
        <f>VLOOKUP(Table3[[#This Row],[age]],Table3[age],1,FALSE)</f>
        <v>18</v>
      </c>
      <c r="N144" s="65">
        <f>VLOOKUP(Table3[[#This Row],[charges2]],Table3[charges2],1,FALSE)</f>
        <v>1702.46</v>
      </c>
      <c r="O144" s="11" t="str">
        <f>VLOOKUP(Table3[[#This Row],[HOSPITAL TIER2]],Table3[HOSPITAL TIER2],1,FALSE)</f>
        <v>tier - 2</v>
      </c>
      <c r="P144" s="11" t="str">
        <f>VLOOKUP(Table3[[#This Row],[city tier2]],Table3[city tier2],1,FALSE)</f>
        <v>tier - 3</v>
      </c>
      <c r="Q144" s="11" t="str">
        <f>VLOOKUP(Table3[[#This Row],[state id2]],Table3[state id2],1,FALSE)</f>
        <v>R1019</v>
      </c>
      <c r="R144" s="11">
        <f t="shared" si="4"/>
        <v>-0.12847484696584749</v>
      </c>
      <c r="S144" s="11">
        <f t="shared" si="5"/>
        <v>-1.3794685180812644E-2</v>
      </c>
    </row>
    <row r="145" spans="1:19" x14ac:dyDescent="0.25">
      <c r="A145" s="20" t="str">
        <f>VLOOKUP('Customer Names'!A145,'Customer Names'!A145:A2480,1,FALSE)</f>
        <v>Id144</v>
      </c>
      <c r="B145" s="20" t="str">
        <f>VLOOKUP(Table6[[#This Row],[NAME]],Table6[NAME],1,FALSE)</f>
        <v>Matthew S.</v>
      </c>
      <c r="C145" s="11">
        <f>VLOOKUP(Table4[[#This Row],[BMI]],Table4[BMI],1,FALSE)</f>
        <v>33.4</v>
      </c>
      <c r="D145" s="11">
        <f>VLOOKUP(Table4[[#This Row],[HBA1C]],Table4[HBA1C],1,FALSE)</f>
        <v>10.73</v>
      </c>
      <c r="E145" s="11" t="str">
        <f>VLOOKUP(Table4[[#This Row],[Any Transplants]],Table4[Any Transplants],1,FALSE)</f>
        <v>No</v>
      </c>
      <c r="F145" s="11" t="str">
        <f>VLOOKUP(Table4[[#This Row],[Cancer history]],Table4[Cancer history],1,FALSE)</f>
        <v>No</v>
      </c>
      <c r="G145" s="11" t="str">
        <f>VLOOKUP(Table4[[#This Row],[Smoker2]],Table4[Smoker2],1,FALSE)</f>
        <v>YES</v>
      </c>
      <c r="H145" s="11" t="str">
        <f>VLOOKUP(Table4[[#This Row],[Heart Issues]],Table4[Heart Issues],1,FALSE)</f>
        <v>yes</v>
      </c>
      <c r="I145" s="11">
        <f>VLOOKUP(Table4[[#This Row],[Number of Major Surgeries]],Table4[Number of Major Surgeries],1,FALSE)</f>
        <v>1</v>
      </c>
      <c r="J145" s="11" t="str">
        <f>VLOOKUP('Medical Examinations'!M145,'Medical Examinations'!M145:M2479,1,FALSE)</f>
        <v>obesity</v>
      </c>
      <c r="K145" s="11" t="str">
        <f>VLOOKUP('Medical Examinations'!N145,'Medical Examinations'!N145:N2479,1,FALSE)</f>
        <v>diabetes</v>
      </c>
      <c r="L145" s="11" t="str">
        <f>VLOOKUP(Table3[[#This Row],[date of birth]],Table3[date of birth],1,FALSE)</f>
        <v>7-Nov-2004</v>
      </c>
      <c r="M145" s="11">
        <f>VLOOKUP(Table3[[#This Row],[age]],Table3[age],1,FALSE)</f>
        <v>18</v>
      </c>
      <c r="N145" s="65">
        <f>VLOOKUP(Table3[[#This Row],[charges2]],Table3[charges2],1,FALSE)</f>
        <v>1704.57</v>
      </c>
      <c r="O145" s="11" t="str">
        <f>VLOOKUP(Table3[[#This Row],[HOSPITAL TIER2]],Table3[HOSPITAL TIER2],1,FALSE)</f>
        <v>tier - 2</v>
      </c>
      <c r="P145" s="11" t="str">
        <f>VLOOKUP(Table3[[#This Row],[city tier2]],Table3[city tier2],1,FALSE)</f>
        <v>tier - 1</v>
      </c>
      <c r="Q145" s="11" t="str">
        <f>VLOOKUP(Table3[[#This Row],[state id2]],Table3[state id2],1,FALSE)</f>
        <v>R1016</v>
      </c>
      <c r="R145" s="11">
        <f t="shared" si="4"/>
        <v>-0.12799637769316663</v>
      </c>
      <c r="S145" s="11">
        <f t="shared" si="5"/>
        <v>-1.3900038764816299E-2</v>
      </c>
    </row>
    <row r="146" spans="1:19" x14ac:dyDescent="0.25">
      <c r="A146" s="20" t="str">
        <f>VLOOKUP('Customer Names'!A146,'Customer Names'!A146:A2481,1,FALSE)</f>
        <v>Id145</v>
      </c>
      <c r="B146" s="20" t="str">
        <f>VLOOKUP(Table6[[#This Row],[NAME]],Table6[NAME],1,FALSE)</f>
        <v>Eric</v>
      </c>
      <c r="C146" s="11">
        <f>VLOOKUP(Table4[[#This Row],[BMI]],Table4[BMI],1,FALSE)</f>
        <v>42.71</v>
      </c>
      <c r="D146" s="11">
        <f>VLOOKUP(Table4[[#This Row],[HBA1C]],Table4[HBA1C],1,FALSE)</f>
        <v>10.52</v>
      </c>
      <c r="E146" s="11" t="str">
        <f>VLOOKUP(Table4[[#This Row],[Any Transplants]],Table4[Any Transplants],1,FALSE)</f>
        <v>No</v>
      </c>
      <c r="F146" s="11" t="str">
        <f>VLOOKUP(Table4[[#This Row],[Cancer history]],Table4[Cancer history],1,FALSE)</f>
        <v>No</v>
      </c>
      <c r="G146" s="11" t="str">
        <f>VLOOKUP(Table4[[#This Row],[Smoker2]],Table4[Smoker2],1,FALSE)</f>
        <v>YES</v>
      </c>
      <c r="H146" s="11" t="str">
        <f>VLOOKUP(Table4[[#This Row],[Heart Issues]],Table4[Heart Issues],1,FALSE)</f>
        <v>No</v>
      </c>
      <c r="I146" s="11">
        <f>VLOOKUP(Table4[[#This Row],[Number of Major Surgeries]],Table4[Number of Major Surgeries],1,FALSE)</f>
        <v>0</v>
      </c>
      <c r="J146" s="11" t="str">
        <f>VLOOKUP('Medical Examinations'!M146,'Medical Examinations'!M146:M2480,1,FALSE)</f>
        <v>obesity</v>
      </c>
      <c r="K146" s="11" t="str">
        <f>VLOOKUP('Medical Examinations'!N146,'Medical Examinations'!N146:N2480,1,FALSE)</f>
        <v>diabetes</v>
      </c>
      <c r="L146" s="11" t="str">
        <f>VLOOKUP(Table3[[#This Row],[date of birth]],Table3[date of birth],1,FALSE)</f>
        <v>14-Dec-2004</v>
      </c>
      <c r="M146" s="11">
        <f>VLOOKUP(Table3[[#This Row],[age]],Table3[age],1,FALSE)</f>
        <v>18</v>
      </c>
      <c r="N146" s="65">
        <f>VLOOKUP(Table3[[#This Row],[charges2]],Table3[charges2],1,FALSE)</f>
        <v>1704.7</v>
      </c>
      <c r="O146" s="11" t="str">
        <f>VLOOKUP(Table3[[#This Row],[HOSPITAL TIER2]],Table3[HOSPITAL TIER2],1,FALSE)</f>
        <v>tier - 2</v>
      </c>
      <c r="P146" s="11" t="str">
        <f>VLOOKUP(Table3[[#This Row],[city tier2]],Table3[city tier2],1,FALSE)</f>
        <v>tier - 3</v>
      </c>
      <c r="Q146" s="11" t="str">
        <f>VLOOKUP(Table3[[#This Row],[state id2]],Table3[state id2],1,FALSE)</f>
        <v>R1018</v>
      </c>
      <c r="R146" s="11">
        <f t="shared" si="4"/>
        <v>-0.12780609956430339</v>
      </c>
      <c r="S146" s="11">
        <f t="shared" si="5"/>
        <v>-1.2436433456313165E-2</v>
      </c>
    </row>
    <row r="147" spans="1:19" x14ac:dyDescent="0.25">
      <c r="A147" s="20" t="str">
        <f>VLOOKUP('Customer Names'!A147,'Customer Names'!A147:A2482,1,FALSE)</f>
        <v>Id146</v>
      </c>
      <c r="B147" s="20" t="str">
        <f>VLOOKUP(Table6[[#This Row],[NAME]],Table6[NAME],1,FALSE)</f>
        <v>Valeria R</v>
      </c>
      <c r="C147" s="11">
        <f>VLOOKUP(Table4[[#This Row],[BMI]],Table4[BMI],1,FALSE)</f>
        <v>41.52</v>
      </c>
      <c r="D147" s="11">
        <f>VLOOKUP(Table4[[#This Row],[HBA1C]],Table4[HBA1C],1,FALSE)</f>
        <v>11.82</v>
      </c>
      <c r="E147" s="11" t="str">
        <f>VLOOKUP(Table4[[#This Row],[Any Transplants]],Table4[Any Transplants],1,FALSE)</f>
        <v>No</v>
      </c>
      <c r="F147" s="11" t="str">
        <f>VLOOKUP(Table4[[#This Row],[Cancer history]],Table4[Cancer history],1,FALSE)</f>
        <v>No</v>
      </c>
      <c r="G147" s="11" t="str">
        <f>VLOOKUP(Table4[[#This Row],[Smoker2]],Table4[Smoker2],1,FALSE)</f>
        <v>YES</v>
      </c>
      <c r="H147" s="11" t="str">
        <f>VLOOKUP(Table4[[#This Row],[Heart Issues]],Table4[Heart Issues],1,FALSE)</f>
        <v>yes</v>
      </c>
      <c r="I147" s="11">
        <f>VLOOKUP(Table4[[#This Row],[Number of Major Surgeries]],Table4[Number of Major Surgeries],1,FALSE)</f>
        <v>2</v>
      </c>
      <c r="J147" s="11" t="str">
        <f>VLOOKUP('Medical Examinations'!M147,'Medical Examinations'!M147:M2481,1,FALSE)</f>
        <v>obesity</v>
      </c>
      <c r="K147" s="11" t="str">
        <f>VLOOKUP('Medical Examinations'!N147,'Medical Examinations'!N147:N2481,1,FALSE)</f>
        <v>diabetes</v>
      </c>
      <c r="L147" s="11" t="str">
        <f>VLOOKUP(Table3[[#This Row],[date of birth]],Table3[date of birth],1,FALSE)</f>
        <v>6-Dec-2004</v>
      </c>
      <c r="M147" s="11">
        <f>VLOOKUP(Table3[[#This Row],[age]],Table3[age],1,FALSE)</f>
        <v>18</v>
      </c>
      <c r="N147" s="65">
        <f>VLOOKUP(Table3[[#This Row],[charges2]],Table3[charges2],1,FALSE)</f>
        <v>1705.62</v>
      </c>
      <c r="O147" s="11" t="str">
        <f>VLOOKUP(Table3[[#This Row],[HOSPITAL TIER2]],Table3[HOSPITAL TIER2],1,FALSE)</f>
        <v>tier - 2</v>
      </c>
      <c r="P147" s="11" t="str">
        <f>VLOOKUP(Table3[[#This Row],[city tier2]],Table3[city tier2],1,FALSE)</f>
        <v>tier - 2</v>
      </c>
      <c r="Q147" s="11" t="str">
        <f>VLOOKUP(Table3[[#This Row],[state id2]],Table3[state id2],1,FALSE)</f>
        <v>R1015</v>
      </c>
      <c r="R147" s="11">
        <f t="shared" si="4"/>
        <v>-0.12681304830242721</v>
      </c>
      <c r="S147" s="11">
        <f t="shared" si="5"/>
        <v>-1.1040795412239185E-2</v>
      </c>
    </row>
    <row r="148" spans="1:19" x14ac:dyDescent="0.25">
      <c r="A148" s="20" t="str">
        <f>VLOOKUP('Customer Names'!A148,'Customer Names'!A148:A2483,1,FALSE)</f>
        <v>Id147</v>
      </c>
      <c r="B148" s="20" t="str">
        <f>VLOOKUP(Table6[[#This Row],[NAME]],Table6[NAME],1,FALSE)</f>
        <v>Michael P</v>
      </c>
      <c r="C148" s="11">
        <f>VLOOKUP(Table4[[#This Row],[BMI]],Table4[BMI],1,FALSE)</f>
        <v>39.4</v>
      </c>
      <c r="D148" s="11">
        <f>VLOOKUP(Table4[[#This Row],[HBA1C]],Table4[HBA1C],1,FALSE)</f>
        <v>6.76</v>
      </c>
      <c r="E148" s="11" t="str">
        <f>VLOOKUP(Table4[[#This Row],[Any Transplants]],Table4[Any Transplants],1,FALSE)</f>
        <v>No</v>
      </c>
      <c r="F148" s="11" t="str">
        <f>VLOOKUP(Table4[[#This Row],[Cancer history]],Table4[Cancer history],1,FALSE)</f>
        <v>No</v>
      </c>
      <c r="G148" s="11" t="str">
        <f>VLOOKUP(Table4[[#This Row],[Smoker2]],Table4[Smoker2],1,FALSE)</f>
        <v>YES</v>
      </c>
      <c r="H148" s="11" t="str">
        <f>VLOOKUP(Table4[[#This Row],[Heart Issues]],Table4[Heart Issues],1,FALSE)</f>
        <v>No</v>
      </c>
      <c r="I148" s="11">
        <f>VLOOKUP(Table4[[#This Row],[Number of Major Surgeries]],Table4[Number of Major Surgeries],1,FALSE)</f>
        <v>0</v>
      </c>
      <c r="J148" s="11" t="str">
        <f>VLOOKUP('Medical Examinations'!M148,'Medical Examinations'!M148:M2482,1,FALSE)</f>
        <v>obesity</v>
      </c>
      <c r="K148" s="11" t="str">
        <f>VLOOKUP('Medical Examinations'!N148,'Medical Examinations'!N148:N2482,1,FALSE)</f>
        <v>diabetes</v>
      </c>
      <c r="L148" s="11" t="str">
        <f>VLOOKUP(Table3[[#This Row],[date of birth]],Table3[date of birth],1,FALSE)</f>
        <v>17-Oct-2004</v>
      </c>
      <c r="M148" s="11">
        <f>VLOOKUP(Table3[[#This Row],[age]],Table3[age],1,FALSE)</f>
        <v>18</v>
      </c>
      <c r="N148" s="65">
        <f>VLOOKUP(Table3[[#This Row],[charges2]],Table3[charges2],1,FALSE)</f>
        <v>1708</v>
      </c>
      <c r="O148" s="11" t="str">
        <f>VLOOKUP(Table3[[#This Row],[HOSPITAL TIER2]],Table3[HOSPITAL TIER2],1,FALSE)</f>
        <v>tier - 3</v>
      </c>
      <c r="P148" s="11" t="str">
        <f>VLOOKUP(Table3[[#This Row],[city tier2]],Table3[city tier2],1,FALSE)</f>
        <v>tier - 2</v>
      </c>
      <c r="Q148" s="11" t="str">
        <f>VLOOKUP(Table3[[#This Row],[state id2]],Table3[state id2],1,FALSE)</f>
        <v>R1016</v>
      </c>
      <c r="R148" s="11">
        <f t="shared" si="4"/>
        <v>-0.12591575209223402</v>
      </c>
      <c r="S148" s="11">
        <f t="shared" si="5"/>
        <v>-9.1826570670252884E-3</v>
      </c>
    </row>
    <row r="149" spans="1:19" x14ac:dyDescent="0.25">
      <c r="A149" s="20" t="str">
        <f>VLOOKUP('Customer Names'!A149,'Customer Names'!A149:A2484,1,FALSE)</f>
        <v>Id148</v>
      </c>
      <c r="B149" s="20" t="str">
        <f>VLOOKUP(Table6[[#This Row],[NAME]],Table6[NAME],1,FALSE)</f>
        <v>Rami</v>
      </c>
      <c r="C149" s="11">
        <f>VLOOKUP(Table4[[#This Row],[BMI]],Table4[BMI],1,FALSE)</f>
        <v>46.45</v>
      </c>
      <c r="D149" s="11">
        <f>VLOOKUP(Table4[[#This Row],[HBA1C]],Table4[HBA1C],1,FALSE)</f>
        <v>5.62</v>
      </c>
      <c r="E149" s="11" t="str">
        <f>VLOOKUP(Table4[[#This Row],[Any Transplants]],Table4[Any Transplants],1,FALSE)</f>
        <v>No</v>
      </c>
      <c r="F149" s="11" t="str">
        <f>VLOOKUP(Table4[[#This Row],[Cancer history]],Table4[Cancer history],1,FALSE)</f>
        <v>No</v>
      </c>
      <c r="G149" s="11" t="str">
        <f>VLOOKUP(Table4[[#This Row],[Smoker2]],Table4[Smoker2],1,FALSE)</f>
        <v>YES</v>
      </c>
      <c r="H149" s="11" t="str">
        <f>VLOOKUP(Table4[[#This Row],[Heart Issues]],Table4[Heart Issues],1,FALSE)</f>
        <v>No</v>
      </c>
      <c r="I149" s="11">
        <f>VLOOKUP(Table4[[#This Row],[Number of Major Surgeries]],Table4[Number of Major Surgeries],1,FALSE)</f>
        <v>0</v>
      </c>
      <c r="J149" s="11" t="str">
        <f>VLOOKUP('Medical Examinations'!M149,'Medical Examinations'!M149:M2483,1,FALSE)</f>
        <v>obesity</v>
      </c>
      <c r="K149" s="11" t="str">
        <f>VLOOKUP('Medical Examinations'!N149,'Medical Examinations'!N149:N2483,1,FALSE)</f>
        <v>normal</v>
      </c>
      <c r="L149" s="11" t="str">
        <f>VLOOKUP(Table3[[#This Row],[date of birth]],Table3[date of birth],1,FALSE)</f>
        <v>12-Dec-2004</v>
      </c>
      <c r="M149" s="11">
        <f>VLOOKUP(Table3[[#This Row],[age]],Table3[age],1,FALSE)</f>
        <v>18</v>
      </c>
      <c r="N149" s="65">
        <f>VLOOKUP(Table3[[#This Row],[charges2]],Table3[charges2],1,FALSE)</f>
        <v>1708.93</v>
      </c>
      <c r="O149" s="11" t="str">
        <f>VLOOKUP(Table3[[#This Row],[HOSPITAL TIER2]],Table3[HOSPITAL TIER2],1,FALSE)</f>
        <v>tier - 3</v>
      </c>
      <c r="P149" s="11" t="str">
        <f>VLOOKUP(Table3[[#This Row],[city tier2]],Table3[city tier2],1,FALSE)</f>
        <v>tier - 1</v>
      </c>
      <c r="Q149" s="11" t="str">
        <f>VLOOKUP(Table3[[#This Row],[state id2]],Table3[state id2],1,FALSE)</f>
        <v>R1019</v>
      </c>
      <c r="R149" s="11">
        <f t="shared" si="4"/>
        <v>-0.12519518705289265</v>
      </c>
      <c r="S149" s="11">
        <f t="shared" si="5"/>
        <v>-9.1089139867001259E-3</v>
      </c>
    </row>
    <row r="150" spans="1:19" x14ac:dyDescent="0.25">
      <c r="A150" s="20" t="str">
        <f>VLOOKUP('Customer Names'!A150,'Customer Names'!A150:A2485,1,FALSE)</f>
        <v>Id149</v>
      </c>
      <c r="B150" s="20" t="str">
        <f>VLOOKUP(Table6[[#This Row],[NAME]],Table6[NAME],1,FALSE)</f>
        <v>Denis</v>
      </c>
      <c r="C150" s="11">
        <f>VLOOKUP(Table4[[#This Row],[BMI]],Table4[BMI],1,FALSE)</f>
        <v>35.75</v>
      </c>
      <c r="D150" s="11">
        <f>VLOOKUP(Table4[[#This Row],[HBA1C]],Table4[HBA1C],1,FALSE)</f>
        <v>4.1900000000000004</v>
      </c>
      <c r="E150" s="11" t="str">
        <f>VLOOKUP(Table4[[#This Row],[Any Transplants]],Table4[Any Transplants],1,FALSE)</f>
        <v>No</v>
      </c>
      <c r="F150" s="11" t="str">
        <f>VLOOKUP(Table4[[#This Row],[Cancer history]],Table4[Cancer history],1,FALSE)</f>
        <v>No</v>
      </c>
      <c r="G150" s="11" t="str">
        <f>VLOOKUP(Table4[[#This Row],[Smoker2]],Table4[Smoker2],1,FALSE)</f>
        <v>YES</v>
      </c>
      <c r="H150" s="11" t="str">
        <f>VLOOKUP(Table4[[#This Row],[Heart Issues]],Table4[Heart Issues],1,FALSE)</f>
        <v>No</v>
      </c>
      <c r="I150" s="11">
        <f>VLOOKUP(Table4[[#This Row],[Number of Major Surgeries]],Table4[Number of Major Surgeries],1,FALSE)</f>
        <v>0</v>
      </c>
      <c r="J150" s="11" t="str">
        <f>VLOOKUP('Medical Examinations'!M150,'Medical Examinations'!M150:M2484,1,FALSE)</f>
        <v>obesity</v>
      </c>
      <c r="K150" s="11" t="str">
        <f>VLOOKUP('Medical Examinations'!N150,'Medical Examinations'!N150:N2484,1,FALSE)</f>
        <v>normal</v>
      </c>
      <c r="L150" s="11" t="str">
        <f>VLOOKUP(Table3[[#This Row],[date of birth]],Table3[date of birth],1,FALSE)</f>
        <v>19-Sep-2004</v>
      </c>
      <c r="M150" s="11">
        <f>VLOOKUP(Table3[[#This Row],[age]],Table3[age],1,FALSE)</f>
        <v>18</v>
      </c>
      <c r="N150" s="65">
        <f>VLOOKUP(Table3[[#This Row],[charges2]],Table3[charges2],1,FALSE)</f>
        <v>1711.03</v>
      </c>
      <c r="O150" s="11" t="str">
        <f>VLOOKUP(Table3[[#This Row],[HOSPITAL TIER2]],Table3[HOSPITAL TIER2],1,FALSE)</f>
        <v>tier - 3</v>
      </c>
      <c r="P150" s="11" t="str">
        <f>VLOOKUP(Table3[[#This Row],[city tier2]],Table3[city tier2],1,FALSE)</f>
        <v>tier - 3</v>
      </c>
      <c r="Q150" s="11" t="str">
        <f>VLOOKUP(Table3[[#This Row],[state id2]],Table3[state id2],1,FALSE)</f>
        <v>R1013</v>
      </c>
      <c r="R150" s="11">
        <f t="shared" si="4"/>
        <v>-0.12388814955130739</v>
      </c>
      <c r="S150" s="11">
        <f t="shared" si="5"/>
        <v>-9.442043609905762E-3</v>
      </c>
    </row>
    <row r="151" spans="1:19" x14ac:dyDescent="0.25">
      <c r="A151" s="20" t="str">
        <f>VLOOKUP('Customer Names'!A151,'Customer Names'!A151:A2486,1,FALSE)</f>
        <v>Id150</v>
      </c>
      <c r="B151" s="20" t="str">
        <f>VLOOKUP(Table6[[#This Row],[NAME]],Table6[NAME],1,FALSE)</f>
        <v>Brian E</v>
      </c>
      <c r="C151" s="11">
        <f>VLOOKUP(Table4[[#This Row],[BMI]],Table4[BMI],1,FALSE)</f>
        <v>26.07</v>
      </c>
      <c r="D151" s="11">
        <f>VLOOKUP(Table4[[#This Row],[HBA1C]],Table4[HBA1C],1,FALSE)</f>
        <v>5.32</v>
      </c>
      <c r="E151" s="11" t="str">
        <f>VLOOKUP(Table4[[#This Row],[Any Transplants]],Table4[Any Transplants],1,FALSE)</f>
        <v>No</v>
      </c>
      <c r="F151" s="11" t="str">
        <f>VLOOKUP(Table4[[#This Row],[Cancer history]],Table4[Cancer history],1,FALSE)</f>
        <v>No</v>
      </c>
      <c r="G151" s="11" t="str">
        <f>VLOOKUP(Table4[[#This Row],[Smoker2]],Table4[Smoker2],1,FALSE)</f>
        <v>YES</v>
      </c>
      <c r="H151" s="11" t="str">
        <f>VLOOKUP(Table4[[#This Row],[Heart Issues]],Table4[Heart Issues],1,FALSE)</f>
        <v>No</v>
      </c>
      <c r="I151" s="11">
        <f>VLOOKUP(Table4[[#This Row],[Number of Major Surgeries]],Table4[Number of Major Surgeries],1,FALSE)</f>
        <v>0</v>
      </c>
      <c r="J151" s="11" t="str">
        <f>VLOOKUP('Medical Examinations'!M151,'Medical Examinations'!M151:M2485,1,FALSE)</f>
        <v>over weight</v>
      </c>
      <c r="K151" s="11" t="str">
        <f>VLOOKUP('Medical Examinations'!N151,'Medical Examinations'!N151:N2485,1,FALSE)</f>
        <v>normal</v>
      </c>
      <c r="L151" s="11" t="str">
        <f>VLOOKUP(Table3[[#This Row],[date of birth]],Table3[date of birth],1,FALSE)</f>
        <v>21-Sep-2004</v>
      </c>
      <c r="M151" s="11">
        <f>VLOOKUP(Table3[[#This Row],[age]],Table3[age],1,FALSE)</f>
        <v>18</v>
      </c>
      <c r="N151" s="65">
        <f>VLOOKUP(Table3[[#This Row],[charges2]],Table3[charges2],1,FALSE)</f>
        <v>1712.23</v>
      </c>
      <c r="O151" s="11" t="str">
        <f>VLOOKUP(Table3[[#This Row],[HOSPITAL TIER2]],Table3[HOSPITAL TIER2],1,FALSE)</f>
        <v>tier - 3</v>
      </c>
      <c r="P151" s="11" t="str">
        <f>VLOOKUP(Table3[[#This Row],[city tier2]],Table3[city tier2],1,FALSE)</f>
        <v>tier - 1</v>
      </c>
      <c r="Q151" s="11" t="str">
        <f>VLOOKUP(Table3[[#This Row],[state id2]],Table3[state id2],1,FALSE)</f>
        <v>R1016</v>
      </c>
      <c r="R151" s="11">
        <f t="shared" si="4"/>
        <v>-0.12348100133372955</v>
      </c>
      <c r="S151" s="11">
        <f t="shared" si="5"/>
        <v>-1.0288975806669178E-2</v>
      </c>
    </row>
    <row r="152" spans="1:19" x14ac:dyDescent="0.25">
      <c r="A152" s="20" t="str">
        <f>VLOOKUP('Customer Names'!A152,'Customer Names'!A152:A2487,1,FALSE)</f>
        <v>Id151</v>
      </c>
      <c r="B152" s="20" t="str">
        <f>VLOOKUP(Table6[[#This Row],[NAME]],Table6[NAME],1,FALSE)</f>
        <v>Bonnie</v>
      </c>
      <c r="C152" s="11">
        <f>VLOOKUP(Table4[[#This Row],[BMI]],Table4[BMI],1,FALSE)</f>
        <v>36.54</v>
      </c>
      <c r="D152" s="11">
        <f>VLOOKUP(Table4[[#This Row],[HBA1C]],Table4[HBA1C],1,FALSE)</f>
        <v>4.46</v>
      </c>
      <c r="E152" s="11" t="str">
        <f>VLOOKUP(Table4[[#This Row],[Any Transplants]],Table4[Any Transplants],1,FALSE)</f>
        <v>No</v>
      </c>
      <c r="F152" s="11" t="str">
        <f>VLOOKUP(Table4[[#This Row],[Cancer history]],Table4[Cancer history],1,FALSE)</f>
        <v>No</v>
      </c>
      <c r="G152" s="11" t="str">
        <f>VLOOKUP(Table4[[#This Row],[Smoker2]],Table4[Smoker2],1,FALSE)</f>
        <v>YES</v>
      </c>
      <c r="H152" s="11" t="str">
        <f>VLOOKUP(Table4[[#This Row],[Heart Issues]],Table4[Heart Issues],1,FALSE)</f>
        <v>yes</v>
      </c>
      <c r="I152" s="11">
        <f>VLOOKUP(Table4[[#This Row],[Number of Major Surgeries]],Table4[Number of Major Surgeries],1,FALSE)</f>
        <v>1</v>
      </c>
      <c r="J152" s="11" t="str">
        <f>VLOOKUP('Medical Examinations'!M152,'Medical Examinations'!M152:M2486,1,FALSE)</f>
        <v>obesity</v>
      </c>
      <c r="K152" s="11" t="str">
        <f>VLOOKUP('Medical Examinations'!N152,'Medical Examinations'!N152:N2486,1,FALSE)</f>
        <v>normal</v>
      </c>
      <c r="L152" s="11" t="str">
        <f>VLOOKUP(Table3[[#This Row],[date of birth]],Table3[date of birth],1,FALSE)</f>
        <v>10-Jun-2004</v>
      </c>
      <c r="M152" s="11">
        <f>VLOOKUP(Table3[[#This Row],[age]],Table3[age],1,FALSE)</f>
        <v>18</v>
      </c>
      <c r="N152" s="65">
        <f>VLOOKUP(Table3[[#This Row],[charges2]],Table3[charges2],1,FALSE)</f>
        <v>1719.44</v>
      </c>
      <c r="O152" s="11" t="str">
        <f>VLOOKUP(Table3[[#This Row],[HOSPITAL TIER2]],Table3[HOSPITAL TIER2],1,FALSE)</f>
        <v>tier - 3</v>
      </c>
      <c r="P152" s="11" t="str">
        <f>VLOOKUP(Table3[[#This Row],[city tier2]],Table3[city tier2],1,FALSE)</f>
        <v>tier - 3</v>
      </c>
      <c r="Q152" s="11" t="str">
        <f>VLOOKUP(Table3[[#This Row],[state id2]],Table3[state id2],1,FALSE)</f>
        <v>R1013</v>
      </c>
      <c r="R152" s="11">
        <f t="shared" si="4"/>
        <v>-0.12396964800488755</v>
      </c>
      <c r="S152" s="11">
        <f t="shared" si="5"/>
        <v>-1.0731984596104131E-2</v>
      </c>
    </row>
    <row r="153" spans="1:19" x14ac:dyDescent="0.25">
      <c r="A153" s="20" t="str">
        <f>VLOOKUP('Customer Names'!A153,'Customer Names'!A153:A2488,1,FALSE)</f>
        <v>Id152</v>
      </c>
      <c r="B153" s="20" t="str">
        <f>VLOOKUP(Table6[[#This Row],[NAME]],Table6[NAME],1,FALSE)</f>
        <v>Michael P</v>
      </c>
      <c r="C153" s="11">
        <f>VLOOKUP(Table4[[#This Row],[BMI]],Table4[BMI],1,FALSE)</f>
        <v>51.64</v>
      </c>
      <c r="D153" s="11">
        <f>VLOOKUP(Table4[[#This Row],[HBA1C]],Table4[HBA1C],1,FALSE)</f>
        <v>5.65</v>
      </c>
      <c r="E153" s="11" t="str">
        <f>VLOOKUP(Table4[[#This Row],[Any Transplants]],Table4[Any Transplants],1,FALSE)</f>
        <v>No</v>
      </c>
      <c r="F153" s="11" t="str">
        <f>VLOOKUP(Table4[[#This Row],[Cancer history]],Table4[Cancer history],1,FALSE)</f>
        <v>No</v>
      </c>
      <c r="G153" s="11" t="str">
        <f>VLOOKUP(Table4[[#This Row],[Smoker2]],Table4[Smoker2],1,FALSE)</f>
        <v>YES</v>
      </c>
      <c r="H153" s="11" t="str">
        <f>VLOOKUP(Table4[[#This Row],[Heart Issues]],Table4[Heart Issues],1,FALSE)</f>
        <v>No</v>
      </c>
      <c r="I153" s="11">
        <f>VLOOKUP(Table4[[#This Row],[Number of Major Surgeries]],Table4[Number of Major Surgeries],1,FALSE)</f>
        <v>0</v>
      </c>
      <c r="J153" s="11" t="str">
        <f>VLOOKUP('Medical Examinations'!M153,'Medical Examinations'!M153:M2487,1,FALSE)</f>
        <v>obesity</v>
      </c>
      <c r="K153" s="11" t="str">
        <f>VLOOKUP('Medical Examinations'!N153,'Medical Examinations'!N153:N2487,1,FALSE)</f>
        <v>normal</v>
      </c>
      <c r="L153" s="11" t="str">
        <f>VLOOKUP(Table3[[#This Row],[date of birth]],Table3[date of birth],1,FALSE)</f>
        <v>11-Sep-2004</v>
      </c>
      <c r="M153" s="11">
        <f>VLOOKUP(Table3[[#This Row],[age]],Table3[age],1,FALSE)</f>
        <v>18</v>
      </c>
      <c r="N153" s="65">
        <f>VLOOKUP(Table3[[#This Row],[charges2]],Table3[charges2],1,FALSE)</f>
        <v>1720.35</v>
      </c>
      <c r="O153" s="11" t="str">
        <f>VLOOKUP(Table3[[#This Row],[HOSPITAL TIER2]],Table3[HOSPITAL TIER2],1,FALSE)</f>
        <v>tier - 3</v>
      </c>
      <c r="P153" s="11" t="str">
        <f>VLOOKUP(Table3[[#This Row],[city tier2]],Table3[city tier2],1,FALSE)</f>
        <v>tier - 3</v>
      </c>
      <c r="Q153" s="11" t="str">
        <f>VLOOKUP(Table3[[#This Row],[state id2]],Table3[state id2],1,FALSE)</f>
        <v>R1013</v>
      </c>
      <c r="R153" s="11">
        <f t="shared" si="4"/>
        <v>-0.12349165616537934</v>
      </c>
      <c r="S153" s="11">
        <f t="shared" si="5"/>
        <v>-1.1485580765492125E-2</v>
      </c>
    </row>
    <row r="154" spans="1:19" x14ac:dyDescent="0.25">
      <c r="A154" s="20" t="str">
        <f>VLOOKUP('Customer Names'!A154,'Customer Names'!A154:A2489,1,FALSE)</f>
        <v>Id153</v>
      </c>
      <c r="B154" s="20" t="str">
        <f>VLOOKUP(Table6[[#This Row],[NAME]],Table6[NAME],1,FALSE)</f>
        <v>Paul</v>
      </c>
      <c r="C154" s="11">
        <f>VLOOKUP(Table4[[#This Row],[BMI]],Table4[BMI],1,FALSE)</f>
        <v>42.83</v>
      </c>
      <c r="D154" s="11">
        <f>VLOOKUP(Table4[[#This Row],[HBA1C]],Table4[HBA1C],1,FALSE)</f>
        <v>6.04</v>
      </c>
      <c r="E154" s="11" t="str">
        <f>VLOOKUP(Table4[[#This Row],[Any Transplants]],Table4[Any Transplants],1,FALSE)</f>
        <v>No</v>
      </c>
      <c r="F154" s="11" t="str">
        <f>VLOOKUP(Table4[[#This Row],[Cancer history]],Table4[Cancer history],1,FALSE)</f>
        <v>No</v>
      </c>
      <c r="G154" s="11" t="str">
        <f>VLOOKUP(Table4[[#This Row],[Smoker2]],Table4[Smoker2],1,FALSE)</f>
        <v>YES</v>
      </c>
      <c r="H154" s="11" t="str">
        <f>VLOOKUP(Table4[[#This Row],[Heart Issues]],Table4[Heart Issues],1,FALSE)</f>
        <v>No</v>
      </c>
      <c r="I154" s="11">
        <f>VLOOKUP(Table4[[#This Row],[Number of Major Surgeries]],Table4[Number of Major Surgeries],1,FALSE)</f>
        <v>2</v>
      </c>
      <c r="J154" s="11" t="str">
        <f>VLOOKUP('Medical Examinations'!M154,'Medical Examinations'!M154:M2488,1,FALSE)</f>
        <v>obesity</v>
      </c>
      <c r="K154" s="11" t="str">
        <f>VLOOKUP('Medical Examinations'!N154,'Medical Examinations'!N154:N2488,1,FALSE)</f>
        <v>prediabetes</v>
      </c>
      <c r="L154" s="11" t="str">
        <f>VLOOKUP(Table3[[#This Row],[date of birth]],Table3[date of birth],1,FALSE)</f>
        <v>21-Oct-2004</v>
      </c>
      <c r="M154" s="11">
        <f>VLOOKUP(Table3[[#This Row],[age]],Table3[age],1,FALSE)</f>
        <v>18</v>
      </c>
      <c r="N154" s="65">
        <f>VLOOKUP(Table3[[#This Row],[charges2]],Table3[charges2],1,FALSE)</f>
        <v>1725.55</v>
      </c>
      <c r="O154" s="11" t="str">
        <f>VLOOKUP(Table3[[#This Row],[HOSPITAL TIER2]],Table3[HOSPITAL TIER2],1,FALSE)</f>
        <v>tier - 3</v>
      </c>
      <c r="P154" s="11" t="str">
        <f>VLOOKUP(Table3[[#This Row],[city tier2]],Table3[city tier2],1,FALSE)</f>
        <v>tier - 2</v>
      </c>
      <c r="Q154" s="11" t="str">
        <f>VLOOKUP(Table3[[#This Row],[state id2]],Table3[state id2],1,FALSE)</f>
        <v>R1013</v>
      </c>
      <c r="R154" s="11">
        <f t="shared" si="4"/>
        <v>-0.12176442117084245</v>
      </c>
      <c r="S154" s="11">
        <f t="shared" si="5"/>
        <v>-1.1812455041491667E-2</v>
      </c>
    </row>
    <row r="155" spans="1:19" x14ac:dyDescent="0.25">
      <c r="A155" s="20" t="str">
        <f>VLOOKUP('Customer Names'!A155,'Customer Names'!A155:A2490,1,FALSE)</f>
        <v>Id154</v>
      </c>
      <c r="B155" s="20" t="str">
        <f>VLOOKUP(Table6[[#This Row],[NAME]],Table6[NAME],1,FALSE)</f>
        <v>Michael</v>
      </c>
      <c r="C155" s="11">
        <f>VLOOKUP(Table4[[#This Row],[BMI]],Table4[BMI],1,FALSE)</f>
        <v>40.15</v>
      </c>
      <c r="D155" s="11">
        <f>VLOOKUP(Table4[[#This Row],[HBA1C]],Table4[HBA1C],1,FALSE)</f>
        <v>5.76</v>
      </c>
      <c r="E155" s="11" t="str">
        <f>VLOOKUP(Table4[[#This Row],[Any Transplants]],Table4[Any Transplants],1,FALSE)</f>
        <v>No</v>
      </c>
      <c r="F155" s="11" t="str">
        <f>VLOOKUP(Table4[[#This Row],[Cancer history]],Table4[Cancer history],1,FALSE)</f>
        <v>No</v>
      </c>
      <c r="G155" s="11" t="str">
        <f>VLOOKUP(Table4[[#This Row],[Smoker2]],Table4[Smoker2],1,FALSE)</f>
        <v>YES</v>
      </c>
      <c r="H155" s="11" t="str">
        <f>VLOOKUP(Table4[[#This Row],[Heart Issues]],Table4[Heart Issues],1,FALSE)</f>
        <v>No</v>
      </c>
      <c r="I155" s="11">
        <f>VLOOKUP(Table4[[#This Row],[Number of Major Surgeries]],Table4[Number of Major Surgeries],1,FALSE)</f>
        <v>1</v>
      </c>
      <c r="J155" s="11" t="str">
        <f>VLOOKUP('Medical Examinations'!M155,'Medical Examinations'!M155:M2489,1,FALSE)</f>
        <v>obesity</v>
      </c>
      <c r="K155" s="11" t="str">
        <f>VLOOKUP('Medical Examinations'!N155,'Medical Examinations'!N155:N2489,1,FALSE)</f>
        <v>prediabetes</v>
      </c>
      <c r="L155" s="11" t="str">
        <f>VLOOKUP(Table3[[#This Row],[date of birth]],Table3[date of birth],1,FALSE)</f>
        <v>9-Sep-2004</v>
      </c>
      <c r="M155" s="11">
        <f>VLOOKUP(Table3[[#This Row],[age]],Table3[age],1,FALSE)</f>
        <v>18</v>
      </c>
      <c r="N155" s="65">
        <f>VLOOKUP(Table3[[#This Row],[charges2]],Table3[charges2],1,FALSE)</f>
        <v>1727.54</v>
      </c>
      <c r="O155" s="11" t="str">
        <f>VLOOKUP(Table3[[#This Row],[HOSPITAL TIER2]],Table3[HOSPITAL TIER2],1,FALSE)</f>
        <v>tier - 3</v>
      </c>
      <c r="P155" s="11" t="str">
        <f>VLOOKUP(Table3[[#This Row],[city tier2]],Table3[city tier2],1,FALSE)</f>
        <v>tier - 1</v>
      </c>
      <c r="Q155" s="11" t="str">
        <f>VLOOKUP(Table3[[#This Row],[state id2]],Table3[state id2],1,FALSE)</f>
        <v>R1013</v>
      </c>
      <c r="R155" s="11">
        <f t="shared" si="4"/>
        <v>-0.12073859574601263</v>
      </c>
      <c r="S155" s="11">
        <f t="shared" si="5"/>
        <v>-1.1999786199964011E-2</v>
      </c>
    </row>
    <row r="156" spans="1:19" x14ac:dyDescent="0.25">
      <c r="A156" s="20" t="str">
        <f>VLOOKUP('Customer Names'!A156,'Customer Names'!A156:A2491,1,FALSE)</f>
        <v>Id155</v>
      </c>
      <c r="B156" s="20" t="str">
        <f>VLOOKUP(Table6[[#This Row],[NAME]],Table6[NAME],1,FALSE)</f>
        <v>Samuel</v>
      </c>
      <c r="C156" s="11">
        <f>VLOOKUP(Table4[[#This Row],[BMI]],Table4[BMI],1,FALSE)</f>
        <v>27.8</v>
      </c>
      <c r="D156" s="11">
        <f>VLOOKUP(Table4[[#This Row],[HBA1C]],Table4[HBA1C],1,FALSE)</f>
        <v>4.3600000000000003</v>
      </c>
      <c r="E156" s="11" t="str">
        <f>VLOOKUP(Table4[[#This Row],[Any Transplants]],Table4[Any Transplants],1,FALSE)</f>
        <v>No</v>
      </c>
      <c r="F156" s="11" t="str">
        <f>VLOOKUP(Table4[[#This Row],[Cancer history]],Table4[Cancer history],1,FALSE)</f>
        <v>Yes</v>
      </c>
      <c r="G156" s="11" t="str">
        <f>VLOOKUP(Table4[[#This Row],[Smoker2]],Table4[Smoker2],1,FALSE)</f>
        <v>YES</v>
      </c>
      <c r="H156" s="11" t="str">
        <f>VLOOKUP(Table4[[#This Row],[Heart Issues]],Table4[Heart Issues],1,FALSE)</f>
        <v>No</v>
      </c>
      <c r="I156" s="11">
        <f>VLOOKUP(Table4[[#This Row],[Number of Major Surgeries]],Table4[Number of Major Surgeries],1,FALSE)</f>
        <v>1</v>
      </c>
      <c r="J156" s="11" t="str">
        <f>VLOOKUP('Medical Examinations'!M156,'Medical Examinations'!M156:M2490,1,FALSE)</f>
        <v>over weight</v>
      </c>
      <c r="K156" s="11" t="str">
        <f>VLOOKUP('Medical Examinations'!N156,'Medical Examinations'!N156:N2490,1,FALSE)</f>
        <v>normal</v>
      </c>
      <c r="L156" s="11" t="str">
        <f>VLOOKUP(Table3[[#This Row],[date of birth]],Table3[date of birth],1,FALSE)</f>
        <v>21-Nov-2003</v>
      </c>
      <c r="M156" s="11">
        <f>VLOOKUP(Table3[[#This Row],[age]],Table3[age],1,FALSE)</f>
        <v>19</v>
      </c>
      <c r="N156" s="65">
        <f>VLOOKUP(Table3[[#This Row],[charges2]],Table3[charges2],1,FALSE)</f>
        <v>1727.79</v>
      </c>
      <c r="O156" s="11" t="str">
        <f>VLOOKUP(Table3[[#This Row],[HOSPITAL TIER2]],Table3[HOSPITAL TIER2],1,FALSE)</f>
        <v>tier - 3</v>
      </c>
      <c r="P156" s="11" t="str">
        <f>VLOOKUP(Table3[[#This Row],[city tier2]],Table3[city tier2],1,FALSE)</f>
        <v>tier - 3</v>
      </c>
      <c r="Q156" s="11" t="str">
        <f>VLOOKUP(Table3[[#This Row],[state id2]],Table3[state id2],1,FALSE)</f>
        <v>R1011</v>
      </c>
      <c r="R156" s="11">
        <f t="shared" si="4"/>
        <v>-0.11993769785472752</v>
      </c>
      <c r="S156" s="11">
        <f t="shared" si="5"/>
        <v>-1.2288400262015107E-2</v>
      </c>
    </row>
    <row r="157" spans="1:19" x14ac:dyDescent="0.25">
      <c r="A157" s="20" t="str">
        <f>VLOOKUP('Customer Names'!A157,'Customer Names'!A157:A2492,1,FALSE)</f>
        <v>Id156</v>
      </c>
      <c r="B157" s="20" t="str">
        <f>VLOOKUP(Table6[[#This Row],[NAME]],Table6[NAME],1,FALSE)</f>
        <v>Matthew</v>
      </c>
      <c r="C157" s="11">
        <f>VLOOKUP(Table4[[#This Row],[BMI]],Table4[BMI],1,FALSE)</f>
        <v>45.81</v>
      </c>
      <c r="D157" s="11">
        <f>VLOOKUP(Table4[[#This Row],[HBA1C]],Table4[HBA1C],1,FALSE)</f>
        <v>4.76</v>
      </c>
      <c r="E157" s="11" t="str">
        <f>VLOOKUP(Table4[[#This Row],[Any Transplants]],Table4[Any Transplants],1,FALSE)</f>
        <v>No</v>
      </c>
      <c r="F157" s="11" t="str">
        <f>VLOOKUP(Table4[[#This Row],[Cancer history]],Table4[Cancer history],1,FALSE)</f>
        <v>Yes</v>
      </c>
      <c r="G157" s="11" t="str">
        <f>VLOOKUP(Table4[[#This Row],[Smoker2]],Table4[Smoker2],1,FALSE)</f>
        <v>YES</v>
      </c>
      <c r="H157" s="11" t="str">
        <f>VLOOKUP(Table4[[#This Row],[Heart Issues]],Table4[Heart Issues],1,FALSE)</f>
        <v>yes</v>
      </c>
      <c r="I157" s="11">
        <f>VLOOKUP(Table4[[#This Row],[Number of Major Surgeries]],Table4[Number of Major Surgeries],1,FALSE)</f>
        <v>1</v>
      </c>
      <c r="J157" s="11" t="str">
        <f>VLOOKUP('Medical Examinations'!M157,'Medical Examinations'!M157:M2491,1,FALSE)</f>
        <v>obesity</v>
      </c>
      <c r="K157" s="11" t="str">
        <f>VLOOKUP('Medical Examinations'!N157,'Medical Examinations'!N157:N2491,1,FALSE)</f>
        <v>normal</v>
      </c>
      <c r="L157" s="11" t="str">
        <f>VLOOKUP(Table3[[#This Row],[date of birth]],Table3[date of birth],1,FALSE)</f>
        <v>1-Sep-2003</v>
      </c>
      <c r="M157" s="11">
        <f>VLOOKUP(Table3[[#This Row],[age]],Table3[age],1,FALSE)</f>
        <v>19</v>
      </c>
      <c r="N157" s="65">
        <f>VLOOKUP(Table3[[#This Row],[charges2]],Table3[charges2],1,FALSE)</f>
        <v>1728.9</v>
      </c>
      <c r="O157" s="11" t="str">
        <f>VLOOKUP(Table3[[#This Row],[HOSPITAL TIER2]],Table3[HOSPITAL TIER2],1,FALSE)</f>
        <v>tier - 3</v>
      </c>
      <c r="P157" s="11" t="str">
        <f>VLOOKUP(Table3[[#This Row],[city tier2]],Table3[city tier2],1,FALSE)</f>
        <v>tier - 2</v>
      </c>
      <c r="Q157" s="11" t="str">
        <f>VLOOKUP(Table3[[#This Row],[state id2]],Table3[state id2],1,FALSE)</f>
        <v>R1011</v>
      </c>
      <c r="R157" s="11">
        <f t="shared" si="4"/>
        <v>-0.12024128239830348</v>
      </c>
      <c r="S157" s="11">
        <f t="shared" si="5"/>
        <v>-1.3048224687610617E-2</v>
      </c>
    </row>
    <row r="158" spans="1:19" x14ac:dyDescent="0.25">
      <c r="A158" s="20" t="str">
        <f>VLOOKUP('Customer Names'!A158,'Customer Names'!A158:A2493,1,FALSE)</f>
        <v>Id157</v>
      </c>
      <c r="B158" s="20" t="str">
        <f>VLOOKUP(Table6[[#This Row],[NAME]],Table6[NAME],1,FALSE)</f>
        <v>Daniel</v>
      </c>
      <c r="C158" s="11">
        <f>VLOOKUP(Table4[[#This Row],[BMI]],Table4[BMI],1,FALSE)</f>
        <v>34.43</v>
      </c>
      <c r="D158" s="11">
        <f>VLOOKUP(Table4[[#This Row],[HBA1C]],Table4[HBA1C],1,FALSE)</f>
        <v>10.82</v>
      </c>
      <c r="E158" s="11" t="str">
        <f>VLOOKUP(Table4[[#This Row],[Any Transplants]],Table4[Any Transplants],1,FALSE)</f>
        <v>No</v>
      </c>
      <c r="F158" s="11" t="str">
        <f>VLOOKUP(Table4[[#This Row],[Cancer history]],Table4[Cancer history],1,FALSE)</f>
        <v>No</v>
      </c>
      <c r="G158" s="11" t="str">
        <f>VLOOKUP(Table4[[#This Row],[Smoker2]],Table4[Smoker2],1,FALSE)</f>
        <v>YES</v>
      </c>
      <c r="H158" s="11" t="str">
        <f>VLOOKUP(Table4[[#This Row],[Heart Issues]],Table4[Heart Issues],1,FALSE)</f>
        <v>yes</v>
      </c>
      <c r="I158" s="11">
        <f>VLOOKUP(Table4[[#This Row],[Number of Major Surgeries]],Table4[Number of Major Surgeries],1,FALSE)</f>
        <v>1</v>
      </c>
      <c r="J158" s="11" t="str">
        <f>VLOOKUP('Medical Examinations'!M158,'Medical Examinations'!M158:M2492,1,FALSE)</f>
        <v>obesity</v>
      </c>
      <c r="K158" s="11" t="str">
        <f>VLOOKUP('Medical Examinations'!N158,'Medical Examinations'!N158:N2492,1,FALSE)</f>
        <v>diabetes</v>
      </c>
      <c r="L158" s="11" t="str">
        <f>VLOOKUP(Table3[[#This Row],[date of birth]],Table3[date of birth],1,FALSE)</f>
        <v>9-Nov-2003</v>
      </c>
      <c r="M158" s="11">
        <f>VLOOKUP(Table3[[#This Row],[age]],Table3[age],1,FALSE)</f>
        <v>19</v>
      </c>
      <c r="N158" s="65">
        <f>VLOOKUP(Table3[[#This Row],[charges2]],Table3[charges2],1,FALSE)</f>
        <v>1731.68</v>
      </c>
      <c r="O158" s="11" t="str">
        <f>VLOOKUP(Table3[[#This Row],[HOSPITAL TIER2]],Table3[HOSPITAL TIER2],1,FALSE)</f>
        <v>tier - 3</v>
      </c>
      <c r="P158" s="11" t="str">
        <f>VLOOKUP(Table3[[#This Row],[city tier2]],Table3[city tier2],1,FALSE)</f>
        <v>tier - 2</v>
      </c>
      <c r="Q158" s="11" t="str">
        <f>VLOOKUP(Table3[[#This Row],[state id2]],Table3[state id2],1,FALSE)</f>
        <v>R1011</v>
      </c>
      <c r="R158" s="11">
        <f t="shared" si="4"/>
        <v>-0.11901813359773557</v>
      </c>
      <c r="S158" s="11">
        <f t="shared" si="5"/>
        <v>-1.3671315656230197E-2</v>
      </c>
    </row>
    <row r="159" spans="1:19" x14ac:dyDescent="0.25">
      <c r="A159" s="20" t="str">
        <f>VLOOKUP('Customer Names'!A159,'Customer Names'!A159:A2494,1,FALSE)</f>
        <v>Id158</v>
      </c>
      <c r="B159" s="20" t="str">
        <f>VLOOKUP(Table6[[#This Row],[NAME]],Table6[NAME],1,FALSE)</f>
        <v>Syndy</v>
      </c>
      <c r="C159" s="11">
        <f>VLOOKUP(Table4[[#This Row],[BMI]],Table4[BMI],1,FALSE)</f>
        <v>41.33</v>
      </c>
      <c r="D159" s="11">
        <f>VLOOKUP(Table4[[#This Row],[HBA1C]],Table4[HBA1C],1,FALSE)</f>
        <v>4.01</v>
      </c>
      <c r="E159" s="11" t="str">
        <f>VLOOKUP(Table4[[#This Row],[Any Transplants]],Table4[Any Transplants],1,FALSE)</f>
        <v>No</v>
      </c>
      <c r="F159" s="11" t="str">
        <f>VLOOKUP(Table4[[#This Row],[Cancer history]],Table4[Cancer history],1,FALSE)</f>
        <v>No</v>
      </c>
      <c r="G159" s="11" t="str">
        <f>VLOOKUP(Table4[[#This Row],[Smoker2]],Table4[Smoker2],1,FALSE)</f>
        <v>YES</v>
      </c>
      <c r="H159" s="11" t="str">
        <f>VLOOKUP(Table4[[#This Row],[Heart Issues]],Table4[Heart Issues],1,FALSE)</f>
        <v>yes</v>
      </c>
      <c r="I159" s="11">
        <f>VLOOKUP(Table4[[#This Row],[Number of Major Surgeries]],Table4[Number of Major Surgeries],1,FALSE)</f>
        <v>0</v>
      </c>
      <c r="J159" s="11" t="str">
        <f>VLOOKUP('Medical Examinations'!M159,'Medical Examinations'!M159:M2493,1,FALSE)</f>
        <v>obesity</v>
      </c>
      <c r="K159" s="11" t="str">
        <f>VLOOKUP('Medical Examinations'!N159,'Medical Examinations'!N159:N2493,1,FALSE)</f>
        <v>normal</v>
      </c>
      <c r="L159" s="11" t="str">
        <f>VLOOKUP(Table3[[#This Row],[date of birth]],Table3[date of birth],1,FALSE)</f>
        <v>14-Nov-2003</v>
      </c>
      <c r="M159" s="11">
        <f>VLOOKUP(Table3[[#This Row],[age]],Table3[age],1,FALSE)</f>
        <v>19</v>
      </c>
      <c r="N159" s="65">
        <f>VLOOKUP(Table3[[#This Row],[charges2]],Table3[charges2],1,FALSE)</f>
        <v>1737.38</v>
      </c>
      <c r="O159" s="11" t="str">
        <f>VLOOKUP(Table3[[#This Row],[HOSPITAL TIER2]],Table3[HOSPITAL TIER2],1,FALSE)</f>
        <v>tier - 3</v>
      </c>
      <c r="P159" s="11" t="str">
        <f>VLOOKUP(Table3[[#This Row],[city tier2]],Table3[city tier2],1,FALSE)</f>
        <v>tier - 2</v>
      </c>
      <c r="Q159" s="11" t="str">
        <f>VLOOKUP(Table3[[#This Row],[state id2]],Table3[state id2],1,FALSE)</f>
        <v>R1011</v>
      </c>
      <c r="R159" s="11">
        <f t="shared" si="4"/>
        <v>-0.11872947832292403</v>
      </c>
      <c r="S159" s="11">
        <f t="shared" si="5"/>
        <v>-1.2215901159997808E-2</v>
      </c>
    </row>
    <row r="160" spans="1:19" x14ac:dyDescent="0.25">
      <c r="A160" s="20" t="str">
        <f>VLOOKUP('Customer Names'!A160,'Customer Names'!A160:A2495,1,FALSE)</f>
        <v>Id159</v>
      </c>
      <c r="B160" s="20" t="str">
        <f>VLOOKUP(Table6[[#This Row],[NAME]],Table6[NAME],1,FALSE)</f>
        <v>Aleksandra</v>
      </c>
      <c r="C160" s="11">
        <f>VLOOKUP(Table4[[#This Row],[BMI]],Table4[BMI],1,FALSE)</f>
        <v>31.92</v>
      </c>
      <c r="D160" s="11">
        <f>VLOOKUP(Table4[[#This Row],[HBA1C]],Table4[HBA1C],1,FALSE)</f>
        <v>5.12</v>
      </c>
      <c r="E160" s="11" t="str">
        <f>VLOOKUP(Table4[[#This Row],[Any Transplants]],Table4[Any Transplants],1,FALSE)</f>
        <v>No</v>
      </c>
      <c r="F160" s="11" t="str">
        <f>VLOOKUP(Table4[[#This Row],[Cancer history]],Table4[Cancer history],1,FALSE)</f>
        <v>No</v>
      </c>
      <c r="G160" s="11" t="str">
        <f>VLOOKUP(Table4[[#This Row],[Smoker2]],Table4[Smoker2],1,FALSE)</f>
        <v>YES</v>
      </c>
      <c r="H160" s="11" t="str">
        <f>VLOOKUP(Table4[[#This Row],[Heart Issues]],Table4[Heart Issues],1,FALSE)</f>
        <v>yes</v>
      </c>
      <c r="I160" s="11">
        <f>VLOOKUP(Table4[[#This Row],[Number of Major Surgeries]],Table4[Number of Major Surgeries],1,FALSE)</f>
        <v>1</v>
      </c>
      <c r="J160" s="11" t="str">
        <f>VLOOKUP('Medical Examinations'!M160,'Medical Examinations'!M160:M2494,1,FALSE)</f>
        <v>obesity</v>
      </c>
      <c r="K160" s="11" t="str">
        <f>VLOOKUP('Medical Examinations'!N160,'Medical Examinations'!N160:N2494,1,FALSE)</f>
        <v>normal</v>
      </c>
      <c r="L160" s="11" t="str">
        <f>VLOOKUP(Table3[[#This Row],[date of birth]],Table3[date of birth],1,FALSE)</f>
        <v>25-Jul-2003</v>
      </c>
      <c r="M160" s="11">
        <f>VLOOKUP(Table3[[#This Row],[age]],Table3[age],1,FALSE)</f>
        <v>19</v>
      </c>
      <c r="N160" s="65">
        <f>VLOOKUP(Table3[[#This Row],[charges2]],Table3[charges2],1,FALSE)</f>
        <v>1743.21</v>
      </c>
      <c r="O160" s="11" t="str">
        <f>VLOOKUP(Table3[[#This Row],[HOSPITAL TIER2]],Table3[HOSPITAL TIER2],1,FALSE)</f>
        <v>tier - 3</v>
      </c>
      <c r="P160" s="11" t="str">
        <f>VLOOKUP(Table3[[#This Row],[city tier2]],Table3[city tier2],1,FALSE)</f>
        <v>tier - 1</v>
      </c>
      <c r="Q160" s="11" t="str">
        <f>VLOOKUP(Table3[[#This Row],[state id2]],Table3[state id2],1,FALSE)</f>
        <v>R1011</v>
      </c>
      <c r="R160" s="11">
        <f t="shared" si="4"/>
        <v>-0.11785848612062926</v>
      </c>
      <c r="S160" s="11">
        <f t="shared" si="5"/>
        <v>-1.3100953145093084E-2</v>
      </c>
    </row>
    <row r="161" spans="1:19" x14ac:dyDescent="0.25">
      <c r="A161" s="20" t="str">
        <f>VLOOKUP('Customer Names'!A161,'Customer Names'!A161:A2496,1,FALSE)</f>
        <v>Id160</v>
      </c>
      <c r="B161" s="20" t="str">
        <f>VLOOKUP(Table6[[#This Row],[NAME]],Table6[NAME],1,FALSE)</f>
        <v>Steeve T Sr.</v>
      </c>
      <c r="C161" s="11">
        <f>VLOOKUP(Table4[[#This Row],[BMI]],Table4[BMI],1,FALSE)</f>
        <v>39.799999999999997</v>
      </c>
      <c r="D161" s="11">
        <f>VLOOKUP(Table4[[#This Row],[HBA1C]],Table4[HBA1C],1,FALSE)</f>
        <v>10.54</v>
      </c>
      <c r="E161" s="11" t="str">
        <f>VLOOKUP(Table4[[#This Row],[Any Transplants]],Table4[Any Transplants],1,FALSE)</f>
        <v>No</v>
      </c>
      <c r="F161" s="11" t="str">
        <f>VLOOKUP(Table4[[#This Row],[Cancer history]],Table4[Cancer history],1,FALSE)</f>
        <v>No</v>
      </c>
      <c r="G161" s="11" t="str">
        <f>VLOOKUP(Table4[[#This Row],[Smoker2]],Table4[Smoker2],1,FALSE)</f>
        <v>YES</v>
      </c>
      <c r="H161" s="11" t="str">
        <f>VLOOKUP(Table4[[#This Row],[Heart Issues]],Table4[Heart Issues],1,FALSE)</f>
        <v>yes</v>
      </c>
      <c r="I161" s="11">
        <f>VLOOKUP(Table4[[#This Row],[Number of Major Surgeries]],Table4[Number of Major Surgeries],1,FALSE)</f>
        <v>2</v>
      </c>
      <c r="J161" s="11" t="str">
        <f>VLOOKUP('Medical Examinations'!M161,'Medical Examinations'!M161:M2495,1,FALSE)</f>
        <v>obesity</v>
      </c>
      <c r="K161" s="11" t="str">
        <f>VLOOKUP('Medical Examinations'!N161,'Medical Examinations'!N161:N2495,1,FALSE)</f>
        <v>diabetes</v>
      </c>
      <c r="L161" s="11" t="str">
        <f>VLOOKUP(Table3[[#This Row],[date of birth]],Table3[date of birth],1,FALSE)</f>
        <v>28-Jul-2003</v>
      </c>
      <c r="M161" s="11">
        <f>VLOOKUP(Table3[[#This Row],[age]],Table3[age],1,FALSE)</f>
        <v>19</v>
      </c>
      <c r="N161" s="65">
        <f>VLOOKUP(Table3[[#This Row],[charges2]],Table3[charges2],1,FALSE)</f>
        <v>1744.47</v>
      </c>
      <c r="O161" s="11" t="str">
        <f>VLOOKUP(Table3[[#This Row],[HOSPITAL TIER2]],Table3[HOSPITAL TIER2],1,FALSE)</f>
        <v>tier - 3</v>
      </c>
      <c r="P161" s="11" t="str">
        <f>VLOOKUP(Table3[[#This Row],[city tier2]],Table3[city tier2],1,FALSE)</f>
        <v>tier - 1</v>
      </c>
      <c r="Q161" s="11" t="str">
        <f>VLOOKUP(Table3[[#This Row],[state id2]],Table3[state id2],1,FALSE)</f>
        <v>R1011</v>
      </c>
      <c r="R161" s="11">
        <f t="shared" si="4"/>
        <v>-0.11778864042171269</v>
      </c>
      <c r="S161" s="11">
        <f t="shared" si="5"/>
        <v>-1.360172763837989E-2</v>
      </c>
    </row>
    <row r="162" spans="1:19" x14ac:dyDescent="0.25">
      <c r="A162" s="20" t="str">
        <f>VLOOKUP('Customer Names'!A162,'Customer Names'!A162:A2497,1,FALSE)</f>
        <v>Id161</v>
      </c>
      <c r="B162" s="20" t="str">
        <f>VLOOKUP(Table6[[#This Row],[NAME]],Table6[NAME],1,FALSE)</f>
        <v>Richard</v>
      </c>
      <c r="C162" s="11">
        <f>VLOOKUP(Table4[[#This Row],[BMI]],Table4[BMI],1,FALSE)</f>
        <v>42.82</v>
      </c>
      <c r="D162" s="11">
        <f>VLOOKUP(Table4[[#This Row],[HBA1C]],Table4[HBA1C],1,FALSE)</f>
        <v>4.21</v>
      </c>
      <c r="E162" s="11" t="str">
        <f>VLOOKUP(Table4[[#This Row],[Any Transplants]],Table4[Any Transplants],1,FALSE)</f>
        <v>No</v>
      </c>
      <c r="F162" s="11" t="str">
        <f>VLOOKUP(Table4[[#This Row],[Cancer history]],Table4[Cancer history],1,FALSE)</f>
        <v>No</v>
      </c>
      <c r="G162" s="11" t="str">
        <f>VLOOKUP(Table4[[#This Row],[Smoker2]],Table4[Smoker2],1,FALSE)</f>
        <v>YES</v>
      </c>
      <c r="H162" s="11" t="str">
        <f>VLOOKUP(Table4[[#This Row],[Heart Issues]],Table4[Heart Issues],1,FALSE)</f>
        <v>No</v>
      </c>
      <c r="I162" s="11">
        <f>VLOOKUP(Table4[[#This Row],[Number of Major Surgeries]],Table4[Number of Major Surgeries],1,FALSE)</f>
        <v>0</v>
      </c>
      <c r="J162" s="11" t="str">
        <f>VLOOKUP('Medical Examinations'!M162,'Medical Examinations'!M162:M2496,1,FALSE)</f>
        <v>obesity</v>
      </c>
      <c r="K162" s="11" t="str">
        <f>VLOOKUP('Medical Examinations'!N162,'Medical Examinations'!N162:N2496,1,FALSE)</f>
        <v>normal</v>
      </c>
      <c r="L162" s="11" t="str">
        <f>VLOOKUP(Table3[[#This Row],[date of birth]],Table3[date of birth],1,FALSE)</f>
        <v>26-Sep-2003</v>
      </c>
      <c r="M162" s="11">
        <f>VLOOKUP(Table3[[#This Row],[age]],Table3[age],1,FALSE)</f>
        <v>19</v>
      </c>
      <c r="N162" s="65">
        <f>VLOOKUP(Table3[[#This Row],[charges2]],Table3[charges2],1,FALSE)</f>
        <v>1748.77</v>
      </c>
      <c r="O162" s="11" t="str">
        <f>VLOOKUP(Table3[[#This Row],[HOSPITAL TIER2]],Table3[HOSPITAL TIER2],1,FALSE)</f>
        <v>tier - 3</v>
      </c>
      <c r="P162" s="11" t="str">
        <f>VLOOKUP(Table3[[#This Row],[city tier2]],Table3[city tier2],1,FALSE)</f>
        <v>tier - 1</v>
      </c>
      <c r="Q162" s="11" t="str">
        <f>VLOOKUP(Table3[[#This Row],[state id2]],Table3[state id2],1,FALSE)</f>
        <v>R1011</v>
      </c>
      <c r="R162" s="11">
        <f t="shared" si="4"/>
        <v>-0.11704035603965332</v>
      </c>
      <c r="S162" s="11">
        <f t="shared" si="5"/>
        <v>-1.2235207629793545E-2</v>
      </c>
    </row>
    <row r="163" spans="1:19" x14ac:dyDescent="0.25">
      <c r="A163" s="20" t="str">
        <f>VLOOKUP('Customer Names'!A163,'Customer Names'!A163:A2498,1,FALSE)</f>
        <v>Id162</v>
      </c>
      <c r="B163" s="20" t="str">
        <f>VLOOKUP(Table6[[#This Row],[NAME]],Table6[NAME],1,FALSE)</f>
        <v>Aaron T</v>
      </c>
      <c r="C163" s="11">
        <f>VLOOKUP(Table4[[#This Row],[BMI]],Table4[BMI],1,FALSE)</f>
        <v>33.630000000000003</v>
      </c>
      <c r="D163" s="11">
        <f>VLOOKUP(Table4[[#This Row],[HBA1C]],Table4[HBA1C],1,FALSE)</f>
        <v>5.42</v>
      </c>
      <c r="E163" s="11" t="str">
        <f>VLOOKUP(Table4[[#This Row],[Any Transplants]],Table4[Any Transplants],1,FALSE)</f>
        <v>No</v>
      </c>
      <c r="F163" s="11" t="str">
        <f>VLOOKUP(Table4[[#This Row],[Cancer history]],Table4[Cancer history],1,FALSE)</f>
        <v>No</v>
      </c>
      <c r="G163" s="11" t="str">
        <f>VLOOKUP(Table4[[#This Row],[Smoker2]],Table4[Smoker2],1,FALSE)</f>
        <v>YES</v>
      </c>
      <c r="H163" s="11" t="str">
        <f>VLOOKUP(Table4[[#This Row],[Heart Issues]],Table4[Heart Issues],1,FALSE)</f>
        <v>No</v>
      </c>
      <c r="I163" s="11">
        <f>VLOOKUP(Table4[[#This Row],[Number of Major Surgeries]],Table4[Number of Major Surgeries],1,FALSE)</f>
        <v>0</v>
      </c>
      <c r="J163" s="11" t="str">
        <f>VLOOKUP('Medical Examinations'!M163,'Medical Examinations'!M163:M2497,1,FALSE)</f>
        <v>obesity</v>
      </c>
      <c r="K163" s="11" t="str">
        <f>VLOOKUP('Medical Examinations'!N163,'Medical Examinations'!N163:N2497,1,FALSE)</f>
        <v>normal</v>
      </c>
      <c r="L163" s="11" t="str">
        <f>VLOOKUP(Table3[[#This Row],[date of birth]],Table3[date of birth],1,FALSE)</f>
        <v>7-Oct-1998</v>
      </c>
      <c r="M163" s="11">
        <f>VLOOKUP(Table3[[#This Row],[age]],Table3[age],1,FALSE)</f>
        <v>24</v>
      </c>
      <c r="N163" s="65">
        <f>VLOOKUP(Table3[[#This Row],[charges2]],Table3[charges2],1,FALSE)</f>
        <v>1756.6</v>
      </c>
      <c r="O163" s="11" t="str">
        <f>VLOOKUP(Table3[[#This Row],[HOSPITAL TIER2]],Table3[HOSPITAL TIER2],1,FALSE)</f>
        <v>tier - 3</v>
      </c>
      <c r="P163" s="11" t="str">
        <f>VLOOKUP(Table3[[#This Row],[city tier2]],Table3[city tier2],1,FALSE)</f>
        <v>tier - 3</v>
      </c>
      <c r="Q163" s="11" t="str">
        <f>VLOOKUP(Table3[[#This Row],[state id2]],Table3[state id2],1,FALSE)</f>
        <v>R1013</v>
      </c>
      <c r="R163" s="11">
        <f t="shared" si="4"/>
        <v>-0.11604176154808472</v>
      </c>
      <c r="S163" s="11">
        <f t="shared" si="5"/>
        <v>-1.3054224955188454E-2</v>
      </c>
    </row>
    <row r="164" spans="1:19" x14ac:dyDescent="0.25">
      <c r="A164" s="20" t="str">
        <f>VLOOKUP('Customer Names'!A164,'Customer Names'!A164:A2499,1,FALSE)</f>
        <v>Id163</v>
      </c>
      <c r="B164" s="20" t="str">
        <f>VLOOKUP(Table6[[#This Row],[NAME]],Table6[NAME],1,FALSE)</f>
        <v>Akira</v>
      </c>
      <c r="C164" s="11">
        <f>VLOOKUP(Table4[[#This Row],[BMI]],Table4[BMI],1,FALSE)</f>
        <v>37.07</v>
      </c>
      <c r="D164" s="11">
        <f>VLOOKUP(Table4[[#This Row],[HBA1C]],Table4[HBA1C],1,FALSE)</f>
        <v>4.28</v>
      </c>
      <c r="E164" s="11" t="str">
        <f>VLOOKUP(Table4[[#This Row],[Any Transplants]],Table4[Any Transplants],1,FALSE)</f>
        <v>yes</v>
      </c>
      <c r="F164" s="11" t="str">
        <f>VLOOKUP(Table4[[#This Row],[Cancer history]],Table4[Cancer history],1,FALSE)</f>
        <v>No</v>
      </c>
      <c r="G164" s="11" t="str">
        <f>VLOOKUP(Table4[[#This Row],[Smoker2]],Table4[Smoker2],1,FALSE)</f>
        <v>YES</v>
      </c>
      <c r="H164" s="11" t="str">
        <f>VLOOKUP(Table4[[#This Row],[Heart Issues]],Table4[Heart Issues],1,FALSE)</f>
        <v>No</v>
      </c>
      <c r="I164" s="11">
        <f>VLOOKUP(Table4[[#This Row],[Number of Major Surgeries]],Table4[Number of Major Surgeries],1,FALSE)</f>
        <v>1</v>
      </c>
      <c r="J164" s="11" t="str">
        <f>VLOOKUP('Medical Examinations'!M164,'Medical Examinations'!M164:M2498,1,FALSE)</f>
        <v>obesity</v>
      </c>
      <c r="K164" s="11" t="str">
        <f>VLOOKUP('Medical Examinations'!N164,'Medical Examinations'!N164:N2498,1,FALSE)</f>
        <v>normal</v>
      </c>
      <c r="L164" s="11" t="str">
        <f>VLOOKUP(Table3[[#This Row],[date of birth]],Table3[date of birth],1,FALSE)</f>
        <v>19-Nov-2003</v>
      </c>
      <c r="M164" s="11">
        <f>VLOOKUP(Table3[[#This Row],[age]],Table3[age],1,FALSE)</f>
        <v>19</v>
      </c>
      <c r="N164" s="65">
        <f>VLOOKUP(Table3[[#This Row],[charges2]],Table3[charges2],1,FALSE)</f>
        <v>1759.34</v>
      </c>
      <c r="O164" s="11" t="str">
        <f>VLOOKUP(Table3[[#This Row],[HOSPITAL TIER2]],Table3[HOSPITAL TIER2],1,FALSE)</f>
        <v>tier - 3</v>
      </c>
      <c r="P164" s="11" t="str">
        <f>VLOOKUP(Table3[[#This Row],[city tier2]],Table3[city tier2],1,FALSE)</f>
        <v>tier - 1</v>
      </c>
      <c r="Q164" s="11" t="str">
        <f>VLOOKUP(Table3[[#This Row],[state id2]],Table3[state id2],1,FALSE)</f>
        <v>R1011</v>
      </c>
      <c r="R164" s="11">
        <f t="shared" si="4"/>
        <v>-0.11585792725429812</v>
      </c>
      <c r="S164" s="11">
        <f t="shared" si="5"/>
        <v>-1.3358312403210518E-2</v>
      </c>
    </row>
    <row r="165" spans="1:19" x14ac:dyDescent="0.25">
      <c r="A165" s="20" t="str">
        <f>VLOOKUP('Customer Names'!A165,'Customer Names'!A165:A2500,1,FALSE)</f>
        <v>Id164</v>
      </c>
      <c r="B165" s="20" t="str">
        <f>VLOOKUP(Table6[[#This Row],[NAME]],Table6[NAME],1,FALSE)</f>
        <v>Ben</v>
      </c>
      <c r="C165" s="11">
        <f>VLOOKUP(Table4[[#This Row],[BMI]],Table4[BMI],1,FALSE)</f>
        <v>35.625</v>
      </c>
      <c r="D165" s="11">
        <f>VLOOKUP(Table4[[#This Row],[HBA1C]],Table4[HBA1C],1,FALSE)</f>
        <v>8.9</v>
      </c>
      <c r="E165" s="11" t="str">
        <f>VLOOKUP(Table4[[#This Row],[Any Transplants]],Table4[Any Transplants],1,FALSE)</f>
        <v>No</v>
      </c>
      <c r="F165" s="11" t="str">
        <f>VLOOKUP(Table4[[#This Row],[Cancer history]],Table4[Cancer history],1,FALSE)</f>
        <v>No</v>
      </c>
      <c r="G165" s="11" t="str">
        <f>VLOOKUP(Table4[[#This Row],[Smoker2]],Table4[Smoker2],1,FALSE)</f>
        <v>YES</v>
      </c>
      <c r="H165" s="11" t="str">
        <f>VLOOKUP(Table4[[#This Row],[Heart Issues]],Table4[Heart Issues],1,FALSE)</f>
        <v>No</v>
      </c>
      <c r="I165" s="11">
        <f>VLOOKUP(Table4[[#This Row],[Number of Major Surgeries]],Table4[Number of Major Surgeries],1,FALSE)</f>
        <v>0</v>
      </c>
      <c r="J165" s="11" t="str">
        <f>VLOOKUP('Medical Examinations'!M165,'Medical Examinations'!M165:M2499,1,FALSE)</f>
        <v>obesity</v>
      </c>
      <c r="K165" s="11" t="str">
        <f>VLOOKUP('Medical Examinations'!N165,'Medical Examinations'!N165:N2499,1,FALSE)</f>
        <v>diabetes</v>
      </c>
      <c r="L165" s="11" t="str">
        <f>VLOOKUP(Table3[[#This Row],[date of birth]],Table3[date of birth],1,FALSE)</f>
        <v>13-Dec-2002</v>
      </c>
      <c r="M165" s="11">
        <f>VLOOKUP(Table3[[#This Row],[age]],Table3[age],1,FALSE)</f>
        <v>20</v>
      </c>
      <c r="N165" s="65">
        <f>VLOOKUP(Table3[[#This Row],[charges2]],Table3[charges2],1,FALSE)</f>
        <v>1769.53</v>
      </c>
      <c r="O165" s="11" t="str">
        <f>VLOOKUP(Table3[[#This Row],[HOSPITAL TIER2]],Table3[HOSPITAL TIER2],1,FALSE)</f>
        <v>tier - 3</v>
      </c>
      <c r="P165" s="11" t="str">
        <f>VLOOKUP(Table3[[#This Row],[city tier2]],Table3[city tier2],1,FALSE)</f>
        <v>tier - 3</v>
      </c>
      <c r="Q165" s="11" t="str">
        <f>VLOOKUP(Table3[[#This Row],[state id2]],Table3[state id2],1,FALSE)</f>
        <v>R1012</v>
      </c>
      <c r="R165" s="11">
        <f t="shared" si="4"/>
        <v>-0.11533506122307498</v>
      </c>
      <c r="S165" s="11">
        <f t="shared" si="5"/>
        <v>-1.4156104108054627E-2</v>
      </c>
    </row>
    <row r="166" spans="1:19" x14ac:dyDescent="0.25">
      <c r="A166" s="20" t="str">
        <f>VLOOKUP('Customer Names'!A166,'Customer Names'!A166:A2501,1,FALSE)</f>
        <v>Id165</v>
      </c>
      <c r="B166" s="20" t="str">
        <f>VLOOKUP(Table6[[#This Row],[NAME]],Table6[NAME],1,FALSE)</f>
        <v>Jana</v>
      </c>
      <c r="C166" s="11">
        <f>VLOOKUP(Table4[[#This Row],[BMI]],Table4[BMI],1,FALSE)</f>
        <v>42.69</v>
      </c>
      <c r="D166" s="11">
        <f>VLOOKUP(Table4[[#This Row],[HBA1C]],Table4[HBA1C],1,FALSE)</f>
        <v>4.8899999999999997</v>
      </c>
      <c r="E166" s="11" t="str">
        <f>VLOOKUP(Table4[[#This Row],[Any Transplants]],Table4[Any Transplants],1,FALSE)</f>
        <v>No</v>
      </c>
      <c r="F166" s="11" t="str">
        <f>VLOOKUP(Table4[[#This Row],[Cancer history]],Table4[Cancer history],1,FALSE)</f>
        <v>Yes</v>
      </c>
      <c r="G166" s="11" t="str">
        <f>VLOOKUP(Table4[[#This Row],[Smoker2]],Table4[Smoker2],1,FALSE)</f>
        <v>YES</v>
      </c>
      <c r="H166" s="11" t="str">
        <f>VLOOKUP(Table4[[#This Row],[Heart Issues]],Table4[Heart Issues],1,FALSE)</f>
        <v>No</v>
      </c>
      <c r="I166" s="11">
        <f>VLOOKUP(Table4[[#This Row],[Number of Major Surgeries]],Table4[Number of Major Surgeries],1,FALSE)</f>
        <v>1</v>
      </c>
      <c r="J166" s="11" t="str">
        <f>VLOOKUP('Medical Examinations'!M166,'Medical Examinations'!M166:M2500,1,FALSE)</f>
        <v>obesity</v>
      </c>
      <c r="K166" s="11" t="str">
        <f>VLOOKUP('Medical Examinations'!N166,'Medical Examinations'!N166:N2500,1,FALSE)</f>
        <v>normal</v>
      </c>
      <c r="L166" s="11" t="str">
        <f>VLOOKUP(Table3[[#This Row],[date of birth]],Table3[date of birth],1,FALSE)</f>
        <v>25-Sep-1999</v>
      </c>
      <c r="M166" s="11">
        <f>VLOOKUP(Table3[[#This Row],[age]],Table3[age],1,FALSE)</f>
        <v>23</v>
      </c>
      <c r="N166" s="65">
        <f>VLOOKUP(Table3[[#This Row],[charges2]],Table3[charges2],1,FALSE)</f>
        <v>1815.88</v>
      </c>
      <c r="O166" s="11" t="str">
        <f>VLOOKUP(Table3[[#This Row],[HOSPITAL TIER2]],Table3[HOSPITAL TIER2],1,FALSE)</f>
        <v>tier - 3</v>
      </c>
      <c r="P166" s="11" t="str">
        <f>VLOOKUP(Table3[[#This Row],[city tier2]],Table3[city tier2],1,FALSE)</f>
        <v>tier - 3</v>
      </c>
      <c r="Q166" s="11" t="str">
        <f>VLOOKUP(Table3[[#This Row],[state id2]],Table3[state id2],1,FALSE)</f>
        <v>R1013</v>
      </c>
      <c r="R166" s="11">
        <f t="shared" si="4"/>
        <v>-0.11495136949020607</v>
      </c>
      <c r="S166" s="11">
        <f t="shared" si="5"/>
        <v>-1.3385387206290173E-2</v>
      </c>
    </row>
    <row r="167" spans="1:19" x14ac:dyDescent="0.25">
      <c r="A167" s="20" t="str">
        <f>VLOOKUP('Customer Names'!A167,'Customer Names'!A167:A2502,1,FALSE)</f>
        <v>Id166</v>
      </c>
      <c r="B167" s="20" t="str">
        <f>VLOOKUP(Table6[[#This Row],[NAME]],Table6[NAME],1,FALSE)</f>
        <v>Jay T.</v>
      </c>
      <c r="C167" s="11">
        <f>VLOOKUP(Table4[[#This Row],[BMI]],Table4[BMI],1,FALSE)</f>
        <v>37.869999999999997</v>
      </c>
      <c r="D167" s="11">
        <f>VLOOKUP(Table4[[#This Row],[HBA1C]],Table4[HBA1C],1,FALSE)</f>
        <v>4.29</v>
      </c>
      <c r="E167" s="11" t="str">
        <f>VLOOKUP(Table4[[#This Row],[Any Transplants]],Table4[Any Transplants],1,FALSE)</f>
        <v>No</v>
      </c>
      <c r="F167" s="11" t="str">
        <f>VLOOKUP(Table4[[#This Row],[Cancer history]],Table4[Cancer history],1,FALSE)</f>
        <v>Yes</v>
      </c>
      <c r="G167" s="11" t="str">
        <f>VLOOKUP(Table4[[#This Row],[Smoker2]],Table4[Smoker2],1,FALSE)</f>
        <v>YES</v>
      </c>
      <c r="H167" s="11" t="str">
        <f>VLOOKUP(Table4[[#This Row],[Heart Issues]],Table4[Heart Issues],1,FALSE)</f>
        <v>yes</v>
      </c>
      <c r="I167" s="11">
        <f>VLOOKUP(Table4[[#This Row],[Number of Major Surgeries]],Table4[Number of Major Surgeries],1,FALSE)</f>
        <v>1</v>
      </c>
      <c r="J167" s="11" t="str">
        <f>VLOOKUP('Medical Examinations'!M167,'Medical Examinations'!M167:M2501,1,FALSE)</f>
        <v>obesity</v>
      </c>
      <c r="K167" s="11" t="str">
        <f>VLOOKUP('Medical Examinations'!N167,'Medical Examinations'!N167:N2501,1,FALSE)</f>
        <v>normal</v>
      </c>
      <c r="L167" s="11" t="str">
        <f>VLOOKUP(Table3[[#This Row],[date of birth]],Table3[date of birth],1,FALSE)</f>
        <v>19-Aug-2004</v>
      </c>
      <c r="M167" s="11">
        <f>VLOOKUP(Table3[[#This Row],[age]],Table3[age],1,FALSE)</f>
        <v>18</v>
      </c>
      <c r="N167" s="65">
        <f>VLOOKUP(Table3[[#This Row],[charges2]],Table3[charges2],1,FALSE)</f>
        <v>1822.54</v>
      </c>
      <c r="O167" s="11" t="str">
        <f>VLOOKUP(Table3[[#This Row],[HOSPITAL TIER2]],Table3[HOSPITAL TIER2],1,FALSE)</f>
        <v>tier - 3</v>
      </c>
      <c r="P167" s="11" t="str">
        <f>VLOOKUP(Table3[[#This Row],[city tier2]],Table3[city tier2],1,FALSE)</f>
        <v>tier - 1</v>
      </c>
      <c r="Q167" s="11" t="str">
        <f>VLOOKUP(Table3[[#This Row],[state id2]],Table3[state id2],1,FALSE)</f>
        <v>R1012</v>
      </c>
      <c r="R167" s="11">
        <f t="shared" si="4"/>
        <v>-0.11414023683068576</v>
      </c>
      <c r="S167" s="11">
        <f t="shared" si="5"/>
        <v>-1.3860997616974985E-2</v>
      </c>
    </row>
    <row r="168" spans="1:19" x14ac:dyDescent="0.25">
      <c r="A168" s="20" t="str">
        <f>VLOOKUP('Customer Names'!A168,'Customer Names'!A168:A2503,1,FALSE)</f>
        <v>Id167</v>
      </c>
      <c r="B168" s="20" t="str">
        <f>VLOOKUP(Table6[[#This Row],[NAME]],Table6[NAME],1,FALSE)</f>
        <v>Marie-Helene</v>
      </c>
      <c r="C168" s="11">
        <f>VLOOKUP(Table4[[#This Row],[BMI]],Table4[BMI],1,FALSE)</f>
        <v>40.61</v>
      </c>
      <c r="D168" s="11">
        <f>VLOOKUP(Table4[[#This Row],[HBA1C]],Table4[HBA1C],1,FALSE)</f>
        <v>8</v>
      </c>
      <c r="E168" s="11" t="str">
        <f>VLOOKUP(Table4[[#This Row],[Any Transplants]],Table4[Any Transplants],1,FALSE)</f>
        <v>No</v>
      </c>
      <c r="F168" s="11" t="str">
        <f>VLOOKUP(Table4[[#This Row],[Cancer history]],Table4[Cancer history],1,FALSE)</f>
        <v>No</v>
      </c>
      <c r="G168" s="11" t="str">
        <f>VLOOKUP(Table4[[#This Row],[Smoker2]],Table4[Smoker2],1,FALSE)</f>
        <v>YES</v>
      </c>
      <c r="H168" s="11" t="str">
        <f>VLOOKUP(Table4[[#This Row],[Heart Issues]],Table4[Heart Issues],1,FALSE)</f>
        <v>yes</v>
      </c>
      <c r="I168" s="11">
        <f>VLOOKUP(Table4[[#This Row],[Number of Major Surgeries]],Table4[Number of Major Surgeries],1,FALSE)</f>
        <v>1</v>
      </c>
      <c r="J168" s="11" t="str">
        <f>VLOOKUP('Medical Examinations'!M168,'Medical Examinations'!M168:M2502,1,FALSE)</f>
        <v>obesity</v>
      </c>
      <c r="K168" s="11" t="str">
        <f>VLOOKUP('Medical Examinations'!N168,'Medical Examinations'!N168:N2502,1,FALSE)</f>
        <v>diabetes</v>
      </c>
      <c r="L168" s="11" t="str">
        <f>VLOOKUP(Table3[[#This Row],[date of birth]],Table3[date of birth],1,FALSE)</f>
        <v>17-Nov-1999</v>
      </c>
      <c r="M168" s="11">
        <f>VLOOKUP(Table3[[#This Row],[age]],Table3[age],1,FALSE)</f>
        <v>23</v>
      </c>
      <c r="N168" s="65">
        <f>VLOOKUP(Table3[[#This Row],[charges2]],Table3[charges2],1,FALSE)</f>
        <v>1824.29</v>
      </c>
      <c r="O168" s="11" t="str">
        <f>VLOOKUP(Table3[[#This Row],[HOSPITAL TIER2]],Table3[HOSPITAL TIER2],1,FALSE)</f>
        <v>tier - 3</v>
      </c>
      <c r="P168" s="11" t="str">
        <f>VLOOKUP(Table3[[#This Row],[city tier2]],Table3[city tier2],1,FALSE)</f>
        <v>tier - 3</v>
      </c>
      <c r="Q168" s="11" t="str">
        <f>VLOOKUP(Table3[[#This Row],[state id2]],Table3[state id2],1,FALSE)</f>
        <v>R1013</v>
      </c>
      <c r="R168" s="11">
        <f t="shared" si="4"/>
        <v>-0.11351955656994669</v>
      </c>
      <c r="S168" s="11">
        <f t="shared" si="5"/>
        <v>-1.4696257870510598E-2</v>
      </c>
    </row>
    <row r="169" spans="1:19" x14ac:dyDescent="0.25">
      <c r="A169" s="20" t="str">
        <f>VLOOKUP('Customer Names'!A169,'Customer Names'!A169:A2504,1,FALSE)</f>
        <v>Id168</v>
      </c>
      <c r="B169" s="20" t="str">
        <f>VLOOKUP(Table6[[#This Row],[NAME]],Table6[NAME],1,FALSE)</f>
        <v>Bret R</v>
      </c>
      <c r="C169" s="11">
        <f>VLOOKUP(Table4[[#This Row],[BMI]],Table4[BMI],1,FALSE)</f>
        <v>30.78</v>
      </c>
      <c r="D169" s="11">
        <f>VLOOKUP(Table4[[#This Row],[HBA1C]],Table4[HBA1C],1,FALSE)</f>
        <v>4.67</v>
      </c>
      <c r="E169" s="11" t="str">
        <f>VLOOKUP(Table4[[#This Row],[Any Transplants]],Table4[Any Transplants],1,FALSE)</f>
        <v>No</v>
      </c>
      <c r="F169" s="11" t="str">
        <f>VLOOKUP(Table4[[#This Row],[Cancer history]],Table4[Cancer history],1,FALSE)</f>
        <v>No</v>
      </c>
      <c r="G169" s="11" t="str">
        <f>VLOOKUP(Table4[[#This Row],[Smoker2]],Table4[Smoker2],1,FALSE)</f>
        <v>YES</v>
      </c>
      <c r="H169" s="11" t="str">
        <f>VLOOKUP(Table4[[#This Row],[Heart Issues]],Table4[Heart Issues],1,FALSE)</f>
        <v>yes</v>
      </c>
      <c r="I169" s="11">
        <f>VLOOKUP(Table4[[#This Row],[Number of Major Surgeries]],Table4[Number of Major Surgeries],1,FALSE)</f>
        <v>0</v>
      </c>
      <c r="J169" s="11" t="str">
        <f>VLOOKUP('Medical Examinations'!M169,'Medical Examinations'!M169:M2503,1,FALSE)</f>
        <v>obesity</v>
      </c>
      <c r="K169" s="11" t="str">
        <f>VLOOKUP('Medical Examinations'!N169,'Medical Examinations'!N169:N2503,1,FALSE)</f>
        <v>normal</v>
      </c>
      <c r="L169" s="11" t="str">
        <f>VLOOKUP(Table3[[#This Row],[date of birth]],Table3[date of birth],1,FALSE)</f>
        <v>1-Oct-1999</v>
      </c>
      <c r="M169" s="11">
        <f>VLOOKUP(Table3[[#This Row],[age]],Table3[age],1,FALSE)</f>
        <v>23</v>
      </c>
      <c r="N169" s="65">
        <f>VLOOKUP(Table3[[#This Row],[charges2]],Table3[charges2],1,FALSE)</f>
        <v>1826.84</v>
      </c>
      <c r="O169" s="11" t="str">
        <f>VLOOKUP(Table3[[#This Row],[HOSPITAL TIER2]],Table3[HOSPITAL TIER2],1,FALSE)</f>
        <v>tier - 3</v>
      </c>
      <c r="P169" s="11" t="str">
        <f>VLOOKUP(Table3[[#This Row],[city tier2]],Table3[city tier2],1,FALSE)</f>
        <v>tier - 2</v>
      </c>
      <c r="Q169" s="11" t="str">
        <f>VLOOKUP(Table3[[#This Row],[state id2]],Table3[state id2],1,FALSE)</f>
        <v>R1011</v>
      </c>
      <c r="R169" s="11">
        <f t="shared" si="4"/>
        <v>-0.11284118547931107</v>
      </c>
      <c r="S169" s="11">
        <f t="shared" si="5"/>
        <v>-1.4289635278490092E-2</v>
      </c>
    </row>
    <row r="170" spans="1:19" x14ac:dyDescent="0.25">
      <c r="A170" s="20" t="str">
        <f>VLOOKUP('Customer Names'!A170,'Customer Names'!A170:A2505,1,FALSE)</f>
        <v>Id169</v>
      </c>
      <c r="B170" s="20" t="str">
        <f>VLOOKUP(Table6[[#This Row],[NAME]],Table6[NAME],1,FALSE)</f>
        <v>Gardner L</v>
      </c>
      <c r="C170" s="11">
        <f>VLOOKUP(Table4[[#This Row],[BMI]],Table4[BMI],1,FALSE)</f>
        <v>49.49</v>
      </c>
      <c r="D170" s="11">
        <f>VLOOKUP(Table4[[#This Row],[HBA1C]],Table4[HBA1C],1,FALSE)</f>
        <v>4.5</v>
      </c>
      <c r="E170" s="11" t="str">
        <f>VLOOKUP(Table4[[#This Row],[Any Transplants]],Table4[Any Transplants],1,FALSE)</f>
        <v>No</v>
      </c>
      <c r="F170" s="11" t="str">
        <f>VLOOKUP(Table4[[#This Row],[Cancer history]],Table4[Cancer history],1,FALSE)</f>
        <v>No</v>
      </c>
      <c r="G170" s="11" t="str">
        <f>VLOOKUP(Table4[[#This Row],[Smoker2]],Table4[Smoker2],1,FALSE)</f>
        <v>YES</v>
      </c>
      <c r="H170" s="11" t="str">
        <f>VLOOKUP(Table4[[#This Row],[Heart Issues]],Table4[Heart Issues],1,FALSE)</f>
        <v>No</v>
      </c>
      <c r="I170" s="11">
        <f>VLOOKUP(Table4[[#This Row],[Number of Major Surgeries]],Table4[Number of Major Surgeries],1,FALSE)</f>
        <v>0</v>
      </c>
      <c r="J170" s="11" t="str">
        <f>VLOOKUP('Medical Examinations'!M170,'Medical Examinations'!M170:M2504,1,FALSE)</f>
        <v>obesity</v>
      </c>
      <c r="K170" s="11" t="str">
        <f>VLOOKUP('Medical Examinations'!N170,'Medical Examinations'!N170:N2504,1,FALSE)</f>
        <v>normal</v>
      </c>
      <c r="L170" s="11" t="str">
        <f>VLOOKUP(Table3[[#This Row],[date of birth]],Table3[date of birth],1,FALSE)</f>
        <v>11-Aug-2003</v>
      </c>
      <c r="M170" s="11">
        <f>VLOOKUP(Table3[[#This Row],[age]],Table3[age],1,FALSE)</f>
        <v>19</v>
      </c>
      <c r="N170" s="65">
        <f>VLOOKUP(Table3[[#This Row],[charges2]],Table3[charges2],1,FALSE)</f>
        <v>1832.09</v>
      </c>
      <c r="O170" s="11" t="str">
        <f>VLOOKUP(Table3[[#This Row],[HOSPITAL TIER2]],Table3[HOSPITAL TIER2],1,FALSE)</f>
        <v>tier - 3</v>
      </c>
      <c r="P170" s="11" t="str">
        <f>VLOOKUP(Table3[[#This Row],[city tier2]],Table3[city tier2],1,FALSE)</f>
        <v>tier - 3</v>
      </c>
      <c r="Q170" s="11" t="str">
        <f>VLOOKUP(Table3[[#This Row],[state id2]],Table3[state id2],1,FALSE)</f>
        <v>R1011</v>
      </c>
      <c r="R170" s="11">
        <f t="shared" si="4"/>
        <v>-0.11285196230231308</v>
      </c>
      <c r="S170" s="11">
        <f t="shared" si="5"/>
        <v>-1.4830931101588181E-2</v>
      </c>
    </row>
    <row r="171" spans="1:19" x14ac:dyDescent="0.25">
      <c r="A171" s="20" t="str">
        <f>VLOOKUP('Customer Names'!A171,'Customer Names'!A171:A2506,1,FALSE)</f>
        <v>Id170</v>
      </c>
      <c r="B171" s="20" t="str">
        <f>VLOOKUP(Table6[[#This Row],[NAME]],Table6[NAME],1,FALSE)</f>
        <v>Bobby</v>
      </c>
      <c r="C171" s="11">
        <f>VLOOKUP(Table4[[#This Row],[BMI]],Table4[BMI],1,FALSE)</f>
        <v>37.619999999999997</v>
      </c>
      <c r="D171" s="11">
        <f>VLOOKUP(Table4[[#This Row],[HBA1C]],Table4[HBA1C],1,FALSE)</f>
        <v>6.32</v>
      </c>
      <c r="E171" s="11" t="str">
        <f>VLOOKUP(Table4[[#This Row],[Any Transplants]],Table4[Any Transplants],1,FALSE)</f>
        <v>yes</v>
      </c>
      <c r="F171" s="11" t="str">
        <f>VLOOKUP(Table4[[#This Row],[Cancer history]],Table4[Cancer history],1,FALSE)</f>
        <v>No</v>
      </c>
      <c r="G171" s="11" t="str">
        <f>VLOOKUP(Table4[[#This Row],[Smoker2]],Table4[Smoker2],1,FALSE)</f>
        <v>YES</v>
      </c>
      <c r="H171" s="11" t="str">
        <f>VLOOKUP(Table4[[#This Row],[Heart Issues]],Table4[Heart Issues],1,FALSE)</f>
        <v>yes</v>
      </c>
      <c r="I171" s="11">
        <f>VLOOKUP(Table4[[#This Row],[Number of Major Surgeries]],Table4[Number of Major Surgeries],1,FALSE)</f>
        <v>2</v>
      </c>
      <c r="J171" s="11" t="str">
        <f>VLOOKUP('Medical Examinations'!M171,'Medical Examinations'!M171:M2505,1,FALSE)</f>
        <v>obesity</v>
      </c>
      <c r="K171" s="11" t="str">
        <f>VLOOKUP('Medical Examinations'!N171,'Medical Examinations'!N171:N2505,1,FALSE)</f>
        <v>prediabetes</v>
      </c>
      <c r="L171" s="11" t="str">
        <f>VLOOKUP(Table3[[#This Row],[date of birth]],Table3[date of birth],1,FALSE)</f>
        <v>4-Aug-2003</v>
      </c>
      <c r="M171" s="11">
        <f>VLOOKUP(Table3[[#This Row],[age]],Table3[age],1,FALSE)</f>
        <v>19</v>
      </c>
      <c r="N171" s="65">
        <f>VLOOKUP(Table3[[#This Row],[charges2]],Table3[charges2],1,FALSE)</f>
        <v>1837.24</v>
      </c>
      <c r="O171" s="11" t="str">
        <f>VLOOKUP(Table3[[#This Row],[HOSPITAL TIER2]],Table3[HOSPITAL TIER2],1,FALSE)</f>
        <v>tier - 3</v>
      </c>
      <c r="P171" s="11" t="str">
        <f>VLOOKUP(Table3[[#This Row],[city tier2]],Table3[city tier2],1,FALSE)</f>
        <v>tier - 2</v>
      </c>
      <c r="Q171" s="11" t="str">
        <f>VLOOKUP(Table3[[#This Row],[state id2]],Table3[state id2],1,FALSE)</f>
        <v>R1011</v>
      </c>
      <c r="R171" s="11">
        <f t="shared" si="4"/>
        <v>-0.11130425764783992</v>
      </c>
      <c r="S171" s="11">
        <f t="shared" si="5"/>
        <v>-1.5558523663472828E-2</v>
      </c>
    </row>
    <row r="172" spans="1:19" x14ac:dyDescent="0.25">
      <c r="A172" s="20" t="str">
        <f>VLOOKUP('Customer Names'!A172,'Customer Names'!A172:A2507,1,FALSE)</f>
        <v>Id171</v>
      </c>
      <c r="B172" s="20" t="str">
        <f>VLOOKUP(Table6[[#This Row],[NAME]],Table6[NAME],1,FALSE)</f>
        <v>Natalie</v>
      </c>
      <c r="C172" s="11">
        <f>VLOOKUP(Table4[[#This Row],[BMI]],Table4[BMI],1,FALSE)</f>
        <v>36.08</v>
      </c>
      <c r="D172" s="11">
        <f>VLOOKUP(Table4[[#This Row],[HBA1C]],Table4[HBA1C],1,FALSE)</f>
        <v>6.1</v>
      </c>
      <c r="E172" s="11" t="str">
        <f>VLOOKUP(Table4[[#This Row],[Any Transplants]],Table4[Any Transplants],1,FALSE)</f>
        <v>No</v>
      </c>
      <c r="F172" s="11" t="str">
        <f>VLOOKUP(Table4[[#This Row],[Cancer history]],Table4[Cancer history],1,FALSE)</f>
        <v>No</v>
      </c>
      <c r="G172" s="11" t="str">
        <f>VLOOKUP(Table4[[#This Row],[Smoker2]],Table4[Smoker2],1,FALSE)</f>
        <v>YES</v>
      </c>
      <c r="H172" s="11" t="str">
        <f>VLOOKUP(Table4[[#This Row],[Heart Issues]],Table4[Heart Issues],1,FALSE)</f>
        <v>yes</v>
      </c>
      <c r="I172" s="11">
        <f>VLOOKUP(Table4[[#This Row],[Number of Major Surgeries]],Table4[Number of Major Surgeries],1,FALSE)</f>
        <v>1</v>
      </c>
      <c r="J172" s="11" t="str">
        <f>VLOOKUP('Medical Examinations'!M172,'Medical Examinations'!M172:M2506,1,FALSE)</f>
        <v>obesity</v>
      </c>
      <c r="K172" s="11" t="str">
        <f>VLOOKUP('Medical Examinations'!N172,'Medical Examinations'!N172:N2506,1,FALSE)</f>
        <v>prediabetes</v>
      </c>
      <c r="L172" s="11" t="str">
        <f>VLOOKUP(Table3[[#This Row],[date of birth]],Table3[date of birth],1,FALSE)</f>
        <v>12-Dec-1999</v>
      </c>
      <c r="M172" s="11">
        <f>VLOOKUP(Table3[[#This Row],[age]],Table3[age],1,FALSE)</f>
        <v>23</v>
      </c>
      <c r="N172" s="65">
        <f>VLOOKUP(Table3[[#This Row],[charges2]],Table3[charges2],1,FALSE)</f>
        <v>1837.28</v>
      </c>
      <c r="O172" s="11" t="str">
        <f>VLOOKUP(Table3[[#This Row],[HOSPITAL TIER2]],Table3[HOSPITAL TIER2],1,FALSE)</f>
        <v>tier - 3</v>
      </c>
      <c r="P172" s="11" t="str">
        <f>VLOOKUP(Table3[[#This Row],[city tier2]],Table3[city tier2],1,FALSE)</f>
        <v>tier - 2</v>
      </c>
      <c r="Q172" s="11" t="str">
        <f>VLOOKUP(Table3[[#This Row],[state id2]],Table3[state id2],1,FALSE)</f>
        <v>R1013</v>
      </c>
      <c r="R172" s="11">
        <f t="shared" si="4"/>
        <v>-0.11072314865751216</v>
      </c>
      <c r="S172" s="11">
        <f t="shared" si="5"/>
        <v>-1.5647051688321298E-2</v>
      </c>
    </row>
    <row r="173" spans="1:19" x14ac:dyDescent="0.25">
      <c r="A173" s="20" t="str">
        <f>VLOOKUP('Customer Names'!A173,'Customer Names'!A173:A2508,1,FALSE)</f>
        <v>Id172</v>
      </c>
      <c r="B173" s="20" t="str">
        <f>VLOOKUP(Table6[[#This Row],[NAME]],Table6[NAME],1,FALSE)</f>
        <v>Lina</v>
      </c>
      <c r="C173" s="11">
        <f>VLOOKUP(Table4[[#This Row],[BMI]],Table4[BMI],1,FALSE)</f>
        <v>33.5</v>
      </c>
      <c r="D173" s="11">
        <f>VLOOKUP(Table4[[#This Row],[HBA1C]],Table4[HBA1C],1,FALSE)</f>
        <v>5.4</v>
      </c>
      <c r="E173" s="11" t="str">
        <f>VLOOKUP(Table4[[#This Row],[Any Transplants]],Table4[Any Transplants],1,FALSE)</f>
        <v>No</v>
      </c>
      <c r="F173" s="11" t="str">
        <f>VLOOKUP(Table4[[#This Row],[Cancer history]],Table4[Cancer history],1,FALSE)</f>
        <v>No</v>
      </c>
      <c r="G173" s="11" t="str">
        <f>VLOOKUP(Table4[[#This Row],[Smoker2]],Table4[Smoker2],1,FALSE)</f>
        <v>YES</v>
      </c>
      <c r="H173" s="11" t="str">
        <f>VLOOKUP(Table4[[#This Row],[Heart Issues]],Table4[Heart Issues],1,FALSE)</f>
        <v>No</v>
      </c>
      <c r="I173" s="11">
        <f>VLOOKUP(Table4[[#This Row],[Number of Major Surgeries]],Table4[Number of Major Surgeries],1,FALSE)</f>
        <v>0</v>
      </c>
      <c r="J173" s="11" t="str">
        <f>VLOOKUP('Medical Examinations'!M173,'Medical Examinations'!M173:M2507,1,FALSE)</f>
        <v>obesity</v>
      </c>
      <c r="K173" s="11" t="str">
        <f>VLOOKUP('Medical Examinations'!N173,'Medical Examinations'!N173:N2507,1,FALSE)</f>
        <v>normal</v>
      </c>
      <c r="L173" s="11" t="str">
        <f>VLOOKUP(Table3[[#This Row],[date of birth]],Table3[date of birth],1,FALSE)</f>
        <v>20-Jul-2003</v>
      </c>
      <c r="M173" s="11">
        <f>VLOOKUP(Table3[[#This Row],[age]],Table3[age],1,FALSE)</f>
        <v>19</v>
      </c>
      <c r="N173" s="65">
        <f>VLOOKUP(Table3[[#This Row],[charges2]],Table3[charges2],1,FALSE)</f>
        <v>1842.52</v>
      </c>
      <c r="O173" s="11" t="str">
        <f>VLOOKUP(Table3[[#This Row],[HOSPITAL TIER2]],Table3[HOSPITAL TIER2],1,FALSE)</f>
        <v>tier - 3</v>
      </c>
      <c r="P173" s="11" t="str">
        <f>VLOOKUP(Table3[[#This Row],[city tier2]],Table3[city tier2],1,FALSE)</f>
        <v>tier - 2</v>
      </c>
      <c r="Q173" s="11" t="str">
        <f>VLOOKUP(Table3[[#This Row],[state id2]],Table3[state id2],1,FALSE)</f>
        <v>R1011</v>
      </c>
      <c r="R173" s="11">
        <f t="shared" si="4"/>
        <v>-0.11034913121214952</v>
      </c>
      <c r="S173" s="11">
        <f t="shared" si="5"/>
        <v>-1.5780716079370507E-2</v>
      </c>
    </row>
    <row r="174" spans="1:19" x14ac:dyDescent="0.25">
      <c r="A174" s="20" t="str">
        <f>VLOOKUP('Customer Names'!A174,'Customer Names'!A174:A2509,1,FALSE)</f>
        <v>Id173</v>
      </c>
      <c r="B174" s="20" t="str">
        <f>VLOOKUP(Table6[[#This Row],[NAME]],Table6[NAME],1,FALSE)</f>
        <v>Zebulon</v>
      </c>
      <c r="C174" s="11">
        <f>VLOOKUP(Table4[[#This Row],[BMI]],Table4[BMI],1,FALSE)</f>
        <v>47.46</v>
      </c>
      <c r="D174" s="11">
        <f>VLOOKUP(Table4[[#This Row],[HBA1C]],Table4[HBA1C],1,FALSE)</f>
        <v>6.24</v>
      </c>
      <c r="E174" s="11" t="str">
        <f>VLOOKUP(Table4[[#This Row],[Any Transplants]],Table4[Any Transplants],1,FALSE)</f>
        <v>No</v>
      </c>
      <c r="F174" s="11" t="str">
        <f>VLOOKUP(Table4[[#This Row],[Cancer history]],Table4[Cancer history],1,FALSE)</f>
        <v>No</v>
      </c>
      <c r="G174" s="11" t="str">
        <f>VLOOKUP(Table4[[#This Row],[Smoker2]],Table4[Smoker2],1,FALSE)</f>
        <v>YES</v>
      </c>
      <c r="H174" s="11" t="str">
        <f>VLOOKUP(Table4[[#This Row],[Heart Issues]],Table4[Heart Issues],1,FALSE)</f>
        <v>yes</v>
      </c>
      <c r="I174" s="11">
        <f>VLOOKUP(Table4[[#This Row],[Number of Major Surgeries]],Table4[Number of Major Surgeries],1,FALSE)</f>
        <v>1</v>
      </c>
      <c r="J174" s="11" t="str">
        <f>VLOOKUP('Medical Examinations'!M174,'Medical Examinations'!M174:M2508,1,FALSE)</f>
        <v>obesity</v>
      </c>
      <c r="K174" s="11" t="str">
        <f>VLOOKUP('Medical Examinations'!N174,'Medical Examinations'!N174:N2508,1,FALSE)</f>
        <v>prediabetes</v>
      </c>
      <c r="L174" s="11" t="str">
        <f>VLOOKUP(Table3[[#This Row],[date of birth]],Table3[date of birth],1,FALSE)</f>
        <v>6-Dec-1994</v>
      </c>
      <c r="M174" s="11">
        <f>VLOOKUP(Table3[[#This Row],[age]],Table3[age],1,FALSE)</f>
        <v>28</v>
      </c>
      <c r="N174" s="65">
        <f>VLOOKUP(Table3[[#This Row],[charges2]],Table3[charges2],1,FALSE)</f>
        <v>1850.55</v>
      </c>
      <c r="O174" s="11" t="str">
        <f>VLOOKUP(Table3[[#This Row],[HOSPITAL TIER2]],Table3[HOSPITAL TIER2],1,FALSE)</f>
        <v>tier - 3</v>
      </c>
      <c r="P174" s="11" t="str">
        <f>VLOOKUP(Table3[[#This Row],[city tier2]],Table3[city tier2],1,FALSE)</f>
        <v>tier - 2</v>
      </c>
      <c r="Q174" s="11" t="str">
        <f>VLOOKUP(Table3[[#This Row],[state id2]],Table3[state id2],1,FALSE)</f>
        <v>R1012</v>
      </c>
      <c r="R174" s="11">
        <f t="shared" si="4"/>
        <v>-0.11012758402365971</v>
      </c>
      <c r="S174" s="11">
        <f t="shared" si="5"/>
        <v>-1.6193673525333172E-2</v>
      </c>
    </row>
    <row r="175" spans="1:19" x14ac:dyDescent="0.25">
      <c r="A175" s="20" t="str">
        <f>VLOOKUP('Customer Names'!A175,'Customer Names'!A175:A2510,1,FALSE)</f>
        <v>Id174</v>
      </c>
      <c r="B175" s="20" t="str">
        <f>VLOOKUP(Table6[[#This Row],[NAME]],Table6[NAME],1,FALSE)</f>
        <v>Amanda</v>
      </c>
      <c r="C175" s="11">
        <f>VLOOKUP(Table4[[#This Row],[BMI]],Table4[BMI],1,FALSE)</f>
        <v>49.24</v>
      </c>
      <c r="D175" s="11">
        <f>VLOOKUP(Table4[[#This Row],[HBA1C]],Table4[HBA1C],1,FALSE)</f>
        <v>4.45</v>
      </c>
      <c r="E175" s="11" t="str">
        <f>VLOOKUP(Table4[[#This Row],[Any Transplants]],Table4[Any Transplants],1,FALSE)</f>
        <v>No</v>
      </c>
      <c r="F175" s="11" t="str">
        <f>VLOOKUP(Table4[[#This Row],[Cancer history]],Table4[Cancer history],1,FALSE)</f>
        <v>No</v>
      </c>
      <c r="G175" s="11" t="str">
        <f>VLOOKUP(Table4[[#This Row],[Smoker2]],Table4[Smoker2],1,FALSE)</f>
        <v>YES</v>
      </c>
      <c r="H175" s="11" t="str">
        <f>VLOOKUP(Table4[[#This Row],[Heart Issues]],Table4[Heart Issues],1,FALSE)</f>
        <v>No</v>
      </c>
      <c r="I175" s="11">
        <f>VLOOKUP(Table4[[#This Row],[Number of Major Surgeries]],Table4[Number of Major Surgeries],1,FALSE)</f>
        <v>0</v>
      </c>
      <c r="J175" s="11" t="str">
        <f>VLOOKUP('Medical Examinations'!M175,'Medical Examinations'!M175:M2509,1,FALSE)</f>
        <v>obesity</v>
      </c>
      <c r="K175" s="11" t="str">
        <f>VLOOKUP('Medical Examinations'!N175,'Medical Examinations'!N175:N2509,1,FALSE)</f>
        <v>normal</v>
      </c>
      <c r="L175" s="11" t="str">
        <f>VLOOKUP(Table3[[#This Row],[date of birth]],Table3[date of birth],1,FALSE)</f>
        <v>27-Dec-2004</v>
      </c>
      <c r="M175" s="11">
        <f>VLOOKUP(Table3[[#This Row],[age]],Table3[age],1,FALSE)</f>
        <v>18</v>
      </c>
      <c r="N175" s="65">
        <f>VLOOKUP(Table3[[#This Row],[charges2]],Table3[charges2],1,FALSE)</f>
        <v>1863.45</v>
      </c>
      <c r="O175" s="11" t="str">
        <f>VLOOKUP(Table3[[#This Row],[HOSPITAL TIER2]],Table3[HOSPITAL TIER2],1,FALSE)</f>
        <v>tier - 3</v>
      </c>
      <c r="P175" s="11" t="str">
        <f>VLOOKUP(Table3[[#This Row],[city tier2]],Table3[city tier2],1,FALSE)</f>
        <v>tier - 1</v>
      </c>
      <c r="Q175" s="11" t="str">
        <f>VLOOKUP(Table3[[#This Row],[state id2]],Table3[state id2],1,FALSE)</f>
        <v>R1025</v>
      </c>
      <c r="R175" s="11">
        <f t="shared" si="4"/>
        <v>-0.10933726940012979</v>
      </c>
      <c r="S175" s="11">
        <f t="shared" si="5"/>
        <v>-1.6259686759423589E-2</v>
      </c>
    </row>
    <row r="176" spans="1:19" x14ac:dyDescent="0.25">
      <c r="A176" s="20" t="str">
        <f>VLOOKUP('Customer Names'!A176,'Customer Names'!A176:A2511,1,FALSE)</f>
        <v>Id175</v>
      </c>
      <c r="B176" s="20" t="str">
        <f>VLOOKUP(Table6[[#This Row],[NAME]],Table6[NAME],1,FALSE)</f>
        <v>Greg</v>
      </c>
      <c r="C176" s="11">
        <f>VLOOKUP(Table4[[#This Row],[BMI]],Table4[BMI],1,FALSE)</f>
        <v>54.4</v>
      </c>
      <c r="D176" s="11">
        <f>VLOOKUP(Table4[[#This Row],[HBA1C]],Table4[HBA1C],1,FALSE)</f>
        <v>5.22</v>
      </c>
      <c r="E176" s="11" t="str">
        <f>VLOOKUP(Table4[[#This Row],[Any Transplants]],Table4[Any Transplants],1,FALSE)</f>
        <v>No</v>
      </c>
      <c r="F176" s="11" t="str">
        <f>VLOOKUP(Table4[[#This Row],[Cancer history]],Table4[Cancer history],1,FALSE)</f>
        <v>No</v>
      </c>
      <c r="G176" s="11" t="str">
        <f>VLOOKUP(Table4[[#This Row],[Smoker2]],Table4[Smoker2],1,FALSE)</f>
        <v>YES</v>
      </c>
      <c r="H176" s="11" t="str">
        <f>VLOOKUP(Table4[[#This Row],[Heart Issues]],Table4[Heart Issues],1,FALSE)</f>
        <v>No</v>
      </c>
      <c r="I176" s="11">
        <f>VLOOKUP(Table4[[#This Row],[Number of Major Surgeries]],Table4[Number of Major Surgeries],1,FALSE)</f>
        <v>1</v>
      </c>
      <c r="J176" s="11" t="str">
        <f>VLOOKUP('Medical Examinations'!M176,'Medical Examinations'!M176:M2510,1,FALSE)</f>
        <v>obesity</v>
      </c>
      <c r="K176" s="11" t="str">
        <f>VLOOKUP('Medical Examinations'!N176,'Medical Examinations'!N176:N2510,1,FALSE)</f>
        <v>normal</v>
      </c>
      <c r="L176" s="11" t="str">
        <f>VLOOKUP(Table3[[#This Row],[date of birth]],Table3[date of birth],1,FALSE)</f>
        <v>2-Jul-1996</v>
      </c>
      <c r="M176" s="11">
        <f>VLOOKUP(Table3[[#This Row],[age]],Table3[age],1,FALSE)</f>
        <v>26</v>
      </c>
      <c r="N176" s="65">
        <f>VLOOKUP(Table3[[#This Row],[charges2]],Table3[charges2],1,FALSE)</f>
        <v>1865.98</v>
      </c>
      <c r="O176" s="11" t="str">
        <f>VLOOKUP(Table3[[#This Row],[HOSPITAL TIER2]],Table3[HOSPITAL TIER2],1,FALSE)</f>
        <v>tier - 3</v>
      </c>
      <c r="P176" s="11" t="str">
        <f>VLOOKUP(Table3[[#This Row],[city tier2]],Table3[city tier2],1,FALSE)</f>
        <v>tier - 3</v>
      </c>
      <c r="Q176" s="11" t="str">
        <f>VLOOKUP(Table3[[#This Row],[state id2]],Table3[state id2],1,FALSE)</f>
        <v>R1012</v>
      </c>
      <c r="R176" s="11">
        <f t="shared" si="4"/>
        <v>-0.10771532603872047</v>
      </c>
      <c r="S176" s="11">
        <f t="shared" si="5"/>
        <v>-1.7045755691841791E-2</v>
      </c>
    </row>
    <row r="177" spans="1:19" x14ac:dyDescent="0.25">
      <c r="A177" s="20" t="str">
        <f>VLOOKUP('Customer Names'!A177,'Customer Names'!A177:A2512,1,FALSE)</f>
        <v>Id176</v>
      </c>
      <c r="B177" s="20" t="str">
        <f>VLOOKUP(Table6[[#This Row],[NAME]],Table6[NAME],1,FALSE)</f>
        <v>John</v>
      </c>
      <c r="C177" s="11">
        <f>VLOOKUP(Table4[[#This Row],[BMI]],Table4[BMI],1,FALSE)</f>
        <v>35.53</v>
      </c>
      <c r="D177" s="11">
        <f>VLOOKUP(Table4[[#This Row],[HBA1C]],Table4[HBA1C],1,FALSE)</f>
        <v>4.6100000000000003</v>
      </c>
      <c r="E177" s="11" t="str">
        <f>VLOOKUP(Table4[[#This Row],[Any Transplants]],Table4[Any Transplants],1,FALSE)</f>
        <v>No</v>
      </c>
      <c r="F177" s="11" t="str">
        <f>VLOOKUP(Table4[[#This Row],[Cancer history]],Table4[Cancer history],1,FALSE)</f>
        <v>No</v>
      </c>
      <c r="G177" s="11" t="str">
        <f>VLOOKUP(Table4[[#This Row],[Smoker2]],Table4[Smoker2],1,FALSE)</f>
        <v>YES</v>
      </c>
      <c r="H177" s="11" t="str">
        <f>VLOOKUP(Table4[[#This Row],[Heart Issues]],Table4[Heart Issues],1,FALSE)</f>
        <v>No</v>
      </c>
      <c r="I177" s="11">
        <f>VLOOKUP(Table4[[#This Row],[Number of Major Surgeries]],Table4[Number of Major Surgeries],1,FALSE)</f>
        <v>1</v>
      </c>
      <c r="J177" s="11" t="str">
        <f>VLOOKUP('Medical Examinations'!M177,'Medical Examinations'!M177:M2511,1,FALSE)</f>
        <v>obesity</v>
      </c>
      <c r="K177" s="11" t="str">
        <f>VLOOKUP('Medical Examinations'!N177,'Medical Examinations'!N177:N2511,1,FALSE)</f>
        <v>normal</v>
      </c>
      <c r="L177" s="11" t="str">
        <f>VLOOKUP(Table3[[#This Row],[date of birth]],Table3[date of birth],1,FALSE)</f>
        <v>22-Sep-2002</v>
      </c>
      <c r="M177" s="11">
        <f>VLOOKUP(Table3[[#This Row],[age]],Table3[age],1,FALSE)</f>
        <v>20</v>
      </c>
      <c r="N177" s="65">
        <f>VLOOKUP(Table3[[#This Row],[charges2]],Table3[charges2],1,FALSE)</f>
        <v>1875.34</v>
      </c>
      <c r="O177" s="11" t="str">
        <f>VLOOKUP(Table3[[#This Row],[HOSPITAL TIER2]],Table3[HOSPITAL TIER2],1,FALSE)</f>
        <v>tier - 3</v>
      </c>
      <c r="P177" s="11" t="str">
        <f>VLOOKUP(Table3[[#This Row],[city tier2]],Table3[city tier2],1,FALSE)</f>
        <v>tier - 2</v>
      </c>
      <c r="Q177" s="11" t="str">
        <f>VLOOKUP(Table3[[#This Row],[state id2]],Table3[state id2],1,FALSE)</f>
        <v>R1011</v>
      </c>
      <c r="R177" s="11">
        <f t="shared" si="4"/>
        <v>-0.10644636343172045</v>
      </c>
      <c r="S177" s="11">
        <f t="shared" si="5"/>
        <v>-1.7367639723821389E-2</v>
      </c>
    </row>
    <row r="178" spans="1:19" x14ac:dyDescent="0.25">
      <c r="A178" s="20" t="str">
        <f>VLOOKUP('Customer Names'!A178,'Customer Names'!A178:A2513,1,FALSE)</f>
        <v>Id177</v>
      </c>
      <c r="B178" s="20" t="str">
        <f>VLOOKUP(Table6[[#This Row],[NAME]],Table6[NAME],1,FALSE)</f>
        <v>Kelsey A.</v>
      </c>
      <c r="C178" s="11">
        <f>VLOOKUP(Table4[[#This Row],[BMI]],Table4[BMI],1,FALSE)</f>
        <v>39.729999999999997</v>
      </c>
      <c r="D178" s="11">
        <f>VLOOKUP(Table4[[#This Row],[HBA1C]],Table4[HBA1C],1,FALSE)</f>
        <v>6.24</v>
      </c>
      <c r="E178" s="11" t="str">
        <f>VLOOKUP(Table4[[#This Row],[Any Transplants]],Table4[Any Transplants],1,FALSE)</f>
        <v>No</v>
      </c>
      <c r="F178" s="11" t="str">
        <f>VLOOKUP(Table4[[#This Row],[Cancer history]],Table4[Cancer history],1,FALSE)</f>
        <v>No</v>
      </c>
      <c r="G178" s="11" t="str">
        <f>VLOOKUP(Table4[[#This Row],[Smoker2]],Table4[Smoker2],1,FALSE)</f>
        <v>YES</v>
      </c>
      <c r="H178" s="11" t="str">
        <f>VLOOKUP(Table4[[#This Row],[Heart Issues]],Table4[Heart Issues],1,FALSE)</f>
        <v>No</v>
      </c>
      <c r="I178" s="11">
        <f>VLOOKUP(Table4[[#This Row],[Number of Major Surgeries]],Table4[Number of Major Surgeries],1,FALSE)</f>
        <v>0</v>
      </c>
      <c r="J178" s="11" t="str">
        <f>VLOOKUP('Medical Examinations'!M178,'Medical Examinations'!M178:M2512,1,FALSE)</f>
        <v>obesity</v>
      </c>
      <c r="K178" s="11" t="str">
        <f>VLOOKUP('Medical Examinations'!N178,'Medical Examinations'!N178:N2512,1,FALSE)</f>
        <v>prediabetes</v>
      </c>
      <c r="L178" s="11" t="str">
        <f>VLOOKUP(Table3[[#This Row],[date of birth]],Table3[date of birth],1,FALSE)</f>
        <v>29-Oct-2002</v>
      </c>
      <c r="M178" s="11">
        <f>VLOOKUP(Table3[[#This Row],[age]],Table3[age],1,FALSE)</f>
        <v>20</v>
      </c>
      <c r="N178" s="65">
        <f>VLOOKUP(Table3[[#This Row],[charges2]],Table3[charges2],1,FALSE)</f>
        <v>1877.93</v>
      </c>
      <c r="O178" s="11" t="str">
        <f>VLOOKUP(Table3[[#This Row],[HOSPITAL TIER2]],Table3[HOSPITAL TIER2],1,FALSE)</f>
        <v>tier - 3</v>
      </c>
      <c r="P178" s="11" t="str">
        <f>VLOOKUP(Table3[[#This Row],[city tier2]],Table3[city tier2],1,FALSE)</f>
        <v>tier - 1</v>
      </c>
      <c r="Q178" s="11" t="str">
        <f>VLOOKUP(Table3[[#This Row],[state id2]],Table3[state id2],1,FALSE)</f>
        <v>R1013</v>
      </c>
      <c r="R178" s="11">
        <f t="shared" si="4"/>
        <v>-0.10605274230709663</v>
      </c>
      <c r="S178" s="11">
        <f t="shared" si="5"/>
        <v>-1.8031966231478184E-2</v>
      </c>
    </row>
    <row r="179" spans="1:19" x14ac:dyDescent="0.25">
      <c r="A179" s="20" t="str">
        <f>VLOOKUP('Customer Names'!A179,'Customer Names'!A179:A2514,1,FALSE)</f>
        <v>Id178</v>
      </c>
      <c r="B179" s="20" t="str">
        <f>VLOOKUP(Table6[[#This Row],[NAME]],Table6[NAME],1,FALSE)</f>
        <v>Bronwen L</v>
      </c>
      <c r="C179" s="11">
        <f>VLOOKUP(Table4[[#This Row],[BMI]],Table4[BMI],1,FALSE)</f>
        <v>35.68</v>
      </c>
      <c r="D179" s="11">
        <f>VLOOKUP(Table4[[#This Row],[HBA1C]],Table4[HBA1C],1,FALSE)</f>
        <v>10.039999999999999</v>
      </c>
      <c r="E179" s="11" t="str">
        <f>VLOOKUP(Table4[[#This Row],[Any Transplants]],Table4[Any Transplants],1,FALSE)</f>
        <v>No</v>
      </c>
      <c r="F179" s="11" t="str">
        <f>VLOOKUP(Table4[[#This Row],[Cancer history]],Table4[Cancer history],1,FALSE)</f>
        <v>No</v>
      </c>
      <c r="G179" s="11" t="str">
        <f>VLOOKUP(Table4[[#This Row],[Smoker2]],Table4[Smoker2],1,FALSE)</f>
        <v>YES</v>
      </c>
      <c r="H179" s="11" t="str">
        <f>VLOOKUP(Table4[[#This Row],[Heart Issues]],Table4[Heart Issues],1,FALSE)</f>
        <v>No</v>
      </c>
      <c r="I179" s="11">
        <f>VLOOKUP(Table4[[#This Row],[Number of Major Surgeries]],Table4[Number of Major Surgeries],1,FALSE)</f>
        <v>0</v>
      </c>
      <c r="J179" s="11" t="str">
        <f>VLOOKUP('Medical Examinations'!M179,'Medical Examinations'!M179:M2513,1,FALSE)</f>
        <v>obesity</v>
      </c>
      <c r="K179" s="11" t="str">
        <f>VLOOKUP('Medical Examinations'!N179,'Medical Examinations'!N179:N2513,1,FALSE)</f>
        <v>diabetes</v>
      </c>
      <c r="L179" s="11" t="str">
        <f>VLOOKUP(Table3[[#This Row],[date of birth]],Table3[date of birth],1,FALSE)</f>
        <v>29-Aug-2002</v>
      </c>
      <c r="M179" s="11">
        <f>VLOOKUP(Table3[[#This Row],[age]],Table3[age],1,FALSE)</f>
        <v>20</v>
      </c>
      <c r="N179" s="65">
        <f>VLOOKUP(Table3[[#This Row],[charges2]],Table3[charges2],1,FALSE)</f>
        <v>1880.07</v>
      </c>
      <c r="O179" s="11" t="str">
        <f>VLOOKUP(Table3[[#This Row],[HOSPITAL TIER2]],Table3[HOSPITAL TIER2],1,FALSE)</f>
        <v>tier - 3</v>
      </c>
      <c r="P179" s="11" t="str">
        <f>VLOOKUP(Table3[[#This Row],[city tier2]],Table3[city tier2],1,FALSE)</f>
        <v>tier - 2</v>
      </c>
      <c r="Q179" s="11" t="str">
        <f>VLOOKUP(Table3[[#This Row],[state id2]],Table3[state id2],1,FALSE)</f>
        <v>R1013</v>
      </c>
      <c r="R179" s="11">
        <f t="shared" si="4"/>
        <v>-0.10530933190924792</v>
      </c>
      <c r="S179" s="11">
        <f t="shared" si="5"/>
        <v>-1.8146187628383371E-2</v>
      </c>
    </row>
    <row r="180" spans="1:19" x14ac:dyDescent="0.25">
      <c r="A180" s="20" t="str">
        <f>VLOOKUP('Customer Names'!A180,'Customer Names'!A180:A2515,1,FALSE)</f>
        <v>Id179</v>
      </c>
      <c r="B180" s="20" t="str">
        <f>VLOOKUP(Table6[[#This Row],[NAME]],Table6[NAME],1,FALSE)</f>
        <v>Manuela</v>
      </c>
      <c r="C180" s="11">
        <f>VLOOKUP(Table4[[#This Row],[BMI]],Table4[BMI],1,FALSE)</f>
        <v>48.86</v>
      </c>
      <c r="D180" s="11">
        <f>VLOOKUP(Table4[[#This Row],[HBA1C]],Table4[HBA1C],1,FALSE)</f>
        <v>6.09</v>
      </c>
      <c r="E180" s="11" t="str">
        <f>VLOOKUP(Table4[[#This Row],[Any Transplants]],Table4[Any Transplants],1,FALSE)</f>
        <v>No</v>
      </c>
      <c r="F180" s="11" t="str">
        <f>VLOOKUP(Table4[[#This Row],[Cancer history]],Table4[Cancer history],1,FALSE)</f>
        <v>No</v>
      </c>
      <c r="G180" s="11" t="str">
        <f>VLOOKUP(Table4[[#This Row],[Smoker2]],Table4[Smoker2],1,FALSE)</f>
        <v>YES</v>
      </c>
      <c r="H180" s="11" t="str">
        <f>VLOOKUP(Table4[[#This Row],[Heart Issues]],Table4[Heart Issues],1,FALSE)</f>
        <v>No</v>
      </c>
      <c r="I180" s="11">
        <f>VLOOKUP(Table4[[#This Row],[Number of Major Surgeries]],Table4[Number of Major Surgeries],1,FALSE)</f>
        <v>0</v>
      </c>
      <c r="J180" s="11" t="str">
        <f>VLOOKUP('Medical Examinations'!M180,'Medical Examinations'!M180:M2514,1,FALSE)</f>
        <v>obesity</v>
      </c>
      <c r="K180" s="11" t="str">
        <f>VLOOKUP('Medical Examinations'!N180,'Medical Examinations'!N180:N2514,1,FALSE)</f>
        <v>prediabetes</v>
      </c>
      <c r="L180" s="11" t="str">
        <f>VLOOKUP(Table3[[#This Row],[date of birth]],Table3[date of birth],1,FALSE)</f>
        <v>21-Aug-2002</v>
      </c>
      <c r="M180" s="11">
        <f>VLOOKUP(Table3[[#This Row],[age]],Table3[age],1,FALSE)</f>
        <v>20</v>
      </c>
      <c r="N180" s="65">
        <f>VLOOKUP(Table3[[#This Row],[charges2]],Table3[charges2],1,FALSE)</f>
        <v>1880.49</v>
      </c>
      <c r="O180" s="11" t="str">
        <f>VLOOKUP(Table3[[#This Row],[HOSPITAL TIER2]],Table3[HOSPITAL TIER2],1,FALSE)</f>
        <v>tier - 3</v>
      </c>
      <c r="P180" s="11" t="str">
        <f>VLOOKUP(Table3[[#This Row],[city tier2]],Table3[city tier2],1,FALSE)</f>
        <v>tier - 1</v>
      </c>
      <c r="Q180" s="11" t="str">
        <f>VLOOKUP(Table3[[#This Row],[state id2]],Table3[state id2],1,FALSE)</f>
        <v>R1011</v>
      </c>
      <c r="R180" s="11">
        <f t="shared" si="4"/>
        <v>-0.10490076318771374</v>
      </c>
      <c r="S180" s="11">
        <f t="shared" si="5"/>
        <v>-1.6990324500581234E-2</v>
      </c>
    </row>
    <row r="181" spans="1:19" x14ac:dyDescent="0.25">
      <c r="A181" s="20" t="str">
        <f>VLOOKUP('Customer Names'!A181,'Customer Names'!A181:A2516,1,FALSE)</f>
        <v>Id180</v>
      </c>
      <c r="B181" s="20" t="str">
        <f>VLOOKUP(Table6[[#This Row],[NAME]],Table6[NAME],1,FALSE)</f>
        <v>Jennifer L</v>
      </c>
      <c r="C181" s="11">
        <f>VLOOKUP(Table4[[#This Row],[BMI]],Table4[BMI],1,FALSE)</f>
        <v>34.799999999999997</v>
      </c>
      <c r="D181" s="11">
        <f>VLOOKUP(Table4[[#This Row],[HBA1C]],Table4[HBA1C],1,FALSE)</f>
        <v>11.4</v>
      </c>
      <c r="E181" s="11" t="str">
        <f>VLOOKUP(Table4[[#This Row],[Any Transplants]],Table4[Any Transplants],1,FALSE)</f>
        <v>No</v>
      </c>
      <c r="F181" s="11" t="str">
        <f>VLOOKUP(Table4[[#This Row],[Cancer history]],Table4[Cancer history],1,FALSE)</f>
        <v>Yes</v>
      </c>
      <c r="G181" s="11" t="str">
        <f>VLOOKUP(Table4[[#This Row],[Smoker2]],Table4[Smoker2],1,FALSE)</f>
        <v>NO</v>
      </c>
      <c r="H181" s="11" t="str">
        <f>VLOOKUP(Table4[[#This Row],[Heart Issues]],Table4[Heart Issues],1,FALSE)</f>
        <v>yes</v>
      </c>
      <c r="I181" s="11">
        <f>VLOOKUP(Table4[[#This Row],[Number of Major Surgeries]],Table4[Number of Major Surgeries],1,FALSE)</f>
        <v>1</v>
      </c>
      <c r="J181" s="11" t="str">
        <f>VLOOKUP('Medical Examinations'!M181,'Medical Examinations'!M181:M2515,1,FALSE)</f>
        <v>obesity</v>
      </c>
      <c r="K181" s="11" t="str">
        <f>VLOOKUP('Medical Examinations'!N181,'Medical Examinations'!N181:N2515,1,FALSE)</f>
        <v>diabetes</v>
      </c>
      <c r="L181" s="11" t="str">
        <f>VLOOKUP(Table3[[#This Row],[date of birth]],Table3[date of birth],1,FALSE)</f>
        <v>10-Aug-2001</v>
      </c>
      <c r="M181" s="11">
        <f>VLOOKUP(Table3[[#This Row],[age]],Table3[age],1,FALSE)</f>
        <v>21</v>
      </c>
      <c r="N181" s="65">
        <f>VLOOKUP(Table3[[#This Row],[charges2]],Table3[charges2],1,FALSE)</f>
        <v>1906.36</v>
      </c>
      <c r="O181" s="11" t="str">
        <f>VLOOKUP(Table3[[#This Row],[HOSPITAL TIER2]],Table3[HOSPITAL TIER2],1,FALSE)</f>
        <v>tier - 3</v>
      </c>
      <c r="P181" s="11" t="str">
        <f>VLOOKUP(Table3[[#This Row],[city tier2]],Table3[city tier2],1,FALSE)</f>
        <v>tier - 1</v>
      </c>
      <c r="Q181" s="11" t="str">
        <f>VLOOKUP(Table3[[#This Row],[state id2]],Table3[state id2],1,FALSE)</f>
        <v>R1012</v>
      </c>
      <c r="R181" s="11">
        <f t="shared" si="4"/>
        <v>-0.10343361857869175</v>
      </c>
      <c r="S181" s="11">
        <f t="shared" si="5"/>
        <v>-1.7154450390019282E-2</v>
      </c>
    </row>
    <row r="182" spans="1:19" x14ac:dyDescent="0.25">
      <c r="A182" s="20" t="str">
        <f>VLOOKUP('Customer Names'!A182,'Customer Names'!A182:A2517,1,FALSE)</f>
        <v>Id181</v>
      </c>
      <c r="B182" s="20" t="str">
        <f>VLOOKUP(Table6[[#This Row],[NAME]],Table6[NAME],1,FALSE)</f>
        <v>Abby W.</v>
      </c>
      <c r="C182" s="11">
        <f>VLOOKUP(Table4[[#This Row],[BMI]],Table4[BMI],1,FALSE)</f>
        <v>32.49</v>
      </c>
      <c r="D182" s="11">
        <f>VLOOKUP(Table4[[#This Row],[HBA1C]],Table4[HBA1C],1,FALSE)</f>
        <v>4.29</v>
      </c>
      <c r="E182" s="11" t="str">
        <f>VLOOKUP(Table4[[#This Row],[Any Transplants]],Table4[Any Transplants],1,FALSE)</f>
        <v>No</v>
      </c>
      <c r="F182" s="11" t="str">
        <f>VLOOKUP(Table4[[#This Row],[Cancer history]],Table4[Cancer history],1,FALSE)</f>
        <v>Yes</v>
      </c>
      <c r="G182" s="11" t="str">
        <f>VLOOKUP(Table4[[#This Row],[Smoker2]],Table4[Smoker2],1,FALSE)</f>
        <v>YES</v>
      </c>
      <c r="H182" s="11" t="str">
        <f>VLOOKUP(Table4[[#This Row],[Heart Issues]],Table4[Heart Issues],1,FALSE)</f>
        <v>No</v>
      </c>
      <c r="I182" s="11">
        <f>VLOOKUP(Table4[[#This Row],[Number of Major Surgeries]],Table4[Number of Major Surgeries],1,FALSE)</f>
        <v>1</v>
      </c>
      <c r="J182" s="11" t="str">
        <f>VLOOKUP('Medical Examinations'!M182,'Medical Examinations'!M182:M2516,1,FALSE)</f>
        <v>obesity</v>
      </c>
      <c r="K182" s="11" t="str">
        <f>VLOOKUP('Medical Examinations'!N182,'Medical Examinations'!N182:N2516,1,FALSE)</f>
        <v>normal</v>
      </c>
      <c r="L182" s="11" t="str">
        <f>VLOOKUP(Table3[[#This Row],[date of birth]],Table3[date of birth],1,FALSE)</f>
        <v>6-Oct-1994</v>
      </c>
      <c r="M182" s="11">
        <f>VLOOKUP(Table3[[#This Row],[age]],Table3[age],1,FALSE)</f>
        <v>28</v>
      </c>
      <c r="N182" s="65">
        <f>VLOOKUP(Table3[[#This Row],[charges2]],Table3[charges2],1,FALSE)</f>
        <v>1908.9</v>
      </c>
      <c r="O182" s="11" t="str">
        <f>VLOOKUP(Table3[[#This Row],[HOSPITAL TIER2]],Table3[HOSPITAL TIER2],1,FALSE)</f>
        <v>tier - 3</v>
      </c>
      <c r="P182" s="11" t="str">
        <f>VLOOKUP(Table3[[#This Row],[city tier2]],Table3[city tier2],1,FALSE)</f>
        <v>tier - 3</v>
      </c>
      <c r="Q182" s="11" t="str">
        <f>VLOOKUP(Table3[[#This Row],[state id2]],Table3[state id2],1,FALSE)</f>
        <v>R1013</v>
      </c>
      <c r="R182" s="11">
        <f t="shared" si="4"/>
        <v>-0.10311027022850389</v>
      </c>
      <c r="S182" s="11">
        <f t="shared" si="5"/>
        <v>-1.5621240247597323E-2</v>
      </c>
    </row>
    <row r="183" spans="1:19" x14ac:dyDescent="0.25">
      <c r="A183" s="20" t="str">
        <f>VLOOKUP('Customer Names'!A183,'Customer Names'!A183:A2518,1,FALSE)</f>
        <v>Id182</v>
      </c>
      <c r="B183" s="20" t="str">
        <f>VLOOKUP(Table6[[#This Row],[NAME]],Table6[NAME],1,FALSE)</f>
        <v>Tyler</v>
      </c>
      <c r="C183" s="11">
        <f>VLOOKUP(Table4[[#This Row],[BMI]],Table4[BMI],1,FALSE)</f>
        <v>39</v>
      </c>
      <c r="D183" s="11">
        <f>VLOOKUP(Table4[[#This Row],[HBA1C]],Table4[HBA1C],1,FALSE)</f>
        <v>5.7</v>
      </c>
      <c r="E183" s="11" t="str">
        <f>VLOOKUP(Table4[[#This Row],[Any Transplants]],Table4[Any Transplants],1,FALSE)</f>
        <v>No</v>
      </c>
      <c r="F183" s="11" t="str">
        <f>VLOOKUP(Table4[[#This Row],[Cancer history]],Table4[Cancer history],1,FALSE)</f>
        <v>No</v>
      </c>
      <c r="G183" s="11" t="str">
        <f>VLOOKUP(Table4[[#This Row],[Smoker2]],Table4[Smoker2],1,FALSE)</f>
        <v>YES</v>
      </c>
      <c r="H183" s="11" t="str">
        <f>VLOOKUP(Table4[[#This Row],[Heart Issues]],Table4[Heart Issues],1,FALSE)</f>
        <v>No</v>
      </c>
      <c r="I183" s="11">
        <f>VLOOKUP(Table4[[#This Row],[Number of Major Surgeries]],Table4[Number of Major Surgeries],1,FALSE)</f>
        <v>2</v>
      </c>
      <c r="J183" s="11" t="str">
        <f>VLOOKUP('Medical Examinations'!M183,'Medical Examinations'!M183:M2517,1,FALSE)</f>
        <v>obesity</v>
      </c>
      <c r="K183" s="11" t="str">
        <f>VLOOKUP('Medical Examinations'!N183,'Medical Examinations'!N183:N2517,1,FALSE)</f>
        <v>prediabetes</v>
      </c>
      <c r="L183" s="11" t="str">
        <f>VLOOKUP(Table3[[#This Row],[date of birth]],Table3[date of birth],1,FALSE)</f>
        <v>3-Aug-2001</v>
      </c>
      <c r="M183" s="11">
        <f>VLOOKUP(Table3[[#This Row],[age]],Table3[age],1,FALSE)</f>
        <v>21</v>
      </c>
      <c r="N183" s="65">
        <f>VLOOKUP(Table3[[#This Row],[charges2]],Table3[charges2],1,FALSE)</f>
        <v>1909.53</v>
      </c>
      <c r="O183" s="11" t="str">
        <f>VLOOKUP(Table3[[#This Row],[HOSPITAL TIER2]],Table3[HOSPITAL TIER2],1,FALSE)</f>
        <v>tier - 3</v>
      </c>
      <c r="P183" s="11" t="str">
        <f>VLOOKUP(Table3[[#This Row],[city tier2]],Table3[city tier2],1,FALSE)</f>
        <v>tier - 3</v>
      </c>
      <c r="Q183" s="11" t="str">
        <f>VLOOKUP(Table3[[#This Row],[state id2]],Table3[state id2],1,FALSE)</f>
        <v>R1012</v>
      </c>
      <c r="R183" s="11">
        <f t="shared" si="4"/>
        <v>-0.10301149204208228</v>
      </c>
      <c r="S183" s="11">
        <f t="shared" si="5"/>
        <v>-1.6095598321158599E-2</v>
      </c>
    </row>
    <row r="184" spans="1:19" x14ac:dyDescent="0.25">
      <c r="A184" s="20" t="str">
        <f>VLOOKUP('Customer Names'!A184,'Customer Names'!A184:A2519,1,FALSE)</f>
        <v>Id183</v>
      </c>
      <c r="B184" s="20" t="str">
        <f>VLOOKUP(Table6[[#This Row],[NAME]],Table6[NAME],1,FALSE)</f>
        <v>Jeffrey</v>
      </c>
      <c r="C184" s="11">
        <f>VLOOKUP(Table4[[#This Row],[BMI]],Table4[BMI],1,FALSE)</f>
        <v>35.299999999999997</v>
      </c>
      <c r="D184" s="11">
        <f>VLOOKUP(Table4[[#This Row],[HBA1C]],Table4[HBA1C],1,FALSE)</f>
        <v>6.09</v>
      </c>
      <c r="E184" s="11" t="str">
        <f>VLOOKUP(Table4[[#This Row],[Any Transplants]],Table4[Any Transplants],1,FALSE)</f>
        <v>No</v>
      </c>
      <c r="F184" s="11" t="str">
        <f>VLOOKUP(Table4[[#This Row],[Cancer history]],Table4[Cancer history],1,FALSE)</f>
        <v>No</v>
      </c>
      <c r="G184" s="11" t="str">
        <f>VLOOKUP(Table4[[#This Row],[Smoker2]],Table4[Smoker2],1,FALSE)</f>
        <v>YES</v>
      </c>
      <c r="H184" s="11" t="str">
        <f>VLOOKUP(Table4[[#This Row],[Heart Issues]],Table4[Heart Issues],1,FALSE)</f>
        <v>No</v>
      </c>
      <c r="I184" s="11">
        <f>VLOOKUP(Table4[[#This Row],[Number of Major Surgeries]],Table4[Number of Major Surgeries],1,FALSE)</f>
        <v>1</v>
      </c>
      <c r="J184" s="11" t="str">
        <f>VLOOKUP('Medical Examinations'!M184,'Medical Examinations'!M184:M2518,1,FALSE)</f>
        <v>obesity</v>
      </c>
      <c r="K184" s="11" t="str">
        <f>VLOOKUP('Medical Examinations'!N184,'Medical Examinations'!N184:N2518,1,FALSE)</f>
        <v>prediabetes</v>
      </c>
      <c r="L184" s="11" t="str">
        <f>VLOOKUP(Table3[[#This Row],[date of birth]],Table3[date of birth],1,FALSE)</f>
        <v>9-Dec-2001</v>
      </c>
      <c r="M184" s="11">
        <f>VLOOKUP(Table3[[#This Row],[age]],Table3[age],1,FALSE)</f>
        <v>21</v>
      </c>
      <c r="N184" s="65">
        <f>VLOOKUP(Table3[[#This Row],[charges2]],Table3[charges2],1,FALSE)</f>
        <v>1917.32</v>
      </c>
      <c r="O184" s="11" t="str">
        <f>VLOOKUP(Table3[[#This Row],[HOSPITAL TIER2]],Table3[HOSPITAL TIER2],1,FALSE)</f>
        <v>tier - 3</v>
      </c>
      <c r="P184" s="11" t="str">
        <f>VLOOKUP(Table3[[#This Row],[city tier2]],Table3[city tier2],1,FALSE)</f>
        <v>tier - 2</v>
      </c>
      <c r="Q184" s="11" t="str">
        <f>VLOOKUP(Table3[[#This Row],[state id2]],Table3[state id2],1,FALSE)</f>
        <v>R1012</v>
      </c>
      <c r="R184" s="11">
        <f t="shared" si="4"/>
        <v>-0.10235147242453771</v>
      </c>
      <c r="S184" s="11">
        <f t="shared" si="5"/>
        <v>-1.637721015552044E-2</v>
      </c>
    </row>
    <row r="185" spans="1:19" x14ac:dyDescent="0.25">
      <c r="A185" s="20" t="str">
        <f>VLOOKUP('Customer Names'!A185,'Customer Names'!A185:A2520,1,FALSE)</f>
        <v>Id184</v>
      </c>
      <c r="B185" s="20" t="str">
        <f>VLOOKUP(Table6[[#This Row],[NAME]],Table6[NAME],1,FALSE)</f>
        <v>Matthew F</v>
      </c>
      <c r="C185" s="11">
        <f>VLOOKUP(Table4[[#This Row],[BMI]],Table4[BMI],1,FALSE)</f>
        <v>33.42</v>
      </c>
      <c r="D185" s="11">
        <f>VLOOKUP(Table4[[#This Row],[HBA1C]],Table4[HBA1C],1,FALSE)</f>
        <v>10.67</v>
      </c>
      <c r="E185" s="11" t="str">
        <f>VLOOKUP(Table4[[#This Row],[Any Transplants]],Table4[Any Transplants],1,FALSE)</f>
        <v>No</v>
      </c>
      <c r="F185" s="11" t="str">
        <f>VLOOKUP(Table4[[#This Row],[Cancer history]],Table4[Cancer history],1,FALSE)</f>
        <v>No</v>
      </c>
      <c r="G185" s="11" t="str">
        <f>VLOOKUP(Table4[[#This Row],[Smoker2]],Table4[Smoker2],1,FALSE)</f>
        <v>YES</v>
      </c>
      <c r="H185" s="11" t="str">
        <f>VLOOKUP(Table4[[#This Row],[Heart Issues]],Table4[Heart Issues],1,FALSE)</f>
        <v>No</v>
      </c>
      <c r="I185" s="11">
        <f>VLOOKUP(Table4[[#This Row],[Number of Major Surgeries]],Table4[Number of Major Surgeries],1,FALSE)</f>
        <v>0</v>
      </c>
      <c r="J185" s="11" t="str">
        <f>VLOOKUP('Medical Examinations'!M185,'Medical Examinations'!M185:M2519,1,FALSE)</f>
        <v>obesity</v>
      </c>
      <c r="K185" s="11" t="str">
        <f>VLOOKUP('Medical Examinations'!N185,'Medical Examinations'!N185:N2519,1,FALSE)</f>
        <v>diabetes</v>
      </c>
      <c r="L185" s="11" t="str">
        <f>VLOOKUP(Table3[[#This Row],[date of birth]],Table3[date of birth],1,FALSE)</f>
        <v>7-Sep-2002</v>
      </c>
      <c r="M185" s="11">
        <f>VLOOKUP(Table3[[#This Row],[age]],Table3[age],1,FALSE)</f>
        <v>20</v>
      </c>
      <c r="N185" s="65">
        <f>VLOOKUP(Table3[[#This Row],[charges2]],Table3[charges2],1,FALSE)</f>
        <v>1964.78</v>
      </c>
      <c r="O185" s="11" t="str">
        <f>VLOOKUP(Table3[[#This Row],[HOSPITAL TIER2]],Table3[HOSPITAL TIER2],1,FALSE)</f>
        <v>tier - 3</v>
      </c>
      <c r="P185" s="11" t="str">
        <f>VLOOKUP(Table3[[#This Row],[city tier2]],Table3[city tier2],1,FALSE)</f>
        <v>tier - 1</v>
      </c>
      <c r="Q185" s="11" t="str">
        <f>VLOOKUP(Table3[[#This Row],[state id2]],Table3[state id2],1,FALSE)</f>
        <v>R1011</v>
      </c>
      <c r="R185" s="11">
        <f t="shared" si="4"/>
        <v>-0.10198540162468966</v>
      </c>
      <c r="S185" s="11">
        <f t="shared" si="5"/>
        <v>-1.6533175444884963E-2</v>
      </c>
    </row>
    <row r="186" spans="1:19" x14ac:dyDescent="0.25">
      <c r="A186" s="20" t="str">
        <f>VLOOKUP('Customer Names'!A186,'Customer Names'!A186:A2521,1,FALSE)</f>
        <v>Id185</v>
      </c>
      <c r="B186" s="20" t="str">
        <f>VLOOKUP(Table6[[#This Row],[NAME]],Table6[NAME],1,FALSE)</f>
        <v>Ryan J.</v>
      </c>
      <c r="C186" s="11">
        <f>VLOOKUP(Table4[[#This Row],[BMI]],Table4[BMI],1,FALSE)</f>
        <v>37.18</v>
      </c>
      <c r="D186" s="11">
        <f>VLOOKUP(Table4[[#This Row],[HBA1C]],Table4[HBA1C],1,FALSE)</f>
        <v>6.75</v>
      </c>
      <c r="E186" s="11" t="str">
        <f>VLOOKUP(Table4[[#This Row],[Any Transplants]],Table4[Any Transplants],1,FALSE)</f>
        <v>No</v>
      </c>
      <c r="F186" s="11" t="str">
        <f>VLOOKUP(Table4[[#This Row],[Cancer history]],Table4[Cancer history],1,FALSE)</f>
        <v>No</v>
      </c>
      <c r="G186" s="11" t="str">
        <f>VLOOKUP(Table4[[#This Row],[Smoker2]],Table4[Smoker2],1,FALSE)</f>
        <v>YES</v>
      </c>
      <c r="H186" s="11" t="str">
        <f>VLOOKUP(Table4[[#This Row],[Heart Issues]],Table4[Heart Issues],1,FALSE)</f>
        <v>yes</v>
      </c>
      <c r="I186" s="11">
        <f>VLOOKUP(Table4[[#This Row],[Number of Major Surgeries]],Table4[Number of Major Surgeries],1,FALSE)</f>
        <v>2</v>
      </c>
      <c r="J186" s="11" t="str">
        <f>VLOOKUP('Medical Examinations'!M186,'Medical Examinations'!M186:M2520,1,FALSE)</f>
        <v>obesity</v>
      </c>
      <c r="K186" s="11" t="str">
        <f>VLOOKUP('Medical Examinations'!N186,'Medical Examinations'!N186:N2520,1,FALSE)</f>
        <v>diabetes</v>
      </c>
      <c r="L186" s="11" t="str">
        <f>VLOOKUP(Table3[[#This Row],[date of birth]],Table3[date of birth],1,FALSE)</f>
        <v>29-Jul-2002</v>
      </c>
      <c r="M186" s="11">
        <f>VLOOKUP(Table3[[#This Row],[age]],Table3[age],1,FALSE)</f>
        <v>20</v>
      </c>
      <c r="N186" s="65">
        <f>VLOOKUP(Table3[[#This Row],[charges2]],Table3[charges2],1,FALSE)</f>
        <v>1967.02</v>
      </c>
      <c r="O186" s="11" t="str">
        <f>VLOOKUP(Table3[[#This Row],[HOSPITAL TIER2]],Table3[HOSPITAL TIER2],1,FALSE)</f>
        <v>tier - 3</v>
      </c>
      <c r="P186" s="11" t="str">
        <f>VLOOKUP(Table3[[#This Row],[city tier2]],Table3[city tier2],1,FALSE)</f>
        <v>tier - 2</v>
      </c>
      <c r="Q186" s="11" t="str">
        <f>VLOOKUP(Table3[[#This Row],[state id2]],Table3[state id2],1,FALSE)</f>
        <v>R1016</v>
      </c>
      <c r="R186" s="11">
        <f t="shared" si="4"/>
        <v>-0.1017643666420724</v>
      </c>
      <c r="S186" s="11">
        <f t="shared" si="5"/>
        <v>-1.515541280043973E-2</v>
      </c>
    </row>
    <row r="187" spans="1:19" x14ac:dyDescent="0.25">
      <c r="A187" s="20" t="str">
        <f>VLOOKUP('Customer Names'!A187,'Customer Names'!A187:A2522,1,FALSE)</f>
        <v>Id186</v>
      </c>
      <c r="B187" s="20" t="str">
        <f>VLOOKUP(Table6[[#This Row],[NAME]],Table6[NAME],1,FALSE)</f>
        <v>Amy</v>
      </c>
      <c r="C187" s="11">
        <f>VLOOKUP(Table4[[#This Row],[BMI]],Table4[BMI],1,FALSE)</f>
        <v>33.33</v>
      </c>
      <c r="D187" s="11">
        <f>VLOOKUP(Table4[[#This Row],[HBA1C]],Table4[HBA1C],1,FALSE)</f>
        <v>9.26</v>
      </c>
      <c r="E187" s="11" t="str">
        <f>VLOOKUP(Table4[[#This Row],[Any Transplants]],Table4[Any Transplants],1,FALSE)</f>
        <v>No</v>
      </c>
      <c r="F187" s="11" t="str">
        <f>VLOOKUP(Table4[[#This Row],[Cancer history]],Table4[Cancer history],1,FALSE)</f>
        <v>No</v>
      </c>
      <c r="G187" s="11" t="str">
        <f>VLOOKUP(Table4[[#This Row],[Smoker2]],Table4[Smoker2],1,FALSE)</f>
        <v>NO</v>
      </c>
      <c r="H187" s="11" t="str">
        <f>VLOOKUP(Table4[[#This Row],[Heart Issues]],Table4[Heart Issues],1,FALSE)</f>
        <v>yes</v>
      </c>
      <c r="I187" s="11">
        <f>VLOOKUP(Table4[[#This Row],[Number of Major Surgeries]],Table4[Number of Major Surgeries],1,FALSE)</f>
        <v>2</v>
      </c>
      <c r="J187" s="11" t="str">
        <f>VLOOKUP('Medical Examinations'!M187,'Medical Examinations'!M187:M2521,1,FALSE)</f>
        <v>obesity</v>
      </c>
      <c r="K187" s="11" t="str">
        <f>VLOOKUP('Medical Examinations'!N187,'Medical Examinations'!N187:N2521,1,FALSE)</f>
        <v>diabetes</v>
      </c>
      <c r="L187" s="11" t="str">
        <f>VLOOKUP(Table3[[#This Row],[date of birth]],Table3[date of birth],1,FALSE)</f>
        <v>28-Sep-1998</v>
      </c>
      <c r="M187" s="11">
        <f>VLOOKUP(Table3[[#This Row],[age]],Table3[age],1,FALSE)</f>
        <v>24</v>
      </c>
      <c r="N187" s="65">
        <f>VLOOKUP(Table3[[#This Row],[charges2]],Table3[charges2],1,FALSE)</f>
        <v>1969.61</v>
      </c>
      <c r="O187" s="11" t="str">
        <f>VLOOKUP(Table3[[#This Row],[HOSPITAL TIER2]],Table3[HOSPITAL TIER2],1,FALSE)</f>
        <v>tier - 3</v>
      </c>
      <c r="P187" s="11" t="str">
        <f>VLOOKUP(Table3[[#This Row],[city tier2]],Table3[city tier2],1,FALSE)</f>
        <v>tier - 3</v>
      </c>
      <c r="Q187" s="11" t="str">
        <f>VLOOKUP(Table3[[#This Row],[state id2]],Table3[state id2],1,FALSE)</f>
        <v>R1011</v>
      </c>
      <c r="R187" s="11">
        <f t="shared" si="4"/>
        <v>-0.10122090210715534</v>
      </c>
      <c r="S187" s="11">
        <f t="shared" si="5"/>
        <v>-1.5094379701250455E-2</v>
      </c>
    </row>
    <row r="188" spans="1:19" x14ac:dyDescent="0.25">
      <c r="A188" s="20" t="str">
        <f>VLOOKUP('Customer Names'!A188,'Customer Names'!A188:A2523,1,FALSE)</f>
        <v>Id187</v>
      </c>
      <c r="B188" s="20" t="str">
        <f>VLOOKUP(Table6[[#This Row],[NAME]],Table6[NAME],1,FALSE)</f>
        <v>Andrew P</v>
      </c>
      <c r="C188" s="11">
        <f>VLOOKUP(Table4[[#This Row],[BMI]],Table4[BMI],1,FALSE)</f>
        <v>53.21</v>
      </c>
      <c r="D188" s="11">
        <f>VLOOKUP(Table4[[#This Row],[HBA1C]],Table4[HBA1C],1,FALSE)</f>
        <v>4.2699999999999996</v>
      </c>
      <c r="E188" s="11" t="str">
        <f>VLOOKUP(Table4[[#This Row],[Any Transplants]],Table4[Any Transplants],1,FALSE)</f>
        <v>No</v>
      </c>
      <c r="F188" s="11" t="str">
        <f>VLOOKUP(Table4[[#This Row],[Cancer history]],Table4[Cancer history],1,FALSE)</f>
        <v>No</v>
      </c>
      <c r="G188" s="11" t="str">
        <f>VLOOKUP(Table4[[#This Row],[Smoker2]],Table4[Smoker2],1,FALSE)</f>
        <v>YES</v>
      </c>
      <c r="H188" s="11" t="str">
        <f>VLOOKUP(Table4[[#This Row],[Heart Issues]],Table4[Heart Issues],1,FALSE)</f>
        <v>No</v>
      </c>
      <c r="I188" s="11">
        <f>VLOOKUP(Table4[[#This Row],[Number of Major Surgeries]],Table4[Number of Major Surgeries],1,FALSE)</f>
        <v>1</v>
      </c>
      <c r="J188" s="11" t="str">
        <f>VLOOKUP('Medical Examinations'!M188,'Medical Examinations'!M188:M2522,1,FALSE)</f>
        <v>obesity</v>
      </c>
      <c r="K188" s="11" t="str">
        <f>VLOOKUP('Medical Examinations'!N188,'Medical Examinations'!N188:N2522,1,FALSE)</f>
        <v>normal</v>
      </c>
      <c r="L188" s="11" t="str">
        <f>VLOOKUP(Table3[[#This Row],[date of birth]],Table3[date of birth],1,FALSE)</f>
        <v>5-Oct-1998</v>
      </c>
      <c r="M188" s="11">
        <f>VLOOKUP(Table3[[#This Row],[age]],Table3[age],1,FALSE)</f>
        <v>24</v>
      </c>
      <c r="N188" s="65">
        <f>VLOOKUP(Table3[[#This Row],[charges2]],Table3[charges2],1,FALSE)</f>
        <v>1972.95</v>
      </c>
      <c r="O188" s="11" t="str">
        <f>VLOOKUP(Table3[[#This Row],[HOSPITAL TIER2]],Table3[HOSPITAL TIER2],1,FALSE)</f>
        <v>tier - 3</v>
      </c>
      <c r="P188" s="11" t="str">
        <f>VLOOKUP(Table3[[#This Row],[city tier2]],Table3[city tier2],1,FALSE)</f>
        <v>tier - 1</v>
      </c>
      <c r="Q188" s="11" t="str">
        <f>VLOOKUP(Table3[[#This Row],[state id2]],Table3[state id2],1,FALSE)</f>
        <v>R1011</v>
      </c>
      <c r="R188" s="11">
        <f t="shared" si="4"/>
        <v>-0.10103896107114993</v>
      </c>
      <c r="S188" s="11">
        <f t="shared" si="5"/>
        <v>-1.4359596746422643E-2</v>
      </c>
    </row>
    <row r="189" spans="1:19" x14ac:dyDescent="0.25">
      <c r="A189" s="20" t="str">
        <f>VLOOKUP('Customer Names'!A189,'Customer Names'!A189:A2524,1,FALSE)</f>
        <v>Id188</v>
      </c>
      <c r="B189" s="20" t="str">
        <f>VLOOKUP(Table6[[#This Row],[NAME]],Table6[NAME],1,FALSE)</f>
        <v>George M. V</v>
      </c>
      <c r="C189" s="11">
        <f>VLOOKUP(Table4[[#This Row],[BMI]],Table4[BMI],1,FALSE)</f>
        <v>38.729999999999997</v>
      </c>
      <c r="D189" s="11">
        <f>VLOOKUP(Table4[[#This Row],[HBA1C]],Table4[HBA1C],1,FALSE)</f>
        <v>11.51</v>
      </c>
      <c r="E189" s="11" t="str">
        <f>VLOOKUP(Table4[[#This Row],[Any Transplants]],Table4[Any Transplants],1,FALSE)</f>
        <v>No</v>
      </c>
      <c r="F189" s="11" t="str">
        <f>VLOOKUP(Table4[[#This Row],[Cancer history]],Table4[Cancer history],1,FALSE)</f>
        <v>No</v>
      </c>
      <c r="G189" s="11" t="str">
        <f>VLOOKUP(Table4[[#This Row],[Smoker2]],Table4[Smoker2],1,FALSE)</f>
        <v>YES</v>
      </c>
      <c r="H189" s="11" t="str">
        <f>VLOOKUP(Table4[[#This Row],[Heart Issues]],Table4[Heart Issues],1,FALSE)</f>
        <v>No</v>
      </c>
      <c r="I189" s="11">
        <f>VLOOKUP(Table4[[#This Row],[Number of Major Surgeries]],Table4[Number of Major Surgeries],1,FALSE)</f>
        <v>2</v>
      </c>
      <c r="J189" s="11" t="str">
        <f>VLOOKUP('Medical Examinations'!M189,'Medical Examinations'!M189:M2523,1,FALSE)</f>
        <v>obesity</v>
      </c>
      <c r="K189" s="11" t="str">
        <f>VLOOKUP('Medical Examinations'!N189,'Medical Examinations'!N189:N2523,1,FALSE)</f>
        <v>diabetes</v>
      </c>
      <c r="L189" s="11" t="str">
        <f>VLOOKUP(Table3[[#This Row],[date of birth]],Table3[date of birth],1,FALSE)</f>
        <v>29-Sep-1998</v>
      </c>
      <c r="M189" s="11">
        <f>VLOOKUP(Table3[[#This Row],[age]],Table3[age],1,FALSE)</f>
        <v>24</v>
      </c>
      <c r="N189" s="65">
        <f>VLOOKUP(Table3[[#This Row],[charges2]],Table3[charges2],1,FALSE)</f>
        <v>1977.82</v>
      </c>
      <c r="O189" s="11" t="str">
        <f>VLOOKUP(Table3[[#This Row],[HOSPITAL TIER2]],Table3[HOSPITAL TIER2],1,FALSE)</f>
        <v>tier - 3</v>
      </c>
      <c r="P189" s="11" t="str">
        <f>VLOOKUP(Table3[[#This Row],[city tier2]],Table3[city tier2],1,FALSE)</f>
        <v>tier - 1</v>
      </c>
      <c r="Q189" s="11" t="str">
        <f>VLOOKUP(Table3[[#This Row],[state id2]],Table3[state id2],1,FALSE)</f>
        <v>R1011</v>
      </c>
      <c r="R189" s="11">
        <f t="shared" si="4"/>
        <v>-9.9596223131401221E-2</v>
      </c>
      <c r="S189" s="11">
        <f t="shared" si="5"/>
        <v>-1.4993480379402707E-2</v>
      </c>
    </row>
    <row r="190" spans="1:19" x14ac:dyDescent="0.25">
      <c r="A190" s="20" t="str">
        <f>VLOOKUP('Customer Names'!A190,'Customer Names'!A190:A2525,1,FALSE)</f>
        <v>Id189</v>
      </c>
      <c r="B190" s="20" t="str">
        <f>VLOOKUP(Table6[[#This Row],[NAME]],Table6[NAME],1,FALSE)</f>
        <v>Sarah</v>
      </c>
      <c r="C190" s="11">
        <f>VLOOKUP(Table4[[#This Row],[BMI]],Table4[BMI],1,FALSE)</f>
        <v>29.73</v>
      </c>
      <c r="D190" s="11">
        <f>VLOOKUP(Table4[[#This Row],[HBA1C]],Table4[HBA1C],1,FALSE)</f>
        <v>7.22</v>
      </c>
      <c r="E190" s="11" t="str">
        <f>VLOOKUP(Table4[[#This Row],[Any Transplants]],Table4[Any Transplants],1,FALSE)</f>
        <v>No</v>
      </c>
      <c r="F190" s="11" t="str">
        <f>VLOOKUP(Table4[[#This Row],[Cancer history]],Table4[Cancer history],1,FALSE)</f>
        <v>No</v>
      </c>
      <c r="G190" s="11" t="str">
        <f>VLOOKUP(Table4[[#This Row],[Smoker2]],Table4[Smoker2],1,FALSE)</f>
        <v>YES</v>
      </c>
      <c r="H190" s="11" t="str">
        <f>VLOOKUP(Table4[[#This Row],[Heart Issues]],Table4[Heart Issues],1,FALSE)</f>
        <v>No</v>
      </c>
      <c r="I190" s="11">
        <f>VLOOKUP(Table4[[#This Row],[Number of Major Surgeries]],Table4[Number of Major Surgeries],1,FALSE)</f>
        <v>0</v>
      </c>
      <c r="J190" s="11" t="str">
        <f>VLOOKUP('Medical Examinations'!M190,'Medical Examinations'!M190:M2524,1,FALSE)</f>
        <v>over weight</v>
      </c>
      <c r="K190" s="11" t="str">
        <f>VLOOKUP('Medical Examinations'!N190,'Medical Examinations'!N190:N2524,1,FALSE)</f>
        <v>diabetes</v>
      </c>
      <c r="L190" s="11" t="str">
        <f>VLOOKUP(Table3[[#This Row],[date of birth]],Table3[date of birth],1,FALSE)</f>
        <v>16-Jul-2002</v>
      </c>
      <c r="M190" s="11">
        <f>VLOOKUP(Table3[[#This Row],[age]],Table3[age],1,FALSE)</f>
        <v>20</v>
      </c>
      <c r="N190" s="65">
        <f>VLOOKUP(Table3[[#This Row],[charges2]],Table3[charges2],1,FALSE)</f>
        <v>1980.07</v>
      </c>
      <c r="O190" s="11" t="str">
        <f>VLOOKUP(Table3[[#This Row],[HOSPITAL TIER2]],Table3[HOSPITAL TIER2],1,FALSE)</f>
        <v>tier - 3</v>
      </c>
      <c r="P190" s="11" t="str">
        <f>VLOOKUP(Table3[[#This Row],[city tier2]],Table3[city tier2],1,FALSE)</f>
        <v>tier - 3</v>
      </c>
      <c r="Q190" s="11" t="str">
        <f>VLOOKUP(Table3[[#This Row],[state id2]],Table3[state id2],1,FALSE)</f>
        <v>R1011</v>
      </c>
      <c r="R190" s="11">
        <f t="shared" si="4"/>
        <v>-9.9043197639741648E-2</v>
      </c>
      <c r="S190" s="11">
        <f t="shared" si="5"/>
        <v>-1.3648798904320683E-2</v>
      </c>
    </row>
    <row r="191" spans="1:19" x14ac:dyDescent="0.25">
      <c r="A191" s="20" t="str">
        <f>VLOOKUP('Customer Names'!A191,'Customer Names'!A191:A2526,1,FALSE)</f>
        <v>Id190</v>
      </c>
      <c r="B191" s="20" t="str">
        <f>VLOOKUP(Table6[[#This Row],[NAME]],Table6[NAME],1,FALSE)</f>
        <v>Lara</v>
      </c>
      <c r="C191" s="11">
        <f>VLOOKUP(Table4[[#This Row],[BMI]],Table4[BMI],1,FALSE)</f>
        <v>34.700000000000003</v>
      </c>
      <c r="D191" s="11">
        <f>VLOOKUP(Table4[[#This Row],[HBA1C]],Table4[HBA1C],1,FALSE)</f>
        <v>4.37</v>
      </c>
      <c r="E191" s="11" t="str">
        <f>VLOOKUP(Table4[[#This Row],[Any Transplants]],Table4[Any Transplants],1,FALSE)</f>
        <v>No</v>
      </c>
      <c r="F191" s="11" t="str">
        <f>VLOOKUP(Table4[[#This Row],[Cancer history]],Table4[Cancer history],1,FALSE)</f>
        <v>Yes</v>
      </c>
      <c r="G191" s="11" t="str">
        <f>VLOOKUP(Table4[[#This Row],[Smoker2]],Table4[Smoker2],1,FALSE)</f>
        <v>YES</v>
      </c>
      <c r="H191" s="11" t="str">
        <f>VLOOKUP(Table4[[#This Row],[Heart Issues]],Table4[Heart Issues],1,FALSE)</f>
        <v>No</v>
      </c>
      <c r="I191" s="11">
        <f>VLOOKUP(Table4[[#This Row],[Number of Major Surgeries]],Table4[Number of Major Surgeries],1,FALSE)</f>
        <v>1</v>
      </c>
      <c r="J191" s="11" t="str">
        <f>VLOOKUP('Medical Examinations'!M191,'Medical Examinations'!M191:M2525,1,FALSE)</f>
        <v>obesity</v>
      </c>
      <c r="K191" s="11" t="str">
        <f>VLOOKUP('Medical Examinations'!N191,'Medical Examinations'!N191:N2525,1,FALSE)</f>
        <v>normal</v>
      </c>
      <c r="L191" s="11" t="str">
        <f>VLOOKUP(Table3[[#This Row],[date of birth]],Table3[date of birth],1,FALSE)</f>
        <v>29-Dec-1998</v>
      </c>
      <c r="M191" s="11">
        <f>VLOOKUP(Table3[[#This Row],[age]],Table3[age],1,FALSE)</f>
        <v>24</v>
      </c>
      <c r="N191" s="65">
        <f>VLOOKUP(Table3[[#This Row],[charges2]],Table3[charges2],1,FALSE)</f>
        <v>1981.58</v>
      </c>
      <c r="O191" s="11" t="str">
        <f>VLOOKUP(Table3[[#This Row],[HOSPITAL TIER2]],Table3[HOSPITAL TIER2],1,FALSE)</f>
        <v>tier - 3</v>
      </c>
      <c r="P191" s="11" t="str">
        <f>VLOOKUP(Table3[[#This Row],[city tier2]],Table3[city tier2],1,FALSE)</f>
        <v>tier - 1</v>
      </c>
      <c r="Q191" s="11" t="str">
        <f>VLOOKUP(Table3[[#This Row],[state id2]],Table3[state id2],1,FALSE)</f>
        <v>R1013</v>
      </c>
      <c r="R191" s="11">
        <f t="shared" si="4"/>
        <v>-9.9144009323036394E-2</v>
      </c>
      <c r="S191" s="11">
        <f t="shared" si="5"/>
        <v>-1.3425254067998453E-2</v>
      </c>
    </row>
    <row r="192" spans="1:19" x14ac:dyDescent="0.25">
      <c r="A192" s="20" t="str">
        <f>VLOOKUP('Customer Names'!A192,'Customer Names'!A192:A2527,1,FALSE)</f>
        <v>Id191</v>
      </c>
      <c r="B192" s="20" t="str">
        <f>VLOOKUP(Table6[[#This Row],[NAME]],Table6[NAME],1,FALSE)</f>
        <v>Sebastien</v>
      </c>
      <c r="C192" s="11">
        <f>VLOOKUP(Table4[[#This Row],[BMI]],Table4[BMI],1,FALSE)</f>
        <v>38.28</v>
      </c>
      <c r="D192" s="11">
        <f>VLOOKUP(Table4[[#This Row],[HBA1C]],Table4[HBA1C],1,FALSE)</f>
        <v>11.56</v>
      </c>
      <c r="E192" s="11" t="str">
        <f>VLOOKUP(Table4[[#This Row],[Any Transplants]],Table4[Any Transplants],1,FALSE)</f>
        <v>No</v>
      </c>
      <c r="F192" s="11" t="str">
        <f>VLOOKUP(Table4[[#This Row],[Cancer history]],Table4[Cancer history],1,FALSE)</f>
        <v>No</v>
      </c>
      <c r="G192" s="11" t="str">
        <f>VLOOKUP(Table4[[#This Row],[Smoker2]],Table4[Smoker2],1,FALSE)</f>
        <v>YES</v>
      </c>
      <c r="H192" s="11" t="str">
        <f>VLOOKUP(Table4[[#This Row],[Heart Issues]],Table4[Heart Issues],1,FALSE)</f>
        <v>yes</v>
      </c>
      <c r="I192" s="11">
        <f>VLOOKUP(Table4[[#This Row],[Number of Major Surgeries]],Table4[Number of Major Surgeries],1,FALSE)</f>
        <v>1</v>
      </c>
      <c r="J192" s="11" t="str">
        <f>VLOOKUP('Medical Examinations'!M192,'Medical Examinations'!M192:M2526,1,FALSE)</f>
        <v>obesity</v>
      </c>
      <c r="K192" s="11" t="str">
        <f>VLOOKUP('Medical Examinations'!N192,'Medical Examinations'!N192:N2526,1,FALSE)</f>
        <v>diabetes</v>
      </c>
      <c r="L192" s="11" t="str">
        <f>VLOOKUP(Table3[[#This Row],[date of birth]],Table3[date of birth],1,FALSE)</f>
        <v>29-Sep-2002</v>
      </c>
      <c r="M192" s="11">
        <f>VLOOKUP(Table3[[#This Row],[age]],Table3[age],1,FALSE)</f>
        <v>20</v>
      </c>
      <c r="N192" s="65">
        <f>VLOOKUP(Table3[[#This Row],[charges2]],Table3[charges2],1,FALSE)</f>
        <v>1984.45</v>
      </c>
      <c r="O192" s="11" t="str">
        <f>VLOOKUP(Table3[[#This Row],[HOSPITAL TIER2]],Table3[HOSPITAL TIER2],1,FALSE)</f>
        <v>tier - 3</v>
      </c>
      <c r="P192" s="11" t="str">
        <f>VLOOKUP(Table3[[#This Row],[city tier2]],Table3[city tier2],1,FALSE)</f>
        <v>tier - 3</v>
      </c>
      <c r="Q192" s="11" t="str">
        <f>VLOOKUP(Table3[[#This Row],[state id2]],Table3[state id2],1,FALSE)</f>
        <v>R1016</v>
      </c>
      <c r="R192" s="11">
        <f t="shared" si="4"/>
        <v>-9.8863452677744171E-2</v>
      </c>
      <c r="S192" s="11">
        <f t="shared" si="5"/>
        <v>-1.4032958388954946E-2</v>
      </c>
    </row>
    <row r="193" spans="1:19" x14ac:dyDescent="0.25">
      <c r="A193" s="20" t="str">
        <f>VLOOKUP('Customer Names'!A193,'Customer Names'!A193:A2528,1,FALSE)</f>
        <v>Id192</v>
      </c>
      <c r="B193" s="20" t="str">
        <f>VLOOKUP(Table6[[#This Row],[NAME]],Table6[NAME],1,FALSE)</f>
        <v>Padraig</v>
      </c>
      <c r="C193" s="11">
        <f>VLOOKUP(Table4[[#This Row],[BMI]],Table4[BMI],1,FALSE)</f>
        <v>33.57</v>
      </c>
      <c r="D193" s="11">
        <f>VLOOKUP(Table4[[#This Row],[HBA1C]],Table4[HBA1C],1,FALSE)</f>
        <v>8.82</v>
      </c>
      <c r="E193" s="11" t="str">
        <f>VLOOKUP(Table4[[#This Row],[Any Transplants]],Table4[Any Transplants],1,FALSE)</f>
        <v>No</v>
      </c>
      <c r="F193" s="11" t="str">
        <f>VLOOKUP(Table4[[#This Row],[Cancer history]],Table4[Cancer history],1,FALSE)</f>
        <v>No</v>
      </c>
      <c r="G193" s="11" t="str">
        <f>VLOOKUP(Table4[[#This Row],[Smoker2]],Table4[Smoker2],1,FALSE)</f>
        <v>YES</v>
      </c>
      <c r="H193" s="11" t="str">
        <f>VLOOKUP(Table4[[#This Row],[Heart Issues]],Table4[Heart Issues],1,FALSE)</f>
        <v>yes</v>
      </c>
      <c r="I193" s="11">
        <f>VLOOKUP(Table4[[#This Row],[Number of Major Surgeries]],Table4[Number of Major Surgeries],1,FALSE)</f>
        <v>0</v>
      </c>
      <c r="J193" s="11" t="str">
        <f>VLOOKUP('Medical Examinations'!M193,'Medical Examinations'!M193:M2527,1,FALSE)</f>
        <v>obesity</v>
      </c>
      <c r="K193" s="11" t="str">
        <f>VLOOKUP('Medical Examinations'!N193,'Medical Examinations'!N193:N2527,1,FALSE)</f>
        <v>diabetes</v>
      </c>
      <c r="L193" s="11" t="str">
        <f>VLOOKUP(Table3[[#This Row],[date of birth]],Table3[date of birth],1,FALSE)</f>
        <v>14-Sep-1998</v>
      </c>
      <c r="M193" s="11">
        <f>VLOOKUP(Table3[[#This Row],[age]],Table3[age],1,FALSE)</f>
        <v>24</v>
      </c>
      <c r="N193" s="65">
        <f>VLOOKUP(Table3[[#This Row],[charges2]],Table3[charges2],1,FALSE)</f>
        <v>1986.93</v>
      </c>
      <c r="O193" s="11" t="str">
        <f>VLOOKUP(Table3[[#This Row],[HOSPITAL TIER2]],Table3[HOSPITAL TIER2],1,FALSE)</f>
        <v>tier - 3</v>
      </c>
      <c r="P193" s="11" t="str">
        <f>VLOOKUP(Table3[[#This Row],[city tier2]],Table3[city tier2],1,FALSE)</f>
        <v>tier - 2</v>
      </c>
      <c r="Q193" s="11" t="str">
        <f>VLOOKUP(Table3[[#This Row],[state id2]],Table3[state id2],1,FALSE)</f>
        <v>R1013</v>
      </c>
      <c r="R193" s="11">
        <f t="shared" si="4"/>
        <v>-9.8218699061097092E-2</v>
      </c>
      <c r="S193" s="11">
        <f t="shared" si="5"/>
        <v>-1.2337341419248743E-2</v>
      </c>
    </row>
    <row r="194" spans="1:19" x14ac:dyDescent="0.25">
      <c r="A194" s="20" t="str">
        <f>VLOOKUP('Customer Names'!A194,'Customer Names'!A194:A2529,1,FALSE)</f>
        <v>Id193</v>
      </c>
      <c r="B194" s="20" t="str">
        <f>VLOOKUP(Table6[[#This Row],[NAME]],Table6[NAME],1,FALSE)</f>
        <v>Heather</v>
      </c>
      <c r="C194" s="11">
        <f>VLOOKUP(Table4[[#This Row],[BMI]],Table4[BMI],1,FALSE)</f>
        <v>52.06</v>
      </c>
      <c r="D194" s="11">
        <f>VLOOKUP(Table4[[#This Row],[HBA1C]],Table4[HBA1C],1,FALSE)</f>
        <v>4.6900000000000004</v>
      </c>
      <c r="E194" s="11" t="str">
        <f>VLOOKUP(Table4[[#This Row],[Any Transplants]],Table4[Any Transplants],1,FALSE)</f>
        <v>No</v>
      </c>
      <c r="F194" s="11" t="str">
        <f>VLOOKUP(Table4[[#This Row],[Cancer history]],Table4[Cancer history],1,FALSE)</f>
        <v>No</v>
      </c>
      <c r="G194" s="11" t="str">
        <f>VLOOKUP(Table4[[#This Row],[Smoker2]],Table4[Smoker2],1,FALSE)</f>
        <v>YES</v>
      </c>
      <c r="H194" s="11" t="str">
        <f>VLOOKUP(Table4[[#This Row],[Heart Issues]],Table4[Heart Issues],1,FALSE)</f>
        <v>No</v>
      </c>
      <c r="I194" s="11">
        <f>VLOOKUP(Table4[[#This Row],[Number of Major Surgeries]],Table4[Number of Major Surgeries],1,FALSE)</f>
        <v>1</v>
      </c>
      <c r="J194" s="11" t="str">
        <f>VLOOKUP('Medical Examinations'!M194,'Medical Examinations'!M194:M2528,1,FALSE)</f>
        <v>obesity</v>
      </c>
      <c r="K194" s="11" t="str">
        <f>VLOOKUP('Medical Examinations'!N194,'Medical Examinations'!N194:N2528,1,FALSE)</f>
        <v>normal</v>
      </c>
      <c r="L194" s="11" t="str">
        <f>VLOOKUP(Table3[[#This Row],[date of birth]],Table3[date of birth],1,FALSE)</f>
        <v>14-Aug-2001</v>
      </c>
      <c r="M194" s="11">
        <f>VLOOKUP(Table3[[#This Row],[age]],Table3[age],1,FALSE)</f>
        <v>21</v>
      </c>
      <c r="N194" s="65">
        <f>VLOOKUP(Table3[[#This Row],[charges2]],Table3[charges2],1,FALSE)</f>
        <v>2007.95</v>
      </c>
      <c r="O194" s="11" t="str">
        <f>VLOOKUP(Table3[[#This Row],[HOSPITAL TIER2]],Table3[HOSPITAL TIER2],1,FALSE)</f>
        <v>tier - 3</v>
      </c>
      <c r="P194" s="11" t="str">
        <f>VLOOKUP(Table3[[#This Row],[city tier2]],Table3[city tier2],1,FALSE)</f>
        <v>tier - 2</v>
      </c>
      <c r="Q194" s="11" t="str">
        <f>VLOOKUP(Table3[[#This Row],[state id2]],Table3[state id2],1,FALSE)</f>
        <v>R1011</v>
      </c>
      <c r="R194" s="11">
        <f t="shared" si="4"/>
        <v>-9.801569114571082E-2</v>
      </c>
      <c r="S194" s="11">
        <f t="shared" si="5"/>
        <v>-1.1713344548440028E-2</v>
      </c>
    </row>
    <row r="195" spans="1:19" x14ac:dyDescent="0.25">
      <c r="A195" s="20" t="str">
        <f>VLOOKUP('Customer Names'!A195,'Customer Names'!A195:A2530,1,FALSE)</f>
        <v>Id194</v>
      </c>
      <c r="B195" s="20" t="str">
        <f>VLOOKUP(Table6[[#This Row],[NAME]],Table6[NAME],1,FALSE)</f>
        <v>Jorge</v>
      </c>
      <c r="C195" s="11">
        <f>VLOOKUP(Table4[[#This Row],[BMI]],Table4[BMI],1,FALSE)</f>
        <v>38.17</v>
      </c>
      <c r="D195" s="11">
        <f>VLOOKUP(Table4[[#This Row],[HBA1C]],Table4[HBA1C],1,FALSE)</f>
        <v>4.53</v>
      </c>
      <c r="E195" s="11" t="str">
        <f>VLOOKUP(Table4[[#This Row],[Any Transplants]],Table4[Any Transplants],1,FALSE)</f>
        <v>yes</v>
      </c>
      <c r="F195" s="11" t="str">
        <f>VLOOKUP(Table4[[#This Row],[Cancer history]],Table4[Cancer history],1,FALSE)</f>
        <v>No</v>
      </c>
      <c r="G195" s="11" t="str">
        <f>VLOOKUP(Table4[[#This Row],[Smoker2]],Table4[Smoker2],1,FALSE)</f>
        <v>YES</v>
      </c>
      <c r="H195" s="11" t="str">
        <f>VLOOKUP(Table4[[#This Row],[Heart Issues]],Table4[Heart Issues],1,FALSE)</f>
        <v>No</v>
      </c>
      <c r="I195" s="11">
        <f>VLOOKUP(Table4[[#This Row],[Number of Major Surgeries]],Table4[Number of Major Surgeries],1,FALSE)</f>
        <v>1</v>
      </c>
      <c r="J195" s="11" t="str">
        <f>VLOOKUP('Medical Examinations'!M195,'Medical Examinations'!M195:M2529,1,FALSE)</f>
        <v>obesity</v>
      </c>
      <c r="K195" s="11" t="str">
        <f>VLOOKUP('Medical Examinations'!N195,'Medical Examinations'!N195:N2529,1,FALSE)</f>
        <v>normal</v>
      </c>
      <c r="L195" s="11" t="str">
        <f>VLOOKUP(Table3[[#This Row],[date of birth]],Table3[date of birth],1,FALSE)</f>
        <v>1-Jul-2001</v>
      </c>
      <c r="M195" s="11">
        <f>VLOOKUP(Table3[[#This Row],[age]],Table3[age],1,FALSE)</f>
        <v>21</v>
      </c>
      <c r="N195" s="65">
        <f>VLOOKUP(Table3[[#This Row],[charges2]],Table3[charges2],1,FALSE)</f>
        <v>2020.18</v>
      </c>
      <c r="O195" s="11" t="str">
        <f>VLOOKUP(Table3[[#This Row],[HOSPITAL TIER2]],Table3[HOSPITAL TIER2],1,FALSE)</f>
        <v>tier - 3</v>
      </c>
      <c r="P195" s="11" t="str">
        <f>VLOOKUP(Table3[[#This Row],[city tier2]],Table3[city tier2],1,FALSE)</f>
        <v>tier - 1</v>
      </c>
      <c r="Q195" s="11" t="str">
        <f>VLOOKUP(Table3[[#This Row],[state id2]],Table3[state id2],1,FALSE)</f>
        <v>R1011</v>
      </c>
      <c r="R195" s="11">
        <f t="shared" ref="R195:R258" si="6">CORREL(M195:M2529,C195:C2529)</f>
        <v>-9.6350165965858423E-2</v>
      </c>
      <c r="S195" s="11">
        <f t="shared" ref="S195:S258" si="7">CORREL(M195:M2529,D195:D2529)</f>
        <v>-1.2326403643481186E-2</v>
      </c>
    </row>
    <row r="196" spans="1:19" x14ac:dyDescent="0.25">
      <c r="A196" s="20" t="str">
        <f>VLOOKUP('Customer Names'!A196,'Customer Names'!A196:A2531,1,FALSE)</f>
        <v>Id195</v>
      </c>
      <c r="B196" s="20" t="str">
        <f>VLOOKUP(Table6[[#This Row],[NAME]],Table6[NAME],1,FALSE)</f>
        <v>Jack R</v>
      </c>
      <c r="C196" s="11">
        <f>VLOOKUP(Table4[[#This Row],[BMI]],Table4[BMI],1,FALSE)</f>
        <v>36.954999999999998</v>
      </c>
      <c r="D196" s="11">
        <f>VLOOKUP(Table4[[#This Row],[HBA1C]],Table4[HBA1C],1,FALSE)</f>
        <v>5.84</v>
      </c>
      <c r="E196" s="11" t="str">
        <f>VLOOKUP(Table4[[#This Row],[Any Transplants]],Table4[Any Transplants],1,FALSE)</f>
        <v>No</v>
      </c>
      <c r="F196" s="11" t="str">
        <f>VLOOKUP(Table4[[#This Row],[Cancer history]],Table4[Cancer history],1,FALSE)</f>
        <v>Yes</v>
      </c>
      <c r="G196" s="11" t="str">
        <f>VLOOKUP(Table4[[#This Row],[Smoker2]],Table4[Smoker2],1,FALSE)</f>
        <v>YES</v>
      </c>
      <c r="H196" s="11" t="str">
        <f>VLOOKUP(Table4[[#This Row],[Heart Issues]],Table4[Heart Issues],1,FALSE)</f>
        <v>No</v>
      </c>
      <c r="I196" s="11">
        <f>VLOOKUP(Table4[[#This Row],[Number of Major Surgeries]],Table4[Number of Major Surgeries],1,FALSE)</f>
        <v>1</v>
      </c>
      <c r="J196" s="11" t="str">
        <f>VLOOKUP('Medical Examinations'!M196,'Medical Examinations'!M196:M2530,1,FALSE)</f>
        <v>obesity</v>
      </c>
      <c r="K196" s="11" t="str">
        <f>VLOOKUP('Medical Examinations'!N196,'Medical Examinations'!N196:N2530,1,FALSE)</f>
        <v>prediabetes</v>
      </c>
      <c r="L196" s="11" t="str">
        <f>VLOOKUP(Table3[[#This Row],[date of birth]],Table3[date of birth],1,FALSE)</f>
        <v>6-Sep-2001</v>
      </c>
      <c r="M196" s="11">
        <f>VLOOKUP(Table3[[#This Row],[age]],Table3[age],1,FALSE)</f>
        <v>21</v>
      </c>
      <c r="N196" s="65">
        <f>VLOOKUP(Table3[[#This Row],[charges2]],Table3[charges2],1,FALSE)</f>
        <v>2020.55</v>
      </c>
      <c r="O196" s="11" t="str">
        <f>VLOOKUP(Table3[[#This Row],[HOSPITAL TIER2]],Table3[HOSPITAL TIER2],1,FALSE)</f>
        <v>tier - 3</v>
      </c>
      <c r="P196" s="11" t="str">
        <f>VLOOKUP(Table3[[#This Row],[city tier2]],Table3[city tier2],1,FALSE)</f>
        <v>tier - 2</v>
      </c>
      <c r="Q196" s="11" t="str">
        <f>VLOOKUP(Table3[[#This Row],[state id2]],Table3[state id2],1,FALSE)</f>
        <v>R1013</v>
      </c>
      <c r="R196" s="11">
        <f t="shared" si="6"/>
        <v>-9.5737589372047918E-2</v>
      </c>
      <c r="S196" s="11">
        <f t="shared" si="7"/>
        <v>-1.2993715421242627E-2</v>
      </c>
    </row>
    <row r="197" spans="1:19" x14ac:dyDescent="0.25">
      <c r="A197" s="20" t="str">
        <f>VLOOKUP('Customer Names'!A197,'Customer Names'!A197:A2532,1,FALSE)</f>
        <v>Id196</v>
      </c>
      <c r="B197" s="20" t="str">
        <f>VLOOKUP(Table6[[#This Row],[NAME]],Table6[NAME],1,FALSE)</f>
        <v>Felix</v>
      </c>
      <c r="C197" s="11">
        <f>VLOOKUP(Table4[[#This Row],[BMI]],Table4[BMI],1,FALSE)</f>
        <v>34.4</v>
      </c>
      <c r="D197" s="11">
        <f>VLOOKUP(Table4[[#This Row],[HBA1C]],Table4[HBA1C],1,FALSE)</f>
        <v>4.9000000000000004</v>
      </c>
      <c r="E197" s="11" t="str">
        <f>VLOOKUP(Table4[[#This Row],[Any Transplants]],Table4[Any Transplants],1,FALSE)</f>
        <v>No</v>
      </c>
      <c r="F197" s="11" t="str">
        <f>VLOOKUP(Table4[[#This Row],[Cancer history]],Table4[Cancer history],1,FALSE)</f>
        <v>Yes</v>
      </c>
      <c r="G197" s="11" t="str">
        <f>VLOOKUP(Table4[[#This Row],[Smoker2]],Table4[Smoker2],1,FALSE)</f>
        <v>YES</v>
      </c>
      <c r="H197" s="11" t="str">
        <f>VLOOKUP(Table4[[#This Row],[Heart Issues]],Table4[Heart Issues],1,FALSE)</f>
        <v>No</v>
      </c>
      <c r="I197" s="11">
        <f>VLOOKUP(Table4[[#This Row],[Number of Major Surgeries]],Table4[Number of Major Surgeries],1,FALSE)</f>
        <v>1</v>
      </c>
      <c r="J197" s="11" t="str">
        <f>VLOOKUP('Medical Examinations'!M197,'Medical Examinations'!M197:M2531,1,FALSE)</f>
        <v>obesity</v>
      </c>
      <c r="K197" s="11" t="str">
        <f>VLOOKUP('Medical Examinations'!N197,'Medical Examinations'!N197:N2531,1,FALSE)</f>
        <v>normal</v>
      </c>
      <c r="L197" s="11" t="str">
        <f>VLOOKUP(Table3[[#This Row],[date of birth]],Table3[date of birth],1,FALSE)</f>
        <v>4-Aug-2001</v>
      </c>
      <c r="M197" s="11">
        <f>VLOOKUP(Table3[[#This Row],[age]],Table3[age],1,FALSE)</f>
        <v>21</v>
      </c>
      <c r="N197" s="65">
        <f>VLOOKUP(Table3[[#This Row],[charges2]],Table3[charges2],1,FALSE)</f>
        <v>2026.97</v>
      </c>
      <c r="O197" s="11" t="str">
        <f>VLOOKUP(Table3[[#This Row],[HOSPITAL TIER2]],Table3[HOSPITAL TIER2],1,FALSE)</f>
        <v>tier - 3</v>
      </c>
      <c r="P197" s="11" t="str">
        <f>VLOOKUP(Table3[[#This Row],[city tier2]],Table3[city tier2],1,FALSE)</f>
        <v>tier - 2</v>
      </c>
      <c r="Q197" s="11" t="str">
        <f>VLOOKUP(Table3[[#This Row],[state id2]],Table3[state id2],1,FALSE)</f>
        <v>R1013</v>
      </c>
      <c r="R197" s="11">
        <f t="shared" si="6"/>
        <v>-9.522218966084689E-2</v>
      </c>
      <c r="S197" s="11">
        <f t="shared" si="7"/>
        <v>-1.323078302700674E-2</v>
      </c>
    </row>
    <row r="198" spans="1:19" x14ac:dyDescent="0.25">
      <c r="A198" s="20" t="str">
        <f>VLOOKUP('Customer Names'!A198,'Customer Names'!A198:A2533,1,FALSE)</f>
        <v>Id197</v>
      </c>
      <c r="B198" s="20" t="str">
        <f>VLOOKUP(Table6[[#This Row],[NAME]],Table6[NAME],1,FALSE)</f>
        <v>Christopher C</v>
      </c>
      <c r="C198" s="11">
        <f>VLOOKUP(Table4[[#This Row],[BMI]],Table4[BMI],1,FALSE)</f>
        <v>31.73</v>
      </c>
      <c r="D198" s="11">
        <f>VLOOKUP(Table4[[#This Row],[HBA1C]],Table4[HBA1C],1,FALSE)</f>
        <v>4.3</v>
      </c>
      <c r="E198" s="11" t="str">
        <f>VLOOKUP(Table4[[#This Row],[Any Transplants]],Table4[Any Transplants],1,FALSE)</f>
        <v>No</v>
      </c>
      <c r="F198" s="11" t="str">
        <f>VLOOKUP(Table4[[#This Row],[Cancer history]],Table4[Cancer history],1,FALSE)</f>
        <v>No</v>
      </c>
      <c r="G198" s="11" t="str">
        <f>VLOOKUP(Table4[[#This Row],[Smoker2]],Table4[Smoker2],1,FALSE)</f>
        <v>YES</v>
      </c>
      <c r="H198" s="11" t="str">
        <f>VLOOKUP(Table4[[#This Row],[Heart Issues]],Table4[Heart Issues],1,FALSE)</f>
        <v>No</v>
      </c>
      <c r="I198" s="11">
        <f>VLOOKUP(Table4[[#This Row],[Number of Major Surgeries]],Table4[Number of Major Surgeries],1,FALSE)</f>
        <v>0</v>
      </c>
      <c r="J198" s="11" t="str">
        <f>VLOOKUP('Medical Examinations'!M198,'Medical Examinations'!M198:M2532,1,FALSE)</f>
        <v>obesity</v>
      </c>
      <c r="K198" s="11" t="str">
        <f>VLOOKUP('Medical Examinations'!N198,'Medical Examinations'!N198:N2532,1,FALSE)</f>
        <v>normal</v>
      </c>
      <c r="L198" s="11" t="str">
        <f>VLOOKUP(Table3[[#This Row],[date of birth]],Table3[date of birth],1,FALSE)</f>
        <v>2-Sep-2000</v>
      </c>
      <c r="M198" s="11">
        <f>VLOOKUP(Table3[[#This Row],[age]],Table3[age],1,FALSE)</f>
        <v>22</v>
      </c>
      <c r="N198" s="65">
        <f>VLOOKUP(Table3[[#This Row],[charges2]],Table3[charges2],1,FALSE)</f>
        <v>2045.69</v>
      </c>
      <c r="O198" s="11" t="str">
        <f>VLOOKUP(Table3[[#This Row],[HOSPITAL TIER2]],Table3[HOSPITAL TIER2],1,FALSE)</f>
        <v>tier - 3</v>
      </c>
      <c r="P198" s="11" t="str">
        <f>VLOOKUP(Table3[[#This Row],[city tier2]],Table3[city tier2],1,FALSE)</f>
        <v>tier - 3</v>
      </c>
      <c r="Q198" s="11" t="str">
        <f>VLOOKUP(Table3[[#This Row],[state id2]],Table3[state id2],1,FALSE)</f>
        <v>R1012</v>
      </c>
      <c r="R198" s="11">
        <f t="shared" si="6"/>
        <v>-9.4916398214580408E-2</v>
      </c>
      <c r="S198" s="11">
        <f t="shared" si="7"/>
        <v>-1.3778356357574821E-2</v>
      </c>
    </row>
    <row r="199" spans="1:19" x14ac:dyDescent="0.25">
      <c r="A199" s="20" t="str">
        <f>VLOOKUP('Customer Names'!A199,'Customer Names'!A199:A2534,1,FALSE)</f>
        <v>Id198</v>
      </c>
      <c r="B199" s="20" t="str">
        <f>VLOOKUP(Table6[[#This Row],[NAME]],Table6[NAME],1,FALSE)</f>
        <v>Jesse</v>
      </c>
      <c r="C199" s="11">
        <f>VLOOKUP(Table4[[#This Row],[BMI]],Table4[BMI],1,FALSE)</f>
        <v>36.64</v>
      </c>
      <c r="D199" s="11">
        <f>VLOOKUP(Table4[[#This Row],[HBA1C]],Table4[HBA1C],1,FALSE)</f>
        <v>11.34</v>
      </c>
      <c r="E199" s="11" t="str">
        <f>VLOOKUP(Table4[[#This Row],[Any Transplants]],Table4[Any Transplants],1,FALSE)</f>
        <v>No</v>
      </c>
      <c r="F199" s="11" t="str">
        <f>VLOOKUP(Table4[[#This Row],[Cancer history]],Table4[Cancer history],1,FALSE)</f>
        <v>No</v>
      </c>
      <c r="G199" s="11" t="str">
        <f>VLOOKUP(Table4[[#This Row],[Smoker2]],Table4[Smoker2],1,FALSE)</f>
        <v>YES</v>
      </c>
      <c r="H199" s="11" t="str">
        <f>VLOOKUP(Table4[[#This Row],[Heart Issues]],Table4[Heart Issues],1,FALSE)</f>
        <v>No</v>
      </c>
      <c r="I199" s="11">
        <f>VLOOKUP(Table4[[#This Row],[Number of Major Surgeries]],Table4[Number of Major Surgeries],1,FALSE)</f>
        <v>0</v>
      </c>
      <c r="J199" s="11" t="str">
        <f>VLOOKUP('Medical Examinations'!M199,'Medical Examinations'!M199:M2533,1,FALSE)</f>
        <v>obesity</v>
      </c>
      <c r="K199" s="11" t="str">
        <f>VLOOKUP('Medical Examinations'!N199,'Medical Examinations'!N199:N2533,1,FALSE)</f>
        <v>diabetes</v>
      </c>
      <c r="L199" s="11" t="str">
        <f>VLOOKUP(Table3[[#This Row],[date of birth]],Table3[date of birth],1,FALSE)</f>
        <v>26-Jul-2000</v>
      </c>
      <c r="M199" s="11">
        <f>VLOOKUP(Table3[[#This Row],[age]],Table3[age],1,FALSE)</f>
        <v>22</v>
      </c>
      <c r="N199" s="65">
        <f>VLOOKUP(Table3[[#This Row],[charges2]],Table3[charges2],1,FALSE)</f>
        <v>2055.3200000000002</v>
      </c>
      <c r="O199" s="11" t="str">
        <f>VLOOKUP(Table3[[#This Row],[HOSPITAL TIER2]],Table3[HOSPITAL TIER2],1,FALSE)</f>
        <v>tier - 3</v>
      </c>
      <c r="P199" s="11" t="str">
        <f>VLOOKUP(Table3[[#This Row],[city tier2]],Table3[city tier2],1,FALSE)</f>
        <v>tier - 3</v>
      </c>
      <c r="Q199" s="11" t="str">
        <f>VLOOKUP(Table3[[#This Row],[state id2]],Table3[state id2],1,FALSE)</f>
        <v>R1012</v>
      </c>
      <c r="R199" s="11">
        <f t="shared" si="6"/>
        <v>-9.4836467278022807E-2</v>
      </c>
      <c r="S199" s="11">
        <f t="shared" si="7"/>
        <v>-1.4487969750750848E-2</v>
      </c>
    </row>
    <row r="200" spans="1:19" x14ac:dyDescent="0.25">
      <c r="A200" s="20" t="str">
        <f>VLOOKUP('Customer Names'!A200,'Customer Names'!A200:A2535,1,FALSE)</f>
        <v>Id199</v>
      </c>
      <c r="B200" s="20" t="str">
        <f>VLOOKUP(Table6[[#This Row],[NAME]],Table6[NAME],1,FALSE)</f>
        <v>Jill</v>
      </c>
      <c r="C200" s="11">
        <f>VLOOKUP(Table4[[#This Row],[BMI]],Table4[BMI],1,FALSE)</f>
        <v>36.85</v>
      </c>
      <c r="D200" s="11">
        <f>VLOOKUP(Table4[[#This Row],[HBA1C]],Table4[HBA1C],1,FALSE)</f>
        <v>5.88</v>
      </c>
      <c r="E200" s="11" t="str">
        <f>VLOOKUP(Table4[[#This Row],[Any Transplants]],Table4[Any Transplants],1,FALSE)</f>
        <v>yes</v>
      </c>
      <c r="F200" s="11" t="str">
        <f>VLOOKUP(Table4[[#This Row],[Cancer history]],Table4[Cancer history],1,FALSE)</f>
        <v>No</v>
      </c>
      <c r="G200" s="11" t="str">
        <f>VLOOKUP(Table4[[#This Row],[Smoker2]],Table4[Smoker2],1,FALSE)</f>
        <v>YES</v>
      </c>
      <c r="H200" s="11" t="str">
        <f>VLOOKUP(Table4[[#This Row],[Heart Issues]],Table4[Heart Issues],1,FALSE)</f>
        <v>No</v>
      </c>
      <c r="I200" s="11">
        <f>VLOOKUP(Table4[[#This Row],[Number of Major Surgeries]],Table4[Number of Major Surgeries],1,FALSE)</f>
        <v>1</v>
      </c>
      <c r="J200" s="11" t="str">
        <f>VLOOKUP('Medical Examinations'!M200,'Medical Examinations'!M200:M2534,1,FALSE)</f>
        <v>obesity</v>
      </c>
      <c r="K200" s="11" t="str">
        <f>VLOOKUP('Medical Examinations'!N200,'Medical Examinations'!N200:N2534,1,FALSE)</f>
        <v>prediabetes</v>
      </c>
      <c r="L200" s="11" t="str">
        <f>VLOOKUP(Table3[[#This Row],[date of birth]],Table3[date of birth],1,FALSE)</f>
        <v>12-Jun-2004</v>
      </c>
      <c r="M200" s="11">
        <f>VLOOKUP(Table3[[#This Row],[age]],Table3[age],1,FALSE)</f>
        <v>18</v>
      </c>
      <c r="N200" s="65">
        <f>VLOOKUP(Table3[[#This Row],[charges2]],Table3[charges2],1,FALSE)</f>
        <v>2094.1</v>
      </c>
      <c r="O200" s="11" t="str">
        <f>VLOOKUP(Table3[[#This Row],[HOSPITAL TIER2]],Table3[HOSPITAL TIER2],1,FALSE)</f>
        <v>tier - 3</v>
      </c>
      <c r="P200" s="11" t="str">
        <f>VLOOKUP(Table3[[#This Row],[city tier2]],Table3[city tier2],1,FALSE)</f>
        <v>tier - 2</v>
      </c>
      <c r="Q200" s="11" t="str">
        <f>VLOOKUP(Table3[[#This Row],[state id2]],Table3[state id2],1,FALSE)</f>
        <v>R1025</v>
      </c>
      <c r="R200" s="11">
        <f t="shared" si="6"/>
        <v>-9.4367229493123345E-2</v>
      </c>
      <c r="S200" s="11">
        <f t="shared" si="7"/>
        <v>-1.301106120809359E-2</v>
      </c>
    </row>
    <row r="201" spans="1:19" x14ac:dyDescent="0.25">
      <c r="A201" s="20" t="str">
        <f>VLOOKUP('Customer Names'!A201,'Customer Names'!A201:A2536,1,FALSE)</f>
        <v>Id200</v>
      </c>
      <c r="B201" s="20" t="str">
        <f>VLOOKUP(Table6[[#This Row],[NAME]],Table6[NAME],1,FALSE)</f>
        <v>William</v>
      </c>
      <c r="C201" s="11">
        <f>VLOOKUP(Table4[[#This Row],[BMI]],Table4[BMI],1,FALSE)</f>
        <v>33.33</v>
      </c>
      <c r="D201" s="11">
        <f>VLOOKUP(Table4[[#This Row],[HBA1C]],Table4[HBA1C],1,FALSE)</f>
        <v>5.01</v>
      </c>
      <c r="E201" s="11" t="str">
        <f>VLOOKUP(Table4[[#This Row],[Any Transplants]],Table4[Any Transplants],1,FALSE)</f>
        <v>No</v>
      </c>
      <c r="F201" s="11" t="str">
        <f>VLOOKUP(Table4[[#This Row],[Cancer history]],Table4[Cancer history],1,FALSE)</f>
        <v>Yes</v>
      </c>
      <c r="G201" s="11" t="str">
        <f>VLOOKUP(Table4[[#This Row],[Smoker2]],Table4[Smoker2],1,FALSE)</f>
        <v>YES</v>
      </c>
      <c r="H201" s="11" t="str">
        <f>VLOOKUP(Table4[[#This Row],[Heart Issues]],Table4[Heart Issues],1,FALSE)</f>
        <v>yes</v>
      </c>
      <c r="I201" s="11">
        <f>VLOOKUP(Table4[[#This Row],[Number of Major Surgeries]],Table4[Number of Major Surgeries],1,FALSE)</f>
        <v>1</v>
      </c>
      <c r="J201" s="11" t="str">
        <f>VLOOKUP('Medical Examinations'!M201,'Medical Examinations'!M201:M2535,1,FALSE)</f>
        <v>obesity</v>
      </c>
      <c r="K201" s="11" t="str">
        <f>VLOOKUP('Medical Examinations'!N201,'Medical Examinations'!N201:N2535,1,FALSE)</f>
        <v>normal</v>
      </c>
      <c r="L201" s="11" t="str">
        <f>VLOOKUP(Table3[[#This Row],[date of birth]],Table3[date of birth],1,FALSE)</f>
        <v>14-Aug-2001</v>
      </c>
      <c r="M201" s="11">
        <f>VLOOKUP(Table3[[#This Row],[age]],Table3[age],1,FALSE)</f>
        <v>21</v>
      </c>
      <c r="N201" s="65">
        <f>VLOOKUP(Table3[[#This Row],[charges2]],Table3[charges2],1,FALSE)</f>
        <v>2102.2600000000002</v>
      </c>
      <c r="O201" s="11" t="str">
        <f>VLOOKUP(Table3[[#This Row],[HOSPITAL TIER2]],Table3[HOSPITAL TIER2],1,FALSE)</f>
        <v>tier - 3</v>
      </c>
      <c r="P201" s="11" t="str">
        <f>VLOOKUP(Table3[[#This Row],[city tier2]],Table3[city tier2],1,FALSE)</f>
        <v>tier - 2</v>
      </c>
      <c r="Q201" s="11" t="str">
        <f>VLOOKUP(Table3[[#This Row],[state id2]],Table3[state id2],1,FALSE)</f>
        <v>R1019</v>
      </c>
      <c r="R201" s="11">
        <f t="shared" si="6"/>
        <v>-9.3786308899708515E-2</v>
      </c>
      <c r="S201" s="11">
        <f t="shared" si="7"/>
        <v>-1.3271610854259899E-2</v>
      </c>
    </row>
    <row r="202" spans="1:19" x14ac:dyDescent="0.25">
      <c r="A202" s="20" t="str">
        <f>VLOOKUP('Customer Names'!A202,'Customer Names'!A202:A2537,1,FALSE)</f>
        <v>Id201</v>
      </c>
      <c r="B202" s="20" t="str">
        <f>VLOOKUP(Table6[[#This Row],[NAME]],Table6[NAME],1,FALSE)</f>
        <v>Alejandro</v>
      </c>
      <c r="C202" s="11">
        <f>VLOOKUP(Table4[[#This Row],[BMI]],Table4[BMI],1,FALSE)</f>
        <v>39.14</v>
      </c>
      <c r="D202" s="11">
        <f>VLOOKUP(Table4[[#This Row],[HBA1C]],Table4[HBA1C],1,FALSE)</f>
        <v>4.4000000000000004</v>
      </c>
      <c r="E202" s="11" t="str">
        <f>VLOOKUP(Table4[[#This Row],[Any Transplants]],Table4[Any Transplants],1,FALSE)</f>
        <v>No</v>
      </c>
      <c r="F202" s="11" t="str">
        <f>VLOOKUP(Table4[[#This Row],[Cancer history]],Table4[Cancer history],1,FALSE)</f>
        <v>Yes</v>
      </c>
      <c r="G202" s="11" t="str">
        <f>VLOOKUP(Table4[[#This Row],[Smoker2]],Table4[Smoker2],1,FALSE)</f>
        <v>YES</v>
      </c>
      <c r="H202" s="11" t="str">
        <f>VLOOKUP(Table4[[#This Row],[Heart Issues]],Table4[Heart Issues],1,FALSE)</f>
        <v>No</v>
      </c>
      <c r="I202" s="11">
        <f>VLOOKUP(Table4[[#This Row],[Number of Major Surgeries]],Table4[Number of Major Surgeries],1,FALSE)</f>
        <v>1</v>
      </c>
      <c r="J202" s="11" t="str">
        <f>VLOOKUP('Medical Examinations'!M202,'Medical Examinations'!M202:M2536,1,FALSE)</f>
        <v>obesity</v>
      </c>
      <c r="K202" s="11" t="str">
        <f>VLOOKUP('Medical Examinations'!N202,'Medical Examinations'!N202:N2536,1,FALSE)</f>
        <v>normal</v>
      </c>
      <c r="L202" s="11" t="str">
        <f>VLOOKUP(Table3[[#This Row],[date of birth]],Table3[date of birth],1,FALSE)</f>
        <v>22-Jun-2001</v>
      </c>
      <c r="M202" s="11">
        <f>VLOOKUP(Table3[[#This Row],[age]],Table3[age],1,FALSE)</f>
        <v>21</v>
      </c>
      <c r="N202" s="65">
        <f>VLOOKUP(Table3[[#This Row],[charges2]],Table3[charges2],1,FALSE)</f>
        <v>2103.08</v>
      </c>
      <c r="O202" s="11" t="str">
        <f>VLOOKUP(Table3[[#This Row],[HOSPITAL TIER2]],Table3[HOSPITAL TIER2],1,FALSE)</f>
        <v>tier - 3</v>
      </c>
      <c r="P202" s="11" t="str">
        <f>VLOOKUP(Table3[[#This Row],[city tier2]],Table3[city tier2],1,FALSE)</f>
        <v>tier - 2</v>
      </c>
      <c r="Q202" s="11" t="str">
        <f>VLOOKUP(Table3[[#This Row],[state id2]],Table3[state id2],1,FALSE)</f>
        <v>R1011</v>
      </c>
      <c r="R202" s="11">
        <f t="shared" si="6"/>
        <v>-9.3567599401608442E-2</v>
      </c>
      <c r="S202" s="11">
        <f t="shared" si="7"/>
        <v>-1.3785779953276284E-2</v>
      </c>
    </row>
    <row r="203" spans="1:19" x14ac:dyDescent="0.25">
      <c r="A203" s="20" t="str">
        <f>VLOOKUP('Customer Names'!A203,'Customer Names'!A203:A2538,1,FALSE)</f>
        <v>Id202</v>
      </c>
      <c r="B203" s="20" t="str">
        <f>VLOOKUP(Table6[[#This Row],[NAME]],Table6[NAME],1,FALSE)</f>
        <v>Ian E.</v>
      </c>
      <c r="C203" s="11">
        <f>VLOOKUP(Table4[[#This Row],[BMI]],Table4[BMI],1,FALSE)</f>
        <v>32.9</v>
      </c>
      <c r="D203" s="11">
        <f>VLOOKUP(Table4[[#This Row],[HBA1C]],Table4[HBA1C],1,FALSE)</f>
        <v>6.26</v>
      </c>
      <c r="E203" s="11" t="str">
        <f>VLOOKUP(Table4[[#This Row],[Any Transplants]],Table4[Any Transplants],1,FALSE)</f>
        <v>No</v>
      </c>
      <c r="F203" s="11" t="str">
        <f>VLOOKUP(Table4[[#This Row],[Cancer history]],Table4[Cancer history],1,FALSE)</f>
        <v>No</v>
      </c>
      <c r="G203" s="11" t="str">
        <f>VLOOKUP(Table4[[#This Row],[Smoker2]],Table4[Smoker2],1,FALSE)</f>
        <v>YES</v>
      </c>
      <c r="H203" s="11" t="str">
        <f>VLOOKUP(Table4[[#This Row],[Heart Issues]],Table4[Heart Issues],1,FALSE)</f>
        <v>yes</v>
      </c>
      <c r="I203" s="11">
        <f>VLOOKUP(Table4[[#This Row],[Number of Major Surgeries]],Table4[Number of Major Surgeries],1,FALSE)</f>
        <v>0</v>
      </c>
      <c r="J203" s="11" t="str">
        <f>VLOOKUP('Medical Examinations'!M203,'Medical Examinations'!M203:M2537,1,FALSE)</f>
        <v>obesity</v>
      </c>
      <c r="K203" s="11" t="str">
        <f>VLOOKUP('Medical Examinations'!N203,'Medical Examinations'!N203:N2537,1,FALSE)</f>
        <v>prediabetes</v>
      </c>
      <c r="L203" s="11" t="str">
        <f>VLOOKUP(Table3[[#This Row],[date of birth]],Table3[date of birth],1,FALSE)</f>
        <v>28-Nov-2001</v>
      </c>
      <c r="M203" s="11">
        <f>VLOOKUP(Table3[[#This Row],[age]],Table3[age],1,FALSE)</f>
        <v>21</v>
      </c>
      <c r="N203" s="65">
        <f>VLOOKUP(Table3[[#This Row],[charges2]],Table3[charges2],1,FALSE)</f>
        <v>2104.11</v>
      </c>
      <c r="O203" s="11" t="str">
        <f>VLOOKUP(Table3[[#This Row],[HOSPITAL TIER2]],Table3[HOSPITAL TIER2],1,FALSE)</f>
        <v>tier - 2</v>
      </c>
      <c r="P203" s="11" t="str">
        <f>VLOOKUP(Table3[[#This Row],[city tier2]],Table3[city tier2],1,FALSE)</f>
        <v>tier - 1</v>
      </c>
      <c r="Q203" s="11" t="str">
        <f>VLOOKUP(Table3[[#This Row],[state id2]],Table3[state id2],1,FALSE)</f>
        <v>R1016</v>
      </c>
      <c r="R203" s="11">
        <f t="shared" si="6"/>
        <v>-9.2867911801197162E-2</v>
      </c>
      <c r="S203" s="11">
        <f t="shared" si="7"/>
        <v>-1.4504324089189171E-2</v>
      </c>
    </row>
    <row r="204" spans="1:19" x14ac:dyDescent="0.25">
      <c r="A204" s="20" t="str">
        <f>VLOOKUP('Customer Names'!A204,'Customer Names'!A204:A2539,1,FALSE)</f>
        <v>Id203</v>
      </c>
      <c r="B204" s="20" t="str">
        <f>VLOOKUP(Table6[[#This Row],[NAME]],Table6[NAME],1,FALSE)</f>
        <v>Hector Sr.</v>
      </c>
      <c r="C204" s="11">
        <f>VLOOKUP(Table4[[#This Row],[BMI]],Table4[BMI],1,FALSE)</f>
        <v>29.78</v>
      </c>
      <c r="D204" s="11">
        <f>VLOOKUP(Table4[[#This Row],[HBA1C]],Table4[HBA1C],1,FALSE)</f>
        <v>10.27</v>
      </c>
      <c r="E204" s="11" t="str">
        <f>VLOOKUP(Table4[[#This Row],[Any Transplants]],Table4[Any Transplants],1,FALSE)</f>
        <v>No</v>
      </c>
      <c r="F204" s="11" t="str">
        <f>VLOOKUP(Table4[[#This Row],[Cancer history]],Table4[Cancer history],1,FALSE)</f>
        <v>Yes</v>
      </c>
      <c r="G204" s="11" t="str">
        <f>VLOOKUP(Table4[[#This Row],[Smoker2]],Table4[Smoker2],1,FALSE)</f>
        <v>YES</v>
      </c>
      <c r="H204" s="11" t="str">
        <f>VLOOKUP(Table4[[#This Row],[Heart Issues]],Table4[Heart Issues],1,FALSE)</f>
        <v>yes</v>
      </c>
      <c r="I204" s="11">
        <f>VLOOKUP(Table4[[#This Row],[Number of Major Surgeries]],Table4[Number of Major Surgeries],1,FALSE)</f>
        <v>1</v>
      </c>
      <c r="J204" s="11" t="str">
        <f>VLOOKUP('Medical Examinations'!M204,'Medical Examinations'!M204:M2538,1,FALSE)</f>
        <v>over weight</v>
      </c>
      <c r="K204" s="11" t="str">
        <f>VLOOKUP('Medical Examinations'!N204,'Medical Examinations'!N204:N2538,1,FALSE)</f>
        <v>diabetes</v>
      </c>
      <c r="L204" s="11" t="str">
        <f>VLOOKUP(Table3[[#This Row],[date of birth]],Table3[date of birth],1,FALSE)</f>
        <v>21-Jul-1989</v>
      </c>
      <c r="M204" s="11">
        <f>VLOOKUP(Table3[[#This Row],[age]],Table3[age],1,FALSE)</f>
        <v>33</v>
      </c>
      <c r="N204" s="65">
        <f>VLOOKUP(Table3[[#This Row],[charges2]],Table3[charges2],1,FALSE)</f>
        <v>2106.2600000000002</v>
      </c>
      <c r="O204" s="11" t="str">
        <f>VLOOKUP(Table3[[#This Row],[HOSPITAL TIER2]],Table3[HOSPITAL TIER2],1,FALSE)</f>
        <v>tier - 2</v>
      </c>
      <c r="P204" s="11" t="str">
        <f>VLOOKUP(Table3[[#This Row],[city tier2]],Table3[city tier2],1,FALSE)</f>
        <v>tier - 2</v>
      </c>
      <c r="Q204" s="11" t="str">
        <f>VLOOKUP(Table3[[#This Row],[state id2]],Table3[state id2],1,FALSE)</f>
        <v>R1013</v>
      </c>
      <c r="R204" s="11">
        <f t="shared" si="6"/>
        <v>-9.2684173012270166E-2</v>
      </c>
      <c r="S204" s="11">
        <f t="shared" si="7"/>
        <v>-1.4605870090990741E-2</v>
      </c>
    </row>
    <row r="205" spans="1:19" x14ac:dyDescent="0.25">
      <c r="A205" s="20" t="str">
        <f>VLOOKUP('Customer Names'!A205,'Customer Names'!A205:A2540,1,FALSE)</f>
        <v>Id204</v>
      </c>
      <c r="B205" s="20" t="str">
        <f>VLOOKUP(Table6[[#This Row],[NAME]],Table6[NAME],1,FALSE)</f>
        <v>Rebecca</v>
      </c>
      <c r="C205" s="11">
        <f>VLOOKUP(Table4[[#This Row],[BMI]],Table4[BMI],1,FALSE)</f>
        <v>32.78</v>
      </c>
      <c r="D205" s="11">
        <f>VLOOKUP(Table4[[#This Row],[HBA1C]],Table4[HBA1C],1,FALSE)</f>
        <v>5.27</v>
      </c>
      <c r="E205" s="11" t="str">
        <f>VLOOKUP(Table4[[#This Row],[Any Transplants]],Table4[Any Transplants],1,FALSE)</f>
        <v>No</v>
      </c>
      <c r="F205" s="11" t="str">
        <f>VLOOKUP(Table4[[#This Row],[Cancer history]],Table4[Cancer history],1,FALSE)</f>
        <v>No</v>
      </c>
      <c r="G205" s="11" t="str">
        <f>VLOOKUP(Table4[[#This Row],[Smoker2]],Table4[Smoker2],1,FALSE)</f>
        <v>YES</v>
      </c>
      <c r="H205" s="11" t="str">
        <f>VLOOKUP(Table4[[#This Row],[Heart Issues]],Table4[Heart Issues],1,FALSE)</f>
        <v>No</v>
      </c>
      <c r="I205" s="11">
        <f>VLOOKUP(Table4[[#This Row],[Number of Major Surgeries]],Table4[Number of Major Surgeries],1,FALSE)</f>
        <v>0</v>
      </c>
      <c r="J205" s="11" t="str">
        <f>VLOOKUP('Medical Examinations'!M205,'Medical Examinations'!M205:M2539,1,FALSE)</f>
        <v>obesity</v>
      </c>
      <c r="K205" s="11" t="str">
        <f>VLOOKUP('Medical Examinations'!N205,'Medical Examinations'!N205:N2539,1,FALSE)</f>
        <v>normal</v>
      </c>
      <c r="L205" s="11" t="str">
        <f>VLOOKUP(Table3[[#This Row],[date of birth]],Table3[date of birth],1,FALSE)</f>
        <v>30-Sep-2003</v>
      </c>
      <c r="M205" s="11">
        <f>VLOOKUP(Table3[[#This Row],[age]],Table3[age],1,FALSE)</f>
        <v>19</v>
      </c>
      <c r="N205" s="65">
        <f>VLOOKUP(Table3[[#This Row],[charges2]],Table3[charges2],1,FALSE)</f>
        <v>2117.34</v>
      </c>
      <c r="O205" s="11" t="str">
        <f>VLOOKUP(Table3[[#This Row],[HOSPITAL TIER2]],Table3[HOSPITAL TIER2],1,FALSE)</f>
        <v>tier - 2</v>
      </c>
      <c r="P205" s="11" t="str">
        <f>VLOOKUP(Table3[[#This Row],[city tier2]],Table3[city tier2],1,FALSE)</f>
        <v>tier - 3</v>
      </c>
      <c r="Q205" s="11" t="str">
        <f>VLOOKUP(Table3[[#This Row],[state id2]],Table3[state id2],1,FALSE)</f>
        <v>R1012</v>
      </c>
      <c r="R205" s="11">
        <f t="shared" si="6"/>
        <v>-9.2704743212450924E-2</v>
      </c>
      <c r="S205" s="11">
        <f t="shared" si="7"/>
        <v>-1.4129247496957181E-2</v>
      </c>
    </row>
    <row r="206" spans="1:19" x14ac:dyDescent="0.25">
      <c r="A206" s="20" t="str">
        <f>VLOOKUP('Customer Names'!A206,'Customer Names'!A206:A2541,1,FALSE)</f>
        <v>Id205</v>
      </c>
      <c r="B206" s="20" t="str">
        <f>VLOOKUP(Table6[[#This Row],[NAME]],Table6[NAME],1,FALSE)</f>
        <v>Matt</v>
      </c>
      <c r="C206" s="11">
        <f>VLOOKUP(Table4[[#This Row],[BMI]],Table4[BMI],1,FALSE)</f>
        <v>41.65</v>
      </c>
      <c r="D206" s="11">
        <f>VLOOKUP(Table4[[#This Row],[HBA1C]],Table4[HBA1C],1,FALSE)</f>
        <v>10.73</v>
      </c>
      <c r="E206" s="11" t="str">
        <f>VLOOKUP(Table4[[#This Row],[Any Transplants]],Table4[Any Transplants],1,FALSE)</f>
        <v>No</v>
      </c>
      <c r="F206" s="11" t="str">
        <f>VLOOKUP(Table4[[#This Row],[Cancer history]],Table4[Cancer history],1,FALSE)</f>
        <v>No</v>
      </c>
      <c r="G206" s="11" t="str">
        <f>VLOOKUP(Table4[[#This Row],[Smoker2]],Table4[Smoker2],1,FALSE)</f>
        <v>YES</v>
      </c>
      <c r="H206" s="11" t="str">
        <f>VLOOKUP(Table4[[#This Row],[Heart Issues]],Table4[Heart Issues],1,FALSE)</f>
        <v>yes</v>
      </c>
      <c r="I206" s="11">
        <f>VLOOKUP(Table4[[#This Row],[Number of Major Surgeries]],Table4[Number of Major Surgeries],1,FALSE)</f>
        <v>0</v>
      </c>
      <c r="J206" s="11" t="str">
        <f>VLOOKUP('Medical Examinations'!M206,'Medical Examinations'!M206:M2540,1,FALSE)</f>
        <v>obesity</v>
      </c>
      <c r="K206" s="11" t="str">
        <f>VLOOKUP('Medical Examinations'!N206,'Medical Examinations'!N206:N2540,1,FALSE)</f>
        <v>diabetes</v>
      </c>
      <c r="L206" s="11" t="str">
        <f>VLOOKUP(Table3[[#This Row],[date of birth]],Table3[date of birth],1,FALSE)</f>
        <v>4-Nov-2004</v>
      </c>
      <c r="M206" s="11">
        <f>VLOOKUP(Table3[[#This Row],[age]],Table3[age],1,FALSE)</f>
        <v>18</v>
      </c>
      <c r="N206" s="65">
        <f>VLOOKUP(Table3[[#This Row],[charges2]],Table3[charges2],1,FALSE)</f>
        <v>2118.61</v>
      </c>
      <c r="O206" s="11" t="str">
        <f>VLOOKUP(Table3[[#This Row],[HOSPITAL TIER2]],Table3[HOSPITAL TIER2],1,FALSE)</f>
        <v>tier - 2</v>
      </c>
      <c r="P206" s="11" t="str">
        <f>VLOOKUP(Table3[[#This Row],[city tier2]],Table3[city tier2],1,FALSE)</f>
        <v>tier - 1</v>
      </c>
      <c r="Q206" s="11" t="str">
        <f>VLOOKUP(Table3[[#This Row],[state id2]],Table3[state id2],1,FALSE)</f>
        <v>R1012</v>
      </c>
      <c r="R206" s="11">
        <f t="shared" si="6"/>
        <v>-9.2518914524914689E-2</v>
      </c>
      <c r="S206" s="11">
        <f t="shared" si="7"/>
        <v>-1.4603815043337571E-2</v>
      </c>
    </row>
    <row r="207" spans="1:19" x14ac:dyDescent="0.25">
      <c r="A207" s="20" t="str">
        <f>VLOOKUP('Customer Names'!A207,'Customer Names'!A207:A2542,1,FALSE)</f>
        <v>Id206</v>
      </c>
      <c r="B207" s="20" t="str">
        <f>VLOOKUP(Table6[[#This Row],[NAME]],Table6[NAME],1,FALSE)</f>
        <v>Elizabeth H</v>
      </c>
      <c r="C207" s="11">
        <f>VLOOKUP(Table4[[#This Row],[BMI]],Table4[BMI],1,FALSE)</f>
        <v>50.79</v>
      </c>
      <c r="D207" s="11">
        <f>VLOOKUP(Table4[[#This Row],[HBA1C]],Table4[HBA1C],1,FALSE)</f>
        <v>4.45</v>
      </c>
      <c r="E207" s="11" t="str">
        <f>VLOOKUP(Table4[[#This Row],[Any Transplants]],Table4[Any Transplants],1,FALSE)</f>
        <v>No</v>
      </c>
      <c r="F207" s="11" t="str">
        <f>VLOOKUP(Table4[[#This Row],[Cancer history]],Table4[Cancer history],1,FALSE)</f>
        <v>No</v>
      </c>
      <c r="G207" s="11" t="str">
        <f>VLOOKUP(Table4[[#This Row],[Smoker2]],Table4[Smoker2],1,FALSE)</f>
        <v>YES</v>
      </c>
      <c r="H207" s="11" t="str">
        <f>VLOOKUP(Table4[[#This Row],[Heart Issues]],Table4[Heart Issues],1,FALSE)</f>
        <v>No</v>
      </c>
      <c r="I207" s="11">
        <f>VLOOKUP(Table4[[#This Row],[Number of Major Surgeries]],Table4[Number of Major Surgeries],1,FALSE)</f>
        <v>1</v>
      </c>
      <c r="J207" s="11" t="str">
        <f>VLOOKUP('Medical Examinations'!M207,'Medical Examinations'!M207:M2541,1,FALSE)</f>
        <v>obesity</v>
      </c>
      <c r="K207" s="11" t="str">
        <f>VLOOKUP('Medical Examinations'!N207,'Medical Examinations'!N207:N2541,1,FALSE)</f>
        <v>normal</v>
      </c>
      <c r="L207" s="11" t="str">
        <f>VLOOKUP(Table3[[#This Row],[date of birth]],Table3[date of birth],1,FALSE)</f>
        <v>30-Aug-2003</v>
      </c>
      <c r="M207" s="11">
        <f>VLOOKUP(Table3[[#This Row],[age]],Table3[age],1,FALSE)</f>
        <v>19</v>
      </c>
      <c r="N207" s="65">
        <f>VLOOKUP(Table3[[#This Row],[charges2]],Table3[charges2],1,FALSE)</f>
        <v>2128.4299999999998</v>
      </c>
      <c r="O207" s="11" t="str">
        <f>VLOOKUP(Table3[[#This Row],[HOSPITAL TIER2]],Table3[HOSPITAL TIER2],1,FALSE)</f>
        <v>tier - 2</v>
      </c>
      <c r="P207" s="11" t="str">
        <f>VLOOKUP(Table3[[#This Row],[city tier2]],Table3[city tier2],1,FALSE)</f>
        <v>tier - 1</v>
      </c>
      <c r="Q207" s="11" t="str">
        <f>VLOOKUP(Table3[[#This Row],[state id2]],Table3[state id2],1,FALSE)</f>
        <v>R1012</v>
      </c>
      <c r="R207" s="11">
        <f t="shared" si="6"/>
        <v>-9.14788133282112E-2</v>
      </c>
      <c r="S207" s="11">
        <f t="shared" si="7"/>
        <v>-1.3024564605370683E-2</v>
      </c>
    </row>
    <row r="208" spans="1:19" x14ac:dyDescent="0.25">
      <c r="A208" s="20" t="str">
        <f>VLOOKUP('Customer Names'!A208,'Customer Names'!A208:A2543,1,FALSE)</f>
        <v>Id207</v>
      </c>
      <c r="B208" s="20" t="str">
        <f>VLOOKUP(Table6[[#This Row],[NAME]],Table6[NAME],1,FALSE)</f>
        <v>Grace</v>
      </c>
      <c r="C208" s="11">
        <f>VLOOKUP(Table4[[#This Row],[BMI]],Table4[BMI],1,FALSE)</f>
        <v>35.43</v>
      </c>
      <c r="D208" s="11">
        <f>VLOOKUP(Table4[[#This Row],[HBA1C]],Table4[HBA1C],1,FALSE)</f>
        <v>5.25</v>
      </c>
      <c r="E208" s="11" t="str">
        <f>VLOOKUP(Table4[[#This Row],[Any Transplants]],Table4[Any Transplants],1,FALSE)</f>
        <v>No</v>
      </c>
      <c r="F208" s="11" t="str">
        <f>VLOOKUP(Table4[[#This Row],[Cancer history]],Table4[Cancer history],1,FALSE)</f>
        <v>No</v>
      </c>
      <c r="G208" s="11" t="str">
        <f>VLOOKUP(Table4[[#This Row],[Smoker2]],Table4[Smoker2],1,FALSE)</f>
        <v>YES</v>
      </c>
      <c r="H208" s="11" t="str">
        <f>VLOOKUP(Table4[[#This Row],[Heart Issues]],Table4[Heart Issues],1,FALSE)</f>
        <v>yes</v>
      </c>
      <c r="I208" s="11">
        <f>VLOOKUP(Table4[[#This Row],[Number of Major Surgeries]],Table4[Number of Major Surgeries],1,FALSE)</f>
        <v>0</v>
      </c>
      <c r="J208" s="11" t="str">
        <f>VLOOKUP('Medical Examinations'!M208,'Medical Examinations'!M208:M2542,1,FALSE)</f>
        <v>obesity</v>
      </c>
      <c r="K208" s="11" t="str">
        <f>VLOOKUP('Medical Examinations'!N208,'Medical Examinations'!N208:N2542,1,FALSE)</f>
        <v>normal</v>
      </c>
      <c r="L208" s="11" t="str">
        <f>VLOOKUP(Table3[[#This Row],[date of birth]],Table3[date of birth],1,FALSE)</f>
        <v>22-Dec-2003</v>
      </c>
      <c r="M208" s="11">
        <f>VLOOKUP(Table3[[#This Row],[age]],Table3[age],1,FALSE)</f>
        <v>19</v>
      </c>
      <c r="N208" s="65">
        <f>VLOOKUP(Table3[[#This Row],[charges2]],Table3[charges2],1,FALSE)</f>
        <v>2130.6799999999998</v>
      </c>
      <c r="O208" s="11" t="str">
        <f>VLOOKUP(Table3[[#This Row],[HOSPITAL TIER2]],Table3[HOSPITAL TIER2],1,FALSE)</f>
        <v>tier - 2</v>
      </c>
      <c r="P208" s="11" t="str">
        <f>VLOOKUP(Table3[[#This Row],[city tier2]],Table3[city tier2],1,FALSE)</f>
        <v>tier - 3</v>
      </c>
      <c r="Q208" s="11" t="str">
        <f>VLOOKUP(Table3[[#This Row],[state id2]],Table3[state id2],1,FALSE)</f>
        <v>R1012</v>
      </c>
      <c r="R208" s="11">
        <f t="shared" si="6"/>
        <v>-8.9692104627391758E-2</v>
      </c>
      <c r="S208" s="11">
        <f t="shared" si="7"/>
        <v>-1.3801575976463962E-2</v>
      </c>
    </row>
    <row r="209" spans="1:19" x14ac:dyDescent="0.25">
      <c r="A209" s="20" t="str">
        <f>VLOOKUP('Customer Names'!A209,'Customer Names'!A209:A2544,1,FALSE)</f>
        <v>Id208</v>
      </c>
      <c r="B209" s="20" t="str">
        <f>VLOOKUP(Table6[[#This Row],[NAME]],Table6[NAME],1,FALSE)</f>
        <v>Jaime</v>
      </c>
      <c r="C209" s="11">
        <f>VLOOKUP(Table4[[#This Row],[BMI]],Table4[BMI],1,FALSE)</f>
        <v>35.25</v>
      </c>
      <c r="D209" s="11">
        <f>VLOOKUP(Table4[[#This Row],[HBA1C]],Table4[HBA1C],1,FALSE)</f>
        <v>9.51</v>
      </c>
      <c r="E209" s="11" t="str">
        <f>VLOOKUP(Table4[[#This Row],[Any Transplants]],Table4[Any Transplants],1,FALSE)</f>
        <v>No</v>
      </c>
      <c r="F209" s="11" t="str">
        <f>VLOOKUP(Table4[[#This Row],[Cancer history]],Table4[Cancer history],1,FALSE)</f>
        <v>No</v>
      </c>
      <c r="G209" s="11" t="str">
        <f>VLOOKUP(Table4[[#This Row],[Smoker2]],Table4[Smoker2],1,FALSE)</f>
        <v>YES</v>
      </c>
      <c r="H209" s="11" t="str">
        <f>VLOOKUP(Table4[[#This Row],[Heart Issues]],Table4[Heart Issues],1,FALSE)</f>
        <v>No</v>
      </c>
      <c r="I209" s="11">
        <f>VLOOKUP(Table4[[#This Row],[Number of Major Surgeries]],Table4[Number of Major Surgeries],1,FALSE)</f>
        <v>0</v>
      </c>
      <c r="J209" s="11" t="str">
        <f>VLOOKUP('Medical Examinations'!M209,'Medical Examinations'!M209:M2543,1,FALSE)</f>
        <v>obesity</v>
      </c>
      <c r="K209" s="11" t="str">
        <f>VLOOKUP('Medical Examinations'!N209,'Medical Examinations'!N209:N2543,1,FALSE)</f>
        <v>diabetes</v>
      </c>
      <c r="L209" s="11" t="str">
        <f>VLOOKUP(Table3[[#This Row],[date of birth]],Table3[date of birth],1,FALSE)</f>
        <v>1-Sep-2003</v>
      </c>
      <c r="M209" s="11">
        <f>VLOOKUP(Table3[[#This Row],[age]],Table3[age],1,FALSE)</f>
        <v>19</v>
      </c>
      <c r="N209" s="65">
        <f>VLOOKUP(Table3[[#This Row],[charges2]],Table3[charges2],1,FALSE)</f>
        <v>2134.9</v>
      </c>
      <c r="O209" s="11" t="str">
        <f>VLOOKUP(Table3[[#This Row],[HOSPITAL TIER2]],Table3[HOSPITAL TIER2],1,FALSE)</f>
        <v>tier - 2</v>
      </c>
      <c r="P209" s="11" t="str">
        <f>VLOOKUP(Table3[[#This Row],[city tier2]],Table3[city tier2],1,FALSE)</f>
        <v>tier - 3</v>
      </c>
      <c r="Q209" s="11" t="str">
        <f>VLOOKUP(Table3[[#This Row],[state id2]],Table3[state id2],1,FALSE)</f>
        <v>R1012</v>
      </c>
      <c r="R209" s="11">
        <f t="shared" si="6"/>
        <v>-8.9253662375785039E-2</v>
      </c>
      <c r="S209" s="11">
        <f t="shared" si="7"/>
        <v>-1.4285379886288682E-2</v>
      </c>
    </row>
    <row r="210" spans="1:19" x14ac:dyDescent="0.25">
      <c r="A210" s="20" t="str">
        <f>VLOOKUP('Customer Names'!A210,'Customer Names'!A210:A2545,1,FALSE)</f>
        <v>Id209</v>
      </c>
      <c r="B210" s="20" t="str">
        <f>VLOOKUP(Table6[[#This Row],[NAME]],Table6[NAME],1,FALSE)</f>
        <v>Calesse</v>
      </c>
      <c r="C210" s="11">
        <f>VLOOKUP(Table4[[#This Row],[BMI]],Table4[BMI],1,FALSE)</f>
        <v>36.85</v>
      </c>
      <c r="D210" s="11">
        <f>VLOOKUP(Table4[[#This Row],[HBA1C]],Table4[HBA1C],1,FALSE)</f>
        <v>11.12</v>
      </c>
      <c r="E210" s="11" t="str">
        <f>VLOOKUP(Table4[[#This Row],[Any Transplants]],Table4[Any Transplants],1,FALSE)</f>
        <v>No</v>
      </c>
      <c r="F210" s="11" t="str">
        <f>VLOOKUP(Table4[[#This Row],[Cancer history]],Table4[Cancer history],1,FALSE)</f>
        <v>No</v>
      </c>
      <c r="G210" s="11" t="str">
        <f>VLOOKUP(Table4[[#This Row],[Smoker2]],Table4[Smoker2],1,FALSE)</f>
        <v>YES</v>
      </c>
      <c r="H210" s="11" t="str">
        <f>VLOOKUP(Table4[[#This Row],[Heart Issues]],Table4[Heart Issues],1,FALSE)</f>
        <v>No</v>
      </c>
      <c r="I210" s="11">
        <f>VLOOKUP(Table4[[#This Row],[Number of Major Surgeries]],Table4[Number of Major Surgeries],1,FALSE)</f>
        <v>0</v>
      </c>
      <c r="J210" s="11" t="str">
        <f>VLOOKUP('Medical Examinations'!M210,'Medical Examinations'!M210:M2544,1,FALSE)</f>
        <v>obesity</v>
      </c>
      <c r="K210" s="11" t="str">
        <f>VLOOKUP('Medical Examinations'!N210,'Medical Examinations'!N210:N2544,1,FALSE)</f>
        <v>diabetes</v>
      </c>
      <c r="L210" s="11" t="str">
        <f>VLOOKUP(Table3[[#This Row],[date of birth]],Table3[date of birth],1,FALSE)</f>
        <v>26-Sep-2003</v>
      </c>
      <c r="M210" s="11">
        <f>VLOOKUP(Table3[[#This Row],[age]],Table3[age],1,FALSE)</f>
        <v>19</v>
      </c>
      <c r="N210" s="65">
        <f>VLOOKUP(Table3[[#This Row],[charges2]],Table3[charges2],1,FALSE)</f>
        <v>2136.88</v>
      </c>
      <c r="O210" s="11" t="str">
        <f>VLOOKUP(Table3[[#This Row],[HOSPITAL TIER2]],Table3[HOSPITAL TIER2],1,FALSE)</f>
        <v>tier - 2</v>
      </c>
      <c r="P210" s="11" t="str">
        <f>VLOOKUP(Table3[[#This Row],[city tier2]],Table3[city tier2],1,FALSE)</f>
        <v>tier - 2</v>
      </c>
      <c r="Q210" s="11" t="str">
        <f>VLOOKUP(Table3[[#This Row],[state id2]],Table3[state id2],1,FALSE)</f>
        <v>R1012</v>
      </c>
      <c r="R210" s="11">
        <f t="shared" si="6"/>
        <v>-8.8830886979726534E-2</v>
      </c>
      <c r="S210" s="11">
        <f t="shared" si="7"/>
        <v>-1.3210460987922593E-2</v>
      </c>
    </row>
    <row r="211" spans="1:19" x14ac:dyDescent="0.25">
      <c r="A211" s="20" t="str">
        <f>VLOOKUP('Customer Names'!A211,'Customer Names'!A211:A2546,1,FALSE)</f>
        <v>Id210</v>
      </c>
      <c r="B211" s="20" t="str">
        <f>VLOOKUP(Table6[[#This Row],[NAME]],Table6[NAME],1,FALSE)</f>
        <v>Kate L</v>
      </c>
      <c r="C211" s="11">
        <f>VLOOKUP(Table4[[#This Row],[BMI]],Table4[BMI],1,FALSE)</f>
        <v>31.02</v>
      </c>
      <c r="D211" s="11">
        <f>VLOOKUP(Table4[[#This Row],[HBA1C]],Table4[HBA1C],1,FALSE)</f>
        <v>4.5599999999999996</v>
      </c>
      <c r="E211" s="11" t="str">
        <f>VLOOKUP(Table4[[#This Row],[Any Transplants]],Table4[Any Transplants],1,FALSE)</f>
        <v>yes</v>
      </c>
      <c r="F211" s="11" t="str">
        <f>VLOOKUP(Table4[[#This Row],[Cancer history]],Table4[Cancer history],1,FALSE)</f>
        <v>No</v>
      </c>
      <c r="G211" s="11" t="str">
        <f>VLOOKUP(Table4[[#This Row],[Smoker2]],Table4[Smoker2],1,FALSE)</f>
        <v>YES</v>
      </c>
      <c r="H211" s="11" t="str">
        <f>VLOOKUP(Table4[[#This Row],[Heart Issues]],Table4[Heart Issues],1,FALSE)</f>
        <v>No</v>
      </c>
      <c r="I211" s="11">
        <f>VLOOKUP(Table4[[#This Row],[Number of Major Surgeries]],Table4[Number of Major Surgeries],1,FALSE)</f>
        <v>1</v>
      </c>
      <c r="J211" s="11" t="str">
        <f>VLOOKUP('Medical Examinations'!M211,'Medical Examinations'!M211:M2545,1,FALSE)</f>
        <v>obesity</v>
      </c>
      <c r="K211" s="11" t="str">
        <f>VLOOKUP('Medical Examinations'!N211,'Medical Examinations'!N211:N2545,1,FALSE)</f>
        <v>normal</v>
      </c>
      <c r="L211" s="11" t="str">
        <f>VLOOKUP(Table3[[#This Row],[date of birth]],Table3[date of birth],1,FALSE)</f>
        <v>3-Sep-1997</v>
      </c>
      <c r="M211" s="11">
        <f>VLOOKUP(Table3[[#This Row],[age]],Table3[age],1,FALSE)</f>
        <v>25</v>
      </c>
      <c r="N211" s="65">
        <f>VLOOKUP(Table3[[#This Row],[charges2]],Table3[charges2],1,FALSE)</f>
        <v>2137.65</v>
      </c>
      <c r="O211" s="11" t="str">
        <f>VLOOKUP(Table3[[#This Row],[HOSPITAL TIER2]],Table3[HOSPITAL TIER2],1,FALSE)</f>
        <v>tier - 3</v>
      </c>
      <c r="P211" s="11" t="str">
        <f>VLOOKUP(Table3[[#This Row],[city tier2]],Table3[city tier2],1,FALSE)</f>
        <v>tier - 1</v>
      </c>
      <c r="Q211" s="11" t="str">
        <f>VLOOKUP(Table3[[#This Row],[state id2]],Table3[state id2],1,FALSE)</f>
        <v>R1013</v>
      </c>
      <c r="R211" s="11">
        <f t="shared" si="6"/>
        <v>-8.8258736229000906E-2</v>
      </c>
      <c r="S211" s="11">
        <f t="shared" si="7"/>
        <v>-1.1546491636125419E-2</v>
      </c>
    </row>
    <row r="212" spans="1:19" x14ac:dyDescent="0.25">
      <c r="A212" s="20" t="str">
        <f>VLOOKUP('Customer Names'!A212,'Customer Names'!A212:A2547,1,FALSE)</f>
        <v>Id211</v>
      </c>
      <c r="B212" s="20" t="str">
        <f>VLOOKUP(Table6[[#This Row],[NAME]],Table6[NAME],1,FALSE)</f>
        <v>Sergey</v>
      </c>
      <c r="C212" s="11">
        <f>VLOOKUP(Table4[[#This Row],[BMI]],Table4[BMI],1,FALSE)</f>
        <v>35.6</v>
      </c>
      <c r="D212" s="11">
        <f>VLOOKUP(Table4[[#This Row],[HBA1C]],Table4[HBA1C],1,FALSE)</f>
        <v>4.0199999999999996</v>
      </c>
      <c r="E212" s="11" t="str">
        <f>VLOOKUP(Table4[[#This Row],[Any Transplants]],Table4[Any Transplants],1,FALSE)</f>
        <v>yes</v>
      </c>
      <c r="F212" s="11" t="str">
        <f>VLOOKUP(Table4[[#This Row],[Cancer history]],Table4[Cancer history],1,FALSE)</f>
        <v>No</v>
      </c>
      <c r="G212" s="11" t="str">
        <f>VLOOKUP(Table4[[#This Row],[Smoker2]],Table4[Smoker2],1,FALSE)</f>
        <v>YES</v>
      </c>
      <c r="H212" s="11" t="str">
        <f>VLOOKUP(Table4[[#This Row],[Heart Issues]],Table4[Heart Issues],1,FALSE)</f>
        <v>yes</v>
      </c>
      <c r="I212" s="11">
        <f>VLOOKUP(Table4[[#This Row],[Number of Major Surgeries]],Table4[Number of Major Surgeries],1,FALSE)</f>
        <v>2</v>
      </c>
      <c r="J212" s="11" t="str">
        <f>VLOOKUP('Medical Examinations'!M212,'Medical Examinations'!M212:M2546,1,FALSE)</f>
        <v>obesity</v>
      </c>
      <c r="K212" s="11" t="str">
        <f>VLOOKUP('Medical Examinations'!N212,'Medical Examinations'!N212:N2546,1,FALSE)</f>
        <v>normal</v>
      </c>
      <c r="L212" s="11" t="str">
        <f>VLOOKUP(Table3[[#This Row],[date of birth]],Table3[date of birth],1,FALSE)</f>
        <v>19-Aug-2003</v>
      </c>
      <c r="M212" s="11">
        <f>VLOOKUP(Table3[[#This Row],[age]],Table3[age],1,FALSE)</f>
        <v>19</v>
      </c>
      <c r="N212" s="65">
        <f>VLOOKUP(Table3[[#This Row],[charges2]],Table3[charges2],1,FALSE)</f>
        <v>2138.0700000000002</v>
      </c>
      <c r="O212" s="11" t="str">
        <f>VLOOKUP(Table3[[#This Row],[HOSPITAL TIER2]],Table3[HOSPITAL TIER2],1,FALSE)</f>
        <v>tier - 2</v>
      </c>
      <c r="P212" s="11" t="str">
        <f>VLOOKUP(Table3[[#This Row],[city tier2]],Table3[city tier2],1,FALSE)</f>
        <v>tier - 1</v>
      </c>
      <c r="Q212" s="11" t="str">
        <f>VLOOKUP(Table3[[#This Row],[state id2]],Table3[state id2],1,FALSE)</f>
        <v>R1012</v>
      </c>
      <c r="R212" s="11">
        <f t="shared" si="6"/>
        <v>-8.8228300818183183E-2</v>
      </c>
      <c r="S212" s="11">
        <f t="shared" si="7"/>
        <v>-1.2081896405251379E-2</v>
      </c>
    </row>
    <row r="213" spans="1:19" x14ac:dyDescent="0.25">
      <c r="A213" s="20" t="str">
        <f>VLOOKUP('Customer Names'!A213,'Customer Names'!A213:A2548,1,FALSE)</f>
        <v>Id212</v>
      </c>
      <c r="B213" s="20" t="str">
        <f>VLOOKUP(Table6[[#This Row],[NAME]],Table6[NAME],1,FALSE)</f>
        <v>Timothy V</v>
      </c>
      <c r="C213" s="11">
        <f>VLOOKUP(Table4[[#This Row],[BMI]],Table4[BMI],1,FALSE)</f>
        <v>34.39</v>
      </c>
      <c r="D213" s="11">
        <f>VLOOKUP(Table4[[#This Row],[HBA1C]],Table4[HBA1C],1,FALSE)</f>
        <v>8.7200000000000006</v>
      </c>
      <c r="E213" s="11" t="str">
        <f>VLOOKUP(Table4[[#This Row],[Any Transplants]],Table4[Any Transplants],1,FALSE)</f>
        <v>No</v>
      </c>
      <c r="F213" s="11" t="str">
        <f>VLOOKUP(Table4[[#This Row],[Cancer history]],Table4[Cancer history],1,FALSE)</f>
        <v>No</v>
      </c>
      <c r="G213" s="11" t="str">
        <f>VLOOKUP(Table4[[#This Row],[Smoker2]],Table4[Smoker2],1,FALSE)</f>
        <v>YES</v>
      </c>
      <c r="H213" s="11" t="str">
        <f>VLOOKUP(Table4[[#This Row],[Heart Issues]],Table4[Heart Issues],1,FALSE)</f>
        <v>No</v>
      </c>
      <c r="I213" s="11">
        <f>VLOOKUP(Table4[[#This Row],[Number of Major Surgeries]],Table4[Number of Major Surgeries],1,FALSE)</f>
        <v>0</v>
      </c>
      <c r="J213" s="11" t="str">
        <f>VLOOKUP('Medical Examinations'!M213,'Medical Examinations'!M213:M2547,1,FALSE)</f>
        <v>obesity</v>
      </c>
      <c r="K213" s="11" t="str">
        <f>VLOOKUP('Medical Examinations'!N213,'Medical Examinations'!N213:N2547,1,FALSE)</f>
        <v>diabetes</v>
      </c>
      <c r="L213" s="11" t="str">
        <f>VLOOKUP(Table3[[#This Row],[date of birth]],Table3[date of birth],1,FALSE)</f>
        <v>4-Oct-2004</v>
      </c>
      <c r="M213" s="11">
        <f>VLOOKUP(Table3[[#This Row],[age]],Table3[age],1,FALSE)</f>
        <v>18</v>
      </c>
      <c r="N213" s="65">
        <f>VLOOKUP(Table3[[#This Row],[charges2]],Table3[charges2],1,FALSE)</f>
        <v>2144.85</v>
      </c>
      <c r="O213" s="11" t="str">
        <f>VLOOKUP(Table3[[#This Row],[HOSPITAL TIER2]],Table3[HOSPITAL TIER2],1,FALSE)</f>
        <v>tier - 2</v>
      </c>
      <c r="P213" s="11" t="str">
        <f>VLOOKUP(Table3[[#This Row],[city tier2]],Table3[city tier2],1,FALSE)</f>
        <v>tier - 1</v>
      </c>
      <c r="Q213" s="11" t="str">
        <f>VLOOKUP(Table3[[#This Row],[state id2]],Table3[state id2],1,FALSE)</f>
        <v>R1011</v>
      </c>
      <c r="R213" s="11">
        <f t="shared" si="6"/>
        <v>-8.7770266024843863E-2</v>
      </c>
      <c r="S213" s="11">
        <f t="shared" si="7"/>
        <v>-1.3023319138582514E-2</v>
      </c>
    </row>
    <row r="214" spans="1:19" x14ac:dyDescent="0.25">
      <c r="A214" s="20" t="str">
        <f>VLOOKUP('Customer Names'!A214,'Customer Names'!A214:A2549,1,FALSE)</f>
        <v>Id213</v>
      </c>
      <c r="B214" s="20" t="str">
        <f>VLOOKUP(Table6[[#This Row],[NAME]],Table6[NAME],1,FALSE)</f>
        <v>Andrew S</v>
      </c>
      <c r="C214" s="11">
        <f>VLOOKUP(Table4[[#This Row],[BMI]],Table4[BMI],1,FALSE)</f>
        <v>29.06</v>
      </c>
      <c r="D214" s="11">
        <f>VLOOKUP(Table4[[#This Row],[HBA1C]],Table4[HBA1C],1,FALSE)</f>
        <v>6.25</v>
      </c>
      <c r="E214" s="11" t="str">
        <f>VLOOKUP(Table4[[#This Row],[Any Transplants]],Table4[Any Transplants],1,FALSE)</f>
        <v>No</v>
      </c>
      <c r="F214" s="11" t="str">
        <f>VLOOKUP(Table4[[#This Row],[Cancer history]],Table4[Cancer history],1,FALSE)</f>
        <v>No</v>
      </c>
      <c r="G214" s="11" t="str">
        <f>VLOOKUP(Table4[[#This Row],[Smoker2]],Table4[Smoker2],1,FALSE)</f>
        <v>YES</v>
      </c>
      <c r="H214" s="11" t="str">
        <f>VLOOKUP(Table4[[#This Row],[Heart Issues]],Table4[Heart Issues],1,FALSE)</f>
        <v>yes</v>
      </c>
      <c r="I214" s="11">
        <f>VLOOKUP(Table4[[#This Row],[Number of Major Surgeries]],Table4[Number of Major Surgeries],1,FALSE)</f>
        <v>1</v>
      </c>
      <c r="J214" s="11" t="str">
        <f>VLOOKUP('Medical Examinations'!M214,'Medical Examinations'!M214:M2548,1,FALSE)</f>
        <v>over weight</v>
      </c>
      <c r="K214" s="11" t="str">
        <f>VLOOKUP('Medical Examinations'!N214,'Medical Examinations'!N214:N2548,1,FALSE)</f>
        <v>prediabetes</v>
      </c>
      <c r="L214" s="11" t="str">
        <f>VLOOKUP(Table3[[#This Row],[date of birth]],Table3[date of birth],1,FALSE)</f>
        <v>27-Dec-2000</v>
      </c>
      <c r="M214" s="11">
        <f>VLOOKUP(Table3[[#This Row],[age]],Table3[age],1,FALSE)</f>
        <v>22</v>
      </c>
      <c r="N214" s="65">
        <f>VLOOKUP(Table3[[#This Row],[charges2]],Table3[charges2],1,FALSE)</f>
        <v>2150.4699999999998</v>
      </c>
      <c r="O214" s="11" t="str">
        <f>VLOOKUP(Table3[[#This Row],[HOSPITAL TIER2]],Table3[HOSPITAL TIER2],1,FALSE)</f>
        <v>tier - 2</v>
      </c>
      <c r="P214" s="11" t="str">
        <f>VLOOKUP(Table3[[#This Row],[city tier2]],Table3[city tier2],1,FALSE)</f>
        <v>tier - 3</v>
      </c>
      <c r="Q214" s="11" t="str">
        <f>VLOOKUP(Table3[[#This Row],[state id2]],Table3[state id2],1,FALSE)</f>
        <v>R1011</v>
      </c>
      <c r="R214" s="11">
        <f t="shared" si="6"/>
        <v>-8.7411338022382698E-2</v>
      </c>
      <c r="S214" s="11">
        <f t="shared" si="7"/>
        <v>-1.2193430272255751E-2</v>
      </c>
    </row>
    <row r="215" spans="1:19" x14ac:dyDescent="0.25">
      <c r="A215" s="20" t="str">
        <f>VLOOKUP('Customer Names'!A215,'Customer Names'!A215:A2550,1,FALSE)</f>
        <v>Id214</v>
      </c>
      <c r="B215" s="20" t="str">
        <f>VLOOKUP(Table6[[#This Row],[NAME]],Table6[NAME],1,FALSE)</f>
        <v>Matthew D</v>
      </c>
      <c r="C215" s="11">
        <f>VLOOKUP(Table4[[#This Row],[BMI]],Table4[BMI],1,FALSE)</f>
        <v>35.799999999999997</v>
      </c>
      <c r="D215" s="11">
        <f>VLOOKUP(Table4[[#This Row],[HBA1C]],Table4[HBA1C],1,FALSE)</f>
        <v>7.32</v>
      </c>
      <c r="E215" s="11" t="str">
        <f>VLOOKUP(Table4[[#This Row],[Any Transplants]],Table4[Any Transplants],1,FALSE)</f>
        <v>No</v>
      </c>
      <c r="F215" s="11" t="str">
        <f>VLOOKUP(Table4[[#This Row],[Cancer history]],Table4[Cancer history],1,FALSE)</f>
        <v>No</v>
      </c>
      <c r="G215" s="11" t="str">
        <f>VLOOKUP(Table4[[#This Row],[Smoker2]],Table4[Smoker2],1,FALSE)</f>
        <v>YES</v>
      </c>
      <c r="H215" s="11" t="str">
        <f>VLOOKUP(Table4[[#This Row],[Heart Issues]],Table4[Heart Issues],1,FALSE)</f>
        <v>No</v>
      </c>
      <c r="I215" s="11">
        <f>VLOOKUP(Table4[[#This Row],[Number of Major Surgeries]],Table4[Number of Major Surgeries],1,FALSE)</f>
        <v>2</v>
      </c>
      <c r="J215" s="11" t="str">
        <f>VLOOKUP('Medical Examinations'!M215,'Medical Examinations'!M215:M2549,1,FALSE)</f>
        <v>obesity</v>
      </c>
      <c r="K215" s="11" t="str">
        <f>VLOOKUP('Medical Examinations'!N215,'Medical Examinations'!N215:N2549,1,FALSE)</f>
        <v>diabetes</v>
      </c>
      <c r="L215" s="11" t="str">
        <f>VLOOKUP(Table3[[#This Row],[date of birth]],Table3[date of birth],1,FALSE)</f>
        <v>22-Oct-2000</v>
      </c>
      <c r="M215" s="11">
        <f>VLOOKUP(Table3[[#This Row],[age]],Table3[age],1,FALSE)</f>
        <v>22</v>
      </c>
      <c r="N215" s="65">
        <f>VLOOKUP(Table3[[#This Row],[charges2]],Table3[charges2],1,FALSE)</f>
        <v>2154.36</v>
      </c>
      <c r="O215" s="11" t="str">
        <f>VLOOKUP(Table3[[#This Row],[HOSPITAL TIER2]],Table3[HOSPITAL TIER2],1,FALSE)</f>
        <v>tier - 2</v>
      </c>
      <c r="P215" s="11" t="str">
        <f>VLOOKUP(Table3[[#This Row],[city tier2]],Table3[city tier2],1,FALSE)</f>
        <v>tier - 2</v>
      </c>
      <c r="Q215" s="11" t="str">
        <f>VLOOKUP(Table3[[#This Row],[state id2]],Table3[state id2],1,FALSE)</f>
        <v>R1011</v>
      </c>
      <c r="R215" s="11">
        <f t="shared" si="6"/>
        <v>-8.7545109782152186E-2</v>
      </c>
      <c r="S215" s="11">
        <f t="shared" si="7"/>
        <v>-1.2291836922640884E-2</v>
      </c>
    </row>
    <row r="216" spans="1:19" x14ac:dyDescent="0.25">
      <c r="A216" s="20" t="str">
        <f>VLOOKUP('Customer Names'!A216,'Customer Names'!A216:A2551,1,FALSE)</f>
        <v>Id215</v>
      </c>
      <c r="B216" s="20" t="str">
        <f>VLOOKUP(Table6[[#This Row],[NAME]],Table6[NAME],1,FALSE)</f>
        <v>Jessica</v>
      </c>
      <c r="C216" s="11">
        <f>VLOOKUP(Table4[[#This Row],[BMI]],Table4[BMI],1,FALSE)</f>
        <v>49.8</v>
      </c>
      <c r="D216" s="11">
        <f>VLOOKUP(Table4[[#This Row],[HBA1C]],Table4[HBA1C],1,FALSE)</f>
        <v>4.24</v>
      </c>
      <c r="E216" s="11" t="str">
        <f>VLOOKUP(Table4[[#This Row],[Any Transplants]],Table4[Any Transplants],1,FALSE)</f>
        <v>No</v>
      </c>
      <c r="F216" s="11" t="str">
        <f>VLOOKUP(Table4[[#This Row],[Cancer history]],Table4[Cancer history],1,FALSE)</f>
        <v>No</v>
      </c>
      <c r="G216" s="11" t="str">
        <f>VLOOKUP(Table4[[#This Row],[Smoker2]],Table4[Smoker2],1,FALSE)</f>
        <v>YES</v>
      </c>
      <c r="H216" s="11" t="str">
        <f>VLOOKUP(Table4[[#This Row],[Heart Issues]],Table4[Heart Issues],1,FALSE)</f>
        <v>No</v>
      </c>
      <c r="I216" s="11">
        <f>VLOOKUP(Table4[[#This Row],[Number of Major Surgeries]],Table4[Number of Major Surgeries],1,FALSE)</f>
        <v>1</v>
      </c>
      <c r="J216" s="11" t="str">
        <f>VLOOKUP('Medical Examinations'!M216,'Medical Examinations'!M216:M2550,1,FALSE)</f>
        <v>obesity</v>
      </c>
      <c r="K216" s="11" t="str">
        <f>VLOOKUP('Medical Examinations'!N216,'Medical Examinations'!N216:N2550,1,FALSE)</f>
        <v>normal</v>
      </c>
      <c r="L216" s="11" t="str">
        <f>VLOOKUP(Table3[[#This Row],[date of birth]],Table3[date of birth],1,FALSE)</f>
        <v>29-Nov-2000</v>
      </c>
      <c r="M216" s="11">
        <f>VLOOKUP(Table3[[#This Row],[age]],Table3[age],1,FALSE)</f>
        <v>22</v>
      </c>
      <c r="N216" s="65">
        <f>VLOOKUP(Table3[[#This Row],[charges2]],Table3[charges2],1,FALSE)</f>
        <v>2155.6799999999998</v>
      </c>
      <c r="O216" s="11" t="str">
        <f>VLOOKUP(Table3[[#This Row],[HOSPITAL TIER2]],Table3[HOSPITAL TIER2],1,FALSE)</f>
        <v>tier - 2</v>
      </c>
      <c r="P216" s="11" t="str">
        <f>VLOOKUP(Table3[[#This Row],[city tier2]],Table3[city tier2],1,FALSE)</f>
        <v>tier - 3</v>
      </c>
      <c r="Q216" s="11" t="str">
        <f>VLOOKUP(Table3[[#This Row],[state id2]],Table3[state id2],1,FALSE)</f>
        <v>R1013</v>
      </c>
      <c r="R216" s="11">
        <f t="shared" si="6"/>
        <v>-8.7125598175602587E-2</v>
      </c>
      <c r="S216" s="11">
        <f t="shared" si="7"/>
        <v>-1.2048697714399478E-2</v>
      </c>
    </row>
    <row r="217" spans="1:19" x14ac:dyDescent="0.25">
      <c r="A217" s="20" t="str">
        <f>VLOOKUP('Customer Names'!A217,'Customer Names'!A217:A2552,1,FALSE)</f>
        <v>Id216</v>
      </c>
      <c r="B217" s="20" t="str">
        <f>VLOOKUP(Table6[[#This Row],[NAME]],Table6[NAME],1,FALSE)</f>
        <v>Lawrence</v>
      </c>
      <c r="C217" s="11">
        <f>VLOOKUP(Table4[[#This Row],[BMI]],Table4[BMI],1,FALSE)</f>
        <v>35.71</v>
      </c>
      <c r="D217" s="11">
        <f>VLOOKUP(Table4[[#This Row],[HBA1C]],Table4[HBA1C],1,FALSE)</f>
        <v>6.84</v>
      </c>
      <c r="E217" s="11" t="str">
        <f>VLOOKUP(Table4[[#This Row],[Any Transplants]],Table4[Any Transplants],1,FALSE)</f>
        <v>No</v>
      </c>
      <c r="F217" s="11" t="str">
        <f>VLOOKUP(Table4[[#This Row],[Cancer history]],Table4[Cancer history],1,FALSE)</f>
        <v>No</v>
      </c>
      <c r="G217" s="11" t="str">
        <f>VLOOKUP(Table4[[#This Row],[Smoker2]],Table4[Smoker2],1,FALSE)</f>
        <v>YES</v>
      </c>
      <c r="H217" s="11" t="str">
        <f>VLOOKUP(Table4[[#This Row],[Heart Issues]],Table4[Heart Issues],1,FALSE)</f>
        <v>No</v>
      </c>
      <c r="I217" s="11">
        <f>VLOOKUP(Table4[[#This Row],[Number of Major Surgeries]],Table4[Number of Major Surgeries],1,FALSE)</f>
        <v>2</v>
      </c>
      <c r="J217" s="11" t="str">
        <f>VLOOKUP('Medical Examinations'!M217,'Medical Examinations'!M217:M2551,1,FALSE)</f>
        <v>obesity</v>
      </c>
      <c r="K217" s="11" t="str">
        <f>VLOOKUP('Medical Examinations'!N217,'Medical Examinations'!N217:N2551,1,FALSE)</f>
        <v>diabetes</v>
      </c>
      <c r="L217" s="11" t="str">
        <f>VLOOKUP(Table3[[#This Row],[date of birth]],Table3[date of birth],1,FALSE)</f>
        <v>10-Dec-2000</v>
      </c>
      <c r="M217" s="11">
        <f>VLOOKUP(Table3[[#This Row],[age]],Table3[age],1,FALSE)</f>
        <v>22</v>
      </c>
      <c r="N217" s="65">
        <f>VLOOKUP(Table3[[#This Row],[charges2]],Table3[charges2],1,FALSE)</f>
        <v>2156.75</v>
      </c>
      <c r="O217" s="11" t="str">
        <f>VLOOKUP(Table3[[#This Row],[HOSPITAL TIER2]],Table3[HOSPITAL TIER2],1,FALSE)</f>
        <v>tier - 2</v>
      </c>
      <c r="P217" s="11" t="str">
        <f>VLOOKUP(Table3[[#This Row],[city tier2]],Table3[city tier2],1,FALSE)</f>
        <v>tier - 2</v>
      </c>
      <c r="Q217" s="11" t="str">
        <f>VLOOKUP(Table3[[#This Row],[state id2]],Table3[state id2],1,FALSE)</f>
        <v>R1013</v>
      </c>
      <c r="R217" s="11">
        <f t="shared" si="6"/>
        <v>-8.5636186099926528E-2</v>
      </c>
      <c r="S217" s="11">
        <f t="shared" si="7"/>
        <v>-1.2793614353700534E-2</v>
      </c>
    </row>
    <row r="218" spans="1:19" x14ac:dyDescent="0.25">
      <c r="A218" s="20" t="str">
        <f>VLOOKUP('Customer Names'!A218,'Customer Names'!A218:A2553,1,FALSE)</f>
        <v>Id217</v>
      </c>
      <c r="B218" s="20" t="str">
        <f>VLOOKUP(Table6[[#This Row],[NAME]],Table6[NAME],1,FALSE)</f>
        <v>Alex</v>
      </c>
      <c r="C218" s="11">
        <f>VLOOKUP(Table4[[#This Row],[BMI]],Table4[BMI],1,FALSE)</f>
        <v>30.8</v>
      </c>
      <c r="D218" s="11">
        <f>VLOOKUP(Table4[[#This Row],[HBA1C]],Table4[HBA1C],1,FALSE)</f>
        <v>5.23</v>
      </c>
      <c r="E218" s="11" t="str">
        <f>VLOOKUP(Table4[[#This Row],[Any Transplants]],Table4[Any Transplants],1,FALSE)</f>
        <v>No</v>
      </c>
      <c r="F218" s="11" t="str">
        <f>VLOOKUP(Table4[[#This Row],[Cancer history]],Table4[Cancer history],1,FALSE)</f>
        <v>No</v>
      </c>
      <c r="G218" s="11" t="str">
        <f>VLOOKUP(Table4[[#This Row],[Smoker2]],Table4[Smoker2],1,FALSE)</f>
        <v>YES</v>
      </c>
      <c r="H218" s="11" t="str">
        <f>VLOOKUP(Table4[[#This Row],[Heart Issues]],Table4[Heart Issues],1,FALSE)</f>
        <v>yes</v>
      </c>
      <c r="I218" s="11">
        <f>VLOOKUP(Table4[[#This Row],[Number of Major Surgeries]],Table4[Number of Major Surgeries],1,FALSE)</f>
        <v>1</v>
      </c>
      <c r="J218" s="11" t="str">
        <f>VLOOKUP('Medical Examinations'!M218,'Medical Examinations'!M218:M2552,1,FALSE)</f>
        <v>obesity</v>
      </c>
      <c r="K218" s="11" t="str">
        <f>VLOOKUP('Medical Examinations'!N218,'Medical Examinations'!N218:N2552,1,FALSE)</f>
        <v>normal</v>
      </c>
      <c r="L218" s="11" t="str">
        <f>VLOOKUP(Table3[[#This Row],[date of birth]],Table3[date of birth],1,FALSE)</f>
        <v>23-Aug-2000</v>
      </c>
      <c r="M218" s="11">
        <f>VLOOKUP(Table3[[#This Row],[age]],Table3[age],1,FALSE)</f>
        <v>22</v>
      </c>
      <c r="N218" s="65">
        <f>VLOOKUP(Table3[[#This Row],[charges2]],Table3[charges2],1,FALSE)</f>
        <v>2166.73</v>
      </c>
      <c r="O218" s="11" t="str">
        <f>VLOOKUP(Table3[[#This Row],[HOSPITAL TIER2]],Table3[HOSPITAL TIER2],1,FALSE)</f>
        <v>tier - 2</v>
      </c>
      <c r="P218" s="11" t="str">
        <f>VLOOKUP(Table3[[#This Row],[city tier2]],Table3[city tier2],1,FALSE)</f>
        <v>tier - 2</v>
      </c>
      <c r="Q218" s="11" t="str">
        <f>VLOOKUP(Table3[[#This Row],[state id2]],Table3[state id2],1,FALSE)</f>
        <v>R1011</v>
      </c>
      <c r="R218" s="11">
        <f t="shared" si="6"/>
        <v>-8.5220345503537784E-2</v>
      </c>
      <c r="S218" s="11">
        <f t="shared" si="7"/>
        <v>-1.2703916736392578E-2</v>
      </c>
    </row>
    <row r="219" spans="1:19" x14ac:dyDescent="0.25">
      <c r="A219" s="20" t="str">
        <f>VLOOKUP('Customer Names'!A219,'Customer Names'!A219:A2554,1,FALSE)</f>
        <v>Id218</v>
      </c>
      <c r="B219" s="20" t="str">
        <f>VLOOKUP(Table6[[#This Row],[NAME]],Table6[NAME],1,FALSE)</f>
        <v>Kevin</v>
      </c>
      <c r="C219" s="11">
        <f>VLOOKUP(Table4[[#This Row],[BMI]],Table4[BMI],1,FALSE)</f>
        <v>33.69</v>
      </c>
      <c r="D219" s="11">
        <f>VLOOKUP(Table4[[#This Row],[HBA1C]],Table4[HBA1C],1,FALSE)</f>
        <v>9.68</v>
      </c>
      <c r="E219" s="11" t="str">
        <f>VLOOKUP(Table4[[#This Row],[Any Transplants]],Table4[Any Transplants],1,FALSE)</f>
        <v>No</v>
      </c>
      <c r="F219" s="11" t="str">
        <f>VLOOKUP(Table4[[#This Row],[Cancer history]],Table4[Cancer history],1,FALSE)</f>
        <v>No</v>
      </c>
      <c r="G219" s="11" t="str">
        <f>VLOOKUP(Table4[[#This Row],[Smoker2]],Table4[Smoker2],1,FALSE)</f>
        <v>YES</v>
      </c>
      <c r="H219" s="11" t="str">
        <f>VLOOKUP(Table4[[#This Row],[Heart Issues]],Table4[Heart Issues],1,FALSE)</f>
        <v>No</v>
      </c>
      <c r="I219" s="11">
        <f>VLOOKUP(Table4[[#This Row],[Number of Major Surgeries]],Table4[Number of Major Surgeries],1,FALSE)</f>
        <v>0</v>
      </c>
      <c r="J219" s="11" t="str">
        <f>VLOOKUP('Medical Examinations'!M219,'Medical Examinations'!M219:M2553,1,FALSE)</f>
        <v>obesity</v>
      </c>
      <c r="K219" s="11" t="str">
        <f>VLOOKUP('Medical Examinations'!N219,'Medical Examinations'!N219:N2553,1,FALSE)</f>
        <v>diabetes</v>
      </c>
      <c r="L219" s="11" t="str">
        <f>VLOOKUP(Table3[[#This Row],[date of birth]],Table3[date of birth],1,FALSE)</f>
        <v>27-Sep-1994</v>
      </c>
      <c r="M219" s="11">
        <f>VLOOKUP(Table3[[#This Row],[age]],Table3[age],1,FALSE)</f>
        <v>28</v>
      </c>
      <c r="N219" s="65">
        <f>VLOOKUP(Table3[[#This Row],[charges2]],Table3[charges2],1,FALSE)</f>
        <v>2170.08</v>
      </c>
      <c r="O219" s="11" t="str">
        <f>VLOOKUP(Table3[[#This Row],[HOSPITAL TIER2]],Table3[HOSPITAL TIER2],1,FALSE)</f>
        <v>tier - 2</v>
      </c>
      <c r="P219" s="11" t="str">
        <f>VLOOKUP(Table3[[#This Row],[city tier2]],Table3[city tier2],1,FALSE)</f>
        <v>tier - 2</v>
      </c>
      <c r="Q219" s="11" t="str">
        <f>VLOOKUP(Table3[[#This Row],[state id2]],Table3[state id2],1,FALSE)</f>
        <v>R1013</v>
      </c>
      <c r="R219" s="11">
        <f t="shared" si="6"/>
        <v>-8.5206548502236204E-2</v>
      </c>
      <c r="S219" s="11">
        <f t="shared" si="7"/>
        <v>-1.3131456236242005E-2</v>
      </c>
    </row>
    <row r="220" spans="1:19" x14ac:dyDescent="0.25">
      <c r="A220" s="20" t="str">
        <f>VLOOKUP('Customer Names'!A220,'Customer Names'!A220:A2555,1,FALSE)</f>
        <v>Id219</v>
      </c>
      <c r="B220" s="20" t="str">
        <f>VLOOKUP(Table6[[#This Row],[NAME]],Table6[NAME],1,FALSE)</f>
        <v>Gavin M.</v>
      </c>
      <c r="C220" s="11">
        <f>VLOOKUP(Table4[[#This Row],[BMI]],Table4[BMI],1,FALSE)</f>
        <v>42.27</v>
      </c>
      <c r="D220" s="11">
        <f>VLOOKUP(Table4[[#This Row],[HBA1C]],Table4[HBA1C],1,FALSE)</f>
        <v>6.05</v>
      </c>
      <c r="E220" s="11" t="str">
        <f>VLOOKUP(Table4[[#This Row],[Any Transplants]],Table4[Any Transplants],1,FALSE)</f>
        <v>No</v>
      </c>
      <c r="F220" s="11" t="str">
        <f>VLOOKUP(Table4[[#This Row],[Cancer history]],Table4[Cancer history],1,FALSE)</f>
        <v>No</v>
      </c>
      <c r="G220" s="11" t="str">
        <f>VLOOKUP(Table4[[#This Row],[Smoker2]],Table4[Smoker2],1,FALSE)</f>
        <v>YES</v>
      </c>
      <c r="H220" s="11" t="str">
        <f>VLOOKUP(Table4[[#This Row],[Heart Issues]],Table4[Heart Issues],1,FALSE)</f>
        <v>yes</v>
      </c>
      <c r="I220" s="11">
        <f>VLOOKUP(Table4[[#This Row],[Number of Major Surgeries]],Table4[Number of Major Surgeries],1,FALSE)</f>
        <v>1</v>
      </c>
      <c r="J220" s="11" t="str">
        <f>VLOOKUP('Medical Examinations'!M220,'Medical Examinations'!M220:M2554,1,FALSE)</f>
        <v>obesity</v>
      </c>
      <c r="K220" s="11" t="str">
        <f>VLOOKUP('Medical Examinations'!N220,'Medical Examinations'!N220:N2554,1,FALSE)</f>
        <v>prediabetes</v>
      </c>
      <c r="L220" s="11" t="str">
        <f>VLOOKUP(Table3[[#This Row],[date of birth]],Table3[date of birth],1,FALSE)</f>
        <v>16-Dec-1991</v>
      </c>
      <c r="M220" s="11">
        <f>VLOOKUP(Table3[[#This Row],[age]],Table3[age],1,FALSE)</f>
        <v>31</v>
      </c>
      <c r="N220" s="65">
        <f>VLOOKUP(Table3[[#This Row],[charges2]],Table3[charges2],1,FALSE)</f>
        <v>2193.1999999999998</v>
      </c>
      <c r="O220" s="11" t="str">
        <f>VLOOKUP(Table3[[#This Row],[HOSPITAL TIER2]],Table3[HOSPITAL TIER2],1,FALSE)</f>
        <v>tier - 2</v>
      </c>
      <c r="P220" s="11" t="str">
        <f>VLOOKUP(Table3[[#This Row],[city tier2]],Table3[city tier2],1,FALSE)</f>
        <v>tier - 2</v>
      </c>
      <c r="Q220" s="11" t="str">
        <f>VLOOKUP(Table3[[#This Row],[state id2]],Table3[state id2],1,FALSE)</f>
        <v>R1012</v>
      </c>
      <c r="R220" s="11">
        <f t="shared" si="6"/>
        <v>-8.5025125199857637E-2</v>
      </c>
      <c r="S220" s="11">
        <f t="shared" si="7"/>
        <v>-1.2451431301186502E-2</v>
      </c>
    </row>
    <row r="221" spans="1:19" x14ac:dyDescent="0.25">
      <c r="A221" s="20" t="str">
        <f>VLOOKUP('Customer Names'!A221,'Customer Names'!A221:A2556,1,FALSE)</f>
        <v>Id220</v>
      </c>
      <c r="B221" s="20" t="str">
        <f>VLOOKUP(Table6[[#This Row],[NAME]],Table6[NAME],1,FALSE)</f>
        <v>Rick E</v>
      </c>
      <c r="C221" s="11">
        <f>VLOOKUP(Table4[[#This Row],[BMI]],Table4[BMI],1,FALSE)</f>
        <v>53.25</v>
      </c>
      <c r="D221" s="11">
        <f>VLOOKUP(Table4[[#This Row],[HBA1C]],Table4[HBA1C],1,FALSE)</f>
        <v>6.11</v>
      </c>
      <c r="E221" s="11" t="str">
        <f>VLOOKUP(Table4[[#This Row],[Any Transplants]],Table4[Any Transplants],1,FALSE)</f>
        <v>No</v>
      </c>
      <c r="F221" s="11" t="str">
        <f>VLOOKUP(Table4[[#This Row],[Cancer history]],Table4[Cancer history],1,FALSE)</f>
        <v>Yes</v>
      </c>
      <c r="G221" s="11" t="str">
        <f>VLOOKUP(Table4[[#This Row],[Smoker2]],Table4[Smoker2],1,FALSE)</f>
        <v>YES</v>
      </c>
      <c r="H221" s="11" t="str">
        <f>VLOOKUP(Table4[[#This Row],[Heart Issues]],Table4[Heart Issues],1,FALSE)</f>
        <v>yes</v>
      </c>
      <c r="I221" s="11">
        <f>VLOOKUP(Table4[[#This Row],[Number of Major Surgeries]],Table4[Number of Major Surgeries],1,FALSE)</f>
        <v>1</v>
      </c>
      <c r="J221" s="11" t="str">
        <f>VLOOKUP('Medical Examinations'!M221,'Medical Examinations'!M221:M2555,1,FALSE)</f>
        <v>obesity</v>
      </c>
      <c r="K221" s="11" t="str">
        <f>VLOOKUP('Medical Examinations'!N221,'Medical Examinations'!N221:N2555,1,FALSE)</f>
        <v>prediabetes</v>
      </c>
      <c r="L221" s="11" t="str">
        <f>VLOOKUP(Table3[[#This Row],[date of birth]],Table3[date of birth],1,FALSE)</f>
        <v>7-Dec-2004</v>
      </c>
      <c r="M221" s="11">
        <f>VLOOKUP(Table3[[#This Row],[age]],Table3[age],1,FALSE)</f>
        <v>18</v>
      </c>
      <c r="N221" s="65">
        <f>VLOOKUP(Table3[[#This Row],[charges2]],Table3[charges2],1,FALSE)</f>
        <v>2196.4699999999998</v>
      </c>
      <c r="O221" s="11" t="str">
        <f>VLOOKUP(Table3[[#This Row],[HOSPITAL TIER2]],Table3[HOSPITAL TIER2],1,FALSE)</f>
        <v>tier - 2</v>
      </c>
      <c r="P221" s="11" t="str">
        <f>VLOOKUP(Table3[[#This Row],[city tier2]],Table3[city tier2],1,FALSE)</f>
        <v>tier - 3</v>
      </c>
      <c r="Q221" s="11" t="str">
        <f>VLOOKUP(Table3[[#This Row],[state id2]],Table3[state id2],1,FALSE)</f>
        <v>R1024</v>
      </c>
      <c r="R221" s="11">
        <f t="shared" si="6"/>
        <v>-8.4541943803403866E-2</v>
      </c>
      <c r="S221" s="11">
        <f t="shared" si="7"/>
        <v>-1.2535794044724491E-2</v>
      </c>
    </row>
    <row r="222" spans="1:19" x14ac:dyDescent="0.25">
      <c r="A222" s="20" t="str">
        <f>VLOOKUP('Customer Names'!A222,'Customer Names'!A222:A2557,1,FALSE)</f>
        <v>Id221</v>
      </c>
      <c r="B222" s="20" t="str">
        <f>VLOOKUP(Table6[[#This Row],[NAME]],Table6[NAME],1,FALSE)</f>
        <v>Andrea H.</v>
      </c>
      <c r="C222" s="11">
        <f>VLOOKUP(Table4[[#This Row],[BMI]],Table4[BMI],1,FALSE)</f>
        <v>26.8</v>
      </c>
      <c r="D222" s="11">
        <f>VLOOKUP(Table4[[#This Row],[HBA1C]],Table4[HBA1C],1,FALSE)</f>
        <v>10.93</v>
      </c>
      <c r="E222" s="11" t="str">
        <f>VLOOKUP(Table4[[#This Row],[Any Transplants]],Table4[Any Transplants],1,FALSE)</f>
        <v>No</v>
      </c>
      <c r="F222" s="11" t="str">
        <f>VLOOKUP(Table4[[#This Row],[Cancer history]],Table4[Cancer history],1,FALSE)</f>
        <v>No</v>
      </c>
      <c r="G222" s="11" t="str">
        <f>VLOOKUP(Table4[[#This Row],[Smoker2]],Table4[Smoker2],1,FALSE)</f>
        <v>NO</v>
      </c>
      <c r="H222" s="11" t="str">
        <f>VLOOKUP(Table4[[#This Row],[Heart Issues]],Table4[Heart Issues],1,FALSE)</f>
        <v>yes</v>
      </c>
      <c r="I222" s="11">
        <f>VLOOKUP(Table4[[#This Row],[Number of Major Surgeries]],Table4[Number of Major Surgeries],1,FALSE)</f>
        <v>0</v>
      </c>
      <c r="J222" s="11" t="str">
        <f>VLOOKUP('Medical Examinations'!M222,'Medical Examinations'!M222:M2556,1,FALSE)</f>
        <v>over weight</v>
      </c>
      <c r="K222" s="11" t="str">
        <f>VLOOKUP('Medical Examinations'!N222,'Medical Examinations'!N222:N2556,1,FALSE)</f>
        <v>diabetes</v>
      </c>
      <c r="L222" s="11" t="str">
        <f>VLOOKUP(Table3[[#This Row],[date of birth]],Table3[date of birth],1,FALSE)</f>
        <v>3-Sep-2004</v>
      </c>
      <c r="M222" s="11">
        <f>VLOOKUP(Table3[[#This Row],[age]],Table3[age],1,FALSE)</f>
        <v>18</v>
      </c>
      <c r="N222" s="65">
        <f>VLOOKUP(Table3[[#This Row],[charges2]],Table3[charges2],1,FALSE)</f>
        <v>2198.19</v>
      </c>
      <c r="O222" s="11" t="str">
        <f>VLOOKUP(Table3[[#This Row],[HOSPITAL TIER2]],Table3[HOSPITAL TIER2],1,FALSE)</f>
        <v>tier - 2</v>
      </c>
      <c r="P222" s="11" t="str">
        <f>VLOOKUP(Table3[[#This Row],[city tier2]],Table3[city tier2],1,FALSE)</f>
        <v>tier - 1</v>
      </c>
      <c r="Q222" s="11" t="str">
        <f>VLOOKUP(Table3[[#This Row],[state id2]],Table3[state id2],1,FALSE)</f>
        <v>R1023</v>
      </c>
      <c r="R222" s="11">
        <f t="shared" si="6"/>
        <v>-8.2397270927735175E-2</v>
      </c>
      <c r="S222" s="11">
        <f t="shared" si="7"/>
        <v>-1.2712341800277509E-2</v>
      </c>
    </row>
    <row r="223" spans="1:19" x14ac:dyDescent="0.25">
      <c r="A223" s="20" t="str">
        <f>VLOOKUP('Customer Names'!A223,'Customer Names'!A223:A2558,1,FALSE)</f>
        <v>Id222</v>
      </c>
      <c r="B223" s="20" t="str">
        <f>VLOOKUP(Table6[[#This Row],[NAME]],Table6[NAME],1,FALSE)</f>
        <v>Anthony S</v>
      </c>
      <c r="C223" s="11">
        <f>VLOOKUP(Table4[[#This Row],[BMI]],Table4[BMI],1,FALSE)</f>
        <v>28.5</v>
      </c>
      <c r="D223" s="11">
        <f>VLOOKUP(Table4[[#This Row],[HBA1C]],Table4[HBA1C],1,FALSE)</f>
        <v>5.12</v>
      </c>
      <c r="E223" s="11" t="str">
        <f>VLOOKUP(Table4[[#This Row],[Any Transplants]],Table4[Any Transplants],1,FALSE)</f>
        <v>No</v>
      </c>
      <c r="F223" s="11" t="str">
        <f>VLOOKUP(Table4[[#This Row],[Cancer history]],Table4[Cancer history],1,FALSE)</f>
        <v>No</v>
      </c>
      <c r="G223" s="11" t="str">
        <f>VLOOKUP(Table4[[#This Row],[Smoker2]],Table4[Smoker2],1,FALSE)</f>
        <v>YES</v>
      </c>
      <c r="H223" s="11" t="str">
        <f>VLOOKUP(Table4[[#This Row],[Heart Issues]],Table4[Heart Issues],1,FALSE)</f>
        <v>No</v>
      </c>
      <c r="I223" s="11">
        <f>VLOOKUP(Table4[[#This Row],[Number of Major Surgeries]],Table4[Number of Major Surgeries],1,FALSE)</f>
        <v>1</v>
      </c>
      <c r="J223" s="11" t="str">
        <f>VLOOKUP('Medical Examinations'!M223,'Medical Examinations'!M223:M2557,1,FALSE)</f>
        <v>over weight</v>
      </c>
      <c r="K223" s="11" t="str">
        <f>VLOOKUP('Medical Examinations'!N223,'Medical Examinations'!N223:N2557,1,FALSE)</f>
        <v>normal</v>
      </c>
      <c r="L223" s="11" t="str">
        <f>VLOOKUP(Table3[[#This Row],[date of birth]],Table3[date of birth],1,FALSE)</f>
        <v>12-Sep-2004</v>
      </c>
      <c r="M223" s="11">
        <f>VLOOKUP(Table3[[#This Row],[age]],Table3[age],1,FALSE)</f>
        <v>18</v>
      </c>
      <c r="N223" s="65">
        <f>VLOOKUP(Table3[[#This Row],[charges2]],Table3[charges2],1,FALSE)</f>
        <v>2200.83</v>
      </c>
      <c r="O223" s="11" t="str">
        <f>VLOOKUP(Table3[[#This Row],[HOSPITAL TIER2]],Table3[HOSPITAL TIER2],1,FALSE)</f>
        <v>tier - 2</v>
      </c>
      <c r="P223" s="11" t="str">
        <f>VLOOKUP(Table3[[#This Row],[city tier2]],Table3[city tier2],1,FALSE)</f>
        <v>tier - 2</v>
      </c>
      <c r="Q223" s="11" t="str">
        <f>VLOOKUP(Table3[[#This Row],[state id2]],Table3[state id2],1,FALSE)</f>
        <v>R1024</v>
      </c>
      <c r="R223" s="11">
        <f t="shared" si="6"/>
        <v>-8.2799216302579109E-2</v>
      </c>
      <c r="S223" s="11">
        <f t="shared" si="7"/>
        <v>-1.1020279283576493E-2</v>
      </c>
    </row>
    <row r="224" spans="1:19" x14ac:dyDescent="0.25">
      <c r="A224" s="20" t="str">
        <f>VLOOKUP('Customer Names'!A224,'Customer Names'!A224:A2559,1,FALSE)</f>
        <v>Id223</v>
      </c>
      <c r="B224" s="20" t="str">
        <f>VLOOKUP(Table6[[#This Row],[NAME]],Table6[NAME],1,FALSE)</f>
        <v>Erik</v>
      </c>
      <c r="C224" s="11">
        <f>VLOOKUP(Table4[[#This Row],[BMI]],Table4[BMI],1,FALSE)</f>
        <v>22.895</v>
      </c>
      <c r="D224" s="11">
        <f>VLOOKUP(Table4[[#This Row],[HBA1C]],Table4[HBA1C],1,FALSE)</f>
        <v>5.72</v>
      </c>
      <c r="E224" s="11" t="str">
        <f>VLOOKUP(Table4[[#This Row],[Any Transplants]],Table4[Any Transplants],1,FALSE)</f>
        <v>No</v>
      </c>
      <c r="F224" s="11" t="str">
        <f>VLOOKUP(Table4[[#This Row],[Cancer history]],Table4[Cancer history],1,FALSE)</f>
        <v>No</v>
      </c>
      <c r="G224" s="11" t="str">
        <f>VLOOKUP(Table4[[#This Row],[Smoker2]],Table4[Smoker2],1,FALSE)</f>
        <v>YES</v>
      </c>
      <c r="H224" s="11" t="str">
        <f>VLOOKUP(Table4[[#This Row],[Heart Issues]],Table4[Heart Issues],1,FALSE)</f>
        <v>No</v>
      </c>
      <c r="I224" s="11">
        <f>VLOOKUP(Table4[[#This Row],[Number of Major Surgeries]],Table4[Number of Major Surgeries],1,FALSE)</f>
        <v>0</v>
      </c>
      <c r="J224" s="11" t="str">
        <f>VLOOKUP('Medical Examinations'!M224,'Medical Examinations'!M224:M2558,1,FALSE)</f>
        <v>normal weight</v>
      </c>
      <c r="K224" s="11" t="str">
        <f>VLOOKUP('Medical Examinations'!N224,'Medical Examinations'!N224:N2558,1,FALSE)</f>
        <v>prediabetes</v>
      </c>
      <c r="L224" s="11" t="str">
        <f>VLOOKUP(Table3[[#This Row],[date of birth]],Table3[date of birth],1,FALSE)</f>
        <v>27-Jul-2004</v>
      </c>
      <c r="M224" s="11">
        <f>VLOOKUP(Table3[[#This Row],[age]],Table3[age],1,FALSE)</f>
        <v>18</v>
      </c>
      <c r="N224" s="65">
        <f>VLOOKUP(Table3[[#This Row],[charges2]],Table3[charges2],1,FALSE)</f>
        <v>2201.1</v>
      </c>
      <c r="O224" s="11" t="str">
        <f>VLOOKUP(Table3[[#This Row],[HOSPITAL TIER2]],Table3[HOSPITAL TIER2],1,FALSE)</f>
        <v>tier - 2</v>
      </c>
      <c r="P224" s="11" t="str">
        <f>VLOOKUP(Table3[[#This Row],[city tier2]],Table3[city tier2],1,FALSE)</f>
        <v>tier - 3</v>
      </c>
      <c r="Q224" s="11" t="str">
        <f>VLOOKUP(Table3[[#This Row],[state id2]],Table3[state id2],1,FALSE)</f>
        <v>R1013</v>
      </c>
      <c r="R224" s="11">
        <f t="shared" si="6"/>
        <v>-8.3026135600554066E-2</v>
      </c>
      <c r="S224" s="11">
        <f t="shared" si="7"/>
        <v>-1.1583405037786447E-2</v>
      </c>
    </row>
    <row r="225" spans="1:19" x14ac:dyDescent="0.25">
      <c r="A225" s="20" t="str">
        <f>VLOOKUP('Customer Names'!A225,'Customer Names'!A225:A2560,1,FALSE)</f>
        <v>Id224</v>
      </c>
      <c r="B225" s="20" t="str">
        <f>VLOOKUP(Table6[[#This Row],[NAME]],Table6[NAME],1,FALSE)</f>
        <v>Kiley D</v>
      </c>
      <c r="C225" s="11">
        <f>VLOOKUP(Table4[[#This Row],[BMI]],Table4[BMI],1,FALSE)</f>
        <v>34.06</v>
      </c>
      <c r="D225" s="11">
        <f>VLOOKUP(Table4[[#This Row],[HBA1C]],Table4[HBA1C],1,FALSE)</f>
        <v>11.83</v>
      </c>
      <c r="E225" s="11" t="str">
        <f>VLOOKUP(Table4[[#This Row],[Any Transplants]],Table4[Any Transplants],1,FALSE)</f>
        <v>No</v>
      </c>
      <c r="F225" s="11" t="str">
        <f>VLOOKUP(Table4[[#This Row],[Cancer history]],Table4[Cancer history],1,FALSE)</f>
        <v>No</v>
      </c>
      <c r="G225" s="11" t="str">
        <f>VLOOKUP(Table4[[#This Row],[Smoker2]],Table4[Smoker2],1,FALSE)</f>
        <v>YES</v>
      </c>
      <c r="H225" s="11" t="str">
        <f>VLOOKUP(Table4[[#This Row],[Heart Issues]],Table4[Heart Issues],1,FALSE)</f>
        <v>yes</v>
      </c>
      <c r="I225" s="11">
        <f>VLOOKUP(Table4[[#This Row],[Number of Major Surgeries]],Table4[Number of Major Surgeries],1,FALSE)</f>
        <v>1</v>
      </c>
      <c r="J225" s="11" t="str">
        <f>VLOOKUP('Medical Examinations'!M225,'Medical Examinations'!M225:M2559,1,FALSE)</f>
        <v>obesity</v>
      </c>
      <c r="K225" s="11" t="str">
        <f>VLOOKUP('Medical Examinations'!N225,'Medical Examinations'!N225:N2559,1,FALSE)</f>
        <v>diabetes</v>
      </c>
      <c r="L225" s="11" t="str">
        <f>VLOOKUP(Table3[[#This Row],[date of birth]],Table3[date of birth],1,FALSE)</f>
        <v>6-Aug-2004</v>
      </c>
      <c r="M225" s="11">
        <f>VLOOKUP(Table3[[#This Row],[age]],Table3[age],1,FALSE)</f>
        <v>18</v>
      </c>
      <c r="N225" s="65">
        <f>VLOOKUP(Table3[[#This Row],[charges2]],Table3[charges2],1,FALSE)</f>
        <v>2203.4699999999998</v>
      </c>
      <c r="O225" s="11" t="str">
        <f>VLOOKUP(Table3[[#This Row],[HOSPITAL TIER2]],Table3[HOSPITAL TIER2],1,FALSE)</f>
        <v>tier - 2</v>
      </c>
      <c r="P225" s="11" t="str">
        <f>VLOOKUP(Table3[[#This Row],[city tier2]],Table3[city tier2],1,FALSE)</f>
        <v>tier - 2</v>
      </c>
      <c r="Q225" s="11" t="str">
        <f>VLOOKUP(Table3[[#This Row],[state id2]],Table3[state id2],1,FALSE)</f>
        <v>R1024</v>
      </c>
      <c r="R225" s="11">
        <f t="shared" si="6"/>
        <v>-8.3841244482371319E-2</v>
      </c>
      <c r="S225" s="11">
        <f t="shared" si="7"/>
        <v>-1.19124885482802E-2</v>
      </c>
    </row>
    <row r="226" spans="1:19" x14ac:dyDescent="0.25">
      <c r="A226" s="20" t="str">
        <f>VLOOKUP('Customer Names'!A226,'Customer Names'!A226:A2561,1,FALSE)</f>
        <v>Id225</v>
      </c>
      <c r="B226" s="20" t="str">
        <f>VLOOKUP(Table6[[#This Row],[NAME]],Table6[NAME],1,FALSE)</f>
        <v>Jennifer</v>
      </c>
      <c r="C226" s="11">
        <f>VLOOKUP(Table4[[#This Row],[BMI]],Table4[BMI],1,FALSE)</f>
        <v>36.409999999999997</v>
      </c>
      <c r="D226" s="11">
        <f>VLOOKUP(Table4[[#This Row],[HBA1C]],Table4[HBA1C],1,FALSE)</f>
        <v>4.55</v>
      </c>
      <c r="E226" s="11" t="str">
        <f>VLOOKUP(Table4[[#This Row],[Any Transplants]],Table4[Any Transplants],1,FALSE)</f>
        <v>No</v>
      </c>
      <c r="F226" s="11" t="str">
        <f>VLOOKUP(Table4[[#This Row],[Cancer history]],Table4[Cancer history],1,FALSE)</f>
        <v>No</v>
      </c>
      <c r="G226" s="11" t="str">
        <f>VLOOKUP(Table4[[#This Row],[Smoker2]],Table4[Smoker2],1,FALSE)</f>
        <v>YES</v>
      </c>
      <c r="H226" s="11" t="str">
        <f>VLOOKUP(Table4[[#This Row],[Heart Issues]],Table4[Heart Issues],1,FALSE)</f>
        <v>No</v>
      </c>
      <c r="I226" s="11">
        <f>VLOOKUP(Table4[[#This Row],[Number of Major Surgeries]],Table4[Number of Major Surgeries],1,FALSE)</f>
        <v>0</v>
      </c>
      <c r="J226" s="11" t="str">
        <f>VLOOKUP('Medical Examinations'!M226,'Medical Examinations'!M226:M2560,1,FALSE)</f>
        <v>obesity</v>
      </c>
      <c r="K226" s="11" t="str">
        <f>VLOOKUP('Medical Examinations'!N226,'Medical Examinations'!N226:N2560,1,FALSE)</f>
        <v>normal</v>
      </c>
      <c r="L226" s="11" t="str">
        <f>VLOOKUP(Table3[[#This Row],[date of birth]],Table3[date of birth],1,FALSE)</f>
        <v>28-Oct-2004</v>
      </c>
      <c r="M226" s="11">
        <f>VLOOKUP(Table3[[#This Row],[age]],Table3[age],1,FALSE)</f>
        <v>18</v>
      </c>
      <c r="N226" s="65">
        <f>VLOOKUP(Table3[[#This Row],[charges2]],Table3[charges2],1,FALSE)</f>
        <v>2203.7399999999998</v>
      </c>
      <c r="O226" s="11" t="str">
        <f>VLOOKUP(Table3[[#This Row],[HOSPITAL TIER2]],Table3[HOSPITAL TIER2],1,FALSE)</f>
        <v>tier - 2</v>
      </c>
      <c r="P226" s="11" t="str">
        <f>VLOOKUP(Table3[[#This Row],[city tier2]],Table3[city tier2],1,FALSE)</f>
        <v>tier - 2</v>
      </c>
      <c r="Q226" s="11" t="str">
        <f>VLOOKUP(Table3[[#This Row],[state id2]],Table3[state id2],1,FALSE)</f>
        <v>R1024</v>
      </c>
      <c r="R226" s="11">
        <f t="shared" si="6"/>
        <v>-8.3503894802813922E-2</v>
      </c>
      <c r="S226" s="11">
        <f t="shared" si="7"/>
        <v>-9.8616900046349584E-3</v>
      </c>
    </row>
    <row r="227" spans="1:19" x14ac:dyDescent="0.25">
      <c r="A227" s="20" t="str">
        <f>VLOOKUP('Customer Names'!A227,'Customer Names'!A227:A2562,1,FALSE)</f>
        <v>Id226</v>
      </c>
      <c r="B227" s="20" t="str">
        <f>VLOOKUP(Table6[[#This Row],[NAME]],Table6[NAME],1,FALSE)</f>
        <v>Chris</v>
      </c>
      <c r="C227" s="11">
        <f>VLOOKUP(Table4[[#This Row],[BMI]],Table4[BMI],1,FALSE)</f>
        <v>52.3</v>
      </c>
      <c r="D227" s="11">
        <f>VLOOKUP(Table4[[#This Row],[HBA1C]],Table4[HBA1C],1,FALSE)</f>
        <v>4.87</v>
      </c>
      <c r="E227" s="11" t="str">
        <f>VLOOKUP(Table4[[#This Row],[Any Transplants]],Table4[Any Transplants],1,FALSE)</f>
        <v>No</v>
      </c>
      <c r="F227" s="11" t="str">
        <f>VLOOKUP(Table4[[#This Row],[Cancer history]],Table4[Cancer history],1,FALSE)</f>
        <v>Yes</v>
      </c>
      <c r="G227" s="11" t="str">
        <f>VLOOKUP(Table4[[#This Row],[Smoker2]],Table4[Smoker2],1,FALSE)</f>
        <v>YES</v>
      </c>
      <c r="H227" s="11" t="str">
        <f>VLOOKUP(Table4[[#This Row],[Heart Issues]],Table4[Heart Issues],1,FALSE)</f>
        <v>yes</v>
      </c>
      <c r="I227" s="11">
        <f>VLOOKUP(Table4[[#This Row],[Number of Major Surgeries]],Table4[Number of Major Surgeries],1,FALSE)</f>
        <v>1</v>
      </c>
      <c r="J227" s="11" t="str">
        <f>VLOOKUP('Medical Examinations'!M227,'Medical Examinations'!M227:M2561,1,FALSE)</f>
        <v>obesity</v>
      </c>
      <c r="K227" s="11" t="str">
        <f>VLOOKUP('Medical Examinations'!N227,'Medical Examinations'!N227:N2561,1,FALSE)</f>
        <v>normal</v>
      </c>
      <c r="L227" s="11" t="str">
        <f>VLOOKUP(Table3[[#This Row],[date of birth]],Table3[date of birth],1,FALSE)</f>
        <v>13-Nov-2004</v>
      </c>
      <c r="M227" s="11">
        <f>VLOOKUP(Table3[[#This Row],[age]],Table3[age],1,FALSE)</f>
        <v>18</v>
      </c>
      <c r="N227" s="65">
        <f>VLOOKUP(Table3[[#This Row],[charges2]],Table3[charges2],1,FALSE)</f>
        <v>2205.98</v>
      </c>
      <c r="O227" s="11" t="str">
        <f>VLOOKUP(Table3[[#This Row],[HOSPITAL TIER2]],Table3[HOSPITAL TIER2],1,FALSE)</f>
        <v>tier - 2</v>
      </c>
      <c r="P227" s="11" t="str">
        <f>VLOOKUP(Table3[[#This Row],[city tier2]],Table3[city tier2],1,FALSE)</f>
        <v>tier - 3</v>
      </c>
      <c r="Q227" s="11" t="str">
        <f>VLOOKUP(Table3[[#This Row],[state id2]],Table3[state id2],1,FALSE)</f>
        <v>R1024</v>
      </c>
      <c r="R227" s="11">
        <f t="shared" si="6"/>
        <v>-8.2931175976368898E-2</v>
      </c>
      <c r="S227" s="11">
        <f t="shared" si="7"/>
        <v>-1.0651156508452032E-2</v>
      </c>
    </row>
    <row r="228" spans="1:19" x14ac:dyDescent="0.25">
      <c r="A228" s="20" t="str">
        <f>VLOOKUP('Customer Names'!A228,'Customer Names'!A228:A2563,1,FALSE)</f>
        <v>Id227</v>
      </c>
      <c r="B228" s="20" t="str">
        <f>VLOOKUP(Table6[[#This Row],[NAME]],Table6[NAME],1,FALSE)</f>
        <v>Marian M.</v>
      </c>
      <c r="C228" s="11">
        <f>VLOOKUP(Table4[[#This Row],[BMI]],Table4[BMI],1,FALSE)</f>
        <v>52.66</v>
      </c>
      <c r="D228" s="11">
        <f>VLOOKUP(Table4[[#This Row],[HBA1C]],Table4[HBA1C],1,FALSE)</f>
        <v>4.45</v>
      </c>
      <c r="E228" s="11" t="str">
        <f>VLOOKUP(Table4[[#This Row],[Any Transplants]],Table4[Any Transplants],1,FALSE)</f>
        <v>No</v>
      </c>
      <c r="F228" s="11" t="str">
        <f>VLOOKUP(Table4[[#This Row],[Cancer history]],Table4[Cancer history],1,FALSE)</f>
        <v>No</v>
      </c>
      <c r="G228" s="11" t="str">
        <f>VLOOKUP(Table4[[#This Row],[Smoker2]],Table4[Smoker2],1,FALSE)</f>
        <v>YES</v>
      </c>
      <c r="H228" s="11" t="str">
        <f>VLOOKUP(Table4[[#This Row],[Heart Issues]],Table4[Heart Issues],1,FALSE)</f>
        <v>No</v>
      </c>
      <c r="I228" s="11">
        <f>VLOOKUP(Table4[[#This Row],[Number of Major Surgeries]],Table4[Number of Major Surgeries],1,FALSE)</f>
        <v>1</v>
      </c>
      <c r="J228" s="11" t="str">
        <f>VLOOKUP('Medical Examinations'!M228,'Medical Examinations'!M228:M2562,1,FALSE)</f>
        <v>obesity</v>
      </c>
      <c r="K228" s="11" t="str">
        <f>VLOOKUP('Medical Examinations'!N228,'Medical Examinations'!N228:N2562,1,FALSE)</f>
        <v>normal</v>
      </c>
      <c r="L228" s="11" t="str">
        <f>VLOOKUP(Table3[[#This Row],[date of birth]],Table3[date of birth],1,FALSE)</f>
        <v>6-Aug-2004</v>
      </c>
      <c r="M228" s="11">
        <f>VLOOKUP(Table3[[#This Row],[age]],Table3[age],1,FALSE)</f>
        <v>18</v>
      </c>
      <c r="N228" s="65">
        <f>VLOOKUP(Table3[[#This Row],[charges2]],Table3[charges2],1,FALSE)</f>
        <v>2207.6999999999998</v>
      </c>
      <c r="O228" s="11" t="str">
        <f>VLOOKUP(Table3[[#This Row],[HOSPITAL TIER2]],Table3[HOSPITAL TIER2],1,FALSE)</f>
        <v>tier - 2</v>
      </c>
      <c r="P228" s="11" t="str">
        <f>VLOOKUP(Table3[[#This Row],[city tier2]],Table3[city tier2],1,FALSE)</f>
        <v>tier - 2</v>
      </c>
      <c r="Q228" s="11" t="str">
        <f>VLOOKUP(Table3[[#This Row],[state id2]],Table3[state id2],1,FALSE)</f>
        <v>R1024</v>
      </c>
      <c r="R228" s="11">
        <f t="shared" si="6"/>
        <v>-8.0846077196083929E-2</v>
      </c>
      <c r="S228" s="11">
        <f t="shared" si="7"/>
        <v>-1.1316368730648018E-2</v>
      </c>
    </row>
    <row r="229" spans="1:19" x14ac:dyDescent="0.25">
      <c r="A229" s="20" t="str">
        <f>VLOOKUP('Customer Names'!A229,'Customer Names'!A229:A2564,1,FALSE)</f>
        <v>Id228</v>
      </c>
      <c r="B229" s="20" t="str">
        <f>VLOOKUP(Table6[[#This Row],[NAME]],Table6[NAME],1,FALSE)</f>
        <v>Jeremy</v>
      </c>
      <c r="C229" s="11">
        <f>VLOOKUP(Table4[[#This Row],[BMI]],Table4[BMI],1,FALSE)</f>
        <v>29.57</v>
      </c>
      <c r="D229" s="11">
        <f>VLOOKUP(Table4[[#This Row],[HBA1C]],Table4[HBA1C],1,FALSE)</f>
        <v>9.42</v>
      </c>
      <c r="E229" s="11" t="str">
        <f>VLOOKUP(Table4[[#This Row],[Any Transplants]],Table4[Any Transplants],1,FALSE)</f>
        <v>No</v>
      </c>
      <c r="F229" s="11" t="str">
        <f>VLOOKUP(Table4[[#This Row],[Cancer history]],Table4[Cancer history],1,FALSE)</f>
        <v>No</v>
      </c>
      <c r="G229" s="11" t="str">
        <f>VLOOKUP(Table4[[#This Row],[Smoker2]],Table4[Smoker2],1,FALSE)</f>
        <v>YES</v>
      </c>
      <c r="H229" s="11" t="str">
        <f>VLOOKUP(Table4[[#This Row],[Heart Issues]],Table4[Heart Issues],1,FALSE)</f>
        <v>yes</v>
      </c>
      <c r="I229" s="11">
        <f>VLOOKUP(Table4[[#This Row],[Number of Major Surgeries]],Table4[Number of Major Surgeries],1,FALSE)</f>
        <v>0</v>
      </c>
      <c r="J229" s="11" t="str">
        <f>VLOOKUP('Medical Examinations'!M229,'Medical Examinations'!M229:M2563,1,FALSE)</f>
        <v>over weight</v>
      </c>
      <c r="K229" s="11" t="str">
        <f>VLOOKUP('Medical Examinations'!N229,'Medical Examinations'!N229:N2563,1,FALSE)</f>
        <v>diabetes</v>
      </c>
      <c r="L229" s="11" t="str">
        <f>VLOOKUP(Table3[[#This Row],[date of birth]],Table3[date of birth],1,FALSE)</f>
        <v>27-Jul-2004</v>
      </c>
      <c r="M229" s="11">
        <f>VLOOKUP(Table3[[#This Row],[age]],Table3[age],1,FALSE)</f>
        <v>18</v>
      </c>
      <c r="N229" s="65">
        <f>VLOOKUP(Table3[[#This Row],[charges2]],Table3[charges2],1,FALSE)</f>
        <v>2211.13</v>
      </c>
      <c r="O229" s="11" t="str">
        <f>VLOOKUP(Table3[[#This Row],[HOSPITAL TIER2]],Table3[HOSPITAL TIER2],1,FALSE)</f>
        <v>tier - 2</v>
      </c>
      <c r="P229" s="11" t="str">
        <f>VLOOKUP(Table3[[#This Row],[city tier2]],Table3[city tier2],1,FALSE)</f>
        <v>tier - 2</v>
      </c>
      <c r="Q229" s="11" t="str">
        <f>VLOOKUP(Table3[[#This Row],[state id2]],Table3[state id2],1,FALSE)</f>
        <v>R1024</v>
      </c>
      <c r="R229" s="11">
        <f t="shared" si="6"/>
        <v>-7.8715918401340929E-2</v>
      </c>
      <c r="S229" s="11">
        <f t="shared" si="7"/>
        <v>-1.2149870431533321E-2</v>
      </c>
    </row>
    <row r="230" spans="1:19" x14ac:dyDescent="0.25">
      <c r="A230" s="20" t="str">
        <f>VLOOKUP('Customer Names'!A230,'Customer Names'!A230:A2565,1,FALSE)</f>
        <v>Id229</v>
      </c>
      <c r="B230" s="20" t="str">
        <f>VLOOKUP(Table6[[#This Row],[NAME]],Table6[NAME],1,FALSE)</f>
        <v>Allison H</v>
      </c>
      <c r="C230" s="11">
        <f>VLOOKUP(Table4[[#This Row],[BMI]],Table4[BMI],1,FALSE)</f>
        <v>36.99</v>
      </c>
      <c r="D230" s="11">
        <f>VLOOKUP(Table4[[#This Row],[HBA1C]],Table4[HBA1C],1,FALSE)</f>
        <v>5.37</v>
      </c>
      <c r="E230" s="11" t="str">
        <f>VLOOKUP(Table4[[#This Row],[Any Transplants]],Table4[Any Transplants],1,FALSE)</f>
        <v>No</v>
      </c>
      <c r="F230" s="11" t="str">
        <f>VLOOKUP(Table4[[#This Row],[Cancer history]],Table4[Cancer history],1,FALSE)</f>
        <v>Yes</v>
      </c>
      <c r="G230" s="11" t="str">
        <f>VLOOKUP(Table4[[#This Row],[Smoker2]],Table4[Smoker2],1,FALSE)</f>
        <v>YES</v>
      </c>
      <c r="H230" s="11" t="str">
        <f>VLOOKUP(Table4[[#This Row],[Heart Issues]],Table4[Heart Issues],1,FALSE)</f>
        <v>yes</v>
      </c>
      <c r="I230" s="11">
        <f>VLOOKUP(Table4[[#This Row],[Number of Major Surgeries]],Table4[Number of Major Surgeries],1,FALSE)</f>
        <v>1</v>
      </c>
      <c r="J230" s="11" t="str">
        <f>VLOOKUP('Medical Examinations'!M230,'Medical Examinations'!M230:M2564,1,FALSE)</f>
        <v>obesity</v>
      </c>
      <c r="K230" s="11" t="str">
        <f>VLOOKUP('Medical Examinations'!N230,'Medical Examinations'!N230:N2564,1,FALSE)</f>
        <v>normal</v>
      </c>
      <c r="L230" s="11" t="str">
        <f>VLOOKUP(Table3[[#This Row],[date of birth]],Table3[date of birth],1,FALSE)</f>
        <v>17-Nov-1994</v>
      </c>
      <c r="M230" s="11">
        <f>VLOOKUP(Table3[[#This Row],[age]],Table3[age],1,FALSE)</f>
        <v>28</v>
      </c>
      <c r="N230" s="65">
        <f>VLOOKUP(Table3[[#This Row],[charges2]],Table3[charges2],1,FALSE)</f>
        <v>2213.21</v>
      </c>
      <c r="O230" s="11" t="str">
        <f>VLOOKUP(Table3[[#This Row],[HOSPITAL TIER2]],Table3[HOSPITAL TIER2],1,FALSE)</f>
        <v>tier - 2</v>
      </c>
      <c r="P230" s="11" t="str">
        <f>VLOOKUP(Table3[[#This Row],[city tier2]],Table3[city tier2],1,FALSE)</f>
        <v>tier - 2</v>
      </c>
      <c r="Q230" s="11" t="str">
        <f>VLOOKUP(Table3[[#This Row],[state id2]],Table3[state id2],1,FALSE)</f>
        <v>R1013</v>
      </c>
      <c r="R230" s="11">
        <f t="shared" si="6"/>
        <v>-7.8828876593544789E-2</v>
      </c>
      <c r="S230" s="11">
        <f t="shared" si="7"/>
        <v>-1.1026747184900335E-2</v>
      </c>
    </row>
    <row r="231" spans="1:19" x14ac:dyDescent="0.25">
      <c r="A231" s="20" t="str">
        <f>VLOOKUP('Customer Names'!A231,'Customer Names'!A231:A2566,1,FALSE)</f>
        <v>Id230</v>
      </c>
      <c r="B231" s="20" t="str">
        <f>VLOOKUP(Table6[[#This Row],[NAME]],Table6[NAME],1,FALSE)</f>
        <v>Elizabeth</v>
      </c>
      <c r="C231" s="11">
        <f>VLOOKUP(Table4[[#This Row],[BMI]],Table4[BMI],1,FALSE)</f>
        <v>31.4</v>
      </c>
      <c r="D231" s="11">
        <f>VLOOKUP(Table4[[#This Row],[HBA1C]],Table4[HBA1C],1,FALSE)</f>
        <v>4.5999999999999996</v>
      </c>
      <c r="E231" s="11" t="str">
        <f>VLOOKUP(Table4[[#This Row],[Any Transplants]],Table4[Any Transplants],1,FALSE)</f>
        <v>No</v>
      </c>
      <c r="F231" s="11" t="str">
        <f>VLOOKUP(Table4[[#This Row],[Cancer history]],Table4[Cancer history],1,FALSE)</f>
        <v>No</v>
      </c>
      <c r="G231" s="11" t="str">
        <f>VLOOKUP(Table4[[#This Row],[Smoker2]],Table4[Smoker2],1,FALSE)</f>
        <v>YES</v>
      </c>
      <c r="H231" s="11" t="str">
        <f>VLOOKUP(Table4[[#This Row],[Heart Issues]],Table4[Heart Issues],1,FALSE)</f>
        <v>yes</v>
      </c>
      <c r="I231" s="11">
        <f>VLOOKUP(Table4[[#This Row],[Number of Major Surgeries]],Table4[Number of Major Surgeries],1,FALSE)</f>
        <v>1</v>
      </c>
      <c r="J231" s="11" t="str">
        <f>VLOOKUP('Medical Examinations'!M231,'Medical Examinations'!M231:M2565,1,FALSE)</f>
        <v>obesity</v>
      </c>
      <c r="K231" s="11" t="str">
        <f>VLOOKUP('Medical Examinations'!N231,'Medical Examinations'!N231:N2565,1,FALSE)</f>
        <v>normal</v>
      </c>
      <c r="L231" s="11" t="str">
        <f>VLOOKUP(Table3[[#This Row],[date of birth]],Table3[date of birth],1,FALSE)</f>
        <v>13-Jun-2004</v>
      </c>
      <c r="M231" s="11">
        <f>VLOOKUP(Table3[[#This Row],[age]],Table3[age],1,FALSE)</f>
        <v>18</v>
      </c>
      <c r="N231" s="65">
        <f>VLOOKUP(Table3[[#This Row],[charges2]],Table3[charges2],1,FALSE)</f>
        <v>2217.4699999999998</v>
      </c>
      <c r="O231" s="11" t="str">
        <f>VLOOKUP(Table3[[#This Row],[HOSPITAL TIER2]],Table3[HOSPITAL TIER2],1,FALSE)</f>
        <v>tier - 2</v>
      </c>
      <c r="P231" s="11" t="str">
        <f>VLOOKUP(Table3[[#This Row],[city tier2]],Table3[city tier2],1,FALSE)</f>
        <v>tier - 1</v>
      </c>
      <c r="Q231" s="11" t="str">
        <f>VLOOKUP(Table3[[#This Row],[state id2]],Table3[state id2],1,FALSE)</f>
        <v>R1024</v>
      </c>
      <c r="R231" s="11">
        <f t="shared" si="6"/>
        <v>-7.8455195488687068E-2</v>
      </c>
      <c r="S231" s="11">
        <f t="shared" si="7"/>
        <v>-1.1291321098528442E-2</v>
      </c>
    </row>
    <row r="232" spans="1:19" x14ac:dyDescent="0.25">
      <c r="A232" s="20" t="str">
        <f>VLOOKUP('Customer Names'!A232,'Customer Names'!A232:A2567,1,FALSE)</f>
        <v>Id231</v>
      </c>
      <c r="B232" s="20" t="str">
        <f>VLOOKUP(Table6[[#This Row],[NAME]],Table6[NAME],1,FALSE)</f>
        <v>Andrew</v>
      </c>
      <c r="C232" s="11">
        <f>VLOOKUP(Table4[[#This Row],[BMI]],Table4[BMI],1,FALSE)</f>
        <v>34.9</v>
      </c>
      <c r="D232" s="11">
        <f>VLOOKUP(Table4[[#This Row],[HBA1C]],Table4[HBA1C],1,FALSE)</f>
        <v>6.22</v>
      </c>
      <c r="E232" s="11" t="str">
        <f>VLOOKUP(Table4[[#This Row],[Any Transplants]],Table4[Any Transplants],1,FALSE)</f>
        <v>No</v>
      </c>
      <c r="F232" s="11" t="str">
        <f>VLOOKUP(Table4[[#This Row],[Cancer history]],Table4[Cancer history],1,FALSE)</f>
        <v>Yes</v>
      </c>
      <c r="G232" s="11" t="str">
        <f>VLOOKUP(Table4[[#This Row],[Smoker2]],Table4[Smoker2],1,FALSE)</f>
        <v>YES</v>
      </c>
      <c r="H232" s="11" t="str">
        <f>VLOOKUP(Table4[[#This Row],[Heart Issues]],Table4[Heart Issues],1,FALSE)</f>
        <v>No</v>
      </c>
      <c r="I232" s="11">
        <f>VLOOKUP(Table4[[#This Row],[Number of Major Surgeries]],Table4[Number of Major Surgeries],1,FALSE)</f>
        <v>1</v>
      </c>
      <c r="J232" s="11" t="str">
        <f>VLOOKUP('Medical Examinations'!M232,'Medical Examinations'!M232:M2566,1,FALSE)</f>
        <v>obesity</v>
      </c>
      <c r="K232" s="11" t="str">
        <f>VLOOKUP('Medical Examinations'!N232,'Medical Examinations'!N232:N2566,1,FALSE)</f>
        <v>prediabetes</v>
      </c>
      <c r="L232" s="11" t="str">
        <f>VLOOKUP(Table3[[#This Row],[date of birth]],Table3[date of birth],1,FALSE)</f>
        <v>25-Sep-2004</v>
      </c>
      <c r="M232" s="11">
        <f>VLOOKUP(Table3[[#This Row],[age]],Table3[age],1,FALSE)</f>
        <v>18</v>
      </c>
      <c r="N232" s="65">
        <f>VLOOKUP(Table3[[#This Row],[charges2]],Table3[charges2],1,FALSE)</f>
        <v>2217.6</v>
      </c>
      <c r="O232" s="11" t="str">
        <f>VLOOKUP(Table3[[#This Row],[HOSPITAL TIER2]],Table3[HOSPITAL TIER2],1,FALSE)</f>
        <v>tier - 2</v>
      </c>
      <c r="P232" s="11" t="str">
        <f>VLOOKUP(Table3[[#This Row],[city tier2]],Table3[city tier2],1,FALSE)</f>
        <v>tier - 1</v>
      </c>
      <c r="Q232" s="11" t="str">
        <f>VLOOKUP(Table3[[#This Row],[state id2]],Table3[state id2],1,FALSE)</f>
        <v>R1024</v>
      </c>
      <c r="R232" s="11">
        <f t="shared" si="6"/>
        <v>-7.8378766267419284E-2</v>
      </c>
      <c r="S232" s="11">
        <f t="shared" si="7"/>
        <v>-1.2068330602361991E-2</v>
      </c>
    </row>
    <row r="233" spans="1:19" x14ac:dyDescent="0.25">
      <c r="A233" s="20" t="str">
        <f>VLOOKUP('Customer Names'!A233,'Customer Names'!A233:A2568,1,FALSE)</f>
        <v>Id232</v>
      </c>
      <c r="B233" s="20" t="str">
        <f>VLOOKUP(Table6[[#This Row],[NAME]],Table6[NAME],1,FALSE)</f>
        <v>Anders J</v>
      </c>
      <c r="C233" s="11">
        <f>VLOOKUP(Table4[[#This Row],[BMI]],Table4[BMI],1,FALSE)</f>
        <v>31.13</v>
      </c>
      <c r="D233" s="11">
        <f>VLOOKUP(Table4[[#This Row],[HBA1C]],Table4[HBA1C],1,FALSE)</f>
        <v>4.5199999999999996</v>
      </c>
      <c r="E233" s="11" t="str">
        <f>VLOOKUP(Table4[[#This Row],[Any Transplants]],Table4[Any Transplants],1,FALSE)</f>
        <v>No</v>
      </c>
      <c r="F233" s="11" t="str">
        <f>VLOOKUP(Table4[[#This Row],[Cancer history]],Table4[Cancer history],1,FALSE)</f>
        <v>No</v>
      </c>
      <c r="G233" s="11" t="str">
        <f>VLOOKUP(Table4[[#This Row],[Smoker2]],Table4[Smoker2],1,FALSE)</f>
        <v>YES</v>
      </c>
      <c r="H233" s="11" t="str">
        <f>VLOOKUP(Table4[[#This Row],[Heart Issues]],Table4[Heart Issues],1,FALSE)</f>
        <v>yes</v>
      </c>
      <c r="I233" s="11">
        <f>VLOOKUP(Table4[[#This Row],[Number of Major Surgeries]],Table4[Number of Major Surgeries],1,FALSE)</f>
        <v>1</v>
      </c>
      <c r="J233" s="11" t="str">
        <f>VLOOKUP('Medical Examinations'!M233,'Medical Examinations'!M233:M2567,1,FALSE)</f>
        <v>obesity</v>
      </c>
      <c r="K233" s="11" t="str">
        <f>VLOOKUP('Medical Examinations'!N233,'Medical Examinations'!N233:N2567,1,FALSE)</f>
        <v>normal</v>
      </c>
      <c r="L233" s="11" t="str">
        <f>VLOOKUP(Table3[[#This Row],[date of birth]],Table3[date of birth],1,FALSE)</f>
        <v>12-Dec-2004</v>
      </c>
      <c r="M233" s="11">
        <f>VLOOKUP(Table3[[#This Row],[age]],Table3[age],1,FALSE)</f>
        <v>18</v>
      </c>
      <c r="N233" s="65">
        <f>VLOOKUP(Table3[[#This Row],[charges2]],Table3[charges2],1,FALSE)</f>
        <v>2219.4499999999998</v>
      </c>
      <c r="O233" s="11" t="str">
        <f>VLOOKUP(Table3[[#This Row],[HOSPITAL TIER2]],Table3[HOSPITAL TIER2],1,FALSE)</f>
        <v>tier - 2</v>
      </c>
      <c r="P233" s="11" t="str">
        <f>VLOOKUP(Table3[[#This Row],[city tier2]],Table3[city tier2],1,FALSE)</f>
        <v>tier - 1</v>
      </c>
      <c r="Q233" s="11" t="str">
        <f>VLOOKUP(Table3[[#This Row],[state id2]],Table3[state id2],1,FALSE)</f>
        <v>R1013</v>
      </c>
      <c r="R233" s="11">
        <f t="shared" si="6"/>
        <v>-7.7944790781717066E-2</v>
      </c>
      <c r="S233" s="11">
        <f t="shared" si="7"/>
        <v>-1.2203777061893357E-2</v>
      </c>
    </row>
    <row r="234" spans="1:19" x14ac:dyDescent="0.25">
      <c r="A234" s="20" t="str">
        <f>VLOOKUP('Customer Names'!A234,'Customer Names'!A234:A2569,1,FALSE)</f>
        <v>Id233</v>
      </c>
      <c r="B234" s="20" t="str">
        <f>VLOOKUP(Table6[[#This Row],[NAME]],Table6[NAME],1,FALSE)</f>
        <v>Sean</v>
      </c>
      <c r="C234" s="11">
        <f>VLOOKUP(Table4[[#This Row],[BMI]],Table4[BMI],1,FALSE)</f>
        <v>34.799999999999997</v>
      </c>
      <c r="D234" s="11">
        <f>VLOOKUP(Table4[[#This Row],[HBA1C]],Table4[HBA1C],1,FALSE)</f>
        <v>6.18</v>
      </c>
      <c r="E234" s="11" t="str">
        <f>VLOOKUP(Table4[[#This Row],[Any Transplants]],Table4[Any Transplants],1,FALSE)</f>
        <v>No</v>
      </c>
      <c r="F234" s="11" t="str">
        <f>VLOOKUP(Table4[[#This Row],[Cancer history]],Table4[Cancer history],1,FALSE)</f>
        <v>Yes</v>
      </c>
      <c r="G234" s="11" t="str">
        <f>VLOOKUP(Table4[[#This Row],[Smoker2]],Table4[Smoker2],1,FALSE)</f>
        <v>YES</v>
      </c>
      <c r="H234" s="11" t="str">
        <f>VLOOKUP(Table4[[#This Row],[Heart Issues]],Table4[Heart Issues],1,FALSE)</f>
        <v>No</v>
      </c>
      <c r="I234" s="11">
        <f>VLOOKUP(Table4[[#This Row],[Number of Major Surgeries]],Table4[Number of Major Surgeries],1,FALSE)</f>
        <v>1</v>
      </c>
      <c r="J234" s="11" t="str">
        <f>VLOOKUP('Medical Examinations'!M234,'Medical Examinations'!M234:M2568,1,FALSE)</f>
        <v>obesity</v>
      </c>
      <c r="K234" s="11" t="str">
        <f>VLOOKUP('Medical Examinations'!N234,'Medical Examinations'!N234:N2568,1,FALSE)</f>
        <v>prediabetes</v>
      </c>
      <c r="L234" s="11" t="str">
        <f>VLOOKUP(Table3[[#This Row],[date of birth]],Table3[date of birth],1,FALSE)</f>
        <v>10-Dec-2003</v>
      </c>
      <c r="M234" s="11">
        <f>VLOOKUP(Table3[[#This Row],[age]],Table3[age],1,FALSE)</f>
        <v>19</v>
      </c>
      <c r="N234" s="65">
        <f>VLOOKUP(Table3[[#This Row],[charges2]],Table3[charges2],1,FALSE)</f>
        <v>2221.56</v>
      </c>
      <c r="O234" s="11" t="str">
        <f>VLOOKUP(Table3[[#This Row],[HOSPITAL TIER2]],Table3[HOSPITAL TIER2],1,FALSE)</f>
        <v>tier - 2</v>
      </c>
      <c r="P234" s="11" t="str">
        <f>VLOOKUP(Table3[[#This Row],[city tier2]],Table3[city tier2],1,FALSE)</f>
        <v>tier - 3</v>
      </c>
      <c r="Q234" s="11" t="str">
        <f>VLOOKUP(Table3[[#This Row],[state id2]],Table3[state id2],1,FALSE)</f>
        <v>R1012</v>
      </c>
      <c r="R234" s="11">
        <f t="shared" si="6"/>
        <v>-7.7895473867099524E-2</v>
      </c>
      <c r="S234" s="11">
        <f t="shared" si="7"/>
        <v>-1.3016187803288252E-2</v>
      </c>
    </row>
    <row r="235" spans="1:19" x14ac:dyDescent="0.25">
      <c r="A235" s="20" t="str">
        <f>VLOOKUP('Customer Names'!A235,'Customer Names'!A235:A2570,1,FALSE)</f>
        <v>Id234</v>
      </c>
      <c r="B235" s="20" t="str">
        <f>VLOOKUP(Table6[[#This Row],[NAME]],Table6[NAME],1,FALSE)</f>
        <v>Brian M.</v>
      </c>
      <c r="C235" s="11">
        <f>VLOOKUP(Table4[[#This Row],[BMI]],Table4[BMI],1,FALSE)</f>
        <v>31.68</v>
      </c>
      <c r="D235" s="11">
        <f>VLOOKUP(Table4[[#This Row],[HBA1C]],Table4[HBA1C],1,FALSE)</f>
        <v>4.4000000000000004</v>
      </c>
      <c r="E235" s="11" t="str">
        <f>VLOOKUP(Table4[[#This Row],[Any Transplants]],Table4[Any Transplants],1,FALSE)</f>
        <v>No</v>
      </c>
      <c r="F235" s="11" t="str">
        <f>VLOOKUP(Table4[[#This Row],[Cancer history]],Table4[Cancer history],1,FALSE)</f>
        <v>No</v>
      </c>
      <c r="G235" s="11" t="str">
        <f>VLOOKUP(Table4[[#This Row],[Smoker2]],Table4[Smoker2],1,FALSE)</f>
        <v>YES</v>
      </c>
      <c r="H235" s="11" t="str">
        <f>VLOOKUP(Table4[[#This Row],[Heart Issues]],Table4[Heart Issues],1,FALSE)</f>
        <v>No</v>
      </c>
      <c r="I235" s="11">
        <f>VLOOKUP(Table4[[#This Row],[Number of Major Surgeries]],Table4[Number of Major Surgeries],1,FALSE)</f>
        <v>0</v>
      </c>
      <c r="J235" s="11" t="str">
        <f>VLOOKUP('Medical Examinations'!M235,'Medical Examinations'!M235:M2569,1,FALSE)</f>
        <v>obesity</v>
      </c>
      <c r="K235" s="11" t="str">
        <f>VLOOKUP('Medical Examinations'!N235,'Medical Examinations'!N235:N2569,1,FALSE)</f>
        <v>normal</v>
      </c>
      <c r="L235" s="11" t="str">
        <f>VLOOKUP(Table3[[#This Row],[date of birth]],Table3[date of birth],1,FALSE)</f>
        <v>30-Jun-2000</v>
      </c>
      <c r="M235" s="11">
        <f>VLOOKUP(Table3[[#This Row],[age]],Table3[age],1,FALSE)</f>
        <v>22</v>
      </c>
      <c r="N235" s="65">
        <f>VLOOKUP(Table3[[#This Row],[charges2]],Table3[charges2],1,FALSE)</f>
        <v>2250.84</v>
      </c>
      <c r="O235" s="11" t="str">
        <f>VLOOKUP(Table3[[#This Row],[HOSPITAL TIER2]],Table3[HOSPITAL TIER2],1,FALSE)</f>
        <v>tier - 2</v>
      </c>
      <c r="P235" s="11" t="str">
        <f>VLOOKUP(Table3[[#This Row],[city tier2]],Table3[city tier2],1,FALSE)</f>
        <v>tier - 2</v>
      </c>
      <c r="Q235" s="11" t="str">
        <f>VLOOKUP(Table3[[#This Row],[state id2]],Table3[state id2],1,FALSE)</f>
        <v>R1018</v>
      </c>
      <c r="R235" s="11">
        <f t="shared" si="6"/>
        <v>-7.7486035663643371E-2</v>
      </c>
      <c r="S235" s="11">
        <f t="shared" si="7"/>
        <v>-1.3162083805520178E-2</v>
      </c>
    </row>
    <row r="236" spans="1:19" x14ac:dyDescent="0.25">
      <c r="A236" s="20" t="str">
        <f>VLOOKUP('Customer Names'!A236,'Customer Names'!A236:A2571,1,FALSE)</f>
        <v>Id235</v>
      </c>
      <c r="B236" s="20" t="str">
        <f>VLOOKUP(Table6[[#This Row],[NAME]],Table6[NAME],1,FALSE)</f>
        <v>Jeremy</v>
      </c>
      <c r="C236" s="11">
        <f>VLOOKUP(Table4[[#This Row],[BMI]],Table4[BMI],1,FALSE)</f>
        <v>33.534999999999997</v>
      </c>
      <c r="D236" s="11">
        <f>VLOOKUP(Table4[[#This Row],[HBA1C]],Table4[HBA1C],1,FALSE)</f>
        <v>6.23</v>
      </c>
      <c r="E236" s="11" t="str">
        <f>VLOOKUP(Table4[[#This Row],[Any Transplants]],Table4[Any Transplants],1,FALSE)</f>
        <v>yes</v>
      </c>
      <c r="F236" s="11" t="str">
        <f>VLOOKUP(Table4[[#This Row],[Cancer history]],Table4[Cancer history],1,FALSE)</f>
        <v>No</v>
      </c>
      <c r="G236" s="11" t="str">
        <f>VLOOKUP(Table4[[#This Row],[Smoker2]],Table4[Smoker2],1,FALSE)</f>
        <v>YES</v>
      </c>
      <c r="H236" s="11" t="str">
        <f>VLOOKUP(Table4[[#This Row],[Heart Issues]],Table4[Heart Issues],1,FALSE)</f>
        <v>No</v>
      </c>
      <c r="I236" s="11">
        <f>VLOOKUP(Table4[[#This Row],[Number of Major Surgeries]],Table4[Number of Major Surgeries],1,FALSE)</f>
        <v>1</v>
      </c>
      <c r="J236" s="11" t="str">
        <f>VLOOKUP('Medical Examinations'!M236,'Medical Examinations'!M236:M2570,1,FALSE)</f>
        <v>obesity</v>
      </c>
      <c r="K236" s="11" t="str">
        <f>VLOOKUP('Medical Examinations'!N236,'Medical Examinations'!N236:N2570,1,FALSE)</f>
        <v>prediabetes</v>
      </c>
      <c r="L236" s="11" t="str">
        <f>VLOOKUP(Table3[[#This Row],[date of birth]],Table3[date of birth],1,FALSE)</f>
        <v>11-Dec-2000</v>
      </c>
      <c r="M236" s="11">
        <f>VLOOKUP(Table3[[#This Row],[age]],Table3[age],1,FALSE)</f>
        <v>22</v>
      </c>
      <c r="N236" s="65">
        <f>VLOOKUP(Table3[[#This Row],[charges2]],Table3[charges2],1,FALSE)</f>
        <v>2254.8000000000002</v>
      </c>
      <c r="O236" s="11" t="str">
        <f>VLOOKUP(Table3[[#This Row],[HOSPITAL TIER2]],Table3[HOSPITAL TIER2],1,FALSE)</f>
        <v>tier - 2</v>
      </c>
      <c r="P236" s="11" t="str">
        <f>VLOOKUP(Table3[[#This Row],[city tier2]],Table3[city tier2],1,FALSE)</f>
        <v>tier - 3</v>
      </c>
      <c r="Q236" s="11" t="str">
        <f>VLOOKUP(Table3[[#This Row],[state id2]],Table3[state id2],1,FALSE)</f>
        <v>R1016</v>
      </c>
      <c r="R236" s="11">
        <f t="shared" si="6"/>
        <v>-7.7388896649268818E-2</v>
      </c>
      <c r="S236" s="11">
        <f t="shared" si="7"/>
        <v>-1.3875536884982753E-2</v>
      </c>
    </row>
    <row r="237" spans="1:19" x14ac:dyDescent="0.25">
      <c r="A237" s="20" t="str">
        <f>VLOOKUP('Customer Names'!A237,'Customer Names'!A237:A2572,1,FALSE)</f>
        <v>Id236</v>
      </c>
      <c r="B237" s="20" t="str">
        <f>VLOOKUP(Table6[[#This Row],[NAME]],Table6[NAME],1,FALSE)</f>
        <v>Susannah</v>
      </c>
      <c r="C237" s="11">
        <f>VLOOKUP(Table4[[#This Row],[BMI]],Table4[BMI],1,FALSE)</f>
        <v>31.92</v>
      </c>
      <c r="D237" s="11">
        <f>VLOOKUP(Table4[[#This Row],[HBA1C]],Table4[HBA1C],1,FALSE)</f>
        <v>5.33</v>
      </c>
      <c r="E237" s="11" t="str">
        <f>VLOOKUP(Table4[[#This Row],[Any Transplants]],Table4[Any Transplants],1,FALSE)</f>
        <v>No</v>
      </c>
      <c r="F237" s="11" t="str">
        <f>VLOOKUP(Table4[[#This Row],[Cancer history]],Table4[Cancer history],1,FALSE)</f>
        <v>No</v>
      </c>
      <c r="G237" s="11" t="str">
        <f>VLOOKUP(Table4[[#This Row],[Smoker2]],Table4[Smoker2],1,FALSE)</f>
        <v>YES</v>
      </c>
      <c r="H237" s="11" t="str">
        <f>VLOOKUP(Table4[[#This Row],[Heart Issues]],Table4[Heart Issues],1,FALSE)</f>
        <v>yes</v>
      </c>
      <c r="I237" s="11">
        <f>VLOOKUP(Table4[[#This Row],[Number of Major Surgeries]],Table4[Number of Major Surgeries],1,FALSE)</f>
        <v>0</v>
      </c>
      <c r="J237" s="11" t="str">
        <f>VLOOKUP('Medical Examinations'!M237,'Medical Examinations'!M237:M2571,1,FALSE)</f>
        <v>obesity</v>
      </c>
      <c r="K237" s="11" t="str">
        <f>VLOOKUP('Medical Examinations'!N237,'Medical Examinations'!N237:N2571,1,FALSE)</f>
        <v>normal</v>
      </c>
      <c r="L237" s="11" t="str">
        <f>VLOOKUP(Table3[[#This Row],[date of birth]],Table3[date of birth],1,FALSE)</f>
        <v>15-Jul-2002</v>
      </c>
      <c r="M237" s="11">
        <f>VLOOKUP(Table3[[#This Row],[age]],Table3[age],1,FALSE)</f>
        <v>20</v>
      </c>
      <c r="N237" s="65">
        <f>VLOOKUP(Table3[[#This Row],[charges2]],Table3[charges2],1,FALSE)</f>
        <v>2257.48</v>
      </c>
      <c r="O237" s="11" t="str">
        <f>VLOOKUP(Table3[[#This Row],[HOSPITAL TIER2]],Table3[HOSPITAL TIER2],1,FALSE)</f>
        <v>tier - 2</v>
      </c>
      <c r="P237" s="11" t="str">
        <f>VLOOKUP(Table3[[#This Row],[city tier2]],Table3[city tier2],1,FALSE)</f>
        <v>tier - 1</v>
      </c>
      <c r="Q237" s="11" t="str">
        <f>VLOOKUP(Table3[[#This Row],[state id2]],Table3[state id2],1,FALSE)</f>
        <v>R1012</v>
      </c>
      <c r="R237" s="11">
        <f t="shared" si="6"/>
        <v>-7.713414360567579E-2</v>
      </c>
      <c r="S237" s="11">
        <f t="shared" si="7"/>
        <v>-1.398523395636257E-2</v>
      </c>
    </row>
    <row r="238" spans="1:19" x14ac:dyDescent="0.25">
      <c r="A238" s="20" t="str">
        <f>VLOOKUP('Customer Names'!A238,'Customer Names'!A238:A2573,1,FALSE)</f>
        <v>Id237</v>
      </c>
      <c r="B238" s="20" t="str">
        <f>VLOOKUP(Table6[[#This Row],[NAME]],Table6[NAME],1,FALSE)</f>
        <v>Randy</v>
      </c>
      <c r="C238" s="11">
        <f>VLOOKUP(Table4[[#This Row],[BMI]],Table4[BMI],1,FALSE)</f>
        <v>32.700000000000003</v>
      </c>
      <c r="D238" s="11">
        <f>VLOOKUP(Table4[[#This Row],[HBA1C]],Table4[HBA1C],1,FALSE)</f>
        <v>4.09</v>
      </c>
      <c r="E238" s="11" t="str">
        <f>VLOOKUP(Table4[[#This Row],[Any Transplants]],Table4[Any Transplants],1,FALSE)</f>
        <v>No</v>
      </c>
      <c r="F238" s="11" t="str">
        <f>VLOOKUP(Table4[[#This Row],[Cancer history]],Table4[Cancer history],1,FALSE)</f>
        <v>No</v>
      </c>
      <c r="G238" s="11" t="str">
        <f>VLOOKUP(Table4[[#This Row],[Smoker2]],Table4[Smoker2],1,FALSE)</f>
        <v>YES</v>
      </c>
      <c r="H238" s="11" t="str">
        <f>VLOOKUP(Table4[[#This Row],[Heart Issues]],Table4[Heart Issues],1,FALSE)</f>
        <v>No</v>
      </c>
      <c r="I238" s="11">
        <f>VLOOKUP(Table4[[#This Row],[Number of Major Surgeries]],Table4[Number of Major Surgeries],1,FALSE)</f>
        <v>1</v>
      </c>
      <c r="J238" s="11" t="str">
        <f>VLOOKUP('Medical Examinations'!M238,'Medical Examinations'!M238:M2572,1,FALSE)</f>
        <v>obesity</v>
      </c>
      <c r="K238" s="11" t="str">
        <f>VLOOKUP('Medical Examinations'!N238,'Medical Examinations'!N238:N2572,1,FALSE)</f>
        <v>normal</v>
      </c>
      <c r="L238" s="11" t="str">
        <f>VLOOKUP(Table3[[#This Row],[date of birth]],Table3[date of birth],1,FALSE)</f>
        <v>12-Nov-2002</v>
      </c>
      <c r="M238" s="11">
        <f>VLOOKUP(Table3[[#This Row],[age]],Table3[age],1,FALSE)</f>
        <v>20</v>
      </c>
      <c r="N238" s="65">
        <f>VLOOKUP(Table3[[#This Row],[charges2]],Table3[charges2],1,FALSE)</f>
        <v>2261.5700000000002</v>
      </c>
      <c r="O238" s="11" t="str">
        <f>VLOOKUP(Table3[[#This Row],[HOSPITAL TIER2]],Table3[HOSPITAL TIER2],1,FALSE)</f>
        <v>tier - 2</v>
      </c>
      <c r="P238" s="11" t="str">
        <f>VLOOKUP(Table3[[#This Row],[city tier2]],Table3[city tier2],1,FALSE)</f>
        <v>tier - 1</v>
      </c>
      <c r="Q238" s="11" t="str">
        <f>VLOOKUP(Table3[[#This Row],[state id2]],Table3[state id2],1,FALSE)</f>
        <v>R1012</v>
      </c>
      <c r="R238" s="11">
        <f t="shared" si="6"/>
        <v>-7.7008450191075814E-2</v>
      </c>
      <c r="S238" s="11">
        <f t="shared" si="7"/>
        <v>-1.4436064772074797E-2</v>
      </c>
    </row>
    <row r="239" spans="1:19" x14ac:dyDescent="0.25">
      <c r="A239" s="20" t="str">
        <f>VLOOKUP('Customer Names'!A239,'Customer Names'!A239:A2574,1,FALSE)</f>
        <v>Id238</v>
      </c>
      <c r="B239" s="20" t="str">
        <f>VLOOKUP(Table6[[#This Row],[NAME]],Table6[NAME],1,FALSE)</f>
        <v>Leslie</v>
      </c>
      <c r="C239" s="11">
        <f>VLOOKUP(Table4[[#This Row],[BMI]],Table4[BMI],1,FALSE)</f>
        <v>41.25</v>
      </c>
      <c r="D239" s="11">
        <f>VLOOKUP(Table4[[#This Row],[HBA1C]],Table4[HBA1C],1,FALSE)</f>
        <v>5.19</v>
      </c>
      <c r="E239" s="11" t="str">
        <f>VLOOKUP(Table4[[#This Row],[Any Transplants]],Table4[Any Transplants],1,FALSE)</f>
        <v>No</v>
      </c>
      <c r="F239" s="11" t="str">
        <f>VLOOKUP(Table4[[#This Row],[Cancer history]],Table4[Cancer history],1,FALSE)</f>
        <v>No</v>
      </c>
      <c r="G239" s="11" t="str">
        <f>VLOOKUP(Table4[[#This Row],[Smoker2]],Table4[Smoker2],1,FALSE)</f>
        <v>YES</v>
      </c>
      <c r="H239" s="11" t="str">
        <f>VLOOKUP(Table4[[#This Row],[Heart Issues]],Table4[Heart Issues],1,FALSE)</f>
        <v>No</v>
      </c>
      <c r="I239" s="11">
        <f>VLOOKUP(Table4[[#This Row],[Number of Major Surgeries]],Table4[Number of Major Surgeries],1,FALSE)</f>
        <v>0</v>
      </c>
      <c r="J239" s="11" t="str">
        <f>VLOOKUP('Medical Examinations'!M239,'Medical Examinations'!M239:M2573,1,FALSE)</f>
        <v>obesity</v>
      </c>
      <c r="K239" s="11" t="str">
        <f>VLOOKUP('Medical Examinations'!N239,'Medical Examinations'!N239:N2573,1,FALSE)</f>
        <v>normal</v>
      </c>
      <c r="L239" s="11" t="str">
        <f>VLOOKUP(Table3[[#This Row],[date of birth]],Table3[date of birth],1,FALSE)</f>
        <v>16-Jun-1991</v>
      </c>
      <c r="M239" s="11">
        <f>VLOOKUP(Table3[[#This Row],[age]],Table3[age],1,FALSE)</f>
        <v>31</v>
      </c>
      <c r="N239" s="65">
        <f>VLOOKUP(Table3[[#This Row],[charges2]],Table3[charges2],1,FALSE)</f>
        <v>2277.7199999999998</v>
      </c>
      <c r="O239" s="11" t="str">
        <f>VLOOKUP(Table3[[#This Row],[HOSPITAL TIER2]],Table3[HOSPITAL TIER2],1,FALSE)</f>
        <v>tier - 2</v>
      </c>
      <c r="P239" s="11" t="str">
        <f>VLOOKUP(Table3[[#This Row],[city tier2]],Table3[city tier2],1,FALSE)</f>
        <v>tier - 1</v>
      </c>
      <c r="Q239" s="11" t="str">
        <f>VLOOKUP(Table3[[#This Row],[state id2]],Table3[state id2],1,FALSE)</f>
        <v>R1013</v>
      </c>
      <c r="R239" s="11">
        <f t="shared" si="6"/>
        <v>-7.68089765978891E-2</v>
      </c>
      <c r="S239" s="11">
        <f t="shared" si="7"/>
        <v>-1.5343302540182215E-2</v>
      </c>
    </row>
    <row r="240" spans="1:19" x14ac:dyDescent="0.25">
      <c r="A240" s="20" t="str">
        <f>VLOOKUP('Customer Names'!A240,'Customer Names'!A240:A2575,1,FALSE)</f>
        <v>Id239</v>
      </c>
      <c r="B240" s="20" t="str">
        <f>VLOOKUP(Table6[[#This Row],[NAME]],Table6[NAME],1,FALSE)</f>
        <v>Brittany L.</v>
      </c>
      <c r="C240" s="11">
        <f>VLOOKUP(Table4[[#This Row],[BMI]],Table4[BMI],1,FALSE)</f>
        <v>33.11</v>
      </c>
      <c r="D240" s="11">
        <f>VLOOKUP(Table4[[#This Row],[HBA1C]],Table4[HBA1C],1,FALSE)</f>
        <v>4.12</v>
      </c>
      <c r="E240" s="11" t="str">
        <f>VLOOKUP(Table4[[#This Row],[Any Transplants]],Table4[Any Transplants],1,FALSE)</f>
        <v>No</v>
      </c>
      <c r="F240" s="11" t="str">
        <f>VLOOKUP(Table4[[#This Row],[Cancer history]],Table4[Cancer history],1,FALSE)</f>
        <v>Yes</v>
      </c>
      <c r="G240" s="11" t="str">
        <f>VLOOKUP(Table4[[#This Row],[Smoker2]],Table4[Smoker2],1,FALSE)</f>
        <v>YES</v>
      </c>
      <c r="H240" s="11" t="str">
        <f>VLOOKUP(Table4[[#This Row],[Heart Issues]],Table4[Heart Issues],1,FALSE)</f>
        <v>No</v>
      </c>
      <c r="I240" s="11">
        <f>VLOOKUP(Table4[[#This Row],[Number of Major Surgeries]],Table4[Number of Major Surgeries],1,FALSE)</f>
        <v>1</v>
      </c>
      <c r="J240" s="11" t="str">
        <f>VLOOKUP('Medical Examinations'!M240,'Medical Examinations'!M240:M2574,1,FALSE)</f>
        <v>obesity</v>
      </c>
      <c r="K240" s="11" t="str">
        <f>VLOOKUP('Medical Examinations'!N240,'Medical Examinations'!N240:N2574,1,FALSE)</f>
        <v>normal</v>
      </c>
      <c r="L240" s="11" t="str">
        <f>VLOOKUP(Table3[[#This Row],[date of birth]],Table3[date of birth],1,FALSE)</f>
        <v>5-Oct-1989</v>
      </c>
      <c r="M240" s="11">
        <f>VLOOKUP(Table3[[#This Row],[age]],Table3[age],1,FALSE)</f>
        <v>33</v>
      </c>
      <c r="N240" s="65">
        <f>VLOOKUP(Table3[[#This Row],[charges2]],Table3[charges2],1,FALSE)</f>
        <v>2295.2399999999998</v>
      </c>
      <c r="O240" s="11" t="str">
        <f>VLOOKUP(Table3[[#This Row],[HOSPITAL TIER2]],Table3[HOSPITAL TIER2],1,FALSE)</f>
        <v>tier - 2</v>
      </c>
      <c r="P240" s="11" t="str">
        <f>VLOOKUP(Table3[[#This Row],[city tier2]],Table3[city tier2],1,FALSE)</f>
        <v>tier - 1</v>
      </c>
      <c r="Q240" s="11" t="str">
        <f>VLOOKUP(Table3[[#This Row],[state id2]],Table3[state id2],1,FALSE)</f>
        <v>R1013</v>
      </c>
      <c r="R240" s="11">
        <f t="shared" si="6"/>
        <v>-7.6339327789888556E-2</v>
      </c>
      <c r="S240" s="11">
        <f t="shared" si="7"/>
        <v>-1.5583896152071503E-2</v>
      </c>
    </row>
    <row r="241" spans="1:19" x14ac:dyDescent="0.25">
      <c r="A241" s="20" t="str">
        <f>VLOOKUP('Customer Names'!A241,'Customer Names'!A241:A2576,1,FALSE)</f>
        <v>Id240</v>
      </c>
      <c r="B241" s="20" t="str">
        <f>VLOOKUP(Table6[[#This Row],[NAME]],Table6[NAME],1,FALSE)</f>
        <v>Cassie J.</v>
      </c>
      <c r="C241" s="11">
        <f>VLOOKUP(Table4[[#This Row],[BMI]],Table4[BMI],1,FALSE)</f>
        <v>36.159999999999997</v>
      </c>
      <c r="D241" s="11">
        <f>VLOOKUP(Table4[[#This Row],[HBA1C]],Table4[HBA1C],1,FALSE)</f>
        <v>5.0999999999999996</v>
      </c>
      <c r="E241" s="11" t="str">
        <f>VLOOKUP(Table4[[#This Row],[Any Transplants]],Table4[Any Transplants],1,FALSE)</f>
        <v>No</v>
      </c>
      <c r="F241" s="11" t="str">
        <f>VLOOKUP(Table4[[#This Row],[Cancer history]],Table4[Cancer history],1,FALSE)</f>
        <v>No</v>
      </c>
      <c r="G241" s="11" t="str">
        <f>VLOOKUP(Table4[[#This Row],[Smoker2]],Table4[Smoker2],1,FALSE)</f>
        <v>YES</v>
      </c>
      <c r="H241" s="11" t="str">
        <f>VLOOKUP(Table4[[#This Row],[Heart Issues]],Table4[Heart Issues],1,FALSE)</f>
        <v>No</v>
      </c>
      <c r="I241" s="11">
        <f>VLOOKUP(Table4[[#This Row],[Number of Major Surgeries]],Table4[Number of Major Surgeries],1,FALSE)</f>
        <v>1</v>
      </c>
      <c r="J241" s="11" t="str">
        <f>VLOOKUP('Medical Examinations'!M241,'Medical Examinations'!M241:M2575,1,FALSE)</f>
        <v>obesity</v>
      </c>
      <c r="K241" s="11" t="str">
        <f>VLOOKUP('Medical Examinations'!N241,'Medical Examinations'!N241:N2575,1,FALSE)</f>
        <v>normal</v>
      </c>
      <c r="L241" s="11" t="str">
        <f>VLOOKUP(Table3[[#This Row],[date of birth]],Table3[date of birth],1,FALSE)</f>
        <v>28-Nov-1996</v>
      </c>
      <c r="M241" s="11">
        <f>VLOOKUP(Table3[[#This Row],[age]],Table3[age],1,FALSE)</f>
        <v>26</v>
      </c>
      <c r="N241" s="65">
        <f>VLOOKUP(Table3[[#This Row],[charges2]],Table3[charges2],1,FALSE)</f>
        <v>2302.3000000000002</v>
      </c>
      <c r="O241" s="11" t="str">
        <f>VLOOKUP(Table3[[#This Row],[HOSPITAL TIER2]],Table3[HOSPITAL TIER2],1,FALSE)</f>
        <v>tier - 1</v>
      </c>
      <c r="P241" s="11" t="str">
        <f>VLOOKUP(Table3[[#This Row],[city tier2]],Table3[city tier2],1,FALSE)</f>
        <v>tier - 2</v>
      </c>
      <c r="Q241" s="11" t="str">
        <f>VLOOKUP(Table3[[#This Row],[state id2]],Table3[state id2],1,FALSE)</f>
        <v>R1011</v>
      </c>
      <c r="R241" s="11">
        <f t="shared" si="6"/>
        <v>-7.6236183002406518E-2</v>
      </c>
      <c r="S241" s="11">
        <f t="shared" si="7"/>
        <v>-1.5931206443613444E-2</v>
      </c>
    </row>
    <row r="242" spans="1:19" x14ac:dyDescent="0.25">
      <c r="A242" s="20" t="str">
        <f>VLOOKUP('Customer Names'!A242,'Customer Names'!A242:A2577,1,FALSE)</f>
        <v>Id241</v>
      </c>
      <c r="B242" s="20" t="str">
        <f>VLOOKUP(Table6[[#This Row],[NAME]],Table6[NAME],1,FALSE)</f>
        <v>Peter W</v>
      </c>
      <c r="C242" s="11">
        <f>VLOOKUP(Table4[[#This Row],[BMI]],Table4[BMI],1,FALSE)</f>
        <v>33.72</v>
      </c>
      <c r="D242" s="11">
        <f>VLOOKUP(Table4[[#This Row],[HBA1C]],Table4[HBA1C],1,FALSE)</f>
        <v>6.21</v>
      </c>
      <c r="E242" s="11" t="str">
        <f>VLOOKUP(Table4[[#This Row],[Any Transplants]],Table4[Any Transplants],1,FALSE)</f>
        <v>No</v>
      </c>
      <c r="F242" s="11" t="str">
        <f>VLOOKUP(Table4[[#This Row],[Cancer history]],Table4[Cancer history],1,FALSE)</f>
        <v>Yes</v>
      </c>
      <c r="G242" s="11" t="str">
        <f>VLOOKUP(Table4[[#This Row],[Smoker2]],Table4[Smoker2],1,FALSE)</f>
        <v>YES</v>
      </c>
      <c r="H242" s="11" t="str">
        <f>VLOOKUP(Table4[[#This Row],[Heart Issues]],Table4[Heart Issues],1,FALSE)</f>
        <v>yes</v>
      </c>
      <c r="I242" s="11">
        <f>VLOOKUP(Table4[[#This Row],[Number of Major Surgeries]],Table4[Number of Major Surgeries],1,FALSE)</f>
        <v>1</v>
      </c>
      <c r="J242" s="11" t="str">
        <f>VLOOKUP('Medical Examinations'!M242,'Medical Examinations'!M242:M2576,1,FALSE)</f>
        <v>obesity</v>
      </c>
      <c r="K242" s="11" t="str">
        <f>VLOOKUP('Medical Examinations'!N242,'Medical Examinations'!N242:N2576,1,FALSE)</f>
        <v>prediabetes</v>
      </c>
      <c r="L242" s="11" t="str">
        <f>VLOOKUP(Table3[[#This Row],[date of birth]],Table3[date of birth],1,FALSE)</f>
        <v>6-Sep-2004</v>
      </c>
      <c r="M242" s="11">
        <f>VLOOKUP(Table3[[#This Row],[age]],Table3[age],1,FALSE)</f>
        <v>18</v>
      </c>
      <c r="N242" s="65">
        <f>VLOOKUP(Table3[[#This Row],[charges2]],Table3[charges2],1,FALSE)</f>
        <v>2304</v>
      </c>
      <c r="O242" s="11" t="str">
        <f>VLOOKUP(Table3[[#This Row],[HOSPITAL TIER2]],Table3[HOSPITAL TIER2],1,FALSE)</f>
        <v>tier - 2</v>
      </c>
      <c r="P242" s="11" t="str">
        <f>VLOOKUP(Table3[[#This Row],[city tier2]],Table3[city tier2],1,FALSE)</f>
        <v>tier - 3</v>
      </c>
      <c r="Q242" s="11" t="str">
        <f>VLOOKUP(Table3[[#This Row],[state id2]],Table3[state id2],1,FALSE)</f>
        <v>R1013</v>
      </c>
      <c r="R242" s="11">
        <f t="shared" si="6"/>
        <v>-7.5852766208182931E-2</v>
      </c>
      <c r="S242" s="11">
        <f t="shared" si="7"/>
        <v>-1.6316205010120387E-2</v>
      </c>
    </row>
    <row r="243" spans="1:19" x14ac:dyDescent="0.25">
      <c r="A243" s="20" t="str">
        <f>VLOOKUP('Customer Names'!A243,'Customer Names'!A243:A2578,1,FALSE)</f>
        <v>Id242</v>
      </c>
      <c r="B243" s="20" t="str">
        <f>VLOOKUP(Table6[[#This Row],[NAME]],Table6[NAME],1,FALSE)</f>
        <v>Douglas</v>
      </c>
      <c r="C243" s="11">
        <f>VLOOKUP(Table4[[#This Row],[BMI]],Table4[BMI],1,FALSE)</f>
        <v>37.74</v>
      </c>
      <c r="D243" s="11">
        <f>VLOOKUP(Table4[[#This Row],[HBA1C]],Table4[HBA1C],1,FALSE)</f>
        <v>9.5299999999999994</v>
      </c>
      <c r="E243" s="11" t="str">
        <f>VLOOKUP(Table4[[#This Row],[Any Transplants]],Table4[Any Transplants],1,FALSE)</f>
        <v>No</v>
      </c>
      <c r="F243" s="11" t="str">
        <f>VLOOKUP(Table4[[#This Row],[Cancer history]],Table4[Cancer history],1,FALSE)</f>
        <v>No</v>
      </c>
      <c r="G243" s="11" t="str">
        <f>VLOOKUP(Table4[[#This Row],[Smoker2]],Table4[Smoker2],1,FALSE)</f>
        <v>YES</v>
      </c>
      <c r="H243" s="11" t="str">
        <f>VLOOKUP(Table4[[#This Row],[Heart Issues]],Table4[Heart Issues],1,FALSE)</f>
        <v>yes</v>
      </c>
      <c r="I243" s="11">
        <f>VLOOKUP(Table4[[#This Row],[Number of Major Surgeries]],Table4[Number of Major Surgeries],1,FALSE)</f>
        <v>1</v>
      </c>
      <c r="J243" s="11" t="str">
        <f>VLOOKUP('Medical Examinations'!M243,'Medical Examinations'!M243:M2577,1,FALSE)</f>
        <v>obesity</v>
      </c>
      <c r="K243" s="11" t="str">
        <f>VLOOKUP('Medical Examinations'!N243,'Medical Examinations'!N243:N2577,1,FALSE)</f>
        <v>diabetes</v>
      </c>
      <c r="L243" s="11" t="str">
        <f>VLOOKUP(Table3[[#This Row],[date of birth]],Table3[date of birth],1,FALSE)</f>
        <v>17-Dec-1996</v>
      </c>
      <c r="M243" s="11">
        <f>VLOOKUP(Table3[[#This Row],[age]],Table3[age],1,FALSE)</f>
        <v>26</v>
      </c>
      <c r="N243" s="65">
        <f>VLOOKUP(Table3[[#This Row],[charges2]],Table3[charges2],1,FALSE)</f>
        <v>2322.62</v>
      </c>
      <c r="O243" s="11" t="str">
        <f>VLOOKUP(Table3[[#This Row],[HOSPITAL TIER2]],Table3[HOSPITAL TIER2],1,FALSE)</f>
        <v>tier - 2</v>
      </c>
      <c r="P243" s="11" t="str">
        <f>VLOOKUP(Table3[[#This Row],[city tier2]],Table3[city tier2],1,FALSE)</f>
        <v>tier - 1</v>
      </c>
      <c r="Q243" s="11" t="str">
        <f>VLOOKUP(Table3[[#This Row],[state id2]],Table3[state id2],1,FALSE)</f>
        <v>R1013</v>
      </c>
      <c r="R243" s="11">
        <f t="shared" si="6"/>
        <v>-7.553175247730394E-2</v>
      </c>
      <c r="S243" s="11">
        <f t="shared" si="7"/>
        <v>-1.6463308326666076E-2</v>
      </c>
    </row>
    <row r="244" spans="1:19" x14ac:dyDescent="0.25">
      <c r="A244" s="20" t="str">
        <f>VLOOKUP('Customer Names'!A244,'Customer Names'!A244:A2579,1,FALSE)</f>
        <v>Id243</v>
      </c>
      <c r="B244" s="20" t="str">
        <f>VLOOKUP(Table6[[#This Row],[NAME]],Table6[NAME],1,FALSE)</f>
        <v>Dan</v>
      </c>
      <c r="C244" s="11">
        <f>VLOOKUP(Table4[[#This Row],[BMI]],Table4[BMI],1,FALSE)</f>
        <v>48.75</v>
      </c>
      <c r="D244" s="11">
        <f>VLOOKUP(Table4[[#This Row],[HBA1C]],Table4[HBA1C],1,FALSE)</f>
        <v>4.6399999999999997</v>
      </c>
      <c r="E244" s="11" t="str">
        <f>VLOOKUP(Table4[[#This Row],[Any Transplants]],Table4[Any Transplants],1,FALSE)</f>
        <v>No</v>
      </c>
      <c r="F244" s="11" t="str">
        <f>VLOOKUP(Table4[[#This Row],[Cancer history]],Table4[Cancer history],1,FALSE)</f>
        <v>No</v>
      </c>
      <c r="G244" s="11" t="str">
        <f>VLOOKUP(Table4[[#This Row],[Smoker2]],Table4[Smoker2],1,FALSE)</f>
        <v>YES</v>
      </c>
      <c r="H244" s="11" t="str">
        <f>VLOOKUP(Table4[[#This Row],[Heart Issues]],Table4[Heart Issues],1,FALSE)</f>
        <v>yes</v>
      </c>
      <c r="I244" s="11">
        <f>VLOOKUP(Table4[[#This Row],[Number of Major Surgeries]],Table4[Number of Major Surgeries],1,FALSE)</f>
        <v>1</v>
      </c>
      <c r="J244" s="11" t="str">
        <f>VLOOKUP('Medical Examinations'!M244,'Medical Examinations'!M244:M2578,1,FALSE)</f>
        <v>obesity</v>
      </c>
      <c r="K244" s="11" t="str">
        <f>VLOOKUP('Medical Examinations'!N244,'Medical Examinations'!N244:N2578,1,FALSE)</f>
        <v>normal</v>
      </c>
      <c r="L244" s="11" t="str">
        <f>VLOOKUP(Table3[[#This Row],[date of birth]],Table3[date of birth],1,FALSE)</f>
        <v>18-Nov-2003</v>
      </c>
      <c r="M244" s="11">
        <f>VLOOKUP(Table3[[#This Row],[age]],Table3[age],1,FALSE)</f>
        <v>19</v>
      </c>
      <c r="N244" s="65">
        <f>VLOOKUP(Table3[[#This Row],[charges2]],Table3[charges2],1,FALSE)</f>
        <v>2331.52</v>
      </c>
      <c r="O244" s="11" t="str">
        <f>VLOOKUP(Table3[[#This Row],[HOSPITAL TIER2]],Table3[HOSPITAL TIER2],1,FALSE)</f>
        <v>tier - 2</v>
      </c>
      <c r="P244" s="11" t="str">
        <f>VLOOKUP(Table3[[#This Row],[city tier2]],Table3[city tier2],1,FALSE)</f>
        <v>tier - 3</v>
      </c>
      <c r="Q244" s="11" t="str">
        <f>VLOOKUP(Table3[[#This Row],[state id2]],Table3[state id2],1,FALSE)</f>
        <v>R1011</v>
      </c>
      <c r="R244" s="11">
        <f t="shared" si="6"/>
        <v>-7.5043734363616804E-2</v>
      </c>
      <c r="S244" s="11">
        <f t="shared" si="7"/>
        <v>-1.5692663243273817E-2</v>
      </c>
    </row>
    <row r="245" spans="1:19" x14ac:dyDescent="0.25">
      <c r="A245" s="20" t="str">
        <f>VLOOKUP('Customer Names'!A245,'Customer Names'!A245:A2580,1,FALSE)</f>
        <v>Id244</v>
      </c>
      <c r="B245" s="20" t="str">
        <f>VLOOKUP(Table6[[#This Row],[NAME]],Table6[NAME],1,FALSE)</f>
        <v>Dan M.</v>
      </c>
      <c r="C245" s="11">
        <f>VLOOKUP(Table4[[#This Row],[BMI]],Table4[BMI],1,FALSE)</f>
        <v>31.065000000000001</v>
      </c>
      <c r="D245" s="11">
        <f>VLOOKUP(Table4[[#This Row],[HBA1C]],Table4[HBA1C],1,FALSE)</f>
        <v>5.05</v>
      </c>
      <c r="E245" s="11" t="str">
        <f>VLOOKUP(Table4[[#This Row],[Any Transplants]],Table4[Any Transplants],1,FALSE)</f>
        <v>No</v>
      </c>
      <c r="F245" s="11" t="str">
        <f>VLOOKUP(Table4[[#This Row],[Cancer history]],Table4[Cancer history],1,FALSE)</f>
        <v>No</v>
      </c>
      <c r="G245" s="11" t="str">
        <f>VLOOKUP(Table4[[#This Row],[Smoker2]],Table4[Smoker2],1,FALSE)</f>
        <v>YES</v>
      </c>
      <c r="H245" s="11" t="str">
        <f>VLOOKUP(Table4[[#This Row],[Heart Issues]],Table4[Heart Issues],1,FALSE)</f>
        <v>No</v>
      </c>
      <c r="I245" s="11">
        <f>VLOOKUP(Table4[[#This Row],[Number of Major Surgeries]],Table4[Number of Major Surgeries],1,FALSE)</f>
        <v>1</v>
      </c>
      <c r="J245" s="11" t="str">
        <f>VLOOKUP('Medical Examinations'!M245,'Medical Examinations'!M245:M2579,1,FALSE)</f>
        <v>obesity</v>
      </c>
      <c r="K245" s="11" t="str">
        <f>VLOOKUP('Medical Examinations'!N245,'Medical Examinations'!N245:N2579,1,FALSE)</f>
        <v>normal</v>
      </c>
      <c r="L245" s="11" t="str">
        <f>VLOOKUP(Table3[[#This Row],[date of birth]],Table3[date of birth],1,FALSE)</f>
        <v>21-Oct-1998</v>
      </c>
      <c r="M245" s="11">
        <f>VLOOKUP(Table3[[#This Row],[age]],Table3[age],1,FALSE)</f>
        <v>24</v>
      </c>
      <c r="N245" s="65">
        <f>VLOOKUP(Table3[[#This Row],[charges2]],Table3[charges2],1,FALSE)</f>
        <v>2352.9699999999998</v>
      </c>
      <c r="O245" s="11" t="str">
        <f>VLOOKUP(Table3[[#This Row],[HOSPITAL TIER2]],Table3[HOSPITAL TIER2],1,FALSE)</f>
        <v>tier - 3</v>
      </c>
      <c r="P245" s="11" t="str">
        <f>VLOOKUP(Table3[[#This Row],[city tier2]],Table3[city tier2],1,FALSE)</f>
        <v>tier - 3</v>
      </c>
      <c r="Q245" s="11" t="str">
        <f>VLOOKUP(Table3[[#This Row],[state id2]],Table3[state id2],1,FALSE)</f>
        <v>R1012</v>
      </c>
      <c r="R245" s="11">
        <f t="shared" si="6"/>
        <v>-7.3305579910440913E-2</v>
      </c>
      <c r="S245" s="11">
        <f t="shared" si="7"/>
        <v>-1.6437696314724966E-2</v>
      </c>
    </row>
    <row r="246" spans="1:19" x14ac:dyDescent="0.25">
      <c r="A246" s="20" t="str">
        <f>VLOOKUP('Customer Names'!A246,'Customer Names'!A246:A2581,1,FALSE)</f>
        <v>Id245</v>
      </c>
      <c r="B246" s="20" t="str">
        <f>VLOOKUP(Table6[[#This Row],[NAME]],Table6[NAME],1,FALSE)</f>
        <v>Eric L.</v>
      </c>
      <c r="C246" s="11">
        <f>VLOOKUP(Table4[[#This Row],[BMI]],Table4[BMI],1,FALSE)</f>
        <v>23.55</v>
      </c>
      <c r="D246" s="11">
        <f>VLOOKUP(Table4[[#This Row],[HBA1C]],Table4[HBA1C],1,FALSE)</f>
        <v>10.38</v>
      </c>
      <c r="E246" s="11" t="str">
        <f>VLOOKUP(Table4[[#This Row],[Any Transplants]],Table4[Any Transplants],1,FALSE)</f>
        <v>No</v>
      </c>
      <c r="F246" s="11" t="str">
        <f>VLOOKUP(Table4[[#This Row],[Cancer history]],Table4[Cancer history],1,FALSE)</f>
        <v>No</v>
      </c>
      <c r="G246" s="11" t="str">
        <f>VLOOKUP(Table4[[#This Row],[Smoker2]],Table4[Smoker2],1,FALSE)</f>
        <v>YES</v>
      </c>
      <c r="H246" s="11" t="str">
        <f>VLOOKUP(Table4[[#This Row],[Heart Issues]],Table4[Heart Issues],1,FALSE)</f>
        <v>No</v>
      </c>
      <c r="I246" s="11">
        <f>VLOOKUP(Table4[[#This Row],[Number of Major Surgeries]],Table4[Number of Major Surgeries],1,FALSE)</f>
        <v>0</v>
      </c>
      <c r="J246" s="11" t="str">
        <f>VLOOKUP('Medical Examinations'!M246,'Medical Examinations'!M246:M2580,1,FALSE)</f>
        <v>normal weight</v>
      </c>
      <c r="K246" s="11" t="str">
        <f>VLOOKUP('Medical Examinations'!N246,'Medical Examinations'!N246:N2580,1,FALSE)</f>
        <v>diabetes</v>
      </c>
      <c r="L246" s="11" t="str">
        <f>VLOOKUP(Table3[[#This Row],[date of birth]],Table3[date of birth],1,FALSE)</f>
        <v>5-Nov-2002</v>
      </c>
      <c r="M246" s="11">
        <f>VLOOKUP(Table3[[#This Row],[age]],Table3[age],1,FALSE)</f>
        <v>20</v>
      </c>
      <c r="N246" s="65">
        <f>VLOOKUP(Table3[[#This Row],[charges2]],Table3[charges2],1,FALSE)</f>
        <v>2362.23</v>
      </c>
      <c r="O246" s="11" t="str">
        <f>VLOOKUP(Table3[[#This Row],[HOSPITAL TIER2]],Table3[HOSPITAL TIER2],1,FALSE)</f>
        <v>tier - 2</v>
      </c>
      <c r="P246" s="11" t="str">
        <f>VLOOKUP(Table3[[#This Row],[city tier2]],Table3[city tier2],1,FALSE)</f>
        <v>tier - 1</v>
      </c>
      <c r="Q246" s="11" t="str">
        <f>VLOOKUP(Table3[[#This Row],[state id2]],Table3[state id2],1,FALSE)</f>
        <v>R1012</v>
      </c>
      <c r="R246" s="11">
        <f t="shared" si="6"/>
        <v>-7.3257299756292499E-2</v>
      </c>
      <c r="S246" s="11">
        <f t="shared" si="7"/>
        <v>-1.6891727941836639E-2</v>
      </c>
    </row>
    <row r="247" spans="1:19" x14ac:dyDescent="0.25">
      <c r="A247" s="20" t="str">
        <f>VLOOKUP('Customer Names'!A247,'Customer Names'!A247:A2582,1,FALSE)</f>
        <v>Id246</v>
      </c>
      <c r="B247" s="20" t="str">
        <f>VLOOKUP(Table6[[#This Row],[NAME]],Table6[NAME],1,FALSE)</f>
        <v>Les J</v>
      </c>
      <c r="C247" s="11">
        <f>VLOOKUP(Table4[[#This Row],[BMI]],Table4[BMI],1,FALSE)</f>
        <v>30.18</v>
      </c>
      <c r="D247" s="11">
        <f>VLOOKUP(Table4[[#This Row],[HBA1C]],Table4[HBA1C],1,FALSE)</f>
        <v>8.31</v>
      </c>
      <c r="E247" s="11" t="str">
        <f>VLOOKUP(Table4[[#This Row],[Any Transplants]],Table4[Any Transplants],1,FALSE)</f>
        <v>No</v>
      </c>
      <c r="F247" s="11" t="str">
        <f>VLOOKUP(Table4[[#This Row],[Cancer history]],Table4[Cancer history],1,FALSE)</f>
        <v>No</v>
      </c>
      <c r="G247" s="11" t="str">
        <f>VLOOKUP(Table4[[#This Row],[Smoker2]],Table4[Smoker2],1,FALSE)</f>
        <v>YES</v>
      </c>
      <c r="H247" s="11" t="str">
        <f>VLOOKUP(Table4[[#This Row],[Heart Issues]],Table4[Heart Issues],1,FALSE)</f>
        <v>yes</v>
      </c>
      <c r="I247" s="11">
        <f>VLOOKUP(Table4[[#This Row],[Number of Major Surgeries]],Table4[Number of Major Surgeries],1,FALSE)</f>
        <v>1</v>
      </c>
      <c r="J247" s="11" t="str">
        <f>VLOOKUP('Medical Examinations'!M247,'Medical Examinations'!M247:M2581,1,FALSE)</f>
        <v>obesity</v>
      </c>
      <c r="K247" s="11" t="str">
        <f>VLOOKUP('Medical Examinations'!N247,'Medical Examinations'!N247:N2581,1,FALSE)</f>
        <v>diabetes</v>
      </c>
      <c r="L247" s="11" t="str">
        <f>VLOOKUP(Table3[[#This Row],[date of birth]],Table3[date of birth],1,FALSE)</f>
        <v>12-Dec-1988</v>
      </c>
      <c r="M247" s="11">
        <f>VLOOKUP(Table3[[#This Row],[age]],Table3[age],1,FALSE)</f>
        <v>34</v>
      </c>
      <c r="N247" s="65">
        <f>VLOOKUP(Table3[[#This Row],[charges2]],Table3[charges2],1,FALSE)</f>
        <v>2373.3000000000002</v>
      </c>
      <c r="O247" s="11" t="str">
        <f>VLOOKUP(Table3[[#This Row],[HOSPITAL TIER2]],Table3[HOSPITAL TIER2],1,FALSE)</f>
        <v>tier - 2</v>
      </c>
      <c r="P247" s="11" t="str">
        <f>VLOOKUP(Table3[[#This Row],[city tier2]],Table3[city tier2],1,FALSE)</f>
        <v>tier - 2</v>
      </c>
      <c r="Q247" s="11" t="str">
        <f>VLOOKUP(Table3[[#This Row],[state id2]],Table3[state id2],1,FALSE)</f>
        <v>R1013</v>
      </c>
      <c r="R247" s="11">
        <f t="shared" si="6"/>
        <v>-7.3940694277699726E-2</v>
      </c>
      <c r="S247" s="11">
        <f t="shared" si="7"/>
        <v>-1.5505528114098782E-2</v>
      </c>
    </row>
    <row r="248" spans="1:19" x14ac:dyDescent="0.25">
      <c r="A248" s="20" t="str">
        <f>VLOOKUP('Customer Names'!A248,'Customer Names'!A248:A2583,1,FALSE)</f>
        <v>Id247</v>
      </c>
      <c r="B248" s="20" t="str">
        <f>VLOOKUP(Table6[[#This Row],[NAME]],Table6[NAME],1,FALSE)</f>
        <v>Stephanie</v>
      </c>
      <c r="C248" s="11">
        <f>VLOOKUP(Table4[[#This Row],[BMI]],Table4[BMI],1,FALSE)</f>
        <v>29.94</v>
      </c>
      <c r="D248" s="11">
        <f>VLOOKUP(Table4[[#This Row],[HBA1C]],Table4[HBA1C],1,FALSE)</f>
        <v>7.59</v>
      </c>
      <c r="E248" s="11" t="str">
        <f>VLOOKUP(Table4[[#This Row],[Any Transplants]],Table4[Any Transplants],1,FALSE)</f>
        <v>No</v>
      </c>
      <c r="F248" s="11" t="str">
        <f>VLOOKUP(Table4[[#This Row],[Cancer history]],Table4[Cancer history],1,FALSE)</f>
        <v>No</v>
      </c>
      <c r="G248" s="11" t="str">
        <f>VLOOKUP(Table4[[#This Row],[Smoker2]],Table4[Smoker2],1,FALSE)</f>
        <v>YES</v>
      </c>
      <c r="H248" s="11" t="str">
        <f>VLOOKUP(Table4[[#This Row],[Heart Issues]],Table4[Heart Issues],1,FALSE)</f>
        <v>No</v>
      </c>
      <c r="I248" s="11">
        <f>VLOOKUP(Table4[[#This Row],[Number of Major Surgeries]],Table4[Number of Major Surgeries],1,FALSE)</f>
        <v>0</v>
      </c>
      <c r="J248" s="11" t="str">
        <f>VLOOKUP('Medical Examinations'!M248,'Medical Examinations'!M248:M2582,1,FALSE)</f>
        <v>obesity</v>
      </c>
      <c r="K248" s="11" t="str">
        <f>VLOOKUP('Medical Examinations'!N248,'Medical Examinations'!N248:N2582,1,FALSE)</f>
        <v>diabetes</v>
      </c>
      <c r="L248" s="11" t="str">
        <f>VLOOKUP(Table3[[#This Row],[date of birth]],Table3[date of birth],1,FALSE)</f>
        <v>17-Dec-1999</v>
      </c>
      <c r="M248" s="11">
        <f>VLOOKUP(Table3[[#This Row],[age]],Table3[age],1,FALSE)</f>
        <v>23</v>
      </c>
      <c r="N248" s="65">
        <f>VLOOKUP(Table3[[#This Row],[charges2]],Table3[charges2],1,FALSE)</f>
        <v>2395.17</v>
      </c>
      <c r="O248" s="11" t="str">
        <f>VLOOKUP(Table3[[#This Row],[HOSPITAL TIER2]],Table3[HOSPITAL TIER2],1,FALSE)</f>
        <v>tier - 2</v>
      </c>
      <c r="P248" s="11" t="str">
        <f>VLOOKUP(Table3[[#This Row],[city tier2]],Table3[city tier2],1,FALSE)</f>
        <v>tier - 1</v>
      </c>
      <c r="Q248" s="11" t="str">
        <f>VLOOKUP(Table3[[#This Row],[state id2]],Table3[state id2],1,FALSE)</f>
        <v>R1014</v>
      </c>
      <c r="R248" s="11">
        <f t="shared" si="6"/>
        <v>-7.3941423762578687E-2</v>
      </c>
      <c r="S248" s="11">
        <f t="shared" si="7"/>
        <v>-1.528774165972214E-2</v>
      </c>
    </row>
    <row r="249" spans="1:19" x14ac:dyDescent="0.25">
      <c r="A249" s="20" t="str">
        <f>VLOOKUP('Customer Names'!A249,'Customer Names'!A249:A2584,1,FALSE)</f>
        <v>Id248</v>
      </c>
      <c r="B249" s="20" t="str">
        <f>VLOOKUP(Table6[[#This Row],[NAME]],Table6[NAME],1,FALSE)</f>
        <v>Melissa Y</v>
      </c>
      <c r="C249" s="11">
        <f>VLOOKUP(Table4[[#This Row],[BMI]],Table4[BMI],1,FALSE)</f>
        <v>31.4</v>
      </c>
      <c r="D249" s="11">
        <f>VLOOKUP(Table4[[#This Row],[HBA1C]],Table4[HBA1C],1,FALSE)</f>
        <v>5.49</v>
      </c>
      <c r="E249" s="11" t="str">
        <f>VLOOKUP(Table4[[#This Row],[Any Transplants]],Table4[Any Transplants],1,FALSE)</f>
        <v>No</v>
      </c>
      <c r="F249" s="11" t="str">
        <f>VLOOKUP(Table4[[#This Row],[Cancer history]],Table4[Cancer history],1,FALSE)</f>
        <v>No</v>
      </c>
      <c r="G249" s="11" t="str">
        <f>VLOOKUP(Table4[[#This Row],[Smoker2]],Table4[Smoker2],1,FALSE)</f>
        <v>YES</v>
      </c>
      <c r="H249" s="11" t="str">
        <f>VLOOKUP(Table4[[#This Row],[Heart Issues]],Table4[Heart Issues],1,FALSE)</f>
        <v>No</v>
      </c>
      <c r="I249" s="11">
        <f>VLOOKUP(Table4[[#This Row],[Number of Major Surgeries]],Table4[Number of Major Surgeries],1,FALSE)</f>
        <v>0</v>
      </c>
      <c r="J249" s="11" t="str">
        <f>VLOOKUP('Medical Examinations'!M249,'Medical Examinations'!M249:M2583,1,FALSE)</f>
        <v>obesity</v>
      </c>
      <c r="K249" s="11" t="str">
        <f>VLOOKUP('Medical Examinations'!N249,'Medical Examinations'!N249:N2583,1,FALSE)</f>
        <v>normal</v>
      </c>
      <c r="L249" s="11" t="str">
        <f>VLOOKUP(Table3[[#This Row],[date of birth]],Table3[date of birth],1,FALSE)</f>
        <v>10-Aug-1999</v>
      </c>
      <c r="M249" s="11">
        <f>VLOOKUP(Table3[[#This Row],[age]],Table3[age],1,FALSE)</f>
        <v>23</v>
      </c>
      <c r="N249" s="65">
        <f>VLOOKUP(Table3[[#This Row],[charges2]],Table3[charges2],1,FALSE)</f>
        <v>2396.1</v>
      </c>
      <c r="O249" s="11" t="str">
        <f>VLOOKUP(Table3[[#This Row],[HOSPITAL TIER2]],Table3[HOSPITAL TIER2],1,FALSE)</f>
        <v>tier - 2</v>
      </c>
      <c r="P249" s="11" t="str">
        <f>VLOOKUP(Table3[[#This Row],[city tier2]],Table3[city tier2],1,FALSE)</f>
        <v>tier - 1</v>
      </c>
      <c r="Q249" s="11" t="str">
        <f>VLOOKUP(Table3[[#This Row],[state id2]],Table3[state id2],1,FALSE)</f>
        <v>R1019</v>
      </c>
      <c r="R249" s="11">
        <f t="shared" si="6"/>
        <v>-7.3985686464520223E-2</v>
      </c>
      <c r="S249" s="11">
        <f t="shared" si="7"/>
        <v>-1.4964955866933182E-2</v>
      </c>
    </row>
    <row r="250" spans="1:19" x14ac:dyDescent="0.25">
      <c r="A250" s="20" t="str">
        <f>VLOOKUP('Customer Names'!A250,'Customer Names'!A250:A2585,1,FALSE)</f>
        <v>Id249</v>
      </c>
      <c r="B250" s="20" t="str">
        <f>VLOOKUP(Table6[[#This Row],[NAME]],Table6[NAME],1,FALSE)</f>
        <v>Ashley</v>
      </c>
      <c r="C250" s="11">
        <f>VLOOKUP(Table4[[#This Row],[BMI]],Table4[BMI],1,FALSE)</f>
        <v>53.06</v>
      </c>
      <c r="D250" s="11">
        <f>VLOOKUP(Table4[[#This Row],[HBA1C]],Table4[HBA1C],1,FALSE)</f>
        <v>11.68</v>
      </c>
      <c r="E250" s="11" t="str">
        <f>VLOOKUP(Table4[[#This Row],[Any Transplants]],Table4[Any Transplants],1,FALSE)</f>
        <v>No</v>
      </c>
      <c r="F250" s="11" t="str">
        <f>VLOOKUP(Table4[[#This Row],[Cancer history]],Table4[Cancer history],1,FALSE)</f>
        <v>No</v>
      </c>
      <c r="G250" s="11" t="str">
        <f>VLOOKUP(Table4[[#This Row],[Smoker2]],Table4[Smoker2],1,FALSE)</f>
        <v>YES</v>
      </c>
      <c r="H250" s="11" t="str">
        <f>VLOOKUP(Table4[[#This Row],[Heart Issues]],Table4[Heart Issues],1,FALSE)</f>
        <v>No</v>
      </c>
      <c r="I250" s="11">
        <f>VLOOKUP(Table4[[#This Row],[Number of Major Surgeries]],Table4[Number of Major Surgeries],1,FALSE)</f>
        <v>0</v>
      </c>
      <c r="J250" s="11" t="str">
        <f>VLOOKUP('Medical Examinations'!M250,'Medical Examinations'!M250:M2584,1,FALSE)</f>
        <v>obesity</v>
      </c>
      <c r="K250" s="11" t="str">
        <f>VLOOKUP('Medical Examinations'!N250,'Medical Examinations'!N250:N2584,1,FALSE)</f>
        <v>diabetes</v>
      </c>
      <c r="L250" s="11" t="str">
        <f>VLOOKUP(Table3[[#This Row],[date of birth]],Table3[date of birth],1,FALSE)</f>
        <v>3-Jun-2001</v>
      </c>
      <c r="M250" s="11">
        <f>VLOOKUP(Table3[[#This Row],[age]],Table3[age],1,FALSE)</f>
        <v>22</v>
      </c>
      <c r="N250" s="65">
        <f>VLOOKUP(Table3[[#This Row],[charges2]],Table3[charges2],1,FALSE)</f>
        <v>2404.73</v>
      </c>
      <c r="O250" s="11" t="str">
        <f>VLOOKUP(Table3[[#This Row],[HOSPITAL TIER2]],Table3[HOSPITAL TIER2],1,FALSE)</f>
        <v>tier - 2</v>
      </c>
      <c r="P250" s="11" t="str">
        <f>VLOOKUP(Table3[[#This Row],[city tier2]],Table3[city tier2],1,FALSE)</f>
        <v>tier - 3</v>
      </c>
      <c r="Q250" s="11" t="str">
        <f>VLOOKUP(Table3[[#This Row],[state id2]],Table3[state id2],1,FALSE)</f>
        <v>R1012</v>
      </c>
      <c r="R250" s="11">
        <f t="shared" si="6"/>
        <v>-7.3909559595881927E-2</v>
      </c>
      <c r="S250" s="11">
        <f t="shared" si="7"/>
        <v>-1.5306101786339517E-2</v>
      </c>
    </row>
    <row r="251" spans="1:19" x14ac:dyDescent="0.25">
      <c r="A251" s="20" t="str">
        <f>VLOOKUP('Customer Names'!A251,'Customer Names'!A251:A2586,1,FALSE)</f>
        <v>Id250</v>
      </c>
      <c r="B251" s="20" t="str">
        <f>VLOOKUP(Table6[[#This Row],[NAME]],Table6[NAME],1,FALSE)</f>
        <v>Stephanie M.</v>
      </c>
      <c r="C251" s="11">
        <f>VLOOKUP(Table4[[#This Row],[BMI]],Table4[BMI],1,FALSE)</f>
        <v>30.25</v>
      </c>
      <c r="D251" s="11">
        <f>VLOOKUP(Table4[[#This Row],[HBA1C]],Table4[HBA1C],1,FALSE)</f>
        <v>4.1900000000000004</v>
      </c>
      <c r="E251" s="11" t="str">
        <f>VLOOKUP(Table4[[#This Row],[Any Transplants]],Table4[Any Transplants],1,FALSE)</f>
        <v>No</v>
      </c>
      <c r="F251" s="11" t="str">
        <f>VLOOKUP(Table4[[#This Row],[Cancer history]],Table4[Cancer history],1,FALSE)</f>
        <v>No</v>
      </c>
      <c r="G251" s="11" t="str">
        <f>VLOOKUP(Table4[[#This Row],[Smoker2]],Table4[Smoker2],1,FALSE)</f>
        <v>YES</v>
      </c>
      <c r="H251" s="11" t="str">
        <f>VLOOKUP(Table4[[#This Row],[Heart Issues]],Table4[Heart Issues],1,FALSE)</f>
        <v>No</v>
      </c>
      <c r="I251" s="11">
        <f>VLOOKUP(Table4[[#This Row],[Number of Major Surgeries]],Table4[Number of Major Surgeries],1,FALSE)</f>
        <v>2</v>
      </c>
      <c r="J251" s="11" t="str">
        <f>VLOOKUP('Medical Examinations'!M251,'Medical Examinations'!M251:M2585,1,FALSE)</f>
        <v>obesity</v>
      </c>
      <c r="K251" s="11" t="str">
        <f>VLOOKUP('Medical Examinations'!N251,'Medical Examinations'!N251:N2585,1,FALSE)</f>
        <v>normal</v>
      </c>
      <c r="L251" s="11" t="str">
        <f>VLOOKUP(Table3[[#This Row],[date of birth]],Table3[date of birth],1,FALSE)</f>
        <v>12-Nov-1999</v>
      </c>
      <c r="M251" s="11">
        <f>VLOOKUP(Table3[[#This Row],[age]],Table3[age],1,FALSE)</f>
        <v>23</v>
      </c>
      <c r="N251" s="65">
        <f>VLOOKUP(Table3[[#This Row],[charges2]],Table3[charges2],1,FALSE)</f>
        <v>2416.96</v>
      </c>
      <c r="O251" s="11" t="str">
        <f>VLOOKUP(Table3[[#This Row],[HOSPITAL TIER2]],Table3[HOSPITAL TIER2],1,FALSE)</f>
        <v>tier - 2</v>
      </c>
      <c r="P251" s="11" t="str">
        <f>VLOOKUP(Table3[[#This Row],[city tier2]],Table3[city tier2],1,FALSE)</f>
        <v>tier - 2</v>
      </c>
      <c r="Q251" s="11" t="str">
        <f>VLOOKUP(Table3[[#This Row],[state id2]],Table3[state id2],1,FALSE)</f>
        <v>R1011</v>
      </c>
      <c r="R251" s="11">
        <f t="shared" si="6"/>
        <v>-7.2065419528968749E-2</v>
      </c>
      <c r="S251" s="11">
        <f t="shared" si="7"/>
        <v>-1.3615553645366202E-2</v>
      </c>
    </row>
    <row r="252" spans="1:19" x14ac:dyDescent="0.25">
      <c r="A252" s="20" t="str">
        <f>VLOOKUP('Customer Names'!A252,'Customer Names'!A252:A2587,1,FALSE)</f>
        <v>Id251</v>
      </c>
      <c r="B252" s="20" t="str">
        <f>VLOOKUP(Table6[[#This Row],[NAME]],Table6[NAME],1,FALSE)</f>
        <v>Kylie</v>
      </c>
      <c r="C252" s="11">
        <f>VLOOKUP(Table4[[#This Row],[BMI]],Table4[BMI],1,FALSE)</f>
        <v>46.68</v>
      </c>
      <c r="D252" s="11">
        <f>VLOOKUP(Table4[[#This Row],[HBA1C]],Table4[HBA1C],1,FALSE)</f>
        <v>4.01</v>
      </c>
      <c r="E252" s="11" t="str">
        <f>VLOOKUP(Table4[[#This Row],[Any Transplants]],Table4[Any Transplants],1,FALSE)</f>
        <v>No</v>
      </c>
      <c r="F252" s="11" t="str">
        <f>VLOOKUP(Table4[[#This Row],[Cancer history]],Table4[Cancer history],1,FALSE)</f>
        <v>No</v>
      </c>
      <c r="G252" s="11" t="str">
        <f>VLOOKUP(Table4[[#This Row],[Smoker2]],Table4[Smoker2],1,FALSE)</f>
        <v>YES</v>
      </c>
      <c r="H252" s="11" t="str">
        <f>VLOOKUP(Table4[[#This Row],[Heart Issues]],Table4[Heart Issues],1,FALSE)</f>
        <v>No</v>
      </c>
      <c r="I252" s="11">
        <f>VLOOKUP(Table4[[#This Row],[Number of Major Surgeries]],Table4[Number of Major Surgeries],1,FALSE)</f>
        <v>0</v>
      </c>
      <c r="J252" s="11" t="str">
        <f>VLOOKUP('Medical Examinations'!M252,'Medical Examinations'!M252:M2586,1,FALSE)</f>
        <v>obesity</v>
      </c>
      <c r="K252" s="11" t="str">
        <f>VLOOKUP('Medical Examinations'!N252,'Medical Examinations'!N252:N2586,1,FALSE)</f>
        <v>normal</v>
      </c>
      <c r="L252" s="11" t="str">
        <f>VLOOKUP(Table3[[#This Row],[date of birth]],Table3[date of birth],1,FALSE)</f>
        <v>21-Nov-1999</v>
      </c>
      <c r="M252" s="11">
        <f>VLOOKUP(Table3[[#This Row],[age]],Table3[age],1,FALSE)</f>
        <v>23</v>
      </c>
      <c r="N252" s="65">
        <f>VLOOKUP(Table3[[#This Row],[charges2]],Table3[charges2],1,FALSE)</f>
        <v>2438.06</v>
      </c>
      <c r="O252" s="11" t="str">
        <f>VLOOKUP(Table3[[#This Row],[HOSPITAL TIER2]],Table3[HOSPITAL TIER2],1,FALSE)</f>
        <v>tier - 2</v>
      </c>
      <c r="P252" s="11" t="str">
        <f>VLOOKUP(Table3[[#This Row],[city tier2]],Table3[city tier2],1,FALSE)</f>
        <v>tier - 2</v>
      </c>
      <c r="Q252" s="11" t="str">
        <f>VLOOKUP(Table3[[#This Row],[state id2]],Table3[state id2],1,FALSE)</f>
        <v>R1013</v>
      </c>
      <c r="R252" s="11">
        <f t="shared" si="6"/>
        <v>-7.2082246664620195E-2</v>
      </c>
      <c r="S252" s="11">
        <f t="shared" si="7"/>
        <v>-1.4372458022384771E-2</v>
      </c>
    </row>
    <row r="253" spans="1:19" x14ac:dyDescent="0.25">
      <c r="A253" s="20" t="str">
        <f>VLOOKUP('Customer Names'!A253,'Customer Names'!A253:A2588,1,FALSE)</f>
        <v>Id252</v>
      </c>
      <c r="B253" s="20" t="str">
        <f>VLOOKUP(Table6[[#This Row],[NAME]],Table6[NAME],1,FALSE)</f>
        <v>Kelly</v>
      </c>
      <c r="C253" s="11">
        <f>VLOOKUP(Table4[[#This Row],[BMI]],Table4[BMI],1,FALSE)</f>
        <v>30.4</v>
      </c>
      <c r="D253" s="11">
        <f>VLOOKUP(Table4[[#This Row],[HBA1C]],Table4[HBA1C],1,FALSE)</f>
        <v>5.91</v>
      </c>
      <c r="E253" s="11" t="str">
        <f>VLOOKUP(Table4[[#This Row],[Any Transplants]],Table4[Any Transplants],1,FALSE)</f>
        <v>yes</v>
      </c>
      <c r="F253" s="11" t="str">
        <f>VLOOKUP(Table4[[#This Row],[Cancer history]],Table4[Cancer history],1,FALSE)</f>
        <v>No</v>
      </c>
      <c r="G253" s="11" t="str">
        <f>VLOOKUP(Table4[[#This Row],[Smoker2]],Table4[Smoker2],1,FALSE)</f>
        <v>YES</v>
      </c>
      <c r="H253" s="11" t="str">
        <f>VLOOKUP(Table4[[#This Row],[Heart Issues]],Table4[Heart Issues],1,FALSE)</f>
        <v>No</v>
      </c>
      <c r="I253" s="11">
        <f>VLOOKUP(Table4[[#This Row],[Number of Major Surgeries]],Table4[Number of Major Surgeries],1,FALSE)</f>
        <v>2</v>
      </c>
      <c r="J253" s="11" t="str">
        <f>VLOOKUP('Medical Examinations'!M253,'Medical Examinations'!M253:M2587,1,FALSE)</f>
        <v>obesity</v>
      </c>
      <c r="K253" s="11" t="str">
        <f>VLOOKUP('Medical Examinations'!N253,'Medical Examinations'!N253:N2587,1,FALSE)</f>
        <v>prediabetes</v>
      </c>
      <c r="L253" s="11" t="str">
        <f>VLOOKUP(Table3[[#This Row],[date of birth]],Table3[date of birth],1,FALSE)</f>
        <v>29-Jul-2002</v>
      </c>
      <c r="M253" s="11">
        <f>VLOOKUP(Table3[[#This Row],[age]],Table3[age],1,FALSE)</f>
        <v>20</v>
      </c>
      <c r="N253" s="65">
        <f>VLOOKUP(Table3[[#This Row],[charges2]],Table3[charges2],1,FALSE)</f>
        <v>2457.21</v>
      </c>
      <c r="O253" s="11" t="str">
        <f>VLOOKUP(Table3[[#This Row],[HOSPITAL TIER2]],Table3[HOSPITAL TIER2],1,FALSE)</f>
        <v>tier - 2</v>
      </c>
      <c r="P253" s="11" t="str">
        <f>VLOOKUP(Table3[[#This Row],[city tier2]],Table3[city tier2],1,FALSE)</f>
        <v>tier - 1</v>
      </c>
      <c r="Q253" s="11" t="str">
        <f>VLOOKUP(Table3[[#This Row],[state id2]],Table3[state id2],1,FALSE)</f>
        <v>R1024</v>
      </c>
      <c r="R253" s="11">
        <f t="shared" si="6"/>
        <v>-7.0798042454342042E-2</v>
      </c>
      <c r="S253" s="11">
        <f t="shared" si="7"/>
        <v>-1.5189183701504913E-2</v>
      </c>
    </row>
    <row r="254" spans="1:19" x14ac:dyDescent="0.25">
      <c r="A254" s="20" t="str">
        <f>VLOOKUP('Customer Names'!A254,'Customer Names'!A254:A2589,1,FALSE)</f>
        <v>Id253</v>
      </c>
      <c r="B254" s="20" t="str">
        <f>VLOOKUP(Table6[[#This Row],[NAME]],Table6[NAME],1,FALSE)</f>
        <v>Carrie</v>
      </c>
      <c r="C254" s="11">
        <f>VLOOKUP(Table4[[#This Row],[BMI]],Table4[BMI],1,FALSE)</f>
        <v>30.2</v>
      </c>
      <c r="D254" s="11">
        <f>VLOOKUP(Table4[[#This Row],[HBA1C]],Table4[HBA1C],1,FALSE)</f>
        <v>4.47</v>
      </c>
      <c r="E254" s="11" t="str">
        <f>VLOOKUP(Table4[[#This Row],[Any Transplants]],Table4[Any Transplants],1,FALSE)</f>
        <v>No</v>
      </c>
      <c r="F254" s="11" t="str">
        <f>VLOOKUP(Table4[[#This Row],[Cancer history]],Table4[Cancer history],1,FALSE)</f>
        <v>Yes</v>
      </c>
      <c r="G254" s="11" t="str">
        <f>VLOOKUP(Table4[[#This Row],[Smoker2]],Table4[Smoker2],1,FALSE)</f>
        <v>YES</v>
      </c>
      <c r="H254" s="11" t="str">
        <f>VLOOKUP(Table4[[#This Row],[Heart Issues]],Table4[Heart Issues],1,FALSE)</f>
        <v>yes</v>
      </c>
      <c r="I254" s="11">
        <f>VLOOKUP(Table4[[#This Row],[Number of Major Surgeries]],Table4[Number of Major Surgeries],1,FALSE)</f>
        <v>1</v>
      </c>
      <c r="J254" s="11" t="str">
        <f>VLOOKUP('Medical Examinations'!M254,'Medical Examinations'!M254:M2588,1,FALSE)</f>
        <v>obesity</v>
      </c>
      <c r="K254" s="11" t="str">
        <f>VLOOKUP('Medical Examinations'!N254,'Medical Examinations'!N254:N2588,1,FALSE)</f>
        <v>normal</v>
      </c>
      <c r="L254" s="11" t="str">
        <f>VLOOKUP(Table3[[#This Row],[date of birth]],Table3[date of birth],1,FALSE)</f>
        <v>19-Nov-1998</v>
      </c>
      <c r="M254" s="11">
        <f>VLOOKUP(Table3[[#This Row],[age]],Table3[age],1,FALSE)</f>
        <v>24</v>
      </c>
      <c r="N254" s="65">
        <f>VLOOKUP(Table3[[#This Row],[charges2]],Table3[charges2],1,FALSE)</f>
        <v>2457.5</v>
      </c>
      <c r="O254" s="11" t="str">
        <f>VLOOKUP(Table3[[#This Row],[HOSPITAL TIER2]],Table3[HOSPITAL TIER2],1,FALSE)</f>
        <v>tier - 2</v>
      </c>
      <c r="P254" s="11" t="str">
        <f>VLOOKUP(Table3[[#This Row],[city tier2]],Table3[city tier2],1,FALSE)</f>
        <v>tier - 1</v>
      </c>
      <c r="Q254" s="11" t="str">
        <f>VLOOKUP(Table3[[#This Row],[state id2]],Table3[state id2],1,FALSE)</f>
        <v>R1011</v>
      </c>
      <c r="R254" s="11">
        <f t="shared" si="6"/>
        <v>-7.0808564808771679E-2</v>
      </c>
      <c r="S254" s="11">
        <f t="shared" si="7"/>
        <v>-1.5434201637846524E-2</v>
      </c>
    </row>
    <row r="255" spans="1:19" x14ac:dyDescent="0.25">
      <c r="A255" s="20" t="str">
        <f>VLOOKUP('Customer Names'!A255,'Customer Names'!A255:A2590,1,FALSE)</f>
        <v>Id254</v>
      </c>
      <c r="B255" s="20" t="str">
        <f>VLOOKUP(Table6[[#This Row],[NAME]],Table6[NAME],1,FALSE)</f>
        <v>Alex</v>
      </c>
      <c r="C255" s="11">
        <f>VLOOKUP(Table4[[#This Row],[BMI]],Table4[BMI],1,FALSE)</f>
        <v>51.18</v>
      </c>
      <c r="D255" s="11">
        <f>VLOOKUP(Table4[[#This Row],[HBA1C]],Table4[HBA1C],1,FALSE)</f>
        <v>4.5599999999999996</v>
      </c>
      <c r="E255" s="11" t="str">
        <f>VLOOKUP(Table4[[#This Row],[Any Transplants]],Table4[Any Transplants],1,FALSE)</f>
        <v>yes</v>
      </c>
      <c r="F255" s="11" t="str">
        <f>VLOOKUP(Table4[[#This Row],[Cancer history]],Table4[Cancer history],1,FALSE)</f>
        <v>No</v>
      </c>
      <c r="G255" s="11" t="str">
        <f>VLOOKUP(Table4[[#This Row],[Smoker2]],Table4[Smoker2],1,FALSE)</f>
        <v>YES</v>
      </c>
      <c r="H255" s="11" t="str">
        <f>VLOOKUP(Table4[[#This Row],[Heart Issues]],Table4[Heart Issues],1,FALSE)</f>
        <v>yes</v>
      </c>
      <c r="I255" s="11">
        <f>VLOOKUP(Table4[[#This Row],[Number of Major Surgeries]],Table4[Number of Major Surgeries],1,FALSE)</f>
        <v>2</v>
      </c>
      <c r="J255" s="11" t="str">
        <f>VLOOKUP('Medical Examinations'!M255,'Medical Examinations'!M255:M2589,1,FALSE)</f>
        <v>obesity</v>
      </c>
      <c r="K255" s="11" t="str">
        <f>VLOOKUP('Medical Examinations'!N255,'Medical Examinations'!N255:N2589,1,FALSE)</f>
        <v>normal</v>
      </c>
      <c r="L255" s="11" t="str">
        <f>VLOOKUP(Table3[[#This Row],[date of birth]],Table3[date of birth],1,FALSE)</f>
        <v>11-Jul-2002</v>
      </c>
      <c r="M255" s="11">
        <f>VLOOKUP(Table3[[#This Row],[age]],Table3[age],1,FALSE)</f>
        <v>20</v>
      </c>
      <c r="N255" s="65">
        <f>VLOOKUP(Table3[[#This Row],[charges2]],Table3[charges2],1,FALSE)</f>
        <v>2459.7199999999998</v>
      </c>
      <c r="O255" s="11" t="str">
        <f>VLOOKUP(Table3[[#This Row],[HOSPITAL TIER2]],Table3[HOSPITAL TIER2],1,FALSE)</f>
        <v>tier - 2</v>
      </c>
      <c r="P255" s="11" t="str">
        <f>VLOOKUP(Table3[[#This Row],[city tier2]],Table3[city tier2],1,FALSE)</f>
        <v>tier - 2</v>
      </c>
      <c r="Q255" s="11" t="str">
        <f>VLOOKUP(Table3[[#This Row],[state id2]],Table3[state id2],1,FALSE)</f>
        <v>R1024</v>
      </c>
      <c r="R255" s="11">
        <f t="shared" si="6"/>
        <v>-7.0825421123225069E-2</v>
      </c>
      <c r="S255" s="11">
        <f t="shared" si="7"/>
        <v>-1.6069043068514397E-2</v>
      </c>
    </row>
    <row r="256" spans="1:19" x14ac:dyDescent="0.25">
      <c r="A256" s="20" t="str">
        <f>VLOOKUP('Customer Names'!A256,'Customer Names'!A256:A2591,1,FALSE)</f>
        <v>Id255</v>
      </c>
      <c r="B256" s="20" t="str">
        <f>VLOOKUP(Table6[[#This Row],[NAME]],Table6[NAME],1,FALSE)</f>
        <v>Zach S</v>
      </c>
      <c r="C256" s="11">
        <f>VLOOKUP(Table4[[#This Row],[BMI]],Table4[BMI],1,FALSE)</f>
        <v>22.18</v>
      </c>
      <c r="D256" s="11">
        <f>VLOOKUP(Table4[[#This Row],[HBA1C]],Table4[HBA1C],1,FALSE)</f>
        <v>9.9</v>
      </c>
      <c r="E256" s="11" t="str">
        <f>VLOOKUP(Table4[[#This Row],[Any Transplants]],Table4[Any Transplants],1,FALSE)</f>
        <v>No</v>
      </c>
      <c r="F256" s="11" t="str">
        <f>VLOOKUP(Table4[[#This Row],[Cancer history]],Table4[Cancer history],1,FALSE)</f>
        <v>No</v>
      </c>
      <c r="G256" s="11" t="str">
        <f>VLOOKUP(Table4[[#This Row],[Smoker2]],Table4[Smoker2],1,FALSE)</f>
        <v>YES</v>
      </c>
      <c r="H256" s="11" t="str">
        <f>VLOOKUP(Table4[[#This Row],[Heart Issues]],Table4[Heart Issues],1,FALSE)</f>
        <v>No</v>
      </c>
      <c r="I256" s="11">
        <f>VLOOKUP(Table4[[#This Row],[Number of Major Surgeries]],Table4[Number of Major Surgeries],1,FALSE)</f>
        <v>0</v>
      </c>
      <c r="J256" s="11" t="str">
        <f>VLOOKUP('Medical Examinations'!M256,'Medical Examinations'!M256:M2590,1,FALSE)</f>
        <v>normal weight</v>
      </c>
      <c r="K256" s="11" t="str">
        <f>VLOOKUP('Medical Examinations'!N256,'Medical Examinations'!N256:N2590,1,FALSE)</f>
        <v>diabetes</v>
      </c>
      <c r="L256" s="11" t="str">
        <f>VLOOKUP(Table3[[#This Row],[date of birth]],Table3[date of birth],1,FALSE)</f>
        <v>17-Aug-1998</v>
      </c>
      <c r="M256" s="11">
        <f>VLOOKUP(Table3[[#This Row],[age]],Table3[age],1,FALSE)</f>
        <v>24</v>
      </c>
      <c r="N256" s="65">
        <f>VLOOKUP(Table3[[#This Row],[charges2]],Table3[charges2],1,FALSE)</f>
        <v>2464.62</v>
      </c>
      <c r="O256" s="11" t="str">
        <f>VLOOKUP(Table3[[#This Row],[HOSPITAL TIER2]],Table3[HOSPITAL TIER2],1,FALSE)</f>
        <v>tier - 2</v>
      </c>
      <c r="P256" s="11" t="str">
        <f>VLOOKUP(Table3[[#This Row],[city tier2]],Table3[city tier2],1,FALSE)</f>
        <v>tier - 3</v>
      </c>
      <c r="Q256" s="11" t="str">
        <f>VLOOKUP(Table3[[#This Row],[state id2]],Table3[state id2],1,FALSE)</f>
        <v>R1013</v>
      </c>
      <c r="R256" s="11">
        <f t="shared" si="6"/>
        <v>-6.8918865646317787E-2</v>
      </c>
      <c r="S256" s="11">
        <f t="shared" si="7"/>
        <v>-1.6820251175679195E-2</v>
      </c>
    </row>
    <row r="257" spans="1:19" x14ac:dyDescent="0.25">
      <c r="A257" s="20" t="str">
        <f>VLOOKUP('Customer Names'!A257,'Customer Names'!A257:A2592,1,FALSE)</f>
        <v>Id256</v>
      </c>
      <c r="B257" s="20" t="str">
        <f>VLOOKUP(Table6[[#This Row],[NAME]],Table6[NAME],1,FALSE)</f>
        <v>Alan</v>
      </c>
      <c r="C257" s="11">
        <f>VLOOKUP(Table4[[#This Row],[BMI]],Table4[BMI],1,FALSE)</f>
        <v>31.92</v>
      </c>
      <c r="D257" s="11">
        <f>VLOOKUP(Table4[[#This Row],[HBA1C]],Table4[HBA1C],1,FALSE)</f>
        <v>5.1100000000000003</v>
      </c>
      <c r="E257" s="11" t="str">
        <f>VLOOKUP(Table4[[#This Row],[Any Transplants]],Table4[Any Transplants],1,FALSE)</f>
        <v>No</v>
      </c>
      <c r="F257" s="11" t="str">
        <f>VLOOKUP(Table4[[#This Row],[Cancer history]],Table4[Cancer history],1,FALSE)</f>
        <v>Yes</v>
      </c>
      <c r="G257" s="11" t="str">
        <f>VLOOKUP(Table4[[#This Row],[Smoker2]],Table4[Smoker2],1,FALSE)</f>
        <v>YES</v>
      </c>
      <c r="H257" s="11" t="str">
        <f>VLOOKUP(Table4[[#This Row],[Heart Issues]],Table4[Heart Issues],1,FALSE)</f>
        <v>No</v>
      </c>
      <c r="I257" s="11">
        <f>VLOOKUP(Table4[[#This Row],[Number of Major Surgeries]],Table4[Number of Major Surgeries],1,FALSE)</f>
        <v>1</v>
      </c>
      <c r="J257" s="11" t="str">
        <f>VLOOKUP('Medical Examinations'!M257,'Medical Examinations'!M257:M2591,1,FALSE)</f>
        <v>obesity</v>
      </c>
      <c r="K257" s="11" t="str">
        <f>VLOOKUP('Medical Examinations'!N257,'Medical Examinations'!N257:N2591,1,FALSE)</f>
        <v>normal</v>
      </c>
      <c r="L257" s="11" t="str">
        <f>VLOOKUP(Table3[[#This Row],[date of birth]],Table3[date of birth],1,FALSE)</f>
        <v>2-Jul-1998</v>
      </c>
      <c r="M257" s="11">
        <f>VLOOKUP(Table3[[#This Row],[age]],Table3[age],1,FALSE)</f>
        <v>24</v>
      </c>
      <c r="N257" s="65">
        <f>VLOOKUP(Table3[[#This Row],[charges2]],Table3[charges2],1,FALSE)</f>
        <v>2473.33</v>
      </c>
      <c r="O257" s="11" t="str">
        <f>VLOOKUP(Table3[[#This Row],[HOSPITAL TIER2]],Table3[HOSPITAL TIER2],1,FALSE)</f>
        <v>tier - 2</v>
      </c>
      <c r="P257" s="11" t="str">
        <f>VLOOKUP(Table3[[#This Row],[city tier2]],Table3[city tier2],1,FALSE)</f>
        <v>tier - 3</v>
      </c>
      <c r="Q257" s="11" t="str">
        <f>VLOOKUP(Table3[[#This Row],[state id2]],Table3[state id2],1,FALSE)</f>
        <v>R1013</v>
      </c>
      <c r="R257" s="11">
        <f t="shared" si="6"/>
        <v>-6.9584203470851855E-2</v>
      </c>
      <c r="S257" s="11">
        <f t="shared" si="7"/>
        <v>-1.5822955061752669E-2</v>
      </c>
    </row>
    <row r="258" spans="1:19" x14ac:dyDescent="0.25">
      <c r="A258" s="20" t="str">
        <f>VLOOKUP('Customer Names'!A258,'Customer Names'!A258:A2593,1,FALSE)</f>
        <v>Id257</v>
      </c>
      <c r="B258" s="20" t="str">
        <f>VLOOKUP(Table6[[#This Row],[NAME]],Table6[NAME],1,FALSE)</f>
        <v>Nate</v>
      </c>
      <c r="C258" s="11">
        <f>VLOOKUP(Table4[[#This Row],[BMI]],Table4[BMI],1,FALSE)</f>
        <v>31.73</v>
      </c>
      <c r="D258" s="11">
        <f>VLOOKUP(Table4[[#This Row],[HBA1C]],Table4[HBA1C],1,FALSE)</f>
        <v>5.73</v>
      </c>
      <c r="E258" s="11" t="str">
        <f>VLOOKUP(Table4[[#This Row],[Any Transplants]],Table4[Any Transplants],1,FALSE)</f>
        <v>yes</v>
      </c>
      <c r="F258" s="11" t="str">
        <f>VLOOKUP(Table4[[#This Row],[Cancer history]],Table4[Cancer history],1,FALSE)</f>
        <v>No</v>
      </c>
      <c r="G258" s="11" t="str">
        <f>VLOOKUP(Table4[[#This Row],[Smoker2]],Table4[Smoker2],1,FALSE)</f>
        <v>YES</v>
      </c>
      <c r="H258" s="11" t="str">
        <f>VLOOKUP(Table4[[#This Row],[Heart Issues]],Table4[Heart Issues],1,FALSE)</f>
        <v>No</v>
      </c>
      <c r="I258" s="11">
        <f>VLOOKUP(Table4[[#This Row],[Number of Major Surgeries]],Table4[Number of Major Surgeries],1,FALSE)</f>
        <v>1</v>
      </c>
      <c r="J258" s="11" t="str">
        <f>VLOOKUP('Medical Examinations'!M258,'Medical Examinations'!M258:M2592,1,FALSE)</f>
        <v>obesity</v>
      </c>
      <c r="K258" s="11" t="str">
        <f>VLOOKUP('Medical Examinations'!N258,'Medical Examinations'!N258:N2592,1,FALSE)</f>
        <v>prediabetes</v>
      </c>
      <c r="L258" s="11" t="str">
        <f>VLOOKUP(Table3[[#This Row],[date of birth]],Table3[date of birth],1,FALSE)</f>
        <v>20-Jun-1998</v>
      </c>
      <c r="M258" s="11">
        <f>VLOOKUP(Table3[[#This Row],[age]],Table3[age],1,FALSE)</f>
        <v>24</v>
      </c>
      <c r="N258" s="65">
        <f>VLOOKUP(Table3[[#This Row],[charges2]],Table3[charges2],1,FALSE)</f>
        <v>2480.98</v>
      </c>
      <c r="O258" s="11" t="str">
        <f>VLOOKUP(Table3[[#This Row],[HOSPITAL TIER2]],Table3[HOSPITAL TIER2],1,FALSE)</f>
        <v>tier - 2</v>
      </c>
      <c r="P258" s="11" t="str">
        <f>VLOOKUP(Table3[[#This Row],[city tier2]],Table3[city tier2],1,FALSE)</f>
        <v>tier - 2</v>
      </c>
      <c r="Q258" s="11" t="str">
        <f>VLOOKUP(Table3[[#This Row],[state id2]],Table3[state id2],1,FALSE)</f>
        <v>R1013</v>
      </c>
      <c r="R258" s="11">
        <f t="shared" si="6"/>
        <v>-6.9464510337598762E-2</v>
      </c>
      <c r="S258" s="11">
        <f t="shared" si="7"/>
        <v>-1.6265304256586632E-2</v>
      </c>
    </row>
    <row r="259" spans="1:19" x14ac:dyDescent="0.25">
      <c r="A259" s="20" t="str">
        <f>VLOOKUP('Customer Names'!A259,'Customer Names'!A259:A2594,1,FALSE)</f>
        <v>Id258</v>
      </c>
      <c r="B259" s="20" t="str">
        <f>VLOOKUP(Table6[[#This Row],[NAME]],Table6[NAME],1,FALSE)</f>
        <v>Jesse G.</v>
      </c>
      <c r="C259" s="11">
        <f>VLOOKUP(Table4[[#This Row],[BMI]],Table4[BMI],1,FALSE)</f>
        <v>45.52</v>
      </c>
      <c r="D259" s="11">
        <f>VLOOKUP(Table4[[#This Row],[HBA1C]],Table4[HBA1C],1,FALSE)</f>
        <v>6.04</v>
      </c>
      <c r="E259" s="11" t="str">
        <f>VLOOKUP(Table4[[#This Row],[Any Transplants]],Table4[Any Transplants],1,FALSE)</f>
        <v>No</v>
      </c>
      <c r="F259" s="11" t="str">
        <f>VLOOKUP(Table4[[#This Row],[Cancer history]],Table4[Cancer history],1,FALSE)</f>
        <v>Yes</v>
      </c>
      <c r="G259" s="11" t="str">
        <f>VLOOKUP(Table4[[#This Row],[Smoker2]],Table4[Smoker2],1,FALSE)</f>
        <v>YES</v>
      </c>
      <c r="H259" s="11" t="str">
        <f>VLOOKUP(Table4[[#This Row],[Heart Issues]],Table4[Heart Issues],1,FALSE)</f>
        <v>No</v>
      </c>
      <c r="I259" s="11">
        <f>VLOOKUP(Table4[[#This Row],[Number of Major Surgeries]],Table4[Number of Major Surgeries],1,FALSE)</f>
        <v>1</v>
      </c>
      <c r="J259" s="11" t="str">
        <f>VLOOKUP('Medical Examinations'!M259,'Medical Examinations'!M259:M2593,1,FALSE)</f>
        <v>obesity</v>
      </c>
      <c r="K259" s="11" t="str">
        <f>VLOOKUP('Medical Examinations'!N259,'Medical Examinations'!N259:N2593,1,FALSE)</f>
        <v>prediabetes</v>
      </c>
      <c r="L259" s="11" t="str">
        <f>VLOOKUP(Table3[[#This Row],[date of birth]],Table3[date of birth],1,FALSE)</f>
        <v>6-Nov-1995</v>
      </c>
      <c r="M259" s="11">
        <f>VLOOKUP(Table3[[#This Row],[age]],Table3[age],1,FALSE)</f>
        <v>27</v>
      </c>
      <c r="N259" s="65">
        <f>VLOOKUP(Table3[[#This Row],[charges2]],Table3[charges2],1,FALSE)</f>
        <v>2483.7399999999998</v>
      </c>
      <c r="O259" s="11" t="str">
        <f>VLOOKUP(Table3[[#This Row],[HOSPITAL TIER2]],Table3[HOSPITAL TIER2],1,FALSE)</f>
        <v>tier - 3</v>
      </c>
      <c r="P259" s="11" t="str">
        <f>VLOOKUP(Table3[[#This Row],[city tier2]],Table3[city tier2],1,FALSE)</f>
        <v>tier - 2</v>
      </c>
      <c r="Q259" s="11" t="str">
        <f>VLOOKUP(Table3[[#This Row],[state id2]],Table3[state id2],1,FALSE)</f>
        <v>R1013</v>
      </c>
      <c r="R259" s="11">
        <f t="shared" ref="R259:R322" si="8">CORREL(M259:M2593,C259:C2593)</f>
        <v>-6.9359527121875E-2</v>
      </c>
      <c r="S259" s="11">
        <f t="shared" ref="S259:S322" si="9">CORREL(M259:M2593,D259:D2593)</f>
        <v>-1.6519631116145864E-2</v>
      </c>
    </row>
    <row r="260" spans="1:19" x14ac:dyDescent="0.25">
      <c r="A260" s="20" t="str">
        <f>VLOOKUP('Customer Names'!A260,'Customer Names'!A260:A2595,1,FALSE)</f>
        <v>Id259</v>
      </c>
      <c r="B260" s="20" t="str">
        <f>VLOOKUP(Table6[[#This Row],[NAME]],Table6[NAME],1,FALSE)</f>
        <v>Jason</v>
      </c>
      <c r="C260" s="11">
        <f>VLOOKUP(Table4[[#This Row],[BMI]],Table4[BMI],1,FALSE)</f>
        <v>52.81</v>
      </c>
      <c r="D260" s="11">
        <f>VLOOKUP(Table4[[#This Row],[HBA1C]],Table4[HBA1C],1,FALSE)</f>
        <v>5.19</v>
      </c>
      <c r="E260" s="11" t="str">
        <f>VLOOKUP(Table4[[#This Row],[Any Transplants]],Table4[Any Transplants],1,FALSE)</f>
        <v>No</v>
      </c>
      <c r="F260" s="11" t="str">
        <f>VLOOKUP(Table4[[#This Row],[Cancer history]],Table4[Cancer history],1,FALSE)</f>
        <v>Yes</v>
      </c>
      <c r="G260" s="11" t="str">
        <f>VLOOKUP(Table4[[#This Row],[Smoker2]],Table4[Smoker2],1,FALSE)</f>
        <v>YES</v>
      </c>
      <c r="H260" s="11" t="str">
        <f>VLOOKUP(Table4[[#This Row],[Heart Issues]],Table4[Heart Issues],1,FALSE)</f>
        <v>No</v>
      </c>
      <c r="I260" s="11">
        <f>VLOOKUP(Table4[[#This Row],[Number of Major Surgeries]],Table4[Number of Major Surgeries],1,FALSE)</f>
        <v>1</v>
      </c>
      <c r="J260" s="11" t="str">
        <f>VLOOKUP('Medical Examinations'!M260,'Medical Examinations'!M260:M2594,1,FALSE)</f>
        <v>obesity</v>
      </c>
      <c r="K260" s="11" t="str">
        <f>VLOOKUP('Medical Examinations'!N260,'Medical Examinations'!N260:N2594,1,FALSE)</f>
        <v>normal</v>
      </c>
      <c r="L260" s="11" t="str">
        <f>VLOOKUP(Table3[[#This Row],[date of birth]],Table3[date of birth],1,FALSE)</f>
        <v>14-Oct-1995</v>
      </c>
      <c r="M260" s="11">
        <f>VLOOKUP(Table3[[#This Row],[age]],Table3[age],1,FALSE)</f>
        <v>27</v>
      </c>
      <c r="N260" s="65">
        <f>VLOOKUP(Table3[[#This Row],[charges2]],Table3[charges2],1,FALSE)</f>
        <v>2494.02</v>
      </c>
      <c r="O260" s="11" t="str">
        <f>VLOOKUP(Table3[[#This Row],[HOSPITAL TIER2]],Table3[HOSPITAL TIER2],1,FALSE)</f>
        <v>tier - 3</v>
      </c>
      <c r="P260" s="11" t="str">
        <f>VLOOKUP(Table3[[#This Row],[city tier2]],Table3[city tier2],1,FALSE)</f>
        <v>tier - 1</v>
      </c>
      <c r="Q260" s="11" t="str">
        <f>VLOOKUP(Table3[[#This Row],[state id2]],Table3[state id2],1,FALSE)</f>
        <v>R1011</v>
      </c>
      <c r="R260" s="11">
        <f t="shared" si="8"/>
        <v>-6.8417433118751828E-2</v>
      </c>
      <c r="S260" s="11">
        <f t="shared" si="9"/>
        <v>-1.6651272072004557E-2</v>
      </c>
    </row>
    <row r="261" spans="1:19" x14ac:dyDescent="0.25">
      <c r="A261" s="20" t="str">
        <f>VLOOKUP('Customer Names'!A261,'Customer Names'!A261:A2596,1,FALSE)</f>
        <v>Id260</v>
      </c>
      <c r="B261" s="20" t="str">
        <f>VLOOKUP(Table6[[#This Row],[NAME]],Table6[NAME],1,FALSE)</f>
        <v>Megan A.</v>
      </c>
      <c r="C261" s="11">
        <f>VLOOKUP(Table4[[#This Row],[BMI]],Table4[BMI],1,FALSE)</f>
        <v>33.58</v>
      </c>
      <c r="D261" s="11">
        <f>VLOOKUP(Table4[[#This Row],[HBA1C]],Table4[HBA1C],1,FALSE)</f>
        <v>5.56</v>
      </c>
      <c r="E261" s="11" t="str">
        <f>VLOOKUP(Table4[[#This Row],[Any Transplants]],Table4[Any Transplants],1,FALSE)</f>
        <v>No</v>
      </c>
      <c r="F261" s="11" t="str">
        <f>VLOOKUP(Table4[[#This Row],[Cancer history]],Table4[Cancer history],1,FALSE)</f>
        <v>No</v>
      </c>
      <c r="G261" s="11" t="str">
        <f>VLOOKUP(Table4[[#This Row],[Smoker2]],Table4[Smoker2],1,FALSE)</f>
        <v>YES</v>
      </c>
      <c r="H261" s="11" t="str">
        <f>VLOOKUP(Table4[[#This Row],[Heart Issues]],Table4[Heart Issues],1,FALSE)</f>
        <v>No</v>
      </c>
      <c r="I261" s="11">
        <f>VLOOKUP(Table4[[#This Row],[Number of Major Surgeries]],Table4[Number of Major Surgeries],1,FALSE)</f>
        <v>1</v>
      </c>
      <c r="J261" s="11" t="str">
        <f>VLOOKUP('Medical Examinations'!M261,'Medical Examinations'!M261:M2595,1,FALSE)</f>
        <v>obesity</v>
      </c>
      <c r="K261" s="11" t="str">
        <f>VLOOKUP('Medical Examinations'!N261,'Medical Examinations'!N261:N2595,1,FALSE)</f>
        <v>normal</v>
      </c>
      <c r="L261" s="11" t="str">
        <f>VLOOKUP(Table3[[#This Row],[date of birth]],Table3[date of birth],1,FALSE)</f>
        <v>9-Jul-1995</v>
      </c>
      <c r="M261" s="11">
        <f>VLOOKUP(Table3[[#This Row],[age]],Table3[age],1,FALSE)</f>
        <v>27</v>
      </c>
      <c r="N261" s="65">
        <f>VLOOKUP(Table3[[#This Row],[charges2]],Table3[charges2],1,FALSE)</f>
        <v>2497.04</v>
      </c>
      <c r="O261" s="11" t="str">
        <f>VLOOKUP(Table3[[#This Row],[HOSPITAL TIER2]],Table3[HOSPITAL TIER2],1,FALSE)</f>
        <v>tier - 3</v>
      </c>
      <c r="P261" s="11" t="str">
        <f>VLOOKUP(Table3[[#This Row],[city tier2]],Table3[city tier2],1,FALSE)</f>
        <v>tier - 3</v>
      </c>
      <c r="Q261" s="11" t="str">
        <f>VLOOKUP(Table3[[#This Row],[state id2]],Table3[state id2],1,FALSE)</f>
        <v>R1013</v>
      </c>
      <c r="R261" s="11">
        <f t="shared" si="8"/>
        <v>-6.7056291756779296E-2</v>
      </c>
      <c r="S261" s="11">
        <f t="shared" si="9"/>
        <v>-1.6997698990040579E-2</v>
      </c>
    </row>
    <row r="262" spans="1:19" x14ac:dyDescent="0.25">
      <c r="A262" s="20" t="str">
        <f>VLOOKUP('Customer Names'!A262,'Customer Names'!A262:A2597,1,FALSE)</f>
        <v>Id261</v>
      </c>
      <c r="B262" s="20" t="str">
        <f>VLOOKUP(Table6[[#This Row],[NAME]],Table6[NAME],1,FALSE)</f>
        <v>Luke M</v>
      </c>
      <c r="C262" s="11">
        <f>VLOOKUP(Table4[[#This Row],[BMI]],Table4[BMI],1,FALSE)</f>
        <v>30.684999999999999</v>
      </c>
      <c r="D262" s="11">
        <f>VLOOKUP(Table4[[#This Row],[HBA1C]],Table4[HBA1C],1,FALSE)</f>
        <v>8.23</v>
      </c>
      <c r="E262" s="11" t="str">
        <f>VLOOKUP(Table4[[#This Row],[Any Transplants]],Table4[Any Transplants],1,FALSE)</f>
        <v>No</v>
      </c>
      <c r="F262" s="11" t="str">
        <f>VLOOKUP(Table4[[#This Row],[Cancer history]],Table4[Cancer history],1,FALSE)</f>
        <v>No</v>
      </c>
      <c r="G262" s="11" t="str">
        <f>VLOOKUP(Table4[[#This Row],[Smoker2]],Table4[Smoker2],1,FALSE)</f>
        <v>YES</v>
      </c>
      <c r="H262" s="11" t="str">
        <f>VLOOKUP(Table4[[#This Row],[Heart Issues]],Table4[Heart Issues],1,FALSE)</f>
        <v>No</v>
      </c>
      <c r="I262" s="11">
        <f>VLOOKUP(Table4[[#This Row],[Number of Major Surgeries]],Table4[Number of Major Surgeries],1,FALSE)</f>
        <v>0</v>
      </c>
      <c r="J262" s="11" t="str">
        <f>VLOOKUP('Medical Examinations'!M262,'Medical Examinations'!M262:M2596,1,FALSE)</f>
        <v>obesity</v>
      </c>
      <c r="K262" s="11" t="str">
        <f>VLOOKUP('Medical Examinations'!N262,'Medical Examinations'!N262:N2596,1,FALSE)</f>
        <v>diabetes</v>
      </c>
      <c r="L262" s="11" t="str">
        <f>VLOOKUP(Table3[[#This Row],[date of birth]],Table3[date of birth],1,FALSE)</f>
        <v>15-Oct-1995</v>
      </c>
      <c r="M262" s="11">
        <f>VLOOKUP(Table3[[#This Row],[age]],Table3[age],1,FALSE)</f>
        <v>27</v>
      </c>
      <c r="N262" s="65">
        <f>VLOOKUP(Table3[[#This Row],[charges2]],Table3[charges2],1,FALSE)</f>
        <v>2498.41</v>
      </c>
      <c r="O262" s="11" t="str">
        <f>VLOOKUP(Table3[[#This Row],[HOSPITAL TIER2]],Table3[HOSPITAL TIER2],1,FALSE)</f>
        <v>tier - 3</v>
      </c>
      <c r="P262" s="11" t="str">
        <f>VLOOKUP(Table3[[#This Row],[city tier2]],Table3[city tier2],1,FALSE)</f>
        <v>tier - 3</v>
      </c>
      <c r="Q262" s="11" t="str">
        <f>VLOOKUP(Table3[[#This Row],[state id2]],Table3[state id2],1,FALSE)</f>
        <v>R1013</v>
      </c>
      <c r="R262" s="11">
        <f t="shared" si="8"/>
        <v>-6.6842680945383315E-2</v>
      </c>
      <c r="S262" s="11">
        <f t="shared" si="9"/>
        <v>-1.7251090768294387E-2</v>
      </c>
    </row>
    <row r="263" spans="1:19" x14ac:dyDescent="0.25">
      <c r="A263" s="20" t="str">
        <f>VLOOKUP('Customer Names'!A263,'Customer Names'!A263:A2598,1,FALSE)</f>
        <v>Id262</v>
      </c>
      <c r="B263" s="20" t="str">
        <f>VLOOKUP(Table6[[#This Row],[NAME]],Table6[NAME],1,FALSE)</f>
        <v>Jacy D</v>
      </c>
      <c r="C263" s="11">
        <f>VLOOKUP(Table4[[#This Row],[BMI]],Table4[BMI],1,FALSE)</f>
        <v>37.524999999999999</v>
      </c>
      <c r="D263" s="11">
        <f>VLOOKUP(Table4[[#This Row],[HBA1C]],Table4[HBA1C],1,FALSE)</f>
        <v>9.0299999999999994</v>
      </c>
      <c r="E263" s="11" t="str">
        <f>VLOOKUP(Table4[[#This Row],[Any Transplants]],Table4[Any Transplants],1,FALSE)</f>
        <v>No</v>
      </c>
      <c r="F263" s="11" t="str">
        <f>VLOOKUP(Table4[[#This Row],[Cancer history]],Table4[Cancer history],1,FALSE)</f>
        <v>No</v>
      </c>
      <c r="G263" s="11" t="str">
        <f>VLOOKUP(Table4[[#This Row],[Smoker2]],Table4[Smoker2],1,FALSE)</f>
        <v>NO</v>
      </c>
      <c r="H263" s="11" t="str">
        <f>VLOOKUP(Table4[[#This Row],[Heart Issues]],Table4[Heart Issues],1,FALSE)</f>
        <v>yes</v>
      </c>
      <c r="I263" s="11">
        <f>VLOOKUP(Table4[[#This Row],[Number of Major Surgeries]],Table4[Number of Major Surgeries],1,FALSE)</f>
        <v>2</v>
      </c>
      <c r="J263" s="11" t="str">
        <f>VLOOKUP('Medical Examinations'!M263,'Medical Examinations'!M263:M2597,1,FALSE)</f>
        <v>obesity</v>
      </c>
      <c r="K263" s="11" t="str">
        <f>VLOOKUP('Medical Examinations'!N263,'Medical Examinations'!N263:N2597,1,FALSE)</f>
        <v>diabetes</v>
      </c>
      <c r="L263" s="11" t="str">
        <f>VLOOKUP(Table3[[#This Row],[date of birth]],Table3[date of birth],1,FALSE)</f>
        <v>6-Sep-2004</v>
      </c>
      <c r="M263" s="11">
        <f>VLOOKUP(Table3[[#This Row],[age]],Table3[age],1,FALSE)</f>
        <v>18</v>
      </c>
      <c r="N263" s="65">
        <f>VLOOKUP(Table3[[#This Row],[charges2]],Table3[charges2],1,FALSE)</f>
        <v>2500.9299999999998</v>
      </c>
      <c r="O263" s="11" t="str">
        <f>VLOOKUP(Table3[[#This Row],[HOSPITAL TIER2]],Table3[HOSPITAL TIER2],1,FALSE)</f>
        <v>tier - 2</v>
      </c>
      <c r="P263" s="11" t="str">
        <f>VLOOKUP(Table3[[#This Row],[city tier2]],Table3[city tier2],1,FALSE)</f>
        <v>tier - 2</v>
      </c>
      <c r="Q263" s="11" t="str">
        <f>VLOOKUP(Table3[[#This Row],[state id2]],Table3[state id2],1,FALSE)</f>
        <v>R1012</v>
      </c>
      <c r="R263" s="11">
        <f t="shared" si="8"/>
        <v>-6.6817086742805482E-2</v>
      </c>
      <c r="S263" s="11">
        <f t="shared" si="9"/>
        <v>-1.6835473643320508E-2</v>
      </c>
    </row>
    <row r="264" spans="1:19" x14ac:dyDescent="0.25">
      <c r="A264" s="20" t="str">
        <f>VLOOKUP('Customer Names'!A264,'Customer Names'!A264:A2599,1,FALSE)</f>
        <v>Id263</v>
      </c>
      <c r="B264" s="20" t="str">
        <f>VLOOKUP(Table6[[#This Row],[NAME]],Table6[NAME],1,FALSE)</f>
        <v>Simon G.</v>
      </c>
      <c r="C264" s="11">
        <f>VLOOKUP(Table4[[#This Row],[BMI]],Table4[BMI],1,FALSE)</f>
        <v>34.5</v>
      </c>
      <c r="D264" s="11">
        <f>VLOOKUP(Table4[[#This Row],[HBA1C]],Table4[HBA1C],1,FALSE)</f>
        <v>4.07</v>
      </c>
      <c r="E264" s="11" t="str">
        <f>VLOOKUP(Table4[[#This Row],[Any Transplants]],Table4[Any Transplants],1,FALSE)</f>
        <v>No</v>
      </c>
      <c r="F264" s="11" t="str">
        <f>VLOOKUP(Table4[[#This Row],[Cancer history]],Table4[Cancer history],1,FALSE)</f>
        <v>No</v>
      </c>
      <c r="G264" s="11" t="str">
        <f>VLOOKUP(Table4[[#This Row],[Smoker2]],Table4[Smoker2],1,FALSE)</f>
        <v>YES</v>
      </c>
      <c r="H264" s="11" t="str">
        <f>VLOOKUP(Table4[[#This Row],[Heart Issues]],Table4[Heart Issues],1,FALSE)</f>
        <v>yes</v>
      </c>
      <c r="I264" s="11">
        <f>VLOOKUP(Table4[[#This Row],[Number of Major Surgeries]],Table4[Number of Major Surgeries],1,FALSE)</f>
        <v>0</v>
      </c>
      <c r="J264" s="11" t="str">
        <f>VLOOKUP('Medical Examinations'!M264,'Medical Examinations'!M264:M2598,1,FALSE)</f>
        <v>obesity</v>
      </c>
      <c r="K264" s="11" t="str">
        <f>VLOOKUP('Medical Examinations'!N264,'Medical Examinations'!N264:N2598,1,FALSE)</f>
        <v>normal</v>
      </c>
      <c r="L264" s="11" t="str">
        <f>VLOOKUP(Table3[[#This Row],[date of birth]],Table3[date of birth],1,FALSE)</f>
        <v>5-Aug-1991</v>
      </c>
      <c r="M264" s="11">
        <f>VLOOKUP(Table3[[#This Row],[age]],Table3[age],1,FALSE)</f>
        <v>31</v>
      </c>
      <c r="N264" s="65">
        <f>VLOOKUP(Table3[[#This Row],[charges2]],Table3[charges2],1,FALSE)</f>
        <v>2510.79</v>
      </c>
      <c r="O264" s="11" t="str">
        <f>VLOOKUP(Table3[[#This Row],[HOSPITAL TIER2]],Table3[HOSPITAL TIER2],1,FALSE)</f>
        <v>tier - 2</v>
      </c>
      <c r="P264" s="11" t="str">
        <f>VLOOKUP(Table3[[#This Row],[city tier2]],Table3[city tier2],1,FALSE)</f>
        <v>tier - 1</v>
      </c>
      <c r="Q264" s="11" t="str">
        <f>VLOOKUP(Table3[[#This Row],[state id2]],Table3[state id2],1,FALSE)</f>
        <v>R1013</v>
      </c>
      <c r="R264" s="11">
        <f t="shared" si="8"/>
        <v>-6.607382473811152E-2</v>
      </c>
      <c r="S264" s="11">
        <f t="shared" si="9"/>
        <v>-1.5836746403796495E-2</v>
      </c>
    </row>
    <row r="265" spans="1:19" x14ac:dyDescent="0.25">
      <c r="A265" s="20" t="str">
        <f>VLOOKUP('Customer Names'!A265,'Customer Names'!A265:A2600,1,FALSE)</f>
        <v>Id264</v>
      </c>
      <c r="B265" s="20" t="str">
        <f>VLOOKUP(Table6[[#This Row],[NAME]],Table6[NAME],1,FALSE)</f>
        <v>Ainsley E.</v>
      </c>
      <c r="C265" s="11">
        <f>VLOOKUP(Table4[[#This Row],[BMI]],Table4[BMI],1,FALSE)</f>
        <v>28.16</v>
      </c>
      <c r="D265" s="11">
        <f>VLOOKUP(Table4[[#This Row],[HBA1C]],Table4[HBA1C],1,FALSE)</f>
        <v>5.77</v>
      </c>
      <c r="E265" s="11" t="str">
        <f>VLOOKUP(Table4[[#This Row],[Any Transplants]],Table4[Any Transplants],1,FALSE)</f>
        <v>No</v>
      </c>
      <c r="F265" s="11" t="str">
        <f>VLOOKUP(Table4[[#This Row],[Cancer history]],Table4[Cancer history],1,FALSE)</f>
        <v>No</v>
      </c>
      <c r="G265" s="11" t="str">
        <f>VLOOKUP(Table4[[#This Row],[Smoker2]],Table4[Smoker2],1,FALSE)</f>
        <v>YES</v>
      </c>
      <c r="H265" s="11" t="str">
        <f>VLOOKUP(Table4[[#This Row],[Heart Issues]],Table4[Heart Issues],1,FALSE)</f>
        <v>No</v>
      </c>
      <c r="I265" s="11">
        <f>VLOOKUP(Table4[[#This Row],[Number of Major Surgeries]],Table4[Number of Major Surgeries],1,FALSE)</f>
        <v>2</v>
      </c>
      <c r="J265" s="11" t="str">
        <f>VLOOKUP('Medical Examinations'!M265,'Medical Examinations'!M265:M2599,1,FALSE)</f>
        <v>over weight</v>
      </c>
      <c r="K265" s="11" t="str">
        <f>VLOOKUP('Medical Examinations'!N265,'Medical Examinations'!N265:N2599,1,FALSE)</f>
        <v>prediabetes</v>
      </c>
      <c r="L265" s="11" t="str">
        <f>VLOOKUP(Table3[[#This Row],[date of birth]],Table3[date of birth],1,FALSE)</f>
        <v>2-Nov-1997</v>
      </c>
      <c r="M265" s="11">
        <f>VLOOKUP(Table3[[#This Row],[age]],Table3[age],1,FALSE)</f>
        <v>25</v>
      </c>
      <c r="N265" s="65">
        <f>VLOOKUP(Table3[[#This Row],[charges2]],Table3[charges2],1,FALSE)</f>
        <v>2523.17</v>
      </c>
      <c r="O265" s="11" t="str">
        <f>VLOOKUP(Table3[[#This Row],[HOSPITAL TIER2]],Table3[HOSPITAL TIER2],1,FALSE)</f>
        <v>tier - 3</v>
      </c>
      <c r="P265" s="11" t="str">
        <f>VLOOKUP(Table3[[#This Row],[city tier2]],Table3[city tier2],1,FALSE)</f>
        <v>tier - 1</v>
      </c>
      <c r="Q265" s="11" t="str">
        <f>VLOOKUP(Table3[[#This Row],[state id2]],Table3[state id2],1,FALSE)</f>
        <v>R1012</v>
      </c>
      <c r="R265" s="11">
        <f t="shared" si="8"/>
        <v>-6.5872993637446892E-2</v>
      </c>
      <c r="S265" s="11">
        <f t="shared" si="9"/>
        <v>-1.6294010393170352E-2</v>
      </c>
    </row>
    <row r="266" spans="1:19" x14ac:dyDescent="0.25">
      <c r="A266" s="20" t="str">
        <f>VLOOKUP('Customer Names'!A266,'Customer Names'!A266:A2601,1,FALSE)</f>
        <v>Id265</v>
      </c>
      <c r="B266" s="20" t="str">
        <f>VLOOKUP(Table6[[#This Row],[NAME]],Table6[NAME],1,FALSE)</f>
        <v>Erica A.</v>
      </c>
      <c r="C266" s="11">
        <f>VLOOKUP(Table4[[#This Row],[BMI]],Table4[BMI],1,FALSE)</f>
        <v>30.02</v>
      </c>
      <c r="D266" s="11">
        <f>VLOOKUP(Table4[[#This Row],[HBA1C]],Table4[HBA1C],1,FALSE)</f>
        <v>5.98</v>
      </c>
      <c r="E266" s="11" t="str">
        <f>VLOOKUP(Table4[[#This Row],[Any Transplants]],Table4[Any Transplants],1,FALSE)</f>
        <v>No</v>
      </c>
      <c r="F266" s="11" t="str">
        <f>VLOOKUP(Table4[[#This Row],[Cancer history]],Table4[Cancer history],1,FALSE)</f>
        <v>Yes</v>
      </c>
      <c r="G266" s="11" t="str">
        <f>VLOOKUP(Table4[[#This Row],[Smoker2]],Table4[Smoker2],1,FALSE)</f>
        <v>YES</v>
      </c>
      <c r="H266" s="11" t="str">
        <f>VLOOKUP(Table4[[#This Row],[Heart Issues]],Table4[Heart Issues],1,FALSE)</f>
        <v>No</v>
      </c>
      <c r="I266" s="11">
        <f>VLOOKUP(Table4[[#This Row],[Number of Major Surgeries]],Table4[Number of Major Surgeries],1,FALSE)</f>
        <v>1</v>
      </c>
      <c r="J266" s="11" t="str">
        <f>VLOOKUP('Medical Examinations'!M266,'Medical Examinations'!M266:M2600,1,FALSE)</f>
        <v>obesity</v>
      </c>
      <c r="K266" s="11" t="str">
        <f>VLOOKUP('Medical Examinations'!N266,'Medical Examinations'!N266:N2600,1,FALSE)</f>
        <v>prediabetes</v>
      </c>
      <c r="L266" s="11" t="str">
        <f>VLOOKUP(Table3[[#This Row],[date of birth]],Table3[date of birth],1,FALSE)</f>
        <v>25-Aug-2000</v>
      </c>
      <c r="M266" s="11">
        <f>VLOOKUP(Table3[[#This Row],[age]],Table3[age],1,FALSE)</f>
        <v>22</v>
      </c>
      <c r="N266" s="65">
        <f>VLOOKUP(Table3[[#This Row],[charges2]],Table3[charges2],1,FALSE)</f>
        <v>2527.8200000000002</v>
      </c>
      <c r="O266" s="11" t="str">
        <f>VLOOKUP(Table3[[#This Row],[HOSPITAL TIER2]],Table3[HOSPITAL TIER2],1,FALSE)</f>
        <v>tier - 2</v>
      </c>
      <c r="P266" s="11" t="str">
        <f>VLOOKUP(Table3[[#This Row],[city tier2]],Table3[city tier2],1,FALSE)</f>
        <v>tier - 3</v>
      </c>
      <c r="Q266" s="11" t="str">
        <f>VLOOKUP(Table3[[#This Row],[state id2]],Table3[state id2],1,FALSE)</f>
        <v>R1012</v>
      </c>
      <c r="R266" s="11">
        <f t="shared" si="8"/>
        <v>-6.6037560024672537E-2</v>
      </c>
      <c r="S266" s="11">
        <f t="shared" si="9"/>
        <v>-1.6523685605435524E-2</v>
      </c>
    </row>
    <row r="267" spans="1:19" x14ac:dyDescent="0.25">
      <c r="A267" s="20" t="str">
        <f>VLOOKUP('Customer Names'!A267,'Customer Names'!A267:A2602,1,FALSE)</f>
        <v>Id266</v>
      </c>
      <c r="B267" s="20" t="str">
        <f>VLOOKUP(Table6[[#This Row],[NAME]],Table6[NAME],1,FALSE)</f>
        <v>Erik</v>
      </c>
      <c r="C267" s="11">
        <f>VLOOKUP(Table4[[#This Row],[BMI]],Table4[BMI],1,FALSE)</f>
        <v>37.82</v>
      </c>
      <c r="D267" s="11">
        <f>VLOOKUP(Table4[[#This Row],[HBA1C]],Table4[HBA1C],1,FALSE)</f>
        <v>6.01</v>
      </c>
      <c r="E267" s="11" t="str">
        <f>VLOOKUP(Table4[[#This Row],[Any Transplants]],Table4[Any Transplants],1,FALSE)</f>
        <v>No</v>
      </c>
      <c r="F267" s="11" t="str">
        <f>VLOOKUP(Table4[[#This Row],[Cancer history]],Table4[Cancer history],1,FALSE)</f>
        <v>No</v>
      </c>
      <c r="G267" s="11" t="str">
        <f>VLOOKUP(Table4[[#This Row],[Smoker2]],Table4[Smoker2],1,FALSE)</f>
        <v>YES</v>
      </c>
      <c r="H267" s="11" t="str">
        <f>VLOOKUP(Table4[[#This Row],[Heart Issues]],Table4[Heart Issues],1,FALSE)</f>
        <v>No</v>
      </c>
      <c r="I267" s="11">
        <f>VLOOKUP(Table4[[#This Row],[Number of Major Surgeries]],Table4[Number of Major Surgeries],1,FALSE)</f>
        <v>0</v>
      </c>
      <c r="J267" s="11" t="str">
        <f>VLOOKUP('Medical Examinations'!M267,'Medical Examinations'!M267:M2601,1,FALSE)</f>
        <v>obesity</v>
      </c>
      <c r="K267" s="11" t="str">
        <f>VLOOKUP('Medical Examinations'!N267,'Medical Examinations'!N267:N2601,1,FALSE)</f>
        <v>prediabetes</v>
      </c>
      <c r="L267" s="11" t="str">
        <f>VLOOKUP(Table3[[#This Row],[date of birth]],Table3[date of birth],1,FALSE)</f>
        <v>28-Jul-1997</v>
      </c>
      <c r="M267" s="11">
        <f>VLOOKUP(Table3[[#This Row],[age]],Table3[age],1,FALSE)</f>
        <v>25</v>
      </c>
      <c r="N267" s="65">
        <f>VLOOKUP(Table3[[#This Row],[charges2]],Table3[charges2],1,FALSE)</f>
        <v>2534.39</v>
      </c>
      <c r="O267" s="11" t="str">
        <f>VLOOKUP(Table3[[#This Row],[HOSPITAL TIER2]],Table3[HOSPITAL TIER2],1,FALSE)</f>
        <v>tier - 3</v>
      </c>
      <c r="P267" s="11" t="str">
        <f>VLOOKUP(Table3[[#This Row],[city tier2]],Table3[city tier2],1,FALSE)</f>
        <v>tier - 3</v>
      </c>
      <c r="Q267" s="11" t="str">
        <f>VLOOKUP(Table3[[#This Row],[state id2]],Table3[state id2],1,FALSE)</f>
        <v>R1012</v>
      </c>
      <c r="R267" s="11">
        <f t="shared" si="8"/>
        <v>-6.6071413351020444E-2</v>
      </c>
      <c r="S267" s="11">
        <f t="shared" si="9"/>
        <v>-1.6725660432657129E-2</v>
      </c>
    </row>
    <row r="268" spans="1:19" x14ac:dyDescent="0.25">
      <c r="A268" s="20" t="str">
        <f>VLOOKUP('Customer Names'!A268,'Customer Names'!A268:A2603,1,FALSE)</f>
        <v>Id267</v>
      </c>
      <c r="B268" s="20" t="str">
        <f>VLOOKUP(Table6[[#This Row],[NAME]],Table6[NAME],1,FALSE)</f>
        <v>Erin C.</v>
      </c>
      <c r="C268" s="11">
        <f>VLOOKUP(Table4[[#This Row],[BMI]],Table4[BMI],1,FALSE)</f>
        <v>33.14</v>
      </c>
      <c r="D268" s="11">
        <f>VLOOKUP(Table4[[#This Row],[HBA1C]],Table4[HBA1C],1,FALSE)</f>
        <v>5.67</v>
      </c>
      <c r="E268" s="11" t="str">
        <f>VLOOKUP(Table4[[#This Row],[Any Transplants]],Table4[Any Transplants],1,FALSE)</f>
        <v>No</v>
      </c>
      <c r="F268" s="11" t="str">
        <f>VLOOKUP(Table4[[#This Row],[Cancer history]],Table4[Cancer history],1,FALSE)</f>
        <v>No</v>
      </c>
      <c r="G268" s="11" t="str">
        <f>VLOOKUP(Table4[[#This Row],[Smoker2]],Table4[Smoker2],1,FALSE)</f>
        <v>YES</v>
      </c>
      <c r="H268" s="11" t="str">
        <f>VLOOKUP(Table4[[#This Row],[Heart Issues]],Table4[Heart Issues],1,FALSE)</f>
        <v>yes</v>
      </c>
      <c r="I268" s="11">
        <f>VLOOKUP(Table4[[#This Row],[Number of Major Surgeries]],Table4[Number of Major Surgeries],1,FALSE)</f>
        <v>0</v>
      </c>
      <c r="J268" s="11" t="str">
        <f>VLOOKUP('Medical Examinations'!M268,'Medical Examinations'!M268:M2602,1,FALSE)</f>
        <v>obesity</v>
      </c>
      <c r="K268" s="11" t="str">
        <f>VLOOKUP('Medical Examinations'!N268,'Medical Examinations'!N268:N2602,1,FALSE)</f>
        <v>normal</v>
      </c>
      <c r="L268" s="11" t="str">
        <f>VLOOKUP(Table3[[#This Row],[date of birth]],Table3[date of birth],1,FALSE)</f>
        <v>1-Oct-1990</v>
      </c>
      <c r="M268" s="11">
        <f>VLOOKUP(Table3[[#This Row],[age]],Table3[age],1,FALSE)</f>
        <v>32</v>
      </c>
      <c r="N268" s="65">
        <f>VLOOKUP(Table3[[#This Row],[charges2]],Table3[charges2],1,FALSE)</f>
        <v>2540.39</v>
      </c>
      <c r="O268" s="11" t="str">
        <f>VLOOKUP(Table3[[#This Row],[HOSPITAL TIER2]],Table3[HOSPITAL TIER2],1,FALSE)</f>
        <v>tier - 2</v>
      </c>
      <c r="P268" s="11" t="str">
        <f>VLOOKUP(Table3[[#This Row],[city tier2]],Table3[city tier2],1,FALSE)</f>
        <v>tier - 2</v>
      </c>
      <c r="Q268" s="11" t="str">
        <f>VLOOKUP(Table3[[#This Row],[state id2]],Table3[state id2],1,FALSE)</f>
        <v>R1013</v>
      </c>
      <c r="R268" s="11">
        <f t="shared" si="8"/>
        <v>-6.5518865885773742E-2</v>
      </c>
      <c r="S268" s="11">
        <f t="shared" si="9"/>
        <v>-1.6886834740102354E-2</v>
      </c>
    </row>
    <row r="269" spans="1:19" x14ac:dyDescent="0.25">
      <c r="A269" s="20" t="str">
        <f>VLOOKUP('Customer Names'!A269,'Customer Names'!A269:A2604,1,FALSE)</f>
        <v>Id268</v>
      </c>
      <c r="B269" s="20" t="str">
        <f>VLOOKUP(Table6[[#This Row],[NAME]],Table6[NAME],1,FALSE)</f>
        <v>Adrienne</v>
      </c>
      <c r="C269" s="11">
        <f>VLOOKUP(Table4[[#This Row],[BMI]],Table4[BMI],1,FALSE)</f>
        <v>25.14</v>
      </c>
      <c r="D269" s="11">
        <f>VLOOKUP(Table4[[#This Row],[HBA1C]],Table4[HBA1C],1,FALSE)</f>
        <v>6.02</v>
      </c>
      <c r="E269" s="11" t="str">
        <f>VLOOKUP(Table4[[#This Row],[Any Transplants]],Table4[Any Transplants],1,FALSE)</f>
        <v>No</v>
      </c>
      <c r="F269" s="11" t="str">
        <f>VLOOKUP(Table4[[#This Row],[Cancer history]],Table4[Cancer history],1,FALSE)</f>
        <v>Yes</v>
      </c>
      <c r="G269" s="11" t="str">
        <f>VLOOKUP(Table4[[#This Row],[Smoker2]],Table4[Smoker2],1,FALSE)</f>
        <v>YES</v>
      </c>
      <c r="H269" s="11" t="str">
        <f>VLOOKUP(Table4[[#This Row],[Heart Issues]],Table4[Heart Issues],1,FALSE)</f>
        <v>yes</v>
      </c>
      <c r="I269" s="11">
        <f>VLOOKUP(Table4[[#This Row],[Number of Major Surgeries]],Table4[Number of Major Surgeries],1,FALSE)</f>
        <v>1</v>
      </c>
      <c r="J269" s="11" t="str">
        <f>VLOOKUP('Medical Examinations'!M269,'Medical Examinations'!M269:M2603,1,FALSE)</f>
        <v>over weight</v>
      </c>
      <c r="K269" s="11" t="str">
        <f>VLOOKUP('Medical Examinations'!N269,'Medical Examinations'!N269:N2603,1,FALSE)</f>
        <v>prediabetes</v>
      </c>
      <c r="L269" s="11" t="str">
        <f>VLOOKUP(Table3[[#This Row],[date of birth]],Table3[date of birth],1,FALSE)</f>
        <v>17-Nov-1991</v>
      </c>
      <c r="M269" s="11">
        <f>VLOOKUP(Table3[[#This Row],[age]],Table3[age],1,FALSE)</f>
        <v>31</v>
      </c>
      <c r="N269" s="65">
        <f>VLOOKUP(Table3[[#This Row],[charges2]],Table3[charges2],1,FALSE)</f>
        <v>2545.6799999999998</v>
      </c>
      <c r="O269" s="11" t="str">
        <f>VLOOKUP(Table3[[#This Row],[HOSPITAL TIER2]],Table3[HOSPITAL TIER2],1,FALSE)</f>
        <v>tier - 2</v>
      </c>
      <c r="P269" s="11" t="str">
        <f>VLOOKUP(Table3[[#This Row],[city tier2]],Table3[city tier2],1,FALSE)</f>
        <v>tier - 1</v>
      </c>
      <c r="Q269" s="11" t="str">
        <f>VLOOKUP(Table3[[#This Row],[state id2]],Table3[state id2],1,FALSE)</f>
        <v>R1013</v>
      </c>
      <c r="R269" s="11">
        <f t="shared" si="8"/>
        <v>-6.5392330338413351E-2</v>
      </c>
      <c r="S269" s="11">
        <f t="shared" si="9"/>
        <v>-1.7034300094569792E-2</v>
      </c>
    </row>
    <row r="270" spans="1:19" x14ac:dyDescent="0.25">
      <c r="A270" s="20" t="str">
        <f>VLOOKUP('Customer Names'!A270,'Customer Names'!A270:A2605,1,FALSE)</f>
        <v>Id269</v>
      </c>
      <c r="B270" s="20" t="str">
        <f>VLOOKUP(Table6[[#This Row],[NAME]],Table6[NAME],1,FALSE)</f>
        <v>Adam</v>
      </c>
      <c r="C270" s="11">
        <f>VLOOKUP(Table4[[#This Row],[BMI]],Table4[BMI],1,FALSE)</f>
        <v>20.18</v>
      </c>
      <c r="D270" s="11">
        <f>VLOOKUP(Table4[[#This Row],[HBA1C]],Table4[HBA1C],1,FALSE)</f>
        <v>11.19</v>
      </c>
      <c r="E270" s="11" t="str">
        <f>VLOOKUP(Table4[[#This Row],[Any Transplants]],Table4[Any Transplants],1,FALSE)</f>
        <v>No</v>
      </c>
      <c r="F270" s="11" t="str">
        <f>VLOOKUP(Table4[[#This Row],[Cancer history]],Table4[Cancer history],1,FALSE)</f>
        <v>No</v>
      </c>
      <c r="G270" s="11" t="str">
        <f>VLOOKUP(Table4[[#This Row],[Smoker2]],Table4[Smoker2],1,FALSE)</f>
        <v>YES</v>
      </c>
      <c r="H270" s="11" t="str">
        <f>VLOOKUP(Table4[[#This Row],[Heart Issues]],Table4[Heart Issues],1,FALSE)</f>
        <v>No</v>
      </c>
      <c r="I270" s="11">
        <f>VLOOKUP(Table4[[#This Row],[Number of Major Surgeries]],Table4[Number of Major Surgeries],1,FALSE)</f>
        <v>0</v>
      </c>
      <c r="J270" s="11" t="str">
        <f>VLOOKUP('Medical Examinations'!M270,'Medical Examinations'!M270:M2604,1,FALSE)</f>
        <v>normal weight</v>
      </c>
      <c r="K270" s="11" t="str">
        <f>VLOOKUP('Medical Examinations'!N270,'Medical Examinations'!N270:N2604,1,FALSE)</f>
        <v>diabetes</v>
      </c>
      <c r="L270" s="11" t="str">
        <f>VLOOKUP(Table3[[#This Row],[date of birth]],Table3[date of birth],1,FALSE)</f>
        <v>11-Oct-2002</v>
      </c>
      <c r="M270" s="11">
        <f>VLOOKUP(Table3[[#This Row],[age]],Table3[age],1,FALSE)</f>
        <v>20</v>
      </c>
      <c r="N270" s="65">
        <f>VLOOKUP(Table3[[#This Row],[charges2]],Table3[charges2],1,FALSE)</f>
        <v>2566.4699999999998</v>
      </c>
      <c r="O270" s="11" t="str">
        <f>VLOOKUP(Table3[[#This Row],[HOSPITAL TIER2]],Table3[HOSPITAL TIER2],1,FALSE)</f>
        <v>tier - 2</v>
      </c>
      <c r="P270" s="11" t="str">
        <f>VLOOKUP(Table3[[#This Row],[city tier2]],Table3[city tier2],1,FALSE)</f>
        <v>tier - 3</v>
      </c>
      <c r="Q270" s="11" t="str">
        <f>VLOOKUP(Table3[[#This Row],[state id2]],Table3[state id2],1,FALSE)</f>
        <v>R1013</v>
      </c>
      <c r="R270" s="11">
        <f t="shared" si="8"/>
        <v>-6.5640314415625775E-2</v>
      </c>
      <c r="S270" s="11">
        <f t="shared" si="9"/>
        <v>-1.7133456571672662E-2</v>
      </c>
    </row>
    <row r="271" spans="1:19" x14ac:dyDescent="0.25">
      <c r="A271" s="20" t="str">
        <f>VLOOKUP('Customer Names'!A271,'Customer Names'!A271:A2606,1,FALSE)</f>
        <v>Id270</v>
      </c>
      <c r="B271" s="20" t="str">
        <f>VLOOKUP(Table6[[#This Row],[NAME]],Table6[NAME],1,FALSE)</f>
        <v>Yutaka</v>
      </c>
      <c r="C271" s="11">
        <f>VLOOKUP(Table4[[#This Row],[BMI]],Table4[BMI],1,FALSE)</f>
        <v>44.36</v>
      </c>
      <c r="D271" s="11">
        <f>VLOOKUP(Table4[[#This Row],[HBA1C]],Table4[HBA1C],1,FALSE)</f>
        <v>5.1100000000000003</v>
      </c>
      <c r="E271" s="11" t="str">
        <f>VLOOKUP(Table4[[#This Row],[Any Transplants]],Table4[Any Transplants],1,FALSE)</f>
        <v>No</v>
      </c>
      <c r="F271" s="11" t="str">
        <f>VLOOKUP(Table4[[#This Row],[Cancer history]],Table4[Cancer history],1,FALSE)</f>
        <v>No</v>
      </c>
      <c r="G271" s="11" t="str">
        <f>VLOOKUP(Table4[[#This Row],[Smoker2]],Table4[Smoker2],1,FALSE)</f>
        <v>YES</v>
      </c>
      <c r="H271" s="11" t="str">
        <f>VLOOKUP(Table4[[#This Row],[Heart Issues]],Table4[Heart Issues],1,FALSE)</f>
        <v>No</v>
      </c>
      <c r="I271" s="11">
        <f>VLOOKUP(Table4[[#This Row],[Number of Major Surgeries]],Table4[Number of Major Surgeries],1,FALSE)</f>
        <v>0</v>
      </c>
      <c r="J271" s="11" t="str">
        <f>VLOOKUP('Medical Examinations'!M271,'Medical Examinations'!M271:M2605,1,FALSE)</f>
        <v>obesity</v>
      </c>
      <c r="K271" s="11" t="str">
        <f>VLOOKUP('Medical Examinations'!N271,'Medical Examinations'!N271:N2605,1,FALSE)</f>
        <v>normal</v>
      </c>
      <c r="L271" s="11" t="str">
        <f>VLOOKUP(Table3[[#This Row],[date of birth]],Table3[date of birth],1,FALSE)</f>
        <v>20-Jul-2002</v>
      </c>
      <c r="M271" s="11">
        <f>VLOOKUP(Table3[[#This Row],[age]],Table3[age],1,FALSE)</f>
        <v>20</v>
      </c>
      <c r="N271" s="65">
        <f>VLOOKUP(Table3[[#This Row],[charges2]],Table3[charges2],1,FALSE)</f>
        <v>2585.04</v>
      </c>
      <c r="O271" s="11" t="str">
        <f>VLOOKUP(Table3[[#This Row],[HOSPITAL TIER2]],Table3[HOSPITAL TIER2],1,FALSE)</f>
        <v>tier - 2</v>
      </c>
      <c r="P271" s="11" t="str">
        <f>VLOOKUP(Table3[[#This Row],[city tier2]],Table3[city tier2],1,FALSE)</f>
        <v>tier - 2</v>
      </c>
      <c r="Q271" s="11" t="str">
        <f>VLOOKUP(Table3[[#This Row],[state id2]],Table3[state id2],1,FALSE)</f>
        <v>R1021</v>
      </c>
      <c r="R271" s="11">
        <f t="shared" si="8"/>
        <v>-6.6677213726651266E-2</v>
      </c>
      <c r="S271" s="11">
        <f t="shared" si="9"/>
        <v>-1.5413598379778869E-2</v>
      </c>
    </row>
    <row r="272" spans="1:19" x14ac:dyDescent="0.25">
      <c r="A272" s="20" t="str">
        <f>VLOOKUP('Customer Names'!A272,'Customer Names'!A272:A2607,1,FALSE)</f>
        <v>Id271</v>
      </c>
      <c r="B272" s="20" t="str">
        <f>VLOOKUP(Table6[[#This Row],[NAME]],Table6[NAME],1,FALSE)</f>
        <v>Tyler M</v>
      </c>
      <c r="C272" s="11">
        <f>VLOOKUP(Table4[[#This Row],[BMI]],Table4[BMI],1,FALSE)</f>
        <v>23.82</v>
      </c>
      <c r="D272" s="11">
        <f>VLOOKUP(Table4[[#This Row],[HBA1C]],Table4[HBA1C],1,FALSE)</f>
        <v>10.85</v>
      </c>
      <c r="E272" s="11" t="str">
        <f>VLOOKUP(Table4[[#This Row],[Any Transplants]],Table4[Any Transplants],1,FALSE)</f>
        <v>No</v>
      </c>
      <c r="F272" s="11" t="str">
        <f>VLOOKUP(Table4[[#This Row],[Cancer history]],Table4[Cancer history],1,FALSE)</f>
        <v>No</v>
      </c>
      <c r="G272" s="11" t="str">
        <f>VLOOKUP(Table4[[#This Row],[Smoker2]],Table4[Smoker2],1,FALSE)</f>
        <v>YES</v>
      </c>
      <c r="H272" s="11" t="str">
        <f>VLOOKUP(Table4[[#This Row],[Heart Issues]],Table4[Heart Issues],1,FALSE)</f>
        <v>yes</v>
      </c>
      <c r="I272" s="11">
        <f>VLOOKUP(Table4[[#This Row],[Number of Major Surgeries]],Table4[Number of Major Surgeries],1,FALSE)</f>
        <v>0</v>
      </c>
      <c r="J272" s="11" t="str">
        <f>VLOOKUP('Medical Examinations'!M272,'Medical Examinations'!M272:M2606,1,FALSE)</f>
        <v>normal weight</v>
      </c>
      <c r="K272" s="11" t="str">
        <f>VLOOKUP('Medical Examinations'!N272,'Medical Examinations'!N272:N2606,1,FALSE)</f>
        <v>diabetes</v>
      </c>
      <c r="L272" s="11" t="str">
        <f>VLOOKUP(Table3[[#This Row],[date of birth]],Table3[date of birth],1,FALSE)</f>
        <v>15-Oct-2001</v>
      </c>
      <c r="M272" s="11">
        <f>VLOOKUP(Table3[[#This Row],[age]],Table3[age],1,FALSE)</f>
        <v>21</v>
      </c>
      <c r="N272" s="65">
        <f>VLOOKUP(Table3[[#This Row],[charges2]],Table3[charges2],1,FALSE)</f>
        <v>2585.27</v>
      </c>
      <c r="O272" s="11" t="str">
        <f>VLOOKUP(Table3[[#This Row],[HOSPITAL TIER2]],Table3[HOSPITAL TIER2],1,FALSE)</f>
        <v>tier - 2</v>
      </c>
      <c r="P272" s="11" t="str">
        <f>VLOOKUP(Table3[[#This Row],[city tier2]],Table3[city tier2],1,FALSE)</f>
        <v>tier - 3</v>
      </c>
      <c r="Q272" s="11" t="str">
        <f>VLOOKUP(Table3[[#This Row],[state id2]],Table3[state id2],1,FALSE)</f>
        <v>R1011</v>
      </c>
      <c r="R272" s="11">
        <f t="shared" si="8"/>
        <v>-6.5345495038073714E-2</v>
      </c>
      <c r="S272" s="11">
        <f t="shared" si="9"/>
        <v>-1.5967131824982092E-2</v>
      </c>
    </row>
    <row r="273" spans="1:19" x14ac:dyDescent="0.25">
      <c r="A273" s="20" t="str">
        <f>VLOOKUP('Customer Names'!A273,'Customer Names'!A273:A2608,1,FALSE)</f>
        <v>Id272</v>
      </c>
      <c r="B273" s="20" t="str">
        <f>VLOOKUP(Table6[[#This Row],[NAME]],Table6[NAME],1,FALSE)</f>
        <v>Stephen</v>
      </c>
      <c r="C273" s="11">
        <f>VLOOKUP(Table4[[#This Row],[BMI]],Table4[BMI],1,FALSE)</f>
        <v>45</v>
      </c>
      <c r="D273" s="11">
        <f>VLOOKUP(Table4[[#This Row],[HBA1C]],Table4[HBA1C],1,FALSE)</f>
        <v>5.24</v>
      </c>
      <c r="E273" s="11" t="str">
        <f>VLOOKUP(Table4[[#This Row],[Any Transplants]],Table4[Any Transplants],1,FALSE)</f>
        <v>No</v>
      </c>
      <c r="F273" s="11" t="str">
        <f>VLOOKUP(Table4[[#This Row],[Cancer history]],Table4[Cancer history],1,FALSE)</f>
        <v>No</v>
      </c>
      <c r="G273" s="11" t="str">
        <f>VLOOKUP(Table4[[#This Row],[Smoker2]],Table4[Smoker2],1,FALSE)</f>
        <v>YES</v>
      </c>
      <c r="H273" s="11" t="str">
        <f>VLOOKUP(Table4[[#This Row],[Heart Issues]],Table4[Heart Issues],1,FALSE)</f>
        <v>yes</v>
      </c>
      <c r="I273" s="11">
        <f>VLOOKUP(Table4[[#This Row],[Number of Major Surgeries]],Table4[Number of Major Surgeries],1,FALSE)</f>
        <v>1</v>
      </c>
      <c r="J273" s="11" t="str">
        <f>VLOOKUP('Medical Examinations'!M273,'Medical Examinations'!M273:M2607,1,FALSE)</f>
        <v>obesity</v>
      </c>
      <c r="K273" s="11" t="str">
        <f>VLOOKUP('Medical Examinations'!N273,'Medical Examinations'!N273:N2607,1,FALSE)</f>
        <v>normal</v>
      </c>
      <c r="L273" s="11" t="str">
        <f>VLOOKUP(Table3[[#This Row],[date of birth]],Table3[date of birth],1,FALSE)</f>
        <v>28-Jul-2001</v>
      </c>
      <c r="M273" s="11">
        <f>VLOOKUP(Table3[[#This Row],[age]],Table3[age],1,FALSE)</f>
        <v>21</v>
      </c>
      <c r="N273" s="65">
        <f>VLOOKUP(Table3[[#This Row],[charges2]],Table3[charges2],1,FALSE)</f>
        <v>2585.85</v>
      </c>
      <c r="O273" s="11" t="str">
        <f>VLOOKUP(Table3[[#This Row],[HOSPITAL TIER2]],Table3[HOSPITAL TIER2],1,FALSE)</f>
        <v>tier - 2</v>
      </c>
      <c r="P273" s="11" t="str">
        <f>VLOOKUP(Table3[[#This Row],[city tier2]],Table3[city tier2],1,FALSE)</f>
        <v>tier - 2</v>
      </c>
      <c r="Q273" s="11" t="str">
        <f>VLOOKUP(Table3[[#This Row],[state id2]],Table3[state id2],1,FALSE)</f>
        <v>R1024</v>
      </c>
      <c r="R273" s="11">
        <f t="shared" si="8"/>
        <v>-6.5977998313512212E-2</v>
      </c>
      <c r="S273" s="11">
        <f t="shared" si="9"/>
        <v>-1.4439903968225316E-2</v>
      </c>
    </row>
    <row r="274" spans="1:19" x14ac:dyDescent="0.25">
      <c r="A274" s="20" t="str">
        <f>VLOOKUP('Customer Names'!A274,'Customer Names'!A274:A2609,1,FALSE)</f>
        <v>Id273</v>
      </c>
      <c r="B274" s="20" t="str">
        <f>VLOOKUP(Table6[[#This Row],[NAME]],Table6[NAME],1,FALSE)</f>
        <v>Andrew B.</v>
      </c>
      <c r="C274" s="11">
        <f>VLOOKUP(Table4[[#This Row],[BMI]],Table4[BMI],1,FALSE)</f>
        <v>26.62</v>
      </c>
      <c r="D274" s="11">
        <f>VLOOKUP(Table4[[#This Row],[HBA1C]],Table4[HBA1C],1,FALSE)</f>
        <v>10.08</v>
      </c>
      <c r="E274" s="11" t="str">
        <f>VLOOKUP(Table4[[#This Row],[Any Transplants]],Table4[Any Transplants],1,FALSE)</f>
        <v>No</v>
      </c>
      <c r="F274" s="11" t="str">
        <f>VLOOKUP(Table4[[#This Row],[Cancer history]],Table4[Cancer history],1,FALSE)</f>
        <v>No</v>
      </c>
      <c r="G274" s="11" t="str">
        <f>VLOOKUP(Table4[[#This Row],[Smoker2]],Table4[Smoker2],1,FALSE)</f>
        <v>YES</v>
      </c>
      <c r="H274" s="11" t="str">
        <f>VLOOKUP(Table4[[#This Row],[Heart Issues]],Table4[Heart Issues],1,FALSE)</f>
        <v>No</v>
      </c>
      <c r="I274" s="11">
        <f>VLOOKUP(Table4[[#This Row],[Number of Major Surgeries]],Table4[Number of Major Surgeries],1,FALSE)</f>
        <v>0</v>
      </c>
      <c r="J274" s="11" t="str">
        <f>VLOOKUP('Medical Examinations'!M274,'Medical Examinations'!M274:M2608,1,FALSE)</f>
        <v>over weight</v>
      </c>
      <c r="K274" s="11" t="str">
        <f>VLOOKUP('Medical Examinations'!N274,'Medical Examinations'!N274:N2608,1,FALSE)</f>
        <v>diabetes</v>
      </c>
      <c r="L274" s="11" t="str">
        <f>VLOOKUP(Table3[[#This Row],[date of birth]],Table3[date of birth],1,FALSE)</f>
        <v>26-Aug-2001</v>
      </c>
      <c r="M274" s="11">
        <f>VLOOKUP(Table3[[#This Row],[age]],Table3[age],1,FALSE)</f>
        <v>21</v>
      </c>
      <c r="N274" s="65">
        <f>VLOOKUP(Table3[[#This Row],[charges2]],Table3[charges2],1,FALSE)</f>
        <v>2597.7800000000002</v>
      </c>
      <c r="O274" s="11" t="str">
        <f>VLOOKUP(Table3[[#This Row],[HOSPITAL TIER2]],Table3[HOSPITAL TIER2],1,FALSE)</f>
        <v>tier - 2</v>
      </c>
      <c r="P274" s="11" t="str">
        <f>VLOOKUP(Table3[[#This Row],[city tier2]],Table3[city tier2],1,FALSE)</f>
        <v>tier - 1</v>
      </c>
      <c r="Q274" s="11" t="str">
        <f>VLOOKUP(Table3[[#This Row],[state id2]],Table3[state id2],1,FALSE)</f>
        <v>R1011</v>
      </c>
      <c r="R274" s="11">
        <f t="shared" si="8"/>
        <v>-6.4646762458421256E-2</v>
      </c>
      <c r="S274" s="11">
        <f t="shared" si="9"/>
        <v>-1.4920514023750895E-2</v>
      </c>
    </row>
    <row r="275" spans="1:19" x14ac:dyDescent="0.25">
      <c r="A275" s="20" t="str">
        <f>VLOOKUP('Customer Names'!A275,'Customer Names'!A275:A2610,1,FALSE)</f>
        <v>Id274</v>
      </c>
      <c r="B275" s="20" t="str">
        <f>VLOOKUP(Table6[[#This Row],[NAME]],Table6[NAME],1,FALSE)</f>
        <v>James</v>
      </c>
      <c r="C275" s="11">
        <f>VLOOKUP(Table4[[#This Row],[BMI]],Table4[BMI],1,FALSE)</f>
        <v>32.67</v>
      </c>
      <c r="D275" s="11">
        <f>VLOOKUP(Table4[[#This Row],[HBA1C]],Table4[HBA1C],1,FALSE)</f>
        <v>10.97</v>
      </c>
      <c r="E275" s="11" t="str">
        <f>VLOOKUP(Table4[[#This Row],[Any Transplants]],Table4[Any Transplants],1,FALSE)</f>
        <v>No</v>
      </c>
      <c r="F275" s="11" t="str">
        <f>VLOOKUP(Table4[[#This Row],[Cancer history]],Table4[Cancer history],1,FALSE)</f>
        <v>No</v>
      </c>
      <c r="G275" s="11" t="str">
        <f>VLOOKUP(Table4[[#This Row],[Smoker2]],Table4[Smoker2],1,FALSE)</f>
        <v>YES</v>
      </c>
      <c r="H275" s="11" t="str">
        <f>VLOOKUP(Table4[[#This Row],[Heart Issues]],Table4[Heart Issues],1,FALSE)</f>
        <v>yes</v>
      </c>
      <c r="I275" s="11">
        <f>VLOOKUP(Table4[[#This Row],[Number of Major Surgeries]],Table4[Number of Major Surgeries],1,FALSE)</f>
        <v>0</v>
      </c>
      <c r="J275" s="11" t="str">
        <f>VLOOKUP('Medical Examinations'!M275,'Medical Examinations'!M275:M2609,1,FALSE)</f>
        <v>obesity</v>
      </c>
      <c r="K275" s="11" t="str">
        <f>VLOOKUP('Medical Examinations'!N275,'Medical Examinations'!N275:N2609,1,FALSE)</f>
        <v>diabetes</v>
      </c>
      <c r="L275" s="11" t="str">
        <f>VLOOKUP(Table3[[#This Row],[date of birth]],Table3[date of birth],1,FALSE)</f>
        <v>26-Aug-1997</v>
      </c>
      <c r="M275" s="11">
        <f>VLOOKUP(Table3[[#This Row],[age]],Table3[age],1,FALSE)</f>
        <v>25</v>
      </c>
      <c r="N275" s="65">
        <f>VLOOKUP(Table3[[#This Row],[charges2]],Table3[charges2],1,FALSE)</f>
        <v>2632.99</v>
      </c>
      <c r="O275" s="11" t="str">
        <f>VLOOKUP(Table3[[#This Row],[HOSPITAL TIER2]],Table3[HOSPITAL TIER2],1,FALSE)</f>
        <v>tier - 2</v>
      </c>
      <c r="P275" s="11" t="str">
        <f>VLOOKUP(Table3[[#This Row],[city tier2]],Table3[city tier2],1,FALSE)</f>
        <v>tier - 1</v>
      </c>
      <c r="Q275" s="11" t="str">
        <f>VLOOKUP(Table3[[#This Row],[state id2]],Table3[state id2],1,FALSE)</f>
        <v>R1011</v>
      </c>
      <c r="R275" s="11">
        <f t="shared" si="8"/>
        <v>-6.5008525985460336E-2</v>
      </c>
      <c r="S275" s="11">
        <f t="shared" si="9"/>
        <v>-1.3660468577659866E-2</v>
      </c>
    </row>
    <row r="276" spans="1:19" x14ac:dyDescent="0.25">
      <c r="A276" s="20" t="str">
        <f>VLOOKUP('Customer Names'!A276,'Customer Names'!A276:A2611,1,FALSE)</f>
        <v>Id275</v>
      </c>
      <c r="B276" s="20" t="str">
        <f>VLOOKUP(Table6[[#This Row],[NAME]],Table6[NAME],1,FALSE)</f>
        <v>Shawn P.</v>
      </c>
      <c r="C276" s="11">
        <f>VLOOKUP(Table4[[#This Row],[BMI]],Table4[BMI],1,FALSE)</f>
        <v>44.44</v>
      </c>
      <c r="D276" s="11">
        <f>VLOOKUP(Table4[[#This Row],[HBA1C]],Table4[HBA1C],1,FALSE)</f>
        <v>4.9000000000000004</v>
      </c>
      <c r="E276" s="11" t="str">
        <f>VLOOKUP(Table4[[#This Row],[Any Transplants]],Table4[Any Transplants],1,FALSE)</f>
        <v>No</v>
      </c>
      <c r="F276" s="11" t="str">
        <f>VLOOKUP(Table4[[#This Row],[Cancer history]],Table4[Cancer history],1,FALSE)</f>
        <v>No</v>
      </c>
      <c r="G276" s="11" t="str">
        <f>VLOOKUP(Table4[[#This Row],[Smoker2]],Table4[Smoker2],1,FALSE)</f>
        <v>YES</v>
      </c>
      <c r="H276" s="11" t="str">
        <f>VLOOKUP(Table4[[#This Row],[Heart Issues]],Table4[Heart Issues],1,FALSE)</f>
        <v>yes</v>
      </c>
      <c r="I276" s="11">
        <f>VLOOKUP(Table4[[#This Row],[Number of Major Surgeries]],Table4[Number of Major Surgeries],1,FALSE)</f>
        <v>1</v>
      </c>
      <c r="J276" s="11" t="str">
        <f>VLOOKUP('Medical Examinations'!M276,'Medical Examinations'!M276:M2610,1,FALSE)</f>
        <v>obesity</v>
      </c>
      <c r="K276" s="11" t="str">
        <f>VLOOKUP('Medical Examinations'!N276,'Medical Examinations'!N276:N2610,1,FALSE)</f>
        <v>normal</v>
      </c>
      <c r="L276" s="11" t="str">
        <f>VLOOKUP(Table3[[#This Row],[date of birth]],Table3[date of birth],1,FALSE)</f>
        <v>24-Jun-2000</v>
      </c>
      <c r="M276" s="11">
        <f>VLOOKUP(Table3[[#This Row],[age]],Table3[age],1,FALSE)</f>
        <v>22</v>
      </c>
      <c r="N276" s="65">
        <f>VLOOKUP(Table3[[#This Row],[charges2]],Table3[charges2],1,FALSE)</f>
        <v>2639.04</v>
      </c>
      <c r="O276" s="11" t="str">
        <f>VLOOKUP(Table3[[#This Row],[HOSPITAL TIER2]],Table3[HOSPITAL TIER2],1,FALSE)</f>
        <v>tier - 2</v>
      </c>
      <c r="P276" s="11" t="str">
        <f>VLOOKUP(Table3[[#This Row],[city tier2]],Table3[city tier2],1,FALSE)</f>
        <v>tier - 2</v>
      </c>
      <c r="Q276" s="11" t="str">
        <f>VLOOKUP(Table3[[#This Row],[state id2]],Table3[state id2],1,FALSE)</f>
        <v>R1012</v>
      </c>
      <c r="R276" s="11">
        <f t="shared" si="8"/>
        <v>-6.4830579257436932E-2</v>
      </c>
      <c r="S276" s="11">
        <f t="shared" si="9"/>
        <v>-1.2388780904243966E-2</v>
      </c>
    </row>
    <row r="277" spans="1:19" x14ac:dyDescent="0.25">
      <c r="A277" s="20" t="str">
        <f>VLOOKUP('Customer Names'!A277,'Customer Names'!A277:A2612,1,FALSE)</f>
        <v>Id276</v>
      </c>
      <c r="B277" s="20" t="str">
        <f>VLOOKUP(Table6[[#This Row],[NAME]],Table6[NAME],1,FALSE)</f>
        <v>Matt</v>
      </c>
      <c r="C277" s="11">
        <f>VLOOKUP(Table4[[#This Row],[BMI]],Table4[BMI],1,FALSE)</f>
        <v>28.31</v>
      </c>
      <c r="D277" s="11">
        <f>VLOOKUP(Table4[[#This Row],[HBA1C]],Table4[HBA1C],1,FALSE)</f>
        <v>5.33</v>
      </c>
      <c r="E277" s="11" t="str">
        <f>VLOOKUP(Table4[[#This Row],[Any Transplants]],Table4[Any Transplants],1,FALSE)</f>
        <v>No</v>
      </c>
      <c r="F277" s="11" t="str">
        <f>VLOOKUP(Table4[[#This Row],[Cancer history]],Table4[Cancer history],1,FALSE)</f>
        <v>No</v>
      </c>
      <c r="G277" s="11" t="str">
        <f>VLOOKUP(Table4[[#This Row],[Smoker2]],Table4[Smoker2],1,FALSE)</f>
        <v>YES</v>
      </c>
      <c r="H277" s="11" t="str">
        <f>VLOOKUP(Table4[[#This Row],[Heart Issues]],Table4[Heart Issues],1,FALSE)</f>
        <v>No</v>
      </c>
      <c r="I277" s="11">
        <f>VLOOKUP(Table4[[#This Row],[Number of Major Surgeries]],Table4[Number of Major Surgeries],1,FALSE)</f>
        <v>0</v>
      </c>
      <c r="J277" s="11" t="str">
        <f>VLOOKUP('Medical Examinations'!M277,'Medical Examinations'!M277:M2611,1,FALSE)</f>
        <v>over weight</v>
      </c>
      <c r="K277" s="11" t="str">
        <f>VLOOKUP('Medical Examinations'!N277,'Medical Examinations'!N277:N2611,1,FALSE)</f>
        <v>normal</v>
      </c>
      <c r="L277" s="11" t="str">
        <f>VLOOKUP(Table3[[#This Row],[date of birth]],Table3[date of birth],1,FALSE)</f>
        <v>9-Dec-2000</v>
      </c>
      <c r="M277" s="11">
        <f>VLOOKUP(Table3[[#This Row],[age]],Table3[age],1,FALSE)</f>
        <v>22</v>
      </c>
      <c r="N277" s="65">
        <f>VLOOKUP(Table3[[#This Row],[charges2]],Table3[charges2],1,FALSE)</f>
        <v>2643.27</v>
      </c>
      <c r="O277" s="11" t="str">
        <f>VLOOKUP(Table3[[#This Row],[HOSPITAL TIER2]],Table3[HOSPITAL TIER2],1,FALSE)</f>
        <v>tier - 2</v>
      </c>
      <c r="P277" s="11" t="str">
        <f>VLOOKUP(Table3[[#This Row],[city tier2]],Table3[city tier2],1,FALSE)</f>
        <v>tier - 1</v>
      </c>
      <c r="Q277" s="11" t="str">
        <f>VLOOKUP(Table3[[#This Row],[state id2]],Table3[state id2],1,FALSE)</f>
        <v>R1012</v>
      </c>
      <c r="R277" s="11">
        <f t="shared" si="8"/>
        <v>-6.3604871290736886E-2</v>
      </c>
      <c r="S277" s="11">
        <f t="shared" si="9"/>
        <v>-1.2963129974618423E-2</v>
      </c>
    </row>
    <row r="278" spans="1:19" x14ac:dyDescent="0.25">
      <c r="A278" s="20" t="str">
        <f>VLOOKUP('Customer Names'!A278,'Customer Names'!A278:A2613,1,FALSE)</f>
        <v>Id277</v>
      </c>
      <c r="B278" s="20" t="str">
        <f>VLOOKUP(Table6[[#This Row],[NAME]],Table6[NAME],1,FALSE)</f>
        <v>Nathaniel</v>
      </c>
      <c r="C278" s="11">
        <f>VLOOKUP(Table4[[#This Row],[BMI]],Table4[BMI],1,FALSE)</f>
        <v>25.05</v>
      </c>
      <c r="D278" s="11">
        <f>VLOOKUP(Table4[[#This Row],[HBA1C]],Table4[HBA1C],1,FALSE)</f>
        <v>4.6100000000000003</v>
      </c>
      <c r="E278" s="11" t="str">
        <f>VLOOKUP(Table4[[#This Row],[Any Transplants]],Table4[Any Transplants],1,FALSE)</f>
        <v>No</v>
      </c>
      <c r="F278" s="11" t="str">
        <f>VLOOKUP(Table4[[#This Row],[Cancer history]],Table4[Cancer history],1,FALSE)</f>
        <v>No</v>
      </c>
      <c r="G278" s="11" t="str">
        <f>VLOOKUP(Table4[[#This Row],[Smoker2]],Table4[Smoker2],1,FALSE)</f>
        <v>YES</v>
      </c>
      <c r="H278" s="11" t="str">
        <f>VLOOKUP(Table4[[#This Row],[Heart Issues]],Table4[Heart Issues],1,FALSE)</f>
        <v>No</v>
      </c>
      <c r="I278" s="11">
        <f>VLOOKUP(Table4[[#This Row],[Number of Major Surgeries]],Table4[Number of Major Surgeries],1,FALSE)</f>
        <v>2</v>
      </c>
      <c r="J278" s="11" t="str">
        <f>VLOOKUP('Medical Examinations'!M278,'Medical Examinations'!M278:M2612,1,FALSE)</f>
        <v>over weight</v>
      </c>
      <c r="K278" s="11" t="str">
        <f>VLOOKUP('Medical Examinations'!N278,'Medical Examinations'!N278:N2612,1,FALSE)</f>
        <v>normal</v>
      </c>
      <c r="L278" s="11" t="str">
        <f>VLOOKUP(Table3[[#This Row],[date of birth]],Table3[date of birth],1,FALSE)</f>
        <v>5-Aug-1996</v>
      </c>
      <c r="M278" s="11">
        <f>VLOOKUP(Table3[[#This Row],[age]],Table3[age],1,FALSE)</f>
        <v>26</v>
      </c>
      <c r="N278" s="65">
        <f>VLOOKUP(Table3[[#This Row],[charges2]],Table3[charges2],1,FALSE)</f>
        <v>2680.95</v>
      </c>
      <c r="O278" s="11" t="str">
        <f>VLOOKUP(Table3[[#This Row],[HOSPITAL TIER2]],Table3[HOSPITAL TIER2],1,FALSE)</f>
        <v>tier - 3</v>
      </c>
      <c r="P278" s="11" t="str">
        <f>VLOOKUP(Table3[[#This Row],[city tier2]],Table3[city tier2],1,FALSE)</f>
        <v>tier - 2</v>
      </c>
      <c r="Q278" s="11" t="str">
        <f>VLOOKUP(Table3[[#This Row],[state id2]],Table3[state id2],1,FALSE)</f>
        <v>R1012</v>
      </c>
      <c r="R278" s="11">
        <f t="shared" si="8"/>
        <v>-6.3792160201173884E-2</v>
      </c>
      <c r="S278" s="11">
        <f t="shared" si="9"/>
        <v>-1.3389533927283917E-2</v>
      </c>
    </row>
    <row r="279" spans="1:19" x14ac:dyDescent="0.25">
      <c r="A279" s="20" t="str">
        <f>VLOOKUP('Customer Names'!A279,'Customer Names'!A279:A2614,1,FALSE)</f>
        <v>Id278</v>
      </c>
      <c r="B279" s="20" t="str">
        <f>VLOOKUP(Table6[[#This Row],[NAME]],Table6[NAME],1,FALSE)</f>
        <v>Kevin D.</v>
      </c>
      <c r="C279" s="11">
        <f>VLOOKUP(Table4[[#This Row],[BMI]],Table4[BMI],1,FALSE)</f>
        <v>28.34</v>
      </c>
      <c r="D279" s="11">
        <f>VLOOKUP(Table4[[#This Row],[HBA1C]],Table4[HBA1C],1,FALSE)</f>
        <v>8.18</v>
      </c>
      <c r="E279" s="11" t="str">
        <f>VLOOKUP(Table4[[#This Row],[Any Transplants]],Table4[Any Transplants],1,FALSE)</f>
        <v>No</v>
      </c>
      <c r="F279" s="11" t="str">
        <f>VLOOKUP(Table4[[#This Row],[Cancer history]],Table4[Cancer history],1,FALSE)</f>
        <v>No</v>
      </c>
      <c r="G279" s="11" t="str">
        <f>VLOOKUP(Table4[[#This Row],[Smoker2]],Table4[Smoker2],1,FALSE)</f>
        <v>YES</v>
      </c>
      <c r="H279" s="11" t="str">
        <f>VLOOKUP(Table4[[#This Row],[Heart Issues]],Table4[Heart Issues],1,FALSE)</f>
        <v>No</v>
      </c>
      <c r="I279" s="11">
        <f>VLOOKUP(Table4[[#This Row],[Number of Major Surgeries]],Table4[Number of Major Surgeries],1,FALSE)</f>
        <v>0</v>
      </c>
      <c r="J279" s="11" t="str">
        <f>VLOOKUP('Medical Examinations'!M279,'Medical Examinations'!M279:M2613,1,FALSE)</f>
        <v>over weight</v>
      </c>
      <c r="K279" s="11" t="str">
        <f>VLOOKUP('Medical Examinations'!N279,'Medical Examinations'!N279:N2613,1,FALSE)</f>
        <v>diabetes</v>
      </c>
      <c r="L279" s="11" t="str">
        <f>VLOOKUP(Table3[[#This Row],[date of birth]],Table3[date of birth],1,FALSE)</f>
        <v>17-Sep-1994</v>
      </c>
      <c r="M279" s="11">
        <f>VLOOKUP(Table3[[#This Row],[age]],Table3[age],1,FALSE)</f>
        <v>28</v>
      </c>
      <c r="N279" s="65">
        <f>VLOOKUP(Table3[[#This Row],[charges2]],Table3[charges2],1,FALSE)</f>
        <v>2684.69</v>
      </c>
      <c r="O279" s="11" t="str">
        <f>VLOOKUP(Table3[[#This Row],[HOSPITAL TIER2]],Table3[HOSPITAL TIER2],1,FALSE)</f>
        <v>tier - 2</v>
      </c>
      <c r="P279" s="11" t="str">
        <f>VLOOKUP(Table3[[#This Row],[city tier2]],Table3[city tier2],1,FALSE)</f>
        <v>tier - 2</v>
      </c>
      <c r="Q279" s="11" t="str">
        <f>VLOOKUP(Table3[[#This Row],[state id2]],Table3[state id2],1,FALSE)</f>
        <v>R1013</v>
      </c>
      <c r="R279" s="11">
        <f t="shared" si="8"/>
        <v>-6.4175031338577507E-2</v>
      </c>
      <c r="S279" s="11">
        <f t="shared" si="9"/>
        <v>-1.3927417745546056E-2</v>
      </c>
    </row>
    <row r="280" spans="1:19" x14ac:dyDescent="0.25">
      <c r="A280" s="20" t="str">
        <f>VLOOKUP('Customer Names'!A280,'Customer Names'!A280:A2615,1,FALSE)</f>
        <v>Id279</v>
      </c>
      <c r="B280" s="20" t="str">
        <f>VLOOKUP(Table6[[#This Row],[NAME]],Table6[NAME],1,FALSE)</f>
        <v>Joan</v>
      </c>
      <c r="C280" s="11">
        <f>VLOOKUP(Table4[[#This Row],[BMI]],Table4[BMI],1,FALSE)</f>
        <v>17.765000000000001</v>
      </c>
      <c r="D280" s="11">
        <f>VLOOKUP(Table4[[#This Row],[HBA1C]],Table4[HBA1C],1,FALSE)</f>
        <v>5.62</v>
      </c>
      <c r="E280" s="11" t="str">
        <f>VLOOKUP(Table4[[#This Row],[Any Transplants]],Table4[Any Transplants],1,FALSE)</f>
        <v>No</v>
      </c>
      <c r="F280" s="11" t="str">
        <f>VLOOKUP(Table4[[#This Row],[Cancer history]],Table4[Cancer history],1,FALSE)</f>
        <v>No</v>
      </c>
      <c r="G280" s="11" t="str">
        <f>VLOOKUP(Table4[[#This Row],[Smoker2]],Table4[Smoker2],1,FALSE)</f>
        <v>YES</v>
      </c>
      <c r="H280" s="11" t="str">
        <f>VLOOKUP(Table4[[#This Row],[Heart Issues]],Table4[Heart Issues],1,FALSE)</f>
        <v>No</v>
      </c>
      <c r="I280" s="11">
        <f>VLOOKUP(Table4[[#This Row],[Number of Major Surgeries]],Table4[Number of Major Surgeries],1,FALSE)</f>
        <v>0</v>
      </c>
      <c r="J280" s="11" t="str">
        <f>VLOOKUP('Medical Examinations'!M280,'Medical Examinations'!M280:M2614,1,FALSE)</f>
        <v>underweight</v>
      </c>
      <c r="K280" s="11" t="str">
        <f>VLOOKUP('Medical Examinations'!N280,'Medical Examinations'!N280:N2614,1,FALSE)</f>
        <v>normal</v>
      </c>
      <c r="L280" s="11" t="str">
        <f>VLOOKUP(Table3[[#This Row],[date of birth]],Table3[date of birth],1,FALSE)</f>
        <v>2-Oct-1994</v>
      </c>
      <c r="M280" s="11">
        <f>VLOOKUP(Table3[[#This Row],[age]],Table3[age],1,FALSE)</f>
        <v>28</v>
      </c>
      <c r="N280" s="65">
        <f>VLOOKUP(Table3[[#This Row],[charges2]],Table3[charges2],1,FALSE)</f>
        <v>2689.5</v>
      </c>
      <c r="O280" s="11" t="str">
        <f>VLOOKUP(Table3[[#This Row],[HOSPITAL TIER2]],Table3[HOSPITAL TIER2],1,FALSE)</f>
        <v>tier - 3</v>
      </c>
      <c r="P280" s="11" t="str">
        <f>VLOOKUP(Table3[[#This Row],[city tier2]],Table3[city tier2],1,FALSE)</f>
        <v>tier - 2</v>
      </c>
      <c r="Q280" s="11" t="str">
        <f>VLOOKUP(Table3[[#This Row],[state id2]],Table3[state id2],1,FALSE)</f>
        <v>R1013</v>
      </c>
      <c r="R280" s="11">
        <f t="shared" si="8"/>
        <v>-6.429550009318824E-2</v>
      </c>
      <c r="S280" s="11">
        <f t="shared" si="9"/>
        <v>-1.3540721648733963E-2</v>
      </c>
    </row>
    <row r="281" spans="1:19" x14ac:dyDescent="0.25">
      <c r="A281" s="20" t="str">
        <f>VLOOKUP('Customer Names'!A281,'Customer Names'!A281:A2616,1,FALSE)</f>
        <v>Id280</v>
      </c>
      <c r="B281" s="20" t="str">
        <f>VLOOKUP(Table6[[#This Row],[NAME]],Table6[NAME],1,FALSE)</f>
        <v>Christopher A</v>
      </c>
      <c r="C281" s="11">
        <f>VLOOKUP(Table4[[#This Row],[BMI]],Table4[BMI],1,FALSE)</f>
        <v>36.119999999999997</v>
      </c>
      <c r="D281" s="11">
        <f>VLOOKUP(Table4[[#This Row],[HBA1C]],Table4[HBA1C],1,FALSE)</f>
        <v>5.82</v>
      </c>
      <c r="E281" s="11" t="str">
        <f>VLOOKUP(Table4[[#This Row],[Any Transplants]],Table4[Any Transplants],1,FALSE)</f>
        <v>No</v>
      </c>
      <c r="F281" s="11" t="str">
        <f>VLOOKUP(Table4[[#This Row],[Cancer history]],Table4[Cancer history],1,FALSE)</f>
        <v>No</v>
      </c>
      <c r="G281" s="11" t="str">
        <f>VLOOKUP(Table4[[#This Row],[Smoker2]],Table4[Smoker2],1,FALSE)</f>
        <v>YES</v>
      </c>
      <c r="H281" s="11" t="str">
        <f>VLOOKUP(Table4[[#This Row],[Heart Issues]],Table4[Heart Issues],1,FALSE)</f>
        <v>No</v>
      </c>
      <c r="I281" s="11">
        <f>VLOOKUP(Table4[[#This Row],[Number of Major Surgeries]],Table4[Number of Major Surgeries],1,FALSE)</f>
        <v>0</v>
      </c>
      <c r="J281" s="11" t="str">
        <f>VLOOKUP('Medical Examinations'!M281,'Medical Examinations'!M281:M2615,1,FALSE)</f>
        <v>obesity</v>
      </c>
      <c r="K281" s="11" t="str">
        <f>VLOOKUP('Medical Examinations'!N281,'Medical Examinations'!N281:N2615,1,FALSE)</f>
        <v>prediabetes</v>
      </c>
      <c r="L281" s="11" t="str">
        <f>VLOOKUP(Table3[[#This Row],[date of birth]],Table3[date of birth],1,FALSE)</f>
        <v>11-Jun-1999</v>
      </c>
      <c r="M281" s="11">
        <f>VLOOKUP(Table3[[#This Row],[age]],Table3[age],1,FALSE)</f>
        <v>23</v>
      </c>
      <c r="N281" s="65">
        <f>VLOOKUP(Table3[[#This Row],[charges2]],Table3[charges2],1,FALSE)</f>
        <v>2690.11</v>
      </c>
      <c r="O281" s="11" t="str">
        <f>VLOOKUP(Table3[[#This Row],[HOSPITAL TIER2]],Table3[HOSPITAL TIER2],1,FALSE)</f>
        <v>tier - 2</v>
      </c>
      <c r="P281" s="11" t="str">
        <f>VLOOKUP(Table3[[#This Row],[city tier2]],Table3[city tier2],1,FALSE)</f>
        <v>tier - 2</v>
      </c>
      <c r="Q281" s="11" t="str">
        <f>VLOOKUP(Table3[[#This Row],[state id2]],Table3[state id2],1,FALSE)</f>
        <v>R1012</v>
      </c>
      <c r="R281" s="11">
        <f t="shared" si="8"/>
        <v>-6.511420216202872E-2</v>
      </c>
      <c r="S281" s="11">
        <f t="shared" si="9"/>
        <v>-1.3765778036256617E-2</v>
      </c>
    </row>
    <row r="282" spans="1:19" x14ac:dyDescent="0.25">
      <c r="A282" s="20" t="str">
        <f>VLOOKUP('Customer Names'!A282,'Customer Names'!A282:A2617,1,FALSE)</f>
        <v>Id281</v>
      </c>
      <c r="B282" s="20" t="str">
        <f>VLOOKUP(Table6[[#This Row],[NAME]],Table6[NAME],1,FALSE)</f>
        <v>Kacy L.</v>
      </c>
      <c r="C282" s="11">
        <f>VLOOKUP(Table4[[#This Row],[BMI]],Table4[BMI],1,FALSE)</f>
        <v>23.19</v>
      </c>
      <c r="D282" s="11">
        <f>VLOOKUP(Table4[[#This Row],[HBA1C]],Table4[HBA1C],1,FALSE)</f>
        <v>7.66</v>
      </c>
      <c r="E282" s="11" t="str">
        <f>VLOOKUP(Table4[[#This Row],[Any Transplants]],Table4[Any Transplants],1,FALSE)</f>
        <v>No</v>
      </c>
      <c r="F282" s="11" t="str">
        <f>VLOOKUP(Table4[[#This Row],[Cancer history]],Table4[Cancer history],1,FALSE)</f>
        <v>No</v>
      </c>
      <c r="G282" s="11" t="str">
        <f>VLOOKUP(Table4[[#This Row],[Smoker2]],Table4[Smoker2],1,FALSE)</f>
        <v>YES</v>
      </c>
      <c r="H282" s="11" t="str">
        <f>VLOOKUP(Table4[[#This Row],[Heart Issues]],Table4[Heart Issues],1,FALSE)</f>
        <v>No</v>
      </c>
      <c r="I282" s="11">
        <f>VLOOKUP(Table4[[#This Row],[Number of Major Surgeries]],Table4[Number of Major Surgeries],1,FALSE)</f>
        <v>0</v>
      </c>
      <c r="J282" s="11" t="str">
        <f>VLOOKUP('Medical Examinations'!M282,'Medical Examinations'!M282:M2616,1,FALSE)</f>
        <v>normal weight</v>
      </c>
      <c r="K282" s="11" t="str">
        <f>VLOOKUP('Medical Examinations'!N282,'Medical Examinations'!N282:N2616,1,FALSE)</f>
        <v>diabetes</v>
      </c>
      <c r="L282" s="11" t="str">
        <f>VLOOKUP(Table3[[#This Row],[date of birth]],Table3[date of birth],1,FALSE)</f>
        <v>13-Jun-1996</v>
      </c>
      <c r="M282" s="11">
        <f>VLOOKUP(Table3[[#This Row],[age]],Table3[age],1,FALSE)</f>
        <v>26</v>
      </c>
      <c r="N282" s="65">
        <f>VLOOKUP(Table3[[#This Row],[charges2]],Table3[charges2],1,FALSE)</f>
        <v>2699.57</v>
      </c>
      <c r="O282" s="11" t="str">
        <f>VLOOKUP(Table3[[#This Row],[HOSPITAL TIER2]],Table3[HOSPITAL TIER2],1,FALSE)</f>
        <v>tier - 2</v>
      </c>
      <c r="P282" s="11" t="str">
        <f>VLOOKUP(Table3[[#This Row],[city tier2]],Table3[city tier2],1,FALSE)</f>
        <v>tier - 1</v>
      </c>
      <c r="Q282" s="11" t="str">
        <f>VLOOKUP(Table3[[#This Row],[state id2]],Table3[state id2],1,FALSE)</f>
        <v>R1012</v>
      </c>
      <c r="R282" s="11">
        <f t="shared" si="8"/>
        <v>-6.4626257535212811E-2</v>
      </c>
      <c r="S282" s="11">
        <f t="shared" si="9"/>
        <v>-1.4010515827085552E-2</v>
      </c>
    </row>
    <row r="283" spans="1:19" x14ac:dyDescent="0.25">
      <c r="A283" s="20" t="str">
        <f>VLOOKUP('Customer Names'!A283,'Customer Names'!A283:A2618,1,FALSE)</f>
        <v>Id282</v>
      </c>
      <c r="B283" s="20" t="str">
        <f>VLOOKUP(Table6[[#This Row],[NAME]],Table6[NAME],1,FALSE)</f>
        <v>Benjamin H.</v>
      </c>
      <c r="C283" s="11">
        <f>VLOOKUP(Table4[[#This Row],[BMI]],Table4[BMI],1,FALSE)</f>
        <v>35.99</v>
      </c>
      <c r="D283" s="11">
        <f>VLOOKUP(Table4[[#This Row],[HBA1C]],Table4[HBA1C],1,FALSE)</f>
        <v>4.2300000000000004</v>
      </c>
      <c r="E283" s="11" t="str">
        <f>VLOOKUP(Table4[[#This Row],[Any Transplants]],Table4[Any Transplants],1,FALSE)</f>
        <v>No</v>
      </c>
      <c r="F283" s="11" t="str">
        <f>VLOOKUP(Table4[[#This Row],[Cancer history]],Table4[Cancer history],1,FALSE)</f>
        <v>No</v>
      </c>
      <c r="G283" s="11" t="str">
        <f>VLOOKUP(Table4[[#This Row],[Smoker2]],Table4[Smoker2],1,FALSE)</f>
        <v>YES</v>
      </c>
      <c r="H283" s="11" t="str">
        <f>VLOOKUP(Table4[[#This Row],[Heart Issues]],Table4[Heart Issues],1,FALSE)</f>
        <v>No</v>
      </c>
      <c r="I283" s="11">
        <f>VLOOKUP(Table4[[#This Row],[Number of Major Surgeries]],Table4[Number of Major Surgeries],1,FALSE)</f>
        <v>0</v>
      </c>
      <c r="J283" s="11" t="str">
        <f>VLOOKUP('Medical Examinations'!M283,'Medical Examinations'!M283:M2617,1,FALSE)</f>
        <v>obesity</v>
      </c>
      <c r="K283" s="11" t="str">
        <f>VLOOKUP('Medical Examinations'!N283,'Medical Examinations'!N283:N2617,1,FALSE)</f>
        <v>normal</v>
      </c>
      <c r="L283" s="11" t="str">
        <f>VLOOKUP(Table3[[#This Row],[date of birth]],Table3[date of birth],1,FALSE)</f>
        <v>17-Jul-2003</v>
      </c>
      <c r="M283" s="11">
        <f>VLOOKUP(Table3[[#This Row],[age]],Table3[age],1,FALSE)</f>
        <v>19</v>
      </c>
      <c r="N283" s="65">
        <f>VLOOKUP(Table3[[#This Row],[charges2]],Table3[charges2],1,FALSE)</f>
        <v>2709.11</v>
      </c>
      <c r="O283" s="11" t="str">
        <f>VLOOKUP(Table3[[#This Row],[HOSPITAL TIER2]],Table3[HOSPITAL TIER2],1,FALSE)</f>
        <v>tier - 2</v>
      </c>
      <c r="P283" s="11" t="str">
        <f>VLOOKUP(Table3[[#This Row],[city tier2]],Table3[city tier2],1,FALSE)</f>
        <v>tier - 2</v>
      </c>
      <c r="Q283" s="11" t="str">
        <f>VLOOKUP(Table3[[#This Row],[state id2]],Table3[state id2],1,FALSE)</f>
        <v>R1012</v>
      </c>
      <c r="R283" s="11">
        <f t="shared" si="8"/>
        <v>-6.5151185597190256E-2</v>
      </c>
      <c r="S283" s="11">
        <f t="shared" si="9"/>
        <v>-1.3708127087103089E-2</v>
      </c>
    </row>
    <row r="284" spans="1:19" x14ac:dyDescent="0.25">
      <c r="A284" s="20" t="str">
        <f>VLOOKUP('Customer Names'!A284,'Customer Names'!A284:A2619,1,FALSE)</f>
        <v>Id283</v>
      </c>
      <c r="B284" s="20" t="str">
        <f>VLOOKUP(Table6[[#This Row],[NAME]],Table6[NAME],1,FALSE)</f>
        <v>Xaviour J.</v>
      </c>
      <c r="C284" s="11">
        <f>VLOOKUP(Table4[[#This Row],[BMI]],Table4[BMI],1,FALSE)</f>
        <v>30.25</v>
      </c>
      <c r="D284" s="11">
        <f>VLOOKUP(Table4[[#This Row],[HBA1C]],Table4[HBA1C],1,FALSE)</f>
        <v>5.58</v>
      </c>
      <c r="E284" s="11" t="str">
        <f>VLOOKUP(Table4[[#This Row],[Any Transplants]],Table4[Any Transplants],1,FALSE)</f>
        <v>No</v>
      </c>
      <c r="F284" s="11" t="str">
        <f>VLOOKUP(Table4[[#This Row],[Cancer history]],Table4[Cancer history],1,FALSE)</f>
        <v>Yes</v>
      </c>
      <c r="G284" s="11" t="str">
        <f>VLOOKUP(Table4[[#This Row],[Smoker2]],Table4[Smoker2],1,FALSE)</f>
        <v>YES</v>
      </c>
      <c r="H284" s="11" t="str">
        <f>VLOOKUP(Table4[[#This Row],[Heart Issues]],Table4[Heart Issues],1,FALSE)</f>
        <v>No</v>
      </c>
      <c r="I284" s="11">
        <f>VLOOKUP(Table4[[#This Row],[Number of Major Surgeries]],Table4[Number of Major Surgeries],1,FALSE)</f>
        <v>1</v>
      </c>
      <c r="J284" s="11" t="str">
        <f>VLOOKUP('Medical Examinations'!M284,'Medical Examinations'!M284:M2618,1,FALSE)</f>
        <v>obesity</v>
      </c>
      <c r="K284" s="11" t="str">
        <f>VLOOKUP('Medical Examinations'!N284,'Medical Examinations'!N284:N2618,1,FALSE)</f>
        <v>normal</v>
      </c>
      <c r="L284" s="11" t="str">
        <f>VLOOKUP(Table3[[#This Row],[date of birth]],Table3[date of birth],1,FALSE)</f>
        <v>21-Nov-2003</v>
      </c>
      <c r="M284" s="11">
        <f>VLOOKUP(Table3[[#This Row],[age]],Table3[age],1,FALSE)</f>
        <v>19</v>
      </c>
      <c r="N284" s="65">
        <f>VLOOKUP(Table3[[#This Row],[charges2]],Table3[charges2],1,FALSE)</f>
        <v>2709.24</v>
      </c>
      <c r="O284" s="11" t="str">
        <f>VLOOKUP(Table3[[#This Row],[HOSPITAL TIER2]],Table3[HOSPITAL TIER2],1,FALSE)</f>
        <v>tier - 2</v>
      </c>
      <c r="P284" s="11" t="str">
        <f>VLOOKUP(Table3[[#This Row],[city tier2]],Table3[city tier2],1,FALSE)</f>
        <v>tier - 2</v>
      </c>
      <c r="Q284" s="11" t="str">
        <f>VLOOKUP(Table3[[#This Row],[state id2]],Table3[state id2],1,FALSE)</f>
        <v>R1012</v>
      </c>
      <c r="R284" s="11">
        <f t="shared" si="8"/>
        <v>-6.4577303403109521E-2</v>
      </c>
      <c r="S284" s="11">
        <f t="shared" si="9"/>
        <v>-1.4648707338780868E-2</v>
      </c>
    </row>
    <row r="285" spans="1:19" x14ac:dyDescent="0.25">
      <c r="A285" s="20" t="str">
        <f>VLOOKUP('Customer Names'!A285,'Customer Names'!A285:A2620,1,FALSE)</f>
        <v>Id284</v>
      </c>
      <c r="B285" s="20" t="str">
        <f>VLOOKUP(Table6[[#This Row],[NAME]],Table6[NAME],1,FALSE)</f>
        <v>Michael T.</v>
      </c>
      <c r="C285" s="11">
        <f>VLOOKUP(Table4[[#This Row],[BMI]],Table4[BMI],1,FALSE)</f>
        <v>26.24</v>
      </c>
      <c r="D285" s="11">
        <f>VLOOKUP(Table4[[#This Row],[HBA1C]],Table4[HBA1C],1,FALSE)</f>
        <v>6.26</v>
      </c>
      <c r="E285" s="11" t="str">
        <f>VLOOKUP(Table4[[#This Row],[Any Transplants]],Table4[Any Transplants],1,FALSE)</f>
        <v>No</v>
      </c>
      <c r="F285" s="11" t="str">
        <f>VLOOKUP(Table4[[#This Row],[Cancer history]],Table4[Cancer history],1,FALSE)</f>
        <v>No</v>
      </c>
      <c r="G285" s="11" t="str">
        <f>VLOOKUP(Table4[[#This Row],[Smoker2]],Table4[Smoker2],1,FALSE)</f>
        <v>YES</v>
      </c>
      <c r="H285" s="11" t="str">
        <f>VLOOKUP(Table4[[#This Row],[Heart Issues]],Table4[Heart Issues],1,FALSE)</f>
        <v>yes</v>
      </c>
      <c r="I285" s="11">
        <f>VLOOKUP(Table4[[#This Row],[Number of Major Surgeries]],Table4[Number of Major Surgeries],1,FALSE)</f>
        <v>0</v>
      </c>
      <c r="J285" s="11" t="str">
        <f>VLOOKUP('Medical Examinations'!M285,'Medical Examinations'!M285:M2619,1,FALSE)</f>
        <v>over weight</v>
      </c>
      <c r="K285" s="11" t="str">
        <f>VLOOKUP('Medical Examinations'!N285,'Medical Examinations'!N285:N2619,1,FALSE)</f>
        <v>prediabetes</v>
      </c>
      <c r="L285" s="11" t="str">
        <f>VLOOKUP(Table3[[#This Row],[date of birth]],Table3[date of birth],1,FALSE)</f>
        <v>1-Dec-2003</v>
      </c>
      <c r="M285" s="11">
        <f>VLOOKUP(Table3[[#This Row],[age]],Table3[age],1,FALSE)</f>
        <v>19</v>
      </c>
      <c r="N285" s="65">
        <f>VLOOKUP(Table3[[#This Row],[charges2]],Table3[charges2],1,FALSE)</f>
        <v>2710.83</v>
      </c>
      <c r="O285" s="11" t="str">
        <f>VLOOKUP(Table3[[#This Row],[HOSPITAL TIER2]],Table3[HOSPITAL TIER2],1,FALSE)</f>
        <v>tier - 2</v>
      </c>
      <c r="P285" s="11" t="str">
        <f>VLOOKUP(Table3[[#This Row],[city tier2]],Table3[city tier2],1,FALSE)</f>
        <v>tier - 3</v>
      </c>
      <c r="Q285" s="11" t="str">
        <f>VLOOKUP(Table3[[#This Row],[state id2]],Table3[state id2],1,FALSE)</f>
        <v>R1012</v>
      </c>
      <c r="R285" s="11">
        <f t="shared" si="8"/>
        <v>-6.459847705434911E-2</v>
      </c>
      <c r="S285" s="11">
        <f t="shared" si="9"/>
        <v>-1.5047020804588038E-2</v>
      </c>
    </row>
    <row r="286" spans="1:19" x14ac:dyDescent="0.25">
      <c r="A286" s="20" t="str">
        <f>VLOOKUP('Customer Names'!A286,'Customer Names'!A286:A2621,1,FALSE)</f>
        <v>Id285</v>
      </c>
      <c r="B286" s="20" t="str">
        <f>VLOOKUP(Table6[[#This Row],[NAME]],Table6[NAME],1,FALSE)</f>
        <v>Bradley</v>
      </c>
      <c r="C286" s="11">
        <f>VLOOKUP(Table4[[#This Row],[BMI]],Table4[BMI],1,FALSE)</f>
        <v>31.36</v>
      </c>
      <c r="D286" s="11">
        <f>VLOOKUP(Table4[[#This Row],[HBA1C]],Table4[HBA1C],1,FALSE)</f>
        <v>10.6</v>
      </c>
      <c r="E286" s="11" t="str">
        <f>VLOOKUP(Table4[[#This Row],[Any Transplants]],Table4[Any Transplants],1,FALSE)</f>
        <v>No</v>
      </c>
      <c r="F286" s="11" t="str">
        <f>VLOOKUP(Table4[[#This Row],[Cancer history]],Table4[Cancer history],1,FALSE)</f>
        <v>No</v>
      </c>
      <c r="G286" s="11" t="str">
        <f>VLOOKUP(Table4[[#This Row],[Smoker2]],Table4[Smoker2],1,FALSE)</f>
        <v>YES</v>
      </c>
      <c r="H286" s="11" t="str">
        <f>VLOOKUP(Table4[[#This Row],[Heart Issues]],Table4[Heart Issues],1,FALSE)</f>
        <v>yes</v>
      </c>
      <c r="I286" s="11">
        <f>VLOOKUP(Table4[[#This Row],[Number of Major Surgeries]],Table4[Number of Major Surgeries],1,FALSE)</f>
        <v>0</v>
      </c>
      <c r="J286" s="11" t="str">
        <f>VLOOKUP('Medical Examinations'!M286,'Medical Examinations'!M286:M2620,1,FALSE)</f>
        <v>obesity</v>
      </c>
      <c r="K286" s="11" t="str">
        <f>VLOOKUP('Medical Examinations'!N286,'Medical Examinations'!N286:N2620,1,FALSE)</f>
        <v>diabetes</v>
      </c>
      <c r="L286" s="11" t="str">
        <f>VLOOKUP(Table3[[#This Row],[date of birth]],Table3[date of birth],1,FALSE)</f>
        <v>6-Aug-2003</v>
      </c>
      <c r="M286" s="11">
        <f>VLOOKUP(Table3[[#This Row],[age]],Table3[age],1,FALSE)</f>
        <v>19</v>
      </c>
      <c r="N286" s="65">
        <f>VLOOKUP(Table3[[#This Row],[charges2]],Table3[charges2],1,FALSE)</f>
        <v>2719.28</v>
      </c>
      <c r="O286" s="11" t="str">
        <f>VLOOKUP(Table3[[#This Row],[HOSPITAL TIER2]],Table3[HOSPITAL TIER2],1,FALSE)</f>
        <v>tier - 2</v>
      </c>
      <c r="P286" s="11" t="str">
        <f>VLOOKUP(Table3[[#This Row],[city tier2]],Table3[city tier2],1,FALSE)</f>
        <v>tier - 2</v>
      </c>
      <c r="Q286" s="11" t="str">
        <f>VLOOKUP(Table3[[#This Row],[state id2]],Table3[state id2],1,FALSE)</f>
        <v>R1012</v>
      </c>
      <c r="R286" s="11">
        <f t="shared" si="8"/>
        <v>-6.5045834369328315E-2</v>
      </c>
      <c r="S286" s="11">
        <f t="shared" si="9"/>
        <v>-1.517252304873303E-2</v>
      </c>
    </row>
    <row r="287" spans="1:19" x14ac:dyDescent="0.25">
      <c r="A287" s="20" t="str">
        <f>VLOOKUP('Customer Names'!A287,'Customer Names'!A287:A2622,1,FALSE)</f>
        <v>Id286</v>
      </c>
      <c r="B287" s="20" t="str">
        <f>VLOOKUP(Table6[[#This Row],[NAME]],Table6[NAME],1,FALSE)</f>
        <v>Andrea</v>
      </c>
      <c r="C287" s="11">
        <f>VLOOKUP(Table4[[#This Row],[BMI]],Table4[BMI],1,FALSE)</f>
        <v>25.69</v>
      </c>
      <c r="D287" s="11">
        <f>VLOOKUP(Table4[[#This Row],[HBA1C]],Table4[HBA1C],1,FALSE)</f>
        <v>4.78</v>
      </c>
      <c r="E287" s="11" t="str">
        <f>VLOOKUP(Table4[[#This Row],[Any Transplants]],Table4[Any Transplants],1,FALSE)</f>
        <v>No</v>
      </c>
      <c r="F287" s="11" t="str">
        <f>VLOOKUP(Table4[[#This Row],[Cancer history]],Table4[Cancer history],1,FALSE)</f>
        <v>No</v>
      </c>
      <c r="G287" s="11" t="str">
        <f>VLOOKUP(Table4[[#This Row],[Smoker2]],Table4[Smoker2],1,FALSE)</f>
        <v>YES</v>
      </c>
      <c r="H287" s="11" t="str">
        <f>VLOOKUP(Table4[[#This Row],[Heart Issues]],Table4[Heart Issues],1,FALSE)</f>
        <v>yes</v>
      </c>
      <c r="I287" s="11">
        <f>VLOOKUP(Table4[[#This Row],[Number of Major Surgeries]],Table4[Number of Major Surgeries],1,FALSE)</f>
        <v>0</v>
      </c>
      <c r="J287" s="11" t="str">
        <f>VLOOKUP('Medical Examinations'!M287,'Medical Examinations'!M287:M2621,1,FALSE)</f>
        <v>over weight</v>
      </c>
      <c r="K287" s="11" t="str">
        <f>VLOOKUP('Medical Examinations'!N287,'Medical Examinations'!N287:N2621,1,FALSE)</f>
        <v>normal</v>
      </c>
      <c r="L287" s="11" t="str">
        <f>VLOOKUP(Table3[[#This Row],[date of birth]],Table3[date of birth],1,FALSE)</f>
        <v>30-Oct-1997</v>
      </c>
      <c r="M287" s="11">
        <f>VLOOKUP(Table3[[#This Row],[age]],Table3[age],1,FALSE)</f>
        <v>25</v>
      </c>
      <c r="N287" s="65">
        <f>VLOOKUP(Table3[[#This Row],[charges2]],Table3[charges2],1,FALSE)</f>
        <v>2721.32</v>
      </c>
      <c r="O287" s="11" t="str">
        <f>VLOOKUP(Table3[[#This Row],[HOSPITAL TIER2]],Table3[HOSPITAL TIER2],1,FALSE)</f>
        <v>tier - 1</v>
      </c>
      <c r="P287" s="11" t="str">
        <f>VLOOKUP(Table3[[#This Row],[city tier2]],Table3[city tier2],1,FALSE)</f>
        <v>tier - 3</v>
      </c>
      <c r="Q287" s="11" t="str">
        <f>VLOOKUP(Table3[[#This Row],[state id2]],Table3[state id2],1,FALSE)</f>
        <v>R1014</v>
      </c>
      <c r="R287" s="11">
        <f t="shared" si="8"/>
        <v>-6.4950926480159682E-2</v>
      </c>
      <c r="S287" s="11">
        <f t="shared" si="9"/>
        <v>-1.3563439125453399E-2</v>
      </c>
    </row>
    <row r="288" spans="1:19" x14ac:dyDescent="0.25">
      <c r="A288" s="20" t="str">
        <f>VLOOKUP('Customer Names'!A288,'Customer Names'!A288:A2623,1,FALSE)</f>
        <v>Id287</v>
      </c>
      <c r="B288" s="20" t="str">
        <f>VLOOKUP(Table6[[#This Row],[NAME]],Table6[NAME],1,FALSE)</f>
        <v>Nancy M</v>
      </c>
      <c r="C288" s="11">
        <f>VLOOKUP(Table4[[#This Row],[BMI]],Table4[BMI],1,FALSE)</f>
        <v>25.46</v>
      </c>
      <c r="D288" s="11">
        <f>VLOOKUP(Table4[[#This Row],[HBA1C]],Table4[HBA1C],1,FALSE)</f>
        <v>6.03</v>
      </c>
      <c r="E288" s="11" t="str">
        <f>VLOOKUP(Table4[[#This Row],[Any Transplants]],Table4[Any Transplants],1,FALSE)</f>
        <v>No</v>
      </c>
      <c r="F288" s="11" t="str">
        <f>VLOOKUP(Table4[[#This Row],[Cancer history]],Table4[Cancer history],1,FALSE)</f>
        <v>No</v>
      </c>
      <c r="G288" s="11" t="str">
        <f>VLOOKUP(Table4[[#This Row],[Smoker2]],Table4[Smoker2],1,FALSE)</f>
        <v>YES</v>
      </c>
      <c r="H288" s="11" t="str">
        <f>VLOOKUP(Table4[[#This Row],[Heart Issues]],Table4[Heart Issues],1,FALSE)</f>
        <v>No</v>
      </c>
      <c r="I288" s="11">
        <f>VLOOKUP(Table4[[#This Row],[Number of Major Surgeries]],Table4[Number of Major Surgeries],1,FALSE)</f>
        <v>2</v>
      </c>
      <c r="J288" s="11" t="str">
        <f>VLOOKUP('Medical Examinations'!M288,'Medical Examinations'!M288:M2622,1,FALSE)</f>
        <v>over weight</v>
      </c>
      <c r="K288" s="11" t="str">
        <f>VLOOKUP('Medical Examinations'!N288,'Medical Examinations'!N288:N2622,1,FALSE)</f>
        <v>prediabetes</v>
      </c>
      <c r="L288" s="11" t="str">
        <f>VLOOKUP(Table3[[#This Row],[date of birth]],Table3[date of birth],1,FALSE)</f>
        <v>20-Aug-1988</v>
      </c>
      <c r="M288" s="11">
        <f>VLOOKUP(Table3[[#This Row],[age]],Table3[age],1,FALSE)</f>
        <v>34</v>
      </c>
      <c r="N288" s="65">
        <f>VLOOKUP(Table3[[#This Row],[charges2]],Table3[charges2],1,FALSE)</f>
        <v>2726.06</v>
      </c>
      <c r="O288" s="11" t="str">
        <f>VLOOKUP(Table3[[#This Row],[HOSPITAL TIER2]],Table3[HOSPITAL TIER2],1,FALSE)</f>
        <v>tier - 2</v>
      </c>
      <c r="P288" s="11" t="str">
        <f>VLOOKUP(Table3[[#This Row],[city tier2]],Table3[city tier2],1,FALSE)</f>
        <v>tier - 2</v>
      </c>
      <c r="Q288" s="11" t="str">
        <f>VLOOKUP(Table3[[#This Row],[state id2]],Table3[state id2],1,FALSE)</f>
        <v>R1013</v>
      </c>
      <c r="R288" s="11">
        <f t="shared" si="8"/>
        <v>-6.5314782203893307E-2</v>
      </c>
      <c r="S288" s="11">
        <f t="shared" si="9"/>
        <v>-1.4092370249393086E-2</v>
      </c>
    </row>
    <row r="289" spans="1:19" x14ac:dyDescent="0.25">
      <c r="A289" s="20" t="str">
        <f>VLOOKUP('Customer Names'!A289,'Customer Names'!A289:A2624,1,FALSE)</f>
        <v>Id288</v>
      </c>
      <c r="B289" s="20" t="str">
        <f>VLOOKUP(Table6[[#This Row],[NAME]],Table6[NAME],1,FALSE)</f>
        <v>Matt</v>
      </c>
      <c r="C289" s="11">
        <f>VLOOKUP(Table4[[#This Row],[BMI]],Table4[BMI],1,FALSE)</f>
        <v>31.83</v>
      </c>
      <c r="D289" s="11">
        <f>VLOOKUP(Table4[[#This Row],[HBA1C]],Table4[HBA1C],1,FALSE)</f>
        <v>11.55</v>
      </c>
      <c r="E289" s="11" t="str">
        <f>VLOOKUP(Table4[[#This Row],[Any Transplants]],Table4[Any Transplants],1,FALSE)</f>
        <v>No</v>
      </c>
      <c r="F289" s="11" t="str">
        <f>VLOOKUP(Table4[[#This Row],[Cancer history]],Table4[Cancer history],1,FALSE)</f>
        <v>No</v>
      </c>
      <c r="G289" s="11" t="str">
        <f>VLOOKUP(Table4[[#This Row],[Smoker2]],Table4[Smoker2],1,FALSE)</f>
        <v>YES</v>
      </c>
      <c r="H289" s="11" t="str">
        <f>VLOOKUP(Table4[[#This Row],[Heart Issues]],Table4[Heart Issues],1,FALSE)</f>
        <v>yes</v>
      </c>
      <c r="I289" s="11">
        <f>VLOOKUP(Table4[[#This Row],[Number of Major Surgeries]],Table4[Number of Major Surgeries],1,FALSE)</f>
        <v>1</v>
      </c>
      <c r="J289" s="11" t="str">
        <f>VLOOKUP('Medical Examinations'!M289,'Medical Examinations'!M289:M2623,1,FALSE)</f>
        <v>obesity</v>
      </c>
      <c r="K289" s="11" t="str">
        <f>VLOOKUP('Medical Examinations'!N289,'Medical Examinations'!N289:N2623,1,FALSE)</f>
        <v>diabetes</v>
      </c>
      <c r="L289" s="11" t="str">
        <f>VLOOKUP(Table3[[#This Row],[date of birth]],Table3[date of birth],1,FALSE)</f>
        <v>6-Oct-1997</v>
      </c>
      <c r="M289" s="11">
        <f>VLOOKUP(Table3[[#This Row],[age]],Table3[age],1,FALSE)</f>
        <v>25</v>
      </c>
      <c r="N289" s="65">
        <f>VLOOKUP(Table3[[#This Row],[charges2]],Table3[charges2],1,FALSE)</f>
        <v>2727.4</v>
      </c>
      <c r="O289" s="11" t="str">
        <f>VLOOKUP(Table3[[#This Row],[HOSPITAL TIER2]],Table3[HOSPITAL TIER2],1,FALSE)</f>
        <v>tier - 3</v>
      </c>
      <c r="P289" s="11" t="str">
        <f>VLOOKUP(Table3[[#This Row],[city tier2]],Table3[city tier2],1,FALSE)</f>
        <v>tier - 3</v>
      </c>
      <c r="Q289" s="11" t="str">
        <f>VLOOKUP(Table3[[#This Row],[state id2]],Table3[state id2],1,FALSE)</f>
        <v>R1016</v>
      </c>
      <c r="R289" s="11">
        <f t="shared" si="8"/>
        <v>-6.5485172804145939E-2</v>
      </c>
      <c r="S289" s="11">
        <f t="shared" si="9"/>
        <v>-1.4163014706228933E-2</v>
      </c>
    </row>
    <row r="290" spans="1:19" x14ac:dyDescent="0.25">
      <c r="A290" s="20" t="str">
        <f>VLOOKUP('Customer Names'!A290,'Customer Names'!A290:A2625,1,FALSE)</f>
        <v>Id289</v>
      </c>
      <c r="B290" s="20" t="str">
        <f>VLOOKUP(Table6[[#This Row],[NAME]],Table6[NAME],1,FALSE)</f>
        <v>Lee</v>
      </c>
      <c r="C290" s="11">
        <f>VLOOKUP(Table4[[#This Row],[BMI]],Table4[BMI],1,FALSE)</f>
        <v>24.43</v>
      </c>
      <c r="D290" s="11">
        <f>VLOOKUP(Table4[[#This Row],[HBA1C]],Table4[HBA1C],1,FALSE)</f>
        <v>7.59</v>
      </c>
      <c r="E290" s="11" t="str">
        <f>VLOOKUP(Table4[[#This Row],[Any Transplants]],Table4[Any Transplants],1,FALSE)</f>
        <v>No</v>
      </c>
      <c r="F290" s="11" t="str">
        <f>VLOOKUP(Table4[[#This Row],[Cancer history]],Table4[Cancer history],1,FALSE)</f>
        <v>No</v>
      </c>
      <c r="G290" s="11" t="str">
        <f>VLOOKUP(Table4[[#This Row],[Smoker2]],Table4[Smoker2],1,FALSE)</f>
        <v>YES</v>
      </c>
      <c r="H290" s="11" t="str">
        <f>VLOOKUP(Table4[[#This Row],[Heart Issues]],Table4[Heart Issues],1,FALSE)</f>
        <v>yes</v>
      </c>
      <c r="I290" s="11">
        <f>VLOOKUP(Table4[[#This Row],[Number of Major Surgeries]],Table4[Number of Major Surgeries],1,FALSE)</f>
        <v>1</v>
      </c>
      <c r="J290" s="11" t="str">
        <f>VLOOKUP('Medical Examinations'!M290,'Medical Examinations'!M290:M2624,1,FALSE)</f>
        <v>normal weight</v>
      </c>
      <c r="K290" s="11" t="str">
        <f>VLOOKUP('Medical Examinations'!N290,'Medical Examinations'!N290:N2624,1,FALSE)</f>
        <v>diabetes</v>
      </c>
      <c r="L290" s="11" t="str">
        <f>VLOOKUP(Table3[[#This Row],[date of birth]],Table3[date of birth],1,FALSE)</f>
        <v>3-Dec-2003</v>
      </c>
      <c r="M290" s="11">
        <f>VLOOKUP(Table3[[#This Row],[age]],Table3[age],1,FALSE)</f>
        <v>19</v>
      </c>
      <c r="N290" s="65">
        <f>VLOOKUP(Table3[[#This Row],[charges2]],Table3[charges2],1,FALSE)</f>
        <v>2730.11</v>
      </c>
      <c r="O290" s="11" t="str">
        <f>VLOOKUP(Table3[[#This Row],[HOSPITAL TIER2]],Table3[HOSPITAL TIER2],1,FALSE)</f>
        <v>tier - 2</v>
      </c>
      <c r="P290" s="11" t="str">
        <f>VLOOKUP(Table3[[#This Row],[city tier2]],Table3[city tier2],1,FALSE)</f>
        <v>tier - 3</v>
      </c>
      <c r="Q290" s="11" t="str">
        <f>VLOOKUP(Table3[[#This Row],[state id2]],Table3[state id2],1,FALSE)</f>
        <v>R1012</v>
      </c>
      <c r="R290" s="11">
        <f t="shared" si="8"/>
        <v>-6.5369565549615788E-2</v>
      </c>
      <c r="S290" s="11">
        <f t="shared" si="9"/>
        <v>-1.2701211019055662E-2</v>
      </c>
    </row>
    <row r="291" spans="1:19" x14ac:dyDescent="0.25">
      <c r="A291" s="20" t="str">
        <f>VLOOKUP('Customer Names'!A291,'Customer Names'!A291:A2626,1,FALSE)</f>
        <v>Id290</v>
      </c>
      <c r="B291" s="20" t="str">
        <f>VLOOKUP(Table6[[#This Row],[NAME]],Table6[NAME],1,FALSE)</f>
        <v>Chris</v>
      </c>
      <c r="C291" s="11">
        <f>VLOOKUP(Table4[[#This Row],[BMI]],Table4[BMI],1,FALSE)</f>
        <v>41.9</v>
      </c>
      <c r="D291" s="11">
        <f>VLOOKUP(Table4[[#This Row],[HBA1C]],Table4[HBA1C],1,FALSE)</f>
        <v>4.26</v>
      </c>
      <c r="E291" s="11" t="str">
        <f>VLOOKUP(Table4[[#This Row],[Any Transplants]],Table4[Any Transplants],1,FALSE)</f>
        <v>No</v>
      </c>
      <c r="F291" s="11" t="str">
        <f>VLOOKUP(Table4[[#This Row],[Cancer history]],Table4[Cancer history],1,FALSE)</f>
        <v>No</v>
      </c>
      <c r="G291" s="11" t="str">
        <f>VLOOKUP(Table4[[#This Row],[Smoker2]],Table4[Smoker2],1,FALSE)</f>
        <v>YES</v>
      </c>
      <c r="H291" s="11" t="str">
        <f>VLOOKUP(Table4[[#This Row],[Heart Issues]],Table4[Heart Issues],1,FALSE)</f>
        <v>No</v>
      </c>
      <c r="I291" s="11">
        <f>VLOOKUP(Table4[[#This Row],[Number of Major Surgeries]],Table4[Number of Major Surgeries],1,FALSE)</f>
        <v>0</v>
      </c>
      <c r="J291" s="11" t="str">
        <f>VLOOKUP('Medical Examinations'!M291,'Medical Examinations'!M291:M2625,1,FALSE)</f>
        <v>obesity</v>
      </c>
      <c r="K291" s="11" t="str">
        <f>VLOOKUP('Medical Examinations'!N291,'Medical Examinations'!N291:N2625,1,FALSE)</f>
        <v>normal</v>
      </c>
      <c r="L291" s="11" t="str">
        <f>VLOOKUP(Table3[[#This Row],[date of birth]],Table3[date of birth],1,FALSE)</f>
        <v>17-Dec-2000</v>
      </c>
      <c r="M291" s="11">
        <f>VLOOKUP(Table3[[#This Row],[age]],Table3[age],1,FALSE)</f>
        <v>22</v>
      </c>
      <c r="N291" s="65">
        <f>VLOOKUP(Table3[[#This Row],[charges2]],Table3[charges2],1,FALSE)</f>
        <v>2731.91</v>
      </c>
      <c r="O291" s="11" t="str">
        <f>VLOOKUP(Table3[[#This Row],[HOSPITAL TIER2]],Table3[HOSPITAL TIER2],1,FALSE)</f>
        <v>tier - 2</v>
      </c>
      <c r="P291" s="11" t="str">
        <f>VLOOKUP(Table3[[#This Row],[city tier2]],Table3[city tier2],1,FALSE)</f>
        <v>tier - 3</v>
      </c>
      <c r="Q291" s="11" t="str">
        <f>VLOOKUP(Table3[[#This Row],[state id2]],Table3[state id2],1,FALSE)</f>
        <v>R1024</v>
      </c>
      <c r="R291" s="11">
        <f t="shared" si="8"/>
        <v>-6.6016008929238604E-2</v>
      </c>
      <c r="S291" s="11">
        <f t="shared" si="9"/>
        <v>-1.2287030571700162E-2</v>
      </c>
    </row>
    <row r="292" spans="1:19" x14ac:dyDescent="0.25">
      <c r="A292" s="20" t="str">
        <f>VLOOKUP('Customer Names'!A292,'Customer Names'!A292:A2627,1,FALSE)</f>
        <v>Id291</v>
      </c>
      <c r="B292" s="20" t="str">
        <f>VLOOKUP(Table6[[#This Row],[NAME]],Table6[NAME],1,FALSE)</f>
        <v>Erik T.</v>
      </c>
      <c r="C292" s="11">
        <f>VLOOKUP(Table4[[#This Row],[BMI]],Table4[BMI],1,FALSE)</f>
        <v>22.88</v>
      </c>
      <c r="D292" s="11">
        <f>VLOOKUP(Table4[[#This Row],[HBA1C]],Table4[HBA1C],1,FALSE)</f>
        <v>5.9</v>
      </c>
      <c r="E292" s="11" t="str">
        <f>VLOOKUP(Table4[[#This Row],[Any Transplants]],Table4[Any Transplants],1,FALSE)</f>
        <v>No</v>
      </c>
      <c r="F292" s="11" t="str">
        <f>VLOOKUP(Table4[[#This Row],[Cancer history]],Table4[Cancer history],1,FALSE)</f>
        <v>Yes</v>
      </c>
      <c r="G292" s="11" t="str">
        <f>VLOOKUP(Table4[[#This Row],[Smoker2]],Table4[Smoker2],1,FALSE)</f>
        <v>YES</v>
      </c>
      <c r="H292" s="11" t="str">
        <f>VLOOKUP(Table4[[#This Row],[Heart Issues]],Table4[Heart Issues],1,FALSE)</f>
        <v>yes</v>
      </c>
      <c r="I292" s="11">
        <f>VLOOKUP(Table4[[#This Row],[Number of Major Surgeries]],Table4[Number of Major Surgeries],1,FALSE)</f>
        <v>1</v>
      </c>
      <c r="J292" s="11" t="str">
        <f>VLOOKUP('Medical Examinations'!M292,'Medical Examinations'!M292:M2626,1,FALSE)</f>
        <v>normal weight</v>
      </c>
      <c r="K292" s="11" t="str">
        <f>VLOOKUP('Medical Examinations'!N292,'Medical Examinations'!N292:N2626,1,FALSE)</f>
        <v>prediabetes</v>
      </c>
      <c r="L292" s="11" t="str">
        <f>VLOOKUP(Table3[[#This Row],[date of birth]],Table3[date of birth],1,FALSE)</f>
        <v>3-Oct-2000</v>
      </c>
      <c r="M292" s="11">
        <f>VLOOKUP(Table3[[#This Row],[age]],Table3[age],1,FALSE)</f>
        <v>22</v>
      </c>
      <c r="N292" s="65">
        <f>VLOOKUP(Table3[[#This Row],[charges2]],Table3[charges2],1,FALSE)</f>
        <v>2741.95</v>
      </c>
      <c r="O292" s="11" t="str">
        <f>VLOOKUP(Table3[[#This Row],[HOSPITAL TIER2]],Table3[HOSPITAL TIER2],1,FALSE)</f>
        <v>tier - 2</v>
      </c>
      <c r="P292" s="11" t="str">
        <f>VLOOKUP(Table3[[#This Row],[city tier2]],Table3[city tier2],1,FALSE)</f>
        <v>tier - 3</v>
      </c>
      <c r="Q292" s="11" t="str">
        <f>VLOOKUP(Table3[[#This Row],[state id2]],Table3[state id2],1,FALSE)</f>
        <v>R1024</v>
      </c>
      <c r="R292" s="11">
        <f t="shared" si="8"/>
        <v>-6.4990380606952877E-2</v>
      </c>
      <c r="S292" s="11">
        <f t="shared" si="9"/>
        <v>-1.3098184578441068E-2</v>
      </c>
    </row>
    <row r="293" spans="1:19" x14ac:dyDescent="0.25">
      <c r="A293" s="20" t="str">
        <f>VLOOKUP('Customer Names'!A293,'Customer Names'!A293:A2628,1,FALSE)</f>
        <v>Id292</v>
      </c>
      <c r="B293" s="20" t="str">
        <f>VLOOKUP(Table6[[#This Row],[NAME]],Table6[NAME],1,FALSE)</f>
        <v>Rod W</v>
      </c>
      <c r="C293" s="11">
        <f>VLOOKUP(Table4[[#This Row],[BMI]],Table4[BMI],1,FALSE)</f>
        <v>29.734999999999999</v>
      </c>
      <c r="D293" s="11">
        <f>VLOOKUP(Table4[[#This Row],[HBA1C]],Table4[HBA1C],1,FALSE)</f>
        <v>7.79</v>
      </c>
      <c r="E293" s="11" t="str">
        <f>VLOOKUP(Table4[[#This Row],[Any Transplants]],Table4[Any Transplants],1,FALSE)</f>
        <v>No</v>
      </c>
      <c r="F293" s="11" t="str">
        <f>VLOOKUP(Table4[[#This Row],[Cancer history]],Table4[Cancer history],1,FALSE)</f>
        <v>No</v>
      </c>
      <c r="G293" s="11" t="str">
        <f>VLOOKUP(Table4[[#This Row],[Smoker2]],Table4[Smoker2],1,FALSE)</f>
        <v>NO</v>
      </c>
      <c r="H293" s="11" t="str">
        <f>VLOOKUP(Table4[[#This Row],[Heart Issues]],Table4[Heart Issues],1,FALSE)</f>
        <v>No</v>
      </c>
      <c r="I293" s="11">
        <f>VLOOKUP(Table4[[#This Row],[Number of Major Surgeries]],Table4[Number of Major Surgeries],1,FALSE)</f>
        <v>0</v>
      </c>
      <c r="J293" s="11" t="str">
        <f>VLOOKUP('Medical Examinations'!M293,'Medical Examinations'!M293:M2627,1,FALSE)</f>
        <v>over weight</v>
      </c>
      <c r="K293" s="11" t="str">
        <f>VLOOKUP('Medical Examinations'!N293,'Medical Examinations'!N293:N2627,1,FALSE)</f>
        <v>diabetes</v>
      </c>
      <c r="L293" s="11" t="str">
        <f>VLOOKUP(Table3[[#This Row],[date of birth]],Table3[date of birth],1,FALSE)</f>
        <v>11-Oct-2000</v>
      </c>
      <c r="M293" s="11">
        <f>VLOOKUP(Table3[[#This Row],[age]],Table3[age],1,FALSE)</f>
        <v>22</v>
      </c>
      <c r="N293" s="65">
        <f>VLOOKUP(Table3[[#This Row],[charges2]],Table3[charges2],1,FALSE)</f>
        <v>2755.02</v>
      </c>
      <c r="O293" s="11" t="str">
        <f>VLOOKUP(Table3[[#This Row],[HOSPITAL TIER2]],Table3[HOSPITAL TIER2],1,FALSE)</f>
        <v>tier - 2</v>
      </c>
      <c r="P293" s="11" t="str">
        <f>VLOOKUP(Table3[[#This Row],[city tier2]],Table3[city tier2],1,FALSE)</f>
        <v>tier - 1</v>
      </c>
      <c r="Q293" s="11" t="str">
        <f>VLOOKUP(Table3[[#This Row],[state id2]],Table3[state id2],1,FALSE)</f>
        <v>R1024</v>
      </c>
      <c r="R293" s="11">
        <f t="shared" si="8"/>
        <v>-6.5694207595761736E-2</v>
      </c>
      <c r="S293" s="11">
        <f t="shared" si="9"/>
        <v>-1.3331401222724224E-2</v>
      </c>
    </row>
    <row r="294" spans="1:19" x14ac:dyDescent="0.25">
      <c r="A294" s="20" t="str">
        <f>VLOOKUP('Customer Names'!A294,'Customer Names'!A294:A2629,1,FALSE)</f>
        <v>Id293</v>
      </c>
      <c r="B294" s="20" t="str">
        <f>VLOOKUP(Table6[[#This Row],[NAME]],Table6[NAME],1,FALSE)</f>
        <v>Joey</v>
      </c>
      <c r="C294" s="11">
        <f>VLOOKUP(Table4[[#This Row],[BMI]],Table4[BMI],1,FALSE)</f>
        <v>40.74</v>
      </c>
      <c r="D294" s="11">
        <f>VLOOKUP(Table4[[#This Row],[HBA1C]],Table4[HBA1C],1,FALSE)</f>
        <v>5.28</v>
      </c>
      <c r="E294" s="11" t="str">
        <f>VLOOKUP(Table4[[#This Row],[Any Transplants]],Table4[Any Transplants],1,FALSE)</f>
        <v>No</v>
      </c>
      <c r="F294" s="11" t="str">
        <f>VLOOKUP(Table4[[#This Row],[Cancer history]],Table4[Cancer history],1,FALSE)</f>
        <v>Yes</v>
      </c>
      <c r="G294" s="11" t="str">
        <f>VLOOKUP(Table4[[#This Row],[Smoker2]],Table4[Smoker2],1,FALSE)</f>
        <v>YES</v>
      </c>
      <c r="H294" s="11" t="str">
        <f>VLOOKUP(Table4[[#This Row],[Heart Issues]],Table4[Heart Issues],1,FALSE)</f>
        <v>No</v>
      </c>
      <c r="I294" s="11">
        <f>VLOOKUP(Table4[[#This Row],[Number of Major Surgeries]],Table4[Number of Major Surgeries],1,FALSE)</f>
        <v>1</v>
      </c>
      <c r="J294" s="11" t="str">
        <f>VLOOKUP('Medical Examinations'!M294,'Medical Examinations'!M294:M2628,1,FALSE)</f>
        <v>obesity</v>
      </c>
      <c r="K294" s="11" t="str">
        <f>VLOOKUP('Medical Examinations'!N294,'Medical Examinations'!N294:N2628,1,FALSE)</f>
        <v>normal</v>
      </c>
      <c r="L294" s="11" t="str">
        <f>VLOOKUP(Table3[[#This Row],[date of birth]],Table3[date of birth],1,FALSE)</f>
        <v>10-Aug-1997</v>
      </c>
      <c r="M294" s="11">
        <f>VLOOKUP(Table3[[#This Row],[age]],Table3[age],1,FALSE)</f>
        <v>25</v>
      </c>
      <c r="N294" s="65">
        <f>VLOOKUP(Table3[[#This Row],[charges2]],Table3[charges2],1,FALSE)</f>
        <v>2758.99</v>
      </c>
      <c r="O294" s="11" t="str">
        <f>VLOOKUP(Table3[[#This Row],[HOSPITAL TIER2]],Table3[HOSPITAL TIER2],1,FALSE)</f>
        <v>tier - 2</v>
      </c>
      <c r="P294" s="11" t="str">
        <f>VLOOKUP(Table3[[#This Row],[city tier2]],Table3[city tier2],1,FALSE)</f>
        <v>tier - 1</v>
      </c>
      <c r="Q294" s="11" t="str">
        <f>VLOOKUP(Table3[[#This Row],[state id2]],Table3[state id2],1,FALSE)</f>
        <v>R1012</v>
      </c>
      <c r="R294" s="11">
        <f t="shared" si="8"/>
        <v>-6.5755702976272326E-2</v>
      </c>
      <c r="S294" s="11">
        <f t="shared" si="9"/>
        <v>-1.2900440432376798E-2</v>
      </c>
    </row>
    <row r="295" spans="1:19" x14ac:dyDescent="0.25">
      <c r="A295" s="20" t="str">
        <f>VLOOKUP('Customer Names'!A295,'Customer Names'!A295:A2630,1,FALSE)</f>
        <v>Id294</v>
      </c>
      <c r="B295" s="20" t="str">
        <f>VLOOKUP(Table6[[#This Row],[NAME]],Table6[NAME],1,FALSE)</f>
        <v>Hillary L.</v>
      </c>
      <c r="C295" s="11">
        <f>VLOOKUP(Table4[[#This Row],[BMI]],Table4[BMI],1,FALSE)</f>
        <v>24.14</v>
      </c>
      <c r="D295" s="11">
        <f>VLOOKUP(Table4[[#This Row],[HBA1C]],Table4[HBA1C],1,FALSE)</f>
        <v>5.87</v>
      </c>
      <c r="E295" s="11" t="str">
        <f>VLOOKUP(Table4[[#This Row],[Any Transplants]],Table4[Any Transplants],1,FALSE)</f>
        <v>No</v>
      </c>
      <c r="F295" s="11" t="str">
        <f>VLOOKUP(Table4[[#This Row],[Cancer history]],Table4[Cancer history],1,FALSE)</f>
        <v>No</v>
      </c>
      <c r="G295" s="11" t="str">
        <f>VLOOKUP(Table4[[#This Row],[Smoker2]],Table4[Smoker2],1,FALSE)</f>
        <v>YES</v>
      </c>
      <c r="H295" s="11" t="str">
        <f>VLOOKUP(Table4[[#This Row],[Heart Issues]],Table4[Heart Issues],1,FALSE)</f>
        <v>No</v>
      </c>
      <c r="I295" s="11">
        <f>VLOOKUP(Table4[[#This Row],[Number of Major Surgeries]],Table4[Number of Major Surgeries],1,FALSE)</f>
        <v>2</v>
      </c>
      <c r="J295" s="11" t="str">
        <f>VLOOKUP('Medical Examinations'!M295,'Medical Examinations'!M295:M2629,1,FALSE)</f>
        <v>normal weight</v>
      </c>
      <c r="K295" s="11" t="str">
        <f>VLOOKUP('Medical Examinations'!N295,'Medical Examinations'!N295:N2629,1,FALSE)</f>
        <v>prediabetes</v>
      </c>
      <c r="L295" s="11" t="str">
        <f>VLOOKUP(Table3[[#This Row],[date of birth]],Table3[date of birth],1,FALSE)</f>
        <v>14-Nov-2004</v>
      </c>
      <c r="M295" s="11">
        <f>VLOOKUP(Table3[[#This Row],[age]],Table3[age],1,FALSE)</f>
        <v>18</v>
      </c>
      <c r="N295" s="65">
        <f>VLOOKUP(Table3[[#This Row],[charges2]],Table3[charges2],1,FALSE)</f>
        <v>2773.46</v>
      </c>
      <c r="O295" s="11" t="str">
        <f>VLOOKUP(Table3[[#This Row],[HOSPITAL TIER2]],Table3[HOSPITAL TIER2],1,FALSE)</f>
        <v>tier - 2</v>
      </c>
      <c r="P295" s="11" t="str">
        <f>VLOOKUP(Table3[[#This Row],[city tier2]],Table3[city tier2],1,FALSE)</f>
        <v>tier - 1</v>
      </c>
      <c r="Q295" s="11" t="str">
        <f>VLOOKUP(Table3[[#This Row],[state id2]],Table3[state id2],1,FALSE)</f>
        <v>R1021</v>
      </c>
      <c r="R295" s="11">
        <f t="shared" si="8"/>
        <v>-6.4967740317167996E-2</v>
      </c>
      <c r="S295" s="11">
        <f t="shared" si="9"/>
        <v>-1.3283175332885861E-2</v>
      </c>
    </row>
    <row r="296" spans="1:19" x14ac:dyDescent="0.25">
      <c r="A296" s="20" t="str">
        <f>VLOOKUP('Customer Names'!A296,'Customer Names'!A296:A2631,1,FALSE)</f>
        <v>Id295</v>
      </c>
      <c r="B296" s="20" t="str">
        <f>VLOOKUP(Table6[[#This Row],[NAME]],Table6[NAME],1,FALSE)</f>
        <v>Eric J</v>
      </c>
      <c r="C296" s="11">
        <f>VLOOKUP(Table4[[#This Row],[BMI]],Table4[BMI],1,FALSE)</f>
        <v>25.15</v>
      </c>
      <c r="D296" s="11">
        <f>VLOOKUP(Table4[[#This Row],[HBA1C]],Table4[HBA1C],1,FALSE)</f>
        <v>9.08</v>
      </c>
      <c r="E296" s="11" t="str">
        <f>VLOOKUP(Table4[[#This Row],[Any Transplants]],Table4[Any Transplants],1,FALSE)</f>
        <v>No</v>
      </c>
      <c r="F296" s="11" t="str">
        <f>VLOOKUP(Table4[[#This Row],[Cancer history]],Table4[Cancer history],1,FALSE)</f>
        <v>No</v>
      </c>
      <c r="G296" s="11" t="str">
        <f>VLOOKUP(Table4[[#This Row],[Smoker2]],Table4[Smoker2],1,FALSE)</f>
        <v>YES</v>
      </c>
      <c r="H296" s="11" t="str">
        <f>VLOOKUP(Table4[[#This Row],[Heart Issues]],Table4[Heart Issues],1,FALSE)</f>
        <v>yes</v>
      </c>
      <c r="I296" s="11">
        <f>VLOOKUP(Table4[[#This Row],[Number of Major Surgeries]],Table4[Number of Major Surgeries],1,FALSE)</f>
        <v>1</v>
      </c>
      <c r="J296" s="11" t="str">
        <f>VLOOKUP('Medical Examinations'!M296,'Medical Examinations'!M296:M2630,1,FALSE)</f>
        <v>over weight</v>
      </c>
      <c r="K296" s="11" t="str">
        <f>VLOOKUP('Medical Examinations'!N296,'Medical Examinations'!N296:N2630,1,FALSE)</f>
        <v>diabetes</v>
      </c>
      <c r="L296" s="11" t="str">
        <f>VLOOKUP(Table3[[#This Row],[date of birth]],Table3[date of birth],1,FALSE)</f>
        <v>9-Jun-1999</v>
      </c>
      <c r="M296" s="11">
        <f>VLOOKUP(Table3[[#This Row],[age]],Table3[age],1,FALSE)</f>
        <v>23</v>
      </c>
      <c r="N296" s="65">
        <f>VLOOKUP(Table3[[#This Row],[charges2]],Table3[charges2],1,FALSE)</f>
        <v>2775.19</v>
      </c>
      <c r="O296" s="11" t="str">
        <f>VLOOKUP(Table3[[#This Row],[HOSPITAL TIER2]],Table3[HOSPITAL TIER2],1,FALSE)</f>
        <v>tier - 2</v>
      </c>
      <c r="P296" s="11" t="str">
        <f>VLOOKUP(Table3[[#This Row],[city tier2]],Table3[city tier2],1,FALSE)</f>
        <v>tier - 1</v>
      </c>
      <c r="Q296" s="11" t="str">
        <f>VLOOKUP(Table3[[#This Row],[state id2]],Table3[state id2],1,FALSE)</f>
        <v>R1012</v>
      </c>
      <c r="R296" s="11">
        <f t="shared" si="8"/>
        <v>-6.568157996162928E-2</v>
      </c>
      <c r="S296" s="11">
        <f t="shared" si="9"/>
        <v>-1.357991628256878E-2</v>
      </c>
    </row>
    <row r="297" spans="1:19" x14ac:dyDescent="0.25">
      <c r="A297" s="20" t="str">
        <f>VLOOKUP('Customer Names'!A297,'Customer Names'!A297:A2632,1,FALSE)</f>
        <v>Id296</v>
      </c>
      <c r="B297" s="20" t="str">
        <f>VLOOKUP(Table6[[#This Row],[NAME]],Table6[NAME],1,FALSE)</f>
        <v>Nicolas</v>
      </c>
      <c r="C297" s="11">
        <f>VLOOKUP(Table4[[#This Row],[BMI]],Table4[BMI],1,FALSE)</f>
        <v>28.71</v>
      </c>
      <c r="D297" s="11">
        <f>VLOOKUP(Table4[[#This Row],[HBA1C]],Table4[HBA1C],1,FALSE)</f>
        <v>5.2</v>
      </c>
      <c r="E297" s="11" t="str">
        <f>VLOOKUP(Table4[[#This Row],[Any Transplants]],Table4[Any Transplants],1,FALSE)</f>
        <v>No</v>
      </c>
      <c r="F297" s="11" t="str">
        <f>VLOOKUP(Table4[[#This Row],[Cancer history]],Table4[Cancer history],1,FALSE)</f>
        <v>No</v>
      </c>
      <c r="G297" s="11" t="str">
        <f>VLOOKUP(Table4[[#This Row],[Smoker2]],Table4[Smoker2],1,FALSE)</f>
        <v>YES</v>
      </c>
      <c r="H297" s="11" t="str">
        <f>VLOOKUP(Table4[[#This Row],[Heart Issues]],Table4[Heart Issues],1,FALSE)</f>
        <v>No</v>
      </c>
      <c r="I297" s="11">
        <f>VLOOKUP(Table4[[#This Row],[Number of Major Surgeries]],Table4[Number of Major Surgeries],1,FALSE)</f>
        <v>1</v>
      </c>
      <c r="J297" s="11" t="str">
        <f>VLOOKUP('Medical Examinations'!M297,'Medical Examinations'!M297:M2631,1,FALSE)</f>
        <v>over weight</v>
      </c>
      <c r="K297" s="11" t="str">
        <f>VLOOKUP('Medical Examinations'!N297,'Medical Examinations'!N297:N2631,1,FALSE)</f>
        <v>normal</v>
      </c>
      <c r="L297" s="11" t="str">
        <f>VLOOKUP(Table3[[#This Row],[date of birth]],Table3[date of birth],1,FALSE)</f>
        <v>29-Aug-1999</v>
      </c>
      <c r="M297" s="11">
        <f>VLOOKUP(Table3[[#This Row],[age]],Table3[age],1,FALSE)</f>
        <v>23</v>
      </c>
      <c r="N297" s="65">
        <f>VLOOKUP(Table3[[#This Row],[charges2]],Table3[charges2],1,FALSE)</f>
        <v>2775.19</v>
      </c>
      <c r="O297" s="11" t="str">
        <f>VLOOKUP(Table3[[#This Row],[HOSPITAL TIER2]],Table3[HOSPITAL TIER2],1,FALSE)</f>
        <v>tier - 2</v>
      </c>
      <c r="P297" s="11" t="str">
        <f>VLOOKUP(Table3[[#This Row],[city tier2]],Table3[city tier2],1,FALSE)</f>
        <v>tier - 1</v>
      </c>
      <c r="Q297" s="11" t="str">
        <f>VLOOKUP(Table3[[#This Row],[state id2]],Table3[state id2],1,FALSE)</f>
        <v>R1012</v>
      </c>
      <c r="R297" s="11">
        <f t="shared" si="8"/>
        <v>-6.6146570536175162E-2</v>
      </c>
      <c r="S297" s="11">
        <f t="shared" si="9"/>
        <v>-1.2739876321751832E-2</v>
      </c>
    </row>
    <row r="298" spans="1:19" x14ac:dyDescent="0.25">
      <c r="A298" s="20" t="str">
        <f>VLOOKUP('Customer Names'!A298,'Customer Names'!A298:A2633,1,FALSE)</f>
        <v>Id297</v>
      </c>
      <c r="B298" s="20" t="str">
        <f>VLOOKUP(Table6[[#This Row],[NAME]],Table6[NAME],1,FALSE)</f>
        <v>Marcel</v>
      </c>
      <c r="C298" s="11">
        <f>VLOOKUP(Table4[[#This Row],[BMI]],Table4[BMI],1,FALSE)</f>
        <v>23</v>
      </c>
      <c r="D298" s="11">
        <f>VLOOKUP(Table4[[#This Row],[HBA1C]],Table4[HBA1C],1,FALSE)</f>
        <v>5.48</v>
      </c>
      <c r="E298" s="11" t="str">
        <f>VLOOKUP(Table4[[#This Row],[Any Transplants]],Table4[Any Transplants],1,FALSE)</f>
        <v>No</v>
      </c>
      <c r="F298" s="11" t="str">
        <f>VLOOKUP(Table4[[#This Row],[Cancer history]],Table4[Cancer history],1,FALSE)</f>
        <v>No</v>
      </c>
      <c r="G298" s="11" t="str">
        <f>VLOOKUP(Table4[[#This Row],[Smoker2]],Table4[Smoker2],1,FALSE)</f>
        <v>YES</v>
      </c>
      <c r="H298" s="11" t="str">
        <f>VLOOKUP(Table4[[#This Row],[Heart Issues]],Table4[Heart Issues],1,FALSE)</f>
        <v>No</v>
      </c>
      <c r="I298" s="11">
        <f>VLOOKUP(Table4[[#This Row],[Number of Major Surgeries]],Table4[Number of Major Surgeries],1,FALSE)</f>
        <v>0</v>
      </c>
      <c r="J298" s="11" t="str">
        <f>VLOOKUP('Medical Examinations'!M298,'Medical Examinations'!M298:M2632,1,FALSE)</f>
        <v>normal weight</v>
      </c>
      <c r="K298" s="11" t="str">
        <f>VLOOKUP('Medical Examinations'!N298,'Medical Examinations'!N298:N2632,1,FALSE)</f>
        <v>normal</v>
      </c>
      <c r="L298" s="11" t="str">
        <f>VLOOKUP(Table3[[#This Row],[date of birth]],Table3[date of birth],1,FALSE)</f>
        <v>24-Dec-1999</v>
      </c>
      <c r="M298" s="11">
        <f>VLOOKUP(Table3[[#This Row],[age]],Table3[age],1,FALSE)</f>
        <v>23</v>
      </c>
      <c r="N298" s="65">
        <f>VLOOKUP(Table3[[#This Row],[charges2]],Table3[charges2],1,FALSE)</f>
        <v>2789.06</v>
      </c>
      <c r="O298" s="11" t="str">
        <f>VLOOKUP(Table3[[#This Row],[HOSPITAL TIER2]],Table3[HOSPITAL TIER2],1,FALSE)</f>
        <v>tier - 2</v>
      </c>
      <c r="P298" s="11" t="str">
        <f>VLOOKUP(Table3[[#This Row],[city tier2]],Table3[city tier2],1,FALSE)</f>
        <v>tier - 3</v>
      </c>
      <c r="Q298" s="11" t="str">
        <f>VLOOKUP(Table3[[#This Row],[state id2]],Table3[state id2],1,FALSE)</f>
        <v>R1012</v>
      </c>
      <c r="R298" s="11">
        <f t="shared" si="8"/>
        <v>-6.6294249616843146E-2</v>
      </c>
      <c r="S298" s="11">
        <f t="shared" si="9"/>
        <v>-1.3197823765189007E-2</v>
      </c>
    </row>
    <row r="299" spans="1:19" x14ac:dyDescent="0.25">
      <c r="A299" s="20" t="str">
        <f>VLOOKUP('Customer Names'!A299,'Customer Names'!A299:A2634,1,FALSE)</f>
        <v>Id298</v>
      </c>
      <c r="B299" s="20" t="str">
        <f>VLOOKUP(Table6[[#This Row],[NAME]],Table6[NAME],1,FALSE)</f>
        <v>Ashley N</v>
      </c>
      <c r="C299" s="11">
        <f>VLOOKUP(Table4[[#This Row],[BMI]],Table4[BMI],1,FALSE)</f>
        <v>36.86</v>
      </c>
      <c r="D299" s="11">
        <f>VLOOKUP(Table4[[#This Row],[HBA1C]],Table4[HBA1C],1,FALSE)</f>
        <v>11.95</v>
      </c>
      <c r="E299" s="11" t="str">
        <f>VLOOKUP(Table4[[#This Row],[Any Transplants]],Table4[Any Transplants],1,FALSE)</f>
        <v>No</v>
      </c>
      <c r="F299" s="11" t="str">
        <f>VLOOKUP(Table4[[#This Row],[Cancer history]],Table4[Cancer history],1,FALSE)</f>
        <v>No</v>
      </c>
      <c r="G299" s="11" t="str">
        <f>VLOOKUP(Table4[[#This Row],[Smoker2]],Table4[Smoker2],1,FALSE)</f>
        <v>NO</v>
      </c>
      <c r="H299" s="11" t="str">
        <f>VLOOKUP(Table4[[#This Row],[Heart Issues]],Table4[Heart Issues],1,FALSE)</f>
        <v>No</v>
      </c>
      <c r="I299" s="11">
        <f>VLOOKUP(Table4[[#This Row],[Number of Major Surgeries]],Table4[Number of Major Surgeries],1,FALSE)</f>
        <v>0</v>
      </c>
      <c r="J299" s="11" t="str">
        <f>VLOOKUP('Medical Examinations'!M299,'Medical Examinations'!M299:M2633,1,FALSE)</f>
        <v>obesity</v>
      </c>
      <c r="K299" s="11" t="str">
        <f>VLOOKUP('Medical Examinations'!N299,'Medical Examinations'!N299:N2633,1,FALSE)</f>
        <v>diabetes</v>
      </c>
      <c r="L299" s="11" t="str">
        <f>VLOOKUP(Table3[[#This Row],[date of birth]],Table3[date of birth],1,FALSE)</f>
        <v>4-Aug-2004</v>
      </c>
      <c r="M299" s="11">
        <f>VLOOKUP(Table3[[#This Row],[age]],Table3[age],1,FALSE)</f>
        <v>18</v>
      </c>
      <c r="N299" s="65">
        <f>VLOOKUP(Table3[[#This Row],[charges2]],Table3[charges2],1,FALSE)</f>
        <v>2801.26</v>
      </c>
      <c r="O299" s="11" t="str">
        <f>VLOOKUP(Table3[[#This Row],[HOSPITAL TIER2]],Table3[HOSPITAL TIER2],1,FALSE)</f>
        <v>tier - 2</v>
      </c>
      <c r="P299" s="11" t="str">
        <f>VLOOKUP(Table3[[#This Row],[city tier2]],Table3[city tier2],1,FALSE)</f>
        <v>tier - 3</v>
      </c>
      <c r="Q299" s="11" t="str">
        <f>VLOOKUP(Table3[[#This Row],[state id2]],Table3[state id2],1,FALSE)</f>
        <v>R1013</v>
      </c>
      <c r="R299" s="11">
        <f t="shared" si="8"/>
        <v>-6.6956344731356518E-2</v>
      </c>
      <c r="S299" s="11">
        <f t="shared" si="9"/>
        <v>-1.3562211629011575E-2</v>
      </c>
    </row>
    <row r="300" spans="1:19" x14ac:dyDescent="0.25">
      <c r="A300" s="20" t="str">
        <f>VLOOKUP('Customer Names'!A300,'Customer Names'!A300:A2635,1,FALSE)</f>
        <v>Id299</v>
      </c>
      <c r="B300" s="20" t="str">
        <f>VLOOKUP(Table6[[#This Row],[NAME]],Table6[NAME],1,FALSE)</f>
        <v>Evan D</v>
      </c>
      <c r="C300" s="11">
        <f>VLOOKUP(Table4[[#This Row],[BMI]],Table4[BMI],1,FALSE)</f>
        <v>24.25</v>
      </c>
      <c r="D300" s="11">
        <f>VLOOKUP(Table4[[#This Row],[HBA1C]],Table4[HBA1C],1,FALSE)</f>
        <v>8.6999999999999993</v>
      </c>
      <c r="E300" s="11" t="str">
        <f>VLOOKUP(Table4[[#This Row],[Any Transplants]],Table4[Any Transplants],1,FALSE)</f>
        <v>No</v>
      </c>
      <c r="F300" s="11" t="str">
        <f>VLOOKUP(Table4[[#This Row],[Cancer history]],Table4[Cancer history],1,FALSE)</f>
        <v>No</v>
      </c>
      <c r="G300" s="11" t="str">
        <f>VLOOKUP(Table4[[#This Row],[Smoker2]],Table4[Smoker2],1,FALSE)</f>
        <v>YES</v>
      </c>
      <c r="H300" s="11" t="str">
        <f>VLOOKUP(Table4[[#This Row],[Heart Issues]],Table4[Heart Issues],1,FALSE)</f>
        <v>yes</v>
      </c>
      <c r="I300" s="11">
        <f>VLOOKUP(Table4[[#This Row],[Number of Major Surgeries]],Table4[Number of Major Surgeries],1,FALSE)</f>
        <v>1</v>
      </c>
      <c r="J300" s="11" t="str">
        <f>VLOOKUP('Medical Examinations'!M300,'Medical Examinations'!M300:M2634,1,FALSE)</f>
        <v>normal weight</v>
      </c>
      <c r="K300" s="11" t="str">
        <f>VLOOKUP('Medical Examinations'!N300,'Medical Examinations'!N300:N2634,1,FALSE)</f>
        <v>diabetes</v>
      </c>
      <c r="L300" s="11" t="str">
        <f>VLOOKUP(Table3[[#This Row],[date of birth]],Table3[date of birth],1,FALSE)</f>
        <v>23-Sep-2003</v>
      </c>
      <c r="M300" s="11">
        <f>VLOOKUP(Table3[[#This Row],[age]],Table3[age],1,FALSE)</f>
        <v>19</v>
      </c>
      <c r="N300" s="65">
        <f>VLOOKUP(Table3[[#This Row],[charges2]],Table3[charges2],1,FALSE)</f>
        <v>2803.7</v>
      </c>
      <c r="O300" s="11" t="str">
        <f>VLOOKUP(Table3[[#This Row],[HOSPITAL TIER2]],Table3[HOSPITAL TIER2],1,FALSE)</f>
        <v>tier - 2</v>
      </c>
      <c r="P300" s="11" t="str">
        <f>VLOOKUP(Table3[[#This Row],[city tier2]],Table3[city tier2],1,FALSE)</f>
        <v>tier - 1</v>
      </c>
      <c r="Q300" s="11" t="str">
        <f>VLOOKUP(Table3[[#This Row],[state id2]],Table3[state id2],1,FALSE)</f>
        <v>R1012</v>
      </c>
      <c r="R300" s="11">
        <f t="shared" si="8"/>
        <v>-6.6256513210759371E-2</v>
      </c>
      <c r="S300" s="11">
        <f t="shared" si="9"/>
        <v>-1.1282015094457748E-2</v>
      </c>
    </row>
    <row r="301" spans="1:19" x14ac:dyDescent="0.25">
      <c r="A301" s="20" t="str">
        <f>VLOOKUP('Customer Names'!A301,'Customer Names'!A301:A2636,1,FALSE)</f>
        <v>Id300</v>
      </c>
      <c r="B301" s="20" t="str">
        <f>VLOOKUP(Table6[[#This Row],[NAME]],Table6[NAME],1,FALSE)</f>
        <v>Krisana</v>
      </c>
      <c r="C301" s="11">
        <f>VLOOKUP(Table4[[#This Row],[BMI]],Table4[BMI],1,FALSE)</f>
        <v>23.85</v>
      </c>
      <c r="D301" s="11">
        <f>VLOOKUP(Table4[[#This Row],[HBA1C]],Table4[HBA1C],1,FALSE)</f>
        <v>7.84</v>
      </c>
      <c r="E301" s="11" t="str">
        <f>VLOOKUP(Table4[[#This Row],[Any Transplants]],Table4[Any Transplants],1,FALSE)</f>
        <v>No</v>
      </c>
      <c r="F301" s="11" t="str">
        <f>VLOOKUP(Table4[[#This Row],[Cancer history]],Table4[Cancer history],1,FALSE)</f>
        <v>No</v>
      </c>
      <c r="G301" s="11" t="str">
        <f>VLOOKUP(Table4[[#This Row],[Smoker2]],Table4[Smoker2],1,FALSE)</f>
        <v>YES</v>
      </c>
      <c r="H301" s="11" t="str">
        <f>VLOOKUP(Table4[[#This Row],[Heart Issues]],Table4[Heart Issues],1,FALSE)</f>
        <v>No</v>
      </c>
      <c r="I301" s="11">
        <f>VLOOKUP(Table4[[#This Row],[Number of Major Surgeries]],Table4[Number of Major Surgeries],1,FALSE)</f>
        <v>0</v>
      </c>
      <c r="J301" s="11" t="str">
        <f>VLOOKUP('Medical Examinations'!M301,'Medical Examinations'!M301:M2635,1,FALSE)</f>
        <v>normal weight</v>
      </c>
      <c r="K301" s="11" t="str">
        <f>VLOOKUP('Medical Examinations'!N301,'Medical Examinations'!N301:N2635,1,FALSE)</f>
        <v>diabetes</v>
      </c>
      <c r="L301" s="11" t="str">
        <f>VLOOKUP(Table3[[#This Row],[date of birth]],Table3[date of birth],1,FALSE)</f>
        <v>1-Oct-2000</v>
      </c>
      <c r="M301" s="11">
        <f>VLOOKUP(Table3[[#This Row],[age]],Table3[age],1,FALSE)</f>
        <v>22</v>
      </c>
      <c r="N301" s="65">
        <f>VLOOKUP(Table3[[#This Row],[charges2]],Table3[charges2],1,FALSE)</f>
        <v>2819.51</v>
      </c>
      <c r="O301" s="11" t="str">
        <f>VLOOKUP(Table3[[#This Row],[HOSPITAL TIER2]],Table3[HOSPITAL TIER2],1,FALSE)</f>
        <v>tier - 2</v>
      </c>
      <c r="P301" s="11" t="str">
        <f>VLOOKUP(Table3[[#This Row],[city tier2]],Table3[city tier2],1,FALSE)</f>
        <v>tier - 3</v>
      </c>
      <c r="Q301" s="11" t="str">
        <f>VLOOKUP(Table3[[#This Row],[state id2]],Table3[state id2],1,FALSE)</f>
        <v>R1011</v>
      </c>
      <c r="R301" s="11">
        <f t="shared" si="8"/>
        <v>-6.6932343184470666E-2</v>
      </c>
      <c r="S301" s="11">
        <f t="shared" si="9"/>
        <v>-1.0407272481436844E-2</v>
      </c>
    </row>
    <row r="302" spans="1:19" x14ac:dyDescent="0.25">
      <c r="A302" s="20" t="str">
        <f>VLOOKUP('Customer Names'!A302,'Customer Names'!A302:A2637,1,FALSE)</f>
        <v>Id301</v>
      </c>
      <c r="B302" s="20" t="str">
        <f>VLOOKUP(Table6[[#This Row],[NAME]],Table6[NAME],1,FALSE)</f>
        <v>Kyle</v>
      </c>
      <c r="C302" s="11">
        <f>VLOOKUP(Table4[[#This Row],[BMI]],Table4[BMI],1,FALSE)</f>
        <v>40.020000000000003</v>
      </c>
      <c r="D302" s="11">
        <f>VLOOKUP(Table4[[#This Row],[HBA1C]],Table4[HBA1C],1,FALSE)</f>
        <v>5.19</v>
      </c>
      <c r="E302" s="11" t="str">
        <f>VLOOKUP(Table4[[#This Row],[Any Transplants]],Table4[Any Transplants],1,FALSE)</f>
        <v>No</v>
      </c>
      <c r="F302" s="11" t="str">
        <f>VLOOKUP(Table4[[#This Row],[Cancer history]],Table4[Cancer history],1,FALSE)</f>
        <v>No</v>
      </c>
      <c r="G302" s="11" t="str">
        <f>VLOOKUP(Table4[[#This Row],[Smoker2]],Table4[Smoker2],1,FALSE)</f>
        <v>YES</v>
      </c>
      <c r="H302" s="11" t="str">
        <f>VLOOKUP(Table4[[#This Row],[Heart Issues]],Table4[Heart Issues],1,FALSE)</f>
        <v>yes</v>
      </c>
      <c r="I302" s="11">
        <f>VLOOKUP(Table4[[#This Row],[Number of Major Surgeries]],Table4[Number of Major Surgeries],1,FALSE)</f>
        <v>1</v>
      </c>
      <c r="J302" s="11" t="str">
        <f>VLOOKUP('Medical Examinations'!M302,'Medical Examinations'!M302:M2636,1,FALSE)</f>
        <v>obesity</v>
      </c>
      <c r="K302" s="11" t="str">
        <f>VLOOKUP('Medical Examinations'!N302,'Medical Examinations'!N302:N2636,1,FALSE)</f>
        <v>normal</v>
      </c>
      <c r="L302" s="11" t="str">
        <f>VLOOKUP(Table3[[#This Row],[date of birth]],Table3[date of birth],1,FALSE)</f>
        <v>15-Nov-1998</v>
      </c>
      <c r="M302" s="11">
        <f>VLOOKUP(Table3[[#This Row],[age]],Table3[age],1,FALSE)</f>
        <v>24</v>
      </c>
      <c r="N302" s="65">
        <f>VLOOKUP(Table3[[#This Row],[charges2]],Table3[charges2],1,FALSE)</f>
        <v>2842.76</v>
      </c>
      <c r="O302" s="11" t="str">
        <f>VLOOKUP(Table3[[#This Row],[HOSPITAL TIER2]],Table3[HOSPITAL TIER2],1,FALSE)</f>
        <v>tier - 2</v>
      </c>
      <c r="P302" s="11" t="str">
        <f>VLOOKUP(Table3[[#This Row],[city tier2]],Table3[city tier2],1,FALSE)</f>
        <v>tier - 3</v>
      </c>
      <c r="Q302" s="11" t="str">
        <f>VLOOKUP(Table3[[#This Row],[state id2]],Table3[state id2],1,FALSE)</f>
        <v>R1012</v>
      </c>
      <c r="R302" s="11">
        <f t="shared" si="8"/>
        <v>-6.7553491890450248E-2</v>
      </c>
      <c r="S302" s="11">
        <f t="shared" si="9"/>
        <v>-9.9502211446802578E-3</v>
      </c>
    </row>
    <row r="303" spans="1:19" x14ac:dyDescent="0.25">
      <c r="A303" s="20" t="str">
        <f>VLOOKUP('Customer Names'!A303,'Customer Names'!A303:A2638,1,FALSE)</f>
        <v>Id302</v>
      </c>
      <c r="B303" s="20" t="str">
        <f>VLOOKUP(Table6[[#This Row],[NAME]],Table6[NAME],1,FALSE)</f>
        <v>Kate</v>
      </c>
      <c r="C303" s="11">
        <f>VLOOKUP(Table4[[#This Row],[BMI]],Table4[BMI],1,FALSE)</f>
        <v>19.170000000000002</v>
      </c>
      <c r="D303" s="11">
        <f>VLOOKUP(Table4[[#This Row],[HBA1C]],Table4[HBA1C],1,FALSE)</f>
        <v>8.41</v>
      </c>
      <c r="E303" s="11" t="str">
        <f>VLOOKUP(Table4[[#This Row],[Any Transplants]],Table4[Any Transplants],1,FALSE)</f>
        <v>No</v>
      </c>
      <c r="F303" s="11" t="str">
        <f>VLOOKUP(Table4[[#This Row],[Cancer history]],Table4[Cancer history],1,FALSE)</f>
        <v>No</v>
      </c>
      <c r="G303" s="11" t="str">
        <f>VLOOKUP(Table4[[#This Row],[Smoker2]],Table4[Smoker2],1,FALSE)</f>
        <v>YES</v>
      </c>
      <c r="H303" s="11" t="str">
        <f>VLOOKUP(Table4[[#This Row],[Heart Issues]],Table4[Heart Issues],1,FALSE)</f>
        <v>No</v>
      </c>
      <c r="I303" s="11">
        <f>VLOOKUP(Table4[[#This Row],[Number of Major Surgeries]],Table4[Number of Major Surgeries],1,FALSE)</f>
        <v>0</v>
      </c>
      <c r="J303" s="11" t="str">
        <f>VLOOKUP('Medical Examinations'!M303,'Medical Examinations'!M303:M2637,1,FALSE)</f>
        <v>normal weight</v>
      </c>
      <c r="K303" s="11" t="str">
        <f>VLOOKUP('Medical Examinations'!N303,'Medical Examinations'!N303:N2637,1,FALSE)</f>
        <v>diabetes</v>
      </c>
      <c r="L303" s="11" t="str">
        <f>VLOOKUP(Table3[[#This Row],[date of birth]],Table3[date of birth],1,FALSE)</f>
        <v>17-Jun-1998</v>
      </c>
      <c r="M303" s="11">
        <f>VLOOKUP(Table3[[#This Row],[age]],Table3[age],1,FALSE)</f>
        <v>24</v>
      </c>
      <c r="N303" s="65">
        <f>VLOOKUP(Table3[[#This Row],[charges2]],Table3[charges2],1,FALSE)</f>
        <v>2850.68</v>
      </c>
      <c r="O303" s="11" t="str">
        <f>VLOOKUP(Table3[[#This Row],[HOSPITAL TIER2]],Table3[HOSPITAL TIER2],1,FALSE)</f>
        <v>tier - 2</v>
      </c>
      <c r="P303" s="11" t="str">
        <f>VLOOKUP(Table3[[#This Row],[city tier2]],Table3[city tier2],1,FALSE)</f>
        <v>tier - 3</v>
      </c>
      <c r="Q303" s="11" t="str">
        <f>VLOOKUP(Table3[[#This Row],[state id2]],Table3[state id2],1,FALSE)</f>
        <v>R1012</v>
      </c>
      <c r="R303" s="11">
        <f t="shared" si="8"/>
        <v>-6.6768193496474434E-2</v>
      </c>
      <c r="S303" s="11">
        <f t="shared" si="9"/>
        <v>-1.0387462048435943E-2</v>
      </c>
    </row>
    <row r="304" spans="1:19" x14ac:dyDescent="0.25">
      <c r="A304" s="20" t="str">
        <f>VLOOKUP('Customer Names'!A304,'Customer Names'!A304:A2639,1,FALSE)</f>
        <v>Id303</v>
      </c>
      <c r="B304" s="20" t="str">
        <f>VLOOKUP(Table6[[#This Row],[NAME]],Table6[NAME],1,FALSE)</f>
        <v>Martin A.</v>
      </c>
      <c r="C304" s="11">
        <f>VLOOKUP(Table4[[#This Row],[BMI]],Table4[BMI],1,FALSE)</f>
        <v>43.53</v>
      </c>
      <c r="D304" s="11">
        <f>VLOOKUP(Table4[[#This Row],[HBA1C]],Table4[HBA1C],1,FALSE)</f>
        <v>5.86</v>
      </c>
      <c r="E304" s="11" t="str">
        <f>VLOOKUP(Table4[[#This Row],[Any Transplants]],Table4[Any Transplants],1,FALSE)</f>
        <v>yes</v>
      </c>
      <c r="F304" s="11" t="str">
        <f>VLOOKUP(Table4[[#This Row],[Cancer history]],Table4[Cancer history],1,FALSE)</f>
        <v>No</v>
      </c>
      <c r="G304" s="11" t="str">
        <f>VLOOKUP(Table4[[#This Row],[Smoker2]],Table4[Smoker2],1,FALSE)</f>
        <v>YES</v>
      </c>
      <c r="H304" s="11" t="str">
        <f>VLOOKUP(Table4[[#This Row],[Heart Issues]],Table4[Heart Issues],1,FALSE)</f>
        <v>yes</v>
      </c>
      <c r="I304" s="11">
        <f>VLOOKUP(Table4[[#This Row],[Number of Major Surgeries]],Table4[Number of Major Surgeries],1,FALSE)</f>
        <v>2</v>
      </c>
      <c r="J304" s="11" t="str">
        <f>VLOOKUP('Medical Examinations'!M304,'Medical Examinations'!M304:M2638,1,FALSE)</f>
        <v>obesity</v>
      </c>
      <c r="K304" s="11" t="str">
        <f>VLOOKUP('Medical Examinations'!N304,'Medical Examinations'!N304:N2638,1,FALSE)</f>
        <v>prediabetes</v>
      </c>
      <c r="L304" s="11" t="str">
        <f>VLOOKUP(Table3[[#This Row],[date of birth]],Table3[date of birth],1,FALSE)</f>
        <v>4-Sep-1998</v>
      </c>
      <c r="M304" s="11">
        <f>VLOOKUP(Table3[[#This Row],[age]],Table3[age],1,FALSE)</f>
        <v>24</v>
      </c>
      <c r="N304" s="65">
        <f>VLOOKUP(Table3[[#This Row],[charges2]],Table3[charges2],1,FALSE)</f>
        <v>2855.44</v>
      </c>
      <c r="O304" s="11" t="str">
        <f>VLOOKUP(Table3[[#This Row],[HOSPITAL TIER2]],Table3[HOSPITAL TIER2],1,FALSE)</f>
        <v>tier - 2</v>
      </c>
      <c r="P304" s="11" t="str">
        <f>VLOOKUP(Table3[[#This Row],[city tier2]],Table3[city tier2],1,FALSE)</f>
        <v>tier - 3</v>
      </c>
      <c r="Q304" s="11" t="str">
        <f>VLOOKUP(Table3[[#This Row],[state id2]],Table3[state id2],1,FALSE)</f>
        <v>R1012</v>
      </c>
      <c r="R304" s="11">
        <f t="shared" si="8"/>
        <v>-6.7736344857096023E-2</v>
      </c>
      <c r="S304" s="11">
        <f t="shared" si="9"/>
        <v>-9.7934296415065087E-3</v>
      </c>
    </row>
    <row r="305" spans="1:19" x14ac:dyDescent="0.25">
      <c r="A305" s="20" t="str">
        <f>VLOOKUP('Customer Names'!A305,'Customer Names'!A305:A2640,1,FALSE)</f>
        <v>Id304</v>
      </c>
      <c r="B305" s="20" t="str">
        <f>VLOOKUP(Table6[[#This Row],[NAME]],Table6[NAME],1,FALSE)</f>
        <v>Stacey</v>
      </c>
      <c r="C305" s="11">
        <f>VLOOKUP(Table4[[#This Row],[BMI]],Table4[BMI],1,FALSE)</f>
        <v>46.06</v>
      </c>
      <c r="D305" s="11">
        <f>VLOOKUP(Table4[[#This Row],[HBA1C]],Table4[HBA1C],1,FALSE)</f>
        <v>4.18</v>
      </c>
      <c r="E305" s="11" t="str">
        <f>VLOOKUP(Table4[[#This Row],[Any Transplants]],Table4[Any Transplants],1,FALSE)</f>
        <v>yes</v>
      </c>
      <c r="F305" s="11" t="str">
        <f>VLOOKUP(Table4[[#This Row],[Cancer history]],Table4[Cancer history],1,FALSE)</f>
        <v>No</v>
      </c>
      <c r="G305" s="11" t="str">
        <f>VLOOKUP(Table4[[#This Row],[Smoker2]],Table4[Smoker2],1,FALSE)</f>
        <v>YES</v>
      </c>
      <c r="H305" s="11" t="str">
        <f>VLOOKUP(Table4[[#This Row],[Heart Issues]],Table4[Heart Issues],1,FALSE)</f>
        <v>No</v>
      </c>
      <c r="I305" s="11">
        <f>VLOOKUP(Table4[[#This Row],[Number of Major Surgeries]],Table4[Number of Major Surgeries],1,FALSE)</f>
        <v>1</v>
      </c>
      <c r="J305" s="11" t="str">
        <f>VLOOKUP('Medical Examinations'!M305,'Medical Examinations'!M305:M2639,1,FALSE)</f>
        <v>obesity</v>
      </c>
      <c r="K305" s="11" t="str">
        <f>VLOOKUP('Medical Examinations'!N305,'Medical Examinations'!N305:N2639,1,FALSE)</f>
        <v>normal</v>
      </c>
      <c r="L305" s="11" t="str">
        <f>VLOOKUP(Table3[[#This Row],[date of birth]],Table3[date of birth],1,FALSE)</f>
        <v>1-Nov-1993</v>
      </c>
      <c r="M305" s="11">
        <f>VLOOKUP(Table3[[#This Row],[age]],Table3[age],1,FALSE)</f>
        <v>29</v>
      </c>
      <c r="N305" s="65">
        <f>VLOOKUP(Table3[[#This Row],[charges2]],Table3[charges2],1,FALSE)</f>
        <v>2866.09</v>
      </c>
      <c r="O305" s="11" t="str">
        <f>VLOOKUP(Table3[[#This Row],[HOSPITAL TIER2]],Table3[HOSPITAL TIER2],1,FALSE)</f>
        <v>tier - 3</v>
      </c>
      <c r="P305" s="11" t="str">
        <f>VLOOKUP(Table3[[#This Row],[city tier2]],Table3[city tier2],1,FALSE)</f>
        <v>tier - 3</v>
      </c>
      <c r="Q305" s="11" t="str">
        <f>VLOOKUP(Table3[[#This Row],[state id2]],Table3[state id2],1,FALSE)</f>
        <v>R1011</v>
      </c>
      <c r="R305" s="11">
        <f t="shared" si="8"/>
        <v>-6.6673005322958223E-2</v>
      </c>
      <c r="S305" s="11">
        <f t="shared" si="9"/>
        <v>-1.0015593804833791E-2</v>
      </c>
    </row>
    <row r="306" spans="1:19" x14ac:dyDescent="0.25">
      <c r="A306" s="20" t="str">
        <f>VLOOKUP('Customer Names'!A306,'Customer Names'!A306:A2641,1,FALSE)</f>
        <v>Id305</v>
      </c>
      <c r="B306" s="20" t="str">
        <f>VLOOKUP(Table6[[#This Row],[NAME]],Table6[NAME],1,FALSE)</f>
        <v>Christine</v>
      </c>
      <c r="C306" s="11">
        <f>VLOOKUP(Table4[[#This Row],[BMI]],Table4[BMI],1,FALSE)</f>
        <v>29.92</v>
      </c>
      <c r="D306" s="11">
        <f>VLOOKUP(Table4[[#This Row],[HBA1C]],Table4[HBA1C],1,FALSE)</f>
        <v>11.99</v>
      </c>
      <c r="E306" s="11" t="str">
        <f>VLOOKUP(Table4[[#This Row],[Any Transplants]],Table4[Any Transplants],1,FALSE)</f>
        <v>No</v>
      </c>
      <c r="F306" s="11" t="str">
        <f>VLOOKUP(Table4[[#This Row],[Cancer history]],Table4[Cancer history],1,FALSE)</f>
        <v>No</v>
      </c>
      <c r="G306" s="11" t="str">
        <f>VLOOKUP(Table4[[#This Row],[Smoker2]],Table4[Smoker2],1,FALSE)</f>
        <v>YES</v>
      </c>
      <c r="H306" s="11" t="str">
        <f>VLOOKUP(Table4[[#This Row],[Heart Issues]],Table4[Heart Issues],1,FALSE)</f>
        <v>yes</v>
      </c>
      <c r="I306" s="11">
        <f>VLOOKUP(Table4[[#This Row],[Number of Major Surgeries]],Table4[Number of Major Surgeries],1,FALSE)</f>
        <v>2</v>
      </c>
      <c r="J306" s="11" t="str">
        <f>VLOOKUP('Medical Examinations'!M306,'Medical Examinations'!M306:M2640,1,FALSE)</f>
        <v>obesity</v>
      </c>
      <c r="K306" s="11" t="str">
        <f>VLOOKUP('Medical Examinations'!N306,'Medical Examinations'!N306:N2640,1,FALSE)</f>
        <v>diabetes</v>
      </c>
      <c r="L306" s="11" t="str">
        <f>VLOOKUP(Table3[[#This Row],[date of birth]],Table3[date of birth],1,FALSE)</f>
        <v>12-Aug-1993</v>
      </c>
      <c r="M306" s="11">
        <f>VLOOKUP(Table3[[#This Row],[age]],Table3[age],1,FALSE)</f>
        <v>29</v>
      </c>
      <c r="N306" s="65">
        <f>VLOOKUP(Table3[[#This Row],[charges2]],Table3[charges2],1,FALSE)</f>
        <v>2867.12</v>
      </c>
      <c r="O306" s="11" t="str">
        <f>VLOOKUP(Table3[[#This Row],[HOSPITAL TIER2]],Table3[HOSPITAL TIER2],1,FALSE)</f>
        <v>tier - 1</v>
      </c>
      <c r="P306" s="11" t="str">
        <f>VLOOKUP(Table3[[#This Row],[city tier2]],Table3[city tier2],1,FALSE)</f>
        <v>tier - 3</v>
      </c>
      <c r="Q306" s="11" t="str">
        <f>VLOOKUP(Table3[[#This Row],[state id2]],Table3[state id2],1,FALSE)</f>
        <v>R1013</v>
      </c>
      <c r="R306" s="11">
        <f t="shared" si="8"/>
        <v>-6.577649977921704E-2</v>
      </c>
      <c r="S306" s="11">
        <f t="shared" si="9"/>
        <v>-1.0564934279973286E-2</v>
      </c>
    </row>
    <row r="307" spans="1:19" x14ac:dyDescent="0.25">
      <c r="A307" s="20" t="str">
        <f>VLOOKUP('Customer Names'!A307,'Customer Names'!A307:A2642,1,FALSE)</f>
        <v>Id306</v>
      </c>
      <c r="B307" s="20" t="str">
        <f>VLOOKUP(Table6[[#This Row],[NAME]],Table6[NAME],1,FALSE)</f>
        <v>Sarah C.</v>
      </c>
      <c r="C307" s="11">
        <f>VLOOKUP(Table4[[#This Row],[BMI]],Table4[BMI],1,FALSE)</f>
        <v>28.46</v>
      </c>
      <c r="D307" s="11">
        <f>VLOOKUP(Table4[[#This Row],[HBA1C]],Table4[HBA1C],1,FALSE)</f>
        <v>4.8499999999999996</v>
      </c>
      <c r="E307" s="11" t="str">
        <f>VLOOKUP(Table4[[#This Row],[Any Transplants]],Table4[Any Transplants],1,FALSE)</f>
        <v>No</v>
      </c>
      <c r="F307" s="11" t="str">
        <f>VLOOKUP(Table4[[#This Row],[Cancer history]],Table4[Cancer history],1,FALSE)</f>
        <v>No</v>
      </c>
      <c r="G307" s="11" t="str">
        <f>VLOOKUP(Table4[[#This Row],[Smoker2]],Table4[Smoker2],1,FALSE)</f>
        <v>YES</v>
      </c>
      <c r="H307" s="11" t="str">
        <f>VLOOKUP(Table4[[#This Row],[Heart Issues]],Table4[Heart Issues],1,FALSE)</f>
        <v>yes</v>
      </c>
      <c r="I307" s="11">
        <f>VLOOKUP(Table4[[#This Row],[Number of Major Surgeries]],Table4[Number of Major Surgeries],1,FALSE)</f>
        <v>1</v>
      </c>
      <c r="J307" s="11" t="str">
        <f>VLOOKUP('Medical Examinations'!M307,'Medical Examinations'!M307:M2641,1,FALSE)</f>
        <v>over weight</v>
      </c>
      <c r="K307" s="11" t="str">
        <f>VLOOKUP('Medical Examinations'!N307,'Medical Examinations'!N307:N2641,1,FALSE)</f>
        <v>normal</v>
      </c>
      <c r="L307" s="11" t="str">
        <f>VLOOKUP(Table3[[#This Row],[date of birth]],Table3[date of birth],1,FALSE)</f>
        <v>21-Jun-1996</v>
      </c>
      <c r="M307" s="11">
        <f>VLOOKUP(Table3[[#This Row],[age]],Table3[age],1,FALSE)</f>
        <v>26</v>
      </c>
      <c r="N307" s="65">
        <f>VLOOKUP(Table3[[#This Row],[charges2]],Table3[charges2],1,FALSE)</f>
        <v>2897.32</v>
      </c>
      <c r="O307" s="11" t="str">
        <f>VLOOKUP(Table3[[#This Row],[HOSPITAL TIER2]],Table3[HOSPITAL TIER2],1,FALSE)</f>
        <v>tier - 3</v>
      </c>
      <c r="P307" s="11" t="str">
        <f>VLOOKUP(Table3[[#This Row],[city tier2]],Table3[city tier2],1,FALSE)</f>
        <v>tier - 3</v>
      </c>
      <c r="Q307" s="11" t="str">
        <f>VLOOKUP(Table3[[#This Row],[state id2]],Table3[state id2],1,FALSE)</f>
        <v>R1016</v>
      </c>
      <c r="R307" s="11">
        <f t="shared" si="8"/>
        <v>-6.5796009496225813E-2</v>
      </c>
      <c r="S307" s="11">
        <f t="shared" si="9"/>
        <v>-9.3219415024302192E-3</v>
      </c>
    </row>
    <row r="308" spans="1:19" x14ac:dyDescent="0.25">
      <c r="A308" s="20" t="str">
        <f>VLOOKUP('Customer Names'!A308,'Customer Names'!A308:A2643,1,FALSE)</f>
        <v>Id307</v>
      </c>
      <c r="B308" s="20" t="str">
        <f>VLOOKUP(Table6[[#This Row],[NAME]],Table6[NAME],1,FALSE)</f>
        <v>Megan</v>
      </c>
      <c r="C308" s="11">
        <f>VLOOKUP(Table4[[#This Row],[BMI]],Table4[BMI],1,FALSE)</f>
        <v>24.56</v>
      </c>
      <c r="D308" s="11">
        <f>VLOOKUP(Table4[[#This Row],[HBA1C]],Table4[HBA1C],1,FALSE)</f>
        <v>6.18</v>
      </c>
      <c r="E308" s="11" t="str">
        <f>VLOOKUP(Table4[[#This Row],[Any Transplants]],Table4[Any Transplants],1,FALSE)</f>
        <v>No</v>
      </c>
      <c r="F308" s="11" t="str">
        <f>VLOOKUP(Table4[[#This Row],[Cancer history]],Table4[Cancer history],1,FALSE)</f>
        <v>Yes</v>
      </c>
      <c r="G308" s="11" t="str">
        <f>VLOOKUP(Table4[[#This Row],[Smoker2]],Table4[Smoker2],1,FALSE)</f>
        <v>YES</v>
      </c>
      <c r="H308" s="11" t="str">
        <f>VLOOKUP(Table4[[#This Row],[Heart Issues]],Table4[Heart Issues],1,FALSE)</f>
        <v>yes</v>
      </c>
      <c r="I308" s="11">
        <f>VLOOKUP(Table4[[#This Row],[Number of Major Surgeries]],Table4[Number of Major Surgeries],1,FALSE)</f>
        <v>1</v>
      </c>
      <c r="J308" s="11" t="str">
        <f>VLOOKUP('Medical Examinations'!M308,'Medical Examinations'!M308:M2642,1,FALSE)</f>
        <v>normal weight</v>
      </c>
      <c r="K308" s="11" t="str">
        <f>VLOOKUP('Medical Examinations'!N308,'Medical Examinations'!N308:N2642,1,FALSE)</f>
        <v>prediabetes</v>
      </c>
      <c r="L308" s="11" t="str">
        <f>VLOOKUP(Table3[[#This Row],[date of birth]],Table3[date of birth],1,FALSE)</f>
        <v>14-Jul-2000</v>
      </c>
      <c r="M308" s="11">
        <f>VLOOKUP(Table3[[#This Row],[age]],Table3[age],1,FALSE)</f>
        <v>22</v>
      </c>
      <c r="N308" s="65">
        <f>VLOOKUP(Table3[[#This Row],[charges2]],Table3[charges2],1,FALSE)</f>
        <v>2897.46</v>
      </c>
      <c r="O308" s="11" t="str">
        <f>VLOOKUP(Table3[[#This Row],[HOSPITAL TIER2]],Table3[HOSPITAL TIER2],1,FALSE)</f>
        <v>tier - 2</v>
      </c>
      <c r="P308" s="11" t="str">
        <f>VLOOKUP(Table3[[#This Row],[city tier2]],Table3[city tier2],1,FALSE)</f>
        <v>tier - 1</v>
      </c>
      <c r="Q308" s="11" t="str">
        <f>VLOOKUP(Table3[[#This Row],[state id2]],Table3[state id2],1,FALSE)</f>
        <v>R1012</v>
      </c>
      <c r="R308" s="11">
        <f t="shared" si="8"/>
        <v>-6.5935069849678341E-2</v>
      </c>
      <c r="S308" s="11">
        <f t="shared" si="9"/>
        <v>-9.8090005481563016E-3</v>
      </c>
    </row>
    <row r="309" spans="1:19" x14ac:dyDescent="0.25">
      <c r="A309" s="20" t="str">
        <f>VLOOKUP('Customer Names'!A309,'Customer Names'!A309:A2644,1,FALSE)</f>
        <v>Id308</v>
      </c>
      <c r="B309" s="20" t="str">
        <f>VLOOKUP(Table6[[#This Row],[NAME]],Table6[NAME],1,FALSE)</f>
        <v>Jason W</v>
      </c>
      <c r="C309" s="11">
        <f>VLOOKUP(Table4[[#This Row],[BMI]],Table4[BMI],1,FALSE)</f>
        <v>41.19</v>
      </c>
      <c r="D309" s="11">
        <f>VLOOKUP(Table4[[#This Row],[HBA1C]],Table4[HBA1C],1,FALSE)</f>
        <v>6.37</v>
      </c>
      <c r="E309" s="11" t="str">
        <f>VLOOKUP(Table4[[#This Row],[Any Transplants]],Table4[Any Transplants],1,FALSE)</f>
        <v>No</v>
      </c>
      <c r="F309" s="11" t="str">
        <f>VLOOKUP(Table4[[#This Row],[Cancer history]],Table4[Cancer history],1,FALSE)</f>
        <v>No</v>
      </c>
      <c r="G309" s="11" t="str">
        <f>VLOOKUP(Table4[[#This Row],[Smoker2]],Table4[Smoker2],1,FALSE)</f>
        <v>YES</v>
      </c>
      <c r="H309" s="11" t="str">
        <f>VLOOKUP(Table4[[#This Row],[Heart Issues]],Table4[Heart Issues],1,FALSE)</f>
        <v>No</v>
      </c>
      <c r="I309" s="11">
        <f>VLOOKUP(Table4[[#This Row],[Number of Major Surgeries]],Table4[Number of Major Surgeries],1,FALSE)</f>
        <v>0</v>
      </c>
      <c r="J309" s="11" t="str">
        <f>VLOOKUP('Medical Examinations'!M309,'Medical Examinations'!M309:M2643,1,FALSE)</f>
        <v>obesity</v>
      </c>
      <c r="K309" s="11" t="str">
        <f>VLOOKUP('Medical Examinations'!N309,'Medical Examinations'!N309:N2643,1,FALSE)</f>
        <v>prediabetes</v>
      </c>
      <c r="L309" s="11" t="str">
        <f>VLOOKUP(Table3[[#This Row],[date of birth]],Table3[date of birth],1,FALSE)</f>
        <v>1-Nov-1999</v>
      </c>
      <c r="M309" s="11">
        <f>VLOOKUP(Table3[[#This Row],[age]],Table3[age],1,FALSE)</f>
        <v>23</v>
      </c>
      <c r="N309" s="65">
        <f>VLOOKUP(Table3[[#This Row],[charges2]],Table3[charges2],1,FALSE)</f>
        <v>2899.49</v>
      </c>
      <c r="O309" s="11" t="str">
        <f>VLOOKUP(Table3[[#This Row],[HOSPITAL TIER2]],Table3[HOSPITAL TIER2],1,FALSE)</f>
        <v>tier - 2</v>
      </c>
      <c r="P309" s="11" t="str">
        <f>VLOOKUP(Table3[[#This Row],[city tier2]],Table3[city tier2],1,FALSE)</f>
        <v>tier - 2</v>
      </c>
      <c r="Q309" s="11" t="str">
        <f>VLOOKUP(Table3[[#This Row],[state id2]],Table3[state id2],1,FALSE)</f>
        <v>R1024</v>
      </c>
      <c r="R309" s="11">
        <f t="shared" si="8"/>
        <v>-6.6491105913531606E-2</v>
      </c>
      <c r="S309" s="11">
        <f t="shared" si="9"/>
        <v>-9.942840382057113E-3</v>
      </c>
    </row>
    <row r="310" spans="1:19" x14ac:dyDescent="0.25">
      <c r="A310" s="20" t="str">
        <f>VLOOKUP('Customer Names'!A310,'Customer Names'!A310:A2645,1,FALSE)</f>
        <v>Id309</v>
      </c>
      <c r="B310" s="20" t="str">
        <f>VLOOKUP(Table6[[#This Row],[NAME]],Table6[NAME],1,FALSE)</f>
        <v>Michele</v>
      </c>
      <c r="C310" s="11">
        <f>VLOOKUP(Table4[[#This Row],[BMI]],Table4[BMI],1,FALSE)</f>
        <v>18.63</v>
      </c>
      <c r="D310" s="11">
        <f>VLOOKUP(Table4[[#This Row],[HBA1C]],Table4[HBA1C],1,FALSE)</f>
        <v>9.81</v>
      </c>
      <c r="E310" s="11" t="str">
        <f>VLOOKUP(Table4[[#This Row],[Any Transplants]],Table4[Any Transplants],1,FALSE)</f>
        <v>No</v>
      </c>
      <c r="F310" s="11" t="str">
        <f>VLOOKUP(Table4[[#This Row],[Cancer history]],Table4[Cancer history],1,FALSE)</f>
        <v>No</v>
      </c>
      <c r="G310" s="11" t="str">
        <f>VLOOKUP(Table4[[#This Row],[Smoker2]],Table4[Smoker2],1,FALSE)</f>
        <v>YES</v>
      </c>
      <c r="H310" s="11" t="str">
        <f>VLOOKUP(Table4[[#This Row],[Heart Issues]],Table4[Heart Issues],1,FALSE)</f>
        <v>yes</v>
      </c>
      <c r="I310" s="11">
        <f>VLOOKUP(Table4[[#This Row],[Number of Major Surgeries]],Table4[Number of Major Surgeries],1,FALSE)</f>
        <v>2</v>
      </c>
      <c r="J310" s="11" t="str">
        <f>VLOOKUP('Medical Examinations'!M310,'Medical Examinations'!M310:M2644,1,FALSE)</f>
        <v>normal weight</v>
      </c>
      <c r="K310" s="11" t="str">
        <f>VLOOKUP('Medical Examinations'!N310,'Medical Examinations'!N310:N2644,1,FALSE)</f>
        <v>diabetes</v>
      </c>
      <c r="L310" s="11" t="str">
        <f>VLOOKUP(Table3[[#This Row],[date of birth]],Table3[date of birth],1,FALSE)</f>
        <v>24-Oct-1996</v>
      </c>
      <c r="M310" s="11">
        <f>VLOOKUP(Table3[[#This Row],[age]],Table3[age],1,FALSE)</f>
        <v>26</v>
      </c>
      <c r="N310" s="65">
        <f>VLOOKUP(Table3[[#This Row],[charges2]],Table3[charges2],1,FALSE)</f>
        <v>2902.91</v>
      </c>
      <c r="O310" s="11" t="str">
        <f>VLOOKUP(Table3[[#This Row],[HOSPITAL TIER2]],Table3[HOSPITAL TIER2],1,FALSE)</f>
        <v>tier - 2</v>
      </c>
      <c r="P310" s="11" t="str">
        <f>VLOOKUP(Table3[[#This Row],[city tier2]],Table3[city tier2],1,FALSE)</f>
        <v>tier - 2</v>
      </c>
      <c r="Q310" s="11" t="str">
        <f>VLOOKUP(Table3[[#This Row],[state id2]],Table3[state id2],1,FALSE)</f>
        <v>R1013</v>
      </c>
      <c r="R310" s="11">
        <f t="shared" si="8"/>
        <v>-6.5554287601950284E-2</v>
      </c>
      <c r="S310" s="11">
        <f t="shared" si="9"/>
        <v>-1.000497595463198E-2</v>
      </c>
    </row>
    <row r="311" spans="1:19" x14ac:dyDescent="0.25">
      <c r="A311" s="20" t="str">
        <f>VLOOKUP('Customer Names'!A311,'Customer Names'!A311:A2646,1,FALSE)</f>
        <v>Id310</v>
      </c>
      <c r="B311" s="20" t="str">
        <f>VLOOKUP(Table6[[#This Row],[NAME]],Table6[NAME],1,FALSE)</f>
        <v>Nikki</v>
      </c>
      <c r="C311" s="11">
        <f>VLOOKUP(Table4[[#This Row],[BMI]],Table4[BMI],1,FALSE)</f>
        <v>26.26</v>
      </c>
      <c r="D311" s="11">
        <f>VLOOKUP(Table4[[#This Row],[HBA1C]],Table4[HBA1C],1,FALSE)</f>
        <v>11.8</v>
      </c>
      <c r="E311" s="11" t="str">
        <f>VLOOKUP(Table4[[#This Row],[Any Transplants]],Table4[Any Transplants],1,FALSE)</f>
        <v>No</v>
      </c>
      <c r="F311" s="11" t="str">
        <f>VLOOKUP(Table4[[#This Row],[Cancer history]],Table4[Cancer history],1,FALSE)</f>
        <v>No</v>
      </c>
      <c r="G311" s="11" t="str">
        <f>VLOOKUP(Table4[[#This Row],[Smoker2]],Table4[Smoker2],1,FALSE)</f>
        <v>YES</v>
      </c>
      <c r="H311" s="11" t="str">
        <f>VLOOKUP(Table4[[#This Row],[Heart Issues]],Table4[Heart Issues],1,FALSE)</f>
        <v>yes</v>
      </c>
      <c r="I311" s="11">
        <f>VLOOKUP(Table4[[#This Row],[Number of Major Surgeries]],Table4[Number of Major Surgeries],1,FALSE)</f>
        <v>1</v>
      </c>
      <c r="J311" s="11" t="str">
        <f>VLOOKUP('Medical Examinations'!M311,'Medical Examinations'!M311:M2645,1,FALSE)</f>
        <v>over weight</v>
      </c>
      <c r="K311" s="11" t="str">
        <f>VLOOKUP('Medical Examinations'!N311,'Medical Examinations'!N311:N2645,1,FALSE)</f>
        <v>diabetes</v>
      </c>
      <c r="L311" s="11" t="str">
        <f>VLOOKUP(Table3[[#This Row],[date of birth]],Table3[date of birth],1,FALSE)</f>
        <v>13-Jun-1996</v>
      </c>
      <c r="M311" s="11">
        <f>VLOOKUP(Table3[[#This Row],[age]],Table3[age],1,FALSE)</f>
        <v>26</v>
      </c>
      <c r="N311" s="65">
        <f>VLOOKUP(Table3[[#This Row],[charges2]],Table3[charges2],1,FALSE)</f>
        <v>2904.09</v>
      </c>
      <c r="O311" s="11" t="str">
        <f>VLOOKUP(Table3[[#This Row],[HOSPITAL TIER2]],Table3[HOSPITAL TIER2],1,FALSE)</f>
        <v>tier - 2</v>
      </c>
      <c r="P311" s="11" t="str">
        <f>VLOOKUP(Table3[[#This Row],[city tier2]],Table3[city tier2],1,FALSE)</f>
        <v>tier - 2</v>
      </c>
      <c r="Q311" s="11" t="str">
        <f>VLOOKUP(Table3[[#This Row],[state id2]],Table3[state id2],1,FALSE)</f>
        <v>R1011</v>
      </c>
      <c r="R311" s="11">
        <f t="shared" si="8"/>
        <v>-6.6462209468909933E-2</v>
      </c>
      <c r="S311" s="11">
        <f t="shared" si="9"/>
        <v>-9.0738489044556725E-3</v>
      </c>
    </row>
    <row r="312" spans="1:19" x14ac:dyDescent="0.25">
      <c r="A312" s="20" t="str">
        <f>VLOOKUP('Customer Names'!A312,'Customer Names'!A312:A2647,1,FALSE)</f>
        <v>Id311</v>
      </c>
      <c r="B312" s="20" t="str">
        <f>VLOOKUP(Table6[[#This Row],[NAME]],Table6[NAME],1,FALSE)</f>
        <v>Philip J.</v>
      </c>
      <c r="C312" s="11">
        <f>VLOOKUP(Table4[[#This Row],[BMI]],Table4[BMI],1,FALSE)</f>
        <v>22.37</v>
      </c>
      <c r="D312" s="11">
        <f>VLOOKUP(Table4[[#This Row],[HBA1C]],Table4[HBA1C],1,FALSE)</f>
        <v>5.86</v>
      </c>
      <c r="E312" s="11" t="str">
        <f>VLOOKUP(Table4[[#This Row],[Any Transplants]],Table4[Any Transplants],1,FALSE)</f>
        <v>No</v>
      </c>
      <c r="F312" s="11" t="str">
        <f>VLOOKUP(Table4[[#This Row],[Cancer history]],Table4[Cancer history],1,FALSE)</f>
        <v>Yes</v>
      </c>
      <c r="G312" s="11" t="str">
        <f>VLOOKUP(Table4[[#This Row],[Smoker2]],Table4[Smoker2],1,FALSE)</f>
        <v>YES</v>
      </c>
      <c r="H312" s="11" t="str">
        <f>VLOOKUP(Table4[[#This Row],[Heart Issues]],Table4[Heart Issues],1,FALSE)</f>
        <v>yes</v>
      </c>
      <c r="I312" s="11">
        <f>VLOOKUP(Table4[[#This Row],[Number of Major Surgeries]],Table4[Number of Major Surgeries],1,FALSE)</f>
        <v>1</v>
      </c>
      <c r="J312" s="11" t="str">
        <f>VLOOKUP('Medical Examinations'!M312,'Medical Examinations'!M312:M2646,1,FALSE)</f>
        <v>normal weight</v>
      </c>
      <c r="K312" s="11" t="str">
        <f>VLOOKUP('Medical Examinations'!N312,'Medical Examinations'!N312:N2646,1,FALSE)</f>
        <v>prediabetes</v>
      </c>
      <c r="L312" s="11" t="str">
        <f>VLOOKUP(Table3[[#This Row],[date of birth]],Table3[date of birth],1,FALSE)</f>
        <v>5-Jun-2003</v>
      </c>
      <c r="M312" s="11">
        <f>VLOOKUP(Table3[[#This Row],[age]],Table3[age],1,FALSE)</f>
        <v>20</v>
      </c>
      <c r="N312" s="65">
        <f>VLOOKUP(Table3[[#This Row],[charges2]],Table3[charges2],1,FALSE)</f>
        <v>2913.57</v>
      </c>
      <c r="O312" s="11" t="str">
        <f>VLOOKUP(Table3[[#This Row],[HOSPITAL TIER2]],Table3[HOSPITAL TIER2],1,FALSE)</f>
        <v>tier - 2</v>
      </c>
      <c r="P312" s="11" t="str">
        <f>VLOOKUP(Table3[[#This Row],[city tier2]],Table3[city tier2],1,FALSE)</f>
        <v>tier - 2</v>
      </c>
      <c r="Q312" s="11" t="str">
        <f>VLOOKUP(Table3[[#This Row],[state id2]],Table3[state id2],1,FALSE)</f>
        <v>R1011</v>
      </c>
      <c r="R312" s="11">
        <f t="shared" si="8"/>
        <v>-6.6770950897529033E-2</v>
      </c>
      <c r="S312" s="11">
        <f t="shared" si="9"/>
        <v>-7.5741427793773741E-3</v>
      </c>
    </row>
    <row r="313" spans="1:19" x14ac:dyDescent="0.25">
      <c r="A313" s="20" t="str">
        <f>VLOOKUP('Customer Names'!A313,'Customer Names'!A313:A2648,1,FALSE)</f>
        <v>Id312</v>
      </c>
      <c r="B313" s="20" t="str">
        <f>VLOOKUP(Table6[[#This Row],[NAME]],Table6[NAME],1,FALSE)</f>
        <v>Bryan L</v>
      </c>
      <c r="C313" s="11">
        <f>VLOOKUP(Table4[[#This Row],[BMI]],Table4[BMI],1,FALSE)</f>
        <v>39.619999999999997</v>
      </c>
      <c r="D313" s="11">
        <f>VLOOKUP(Table4[[#This Row],[HBA1C]],Table4[HBA1C],1,FALSE)</f>
        <v>4.28</v>
      </c>
      <c r="E313" s="11" t="str">
        <f>VLOOKUP(Table4[[#This Row],[Any Transplants]],Table4[Any Transplants],1,FALSE)</f>
        <v>No</v>
      </c>
      <c r="F313" s="11" t="str">
        <f>VLOOKUP(Table4[[#This Row],[Cancer history]],Table4[Cancer history],1,FALSE)</f>
        <v>No</v>
      </c>
      <c r="G313" s="11" t="str">
        <f>VLOOKUP(Table4[[#This Row],[Smoker2]],Table4[Smoker2],1,FALSE)</f>
        <v>YES</v>
      </c>
      <c r="H313" s="11" t="str">
        <f>VLOOKUP(Table4[[#This Row],[Heart Issues]],Table4[Heart Issues],1,FALSE)</f>
        <v>No</v>
      </c>
      <c r="I313" s="11">
        <f>VLOOKUP(Table4[[#This Row],[Number of Major Surgeries]],Table4[Number of Major Surgeries],1,FALSE)</f>
        <v>1</v>
      </c>
      <c r="J313" s="11" t="str">
        <f>VLOOKUP('Medical Examinations'!M313,'Medical Examinations'!M313:M2647,1,FALSE)</f>
        <v>obesity</v>
      </c>
      <c r="K313" s="11" t="str">
        <f>VLOOKUP('Medical Examinations'!N313,'Medical Examinations'!N313:N2647,1,FALSE)</f>
        <v>normal</v>
      </c>
      <c r="L313" s="11" t="str">
        <f>VLOOKUP(Table3[[#This Row],[date of birth]],Table3[date of birth],1,FALSE)</f>
        <v>30-Jun-1996</v>
      </c>
      <c r="M313" s="11">
        <f>VLOOKUP(Table3[[#This Row],[age]],Table3[age],1,FALSE)</f>
        <v>26</v>
      </c>
      <c r="N313" s="65">
        <f>VLOOKUP(Table3[[#This Row],[charges2]],Table3[charges2],1,FALSE)</f>
        <v>2927.06</v>
      </c>
      <c r="O313" s="11" t="str">
        <f>VLOOKUP(Table3[[#This Row],[HOSPITAL TIER2]],Table3[HOSPITAL TIER2],1,FALSE)</f>
        <v>tier - 2</v>
      </c>
      <c r="P313" s="11" t="str">
        <f>VLOOKUP(Table3[[#This Row],[city tier2]],Table3[city tier2],1,FALSE)</f>
        <v>tier - 2</v>
      </c>
      <c r="Q313" s="11" t="str">
        <f>VLOOKUP(Table3[[#This Row],[state id2]],Table3[state id2],1,FALSE)</f>
        <v>R1013</v>
      </c>
      <c r="R313" s="11">
        <f t="shared" si="8"/>
        <v>-6.762617235884319E-2</v>
      </c>
      <c r="S313" s="11">
        <f t="shared" si="9"/>
        <v>-7.8472040862133698E-3</v>
      </c>
    </row>
    <row r="314" spans="1:19" x14ac:dyDescent="0.25">
      <c r="A314" s="20" t="str">
        <f>VLOOKUP('Customer Names'!A314,'Customer Names'!A314:A2649,1,FALSE)</f>
        <v>Id313</v>
      </c>
      <c r="B314" s="20" t="str">
        <f>VLOOKUP(Table6[[#This Row],[NAME]],Table6[NAME],1,FALSE)</f>
        <v>Timothy F</v>
      </c>
      <c r="C314" s="11">
        <f>VLOOKUP(Table4[[#This Row],[BMI]],Table4[BMI],1,FALSE)</f>
        <v>18.329999999999998</v>
      </c>
      <c r="D314" s="11">
        <f>VLOOKUP(Table4[[#This Row],[HBA1C]],Table4[HBA1C],1,FALSE)</f>
        <v>4.16</v>
      </c>
      <c r="E314" s="11" t="str">
        <f>VLOOKUP(Table4[[#This Row],[Any Transplants]],Table4[Any Transplants],1,FALSE)</f>
        <v>No</v>
      </c>
      <c r="F314" s="11" t="str">
        <f>VLOOKUP(Table4[[#This Row],[Cancer history]],Table4[Cancer history],1,FALSE)</f>
        <v>No</v>
      </c>
      <c r="G314" s="11" t="str">
        <f>VLOOKUP(Table4[[#This Row],[Smoker2]],Table4[Smoker2],1,FALSE)</f>
        <v>YES</v>
      </c>
      <c r="H314" s="11" t="str">
        <f>VLOOKUP(Table4[[#This Row],[Heart Issues]],Table4[Heart Issues],1,FALSE)</f>
        <v>yes</v>
      </c>
      <c r="I314" s="11">
        <f>VLOOKUP(Table4[[#This Row],[Number of Major Surgeries]],Table4[Number of Major Surgeries],1,FALSE)</f>
        <v>0</v>
      </c>
      <c r="J314" s="11" t="str">
        <f>VLOOKUP('Medical Examinations'!M314,'Medical Examinations'!M314:M2648,1,FALSE)</f>
        <v>underweight</v>
      </c>
      <c r="K314" s="11" t="str">
        <f>VLOOKUP('Medical Examinations'!N314,'Medical Examinations'!N314:N2648,1,FALSE)</f>
        <v>normal</v>
      </c>
      <c r="L314" s="11" t="str">
        <f>VLOOKUP(Table3[[#This Row],[date of birth]],Table3[date of birth],1,FALSE)</f>
        <v>30-Sep-2002</v>
      </c>
      <c r="M314" s="11">
        <f>VLOOKUP(Table3[[#This Row],[age]],Table3[age],1,FALSE)</f>
        <v>20</v>
      </c>
      <c r="N314" s="65">
        <f>VLOOKUP(Table3[[#This Row],[charges2]],Table3[charges2],1,FALSE)</f>
        <v>2943.41</v>
      </c>
      <c r="O314" s="11" t="str">
        <f>VLOOKUP(Table3[[#This Row],[HOSPITAL TIER2]],Table3[HOSPITAL TIER2],1,FALSE)</f>
        <v>tier - 2</v>
      </c>
      <c r="P314" s="11" t="str">
        <f>VLOOKUP(Table3[[#This Row],[city tier2]],Table3[city tier2],1,FALSE)</f>
        <v>tier - 3</v>
      </c>
      <c r="Q314" s="11" t="str">
        <f>VLOOKUP(Table3[[#This Row],[state id2]],Table3[state id2],1,FALSE)</f>
        <v>R1012</v>
      </c>
      <c r="R314" s="11">
        <f t="shared" si="8"/>
        <v>-6.6946708261664503E-2</v>
      </c>
      <c r="S314" s="11">
        <f t="shared" si="9"/>
        <v>-8.5024107639875592E-3</v>
      </c>
    </row>
    <row r="315" spans="1:19" x14ac:dyDescent="0.25">
      <c r="A315" s="20" t="str">
        <f>VLOOKUP('Customer Names'!A315,'Customer Names'!A315:A2650,1,FALSE)</f>
        <v>Id314</v>
      </c>
      <c r="B315" s="20" t="str">
        <f>VLOOKUP(Table6[[#This Row],[NAME]],Table6[NAME],1,FALSE)</f>
        <v>Angielyn M</v>
      </c>
      <c r="C315" s="11">
        <f>VLOOKUP(Table4[[#This Row],[BMI]],Table4[BMI],1,FALSE)</f>
        <v>17.11</v>
      </c>
      <c r="D315" s="11">
        <f>VLOOKUP(Table4[[#This Row],[HBA1C]],Table4[HBA1C],1,FALSE)</f>
        <v>4.9800000000000004</v>
      </c>
      <c r="E315" s="11" t="str">
        <f>VLOOKUP(Table4[[#This Row],[Any Transplants]],Table4[Any Transplants],1,FALSE)</f>
        <v>No</v>
      </c>
      <c r="F315" s="11" t="str">
        <f>VLOOKUP(Table4[[#This Row],[Cancer history]],Table4[Cancer history],1,FALSE)</f>
        <v>Yes</v>
      </c>
      <c r="G315" s="11" t="str">
        <f>VLOOKUP(Table4[[#This Row],[Smoker2]],Table4[Smoker2],1,FALSE)</f>
        <v>YES</v>
      </c>
      <c r="H315" s="11" t="str">
        <f>VLOOKUP(Table4[[#This Row],[Heart Issues]],Table4[Heart Issues],1,FALSE)</f>
        <v>yes</v>
      </c>
      <c r="I315" s="11">
        <f>VLOOKUP(Table4[[#This Row],[Number of Major Surgeries]],Table4[Number of Major Surgeries],1,FALSE)</f>
        <v>1</v>
      </c>
      <c r="J315" s="11" t="str">
        <f>VLOOKUP('Medical Examinations'!M315,'Medical Examinations'!M315:M2649,1,FALSE)</f>
        <v>underweight</v>
      </c>
      <c r="K315" s="11" t="str">
        <f>VLOOKUP('Medical Examinations'!N315,'Medical Examinations'!N315:N2649,1,FALSE)</f>
        <v>normal</v>
      </c>
      <c r="L315" s="11" t="str">
        <f>VLOOKUP(Table3[[#This Row],[date of birth]],Table3[date of birth],1,FALSE)</f>
        <v>24-Sep-1995</v>
      </c>
      <c r="M315" s="11">
        <f>VLOOKUP(Table3[[#This Row],[age]],Table3[age],1,FALSE)</f>
        <v>27</v>
      </c>
      <c r="N315" s="65">
        <f>VLOOKUP(Table3[[#This Row],[charges2]],Table3[charges2],1,FALSE)</f>
        <v>2974.13</v>
      </c>
      <c r="O315" s="11" t="str">
        <f>VLOOKUP(Table3[[#This Row],[HOSPITAL TIER2]],Table3[HOSPITAL TIER2],1,FALSE)</f>
        <v>tier - 2</v>
      </c>
      <c r="P315" s="11" t="str">
        <f>VLOOKUP(Table3[[#This Row],[city tier2]],Table3[city tier2],1,FALSE)</f>
        <v>tier - 1</v>
      </c>
      <c r="Q315" s="11" t="str">
        <f>VLOOKUP(Table3[[#This Row],[state id2]],Table3[state id2],1,FALSE)</f>
        <v>R1011</v>
      </c>
      <c r="R315" s="11">
        <f t="shared" si="8"/>
        <v>-6.8244367139993517E-2</v>
      </c>
      <c r="S315" s="11">
        <f t="shared" si="9"/>
        <v>-9.4578601012837386E-3</v>
      </c>
    </row>
    <row r="316" spans="1:19" x14ac:dyDescent="0.25">
      <c r="A316" s="20" t="str">
        <f>VLOOKUP('Customer Names'!A316,'Customer Names'!A316:A2651,1,FALSE)</f>
        <v>Id315</v>
      </c>
      <c r="B316" s="20" t="str">
        <f>VLOOKUP(Table6[[#This Row],[NAME]],Table6[NAME],1,FALSE)</f>
        <v>Jeanie M.</v>
      </c>
      <c r="C316" s="11">
        <f>VLOOKUP(Table4[[#This Row],[BMI]],Table4[BMI],1,FALSE)</f>
        <v>43.5</v>
      </c>
      <c r="D316" s="11">
        <f>VLOOKUP(Table4[[#This Row],[HBA1C]],Table4[HBA1C],1,FALSE)</f>
        <v>6.38</v>
      </c>
      <c r="E316" s="11" t="str">
        <f>VLOOKUP(Table4[[#This Row],[Any Transplants]],Table4[Any Transplants],1,FALSE)</f>
        <v>yes</v>
      </c>
      <c r="F316" s="11" t="str">
        <f>VLOOKUP(Table4[[#This Row],[Cancer history]],Table4[Cancer history],1,FALSE)</f>
        <v>No</v>
      </c>
      <c r="G316" s="11" t="str">
        <f>VLOOKUP(Table4[[#This Row],[Smoker2]],Table4[Smoker2],1,FALSE)</f>
        <v>YES</v>
      </c>
      <c r="H316" s="11" t="str">
        <f>VLOOKUP(Table4[[#This Row],[Heart Issues]],Table4[Heart Issues],1,FALSE)</f>
        <v>No</v>
      </c>
      <c r="I316" s="11">
        <f>VLOOKUP(Table4[[#This Row],[Number of Major Surgeries]],Table4[Number of Major Surgeries],1,FALSE)</f>
        <v>1</v>
      </c>
      <c r="J316" s="11" t="str">
        <f>VLOOKUP('Medical Examinations'!M316,'Medical Examinations'!M316:M2650,1,FALSE)</f>
        <v>obesity</v>
      </c>
      <c r="K316" s="11" t="str">
        <f>VLOOKUP('Medical Examinations'!N316,'Medical Examinations'!N316:N2650,1,FALSE)</f>
        <v>prediabetes</v>
      </c>
      <c r="L316" s="11" t="str">
        <f>VLOOKUP(Table3[[#This Row],[date of birth]],Table3[date of birth],1,FALSE)</f>
        <v>18-Jun-1987</v>
      </c>
      <c r="M316" s="11">
        <f>VLOOKUP(Table3[[#This Row],[age]],Table3[age],1,FALSE)</f>
        <v>35</v>
      </c>
      <c r="N316" s="65">
        <f>VLOOKUP(Table3[[#This Row],[charges2]],Table3[charges2],1,FALSE)</f>
        <v>2979.52</v>
      </c>
      <c r="O316" s="11" t="str">
        <f>VLOOKUP(Table3[[#This Row],[HOSPITAL TIER2]],Table3[HOSPITAL TIER2],1,FALSE)</f>
        <v>tier - 2</v>
      </c>
      <c r="P316" s="11" t="str">
        <f>VLOOKUP(Table3[[#This Row],[city tier2]],Table3[city tier2],1,FALSE)</f>
        <v>tier - 3</v>
      </c>
      <c r="Q316" s="11" t="str">
        <f>VLOOKUP(Table3[[#This Row],[state id2]],Table3[state id2],1,FALSE)</f>
        <v>R1013</v>
      </c>
      <c r="R316" s="11">
        <f t="shared" si="8"/>
        <v>-6.9221122046477124E-2</v>
      </c>
      <c r="S316" s="11">
        <f t="shared" si="9"/>
        <v>-9.8837689217018219E-3</v>
      </c>
    </row>
    <row r="317" spans="1:19" x14ac:dyDescent="0.25">
      <c r="A317" s="20" t="str">
        <f>VLOOKUP('Customer Names'!A317,'Customer Names'!A317:A2652,1,FALSE)</f>
        <v>Id316</v>
      </c>
      <c r="B317" s="20" t="str">
        <f>VLOOKUP(Table6[[#This Row],[NAME]],Table6[NAME],1,FALSE)</f>
        <v>Greg</v>
      </c>
      <c r="C317" s="11">
        <f>VLOOKUP(Table4[[#This Row],[BMI]],Table4[BMI],1,FALSE)</f>
        <v>25.364999999999998</v>
      </c>
      <c r="D317" s="11">
        <f>VLOOKUP(Table4[[#This Row],[HBA1C]],Table4[HBA1C],1,FALSE)</f>
        <v>5.19</v>
      </c>
      <c r="E317" s="11" t="str">
        <f>VLOOKUP(Table4[[#This Row],[Any Transplants]],Table4[Any Transplants],1,FALSE)</f>
        <v>No</v>
      </c>
      <c r="F317" s="11" t="str">
        <f>VLOOKUP(Table4[[#This Row],[Cancer history]],Table4[Cancer history],1,FALSE)</f>
        <v>No</v>
      </c>
      <c r="G317" s="11" t="str">
        <f>VLOOKUP(Table4[[#This Row],[Smoker2]],Table4[Smoker2],1,FALSE)</f>
        <v>NO</v>
      </c>
      <c r="H317" s="11" t="str">
        <f>VLOOKUP(Table4[[#This Row],[Heart Issues]],Table4[Heart Issues],1,FALSE)</f>
        <v>No</v>
      </c>
      <c r="I317" s="11">
        <f>VLOOKUP(Table4[[#This Row],[Number of Major Surgeries]],Table4[Number of Major Surgeries],1,FALSE)</f>
        <v>2</v>
      </c>
      <c r="J317" s="11" t="str">
        <f>VLOOKUP('Medical Examinations'!M317,'Medical Examinations'!M317:M2651,1,FALSE)</f>
        <v>over weight</v>
      </c>
      <c r="K317" s="11" t="str">
        <f>VLOOKUP('Medical Examinations'!N317,'Medical Examinations'!N317:N2651,1,FALSE)</f>
        <v>normal</v>
      </c>
      <c r="L317" s="11" t="str">
        <f>VLOOKUP(Table3[[#This Row],[date of birth]],Table3[date of birth],1,FALSE)</f>
        <v>20-Nov-1991</v>
      </c>
      <c r="M317" s="11">
        <f>VLOOKUP(Table3[[#This Row],[age]],Table3[age],1,FALSE)</f>
        <v>31</v>
      </c>
      <c r="N317" s="65">
        <f>VLOOKUP(Table3[[#This Row],[charges2]],Table3[charges2],1,FALSE)</f>
        <v>2985.67</v>
      </c>
      <c r="O317" s="11" t="str">
        <f>VLOOKUP(Table3[[#This Row],[HOSPITAL TIER2]],Table3[HOSPITAL TIER2],1,FALSE)</f>
        <v>tier - 2</v>
      </c>
      <c r="P317" s="11" t="str">
        <f>VLOOKUP(Table3[[#This Row],[city tier2]],Table3[city tier2],1,FALSE)</f>
        <v>tier - 2</v>
      </c>
      <c r="Q317" s="11" t="str">
        <f>VLOOKUP(Table3[[#This Row],[state id2]],Table3[state id2],1,FALSE)</f>
        <v>R1013</v>
      </c>
      <c r="R317" s="11">
        <f t="shared" si="8"/>
        <v>-6.8828354773913081E-2</v>
      </c>
      <c r="S317" s="11">
        <f t="shared" si="9"/>
        <v>-9.9038422252532999E-3</v>
      </c>
    </row>
    <row r="318" spans="1:19" x14ac:dyDescent="0.25">
      <c r="A318" s="20" t="str">
        <f>VLOOKUP('Customer Names'!A318,'Customer Names'!A318:A2653,1,FALSE)</f>
        <v>Id317</v>
      </c>
      <c r="B318" s="20" t="str">
        <f>VLOOKUP(Table6[[#This Row],[NAME]],Table6[NAME],1,FALSE)</f>
        <v>John</v>
      </c>
      <c r="C318" s="11">
        <f>VLOOKUP(Table4[[#This Row],[BMI]],Table4[BMI],1,FALSE)</f>
        <v>28.594999999999999</v>
      </c>
      <c r="D318" s="11">
        <f>VLOOKUP(Table4[[#This Row],[HBA1C]],Table4[HBA1C],1,FALSE)</f>
        <v>10.210000000000001</v>
      </c>
      <c r="E318" s="11" t="str">
        <f>VLOOKUP(Table4[[#This Row],[Any Transplants]],Table4[Any Transplants],1,FALSE)</f>
        <v>No</v>
      </c>
      <c r="F318" s="11" t="str">
        <f>VLOOKUP(Table4[[#This Row],[Cancer history]],Table4[Cancer history],1,FALSE)</f>
        <v>No</v>
      </c>
      <c r="G318" s="11" t="str">
        <f>VLOOKUP(Table4[[#This Row],[Smoker2]],Table4[Smoker2],1,FALSE)</f>
        <v>NO</v>
      </c>
      <c r="H318" s="11" t="str">
        <f>VLOOKUP(Table4[[#This Row],[Heart Issues]],Table4[Heart Issues],1,FALSE)</f>
        <v>No</v>
      </c>
      <c r="I318" s="11">
        <f>VLOOKUP(Table4[[#This Row],[Number of Major Surgeries]],Table4[Number of Major Surgeries],1,FALSE)</f>
        <v>0</v>
      </c>
      <c r="J318" s="11" t="str">
        <f>VLOOKUP('Medical Examinations'!M318,'Medical Examinations'!M318:M2652,1,FALSE)</f>
        <v>over weight</v>
      </c>
      <c r="K318" s="11" t="str">
        <f>VLOOKUP('Medical Examinations'!N318,'Medical Examinations'!N318:N2652,1,FALSE)</f>
        <v>diabetes</v>
      </c>
      <c r="L318" s="11" t="str">
        <f>VLOOKUP(Table3[[#This Row],[date of birth]],Table3[date of birth],1,FALSE)</f>
        <v>15-Dec-2002</v>
      </c>
      <c r="M318" s="11">
        <f>VLOOKUP(Table3[[#This Row],[age]],Table3[age],1,FALSE)</f>
        <v>20</v>
      </c>
      <c r="N318" s="65">
        <f>VLOOKUP(Table3[[#This Row],[charges2]],Table3[charges2],1,FALSE)</f>
        <v>3012.22</v>
      </c>
      <c r="O318" s="11" t="str">
        <f>VLOOKUP(Table3[[#This Row],[HOSPITAL TIER2]],Table3[HOSPITAL TIER2],1,FALSE)</f>
        <v>tier - 2</v>
      </c>
      <c r="P318" s="11" t="str">
        <f>VLOOKUP(Table3[[#This Row],[city tier2]],Table3[city tier2],1,FALSE)</f>
        <v>tier - 3</v>
      </c>
      <c r="Q318" s="11" t="str">
        <f>VLOOKUP(Table3[[#This Row],[state id2]],Table3[state id2],1,FALSE)</f>
        <v>R1012</v>
      </c>
      <c r="R318" s="11">
        <f t="shared" si="8"/>
        <v>-6.908561385641622E-2</v>
      </c>
      <c r="S318" s="11">
        <f t="shared" si="9"/>
        <v>-1.0173219660170617E-2</v>
      </c>
    </row>
    <row r="319" spans="1:19" x14ac:dyDescent="0.25">
      <c r="A319" s="20" t="str">
        <f>VLOOKUP('Customer Names'!A319,'Customer Names'!A319:A2654,1,FALSE)</f>
        <v>Id318</v>
      </c>
      <c r="B319" s="20" t="str">
        <f>VLOOKUP(Table6[[#This Row],[NAME]],Table6[NAME],1,FALSE)</f>
        <v>Aliaksandr</v>
      </c>
      <c r="C319" s="11">
        <f>VLOOKUP(Table4[[#This Row],[BMI]],Table4[BMI],1,FALSE)</f>
        <v>29.83</v>
      </c>
      <c r="D319" s="11">
        <f>VLOOKUP(Table4[[#This Row],[HBA1C]],Table4[HBA1C],1,FALSE)</f>
        <v>9.6999999999999993</v>
      </c>
      <c r="E319" s="11" t="str">
        <f>VLOOKUP(Table4[[#This Row],[Any Transplants]],Table4[Any Transplants],1,FALSE)</f>
        <v>No</v>
      </c>
      <c r="F319" s="11" t="str">
        <f>VLOOKUP(Table4[[#This Row],[Cancer history]],Table4[Cancer history],1,FALSE)</f>
        <v>Yes</v>
      </c>
      <c r="G319" s="11" t="str">
        <f>VLOOKUP(Table4[[#This Row],[Smoker2]],Table4[Smoker2],1,FALSE)</f>
        <v>YES</v>
      </c>
      <c r="H319" s="11" t="str">
        <f>VLOOKUP(Table4[[#This Row],[Heart Issues]],Table4[Heart Issues],1,FALSE)</f>
        <v>yes</v>
      </c>
      <c r="I319" s="11">
        <f>VLOOKUP(Table4[[#This Row],[Number of Major Surgeries]],Table4[Number of Major Surgeries],1,FALSE)</f>
        <v>1</v>
      </c>
      <c r="J319" s="11" t="str">
        <f>VLOOKUP('Medical Examinations'!M319,'Medical Examinations'!M319:M2653,1,FALSE)</f>
        <v>over weight</v>
      </c>
      <c r="K319" s="11" t="str">
        <f>VLOOKUP('Medical Examinations'!N319,'Medical Examinations'!N319:N2653,1,FALSE)</f>
        <v>diabetes</v>
      </c>
      <c r="L319" s="11" t="str">
        <f>VLOOKUP(Table3[[#This Row],[date of birth]],Table3[date of birth],1,FALSE)</f>
        <v>28-Sep-1988</v>
      </c>
      <c r="M319" s="11">
        <f>VLOOKUP(Table3[[#This Row],[age]],Table3[age],1,FALSE)</f>
        <v>34</v>
      </c>
      <c r="N319" s="65">
        <f>VLOOKUP(Table3[[#This Row],[charges2]],Table3[charges2],1,FALSE)</f>
        <v>3018.04</v>
      </c>
      <c r="O319" s="11" t="str">
        <f>VLOOKUP(Table3[[#This Row],[HOSPITAL TIER2]],Table3[HOSPITAL TIER2],1,FALSE)</f>
        <v>tier - 2</v>
      </c>
      <c r="P319" s="11" t="str">
        <f>VLOOKUP(Table3[[#This Row],[city tier2]],Table3[city tier2],1,FALSE)</f>
        <v>tier - 2</v>
      </c>
      <c r="Q319" s="11" t="str">
        <f>VLOOKUP(Table3[[#This Row],[state id2]],Table3[state id2],1,FALSE)</f>
        <v>R1012</v>
      </c>
      <c r="R319" s="11">
        <f t="shared" si="8"/>
        <v>-6.9283906675248794E-2</v>
      </c>
      <c r="S319" s="11">
        <f t="shared" si="9"/>
        <v>-8.7172434521674298E-3</v>
      </c>
    </row>
    <row r="320" spans="1:19" x14ac:dyDescent="0.25">
      <c r="A320" s="20" t="str">
        <f>VLOOKUP('Customer Names'!A320,'Customer Names'!A320:A2655,1,FALSE)</f>
        <v>Id319</v>
      </c>
      <c r="B320" s="20" t="str">
        <f>VLOOKUP(Table6[[#This Row],[NAME]],Table6[NAME],1,FALSE)</f>
        <v>Jason M.</v>
      </c>
      <c r="C320" s="11">
        <f>VLOOKUP(Table4[[#This Row],[BMI]],Table4[BMI],1,FALSE)</f>
        <v>24.7</v>
      </c>
      <c r="D320" s="11">
        <f>VLOOKUP(Table4[[#This Row],[HBA1C]],Table4[HBA1C],1,FALSE)</f>
        <v>10.25</v>
      </c>
      <c r="E320" s="11" t="str">
        <f>VLOOKUP(Table4[[#This Row],[Any Transplants]],Table4[Any Transplants],1,FALSE)</f>
        <v>No</v>
      </c>
      <c r="F320" s="11" t="str">
        <f>VLOOKUP(Table4[[#This Row],[Cancer history]],Table4[Cancer history],1,FALSE)</f>
        <v>No</v>
      </c>
      <c r="G320" s="11" t="str">
        <f>VLOOKUP(Table4[[#This Row],[Smoker2]],Table4[Smoker2],1,FALSE)</f>
        <v>NO</v>
      </c>
      <c r="H320" s="11" t="str">
        <f>VLOOKUP(Table4[[#This Row],[Heart Issues]],Table4[Heart Issues],1,FALSE)</f>
        <v>No</v>
      </c>
      <c r="I320" s="11">
        <f>VLOOKUP(Table4[[#This Row],[Number of Major Surgeries]],Table4[Number of Major Surgeries],1,FALSE)</f>
        <v>3</v>
      </c>
      <c r="J320" s="11" t="str">
        <f>VLOOKUP('Medical Examinations'!M320,'Medical Examinations'!M320:M2654,1,FALSE)</f>
        <v>normal weight</v>
      </c>
      <c r="K320" s="11" t="str">
        <f>VLOOKUP('Medical Examinations'!N320,'Medical Examinations'!N320:N2654,1,FALSE)</f>
        <v>diabetes</v>
      </c>
      <c r="L320" s="11" t="str">
        <f>VLOOKUP(Table3[[#This Row],[date of birth]],Table3[date of birth],1,FALSE)</f>
        <v>19-Dec-1997</v>
      </c>
      <c r="M320" s="11">
        <f>VLOOKUP(Table3[[#This Row],[age]],Table3[age],1,FALSE)</f>
        <v>25</v>
      </c>
      <c r="N320" s="65">
        <f>VLOOKUP(Table3[[#This Row],[charges2]],Table3[charges2],1,FALSE)</f>
        <v>3021.81</v>
      </c>
      <c r="O320" s="11" t="str">
        <f>VLOOKUP(Table3[[#This Row],[HOSPITAL TIER2]],Table3[HOSPITAL TIER2],1,FALSE)</f>
        <v>tier - 2</v>
      </c>
      <c r="P320" s="11" t="str">
        <f>VLOOKUP(Table3[[#This Row],[city tier2]],Table3[city tier2],1,FALSE)</f>
        <v>tier - 3</v>
      </c>
      <c r="Q320" s="11" t="str">
        <f>VLOOKUP(Table3[[#This Row],[state id2]],Table3[state id2],1,FALSE)</f>
        <v>R1012</v>
      </c>
      <c r="R320" s="11">
        <f t="shared" si="8"/>
        <v>-6.9296148927684306E-2</v>
      </c>
      <c r="S320" s="11">
        <f t="shared" si="9"/>
        <v>-8.2669105996826253E-3</v>
      </c>
    </row>
    <row r="321" spans="1:19" x14ac:dyDescent="0.25">
      <c r="A321" s="20" t="str">
        <f>VLOOKUP('Customer Names'!A321,'Customer Names'!A321:A2656,1,FALSE)</f>
        <v>Id320</v>
      </c>
      <c r="B321" s="20" t="str">
        <f>VLOOKUP(Table6[[#This Row],[NAME]],Table6[NAME],1,FALSE)</f>
        <v>Sheera K</v>
      </c>
      <c r="C321" s="11">
        <f>VLOOKUP(Table4[[#This Row],[BMI]],Table4[BMI],1,FALSE)</f>
        <v>17.940000000000001</v>
      </c>
      <c r="D321" s="11">
        <f>VLOOKUP(Table4[[#This Row],[HBA1C]],Table4[HBA1C],1,FALSE)</f>
        <v>9.77</v>
      </c>
      <c r="E321" s="11" t="str">
        <f>VLOOKUP(Table4[[#This Row],[Any Transplants]],Table4[Any Transplants],1,FALSE)</f>
        <v>No</v>
      </c>
      <c r="F321" s="11" t="str">
        <f>VLOOKUP(Table4[[#This Row],[Cancer history]],Table4[Cancer history],1,FALSE)</f>
        <v>No</v>
      </c>
      <c r="G321" s="11" t="str">
        <f>VLOOKUP(Table4[[#This Row],[Smoker2]],Table4[Smoker2],1,FALSE)</f>
        <v>YES</v>
      </c>
      <c r="H321" s="11" t="str">
        <f>VLOOKUP(Table4[[#This Row],[Heart Issues]],Table4[Heart Issues],1,FALSE)</f>
        <v>No</v>
      </c>
      <c r="I321" s="11">
        <f>VLOOKUP(Table4[[#This Row],[Number of Major Surgeries]],Table4[Number of Major Surgeries],1,FALSE)</f>
        <v>0</v>
      </c>
      <c r="J321" s="11" t="str">
        <f>VLOOKUP('Medical Examinations'!M321,'Medical Examinations'!M321:M2655,1,FALSE)</f>
        <v>underweight</v>
      </c>
      <c r="K321" s="11" t="str">
        <f>VLOOKUP('Medical Examinations'!N321,'Medical Examinations'!N321:N2655,1,FALSE)</f>
        <v>diabetes</v>
      </c>
      <c r="L321" s="11" t="str">
        <f>VLOOKUP(Table3[[#This Row],[date of birth]],Table3[date of birth],1,FALSE)</f>
        <v>15-Sep-1998</v>
      </c>
      <c r="M321" s="11">
        <f>VLOOKUP(Table3[[#This Row],[age]],Table3[age],1,FALSE)</f>
        <v>24</v>
      </c>
      <c r="N321" s="65">
        <f>VLOOKUP(Table3[[#This Row],[charges2]],Table3[charges2],1,FALSE)</f>
        <v>3044.21</v>
      </c>
      <c r="O321" s="11" t="str">
        <f>VLOOKUP(Table3[[#This Row],[HOSPITAL TIER2]],Table3[HOSPITAL TIER2],1,FALSE)</f>
        <v>tier - 2</v>
      </c>
      <c r="P321" s="11" t="str">
        <f>VLOOKUP(Table3[[#This Row],[city tier2]],Table3[city tier2],1,FALSE)</f>
        <v>tier - 3</v>
      </c>
      <c r="Q321" s="11" t="str">
        <f>VLOOKUP(Table3[[#This Row],[state id2]],Table3[state id2],1,FALSE)</f>
        <v>R1024</v>
      </c>
      <c r="R321" s="11">
        <f t="shared" si="8"/>
        <v>-6.97615134841479E-2</v>
      </c>
      <c r="S321" s="11">
        <f t="shared" si="9"/>
        <v>-7.1260681364664919E-3</v>
      </c>
    </row>
    <row r="322" spans="1:19" x14ac:dyDescent="0.25">
      <c r="A322" s="20" t="str">
        <f>VLOOKUP('Customer Names'!A322,'Customer Names'!A322:A2657,1,FALSE)</f>
        <v>Id321</v>
      </c>
      <c r="B322" s="20" t="str">
        <f>VLOOKUP(Table6[[#This Row],[NAME]],Table6[NAME],1,FALSE)</f>
        <v>Janice</v>
      </c>
      <c r="C322" s="11">
        <f>VLOOKUP(Table4[[#This Row],[BMI]],Table4[BMI],1,FALSE)</f>
        <v>21.08</v>
      </c>
      <c r="D322" s="11">
        <f>VLOOKUP(Table4[[#This Row],[HBA1C]],Table4[HBA1C],1,FALSE)</f>
        <v>4.83</v>
      </c>
      <c r="E322" s="11" t="str">
        <f>VLOOKUP(Table4[[#This Row],[Any Transplants]],Table4[Any Transplants],1,FALSE)</f>
        <v>No</v>
      </c>
      <c r="F322" s="11" t="str">
        <f>VLOOKUP(Table4[[#This Row],[Cancer history]],Table4[Cancer history],1,FALSE)</f>
        <v>Yes</v>
      </c>
      <c r="G322" s="11" t="str">
        <f>VLOOKUP(Table4[[#This Row],[Smoker2]],Table4[Smoker2],1,FALSE)</f>
        <v>YES</v>
      </c>
      <c r="H322" s="11" t="str">
        <f>VLOOKUP(Table4[[#This Row],[Heart Issues]],Table4[Heart Issues],1,FALSE)</f>
        <v>No</v>
      </c>
      <c r="I322" s="11">
        <f>VLOOKUP(Table4[[#This Row],[Number of Major Surgeries]],Table4[Number of Major Surgeries],1,FALSE)</f>
        <v>1</v>
      </c>
      <c r="J322" s="11" t="str">
        <f>VLOOKUP('Medical Examinations'!M322,'Medical Examinations'!M322:M2656,1,FALSE)</f>
        <v>normal weight</v>
      </c>
      <c r="K322" s="11" t="str">
        <f>VLOOKUP('Medical Examinations'!N322,'Medical Examinations'!N322:N2656,1,FALSE)</f>
        <v>normal</v>
      </c>
      <c r="L322" s="11" t="str">
        <f>VLOOKUP(Table3[[#This Row],[date of birth]],Table3[date of birth],1,FALSE)</f>
        <v>9-Aug-1998</v>
      </c>
      <c r="M322" s="11">
        <f>VLOOKUP(Table3[[#This Row],[age]],Table3[age],1,FALSE)</f>
        <v>24</v>
      </c>
      <c r="N322" s="65">
        <f>VLOOKUP(Table3[[#This Row],[charges2]],Table3[charges2],1,FALSE)</f>
        <v>3046.06</v>
      </c>
      <c r="O322" s="11" t="str">
        <f>VLOOKUP(Table3[[#This Row],[HOSPITAL TIER2]],Table3[HOSPITAL TIER2],1,FALSE)</f>
        <v>tier - 2</v>
      </c>
      <c r="P322" s="11" t="str">
        <f>VLOOKUP(Table3[[#This Row],[city tier2]],Table3[city tier2],1,FALSE)</f>
        <v>tier - 1</v>
      </c>
      <c r="Q322" s="11" t="str">
        <f>VLOOKUP(Table3[[#This Row],[state id2]],Table3[state id2],1,FALSE)</f>
        <v>R1023</v>
      </c>
      <c r="R322" s="11">
        <f t="shared" si="8"/>
        <v>-7.0866436509376116E-2</v>
      </c>
      <c r="S322" s="11">
        <f t="shared" si="9"/>
        <v>-6.0699124019553286E-3</v>
      </c>
    </row>
    <row r="323" spans="1:19" x14ac:dyDescent="0.25">
      <c r="A323" s="20" t="str">
        <f>VLOOKUP('Customer Names'!A323,'Customer Names'!A323:A2658,1,FALSE)</f>
        <v>Id322</v>
      </c>
      <c r="B323" s="20" t="str">
        <f>VLOOKUP(Table6[[#This Row],[NAME]],Table6[NAME],1,FALSE)</f>
        <v>Timothy G.</v>
      </c>
      <c r="C323" s="11">
        <f>VLOOKUP(Table4[[#This Row],[BMI]],Table4[BMI],1,FALSE)</f>
        <v>37.715000000000003</v>
      </c>
      <c r="D323" s="11">
        <f>VLOOKUP(Table4[[#This Row],[HBA1C]],Table4[HBA1C],1,FALSE)</f>
        <v>10.86</v>
      </c>
      <c r="E323" s="11" t="str">
        <f>VLOOKUP(Table4[[#This Row],[Any Transplants]],Table4[Any Transplants],1,FALSE)</f>
        <v>No</v>
      </c>
      <c r="F323" s="11" t="str">
        <f>VLOOKUP(Table4[[#This Row],[Cancer history]],Table4[Cancer history],1,FALSE)</f>
        <v>No</v>
      </c>
      <c r="G323" s="11" t="str">
        <f>VLOOKUP(Table4[[#This Row],[Smoker2]],Table4[Smoker2],1,FALSE)</f>
        <v>NO</v>
      </c>
      <c r="H323" s="11" t="str">
        <f>VLOOKUP(Table4[[#This Row],[Heart Issues]],Table4[Heart Issues],1,FALSE)</f>
        <v>yes</v>
      </c>
      <c r="I323" s="11">
        <f>VLOOKUP(Table4[[#This Row],[Number of Major Surgeries]],Table4[Number of Major Surgeries],1,FALSE)</f>
        <v>0</v>
      </c>
      <c r="J323" s="11" t="str">
        <f>VLOOKUP('Medical Examinations'!M323,'Medical Examinations'!M323:M2657,1,FALSE)</f>
        <v>obesity</v>
      </c>
      <c r="K323" s="11" t="str">
        <f>VLOOKUP('Medical Examinations'!N323,'Medical Examinations'!N323:N2657,1,FALSE)</f>
        <v>diabetes</v>
      </c>
      <c r="L323" s="11" t="str">
        <f>VLOOKUP(Table3[[#This Row],[date of birth]],Table3[date of birth],1,FALSE)</f>
        <v>22-Dec-1997</v>
      </c>
      <c r="M323" s="11">
        <f>VLOOKUP(Table3[[#This Row],[age]],Table3[age],1,FALSE)</f>
        <v>25</v>
      </c>
      <c r="N323" s="65">
        <f>VLOOKUP(Table3[[#This Row],[charges2]],Table3[charges2],1,FALSE)</f>
        <v>3051.73</v>
      </c>
      <c r="O323" s="11" t="str">
        <f>VLOOKUP(Table3[[#This Row],[HOSPITAL TIER2]],Table3[HOSPITAL TIER2],1,FALSE)</f>
        <v>tier - 2</v>
      </c>
      <c r="P323" s="11" t="str">
        <f>VLOOKUP(Table3[[#This Row],[city tier2]],Table3[city tier2],1,FALSE)</f>
        <v>tier - 2</v>
      </c>
      <c r="Q323" s="11" t="str">
        <f>VLOOKUP(Table3[[#This Row],[state id2]],Table3[state id2],1,FALSE)</f>
        <v>R1011</v>
      </c>
      <c r="R323" s="11">
        <f t="shared" ref="R323:R386" si="10">CORREL(M323:M2657,C323:C2657)</f>
        <v>-7.1688173985395509E-2</v>
      </c>
      <c r="S323" s="11">
        <f t="shared" ref="S323:S386" si="11">CORREL(M323:M2657,D323:D2657)</f>
        <v>-6.6322974625448788E-3</v>
      </c>
    </row>
    <row r="324" spans="1:19" x14ac:dyDescent="0.25">
      <c r="A324" s="20" t="str">
        <f>VLOOKUP('Customer Names'!A324,'Customer Names'!A324:A2659,1,FALSE)</f>
        <v>Id323</v>
      </c>
      <c r="B324" s="20" t="str">
        <f>VLOOKUP(Table6[[#This Row],[NAME]],Table6[NAME],1,FALSE)</f>
        <v>Alan R</v>
      </c>
      <c r="C324" s="11">
        <f>VLOOKUP(Table4[[#This Row],[BMI]],Table4[BMI],1,FALSE)</f>
        <v>22.39</v>
      </c>
      <c r="D324" s="11">
        <f>VLOOKUP(Table4[[#This Row],[HBA1C]],Table4[HBA1C],1,FALSE)</f>
        <v>9.5299999999999994</v>
      </c>
      <c r="E324" s="11" t="str">
        <f>VLOOKUP(Table4[[#This Row],[Any Transplants]],Table4[Any Transplants],1,FALSE)</f>
        <v>No</v>
      </c>
      <c r="F324" s="11" t="str">
        <f>VLOOKUP(Table4[[#This Row],[Cancer history]],Table4[Cancer history],1,FALSE)</f>
        <v>No</v>
      </c>
      <c r="G324" s="11" t="str">
        <f>VLOOKUP(Table4[[#This Row],[Smoker2]],Table4[Smoker2],1,FALSE)</f>
        <v>YES</v>
      </c>
      <c r="H324" s="11" t="str">
        <f>VLOOKUP(Table4[[#This Row],[Heart Issues]],Table4[Heart Issues],1,FALSE)</f>
        <v>yes</v>
      </c>
      <c r="I324" s="11">
        <f>VLOOKUP(Table4[[#This Row],[Number of Major Surgeries]],Table4[Number of Major Surgeries],1,FALSE)</f>
        <v>0</v>
      </c>
      <c r="J324" s="11" t="str">
        <f>VLOOKUP('Medical Examinations'!M324,'Medical Examinations'!M324:M2658,1,FALSE)</f>
        <v>normal weight</v>
      </c>
      <c r="K324" s="11" t="str">
        <f>VLOOKUP('Medical Examinations'!N324,'Medical Examinations'!N324:N2658,1,FALSE)</f>
        <v>diabetes</v>
      </c>
      <c r="L324" s="11" t="str">
        <f>VLOOKUP(Table3[[#This Row],[date of birth]],Table3[date of birth],1,FALSE)</f>
        <v>21-Jun-2002</v>
      </c>
      <c r="M324" s="11">
        <f>VLOOKUP(Table3[[#This Row],[age]],Table3[age],1,FALSE)</f>
        <v>20</v>
      </c>
      <c r="N324" s="65">
        <f>VLOOKUP(Table3[[#This Row],[charges2]],Table3[charges2],1,FALSE)</f>
        <v>3056.39</v>
      </c>
      <c r="O324" s="11" t="str">
        <f>VLOOKUP(Table3[[#This Row],[HOSPITAL TIER2]],Table3[HOSPITAL TIER2],1,FALSE)</f>
        <v>tier - 2</v>
      </c>
      <c r="P324" s="11" t="str">
        <f>VLOOKUP(Table3[[#This Row],[city tier2]],Table3[city tier2],1,FALSE)</f>
        <v>tier - 3</v>
      </c>
      <c r="Q324" s="11" t="str">
        <f>VLOOKUP(Table3[[#This Row],[state id2]],Table3[state id2],1,FALSE)</f>
        <v>R1013</v>
      </c>
      <c r="R324" s="11">
        <f t="shared" si="10"/>
        <v>-7.1108670998553128E-2</v>
      </c>
      <c r="S324" s="11">
        <f t="shared" si="11"/>
        <v>-5.2953412427180291E-3</v>
      </c>
    </row>
    <row r="325" spans="1:19" x14ac:dyDescent="0.25">
      <c r="A325" s="20" t="str">
        <f>VLOOKUP('Customer Names'!A325,'Customer Names'!A325:A2660,1,FALSE)</f>
        <v>Id324</v>
      </c>
      <c r="B325" s="20" t="str">
        <f>VLOOKUP(Table6[[#This Row],[NAME]],Table6[NAME],1,FALSE)</f>
        <v>Michael</v>
      </c>
      <c r="C325" s="11">
        <f>VLOOKUP(Table4[[#This Row],[BMI]],Table4[BMI],1,FALSE)</f>
        <v>28.78</v>
      </c>
      <c r="D325" s="11">
        <f>VLOOKUP(Table4[[#This Row],[HBA1C]],Table4[HBA1C],1,FALSE)</f>
        <v>5.68</v>
      </c>
      <c r="E325" s="11" t="str">
        <f>VLOOKUP(Table4[[#This Row],[Any Transplants]],Table4[Any Transplants],1,FALSE)</f>
        <v>No</v>
      </c>
      <c r="F325" s="11" t="str">
        <f>VLOOKUP(Table4[[#This Row],[Cancer history]],Table4[Cancer history],1,FALSE)</f>
        <v>No</v>
      </c>
      <c r="G325" s="11" t="str">
        <f>VLOOKUP(Table4[[#This Row],[Smoker2]],Table4[Smoker2],1,FALSE)</f>
        <v>YES</v>
      </c>
      <c r="H325" s="11" t="str">
        <f>VLOOKUP(Table4[[#This Row],[Heart Issues]],Table4[Heart Issues],1,FALSE)</f>
        <v>No</v>
      </c>
      <c r="I325" s="11">
        <f>VLOOKUP(Table4[[#This Row],[Number of Major Surgeries]],Table4[Number of Major Surgeries],1,FALSE)</f>
        <v>0</v>
      </c>
      <c r="J325" s="11" t="str">
        <f>VLOOKUP('Medical Examinations'!M325,'Medical Examinations'!M325:M2659,1,FALSE)</f>
        <v>over weight</v>
      </c>
      <c r="K325" s="11" t="str">
        <f>VLOOKUP('Medical Examinations'!N325,'Medical Examinations'!N325:N2659,1,FALSE)</f>
        <v>normal</v>
      </c>
      <c r="L325" s="11" t="str">
        <f>VLOOKUP(Table3[[#This Row],[date of birth]],Table3[date of birth],1,FALSE)</f>
        <v>26-Sep-1994</v>
      </c>
      <c r="M325" s="11">
        <f>VLOOKUP(Table3[[#This Row],[age]],Table3[age],1,FALSE)</f>
        <v>28</v>
      </c>
      <c r="N325" s="65">
        <f>VLOOKUP(Table3[[#This Row],[charges2]],Table3[charges2],1,FALSE)</f>
        <v>3062.51</v>
      </c>
      <c r="O325" s="11" t="str">
        <f>VLOOKUP(Table3[[#This Row],[HOSPITAL TIER2]],Table3[HOSPITAL TIER2],1,FALSE)</f>
        <v>tier - 3</v>
      </c>
      <c r="P325" s="11" t="str">
        <f>VLOOKUP(Table3[[#This Row],[city tier2]],Table3[city tier2],1,FALSE)</f>
        <v>tier - 1</v>
      </c>
      <c r="Q325" s="11" t="str">
        <f>VLOOKUP(Table3[[#This Row],[state id2]],Table3[state id2],1,FALSE)</f>
        <v>R1012</v>
      </c>
      <c r="R325" s="11">
        <f t="shared" si="10"/>
        <v>-7.19794273639979E-2</v>
      </c>
      <c r="S325" s="11">
        <f t="shared" si="11"/>
        <v>-4.0897340089644258E-3</v>
      </c>
    </row>
    <row r="326" spans="1:19" x14ac:dyDescent="0.25">
      <c r="A326" s="20" t="str">
        <f>VLOOKUP('Customer Names'!A326,'Customer Names'!A326:A2661,1,FALSE)</f>
        <v>Id325</v>
      </c>
      <c r="B326" s="20" t="str">
        <f>VLOOKUP(Table6[[#This Row],[NAME]],Table6[NAME],1,FALSE)</f>
        <v>Marie-France</v>
      </c>
      <c r="C326" s="11">
        <f>VLOOKUP(Table4[[#This Row],[BMI]],Table4[BMI],1,FALSE)</f>
        <v>18.329999999999998</v>
      </c>
      <c r="D326" s="11">
        <f>VLOOKUP(Table4[[#This Row],[HBA1C]],Table4[HBA1C],1,FALSE)</f>
        <v>5.57</v>
      </c>
      <c r="E326" s="11" t="str">
        <f>VLOOKUP(Table4[[#This Row],[Any Transplants]],Table4[Any Transplants],1,FALSE)</f>
        <v>No</v>
      </c>
      <c r="F326" s="11" t="str">
        <f>VLOOKUP(Table4[[#This Row],[Cancer history]],Table4[Cancer history],1,FALSE)</f>
        <v>No</v>
      </c>
      <c r="G326" s="11" t="str">
        <f>VLOOKUP(Table4[[#This Row],[Smoker2]],Table4[Smoker2],1,FALSE)</f>
        <v>YES</v>
      </c>
      <c r="H326" s="11" t="str">
        <f>VLOOKUP(Table4[[#This Row],[Heart Issues]],Table4[Heart Issues],1,FALSE)</f>
        <v>yes</v>
      </c>
      <c r="I326" s="11">
        <f>VLOOKUP(Table4[[#This Row],[Number of Major Surgeries]],Table4[Number of Major Surgeries],1,FALSE)</f>
        <v>0</v>
      </c>
      <c r="J326" s="11" t="str">
        <f>VLOOKUP('Medical Examinations'!M326,'Medical Examinations'!M326:M2660,1,FALSE)</f>
        <v>underweight</v>
      </c>
      <c r="K326" s="11" t="str">
        <f>VLOOKUP('Medical Examinations'!N326,'Medical Examinations'!N326:N2660,1,FALSE)</f>
        <v>normal</v>
      </c>
      <c r="L326" s="11" t="str">
        <f>VLOOKUP(Table3[[#This Row],[date of birth]],Table3[date of birth],1,FALSE)</f>
        <v>1-Oct-1989</v>
      </c>
      <c r="M326" s="11">
        <f>VLOOKUP(Table3[[#This Row],[age]],Table3[age],1,FALSE)</f>
        <v>33</v>
      </c>
      <c r="N326" s="65">
        <f>VLOOKUP(Table3[[#This Row],[charges2]],Table3[charges2],1,FALSE)</f>
        <v>3065.49</v>
      </c>
      <c r="O326" s="11" t="str">
        <f>VLOOKUP(Table3[[#This Row],[HOSPITAL TIER2]],Table3[HOSPITAL TIER2],1,FALSE)</f>
        <v>tier - 2</v>
      </c>
      <c r="P326" s="11" t="str">
        <f>VLOOKUP(Table3[[#This Row],[city tier2]],Table3[city tier2],1,FALSE)</f>
        <v>tier - 1</v>
      </c>
      <c r="Q326" s="11" t="str">
        <f>VLOOKUP(Table3[[#This Row],[state id2]],Table3[state id2],1,FALSE)</f>
        <v>R1012</v>
      </c>
      <c r="R326" s="11">
        <f t="shared" si="10"/>
        <v>-7.2083224552011035E-2</v>
      </c>
      <c r="S326" s="11">
        <f t="shared" si="11"/>
        <v>-4.3080261358937168E-3</v>
      </c>
    </row>
    <row r="327" spans="1:19" x14ac:dyDescent="0.25">
      <c r="A327" s="20" t="str">
        <f>VLOOKUP('Customer Names'!A327,'Customer Names'!A327:A2662,1,FALSE)</f>
        <v>Id326</v>
      </c>
      <c r="B327" s="20" t="str">
        <f>VLOOKUP(Table6[[#This Row],[NAME]],Table6[NAME],1,FALSE)</f>
        <v>Erik F.</v>
      </c>
      <c r="C327" s="11">
        <f>VLOOKUP(Table4[[#This Row],[BMI]],Table4[BMI],1,FALSE)</f>
        <v>26.39</v>
      </c>
      <c r="D327" s="11">
        <f>VLOOKUP(Table4[[#This Row],[HBA1C]],Table4[HBA1C],1,FALSE)</f>
        <v>4.58</v>
      </c>
      <c r="E327" s="11" t="str">
        <f>VLOOKUP(Table4[[#This Row],[Any Transplants]],Table4[Any Transplants],1,FALSE)</f>
        <v>No</v>
      </c>
      <c r="F327" s="11" t="str">
        <f>VLOOKUP(Table4[[#This Row],[Cancer history]],Table4[Cancer history],1,FALSE)</f>
        <v>No</v>
      </c>
      <c r="G327" s="11" t="str">
        <f>VLOOKUP(Table4[[#This Row],[Smoker2]],Table4[Smoker2],1,FALSE)</f>
        <v>YES</v>
      </c>
      <c r="H327" s="11" t="str">
        <f>VLOOKUP(Table4[[#This Row],[Heart Issues]],Table4[Heart Issues],1,FALSE)</f>
        <v>yes</v>
      </c>
      <c r="I327" s="11">
        <f>VLOOKUP(Table4[[#This Row],[Number of Major Surgeries]],Table4[Number of Major Surgeries],1,FALSE)</f>
        <v>1</v>
      </c>
      <c r="J327" s="11" t="str">
        <f>VLOOKUP('Medical Examinations'!M327,'Medical Examinations'!M327:M2661,1,FALSE)</f>
        <v>over weight</v>
      </c>
      <c r="K327" s="11" t="str">
        <f>VLOOKUP('Medical Examinations'!N327,'Medical Examinations'!N327:N2661,1,FALSE)</f>
        <v>normal</v>
      </c>
      <c r="L327" s="11" t="str">
        <f>VLOOKUP(Table3[[#This Row],[date of birth]],Table3[date of birth],1,FALSE)</f>
        <v>10-Sep-1995</v>
      </c>
      <c r="M327" s="11">
        <f>VLOOKUP(Table3[[#This Row],[age]],Table3[age],1,FALSE)</f>
        <v>27</v>
      </c>
      <c r="N327" s="65">
        <f>VLOOKUP(Table3[[#This Row],[charges2]],Table3[charges2],1,FALSE)</f>
        <v>3070.81</v>
      </c>
      <c r="O327" s="11" t="str">
        <f>VLOOKUP(Table3[[#This Row],[HOSPITAL TIER2]],Table3[HOSPITAL TIER2],1,FALSE)</f>
        <v>tier - 3</v>
      </c>
      <c r="P327" s="11" t="str">
        <f>VLOOKUP(Table3[[#This Row],[city tier2]],Table3[city tier2],1,FALSE)</f>
        <v>tier - 1</v>
      </c>
      <c r="Q327" s="11" t="str">
        <f>VLOOKUP(Table3[[#This Row],[state id2]],Table3[state id2],1,FALSE)</f>
        <v>R1017</v>
      </c>
      <c r="R327" s="11">
        <f t="shared" si="10"/>
        <v>-7.2627517275282535E-2</v>
      </c>
      <c r="S327" s="11">
        <f t="shared" si="11"/>
        <v>-4.4658736853539563E-3</v>
      </c>
    </row>
    <row r="328" spans="1:19" x14ac:dyDescent="0.25">
      <c r="A328" s="20" t="str">
        <f>VLOOKUP('Customer Names'!A328,'Customer Names'!A328:A2663,1,FALSE)</f>
        <v>Id327</v>
      </c>
      <c r="B328" s="20" t="str">
        <f>VLOOKUP(Table6[[#This Row],[NAME]],Table6[NAME],1,FALSE)</f>
        <v>Andrew</v>
      </c>
      <c r="C328" s="11">
        <f>VLOOKUP(Table4[[#This Row],[BMI]],Table4[BMI],1,FALSE)</f>
        <v>19.260000000000002</v>
      </c>
      <c r="D328" s="11">
        <f>VLOOKUP(Table4[[#This Row],[HBA1C]],Table4[HBA1C],1,FALSE)</f>
        <v>8.9600000000000009</v>
      </c>
      <c r="E328" s="11" t="str">
        <f>VLOOKUP(Table4[[#This Row],[Any Transplants]],Table4[Any Transplants],1,FALSE)</f>
        <v>No</v>
      </c>
      <c r="F328" s="11" t="str">
        <f>VLOOKUP(Table4[[#This Row],[Cancer history]],Table4[Cancer history],1,FALSE)</f>
        <v>No</v>
      </c>
      <c r="G328" s="11" t="str">
        <f>VLOOKUP(Table4[[#This Row],[Smoker2]],Table4[Smoker2],1,FALSE)</f>
        <v>YES</v>
      </c>
      <c r="H328" s="11" t="str">
        <f>VLOOKUP(Table4[[#This Row],[Heart Issues]],Table4[Heart Issues],1,FALSE)</f>
        <v>yes</v>
      </c>
      <c r="I328" s="11">
        <f>VLOOKUP(Table4[[#This Row],[Number of Major Surgeries]],Table4[Number of Major Surgeries],1,FALSE)</f>
        <v>1</v>
      </c>
      <c r="J328" s="11" t="str">
        <f>VLOOKUP('Medical Examinations'!M328,'Medical Examinations'!M328:M2662,1,FALSE)</f>
        <v>normal weight</v>
      </c>
      <c r="K328" s="11" t="str">
        <f>VLOOKUP('Medical Examinations'!N328,'Medical Examinations'!N328:N2662,1,FALSE)</f>
        <v>diabetes</v>
      </c>
      <c r="L328" s="11" t="str">
        <f>VLOOKUP(Table3[[#This Row],[date of birth]],Table3[date of birth],1,FALSE)</f>
        <v>13-Oct-2001</v>
      </c>
      <c r="M328" s="11">
        <f>VLOOKUP(Table3[[#This Row],[age]],Table3[age],1,FALSE)</f>
        <v>21</v>
      </c>
      <c r="N328" s="65">
        <f>VLOOKUP(Table3[[#This Row],[charges2]],Table3[charges2],1,FALSE)</f>
        <v>3077.1</v>
      </c>
      <c r="O328" s="11" t="str">
        <f>VLOOKUP(Table3[[#This Row],[HOSPITAL TIER2]],Table3[HOSPITAL TIER2],1,FALSE)</f>
        <v>tier - 2</v>
      </c>
      <c r="P328" s="11" t="str">
        <f>VLOOKUP(Table3[[#This Row],[city tier2]],Table3[city tier2],1,FALSE)</f>
        <v>tier - 1</v>
      </c>
      <c r="Q328" s="11" t="str">
        <f>VLOOKUP(Table3[[#This Row],[state id2]],Table3[state id2],1,FALSE)</f>
        <v>R1012</v>
      </c>
      <c r="R328" s="11">
        <f t="shared" si="10"/>
        <v>-7.2916298681678759E-2</v>
      </c>
      <c r="S328" s="11">
        <f t="shared" si="11"/>
        <v>-5.0042333722427942E-3</v>
      </c>
    </row>
    <row r="329" spans="1:19" x14ac:dyDescent="0.25">
      <c r="A329" s="20" t="str">
        <f>VLOOKUP('Customer Names'!A329,'Customer Names'!A329:A2664,1,FALSE)</f>
        <v>Id328</v>
      </c>
      <c r="B329" s="20" t="str">
        <f>VLOOKUP(Table6[[#This Row],[NAME]],Table6[NAME],1,FALSE)</f>
        <v>Anthony</v>
      </c>
      <c r="C329" s="11">
        <f>VLOOKUP(Table4[[#This Row],[BMI]],Table4[BMI],1,FALSE)</f>
        <v>26.92</v>
      </c>
      <c r="D329" s="11">
        <f>VLOOKUP(Table4[[#This Row],[HBA1C]],Table4[HBA1C],1,FALSE)</f>
        <v>6.09</v>
      </c>
      <c r="E329" s="11" t="str">
        <f>VLOOKUP(Table4[[#This Row],[Any Transplants]],Table4[Any Transplants],1,FALSE)</f>
        <v>No</v>
      </c>
      <c r="F329" s="11" t="str">
        <f>VLOOKUP(Table4[[#This Row],[Cancer history]],Table4[Cancer history],1,FALSE)</f>
        <v>No</v>
      </c>
      <c r="G329" s="11" t="str">
        <f>VLOOKUP(Table4[[#This Row],[Smoker2]],Table4[Smoker2],1,FALSE)</f>
        <v>YES</v>
      </c>
      <c r="H329" s="11" t="str">
        <f>VLOOKUP(Table4[[#This Row],[Heart Issues]],Table4[Heart Issues],1,FALSE)</f>
        <v>No</v>
      </c>
      <c r="I329" s="11">
        <f>VLOOKUP(Table4[[#This Row],[Number of Major Surgeries]],Table4[Number of Major Surgeries],1,FALSE)</f>
        <v>0</v>
      </c>
      <c r="J329" s="11" t="str">
        <f>VLOOKUP('Medical Examinations'!M329,'Medical Examinations'!M329:M2663,1,FALSE)</f>
        <v>over weight</v>
      </c>
      <c r="K329" s="11" t="str">
        <f>VLOOKUP('Medical Examinations'!N329,'Medical Examinations'!N329:N2663,1,FALSE)</f>
        <v>prediabetes</v>
      </c>
      <c r="L329" s="11" t="str">
        <f>VLOOKUP(Table3[[#This Row],[date of birth]],Table3[date of birth],1,FALSE)</f>
        <v>1-Aug-1987</v>
      </c>
      <c r="M329" s="11">
        <f>VLOOKUP(Table3[[#This Row],[age]],Table3[age],1,FALSE)</f>
        <v>35</v>
      </c>
      <c r="N329" s="65">
        <f>VLOOKUP(Table3[[#This Row],[charges2]],Table3[charges2],1,FALSE)</f>
        <v>3088.06</v>
      </c>
      <c r="O329" s="11" t="str">
        <f>VLOOKUP(Table3[[#This Row],[HOSPITAL TIER2]],Table3[HOSPITAL TIER2],1,FALSE)</f>
        <v>tier - 2</v>
      </c>
      <c r="P329" s="11" t="str">
        <f>VLOOKUP(Table3[[#This Row],[city tier2]],Table3[city tier2],1,FALSE)</f>
        <v>tier - 2</v>
      </c>
      <c r="Q329" s="11" t="str">
        <f>VLOOKUP(Table3[[#This Row],[state id2]],Table3[state id2],1,FALSE)</f>
        <v>R1013</v>
      </c>
      <c r="R329" s="11">
        <f t="shared" si="10"/>
        <v>-7.4082730267012606E-2</v>
      </c>
      <c r="S329" s="11">
        <f t="shared" si="11"/>
        <v>-4.0689401528100095E-3</v>
      </c>
    </row>
    <row r="330" spans="1:19" x14ac:dyDescent="0.25">
      <c r="A330" s="20" t="str">
        <f>VLOOKUP('Customer Names'!A330,'Customer Names'!A330:A2665,1,FALSE)</f>
        <v>Id329</v>
      </c>
      <c r="B330" s="20" t="str">
        <f>VLOOKUP(Table6[[#This Row],[NAME]],Table6[NAME],1,FALSE)</f>
        <v>Chris</v>
      </c>
      <c r="C330" s="11">
        <f>VLOOKUP(Table4[[#This Row],[BMI]],Table4[BMI],1,FALSE)</f>
        <v>19.73</v>
      </c>
      <c r="D330" s="11">
        <f>VLOOKUP(Table4[[#This Row],[HBA1C]],Table4[HBA1C],1,FALSE)</f>
        <v>4.3600000000000003</v>
      </c>
      <c r="E330" s="11" t="str">
        <f>VLOOKUP(Table4[[#This Row],[Any Transplants]],Table4[Any Transplants],1,FALSE)</f>
        <v>No</v>
      </c>
      <c r="F330" s="11" t="str">
        <f>VLOOKUP(Table4[[#This Row],[Cancer history]],Table4[Cancer history],1,FALSE)</f>
        <v>No</v>
      </c>
      <c r="G330" s="11" t="str">
        <f>VLOOKUP(Table4[[#This Row],[Smoker2]],Table4[Smoker2],1,FALSE)</f>
        <v>YES</v>
      </c>
      <c r="H330" s="11" t="str">
        <f>VLOOKUP(Table4[[#This Row],[Heart Issues]],Table4[Heart Issues],1,FALSE)</f>
        <v>No</v>
      </c>
      <c r="I330" s="11">
        <f>VLOOKUP(Table4[[#This Row],[Number of Major Surgeries]],Table4[Number of Major Surgeries],1,FALSE)</f>
        <v>0</v>
      </c>
      <c r="J330" s="11" t="str">
        <f>VLOOKUP('Medical Examinations'!M330,'Medical Examinations'!M330:M2664,1,FALSE)</f>
        <v>normal weight</v>
      </c>
      <c r="K330" s="11" t="str">
        <f>VLOOKUP('Medical Examinations'!N330,'Medical Examinations'!N330:N2664,1,FALSE)</f>
        <v>normal</v>
      </c>
      <c r="L330" s="11" t="str">
        <f>VLOOKUP(Table3[[#This Row],[date of birth]],Table3[date of birth],1,FALSE)</f>
        <v>25-Jun-1999</v>
      </c>
      <c r="M330" s="11">
        <f>VLOOKUP(Table3[[#This Row],[age]],Table3[age],1,FALSE)</f>
        <v>23</v>
      </c>
      <c r="N330" s="65">
        <f>VLOOKUP(Table3[[#This Row],[charges2]],Table3[charges2],1,FALSE)</f>
        <v>3128.35</v>
      </c>
      <c r="O330" s="11" t="str">
        <f>VLOOKUP(Table3[[#This Row],[HOSPITAL TIER2]],Table3[HOSPITAL TIER2],1,FALSE)</f>
        <v>tier - 2</v>
      </c>
      <c r="P330" s="11" t="str">
        <f>VLOOKUP(Table3[[#This Row],[city tier2]],Table3[city tier2],1,FALSE)</f>
        <v>tier - 3</v>
      </c>
      <c r="Q330" s="11" t="str">
        <f>VLOOKUP(Table3[[#This Row],[state id2]],Table3[state id2],1,FALSE)</f>
        <v>R1021</v>
      </c>
      <c r="R330" s="11">
        <f t="shared" si="10"/>
        <v>-7.4193969413278035E-2</v>
      </c>
      <c r="S330" s="11">
        <f t="shared" si="11"/>
        <v>-4.1251548135668933E-3</v>
      </c>
    </row>
    <row r="331" spans="1:19" x14ac:dyDescent="0.25">
      <c r="A331" s="20" t="str">
        <f>VLOOKUP('Customer Names'!A331,'Customer Names'!A331:A2666,1,FALSE)</f>
        <v>Id330</v>
      </c>
      <c r="B331" s="20" t="str">
        <f>VLOOKUP(Table6[[#This Row],[NAME]],Table6[NAME],1,FALSE)</f>
        <v>Yu</v>
      </c>
      <c r="C331" s="11">
        <f>VLOOKUP(Table4[[#This Row],[BMI]],Table4[BMI],1,FALSE)</f>
        <v>23.56</v>
      </c>
      <c r="D331" s="11">
        <f>VLOOKUP(Table4[[#This Row],[HBA1C]],Table4[HBA1C],1,FALSE)</f>
        <v>11.74</v>
      </c>
      <c r="E331" s="11" t="str">
        <f>VLOOKUP(Table4[[#This Row],[Any Transplants]],Table4[Any Transplants],1,FALSE)</f>
        <v>No</v>
      </c>
      <c r="F331" s="11" t="str">
        <f>VLOOKUP(Table4[[#This Row],[Cancer history]],Table4[Cancer history],1,FALSE)</f>
        <v>No</v>
      </c>
      <c r="G331" s="11" t="str">
        <f>VLOOKUP(Table4[[#This Row],[Smoker2]],Table4[Smoker2],1,FALSE)</f>
        <v>YES</v>
      </c>
      <c r="H331" s="11" t="str">
        <f>VLOOKUP(Table4[[#This Row],[Heart Issues]],Table4[Heart Issues],1,FALSE)</f>
        <v>yes</v>
      </c>
      <c r="I331" s="11">
        <f>VLOOKUP(Table4[[#This Row],[Number of Major Surgeries]],Table4[Number of Major Surgeries],1,FALSE)</f>
        <v>0</v>
      </c>
      <c r="J331" s="11" t="str">
        <f>VLOOKUP('Medical Examinations'!M331,'Medical Examinations'!M331:M2665,1,FALSE)</f>
        <v>normal weight</v>
      </c>
      <c r="K331" s="11" t="str">
        <f>VLOOKUP('Medical Examinations'!N331,'Medical Examinations'!N331:N2665,1,FALSE)</f>
        <v>diabetes</v>
      </c>
      <c r="L331" s="11" t="str">
        <f>VLOOKUP(Table3[[#This Row],[date of birth]],Table3[date of birth],1,FALSE)</f>
        <v>10-Jul-1994</v>
      </c>
      <c r="M331" s="11">
        <f>VLOOKUP(Table3[[#This Row],[age]],Table3[age],1,FALSE)</f>
        <v>28</v>
      </c>
      <c r="N331" s="65">
        <f>VLOOKUP(Table3[[#This Row],[charges2]],Table3[charges2],1,FALSE)</f>
        <v>3161.45</v>
      </c>
      <c r="O331" s="11" t="str">
        <f>VLOOKUP(Table3[[#This Row],[HOSPITAL TIER2]],Table3[HOSPITAL TIER2],1,FALSE)</f>
        <v>tier - 2</v>
      </c>
      <c r="P331" s="11" t="str">
        <f>VLOOKUP(Table3[[#This Row],[city tier2]],Table3[city tier2],1,FALSE)</f>
        <v>tier - 1</v>
      </c>
      <c r="Q331" s="11" t="str">
        <f>VLOOKUP(Table3[[#This Row],[state id2]],Table3[state id2],1,FALSE)</f>
        <v>R1011</v>
      </c>
      <c r="R331" s="11">
        <f t="shared" si="10"/>
        <v>-7.520539290384716E-2</v>
      </c>
      <c r="S331" s="11">
        <f t="shared" si="11"/>
        <v>-4.8873836933999376E-3</v>
      </c>
    </row>
    <row r="332" spans="1:19" x14ac:dyDescent="0.25">
      <c r="A332" s="20" t="str">
        <f>VLOOKUP('Customer Names'!A332,'Customer Names'!A332:A2667,1,FALSE)</f>
        <v>Id331</v>
      </c>
      <c r="B332" s="20" t="str">
        <f>VLOOKUP(Table6[[#This Row],[NAME]],Table6[NAME],1,FALSE)</f>
        <v>Caleb N</v>
      </c>
      <c r="C332" s="11">
        <f>VLOOKUP(Table4[[#This Row],[BMI]],Table4[BMI],1,FALSE)</f>
        <v>37.67</v>
      </c>
      <c r="D332" s="11">
        <f>VLOOKUP(Table4[[#This Row],[HBA1C]],Table4[HBA1C],1,FALSE)</f>
        <v>5.89</v>
      </c>
      <c r="E332" s="11" t="str">
        <f>VLOOKUP(Table4[[#This Row],[Any Transplants]],Table4[Any Transplants],1,FALSE)</f>
        <v>No</v>
      </c>
      <c r="F332" s="11" t="str">
        <f>VLOOKUP(Table4[[#This Row],[Cancer history]],Table4[Cancer history],1,FALSE)</f>
        <v>No</v>
      </c>
      <c r="G332" s="11" t="str">
        <f>VLOOKUP(Table4[[#This Row],[Smoker2]],Table4[Smoker2],1,FALSE)</f>
        <v>YES</v>
      </c>
      <c r="H332" s="11" t="str">
        <f>VLOOKUP(Table4[[#This Row],[Heart Issues]],Table4[Heart Issues],1,FALSE)</f>
        <v>No</v>
      </c>
      <c r="I332" s="11">
        <f>VLOOKUP(Table4[[#This Row],[Number of Major Surgeries]],Table4[Number of Major Surgeries],1,FALSE)</f>
        <v>1</v>
      </c>
      <c r="J332" s="11" t="str">
        <f>VLOOKUP('Medical Examinations'!M332,'Medical Examinations'!M332:M2666,1,FALSE)</f>
        <v>obesity</v>
      </c>
      <c r="K332" s="11" t="str">
        <f>VLOOKUP('Medical Examinations'!N332,'Medical Examinations'!N332:N2666,1,FALSE)</f>
        <v>prediabetes</v>
      </c>
      <c r="L332" s="11" t="str">
        <f>VLOOKUP(Table3[[#This Row],[date of birth]],Table3[date of birth],1,FALSE)</f>
        <v>25-Sep-1993</v>
      </c>
      <c r="M332" s="11">
        <f>VLOOKUP(Table3[[#This Row],[age]],Table3[age],1,FALSE)</f>
        <v>29</v>
      </c>
      <c r="N332" s="65">
        <f>VLOOKUP(Table3[[#This Row],[charges2]],Table3[charges2],1,FALSE)</f>
        <v>3162.02</v>
      </c>
      <c r="O332" s="11" t="str">
        <f>VLOOKUP(Table3[[#This Row],[HOSPITAL TIER2]],Table3[HOSPITAL TIER2],1,FALSE)</f>
        <v>tier - 2</v>
      </c>
      <c r="P332" s="11" t="str">
        <f>VLOOKUP(Table3[[#This Row],[city tier2]],Table3[city tier2],1,FALSE)</f>
        <v>tier - 3</v>
      </c>
      <c r="Q332" s="11" t="str">
        <f>VLOOKUP(Table3[[#This Row],[state id2]],Table3[state id2],1,FALSE)</f>
        <v>R1013</v>
      </c>
      <c r="R332" s="11">
        <f t="shared" si="10"/>
        <v>-7.567502905067594E-2</v>
      </c>
      <c r="S332" s="11">
        <f t="shared" si="11"/>
        <v>-3.5493562615579411E-3</v>
      </c>
    </row>
    <row r="333" spans="1:19" x14ac:dyDescent="0.25">
      <c r="A333" s="20" t="str">
        <f>VLOOKUP('Customer Names'!A333,'Customer Names'!A333:A2668,1,FALSE)</f>
        <v>Id332</v>
      </c>
      <c r="B333" s="20" t="str">
        <f>VLOOKUP(Table6[[#This Row],[NAME]],Table6[NAME],1,FALSE)</f>
        <v>Jason M.</v>
      </c>
      <c r="C333" s="11">
        <f>VLOOKUP(Table4[[#This Row],[BMI]],Table4[BMI],1,FALSE)</f>
        <v>18.73</v>
      </c>
      <c r="D333" s="11">
        <f>VLOOKUP(Table4[[#This Row],[HBA1C]],Table4[HBA1C],1,FALSE)</f>
        <v>10.64</v>
      </c>
      <c r="E333" s="11" t="str">
        <f>VLOOKUP(Table4[[#This Row],[Any Transplants]],Table4[Any Transplants],1,FALSE)</f>
        <v>No</v>
      </c>
      <c r="F333" s="11" t="str">
        <f>VLOOKUP(Table4[[#This Row],[Cancer history]],Table4[Cancer history],1,FALSE)</f>
        <v>No</v>
      </c>
      <c r="G333" s="11" t="str">
        <f>VLOOKUP(Table4[[#This Row],[Smoker2]],Table4[Smoker2],1,FALSE)</f>
        <v>YES</v>
      </c>
      <c r="H333" s="11" t="str">
        <f>VLOOKUP(Table4[[#This Row],[Heart Issues]],Table4[Heart Issues],1,FALSE)</f>
        <v>No</v>
      </c>
      <c r="I333" s="11">
        <f>VLOOKUP(Table4[[#This Row],[Number of Major Surgeries]],Table4[Number of Major Surgeries],1,FALSE)</f>
        <v>2</v>
      </c>
      <c r="J333" s="11" t="str">
        <f>VLOOKUP('Medical Examinations'!M333,'Medical Examinations'!M333:M2667,1,FALSE)</f>
        <v>normal weight</v>
      </c>
      <c r="K333" s="11" t="str">
        <f>VLOOKUP('Medical Examinations'!N333,'Medical Examinations'!N333:N2667,1,FALSE)</f>
        <v>diabetes</v>
      </c>
      <c r="L333" s="11" t="str">
        <f>VLOOKUP(Table3[[#This Row],[date of birth]],Table3[date of birth],1,FALSE)</f>
        <v>29-Aug-2001</v>
      </c>
      <c r="M333" s="11">
        <f>VLOOKUP(Table3[[#This Row],[age]],Table3[age],1,FALSE)</f>
        <v>21</v>
      </c>
      <c r="N333" s="65">
        <f>VLOOKUP(Table3[[#This Row],[charges2]],Table3[charges2],1,FALSE)</f>
        <v>3167.46</v>
      </c>
      <c r="O333" s="11" t="str">
        <f>VLOOKUP(Table3[[#This Row],[HOSPITAL TIER2]],Table3[HOSPITAL TIER2],1,FALSE)</f>
        <v>tier - 2</v>
      </c>
      <c r="P333" s="11" t="str">
        <f>VLOOKUP(Table3[[#This Row],[city tier2]],Table3[city tier2],1,FALSE)</f>
        <v>tier - 3</v>
      </c>
      <c r="Q333" s="11" t="str">
        <f>VLOOKUP(Table3[[#This Row],[state id2]],Table3[state id2],1,FALSE)</f>
        <v>R1024</v>
      </c>
      <c r="R333" s="11">
        <f t="shared" si="10"/>
        <v>-7.5231569545878021E-2</v>
      </c>
      <c r="S333" s="11">
        <f t="shared" si="11"/>
        <v>-3.7028160027981595E-3</v>
      </c>
    </row>
    <row r="334" spans="1:19" x14ac:dyDescent="0.25">
      <c r="A334" s="20" t="str">
        <f>VLOOKUP('Customer Names'!A334,'Customer Names'!A334:A2669,1,FALSE)</f>
        <v>Id333</v>
      </c>
      <c r="B334" s="20" t="str">
        <f>VLOOKUP(Table6[[#This Row],[NAME]],Table6[NAME],1,FALSE)</f>
        <v>Angela R</v>
      </c>
      <c r="C334" s="11">
        <f>VLOOKUP(Table4[[#This Row],[BMI]],Table4[BMI],1,FALSE)</f>
        <v>33.090000000000003</v>
      </c>
      <c r="D334" s="11">
        <f>VLOOKUP(Table4[[#This Row],[HBA1C]],Table4[HBA1C],1,FALSE)</f>
        <v>6.06</v>
      </c>
      <c r="E334" s="11" t="str">
        <f>VLOOKUP(Table4[[#This Row],[Any Transplants]],Table4[Any Transplants],1,FALSE)</f>
        <v>No</v>
      </c>
      <c r="F334" s="11" t="str">
        <f>VLOOKUP(Table4[[#This Row],[Cancer history]],Table4[Cancer history],1,FALSE)</f>
        <v>Yes</v>
      </c>
      <c r="G334" s="11" t="str">
        <f>VLOOKUP(Table4[[#This Row],[Smoker2]],Table4[Smoker2],1,FALSE)</f>
        <v>YES</v>
      </c>
      <c r="H334" s="11" t="str">
        <f>VLOOKUP(Table4[[#This Row],[Heart Issues]],Table4[Heart Issues],1,FALSE)</f>
        <v>No</v>
      </c>
      <c r="I334" s="11">
        <f>VLOOKUP(Table4[[#This Row],[Number of Major Surgeries]],Table4[Number of Major Surgeries],1,FALSE)</f>
        <v>1</v>
      </c>
      <c r="J334" s="11" t="str">
        <f>VLOOKUP('Medical Examinations'!M334,'Medical Examinations'!M334:M2668,1,FALSE)</f>
        <v>obesity</v>
      </c>
      <c r="K334" s="11" t="str">
        <f>VLOOKUP('Medical Examinations'!N334,'Medical Examinations'!N334:N2668,1,FALSE)</f>
        <v>prediabetes</v>
      </c>
      <c r="L334" s="11" t="str">
        <f>VLOOKUP(Table3[[#This Row],[date of birth]],Table3[date of birth],1,FALSE)</f>
        <v>25-Oct-1994</v>
      </c>
      <c r="M334" s="11">
        <f>VLOOKUP(Table3[[#This Row],[age]],Table3[age],1,FALSE)</f>
        <v>28</v>
      </c>
      <c r="N334" s="65">
        <f>VLOOKUP(Table3[[#This Row],[charges2]],Table3[charges2],1,FALSE)</f>
        <v>3171.61</v>
      </c>
      <c r="O334" s="11" t="str">
        <f>VLOOKUP(Table3[[#This Row],[HOSPITAL TIER2]],Table3[HOSPITAL TIER2],1,FALSE)</f>
        <v>tier - 2</v>
      </c>
      <c r="P334" s="11" t="str">
        <f>VLOOKUP(Table3[[#This Row],[city tier2]],Table3[city tier2],1,FALSE)</f>
        <v>tier - 3</v>
      </c>
      <c r="Q334" s="11" t="str">
        <f>VLOOKUP(Table3[[#This Row],[state id2]],Table3[state id2],1,FALSE)</f>
        <v>R1013</v>
      </c>
      <c r="R334" s="11">
        <f t="shared" si="10"/>
        <v>-7.6464633874556431E-2</v>
      </c>
      <c r="S334" s="11">
        <f t="shared" si="11"/>
        <v>-2.1078841559570771E-3</v>
      </c>
    </row>
    <row r="335" spans="1:19" x14ac:dyDescent="0.25">
      <c r="A335" s="20" t="str">
        <f>VLOOKUP('Customer Names'!A335,'Customer Names'!A335:A2670,1,FALSE)</f>
        <v>Id334</v>
      </c>
      <c r="B335" s="20" t="str">
        <f>VLOOKUP(Table6[[#This Row],[NAME]],Table6[NAME],1,FALSE)</f>
        <v>Keith J</v>
      </c>
      <c r="C335" s="11">
        <f>VLOOKUP(Table4[[#This Row],[BMI]],Table4[BMI],1,FALSE)</f>
        <v>18.329999999999998</v>
      </c>
      <c r="D335" s="11">
        <f>VLOOKUP(Table4[[#This Row],[HBA1C]],Table4[HBA1C],1,FALSE)</f>
        <v>7.46</v>
      </c>
      <c r="E335" s="11" t="str">
        <f>VLOOKUP(Table4[[#This Row],[Any Transplants]],Table4[Any Transplants],1,FALSE)</f>
        <v>No</v>
      </c>
      <c r="F335" s="11" t="str">
        <f>VLOOKUP(Table4[[#This Row],[Cancer history]],Table4[Cancer history],1,FALSE)</f>
        <v>No</v>
      </c>
      <c r="G335" s="11" t="str">
        <f>VLOOKUP(Table4[[#This Row],[Smoker2]],Table4[Smoker2],1,FALSE)</f>
        <v>YES</v>
      </c>
      <c r="H335" s="11" t="str">
        <f>VLOOKUP(Table4[[#This Row],[Heart Issues]],Table4[Heart Issues],1,FALSE)</f>
        <v>yes</v>
      </c>
      <c r="I335" s="11">
        <f>VLOOKUP(Table4[[#This Row],[Number of Major Surgeries]],Table4[Number of Major Surgeries],1,FALSE)</f>
        <v>1</v>
      </c>
      <c r="J335" s="11" t="str">
        <f>VLOOKUP('Medical Examinations'!M335,'Medical Examinations'!M335:M2669,1,FALSE)</f>
        <v>underweight</v>
      </c>
      <c r="K335" s="11" t="str">
        <f>VLOOKUP('Medical Examinations'!N335,'Medical Examinations'!N335:N2669,1,FALSE)</f>
        <v>diabetes</v>
      </c>
      <c r="L335" s="11" t="str">
        <f>VLOOKUP(Table3[[#This Row],[date of birth]],Table3[date of birth],1,FALSE)</f>
        <v>6-Jul-1994</v>
      </c>
      <c r="M335" s="11">
        <f>VLOOKUP(Table3[[#This Row],[age]],Table3[age],1,FALSE)</f>
        <v>28</v>
      </c>
      <c r="N335" s="65">
        <f>VLOOKUP(Table3[[#This Row],[charges2]],Table3[charges2],1,FALSE)</f>
        <v>3172.02</v>
      </c>
      <c r="O335" s="11" t="str">
        <f>VLOOKUP(Table3[[#This Row],[HOSPITAL TIER2]],Table3[HOSPITAL TIER2],1,FALSE)</f>
        <v>tier - 2</v>
      </c>
      <c r="P335" s="11" t="str">
        <f>VLOOKUP(Table3[[#This Row],[city tier2]],Table3[city tier2],1,FALSE)</f>
        <v>tier - 1</v>
      </c>
      <c r="Q335" s="11" t="str">
        <f>VLOOKUP(Table3[[#This Row],[state id2]],Table3[state id2],1,FALSE)</f>
        <v>R1011</v>
      </c>
      <c r="R335" s="11">
        <f t="shared" si="10"/>
        <v>-7.6283318577292619E-2</v>
      </c>
      <c r="S335" s="11">
        <f t="shared" si="11"/>
        <v>-2.2287438461035501E-3</v>
      </c>
    </row>
    <row r="336" spans="1:19" x14ac:dyDescent="0.25">
      <c r="A336" s="20" t="str">
        <f>VLOOKUP('Customer Names'!A336,'Customer Names'!A336:A2671,1,FALSE)</f>
        <v>Id335</v>
      </c>
      <c r="B336" s="20" t="str">
        <f>VLOOKUP(Table6[[#This Row],[NAME]],Table6[NAME],1,FALSE)</f>
        <v>Emma</v>
      </c>
      <c r="C336" s="11">
        <f>VLOOKUP(Table4[[#This Row],[BMI]],Table4[BMI],1,FALSE)</f>
        <v>27.74</v>
      </c>
      <c r="D336" s="11">
        <f>VLOOKUP(Table4[[#This Row],[HBA1C]],Table4[HBA1C],1,FALSE)</f>
        <v>4.68</v>
      </c>
      <c r="E336" s="11" t="str">
        <f>VLOOKUP(Table4[[#This Row],[Any Transplants]],Table4[Any Transplants],1,FALSE)</f>
        <v>No</v>
      </c>
      <c r="F336" s="11" t="str">
        <f>VLOOKUP(Table4[[#This Row],[Cancer history]],Table4[Cancer history],1,FALSE)</f>
        <v>No</v>
      </c>
      <c r="G336" s="11" t="str">
        <f>VLOOKUP(Table4[[#This Row],[Smoker2]],Table4[Smoker2],1,FALSE)</f>
        <v>YES</v>
      </c>
      <c r="H336" s="11" t="str">
        <f>VLOOKUP(Table4[[#This Row],[Heart Issues]],Table4[Heart Issues],1,FALSE)</f>
        <v>yes</v>
      </c>
      <c r="I336" s="11">
        <f>VLOOKUP(Table4[[#This Row],[Number of Major Surgeries]],Table4[Number of Major Surgeries],1,FALSE)</f>
        <v>2</v>
      </c>
      <c r="J336" s="11" t="str">
        <f>VLOOKUP('Medical Examinations'!M336,'Medical Examinations'!M336:M2670,1,FALSE)</f>
        <v>over weight</v>
      </c>
      <c r="K336" s="11" t="str">
        <f>VLOOKUP('Medical Examinations'!N336,'Medical Examinations'!N336:N2670,1,FALSE)</f>
        <v>normal</v>
      </c>
      <c r="L336" s="11" t="str">
        <f>VLOOKUP(Table3[[#This Row],[date of birth]],Table3[date of birth],1,FALSE)</f>
        <v>14-Aug-1996</v>
      </c>
      <c r="M336" s="11">
        <f>VLOOKUP(Table3[[#This Row],[age]],Table3[age],1,FALSE)</f>
        <v>26</v>
      </c>
      <c r="N336" s="65">
        <f>VLOOKUP(Table3[[#This Row],[charges2]],Table3[charges2],1,FALSE)</f>
        <v>3176.29</v>
      </c>
      <c r="O336" s="11" t="str">
        <f>VLOOKUP(Table3[[#This Row],[HOSPITAL TIER2]],Table3[HOSPITAL TIER2],1,FALSE)</f>
        <v>tier - 2</v>
      </c>
      <c r="P336" s="11" t="str">
        <f>VLOOKUP(Table3[[#This Row],[city tier2]],Table3[city tier2],1,FALSE)</f>
        <v>tier - 2</v>
      </c>
      <c r="Q336" s="11" t="str">
        <f>VLOOKUP(Table3[[#This Row],[state id2]],Table3[state id2],1,FALSE)</f>
        <v>R1012</v>
      </c>
      <c r="R336" s="11">
        <f t="shared" si="10"/>
        <v>-7.7136194639340974E-2</v>
      </c>
      <c r="S336" s="11">
        <f t="shared" si="11"/>
        <v>-1.9864823823542823E-3</v>
      </c>
    </row>
    <row r="337" spans="1:19" x14ac:dyDescent="0.25">
      <c r="A337" s="20" t="str">
        <f>VLOOKUP('Customer Names'!A337,'Customer Names'!A337:A2672,1,FALSE)</f>
        <v>Id336</v>
      </c>
      <c r="B337" s="20" t="str">
        <f>VLOOKUP(Table6[[#This Row],[NAME]],Table6[NAME],1,FALSE)</f>
        <v>Nathan A</v>
      </c>
      <c r="C337" s="11">
        <f>VLOOKUP(Table4[[#This Row],[BMI]],Table4[BMI],1,FALSE)</f>
        <v>24.2</v>
      </c>
      <c r="D337" s="11">
        <f>VLOOKUP(Table4[[#This Row],[HBA1C]],Table4[HBA1C],1,FALSE)</f>
        <v>6.15</v>
      </c>
      <c r="E337" s="11" t="str">
        <f>VLOOKUP(Table4[[#This Row],[Any Transplants]],Table4[Any Transplants],1,FALSE)</f>
        <v>No</v>
      </c>
      <c r="F337" s="11" t="str">
        <f>VLOOKUP(Table4[[#This Row],[Cancer history]],Table4[Cancer history],1,FALSE)</f>
        <v>No</v>
      </c>
      <c r="G337" s="11" t="str">
        <f>VLOOKUP(Table4[[#This Row],[Smoker2]],Table4[Smoker2],1,FALSE)</f>
        <v>YES</v>
      </c>
      <c r="H337" s="11" t="str">
        <f>VLOOKUP(Table4[[#This Row],[Heart Issues]],Table4[Heart Issues],1,FALSE)</f>
        <v>No</v>
      </c>
      <c r="I337" s="11">
        <f>VLOOKUP(Table4[[#This Row],[Number of Major Surgeries]],Table4[Number of Major Surgeries],1,FALSE)</f>
        <v>1</v>
      </c>
      <c r="J337" s="11" t="str">
        <f>VLOOKUP('Medical Examinations'!M337,'Medical Examinations'!M337:M2671,1,FALSE)</f>
        <v>normal weight</v>
      </c>
      <c r="K337" s="11" t="str">
        <f>VLOOKUP('Medical Examinations'!N337,'Medical Examinations'!N337:N2671,1,FALSE)</f>
        <v>prediabetes</v>
      </c>
      <c r="L337" s="11" t="str">
        <f>VLOOKUP(Table3[[#This Row],[date of birth]],Table3[date of birth],1,FALSE)</f>
        <v>3-Jul-1996</v>
      </c>
      <c r="M337" s="11">
        <f>VLOOKUP(Table3[[#This Row],[age]],Table3[age],1,FALSE)</f>
        <v>26</v>
      </c>
      <c r="N337" s="65">
        <f>VLOOKUP(Table3[[#This Row],[charges2]],Table3[charges2],1,FALSE)</f>
        <v>3176.82</v>
      </c>
      <c r="O337" s="11" t="str">
        <f>VLOOKUP(Table3[[#This Row],[HOSPITAL TIER2]],Table3[HOSPITAL TIER2],1,FALSE)</f>
        <v>tier - 2</v>
      </c>
      <c r="P337" s="11" t="str">
        <f>VLOOKUP(Table3[[#This Row],[city tier2]],Table3[city tier2],1,FALSE)</f>
        <v>tier - 1</v>
      </c>
      <c r="Q337" s="11" t="str">
        <f>VLOOKUP(Table3[[#This Row],[state id2]],Table3[state id2],1,FALSE)</f>
        <v>R1012</v>
      </c>
      <c r="R337" s="11">
        <f t="shared" si="10"/>
        <v>-7.7346477864820337E-2</v>
      </c>
      <c r="S337" s="11">
        <f t="shared" si="11"/>
        <v>-2.5351596242144466E-3</v>
      </c>
    </row>
    <row r="338" spans="1:19" x14ac:dyDescent="0.25">
      <c r="A338" s="20" t="str">
        <f>VLOOKUP('Customer Names'!A338,'Customer Names'!A338:A2673,1,FALSE)</f>
        <v>Id337</v>
      </c>
      <c r="B338" s="20" t="str">
        <f>VLOOKUP(Table6[[#This Row],[NAME]],Table6[NAME],1,FALSE)</f>
        <v>Kathryn</v>
      </c>
      <c r="C338" s="11">
        <f>VLOOKUP(Table4[[#This Row],[BMI]],Table4[BMI],1,FALSE)</f>
        <v>22.03</v>
      </c>
      <c r="D338" s="11">
        <f>VLOOKUP(Table4[[#This Row],[HBA1C]],Table4[HBA1C],1,FALSE)</f>
        <v>4.28</v>
      </c>
      <c r="E338" s="11" t="str">
        <f>VLOOKUP(Table4[[#This Row],[Any Transplants]],Table4[Any Transplants],1,FALSE)</f>
        <v>No</v>
      </c>
      <c r="F338" s="11" t="str">
        <f>VLOOKUP(Table4[[#This Row],[Cancer history]],Table4[Cancer history],1,FALSE)</f>
        <v>No</v>
      </c>
      <c r="G338" s="11" t="str">
        <f>VLOOKUP(Table4[[#This Row],[Smoker2]],Table4[Smoker2],1,FALSE)</f>
        <v>YES</v>
      </c>
      <c r="H338" s="11" t="str">
        <f>VLOOKUP(Table4[[#This Row],[Heart Issues]],Table4[Heart Issues],1,FALSE)</f>
        <v>yes</v>
      </c>
      <c r="I338" s="11">
        <f>VLOOKUP(Table4[[#This Row],[Number of Major Surgeries]],Table4[Number of Major Surgeries],1,FALSE)</f>
        <v>0</v>
      </c>
      <c r="J338" s="11" t="str">
        <f>VLOOKUP('Medical Examinations'!M338,'Medical Examinations'!M338:M2672,1,FALSE)</f>
        <v>normal weight</v>
      </c>
      <c r="K338" s="11" t="str">
        <f>VLOOKUP('Medical Examinations'!N338,'Medical Examinations'!N338:N2672,1,FALSE)</f>
        <v>normal</v>
      </c>
      <c r="L338" s="11" t="str">
        <f>VLOOKUP(Table3[[#This Row],[date of birth]],Table3[date of birth],1,FALSE)</f>
        <v>23-Sep-2000</v>
      </c>
      <c r="M338" s="11">
        <f>VLOOKUP(Table3[[#This Row],[age]],Table3[age],1,FALSE)</f>
        <v>22</v>
      </c>
      <c r="N338" s="65">
        <f>VLOOKUP(Table3[[#This Row],[charges2]],Table3[charges2],1,FALSE)</f>
        <v>3179.96</v>
      </c>
      <c r="O338" s="11" t="str">
        <f>VLOOKUP(Table3[[#This Row],[HOSPITAL TIER2]],Table3[HOSPITAL TIER2],1,FALSE)</f>
        <v>tier - 2</v>
      </c>
      <c r="P338" s="11" t="str">
        <f>VLOOKUP(Table3[[#This Row],[city tier2]],Table3[city tier2],1,FALSE)</f>
        <v>tier - 2</v>
      </c>
      <c r="Q338" s="11" t="str">
        <f>VLOOKUP(Table3[[#This Row],[state id2]],Table3[state id2],1,FALSE)</f>
        <v>R1012</v>
      </c>
      <c r="R338" s="11">
        <f t="shared" si="10"/>
        <v>-7.7839829713405445E-2</v>
      </c>
      <c r="S338" s="11">
        <f t="shared" si="11"/>
        <v>-2.6474492107104817E-3</v>
      </c>
    </row>
    <row r="339" spans="1:19" x14ac:dyDescent="0.25">
      <c r="A339" s="20" t="str">
        <f>VLOOKUP('Customer Names'!A339,'Customer Names'!A339:A2674,1,FALSE)</f>
        <v>Id338</v>
      </c>
      <c r="B339" s="20" t="str">
        <f>VLOOKUP(Table6[[#This Row],[NAME]],Table6[NAME],1,FALSE)</f>
        <v>Elizabeth H.</v>
      </c>
      <c r="C339" s="11">
        <f>VLOOKUP(Table4[[#This Row],[BMI]],Table4[BMI],1,FALSE)</f>
        <v>26.885000000000002</v>
      </c>
      <c r="D339" s="11">
        <f>VLOOKUP(Table4[[#This Row],[HBA1C]],Table4[HBA1C],1,FALSE)</f>
        <v>9.86</v>
      </c>
      <c r="E339" s="11" t="str">
        <f>VLOOKUP(Table4[[#This Row],[Any Transplants]],Table4[Any Transplants],1,FALSE)</f>
        <v>No</v>
      </c>
      <c r="F339" s="11" t="str">
        <f>VLOOKUP(Table4[[#This Row],[Cancer history]],Table4[Cancer history],1,FALSE)</f>
        <v>No</v>
      </c>
      <c r="G339" s="11" t="str">
        <f>VLOOKUP(Table4[[#This Row],[Smoker2]],Table4[Smoker2],1,FALSE)</f>
        <v>YES</v>
      </c>
      <c r="H339" s="11" t="str">
        <f>VLOOKUP(Table4[[#This Row],[Heart Issues]],Table4[Heart Issues],1,FALSE)</f>
        <v>No</v>
      </c>
      <c r="I339" s="11">
        <f>VLOOKUP(Table4[[#This Row],[Number of Major Surgeries]],Table4[Number of Major Surgeries],1,FALSE)</f>
        <v>3</v>
      </c>
      <c r="J339" s="11" t="str">
        <f>VLOOKUP('Medical Examinations'!M339,'Medical Examinations'!M339:M2673,1,FALSE)</f>
        <v>over weight</v>
      </c>
      <c r="K339" s="11" t="str">
        <f>VLOOKUP('Medical Examinations'!N339,'Medical Examinations'!N339:N2673,1,FALSE)</f>
        <v>diabetes</v>
      </c>
      <c r="L339" s="11" t="str">
        <f>VLOOKUP(Table3[[#This Row],[date of birth]],Table3[date of birth],1,FALSE)</f>
        <v>2-Sep-2001</v>
      </c>
      <c r="M339" s="11">
        <f>VLOOKUP(Table3[[#This Row],[age]],Table3[age],1,FALSE)</f>
        <v>21</v>
      </c>
      <c r="N339" s="65">
        <f>VLOOKUP(Table3[[#This Row],[charges2]],Table3[charges2],1,FALSE)</f>
        <v>3180.51</v>
      </c>
      <c r="O339" s="11" t="str">
        <f>VLOOKUP(Table3[[#This Row],[HOSPITAL TIER2]],Table3[HOSPITAL TIER2],1,FALSE)</f>
        <v>tier - 2</v>
      </c>
      <c r="P339" s="11" t="str">
        <f>VLOOKUP(Table3[[#This Row],[city tier2]],Table3[city tier2],1,FALSE)</f>
        <v>tier - 2</v>
      </c>
      <c r="Q339" s="11" t="str">
        <f>VLOOKUP(Table3[[#This Row],[state id2]],Table3[state id2],1,FALSE)</f>
        <v>R1013</v>
      </c>
      <c r="R339" s="11">
        <f t="shared" si="10"/>
        <v>-7.8685276528624989E-2</v>
      </c>
      <c r="S339" s="11">
        <f t="shared" si="11"/>
        <v>-3.4852697285403245E-3</v>
      </c>
    </row>
    <row r="340" spans="1:19" x14ac:dyDescent="0.25">
      <c r="A340" s="20" t="str">
        <f>VLOOKUP('Customer Names'!A340,'Customer Names'!A340:A2675,1,FALSE)</f>
        <v>Id339</v>
      </c>
      <c r="B340" s="20" t="str">
        <f>VLOOKUP(Table6[[#This Row],[NAME]],Table6[NAME],1,FALSE)</f>
        <v>Ben</v>
      </c>
      <c r="C340" s="11">
        <f>VLOOKUP(Table4[[#This Row],[BMI]],Table4[BMI],1,FALSE)</f>
        <v>16.36</v>
      </c>
      <c r="D340" s="11">
        <f>VLOOKUP(Table4[[#This Row],[HBA1C]],Table4[HBA1C],1,FALSE)</f>
        <v>11.19</v>
      </c>
      <c r="E340" s="11" t="str">
        <f>VLOOKUP(Table4[[#This Row],[Any Transplants]],Table4[Any Transplants],1,FALSE)</f>
        <v>No</v>
      </c>
      <c r="F340" s="11" t="str">
        <f>VLOOKUP(Table4[[#This Row],[Cancer history]],Table4[Cancer history],1,FALSE)</f>
        <v>No</v>
      </c>
      <c r="G340" s="11" t="str">
        <f>VLOOKUP(Table4[[#This Row],[Smoker2]],Table4[Smoker2],1,FALSE)</f>
        <v>YES</v>
      </c>
      <c r="H340" s="11" t="str">
        <f>VLOOKUP(Table4[[#This Row],[Heart Issues]],Table4[Heart Issues],1,FALSE)</f>
        <v>No</v>
      </c>
      <c r="I340" s="11">
        <f>VLOOKUP(Table4[[#This Row],[Number of Major Surgeries]],Table4[Number of Major Surgeries],1,FALSE)</f>
        <v>0</v>
      </c>
      <c r="J340" s="11" t="str">
        <f>VLOOKUP('Medical Examinations'!M340,'Medical Examinations'!M340:M2674,1,FALSE)</f>
        <v>underweight</v>
      </c>
      <c r="K340" s="11" t="str">
        <f>VLOOKUP('Medical Examinations'!N340,'Medical Examinations'!N340:N2674,1,FALSE)</f>
        <v>diabetes</v>
      </c>
      <c r="L340" s="11" t="str">
        <f>VLOOKUP(Table3[[#This Row],[date of birth]],Table3[date of birth],1,FALSE)</f>
        <v>11-Oct-1996</v>
      </c>
      <c r="M340" s="11">
        <f>VLOOKUP(Table3[[#This Row],[age]],Table3[age],1,FALSE)</f>
        <v>26</v>
      </c>
      <c r="N340" s="65">
        <f>VLOOKUP(Table3[[#This Row],[charges2]],Table3[charges2],1,FALSE)</f>
        <v>3201.25</v>
      </c>
      <c r="O340" s="11" t="str">
        <f>VLOOKUP(Table3[[#This Row],[HOSPITAL TIER2]],Table3[HOSPITAL TIER2],1,FALSE)</f>
        <v>tier - 2</v>
      </c>
      <c r="P340" s="11" t="str">
        <f>VLOOKUP(Table3[[#This Row],[city tier2]],Table3[city tier2],1,FALSE)</f>
        <v>tier - 3</v>
      </c>
      <c r="Q340" s="11" t="str">
        <f>VLOOKUP(Table3[[#This Row],[state id2]],Table3[state id2],1,FALSE)</f>
        <v>R1012</v>
      </c>
      <c r="R340" s="11">
        <f t="shared" si="10"/>
        <v>-7.9066147733122191E-2</v>
      </c>
      <c r="S340" s="11">
        <f t="shared" si="11"/>
        <v>-2.1841122590121223E-3</v>
      </c>
    </row>
    <row r="341" spans="1:19" x14ac:dyDescent="0.25">
      <c r="A341" s="20" t="str">
        <f>VLOOKUP('Customer Names'!A341,'Customer Names'!A341:A2676,1,FALSE)</f>
        <v>Id340</v>
      </c>
      <c r="B341" s="20" t="str">
        <f>VLOOKUP(Table6[[#This Row],[NAME]],Table6[NAME],1,FALSE)</f>
        <v>Cheryl A</v>
      </c>
      <c r="C341" s="11">
        <f>VLOOKUP(Table4[[#This Row],[BMI]],Table4[BMI],1,FALSE)</f>
        <v>32.299999999999997</v>
      </c>
      <c r="D341" s="11">
        <f>VLOOKUP(Table4[[#This Row],[HBA1C]],Table4[HBA1C],1,FALSE)</f>
        <v>4.8899999999999997</v>
      </c>
      <c r="E341" s="11" t="str">
        <f>VLOOKUP(Table4[[#This Row],[Any Transplants]],Table4[Any Transplants],1,FALSE)</f>
        <v>No</v>
      </c>
      <c r="F341" s="11" t="str">
        <f>VLOOKUP(Table4[[#This Row],[Cancer history]],Table4[Cancer history],1,FALSE)</f>
        <v>Yes</v>
      </c>
      <c r="G341" s="11" t="str">
        <f>VLOOKUP(Table4[[#This Row],[Smoker2]],Table4[Smoker2],1,FALSE)</f>
        <v>NO</v>
      </c>
      <c r="H341" s="11" t="str">
        <f>VLOOKUP(Table4[[#This Row],[Heart Issues]],Table4[Heart Issues],1,FALSE)</f>
        <v>yes</v>
      </c>
      <c r="I341" s="11">
        <f>VLOOKUP(Table4[[#This Row],[Number of Major Surgeries]],Table4[Number of Major Surgeries],1,FALSE)</f>
        <v>1</v>
      </c>
      <c r="J341" s="11" t="str">
        <f>VLOOKUP('Medical Examinations'!M341,'Medical Examinations'!M341:M2675,1,FALSE)</f>
        <v>obesity</v>
      </c>
      <c r="K341" s="11" t="str">
        <f>VLOOKUP('Medical Examinations'!N341,'Medical Examinations'!N341:N2675,1,FALSE)</f>
        <v>normal</v>
      </c>
      <c r="L341" s="11" t="str">
        <f>VLOOKUP(Table3[[#This Row],[date of birth]],Table3[date of birth],1,FALSE)</f>
        <v>5-Jul-1997</v>
      </c>
      <c r="M341" s="11">
        <f>VLOOKUP(Table3[[#This Row],[age]],Table3[age],1,FALSE)</f>
        <v>25</v>
      </c>
      <c r="N341" s="65">
        <f>VLOOKUP(Table3[[#This Row],[charges2]],Table3[charges2],1,FALSE)</f>
        <v>3206.49</v>
      </c>
      <c r="O341" s="11" t="str">
        <f>VLOOKUP(Table3[[#This Row],[HOSPITAL TIER2]],Table3[HOSPITAL TIER2],1,FALSE)</f>
        <v>tier - 2</v>
      </c>
      <c r="P341" s="11" t="str">
        <f>VLOOKUP(Table3[[#This Row],[city tier2]],Table3[city tier2],1,FALSE)</f>
        <v>tier - 3</v>
      </c>
      <c r="Q341" s="11" t="str">
        <f>VLOOKUP(Table3[[#This Row],[state id2]],Table3[state id2],1,FALSE)</f>
        <v>R1024</v>
      </c>
      <c r="R341" s="11">
        <f t="shared" si="10"/>
        <v>-8.0217690961883817E-2</v>
      </c>
      <c r="S341" s="11">
        <f t="shared" si="11"/>
        <v>-7.9230619244089146E-4</v>
      </c>
    </row>
    <row r="342" spans="1:19" x14ac:dyDescent="0.25">
      <c r="A342" s="20" t="str">
        <f>VLOOKUP('Customer Names'!A342,'Customer Names'!A342:A2677,1,FALSE)</f>
        <v>Id341</v>
      </c>
      <c r="B342" s="20" t="str">
        <f>VLOOKUP(Table6[[#This Row],[NAME]],Table6[NAME],1,FALSE)</f>
        <v>Kimberly A</v>
      </c>
      <c r="C342" s="11">
        <f>VLOOKUP(Table4[[#This Row],[BMI]],Table4[BMI],1,FALSE)</f>
        <v>16.05</v>
      </c>
      <c r="D342" s="11">
        <f>VLOOKUP(Table4[[#This Row],[HBA1C]],Table4[HBA1C],1,FALSE)</f>
        <v>4.3499999999999996</v>
      </c>
      <c r="E342" s="11" t="str">
        <f>VLOOKUP(Table4[[#This Row],[Any Transplants]],Table4[Any Transplants],1,FALSE)</f>
        <v>No</v>
      </c>
      <c r="F342" s="11" t="str">
        <f>VLOOKUP(Table4[[#This Row],[Cancer history]],Table4[Cancer history],1,FALSE)</f>
        <v>No</v>
      </c>
      <c r="G342" s="11" t="str">
        <f>VLOOKUP(Table4[[#This Row],[Smoker2]],Table4[Smoker2],1,FALSE)</f>
        <v>YES</v>
      </c>
      <c r="H342" s="11" t="str">
        <f>VLOOKUP(Table4[[#This Row],[Heart Issues]],Table4[Heart Issues],1,FALSE)</f>
        <v>yes</v>
      </c>
      <c r="I342" s="11">
        <f>VLOOKUP(Table4[[#This Row],[Number of Major Surgeries]],Table4[Number of Major Surgeries],1,FALSE)</f>
        <v>0</v>
      </c>
      <c r="J342" s="11" t="str">
        <f>VLOOKUP('Medical Examinations'!M342,'Medical Examinations'!M342:M2676,1,FALSE)</f>
        <v>underweight</v>
      </c>
      <c r="K342" s="11" t="str">
        <f>VLOOKUP('Medical Examinations'!N342,'Medical Examinations'!N342:N2676,1,FALSE)</f>
        <v>normal</v>
      </c>
      <c r="L342" s="11" t="str">
        <f>VLOOKUP(Table3[[#This Row],[date of birth]],Table3[date of birth],1,FALSE)</f>
        <v>22-Dec-1997</v>
      </c>
      <c r="M342" s="11">
        <f>VLOOKUP(Table3[[#This Row],[age]],Table3[age],1,FALSE)</f>
        <v>25</v>
      </c>
      <c r="N342" s="65">
        <f>VLOOKUP(Table3[[#This Row],[charges2]],Table3[charges2],1,FALSE)</f>
        <v>3208.79</v>
      </c>
      <c r="O342" s="11" t="str">
        <f>VLOOKUP(Table3[[#This Row],[HOSPITAL TIER2]],Table3[HOSPITAL TIER2],1,FALSE)</f>
        <v>tier - 2</v>
      </c>
      <c r="P342" s="11" t="str">
        <f>VLOOKUP(Table3[[#This Row],[city tier2]],Table3[city tier2],1,FALSE)</f>
        <v>tier - 3</v>
      </c>
      <c r="Q342" s="11" t="str">
        <f>VLOOKUP(Table3[[#This Row],[state id2]],Table3[state id2],1,FALSE)</f>
        <v>R1011</v>
      </c>
      <c r="R342" s="11">
        <f t="shared" si="10"/>
        <v>-8.0069597008981933E-2</v>
      </c>
      <c r="S342" s="11">
        <f t="shared" si="11"/>
        <v>-1.3115766482760252E-3</v>
      </c>
    </row>
    <row r="343" spans="1:19" x14ac:dyDescent="0.25">
      <c r="A343" s="20" t="str">
        <f>VLOOKUP('Customer Names'!A343,'Customer Names'!A343:A2678,1,FALSE)</f>
        <v>Id342</v>
      </c>
      <c r="B343" s="20" t="str">
        <f>VLOOKUP(Table6[[#This Row],[NAME]],Table6[NAME],1,FALSE)</f>
        <v>Cynthia</v>
      </c>
      <c r="C343" s="11">
        <f>VLOOKUP(Table4[[#This Row],[BMI]],Table4[BMI],1,FALSE)</f>
        <v>29.07</v>
      </c>
      <c r="D343" s="11">
        <f>VLOOKUP(Table4[[#This Row],[HBA1C]],Table4[HBA1C],1,FALSE)</f>
        <v>8.66</v>
      </c>
      <c r="E343" s="11" t="str">
        <f>VLOOKUP(Table4[[#This Row],[Any Transplants]],Table4[Any Transplants],1,FALSE)</f>
        <v>No</v>
      </c>
      <c r="F343" s="11" t="str">
        <f>VLOOKUP(Table4[[#This Row],[Cancer history]],Table4[Cancer history],1,FALSE)</f>
        <v>No</v>
      </c>
      <c r="G343" s="11" t="str">
        <f>VLOOKUP(Table4[[#This Row],[Smoker2]],Table4[Smoker2],1,FALSE)</f>
        <v>YES</v>
      </c>
      <c r="H343" s="11" t="str">
        <f>VLOOKUP(Table4[[#This Row],[Heart Issues]],Table4[Heart Issues],1,FALSE)</f>
        <v>yes</v>
      </c>
      <c r="I343" s="11">
        <f>VLOOKUP(Table4[[#This Row],[Number of Major Surgeries]],Table4[Number of Major Surgeries],1,FALSE)</f>
        <v>2</v>
      </c>
      <c r="J343" s="11" t="str">
        <f>VLOOKUP('Medical Examinations'!M343,'Medical Examinations'!M343:M2677,1,FALSE)</f>
        <v>over weight</v>
      </c>
      <c r="K343" s="11" t="str">
        <f>VLOOKUP('Medical Examinations'!N343,'Medical Examinations'!N343:N2677,1,FALSE)</f>
        <v>diabetes</v>
      </c>
      <c r="L343" s="11" t="str">
        <f>VLOOKUP(Table3[[#This Row],[date of birth]],Table3[date of birth],1,FALSE)</f>
        <v>6-Jul-1997</v>
      </c>
      <c r="M343" s="11">
        <f>VLOOKUP(Table3[[#This Row],[age]],Table3[age],1,FALSE)</f>
        <v>25</v>
      </c>
      <c r="N343" s="65">
        <f>VLOOKUP(Table3[[#This Row],[charges2]],Table3[charges2],1,FALSE)</f>
        <v>3213.62</v>
      </c>
      <c r="O343" s="11" t="str">
        <f>VLOOKUP(Table3[[#This Row],[HOSPITAL TIER2]],Table3[HOSPITAL TIER2],1,FALSE)</f>
        <v>tier - 2</v>
      </c>
      <c r="P343" s="11" t="str">
        <f>VLOOKUP(Table3[[#This Row],[city tier2]],Table3[city tier2],1,FALSE)</f>
        <v>tier - 2</v>
      </c>
      <c r="Q343" s="11" t="str">
        <f>VLOOKUP(Table3[[#This Row],[state id2]],Table3[state id2],1,FALSE)</f>
        <v>R1024</v>
      </c>
      <c r="R343" s="11">
        <f t="shared" si="10"/>
        <v>-8.1325127724841503E-2</v>
      </c>
      <c r="S343" s="11">
        <f t="shared" si="11"/>
        <v>-2.0041545138241709E-3</v>
      </c>
    </row>
    <row r="344" spans="1:19" x14ac:dyDescent="0.25">
      <c r="A344" s="20" t="str">
        <f>VLOOKUP('Customer Names'!A344,'Customer Names'!A344:A2679,1,FALSE)</f>
        <v>Id343</v>
      </c>
      <c r="B344" s="20" t="str">
        <f>VLOOKUP(Table6[[#This Row],[NAME]],Table6[NAME],1,FALSE)</f>
        <v>Jessica</v>
      </c>
      <c r="C344" s="11">
        <f>VLOOKUP(Table4[[#This Row],[BMI]],Table4[BMI],1,FALSE)</f>
        <v>17.43</v>
      </c>
      <c r="D344" s="11">
        <f>VLOOKUP(Table4[[#This Row],[HBA1C]],Table4[HBA1C],1,FALSE)</f>
        <v>8.64</v>
      </c>
      <c r="E344" s="11" t="str">
        <f>VLOOKUP(Table4[[#This Row],[Any Transplants]],Table4[Any Transplants],1,FALSE)</f>
        <v>No</v>
      </c>
      <c r="F344" s="11" t="str">
        <f>VLOOKUP(Table4[[#This Row],[Cancer history]],Table4[Cancer history],1,FALSE)</f>
        <v>No</v>
      </c>
      <c r="G344" s="11" t="str">
        <f>VLOOKUP(Table4[[#This Row],[Smoker2]],Table4[Smoker2],1,FALSE)</f>
        <v>YES</v>
      </c>
      <c r="H344" s="11" t="str">
        <f>VLOOKUP(Table4[[#This Row],[Heart Issues]],Table4[Heart Issues],1,FALSE)</f>
        <v>No</v>
      </c>
      <c r="I344" s="11">
        <f>VLOOKUP(Table4[[#This Row],[Number of Major Surgeries]],Table4[Number of Major Surgeries],1,FALSE)</f>
        <v>0</v>
      </c>
      <c r="J344" s="11" t="str">
        <f>VLOOKUP('Medical Examinations'!M344,'Medical Examinations'!M344:M2678,1,FALSE)</f>
        <v>underweight</v>
      </c>
      <c r="K344" s="11" t="str">
        <f>VLOOKUP('Medical Examinations'!N344,'Medical Examinations'!N344:N2678,1,FALSE)</f>
        <v>diabetes</v>
      </c>
      <c r="L344" s="11" t="str">
        <f>VLOOKUP(Table3[[#This Row],[date of birth]],Table3[date of birth],1,FALSE)</f>
        <v>2-Aug-1997</v>
      </c>
      <c r="M344" s="11">
        <f>VLOOKUP(Table3[[#This Row],[age]],Table3[age],1,FALSE)</f>
        <v>25</v>
      </c>
      <c r="N344" s="65">
        <f>VLOOKUP(Table3[[#This Row],[charges2]],Table3[charges2],1,FALSE)</f>
        <v>3227.12</v>
      </c>
      <c r="O344" s="11" t="str">
        <f>VLOOKUP(Table3[[#This Row],[HOSPITAL TIER2]],Table3[HOSPITAL TIER2],1,FALSE)</f>
        <v>tier - 2</v>
      </c>
      <c r="P344" s="11" t="str">
        <f>VLOOKUP(Table3[[#This Row],[city tier2]],Table3[city tier2],1,FALSE)</f>
        <v>tier - 3</v>
      </c>
      <c r="Q344" s="11" t="str">
        <f>VLOOKUP(Table3[[#This Row],[state id2]],Table3[state id2],1,FALSE)</f>
        <v>R1013</v>
      </c>
      <c r="R344" s="11">
        <f t="shared" si="10"/>
        <v>-8.1445073161170195E-2</v>
      </c>
      <c r="S344" s="11">
        <f t="shared" si="11"/>
        <v>-1.3243898447965565E-3</v>
      </c>
    </row>
    <row r="345" spans="1:19" x14ac:dyDescent="0.25">
      <c r="A345" s="20" t="str">
        <f>VLOOKUP('Customer Names'!A345,'Customer Names'!A345:A2680,1,FALSE)</f>
        <v>Id344</v>
      </c>
      <c r="B345" s="20" t="str">
        <f>VLOOKUP(Table6[[#This Row],[NAME]],Table6[NAME],1,FALSE)</f>
        <v>Bruce</v>
      </c>
      <c r="C345" s="11">
        <f>VLOOKUP(Table4[[#This Row],[BMI]],Table4[BMI],1,FALSE)</f>
        <v>19.329999999999998</v>
      </c>
      <c r="D345" s="11">
        <f>VLOOKUP(Table4[[#This Row],[HBA1C]],Table4[HBA1C],1,FALSE)</f>
        <v>4.2699999999999996</v>
      </c>
      <c r="E345" s="11" t="str">
        <f>VLOOKUP(Table4[[#This Row],[Any Transplants]],Table4[Any Transplants],1,FALSE)</f>
        <v>No</v>
      </c>
      <c r="F345" s="11" t="str">
        <f>VLOOKUP(Table4[[#This Row],[Cancer history]],Table4[Cancer history],1,FALSE)</f>
        <v>No</v>
      </c>
      <c r="G345" s="11" t="str">
        <f>VLOOKUP(Table4[[#This Row],[Smoker2]],Table4[Smoker2],1,FALSE)</f>
        <v>YES</v>
      </c>
      <c r="H345" s="11" t="str">
        <f>VLOOKUP(Table4[[#This Row],[Heart Issues]],Table4[Heart Issues],1,FALSE)</f>
        <v>No</v>
      </c>
      <c r="I345" s="11">
        <f>VLOOKUP(Table4[[#This Row],[Number of Major Surgeries]],Table4[Number of Major Surgeries],1,FALSE)</f>
        <v>0</v>
      </c>
      <c r="J345" s="11" t="str">
        <f>VLOOKUP('Medical Examinations'!M345,'Medical Examinations'!M345:M2679,1,FALSE)</f>
        <v>normal weight</v>
      </c>
      <c r="K345" s="11" t="str">
        <f>VLOOKUP('Medical Examinations'!N345,'Medical Examinations'!N345:N2679,1,FALSE)</f>
        <v>normal</v>
      </c>
      <c r="L345" s="11" t="str">
        <f>VLOOKUP(Table3[[#This Row],[date of birth]],Table3[date of birth],1,FALSE)</f>
        <v>2-Sep-1997</v>
      </c>
      <c r="M345" s="11">
        <f>VLOOKUP(Table3[[#This Row],[age]],Table3[age],1,FALSE)</f>
        <v>25</v>
      </c>
      <c r="N345" s="65">
        <f>VLOOKUP(Table3[[#This Row],[charges2]],Table3[charges2],1,FALSE)</f>
        <v>3238.44</v>
      </c>
      <c r="O345" s="11" t="str">
        <f>VLOOKUP(Table3[[#This Row],[HOSPITAL TIER2]],Table3[HOSPITAL TIER2],1,FALSE)</f>
        <v>tier - 2</v>
      </c>
      <c r="P345" s="11" t="str">
        <f>VLOOKUP(Table3[[#This Row],[city tier2]],Table3[city tier2],1,FALSE)</f>
        <v>tier - 3</v>
      </c>
      <c r="Q345" s="11" t="str">
        <f>VLOOKUP(Table3[[#This Row],[state id2]],Table3[state id2],1,FALSE)</f>
        <v>R1013</v>
      </c>
      <c r="R345" s="11">
        <f t="shared" si="10"/>
        <v>-8.2580519345422529E-2</v>
      </c>
      <c r="S345" s="11">
        <f t="shared" si="11"/>
        <v>-6.4933656665990751E-4</v>
      </c>
    </row>
    <row r="346" spans="1:19" x14ac:dyDescent="0.25">
      <c r="A346" s="20" t="str">
        <f>VLOOKUP('Customer Names'!A346,'Customer Names'!A346:A2681,1,FALSE)</f>
        <v>Id345</v>
      </c>
      <c r="B346" s="20" t="str">
        <f>VLOOKUP(Table6[[#This Row],[NAME]],Table6[NAME],1,FALSE)</f>
        <v>Allison</v>
      </c>
      <c r="C346" s="11">
        <f>VLOOKUP(Table4[[#This Row],[BMI]],Table4[BMI],1,FALSE)</f>
        <v>30.52</v>
      </c>
      <c r="D346" s="11">
        <f>VLOOKUP(Table4[[#This Row],[HBA1C]],Table4[HBA1C],1,FALSE)</f>
        <v>4.21</v>
      </c>
      <c r="E346" s="11" t="str">
        <f>VLOOKUP(Table4[[#This Row],[Any Transplants]],Table4[Any Transplants],1,FALSE)</f>
        <v>No</v>
      </c>
      <c r="F346" s="11" t="str">
        <f>VLOOKUP(Table4[[#This Row],[Cancer history]],Table4[Cancer history],1,FALSE)</f>
        <v>No</v>
      </c>
      <c r="G346" s="11" t="str">
        <f>VLOOKUP(Table4[[#This Row],[Smoker2]],Table4[Smoker2],1,FALSE)</f>
        <v>YES</v>
      </c>
      <c r="H346" s="11" t="str">
        <f>VLOOKUP(Table4[[#This Row],[Heart Issues]],Table4[Heart Issues],1,FALSE)</f>
        <v>No</v>
      </c>
      <c r="I346" s="11">
        <f>VLOOKUP(Table4[[#This Row],[Number of Major Surgeries]],Table4[Number of Major Surgeries],1,FALSE)</f>
        <v>1</v>
      </c>
      <c r="J346" s="11" t="str">
        <f>VLOOKUP('Medical Examinations'!M346,'Medical Examinations'!M346:M2680,1,FALSE)</f>
        <v>obesity</v>
      </c>
      <c r="K346" s="11" t="str">
        <f>VLOOKUP('Medical Examinations'!N346,'Medical Examinations'!N346:N2680,1,FALSE)</f>
        <v>normal</v>
      </c>
      <c r="L346" s="11" t="str">
        <f>VLOOKUP(Table3[[#This Row],[date of birth]],Table3[date of birth],1,FALSE)</f>
        <v>13-Nov-1991</v>
      </c>
      <c r="M346" s="11">
        <f>VLOOKUP(Table3[[#This Row],[age]],Table3[age],1,FALSE)</f>
        <v>31</v>
      </c>
      <c r="N346" s="65">
        <f>VLOOKUP(Table3[[#This Row],[charges2]],Table3[charges2],1,FALSE)</f>
        <v>3260.2</v>
      </c>
      <c r="O346" s="11" t="str">
        <f>VLOOKUP(Table3[[#This Row],[HOSPITAL TIER2]],Table3[HOSPITAL TIER2],1,FALSE)</f>
        <v>tier - 3</v>
      </c>
      <c r="P346" s="11" t="str">
        <f>VLOOKUP(Table3[[#This Row],[city tier2]],Table3[city tier2],1,FALSE)</f>
        <v>tier - 2</v>
      </c>
      <c r="Q346" s="11" t="str">
        <f>VLOOKUP(Table3[[#This Row],[state id2]],Table3[state id2],1,FALSE)</f>
        <v>R1011</v>
      </c>
      <c r="R346" s="11">
        <f t="shared" si="10"/>
        <v>-8.3547822993743123E-2</v>
      </c>
      <c r="S346" s="11">
        <f t="shared" si="11"/>
        <v>-1.369243253090725E-3</v>
      </c>
    </row>
    <row r="347" spans="1:19" x14ac:dyDescent="0.25">
      <c r="A347" s="20" t="str">
        <f>VLOOKUP('Customer Names'!A347,'Customer Names'!A347:A2682,1,FALSE)</f>
        <v>Id346</v>
      </c>
      <c r="B347" s="20" t="str">
        <f>VLOOKUP(Table6[[#This Row],[NAME]],Table6[NAME],1,FALSE)</f>
        <v>Alex</v>
      </c>
      <c r="C347" s="11">
        <f>VLOOKUP(Table4[[#This Row],[BMI]],Table4[BMI],1,FALSE)</f>
        <v>39.21</v>
      </c>
      <c r="D347" s="11">
        <f>VLOOKUP(Table4[[#This Row],[HBA1C]],Table4[HBA1C],1,FALSE)</f>
        <v>5.04</v>
      </c>
      <c r="E347" s="11" t="str">
        <f>VLOOKUP(Table4[[#This Row],[Any Transplants]],Table4[Any Transplants],1,FALSE)</f>
        <v>No</v>
      </c>
      <c r="F347" s="11" t="str">
        <f>VLOOKUP(Table4[[#This Row],[Cancer history]],Table4[Cancer history],1,FALSE)</f>
        <v>Yes</v>
      </c>
      <c r="G347" s="11" t="str">
        <f>VLOOKUP(Table4[[#This Row],[Smoker2]],Table4[Smoker2],1,FALSE)</f>
        <v>YES</v>
      </c>
      <c r="H347" s="11" t="str">
        <f>VLOOKUP(Table4[[#This Row],[Heart Issues]],Table4[Heart Issues],1,FALSE)</f>
        <v>No</v>
      </c>
      <c r="I347" s="11">
        <f>VLOOKUP(Table4[[#This Row],[Number of Major Surgeries]],Table4[Number of Major Surgeries],1,FALSE)</f>
        <v>1</v>
      </c>
      <c r="J347" s="11" t="str">
        <f>VLOOKUP('Medical Examinations'!M347,'Medical Examinations'!M347:M2681,1,FALSE)</f>
        <v>obesity</v>
      </c>
      <c r="K347" s="11" t="str">
        <f>VLOOKUP('Medical Examinations'!N347,'Medical Examinations'!N347:N2681,1,FALSE)</f>
        <v>normal</v>
      </c>
      <c r="L347" s="11" t="str">
        <f>VLOOKUP(Table3[[#This Row],[date of birth]],Table3[date of birth],1,FALSE)</f>
        <v>2-Dec-1994</v>
      </c>
      <c r="M347" s="11">
        <f>VLOOKUP(Table3[[#This Row],[age]],Table3[age],1,FALSE)</f>
        <v>28</v>
      </c>
      <c r="N347" s="65">
        <f>VLOOKUP(Table3[[#This Row],[charges2]],Table3[charges2],1,FALSE)</f>
        <v>3268.85</v>
      </c>
      <c r="O347" s="11" t="str">
        <f>VLOOKUP(Table3[[#This Row],[HOSPITAL TIER2]],Table3[HOSPITAL TIER2],1,FALSE)</f>
        <v>tier - 3</v>
      </c>
      <c r="P347" s="11" t="str">
        <f>VLOOKUP(Table3[[#This Row],[city tier2]],Table3[city tier2],1,FALSE)</f>
        <v>tier - 1</v>
      </c>
      <c r="Q347" s="11" t="str">
        <f>VLOOKUP(Table3[[#This Row],[state id2]],Table3[state id2],1,FALSE)</f>
        <v>R1016</v>
      </c>
      <c r="R347" s="11">
        <f t="shared" si="10"/>
        <v>-8.3539424791270606E-2</v>
      </c>
      <c r="S347" s="11">
        <f t="shared" si="11"/>
        <v>-1.8494650866040401E-3</v>
      </c>
    </row>
    <row r="348" spans="1:19" x14ac:dyDescent="0.25">
      <c r="A348" s="20" t="str">
        <f>VLOOKUP('Customer Names'!A348,'Customer Names'!A348:A2683,1,FALSE)</f>
        <v>Id347</v>
      </c>
      <c r="B348" s="20" t="str">
        <f>VLOOKUP(Table6[[#This Row],[NAME]],Table6[NAME],1,FALSE)</f>
        <v>Gabriela</v>
      </c>
      <c r="C348" s="11">
        <f>VLOOKUP(Table4[[#This Row],[BMI]],Table4[BMI],1,FALSE)</f>
        <v>26.98</v>
      </c>
      <c r="D348" s="11">
        <f>VLOOKUP(Table4[[#This Row],[HBA1C]],Table4[HBA1C],1,FALSE)</f>
        <v>5.21</v>
      </c>
      <c r="E348" s="11" t="str">
        <f>VLOOKUP(Table4[[#This Row],[Any Transplants]],Table4[Any Transplants],1,FALSE)</f>
        <v>No</v>
      </c>
      <c r="F348" s="11" t="str">
        <f>VLOOKUP(Table4[[#This Row],[Cancer history]],Table4[Cancer history],1,FALSE)</f>
        <v>No</v>
      </c>
      <c r="G348" s="11" t="str">
        <f>VLOOKUP(Table4[[#This Row],[Smoker2]],Table4[Smoker2],1,FALSE)</f>
        <v>YES</v>
      </c>
      <c r="H348" s="11" t="str">
        <f>VLOOKUP(Table4[[#This Row],[Heart Issues]],Table4[Heart Issues],1,FALSE)</f>
        <v>yes</v>
      </c>
      <c r="I348" s="11">
        <f>VLOOKUP(Table4[[#This Row],[Number of Major Surgeries]],Table4[Number of Major Surgeries],1,FALSE)</f>
        <v>2</v>
      </c>
      <c r="J348" s="11" t="str">
        <f>VLOOKUP('Medical Examinations'!M348,'Medical Examinations'!M348:M2682,1,FALSE)</f>
        <v>over weight</v>
      </c>
      <c r="K348" s="11" t="str">
        <f>VLOOKUP('Medical Examinations'!N348,'Medical Examinations'!N348:N2682,1,FALSE)</f>
        <v>normal</v>
      </c>
      <c r="L348" s="11" t="str">
        <f>VLOOKUP(Table3[[#This Row],[date of birth]],Table3[date of birth],1,FALSE)</f>
        <v>1-Jul-1994</v>
      </c>
      <c r="M348" s="11">
        <f>VLOOKUP(Table3[[#This Row],[age]],Table3[age],1,FALSE)</f>
        <v>28</v>
      </c>
      <c r="N348" s="65">
        <f>VLOOKUP(Table3[[#This Row],[charges2]],Table3[charges2],1,FALSE)</f>
        <v>3277.16</v>
      </c>
      <c r="O348" s="11" t="str">
        <f>VLOOKUP(Table3[[#This Row],[HOSPITAL TIER2]],Table3[HOSPITAL TIER2],1,FALSE)</f>
        <v>tier - 2</v>
      </c>
      <c r="P348" s="11" t="str">
        <f>VLOOKUP(Table3[[#This Row],[city tier2]],Table3[city tier2],1,FALSE)</f>
        <v>tier - 3</v>
      </c>
      <c r="Q348" s="11" t="str">
        <f>VLOOKUP(Table3[[#This Row],[state id2]],Table3[state id2],1,FALSE)</f>
        <v>R1011</v>
      </c>
      <c r="R348" s="11">
        <f t="shared" si="10"/>
        <v>-8.2961300045065897E-2</v>
      </c>
      <c r="S348" s="11">
        <f t="shared" si="11"/>
        <v>-2.241715266688473E-3</v>
      </c>
    </row>
    <row r="349" spans="1:19" x14ac:dyDescent="0.25">
      <c r="A349" s="20" t="str">
        <f>VLOOKUP('Customer Names'!A349,'Customer Names'!A349:A2684,1,FALSE)</f>
        <v>Id348</v>
      </c>
      <c r="B349" s="20" t="str">
        <f>VLOOKUP(Table6[[#This Row],[NAME]],Table6[NAME],1,FALSE)</f>
        <v>Sharon</v>
      </c>
      <c r="C349" s="11">
        <f>VLOOKUP(Table4[[#This Row],[BMI]],Table4[BMI],1,FALSE)</f>
        <v>25.84</v>
      </c>
      <c r="D349" s="11">
        <f>VLOOKUP(Table4[[#This Row],[HBA1C]],Table4[HBA1C],1,FALSE)</f>
        <v>8.83</v>
      </c>
      <c r="E349" s="11" t="str">
        <f>VLOOKUP(Table4[[#This Row],[Any Transplants]],Table4[Any Transplants],1,FALSE)</f>
        <v>No</v>
      </c>
      <c r="F349" s="11" t="str">
        <f>VLOOKUP(Table4[[#This Row],[Cancer history]],Table4[Cancer history],1,FALSE)</f>
        <v>No</v>
      </c>
      <c r="G349" s="11" t="str">
        <f>VLOOKUP(Table4[[#This Row],[Smoker2]],Table4[Smoker2],1,FALSE)</f>
        <v>NO</v>
      </c>
      <c r="H349" s="11" t="str">
        <f>VLOOKUP(Table4[[#This Row],[Heart Issues]],Table4[Heart Issues],1,FALSE)</f>
        <v>No</v>
      </c>
      <c r="I349" s="11">
        <f>VLOOKUP(Table4[[#This Row],[Number of Major Surgeries]],Table4[Number of Major Surgeries],1,FALSE)</f>
        <v>0</v>
      </c>
      <c r="J349" s="11" t="str">
        <f>VLOOKUP('Medical Examinations'!M349,'Medical Examinations'!M349:M2683,1,FALSE)</f>
        <v>over weight</v>
      </c>
      <c r="K349" s="11" t="str">
        <f>VLOOKUP('Medical Examinations'!N349,'Medical Examinations'!N349:N2683,1,FALSE)</f>
        <v>diabetes</v>
      </c>
      <c r="L349" s="11" t="str">
        <f>VLOOKUP(Table3[[#This Row],[date of birth]],Table3[date of birth],1,FALSE)</f>
        <v>6-Oct-2001</v>
      </c>
      <c r="M349" s="11">
        <f>VLOOKUP(Table3[[#This Row],[age]],Table3[age],1,FALSE)</f>
        <v>21</v>
      </c>
      <c r="N349" s="65">
        <f>VLOOKUP(Table3[[#This Row],[charges2]],Table3[charges2],1,FALSE)</f>
        <v>3279.87</v>
      </c>
      <c r="O349" s="11" t="str">
        <f>VLOOKUP(Table3[[#This Row],[HOSPITAL TIER2]],Table3[HOSPITAL TIER2],1,FALSE)</f>
        <v>tier - 2</v>
      </c>
      <c r="P349" s="11" t="str">
        <f>VLOOKUP(Table3[[#This Row],[city tier2]],Table3[city tier2],1,FALSE)</f>
        <v>tier - 1</v>
      </c>
      <c r="Q349" s="11" t="str">
        <f>VLOOKUP(Table3[[#This Row],[state id2]],Table3[state id2],1,FALSE)</f>
        <v>R1017</v>
      </c>
      <c r="R349" s="11">
        <f t="shared" si="10"/>
        <v>-8.3202657733102134E-2</v>
      </c>
      <c r="S349" s="11">
        <f t="shared" si="11"/>
        <v>-2.5897452929204089E-3</v>
      </c>
    </row>
    <row r="350" spans="1:19" x14ac:dyDescent="0.25">
      <c r="A350" s="20" t="str">
        <f>VLOOKUP('Customer Names'!A350,'Customer Names'!A350:A2685,1,FALSE)</f>
        <v>Id349</v>
      </c>
      <c r="B350" s="20" t="str">
        <f>VLOOKUP(Table6[[#This Row],[NAME]],Table6[NAME],1,FALSE)</f>
        <v>Jason A</v>
      </c>
      <c r="C350" s="11">
        <f>VLOOKUP(Table4[[#This Row],[BMI]],Table4[BMI],1,FALSE)</f>
        <v>28.31</v>
      </c>
      <c r="D350" s="11">
        <f>VLOOKUP(Table4[[#This Row],[HBA1C]],Table4[HBA1C],1,FALSE)</f>
        <v>8.4700000000000006</v>
      </c>
      <c r="E350" s="11" t="str">
        <f>VLOOKUP(Table4[[#This Row],[Any Transplants]],Table4[Any Transplants],1,FALSE)</f>
        <v>No</v>
      </c>
      <c r="F350" s="11" t="str">
        <f>VLOOKUP(Table4[[#This Row],[Cancer history]],Table4[Cancer history],1,FALSE)</f>
        <v>No</v>
      </c>
      <c r="G350" s="11" t="str">
        <f>VLOOKUP(Table4[[#This Row],[Smoker2]],Table4[Smoker2],1,FALSE)</f>
        <v>YES</v>
      </c>
      <c r="H350" s="11" t="str">
        <f>VLOOKUP(Table4[[#This Row],[Heart Issues]],Table4[Heart Issues],1,FALSE)</f>
        <v>yes</v>
      </c>
      <c r="I350" s="11">
        <f>VLOOKUP(Table4[[#This Row],[Number of Major Surgeries]],Table4[Number of Major Surgeries],1,FALSE)</f>
        <v>2</v>
      </c>
      <c r="J350" s="11" t="str">
        <f>VLOOKUP('Medical Examinations'!M350,'Medical Examinations'!M350:M2684,1,FALSE)</f>
        <v>over weight</v>
      </c>
      <c r="K350" s="11" t="str">
        <f>VLOOKUP('Medical Examinations'!N350,'Medical Examinations'!N350:N2684,1,FALSE)</f>
        <v>diabetes</v>
      </c>
      <c r="L350" s="11" t="str">
        <f>VLOOKUP(Table3[[#This Row],[date of birth]],Table3[date of birth],1,FALSE)</f>
        <v>3-Jul-2003</v>
      </c>
      <c r="M350" s="11">
        <f>VLOOKUP(Table3[[#This Row],[age]],Table3[age],1,FALSE)</f>
        <v>19</v>
      </c>
      <c r="N350" s="65">
        <f>VLOOKUP(Table3[[#This Row],[charges2]],Table3[charges2],1,FALSE)</f>
        <v>3280.22</v>
      </c>
      <c r="O350" s="11" t="str">
        <f>VLOOKUP(Table3[[#This Row],[HOSPITAL TIER2]],Table3[HOSPITAL TIER2],1,FALSE)</f>
        <v>tier - 2</v>
      </c>
      <c r="P350" s="11" t="str">
        <f>VLOOKUP(Table3[[#This Row],[city tier2]],Table3[city tier2],1,FALSE)</f>
        <v>tier - 3</v>
      </c>
      <c r="Q350" s="11" t="str">
        <f>VLOOKUP(Table3[[#This Row],[state id2]],Table3[state id2],1,FALSE)</f>
        <v>R1011</v>
      </c>
      <c r="R350" s="11">
        <f t="shared" si="10"/>
        <v>-8.3704286990979482E-2</v>
      </c>
      <c r="S350" s="11">
        <f t="shared" si="11"/>
        <v>-1.6794574760835143E-3</v>
      </c>
    </row>
    <row r="351" spans="1:19" x14ac:dyDescent="0.25">
      <c r="A351" s="20" t="str">
        <f>VLOOKUP('Customer Names'!A351,'Customer Names'!A351:A2686,1,FALSE)</f>
        <v>Id350</v>
      </c>
      <c r="B351" s="20" t="str">
        <f>VLOOKUP(Table6[[#This Row],[NAME]],Table6[NAME],1,FALSE)</f>
        <v>Chelsey C.</v>
      </c>
      <c r="C351" s="11">
        <f>VLOOKUP(Table4[[#This Row],[BMI]],Table4[BMI],1,FALSE)</f>
        <v>23.94</v>
      </c>
      <c r="D351" s="11">
        <f>VLOOKUP(Table4[[#This Row],[HBA1C]],Table4[HBA1C],1,FALSE)</f>
        <v>4.2</v>
      </c>
      <c r="E351" s="11" t="str">
        <f>VLOOKUP(Table4[[#This Row],[Any Transplants]],Table4[Any Transplants],1,FALSE)</f>
        <v>No</v>
      </c>
      <c r="F351" s="11" t="str">
        <f>VLOOKUP(Table4[[#This Row],[Cancer history]],Table4[Cancer history],1,FALSE)</f>
        <v>No</v>
      </c>
      <c r="G351" s="11" t="str">
        <f>VLOOKUP(Table4[[#This Row],[Smoker2]],Table4[Smoker2],1,FALSE)</f>
        <v>YES</v>
      </c>
      <c r="H351" s="11" t="str">
        <f>VLOOKUP(Table4[[#This Row],[Heart Issues]],Table4[Heart Issues],1,FALSE)</f>
        <v>No</v>
      </c>
      <c r="I351" s="11">
        <f>VLOOKUP(Table4[[#This Row],[Number of Major Surgeries]],Table4[Number of Major Surgeries],1,FALSE)</f>
        <v>0</v>
      </c>
      <c r="J351" s="11" t="str">
        <f>VLOOKUP('Medical Examinations'!M351,'Medical Examinations'!M351:M2685,1,FALSE)</f>
        <v>normal weight</v>
      </c>
      <c r="K351" s="11" t="str">
        <f>VLOOKUP('Medical Examinations'!N351,'Medical Examinations'!N351:N2685,1,FALSE)</f>
        <v>normal</v>
      </c>
      <c r="L351" s="11" t="str">
        <f>VLOOKUP(Table3[[#This Row],[date of birth]],Table3[date of birth],1,FALSE)</f>
        <v>17-Nov-1996</v>
      </c>
      <c r="M351" s="11">
        <f>VLOOKUP(Table3[[#This Row],[age]],Table3[age],1,FALSE)</f>
        <v>26</v>
      </c>
      <c r="N351" s="65">
        <f>VLOOKUP(Table3[[#This Row],[charges2]],Table3[charges2],1,FALSE)</f>
        <v>3292.53</v>
      </c>
      <c r="O351" s="11" t="str">
        <f>VLOOKUP(Table3[[#This Row],[HOSPITAL TIER2]],Table3[HOSPITAL TIER2],1,FALSE)</f>
        <v>tier - 2</v>
      </c>
      <c r="P351" s="11" t="str">
        <f>VLOOKUP(Table3[[#This Row],[city tier2]],Table3[city tier2],1,FALSE)</f>
        <v>tier - 2</v>
      </c>
      <c r="Q351" s="11" t="str">
        <f>VLOOKUP(Table3[[#This Row],[state id2]],Table3[state id2],1,FALSE)</f>
        <v>R1012</v>
      </c>
      <c r="R351" s="11">
        <f t="shared" si="10"/>
        <v>-8.3976910359322643E-2</v>
      </c>
      <c r="S351" s="11">
        <f t="shared" si="11"/>
        <v>-8.3602066482946289E-4</v>
      </c>
    </row>
    <row r="352" spans="1:19" x14ac:dyDescent="0.25">
      <c r="A352" s="20" t="str">
        <f>VLOOKUP('Customer Names'!A352,'Customer Names'!A352:A2687,1,FALSE)</f>
        <v>Id351</v>
      </c>
      <c r="B352" s="20" t="str">
        <f>VLOOKUP(Table6[[#This Row],[NAME]],Table6[NAME],1,FALSE)</f>
        <v>Devon A.</v>
      </c>
      <c r="C352" s="11">
        <f>VLOOKUP(Table4[[#This Row],[BMI]],Table4[BMI],1,FALSE)</f>
        <v>20.03</v>
      </c>
      <c r="D352" s="11">
        <f>VLOOKUP(Table4[[#This Row],[HBA1C]],Table4[HBA1C],1,FALSE)</f>
        <v>6.14</v>
      </c>
      <c r="E352" s="11" t="str">
        <f>VLOOKUP(Table4[[#This Row],[Any Transplants]],Table4[Any Transplants],1,FALSE)</f>
        <v>No</v>
      </c>
      <c r="F352" s="11" t="str">
        <f>VLOOKUP(Table4[[#This Row],[Cancer history]],Table4[Cancer history],1,FALSE)</f>
        <v>No</v>
      </c>
      <c r="G352" s="11" t="str">
        <f>VLOOKUP(Table4[[#This Row],[Smoker2]],Table4[Smoker2],1,FALSE)</f>
        <v>YES</v>
      </c>
      <c r="H352" s="11" t="str">
        <f>VLOOKUP(Table4[[#This Row],[Heart Issues]],Table4[Heart Issues],1,FALSE)</f>
        <v>yes</v>
      </c>
      <c r="I352" s="11">
        <f>VLOOKUP(Table4[[#This Row],[Number of Major Surgeries]],Table4[Number of Major Surgeries],1,FALSE)</f>
        <v>0</v>
      </c>
      <c r="J352" s="11" t="str">
        <f>VLOOKUP('Medical Examinations'!M352,'Medical Examinations'!M352:M2686,1,FALSE)</f>
        <v>normal weight</v>
      </c>
      <c r="K352" s="11" t="str">
        <f>VLOOKUP('Medical Examinations'!N352,'Medical Examinations'!N352:N2686,1,FALSE)</f>
        <v>prediabetes</v>
      </c>
      <c r="L352" s="11" t="str">
        <f>VLOOKUP(Table3[[#This Row],[date of birth]],Table3[date of birth],1,FALSE)</f>
        <v>5-Dec-2003</v>
      </c>
      <c r="M352" s="11">
        <f>VLOOKUP(Table3[[#This Row],[age]],Table3[age],1,FALSE)</f>
        <v>19</v>
      </c>
      <c r="N352" s="65">
        <f>VLOOKUP(Table3[[#This Row],[charges2]],Table3[charges2],1,FALSE)</f>
        <v>3300.7</v>
      </c>
      <c r="O352" s="11" t="str">
        <f>VLOOKUP(Table3[[#This Row],[HOSPITAL TIER2]],Table3[HOSPITAL TIER2],1,FALSE)</f>
        <v>tier - 2</v>
      </c>
      <c r="P352" s="11" t="str">
        <f>VLOOKUP(Table3[[#This Row],[city tier2]],Table3[city tier2],1,FALSE)</f>
        <v>tier - 2</v>
      </c>
      <c r="Q352" s="11" t="str">
        <f>VLOOKUP(Table3[[#This Row],[state id2]],Table3[state id2],1,FALSE)</f>
        <v>R1025</v>
      </c>
      <c r="R352" s="11">
        <f t="shared" si="10"/>
        <v>-8.4507370641869473E-2</v>
      </c>
      <c r="S352" s="11">
        <f t="shared" si="11"/>
        <v>-1.5405299521952605E-3</v>
      </c>
    </row>
    <row r="353" spans="1:19" x14ac:dyDescent="0.25">
      <c r="A353" s="20" t="str">
        <f>VLOOKUP('Customer Names'!A353,'Customer Names'!A353:A2688,1,FALSE)</f>
        <v>Id352</v>
      </c>
      <c r="B353" s="20" t="str">
        <f>VLOOKUP(Table6[[#This Row],[NAME]],Table6[NAME],1,FALSE)</f>
        <v>Joni L</v>
      </c>
      <c r="C353" s="11">
        <f>VLOOKUP(Table4[[#This Row],[BMI]],Table4[BMI],1,FALSE)</f>
        <v>41.42</v>
      </c>
      <c r="D353" s="11">
        <f>VLOOKUP(Table4[[#This Row],[HBA1C]],Table4[HBA1C],1,FALSE)</f>
        <v>6.07</v>
      </c>
      <c r="E353" s="11" t="str">
        <f>VLOOKUP(Table4[[#This Row],[Any Transplants]],Table4[Any Transplants],1,FALSE)</f>
        <v>No</v>
      </c>
      <c r="F353" s="11" t="str">
        <f>VLOOKUP(Table4[[#This Row],[Cancer history]],Table4[Cancer history],1,FALSE)</f>
        <v>No</v>
      </c>
      <c r="G353" s="11" t="str">
        <f>VLOOKUP(Table4[[#This Row],[Smoker2]],Table4[Smoker2],1,FALSE)</f>
        <v>NO</v>
      </c>
      <c r="H353" s="11" t="str">
        <f>VLOOKUP(Table4[[#This Row],[Heart Issues]],Table4[Heart Issues],1,FALSE)</f>
        <v>No</v>
      </c>
      <c r="I353" s="11">
        <f>VLOOKUP(Table4[[#This Row],[Number of Major Surgeries]],Table4[Number of Major Surgeries],1,FALSE)</f>
        <v>0</v>
      </c>
      <c r="J353" s="11" t="str">
        <f>VLOOKUP('Medical Examinations'!M353,'Medical Examinations'!M353:M2687,1,FALSE)</f>
        <v>obesity</v>
      </c>
      <c r="K353" s="11" t="str">
        <f>VLOOKUP('Medical Examinations'!N353,'Medical Examinations'!N353:N2687,1,FALSE)</f>
        <v>prediabetes</v>
      </c>
      <c r="L353" s="11" t="str">
        <f>VLOOKUP(Table3[[#This Row],[date of birth]],Table3[date of birth],1,FALSE)</f>
        <v>18-Nov-2003</v>
      </c>
      <c r="M353" s="11">
        <f>VLOOKUP(Table3[[#This Row],[age]],Table3[age],1,FALSE)</f>
        <v>19</v>
      </c>
      <c r="N353" s="65">
        <f>VLOOKUP(Table3[[#This Row],[charges2]],Table3[charges2],1,FALSE)</f>
        <v>3308.46</v>
      </c>
      <c r="O353" s="11" t="str">
        <f>VLOOKUP(Table3[[#This Row],[HOSPITAL TIER2]],Table3[HOSPITAL TIER2],1,FALSE)</f>
        <v>tier - 2</v>
      </c>
      <c r="P353" s="11" t="str">
        <f>VLOOKUP(Table3[[#This Row],[city tier2]],Table3[city tier2],1,FALSE)</f>
        <v>tier - 1</v>
      </c>
      <c r="Q353" s="11" t="str">
        <f>VLOOKUP(Table3[[#This Row],[state id2]],Table3[state id2],1,FALSE)</f>
        <v>R1021</v>
      </c>
      <c r="R353" s="11">
        <f t="shared" si="10"/>
        <v>-8.5751741621136635E-2</v>
      </c>
      <c r="S353" s="11">
        <f t="shared" si="11"/>
        <v>-1.7090140409719819E-3</v>
      </c>
    </row>
    <row r="354" spans="1:19" x14ac:dyDescent="0.25">
      <c r="A354" s="20" t="str">
        <f>VLOOKUP('Customer Names'!A354,'Customer Names'!A354:A2689,1,FALSE)</f>
        <v>Id353</v>
      </c>
      <c r="B354" s="20" t="str">
        <f>VLOOKUP(Table6[[#This Row],[NAME]],Table6[NAME],1,FALSE)</f>
        <v>Colin</v>
      </c>
      <c r="C354" s="11">
        <f>VLOOKUP(Table4[[#This Row],[BMI]],Table4[BMI],1,FALSE)</f>
        <v>36.67</v>
      </c>
      <c r="D354" s="11">
        <f>VLOOKUP(Table4[[#This Row],[HBA1C]],Table4[HBA1C],1,FALSE)</f>
        <v>10.210000000000001</v>
      </c>
      <c r="E354" s="11" t="str">
        <f>VLOOKUP(Table4[[#This Row],[Any Transplants]],Table4[Any Transplants],1,FALSE)</f>
        <v>No</v>
      </c>
      <c r="F354" s="11" t="str">
        <f>VLOOKUP(Table4[[#This Row],[Cancer history]],Table4[Cancer history],1,FALSE)</f>
        <v>No</v>
      </c>
      <c r="G354" s="11" t="str">
        <f>VLOOKUP(Table4[[#This Row],[Smoker2]],Table4[Smoker2],1,FALSE)</f>
        <v>NO</v>
      </c>
      <c r="H354" s="11" t="str">
        <f>VLOOKUP(Table4[[#This Row],[Heart Issues]],Table4[Heart Issues],1,FALSE)</f>
        <v>No</v>
      </c>
      <c r="I354" s="11">
        <f>VLOOKUP(Table4[[#This Row],[Number of Major Surgeries]],Table4[Number of Major Surgeries],1,FALSE)</f>
        <v>0</v>
      </c>
      <c r="J354" s="11" t="str">
        <f>VLOOKUP('Medical Examinations'!M354,'Medical Examinations'!M354:M2688,1,FALSE)</f>
        <v>obesity</v>
      </c>
      <c r="K354" s="11" t="str">
        <f>VLOOKUP('Medical Examinations'!N354,'Medical Examinations'!N354:N2688,1,FALSE)</f>
        <v>diabetes</v>
      </c>
      <c r="L354" s="11" t="str">
        <f>VLOOKUP(Table3[[#This Row],[date of birth]],Table3[date of birth],1,FALSE)</f>
        <v>20-Jun-1997</v>
      </c>
      <c r="M354" s="11">
        <f>VLOOKUP(Table3[[#This Row],[age]],Table3[age],1,FALSE)</f>
        <v>25</v>
      </c>
      <c r="N354" s="65">
        <f>VLOOKUP(Table3[[#This Row],[charges2]],Table3[charges2],1,FALSE)</f>
        <v>3309.79</v>
      </c>
      <c r="O354" s="11" t="str">
        <f>VLOOKUP(Table3[[#This Row],[HOSPITAL TIER2]],Table3[HOSPITAL TIER2],1,FALSE)</f>
        <v>tier - 3</v>
      </c>
      <c r="P354" s="11" t="str">
        <f>VLOOKUP(Table3[[#This Row],[city tier2]],Table3[city tier2],1,FALSE)</f>
        <v>tier - 3</v>
      </c>
      <c r="Q354" s="11" t="str">
        <f>VLOOKUP(Table3[[#This Row],[state id2]],Table3[state id2],1,FALSE)</f>
        <v>R1017</v>
      </c>
      <c r="R354" s="11">
        <f t="shared" si="10"/>
        <v>-8.457585703563171E-2</v>
      </c>
      <c r="S354" s="11">
        <f t="shared" si="11"/>
        <v>-1.9085008739288514E-3</v>
      </c>
    </row>
    <row r="355" spans="1:19" x14ac:dyDescent="0.25">
      <c r="A355" s="20" t="str">
        <f>VLOOKUP('Customer Names'!A355,'Customer Names'!A355:A2690,1,FALSE)</f>
        <v>Id354</v>
      </c>
      <c r="B355" s="20" t="str">
        <f>VLOOKUP(Table6[[#This Row],[NAME]],Table6[NAME],1,FALSE)</f>
        <v>Rachael</v>
      </c>
      <c r="C355" s="11">
        <f>VLOOKUP(Table4[[#This Row],[BMI]],Table4[BMI],1,FALSE)</f>
        <v>27.645</v>
      </c>
      <c r="D355" s="11">
        <f>VLOOKUP(Table4[[#This Row],[HBA1C]],Table4[HBA1C],1,FALSE)</f>
        <v>4.6900000000000004</v>
      </c>
      <c r="E355" s="11" t="str">
        <f>VLOOKUP(Table4[[#This Row],[Any Transplants]],Table4[Any Transplants],1,FALSE)</f>
        <v>No</v>
      </c>
      <c r="F355" s="11" t="str">
        <f>VLOOKUP(Table4[[#This Row],[Cancer history]],Table4[Cancer history],1,FALSE)</f>
        <v>No</v>
      </c>
      <c r="G355" s="11" t="str">
        <f>VLOOKUP(Table4[[#This Row],[Smoker2]],Table4[Smoker2],1,FALSE)</f>
        <v>NO</v>
      </c>
      <c r="H355" s="11" t="str">
        <f>VLOOKUP(Table4[[#This Row],[Heart Issues]],Table4[Heart Issues],1,FALSE)</f>
        <v>No</v>
      </c>
      <c r="I355" s="11">
        <f>VLOOKUP(Table4[[#This Row],[Number of Major Surgeries]],Table4[Number of Major Surgeries],1,FALSE)</f>
        <v>0</v>
      </c>
      <c r="J355" s="11" t="str">
        <f>VLOOKUP('Medical Examinations'!M355,'Medical Examinations'!M355:M2689,1,FALSE)</f>
        <v>over weight</v>
      </c>
      <c r="K355" s="11" t="str">
        <f>VLOOKUP('Medical Examinations'!N355,'Medical Examinations'!N355:N2689,1,FALSE)</f>
        <v>normal</v>
      </c>
      <c r="L355" s="11" t="str">
        <f>VLOOKUP(Table3[[#This Row],[date of birth]],Table3[date of birth],1,FALSE)</f>
        <v>1-Sep-1991</v>
      </c>
      <c r="M355" s="11">
        <f>VLOOKUP(Table3[[#This Row],[age]],Table3[age],1,FALSE)</f>
        <v>31</v>
      </c>
      <c r="N355" s="65">
        <f>VLOOKUP(Table3[[#This Row],[charges2]],Table3[charges2],1,FALSE)</f>
        <v>3342.79</v>
      </c>
      <c r="O355" s="11" t="str">
        <f>VLOOKUP(Table3[[#This Row],[HOSPITAL TIER2]],Table3[HOSPITAL TIER2],1,FALSE)</f>
        <v>tier - 2</v>
      </c>
      <c r="P355" s="11" t="str">
        <f>VLOOKUP(Table3[[#This Row],[city tier2]],Table3[city tier2],1,FALSE)</f>
        <v>tier - 1</v>
      </c>
      <c r="Q355" s="11" t="str">
        <f>VLOOKUP(Table3[[#This Row],[state id2]],Table3[state id2],1,FALSE)</f>
        <v>R1013</v>
      </c>
      <c r="R355" s="11">
        <f t="shared" si="10"/>
        <v>-8.4072594226718048E-2</v>
      </c>
      <c r="S355" s="11">
        <f t="shared" si="11"/>
        <v>-7.1861067771780208E-4</v>
      </c>
    </row>
    <row r="356" spans="1:19" x14ac:dyDescent="0.25">
      <c r="A356" s="20" t="str">
        <f>VLOOKUP('Customer Names'!A356,'Customer Names'!A356:A2691,1,FALSE)</f>
        <v>Id355</v>
      </c>
      <c r="B356" s="20" t="str">
        <f>VLOOKUP(Table6[[#This Row],[NAME]],Table6[NAME],1,FALSE)</f>
        <v>Maricela</v>
      </c>
      <c r="C356" s="11">
        <f>VLOOKUP(Table4[[#This Row],[BMI]],Table4[BMI],1,FALSE)</f>
        <v>22.72</v>
      </c>
      <c r="D356" s="11">
        <f>VLOOKUP(Table4[[#This Row],[HBA1C]],Table4[HBA1C],1,FALSE)</f>
        <v>5.71</v>
      </c>
      <c r="E356" s="11" t="str">
        <f>VLOOKUP(Table4[[#This Row],[Any Transplants]],Table4[Any Transplants],1,FALSE)</f>
        <v>No</v>
      </c>
      <c r="F356" s="11" t="str">
        <f>VLOOKUP(Table4[[#This Row],[Cancer history]],Table4[Cancer history],1,FALSE)</f>
        <v>No</v>
      </c>
      <c r="G356" s="11" t="str">
        <f>VLOOKUP(Table4[[#This Row],[Smoker2]],Table4[Smoker2],1,FALSE)</f>
        <v>YES</v>
      </c>
      <c r="H356" s="11" t="str">
        <f>VLOOKUP(Table4[[#This Row],[Heart Issues]],Table4[Heart Issues],1,FALSE)</f>
        <v>No</v>
      </c>
      <c r="I356" s="11">
        <f>VLOOKUP(Table4[[#This Row],[Number of Major Surgeries]],Table4[Number of Major Surgeries],1,FALSE)</f>
        <v>0</v>
      </c>
      <c r="J356" s="11" t="str">
        <f>VLOOKUP('Medical Examinations'!M356,'Medical Examinations'!M356:M2690,1,FALSE)</f>
        <v>normal weight</v>
      </c>
      <c r="K356" s="11" t="str">
        <f>VLOOKUP('Medical Examinations'!N356,'Medical Examinations'!N356:N2690,1,FALSE)</f>
        <v>prediabetes</v>
      </c>
      <c r="L356" s="11" t="str">
        <f>VLOOKUP(Table3[[#This Row],[date of birth]],Table3[date of birth],1,FALSE)</f>
        <v>28-Oct-1993</v>
      </c>
      <c r="M356" s="11">
        <f>VLOOKUP(Table3[[#This Row],[age]],Table3[age],1,FALSE)</f>
        <v>29</v>
      </c>
      <c r="N356" s="65">
        <f>VLOOKUP(Table3[[#This Row],[charges2]],Table3[charges2],1,FALSE)</f>
        <v>3353.28</v>
      </c>
      <c r="O356" s="11" t="str">
        <f>VLOOKUP(Table3[[#This Row],[HOSPITAL TIER2]],Table3[HOSPITAL TIER2],1,FALSE)</f>
        <v>tier - 2</v>
      </c>
      <c r="P356" s="11" t="str">
        <f>VLOOKUP(Table3[[#This Row],[city tier2]],Table3[city tier2],1,FALSE)</f>
        <v>tier - 1</v>
      </c>
      <c r="Q356" s="11" t="str">
        <f>VLOOKUP(Table3[[#This Row],[state id2]],Table3[state id2],1,FALSE)</f>
        <v>R1011</v>
      </c>
      <c r="R356" s="11">
        <f t="shared" si="10"/>
        <v>-8.4223749861226549E-2</v>
      </c>
      <c r="S356" s="11">
        <f t="shared" si="11"/>
        <v>-1.1044853449048997E-3</v>
      </c>
    </row>
    <row r="357" spans="1:19" x14ac:dyDescent="0.25">
      <c r="A357" s="20" t="str">
        <f>VLOOKUP('Customer Names'!A357,'Customer Names'!A357:A2692,1,FALSE)</f>
        <v>Id356</v>
      </c>
      <c r="B357" s="20" t="str">
        <f>VLOOKUP(Table6[[#This Row],[NAME]],Table6[NAME],1,FALSE)</f>
        <v>Marie</v>
      </c>
      <c r="C357" s="11">
        <f>VLOOKUP(Table4[[#This Row],[BMI]],Table4[BMI],1,FALSE)</f>
        <v>36.520000000000003</v>
      </c>
      <c r="D357" s="11">
        <f>VLOOKUP(Table4[[#This Row],[HBA1C]],Table4[HBA1C],1,FALSE)</f>
        <v>9.07</v>
      </c>
      <c r="E357" s="11" t="str">
        <f>VLOOKUP(Table4[[#This Row],[Any Transplants]],Table4[Any Transplants],1,FALSE)</f>
        <v>No</v>
      </c>
      <c r="F357" s="11" t="str">
        <f>VLOOKUP(Table4[[#This Row],[Cancer history]],Table4[Cancer history],1,FALSE)</f>
        <v>Yes</v>
      </c>
      <c r="G357" s="11" t="str">
        <f>VLOOKUP(Table4[[#This Row],[Smoker2]],Table4[Smoker2],1,FALSE)</f>
        <v>NO</v>
      </c>
      <c r="H357" s="11" t="str">
        <f>VLOOKUP(Table4[[#This Row],[Heart Issues]],Table4[Heart Issues],1,FALSE)</f>
        <v>yes</v>
      </c>
      <c r="I357" s="11">
        <f>VLOOKUP(Table4[[#This Row],[Number of Major Surgeries]],Table4[Number of Major Surgeries],1,FALSE)</f>
        <v>1</v>
      </c>
      <c r="J357" s="11" t="str">
        <f>VLOOKUP('Medical Examinations'!M357,'Medical Examinations'!M357:M2691,1,FALSE)</f>
        <v>obesity</v>
      </c>
      <c r="K357" s="11" t="str">
        <f>VLOOKUP('Medical Examinations'!N357,'Medical Examinations'!N357:N2691,1,FALSE)</f>
        <v>diabetes</v>
      </c>
      <c r="L357" s="11" t="str">
        <f>VLOOKUP(Table3[[#This Row],[date of birth]],Table3[date of birth],1,FALSE)</f>
        <v>23-Jun-1995</v>
      </c>
      <c r="M357" s="11">
        <f>VLOOKUP(Table3[[#This Row],[age]],Table3[age],1,FALSE)</f>
        <v>27</v>
      </c>
      <c r="N357" s="65">
        <f>VLOOKUP(Table3[[#This Row],[charges2]],Table3[charges2],1,FALSE)</f>
        <v>3353.47</v>
      </c>
      <c r="O357" s="11" t="str">
        <f>VLOOKUP(Table3[[#This Row],[HOSPITAL TIER2]],Table3[HOSPITAL TIER2],1,FALSE)</f>
        <v>tier - 2</v>
      </c>
      <c r="P357" s="11" t="str">
        <f>VLOOKUP(Table3[[#This Row],[city tier2]],Table3[city tier2],1,FALSE)</f>
        <v>tier - 3</v>
      </c>
      <c r="Q357" s="11" t="str">
        <f>VLOOKUP(Table3[[#This Row],[state id2]],Table3[state id2],1,FALSE)</f>
        <v>R1012</v>
      </c>
      <c r="R357" s="11">
        <f t="shared" si="10"/>
        <v>-8.4739290122413935E-2</v>
      </c>
      <c r="S357" s="11">
        <f t="shared" si="11"/>
        <v>-1.3068608309182493E-3</v>
      </c>
    </row>
    <row r="358" spans="1:19" x14ac:dyDescent="0.25">
      <c r="A358" s="20" t="str">
        <f>VLOOKUP('Customer Names'!A358,'Customer Names'!A358:A2693,1,FALSE)</f>
        <v>Id357</v>
      </c>
      <c r="B358" s="20" t="str">
        <f>VLOOKUP(Table6[[#This Row],[NAME]],Table6[NAME],1,FALSE)</f>
        <v>Frank</v>
      </c>
      <c r="C358" s="11">
        <f>VLOOKUP(Table4[[#This Row],[BMI]],Table4[BMI],1,FALSE)</f>
        <v>33.96</v>
      </c>
      <c r="D358" s="11">
        <f>VLOOKUP(Table4[[#This Row],[HBA1C]],Table4[HBA1C],1,FALSE)</f>
        <v>4.99</v>
      </c>
      <c r="E358" s="11" t="str">
        <f>VLOOKUP(Table4[[#This Row],[Any Transplants]],Table4[Any Transplants],1,FALSE)</f>
        <v>No</v>
      </c>
      <c r="F358" s="11" t="str">
        <f>VLOOKUP(Table4[[#This Row],[Cancer history]],Table4[Cancer history],1,FALSE)</f>
        <v>No</v>
      </c>
      <c r="G358" s="11" t="str">
        <f>VLOOKUP(Table4[[#This Row],[Smoker2]],Table4[Smoker2],1,FALSE)</f>
        <v>YES</v>
      </c>
      <c r="H358" s="11" t="str">
        <f>VLOOKUP(Table4[[#This Row],[Heart Issues]],Table4[Heart Issues],1,FALSE)</f>
        <v>No</v>
      </c>
      <c r="I358" s="11">
        <f>VLOOKUP(Table4[[#This Row],[Number of Major Surgeries]],Table4[Number of Major Surgeries],1,FALSE)</f>
        <v>0</v>
      </c>
      <c r="J358" s="11" t="str">
        <f>VLOOKUP('Medical Examinations'!M358,'Medical Examinations'!M358:M2692,1,FALSE)</f>
        <v>obesity</v>
      </c>
      <c r="K358" s="11" t="str">
        <f>VLOOKUP('Medical Examinations'!N358,'Medical Examinations'!N358:N2692,1,FALSE)</f>
        <v>normal</v>
      </c>
      <c r="L358" s="11" t="str">
        <f>VLOOKUP(Table3[[#This Row],[date of birth]],Table3[date of birth],1,FALSE)</f>
        <v>7-Oct-1993</v>
      </c>
      <c r="M358" s="11">
        <f>VLOOKUP(Table3[[#This Row],[age]],Table3[age],1,FALSE)</f>
        <v>29</v>
      </c>
      <c r="N358" s="65">
        <f>VLOOKUP(Table3[[#This Row],[charges2]],Table3[charges2],1,FALSE)</f>
        <v>3366.67</v>
      </c>
      <c r="O358" s="11" t="str">
        <f>VLOOKUP(Table3[[#This Row],[HOSPITAL TIER2]],Table3[HOSPITAL TIER2],1,FALSE)</f>
        <v>tier - 2</v>
      </c>
      <c r="P358" s="11" t="str">
        <f>VLOOKUP(Table3[[#This Row],[city tier2]],Table3[city tier2],1,FALSE)</f>
        <v>tier - 2</v>
      </c>
      <c r="Q358" s="11" t="str">
        <f>VLOOKUP(Table3[[#This Row],[state id2]],Table3[state id2],1,FALSE)</f>
        <v>R1013</v>
      </c>
      <c r="R358" s="11">
        <f t="shared" si="10"/>
        <v>-8.4301651084205023E-2</v>
      </c>
      <c r="S358" s="11">
        <f t="shared" si="11"/>
        <v>-5.782635283738633E-4</v>
      </c>
    </row>
    <row r="359" spans="1:19" x14ac:dyDescent="0.25">
      <c r="A359" s="20" t="str">
        <f>VLOOKUP('Customer Names'!A359,'Customer Names'!A359:A2694,1,FALSE)</f>
        <v>Id358</v>
      </c>
      <c r="B359" s="20" t="str">
        <f>VLOOKUP(Table6[[#This Row],[NAME]],Table6[NAME],1,FALSE)</f>
        <v>Jeffry</v>
      </c>
      <c r="C359" s="11">
        <f>VLOOKUP(Table4[[#This Row],[BMI]],Table4[BMI],1,FALSE)</f>
        <v>26.695</v>
      </c>
      <c r="D359" s="11">
        <f>VLOOKUP(Table4[[#This Row],[HBA1C]],Table4[HBA1C],1,FALSE)</f>
        <v>8.31</v>
      </c>
      <c r="E359" s="11" t="str">
        <f>VLOOKUP(Table4[[#This Row],[Any Transplants]],Table4[Any Transplants],1,FALSE)</f>
        <v>No</v>
      </c>
      <c r="F359" s="11" t="str">
        <f>VLOOKUP(Table4[[#This Row],[Cancer history]],Table4[Cancer history],1,FALSE)</f>
        <v>No</v>
      </c>
      <c r="G359" s="11" t="str">
        <f>VLOOKUP(Table4[[#This Row],[Smoker2]],Table4[Smoker2],1,FALSE)</f>
        <v>YES</v>
      </c>
      <c r="H359" s="11" t="str">
        <f>VLOOKUP(Table4[[#This Row],[Heart Issues]],Table4[Heart Issues],1,FALSE)</f>
        <v>No</v>
      </c>
      <c r="I359" s="11">
        <f>VLOOKUP(Table4[[#This Row],[Number of Major Surgeries]],Table4[Number of Major Surgeries],1,FALSE)</f>
        <v>0</v>
      </c>
      <c r="J359" s="11" t="str">
        <f>VLOOKUP('Medical Examinations'!M359,'Medical Examinations'!M359:M2693,1,FALSE)</f>
        <v>over weight</v>
      </c>
      <c r="K359" s="11" t="str">
        <f>VLOOKUP('Medical Examinations'!N359,'Medical Examinations'!N359:N2693,1,FALSE)</f>
        <v>diabetes</v>
      </c>
      <c r="L359" s="11" t="str">
        <f>VLOOKUP(Table3[[#This Row],[date of birth]],Table3[date of birth],1,FALSE)</f>
        <v>14-Dec-1996</v>
      </c>
      <c r="M359" s="11">
        <f>VLOOKUP(Table3[[#This Row],[age]],Table3[age],1,FALSE)</f>
        <v>26</v>
      </c>
      <c r="N359" s="65">
        <f>VLOOKUP(Table3[[#This Row],[charges2]],Table3[charges2],1,FALSE)</f>
        <v>3378.91</v>
      </c>
      <c r="O359" s="11" t="str">
        <f>VLOOKUP(Table3[[#This Row],[HOSPITAL TIER2]],Table3[HOSPITAL TIER2],1,FALSE)</f>
        <v>tier - 2</v>
      </c>
      <c r="P359" s="11" t="str">
        <f>VLOOKUP(Table3[[#This Row],[city tier2]],Table3[city tier2],1,FALSE)</f>
        <v>tier - 1</v>
      </c>
      <c r="Q359" s="11" t="str">
        <f>VLOOKUP(Table3[[#This Row],[state id2]],Table3[state id2],1,FALSE)</f>
        <v>R1011</v>
      </c>
      <c r="R359" s="11">
        <f t="shared" si="10"/>
        <v>-8.4077071922003171E-2</v>
      </c>
      <c r="S359" s="11">
        <f t="shared" si="11"/>
        <v>-9.599980693466507E-4</v>
      </c>
    </row>
    <row r="360" spans="1:19" x14ac:dyDescent="0.25">
      <c r="A360" s="20" t="str">
        <f>VLOOKUP('Customer Names'!A360,'Customer Names'!A360:A2695,1,FALSE)</f>
        <v>Id359</v>
      </c>
      <c r="B360" s="20" t="str">
        <f>VLOOKUP(Table6[[#This Row],[NAME]],Table6[NAME],1,FALSE)</f>
        <v>Mike</v>
      </c>
      <c r="C360" s="11">
        <f>VLOOKUP(Table4[[#This Row],[BMI]],Table4[BMI],1,FALSE)</f>
        <v>18.45</v>
      </c>
      <c r="D360" s="11">
        <f>VLOOKUP(Table4[[#This Row],[HBA1C]],Table4[HBA1C],1,FALSE)</f>
        <v>5.07</v>
      </c>
      <c r="E360" s="11" t="str">
        <f>VLOOKUP(Table4[[#This Row],[Any Transplants]],Table4[Any Transplants],1,FALSE)</f>
        <v>No</v>
      </c>
      <c r="F360" s="11" t="str">
        <f>VLOOKUP(Table4[[#This Row],[Cancer history]],Table4[Cancer history],1,FALSE)</f>
        <v>No</v>
      </c>
      <c r="G360" s="11" t="str">
        <f>VLOOKUP(Table4[[#This Row],[Smoker2]],Table4[Smoker2],1,FALSE)</f>
        <v>YES</v>
      </c>
      <c r="H360" s="11" t="str">
        <f>VLOOKUP(Table4[[#This Row],[Heart Issues]],Table4[Heart Issues],1,FALSE)</f>
        <v>yes</v>
      </c>
      <c r="I360" s="11">
        <f>VLOOKUP(Table4[[#This Row],[Number of Major Surgeries]],Table4[Number of Major Surgeries],1,FALSE)</f>
        <v>0</v>
      </c>
      <c r="J360" s="11" t="str">
        <f>VLOOKUP('Medical Examinations'!M360,'Medical Examinations'!M360:M2694,1,FALSE)</f>
        <v>underweight</v>
      </c>
      <c r="K360" s="11" t="str">
        <f>VLOOKUP('Medical Examinations'!N360,'Medical Examinations'!N360:N2694,1,FALSE)</f>
        <v>normal</v>
      </c>
      <c r="L360" s="11" t="str">
        <f>VLOOKUP(Table3[[#This Row],[date of birth]],Table3[date of birth],1,FALSE)</f>
        <v>13-Nov-1996</v>
      </c>
      <c r="M360" s="11">
        <f>VLOOKUP(Table3[[#This Row],[age]],Table3[age],1,FALSE)</f>
        <v>26</v>
      </c>
      <c r="N360" s="65">
        <f>VLOOKUP(Table3[[#This Row],[charges2]],Table3[charges2],1,FALSE)</f>
        <v>3385.4</v>
      </c>
      <c r="O360" s="11" t="str">
        <f>VLOOKUP(Table3[[#This Row],[HOSPITAL TIER2]],Table3[HOSPITAL TIER2],1,FALSE)</f>
        <v>tier - 2</v>
      </c>
      <c r="P360" s="11" t="str">
        <f>VLOOKUP(Table3[[#This Row],[city tier2]],Table3[city tier2],1,FALSE)</f>
        <v>tier - 2</v>
      </c>
      <c r="Q360" s="11" t="str">
        <f>VLOOKUP(Table3[[#This Row],[state id2]],Table3[state id2],1,FALSE)</f>
        <v>R1024</v>
      </c>
      <c r="R360" s="11">
        <f t="shared" si="10"/>
        <v>-8.4385079604200275E-2</v>
      </c>
      <c r="S360" s="11">
        <f t="shared" si="11"/>
        <v>-4.1380994170285893E-4</v>
      </c>
    </row>
    <row r="361" spans="1:19" x14ac:dyDescent="0.25">
      <c r="A361" s="20" t="str">
        <f>VLOOKUP('Customer Names'!A361,'Customer Names'!A361:A2696,1,FALSE)</f>
        <v>Id360</v>
      </c>
      <c r="B361" s="20" t="str">
        <f>VLOOKUP(Table6[[#This Row],[NAME]],Table6[NAME],1,FALSE)</f>
        <v>Rick</v>
      </c>
      <c r="C361" s="11">
        <f>VLOOKUP(Table4[[#This Row],[BMI]],Table4[BMI],1,FALSE)</f>
        <v>33.18</v>
      </c>
      <c r="D361" s="11">
        <f>VLOOKUP(Table4[[#This Row],[HBA1C]],Table4[HBA1C],1,FALSE)</f>
        <v>4.79</v>
      </c>
      <c r="E361" s="11" t="str">
        <f>VLOOKUP(Table4[[#This Row],[Any Transplants]],Table4[Any Transplants],1,FALSE)</f>
        <v>No</v>
      </c>
      <c r="F361" s="11" t="str">
        <f>VLOOKUP(Table4[[#This Row],[Cancer history]],Table4[Cancer history],1,FALSE)</f>
        <v>No</v>
      </c>
      <c r="G361" s="11" t="str">
        <f>VLOOKUP(Table4[[#This Row],[Smoker2]],Table4[Smoker2],1,FALSE)</f>
        <v>YES</v>
      </c>
      <c r="H361" s="11" t="str">
        <f>VLOOKUP(Table4[[#This Row],[Heart Issues]],Table4[Heart Issues],1,FALSE)</f>
        <v>No</v>
      </c>
      <c r="I361" s="11">
        <f>VLOOKUP(Table4[[#This Row],[Number of Major Surgeries]],Table4[Number of Major Surgeries],1,FALSE)</f>
        <v>0</v>
      </c>
      <c r="J361" s="11" t="str">
        <f>VLOOKUP('Medical Examinations'!M361,'Medical Examinations'!M361:M2695,1,FALSE)</f>
        <v>obesity</v>
      </c>
      <c r="K361" s="11" t="str">
        <f>VLOOKUP('Medical Examinations'!N361,'Medical Examinations'!N361:N2695,1,FALSE)</f>
        <v>normal</v>
      </c>
      <c r="L361" s="11" t="str">
        <f>VLOOKUP(Table3[[#This Row],[date of birth]],Table3[date of birth],1,FALSE)</f>
        <v>10-Aug-1996</v>
      </c>
      <c r="M361" s="11">
        <f>VLOOKUP(Table3[[#This Row],[age]],Table3[age],1,FALSE)</f>
        <v>26</v>
      </c>
      <c r="N361" s="65">
        <f>VLOOKUP(Table3[[#This Row],[charges2]],Table3[charges2],1,FALSE)</f>
        <v>3392.37</v>
      </c>
      <c r="O361" s="11" t="str">
        <f>VLOOKUP(Table3[[#This Row],[HOSPITAL TIER2]],Table3[HOSPITAL TIER2],1,FALSE)</f>
        <v>tier - 2</v>
      </c>
      <c r="P361" s="11" t="str">
        <f>VLOOKUP(Table3[[#This Row],[city tier2]],Table3[city tier2],1,FALSE)</f>
        <v>tier - 3</v>
      </c>
      <c r="Q361" s="11" t="str">
        <f>VLOOKUP(Table3[[#This Row],[state id2]],Table3[state id2],1,FALSE)</f>
        <v>R1013</v>
      </c>
      <c r="R361" s="11">
        <f t="shared" si="10"/>
        <v>-8.5389848112409975E-2</v>
      </c>
      <c r="S361" s="11">
        <f t="shared" si="11"/>
        <v>-8.5891077818378071E-4</v>
      </c>
    </row>
    <row r="362" spans="1:19" x14ac:dyDescent="0.25">
      <c r="A362" s="20" t="str">
        <f>VLOOKUP('Customer Names'!A362,'Customer Names'!A362:A2697,1,FALSE)</f>
        <v>Id361</v>
      </c>
      <c r="B362" s="20" t="str">
        <f>VLOOKUP(Table6[[#This Row],[NAME]],Table6[NAME],1,FALSE)</f>
        <v>Pierre-Michel</v>
      </c>
      <c r="C362" s="11">
        <f>VLOOKUP(Table4[[#This Row],[BMI]],Table4[BMI],1,FALSE)</f>
        <v>36.1</v>
      </c>
      <c r="D362" s="11">
        <f>VLOOKUP(Table4[[#This Row],[HBA1C]],Table4[HBA1C],1,FALSE)</f>
        <v>11.39</v>
      </c>
      <c r="E362" s="11" t="str">
        <f>VLOOKUP(Table4[[#This Row],[Any Transplants]],Table4[Any Transplants],1,FALSE)</f>
        <v>No</v>
      </c>
      <c r="F362" s="11" t="str">
        <f>VLOOKUP(Table4[[#This Row],[Cancer history]],Table4[Cancer history],1,FALSE)</f>
        <v>No</v>
      </c>
      <c r="G362" s="11" t="str">
        <f>VLOOKUP(Table4[[#This Row],[Smoker2]],Table4[Smoker2],1,FALSE)</f>
        <v>NO</v>
      </c>
      <c r="H362" s="11" t="str">
        <f>VLOOKUP(Table4[[#This Row],[Heart Issues]],Table4[Heart Issues],1,FALSE)</f>
        <v>yes</v>
      </c>
      <c r="I362" s="11">
        <f>VLOOKUP(Table4[[#This Row],[Number of Major Surgeries]],Table4[Number of Major Surgeries],1,FALSE)</f>
        <v>2</v>
      </c>
      <c r="J362" s="11" t="str">
        <f>VLOOKUP('Medical Examinations'!M362,'Medical Examinations'!M362:M2696,1,FALSE)</f>
        <v>obesity</v>
      </c>
      <c r="K362" s="11" t="str">
        <f>VLOOKUP('Medical Examinations'!N362,'Medical Examinations'!N362:N2696,1,FALSE)</f>
        <v>diabetes</v>
      </c>
      <c r="L362" s="11" t="str">
        <f>VLOOKUP(Table3[[#This Row],[date of birth]],Table3[date of birth],1,FALSE)</f>
        <v>27-Oct-1996</v>
      </c>
      <c r="M362" s="11">
        <f>VLOOKUP(Table3[[#This Row],[age]],Table3[age],1,FALSE)</f>
        <v>26</v>
      </c>
      <c r="N362" s="65">
        <f>VLOOKUP(Table3[[#This Row],[charges2]],Table3[charges2],1,FALSE)</f>
        <v>3392.98</v>
      </c>
      <c r="O362" s="11" t="str">
        <f>VLOOKUP(Table3[[#This Row],[HOSPITAL TIER2]],Table3[HOSPITAL TIER2],1,FALSE)</f>
        <v>tier - 2</v>
      </c>
      <c r="P362" s="11" t="str">
        <f>VLOOKUP(Table3[[#This Row],[city tier2]],Table3[city tier2],1,FALSE)</f>
        <v>tier - 3</v>
      </c>
      <c r="Q362" s="11" t="str">
        <f>VLOOKUP(Table3[[#This Row],[state id2]],Table3[state id2],1,FALSE)</f>
        <v>R1013</v>
      </c>
      <c r="R362" s="11">
        <f t="shared" si="10"/>
        <v>-8.5180823452836216E-2</v>
      </c>
      <c r="S362" s="11">
        <f t="shared" si="11"/>
        <v>-1.3908873934103385E-3</v>
      </c>
    </row>
    <row r="363" spans="1:19" x14ac:dyDescent="0.25">
      <c r="A363" s="20" t="str">
        <f>VLOOKUP('Customer Names'!A363,'Customer Names'!A363:A2698,1,FALSE)</f>
        <v>Id362</v>
      </c>
      <c r="B363" s="20" t="str">
        <f>VLOOKUP(Table6[[#This Row],[NAME]],Table6[NAME],1,FALSE)</f>
        <v>Daniel</v>
      </c>
      <c r="C363" s="11">
        <f>VLOOKUP(Table4[[#This Row],[BMI]],Table4[BMI],1,FALSE)</f>
        <v>22.77</v>
      </c>
      <c r="D363" s="11">
        <f>VLOOKUP(Table4[[#This Row],[HBA1C]],Table4[HBA1C],1,FALSE)</f>
        <v>6</v>
      </c>
      <c r="E363" s="11" t="str">
        <f>VLOOKUP(Table4[[#This Row],[Any Transplants]],Table4[Any Transplants],1,FALSE)</f>
        <v>No</v>
      </c>
      <c r="F363" s="11" t="str">
        <f>VLOOKUP(Table4[[#This Row],[Cancer history]],Table4[Cancer history],1,FALSE)</f>
        <v>No</v>
      </c>
      <c r="G363" s="11" t="str">
        <f>VLOOKUP(Table4[[#This Row],[Smoker2]],Table4[Smoker2],1,FALSE)</f>
        <v>YES</v>
      </c>
      <c r="H363" s="11" t="str">
        <f>VLOOKUP(Table4[[#This Row],[Heart Issues]],Table4[Heart Issues],1,FALSE)</f>
        <v>No</v>
      </c>
      <c r="I363" s="11">
        <f>VLOOKUP(Table4[[#This Row],[Number of Major Surgeries]],Table4[Number of Major Surgeries],1,FALSE)</f>
        <v>0</v>
      </c>
      <c r="J363" s="11" t="str">
        <f>VLOOKUP('Medical Examinations'!M363,'Medical Examinations'!M363:M2697,1,FALSE)</f>
        <v>normal weight</v>
      </c>
      <c r="K363" s="11" t="str">
        <f>VLOOKUP('Medical Examinations'!N363,'Medical Examinations'!N363:N2697,1,FALSE)</f>
        <v>prediabetes</v>
      </c>
      <c r="L363" s="11" t="str">
        <f>VLOOKUP(Table3[[#This Row],[date of birth]],Table3[date of birth],1,FALSE)</f>
        <v>16-Jul-2004</v>
      </c>
      <c r="M363" s="11">
        <f>VLOOKUP(Table3[[#This Row],[age]],Table3[age],1,FALSE)</f>
        <v>18</v>
      </c>
      <c r="N363" s="65">
        <f>VLOOKUP(Table3[[#This Row],[charges2]],Table3[charges2],1,FALSE)</f>
        <v>3393.36</v>
      </c>
      <c r="O363" s="11" t="str">
        <f>VLOOKUP(Table3[[#This Row],[HOSPITAL TIER2]],Table3[HOSPITAL TIER2],1,FALSE)</f>
        <v>tier - 2</v>
      </c>
      <c r="P363" s="11" t="str">
        <f>VLOOKUP(Table3[[#This Row],[city tier2]],Table3[city tier2],1,FALSE)</f>
        <v>tier - 2</v>
      </c>
      <c r="Q363" s="11" t="str">
        <f>VLOOKUP(Table3[[#This Row],[state id2]],Table3[state id2],1,FALSE)</f>
        <v>R1023</v>
      </c>
      <c r="R363" s="11">
        <f t="shared" si="10"/>
        <v>-8.4745788733084498E-2</v>
      </c>
      <c r="S363" s="11">
        <f t="shared" si="11"/>
        <v>1.0233027169265837E-4</v>
      </c>
    </row>
    <row r="364" spans="1:19" x14ac:dyDescent="0.25">
      <c r="A364" s="20" t="str">
        <f>VLOOKUP('Customer Names'!A364,'Customer Names'!A364:A2699,1,FALSE)</f>
        <v>Id363</v>
      </c>
      <c r="B364" s="20" t="str">
        <f>VLOOKUP(Table6[[#This Row],[NAME]],Table6[NAME],1,FALSE)</f>
        <v>Brian L.</v>
      </c>
      <c r="C364" s="11">
        <f>VLOOKUP(Table4[[#This Row],[BMI]],Table4[BMI],1,FALSE)</f>
        <v>21.24</v>
      </c>
      <c r="D364" s="11">
        <f>VLOOKUP(Table4[[#This Row],[HBA1C]],Table4[HBA1C],1,FALSE)</f>
        <v>5.13</v>
      </c>
      <c r="E364" s="11" t="str">
        <f>VLOOKUP(Table4[[#This Row],[Any Transplants]],Table4[Any Transplants],1,FALSE)</f>
        <v>No</v>
      </c>
      <c r="F364" s="11" t="str">
        <f>VLOOKUP(Table4[[#This Row],[Cancer history]],Table4[Cancer history],1,FALSE)</f>
        <v>No</v>
      </c>
      <c r="G364" s="11" t="str">
        <f>VLOOKUP(Table4[[#This Row],[Smoker2]],Table4[Smoker2],1,FALSE)</f>
        <v>YES</v>
      </c>
      <c r="H364" s="11" t="str">
        <f>VLOOKUP(Table4[[#This Row],[Heart Issues]],Table4[Heart Issues],1,FALSE)</f>
        <v>No</v>
      </c>
      <c r="I364" s="11">
        <f>VLOOKUP(Table4[[#This Row],[Number of Major Surgeries]],Table4[Number of Major Surgeries],1,FALSE)</f>
        <v>0</v>
      </c>
      <c r="J364" s="11" t="str">
        <f>VLOOKUP('Medical Examinations'!M364,'Medical Examinations'!M364:M2698,1,FALSE)</f>
        <v>normal weight</v>
      </c>
      <c r="K364" s="11" t="str">
        <f>VLOOKUP('Medical Examinations'!N364,'Medical Examinations'!N364:N2698,1,FALSE)</f>
        <v>normal</v>
      </c>
      <c r="L364" s="11" t="str">
        <f>VLOOKUP(Table3[[#This Row],[date of birth]],Table3[date of birth],1,FALSE)</f>
        <v>19-Dec-1996</v>
      </c>
      <c r="M364" s="11">
        <f>VLOOKUP(Table3[[#This Row],[age]],Table3[age],1,FALSE)</f>
        <v>26</v>
      </c>
      <c r="N364" s="65">
        <f>VLOOKUP(Table3[[#This Row],[charges2]],Table3[charges2],1,FALSE)</f>
        <v>3410.32</v>
      </c>
      <c r="O364" s="11" t="str">
        <f>VLOOKUP(Table3[[#This Row],[HOSPITAL TIER2]],Table3[HOSPITAL TIER2],1,FALSE)</f>
        <v>tier - 2</v>
      </c>
      <c r="P364" s="11" t="str">
        <f>VLOOKUP(Table3[[#This Row],[city tier2]],Table3[city tier2],1,FALSE)</f>
        <v>tier - 2</v>
      </c>
      <c r="Q364" s="11" t="str">
        <f>VLOOKUP(Table3[[#This Row],[state id2]],Table3[state id2],1,FALSE)</f>
        <v>R1011</v>
      </c>
      <c r="R364" s="11">
        <f t="shared" si="10"/>
        <v>-8.5718481374871328E-2</v>
      </c>
      <c r="S364" s="11">
        <f t="shared" si="11"/>
        <v>-1.3730892177250831E-4</v>
      </c>
    </row>
    <row r="365" spans="1:19" x14ac:dyDescent="0.25">
      <c r="A365" s="20" t="str">
        <f>VLOOKUP('Customer Names'!A365,'Customer Names'!A365:A2700,1,FALSE)</f>
        <v>Id364</v>
      </c>
      <c r="B365" s="20" t="str">
        <f>VLOOKUP(Table6[[#This Row],[NAME]],Table6[NAME],1,FALSE)</f>
        <v>Morgan M.</v>
      </c>
      <c r="C365" s="11">
        <f>VLOOKUP(Table4[[#This Row],[BMI]],Table4[BMI],1,FALSE)</f>
        <v>17.600000000000001</v>
      </c>
      <c r="D365" s="11">
        <f>VLOOKUP(Table4[[#This Row],[HBA1C]],Table4[HBA1C],1,FALSE)</f>
        <v>5.26</v>
      </c>
      <c r="E365" s="11" t="str">
        <f>VLOOKUP(Table4[[#This Row],[Any Transplants]],Table4[Any Transplants],1,FALSE)</f>
        <v>No</v>
      </c>
      <c r="F365" s="11" t="str">
        <f>VLOOKUP(Table4[[#This Row],[Cancer history]],Table4[Cancer history],1,FALSE)</f>
        <v>No</v>
      </c>
      <c r="G365" s="11" t="str">
        <f>VLOOKUP(Table4[[#This Row],[Smoker2]],Table4[Smoker2],1,FALSE)</f>
        <v>YES</v>
      </c>
      <c r="H365" s="11" t="str">
        <f>VLOOKUP(Table4[[#This Row],[Heart Issues]],Table4[Heart Issues],1,FALSE)</f>
        <v>yes</v>
      </c>
      <c r="I365" s="11">
        <f>VLOOKUP(Table4[[#This Row],[Number of Major Surgeries]],Table4[Number of Major Surgeries],1,FALSE)</f>
        <v>0</v>
      </c>
      <c r="J365" s="11" t="str">
        <f>VLOOKUP('Medical Examinations'!M365,'Medical Examinations'!M365:M2699,1,FALSE)</f>
        <v>underweight</v>
      </c>
      <c r="K365" s="11" t="str">
        <f>VLOOKUP('Medical Examinations'!N365,'Medical Examinations'!N365:N2699,1,FALSE)</f>
        <v>normal</v>
      </c>
      <c r="L365" s="11" t="str">
        <f>VLOOKUP(Table3[[#This Row],[date of birth]],Table3[date of birth],1,FALSE)</f>
        <v>26-Dec-2001</v>
      </c>
      <c r="M365" s="11">
        <f>VLOOKUP(Table3[[#This Row],[age]],Table3[age],1,FALSE)</f>
        <v>21</v>
      </c>
      <c r="N365" s="65">
        <f>VLOOKUP(Table3[[#This Row],[charges2]],Table3[charges2],1,FALSE)</f>
        <v>3434.38</v>
      </c>
      <c r="O365" s="11" t="str">
        <f>VLOOKUP(Table3[[#This Row],[HOSPITAL TIER2]],Table3[HOSPITAL TIER2],1,FALSE)</f>
        <v>tier - 2</v>
      </c>
      <c r="P365" s="11" t="str">
        <f>VLOOKUP(Table3[[#This Row],[city tier2]],Table3[city tier2],1,FALSE)</f>
        <v>tier - 2</v>
      </c>
      <c r="Q365" s="11" t="str">
        <f>VLOOKUP(Table3[[#This Row],[state id2]],Table3[state id2],1,FALSE)</f>
        <v>R1011</v>
      </c>
      <c r="R365" s="11">
        <f t="shared" si="10"/>
        <v>-8.6488600227627443E-2</v>
      </c>
      <c r="S365" s="11">
        <f t="shared" si="11"/>
        <v>-5.6632180651416855E-4</v>
      </c>
    </row>
    <row r="366" spans="1:19" x14ac:dyDescent="0.25">
      <c r="A366" s="20" t="str">
        <f>VLOOKUP('Customer Names'!A366,'Customer Names'!A366:A2701,1,FALSE)</f>
        <v>Id365</v>
      </c>
      <c r="B366" s="20" t="str">
        <f>VLOOKUP(Table6[[#This Row],[NAME]],Table6[NAME],1,FALSE)</f>
        <v>Caroline</v>
      </c>
      <c r="C366" s="11">
        <f>VLOOKUP(Table4[[#This Row],[BMI]],Table4[BMI],1,FALSE)</f>
        <v>26.29</v>
      </c>
      <c r="D366" s="11">
        <f>VLOOKUP(Table4[[#This Row],[HBA1C]],Table4[HBA1C],1,FALSE)</f>
        <v>6.84</v>
      </c>
      <c r="E366" s="11" t="str">
        <f>VLOOKUP(Table4[[#This Row],[Any Transplants]],Table4[Any Transplants],1,FALSE)</f>
        <v>No</v>
      </c>
      <c r="F366" s="11" t="str">
        <f>VLOOKUP(Table4[[#This Row],[Cancer history]],Table4[Cancer history],1,FALSE)</f>
        <v>No</v>
      </c>
      <c r="G366" s="11" t="str">
        <f>VLOOKUP(Table4[[#This Row],[Smoker2]],Table4[Smoker2],1,FALSE)</f>
        <v>YES</v>
      </c>
      <c r="H366" s="11" t="str">
        <f>VLOOKUP(Table4[[#This Row],[Heart Issues]],Table4[Heart Issues],1,FALSE)</f>
        <v>No</v>
      </c>
      <c r="I366" s="11">
        <f>VLOOKUP(Table4[[#This Row],[Number of Major Surgeries]],Table4[Number of Major Surgeries],1,FALSE)</f>
        <v>0</v>
      </c>
      <c r="J366" s="11" t="str">
        <f>VLOOKUP('Medical Examinations'!M366,'Medical Examinations'!M366:M2700,1,FALSE)</f>
        <v>over weight</v>
      </c>
      <c r="K366" s="11" t="str">
        <f>VLOOKUP('Medical Examinations'!N366,'Medical Examinations'!N366:N2700,1,FALSE)</f>
        <v>diabetes</v>
      </c>
      <c r="L366" s="11" t="str">
        <f>VLOOKUP(Table3[[#This Row],[date of birth]],Table3[date of birth],1,FALSE)</f>
        <v>27-Aug-1986</v>
      </c>
      <c r="M366" s="11">
        <f>VLOOKUP(Table3[[#This Row],[age]],Table3[age],1,FALSE)</f>
        <v>36</v>
      </c>
      <c r="N366" s="65">
        <f>VLOOKUP(Table3[[#This Row],[charges2]],Table3[charges2],1,FALSE)</f>
        <v>3436.5</v>
      </c>
      <c r="O366" s="11" t="str">
        <f>VLOOKUP(Table3[[#This Row],[HOSPITAL TIER2]],Table3[HOSPITAL TIER2],1,FALSE)</f>
        <v>tier - 2</v>
      </c>
      <c r="P366" s="11" t="str">
        <f>VLOOKUP(Table3[[#This Row],[city tier2]],Table3[city tier2],1,FALSE)</f>
        <v>tier - 1</v>
      </c>
      <c r="Q366" s="11" t="str">
        <f>VLOOKUP(Table3[[#This Row],[state id2]],Table3[state id2],1,FALSE)</f>
        <v>R1013</v>
      </c>
      <c r="R366" s="11">
        <f t="shared" si="10"/>
        <v>-8.7914650289967977E-2</v>
      </c>
      <c r="S366" s="11">
        <f t="shared" si="11"/>
        <v>-1.0765035305416422E-3</v>
      </c>
    </row>
    <row r="367" spans="1:19" x14ac:dyDescent="0.25">
      <c r="A367" s="20" t="str">
        <f>VLOOKUP('Customer Names'!A367,'Customer Names'!A367:A2702,1,FALSE)</f>
        <v>Id366</v>
      </c>
      <c r="B367" s="20" t="str">
        <f>VLOOKUP(Table6[[#This Row],[NAME]],Table6[NAME],1,FALSE)</f>
        <v>Drew T.</v>
      </c>
      <c r="C367" s="11">
        <f>VLOOKUP(Table4[[#This Row],[BMI]],Table4[BMI],1,FALSE)</f>
        <v>35.31</v>
      </c>
      <c r="D367" s="11">
        <f>VLOOKUP(Table4[[#This Row],[HBA1C]],Table4[HBA1C],1,FALSE)</f>
        <v>9.0399999999999991</v>
      </c>
      <c r="E367" s="11" t="str">
        <f>VLOOKUP(Table4[[#This Row],[Any Transplants]],Table4[Any Transplants],1,FALSE)</f>
        <v>No</v>
      </c>
      <c r="F367" s="11" t="str">
        <f>VLOOKUP(Table4[[#This Row],[Cancer history]],Table4[Cancer history],1,FALSE)</f>
        <v>No</v>
      </c>
      <c r="G367" s="11" t="str">
        <f>VLOOKUP(Table4[[#This Row],[Smoker2]],Table4[Smoker2],1,FALSE)</f>
        <v>NO</v>
      </c>
      <c r="H367" s="11" t="str">
        <f>VLOOKUP(Table4[[#This Row],[Heart Issues]],Table4[Heart Issues],1,FALSE)</f>
        <v>No</v>
      </c>
      <c r="I367" s="11">
        <f>VLOOKUP(Table4[[#This Row],[Number of Major Surgeries]],Table4[Number of Major Surgeries],1,FALSE)</f>
        <v>0</v>
      </c>
      <c r="J367" s="11" t="str">
        <f>VLOOKUP('Medical Examinations'!M367,'Medical Examinations'!M367:M2701,1,FALSE)</f>
        <v>obesity</v>
      </c>
      <c r="K367" s="11" t="str">
        <f>VLOOKUP('Medical Examinations'!N367,'Medical Examinations'!N367:N2701,1,FALSE)</f>
        <v>diabetes</v>
      </c>
      <c r="L367" s="11" t="str">
        <f>VLOOKUP(Table3[[#This Row],[date of birth]],Table3[date of birth],1,FALSE)</f>
        <v>20-Jun-2000</v>
      </c>
      <c r="M367" s="11">
        <f>VLOOKUP(Table3[[#This Row],[age]],Table3[age],1,FALSE)</f>
        <v>22</v>
      </c>
      <c r="N367" s="65">
        <f>VLOOKUP(Table3[[#This Row],[charges2]],Table3[charges2],1,FALSE)</f>
        <v>3443.06</v>
      </c>
      <c r="O367" s="11" t="str">
        <f>VLOOKUP(Table3[[#This Row],[HOSPITAL TIER2]],Table3[HOSPITAL TIER2],1,FALSE)</f>
        <v>tier - 2</v>
      </c>
      <c r="P367" s="11" t="str">
        <f>VLOOKUP(Table3[[#This Row],[city tier2]],Table3[city tier2],1,FALSE)</f>
        <v>tier - 1</v>
      </c>
      <c r="Q367" s="11" t="str">
        <f>VLOOKUP(Table3[[#This Row],[state id2]],Table3[state id2],1,FALSE)</f>
        <v>R1011</v>
      </c>
      <c r="R367" s="11">
        <f t="shared" si="10"/>
        <v>-8.8041649726270169E-2</v>
      </c>
      <c r="S367" s="11">
        <f t="shared" si="11"/>
        <v>-1.0389859489705231E-3</v>
      </c>
    </row>
    <row r="368" spans="1:19" x14ac:dyDescent="0.25">
      <c r="A368" s="20" t="str">
        <f>VLOOKUP('Customer Names'!A368,'Customer Names'!A368:A2703,1,FALSE)</f>
        <v>Id367</v>
      </c>
      <c r="B368" s="20" t="str">
        <f>VLOOKUP(Table6[[#This Row],[NAME]],Table6[NAME],1,FALSE)</f>
        <v>Austin W</v>
      </c>
      <c r="C368" s="11">
        <f>VLOOKUP(Table4[[#This Row],[BMI]],Table4[BMI],1,FALSE)</f>
        <v>27.04</v>
      </c>
      <c r="D368" s="11">
        <f>VLOOKUP(Table4[[#This Row],[HBA1C]],Table4[HBA1C],1,FALSE)</f>
        <v>4.0999999999999996</v>
      </c>
      <c r="E368" s="11" t="str">
        <f>VLOOKUP(Table4[[#This Row],[Any Transplants]],Table4[Any Transplants],1,FALSE)</f>
        <v>No</v>
      </c>
      <c r="F368" s="11" t="str">
        <f>VLOOKUP(Table4[[#This Row],[Cancer history]],Table4[Cancer history],1,FALSE)</f>
        <v>No</v>
      </c>
      <c r="G368" s="11" t="str">
        <f>VLOOKUP(Table4[[#This Row],[Smoker2]],Table4[Smoker2],1,FALSE)</f>
        <v>YES</v>
      </c>
      <c r="H368" s="11" t="str">
        <f>VLOOKUP(Table4[[#This Row],[Heart Issues]],Table4[Heart Issues],1,FALSE)</f>
        <v>No</v>
      </c>
      <c r="I368" s="11">
        <f>VLOOKUP(Table4[[#This Row],[Number of Major Surgeries]],Table4[Number of Major Surgeries],1,FALSE)</f>
        <v>1</v>
      </c>
      <c r="J368" s="11" t="str">
        <f>VLOOKUP('Medical Examinations'!M368,'Medical Examinations'!M368:M2702,1,FALSE)</f>
        <v>over weight</v>
      </c>
      <c r="K368" s="11" t="str">
        <f>VLOOKUP('Medical Examinations'!N368,'Medical Examinations'!N368:N2702,1,FALSE)</f>
        <v>normal</v>
      </c>
      <c r="L368" s="11" t="str">
        <f>VLOOKUP(Table3[[#This Row],[date of birth]],Table3[date of birth],1,FALSE)</f>
        <v>14-Sep-1987</v>
      </c>
      <c r="M368" s="11">
        <f>VLOOKUP(Table3[[#This Row],[age]],Table3[age],1,FALSE)</f>
        <v>35</v>
      </c>
      <c r="N368" s="65">
        <f>VLOOKUP(Table3[[#This Row],[charges2]],Table3[charges2],1,FALSE)</f>
        <v>3453.77</v>
      </c>
      <c r="O368" s="11" t="str">
        <f>VLOOKUP(Table3[[#This Row],[HOSPITAL TIER2]],Table3[HOSPITAL TIER2],1,FALSE)</f>
        <v>tier - 2</v>
      </c>
      <c r="P368" s="11" t="str">
        <f>VLOOKUP(Table3[[#This Row],[city tier2]],Table3[city tier2],1,FALSE)</f>
        <v>tier - 1</v>
      </c>
      <c r="Q368" s="11" t="str">
        <f>VLOOKUP(Table3[[#This Row],[state id2]],Table3[state id2],1,FALSE)</f>
        <v>R1011</v>
      </c>
      <c r="R368" s="11">
        <f t="shared" si="10"/>
        <v>-8.7585168199044397E-2</v>
      </c>
      <c r="S368" s="11">
        <f t="shared" si="11"/>
        <v>-6.9893698350465512E-5</v>
      </c>
    </row>
    <row r="369" spans="1:19" x14ac:dyDescent="0.25">
      <c r="A369" s="20" t="str">
        <f>VLOOKUP('Customer Names'!A369,'Customer Names'!A369:A2704,1,FALSE)</f>
        <v>Id368</v>
      </c>
      <c r="B369" s="20" t="str">
        <f>VLOOKUP(Table6[[#This Row],[NAME]],Table6[NAME],1,FALSE)</f>
        <v>Berenice</v>
      </c>
      <c r="C369" s="11">
        <f>VLOOKUP(Table4[[#This Row],[BMI]],Table4[BMI],1,FALSE)</f>
        <v>30.23</v>
      </c>
      <c r="D369" s="11">
        <f>VLOOKUP(Table4[[#This Row],[HBA1C]],Table4[HBA1C],1,FALSE)</f>
        <v>4.2300000000000004</v>
      </c>
      <c r="E369" s="11" t="str">
        <f>VLOOKUP(Table4[[#This Row],[Any Transplants]],Table4[Any Transplants],1,FALSE)</f>
        <v>No</v>
      </c>
      <c r="F369" s="11" t="str">
        <f>VLOOKUP(Table4[[#This Row],[Cancer history]],Table4[Cancer history],1,FALSE)</f>
        <v>Yes</v>
      </c>
      <c r="G369" s="11" t="str">
        <f>VLOOKUP(Table4[[#This Row],[Smoker2]],Table4[Smoker2],1,FALSE)</f>
        <v>YES</v>
      </c>
      <c r="H369" s="11" t="str">
        <f>VLOOKUP(Table4[[#This Row],[Heart Issues]],Table4[Heart Issues],1,FALSE)</f>
        <v>yes</v>
      </c>
      <c r="I369" s="11">
        <f>VLOOKUP(Table4[[#This Row],[Number of Major Surgeries]],Table4[Number of Major Surgeries],1,FALSE)</f>
        <v>1</v>
      </c>
      <c r="J369" s="11" t="str">
        <f>VLOOKUP('Medical Examinations'!M369,'Medical Examinations'!M369:M2703,1,FALSE)</f>
        <v>obesity</v>
      </c>
      <c r="K369" s="11" t="str">
        <f>VLOOKUP('Medical Examinations'!N369,'Medical Examinations'!N369:N2703,1,FALSE)</f>
        <v>normal</v>
      </c>
      <c r="L369" s="11" t="str">
        <f>VLOOKUP(Table3[[#This Row],[date of birth]],Table3[date of birth],1,FALSE)</f>
        <v>29-Jul-2003</v>
      </c>
      <c r="M369" s="11">
        <f>VLOOKUP(Table3[[#This Row],[age]],Table3[age],1,FALSE)</f>
        <v>19</v>
      </c>
      <c r="N369" s="65">
        <f>VLOOKUP(Table3[[#This Row],[charges2]],Table3[charges2],1,FALSE)</f>
        <v>3463.51</v>
      </c>
      <c r="O369" s="11" t="str">
        <f>VLOOKUP(Table3[[#This Row],[HOSPITAL TIER2]],Table3[HOSPITAL TIER2],1,FALSE)</f>
        <v>tier - 2</v>
      </c>
      <c r="P369" s="11" t="str">
        <f>VLOOKUP(Table3[[#This Row],[city tier2]],Table3[city tier2],1,FALSE)</f>
        <v>tier - 1</v>
      </c>
      <c r="Q369" s="11" t="str">
        <f>VLOOKUP(Table3[[#This Row],[state id2]],Table3[state id2],1,FALSE)</f>
        <v>R1025</v>
      </c>
      <c r="R369" s="11">
        <f t="shared" si="10"/>
        <v>-8.7704661342285689E-2</v>
      </c>
      <c r="S369" s="11">
        <f t="shared" si="11"/>
        <v>-4.0430566135285235E-4</v>
      </c>
    </row>
    <row r="370" spans="1:19" x14ac:dyDescent="0.25">
      <c r="A370" s="20" t="str">
        <f>VLOOKUP('Customer Names'!A370,'Customer Names'!A370:A2705,1,FALSE)</f>
        <v>Id369</v>
      </c>
      <c r="B370" s="20" t="str">
        <f>VLOOKUP(Table6[[#This Row],[NAME]],Table6[NAME],1,FALSE)</f>
        <v>Kenneth A</v>
      </c>
      <c r="C370" s="11">
        <f>VLOOKUP(Table4[[#This Row],[BMI]],Table4[BMI],1,FALSE)</f>
        <v>30.6</v>
      </c>
      <c r="D370" s="11">
        <f>VLOOKUP(Table4[[#This Row],[HBA1C]],Table4[HBA1C],1,FALSE)</f>
        <v>6.48</v>
      </c>
      <c r="E370" s="11" t="str">
        <f>VLOOKUP(Table4[[#This Row],[Any Transplants]],Table4[Any Transplants],1,FALSE)</f>
        <v>No</v>
      </c>
      <c r="F370" s="11" t="str">
        <f>VLOOKUP(Table4[[#This Row],[Cancer history]],Table4[Cancer history],1,FALSE)</f>
        <v>Yes</v>
      </c>
      <c r="G370" s="11" t="str">
        <f>VLOOKUP(Table4[[#This Row],[Smoker2]],Table4[Smoker2],1,FALSE)</f>
        <v>YES</v>
      </c>
      <c r="H370" s="11" t="str">
        <f>VLOOKUP(Table4[[#This Row],[Heart Issues]],Table4[Heart Issues],1,FALSE)</f>
        <v>yes</v>
      </c>
      <c r="I370" s="11">
        <f>VLOOKUP(Table4[[#This Row],[Number of Major Surgeries]],Table4[Number of Major Surgeries],1,FALSE)</f>
        <v>1</v>
      </c>
      <c r="J370" s="11" t="str">
        <f>VLOOKUP('Medical Examinations'!M370,'Medical Examinations'!M370:M2704,1,FALSE)</f>
        <v>obesity</v>
      </c>
      <c r="K370" s="11" t="str">
        <f>VLOOKUP('Medical Examinations'!N370,'Medical Examinations'!N370:N2704,1,FALSE)</f>
        <v>diabetes</v>
      </c>
      <c r="L370" s="11" t="str">
        <f>VLOOKUP(Table3[[#This Row],[date of birth]],Table3[date of birth],1,FALSE)</f>
        <v>12-Oct-1993</v>
      </c>
      <c r="M370" s="11">
        <f>VLOOKUP(Table3[[#This Row],[age]],Table3[age],1,FALSE)</f>
        <v>29</v>
      </c>
      <c r="N370" s="65">
        <f>VLOOKUP(Table3[[#This Row],[charges2]],Table3[charges2],1,FALSE)</f>
        <v>3471.41</v>
      </c>
      <c r="O370" s="11" t="str">
        <f>VLOOKUP(Table3[[#This Row],[HOSPITAL TIER2]],Table3[HOSPITAL TIER2],1,FALSE)</f>
        <v>tier - 2</v>
      </c>
      <c r="P370" s="11" t="str">
        <f>VLOOKUP(Table3[[#This Row],[city tier2]],Table3[city tier2],1,FALSE)</f>
        <v>tier - 2</v>
      </c>
      <c r="Q370" s="11" t="str">
        <f>VLOOKUP(Table3[[#This Row],[state id2]],Table3[state id2],1,FALSE)</f>
        <v>R1013</v>
      </c>
      <c r="R370" s="11">
        <f t="shared" si="10"/>
        <v>-8.7766820791344222E-2</v>
      </c>
      <c r="S370" s="11">
        <f t="shared" si="11"/>
        <v>-1.4217502819265167E-3</v>
      </c>
    </row>
    <row r="371" spans="1:19" x14ac:dyDescent="0.25">
      <c r="A371" s="20" t="str">
        <f>VLOOKUP('Customer Names'!A371,'Customer Names'!A371:A2706,1,FALSE)</f>
        <v>Id370</v>
      </c>
      <c r="B371" s="20" t="str">
        <f>VLOOKUP(Table6[[#This Row],[NAME]],Table6[NAME],1,FALSE)</f>
        <v>Miguel</v>
      </c>
      <c r="C371" s="11">
        <f>VLOOKUP(Table4[[#This Row],[BMI]],Table4[BMI],1,FALSE)</f>
        <v>26.8</v>
      </c>
      <c r="D371" s="11">
        <f>VLOOKUP(Table4[[#This Row],[HBA1C]],Table4[HBA1C],1,FALSE)</f>
        <v>5.53</v>
      </c>
      <c r="E371" s="11" t="str">
        <f>VLOOKUP(Table4[[#This Row],[Any Transplants]],Table4[Any Transplants],1,FALSE)</f>
        <v>No</v>
      </c>
      <c r="F371" s="11" t="str">
        <f>VLOOKUP(Table4[[#This Row],[Cancer history]],Table4[Cancer history],1,FALSE)</f>
        <v>No</v>
      </c>
      <c r="G371" s="11" t="str">
        <f>VLOOKUP(Table4[[#This Row],[Smoker2]],Table4[Smoker2],1,FALSE)</f>
        <v>YES</v>
      </c>
      <c r="H371" s="11" t="str">
        <f>VLOOKUP(Table4[[#This Row],[Heart Issues]],Table4[Heart Issues],1,FALSE)</f>
        <v>No</v>
      </c>
      <c r="I371" s="11">
        <f>VLOOKUP(Table4[[#This Row],[Number of Major Surgeries]],Table4[Number of Major Surgeries],1,FALSE)</f>
        <v>1</v>
      </c>
      <c r="J371" s="11" t="str">
        <f>VLOOKUP('Medical Examinations'!M371,'Medical Examinations'!M371:M2705,1,FALSE)</f>
        <v>over weight</v>
      </c>
      <c r="K371" s="11" t="str">
        <f>VLOOKUP('Medical Examinations'!N371,'Medical Examinations'!N371:N2705,1,FALSE)</f>
        <v>normal</v>
      </c>
      <c r="L371" s="11" t="str">
        <f>VLOOKUP(Table3[[#This Row],[date of birth]],Table3[date of birth],1,FALSE)</f>
        <v>26-Jun-2004</v>
      </c>
      <c r="M371" s="11">
        <f>VLOOKUP(Table3[[#This Row],[age]],Table3[age],1,FALSE)</f>
        <v>18</v>
      </c>
      <c r="N371" s="65">
        <f>VLOOKUP(Table3[[#This Row],[charges2]],Table3[charges2],1,FALSE)</f>
        <v>3481.87</v>
      </c>
      <c r="O371" s="11" t="str">
        <f>VLOOKUP(Table3[[#This Row],[HOSPITAL TIER2]],Table3[HOSPITAL TIER2],1,FALSE)</f>
        <v>tier - 2</v>
      </c>
      <c r="P371" s="11" t="str">
        <f>VLOOKUP(Table3[[#This Row],[city tier2]],Table3[city tier2],1,FALSE)</f>
        <v>tier - 3</v>
      </c>
      <c r="Q371" s="11" t="str">
        <f>VLOOKUP(Table3[[#This Row],[state id2]],Table3[state id2],1,FALSE)</f>
        <v>R1016</v>
      </c>
      <c r="R371" s="11">
        <f t="shared" si="10"/>
        <v>-8.7758054894643861E-2</v>
      </c>
      <c r="S371" s="11">
        <f t="shared" si="11"/>
        <v>-1.4333108979198152E-3</v>
      </c>
    </row>
    <row r="372" spans="1:19" x14ac:dyDescent="0.25">
      <c r="A372" s="20" t="str">
        <f>VLOOKUP('Customer Names'!A372,'Customer Names'!A372:A2707,1,FALSE)</f>
        <v>Id371</v>
      </c>
      <c r="B372" s="20" t="str">
        <f>VLOOKUP(Table6[[#This Row],[NAME]],Table6[NAME],1,FALSE)</f>
        <v>Hadley T.</v>
      </c>
      <c r="C372" s="11">
        <f>VLOOKUP(Table4[[#This Row],[BMI]],Table4[BMI],1,FALSE)</f>
        <v>16.86</v>
      </c>
      <c r="D372" s="11">
        <f>VLOOKUP(Table4[[#This Row],[HBA1C]],Table4[HBA1C],1,FALSE)</f>
        <v>4.07</v>
      </c>
      <c r="E372" s="11" t="str">
        <f>VLOOKUP(Table4[[#This Row],[Any Transplants]],Table4[Any Transplants],1,FALSE)</f>
        <v>No</v>
      </c>
      <c r="F372" s="11" t="str">
        <f>VLOOKUP(Table4[[#This Row],[Cancer history]],Table4[Cancer history],1,FALSE)</f>
        <v>No</v>
      </c>
      <c r="G372" s="11" t="str">
        <f>VLOOKUP(Table4[[#This Row],[Smoker2]],Table4[Smoker2],1,FALSE)</f>
        <v>YES</v>
      </c>
      <c r="H372" s="11" t="str">
        <f>VLOOKUP(Table4[[#This Row],[Heart Issues]],Table4[Heart Issues],1,FALSE)</f>
        <v>yes</v>
      </c>
      <c r="I372" s="11">
        <f>VLOOKUP(Table4[[#This Row],[Number of Major Surgeries]],Table4[Number of Major Surgeries],1,FALSE)</f>
        <v>0</v>
      </c>
      <c r="J372" s="11" t="str">
        <f>VLOOKUP('Medical Examinations'!M372,'Medical Examinations'!M372:M2706,1,FALSE)</f>
        <v>underweight</v>
      </c>
      <c r="K372" s="11" t="str">
        <f>VLOOKUP('Medical Examinations'!N372,'Medical Examinations'!N372:N2706,1,FALSE)</f>
        <v>normal</v>
      </c>
      <c r="L372" s="11" t="str">
        <f>VLOOKUP(Table3[[#This Row],[date of birth]],Table3[date of birth],1,FALSE)</f>
        <v>19-Sep-1996</v>
      </c>
      <c r="M372" s="11">
        <f>VLOOKUP(Table3[[#This Row],[age]],Table3[age],1,FALSE)</f>
        <v>26</v>
      </c>
      <c r="N372" s="65">
        <f>VLOOKUP(Table3[[#This Row],[charges2]],Table3[charges2],1,FALSE)</f>
        <v>3484.33</v>
      </c>
      <c r="O372" s="11" t="str">
        <f>VLOOKUP(Table3[[#This Row],[HOSPITAL TIER2]],Table3[HOSPITAL TIER2],1,FALSE)</f>
        <v>tier - 3</v>
      </c>
      <c r="P372" s="11" t="str">
        <f>VLOOKUP(Table3[[#This Row],[city tier2]],Table3[city tier2],1,FALSE)</f>
        <v>tier - 3</v>
      </c>
      <c r="Q372" s="11" t="str">
        <f>VLOOKUP(Table3[[#This Row],[state id2]],Table3[state id2],1,FALSE)</f>
        <v>R1011</v>
      </c>
      <c r="R372" s="11">
        <f t="shared" si="10"/>
        <v>-8.8244474223435163E-2</v>
      </c>
      <c r="S372" s="11">
        <f t="shared" si="11"/>
        <v>-1.895664184871903E-3</v>
      </c>
    </row>
    <row r="373" spans="1:19" x14ac:dyDescent="0.25">
      <c r="A373" s="20" t="str">
        <f>VLOOKUP('Customer Names'!A373,'Customer Names'!A373:A2708,1,FALSE)</f>
        <v>Id372</v>
      </c>
      <c r="B373" s="20" t="str">
        <f>VLOOKUP(Table6[[#This Row],[NAME]],Table6[NAME],1,FALSE)</f>
        <v>Taylor</v>
      </c>
      <c r="C373" s="11">
        <f>VLOOKUP(Table4[[#This Row],[BMI]],Table4[BMI],1,FALSE)</f>
        <v>16.3</v>
      </c>
      <c r="D373" s="11">
        <f>VLOOKUP(Table4[[#This Row],[HBA1C]],Table4[HBA1C],1,FALSE)</f>
        <v>5.51</v>
      </c>
      <c r="E373" s="11" t="str">
        <f>VLOOKUP(Table4[[#This Row],[Any Transplants]],Table4[Any Transplants],1,FALSE)</f>
        <v>No</v>
      </c>
      <c r="F373" s="11" t="str">
        <f>VLOOKUP(Table4[[#This Row],[Cancer history]],Table4[Cancer history],1,FALSE)</f>
        <v>No</v>
      </c>
      <c r="G373" s="11" t="str">
        <f>VLOOKUP(Table4[[#This Row],[Smoker2]],Table4[Smoker2],1,FALSE)</f>
        <v>YES</v>
      </c>
      <c r="H373" s="11" t="str">
        <f>VLOOKUP(Table4[[#This Row],[Heart Issues]],Table4[Heart Issues],1,FALSE)</f>
        <v>No</v>
      </c>
      <c r="I373" s="11">
        <f>VLOOKUP(Table4[[#This Row],[Number of Major Surgeries]],Table4[Number of Major Surgeries],1,FALSE)</f>
        <v>1</v>
      </c>
      <c r="J373" s="11" t="str">
        <f>VLOOKUP('Medical Examinations'!M373,'Medical Examinations'!M373:M2707,1,FALSE)</f>
        <v>underweight</v>
      </c>
      <c r="K373" s="11" t="str">
        <f>VLOOKUP('Medical Examinations'!N373,'Medical Examinations'!N373:N2707,1,FALSE)</f>
        <v>normal</v>
      </c>
      <c r="L373" s="11" t="str">
        <f>VLOOKUP(Table3[[#This Row],[date of birth]],Table3[date of birth],1,FALSE)</f>
        <v>18-sep-1996</v>
      </c>
      <c r="M373" s="11">
        <f>VLOOKUP(Table3[[#This Row],[age]],Table3[age],1,FALSE)</f>
        <v>26</v>
      </c>
      <c r="N373" s="65">
        <f>VLOOKUP(Table3[[#This Row],[charges2]],Table3[charges2],1,FALSE)</f>
        <v>3490.55</v>
      </c>
      <c r="O373" s="11" t="str">
        <f>VLOOKUP(Table3[[#This Row],[HOSPITAL TIER2]],Table3[HOSPITAL TIER2],1,FALSE)</f>
        <v>tier - 1</v>
      </c>
      <c r="P373" s="11" t="str">
        <f>VLOOKUP(Table3[[#This Row],[city tier2]],Table3[city tier2],1,FALSE)</f>
        <v>tier - 2</v>
      </c>
      <c r="Q373" s="11" t="str">
        <f>VLOOKUP(Table3[[#This Row],[state id2]],Table3[state id2],1,FALSE)</f>
        <v>R1015</v>
      </c>
      <c r="R373" s="11">
        <f t="shared" si="10"/>
        <v>-8.9411219294245101E-2</v>
      </c>
      <c r="S373" s="11">
        <f t="shared" si="11"/>
        <v>-2.6611362430522872E-3</v>
      </c>
    </row>
    <row r="374" spans="1:19" x14ac:dyDescent="0.25">
      <c r="A374" s="20" t="str">
        <f>VLOOKUP('Customer Names'!A374,'Customer Names'!A374:A2709,1,FALSE)</f>
        <v>Id373</v>
      </c>
      <c r="B374" s="20" t="str">
        <f>VLOOKUP(Table6[[#This Row],[NAME]],Table6[NAME],1,FALSE)</f>
        <v>Tenielle M</v>
      </c>
      <c r="C374" s="11">
        <f>VLOOKUP(Table4[[#This Row],[BMI]],Table4[BMI],1,FALSE)</f>
        <v>29.81</v>
      </c>
      <c r="D374" s="11">
        <f>VLOOKUP(Table4[[#This Row],[HBA1C]],Table4[HBA1C],1,FALSE)</f>
        <v>11.66</v>
      </c>
      <c r="E374" s="11" t="str">
        <f>VLOOKUP(Table4[[#This Row],[Any Transplants]],Table4[Any Transplants],1,FALSE)</f>
        <v>No</v>
      </c>
      <c r="F374" s="11" t="str">
        <f>VLOOKUP(Table4[[#This Row],[Cancer history]],Table4[Cancer history],1,FALSE)</f>
        <v>No</v>
      </c>
      <c r="G374" s="11" t="str">
        <f>VLOOKUP(Table4[[#This Row],[Smoker2]],Table4[Smoker2],1,FALSE)</f>
        <v>YES</v>
      </c>
      <c r="H374" s="11" t="str">
        <f>VLOOKUP(Table4[[#This Row],[Heart Issues]],Table4[Heart Issues],1,FALSE)</f>
        <v>No</v>
      </c>
      <c r="I374" s="11">
        <f>VLOOKUP(Table4[[#This Row],[Number of Major Surgeries]],Table4[Number of Major Surgeries],1,FALSE)</f>
        <v>0</v>
      </c>
      <c r="J374" s="11" t="str">
        <f>VLOOKUP('Medical Examinations'!M374,'Medical Examinations'!M374:M2708,1,FALSE)</f>
        <v>over weight</v>
      </c>
      <c r="K374" s="11" t="str">
        <f>VLOOKUP('Medical Examinations'!N374,'Medical Examinations'!N374:N2708,1,FALSE)</f>
        <v>diabetes</v>
      </c>
      <c r="L374" s="11" t="str">
        <f>VLOOKUP(Table3[[#This Row],[date of birth]],Table3[date of birth],1,FALSE)</f>
        <v>22-Sep-1999</v>
      </c>
      <c r="M374" s="11">
        <f>VLOOKUP(Table3[[#This Row],[age]],Table3[age],1,FALSE)</f>
        <v>23</v>
      </c>
      <c r="N374" s="65">
        <f>VLOOKUP(Table3[[#This Row],[charges2]],Table3[charges2],1,FALSE)</f>
        <v>3500.61</v>
      </c>
      <c r="O374" s="11" t="str">
        <f>VLOOKUP(Table3[[#This Row],[HOSPITAL TIER2]],Table3[HOSPITAL TIER2],1,FALSE)</f>
        <v>tier - 2</v>
      </c>
      <c r="P374" s="11" t="str">
        <f>VLOOKUP(Table3[[#This Row],[city tier2]],Table3[city tier2],1,FALSE)</f>
        <v>tier - 2</v>
      </c>
      <c r="Q374" s="11" t="str">
        <f>VLOOKUP(Table3[[#This Row],[state id2]],Table3[state id2],1,FALSE)</f>
        <v>R1013</v>
      </c>
      <c r="R374" s="11">
        <f t="shared" si="10"/>
        <v>-9.0632122893678752E-2</v>
      </c>
      <c r="S374" s="11">
        <f t="shared" si="11"/>
        <v>-2.9789924469025815E-3</v>
      </c>
    </row>
    <row r="375" spans="1:19" x14ac:dyDescent="0.25">
      <c r="A375" s="20" t="str">
        <f>VLOOKUP('Customer Names'!A375,'Customer Names'!A375:A2710,1,FALSE)</f>
        <v>Id374</v>
      </c>
      <c r="B375" s="20" t="str">
        <f>VLOOKUP(Table6[[#This Row],[NAME]],Table6[NAME],1,FALSE)</f>
        <v>Andrea</v>
      </c>
      <c r="C375" s="11">
        <f>VLOOKUP(Table4[[#This Row],[BMI]],Table4[BMI],1,FALSE)</f>
        <v>16.329999999999998</v>
      </c>
      <c r="D375" s="11">
        <f>VLOOKUP(Table4[[#This Row],[HBA1C]],Table4[HBA1C],1,FALSE)</f>
        <v>7.26</v>
      </c>
      <c r="E375" s="11" t="str">
        <f>VLOOKUP(Table4[[#This Row],[Any Transplants]],Table4[Any Transplants],1,FALSE)</f>
        <v>No</v>
      </c>
      <c r="F375" s="11" t="str">
        <f>VLOOKUP(Table4[[#This Row],[Cancer history]],Table4[Cancer history],1,FALSE)</f>
        <v>No</v>
      </c>
      <c r="G375" s="11" t="str">
        <f>VLOOKUP(Table4[[#This Row],[Smoker2]],Table4[Smoker2],1,FALSE)</f>
        <v>YES</v>
      </c>
      <c r="H375" s="11" t="str">
        <f>VLOOKUP(Table4[[#This Row],[Heart Issues]],Table4[Heart Issues],1,FALSE)</f>
        <v>yes</v>
      </c>
      <c r="I375" s="11">
        <f>VLOOKUP(Table4[[#This Row],[Number of Major Surgeries]],Table4[Number of Major Surgeries],1,FALSE)</f>
        <v>0</v>
      </c>
      <c r="J375" s="11" t="str">
        <f>VLOOKUP('Medical Examinations'!M375,'Medical Examinations'!M375:M2709,1,FALSE)</f>
        <v>underweight</v>
      </c>
      <c r="K375" s="11" t="str">
        <f>VLOOKUP('Medical Examinations'!N375,'Medical Examinations'!N375:N2709,1,FALSE)</f>
        <v>diabetes</v>
      </c>
      <c r="L375" s="11" t="str">
        <f>VLOOKUP(Table3[[#This Row],[date of birth]],Table3[date of birth],1,FALSE)</f>
        <v>16-Sep-1998</v>
      </c>
      <c r="M375" s="11">
        <f>VLOOKUP(Table3[[#This Row],[age]],Table3[age],1,FALSE)</f>
        <v>24</v>
      </c>
      <c r="N375" s="65">
        <f>VLOOKUP(Table3[[#This Row],[charges2]],Table3[charges2],1,FALSE)</f>
        <v>3537.7</v>
      </c>
      <c r="O375" s="11" t="str">
        <f>VLOOKUP(Table3[[#This Row],[HOSPITAL TIER2]],Table3[HOSPITAL TIER2],1,FALSE)</f>
        <v>tier - 3</v>
      </c>
      <c r="P375" s="11" t="str">
        <f>VLOOKUP(Table3[[#This Row],[city tier2]],Table3[city tier2],1,FALSE)</f>
        <v>tier - 3</v>
      </c>
      <c r="Q375" s="11" t="str">
        <f>VLOOKUP(Table3[[#This Row],[state id2]],Table3[state id2],1,FALSE)</f>
        <v>R1012</v>
      </c>
      <c r="R375" s="11">
        <f t="shared" si="10"/>
        <v>-9.0716291242192965E-2</v>
      </c>
      <c r="S375" s="11">
        <f t="shared" si="11"/>
        <v>-1.086238264571583E-3</v>
      </c>
    </row>
    <row r="376" spans="1:19" x14ac:dyDescent="0.25">
      <c r="A376" s="20" t="str">
        <f>VLOOKUP('Customer Names'!A376,'Customer Names'!A376:A2711,1,FALSE)</f>
        <v>Id375</v>
      </c>
      <c r="B376" s="20" t="str">
        <f>VLOOKUP(Table6[[#This Row],[NAME]],Table6[NAME],1,FALSE)</f>
        <v>Nora P</v>
      </c>
      <c r="C376" s="11">
        <f>VLOOKUP(Table4[[#This Row],[BMI]],Table4[BMI],1,FALSE)</f>
        <v>16.37</v>
      </c>
      <c r="D376" s="11">
        <f>VLOOKUP(Table4[[#This Row],[HBA1C]],Table4[HBA1C],1,FALSE)</f>
        <v>4.79</v>
      </c>
      <c r="E376" s="11" t="str">
        <f>VLOOKUP(Table4[[#This Row],[Any Transplants]],Table4[Any Transplants],1,FALSE)</f>
        <v>No</v>
      </c>
      <c r="F376" s="11" t="str">
        <f>VLOOKUP(Table4[[#This Row],[Cancer history]],Table4[Cancer history],1,FALSE)</f>
        <v>No</v>
      </c>
      <c r="G376" s="11" t="str">
        <f>VLOOKUP(Table4[[#This Row],[Smoker2]],Table4[Smoker2],1,FALSE)</f>
        <v>YES</v>
      </c>
      <c r="H376" s="11" t="str">
        <f>VLOOKUP(Table4[[#This Row],[Heart Issues]],Table4[Heart Issues],1,FALSE)</f>
        <v>yes</v>
      </c>
      <c r="I376" s="11">
        <f>VLOOKUP(Table4[[#This Row],[Number of Major Surgeries]],Table4[Number of Major Surgeries],1,FALSE)</f>
        <v>0</v>
      </c>
      <c r="J376" s="11" t="str">
        <f>VLOOKUP('Medical Examinations'!M376,'Medical Examinations'!M376:M2710,1,FALSE)</f>
        <v>underweight</v>
      </c>
      <c r="K376" s="11" t="str">
        <f>VLOOKUP('Medical Examinations'!N376,'Medical Examinations'!N376:N2710,1,FALSE)</f>
        <v>normal</v>
      </c>
      <c r="L376" s="11" t="str">
        <f>VLOOKUP(Table3[[#This Row],[date of birth]],Table3[date of birth],1,FALSE)</f>
        <v>24-Aug-2003</v>
      </c>
      <c r="M376" s="11">
        <f>VLOOKUP(Table3[[#This Row],[age]],Table3[age],1,FALSE)</f>
        <v>19</v>
      </c>
      <c r="N376" s="65">
        <f>VLOOKUP(Table3[[#This Row],[charges2]],Table3[charges2],1,FALSE)</f>
        <v>3538.9</v>
      </c>
      <c r="O376" s="11" t="str">
        <f>VLOOKUP(Table3[[#This Row],[HOSPITAL TIER2]],Table3[HOSPITAL TIER2],1,FALSE)</f>
        <v>tier - 2</v>
      </c>
      <c r="P376" s="11" t="str">
        <f>VLOOKUP(Table3[[#This Row],[city tier2]],Table3[city tier2],1,FALSE)</f>
        <v>tier - 2</v>
      </c>
      <c r="Q376" s="11" t="str">
        <f>VLOOKUP(Table3[[#This Row],[state id2]],Table3[state id2],1,FALSE)</f>
        <v>R1012</v>
      </c>
      <c r="R376" s="11">
        <f t="shared" si="10"/>
        <v>-9.2088541303303198E-2</v>
      </c>
      <c r="S376" s="11">
        <f t="shared" si="11"/>
        <v>-8.2836086730792718E-4</v>
      </c>
    </row>
    <row r="377" spans="1:19" x14ac:dyDescent="0.25">
      <c r="A377" s="20" t="str">
        <f>VLOOKUP('Customer Names'!A377,'Customer Names'!A377:A2712,1,FALSE)</f>
        <v>Id376</v>
      </c>
      <c r="B377" s="20" t="str">
        <f>VLOOKUP(Table6[[#This Row],[NAME]],Table6[NAME],1,FALSE)</f>
        <v>Zachary</v>
      </c>
      <c r="C377" s="11">
        <f>VLOOKUP(Table4[[#This Row],[BMI]],Table4[BMI],1,FALSE)</f>
        <v>22.42</v>
      </c>
      <c r="D377" s="11">
        <f>VLOOKUP(Table4[[#This Row],[HBA1C]],Table4[HBA1C],1,FALSE)</f>
        <v>4.68</v>
      </c>
      <c r="E377" s="11" t="str">
        <f>VLOOKUP(Table4[[#This Row],[Any Transplants]],Table4[Any Transplants],1,FALSE)</f>
        <v>No</v>
      </c>
      <c r="F377" s="11" t="str">
        <f>VLOOKUP(Table4[[#This Row],[Cancer history]],Table4[Cancer history],1,FALSE)</f>
        <v>No</v>
      </c>
      <c r="G377" s="11" t="str">
        <f>VLOOKUP(Table4[[#This Row],[Smoker2]],Table4[Smoker2],1,FALSE)</f>
        <v>NO</v>
      </c>
      <c r="H377" s="11" t="str">
        <f>VLOOKUP(Table4[[#This Row],[Heart Issues]],Table4[Heart Issues],1,FALSE)</f>
        <v>yes</v>
      </c>
      <c r="I377" s="11">
        <f>VLOOKUP(Table4[[#This Row],[Number of Major Surgeries]],Table4[Number of Major Surgeries],1,FALSE)</f>
        <v>1</v>
      </c>
      <c r="J377" s="11" t="str">
        <f>VLOOKUP('Medical Examinations'!M377,'Medical Examinations'!M377:M2711,1,FALSE)</f>
        <v>normal weight</v>
      </c>
      <c r="K377" s="11" t="str">
        <f>VLOOKUP('Medical Examinations'!N377,'Medical Examinations'!N377:N2711,1,FALSE)</f>
        <v>normal</v>
      </c>
      <c r="L377" s="11" t="str">
        <f>VLOOKUP(Table3[[#This Row],[date of birth]],Table3[date of birth],1,FALSE)</f>
        <v>15-Oct-1988</v>
      </c>
      <c r="M377" s="11">
        <f>VLOOKUP(Table3[[#This Row],[age]],Table3[age],1,FALSE)</f>
        <v>34</v>
      </c>
      <c r="N377" s="65">
        <f>VLOOKUP(Table3[[#This Row],[charges2]],Table3[charges2],1,FALSE)</f>
        <v>3540.12</v>
      </c>
      <c r="O377" s="11" t="str">
        <f>VLOOKUP(Table3[[#This Row],[HOSPITAL TIER2]],Table3[HOSPITAL TIER2],1,FALSE)</f>
        <v>tier - 2</v>
      </c>
      <c r="P377" s="11" t="str">
        <f>VLOOKUP(Table3[[#This Row],[city tier2]],Table3[city tier2],1,FALSE)</f>
        <v>tier - 1</v>
      </c>
      <c r="Q377" s="11" t="str">
        <f>VLOOKUP(Table3[[#This Row],[state id2]],Table3[state id2],1,FALSE)</f>
        <v>R1013</v>
      </c>
      <c r="R377" s="11">
        <f t="shared" si="10"/>
        <v>-9.3838568810896153E-2</v>
      </c>
      <c r="S377" s="11">
        <f t="shared" si="11"/>
        <v>-1.6052177099558521E-3</v>
      </c>
    </row>
    <row r="378" spans="1:19" x14ac:dyDescent="0.25">
      <c r="A378" s="20" t="str">
        <f>VLOOKUP('Customer Names'!A378,'Customer Names'!A378:A2713,1,FALSE)</f>
        <v>Id377</v>
      </c>
      <c r="B378" s="20" t="str">
        <f>VLOOKUP(Table6[[#This Row],[NAME]],Table6[NAME],1,FALSE)</f>
        <v>Michael</v>
      </c>
      <c r="C378" s="11">
        <f>VLOOKUP(Table4[[#This Row],[BMI]],Table4[BMI],1,FALSE)</f>
        <v>31.35</v>
      </c>
      <c r="D378" s="11">
        <f>VLOOKUP(Table4[[#This Row],[HBA1C]],Table4[HBA1C],1,FALSE)</f>
        <v>4.33</v>
      </c>
      <c r="E378" s="11" t="str">
        <f>VLOOKUP(Table4[[#This Row],[Any Transplants]],Table4[Any Transplants],1,FALSE)</f>
        <v>No</v>
      </c>
      <c r="F378" s="11" t="str">
        <f>VLOOKUP(Table4[[#This Row],[Cancer history]],Table4[Cancer history],1,FALSE)</f>
        <v>Yes</v>
      </c>
      <c r="G378" s="11" t="str">
        <f>VLOOKUP(Table4[[#This Row],[Smoker2]],Table4[Smoker2],1,FALSE)</f>
        <v>NO</v>
      </c>
      <c r="H378" s="11" t="str">
        <f>VLOOKUP(Table4[[#This Row],[Heart Issues]],Table4[Heart Issues],1,FALSE)</f>
        <v>yes</v>
      </c>
      <c r="I378" s="11">
        <f>VLOOKUP(Table4[[#This Row],[Number of Major Surgeries]],Table4[Number of Major Surgeries],1,FALSE)</f>
        <v>1</v>
      </c>
      <c r="J378" s="11" t="str">
        <f>VLOOKUP('Medical Examinations'!M378,'Medical Examinations'!M378:M2712,1,FALSE)</f>
        <v>obesity</v>
      </c>
      <c r="K378" s="11" t="str">
        <f>VLOOKUP('Medical Examinations'!N378,'Medical Examinations'!N378:N2712,1,FALSE)</f>
        <v>normal</v>
      </c>
      <c r="L378" s="11" t="str">
        <f>VLOOKUP(Table3[[#This Row],[date of birth]],Table3[date of birth],1,FALSE)</f>
        <v>22-Dec-1992</v>
      </c>
      <c r="M378" s="11">
        <f>VLOOKUP(Table3[[#This Row],[age]],Table3[age],1,FALSE)</f>
        <v>30</v>
      </c>
      <c r="N378" s="65">
        <f>VLOOKUP(Table3[[#This Row],[charges2]],Table3[charges2],1,FALSE)</f>
        <v>3554.2</v>
      </c>
      <c r="O378" s="11" t="str">
        <f>VLOOKUP(Table3[[#This Row],[HOSPITAL TIER2]],Table3[HOSPITAL TIER2],1,FALSE)</f>
        <v>tier - 2</v>
      </c>
      <c r="P378" s="11" t="str">
        <f>VLOOKUP(Table3[[#This Row],[city tier2]],Table3[city tier2],1,FALSE)</f>
        <v>tier - 3</v>
      </c>
      <c r="Q378" s="11" t="str">
        <f>VLOOKUP(Table3[[#This Row],[state id2]],Table3[state id2],1,FALSE)</f>
        <v>R1011</v>
      </c>
      <c r="R378" s="11">
        <f t="shared" si="10"/>
        <v>-9.4189793187553286E-2</v>
      </c>
      <c r="S378" s="11">
        <f t="shared" si="11"/>
        <v>-1.9007068129536339E-3</v>
      </c>
    </row>
    <row r="379" spans="1:19" x14ac:dyDescent="0.25">
      <c r="A379" s="20" t="str">
        <f>VLOOKUP('Customer Names'!A379,'Customer Names'!A379:A2714,1,FALSE)</f>
        <v>Id378</v>
      </c>
      <c r="B379" s="20" t="str">
        <f>VLOOKUP(Table6[[#This Row],[NAME]],Table6[NAME],1,FALSE)</f>
        <v>Alyssa K.</v>
      </c>
      <c r="C379" s="11">
        <f>VLOOKUP(Table4[[#This Row],[BMI]],Table4[BMI],1,FALSE)</f>
        <v>31.9</v>
      </c>
      <c r="D379" s="11">
        <f>VLOOKUP(Table4[[#This Row],[HBA1C]],Table4[HBA1C],1,FALSE)</f>
        <v>11.89</v>
      </c>
      <c r="E379" s="11" t="str">
        <f>VLOOKUP(Table4[[#This Row],[Any Transplants]],Table4[Any Transplants],1,FALSE)</f>
        <v>No</v>
      </c>
      <c r="F379" s="11" t="str">
        <f>VLOOKUP(Table4[[#This Row],[Cancer history]],Table4[Cancer history],1,FALSE)</f>
        <v>No</v>
      </c>
      <c r="G379" s="11" t="str">
        <f>VLOOKUP(Table4[[#This Row],[Smoker2]],Table4[Smoker2],1,FALSE)</f>
        <v>NO</v>
      </c>
      <c r="H379" s="11" t="str">
        <f>VLOOKUP(Table4[[#This Row],[Heart Issues]],Table4[Heart Issues],1,FALSE)</f>
        <v>No</v>
      </c>
      <c r="I379" s="11">
        <f>VLOOKUP(Table4[[#This Row],[Number of Major Surgeries]],Table4[Number of Major Surgeries],1,FALSE)</f>
        <v>0</v>
      </c>
      <c r="J379" s="11" t="str">
        <f>VLOOKUP('Medical Examinations'!M379,'Medical Examinations'!M379:M2713,1,FALSE)</f>
        <v>obesity</v>
      </c>
      <c r="K379" s="11" t="str">
        <f>VLOOKUP('Medical Examinations'!N379,'Medical Examinations'!N379:N2713,1,FALSE)</f>
        <v>diabetes</v>
      </c>
      <c r="L379" s="11" t="str">
        <f>VLOOKUP(Table3[[#This Row],[date of birth]],Table3[date of birth],1,FALSE)</f>
        <v>24-Sep-1994</v>
      </c>
      <c r="M379" s="11">
        <f>VLOOKUP(Table3[[#This Row],[age]],Table3[age],1,FALSE)</f>
        <v>28</v>
      </c>
      <c r="N379" s="65">
        <f>VLOOKUP(Table3[[#This Row],[charges2]],Table3[charges2],1,FALSE)</f>
        <v>3556.92</v>
      </c>
      <c r="O379" s="11" t="str">
        <f>VLOOKUP(Table3[[#This Row],[HOSPITAL TIER2]],Table3[HOSPITAL TIER2],1,FALSE)</f>
        <v>tier - 2</v>
      </c>
      <c r="P379" s="11" t="str">
        <f>VLOOKUP(Table3[[#This Row],[city tier2]],Table3[city tier2],1,FALSE)</f>
        <v>tier - 3</v>
      </c>
      <c r="Q379" s="11" t="str">
        <f>VLOOKUP(Table3[[#This Row],[state id2]],Table3[state id2],1,FALSE)</f>
        <v>R1012</v>
      </c>
      <c r="R379" s="11">
        <f t="shared" si="10"/>
        <v>-9.4137744393890263E-2</v>
      </c>
      <c r="S379" s="11">
        <f t="shared" si="11"/>
        <v>-2.4219153349296215E-3</v>
      </c>
    </row>
    <row r="380" spans="1:19" x14ac:dyDescent="0.25">
      <c r="A380" s="20" t="str">
        <f>VLOOKUP('Customer Names'!A380,'Customer Names'!A380:A2715,1,FALSE)</f>
        <v>Id379</v>
      </c>
      <c r="B380" s="20" t="str">
        <f>VLOOKUP(Table6[[#This Row],[NAME]],Table6[NAME],1,FALSE)</f>
        <v>Heather</v>
      </c>
      <c r="C380" s="11">
        <f>VLOOKUP(Table4[[#This Row],[BMI]],Table4[BMI],1,FALSE)</f>
        <v>30.6</v>
      </c>
      <c r="D380" s="11">
        <f>VLOOKUP(Table4[[#This Row],[HBA1C]],Table4[HBA1C],1,FALSE)</f>
        <v>5.24</v>
      </c>
      <c r="E380" s="11" t="str">
        <f>VLOOKUP(Table4[[#This Row],[Any Transplants]],Table4[Any Transplants],1,FALSE)</f>
        <v>No</v>
      </c>
      <c r="F380" s="11" t="str">
        <f>VLOOKUP(Table4[[#This Row],[Cancer history]],Table4[Cancer history],1,FALSE)</f>
        <v>No</v>
      </c>
      <c r="G380" s="11" t="str">
        <f>VLOOKUP(Table4[[#This Row],[Smoker2]],Table4[Smoker2],1,FALSE)</f>
        <v>YES</v>
      </c>
      <c r="H380" s="11" t="str">
        <f>VLOOKUP(Table4[[#This Row],[Heart Issues]],Table4[Heart Issues],1,FALSE)</f>
        <v>No</v>
      </c>
      <c r="I380" s="11">
        <f>VLOOKUP(Table4[[#This Row],[Number of Major Surgeries]],Table4[Number of Major Surgeries],1,FALSE)</f>
        <v>0</v>
      </c>
      <c r="J380" s="11" t="str">
        <f>VLOOKUP('Medical Examinations'!M380,'Medical Examinations'!M380:M2714,1,FALSE)</f>
        <v>obesity</v>
      </c>
      <c r="K380" s="11" t="str">
        <f>VLOOKUP('Medical Examinations'!N380,'Medical Examinations'!N380:N2714,1,FALSE)</f>
        <v>normal</v>
      </c>
      <c r="L380" s="11" t="str">
        <f>VLOOKUP(Table3[[#This Row],[date of birth]],Table3[date of birth],1,FALSE)</f>
        <v>9-Oct-1995</v>
      </c>
      <c r="M380" s="11">
        <f>VLOOKUP(Table3[[#This Row],[age]],Table3[age],1,FALSE)</f>
        <v>27</v>
      </c>
      <c r="N380" s="65">
        <f>VLOOKUP(Table3[[#This Row],[charges2]],Table3[charges2],1,FALSE)</f>
        <v>3558.62</v>
      </c>
      <c r="O380" s="11" t="str">
        <f>VLOOKUP(Table3[[#This Row],[HOSPITAL TIER2]],Table3[HOSPITAL TIER2],1,FALSE)</f>
        <v>tier - 2</v>
      </c>
      <c r="P380" s="11" t="str">
        <f>VLOOKUP(Table3[[#This Row],[city tier2]],Table3[city tier2],1,FALSE)</f>
        <v>tier - 3</v>
      </c>
      <c r="Q380" s="11" t="str">
        <f>VLOOKUP(Table3[[#This Row],[state id2]],Table3[state id2],1,FALSE)</f>
        <v>R1024</v>
      </c>
      <c r="R380" s="11">
        <f t="shared" si="10"/>
        <v>-9.4042825798690083E-2</v>
      </c>
      <c r="S380" s="11">
        <f t="shared" si="11"/>
        <v>-9.4576504352500423E-4</v>
      </c>
    </row>
    <row r="381" spans="1:19" x14ac:dyDescent="0.25">
      <c r="A381" s="20" t="str">
        <f>VLOOKUP('Customer Names'!A381,'Customer Names'!A381:A2716,1,FALSE)</f>
        <v>Id380</v>
      </c>
      <c r="B381" s="20" t="str">
        <f>VLOOKUP(Table6[[#This Row],[NAME]],Table6[NAME],1,FALSE)</f>
        <v>Dante</v>
      </c>
      <c r="C381" s="11">
        <f>VLOOKUP(Table4[[#This Row],[BMI]],Table4[BMI],1,FALSE)</f>
        <v>28.975000000000001</v>
      </c>
      <c r="D381" s="11">
        <f>VLOOKUP(Table4[[#This Row],[HBA1C]],Table4[HBA1C],1,FALSE)</f>
        <v>7.63</v>
      </c>
      <c r="E381" s="11" t="str">
        <f>VLOOKUP(Table4[[#This Row],[Any Transplants]],Table4[Any Transplants],1,FALSE)</f>
        <v>No</v>
      </c>
      <c r="F381" s="11" t="str">
        <f>VLOOKUP(Table4[[#This Row],[Cancer history]],Table4[Cancer history],1,FALSE)</f>
        <v>No</v>
      </c>
      <c r="G381" s="11" t="str">
        <f>VLOOKUP(Table4[[#This Row],[Smoker2]],Table4[Smoker2],1,FALSE)</f>
        <v>YES</v>
      </c>
      <c r="H381" s="11" t="str">
        <f>VLOOKUP(Table4[[#This Row],[Heart Issues]],Table4[Heart Issues],1,FALSE)</f>
        <v>No</v>
      </c>
      <c r="I381" s="11">
        <f>VLOOKUP(Table4[[#This Row],[Number of Major Surgeries]],Table4[Number of Major Surgeries],1,FALSE)</f>
        <v>0</v>
      </c>
      <c r="J381" s="11" t="str">
        <f>VLOOKUP('Medical Examinations'!M381,'Medical Examinations'!M381:M2715,1,FALSE)</f>
        <v>over weight</v>
      </c>
      <c r="K381" s="11" t="str">
        <f>VLOOKUP('Medical Examinations'!N381,'Medical Examinations'!N381:N2715,1,FALSE)</f>
        <v>diabetes</v>
      </c>
      <c r="L381" s="11" t="str">
        <f>VLOOKUP(Table3[[#This Row],[date of birth]],Table3[date of birth],1,FALSE)</f>
        <v>16-Jun-1995</v>
      </c>
      <c r="M381" s="11">
        <f>VLOOKUP(Table3[[#This Row],[age]],Table3[age],1,FALSE)</f>
        <v>27</v>
      </c>
      <c r="N381" s="65">
        <f>VLOOKUP(Table3[[#This Row],[charges2]],Table3[charges2],1,FALSE)</f>
        <v>3561.89</v>
      </c>
      <c r="O381" s="11" t="str">
        <f>VLOOKUP(Table3[[#This Row],[HOSPITAL TIER2]],Table3[HOSPITAL TIER2],1,FALSE)</f>
        <v>tier - 2</v>
      </c>
      <c r="P381" s="11" t="str">
        <f>VLOOKUP(Table3[[#This Row],[city tier2]],Table3[city tier2],1,FALSE)</f>
        <v>tier - 1</v>
      </c>
      <c r="Q381" s="11" t="str">
        <f>VLOOKUP(Table3[[#This Row],[state id2]],Table3[state id2],1,FALSE)</f>
        <v>R1013</v>
      </c>
      <c r="R381" s="11">
        <f t="shared" si="10"/>
        <v>-9.4042525354571832E-2</v>
      </c>
      <c r="S381" s="11">
        <f t="shared" si="11"/>
        <v>-1.325636011290108E-3</v>
      </c>
    </row>
    <row r="382" spans="1:19" x14ac:dyDescent="0.25">
      <c r="A382" s="20" t="str">
        <f>VLOOKUP('Customer Names'!A382,'Customer Names'!A382:A2717,1,FALSE)</f>
        <v>Id381</v>
      </c>
      <c r="B382" s="20" t="str">
        <f>VLOOKUP(Table6[[#This Row],[NAME]],Table6[NAME],1,FALSE)</f>
        <v>Sara E.</v>
      </c>
      <c r="C382" s="11">
        <f>VLOOKUP(Table4[[#This Row],[BMI]],Table4[BMI],1,FALSE)</f>
        <v>24.86</v>
      </c>
      <c r="D382" s="11">
        <f>VLOOKUP(Table4[[#This Row],[HBA1C]],Table4[HBA1C],1,FALSE)</f>
        <v>8.92</v>
      </c>
      <c r="E382" s="11" t="str">
        <f>VLOOKUP(Table4[[#This Row],[Any Transplants]],Table4[Any Transplants],1,FALSE)</f>
        <v>No</v>
      </c>
      <c r="F382" s="11" t="str">
        <f>VLOOKUP(Table4[[#This Row],[Cancer history]],Table4[Cancer history],1,FALSE)</f>
        <v>No</v>
      </c>
      <c r="G382" s="11" t="str">
        <f>VLOOKUP(Table4[[#This Row],[Smoker2]],Table4[Smoker2],1,FALSE)</f>
        <v>NO</v>
      </c>
      <c r="H382" s="11" t="str">
        <f>VLOOKUP(Table4[[#This Row],[Heart Issues]],Table4[Heart Issues],1,FALSE)</f>
        <v>yes</v>
      </c>
      <c r="I382" s="11">
        <f>VLOOKUP(Table4[[#This Row],[Number of Major Surgeries]],Table4[Number of Major Surgeries],1,FALSE)</f>
        <v>2</v>
      </c>
      <c r="J382" s="11" t="str">
        <f>VLOOKUP('Medical Examinations'!M382,'Medical Examinations'!M382:M2716,1,FALSE)</f>
        <v>normal weight</v>
      </c>
      <c r="K382" s="11" t="str">
        <f>VLOOKUP('Medical Examinations'!N382,'Medical Examinations'!N382:N2716,1,FALSE)</f>
        <v>diabetes</v>
      </c>
      <c r="L382" s="11" t="str">
        <f>VLOOKUP(Table3[[#This Row],[date of birth]],Table3[date of birth],1,FALSE)</f>
        <v>10-Oct-1981</v>
      </c>
      <c r="M382" s="11">
        <f>VLOOKUP(Table3[[#This Row],[age]],Table3[age],1,FALSE)</f>
        <v>41</v>
      </c>
      <c r="N382" s="65">
        <f>VLOOKUP(Table3[[#This Row],[charges2]],Table3[charges2],1,FALSE)</f>
        <v>3562.87</v>
      </c>
      <c r="O382" s="11" t="str">
        <f>VLOOKUP(Table3[[#This Row],[HOSPITAL TIER2]],Table3[HOSPITAL TIER2],1,FALSE)</f>
        <v>tier - 2</v>
      </c>
      <c r="P382" s="11" t="str">
        <f>VLOOKUP(Table3[[#This Row],[city tier2]],Table3[city tier2],1,FALSE)</f>
        <v>tier - 1</v>
      </c>
      <c r="Q382" s="11" t="str">
        <f>VLOOKUP(Table3[[#This Row],[state id2]],Table3[state id2],1,FALSE)</f>
        <v>R1013</v>
      </c>
      <c r="R382" s="11">
        <f t="shared" si="10"/>
        <v>-9.4167689952729408E-2</v>
      </c>
      <c r="S382" s="11">
        <f t="shared" si="11"/>
        <v>-9.9905181943523358E-4</v>
      </c>
    </row>
    <row r="383" spans="1:19" x14ac:dyDescent="0.25">
      <c r="A383" s="20" t="str">
        <f>VLOOKUP('Customer Names'!A383,'Customer Names'!A383:A2718,1,FALSE)</f>
        <v>Id382</v>
      </c>
      <c r="B383" s="20" t="str">
        <f>VLOOKUP(Table6[[#This Row],[NAME]],Table6[NAME],1,FALSE)</f>
        <v>Scott</v>
      </c>
      <c r="C383" s="11">
        <f>VLOOKUP(Table4[[#This Row],[BMI]],Table4[BMI],1,FALSE)</f>
        <v>19.54</v>
      </c>
      <c r="D383" s="11">
        <f>VLOOKUP(Table4[[#This Row],[HBA1C]],Table4[HBA1C],1,FALSE)</f>
        <v>5.37</v>
      </c>
      <c r="E383" s="11" t="str">
        <f>VLOOKUP(Table4[[#This Row],[Any Transplants]],Table4[Any Transplants],1,FALSE)</f>
        <v>No</v>
      </c>
      <c r="F383" s="11" t="str">
        <f>VLOOKUP(Table4[[#This Row],[Cancer history]],Table4[Cancer history],1,FALSE)</f>
        <v>No</v>
      </c>
      <c r="G383" s="11" t="str">
        <f>VLOOKUP(Table4[[#This Row],[Smoker2]],Table4[Smoker2],1,FALSE)</f>
        <v>YES</v>
      </c>
      <c r="H383" s="11" t="str">
        <f>VLOOKUP(Table4[[#This Row],[Heart Issues]],Table4[Heart Issues],1,FALSE)</f>
        <v>No</v>
      </c>
      <c r="I383" s="11">
        <f>VLOOKUP(Table4[[#This Row],[Number of Major Surgeries]],Table4[Number of Major Surgeries],1,FALSE)</f>
        <v>0</v>
      </c>
      <c r="J383" s="11" t="str">
        <f>VLOOKUP('Medical Examinations'!M383,'Medical Examinations'!M383:M2717,1,FALSE)</f>
        <v>normal weight</v>
      </c>
      <c r="K383" s="11" t="str">
        <f>VLOOKUP('Medical Examinations'!N383,'Medical Examinations'!N383:N2717,1,FALSE)</f>
        <v>normal</v>
      </c>
      <c r="L383" s="11" t="str">
        <f>VLOOKUP(Table3[[#This Row],[date of birth]],Table3[date of birth],1,FALSE)</f>
        <v>18-Aug-1988</v>
      </c>
      <c r="M383" s="11">
        <f>VLOOKUP(Table3[[#This Row],[age]],Table3[age],1,FALSE)</f>
        <v>34</v>
      </c>
      <c r="N383" s="65">
        <f>VLOOKUP(Table3[[#This Row],[charges2]],Table3[charges2],1,FALSE)</f>
        <v>3569.96</v>
      </c>
      <c r="O383" s="11" t="str">
        <f>VLOOKUP(Table3[[#This Row],[HOSPITAL TIER2]],Table3[HOSPITAL TIER2],1,FALSE)</f>
        <v>tier - 2</v>
      </c>
      <c r="P383" s="11" t="str">
        <f>VLOOKUP(Table3[[#This Row],[city tier2]],Table3[city tier2],1,FALSE)</f>
        <v>tier - 1</v>
      </c>
      <c r="Q383" s="11" t="str">
        <f>VLOOKUP(Table3[[#This Row],[state id2]],Table3[state id2],1,FALSE)</f>
        <v>R1012</v>
      </c>
      <c r="R383" s="11">
        <f t="shared" si="10"/>
        <v>-9.421311198629681E-2</v>
      </c>
      <c r="S383" s="11">
        <f t="shared" si="11"/>
        <v>-9.3639304987800189E-4</v>
      </c>
    </row>
    <row r="384" spans="1:19" x14ac:dyDescent="0.25">
      <c r="A384" s="20" t="str">
        <f>VLOOKUP('Customer Names'!A384,'Customer Names'!A384:A2719,1,FALSE)</f>
        <v>Id383</v>
      </c>
      <c r="B384" s="20" t="str">
        <f>VLOOKUP(Table6[[#This Row],[NAME]],Table6[NAME],1,FALSE)</f>
        <v>Sean</v>
      </c>
      <c r="C384" s="11">
        <f>VLOOKUP(Table4[[#This Row],[BMI]],Table4[BMI],1,FALSE)</f>
        <v>26.74</v>
      </c>
      <c r="D384" s="11">
        <f>VLOOKUP(Table4[[#This Row],[HBA1C]],Table4[HBA1C],1,FALSE)</f>
        <v>4.3099999999999996</v>
      </c>
      <c r="E384" s="11" t="str">
        <f>VLOOKUP(Table4[[#This Row],[Any Transplants]],Table4[Any Transplants],1,FALSE)</f>
        <v>No</v>
      </c>
      <c r="F384" s="11" t="str">
        <f>VLOOKUP(Table4[[#This Row],[Cancer history]],Table4[Cancer history],1,FALSE)</f>
        <v>No</v>
      </c>
      <c r="G384" s="11" t="str">
        <f>VLOOKUP(Table4[[#This Row],[Smoker2]],Table4[Smoker2],1,FALSE)</f>
        <v>YES</v>
      </c>
      <c r="H384" s="11" t="str">
        <f>VLOOKUP(Table4[[#This Row],[Heart Issues]],Table4[Heart Issues],1,FALSE)</f>
        <v>No</v>
      </c>
      <c r="I384" s="11">
        <f>VLOOKUP(Table4[[#This Row],[Number of Major Surgeries]],Table4[Number of Major Surgeries],1,FALSE)</f>
        <v>0</v>
      </c>
      <c r="J384" s="11" t="str">
        <f>VLOOKUP('Medical Examinations'!M384,'Medical Examinations'!M384:M2718,1,FALSE)</f>
        <v>over weight</v>
      </c>
      <c r="K384" s="11" t="str">
        <f>VLOOKUP('Medical Examinations'!N384,'Medical Examinations'!N384:N2718,1,FALSE)</f>
        <v>normal</v>
      </c>
      <c r="L384" s="11" t="str">
        <f>VLOOKUP(Table3[[#This Row],[date of birth]],Table3[date of birth],1,FALSE)</f>
        <v>23-Aug-1995</v>
      </c>
      <c r="M384" s="11">
        <f>VLOOKUP(Table3[[#This Row],[age]],Table3[age],1,FALSE)</f>
        <v>27</v>
      </c>
      <c r="N384" s="65">
        <f>VLOOKUP(Table3[[#This Row],[charges2]],Table3[charges2],1,FALSE)</f>
        <v>3578</v>
      </c>
      <c r="O384" s="11" t="str">
        <f>VLOOKUP(Table3[[#This Row],[HOSPITAL TIER2]],Table3[HOSPITAL TIER2],1,FALSE)</f>
        <v>tier - 2</v>
      </c>
      <c r="P384" s="11" t="str">
        <f>VLOOKUP(Table3[[#This Row],[city tier2]],Table3[city tier2],1,FALSE)</f>
        <v>tier - 3</v>
      </c>
      <c r="Q384" s="11" t="str">
        <f>VLOOKUP(Table3[[#This Row],[state id2]],Table3[state id2],1,FALSE)</f>
        <v>R1011</v>
      </c>
      <c r="R384" s="11">
        <f t="shared" si="10"/>
        <v>-9.4705608688367152E-2</v>
      </c>
      <c r="S384" s="11">
        <f t="shared" si="11"/>
        <v>-1.1223911196679367E-3</v>
      </c>
    </row>
    <row r="385" spans="1:19" x14ac:dyDescent="0.25">
      <c r="A385" s="20" t="str">
        <f>VLOOKUP('Customer Names'!A385,'Customer Names'!A385:A2720,1,FALSE)</f>
        <v>Id384</v>
      </c>
      <c r="B385" s="20" t="str">
        <f>VLOOKUP(Table6[[#This Row],[NAME]],Table6[NAME],1,FALSE)</f>
        <v>Danielle</v>
      </c>
      <c r="C385" s="11">
        <f>VLOOKUP(Table4[[#This Row],[BMI]],Table4[BMI],1,FALSE)</f>
        <v>22.99</v>
      </c>
      <c r="D385" s="11">
        <f>VLOOKUP(Table4[[#This Row],[HBA1C]],Table4[HBA1C],1,FALSE)</f>
        <v>10.46</v>
      </c>
      <c r="E385" s="11" t="str">
        <f>VLOOKUP(Table4[[#This Row],[Any Transplants]],Table4[Any Transplants],1,FALSE)</f>
        <v>No</v>
      </c>
      <c r="F385" s="11" t="str">
        <f>VLOOKUP(Table4[[#This Row],[Cancer history]],Table4[Cancer history],1,FALSE)</f>
        <v>No</v>
      </c>
      <c r="G385" s="11" t="str">
        <f>VLOOKUP(Table4[[#This Row],[Smoker2]],Table4[Smoker2],1,FALSE)</f>
        <v>YES</v>
      </c>
      <c r="H385" s="11" t="str">
        <f>VLOOKUP(Table4[[#This Row],[Heart Issues]],Table4[Heart Issues],1,FALSE)</f>
        <v>No</v>
      </c>
      <c r="I385" s="11">
        <f>VLOOKUP(Table4[[#This Row],[Number of Major Surgeries]],Table4[Number of Major Surgeries],1,FALSE)</f>
        <v>3</v>
      </c>
      <c r="J385" s="11" t="str">
        <f>VLOOKUP('Medical Examinations'!M385,'Medical Examinations'!M385:M2719,1,FALSE)</f>
        <v>normal weight</v>
      </c>
      <c r="K385" s="11" t="str">
        <f>VLOOKUP('Medical Examinations'!N385,'Medical Examinations'!N385:N2719,1,FALSE)</f>
        <v>diabetes</v>
      </c>
      <c r="L385" s="11" t="str">
        <f>VLOOKUP(Table3[[#This Row],[date of birth]],Table3[date of birth],1,FALSE)</f>
        <v>11-Nov-2001</v>
      </c>
      <c r="M385" s="11">
        <f>VLOOKUP(Table3[[#This Row],[age]],Table3[age],1,FALSE)</f>
        <v>21</v>
      </c>
      <c r="N385" s="65">
        <f>VLOOKUP(Table3[[#This Row],[charges2]],Table3[charges2],1,FALSE)</f>
        <v>3579.83</v>
      </c>
      <c r="O385" s="11" t="str">
        <f>VLOOKUP(Table3[[#This Row],[HOSPITAL TIER2]],Table3[HOSPITAL TIER2],1,FALSE)</f>
        <v>tier - 2</v>
      </c>
      <c r="P385" s="11" t="str">
        <f>VLOOKUP(Table3[[#This Row],[city tier2]],Table3[city tier2],1,FALSE)</f>
        <v>tier - 2</v>
      </c>
      <c r="Q385" s="11" t="str">
        <f>VLOOKUP(Table3[[#This Row],[state id2]],Table3[state id2],1,FALSE)</f>
        <v>R1012</v>
      </c>
      <c r="R385" s="11">
        <f t="shared" si="10"/>
        <v>-9.5007842135881967E-2</v>
      </c>
      <c r="S385" s="11">
        <f t="shared" si="11"/>
        <v>-1.7792587340270242E-3</v>
      </c>
    </row>
    <row r="386" spans="1:19" x14ac:dyDescent="0.25">
      <c r="A386" s="20" t="str">
        <f>VLOOKUP('Customer Names'!A386,'Customer Names'!A386:A2721,1,FALSE)</f>
        <v>Id385</v>
      </c>
      <c r="B386" s="20" t="str">
        <f>VLOOKUP(Table6[[#This Row],[NAME]],Table6[NAME],1,FALSE)</f>
        <v>Andrew D.</v>
      </c>
      <c r="C386" s="11">
        <f>VLOOKUP(Table4[[#This Row],[BMI]],Table4[BMI],1,FALSE)</f>
        <v>31.46</v>
      </c>
      <c r="D386" s="11">
        <f>VLOOKUP(Table4[[#This Row],[HBA1C]],Table4[HBA1C],1,FALSE)</f>
        <v>7.39</v>
      </c>
      <c r="E386" s="11" t="str">
        <f>VLOOKUP(Table4[[#This Row],[Any Transplants]],Table4[Any Transplants],1,FALSE)</f>
        <v>No</v>
      </c>
      <c r="F386" s="11" t="str">
        <f>VLOOKUP(Table4[[#This Row],[Cancer history]],Table4[Cancer history],1,FALSE)</f>
        <v>No</v>
      </c>
      <c r="G386" s="11" t="str">
        <f>VLOOKUP(Table4[[#This Row],[Smoker2]],Table4[Smoker2],1,FALSE)</f>
        <v>NO</v>
      </c>
      <c r="H386" s="11" t="str">
        <f>VLOOKUP(Table4[[#This Row],[Heart Issues]],Table4[Heart Issues],1,FALSE)</f>
        <v>No</v>
      </c>
      <c r="I386" s="11">
        <f>VLOOKUP(Table4[[#This Row],[Number of Major Surgeries]],Table4[Number of Major Surgeries],1,FALSE)</f>
        <v>0</v>
      </c>
      <c r="J386" s="11" t="str">
        <f>VLOOKUP('Medical Examinations'!M386,'Medical Examinations'!M386:M2720,1,FALSE)</f>
        <v>obesity</v>
      </c>
      <c r="K386" s="11" t="str">
        <f>VLOOKUP('Medical Examinations'!N386,'Medical Examinations'!N386:N2720,1,FALSE)</f>
        <v>diabetes</v>
      </c>
      <c r="L386" s="11" t="str">
        <f>VLOOKUP(Table3[[#This Row],[date of birth]],Table3[date of birth],1,FALSE)</f>
        <v>27-Dec-1986</v>
      </c>
      <c r="M386" s="11">
        <f>VLOOKUP(Table3[[#This Row],[age]],Table3[age],1,FALSE)</f>
        <v>36</v>
      </c>
      <c r="N386" s="65">
        <f>VLOOKUP(Table3[[#This Row],[charges2]],Table3[charges2],1,FALSE)</f>
        <v>3589.14</v>
      </c>
      <c r="O386" s="11" t="str">
        <f>VLOOKUP(Table3[[#This Row],[HOSPITAL TIER2]],Table3[HOSPITAL TIER2],1,FALSE)</f>
        <v>tier - 2</v>
      </c>
      <c r="P386" s="11" t="str">
        <f>VLOOKUP(Table3[[#This Row],[city tier2]],Table3[city tier2],1,FALSE)</f>
        <v>tier - 2</v>
      </c>
      <c r="Q386" s="11" t="str">
        <f>VLOOKUP(Table3[[#This Row],[state id2]],Table3[state id2],1,FALSE)</f>
        <v>R1013</v>
      </c>
      <c r="R386" s="11">
        <f t="shared" si="10"/>
        <v>-9.5865053721131743E-2</v>
      </c>
      <c r="S386" s="11">
        <f t="shared" si="11"/>
        <v>-1.5635862468527302E-4</v>
      </c>
    </row>
    <row r="387" spans="1:19" x14ac:dyDescent="0.25">
      <c r="A387" s="20" t="str">
        <f>VLOOKUP('Customer Names'!A387,'Customer Names'!A387:A2722,1,FALSE)</f>
        <v>Id386</v>
      </c>
      <c r="B387" s="20" t="str">
        <f>VLOOKUP(Table6[[#This Row],[NAME]],Table6[NAME],1,FALSE)</f>
        <v>Joel D</v>
      </c>
      <c r="C387" s="11">
        <f>VLOOKUP(Table4[[#This Row],[BMI]],Table4[BMI],1,FALSE)</f>
        <v>30.86</v>
      </c>
      <c r="D387" s="11">
        <f>VLOOKUP(Table4[[#This Row],[HBA1C]],Table4[HBA1C],1,FALSE)</f>
        <v>6.18</v>
      </c>
      <c r="E387" s="11" t="str">
        <f>VLOOKUP(Table4[[#This Row],[Any Transplants]],Table4[Any Transplants],1,FALSE)</f>
        <v>yes</v>
      </c>
      <c r="F387" s="11" t="str">
        <f>VLOOKUP(Table4[[#This Row],[Cancer history]],Table4[Cancer history],1,FALSE)</f>
        <v>No</v>
      </c>
      <c r="G387" s="11" t="str">
        <f>VLOOKUP(Table4[[#This Row],[Smoker2]],Table4[Smoker2],1,FALSE)</f>
        <v>YES</v>
      </c>
      <c r="H387" s="11" t="str">
        <f>VLOOKUP(Table4[[#This Row],[Heart Issues]],Table4[Heart Issues],1,FALSE)</f>
        <v>No</v>
      </c>
      <c r="I387" s="11">
        <f>VLOOKUP(Table4[[#This Row],[Number of Major Surgeries]],Table4[Number of Major Surgeries],1,FALSE)</f>
        <v>2</v>
      </c>
      <c r="J387" s="11" t="str">
        <f>VLOOKUP('Medical Examinations'!M387,'Medical Examinations'!M387:M2721,1,FALSE)</f>
        <v>obesity</v>
      </c>
      <c r="K387" s="11" t="str">
        <f>VLOOKUP('Medical Examinations'!N387,'Medical Examinations'!N387:N2721,1,FALSE)</f>
        <v>prediabetes</v>
      </c>
      <c r="L387" s="11" t="str">
        <f>VLOOKUP(Table3[[#This Row],[date of birth]],Table3[date of birth],1,FALSE)</f>
        <v>6-Jun-1999</v>
      </c>
      <c r="M387" s="11">
        <f>VLOOKUP(Table3[[#This Row],[age]],Table3[age],1,FALSE)</f>
        <v>24</v>
      </c>
      <c r="N387" s="65">
        <f>VLOOKUP(Table3[[#This Row],[charges2]],Table3[charges2],1,FALSE)</f>
        <v>3591.48</v>
      </c>
      <c r="O387" s="11" t="str">
        <f>VLOOKUP(Table3[[#This Row],[HOSPITAL TIER2]],Table3[HOSPITAL TIER2],1,FALSE)</f>
        <v>tier - 2</v>
      </c>
      <c r="P387" s="11" t="str">
        <f>VLOOKUP(Table3[[#This Row],[city tier2]],Table3[city tier2],1,FALSE)</f>
        <v>tier - 3</v>
      </c>
      <c r="Q387" s="11" t="str">
        <f>VLOOKUP(Table3[[#This Row],[state id2]],Table3[state id2],1,FALSE)</f>
        <v>R1011</v>
      </c>
      <c r="R387" s="11">
        <f t="shared" ref="R387:R450" si="12">CORREL(M387:M2721,C387:C2721)</f>
        <v>-9.5829135692488104E-2</v>
      </c>
      <c r="S387" s="11">
        <f t="shared" ref="S387:S450" si="13">CORREL(M387:M2721,D387:D2721)</f>
        <v>-4.924249403086304E-5</v>
      </c>
    </row>
    <row r="388" spans="1:19" x14ac:dyDescent="0.25">
      <c r="A388" s="20" t="str">
        <f>VLOOKUP('Customer Names'!A388,'Customer Names'!A388:A2723,1,FALSE)</f>
        <v>Id387</v>
      </c>
      <c r="B388" s="20" t="str">
        <f>VLOOKUP(Table6[[#This Row],[NAME]],Table6[NAME],1,FALSE)</f>
        <v>Michelle</v>
      </c>
      <c r="C388" s="11">
        <f>VLOOKUP(Table4[[#This Row],[BMI]],Table4[BMI],1,FALSE)</f>
        <v>31.96</v>
      </c>
      <c r="D388" s="11">
        <f>VLOOKUP(Table4[[#This Row],[HBA1C]],Table4[HBA1C],1,FALSE)</f>
        <v>8.86</v>
      </c>
      <c r="E388" s="11" t="str">
        <f>VLOOKUP(Table4[[#This Row],[Any Transplants]],Table4[Any Transplants],1,FALSE)</f>
        <v>No</v>
      </c>
      <c r="F388" s="11" t="str">
        <f>VLOOKUP(Table4[[#This Row],[Cancer history]],Table4[Cancer history],1,FALSE)</f>
        <v>No</v>
      </c>
      <c r="G388" s="11" t="str">
        <f>VLOOKUP(Table4[[#This Row],[Smoker2]],Table4[Smoker2],1,FALSE)</f>
        <v>YES</v>
      </c>
      <c r="H388" s="11" t="str">
        <f>VLOOKUP(Table4[[#This Row],[Heart Issues]],Table4[Heart Issues],1,FALSE)</f>
        <v>No</v>
      </c>
      <c r="I388" s="11">
        <f>VLOOKUP(Table4[[#This Row],[Number of Major Surgeries]],Table4[Number of Major Surgeries],1,FALSE)</f>
        <v>0</v>
      </c>
      <c r="J388" s="11" t="str">
        <f>VLOOKUP('Medical Examinations'!M388,'Medical Examinations'!M388:M2722,1,FALSE)</f>
        <v>obesity</v>
      </c>
      <c r="K388" s="11" t="str">
        <f>VLOOKUP('Medical Examinations'!N388,'Medical Examinations'!N388:N2722,1,FALSE)</f>
        <v>diabetes</v>
      </c>
      <c r="L388" s="11" t="str">
        <f>VLOOKUP(Table3[[#This Row],[date of birth]],Table3[date of birth],1,FALSE)</f>
        <v>4-Nov-1997</v>
      </c>
      <c r="M388" s="11">
        <f>VLOOKUP(Table3[[#This Row],[age]],Table3[age],1,FALSE)</f>
        <v>25</v>
      </c>
      <c r="N388" s="65">
        <f>VLOOKUP(Table3[[#This Row],[charges2]],Table3[charges2],1,FALSE)</f>
        <v>3594.17</v>
      </c>
      <c r="O388" s="11" t="str">
        <f>VLOOKUP(Table3[[#This Row],[HOSPITAL TIER2]],Table3[HOSPITAL TIER2],1,FALSE)</f>
        <v>tier - 2</v>
      </c>
      <c r="P388" s="11" t="str">
        <f>VLOOKUP(Table3[[#This Row],[city tier2]],Table3[city tier2],1,FALSE)</f>
        <v>tier - 2</v>
      </c>
      <c r="Q388" s="11" t="str">
        <f>VLOOKUP(Table3[[#This Row],[state id2]],Table3[state id2],1,FALSE)</f>
        <v>R1012</v>
      </c>
      <c r="R388" s="11">
        <f t="shared" si="12"/>
        <v>-9.5816344766267339E-2</v>
      </c>
      <c r="S388" s="11">
        <f t="shared" si="13"/>
        <v>-1.7075742507980307E-4</v>
      </c>
    </row>
    <row r="389" spans="1:19" x14ac:dyDescent="0.25">
      <c r="A389" s="20" t="str">
        <f>VLOOKUP('Customer Names'!A389,'Customer Names'!A389:A2724,1,FALSE)</f>
        <v>Id388</v>
      </c>
      <c r="B389" s="20" t="str">
        <f>VLOOKUP(Table6[[#This Row],[NAME]],Table6[NAME],1,FALSE)</f>
        <v>Michael J.</v>
      </c>
      <c r="C389" s="11">
        <f>VLOOKUP(Table4[[#This Row],[BMI]],Table4[BMI],1,FALSE)</f>
        <v>23.76</v>
      </c>
      <c r="D389" s="11">
        <f>VLOOKUP(Table4[[#This Row],[HBA1C]],Table4[HBA1C],1,FALSE)</f>
        <v>10.96</v>
      </c>
      <c r="E389" s="11" t="str">
        <f>VLOOKUP(Table4[[#This Row],[Any Transplants]],Table4[Any Transplants],1,FALSE)</f>
        <v>No</v>
      </c>
      <c r="F389" s="11" t="str">
        <f>VLOOKUP(Table4[[#This Row],[Cancer history]],Table4[Cancer history],1,FALSE)</f>
        <v>No</v>
      </c>
      <c r="G389" s="11" t="str">
        <f>VLOOKUP(Table4[[#This Row],[Smoker2]],Table4[Smoker2],1,FALSE)</f>
        <v>YES</v>
      </c>
      <c r="H389" s="11" t="str">
        <f>VLOOKUP(Table4[[#This Row],[Heart Issues]],Table4[Heart Issues],1,FALSE)</f>
        <v>No</v>
      </c>
      <c r="I389" s="11">
        <f>VLOOKUP(Table4[[#This Row],[Number of Major Surgeries]],Table4[Number of Major Surgeries],1,FALSE)</f>
        <v>3</v>
      </c>
      <c r="J389" s="11" t="str">
        <f>VLOOKUP('Medical Examinations'!M389,'Medical Examinations'!M389:M2723,1,FALSE)</f>
        <v>normal weight</v>
      </c>
      <c r="K389" s="11" t="str">
        <f>VLOOKUP('Medical Examinations'!N389,'Medical Examinations'!N389:N2723,1,FALSE)</f>
        <v>diabetes</v>
      </c>
      <c r="L389" s="11" t="str">
        <f>VLOOKUP(Table3[[#This Row],[date of birth]],Table3[date of birth],1,FALSE)</f>
        <v>12-Aug-1999</v>
      </c>
      <c r="M389" s="11">
        <f>VLOOKUP(Table3[[#This Row],[age]],Table3[age],1,FALSE)</f>
        <v>23</v>
      </c>
      <c r="N389" s="65">
        <f>VLOOKUP(Table3[[#This Row],[charges2]],Table3[charges2],1,FALSE)</f>
        <v>3597.6</v>
      </c>
      <c r="O389" s="11" t="str">
        <f>VLOOKUP(Table3[[#This Row],[HOSPITAL TIER2]],Table3[HOSPITAL TIER2],1,FALSE)</f>
        <v>tier - 2</v>
      </c>
      <c r="P389" s="11" t="str">
        <f>VLOOKUP(Table3[[#This Row],[city tier2]],Table3[city tier2],1,FALSE)</f>
        <v>tier - 2</v>
      </c>
      <c r="Q389" s="11" t="str">
        <f>VLOOKUP(Table3[[#This Row],[state id2]],Table3[state id2],1,FALSE)</f>
        <v>R1011</v>
      </c>
      <c r="R389" s="11">
        <f t="shared" si="12"/>
        <v>-9.5706065188004286E-2</v>
      </c>
      <c r="S389" s="11">
        <f t="shared" si="13"/>
        <v>6.1647674731691714E-4</v>
      </c>
    </row>
    <row r="390" spans="1:19" x14ac:dyDescent="0.25">
      <c r="A390" s="20" t="str">
        <f>VLOOKUP('Customer Names'!A390,'Customer Names'!A390:A2725,1,FALSE)</f>
        <v>Id389</v>
      </c>
      <c r="B390" s="20" t="str">
        <f>VLOOKUP(Table6[[#This Row],[NAME]],Table6[NAME],1,FALSE)</f>
        <v>Nikki</v>
      </c>
      <c r="C390" s="11">
        <f>VLOOKUP(Table4[[#This Row],[BMI]],Table4[BMI],1,FALSE)</f>
        <v>19.38</v>
      </c>
      <c r="D390" s="11">
        <f>VLOOKUP(Table4[[#This Row],[HBA1C]],Table4[HBA1C],1,FALSE)</f>
        <v>6.28</v>
      </c>
      <c r="E390" s="11" t="str">
        <f>VLOOKUP(Table4[[#This Row],[Any Transplants]],Table4[Any Transplants],1,FALSE)</f>
        <v>No</v>
      </c>
      <c r="F390" s="11" t="str">
        <f>VLOOKUP(Table4[[#This Row],[Cancer history]],Table4[Cancer history],1,FALSE)</f>
        <v>No</v>
      </c>
      <c r="G390" s="11" t="str">
        <f>VLOOKUP(Table4[[#This Row],[Smoker2]],Table4[Smoker2],1,FALSE)</f>
        <v>YES</v>
      </c>
      <c r="H390" s="11" t="str">
        <f>VLOOKUP(Table4[[#This Row],[Heart Issues]],Table4[Heart Issues],1,FALSE)</f>
        <v>No</v>
      </c>
      <c r="I390" s="11">
        <f>VLOOKUP(Table4[[#This Row],[Number of Major Surgeries]],Table4[Number of Major Surgeries],1,FALSE)</f>
        <v>0</v>
      </c>
      <c r="J390" s="11" t="str">
        <f>VLOOKUP('Medical Examinations'!M390,'Medical Examinations'!M390:M2724,1,FALSE)</f>
        <v>normal weight</v>
      </c>
      <c r="K390" s="11" t="str">
        <f>VLOOKUP('Medical Examinations'!N390,'Medical Examinations'!N390:N2724,1,FALSE)</f>
        <v>prediabetes</v>
      </c>
      <c r="L390" s="11" t="str">
        <f>VLOOKUP(Table3[[#This Row],[date of birth]],Table3[date of birth],1,FALSE)</f>
        <v>4-Nov-1988</v>
      </c>
      <c r="M390" s="11">
        <f>VLOOKUP(Table3[[#This Row],[age]],Table3[age],1,FALSE)</f>
        <v>34</v>
      </c>
      <c r="N390" s="65">
        <f>VLOOKUP(Table3[[#This Row],[charges2]],Table3[charges2],1,FALSE)</f>
        <v>3603.6</v>
      </c>
      <c r="O390" s="11" t="str">
        <f>VLOOKUP(Table3[[#This Row],[HOSPITAL TIER2]],Table3[HOSPITAL TIER2],1,FALSE)</f>
        <v>tier - 2</v>
      </c>
      <c r="P390" s="11" t="str">
        <f>VLOOKUP(Table3[[#This Row],[city tier2]],Table3[city tier2],1,FALSE)</f>
        <v>tier - 1</v>
      </c>
      <c r="Q390" s="11" t="str">
        <f>VLOOKUP(Table3[[#This Row],[state id2]],Table3[state id2],1,FALSE)</f>
        <v>R1013</v>
      </c>
      <c r="R390" s="11">
        <f t="shared" si="12"/>
        <v>-9.6403223902893562E-2</v>
      </c>
      <c r="S390" s="11">
        <f t="shared" si="13"/>
        <v>2.2879402675782174E-3</v>
      </c>
    </row>
    <row r="391" spans="1:19" x14ac:dyDescent="0.25">
      <c r="A391" s="20" t="str">
        <f>VLOOKUP('Customer Names'!A391,'Customer Names'!A391:A2726,1,FALSE)</f>
        <v>Id390</v>
      </c>
      <c r="B391" s="20" t="str">
        <f>VLOOKUP(Table6[[#This Row],[NAME]],Table6[NAME],1,FALSE)</f>
        <v>Summer B.</v>
      </c>
      <c r="C391" s="11">
        <f>VLOOKUP(Table4[[#This Row],[BMI]],Table4[BMI],1,FALSE)</f>
        <v>16.21</v>
      </c>
      <c r="D391" s="11">
        <f>VLOOKUP(Table4[[#This Row],[HBA1C]],Table4[HBA1C],1,FALSE)</f>
        <v>6.29</v>
      </c>
      <c r="E391" s="11" t="str">
        <f>VLOOKUP(Table4[[#This Row],[Any Transplants]],Table4[Any Transplants],1,FALSE)</f>
        <v>No</v>
      </c>
      <c r="F391" s="11" t="str">
        <f>VLOOKUP(Table4[[#This Row],[Cancer history]],Table4[Cancer history],1,FALSE)</f>
        <v>No</v>
      </c>
      <c r="G391" s="11" t="str">
        <f>VLOOKUP(Table4[[#This Row],[Smoker2]],Table4[Smoker2],1,FALSE)</f>
        <v>YES</v>
      </c>
      <c r="H391" s="11" t="str">
        <f>VLOOKUP(Table4[[#This Row],[Heart Issues]],Table4[Heart Issues],1,FALSE)</f>
        <v>yes</v>
      </c>
      <c r="I391" s="11">
        <f>VLOOKUP(Table4[[#This Row],[Number of Major Surgeries]],Table4[Number of Major Surgeries],1,FALSE)</f>
        <v>1</v>
      </c>
      <c r="J391" s="11" t="str">
        <f>VLOOKUP('Medical Examinations'!M391,'Medical Examinations'!M391:M2725,1,FALSE)</f>
        <v>underweight</v>
      </c>
      <c r="K391" s="11" t="str">
        <f>VLOOKUP('Medical Examinations'!N391,'Medical Examinations'!N391:N2725,1,FALSE)</f>
        <v>prediabetes</v>
      </c>
      <c r="L391" s="11" t="str">
        <f>VLOOKUP(Table3[[#This Row],[date of birth]],Table3[date of birth],1,FALSE)</f>
        <v>11-Oct-1990</v>
      </c>
      <c r="M391" s="11">
        <f>VLOOKUP(Table3[[#This Row],[age]],Table3[age],1,FALSE)</f>
        <v>32</v>
      </c>
      <c r="N391" s="65">
        <f>VLOOKUP(Table3[[#This Row],[charges2]],Table3[charges2],1,FALSE)</f>
        <v>3606.43</v>
      </c>
      <c r="O391" s="11" t="str">
        <f>VLOOKUP(Table3[[#This Row],[HOSPITAL TIER2]],Table3[HOSPITAL TIER2],1,FALSE)</f>
        <v>tier - 2</v>
      </c>
      <c r="P391" s="11" t="str">
        <f>VLOOKUP(Table3[[#This Row],[city tier2]],Table3[city tier2],1,FALSE)</f>
        <v>tier - 1</v>
      </c>
      <c r="Q391" s="11" t="str">
        <f>VLOOKUP(Table3[[#This Row],[state id2]],Table3[state id2],1,FALSE)</f>
        <v>R1013</v>
      </c>
      <c r="R391" s="11">
        <f t="shared" si="12"/>
        <v>-9.6910417602176821E-2</v>
      </c>
      <c r="S391" s="11">
        <f t="shared" si="13"/>
        <v>2.249331913383923E-3</v>
      </c>
    </row>
    <row r="392" spans="1:19" x14ac:dyDescent="0.25">
      <c r="A392" s="20" t="str">
        <f>VLOOKUP('Customer Names'!A392,'Customer Names'!A392:A2727,1,FALSE)</f>
        <v>Id391</v>
      </c>
      <c r="B392" s="20" t="str">
        <f>VLOOKUP(Table6[[#This Row],[NAME]],Table6[NAME],1,FALSE)</f>
        <v>Edward</v>
      </c>
      <c r="C392" s="11">
        <f>VLOOKUP(Table4[[#This Row],[BMI]],Table4[BMI],1,FALSE)</f>
        <v>32.54</v>
      </c>
      <c r="D392" s="11">
        <f>VLOOKUP(Table4[[#This Row],[HBA1C]],Table4[HBA1C],1,FALSE)</f>
        <v>4.0199999999999996</v>
      </c>
      <c r="E392" s="11" t="str">
        <f>VLOOKUP(Table4[[#This Row],[Any Transplants]],Table4[Any Transplants],1,FALSE)</f>
        <v>yes</v>
      </c>
      <c r="F392" s="11" t="str">
        <f>VLOOKUP(Table4[[#This Row],[Cancer history]],Table4[Cancer history],1,FALSE)</f>
        <v>No</v>
      </c>
      <c r="G392" s="11" t="str">
        <f>VLOOKUP(Table4[[#This Row],[Smoker2]],Table4[Smoker2],1,FALSE)</f>
        <v>YES</v>
      </c>
      <c r="H392" s="11" t="str">
        <f>VLOOKUP(Table4[[#This Row],[Heart Issues]],Table4[Heart Issues],1,FALSE)</f>
        <v>No</v>
      </c>
      <c r="I392" s="11">
        <f>VLOOKUP(Table4[[#This Row],[Number of Major Surgeries]],Table4[Number of Major Surgeries],1,FALSE)</f>
        <v>1</v>
      </c>
      <c r="J392" s="11" t="str">
        <f>VLOOKUP('Medical Examinations'!M392,'Medical Examinations'!M392:M2726,1,FALSE)</f>
        <v>obesity</v>
      </c>
      <c r="K392" s="11" t="str">
        <f>VLOOKUP('Medical Examinations'!N392,'Medical Examinations'!N392:N2726,1,FALSE)</f>
        <v>normal</v>
      </c>
      <c r="L392" s="11" t="str">
        <f>VLOOKUP(Table3[[#This Row],[date of birth]],Table3[date of birth],1,FALSE)</f>
        <v>14-Jun-1985</v>
      </c>
      <c r="M392" s="11">
        <f>VLOOKUP(Table3[[#This Row],[age]],Table3[age],1,FALSE)</f>
        <v>37</v>
      </c>
      <c r="N392" s="65">
        <f>VLOOKUP(Table3[[#This Row],[charges2]],Table3[charges2],1,FALSE)</f>
        <v>3622.13</v>
      </c>
      <c r="O392" s="11" t="str">
        <f>VLOOKUP(Table3[[#This Row],[HOSPITAL TIER2]],Table3[HOSPITAL TIER2],1,FALSE)</f>
        <v>tier - 2</v>
      </c>
      <c r="P392" s="11" t="str">
        <f>VLOOKUP(Table3[[#This Row],[city tier2]],Table3[city tier2],1,FALSE)</f>
        <v>tier - 1</v>
      </c>
      <c r="Q392" s="11" t="str">
        <f>VLOOKUP(Table3[[#This Row],[state id2]],Table3[state id2],1,FALSE)</f>
        <v>R1013</v>
      </c>
      <c r="R392" s="11">
        <f t="shared" si="12"/>
        <v>-9.7727567797422851E-2</v>
      </c>
      <c r="S392" s="11">
        <f t="shared" si="13"/>
        <v>2.2035929038810467E-3</v>
      </c>
    </row>
    <row r="393" spans="1:19" x14ac:dyDescent="0.25">
      <c r="A393" s="20" t="str">
        <f>VLOOKUP('Customer Names'!A393,'Customer Names'!A393:A2728,1,FALSE)</f>
        <v>Id392</v>
      </c>
      <c r="B393" s="20" t="str">
        <f>VLOOKUP(Table6[[#This Row],[NAME]],Table6[NAME],1,FALSE)</f>
        <v>Ryan</v>
      </c>
      <c r="C393" s="11">
        <f>VLOOKUP(Table4[[#This Row],[BMI]],Table4[BMI],1,FALSE)</f>
        <v>36.765000000000001</v>
      </c>
      <c r="D393" s="11">
        <f>VLOOKUP(Table4[[#This Row],[HBA1C]],Table4[HBA1C],1,FALSE)</f>
        <v>11.95</v>
      </c>
      <c r="E393" s="11" t="str">
        <f>VLOOKUP(Table4[[#This Row],[Any Transplants]],Table4[Any Transplants],1,FALSE)</f>
        <v>No</v>
      </c>
      <c r="F393" s="11" t="str">
        <f>VLOOKUP(Table4[[#This Row],[Cancer history]],Table4[Cancer history],1,FALSE)</f>
        <v>No</v>
      </c>
      <c r="G393" s="11" t="str">
        <f>VLOOKUP(Table4[[#This Row],[Smoker2]],Table4[Smoker2],1,FALSE)</f>
        <v>NO</v>
      </c>
      <c r="H393" s="11" t="str">
        <f>VLOOKUP(Table4[[#This Row],[Heart Issues]],Table4[Heart Issues],1,FALSE)</f>
        <v>yes</v>
      </c>
      <c r="I393" s="11">
        <f>VLOOKUP(Table4[[#This Row],[Number of Major Surgeries]],Table4[Number of Major Surgeries],1,FALSE)</f>
        <v>2</v>
      </c>
      <c r="J393" s="11" t="str">
        <f>VLOOKUP('Medical Examinations'!M393,'Medical Examinations'!M393:M2727,1,FALSE)</f>
        <v>obesity</v>
      </c>
      <c r="K393" s="11" t="str">
        <f>VLOOKUP('Medical Examinations'!N393,'Medical Examinations'!N393:N2727,1,FALSE)</f>
        <v>diabetes</v>
      </c>
      <c r="L393" s="11" t="str">
        <f>VLOOKUP(Table3[[#This Row],[date of birth]],Table3[date of birth],1,FALSE)</f>
        <v>17-Nov-1992</v>
      </c>
      <c r="M393" s="11">
        <f>VLOOKUP(Table3[[#This Row],[age]],Table3[age],1,FALSE)</f>
        <v>30</v>
      </c>
      <c r="N393" s="65">
        <f>VLOOKUP(Table3[[#This Row],[charges2]],Table3[charges2],1,FALSE)</f>
        <v>3645.09</v>
      </c>
      <c r="O393" s="11" t="str">
        <f>VLOOKUP(Table3[[#This Row],[HOSPITAL TIER2]],Table3[HOSPITAL TIER2],1,FALSE)</f>
        <v>tier - 1</v>
      </c>
      <c r="P393" s="11" t="str">
        <f>VLOOKUP(Table3[[#This Row],[city tier2]],Table3[city tier2],1,FALSE)</f>
        <v>tier - 2</v>
      </c>
      <c r="Q393" s="11" t="str">
        <f>VLOOKUP(Table3[[#This Row],[state id2]],Table3[state id2],1,FALSE)</f>
        <v>R1014</v>
      </c>
      <c r="R393" s="11">
        <f t="shared" si="12"/>
        <v>-9.7668517344183095E-2</v>
      </c>
      <c r="S393" s="11">
        <f t="shared" si="13"/>
        <v>1.9413225596987477E-3</v>
      </c>
    </row>
    <row r="394" spans="1:19" x14ac:dyDescent="0.25">
      <c r="A394" s="20" t="str">
        <f>VLOOKUP('Customer Names'!A394,'Customer Names'!A394:A2729,1,FALSE)</f>
        <v>Id393</v>
      </c>
      <c r="B394" s="20" t="str">
        <f>VLOOKUP(Table6[[#This Row],[NAME]],Table6[NAME],1,FALSE)</f>
        <v>Kacee</v>
      </c>
      <c r="C394" s="11">
        <f>VLOOKUP(Table4[[#This Row],[BMI]],Table4[BMI],1,FALSE)</f>
        <v>35.909999999999997</v>
      </c>
      <c r="D394" s="11">
        <f>VLOOKUP(Table4[[#This Row],[HBA1C]],Table4[HBA1C],1,FALSE)</f>
        <v>8.7100000000000009</v>
      </c>
      <c r="E394" s="11" t="str">
        <f>VLOOKUP(Table4[[#This Row],[Any Transplants]],Table4[Any Transplants],1,FALSE)</f>
        <v>No</v>
      </c>
      <c r="F394" s="11" t="str">
        <f>VLOOKUP(Table4[[#This Row],[Cancer history]],Table4[Cancer history],1,FALSE)</f>
        <v>No</v>
      </c>
      <c r="G394" s="11" t="str">
        <f>VLOOKUP(Table4[[#This Row],[Smoker2]],Table4[Smoker2],1,FALSE)</f>
        <v>NO</v>
      </c>
      <c r="H394" s="11" t="str">
        <f>VLOOKUP(Table4[[#This Row],[Heart Issues]],Table4[Heart Issues],1,FALSE)</f>
        <v>No</v>
      </c>
      <c r="I394" s="11">
        <f>VLOOKUP(Table4[[#This Row],[Number of Major Surgeries]],Table4[Number of Major Surgeries],1,FALSE)</f>
        <v>0</v>
      </c>
      <c r="J394" s="11" t="str">
        <f>VLOOKUP('Medical Examinations'!M394,'Medical Examinations'!M394:M2728,1,FALSE)</f>
        <v>obesity</v>
      </c>
      <c r="K394" s="11" t="str">
        <f>VLOOKUP('Medical Examinations'!N394,'Medical Examinations'!N394:N2728,1,FALSE)</f>
        <v>diabetes</v>
      </c>
      <c r="L394" s="11" t="str">
        <f>VLOOKUP(Table3[[#This Row],[date of birth]],Table3[date of birth],1,FALSE)</f>
        <v>8-Nov-1990</v>
      </c>
      <c r="M394" s="11">
        <f>VLOOKUP(Table3[[#This Row],[age]],Table3[age],1,FALSE)</f>
        <v>32</v>
      </c>
      <c r="N394" s="65">
        <f>VLOOKUP(Table3[[#This Row],[charges2]],Table3[charges2],1,FALSE)</f>
        <v>3653.29</v>
      </c>
      <c r="O394" s="11" t="str">
        <f>VLOOKUP(Table3[[#This Row],[HOSPITAL TIER2]],Table3[HOSPITAL TIER2],1,FALSE)</f>
        <v>tier - 2</v>
      </c>
      <c r="P394" s="11" t="str">
        <f>VLOOKUP(Table3[[#This Row],[city tier2]],Table3[city tier2],1,FALSE)</f>
        <v>tier - 3</v>
      </c>
      <c r="Q394" s="11" t="str">
        <f>VLOOKUP(Table3[[#This Row],[state id2]],Table3[state id2],1,FALSE)</f>
        <v>R1011</v>
      </c>
      <c r="R394" s="11">
        <f t="shared" si="12"/>
        <v>-9.72940156048758E-2</v>
      </c>
      <c r="S394" s="11">
        <f t="shared" si="13"/>
        <v>3.2569440692694759E-3</v>
      </c>
    </row>
    <row r="395" spans="1:19" x14ac:dyDescent="0.25">
      <c r="A395" s="20" t="str">
        <f>VLOOKUP('Customer Names'!A395,'Customer Names'!A395:A2730,1,FALSE)</f>
        <v>Id394</v>
      </c>
      <c r="B395" s="20" t="str">
        <f>VLOOKUP(Table6[[#This Row],[NAME]],Table6[NAME],1,FALSE)</f>
        <v>Dave</v>
      </c>
      <c r="C395" s="11">
        <f>VLOOKUP(Table4[[#This Row],[BMI]],Table4[BMI],1,FALSE)</f>
        <v>32.06</v>
      </c>
      <c r="D395" s="11">
        <f>VLOOKUP(Table4[[#This Row],[HBA1C]],Table4[HBA1C],1,FALSE)</f>
        <v>4.67</v>
      </c>
      <c r="E395" s="11" t="str">
        <f>VLOOKUP(Table4[[#This Row],[Any Transplants]],Table4[Any Transplants],1,FALSE)</f>
        <v>yes</v>
      </c>
      <c r="F395" s="11" t="str">
        <f>VLOOKUP(Table4[[#This Row],[Cancer history]],Table4[Cancer history],1,FALSE)</f>
        <v>No</v>
      </c>
      <c r="G395" s="11" t="str">
        <f>VLOOKUP(Table4[[#This Row],[Smoker2]],Table4[Smoker2],1,FALSE)</f>
        <v>YES</v>
      </c>
      <c r="H395" s="11" t="str">
        <f>VLOOKUP(Table4[[#This Row],[Heart Issues]],Table4[Heart Issues],1,FALSE)</f>
        <v>No</v>
      </c>
      <c r="I395" s="11">
        <f>VLOOKUP(Table4[[#This Row],[Number of Major Surgeries]],Table4[Number of Major Surgeries],1,FALSE)</f>
        <v>1</v>
      </c>
      <c r="J395" s="11" t="str">
        <f>VLOOKUP('Medical Examinations'!M395,'Medical Examinations'!M395:M2729,1,FALSE)</f>
        <v>obesity</v>
      </c>
      <c r="K395" s="11" t="str">
        <f>VLOOKUP('Medical Examinations'!N395,'Medical Examinations'!N395:N2729,1,FALSE)</f>
        <v>normal</v>
      </c>
      <c r="L395" s="11" t="str">
        <f>VLOOKUP(Table3[[#This Row],[date of birth]],Table3[date of birth],1,FALSE)</f>
        <v>14-Sep-1992</v>
      </c>
      <c r="M395" s="11">
        <f>VLOOKUP(Table3[[#This Row],[age]],Table3[age],1,FALSE)</f>
        <v>30</v>
      </c>
      <c r="N395" s="65">
        <f>VLOOKUP(Table3[[#This Row],[charges2]],Table3[charges2],1,FALSE)</f>
        <v>3659.35</v>
      </c>
      <c r="O395" s="11" t="str">
        <f>VLOOKUP(Table3[[#This Row],[HOSPITAL TIER2]],Table3[HOSPITAL TIER2],1,FALSE)</f>
        <v>tier - 3</v>
      </c>
      <c r="P395" s="11" t="str">
        <f>VLOOKUP(Table3[[#This Row],[city tier2]],Table3[city tier2],1,FALSE)</f>
        <v>tier - 1</v>
      </c>
      <c r="Q395" s="11" t="str">
        <f>VLOOKUP(Table3[[#This Row],[state id2]],Table3[state id2],1,FALSE)</f>
        <v>R1011</v>
      </c>
      <c r="R395" s="11">
        <f t="shared" si="12"/>
        <v>-9.7019400647743365E-2</v>
      </c>
      <c r="S395" s="11">
        <f t="shared" si="13"/>
        <v>3.703490121364038E-3</v>
      </c>
    </row>
    <row r="396" spans="1:19" x14ac:dyDescent="0.25">
      <c r="A396" s="20" t="str">
        <f>VLOOKUP('Customer Names'!A396,'Customer Names'!A396:A2731,1,FALSE)</f>
        <v>Id395</v>
      </c>
      <c r="B396" s="20" t="str">
        <f>VLOOKUP(Table6[[#This Row],[NAME]],Table6[NAME],1,FALSE)</f>
        <v>Maryanna</v>
      </c>
      <c r="C396" s="11">
        <f>VLOOKUP(Table4[[#This Row],[BMI]],Table4[BMI],1,FALSE)</f>
        <v>24.1</v>
      </c>
      <c r="D396" s="11">
        <f>VLOOKUP(Table4[[#This Row],[HBA1C]],Table4[HBA1C],1,FALSE)</f>
        <v>11.14</v>
      </c>
      <c r="E396" s="11" t="str">
        <f>VLOOKUP(Table4[[#This Row],[Any Transplants]],Table4[Any Transplants],1,FALSE)</f>
        <v>No</v>
      </c>
      <c r="F396" s="11" t="str">
        <f>VLOOKUP(Table4[[#This Row],[Cancer history]],Table4[Cancer history],1,FALSE)</f>
        <v>No</v>
      </c>
      <c r="G396" s="11" t="str">
        <f>VLOOKUP(Table4[[#This Row],[Smoker2]],Table4[Smoker2],1,FALSE)</f>
        <v>NO</v>
      </c>
      <c r="H396" s="11" t="str">
        <f>VLOOKUP(Table4[[#This Row],[Heart Issues]],Table4[Heart Issues],1,FALSE)</f>
        <v>yes</v>
      </c>
      <c r="I396" s="11">
        <f>VLOOKUP(Table4[[#This Row],[Number of Major Surgeries]],Table4[Number of Major Surgeries],1,FALSE)</f>
        <v>1</v>
      </c>
      <c r="J396" s="11" t="str">
        <f>VLOOKUP('Medical Examinations'!M396,'Medical Examinations'!M396:M2730,1,FALSE)</f>
        <v>normal weight</v>
      </c>
      <c r="K396" s="11" t="str">
        <f>VLOOKUP('Medical Examinations'!N396,'Medical Examinations'!N396:N2730,1,FALSE)</f>
        <v>diabetes</v>
      </c>
      <c r="L396" s="11" t="str">
        <f>VLOOKUP(Table3[[#This Row],[date of birth]],Table3[date of birth],1,FALSE)</f>
        <v>6-Jul-1984</v>
      </c>
      <c r="M396" s="11">
        <f>VLOOKUP(Table3[[#This Row],[age]],Table3[age],1,FALSE)</f>
        <v>38</v>
      </c>
      <c r="N396" s="65">
        <f>VLOOKUP(Table3[[#This Row],[charges2]],Table3[charges2],1,FALSE)</f>
        <v>3678.86</v>
      </c>
      <c r="O396" s="11" t="str">
        <f>VLOOKUP(Table3[[#This Row],[HOSPITAL TIER2]],Table3[HOSPITAL TIER2],1,FALSE)</f>
        <v>tier - 2</v>
      </c>
      <c r="P396" s="11" t="str">
        <f>VLOOKUP(Table3[[#This Row],[city tier2]],Table3[city tier2],1,FALSE)</f>
        <v>tier - 3</v>
      </c>
      <c r="Q396" s="11" t="str">
        <f>VLOOKUP(Table3[[#This Row],[state id2]],Table3[state id2],1,FALSE)</f>
        <v>R1013</v>
      </c>
      <c r="R396" s="11">
        <f t="shared" si="12"/>
        <v>-9.6924910080615226E-2</v>
      </c>
      <c r="S396" s="11">
        <f t="shared" si="13"/>
        <v>3.2583487808964125E-3</v>
      </c>
    </row>
    <row r="397" spans="1:19" x14ac:dyDescent="0.25">
      <c r="A397" s="20" t="str">
        <f>VLOOKUP('Customer Names'!A397,'Customer Names'!A397:A2732,1,FALSE)</f>
        <v>Id396</v>
      </c>
      <c r="B397" s="20" t="str">
        <f>VLOOKUP(Table6[[#This Row],[NAME]],Table6[NAME],1,FALSE)</f>
        <v>Jessica H.</v>
      </c>
      <c r="C397" s="11">
        <f>VLOOKUP(Table4[[#This Row],[BMI]],Table4[BMI],1,FALSE)</f>
        <v>27.1</v>
      </c>
      <c r="D397" s="11">
        <f>VLOOKUP(Table4[[#This Row],[HBA1C]],Table4[HBA1C],1,FALSE)</f>
        <v>9.0500000000000007</v>
      </c>
      <c r="E397" s="11" t="str">
        <f>VLOOKUP(Table4[[#This Row],[Any Transplants]],Table4[Any Transplants],1,FALSE)</f>
        <v>No</v>
      </c>
      <c r="F397" s="11" t="str">
        <f>VLOOKUP(Table4[[#This Row],[Cancer history]],Table4[Cancer history],1,FALSE)</f>
        <v>No</v>
      </c>
      <c r="G397" s="11" t="str">
        <f>VLOOKUP(Table4[[#This Row],[Smoker2]],Table4[Smoker2],1,FALSE)</f>
        <v>NO</v>
      </c>
      <c r="H397" s="11" t="str">
        <f>VLOOKUP(Table4[[#This Row],[Heart Issues]],Table4[Heart Issues],1,FALSE)</f>
        <v>No</v>
      </c>
      <c r="I397" s="11">
        <f>VLOOKUP(Table4[[#This Row],[Number of Major Surgeries]],Table4[Number of Major Surgeries],1,FALSE)</f>
        <v>2</v>
      </c>
      <c r="J397" s="11" t="str">
        <f>VLOOKUP('Medical Examinations'!M397,'Medical Examinations'!M397:M2731,1,FALSE)</f>
        <v>over weight</v>
      </c>
      <c r="K397" s="11" t="str">
        <f>VLOOKUP('Medical Examinations'!N397,'Medical Examinations'!N397:N2731,1,FALSE)</f>
        <v>diabetes</v>
      </c>
      <c r="L397" s="11" t="str">
        <f>VLOOKUP(Table3[[#This Row],[date of birth]],Table3[date of birth],1,FALSE)</f>
        <v>10-Jul-2003</v>
      </c>
      <c r="M397" s="11">
        <f>VLOOKUP(Table3[[#This Row],[age]],Table3[age],1,FALSE)</f>
        <v>19</v>
      </c>
      <c r="N397" s="65">
        <f>VLOOKUP(Table3[[#This Row],[charges2]],Table3[charges2],1,FALSE)</f>
        <v>3688.35</v>
      </c>
      <c r="O397" s="11" t="str">
        <f>VLOOKUP(Table3[[#This Row],[HOSPITAL TIER2]],Table3[HOSPITAL TIER2],1,FALSE)</f>
        <v>tier - 2</v>
      </c>
      <c r="P397" s="11" t="str">
        <f>VLOOKUP(Table3[[#This Row],[city tier2]],Table3[city tier2],1,FALSE)</f>
        <v>tier - 2</v>
      </c>
      <c r="Q397" s="11" t="str">
        <f>VLOOKUP(Table3[[#This Row],[state id2]],Table3[state id2],1,FALSE)</f>
        <v>R1021</v>
      </c>
      <c r="R397" s="11">
        <f t="shared" si="12"/>
        <v>-9.7076082628795954E-2</v>
      </c>
      <c r="S397" s="11">
        <f t="shared" si="13"/>
        <v>3.6628627755979468E-3</v>
      </c>
    </row>
    <row r="398" spans="1:19" x14ac:dyDescent="0.25">
      <c r="A398" s="20" t="str">
        <f>VLOOKUP('Customer Names'!A398,'Customer Names'!A398:A2733,1,FALSE)</f>
        <v>Id397</v>
      </c>
      <c r="B398" s="20" t="str">
        <f>VLOOKUP(Table6[[#This Row],[NAME]],Table6[NAME],1,FALSE)</f>
        <v>Deanna</v>
      </c>
      <c r="C398" s="11">
        <f>VLOOKUP(Table4[[#This Row],[BMI]],Table4[BMI],1,FALSE)</f>
        <v>24.42</v>
      </c>
      <c r="D398" s="11">
        <f>VLOOKUP(Table4[[#This Row],[HBA1C]],Table4[HBA1C],1,FALSE)</f>
        <v>11.31</v>
      </c>
      <c r="E398" s="11" t="str">
        <f>VLOOKUP(Table4[[#This Row],[Any Transplants]],Table4[Any Transplants],1,FALSE)</f>
        <v>No</v>
      </c>
      <c r="F398" s="11" t="str">
        <f>VLOOKUP(Table4[[#This Row],[Cancer history]],Table4[Cancer history],1,FALSE)</f>
        <v>No</v>
      </c>
      <c r="G398" s="11" t="str">
        <f>VLOOKUP(Table4[[#This Row],[Smoker2]],Table4[Smoker2],1,FALSE)</f>
        <v>YES</v>
      </c>
      <c r="H398" s="11" t="str">
        <f>VLOOKUP(Table4[[#This Row],[Heart Issues]],Table4[Heart Issues],1,FALSE)</f>
        <v>No</v>
      </c>
      <c r="I398" s="11">
        <f>VLOOKUP(Table4[[#This Row],[Number of Major Surgeries]],Table4[Number of Major Surgeries],1,FALSE)</f>
        <v>0</v>
      </c>
      <c r="J398" s="11" t="str">
        <f>VLOOKUP('Medical Examinations'!M398,'Medical Examinations'!M398:M2732,1,FALSE)</f>
        <v>normal weight</v>
      </c>
      <c r="K398" s="11" t="str">
        <f>VLOOKUP('Medical Examinations'!N398,'Medical Examinations'!N398:N2732,1,FALSE)</f>
        <v>diabetes</v>
      </c>
      <c r="L398" s="11" t="str">
        <f>VLOOKUP(Table3[[#This Row],[date of birth]],Table3[date of birth],1,FALSE)</f>
        <v>14-Dec-1981</v>
      </c>
      <c r="M398" s="11">
        <f>VLOOKUP(Table3[[#This Row],[age]],Table3[age],1,FALSE)</f>
        <v>41</v>
      </c>
      <c r="N398" s="65">
        <f>VLOOKUP(Table3[[#This Row],[charges2]],Table3[charges2],1,FALSE)</f>
        <v>3688.38</v>
      </c>
      <c r="O398" s="11" t="str">
        <f>VLOOKUP(Table3[[#This Row],[HOSPITAL TIER2]],Table3[HOSPITAL TIER2],1,FALSE)</f>
        <v>tier - 2</v>
      </c>
      <c r="P398" s="11" t="str">
        <f>VLOOKUP(Table3[[#This Row],[city tier2]],Table3[city tier2],1,FALSE)</f>
        <v>tier - 2</v>
      </c>
      <c r="Q398" s="11" t="str">
        <f>VLOOKUP(Table3[[#This Row],[state id2]],Table3[state id2],1,FALSE)</f>
        <v>R1013</v>
      </c>
      <c r="R398" s="11">
        <f t="shared" si="12"/>
        <v>-9.7530569176621604E-2</v>
      </c>
      <c r="S398" s="11">
        <f t="shared" si="13"/>
        <v>4.8273480214299277E-3</v>
      </c>
    </row>
    <row r="399" spans="1:19" x14ac:dyDescent="0.25">
      <c r="A399" s="20" t="str">
        <f>VLOOKUP('Customer Names'!A399,'Customer Names'!A399:A2734,1,FALSE)</f>
        <v>Id398</v>
      </c>
      <c r="B399" s="20" t="str">
        <f>VLOOKUP(Table6[[#This Row],[NAME]],Table6[NAME],1,FALSE)</f>
        <v>Peter</v>
      </c>
      <c r="C399" s="11">
        <f>VLOOKUP(Table4[[#This Row],[BMI]],Table4[BMI],1,FALSE)</f>
        <v>26.695</v>
      </c>
      <c r="D399" s="11">
        <f>VLOOKUP(Table4[[#This Row],[HBA1C]],Table4[HBA1C],1,FALSE)</f>
        <v>4.68</v>
      </c>
      <c r="E399" s="11" t="str">
        <f>VLOOKUP(Table4[[#This Row],[Any Transplants]],Table4[Any Transplants],1,FALSE)</f>
        <v>No</v>
      </c>
      <c r="F399" s="11" t="str">
        <f>VLOOKUP(Table4[[#This Row],[Cancer history]],Table4[Cancer history],1,FALSE)</f>
        <v>No</v>
      </c>
      <c r="G399" s="11" t="str">
        <f>VLOOKUP(Table4[[#This Row],[Smoker2]],Table4[Smoker2],1,FALSE)</f>
        <v>YES</v>
      </c>
      <c r="H399" s="11" t="str">
        <f>VLOOKUP(Table4[[#This Row],[Heart Issues]],Table4[Heart Issues],1,FALSE)</f>
        <v>yes</v>
      </c>
      <c r="I399" s="11">
        <f>VLOOKUP(Table4[[#This Row],[Number of Major Surgeries]],Table4[Number of Major Surgeries],1,FALSE)</f>
        <v>2</v>
      </c>
      <c r="J399" s="11" t="str">
        <f>VLOOKUP('Medical Examinations'!M399,'Medical Examinations'!M399:M2733,1,FALSE)</f>
        <v>over weight</v>
      </c>
      <c r="K399" s="11" t="str">
        <f>VLOOKUP('Medical Examinations'!N399,'Medical Examinations'!N399:N2733,1,FALSE)</f>
        <v>normal</v>
      </c>
      <c r="L399" s="11" t="str">
        <f>VLOOKUP(Table3[[#This Row],[date of birth]],Table3[date of birth],1,FALSE)</f>
        <v>21-Oct-1995</v>
      </c>
      <c r="M399" s="11">
        <f>VLOOKUP(Table3[[#This Row],[age]],Table3[age],1,FALSE)</f>
        <v>27</v>
      </c>
      <c r="N399" s="65">
        <f>VLOOKUP(Table3[[#This Row],[charges2]],Table3[charges2],1,FALSE)</f>
        <v>3693.43</v>
      </c>
      <c r="O399" s="11" t="str">
        <f>VLOOKUP(Table3[[#This Row],[HOSPITAL TIER2]],Table3[HOSPITAL TIER2],1,FALSE)</f>
        <v>tier - 2</v>
      </c>
      <c r="P399" s="11" t="str">
        <f>VLOOKUP(Table3[[#This Row],[city tier2]],Table3[city tier2],1,FALSE)</f>
        <v>tier - 3</v>
      </c>
      <c r="Q399" s="11" t="str">
        <f>VLOOKUP(Table3[[#This Row],[state id2]],Table3[state id2],1,FALSE)</f>
        <v>R1011</v>
      </c>
      <c r="R399" s="11">
        <f t="shared" si="12"/>
        <v>-9.7584597246931484E-2</v>
      </c>
      <c r="S399" s="11">
        <f t="shared" si="13"/>
        <v>4.9704866771568936E-3</v>
      </c>
    </row>
    <row r="400" spans="1:19" x14ac:dyDescent="0.25">
      <c r="A400" s="20" t="str">
        <f>VLOOKUP('Customer Names'!A400,'Customer Names'!A400:A2735,1,FALSE)</f>
        <v>Id399</v>
      </c>
      <c r="B400" s="20" t="str">
        <f>VLOOKUP(Table6[[#This Row],[NAME]],Table6[NAME],1,FALSE)</f>
        <v>Rebecca</v>
      </c>
      <c r="C400" s="11">
        <f>VLOOKUP(Table4[[#This Row],[BMI]],Table4[BMI],1,FALSE)</f>
        <v>27.79</v>
      </c>
      <c r="D400" s="11">
        <f>VLOOKUP(Table4[[#This Row],[HBA1C]],Table4[HBA1C],1,FALSE)</f>
        <v>6.05</v>
      </c>
      <c r="E400" s="11" t="str">
        <f>VLOOKUP(Table4[[#This Row],[Any Transplants]],Table4[Any Transplants],1,FALSE)</f>
        <v>yes</v>
      </c>
      <c r="F400" s="11" t="str">
        <f>VLOOKUP(Table4[[#This Row],[Cancer history]],Table4[Cancer history],1,FALSE)</f>
        <v>No</v>
      </c>
      <c r="G400" s="11" t="str">
        <f>VLOOKUP(Table4[[#This Row],[Smoker2]],Table4[Smoker2],1,FALSE)</f>
        <v>YES</v>
      </c>
      <c r="H400" s="11" t="str">
        <f>VLOOKUP(Table4[[#This Row],[Heart Issues]],Table4[Heart Issues],1,FALSE)</f>
        <v>yes</v>
      </c>
      <c r="I400" s="11">
        <f>VLOOKUP(Table4[[#This Row],[Number of Major Surgeries]],Table4[Number of Major Surgeries],1,FALSE)</f>
        <v>1</v>
      </c>
      <c r="J400" s="11" t="str">
        <f>VLOOKUP('Medical Examinations'!M400,'Medical Examinations'!M400:M2734,1,FALSE)</f>
        <v>over weight</v>
      </c>
      <c r="K400" s="11" t="str">
        <f>VLOOKUP('Medical Examinations'!N400,'Medical Examinations'!N400:N2734,1,FALSE)</f>
        <v>prediabetes</v>
      </c>
      <c r="L400" s="11" t="str">
        <f>VLOOKUP(Table3[[#This Row],[date of birth]],Table3[date of birth],1,FALSE)</f>
        <v>18-Aug-1988</v>
      </c>
      <c r="M400" s="11">
        <f>VLOOKUP(Table3[[#This Row],[age]],Table3[age],1,FALSE)</f>
        <v>34</v>
      </c>
      <c r="N400" s="65">
        <f>VLOOKUP(Table3[[#This Row],[charges2]],Table3[charges2],1,FALSE)</f>
        <v>3699.54</v>
      </c>
      <c r="O400" s="11" t="str">
        <f>VLOOKUP(Table3[[#This Row],[HOSPITAL TIER2]],Table3[HOSPITAL TIER2],1,FALSE)</f>
        <v>tier - 2</v>
      </c>
      <c r="P400" s="11" t="str">
        <f>VLOOKUP(Table3[[#This Row],[city tier2]],Table3[city tier2],1,FALSE)</f>
        <v>tier - 3</v>
      </c>
      <c r="Q400" s="11" t="str">
        <f>VLOOKUP(Table3[[#This Row],[state id2]],Table3[state id2],1,FALSE)</f>
        <v>R1013</v>
      </c>
      <c r="R400" s="11">
        <f t="shared" si="12"/>
        <v>-9.7897701608214871E-2</v>
      </c>
      <c r="S400" s="11">
        <f t="shared" si="13"/>
        <v>4.4203206433526612E-3</v>
      </c>
    </row>
    <row r="401" spans="1:19" x14ac:dyDescent="0.25">
      <c r="A401" s="20" t="str">
        <f>VLOOKUP('Customer Names'!A401,'Customer Names'!A401:A2736,1,FALSE)</f>
        <v>Id400</v>
      </c>
      <c r="B401" s="20" t="str">
        <f>VLOOKUP(Table6[[#This Row],[NAME]],Table6[NAME],1,FALSE)</f>
        <v>Elizabeth M.</v>
      </c>
      <c r="C401" s="11">
        <f>VLOOKUP(Table4[[#This Row],[BMI]],Table4[BMI],1,FALSE)</f>
        <v>32.68</v>
      </c>
      <c r="D401" s="11">
        <f>VLOOKUP(Table4[[#This Row],[HBA1C]],Table4[HBA1C],1,FALSE)</f>
        <v>4.68</v>
      </c>
      <c r="E401" s="11" t="str">
        <f>VLOOKUP(Table4[[#This Row],[Any Transplants]],Table4[Any Transplants],1,FALSE)</f>
        <v>No</v>
      </c>
      <c r="F401" s="11" t="str">
        <f>VLOOKUP(Table4[[#This Row],[Cancer history]],Table4[Cancer history],1,FALSE)</f>
        <v>No</v>
      </c>
      <c r="G401" s="11" t="str">
        <f>VLOOKUP(Table4[[#This Row],[Smoker2]],Table4[Smoker2],1,FALSE)</f>
        <v>NO</v>
      </c>
      <c r="H401" s="11" t="str">
        <f>VLOOKUP(Table4[[#This Row],[Heart Issues]],Table4[Heart Issues],1,FALSE)</f>
        <v>yes</v>
      </c>
      <c r="I401" s="11">
        <f>VLOOKUP(Table4[[#This Row],[Number of Major Surgeries]],Table4[Number of Major Surgeries],1,FALSE)</f>
        <v>0</v>
      </c>
      <c r="J401" s="11" t="str">
        <f>VLOOKUP('Medical Examinations'!M401,'Medical Examinations'!M401:M2735,1,FALSE)</f>
        <v>obesity</v>
      </c>
      <c r="K401" s="11" t="str">
        <f>VLOOKUP('Medical Examinations'!N401,'Medical Examinations'!N401:N2735,1,FALSE)</f>
        <v>normal</v>
      </c>
      <c r="L401" s="11" t="str">
        <f>VLOOKUP(Table3[[#This Row],[date of birth]],Table3[date of birth],1,FALSE)</f>
        <v>2-Dec-1989</v>
      </c>
      <c r="M401" s="11">
        <f>VLOOKUP(Table3[[#This Row],[age]],Table3[age],1,FALSE)</f>
        <v>33</v>
      </c>
      <c r="N401" s="65">
        <f>VLOOKUP(Table3[[#This Row],[charges2]],Table3[charges2],1,FALSE)</f>
        <v>3704.35</v>
      </c>
      <c r="O401" s="11" t="str">
        <f>VLOOKUP(Table3[[#This Row],[HOSPITAL TIER2]],Table3[HOSPITAL TIER2],1,FALSE)</f>
        <v>tier - 2</v>
      </c>
      <c r="P401" s="11" t="str">
        <f>VLOOKUP(Table3[[#This Row],[city tier2]],Table3[city tier2],1,FALSE)</f>
        <v>tier - 2</v>
      </c>
      <c r="Q401" s="11" t="str">
        <f>VLOOKUP(Table3[[#This Row],[state id2]],Table3[state id2],1,FALSE)</f>
        <v>R1013</v>
      </c>
      <c r="R401" s="11">
        <f t="shared" si="12"/>
        <v>-9.8011961060003178E-2</v>
      </c>
      <c r="S401" s="11">
        <f t="shared" si="13"/>
        <v>4.3444983668460705E-3</v>
      </c>
    </row>
    <row r="402" spans="1:19" x14ac:dyDescent="0.25">
      <c r="A402" s="20" t="str">
        <f>VLOOKUP('Customer Names'!A402,'Customer Names'!A402:A2737,1,FALSE)</f>
        <v>Id401</v>
      </c>
      <c r="B402" s="20" t="str">
        <f>VLOOKUP(Table6[[#This Row],[NAME]],Table6[NAME],1,FALSE)</f>
        <v>Gregory</v>
      </c>
      <c r="C402" s="11">
        <f>VLOOKUP(Table4[[#This Row],[BMI]],Table4[BMI],1,FALSE)</f>
        <v>26.4</v>
      </c>
      <c r="D402" s="11">
        <f>VLOOKUP(Table4[[#This Row],[HBA1C]],Table4[HBA1C],1,FALSE)</f>
        <v>9.5</v>
      </c>
      <c r="E402" s="11" t="str">
        <f>VLOOKUP(Table4[[#This Row],[Any Transplants]],Table4[Any Transplants],1,FALSE)</f>
        <v>No</v>
      </c>
      <c r="F402" s="11" t="str">
        <f>VLOOKUP(Table4[[#This Row],[Cancer history]],Table4[Cancer history],1,FALSE)</f>
        <v>No</v>
      </c>
      <c r="G402" s="11" t="str">
        <f>VLOOKUP(Table4[[#This Row],[Smoker2]],Table4[Smoker2],1,FALSE)</f>
        <v>NO</v>
      </c>
      <c r="H402" s="11" t="str">
        <f>VLOOKUP(Table4[[#This Row],[Heart Issues]],Table4[Heart Issues],1,FALSE)</f>
        <v>yes</v>
      </c>
      <c r="I402" s="11">
        <f>VLOOKUP(Table4[[#This Row],[Number of Major Surgeries]],Table4[Number of Major Surgeries],1,FALSE)</f>
        <v>2</v>
      </c>
      <c r="J402" s="11" t="str">
        <f>VLOOKUP('Medical Examinations'!M402,'Medical Examinations'!M402:M2736,1,FALSE)</f>
        <v>over weight</v>
      </c>
      <c r="K402" s="11" t="str">
        <f>VLOOKUP('Medical Examinations'!N402,'Medical Examinations'!N402:N2736,1,FALSE)</f>
        <v>diabetes</v>
      </c>
      <c r="L402" s="11" t="str">
        <f>VLOOKUP(Table3[[#This Row],[date of birth]],Table3[date of birth],1,FALSE)</f>
        <v>5-Nov-2004</v>
      </c>
      <c r="M402" s="11">
        <f>VLOOKUP(Table3[[#This Row],[age]],Table3[age],1,FALSE)</f>
        <v>18</v>
      </c>
      <c r="N402" s="65">
        <f>VLOOKUP(Table3[[#This Row],[charges2]],Table3[charges2],1,FALSE)</f>
        <v>3722.23</v>
      </c>
      <c r="O402" s="11" t="str">
        <f>VLOOKUP(Table3[[#This Row],[HOSPITAL TIER2]],Table3[HOSPITAL TIER2],1,FALSE)</f>
        <v>tier - 2</v>
      </c>
      <c r="P402" s="11" t="str">
        <f>VLOOKUP(Table3[[#This Row],[city tier2]],Table3[city tier2],1,FALSE)</f>
        <v>tier - 2</v>
      </c>
      <c r="Q402" s="11" t="str">
        <f>VLOOKUP(Table3[[#This Row],[state id2]],Table3[state id2],1,FALSE)</f>
        <v>R1025</v>
      </c>
      <c r="R402" s="11">
        <f t="shared" si="12"/>
        <v>-9.7907283209802201E-2</v>
      </c>
      <c r="S402" s="11">
        <f t="shared" si="13"/>
        <v>4.0066121737262666E-3</v>
      </c>
    </row>
    <row r="403" spans="1:19" x14ac:dyDescent="0.25">
      <c r="A403" s="20" t="str">
        <f>VLOOKUP('Customer Names'!A403,'Customer Names'!A403:A2738,1,FALSE)</f>
        <v>Id402</v>
      </c>
      <c r="B403" s="20" t="str">
        <f>VLOOKUP(Table6[[#This Row],[NAME]],Table6[NAME],1,FALSE)</f>
        <v>Sarah E.</v>
      </c>
      <c r="C403" s="11">
        <f>VLOOKUP(Table4[[#This Row],[BMI]],Table4[BMI],1,FALSE)</f>
        <v>23.655000000000001</v>
      </c>
      <c r="D403" s="11">
        <f>VLOOKUP(Table4[[#This Row],[HBA1C]],Table4[HBA1C],1,FALSE)</f>
        <v>10.84</v>
      </c>
      <c r="E403" s="11" t="str">
        <f>VLOOKUP(Table4[[#This Row],[Any Transplants]],Table4[Any Transplants],1,FALSE)</f>
        <v>No</v>
      </c>
      <c r="F403" s="11" t="str">
        <f>VLOOKUP(Table4[[#This Row],[Cancer history]],Table4[Cancer history],1,FALSE)</f>
        <v>Yes</v>
      </c>
      <c r="G403" s="11" t="str">
        <f>VLOOKUP(Table4[[#This Row],[Smoker2]],Table4[Smoker2],1,FALSE)</f>
        <v>YES</v>
      </c>
      <c r="H403" s="11" t="str">
        <f>VLOOKUP(Table4[[#This Row],[Heart Issues]],Table4[Heart Issues],1,FALSE)</f>
        <v>yes</v>
      </c>
      <c r="I403" s="11">
        <f>VLOOKUP(Table4[[#This Row],[Number of Major Surgeries]],Table4[Number of Major Surgeries],1,FALSE)</f>
        <v>1</v>
      </c>
      <c r="J403" s="11" t="str">
        <f>VLOOKUP('Medical Examinations'!M403,'Medical Examinations'!M403:M2737,1,FALSE)</f>
        <v>normal weight</v>
      </c>
      <c r="K403" s="11" t="str">
        <f>VLOOKUP('Medical Examinations'!N403,'Medical Examinations'!N403:N2737,1,FALSE)</f>
        <v>diabetes</v>
      </c>
      <c r="L403" s="11" t="str">
        <f>VLOOKUP(Table3[[#This Row],[date of birth]],Table3[date of birth],1,FALSE)</f>
        <v>1-Dec-1986</v>
      </c>
      <c r="M403" s="11">
        <f>VLOOKUP(Table3[[#This Row],[age]],Table3[age],1,FALSE)</f>
        <v>36</v>
      </c>
      <c r="N403" s="65">
        <f>VLOOKUP(Table3[[#This Row],[charges2]],Table3[charges2],1,FALSE)</f>
        <v>3731.6</v>
      </c>
      <c r="O403" s="11" t="str">
        <f>VLOOKUP(Table3[[#This Row],[HOSPITAL TIER2]],Table3[HOSPITAL TIER2],1,FALSE)</f>
        <v>tier - 2</v>
      </c>
      <c r="P403" s="11" t="str">
        <f>VLOOKUP(Table3[[#This Row],[city tier2]],Table3[city tier2],1,FALSE)</f>
        <v>tier - 2</v>
      </c>
      <c r="Q403" s="11" t="str">
        <f>VLOOKUP(Table3[[#This Row],[state id2]],Table3[state id2],1,FALSE)</f>
        <v>R1013</v>
      </c>
      <c r="R403" s="11">
        <f t="shared" si="12"/>
        <v>-9.847713843641516E-2</v>
      </c>
      <c r="S403" s="11">
        <f t="shared" si="13"/>
        <v>5.4445795029526012E-3</v>
      </c>
    </row>
    <row r="404" spans="1:19" x14ac:dyDescent="0.25">
      <c r="A404" s="20" t="str">
        <f>VLOOKUP('Customer Names'!A404,'Customer Names'!A404:A2739,1,FALSE)</f>
        <v>Id403</v>
      </c>
      <c r="B404" s="20" t="str">
        <f>VLOOKUP(Table6[[#This Row],[NAME]],Table6[NAME],1,FALSE)</f>
        <v>Anne Elise</v>
      </c>
      <c r="C404" s="11">
        <f>VLOOKUP(Table4[[#This Row],[BMI]],Table4[BMI],1,FALSE)</f>
        <v>27.36</v>
      </c>
      <c r="D404" s="11">
        <f>VLOOKUP(Table4[[#This Row],[HBA1C]],Table4[HBA1C],1,FALSE)</f>
        <v>5.88</v>
      </c>
      <c r="E404" s="11" t="str">
        <f>VLOOKUP(Table4[[#This Row],[Any Transplants]],Table4[Any Transplants],1,FALSE)</f>
        <v>No</v>
      </c>
      <c r="F404" s="11" t="str">
        <f>VLOOKUP(Table4[[#This Row],[Cancer history]],Table4[Cancer history],1,FALSE)</f>
        <v>No</v>
      </c>
      <c r="G404" s="11" t="str">
        <f>VLOOKUP(Table4[[#This Row],[Smoker2]],Table4[Smoker2],1,FALSE)</f>
        <v>NO</v>
      </c>
      <c r="H404" s="11" t="str">
        <f>VLOOKUP(Table4[[#This Row],[Heart Issues]],Table4[Heart Issues],1,FALSE)</f>
        <v>No</v>
      </c>
      <c r="I404" s="11">
        <f>VLOOKUP(Table4[[#This Row],[Number of Major Surgeries]],Table4[Number of Major Surgeries],1,FALSE)</f>
        <v>2</v>
      </c>
      <c r="J404" s="11" t="str">
        <f>VLOOKUP('Medical Examinations'!M404,'Medical Examinations'!M404:M2738,1,FALSE)</f>
        <v>over weight</v>
      </c>
      <c r="K404" s="11" t="str">
        <f>VLOOKUP('Medical Examinations'!N404,'Medical Examinations'!N404:N2738,1,FALSE)</f>
        <v>prediabetes</v>
      </c>
      <c r="L404" s="11" t="str">
        <f>VLOOKUP(Table3[[#This Row],[date of birth]],Table3[date of birth],1,FALSE)</f>
        <v>22-Aug-1994</v>
      </c>
      <c r="M404" s="11">
        <f>VLOOKUP(Table3[[#This Row],[age]],Table3[age],1,FALSE)</f>
        <v>28</v>
      </c>
      <c r="N404" s="65">
        <f>VLOOKUP(Table3[[#This Row],[charges2]],Table3[charges2],1,FALSE)</f>
        <v>3732.63</v>
      </c>
      <c r="O404" s="11" t="str">
        <f>VLOOKUP(Table3[[#This Row],[HOSPITAL TIER2]],Table3[HOSPITAL TIER2],1,FALSE)</f>
        <v>tier - 2</v>
      </c>
      <c r="P404" s="11" t="str">
        <f>VLOOKUP(Table3[[#This Row],[city tier2]],Table3[city tier2],1,FALSE)</f>
        <v>tier - 3</v>
      </c>
      <c r="Q404" s="11" t="str">
        <f>VLOOKUP(Table3[[#This Row],[state id2]],Table3[state id2],1,FALSE)</f>
        <v>R1024</v>
      </c>
      <c r="R404" s="11">
        <f t="shared" si="12"/>
        <v>-9.8712254669092364E-2</v>
      </c>
      <c r="S404" s="11">
        <f t="shared" si="13"/>
        <v>6.001531476018453E-3</v>
      </c>
    </row>
    <row r="405" spans="1:19" x14ac:dyDescent="0.25">
      <c r="A405" s="20" t="str">
        <f>VLOOKUP('Customer Names'!A405,'Customer Names'!A405:A2740,1,FALSE)</f>
        <v>Id404</v>
      </c>
      <c r="B405" s="20" t="str">
        <f>VLOOKUP(Table6[[#This Row],[NAME]],Table6[NAME],1,FALSE)</f>
        <v>Christopher R</v>
      </c>
      <c r="C405" s="11">
        <f>VLOOKUP(Table4[[#This Row],[BMI]],Table4[BMI],1,FALSE)</f>
        <v>27.82</v>
      </c>
      <c r="D405" s="11">
        <f>VLOOKUP(Table4[[#This Row],[HBA1C]],Table4[HBA1C],1,FALSE)</f>
        <v>5.24</v>
      </c>
      <c r="E405" s="11" t="str">
        <f>VLOOKUP(Table4[[#This Row],[Any Transplants]],Table4[Any Transplants],1,FALSE)</f>
        <v>No</v>
      </c>
      <c r="F405" s="11" t="str">
        <f>VLOOKUP(Table4[[#This Row],[Cancer history]],Table4[Cancer history],1,FALSE)</f>
        <v>No</v>
      </c>
      <c r="G405" s="11" t="str">
        <f>VLOOKUP(Table4[[#This Row],[Smoker2]],Table4[Smoker2],1,FALSE)</f>
        <v>YES</v>
      </c>
      <c r="H405" s="11" t="str">
        <f>VLOOKUP(Table4[[#This Row],[Heart Issues]],Table4[Heart Issues],1,FALSE)</f>
        <v>yes</v>
      </c>
      <c r="I405" s="11">
        <f>VLOOKUP(Table4[[#This Row],[Number of Major Surgeries]],Table4[Number of Major Surgeries],1,FALSE)</f>
        <v>0</v>
      </c>
      <c r="J405" s="11" t="str">
        <f>VLOOKUP('Medical Examinations'!M405,'Medical Examinations'!M405:M2739,1,FALSE)</f>
        <v>over weight</v>
      </c>
      <c r="K405" s="11" t="str">
        <f>VLOOKUP('Medical Examinations'!N405,'Medical Examinations'!N405:N2739,1,FALSE)</f>
        <v>normal</v>
      </c>
      <c r="L405" s="11" t="str">
        <f>VLOOKUP(Table3[[#This Row],[date of birth]],Table3[date of birth],1,FALSE)</f>
        <v>22-Jun-1993</v>
      </c>
      <c r="M405" s="11">
        <f>VLOOKUP(Table3[[#This Row],[age]],Table3[age],1,FALSE)</f>
        <v>29</v>
      </c>
      <c r="N405" s="65">
        <f>VLOOKUP(Table3[[#This Row],[charges2]],Table3[charges2],1,FALSE)</f>
        <v>3736.46</v>
      </c>
      <c r="O405" s="11" t="str">
        <f>VLOOKUP(Table3[[#This Row],[HOSPITAL TIER2]],Table3[HOSPITAL TIER2],1,FALSE)</f>
        <v>tier - 2</v>
      </c>
      <c r="P405" s="11" t="str">
        <f>VLOOKUP(Table3[[#This Row],[city tier2]],Table3[city tier2],1,FALSE)</f>
        <v>tier - 2</v>
      </c>
      <c r="Q405" s="11" t="str">
        <f>VLOOKUP(Table3[[#This Row],[state id2]],Table3[state id2],1,FALSE)</f>
        <v>R1012</v>
      </c>
      <c r="R405" s="11">
        <f t="shared" si="12"/>
        <v>-9.8954957257525372E-2</v>
      </c>
      <c r="S405" s="11">
        <f t="shared" si="13"/>
        <v>5.8250718926878943E-3</v>
      </c>
    </row>
    <row r="406" spans="1:19" x14ac:dyDescent="0.25">
      <c r="A406" s="20" t="str">
        <f>VLOOKUP('Customer Names'!A406,'Customer Names'!A406:A2741,1,FALSE)</f>
        <v>Id405</v>
      </c>
      <c r="B406" s="20" t="str">
        <f>VLOOKUP(Table6[[#This Row],[NAME]],Table6[NAME],1,FALSE)</f>
        <v>Elliot</v>
      </c>
      <c r="C406" s="11">
        <f>VLOOKUP(Table4[[#This Row],[BMI]],Table4[BMI],1,FALSE)</f>
        <v>25.46</v>
      </c>
      <c r="D406" s="11">
        <f>VLOOKUP(Table4[[#This Row],[HBA1C]],Table4[HBA1C],1,FALSE)</f>
        <v>11.75</v>
      </c>
      <c r="E406" s="11" t="str">
        <f>VLOOKUP(Table4[[#This Row],[Any Transplants]],Table4[Any Transplants],1,FALSE)</f>
        <v>No</v>
      </c>
      <c r="F406" s="11" t="str">
        <f>VLOOKUP(Table4[[#This Row],[Cancer history]],Table4[Cancer history],1,FALSE)</f>
        <v>No</v>
      </c>
      <c r="G406" s="11" t="str">
        <f>VLOOKUP(Table4[[#This Row],[Smoker2]],Table4[Smoker2],1,FALSE)</f>
        <v>NO</v>
      </c>
      <c r="H406" s="11" t="str">
        <f>VLOOKUP(Table4[[#This Row],[Heart Issues]],Table4[Heart Issues],1,FALSE)</f>
        <v>No</v>
      </c>
      <c r="I406" s="11">
        <f>VLOOKUP(Table4[[#This Row],[Number of Major Surgeries]],Table4[Number of Major Surgeries],1,FALSE)</f>
        <v>0</v>
      </c>
      <c r="J406" s="11" t="str">
        <f>VLOOKUP('Medical Examinations'!M406,'Medical Examinations'!M406:M2740,1,FALSE)</f>
        <v>over weight</v>
      </c>
      <c r="K406" s="11" t="str">
        <f>VLOOKUP('Medical Examinations'!N406,'Medical Examinations'!N406:N2740,1,FALSE)</f>
        <v>diabetes</v>
      </c>
      <c r="L406" s="11" t="str">
        <f>VLOOKUP(Table3[[#This Row],[date of birth]],Table3[date of birth],1,FALSE)</f>
        <v>9-Sep-1986</v>
      </c>
      <c r="M406" s="11">
        <f>VLOOKUP(Table3[[#This Row],[age]],Table3[age],1,FALSE)</f>
        <v>36</v>
      </c>
      <c r="N406" s="65">
        <f>VLOOKUP(Table3[[#This Row],[charges2]],Table3[charges2],1,FALSE)</f>
        <v>3748.56</v>
      </c>
      <c r="O406" s="11" t="str">
        <f>VLOOKUP(Table3[[#This Row],[HOSPITAL TIER2]],Table3[HOSPITAL TIER2],1,FALSE)</f>
        <v>tier - 2</v>
      </c>
      <c r="P406" s="11" t="str">
        <f>VLOOKUP(Table3[[#This Row],[city tier2]],Table3[city tier2],1,FALSE)</f>
        <v>tier - 2</v>
      </c>
      <c r="Q406" s="11" t="str">
        <f>VLOOKUP(Table3[[#This Row],[state id2]],Table3[state id2],1,FALSE)</f>
        <v>R1013</v>
      </c>
      <c r="R406" s="11">
        <f t="shared" si="12"/>
        <v>-9.914684356679182E-2</v>
      </c>
      <c r="S406" s="11">
        <f t="shared" si="13"/>
        <v>5.4911874569602151E-3</v>
      </c>
    </row>
    <row r="407" spans="1:19" x14ac:dyDescent="0.25">
      <c r="A407" s="20" t="str">
        <f>VLOOKUP('Customer Names'!A407,'Customer Names'!A407:A2742,1,FALSE)</f>
        <v>Id406</v>
      </c>
      <c r="B407" s="20" t="str">
        <f>VLOOKUP(Table6[[#This Row],[NAME]],Table6[NAME],1,FALSE)</f>
        <v>Christopher D.</v>
      </c>
      <c r="C407" s="11">
        <f>VLOOKUP(Table4[[#This Row],[BMI]],Table4[BMI],1,FALSE)</f>
        <v>25.1</v>
      </c>
      <c r="D407" s="11">
        <f>VLOOKUP(Table4[[#This Row],[HBA1C]],Table4[HBA1C],1,FALSE)</f>
        <v>6.97</v>
      </c>
      <c r="E407" s="11" t="str">
        <f>VLOOKUP(Table4[[#This Row],[Any Transplants]],Table4[Any Transplants],1,FALSE)</f>
        <v>No</v>
      </c>
      <c r="F407" s="11" t="str">
        <f>VLOOKUP(Table4[[#This Row],[Cancer history]],Table4[Cancer history],1,FALSE)</f>
        <v>No</v>
      </c>
      <c r="G407" s="11" t="str">
        <f>VLOOKUP(Table4[[#This Row],[Smoker2]],Table4[Smoker2],1,FALSE)</f>
        <v>YES</v>
      </c>
      <c r="H407" s="11" t="str">
        <f>VLOOKUP(Table4[[#This Row],[Heart Issues]],Table4[Heart Issues],1,FALSE)</f>
        <v>No</v>
      </c>
      <c r="I407" s="11">
        <f>VLOOKUP(Table4[[#This Row],[Number of Major Surgeries]],Table4[Number of Major Surgeries],1,FALSE)</f>
        <v>0</v>
      </c>
      <c r="J407" s="11" t="str">
        <f>VLOOKUP('Medical Examinations'!M407,'Medical Examinations'!M407:M2741,1,FALSE)</f>
        <v>over weight</v>
      </c>
      <c r="K407" s="11" t="str">
        <f>VLOOKUP('Medical Examinations'!N407,'Medical Examinations'!N407:N2741,1,FALSE)</f>
        <v>diabetes</v>
      </c>
      <c r="L407" s="11" t="str">
        <f>VLOOKUP(Table3[[#This Row],[date of birth]],Table3[date of birth],1,FALSE)</f>
        <v>28-Oct-1991</v>
      </c>
      <c r="M407" s="11">
        <f>VLOOKUP(Table3[[#This Row],[age]],Table3[age],1,FALSE)</f>
        <v>31</v>
      </c>
      <c r="N407" s="65">
        <f>VLOOKUP(Table3[[#This Row],[charges2]],Table3[charges2],1,FALSE)</f>
        <v>3756.62</v>
      </c>
      <c r="O407" s="11" t="str">
        <f>VLOOKUP(Table3[[#This Row],[HOSPITAL TIER2]],Table3[HOSPITAL TIER2],1,FALSE)</f>
        <v>tier - 2</v>
      </c>
      <c r="P407" s="11" t="str">
        <f>VLOOKUP(Table3[[#This Row],[city tier2]],Table3[city tier2],1,FALSE)</f>
        <v>tier - 2</v>
      </c>
      <c r="Q407" s="11" t="str">
        <f>VLOOKUP(Table3[[#This Row],[state id2]],Table3[state id2],1,FALSE)</f>
        <v>R1013</v>
      </c>
      <c r="R407" s="11">
        <f t="shared" si="12"/>
        <v>-9.9316329416971313E-2</v>
      </c>
      <c r="S407" s="11">
        <f t="shared" si="13"/>
        <v>6.1702411690996179E-3</v>
      </c>
    </row>
    <row r="408" spans="1:19" x14ac:dyDescent="0.25">
      <c r="A408" s="20" t="str">
        <f>VLOOKUP('Customer Names'!A408,'Customer Names'!A408:A2743,1,FALSE)</f>
        <v>Id407</v>
      </c>
      <c r="B408" s="20" t="str">
        <f>VLOOKUP(Table6[[#This Row],[NAME]],Table6[NAME],1,FALSE)</f>
        <v>Corey</v>
      </c>
      <c r="C408" s="11">
        <f>VLOOKUP(Table4[[#This Row],[BMI]],Table4[BMI],1,FALSE)</f>
        <v>32.11</v>
      </c>
      <c r="D408" s="11">
        <f>VLOOKUP(Table4[[#This Row],[HBA1C]],Table4[HBA1C],1,FALSE)</f>
        <v>4.76</v>
      </c>
      <c r="E408" s="11" t="str">
        <f>VLOOKUP(Table4[[#This Row],[Any Transplants]],Table4[Any Transplants],1,FALSE)</f>
        <v>No</v>
      </c>
      <c r="F408" s="11" t="str">
        <f>VLOOKUP(Table4[[#This Row],[Cancer history]],Table4[Cancer history],1,FALSE)</f>
        <v>No</v>
      </c>
      <c r="G408" s="11" t="str">
        <f>VLOOKUP(Table4[[#This Row],[Smoker2]],Table4[Smoker2],1,FALSE)</f>
        <v>NO</v>
      </c>
      <c r="H408" s="11" t="str">
        <f>VLOOKUP(Table4[[#This Row],[Heart Issues]],Table4[Heart Issues],1,FALSE)</f>
        <v>No</v>
      </c>
      <c r="I408" s="11">
        <f>VLOOKUP(Table4[[#This Row],[Number of Major Surgeries]],Table4[Number of Major Surgeries],1,FALSE)</f>
        <v>2</v>
      </c>
      <c r="J408" s="11" t="str">
        <f>VLOOKUP('Medical Examinations'!M408,'Medical Examinations'!M408:M2742,1,FALSE)</f>
        <v>obesity</v>
      </c>
      <c r="K408" s="11" t="str">
        <f>VLOOKUP('Medical Examinations'!N408,'Medical Examinations'!N408:N2742,1,FALSE)</f>
        <v>normal</v>
      </c>
      <c r="L408" s="11" t="str">
        <f>VLOOKUP(Table3[[#This Row],[date of birth]],Table3[date of birth],1,FALSE)</f>
        <v>25-Aug-1991</v>
      </c>
      <c r="M408" s="11">
        <f>VLOOKUP(Table3[[#This Row],[age]],Table3[age],1,FALSE)</f>
        <v>31</v>
      </c>
      <c r="N408" s="65">
        <f>VLOOKUP(Table3[[#This Row],[charges2]],Table3[charges2],1,FALSE)</f>
        <v>3757.84</v>
      </c>
      <c r="O408" s="11" t="str">
        <f>VLOOKUP(Table3[[#This Row],[HOSPITAL TIER2]],Table3[HOSPITAL TIER2],1,FALSE)</f>
        <v>tier - 2</v>
      </c>
      <c r="P408" s="11" t="str">
        <f>VLOOKUP(Table3[[#This Row],[city tier2]],Table3[city tier2],1,FALSE)</f>
        <v>tier - 1</v>
      </c>
      <c r="Q408" s="11" t="str">
        <f>VLOOKUP(Table3[[#This Row],[state id2]],Table3[state id2],1,FALSE)</f>
        <v>R1013</v>
      </c>
      <c r="R408" s="11">
        <f t="shared" si="12"/>
        <v>-9.964266278158436E-2</v>
      </c>
      <c r="S408" s="11">
        <f t="shared" si="13"/>
        <v>6.2764635583372873E-3</v>
      </c>
    </row>
    <row r="409" spans="1:19" x14ac:dyDescent="0.25">
      <c r="A409" s="20" t="str">
        <f>VLOOKUP('Customer Names'!A409,'Customer Names'!A409:A2744,1,FALSE)</f>
        <v>Id408</v>
      </c>
      <c r="B409" s="20" t="str">
        <f>VLOOKUP(Table6[[#This Row],[NAME]],Table6[NAME],1,FALSE)</f>
        <v>Patrick D.</v>
      </c>
      <c r="C409" s="11">
        <f>VLOOKUP(Table4[[#This Row],[BMI]],Table4[BMI],1,FALSE)</f>
        <v>29.8</v>
      </c>
      <c r="D409" s="11">
        <f>VLOOKUP(Table4[[#This Row],[HBA1C]],Table4[HBA1C],1,FALSE)</f>
        <v>8.24</v>
      </c>
      <c r="E409" s="11" t="str">
        <f>VLOOKUP(Table4[[#This Row],[Any Transplants]],Table4[Any Transplants],1,FALSE)</f>
        <v>No</v>
      </c>
      <c r="F409" s="11" t="str">
        <f>VLOOKUP(Table4[[#This Row],[Cancer history]],Table4[Cancer history],1,FALSE)</f>
        <v>No</v>
      </c>
      <c r="G409" s="11" t="str">
        <f>VLOOKUP(Table4[[#This Row],[Smoker2]],Table4[Smoker2],1,FALSE)</f>
        <v>YES</v>
      </c>
      <c r="H409" s="11" t="str">
        <f>VLOOKUP(Table4[[#This Row],[Heart Issues]],Table4[Heart Issues],1,FALSE)</f>
        <v>yes</v>
      </c>
      <c r="I409" s="11">
        <f>VLOOKUP(Table4[[#This Row],[Number of Major Surgeries]],Table4[Number of Major Surgeries],1,FALSE)</f>
        <v>1</v>
      </c>
      <c r="J409" s="11" t="str">
        <f>VLOOKUP('Medical Examinations'!M409,'Medical Examinations'!M409:M2743,1,FALSE)</f>
        <v>over weight</v>
      </c>
      <c r="K409" s="11" t="str">
        <f>VLOOKUP('Medical Examinations'!N409,'Medical Examinations'!N409:N2743,1,FALSE)</f>
        <v>diabetes</v>
      </c>
      <c r="L409" s="11" t="str">
        <f>VLOOKUP(Table3[[#This Row],[date of birth]],Table3[date of birth],1,FALSE)</f>
        <v>24-Oct-1991</v>
      </c>
      <c r="M409" s="11">
        <f>VLOOKUP(Table3[[#This Row],[age]],Table3[age],1,FALSE)</f>
        <v>31</v>
      </c>
      <c r="N409" s="65">
        <f>VLOOKUP(Table3[[#This Row],[charges2]],Table3[charges2],1,FALSE)</f>
        <v>3761.29</v>
      </c>
      <c r="O409" s="11" t="str">
        <f>VLOOKUP(Table3[[#This Row],[HOSPITAL TIER2]],Table3[HOSPITAL TIER2],1,FALSE)</f>
        <v>tier - 2</v>
      </c>
      <c r="P409" s="11" t="str">
        <f>VLOOKUP(Table3[[#This Row],[city tier2]],Table3[city tier2],1,FALSE)</f>
        <v>tier - 3</v>
      </c>
      <c r="Q409" s="11" t="str">
        <f>VLOOKUP(Table3[[#This Row],[state id2]],Table3[state id2],1,FALSE)</f>
        <v>R1011</v>
      </c>
      <c r="R409" s="11">
        <f t="shared" si="12"/>
        <v>-9.9552104122856339E-2</v>
      </c>
      <c r="S409" s="11">
        <f t="shared" si="13"/>
        <v>5.8832644592552528E-3</v>
      </c>
    </row>
    <row r="410" spans="1:19" x14ac:dyDescent="0.25">
      <c r="A410" s="20" t="str">
        <f>VLOOKUP('Customer Names'!A410,'Customer Names'!A410:A2745,1,FALSE)</f>
        <v>Id409</v>
      </c>
      <c r="B410" s="20" t="str">
        <f>VLOOKUP(Table6[[#This Row],[NAME]],Table6[NAME],1,FALSE)</f>
        <v>Anthony D.</v>
      </c>
      <c r="C410" s="11">
        <f>VLOOKUP(Table4[[#This Row],[BMI]],Table4[BMI],1,FALSE)</f>
        <v>24.01</v>
      </c>
      <c r="D410" s="11">
        <f>VLOOKUP(Table4[[#This Row],[HBA1C]],Table4[HBA1C],1,FALSE)</f>
        <v>4.76</v>
      </c>
      <c r="E410" s="11" t="str">
        <f>VLOOKUP(Table4[[#This Row],[Any Transplants]],Table4[Any Transplants],1,FALSE)</f>
        <v>No</v>
      </c>
      <c r="F410" s="11" t="str">
        <f>VLOOKUP(Table4[[#This Row],[Cancer history]],Table4[Cancer history],1,FALSE)</f>
        <v>No</v>
      </c>
      <c r="G410" s="11" t="str">
        <f>VLOOKUP(Table4[[#This Row],[Smoker2]],Table4[Smoker2],1,FALSE)</f>
        <v>YES</v>
      </c>
      <c r="H410" s="11" t="str">
        <f>VLOOKUP(Table4[[#This Row],[Heart Issues]],Table4[Heart Issues],1,FALSE)</f>
        <v>No</v>
      </c>
      <c r="I410" s="11">
        <f>VLOOKUP(Table4[[#This Row],[Number of Major Surgeries]],Table4[Number of Major Surgeries],1,FALSE)</f>
        <v>1</v>
      </c>
      <c r="J410" s="11" t="str">
        <f>VLOOKUP('Medical Examinations'!M410,'Medical Examinations'!M410:M2744,1,FALSE)</f>
        <v>normal weight</v>
      </c>
      <c r="K410" s="11" t="str">
        <f>VLOOKUP('Medical Examinations'!N410,'Medical Examinations'!N410:N2744,1,FALSE)</f>
        <v>normal</v>
      </c>
      <c r="L410" s="11" t="str">
        <f>VLOOKUP(Table3[[#This Row],[date of birth]],Table3[date of birth],1,FALSE)</f>
        <v>21-Nov-1994</v>
      </c>
      <c r="M410" s="11">
        <f>VLOOKUP(Table3[[#This Row],[age]],Table3[age],1,FALSE)</f>
        <v>28</v>
      </c>
      <c r="N410" s="65">
        <f>VLOOKUP(Table3[[#This Row],[charges2]],Table3[charges2],1,FALSE)</f>
        <v>3766.88</v>
      </c>
      <c r="O410" s="11" t="str">
        <f>VLOOKUP(Table3[[#This Row],[HOSPITAL TIER2]],Table3[HOSPITAL TIER2],1,FALSE)</f>
        <v>tier - 2</v>
      </c>
      <c r="P410" s="11" t="str">
        <f>VLOOKUP(Table3[[#This Row],[city tier2]],Table3[city tier2],1,FALSE)</f>
        <v>tier - 1</v>
      </c>
      <c r="Q410" s="11" t="str">
        <f>VLOOKUP(Table3[[#This Row],[state id2]],Table3[state id2],1,FALSE)</f>
        <v>R1013</v>
      </c>
      <c r="R410" s="11">
        <f t="shared" si="12"/>
        <v>-9.9595130116454475E-2</v>
      </c>
      <c r="S410" s="11">
        <f t="shared" si="13"/>
        <v>6.2782828060874681E-3</v>
      </c>
    </row>
    <row r="411" spans="1:19" x14ac:dyDescent="0.25">
      <c r="A411" s="20" t="str">
        <f>VLOOKUP('Customer Names'!A411,'Customer Names'!A411:A2746,1,FALSE)</f>
        <v>Id410</v>
      </c>
      <c r="B411" s="20" t="str">
        <f>VLOOKUP(Table6[[#This Row],[NAME]],Table6[NAME],1,FALSE)</f>
        <v>Melissa</v>
      </c>
      <c r="C411" s="11">
        <f>VLOOKUP(Table4[[#This Row],[BMI]],Table4[BMI],1,FALSE)</f>
        <v>23.21</v>
      </c>
      <c r="D411" s="11">
        <f>VLOOKUP(Table4[[#This Row],[HBA1C]],Table4[HBA1C],1,FALSE)</f>
        <v>6.03</v>
      </c>
      <c r="E411" s="11" t="str">
        <f>VLOOKUP(Table4[[#This Row],[Any Transplants]],Table4[Any Transplants],1,FALSE)</f>
        <v>No</v>
      </c>
      <c r="F411" s="11" t="str">
        <f>VLOOKUP(Table4[[#This Row],[Cancer history]],Table4[Cancer history],1,FALSE)</f>
        <v>No</v>
      </c>
      <c r="G411" s="11" t="str">
        <f>VLOOKUP(Table4[[#This Row],[Smoker2]],Table4[Smoker2],1,FALSE)</f>
        <v>NO</v>
      </c>
      <c r="H411" s="11" t="str">
        <f>VLOOKUP(Table4[[#This Row],[Heart Issues]],Table4[Heart Issues],1,FALSE)</f>
        <v>No</v>
      </c>
      <c r="I411" s="11">
        <f>VLOOKUP(Table4[[#This Row],[Number of Major Surgeries]],Table4[Number of Major Surgeries],1,FALSE)</f>
        <v>1</v>
      </c>
      <c r="J411" s="11" t="str">
        <f>VLOOKUP('Medical Examinations'!M411,'Medical Examinations'!M411:M2745,1,FALSE)</f>
        <v>normal weight</v>
      </c>
      <c r="K411" s="11" t="str">
        <f>VLOOKUP('Medical Examinations'!N411,'Medical Examinations'!N411:N2745,1,FALSE)</f>
        <v>prediabetes</v>
      </c>
      <c r="L411" s="11" t="str">
        <f>VLOOKUP(Table3[[#This Row],[date of birth]],Table3[date of birth],1,FALSE)</f>
        <v>24-Oct-1987</v>
      </c>
      <c r="M411" s="11">
        <f>VLOOKUP(Table3[[#This Row],[age]],Table3[age],1,FALSE)</f>
        <v>35</v>
      </c>
      <c r="N411" s="65">
        <f>VLOOKUP(Table3[[#This Row],[charges2]],Table3[charges2],1,FALSE)</f>
        <v>3773.23</v>
      </c>
      <c r="O411" s="11" t="str">
        <f>VLOOKUP(Table3[[#This Row],[HOSPITAL TIER2]],Table3[HOSPITAL TIER2],1,FALSE)</f>
        <v>tier - 2</v>
      </c>
      <c r="P411" s="11" t="str">
        <f>VLOOKUP(Table3[[#This Row],[city tier2]],Table3[city tier2],1,FALSE)</f>
        <v>tier - 3</v>
      </c>
      <c r="Q411" s="11" t="str">
        <f>VLOOKUP(Table3[[#This Row],[state id2]],Table3[state id2],1,FALSE)</f>
        <v>R1013</v>
      </c>
      <c r="R411" s="11">
        <f t="shared" si="12"/>
        <v>-0.10009779982139121</v>
      </c>
      <c r="S411" s="11">
        <f t="shared" si="13"/>
        <v>5.7820382286547902E-3</v>
      </c>
    </row>
    <row r="412" spans="1:19" x14ac:dyDescent="0.25">
      <c r="A412" s="20" t="str">
        <f>VLOOKUP('Customer Names'!A412,'Customer Names'!A412:A2747,1,FALSE)</f>
        <v>Id411</v>
      </c>
      <c r="B412" s="20" t="str">
        <f>VLOOKUP(Table6[[#This Row],[NAME]],Table6[NAME],1,FALSE)</f>
        <v>Raven</v>
      </c>
      <c r="C412" s="11">
        <f>VLOOKUP(Table4[[#This Row],[BMI]],Table4[BMI],1,FALSE)</f>
        <v>21.2</v>
      </c>
      <c r="D412" s="11">
        <f>VLOOKUP(Table4[[#This Row],[HBA1C]],Table4[HBA1C],1,FALSE)</f>
        <v>4.07</v>
      </c>
      <c r="E412" s="11" t="str">
        <f>VLOOKUP(Table4[[#This Row],[Any Transplants]],Table4[Any Transplants],1,FALSE)</f>
        <v>No</v>
      </c>
      <c r="F412" s="11" t="str">
        <f>VLOOKUP(Table4[[#This Row],[Cancer history]],Table4[Cancer history],1,FALSE)</f>
        <v>No</v>
      </c>
      <c r="G412" s="11" t="str">
        <f>VLOOKUP(Table4[[#This Row],[Smoker2]],Table4[Smoker2],1,FALSE)</f>
        <v>YES</v>
      </c>
      <c r="H412" s="11" t="str">
        <f>VLOOKUP(Table4[[#This Row],[Heart Issues]],Table4[Heart Issues],1,FALSE)</f>
        <v>yes</v>
      </c>
      <c r="I412" s="11">
        <f>VLOOKUP(Table4[[#This Row],[Number of Major Surgeries]],Table4[Number of Major Surgeries],1,FALSE)</f>
        <v>1</v>
      </c>
      <c r="J412" s="11" t="str">
        <f>VLOOKUP('Medical Examinations'!M412,'Medical Examinations'!M412:M2746,1,FALSE)</f>
        <v>normal weight</v>
      </c>
      <c r="K412" s="11" t="str">
        <f>VLOOKUP('Medical Examinations'!N412,'Medical Examinations'!N412:N2746,1,FALSE)</f>
        <v>normal</v>
      </c>
      <c r="L412" s="11" t="str">
        <f>VLOOKUP(Table3[[#This Row],[date of birth]],Table3[date of birth],1,FALSE)</f>
        <v>13-Dec-1981</v>
      </c>
      <c r="M412" s="11">
        <f>VLOOKUP(Table3[[#This Row],[age]],Table3[age],1,FALSE)</f>
        <v>41</v>
      </c>
      <c r="N412" s="65">
        <f>VLOOKUP(Table3[[#This Row],[charges2]],Table3[charges2],1,FALSE)</f>
        <v>3785.77</v>
      </c>
      <c r="O412" s="11" t="str">
        <f>VLOOKUP(Table3[[#This Row],[HOSPITAL TIER2]],Table3[HOSPITAL TIER2],1,FALSE)</f>
        <v>tier - 2</v>
      </c>
      <c r="P412" s="11" t="str">
        <f>VLOOKUP(Table3[[#This Row],[city tier2]],Table3[city tier2],1,FALSE)</f>
        <v>tier - 1</v>
      </c>
      <c r="Q412" s="11" t="str">
        <f>VLOOKUP(Table3[[#This Row],[state id2]],Table3[state id2],1,FALSE)</f>
        <v>R1013</v>
      </c>
      <c r="R412" s="11">
        <f t="shared" si="12"/>
        <v>-0.10039063251674991</v>
      </c>
      <c r="S412" s="11">
        <f t="shared" si="13"/>
        <v>5.7117561399255582E-3</v>
      </c>
    </row>
    <row r="413" spans="1:19" x14ac:dyDescent="0.25">
      <c r="A413" s="20" t="str">
        <f>VLOOKUP('Customer Names'!A413,'Customer Names'!A413:A2748,1,FALSE)</f>
        <v>Id412</v>
      </c>
      <c r="B413" s="20" t="str">
        <f>VLOOKUP(Table6[[#This Row],[NAME]],Table6[NAME],1,FALSE)</f>
        <v>Christopher</v>
      </c>
      <c r="C413" s="11">
        <f>VLOOKUP(Table4[[#This Row],[BMI]],Table4[BMI],1,FALSE)</f>
        <v>28.215</v>
      </c>
      <c r="D413" s="11">
        <f>VLOOKUP(Table4[[#This Row],[HBA1C]],Table4[HBA1C],1,FALSE)</f>
        <v>8.26</v>
      </c>
      <c r="E413" s="11" t="str">
        <f>VLOOKUP(Table4[[#This Row],[Any Transplants]],Table4[Any Transplants],1,FALSE)</f>
        <v>No</v>
      </c>
      <c r="F413" s="11" t="str">
        <f>VLOOKUP(Table4[[#This Row],[Cancer history]],Table4[Cancer history],1,FALSE)</f>
        <v>No</v>
      </c>
      <c r="G413" s="11" t="str">
        <f>VLOOKUP(Table4[[#This Row],[Smoker2]],Table4[Smoker2],1,FALSE)</f>
        <v>YES</v>
      </c>
      <c r="H413" s="11" t="str">
        <f>VLOOKUP(Table4[[#This Row],[Heart Issues]],Table4[Heart Issues],1,FALSE)</f>
        <v>yes</v>
      </c>
      <c r="I413" s="11">
        <f>VLOOKUP(Table4[[#This Row],[Number of Major Surgeries]],Table4[Number of Major Surgeries],1,FALSE)</f>
        <v>1</v>
      </c>
      <c r="J413" s="11" t="str">
        <f>VLOOKUP('Medical Examinations'!M413,'Medical Examinations'!M413:M2747,1,FALSE)</f>
        <v>over weight</v>
      </c>
      <c r="K413" s="11" t="str">
        <f>VLOOKUP('Medical Examinations'!N413,'Medical Examinations'!N413:N2747,1,FALSE)</f>
        <v>diabetes</v>
      </c>
      <c r="L413" s="11" t="str">
        <f>VLOOKUP(Table3[[#This Row],[date of birth]],Table3[date of birth],1,FALSE)</f>
        <v>28-Aug-1988</v>
      </c>
      <c r="M413" s="11">
        <f>VLOOKUP(Table3[[#This Row],[age]],Table3[age],1,FALSE)</f>
        <v>34</v>
      </c>
      <c r="N413" s="65">
        <f>VLOOKUP(Table3[[#This Row],[charges2]],Table3[charges2],1,FALSE)</f>
        <v>3793.55</v>
      </c>
      <c r="O413" s="11" t="str">
        <f>VLOOKUP(Table3[[#This Row],[HOSPITAL TIER2]],Table3[HOSPITAL TIER2],1,FALSE)</f>
        <v>tier - 2</v>
      </c>
      <c r="P413" s="11" t="str">
        <f>VLOOKUP(Table3[[#This Row],[city tier2]],Table3[city tier2],1,FALSE)</f>
        <v>tier - 3</v>
      </c>
      <c r="Q413" s="11" t="str">
        <f>VLOOKUP(Table3[[#This Row],[state id2]],Table3[state id2],1,FALSE)</f>
        <v>R1013</v>
      </c>
      <c r="R413" s="11">
        <f t="shared" si="12"/>
        <v>-0.10049045186343682</v>
      </c>
      <c r="S413" s="11">
        <f t="shared" si="13"/>
        <v>5.6394813434369837E-3</v>
      </c>
    </row>
    <row r="414" spans="1:19" x14ac:dyDescent="0.25">
      <c r="A414" s="20" t="str">
        <f>VLOOKUP('Customer Names'!A414,'Customer Names'!A414:A2749,1,FALSE)</f>
        <v>Id413</v>
      </c>
      <c r="B414" s="20" t="str">
        <f>VLOOKUP(Table6[[#This Row],[NAME]],Table6[NAME],1,FALSE)</f>
        <v>Kendra A</v>
      </c>
      <c r="C414" s="11">
        <f>VLOOKUP(Table4[[#This Row],[BMI]],Table4[BMI],1,FALSE)</f>
        <v>38.094999999999999</v>
      </c>
      <c r="D414" s="11">
        <f>VLOOKUP(Table4[[#This Row],[HBA1C]],Table4[HBA1C],1,FALSE)</f>
        <v>4.76</v>
      </c>
      <c r="E414" s="11" t="str">
        <f>VLOOKUP(Table4[[#This Row],[Any Transplants]],Table4[Any Transplants],1,FALSE)</f>
        <v>No</v>
      </c>
      <c r="F414" s="11" t="str">
        <f>VLOOKUP(Table4[[#This Row],[Cancer history]],Table4[Cancer history],1,FALSE)</f>
        <v>No</v>
      </c>
      <c r="G414" s="11" t="str">
        <f>VLOOKUP(Table4[[#This Row],[Smoker2]],Table4[Smoker2],1,FALSE)</f>
        <v>NO</v>
      </c>
      <c r="H414" s="11" t="str">
        <f>VLOOKUP(Table4[[#This Row],[Heart Issues]],Table4[Heart Issues],1,FALSE)</f>
        <v>No</v>
      </c>
      <c r="I414" s="11">
        <f>VLOOKUP(Table4[[#This Row],[Number of Major Surgeries]],Table4[Number of Major Surgeries],1,FALSE)</f>
        <v>1</v>
      </c>
      <c r="J414" s="11" t="str">
        <f>VLOOKUP('Medical Examinations'!M414,'Medical Examinations'!M414:M2748,1,FALSE)</f>
        <v>obesity</v>
      </c>
      <c r="K414" s="11" t="str">
        <f>VLOOKUP('Medical Examinations'!N414,'Medical Examinations'!N414:N2748,1,FALSE)</f>
        <v>normal</v>
      </c>
      <c r="L414" s="11" t="str">
        <f>VLOOKUP(Table3[[#This Row],[date of birth]],Table3[date of birth],1,FALSE)</f>
        <v>24-Jun-1999</v>
      </c>
      <c r="M414" s="11">
        <f>VLOOKUP(Table3[[#This Row],[age]],Table3[age],1,FALSE)</f>
        <v>23</v>
      </c>
      <c r="N414" s="65">
        <f>VLOOKUP(Table3[[#This Row],[charges2]],Table3[charges2],1,FALSE)</f>
        <v>3796.36</v>
      </c>
      <c r="O414" s="11" t="str">
        <f>VLOOKUP(Table3[[#This Row],[HOSPITAL TIER2]],Table3[HOSPITAL TIER2],1,FALSE)</f>
        <v>tier - 2</v>
      </c>
      <c r="P414" s="11" t="str">
        <f>VLOOKUP(Table3[[#This Row],[city tier2]],Table3[city tier2],1,FALSE)</f>
        <v>tier - 3</v>
      </c>
      <c r="Q414" s="11" t="str">
        <f>VLOOKUP(Table3[[#This Row],[state id2]],Table3[state id2],1,FALSE)</f>
        <v>R1012</v>
      </c>
      <c r="R414" s="11">
        <f t="shared" si="12"/>
        <v>-0.1005886574282325</v>
      </c>
      <c r="S414" s="11">
        <f t="shared" si="13"/>
        <v>5.935740034693225E-3</v>
      </c>
    </row>
    <row r="415" spans="1:19" x14ac:dyDescent="0.25">
      <c r="A415" s="20" t="str">
        <f>VLOOKUP('Customer Names'!A415,'Customer Names'!A415:A2750,1,FALSE)</f>
        <v>Id414</v>
      </c>
      <c r="B415" s="20" t="str">
        <f>VLOOKUP(Table6[[#This Row],[NAME]],Table6[NAME],1,FALSE)</f>
        <v>Jordan</v>
      </c>
      <c r="C415" s="11">
        <f>VLOOKUP(Table4[[#This Row],[BMI]],Table4[BMI],1,FALSE)</f>
        <v>22.61</v>
      </c>
      <c r="D415" s="11">
        <f>VLOOKUP(Table4[[#This Row],[HBA1C]],Table4[HBA1C],1,FALSE)</f>
        <v>6.13</v>
      </c>
      <c r="E415" s="11" t="str">
        <f>VLOOKUP(Table4[[#This Row],[Any Transplants]],Table4[Any Transplants],1,FALSE)</f>
        <v>No</v>
      </c>
      <c r="F415" s="11" t="str">
        <f>VLOOKUP(Table4[[#This Row],[Cancer history]],Table4[Cancer history],1,FALSE)</f>
        <v>Yes</v>
      </c>
      <c r="G415" s="11" t="str">
        <f>VLOOKUP(Table4[[#This Row],[Smoker2]],Table4[Smoker2],1,FALSE)</f>
        <v>YES</v>
      </c>
      <c r="H415" s="11" t="str">
        <f>VLOOKUP(Table4[[#This Row],[Heart Issues]],Table4[Heart Issues],1,FALSE)</f>
        <v>yes</v>
      </c>
      <c r="I415" s="11">
        <f>VLOOKUP(Table4[[#This Row],[Number of Major Surgeries]],Table4[Number of Major Surgeries],1,FALSE)</f>
        <v>1</v>
      </c>
      <c r="J415" s="11" t="str">
        <f>VLOOKUP('Medical Examinations'!M415,'Medical Examinations'!M415:M2749,1,FALSE)</f>
        <v>normal weight</v>
      </c>
      <c r="K415" s="11" t="str">
        <f>VLOOKUP('Medical Examinations'!N415,'Medical Examinations'!N415:N2749,1,FALSE)</f>
        <v>prediabetes</v>
      </c>
      <c r="L415" s="11" t="str">
        <f>VLOOKUP(Table3[[#This Row],[date of birth]],Table3[date of birth],1,FALSE)</f>
        <v>29-Sep-1981</v>
      </c>
      <c r="M415" s="11">
        <f>VLOOKUP(Table3[[#This Row],[age]],Table3[age],1,FALSE)</f>
        <v>41</v>
      </c>
      <c r="N415" s="65">
        <f>VLOOKUP(Table3[[#This Row],[charges2]],Table3[charges2],1,FALSE)</f>
        <v>3797.2</v>
      </c>
      <c r="O415" s="11" t="str">
        <f>VLOOKUP(Table3[[#This Row],[HOSPITAL TIER2]],Table3[HOSPITAL TIER2],1,FALSE)</f>
        <v>tier - 2</v>
      </c>
      <c r="P415" s="11" t="str">
        <f>VLOOKUP(Table3[[#This Row],[city tier2]],Table3[city tier2],1,FALSE)</f>
        <v>tier - 3</v>
      </c>
      <c r="Q415" s="11" t="str">
        <f>VLOOKUP(Table3[[#This Row],[state id2]],Table3[state id2],1,FALSE)</f>
        <v>R1012</v>
      </c>
      <c r="R415" s="11">
        <f t="shared" si="12"/>
        <v>-9.9890061425350521E-2</v>
      </c>
      <c r="S415" s="11">
        <f t="shared" si="13"/>
        <v>5.266999879926358E-3</v>
      </c>
    </row>
    <row r="416" spans="1:19" x14ac:dyDescent="0.25">
      <c r="A416" s="20" t="str">
        <f>VLOOKUP('Customer Names'!A416,'Customer Names'!A416:A2751,1,FALSE)</f>
        <v>Id415</v>
      </c>
      <c r="B416" s="20" t="str">
        <f>VLOOKUP(Table6[[#This Row],[NAME]],Table6[NAME],1,FALSE)</f>
        <v>Nils</v>
      </c>
      <c r="C416" s="11">
        <f>VLOOKUP(Table4[[#This Row],[BMI]],Table4[BMI],1,FALSE)</f>
        <v>24.32</v>
      </c>
      <c r="D416" s="11">
        <f>VLOOKUP(Table4[[#This Row],[HBA1C]],Table4[HBA1C],1,FALSE)</f>
        <v>10.47</v>
      </c>
      <c r="E416" s="11" t="str">
        <f>VLOOKUP(Table4[[#This Row],[Any Transplants]],Table4[Any Transplants],1,FALSE)</f>
        <v>No</v>
      </c>
      <c r="F416" s="11" t="str">
        <f>VLOOKUP(Table4[[#This Row],[Cancer history]],Table4[Cancer history],1,FALSE)</f>
        <v>No</v>
      </c>
      <c r="G416" s="11" t="str">
        <f>VLOOKUP(Table4[[#This Row],[Smoker2]],Table4[Smoker2],1,FALSE)</f>
        <v>YES</v>
      </c>
      <c r="H416" s="11" t="str">
        <f>VLOOKUP(Table4[[#This Row],[Heart Issues]],Table4[Heart Issues],1,FALSE)</f>
        <v>yes</v>
      </c>
      <c r="I416" s="11">
        <f>VLOOKUP(Table4[[#This Row],[Number of Major Surgeries]],Table4[Number of Major Surgeries],1,FALSE)</f>
        <v>2</v>
      </c>
      <c r="J416" s="11" t="str">
        <f>VLOOKUP('Medical Examinations'!M416,'Medical Examinations'!M416:M2750,1,FALSE)</f>
        <v>normal weight</v>
      </c>
      <c r="K416" s="11" t="str">
        <f>VLOOKUP('Medical Examinations'!N416,'Medical Examinations'!N416:N2750,1,FALSE)</f>
        <v>diabetes</v>
      </c>
      <c r="L416" s="11" t="str">
        <f>VLOOKUP(Table3[[#This Row],[date of birth]],Table3[date of birth],1,FALSE)</f>
        <v>12-Aug-1994</v>
      </c>
      <c r="M416" s="11">
        <f>VLOOKUP(Table3[[#This Row],[age]],Table3[age],1,FALSE)</f>
        <v>28</v>
      </c>
      <c r="N416" s="65">
        <f>VLOOKUP(Table3[[#This Row],[charges2]],Table3[charges2],1,FALSE)</f>
        <v>3847.67</v>
      </c>
      <c r="O416" s="11" t="str">
        <f>VLOOKUP(Table3[[#This Row],[HOSPITAL TIER2]],Table3[HOSPITAL TIER2],1,FALSE)</f>
        <v>tier - 3</v>
      </c>
      <c r="P416" s="11" t="str">
        <f>VLOOKUP(Table3[[#This Row],[city tier2]],Table3[city tier2],1,FALSE)</f>
        <v>tier - 2</v>
      </c>
      <c r="Q416" s="11" t="str">
        <f>VLOOKUP(Table3[[#This Row],[state id2]],Table3[state id2],1,FALSE)</f>
        <v>R1011</v>
      </c>
      <c r="R416" s="11">
        <f t="shared" si="12"/>
        <v>-9.9970933507487592E-2</v>
      </c>
      <c r="S416" s="11">
        <f t="shared" si="13"/>
        <v>5.2553932594600738E-3</v>
      </c>
    </row>
    <row r="417" spans="1:19" x14ac:dyDescent="0.25">
      <c r="A417" s="20" t="str">
        <f>VLOOKUP('Customer Names'!A417,'Customer Names'!A417:A2752,1,FALSE)</f>
        <v>Id416</v>
      </c>
      <c r="B417" s="20" t="str">
        <f>VLOOKUP(Table6[[#This Row],[NAME]],Table6[NAME],1,FALSE)</f>
        <v>Scott</v>
      </c>
      <c r="C417" s="11">
        <f>VLOOKUP(Table4[[#This Row],[BMI]],Table4[BMI],1,FALSE)</f>
        <v>20.96</v>
      </c>
      <c r="D417" s="11">
        <f>VLOOKUP(Table4[[#This Row],[HBA1C]],Table4[HBA1C],1,FALSE)</f>
        <v>4.04</v>
      </c>
      <c r="E417" s="11" t="str">
        <f>VLOOKUP(Table4[[#This Row],[Any Transplants]],Table4[Any Transplants],1,FALSE)</f>
        <v>No</v>
      </c>
      <c r="F417" s="11" t="str">
        <f>VLOOKUP(Table4[[#This Row],[Cancer history]],Table4[Cancer history],1,FALSE)</f>
        <v>No</v>
      </c>
      <c r="G417" s="11" t="str">
        <f>VLOOKUP(Table4[[#This Row],[Smoker2]],Table4[Smoker2],1,FALSE)</f>
        <v>YES</v>
      </c>
      <c r="H417" s="11" t="str">
        <f>VLOOKUP(Table4[[#This Row],[Heart Issues]],Table4[Heart Issues],1,FALSE)</f>
        <v>yes</v>
      </c>
      <c r="I417" s="11">
        <f>VLOOKUP(Table4[[#This Row],[Number of Major Surgeries]],Table4[Number of Major Surgeries],1,FALSE)</f>
        <v>1</v>
      </c>
      <c r="J417" s="11" t="str">
        <f>VLOOKUP('Medical Examinations'!M417,'Medical Examinations'!M417:M2751,1,FALSE)</f>
        <v>normal weight</v>
      </c>
      <c r="K417" s="11" t="str">
        <f>VLOOKUP('Medical Examinations'!N417,'Medical Examinations'!N417:N2751,1,FALSE)</f>
        <v>normal</v>
      </c>
      <c r="L417" s="11" t="str">
        <f>VLOOKUP(Table3[[#This Row],[date of birth]],Table3[date of birth],1,FALSE)</f>
        <v>19-Aug-1991</v>
      </c>
      <c r="M417" s="11">
        <f>VLOOKUP(Table3[[#This Row],[age]],Table3[age],1,FALSE)</f>
        <v>31</v>
      </c>
      <c r="N417" s="65">
        <f>VLOOKUP(Table3[[#This Row],[charges2]],Table3[charges2],1,FALSE)</f>
        <v>3857.76</v>
      </c>
      <c r="O417" s="11" t="str">
        <f>VLOOKUP(Table3[[#This Row],[HOSPITAL TIER2]],Table3[HOSPITAL TIER2],1,FALSE)</f>
        <v>tier - 3</v>
      </c>
      <c r="P417" s="11" t="str">
        <f>VLOOKUP(Table3[[#This Row],[city tier2]],Table3[city tier2],1,FALSE)</f>
        <v>tier - 1</v>
      </c>
      <c r="Q417" s="11" t="str">
        <f>VLOOKUP(Table3[[#This Row],[state id2]],Table3[state id2],1,FALSE)</f>
        <v>R1016</v>
      </c>
      <c r="R417" s="11">
        <f t="shared" si="12"/>
        <v>-0.10045262390289712</v>
      </c>
      <c r="S417" s="11">
        <f t="shared" si="13"/>
        <v>6.3998609122393199E-3</v>
      </c>
    </row>
    <row r="418" spans="1:19" x14ac:dyDescent="0.25">
      <c r="A418" s="20" t="str">
        <f>VLOOKUP('Customer Names'!A418,'Customer Names'!A418:A2753,1,FALSE)</f>
        <v>Id417</v>
      </c>
      <c r="B418" s="20" t="str">
        <f>VLOOKUP(Table6[[#This Row],[NAME]],Table6[NAME],1,FALSE)</f>
        <v>Angela</v>
      </c>
      <c r="C418" s="11">
        <f>VLOOKUP(Table4[[#This Row],[BMI]],Table4[BMI],1,FALSE)</f>
        <v>19.68</v>
      </c>
      <c r="D418" s="11">
        <f>VLOOKUP(Table4[[#This Row],[HBA1C]],Table4[HBA1C],1,FALSE)</f>
        <v>5.74</v>
      </c>
      <c r="E418" s="11" t="str">
        <f>VLOOKUP(Table4[[#This Row],[Any Transplants]],Table4[Any Transplants],1,FALSE)</f>
        <v>No</v>
      </c>
      <c r="F418" s="11" t="str">
        <f>VLOOKUP(Table4[[#This Row],[Cancer history]],Table4[Cancer history],1,FALSE)</f>
        <v>No</v>
      </c>
      <c r="G418" s="11" t="str">
        <f>VLOOKUP(Table4[[#This Row],[Smoker2]],Table4[Smoker2],1,FALSE)</f>
        <v>YES</v>
      </c>
      <c r="H418" s="11" t="str">
        <f>VLOOKUP(Table4[[#This Row],[Heart Issues]],Table4[Heart Issues],1,FALSE)</f>
        <v>No</v>
      </c>
      <c r="I418" s="11">
        <f>VLOOKUP(Table4[[#This Row],[Number of Major Surgeries]],Table4[Number of Major Surgeries],1,FALSE)</f>
        <v>0</v>
      </c>
      <c r="J418" s="11" t="str">
        <f>VLOOKUP('Medical Examinations'!M418,'Medical Examinations'!M418:M2752,1,FALSE)</f>
        <v>normal weight</v>
      </c>
      <c r="K418" s="11" t="str">
        <f>VLOOKUP('Medical Examinations'!N418,'Medical Examinations'!N418:N2752,1,FALSE)</f>
        <v>prediabetes</v>
      </c>
      <c r="L418" s="11" t="str">
        <f>VLOOKUP(Table3[[#This Row],[date of birth]],Table3[date of birth],1,FALSE)</f>
        <v>6-Jun-2001</v>
      </c>
      <c r="M418" s="11">
        <f>VLOOKUP(Table3[[#This Row],[age]],Table3[age],1,FALSE)</f>
        <v>22</v>
      </c>
      <c r="N418" s="65">
        <f>VLOOKUP(Table3[[#This Row],[charges2]],Table3[charges2],1,FALSE)</f>
        <v>3858.51</v>
      </c>
      <c r="O418" s="11" t="str">
        <f>VLOOKUP(Table3[[#This Row],[HOSPITAL TIER2]],Table3[HOSPITAL TIER2],1,FALSE)</f>
        <v>tier - 2</v>
      </c>
      <c r="P418" s="11" t="str">
        <f>VLOOKUP(Table3[[#This Row],[city tier2]],Table3[city tier2],1,FALSE)</f>
        <v>tier - 3</v>
      </c>
      <c r="Q418" s="11" t="str">
        <f>VLOOKUP(Table3[[#This Row],[state id2]],Table3[state id2],1,FALSE)</f>
        <v>R1025</v>
      </c>
      <c r="R418" s="11">
        <f t="shared" si="12"/>
        <v>-0.10104866840967636</v>
      </c>
      <c r="S418" s="11">
        <f t="shared" si="13"/>
        <v>5.8398551045595578E-3</v>
      </c>
    </row>
    <row r="419" spans="1:19" x14ac:dyDescent="0.25">
      <c r="A419" s="20" t="str">
        <f>VLOOKUP('Customer Names'!A419,'Customer Names'!A419:A2754,1,FALSE)</f>
        <v>Id418</v>
      </c>
      <c r="B419" s="20" t="str">
        <f>VLOOKUP(Table6[[#This Row],[NAME]],Table6[NAME],1,FALSE)</f>
        <v>Allison</v>
      </c>
      <c r="C419" s="11">
        <f>VLOOKUP(Table4[[#This Row],[BMI]],Table4[BMI],1,FALSE)</f>
        <v>18.100000000000001</v>
      </c>
      <c r="D419" s="11">
        <f>VLOOKUP(Table4[[#This Row],[HBA1C]],Table4[HBA1C],1,FALSE)</f>
        <v>6.33</v>
      </c>
      <c r="E419" s="11" t="str">
        <f>VLOOKUP(Table4[[#This Row],[Any Transplants]],Table4[Any Transplants],1,FALSE)</f>
        <v>No</v>
      </c>
      <c r="F419" s="11" t="str">
        <f>VLOOKUP(Table4[[#This Row],[Cancer history]],Table4[Cancer history],1,FALSE)</f>
        <v>No</v>
      </c>
      <c r="G419" s="11" t="str">
        <f>VLOOKUP(Table4[[#This Row],[Smoker2]],Table4[Smoker2],1,FALSE)</f>
        <v>YES</v>
      </c>
      <c r="H419" s="11" t="str">
        <f>VLOOKUP(Table4[[#This Row],[Heart Issues]],Table4[Heart Issues],1,FALSE)</f>
        <v>No</v>
      </c>
      <c r="I419" s="11">
        <f>VLOOKUP(Table4[[#This Row],[Number of Major Surgeries]],Table4[Number of Major Surgeries],1,FALSE)</f>
        <v>1</v>
      </c>
      <c r="J419" s="11" t="str">
        <f>VLOOKUP('Medical Examinations'!M419,'Medical Examinations'!M419:M2753,1,FALSE)</f>
        <v>underweight</v>
      </c>
      <c r="K419" s="11" t="str">
        <f>VLOOKUP('Medical Examinations'!N419,'Medical Examinations'!N419:N2753,1,FALSE)</f>
        <v>prediabetes</v>
      </c>
      <c r="L419" s="11" t="str">
        <f>VLOOKUP(Table3[[#This Row],[date of birth]],Table3[date of birth],1,FALSE)</f>
        <v>18-Oct-2001</v>
      </c>
      <c r="M419" s="11">
        <f>VLOOKUP(Table3[[#This Row],[age]],Table3[age],1,FALSE)</f>
        <v>21</v>
      </c>
      <c r="N419" s="65">
        <f>VLOOKUP(Table3[[#This Row],[charges2]],Table3[charges2],1,FALSE)</f>
        <v>3861.21</v>
      </c>
      <c r="O419" s="11" t="str">
        <f>VLOOKUP(Table3[[#This Row],[HOSPITAL TIER2]],Table3[HOSPITAL TIER2],1,FALSE)</f>
        <v>tier - 2</v>
      </c>
      <c r="P419" s="11" t="str">
        <f>VLOOKUP(Table3[[#This Row],[city tier2]],Table3[city tier2],1,FALSE)</f>
        <v>tier - 2</v>
      </c>
      <c r="Q419" s="11" t="str">
        <f>VLOOKUP(Table3[[#This Row],[state id2]],Table3[state id2],1,FALSE)</f>
        <v>R1016</v>
      </c>
      <c r="R419" s="11">
        <f t="shared" si="12"/>
        <v>-0.10226357714184812</v>
      </c>
      <c r="S419" s="11">
        <f t="shared" si="13"/>
        <v>5.531821736186846E-3</v>
      </c>
    </row>
    <row r="420" spans="1:19" x14ac:dyDescent="0.25">
      <c r="A420" s="20" t="str">
        <f>VLOOKUP('Customer Names'!A420,'Customer Names'!A420:A2755,1,FALSE)</f>
        <v>Id419</v>
      </c>
      <c r="B420" s="20" t="str">
        <f>VLOOKUP(Table6[[#This Row],[NAME]],Table6[NAME],1,FALSE)</f>
        <v>Caitlin O.</v>
      </c>
      <c r="C420" s="11">
        <f>VLOOKUP(Table4[[#This Row],[BMI]],Table4[BMI],1,FALSE)</f>
        <v>29.64</v>
      </c>
      <c r="D420" s="11">
        <f>VLOOKUP(Table4[[#This Row],[HBA1C]],Table4[HBA1C],1,FALSE)</f>
        <v>4.28</v>
      </c>
      <c r="E420" s="11" t="str">
        <f>VLOOKUP(Table4[[#This Row],[Any Transplants]],Table4[Any Transplants],1,FALSE)</f>
        <v>No</v>
      </c>
      <c r="F420" s="11" t="str">
        <f>VLOOKUP(Table4[[#This Row],[Cancer history]],Table4[Cancer history],1,FALSE)</f>
        <v>No</v>
      </c>
      <c r="G420" s="11" t="str">
        <f>VLOOKUP(Table4[[#This Row],[Smoker2]],Table4[Smoker2],1,FALSE)</f>
        <v>NO</v>
      </c>
      <c r="H420" s="11" t="str">
        <f>VLOOKUP(Table4[[#This Row],[Heart Issues]],Table4[Heart Issues],1,FALSE)</f>
        <v>yes</v>
      </c>
      <c r="I420" s="11">
        <f>VLOOKUP(Table4[[#This Row],[Number of Major Surgeries]],Table4[Number of Major Surgeries],1,FALSE)</f>
        <v>0</v>
      </c>
      <c r="J420" s="11" t="str">
        <f>VLOOKUP('Medical Examinations'!M420,'Medical Examinations'!M420:M2754,1,FALSE)</f>
        <v>over weight</v>
      </c>
      <c r="K420" s="11" t="str">
        <f>VLOOKUP('Medical Examinations'!N420,'Medical Examinations'!N420:N2754,1,FALSE)</f>
        <v>normal</v>
      </c>
      <c r="L420" s="11" t="str">
        <f>VLOOKUP(Table3[[#This Row],[date of birth]],Table3[date of birth],1,FALSE)</f>
        <v>24-Jun-1990</v>
      </c>
      <c r="M420" s="11">
        <f>VLOOKUP(Table3[[#This Row],[age]],Table3[age],1,FALSE)</f>
        <v>32</v>
      </c>
      <c r="N420" s="65">
        <f>VLOOKUP(Table3[[#This Row],[charges2]],Table3[charges2],1,FALSE)</f>
        <v>3866.86</v>
      </c>
      <c r="O420" s="11" t="str">
        <f>VLOOKUP(Table3[[#This Row],[HOSPITAL TIER2]],Table3[HOSPITAL TIER2],1,FALSE)</f>
        <v>tier - 1</v>
      </c>
      <c r="P420" s="11" t="str">
        <f>VLOOKUP(Table3[[#This Row],[city tier2]],Table3[city tier2],1,FALSE)</f>
        <v>tier - 1</v>
      </c>
      <c r="Q420" s="11" t="str">
        <f>VLOOKUP(Table3[[#This Row],[state id2]],Table3[state id2],1,FALSE)</f>
        <v>R1012</v>
      </c>
      <c r="R420" s="11">
        <f t="shared" si="12"/>
        <v>-0.1037313503105159</v>
      </c>
      <c r="S420" s="11">
        <f t="shared" si="13"/>
        <v>5.4598685099330998E-3</v>
      </c>
    </row>
    <row r="421" spans="1:19" x14ac:dyDescent="0.25">
      <c r="A421" s="20" t="str">
        <f>VLOOKUP('Customer Names'!A421,'Customer Names'!A421:A2756,1,FALSE)</f>
        <v>Id420</v>
      </c>
      <c r="B421" s="20" t="str">
        <f>VLOOKUP(Table6[[#This Row],[NAME]],Table6[NAME],1,FALSE)</f>
        <v>Tracy M</v>
      </c>
      <c r="C421" s="11">
        <f>VLOOKUP(Table4[[#This Row],[BMI]],Table4[BMI],1,FALSE)</f>
        <v>25.3</v>
      </c>
      <c r="D421" s="11">
        <f>VLOOKUP(Table4[[#This Row],[HBA1C]],Table4[HBA1C],1,FALSE)</f>
        <v>9.4700000000000006</v>
      </c>
      <c r="E421" s="11" t="str">
        <f>VLOOKUP(Table4[[#This Row],[Any Transplants]],Table4[Any Transplants],1,FALSE)</f>
        <v>No</v>
      </c>
      <c r="F421" s="11" t="str">
        <f>VLOOKUP(Table4[[#This Row],[Cancer history]],Table4[Cancer history],1,FALSE)</f>
        <v>No</v>
      </c>
      <c r="G421" s="11" t="str">
        <f>VLOOKUP(Table4[[#This Row],[Smoker2]],Table4[Smoker2],1,FALSE)</f>
        <v>YES</v>
      </c>
      <c r="H421" s="11" t="str">
        <f>VLOOKUP(Table4[[#This Row],[Heart Issues]],Table4[Heart Issues],1,FALSE)</f>
        <v>yes</v>
      </c>
      <c r="I421" s="11">
        <f>VLOOKUP(Table4[[#This Row],[Number of Major Surgeries]],Table4[Number of Major Surgeries],1,FALSE)</f>
        <v>2</v>
      </c>
      <c r="J421" s="11" t="str">
        <f>VLOOKUP('Medical Examinations'!M421,'Medical Examinations'!M421:M2755,1,FALSE)</f>
        <v>over weight</v>
      </c>
      <c r="K421" s="11" t="str">
        <f>VLOOKUP('Medical Examinations'!N421,'Medical Examinations'!N421:N2755,1,FALSE)</f>
        <v>diabetes</v>
      </c>
      <c r="L421" s="11" t="str">
        <f>VLOOKUP(Table3[[#This Row],[date of birth]],Table3[date of birth],1,FALSE)</f>
        <v>25-Jul-1991</v>
      </c>
      <c r="M421" s="11">
        <f>VLOOKUP(Table3[[#This Row],[age]],Table3[age],1,FALSE)</f>
        <v>31</v>
      </c>
      <c r="N421" s="65">
        <f>VLOOKUP(Table3[[#This Row],[charges2]],Table3[charges2],1,FALSE)</f>
        <v>3875.73</v>
      </c>
      <c r="O421" s="11" t="str">
        <f>VLOOKUP(Table3[[#This Row],[HOSPITAL TIER2]],Table3[HOSPITAL TIER2],1,FALSE)</f>
        <v>tier - 2</v>
      </c>
      <c r="P421" s="11" t="str">
        <f>VLOOKUP(Table3[[#This Row],[city tier2]],Table3[city tier2],1,FALSE)</f>
        <v>tier - 3</v>
      </c>
      <c r="Q421" s="11" t="str">
        <f>VLOOKUP(Table3[[#This Row],[state id2]],Table3[state id2],1,FALSE)</f>
        <v>R1013</v>
      </c>
      <c r="R421" s="11">
        <f t="shared" si="12"/>
        <v>-0.10378071029536956</v>
      </c>
      <c r="S421" s="11">
        <f t="shared" si="13"/>
        <v>4.99501140248067E-3</v>
      </c>
    </row>
    <row r="422" spans="1:19" x14ac:dyDescent="0.25">
      <c r="A422" s="20" t="str">
        <f>VLOOKUP('Customer Names'!A422,'Customer Names'!A422:A2757,1,FALSE)</f>
        <v>Id421</v>
      </c>
      <c r="B422" s="20" t="str">
        <f>VLOOKUP(Table6[[#This Row],[NAME]],Table6[NAME],1,FALSE)</f>
        <v>Dustin M.</v>
      </c>
      <c r="C422" s="11">
        <f>VLOOKUP(Table4[[#This Row],[BMI]],Table4[BMI],1,FALSE)</f>
        <v>27.6</v>
      </c>
      <c r="D422" s="11">
        <f>VLOOKUP(Table4[[#This Row],[HBA1C]],Table4[HBA1C],1,FALSE)</f>
        <v>4.8499999999999996</v>
      </c>
      <c r="E422" s="11" t="str">
        <f>VLOOKUP(Table4[[#This Row],[Any Transplants]],Table4[Any Transplants],1,FALSE)</f>
        <v>No</v>
      </c>
      <c r="F422" s="11" t="str">
        <f>VLOOKUP(Table4[[#This Row],[Cancer history]],Table4[Cancer history],1,FALSE)</f>
        <v>No</v>
      </c>
      <c r="G422" s="11" t="str">
        <f>VLOOKUP(Table4[[#This Row],[Smoker2]],Table4[Smoker2],1,FALSE)</f>
        <v>NO</v>
      </c>
      <c r="H422" s="11" t="str">
        <f>VLOOKUP(Table4[[#This Row],[Heart Issues]],Table4[Heart Issues],1,FALSE)</f>
        <v>yes</v>
      </c>
      <c r="I422" s="11">
        <f>VLOOKUP(Table4[[#This Row],[Number of Major Surgeries]],Table4[Number of Major Surgeries],1,FALSE)</f>
        <v>0</v>
      </c>
      <c r="J422" s="11" t="str">
        <f>VLOOKUP('Medical Examinations'!M422,'Medical Examinations'!M422:M2756,1,FALSE)</f>
        <v>over weight</v>
      </c>
      <c r="K422" s="11" t="str">
        <f>VLOOKUP('Medical Examinations'!N422,'Medical Examinations'!N422:N2756,1,FALSE)</f>
        <v>normal</v>
      </c>
      <c r="L422" s="11" t="str">
        <f>VLOOKUP(Table3[[#This Row],[date of birth]],Table3[date of birth],1,FALSE)</f>
        <v>23-Oct-1996</v>
      </c>
      <c r="M422" s="11">
        <f>VLOOKUP(Table3[[#This Row],[age]],Table3[age],1,FALSE)</f>
        <v>26</v>
      </c>
      <c r="N422" s="65">
        <f>VLOOKUP(Table3[[#This Row],[charges2]],Table3[charges2],1,FALSE)</f>
        <v>3877.3</v>
      </c>
      <c r="O422" s="11" t="str">
        <f>VLOOKUP(Table3[[#This Row],[HOSPITAL TIER2]],Table3[HOSPITAL TIER2],1,FALSE)</f>
        <v>tier - 1</v>
      </c>
      <c r="P422" s="11" t="str">
        <f>VLOOKUP(Table3[[#This Row],[city tier2]],Table3[city tier2],1,FALSE)</f>
        <v>tier - 3</v>
      </c>
      <c r="Q422" s="11" t="str">
        <f>VLOOKUP(Table3[[#This Row],[state id2]],Table3[state id2],1,FALSE)</f>
        <v>R1012</v>
      </c>
      <c r="R422" s="11">
        <f t="shared" si="12"/>
        <v>-0.10410293627648612</v>
      </c>
      <c r="S422" s="11">
        <f t="shared" si="13"/>
        <v>5.6784850048089558E-3</v>
      </c>
    </row>
    <row r="423" spans="1:19" x14ac:dyDescent="0.25">
      <c r="A423" s="20" t="str">
        <f>VLOOKUP('Customer Names'!A423,'Customer Names'!A423:A2758,1,FALSE)</f>
        <v>Id422</v>
      </c>
      <c r="B423" s="20" t="str">
        <f>VLOOKUP(Table6[[#This Row],[NAME]],Table6[NAME],1,FALSE)</f>
        <v>Jenny</v>
      </c>
      <c r="C423" s="11">
        <f>VLOOKUP(Table4[[#This Row],[BMI]],Table4[BMI],1,FALSE)</f>
        <v>27.645</v>
      </c>
      <c r="D423" s="11">
        <f>VLOOKUP(Table4[[#This Row],[HBA1C]],Table4[HBA1C],1,FALSE)</f>
        <v>11.03</v>
      </c>
      <c r="E423" s="11" t="str">
        <f>VLOOKUP(Table4[[#This Row],[Any Transplants]],Table4[Any Transplants],1,FALSE)</f>
        <v>No</v>
      </c>
      <c r="F423" s="11" t="str">
        <f>VLOOKUP(Table4[[#This Row],[Cancer history]],Table4[Cancer history],1,FALSE)</f>
        <v>No</v>
      </c>
      <c r="G423" s="11" t="str">
        <f>VLOOKUP(Table4[[#This Row],[Smoker2]],Table4[Smoker2],1,FALSE)</f>
        <v>YES</v>
      </c>
      <c r="H423" s="11" t="str">
        <f>VLOOKUP(Table4[[#This Row],[Heart Issues]],Table4[Heart Issues],1,FALSE)</f>
        <v>yes</v>
      </c>
      <c r="I423" s="11">
        <f>VLOOKUP(Table4[[#This Row],[Number of Major Surgeries]],Table4[Number of Major Surgeries],1,FALSE)</f>
        <v>1</v>
      </c>
      <c r="J423" s="11" t="str">
        <f>VLOOKUP('Medical Examinations'!M423,'Medical Examinations'!M423:M2757,1,FALSE)</f>
        <v>over weight</v>
      </c>
      <c r="K423" s="11" t="str">
        <f>VLOOKUP('Medical Examinations'!N423,'Medical Examinations'!N423:N2757,1,FALSE)</f>
        <v>diabetes</v>
      </c>
      <c r="L423" s="11" t="str">
        <f>VLOOKUP(Table3[[#This Row],[date of birth]],Table3[date of birth],1,FALSE)</f>
        <v>13-Jul-2004</v>
      </c>
      <c r="M423" s="11">
        <f>VLOOKUP(Table3[[#This Row],[age]],Table3[age],1,FALSE)</f>
        <v>18</v>
      </c>
      <c r="N423" s="65">
        <f>VLOOKUP(Table3[[#This Row],[charges2]],Table3[charges2],1,FALSE)</f>
        <v>3889.2</v>
      </c>
      <c r="O423" s="11" t="str">
        <f>VLOOKUP(Table3[[#This Row],[HOSPITAL TIER2]],Table3[HOSPITAL TIER2],1,FALSE)</f>
        <v>tier - 2</v>
      </c>
      <c r="P423" s="11" t="str">
        <f>VLOOKUP(Table3[[#This Row],[city tier2]],Table3[city tier2],1,FALSE)</f>
        <v>tier - 2</v>
      </c>
      <c r="Q423" s="11" t="str">
        <f>VLOOKUP(Table3[[#This Row],[state id2]],Table3[state id2],1,FALSE)</f>
        <v>R1012</v>
      </c>
      <c r="R423" s="11">
        <f t="shared" si="12"/>
        <v>-0.10437470625123801</v>
      </c>
      <c r="S423" s="11">
        <f t="shared" si="13"/>
        <v>5.1362097849519863E-3</v>
      </c>
    </row>
    <row r="424" spans="1:19" x14ac:dyDescent="0.25">
      <c r="A424" s="20" t="str">
        <f>VLOOKUP('Customer Names'!A424,'Customer Names'!A424:A2759,1,FALSE)</f>
        <v>Id423</v>
      </c>
      <c r="B424" s="20" t="str">
        <f>VLOOKUP(Table6[[#This Row],[NAME]],Table6[NAME],1,FALSE)</f>
        <v>Emily</v>
      </c>
      <c r="C424" s="11">
        <f>VLOOKUP(Table4[[#This Row],[BMI]],Table4[BMI],1,FALSE)</f>
        <v>27.6</v>
      </c>
      <c r="D424" s="11">
        <f>VLOOKUP(Table4[[#This Row],[HBA1C]],Table4[HBA1C],1,FALSE)</f>
        <v>5.22</v>
      </c>
      <c r="E424" s="11" t="str">
        <f>VLOOKUP(Table4[[#This Row],[Any Transplants]],Table4[Any Transplants],1,FALSE)</f>
        <v>No</v>
      </c>
      <c r="F424" s="11" t="str">
        <f>VLOOKUP(Table4[[#This Row],[Cancer history]],Table4[Cancer history],1,FALSE)</f>
        <v>No</v>
      </c>
      <c r="G424" s="11" t="str">
        <f>VLOOKUP(Table4[[#This Row],[Smoker2]],Table4[Smoker2],1,FALSE)</f>
        <v>YES</v>
      </c>
      <c r="H424" s="11" t="str">
        <f>VLOOKUP(Table4[[#This Row],[Heart Issues]],Table4[Heart Issues],1,FALSE)</f>
        <v>No</v>
      </c>
      <c r="I424" s="11">
        <f>VLOOKUP(Table4[[#This Row],[Number of Major Surgeries]],Table4[Number of Major Surgeries],1,FALSE)</f>
        <v>2</v>
      </c>
      <c r="J424" s="11" t="str">
        <f>VLOOKUP('Medical Examinations'!M424,'Medical Examinations'!M424:M2758,1,FALSE)</f>
        <v>over weight</v>
      </c>
      <c r="K424" s="11" t="str">
        <f>VLOOKUP('Medical Examinations'!N424,'Medical Examinations'!N424:N2758,1,FALSE)</f>
        <v>normal</v>
      </c>
      <c r="L424" s="11" t="str">
        <f>VLOOKUP(Table3[[#This Row],[date of birth]],Table3[date of birth],1,FALSE)</f>
        <v>14-Sep-1993</v>
      </c>
      <c r="M424" s="11">
        <f>VLOOKUP(Table3[[#This Row],[age]],Table3[age],1,FALSE)</f>
        <v>29</v>
      </c>
      <c r="N424" s="65">
        <f>VLOOKUP(Table3[[#This Row],[charges2]],Table3[charges2],1,FALSE)</f>
        <v>3898.35</v>
      </c>
      <c r="O424" s="11" t="str">
        <f>VLOOKUP(Table3[[#This Row],[HOSPITAL TIER2]],Table3[HOSPITAL TIER2],1,FALSE)</f>
        <v>tier - 2</v>
      </c>
      <c r="P424" s="11" t="str">
        <f>VLOOKUP(Table3[[#This Row],[city tier2]],Table3[city tier2],1,FALSE)</f>
        <v>tier - 2</v>
      </c>
      <c r="Q424" s="11" t="str">
        <f>VLOOKUP(Table3[[#This Row],[state id2]],Table3[state id2],1,FALSE)</f>
        <v>R1012</v>
      </c>
      <c r="R424" s="11">
        <f t="shared" si="12"/>
        <v>-0.10480821240203693</v>
      </c>
      <c r="S424" s="11">
        <f t="shared" si="13"/>
        <v>7.3570755397886394E-3</v>
      </c>
    </row>
    <row r="425" spans="1:19" x14ac:dyDescent="0.25">
      <c r="A425" s="20" t="str">
        <f>VLOOKUP('Customer Names'!A425,'Customer Names'!A425:A2760,1,FALSE)</f>
        <v>Id424</v>
      </c>
      <c r="B425" s="20" t="str">
        <f>VLOOKUP(Table6[[#This Row],[NAME]],Table6[NAME],1,FALSE)</f>
        <v>Fabienne</v>
      </c>
      <c r="C425" s="11">
        <f>VLOOKUP(Table4[[#This Row],[BMI]],Table4[BMI],1,FALSE)</f>
        <v>25.08</v>
      </c>
      <c r="D425" s="11">
        <f>VLOOKUP(Table4[[#This Row],[HBA1C]],Table4[HBA1C],1,FALSE)</f>
        <v>9.52</v>
      </c>
      <c r="E425" s="11" t="str">
        <f>VLOOKUP(Table4[[#This Row],[Any Transplants]],Table4[Any Transplants],1,FALSE)</f>
        <v>No</v>
      </c>
      <c r="F425" s="11" t="str">
        <f>VLOOKUP(Table4[[#This Row],[Cancer history]],Table4[Cancer history],1,FALSE)</f>
        <v>No</v>
      </c>
      <c r="G425" s="11" t="str">
        <f>VLOOKUP(Table4[[#This Row],[Smoker2]],Table4[Smoker2],1,FALSE)</f>
        <v>NO</v>
      </c>
      <c r="H425" s="11" t="str">
        <f>VLOOKUP(Table4[[#This Row],[Heart Issues]],Table4[Heart Issues],1,FALSE)</f>
        <v>yes</v>
      </c>
      <c r="I425" s="11">
        <f>VLOOKUP(Table4[[#This Row],[Number of Major Surgeries]],Table4[Number of Major Surgeries],1,FALSE)</f>
        <v>2</v>
      </c>
      <c r="J425" s="11" t="str">
        <f>VLOOKUP('Medical Examinations'!M425,'Medical Examinations'!M425:M2759,1,FALSE)</f>
        <v>over weight</v>
      </c>
      <c r="K425" s="11" t="str">
        <f>VLOOKUP('Medical Examinations'!N425,'Medical Examinations'!N425:N2759,1,FALSE)</f>
        <v>diabetes</v>
      </c>
      <c r="L425" s="11" t="str">
        <f>VLOOKUP(Table3[[#This Row],[date of birth]],Table3[date of birth],1,FALSE)</f>
        <v>27-Aug-1981</v>
      </c>
      <c r="M425" s="11">
        <f>VLOOKUP(Table3[[#This Row],[age]],Table3[age],1,FALSE)</f>
        <v>41</v>
      </c>
      <c r="N425" s="65">
        <f>VLOOKUP(Table3[[#This Row],[charges2]],Table3[charges2],1,FALSE)</f>
        <v>3902.07</v>
      </c>
      <c r="O425" s="11" t="str">
        <f>VLOOKUP(Table3[[#This Row],[HOSPITAL TIER2]],Table3[HOSPITAL TIER2],1,FALSE)</f>
        <v>tier - 2</v>
      </c>
      <c r="P425" s="11" t="str">
        <f>VLOOKUP(Table3[[#This Row],[city tier2]],Table3[city tier2],1,FALSE)</f>
        <v>tier - 2</v>
      </c>
      <c r="Q425" s="11" t="str">
        <f>VLOOKUP(Table3[[#This Row],[state id2]],Table3[state id2],1,FALSE)</f>
        <v>R1013</v>
      </c>
      <c r="R425" s="11">
        <f t="shared" si="12"/>
        <v>-0.10502496179450109</v>
      </c>
      <c r="S425" s="11">
        <f t="shared" si="13"/>
        <v>7.0115750371109696E-3</v>
      </c>
    </row>
    <row r="426" spans="1:19" x14ac:dyDescent="0.25">
      <c r="A426" s="20" t="str">
        <f>VLOOKUP('Customer Names'!A426,'Customer Names'!A426:A2761,1,FALSE)</f>
        <v>Id425</v>
      </c>
      <c r="B426" s="20" t="str">
        <f>VLOOKUP(Table6[[#This Row],[NAME]],Table6[NAME],1,FALSE)</f>
        <v>Jordan</v>
      </c>
      <c r="C426" s="11">
        <f>VLOOKUP(Table4[[#This Row],[BMI]],Table4[BMI],1,FALSE)</f>
        <v>30.02</v>
      </c>
      <c r="D426" s="11">
        <f>VLOOKUP(Table4[[#This Row],[HBA1C]],Table4[HBA1C],1,FALSE)</f>
        <v>11.09</v>
      </c>
      <c r="E426" s="11" t="str">
        <f>VLOOKUP(Table4[[#This Row],[Any Transplants]],Table4[Any Transplants],1,FALSE)</f>
        <v>No</v>
      </c>
      <c r="F426" s="11" t="str">
        <f>VLOOKUP(Table4[[#This Row],[Cancer history]],Table4[Cancer history],1,FALSE)</f>
        <v>No</v>
      </c>
      <c r="G426" s="11" t="str">
        <f>VLOOKUP(Table4[[#This Row],[Smoker2]],Table4[Smoker2],1,FALSE)</f>
        <v>NO</v>
      </c>
      <c r="H426" s="11" t="str">
        <f>VLOOKUP(Table4[[#This Row],[Heart Issues]],Table4[Heart Issues],1,FALSE)</f>
        <v>No</v>
      </c>
      <c r="I426" s="11">
        <f>VLOOKUP(Table4[[#This Row],[Number of Major Surgeries]],Table4[Number of Major Surgeries],1,FALSE)</f>
        <v>0</v>
      </c>
      <c r="J426" s="11" t="str">
        <f>VLOOKUP('Medical Examinations'!M426,'Medical Examinations'!M426:M2760,1,FALSE)</f>
        <v>obesity</v>
      </c>
      <c r="K426" s="11" t="str">
        <f>VLOOKUP('Medical Examinations'!N426,'Medical Examinations'!N426:N2760,1,FALSE)</f>
        <v>diabetes</v>
      </c>
      <c r="L426" s="11" t="str">
        <f>VLOOKUP(Table3[[#This Row],[date of birth]],Table3[date of birth],1,FALSE)</f>
        <v>24-Nov-1997</v>
      </c>
      <c r="M426" s="11">
        <f>VLOOKUP(Table3[[#This Row],[age]],Table3[age],1,FALSE)</f>
        <v>25</v>
      </c>
      <c r="N426" s="65">
        <f>VLOOKUP(Table3[[#This Row],[charges2]],Table3[charges2],1,FALSE)</f>
        <v>3906.13</v>
      </c>
      <c r="O426" s="11" t="str">
        <f>VLOOKUP(Table3[[#This Row],[HOSPITAL TIER2]],Table3[HOSPITAL TIER2],1,FALSE)</f>
        <v>tier - 3</v>
      </c>
      <c r="P426" s="11" t="str">
        <f>VLOOKUP(Table3[[#This Row],[city tier2]],Table3[city tier2],1,FALSE)</f>
        <v>tier - 3</v>
      </c>
      <c r="Q426" s="11" t="str">
        <f>VLOOKUP(Table3[[#This Row],[state id2]],Table3[state id2],1,FALSE)</f>
        <v>R1011</v>
      </c>
      <c r="R426" s="11">
        <f t="shared" si="12"/>
        <v>-0.10507809751996298</v>
      </c>
      <c r="S426" s="11">
        <f t="shared" si="13"/>
        <v>7.1131118582177548E-3</v>
      </c>
    </row>
    <row r="427" spans="1:19" x14ac:dyDescent="0.25">
      <c r="A427" s="20" t="str">
        <f>VLOOKUP('Customer Names'!A427,'Customer Names'!A427:A2762,1,FALSE)</f>
        <v>Id426</v>
      </c>
      <c r="B427" s="20" t="str">
        <f>VLOOKUP(Table6[[#This Row],[NAME]],Table6[NAME],1,FALSE)</f>
        <v>Matt</v>
      </c>
      <c r="C427" s="11">
        <f>VLOOKUP(Table4[[#This Row],[BMI]],Table4[BMI],1,FALSE)</f>
        <v>27.36</v>
      </c>
      <c r="D427" s="11">
        <f>VLOOKUP(Table4[[#This Row],[HBA1C]],Table4[HBA1C],1,FALSE)</f>
        <v>9.4499999999999993</v>
      </c>
      <c r="E427" s="11" t="str">
        <f>VLOOKUP(Table4[[#This Row],[Any Transplants]],Table4[Any Transplants],1,FALSE)</f>
        <v>No</v>
      </c>
      <c r="F427" s="11" t="str">
        <f>VLOOKUP(Table4[[#This Row],[Cancer history]],Table4[Cancer history],1,FALSE)</f>
        <v>No</v>
      </c>
      <c r="G427" s="11" t="str">
        <f>VLOOKUP(Table4[[#This Row],[Smoker2]],Table4[Smoker2],1,FALSE)</f>
        <v>YES</v>
      </c>
      <c r="H427" s="11" t="str">
        <f>VLOOKUP(Table4[[#This Row],[Heart Issues]],Table4[Heart Issues],1,FALSE)</f>
        <v>yes</v>
      </c>
      <c r="I427" s="11">
        <f>VLOOKUP(Table4[[#This Row],[Number of Major Surgeries]],Table4[Number of Major Surgeries],1,FALSE)</f>
        <v>2</v>
      </c>
      <c r="J427" s="11" t="str">
        <f>VLOOKUP('Medical Examinations'!M427,'Medical Examinations'!M427:M2761,1,FALSE)</f>
        <v>over weight</v>
      </c>
      <c r="K427" s="11" t="str">
        <f>VLOOKUP('Medical Examinations'!N427,'Medical Examinations'!N427:N2761,1,FALSE)</f>
        <v>diabetes</v>
      </c>
      <c r="L427" s="11" t="str">
        <f>VLOOKUP(Table3[[#This Row],[date of birth]],Table3[date of birth],1,FALSE)</f>
        <v>5-Jul-1985</v>
      </c>
      <c r="M427" s="11">
        <f>VLOOKUP(Table3[[#This Row],[age]],Table3[age],1,FALSE)</f>
        <v>37</v>
      </c>
      <c r="N427" s="65">
        <f>VLOOKUP(Table3[[#This Row],[charges2]],Table3[charges2],1,FALSE)</f>
        <v>3910.44</v>
      </c>
      <c r="O427" s="11" t="str">
        <f>VLOOKUP(Table3[[#This Row],[HOSPITAL TIER2]],Table3[HOSPITAL TIER2],1,FALSE)</f>
        <v>tier - 2</v>
      </c>
      <c r="P427" s="11" t="str">
        <f>VLOOKUP(Table3[[#This Row],[city tier2]],Table3[city tier2],1,FALSE)</f>
        <v>tier - 2</v>
      </c>
      <c r="Q427" s="11" t="str">
        <f>VLOOKUP(Table3[[#This Row],[state id2]],Table3[state id2],1,FALSE)</f>
        <v>R1013</v>
      </c>
      <c r="R427" s="11">
        <f t="shared" si="12"/>
        <v>-0.10515077655571872</v>
      </c>
      <c r="S427" s="11">
        <f t="shared" si="13"/>
        <v>8.7348524222921713E-3</v>
      </c>
    </row>
    <row r="428" spans="1:19" x14ac:dyDescent="0.25">
      <c r="A428" s="20" t="str">
        <f>VLOOKUP('Customer Names'!A428,'Customer Names'!A428:A2763,1,FALSE)</f>
        <v>Id427</v>
      </c>
      <c r="B428" s="20" t="str">
        <f>VLOOKUP(Table6[[#This Row],[NAME]],Table6[NAME],1,FALSE)</f>
        <v>Taryn L</v>
      </c>
      <c r="C428" s="11">
        <f>VLOOKUP(Table4[[#This Row],[BMI]],Table4[BMI],1,FALSE)</f>
        <v>22.2</v>
      </c>
      <c r="D428" s="11">
        <f>VLOOKUP(Table4[[#This Row],[HBA1C]],Table4[HBA1C],1,FALSE)</f>
        <v>5.51</v>
      </c>
      <c r="E428" s="11" t="str">
        <f>VLOOKUP(Table4[[#This Row],[Any Transplants]],Table4[Any Transplants],1,FALSE)</f>
        <v>No</v>
      </c>
      <c r="F428" s="11" t="str">
        <f>VLOOKUP(Table4[[#This Row],[Cancer history]],Table4[Cancer history],1,FALSE)</f>
        <v>No</v>
      </c>
      <c r="G428" s="11" t="str">
        <f>VLOOKUP(Table4[[#This Row],[Smoker2]],Table4[Smoker2],1,FALSE)</f>
        <v>YES</v>
      </c>
      <c r="H428" s="11" t="str">
        <f>VLOOKUP(Table4[[#This Row],[Heart Issues]],Table4[Heart Issues],1,FALSE)</f>
        <v>No</v>
      </c>
      <c r="I428" s="11">
        <f>VLOOKUP(Table4[[#This Row],[Number of Major Surgeries]],Table4[Number of Major Surgeries],1,FALSE)</f>
        <v>0</v>
      </c>
      <c r="J428" s="11" t="str">
        <f>VLOOKUP('Medical Examinations'!M428,'Medical Examinations'!M428:M2762,1,FALSE)</f>
        <v>normal weight</v>
      </c>
      <c r="K428" s="11" t="str">
        <f>VLOOKUP('Medical Examinations'!N428,'Medical Examinations'!N428:N2762,1,FALSE)</f>
        <v>normal</v>
      </c>
      <c r="L428" s="11" t="str">
        <f>VLOOKUP(Table3[[#This Row],[date of birth]],Table3[date of birth],1,FALSE)</f>
        <v>10-Jul-2000</v>
      </c>
      <c r="M428" s="11">
        <f>VLOOKUP(Table3[[#This Row],[age]],Table3[age],1,FALSE)</f>
        <v>22</v>
      </c>
      <c r="N428" s="65">
        <f>VLOOKUP(Table3[[#This Row],[charges2]],Table3[charges2],1,FALSE)</f>
        <v>3925.76</v>
      </c>
      <c r="O428" s="11" t="str">
        <f>VLOOKUP(Table3[[#This Row],[HOSPITAL TIER2]],Table3[HOSPITAL TIER2],1,FALSE)</f>
        <v>tier - 2</v>
      </c>
      <c r="P428" s="11" t="str">
        <f>VLOOKUP(Table3[[#This Row],[city tier2]],Table3[city tier2],1,FALSE)</f>
        <v>tier - 2</v>
      </c>
      <c r="Q428" s="11" t="str">
        <f>VLOOKUP(Table3[[#This Row],[state id2]],Table3[state id2],1,FALSE)</f>
        <v>R1024</v>
      </c>
      <c r="R428" s="11">
        <f t="shared" si="12"/>
        <v>-0.10524126797582543</v>
      </c>
      <c r="S428" s="11">
        <f t="shared" si="13"/>
        <v>9.0709244525772493E-3</v>
      </c>
    </row>
    <row r="429" spans="1:19" x14ac:dyDescent="0.25">
      <c r="A429" s="20" t="str">
        <f>VLOOKUP('Customer Names'!A429,'Customer Names'!A429:A2764,1,FALSE)</f>
        <v>Id428</v>
      </c>
      <c r="B429" s="20" t="str">
        <f>VLOOKUP(Table6[[#This Row],[NAME]],Table6[NAME],1,FALSE)</f>
        <v>Temima</v>
      </c>
      <c r="C429" s="11">
        <f>VLOOKUP(Table4[[#This Row],[BMI]],Table4[BMI],1,FALSE)</f>
        <v>25.71</v>
      </c>
      <c r="D429" s="11">
        <f>VLOOKUP(Table4[[#This Row],[HBA1C]],Table4[HBA1C],1,FALSE)</f>
        <v>4.18</v>
      </c>
      <c r="E429" s="11" t="str">
        <f>VLOOKUP(Table4[[#This Row],[Any Transplants]],Table4[Any Transplants],1,FALSE)</f>
        <v>yes</v>
      </c>
      <c r="F429" s="11" t="str">
        <f>VLOOKUP(Table4[[#This Row],[Cancer history]],Table4[Cancer history],1,FALSE)</f>
        <v>No</v>
      </c>
      <c r="G429" s="11" t="str">
        <f>VLOOKUP(Table4[[#This Row],[Smoker2]],Table4[Smoker2],1,FALSE)</f>
        <v>YES</v>
      </c>
      <c r="H429" s="11" t="str">
        <f>VLOOKUP(Table4[[#This Row],[Heart Issues]],Table4[Heart Issues],1,FALSE)</f>
        <v>No</v>
      </c>
      <c r="I429" s="11">
        <f>VLOOKUP(Table4[[#This Row],[Number of Major Surgeries]],Table4[Number of Major Surgeries],1,FALSE)</f>
        <v>1</v>
      </c>
      <c r="J429" s="11" t="str">
        <f>VLOOKUP('Medical Examinations'!M429,'Medical Examinations'!M429:M2763,1,FALSE)</f>
        <v>over weight</v>
      </c>
      <c r="K429" s="11" t="str">
        <f>VLOOKUP('Medical Examinations'!N429,'Medical Examinations'!N429:N2763,1,FALSE)</f>
        <v>normal</v>
      </c>
      <c r="L429" s="11" t="str">
        <f>VLOOKUP(Table3[[#This Row],[date of birth]],Table3[date of birth],1,FALSE)</f>
        <v>15-Jun-2002</v>
      </c>
      <c r="M429" s="11">
        <f>VLOOKUP(Table3[[#This Row],[age]],Table3[age],1,FALSE)</f>
        <v>20</v>
      </c>
      <c r="N429" s="65">
        <f>VLOOKUP(Table3[[#This Row],[charges2]],Table3[charges2],1,FALSE)</f>
        <v>3931.51</v>
      </c>
      <c r="O429" s="11" t="str">
        <f>VLOOKUP(Table3[[#This Row],[HOSPITAL TIER2]],Table3[HOSPITAL TIER2],1,FALSE)</f>
        <v>tier - 2</v>
      </c>
      <c r="P429" s="11" t="str">
        <f>VLOOKUP(Table3[[#This Row],[city tier2]],Table3[city tier2],1,FALSE)</f>
        <v>tier - 3</v>
      </c>
      <c r="Q429" s="11" t="str">
        <f>VLOOKUP(Table3[[#This Row],[state id2]],Table3[state id2],1,FALSE)</f>
        <v>R1011</v>
      </c>
      <c r="R429" s="11">
        <f t="shared" si="12"/>
        <v>-0.10619060007649499</v>
      </c>
      <c r="S429" s="11">
        <f t="shared" si="13"/>
        <v>8.669672219222423E-3</v>
      </c>
    </row>
    <row r="430" spans="1:19" x14ac:dyDescent="0.25">
      <c r="A430" s="20" t="str">
        <f>VLOOKUP('Customer Names'!A430,'Customer Names'!A430:A2765,1,FALSE)</f>
        <v>Id429</v>
      </c>
      <c r="B430" s="20" t="str">
        <f>VLOOKUP(Table6[[#This Row],[NAME]],Table6[NAME],1,FALSE)</f>
        <v>Jennifer</v>
      </c>
      <c r="C430" s="11">
        <f>VLOOKUP(Table4[[#This Row],[BMI]],Table4[BMI],1,FALSE)</f>
        <v>41.91</v>
      </c>
      <c r="D430" s="11">
        <f>VLOOKUP(Table4[[#This Row],[HBA1C]],Table4[HBA1C],1,FALSE)</f>
        <v>5.98</v>
      </c>
      <c r="E430" s="11" t="str">
        <f>VLOOKUP(Table4[[#This Row],[Any Transplants]],Table4[Any Transplants],1,FALSE)</f>
        <v>No</v>
      </c>
      <c r="F430" s="11" t="str">
        <f>VLOOKUP(Table4[[#This Row],[Cancer history]],Table4[Cancer history],1,FALSE)</f>
        <v>No</v>
      </c>
      <c r="G430" s="11" t="str">
        <f>VLOOKUP(Table4[[#This Row],[Smoker2]],Table4[Smoker2],1,FALSE)</f>
        <v>NO</v>
      </c>
      <c r="H430" s="11" t="str">
        <f>VLOOKUP(Table4[[#This Row],[Heart Issues]],Table4[Heart Issues],1,FALSE)</f>
        <v>yes</v>
      </c>
      <c r="I430" s="11">
        <f>VLOOKUP(Table4[[#This Row],[Number of Major Surgeries]],Table4[Number of Major Surgeries],1,FALSE)</f>
        <v>1</v>
      </c>
      <c r="J430" s="11" t="str">
        <f>VLOOKUP('Medical Examinations'!M430,'Medical Examinations'!M430:M2764,1,FALSE)</f>
        <v>obesity</v>
      </c>
      <c r="K430" s="11" t="str">
        <f>VLOOKUP('Medical Examinations'!N430,'Medical Examinations'!N430:N2764,1,FALSE)</f>
        <v>prediabetes</v>
      </c>
      <c r="L430" s="11" t="str">
        <f>VLOOKUP(Table3[[#This Row],[date of birth]],Table3[date of birth],1,FALSE)</f>
        <v>24-Oct-1988</v>
      </c>
      <c r="M430" s="11">
        <f>VLOOKUP(Table3[[#This Row],[age]],Table3[age],1,FALSE)</f>
        <v>34</v>
      </c>
      <c r="N430" s="65">
        <f>VLOOKUP(Table3[[#This Row],[charges2]],Table3[charges2],1,FALSE)</f>
        <v>3935.18</v>
      </c>
      <c r="O430" s="11" t="str">
        <f>VLOOKUP(Table3[[#This Row],[HOSPITAL TIER2]],Table3[HOSPITAL TIER2],1,FALSE)</f>
        <v>tier - 3</v>
      </c>
      <c r="P430" s="11" t="str">
        <f>VLOOKUP(Table3[[#This Row],[city tier2]],Table3[city tier2],1,FALSE)</f>
        <v>tier - 1</v>
      </c>
      <c r="Q430" s="11" t="str">
        <f>VLOOKUP(Table3[[#This Row],[state id2]],Table3[state id2],1,FALSE)</f>
        <v>R1013</v>
      </c>
      <c r="R430" s="11">
        <f t="shared" si="12"/>
        <v>-0.10681625501222716</v>
      </c>
      <c r="S430" s="11">
        <f t="shared" si="13"/>
        <v>7.6293959494190518E-3</v>
      </c>
    </row>
    <row r="431" spans="1:19" x14ac:dyDescent="0.25">
      <c r="A431" s="20" t="str">
        <f>VLOOKUP('Customer Names'!A431,'Customer Names'!A431:A2766,1,FALSE)</f>
        <v>Id430</v>
      </c>
      <c r="B431" s="20" t="str">
        <f>VLOOKUP(Table6[[#This Row],[NAME]],Table6[NAME],1,FALSE)</f>
        <v>Serena M.</v>
      </c>
      <c r="C431" s="11">
        <f>VLOOKUP(Table4[[#This Row],[BMI]],Table4[BMI],1,FALSE)</f>
        <v>25.85</v>
      </c>
      <c r="D431" s="11">
        <f>VLOOKUP(Table4[[#This Row],[HBA1C]],Table4[HBA1C],1,FALSE)</f>
        <v>10.16</v>
      </c>
      <c r="E431" s="11" t="str">
        <f>VLOOKUP(Table4[[#This Row],[Any Transplants]],Table4[Any Transplants],1,FALSE)</f>
        <v>No</v>
      </c>
      <c r="F431" s="11" t="str">
        <f>VLOOKUP(Table4[[#This Row],[Cancer history]],Table4[Cancer history],1,FALSE)</f>
        <v>No</v>
      </c>
      <c r="G431" s="11" t="str">
        <f>VLOOKUP(Table4[[#This Row],[Smoker2]],Table4[Smoker2],1,FALSE)</f>
        <v>YES</v>
      </c>
      <c r="H431" s="11" t="str">
        <f>VLOOKUP(Table4[[#This Row],[Heart Issues]],Table4[Heart Issues],1,FALSE)</f>
        <v>No</v>
      </c>
      <c r="I431" s="11">
        <f>VLOOKUP(Table4[[#This Row],[Number of Major Surgeries]],Table4[Number of Major Surgeries],1,FALSE)</f>
        <v>0</v>
      </c>
      <c r="J431" s="11" t="str">
        <f>VLOOKUP('Medical Examinations'!M431,'Medical Examinations'!M431:M2765,1,FALSE)</f>
        <v>over weight</v>
      </c>
      <c r="K431" s="11" t="str">
        <f>VLOOKUP('Medical Examinations'!N431,'Medical Examinations'!N431:N2765,1,FALSE)</f>
        <v>diabetes</v>
      </c>
      <c r="L431" s="11" t="str">
        <f>VLOOKUP(Table3[[#This Row],[date of birth]],Table3[date of birth],1,FALSE)</f>
        <v>29-Sep-1993</v>
      </c>
      <c r="M431" s="11">
        <f>VLOOKUP(Table3[[#This Row],[age]],Table3[age],1,FALSE)</f>
        <v>29</v>
      </c>
      <c r="N431" s="65">
        <f>VLOOKUP(Table3[[#This Row],[charges2]],Table3[charges2],1,FALSE)</f>
        <v>3943.6</v>
      </c>
      <c r="O431" s="11" t="str">
        <f>VLOOKUP(Table3[[#This Row],[HOSPITAL TIER2]],Table3[HOSPITAL TIER2],1,FALSE)</f>
        <v>tier - 2</v>
      </c>
      <c r="P431" s="11" t="str">
        <f>VLOOKUP(Table3[[#This Row],[city tier2]],Table3[city tier2],1,FALSE)</f>
        <v>tier - 3</v>
      </c>
      <c r="Q431" s="11" t="str">
        <f>VLOOKUP(Table3[[#This Row],[state id2]],Table3[state id2],1,FALSE)</f>
        <v>R1024</v>
      </c>
      <c r="R431" s="11">
        <f t="shared" si="12"/>
        <v>-0.10636248581079144</v>
      </c>
      <c r="S431" s="11">
        <f t="shared" si="13"/>
        <v>7.539742005788325E-3</v>
      </c>
    </row>
    <row r="432" spans="1:19" x14ac:dyDescent="0.25">
      <c r="A432" s="20" t="str">
        <f>VLOOKUP('Customer Names'!A432,'Customer Names'!A432:A2767,1,FALSE)</f>
        <v>Id431</v>
      </c>
      <c r="B432" s="20" t="str">
        <f>VLOOKUP(Table6[[#This Row],[NAME]],Table6[NAME],1,FALSE)</f>
        <v>Victoria M.</v>
      </c>
      <c r="C432" s="11">
        <f>VLOOKUP(Table4[[#This Row],[BMI]],Table4[BMI],1,FALSE)</f>
        <v>23.844999999999999</v>
      </c>
      <c r="D432" s="11">
        <f>VLOOKUP(Table4[[#This Row],[HBA1C]],Table4[HBA1C],1,FALSE)</f>
        <v>11.71</v>
      </c>
      <c r="E432" s="11" t="str">
        <f>VLOOKUP(Table4[[#This Row],[Any Transplants]],Table4[Any Transplants],1,FALSE)</f>
        <v>No</v>
      </c>
      <c r="F432" s="11" t="str">
        <f>VLOOKUP(Table4[[#This Row],[Cancer history]],Table4[Cancer history],1,FALSE)</f>
        <v>No</v>
      </c>
      <c r="G432" s="11" t="str">
        <f>VLOOKUP(Table4[[#This Row],[Smoker2]],Table4[Smoker2],1,FALSE)</f>
        <v>YES</v>
      </c>
      <c r="H432" s="11" t="str">
        <f>VLOOKUP(Table4[[#This Row],[Heart Issues]],Table4[Heart Issues],1,FALSE)</f>
        <v>No</v>
      </c>
      <c r="I432" s="11">
        <f>VLOOKUP(Table4[[#This Row],[Number of Major Surgeries]],Table4[Number of Major Surgeries],1,FALSE)</f>
        <v>2</v>
      </c>
      <c r="J432" s="11" t="str">
        <f>VLOOKUP('Medical Examinations'!M432,'Medical Examinations'!M432:M2766,1,FALSE)</f>
        <v>normal weight</v>
      </c>
      <c r="K432" s="11" t="str">
        <f>VLOOKUP('Medical Examinations'!N432,'Medical Examinations'!N432:N2766,1,FALSE)</f>
        <v>diabetes</v>
      </c>
      <c r="L432" s="11" t="str">
        <f>VLOOKUP(Table3[[#This Row],[date of birth]],Table3[date of birth],1,FALSE)</f>
        <v>11-Nov-1993</v>
      </c>
      <c r="M432" s="11">
        <f>VLOOKUP(Table3[[#This Row],[age]],Table3[age],1,FALSE)</f>
        <v>29</v>
      </c>
      <c r="N432" s="65">
        <f>VLOOKUP(Table3[[#This Row],[charges2]],Table3[charges2],1,FALSE)</f>
        <v>3947.41</v>
      </c>
      <c r="O432" s="11" t="str">
        <f>VLOOKUP(Table3[[#This Row],[HOSPITAL TIER2]],Table3[HOSPITAL TIER2],1,FALSE)</f>
        <v>tier - 2</v>
      </c>
      <c r="P432" s="11" t="str">
        <f>VLOOKUP(Table3[[#This Row],[city tier2]],Table3[city tier2],1,FALSE)</f>
        <v>tier - 2</v>
      </c>
      <c r="Q432" s="11" t="str">
        <f>VLOOKUP(Table3[[#This Row],[state id2]],Table3[state id2],1,FALSE)</f>
        <v>R1013</v>
      </c>
      <c r="R432" s="11">
        <f t="shared" si="12"/>
        <v>-0.10670960364950795</v>
      </c>
      <c r="S432" s="11">
        <f t="shared" si="13"/>
        <v>8.5470420196409533E-3</v>
      </c>
    </row>
    <row r="433" spans="1:19" x14ac:dyDescent="0.25">
      <c r="A433" s="20" t="str">
        <f>VLOOKUP('Customer Names'!A433,'Customer Names'!A433:A2768,1,FALSE)</f>
        <v>Id432</v>
      </c>
      <c r="B433" s="20" t="str">
        <f>VLOOKUP(Table6[[#This Row],[NAME]],Table6[NAME],1,FALSE)</f>
        <v>Phoebe</v>
      </c>
      <c r="C433" s="11">
        <f>VLOOKUP(Table4[[#This Row],[BMI]],Table4[BMI],1,FALSE)</f>
        <v>30.59</v>
      </c>
      <c r="D433" s="11">
        <f>VLOOKUP(Table4[[#This Row],[HBA1C]],Table4[HBA1C],1,FALSE)</f>
        <v>5.23</v>
      </c>
      <c r="E433" s="11" t="str">
        <f>VLOOKUP(Table4[[#This Row],[Any Transplants]],Table4[Any Transplants],1,FALSE)</f>
        <v>No</v>
      </c>
      <c r="F433" s="11" t="str">
        <f>VLOOKUP(Table4[[#This Row],[Cancer history]],Table4[Cancer history],1,FALSE)</f>
        <v>Yes</v>
      </c>
      <c r="G433" s="11" t="str">
        <f>VLOOKUP(Table4[[#This Row],[Smoker2]],Table4[Smoker2],1,FALSE)</f>
        <v>NO</v>
      </c>
      <c r="H433" s="11" t="str">
        <f>VLOOKUP(Table4[[#This Row],[Heart Issues]],Table4[Heart Issues],1,FALSE)</f>
        <v>No</v>
      </c>
      <c r="I433" s="11">
        <f>VLOOKUP(Table4[[#This Row],[Number of Major Surgeries]],Table4[Number of Major Surgeries],1,FALSE)</f>
        <v>1</v>
      </c>
      <c r="J433" s="11" t="str">
        <f>VLOOKUP('Medical Examinations'!M433,'Medical Examinations'!M433:M2767,1,FALSE)</f>
        <v>obesity</v>
      </c>
      <c r="K433" s="11" t="str">
        <f>VLOOKUP('Medical Examinations'!N433,'Medical Examinations'!N433:N2767,1,FALSE)</f>
        <v>normal</v>
      </c>
      <c r="L433" s="11" t="str">
        <f>VLOOKUP(Table3[[#This Row],[date of birth]],Table3[date of birth],1,FALSE)</f>
        <v>10-Jul-1999</v>
      </c>
      <c r="M433" s="11">
        <f>VLOOKUP(Table3[[#This Row],[age]],Table3[age],1,FALSE)</f>
        <v>23</v>
      </c>
      <c r="N433" s="65">
        <f>VLOOKUP(Table3[[#This Row],[charges2]],Table3[charges2],1,FALSE)</f>
        <v>3955.98</v>
      </c>
      <c r="O433" s="11" t="str">
        <f>VLOOKUP(Table3[[#This Row],[HOSPITAL TIER2]],Table3[HOSPITAL TIER2],1,FALSE)</f>
        <v>tier - 2</v>
      </c>
      <c r="P433" s="11" t="str">
        <f>VLOOKUP(Table3[[#This Row],[city tier2]],Table3[city tier2],1,FALSE)</f>
        <v>tier - 3</v>
      </c>
      <c r="Q433" s="11" t="str">
        <f>VLOOKUP(Table3[[#This Row],[state id2]],Table3[state id2],1,FALSE)</f>
        <v>R1021</v>
      </c>
      <c r="R433" s="11">
        <f t="shared" si="12"/>
        <v>-0.10720673686529843</v>
      </c>
      <c r="S433" s="11">
        <f t="shared" si="13"/>
        <v>9.9895829900854723E-3</v>
      </c>
    </row>
    <row r="434" spans="1:19" x14ac:dyDescent="0.25">
      <c r="A434" s="20" t="str">
        <f>VLOOKUP('Customer Names'!A434,'Customer Names'!A434:A2769,1,FALSE)</f>
        <v>Id433</v>
      </c>
      <c r="B434" s="20" t="str">
        <f>VLOOKUP(Table6[[#This Row],[NAME]],Table6[NAME],1,FALSE)</f>
        <v>Corey</v>
      </c>
      <c r="C434" s="11">
        <f>VLOOKUP(Table4[[#This Row],[BMI]],Table4[BMI],1,FALSE)</f>
        <v>24.795000000000002</v>
      </c>
      <c r="D434" s="11">
        <f>VLOOKUP(Table4[[#This Row],[HBA1C]],Table4[HBA1C],1,FALSE)</f>
        <v>6.85</v>
      </c>
      <c r="E434" s="11" t="str">
        <f>VLOOKUP(Table4[[#This Row],[Any Transplants]],Table4[Any Transplants],1,FALSE)</f>
        <v>No</v>
      </c>
      <c r="F434" s="11" t="str">
        <f>VLOOKUP(Table4[[#This Row],[Cancer history]],Table4[Cancer history],1,FALSE)</f>
        <v>No</v>
      </c>
      <c r="G434" s="11" t="str">
        <f>VLOOKUP(Table4[[#This Row],[Smoker2]],Table4[Smoker2],1,FALSE)</f>
        <v>YES</v>
      </c>
      <c r="H434" s="11" t="str">
        <f>VLOOKUP(Table4[[#This Row],[Heart Issues]],Table4[Heart Issues],1,FALSE)</f>
        <v>No</v>
      </c>
      <c r="I434" s="11">
        <f>VLOOKUP(Table4[[#This Row],[Number of Major Surgeries]],Table4[Number of Major Surgeries],1,FALSE)</f>
        <v>0</v>
      </c>
      <c r="J434" s="11" t="str">
        <f>VLOOKUP('Medical Examinations'!M434,'Medical Examinations'!M434:M2768,1,FALSE)</f>
        <v>normal weight</v>
      </c>
      <c r="K434" s="11" t="str">
        <f>VLOOKUP('Medical Examinations'!N434,'Medical Examinations'!N434:N2768,1,FALSE)</f>
        <v>diabetes</v>
      </c>
      <c r="L434" s="11" t="str">
        <f>VLOOKUP(Table3[[#This Row],[date of birth]],Table3[date of birth],1,FALSE)</f>
        <v>11-Jul-1995</v>
      </c>
      <c r="M434" s="11">
        <f>VLOOKUP(Table3[[#This Row],[age]],Table3[age],1,FALSE)</f>
        <v>27</v>
      </c>
      <c r="N434" s="65">
        <f>VLOOKUP(Table3[[#This Row],[charges2]],Table3[charges2],1,FALSE)</f>
        <v>3956.07</v>
      </c>
      <c r="O434" s="11" t="str">
        <f>VLOOKUP(Table3[[#This Row],[HOSPITAL TIER2]],Table3[HOSPITAL TIER2],1,FALSE)</f>
        <v>tier - 2</v>
      </c>
      <c r="P434" s="11" t="str">
        <f>VLOOKUP(Table3[[#This Row],[city tier2]],Table3[city tier2],1,FALSE)</f>
        <v>tier - 2</v>
      </c>
      <c r="Q434" s="11" t="str">
        <f>VLOOKUP(Table3[[#This Row],[state id2]],Table3[state id2],1,FALSE)</f>
        <v>R1012</v>
      </c>
      <c r="R434" s="11">
        <f t="shared" si="12"/>
        <v>-0.10724062376955691</v>
      </c>
      <c r="S434" s="11">
        <f t="shared" si="13"/>
        <v>9.4963154516952506E-3</v>
      </c>
    </row>
    <row r="435" spans="1:19" x14ac:dyDescent="0.25">
      <c r="A435" s="20" t="str">
        <f>VLOOKUP('Customer Names'!A435,'Customer Names'!A435:A2770,1,FALSE)</f>
        <v>Id434</v>
      </c>
      <c r="B435" s="20" t="str">
        <f>VLOOKUP(Table6[[#This Row],[NAME]],Table6[NAME],1,FALSE)</f>
        <v>Rebecca</v>
      </c>
      <c r="C435" s="11">
        <f>VLOOKUP(Table4[[#This Row],[BMI]],Table4[BMI],1,FALSE)</f>
        <v>24.13</v>
      </c>
      <c r="D435" s="11">
        <f>VLOOKUP(Table4[[#This Row],[HBA1C]],Table4[HBA1C],1,FALSE)</f>
        <v>7.05</v>
      </c>
      <c r="E435" s="11" t="str">
        <f>VLOOKUP(Table4[[#This Row],[Any Transplants]],Table4[Any Transplants],1,FALSE)</f>
        <v>No</v>
      </c>
      <c r="F435" s="11" t="str">
        <f>VLOOKUP(Table4[[#This Row],[Cancer history]],Table4[Cancer history],1,FALSE)</f>
        <v>No</v>
      </c>
      <c r="G435" s="11" t="str">
        <f>VLOOKUP(Table4[[#This Row],[Smoker2]],Table4[Smoker2],1,FALSE)</f>
        <v>YES</v>
      </c>
      <c r="H435" s="11" t="str">
        <f>VLOOKUP(Table4[[#This Row],[Heart Issues]],Table4[Heart Issues],1,FALSE)</f>
        <v>yes</v>
      </c>
      <c r="I435" s="11">
        <f>VLOOKUP(Table4[[#This Row],[Number of Major Surgeries]],Table4[Number of Major Surgeries],1,FALSE)</f>
        <v>2</v>
      </c>
      <c r="J435" s="11" t="str">
        <f>VLOOKUP('Medical Examinations'!M435,'Medical Examinations'!M435:M2769,1,FALSE)</f>
        <v>normal weight</v>
      </c>
      <c r="K435" s="11" t="str">
        <f>VLOOKUP('Medical Examinations'!N435,'Medical Examinations'!N435:N2769,1,FALSE)</f>
        <v>diabetes</v>
      </c>
      <c r="L435" s="11" t="str">
        <f>VLOOKUP(Table3[[#This Row],[date of birth]],Table3[date of birth],1,FALSE)</f>
        <v>29-Jul-1990</v>
      </c>
      <c r="M435" s="11">
        <f>VLOOKUP(Table3[[#This Row],[age]],Table3[age],1,FALSE)</f>
        <v>32</v>
      </c>
      <c r="N435" s="65">
        <f>VLOOKUP(Table3[[#This Row],[charges2]],Table3[charges2],1,FALSE)</f>
        <v>3972.92</v>
      </c>
      <c r="O435" s="11" t="str">
        <f>VLOOKUP(Table3[[#This Row],[HOSPITAL TIER2]],Table3[HOSPITAL TIER2],1,FALSE)</f>
        <v>tier - 2</v>
      </c>
      <c r="P435" s="11" t="str">
        <f>VLOOKUP(Table3[[#This Row],[city tier2]],Table3[city tier2],1,FALSE)</f>
        <v>tier - 3</v>
      </c>
      <c r="Q435" s="11" t="str">
        <f>VLOOKUP(Table3[[#This Row],[state id2]],Table3[state id2],1,FALSE)</f>
        <v>R1013</v>
      </c>
      <c r="R435" s="11">
        <f t="shared" si="12"/>
        <v>-0.10773503392461743</v>
      </c>
      <c r="S435" s="11">
        <f t="shared" si="13"/>
        <v>9.6105519621857254E-3</v>
      </c>
    </row>
    <row r="436" spans="1:19" x14ac:dyDescent="0.25">
      <c r="A436" s="20" t="str">
        <f>VLOOKUP('Customer Names'!A436,'Customer Names'!A436:A2771,1,FALSE)</f>
        <v>Id435</v>
      </c>
      <c r="B436" s="20" t="str">
        <f>VLOOKUP(Table6[[#This Row],[NAME]],Table6[NAME],1,FALSE)</f>
        <v>Nicholas D</v>
      </c>
      <c r="C436" s="11">
        <f>VLOOKUP(Table4[[#This Row],[BMI]],Table4[BMI],1,FALSE)</f>
        <v>25.84</v>
      </c>
      <c r="D436" s="11">
        <f>VLOOKUP(Table4[[#This Row],[HBA1C]],Table4[HBA1C],1,FALSE)</f>
        <v>11.64</v>
      </c>
      <c r="E436" s="11" t="str">
        <f>VLOOKUP(Table4[[#This Row],[Any Transplants]],Table4[Any Transplants],1,FALSE)</f>
        <v>No</v>
      </c>
      <c r="F436" s="11" t="str">
        <f>VLOOKUP(Table4[[#This Row],[Cancer history]],Table4[Cancer history],1,FALSE)</f>
        <v>No</v>
      </c>
      <c r="G436" s="11" t="str">
        <f>VLOOKUP(Table4[[#This Row],[Smoker2]],Table4[Smoker2],1,FALSE)</f>
        <v>YES</v>
      </c>
      <c r="H436" s="11" t="str">
        <f>VLOOKUP(Table4[[#This Row],[Heart Issues]],Table4[Heart Issues],1,FALSE)</f>
        <v>No</v>
      </c>
      <c r="I436" s="11">
        <f>VLOOKUP(Table4[[#This Row],[Number of Major Surgeries]],Table4[Number of Major Surgeries],1,FALSE)</f>
        <v>2</v>
      </c>
      <c r="J436" s="11" t="str">
        <f>VLOOKUP('Medical Examinations'!M436,'Medical Examinations'!M436:M2770,1,FALSE)</f>
        <v>over weight</v>
      </c>
      <c r="K436" s="11" t="str">
        <f>VLOOKUP('Medical Examinations'!N436,'Medical Examinations'!N436:N2770,1,FALSE)</f>
        <v>diabetes</v>
      </c>
      <c r="L436" s="11" t="str">
        <f>VLOOKUP(Table3[[#This Row],[date of birth]],Table3[date of birth],1,FALSE)</f>
        <v>17-Aug-1996</v>
      </c>
      <c r="M436" s="11">
        <f>VLOOKUP(Table3[[#This Row],[age]],Table3[age],1,FALSE)</f>
        <v>26</v>
      </c>
      <c r="N436" s="65">
        <f>VLOOKUP(Table3[[#This Row],[charges2]],Table3[charges2],1,FALSE)</f>
        <v>3981.98</v>
      </c>
      <c r="O436" s="11" t="str">
        <f>VLOOKUP(Table3[[#This Row],[HOSPITAL TIER2]],Table3[HOSPITAL TIER2],1,FALSE)</f>
        <v>tier - 2</v>
      </c>
      <c r="P436" s="11" t="str">
        <f>VLOOKUP(Table3[[#This Row],[city tier2]],Table3[city tier2],1,FALSE)</f>
        <v>tier - 2</v>
      </c>
      <c r="Q436" s="11" t="str">
        <f>VLOOKUP(Table3[[#This Row],[state id2]],Table3[state id2],1,FALSE)</f>
        <v>R1013</v>
      </c>
      <c r="R436" s="11">
        <f t="shared" si="12"/>
        <v>-0.10810565296024859</v>
      </c>
      <c r="S436" s="11">
        <f t="shared" si="13"/>
        <v>9.7307069669576637E-3</v>
      </c>
    </row>
    <row r="437" spans="1:19" x14ac:dyDescent="0.25">
      <c r="A437" s="20" t="str">
        <f>VLOOKUP('Customer Names'!A437,'Customer Names'!A437:A2772,1,FALSE)</f>
        <v>Id436</v>
      </c>
      <c r="B437" s="20" t="str">
        <f>VLOOKUP(Table6[[#This Row],[NAME]],Table6[NAME],1,FALSE)</f>
        <v>Christian</v>
      </c>
      <c r="C437" s="11">
        <f>VLOOKUP(Table4[[#This Row],[BMI]],Table4[BMI],1,FALSE)</f>
        <v>28</v>
      </c>
      <c r="D437" s="11">
        <f>VLOOKUP(Table4[[#This Row],[HBA1C]],Table4[HBA1C],1,FALSE)</f>
        <v>10.52</v>
      </c>
      <c r="E437" s="11" t="str">
        <f>VLOOKUP(Table4[[#This Row],[Any Transplants]],Table4[Any Transplants],1,FALSE)</f>
        <v>No</v>
      </c>
      <c r="F437" s="11" t="str">
        <f>VLOOKUP(Table4[[#This Row],[Cancer history]],Table4[Cancer history],1,FALSE)</f>
        <v>No</v>
      </c>
      <c r="G437" s="11" t="str">
        <f>VLOOKUP(Table4[[#This Row],[Smoker2]],Table4[Smoker2],1,FALSE)</f>
        <v>YES</v>
      </c>
      <c r="H437" s="11" t="str">
        <f>VLOOKUP(Table4[[#This Row],[Heart Issues]],Table4[Heart Issues],1,FALSE)</f>
        <v>No</v>
      </c>
      <c r="I437" s="11">
        <f>VLOOKUP(Table4[[#This Row],[Number of Major Surgeries]],Table4[Number of Major Surgeries],1,FALSE)</f>
        <v>0</v>
      </c>
      <c r="J437" s="11" t="str">
        <f>VLOOKUP('Medical Examinations'!M437,'Medical Examinations'!M437:M2771,1,FALSE)</f>
        <v>over weight</v>
      </c>
      <c r="K437" s="11" t="str">
        <f>VLOOKUP('Medical Examinations'!N437,'Medical Examinations'!N437:N2771,1,FALSE)</f>
        <v>diabetes</v>
      </c>
      <c r="L437" s="11" t="str">
        <f>VLOOKUP(Table3[[#This Row],[date of birth]],Table3[date of birth],1,FALSE)</f>
        <v>8-Sep-1996</v>
      </c>
      <c r="M437" s="11">
        <f>VLOOKUP(Table3[[#This Row],[age]],Table3[age],1,FALSE)</f>
        <v>26</v>
      </c>
      <c r="N437" s="65">
        <f>VLOOKUP(Table3[[#This Row],[charges2]],Table3[charges2],1,FALSE)</f>
        <v>3987.93</v>
      </c>
      <c r="O437" s="11" t="str">
        <f>VLOOKUP(Table3[[#This Row],[HOSPITAL TIER2]],Table3[HOSPITAL TIER2],1,FALSE)</f>
        <v>tier - 2</v>
      </c>
      <c r="P437" s="11" t="str">
        <f>VLOOKUP(Table3[[#This Row],[city tier2]],Table3[city tier2],1,FALSE)</f>
        <v>tier - 2</v>
      </c>
      <c r="Q437" s="11" t="str">
        <f>VLOOKUP(Table3[[#This Row],[state id2]],Table3[state id2],1,FALSE)</f>
        <v>R1011</v>
      </c>
      <c r="R437" s="11">
        <f t="shared" si="12"/>
        <v>-0.10854212456551622</v>
      </c>
      <c r="S437" s="11">
        <f t="shared" si="13"/>
        <v>1.1476149139400522E-2</v>
      </c>
    </row>
    <row r="438" spans="1:19" x14ac:dyDescent="0.25">
      <c r="A438" s="20" t="str">
        <f>VLOOKUP('Customer Names'!A438,'Customer Names'!A438:A2773,1,FALSE)</f>
        <v>Id437</v>
      </c>
      <c r="B438" s="20" t="str">
        <f>VLOOKUP(Table6[[#This Row],[NAME]],Table6[NAME],1,FALSE)</f>
        <v>Jonathon S.</v>
      </c>
      <c r="C438" s="11">
        <f>VLOOKUP(Table4[[#This Row],[BMI]],Table4[BMI],1,FALSE)</f>
        <v>34.1</v>
      </c>
      <c r="D438" s="11">
        <f>VLOOKUP(Table4[[#This Row],[HBA1C]],Table4[HBA1C],1,FALSE)</f>
        <v>4.01</v>
      </c>
      <c r="E438" s="11" t="str">
        <f>VLOOKUP(Table4[[#This Row],[Any Transplants]],Table4[Any Transplants],1,FALSE)</f>
        <v>No</v>
      </c>
      <c r="F438" s="11" t="str">
        <f>VLOOKUP(Table4[[#This Row],[Cancer history]],Table4[Cancer history],1,FALSE)</f>
        <v>Yes</v>
      </c>
      <c r="G438" s="11" t="str">
        <f>VLOOKUP(Table4[[#This Row],[Smoker2]],Table4[Smoker2],1,FALSE)</f>
        <v>NO</v>
      </c>
      <c r="H438" s="11" t="str">
        <f>VLOOKUP(Table4[[#This Row],[Heart Issues]],Table4[Heart Issues],1,FALSE)</f>
        <v>yes</v>
      </c>
      <c r="I438" s="11">
        <f>VLOOKUP(Table4[[#This Row],[Number of Major Surgeries]],Table4[Number of Major Surgeries],1,FALSE)</f>
        <v>1</v>
      </c>
      <c r="J438" s="11" t="str">
        <f>VLOOKUP('Medical Examinations'!M438,'Medical Examinations'!M438:M2772,1,FALSE)</f>
        <v>obesity</v>
      </c>
      <c r="K438" s="11" t="str">
        <f>VLOOKUP('Medical Examinations'!N438,'Medical Examinations'!N438:N2772,1,FALSE)</f>
        <v>normal</v>
      </c>
      <c r="L438" s="11" t="str">
        <f>VLOOKUP(Table3[[#This Row],[date of birth]],Table3[date of birth],1,FALSE)</f>
        <v>22-Nov-1990</v>
      </c>
      <c r="M438" s="11">
        <f>VLOOKUP(Table3[[#This Row],[age]],Table3[age],1,FALSE)</f>
        <v>32</v>
      </c>
      <c r="N438" s="65">
        <f>VLOOKUP(Table3[[#This Row],[charges2]],Table3[charges2],1,FALSE)</f>
        <v>3989.84</v>
      </c>
      <c r="O438" s="11" t="str">
        <f>VLOOKUP(Table3[[#This Row],[HOSPITAL TIER2]],Table3[HOSPITAL TIER2],1,FALSE)</f>
        <v>tier - 2</v>
      </c>
      <c r="P438" s="11" t="str">
        <f>VLOOKUP(Table3[[#This Row],[city tier2]],Table3[city tier2],1,FALSE)</f>
        <v>tier - 2</v>
      </c>
      <c r="Q438" s="11" t="str">
        <f>VLOOKUP(Table3[[#This Row],[state id2]],Table3[state id2],1,FALSE)</f>
        <v>R1011</v>
      </c>
      <c r="R438" s="11">
        <f t="shared" si="12"/>
        <v>-0.10878782151971125</v>
      </c>
      <c r="S438" s="11">
        <f t="shared" si="13"/>
        <v>1.2845898434767123E-2</v>
      </c>
    </row>
    <row r="439" spans="1:19" x14ac:dyDescent="0.25">
      <c r="A439" s="20" t="str">
        <f>VLOOKUP('Customer Names'!A439,'Customer Names'!A439:A2774,1,FALSE)</f>
        <v>Id438</v>
      </c>
      <c r="B439" s="20" t="str">
        <f>VLOOKUP(Table6[[#This Row],[NAME]],Table6[NAME],1,FALSE)</f>
        <v>Caroline</v>
      </c>
      <c r="C439" s="11">
        <f>VLOOKUP(Table4[[#This Row],[BMI]],Table4[BMI],1,FALSE)</f>
        <v>26.125</v>
      </c>
      <c r="D439" s="11">
        <f>VLOOKUP(Table4[[#This Row],[HBA1C]],Table4[HBA1C],1,FALSE)</f>
        <v>8.56</v>
      </c>
      <c r="E439" s="11" t="str">
        <f>VLOOKUP(Table4[[#This Row],[Any Transplants]],Table4[Any Transplants],1,FALSE)</f>
        <v>No</v>
      </c>
      <c r="F439" s="11" t="str">
        <f>VLOOKUP(Table4[[#This Row],[Cancer history]],Table4[Cancer history],1,FALSE)</f>
        <v>No</v>
      </c>
      <c r="G439" s="11" t="str">
        <f>VLOOKUP(Table4[[#This Row],[Smoker2]],Table4[Smoker2],1,FALSE)</f>
        <v>YES</v>
      </c>
      <c r="H439" s="11" t="str">
        <f>VLOOKUP(Table4[[#This Row],[Heart Issues]],Table4[Heart Issues],1,FALSE)</f>
        <v>yes</v>
      </c>
      <c r="I439" s="11">
        <f>VLOOKUP(Table4[[#This Row],[Number of Major Surgeries]],Table4[Number of Major Surgeries],1,FALSE)</f>
        <v>1</v>
      </c>
      <c r="J439" s="11" t="str">
        <f>VLOOKUP('Medical Examinations'!M439,'Medical Examinations'!M439:M2773,1,FALSE)</f>
        <v>over weight</v>
      </c>
      <c r="K439" s="11" t="str">
        <f>VLOOKUP('Medical Examinations'!N439,'Medical Examinations'!N439:N2773,1,FALSE)</f>
        <v>diabetes</v>
      </c>
      <c r="L439" s="11" t="str">
        <f>VLOOKUP(Table3[[#This Row],[date of birth]],Table3[date of birth],1,FALSE)</f>
        <v>1-Nov-1990</v>
      </c>
      <c r="M439" s="11">
        <f>VLOOKUP(Table3[[#This Row],[age]],Table3[age],1,FALSE)</f>
        <v>32</v>
      </c>
      <c r="N439" s="65">
        <f>VLOOKUP(Table3[[#This Row],[charges2]],Table3[charges2],1,FALSE)</f>
        <v>3994.18</v>
      </c>
      <c r="O439" s="11" t="str">
        <f>VLOOKUP(Table3[[#This Row],[HOSPITAL TIER2]],Table3[HOSPITAL TIER2],1,FALSE)</f>
        <v>tier - 2</v>
      </c>
      <c r="P439" s="11" t="str">
        <f>VLOOKUP(Table3[[#This Row],[city tier2]],Table3[city tier2],1,FALSE)</f>
        <v>tier - 2</v>
      </c>
      <c r="Q439" s="11" t="str">
        <f>VLOOKUP(Table3[[#This Row],[state id2]],Table3[state id2],1,FALSE)</f>
        <v>R1013</v>
      </c>
      <c r="R439" s="11">
        <f t="shared" si="12"/>
        <v>-0.10860050962175831</v>
      </c>
      <c r="S439" s="11">
        <f t="shared" si="13"/>
        <v>1.2315975493580694E-2</v>
      </c>
    </row>
    <row r="440" spans="1:19" x14ac:dyDescent="0.25">
      <c r="A440" s="20" t="str">
        <f>VLOOKUP('Customer Names'!A440,'Customer Names'!A440:A2775,1,FALSE)</f>
        <v>Id439</v>
      </c>
      <c r="B440" s="20" t="str">
        <f>VLOOKUP(Table6[[#This Row],[NAME]],Table6[NAME],1,FALSE)</f>
        <v>Joshua D.</v>
      </c>
      <c r="C440" s="11">
        <f>VLOOKUP(Table4[[#This Row],[BMI]],Table4[BMI],1,FALSE)</f>
        <v>25.6</v>
      </c>
      <c r="D440" s="11">
        <f>VLOOKUP(Table4[[#This Row],[HBA1C]],Table4[HBA1C],1,FALSE)</f>
        <v>10.5</v>
      </c>
      <c r="E440" s="11" t="str">
        <f>VLOOKUP(Table4[[#This Row],[Any Transplants]],Table4[Any Transplants],1,FALSE)</f>
        <v>No</v>
      </c>
      <c r="F440" s="11" t="str">
        <f>VLOOKUP(Table4[[#This Row],[Cancer history]],Table4[Cancer history],1,FALSE)</f>
        <v>No</v>
      </c>
      <c r="G440" s="11" t="str">
        <f>VLOOKUP(Table4[[#This Row],[Smoker2]],Table4[Smoker2],1,FALSE)</f>
        <v>YES</v>
      </c>
      <c r="H440" s="11" t="str">
        <f>VLOOKUP(Table4[[#This Row],[Heart Issues]],Table4[Heart Issues],1,FALSE)</f>
        <v>No</v>
      </c>
      <c r="I440" s="11">
        <f>VLOOKUP(Table4[[#This Row],[Number of Major Surgeries]],Table4[Number of Major Surgeries],1,FALSE)</f>
        <v>2</v>
      </c>
      <c r="J440" s="11" t="str">
        <f>VLOOKUP('Medical Examinations'!M440,'Medical Examinations'!M440:M2774,1,FALSE)</f>
        <v>over weight</v>
      </c>
      <c r="K440" s="11" t="str">
        <f>VLOOKUP('Medical Examinations'!N440,'Medical Examinations'!N440:N2774,1,FALSE)</f>
        <v>diabetes</v>
      </c>
      <c r="L440" s="11" t="str">
        <f>VLOOKUP(Table3[[#This Row],[date of birth]],Table3[date of birth],1,FALSE)</f>
        <v>10-Jul-1989</v>
      </c>
      <c r="M440" s="11">
        <f>VLOOKUP(Table3[[#This Row],[age]],Table3[age],1,FALSE)</f>
        <v>33</v>
      </c>
      <c r="N440" s="65">
        <f>VLOOKUP(Table3[[#This Row],[charges2]],Table3[charges2],1,FALSE)</f>
        <v>4002.36</v>
      </c>
      <c r="O440" s="11" t="str">
        <f>VLOOKUP(Table3[[#This Row],[HOSPITAL TIER2]],Table3[HOSPITAL TIER2],1,FALSE)</f>
        <v>tier - 2</v>
      </c>
      <c r="P440" s="11" t="str">
        <f>VLOOKUP(Table3[[#This Row],[city tier2]],Table3[city tier2],1,FALSE)</f>
        <v>tier - 1</v>
      </c>
      <c r="Q440" s="11" t="str">
        <f>VLOOKUP(Table3[[#This Row],[state id2]],Table3[state id2],1,FALSE)</f>
        <v>R1013</v>
      </c>
      <c r="R440" s="11">
        <f t="shared" si="12"/>
        <v>-0.10885485589164244</v>
      </c>
      <c r="S440" s="11">
        <f t="shared" si="13"/>
        <v>1.2767743240980454E-2</v>
      </c>
    </row>
    <row r="441" spans="1:19" x14ac:dyDescent="0.25">
      <c r="A441" s="20" t="str">
        <f>VLOOKUP('Customer Names'!A441,'Customer Names'!A441:A2776,1,FALSE)</f>
        <v>Id440</v>
      </c>
      <c r="B441" s="20" t="str">
        <f>VLOOKUP(Table6[[#This Row],[NAME]],Table6[NAME],1,FALSE)</f>
        <v>Nichole</v>
      </c>
      <c r="C441" s="11">
        <f>VLOOKUP(Table4[[#This Row],[BMI]],Table4[BMI],1,FALSE)</f>
        <v>24.32</v>
      </c>
      <c r="D441" s="11">
        <f>VLOOKUP(Table4[[#This Row],[HBA1C]],Table4[HBA1C],1,FALSE)</f>
        <v>6.39</v>
      </c>
      <c r="E441" s="11" t="str">
        <f>VLOOKUP(Table4[[#This Row],[Any Transplants]],Table4[Any Transplants],1,FALSE)</f>
        <v>No</v>
      </c>
      <c r="F441" s="11" t="str">
        <f>VLOOKUP(Table4[[#This Row],[Cancer history]],Table4[Cancer history],1,FALSE)</f>
        <v>No</v>
      </c>
      <c r="G441" s="11" t="str">
        <f>VLOOKUP(Table4[[#This Row],[Smoker2]],Table4[Smoker2],1,FALSE)</f>
        <v>NO</v>
      </c>
      <c r="H441" s="11" t="str">
        <f>VLOOKUP(Table4[[#This Row],[Heart Issues]],Table4[Heart Issues],1,FALSE)</f>
        <v>No</v>
      </c>
      <c r="I441" s="11">
        <f>VLOOKUP(Table4[[#This Row],[Number of Major Surgeries]],Table4[Number of Major Surgeries],1,FALSE)</f>
        <v>0</v>
      </c>
      <c r="J441" s="11" t="str">
        <f>VLOOKUP('Medical Examinations'!M441,'Medical Examinations'!M441:M2775,1,FALSE)</f>
        <v>normal weight</v>
      </c>
      <c r="K441" s="11" t="str">
        <f>VLOOKUP('Medical Examinations'!N441,'Medical Examinations'!N441:N2775,1,FALSE)</f>
        <v>prediabetes</v>
      </c>
      <c r="L441" s="11" t="str">
        <f>VLOOKUP(Table3[[#This Row],[date of birth]],Table3[date of birth],1,FALSE)</f>
        <v>13-Sep-2000</v>
      </c>
      <c r="M441" s="11">
        <f>VLOOKUP(Table3[[#This Row],[age]],Table3[age],1,FALSE)</f>
        <v>22</v>
      </c>
      <c r="N441" s="65">
        <f>VLOOKUP(Table3[[#This Row],[charges2]],Table3[charges2],1,FALSE)</f>
        <v>4005.42</v>
      </c>
      <c r="O441" s="11" t="str">
        <f>VLOOKUP(Table3[[#This Row],[HOSPITAL TIER2]],Table3[HOSPITAL TIER2],1,FALSE)</f>
        <v>tier - 2</v>
      </c>
      <c r="P441" s="11" t="str">
        <f>VLOOKUP(Table3[[#This Row],[city tier2]],Table3[city tier2],1,FALSE)</f>
        <v>tier - 1</v>
      </c>
      <c r="Q441" s="11" t="str">
        <f>VLOOKUP(Table3[[#This Row],[state id2]],Table3[state id2],1,FALSE)</f>
        <v>R1015</v>
      </c>
      <c r="R441" s="11">
        <f t="shared" si="12"/>
        <v>-0.10911278323694662</v>
      </c>
      <c r="S441" s="11">
        <f t="shared" si="13"/>
        <v>1.356816746770179E-2</v>
      </c>
    </row>
    <row r="442" spans="1:19" x14ac:dyDescent="0.25">
      <c r="A442" s="20" t="str">
        <f>VLOOKUP('Customer Names'!A442,'Customer Names'!A442:A2777,1,FALSE)</f>
        <v>Id441</v>
      </c>
      <c r="B442" s="20" t="str">
        <f>VLOOKUP(Table6[[#This Row],[NAME]],Table6[NAME],1,FALSE)</f>
        <v>Denise M</v>
      </c>
      <c r="C442" s="11">
        <f>VLOOKUP(Table4[[#This Row],[BMI]],Table4[BMI],1,FALSE)</f>
        <v>22.88</v>
      </c>
      <c r="D442" s="11">
        <f>VLOOKUP(Table4[[#This Row],[HBA1C]],Table4[HBA1C],1,FALSE)</f>
        <v>5.71</v>
      </c>
      <c r="E442" s="11" t="str">
        <f>VLOOKUP(Table4[[#This Row],[Any Transplants]],Table4[Any Transplants],1,FALSE)</f>
        <v>No</v>
      </c>
      <c r="F442" s="11" t="str">
        <f>VLOOKUP(Table4[[#This Row],[Cancer history]],Table4[Cancer history],1,FALSE)</f>
        <v>Yes</v>
      </c>
      <c r="G442" s="11" t="str">
        <f>VLOOKUP(Table4[[#This Row],[Smoker2]],Table4[Smoker2],1,FALSE)</f>
        <v>YES</v>
      </c>
      <c r="H442" s="11" t="str">
        <f>VLOOKUP(Table4[[#This Row],[Heart Issues]],Table4[Heart Issues],1,FALSE)</f>
        <v>yes</v>
      </c>
      <c r="I442" s="11">
        <f>VLOOKUP(Table4[[#This Row],[Number of Major Surgeries]],Table4[Number of Major Surgeries],1,FALSE)</f>
        <v>1</v>
      </c>
      <c r="J442" s="11" t="str">
        <f>VLOOKUP('Medical Examinations'!M442,'Medical Examinations'!M442:M2776,1,FALSE)</f>
        <v>normal weight</v>
      </c>
      <c r="K442" s="11" t="str">
        <f>VLOOKUP('Medical Examinations'!N442,'Medical Examinations'!N442:N2776,1,FALSE)</f>
        <v>prediabetes</v>
      </c>
      <c r="L442" s="11" t="str">
        <f>VLOOKUP(Table3[[#This Row],[date of birth]],Table3[date of birth],1,FALSE)</f>
        <v>11-Oct-1992</v>
      </c>
      <c r="M442" s="11">
        <f>VLOOKUP(Table3[[#This Row],[age]],Table3[age],1,FALSE)</f>
        <v>30</v>
      </c>
      <c r="N442" s="65">
        <f>VLOOKUP(Table3[[#This Row],[charges2]],Table3[charges2],1,FALSE)</f>
        <v>4032.24</v>
      </c>
      <c r="O442" s="11" t="str">
        <f>VLOOKUP(Table3[[#This Row],[HOSPITAL TIER2]],Table3[HOSPITAL TIER2],1,FALSE)</f>
        <v>tier - 3</v>
      </c>
      <c r="P442" s="11" t="str">
        <f>VLOOKUP(Table3[[#This Row],[city tier2]],Table3[city tier2],1,FALSE)</f>
        <v>tier - 3</v>
      </c>
      <c r="Q442" s="11" t="str">
        <f>VLOOKUP(Table3[[#This Row],[state id2]],Table3[state id2],1,FALSE)</f>
        <v>R1012</v>
      </c>
      <c r="R442" s="11">
        <f t="shared" si="12"/>
        <v>-0.10984097451067976</v>
      </c>
      <c r="S442" s="11">
        <f t="shared" si="13"/>
        <v>1.3535420852021099E-2</v>
      </c>
    </row>
    <row r="443" spans="1:19" x14ac:dyDescent="0.25">
      <c r="A443" s="20" t="str">
        <f>VLOOKUP('Customer Names'!A443,'Customer Names'!A443:A2778,1,FALSE)</f>
        <v>Id442</v>
      </c>
      <c r="B443" s="20" t="str">
        <f>VLOOKUP(Table6[[#This Row],[NAME]],Table6[NAME],1,FALSE)</f>
        <v>Peter R.</v>
      </c>
      <c r="C443" s="11">
        <f>VLOOKUP(Table4[[#This Row],[BMI]],Table4[BMI],1,FALSE)</f>
        <v>24.984999999999999</v>
      </c>
      <c r="D443" s="11">
        <f>VLOOKUP(Table4[[#This Row],[HBA1C]],Table4[HBA1C],1,FALSE)</f>
        <v>4.43</v>
      </c>
      <c r="E443" s="11" t="str">
        <f>VLOOKUP(Table4[[#This Row],[Any Transplants]],Table4[Any Transplants],1,FALSE)</f>
        <v>No</v>
      </c>
      <c r="F443" s="11" t="str">
        <f>VLOOKUP(Table4[[#This Row],[Cancer history]],Table4[Cancer history],1,FALSE)</f>
        <v>Yes</v>
      </c>
      <c r="G443" s="11" t="str">
        <f>VLOOKUP(Table4[[#This Row],[Smoker2]],Table4[Smoker2],1,FALSE)</f>
        <v>NO</v>
      </c>
      <c r="H443" s="11" t="str">
        <f>VLOOKUP(Table4[[#This Row],[Heart Issues]],Table4[Heart Issues],1,FALSE)</f>
        <v>yes</v>
      </c>
      <c r="I443" s="11">
        <f>VLOOKUP(Table4[[#This Row],[Number of Major Surgeries]],Table4[Number of Major Surgeries],1,FALSE)</f>
        <v>1</v>
      </c>
      <c r="J443" s="11" t="str">
        <f>VLOOKUP('Medical Examinations'!M443,'Medical Examinations'!M443:M2777,1,FALSE)</f>
        <v>over weight</v>
      </c>
      <c r="K443" s="11" t="str">
        <f>VLOOKUP('Medical Examinations'!N443,'Medical Examinations'!N443:N2777,1,FALSE)</f>
        <v>normal</v>
      </c>
      <c r="L443" s="11" t="str">
        <f>VLOOKUP(Table3[[#This Row],[date of birth]],Table3[date of birth],1,FALSE)</f>
        <v>7-Jul-1984</v>
      </c>
      <c r="M443" s="11">
        <f>VLOOKUP(Table3[[#This Row],[age]],Table3[age],1,FALSE)</f>
        <v>38</v>
      </c>
      <c r="N443" s="65">
        <f>VLOOKUP(Table3[[#This Row],[charges2]],Table3[charges2],1,FALSE)</f>
        <v>4038.41</v>
      </c>
      <c r="O443" s="11" t="str">
        <f>VLOOKUP(Table3[[#This Row],[HOSPITAL TIER2]],Table3[HOSPITAL TIER2],1,FALSE)</f>
        <v>tier - 2</v>
      </c>
      <c r="P443" s="11" t="str">
        <f>VLOOKUP(Table3[[#This Row],[city tier2]],Table3[city tier2],1,FALSE)</f>
        <v>tier - 1</v>
      </c>
      <c r="Q443" s="11" t="str">
        <f>VLOOKUP(Table3[[#This Row],[state id2]],Table3[state id2],1,FALSE)</f>
        <v>R1013</v>
      </c>
      <c r="R443" s="11">
        <f t="shared" si="12"/>
        <v>-0.1103772400054203</v>
      </c>
      <c r="S443" s="11">
        <f t="shared" si="13"/>
        <v>1.3338060328655385E-2</v>
      </c>
    </row>
    <row r="444" spans="1:19" x14ac:dyDescent="0.25">
      <c r="A444" s="20" t="str">
        <f>VLOOKUP('Customer Names'!A444,'Customer Names'!A444:A2779,1,FALSE)</f>
        <v>Id443</v>
      </c>
      <c r="B444" s="20" t="str">
        <f>VLOOKUP(Table6[[#This Row],[NAME]],Table6[NAME],1,FALSE)</f>
        <v>Johnson K</v>
      </c>
      <c r="C444" s="11">
        <f>VLOOKUP(Table4[[#This Row],[BMI]],Table4[BMI],1,FALSE)</f>
        <v>33.1</v>
      </c>
      <c r="D444" s="11">
        <f>VLOOKUP(Table4[[#This Row],[HBA1C]],Table4[HBA1C],1,FALSE)</f>
        <v>5.52</v>
      </c>
      <c r="E444" s="11" t="str">
        <f>VLOOKUP(Table4[[#This Row],[Any Transplants]],Table4[Any Transplants],1,FALSE)</f>
        <v>No</v>
      </c>
      <c r="F444" s="11" t="str">
        <f>VLOOKUP(Table4[[#This Row],[Cancer history]],Table4[Cancer history],1,FALSE)</f>
        <v>Yes</v>
      </c>
      <c r="G444" s="11" t="str">
        <f>VLOOKUP(Table4[[#This Row],[Smoker2]],Table4[Smoker2],1,FALSE)</f>
        <v>NO</v>
      </c>
      <c r="H444" s="11" t="str">
        <f>VLOOKUP(Table4[[#This Row],[Heart Issues]],Table4[Heart Issues],1,FALSE)</f>
        <v>No</v>
      </c>
      <c r="I444" s="11">
        <f>VLOOKUP(Table4[[#This Row],[Number of Major Surgeries]],Table4[Number of Major Surgeries],1,FALSE)</f>
        <v>1</v>
      </c>
      <c r="J444" s="11" t="str">
        <f>VLOOKUP('Medical Examinations'!M444,'Medical Examinations'!M444:M2778,1,FALSE)</f>
        <v>obesity</v>
      </c>
      <c r="K444" s="11" t="str">
        <f>VLOOKUP('Medical Examinations'!N444,'Medical Examinations'!N444:N2778,1,FALSE)</f>
        <v>normal</v>
      </c>
      <c r="L444" s="11" t="str">
        <f>VLOOKUP(Table3[[#This Row],[date of birth]],Table3[date of birth],1,FALSE)</f>
        <v>10-Nov-1983</v>
      </c>
      <c r="M444" s="11">
        <f>VLOOKUP(Table3[[#This Row],[age]],Table3[age],1,FALSE)</f>
        <v>39</v>
      </c>
      <c r="N444" s="65">
        <f>VLOOKUP(Table3[[#This Row],[charges2]],Table3[charges2],1,FALSE)</f>
        <v>4039.9</v>
      </c>
      <c r="O444" s="11" t="str">
        <f>VLOOKUP(Table3[[#This Row],[HOSPITAL TIER2]],Table3[HOSPITAL TIER2],1,FALSE)</f>
        <v>tier - 2</v>
      </c>
      <c r="P444" s="11" t="str">
        <f>VLOOKUP(Table3[[#This Row],[city tier2]],Table3[city tier2],1,FALSE)</f>
        <v>tier - 1</v>
      </c>
      <c r="Q444" s="11" t="str">
        <f>VLOOKUP(Table3[[#This Row],[state id2]],Table3[state id2],1,FALSE)</f>
        <v>R1013</v>
      </c>
      <c r="R444" s="11">
        <f t="shared" si="12"/>
        <v>-0.11052128424159316</v>
      </c>
      <c r="S444" s="11">
        <f t="shared" si="13"/>
        <v>1.3143123279940808E-2</v>
      </c>
    </row>
    <row r="445" spans="1:19" x14ac:dyDescent="0.25">
      <c r="A445" s="20" t="str">
        <f>VLOOKUP('Customer Names'!A445,'Customer Names'!A445:A2780,1,FALSE)</f>
        <v>Id444</v>
      </c>
      <c r="B445" s="20" t="str">
        <f>VLOOKUP(Table6[[#This Row],[NAME]],Table6[NAME],1,FALSE)</f>
        <v>Katherine</v>
      </c>
      <c r="C445" s="11">
        <f>VLOOKUP(Table4[[#This Row],[BMI]],Table4[BMI],1,FALSE)</f>
        <v>27.83</v>
      </c>
      <c r="D445" s="11">
        <f>VLOOKUP(Table4[[#This Row],[HBA1C]],Table4[HBA1C],1,FALSE)</f>
        <v>9.1999999999999993</v>
      </c>
      <c r="E445" s="11" t="str">
        <f>VLOOKUP(Table4[[#This Row],[Any Transplants]],Table4[Any Transplants],1,FALSE)</f>
        <v>No</v>
      </c>
      <c r="F445" s="11" t="str">
        <f>VLOOKUP(Table4[[#This Row],[Cancer history]],Table4[Cancer history],1,FALSE)</f>
        <v>No</v>
      </c>
      <c r="G445" s="11" t="str">
        <f>VLOOKUP(Table4[[#This Row],[Smoker2]],Table4[Smoker2],1,FALSE)</f>
        <v>YES</v>
      </c>
      <c r="H445" s="11" t="str">
        <f>VLOOKUP(Table4[[#This Row],[Heart Issues]],Table4[Heart Issues],1,FALSE)</f>
        <v>yes</v>
      </c>
      <c r="I445" s="11">
        <f>VLOOKUP(Table4[[#This Row],[Number of Major Surgeries]],Table4[Number of Major Surgeries],1,FALSE)</f>
        <v>1</v>
      </c>
      <c r="J445" s="11" t="str">
        <f>VLOOKUP('Medical Examinations'!M445,'Medical Examinations'!M445:M2779,1,FALSE)</f>
        <v>over weight</v>
      </c>
      <c r="K445" s="11" t="str">
        <f>VLOOKUP('Medical Examinations'!N445,'Medical Examinations'!N445:N2779,1,FALSE)</f>
        <v>diabetes</v>
      </c>
      <c r="L445" s="11" t="str">
        <f>VLOOKUP(Table3[[#This Row],[date of birth]],Table3[date of birth],1,FALSE)</f>
        <v>26-Dec-1993</v>
      </c>
      <c r="M445" s="11">
        <f>VLOOKUP(Table3[[#This Row],[age]],Table3[age],1,FALSE)</f>
        <v>29</v>
      </c>
      <c r="N445" s="65">
        <f>VLOOKUP(Table3[[#This Row],[charges2]],Table3[charges2],1,FALSE)</f>
        <v>4040.56</v>
      </c>
      <c r="O445" s="11" t="str">
        <f>VLOOKUP(Table3[[#This Row],[HOSPITAL TIER2]],Table3[HOSPITAL TIER2],1,FALSE)</f>
        <v>tier - 3</v>
      </c>
      <c r="P445" s="11" t="str">
        <f>VLOOKUP(Table3[[#This Row],[city tier2]],Table3[city tier2],1,FALSE)</f>
        <v>tier - 3</v>
      </c>
      <c r="Q445" s="11" t="str">
        <f>VLOOKUP(Table3[[#This Row],[state id2]],Table3[state id2],1,FALSE)</f>
        <v>R1015</v>
      </c>
      <c r="R445" s="11">
        <f t="shared" si="12"/>
        <v>-0.11047118292685033</v>
      </c>
      <c r="S445" s="11">
        <f t="shared" si="13"/>
        <v>1.3069934744423093E-2</v>
      </c>
    </row>
    <row r="446" spans="1:19" x14ac:dyDescent="0.25">
      <c r="A446" s="20" t="str">
        <f>VLOOKUP('Customer Names'!A446,'Customer Names'!A446:A2781,1,FALSE)</f>
        <v>Id445</v>
      </c>
      <c r="B446" s="20" t="str">
        <f>VLOOKUP(Table6[[#This Row],[NAME]],Table6[NAME],1,FALSE)</f>
        <v>Lynda</v>
      </c>
      <c r="C446" s="11">
        <f>VLOOKUP(Table4[[#This Row],[BMI]],Table4[BMI],1,FALSE)</f>
        <v>30.875</v>
      </c>
      <c r="D446" s="11">
        <f>VLOOKUP(Table4[[#This Row],[HBA1C]],Table4[HBA1C],1,FALSE)</f>
        <v>10.97</v>
      </c>
      <c r="E446" s="11" t="str">
        <f>VLOOKUP(Table4[[#This Row],[Any Transplants]],Table4[Any Transplants],1,FALSE)</f>
        <v>No</v>
      </c>
      <c r="F446" s="11" t="str">
        <f>VLOOKUP(Table4[[#This Row],[Cancer history]],Table4[Cancer history],1,FALSE)</f>
        <v>No</v>
      </c>
      <c r="G446" s="11" t="str">
        <f>VLOOKUP(Table4[[#This Row],[Smoker2]],Table4[Smoker2],1,FALSE)</f>
        <v>NO</v>
      </c>
      <c r="H446" s="11" t="str">
        <f>VLOOKUP(Table4[[#This Row],[Heart Issues]],Table4[Heart Issues],1,FALSE)</f>
        <v>yes</v>
      </c>
      <c r="I446" s="11">
        <f>VLOOKUP(Table4[[#This Row],[Number of Major Surgeries]],Table4[Number of Major Surgeries],1,FALSE)</f>
        <v>2</v>
      </c>
      <c r="J446" s="11" t="str">
        <f>VLOOKUP('Medical Examinations'!M446,'Medical Examinations'!M446:M2780,1,FALSE)</f>
        <v>obesity</v>
      </c>
      <c r="K446" s="11" t="str">
        <f>VLOOKUP('Medical Examinations'!N446,'Medical Examinations'!N446:N2780,1,FALSE)</f>
        <v>diabetes</v>
      </c>
      <c r="L446" s="11" t="str">
        <f>VLOOKUP(Table3[[#This Row],[date of birth]],Table3[date of birth],1,FALSE)</f>
        <v>30-Nov-1988</v>
      </c>
      <c r="M446" s="11">
        <f>VLOOKUP(Table3[[#This Row],[age]],Table3[age],1,FALSE)</f>
        <v>34</v>
      </c>
      <c r="N446" s="65">
        <f>VLOOKUP(Table3[[#This Row],[charges2]],Table3[charges2],1,FALSE)</f>
        <v>4047.94</v>
      </c>
      <c r="O446" s="11" t="str">
        <f>VLOOKUP(Table3[[#This Row],[HOSPITAL TIER2]],Table3[HOSPITAL TIER2],1,FALSE)</f>
        <v>tier - 2</v>
      </c>
      <c r="P446" s="11" t="str">
        <f>VLOOKUP(Table3[[#This Row],[city tier2]],Table3[city tier2],1,FALSE)</f>
        <v>tier - 1</v>
      </c>
      <c r="Q446" s="11" t="str">
        <f>VLOOKUP(Table3[[#This Row],[state id2]],Table3[state id2],1,FALSE)</f>
        <v>R1013</v>
      </c>
      <c r="R446" s="11">
        <f t="shared" si="12"/>
        <v>-0.11068042283940067</v>
      </c>
      <c r="S446" s="11">
        <f t="shared" si="13"/>
        <v>1.3832411898801229E-2</v>
      </c>
    </row>
    <row r="447" spans="1:19" x14ac:dyDescent="0.25">
      <c r="A447" s="20" t="str">
        <f>VLOOKUP('Customer Names'!A447,'Customer Names'!A447:A2782,1,FALSE)</f>
        <v>Id446</v>
      </c>
      <c r="B447" s="20" t="str">
        <f>VLOOKUP(Table6[[#This Row],[NAME]],Table6[NAME],1,FALSE)</f>
        <v>Anthony</v>
      </c>
      <c r="C447" s="11">
        <f>VLOOKUP(Table4[[#This Row],[BMI]],Table4[BMI],1,FALSE)</f>
        <v>27.265000000000001</v>
      </c>
      <c r="D447" s="11">
        <f>VLOOKUP(Table4[[#This Row],[HBA1C]],Table4[HBA1C],1,FALSE)</f>
        <v>4.25</v>
      </c>
      <c r="E447" s="11" t="str">
        <f>VLOOKUP(Table4[[#This Row],[Any Transplants]],Table4[Any Transplants],1,FALSE)</f>
        <v>No</v>
      </c>
      <c r="F447" s="11" t="str">
        <f>VLOOKUP(Table4[[#This Row],[Cancer history]],Table4[Cancer history],1,FALSE)</f>
        <v>Yes</v>
      </c>
      <c r="G447" s="11" t="str">
        <f>VLOOKUP(Table4[[#This Row],[Smoker2]],Table4[Smoker2],1,FALSE)</f>
        <v>NO</v>
      </c>
      <c r="H447" s="11" t="str">
        <f>VLOOKUP(Table4[[#This Row],[Heart Issues]],Table4[Heart Issues],1,FALSE)</f>
        <v>No</v>
      </c>
      <c r="I447" s="11">
        <f>VLOOKUP(Table4[[#This Row],[Number of Major Surgeries]],Table4[Number of Major Surgeries],1,FALSE)</f>
        <v>1</v>
      </c>
      <c r="J447" s="11" t="str">
        <f>VLOOKUP('Medical Examinations'!M447,'Medical Examinations'!M447:M2781,1,FALSE)</f>
        <v>over weight</v>
      </c>
      <c r="K447" s="11" t="str">
        <f>VLOOKUP('Medical Examinations'!N447,'Medical Examinations'!N447:N2781,1,FALSE)</f>
        <v>normal</v>
      </c>
      <c r="L447" s="11" t="str">
        <f>VLOOKUP(Table3[[#This Row],[date of birth]],Table3[date of birth],1,FALSE)</f>
        <v>13-Aug-1993</v>
      </c>
      <c r="M447" s="11">
        <f>VLOOKUP(Table3[[#This Row],[age]],Table3[age],1,FALSE)</f>
        <v>29</v>
      </c>
      <c r="N447" s="65">
        <f>VLOOKUP(Table3[[#This Row],[charges2]],Table3[charges2],1,FALSE)</f>
        <v>4058.12</v>
      </c>
      <c r="O447" s="11" t="str">
        <f>VLOOKUP(Table3[[#This Row],[HOSPITAL TIER2]],Table3[HOSPITAL TIER2],1,FALSE)</f>
        <v>tier - 2</v>
      </c>
      <c r="P447" s="11" t="str">
        <f>VLOOKUP(Table3[[#This Row],[city tier2]],Table3[city tier2],1,FALSE)</f>
        <v>tier - 1</v>
      </c>
      <c r="Q447" s="11" t="str">
        <f>VLOOKUP(Table3[[#This Row],[state id2]],Table3[state id2],1,FALSE)</f>
        <v>R1013</v>
      </c>
      <c r="R447" s="11">
        <f t="shared" si="12"/>
        <v>-0.11066572448608254</v>
      </c>
      <c r="S447" s="11">
        <f t="shared" si="13"/>
        <v>1.4644981456307903E-2</v>
      </c>
    </row>
    <row r="448" spans="1:19" x14ac:dyDescent="0.25">
      <c r="A448" s="20" t="str">
        <f>VLOOKUP('Customer Names'!A448,'Customer Names'!A448:A2783,1,FALSE)</f>
        <v>Id447</v>
      </c>
      <c r="B448" s="20" t="str">
        <f>VLOOKUP(Table6[[#This Row],[NAME]],Table6[NAME],1,FALSE)</f>
        <v>Linnea C.</v>
      </c>
      <c r="C448" s="11">
        <f>VLOOKUP(Table4[[#This Row],[BMI]],Table4[BMI],1,FALSE)</f>
        <v>26.7</v>
      </c>
      <c r="D448" s="11">
        <f>VLOOKUP(Table4[[#This Row],[HBA1C]],Table4[HBA1C],1,FALSE)</f>
        <v>5.23</v>
      </c>
      <c r="E448" s="11" t="str">
        <f>VLOOKUP(Table4[[#This Row],[Any Transplants]],Table4[Any Transplants],1,FALSE)</f>
        <v>No</v>
      </c>
      <c r="F448" s="11" t="str">
        <f>VLOOKUP(Table4[[#This Row],[Cancer history]],Table4[Cancer history],1,FALSE)</f>
        <v>Yes</v>
      </c>
      <c r="G448" s="11" t="str">
        <f>VLOOKUP(Table4[[#This Row],[Smoker2]],Table4[Smoker2],1,FALSE)</f>
        <v>YES</v>
      </c>
      <c r="H448" s="11" t="str">
        <f>VLOOKUP(Table4[[#This Row],[Heart Issues]],Table4[Heart Issues],1,FALSE)</f>
        <v>No</v>
      </c>
      <c r="I448" s="11">
        <f>VLOOKUP(Table4[[#This Row],[Number of Major Surgeries]],Table4[Number of Major Surgeries],1,FALSE)</f>
        <v>1</v>
      </c>
      <c r="J448" s="11" t="str">
        <f>VLOOKUP('Medical Examinations'!M448,'Medical Examinations'!M448:M2782,1,FALSE)</f>
        <v>over weight</v>
      </c>
      <c r="K448" s="11" t="str">
        <f>VLOOKUP('Medical Examinations'!N448,'Medical Examinations'!N448:N2782,1,FALSE)</f>
        <v>normal</v>
      </c>
      <c r="L448" s="11" t="str">
        <f>VLOOKUP(Table3[[#This Row],[date of birth]],Table3[date of birth],1,FALSE)</f>
        <v>14-Sep-1995</v>
      </c>
      <c r="M448" s="11">
        <f>VLOOKUP(Table3[[#This Row],[age]],Table3[age],1,FALSE)</f>
        <v>27</v>
      </c>
      <c r="N448" s="65">
        <f>VLOOKUP(Table3[[#This Row],[charges2]],Table3[charges2],1,FALSE)</f>
        <v>4058.71</v>
      </c>
      <c r="O448" s="11" t="str">
        <f>VLOOKUP(Table3[[#This Row],[HOSPITAL TIER2]],Table3[HOSPITAL TIER2],1,FALSE)</f>
        <v>tier - 3</v>
      </c>
      <c r="P448" s="11" t="str">
        <f>VLOOKUP(Table3[[#This Row],[city tier2]],Table3[city tier2],1,FALSE)</f>
        <v>tier - 3</v>
      </c>
      <c r="Q448" s="11" t="str">
        <f>VLOOKUP(Table3[[#This Row],[state id2]],Table3[state id2],1,FALSE)</f>
        <v>R1012</v>
      </c>
      <c r="R448" s="11">
        <f t="shared" si="12"/>
        <v>-0.11091691257164785</v>
      </c>
      <c r="S448" s="11">
        <f t="shared" si="13"/>
        <v>1.4028592322549984E-2</v>
      </c>
    </row>
    <row r="449" spans="1:19" x14ac:dyDescent="0.25">
      <c r="A449" s="20" t="str">
        <f>VLOOKUP('Customer Names'!A449,'Customer Names'!A449:A2784,1,FALSE)</f>
        <v>Id448</v>
      </c>
      <c r="B449" s="20" t="str">
        <f>VLOOKUP(Table6[[#This Row],[NAME]],Table6[NAME],1,FALSE)</f>
        <v>Massimiliano A.</v>
      </c>
      <c r="C449" s="11">
        <f>VLOOKUP(Table4[[#This Row],[BMI]],Table4[BMI],1,FALSE)</f>
        <v>29.925000000000001</v>
      </c>
      <c r="D449" s="11">
        <f>VLOOKUP(Table4[[#This Row],[HBA1C]],Table4[HBA1C],1,FALSE)</f>
        <v>5.96</v>
      </c>
      <c r="E449" s="11" t="str">
        <f>VLOOKUP(Table4[[#This Row],[Any Transplants]],Table4[Any Transplants],1,FALSE)</f>
        <v>No</v>
      </c>
      <c r="F449" s="11" t="str">
        <f>VLOOKUP(Table4[[#This Row],[Cancer history]],Table4[Cancer history],1,FALSE)</f>
        <v>Yes</v>
      </c>
      <c r="G449" s="11" t="str">
        <f>VLOOKUP(Table4[[#This Row],[Smoker2]],Table4[Smoker2],1,FALSE)</f>
        <v>YES</v>
      </c>
      <c r="H449" s="11" t="str">
        <f>VLOOKUP(Table4[[#This Row],[Heart Issues]],Table4[Heart Issues],1,FALSE)</f>
        <v>yes</v>
      </c>
      <c r="I449" s="11">
        <f>VLOOKUP(Table4[[#This Row],[Number of Major Surgeries]],Table4[Number of Major Surgeries],1,FALSE)</f>
        <v>1</v>
      </c>
      <c r="J449" s="11" t="str">
        <f>VLOOKUP('Medical Examinations'!M449,'Medical Examinations'!M449:M2783,1,FALSE)</f>
        <v>obesity</v>
      </c>
      <c r="K449" s="11" t="str">
        <f>VLOOKUP('Medical Examinations'!N449,'Medical Examinations'!N449:N2783,1,FALSE)</f>
        <v>prediabetes</v>
      </c>
      <c r="L449" s="11" t="str">
        <f>VLOOKUP(Table3[[#This Row],[date of birth]],Table3[date of birth],1,FALSE)</f>
        <v>16-Sep-1983</v>
      </c>
      <c r="M449" s="11">
        <f>VLOOKUP(Table3[[#This Row],[age]],Table3[age],1,FALSE)</f>
        <v>39</v>
      </c>
      <c r="N449" s="65">
        <f>VLOOKUP(Table3[[#This Row],[charges2]],Table3[charges2],1,FALSE)</f>
        <v>4070.42</v>
      </c>
      <c r="O449" s="11" t="str">
        <f>VLOOKUP(Table3[[#This Row],[HOSPITAL TIER2]],Table3[HOSPITAL TIER2],1,FALSE)</f>
        <v>tier - 2</v>
      </c>
      <c r="P449" s="11" t="str">
        <f>VLOOKUP(Table3[[#This Row],[city tier2]],Table3[city tier2],1,FALSE)</f>
        <v>tier - 1</v>
      </c>
      <c r="Q449" s="11" t="str">
        <f>VLOOKUP(Table3[[#This Row],[state id2]],Table3[state id2],1,FALSE)</f>
        <v>R1013</v>
      </c>
      <c r="R449" s="11">
        <f t="shared" si="12"/>
        <v>-0.11125858366756462</v>
      </c>
      <c r="S449" s="11">
        <f t="shared" si="13"/>
        <v>1.3632224588818683E-2</v>
      </c>
    </row>
    <row r="450" spans="1:19" x14ac:dyDescent="0.25">
      <c r="A450" s="20" t="str">
        <f>VLOOKUP('Customer Names'!A450,'Customer Names'!A450:A2785,1,FALSE)</f>
        <v>Id449</v>
      </c>
      <c r="B450" s="20" t="str">
        <f>VLOOKUP(Table6[[#This Row],[NAME]],Table6[NAME],1,FALSE)</f>
        <v>James M.</v>
      </c>
      <c r="C450" s="11">
        <f>VLOOKUP(Table4[[#This Row],[BMI]],Table4[BMI],1,FALSE)</f>
        <v>19.95</v>
      </c>
      <c r="D450" s="11">
        <f>VLOOKUP(Table4[[#This Row],[HBA1C]],Table4[HBA1C],1,FALSE)</f>
        <v>4.29</v>
      </c>
      <c r="E450" s="11" t="str">
        <f>VLOOKUP(Table4[[#This Row],[Any Transplants]],Table4[Any Transplants],1,FALSE)</f>
        <v>No</v>
      </c>
      <c r="F450" s="11" t="str">
        <f>VLOOKUP(Table4[[#This Row],[Cancer history]],Table4[Cancer history],1,FALSE)</f>
        <v>No</v>
      </c>
      <c r="G450" s="11" t="str">
        <f>VLOOKUP(Table4[[#This Row],[Smoker2]],Table4[Smoker2],1,FALSE)</f>
        <v>YES</v>
      </c>
      <c r="H450" s="11" t="str">
        <f>VLOOKUP(Table4[[#This Row],[Heart Issues]],Table4[Heart Issues],1,FALSE)</f>
        <v>yes</v>
      </c>
      <c r="I450" s="11">
        <f>VLOOKUP(Table4[[#This Row],[Number of Major Surgeries]],Table4[Number of Major Surgeries],1,FALSE)</f>
        <v>2</v>
      </c>
      <c r="J450" s="11" t="str">
        <f>VLOOKUP('Medical Examinations'!M450,'Medical Examinations'!M450:M2784,1,FALSE)</f>
        <v>normal weight</v>
      </c>
      <c r="K450" s="11" t="str">
        <f>VLOOKUP('Medical Examinations'!N450,'Medical Examinations'!N450:N2784,1,FALSE)</f>
        <v>normal</v>
      </c>
      <c r="L450" s="11" t="str">
        <f>VLOOKUP(Table3[[#This Row],[date of birth]],Table3[date of birth],1,FALSE)</f>
        <v>18-Oct-2002</v>
      </c>
      <c r="M450" s="11">
        <f>VLOOKUP(Table3[[#This Row],[age]],Table3[age],1,FALSE)</f>
        <v>20</v>
      </c>
      <c r="N450" s="65">
        <f>VLOOKUP(Table3[[#This Row],[charges2]],Table3[charges2],1,FALSE)</f>
        <v>4070.51</v>
      </c>
      <c r="O450" s="11" t="str">
        <f>VLOOKUP(Table3[[#This Row],[HOSPITAL TIER2]],Table3[HOSPITAL TIER2],1,FALSE)</f>
        <v>tier - 2</v>
      </c>
      <c r="P450" s="11" t="str">
        <f>VLOOKUP(Table3[[#This Row],[city tier2]],Table3[city tier2],1,FALSE)</f>
        <v>tier - 1</v>
      </c>
      <c r="Q450" s="11" t="str">
        <f>VLOOKUP(Table3[[#This Row],[state id2]],Table3[state id2],1,FALSE)</f>
        <v>R1012</v>
      </c>
      <c r="R450" s="11">
        <f t="shared" si="12"/>
        <v>-0.11126710660008397</v>
      </c>
      <c r="S450" s="11">
        <f t="shared" si="13"/>
        <v>1.3591724610874373E-2</v>
      </c>
    </row>
    <row r="451" spans="1:19" x14ac:dyDescent="0.25">
      <c r="A451" s="20" t="str">
        <f>VLOOKUP('Customer Names'!A451,'Customer Names'!A451:A2786,1,FALSE)</f>
        <v>Id450</v>
      </c>
      <c r="B451" s="20" t="str">
        <f>VLOOKUP(Table6[[#This Row],[NAME]],Table6[NAME],1,FALSE)</f>
        <v>Lauren</v>
      </c>
      <c r="C451" s="11">
        <f>VLOOKUP(Table4[[#This Row],[BMI]],Table4[BMI],1,FALSE)</f>
        <v>24.225000000000001</v>
      </c>
      <c r="D451" s="11">
        <f>VLOOKUP(Table4[[#This Row],[HBA1C]],Table4[HBA1C],1,FALSE)</f>
        <v>4.09</v>
      </c>
      <c r="E451" s="11" t="str">
        <f>VLOOKUP(Table4[[#This Row],[Any Transplants]],Table4[Any Transplants],1,FALSE)</f>
        <v>No</v>
      </c>
      <c r="F451" s="11" t="str">
        <f>VLOOKUP(Table4[[#This Row],[Cancer history]],Table4[Cancer history],1,FALSE)</f>
        <v>No</v>
      </c>
      <c r="G451" s="11" t="str">
        <f>VLOOKUP(Table4[[#This Row],[Smoker2]],Table4[Smoker2],1,FALSE)</f>
        <v>NO</v>
      </c>
      <c r="H451" s="11" t="str">
        <f>VLOOKUP(Table4[[#This Row],[Heart Issues]],Table4[Heart Issues],1,FALSE)</f>
        <v>No</v>
      </c>
      <c r="I451" s="11">
        <f>VLOOKUP(Table4[[#This Row],[Number of Major Surgeries]],Table4[Number of Major Surgeries],1,FALSE)</f>
        <v>0</v>
      </c>
      <c r="J451" s="11" t="str">
        <f>VLOOKUP('Medical Examinations'!M451,'Medical Examinations'!M451:M2785,1,FALSE)</f>
        <v>normal weight</v>
      </c>
      <c r="K451" s="11" t="str">
        <f>VLOOKUP('Medical Examinations'!N451,'Medical Examinations'!N451:N2785,1,FALSE)</f>
        <v>normal</v>
      </c>
      <c r="L451" s="11" t="str">
        <f>VLOOKUP(Table3[[#This Row],[date of birth]],Table3[date of birth],1,FALSE)</f>
        <v>1-Dec-1990</v>
      </c>
      <c r="M451" s="11">
        <f>VLOOKUP(Table3[[#This Row],[age]],Table3[age],1,FALSE)</f>
        <v>32</v>
      </c>
      <c r="N451" s="65">
        <f>VLOOKUP(Table3[[#This Row],[charges2]],Table3[charges2],1,FALSE)</f>
        <v>4074.45</v>
      </c>
      <c r="O451" s="11" t="str">
        <f>VLOOKUP(Table3[[#This Row],[HOSPITAL TIER2]],Table3[HOSPITAL TIER2],1,FALSE)</f>
        <v>tier - 3</v>
      </c>
      <c r="P451" s="11" t="str">
        <f>VLOOKUP(Table3[[#This Row],[city tier2]],Table3[city tier2],1,FALSE)</f>
        <v>tier - 2</v>
      </c>
      <c r="Q451" s="11" t="str">
        <f>VLOOKUP(Table3[[#This Row],[state id2]],Table3[state id2],1,FALSE)</f>
        <v>R1013</v>
      </c>
      <c r="R451" s="11">
        <f t="shared" ref="R451:R514" si="14">CORREL(M451:M2785,C451:C2785)</f>
        <v>-0.11262685290734321</v>
      </c>
      <c r="S451" s="11">
        <f t="shared" ref="S451:S514" si="15">CORREL(M451:M2785,D451:D2785)</f>
        <v>1.258910164120214E-2</v>
      </c>
    </row>
    <row r="452" spans="1:19" x14ac:dyDescent="0.25">
      <c r="A452" s="20" t="str">
        <f>VLOOKUP('Customer Names'!A452,'Customer Names'!A452:A2787,1,FALSE)</f>
        <v>Id451</v>
      </c>
      <c r="B452" s="20" t="str">
        <f>VLOOKUP(Table6[[#This Row],[NAME]],Table6[NAME],1,FALSE)</f>
        <v>Michele V.</v>
      </c>
      <c r="C452" s="11">
        <f>VLOOKUP(Table4[[#This Row],[BMI]],Table4[BMI],1,FALSE)</f>
        <v>28.12</v>
      </c>
      <c r="D452" s="11">
        <f>VLOOKUP(Table4[[#This Row],[HBA1C]],Table4[HBA1C],1,FALSE)</f>
        <v>4.88</v>
      </c>
      <c r="E452" s="11" t="str">
        <f>VLOOKUP(Table4[[#This Row],[Any Transplants]],Table4[Any Transplants],1,FALSE)</f>
        <v>No</v>
      </c>
      <c r="F452" s="11" t="str">
        <f>VLOOKUP(Table4[[#This Row],[Cancer history]],Table4[Cancer history],1,FALSE)</f>
        <v>No</v>
      </c>
      <c r="G452" s="11" t="str">
        <f>VLOOKUP(Table4[[#This Row],[Smoker2]],Table4[Smoker2],1,FALSE)</f>
        <v>YES</v>
      </c>
      <c r="H452" s="11" t="str">
        <f>VLOOKUP(Table4[[#This Row],[Heart Issues]],Table4[Heart Issues],1,FALSE)</f>
        <v>No</v>
      </c>
      <c r="I452" s="11">
        <f>VLOOKUP(Table4[[#This Row],[Number of Major Surgeries]],Table4[Number of Major Surgeries],1,FALSE)</f>
        <v>0</v>
      </c>
      <c r="J452" s="11" t="str">
        <f>VLOOKUP('Medical Examinations'!M452,'Medical Examinations'!M452:M2786,1,FALSE)</f>
        <v>over weight</v>
      </c>
      <c r="K452" s="11" t="str">
        <f>VLOOKUP('Medical Examinations'!N452,'Medical Examinations'!N452:N2786,1,FALSE)</f>
        <v>normal</v>
      </c>
      <c r="L452" s="11" t="str">
        <f>VLOOKUP(Table3[[#This Row],[date of birth]],Table3[date of birth],1,FALSE)</f>
        <v>14-Dec-1990</v>
      </c>
      <c r="M452" s="11">
        <f>VLOOKUP(Table3[[#This Row],[age]],Table3[age],1,FALSE)</f>
        <v>32</v>
      </c>
      <c r="N452" s="65">
        <f>VLOOKUP(Table3[[#This Row],[charges2]],Table3[charges2],1,FALSE)</f>
        <v>4076.5</v>
      </c>
      <c r="O452" s="11" t="str">
        <f>VLOOKUP(Table3[[#This Row],[HOSPITAL TIER2]],Table3[HOSPITAL TIER2],1,FALSE)</f>
        <v>tier - 2</v>
      </c>
      <c r="P452" s="11" t="str">
        <f>VLOOKUP(Table3[[#This Row],[city tier2]],Table3[city tier2],1,FALSE)</f>
        <v>tier - 3</v>
      </c>
      <c r="Q452" s="11" t="str">
        <f>VLOOKUP(Table3[[#This Row],[state id2]],Table3[state id2],1,FALSE)</f>
        <v>R1011</v>
      </c>
      <c r="R452" s="11">
        <f t="shared" si="14"/>
        <v>-0.11300120304403014</v>
      </c>
      <c r="S452" s="11">
        <f t="shared" si="15"/>
        <v>1.2068115587196487E-2</v>
      </c>
    </row>
    <row r="453" spans="1:19" x14ac:dyDescent="0.25">
      <c r="A453" s="20" t="str">
        <f>VLOOKUP('Customer Names'!A453,'Customer Names'!A453:A2788,1,FALSE)</f>
        <v>Id452</v>
      </c>
      <c r="B453" s="20" t="str">
        <f>VLOOKUP(Table6[[#This Row],[NAME]],Table6[NAME],1,FALSE)</f>
        <v>Xiao</v>
      </c>
      <c r="C453" s="11">
        <f>VLOOKUP(Table4[[#This Row],[BMI]],Table4[BMI],1,FALSE)</f>
        <v>23.21</v>
      </c>
      <c r="D453" s="11">
        <f>VLOOKUP(Table4[[#This Row],[HBA1C]],Table4[HBA1C],1,FALSE)</f>
        <v>6.76</v>
      </c>
      <c r="E453" s="11" t="str">
        <f>VLOOKUP(Table4[[#This Row],[Any Transplants]],Table4[Any Transplants],1,FALSE)</f>
        <v>No</v>
      </c>
      <c r="F453" s="11" t="str">
        <f>VLOOKUP(Table4[[#This Row],[Cancer history]],Table4[Cancer history],1,FALSE)</f>
        <v>No</v>
      </c>
      <c r="G453" s="11" t="str">
        <f>VLOOKUP(Table4[[#This Row],[Smoker2]],Table4[Smoker2],1,FALSE)</f>
        <v>YES</v>
      </c>
      <c r="H453" s="11" t="str">
        <f>VLOOKUP(Table4[[#This Row],[Heart Issues]],Table4[Heart Issues],1,FALSE)</f>
        <v>No</v>
      </c>
      <c r="I453" s="11">
        <f>VLOOKUP(Table4[[#This Row],[Number of Major Surgeries]],Table4[Number of Major Surgeries],1,FALSE)</f>
        <v>0</v>
      </c>
      <c r="J453" s="11" t="str">
        <f>VLOOKUP('Medical Examinations'!M453,'Medical Examinations'!M453:M2787,1,FALSE)</f>
        <v>normal weight</v>
      </c>
      <c r="K453" s="11" t="str">
        <f>VLOOKUP('Medical Examinations'!N453,'Medical Examinations'!N453:N2787,1,FALSE)</f>
        <v>diabetes</v>
      </c>
      <c r="L453" s="11" t="str">
        <f>VLOOKUP(Table3[[#This Row],[date of birth]],Table3[date of birth],1,FALSE)</f>
        <v>21-Aug-1994</v>
      </c>
      <c r="M453" s="11">
        <f>VLOOKUP(Table3[[#This Row],[age]],Table3[age],1,FALSE)</f>
        <v>28</v>
      </c>
      <c r="N453" s="65">
        <f>VLOOKUP(Table3[[#This Row],[charges2]],Table3[charges2],1,FALSE)</f>
        <v>4133.6400000000003</v>
      </c>
      <c r="O453" s="11" t="str">
        <f>VLOOKUP(Table3[[#This Row],[HOSPITAL TIER2]],Table3[HOSPITAL TIER2],1,FALSE)</f>
        <v>tier - 2</v>
      </c>
      <c r="P453" s="11" t="str">
        <f>VLOOKUP(Table3[[#This Row],[city tier2]],Table3[city tier2],1,FALSE)</f>
        <v>tier - 3</v>
      </c>
      <c r="Q453" s="11" t="str">
        <f>VLOOKUP(Table3[[#This Row],[state id2]],Table3[state id2],1,FALSE)</f>
        <v>R1012</v>
      </c>
      <c r="R453" s="11">
        <f t="shared" si="14"/>
        <v>-0.11314472736281103</v>
      </c>
      <c r="S453" s="11">
        <f t="shared" si="15"/>
        <v>1.1717454547097236E-2</v>
      </c>
    </row>
    <row r="454" spans="1:19" x14ac:dyDescent="0.25">
      <c r="A454" s="20" t="str">
        <f>VLOOKUP('Customer Names'!A454,'Customer Names'!A454:A2789,1,FALSE)</f>
        <v>Id453</v>
      </c>
      <c r="B454" s="20" t="str">
        <f>VLOOKUP(Table6[[#This Row],[NAME]],Table6[NAME],1,FALSE)</f>
        <v>Harper L</v>
      </c>
      <c r="C454" s="11">
        <f>VLOOKUP(Table4[[#This Row],[BMI]],Table4[BMI],1,FALSE)</f>
        <v>23.98</v>
      </c>
      <c r="D454" s="11">
        <f>VLOOKUP(Table4[[#This Row],[HBA1C]],Table4[HBA1C],1,FALSE)</f>
        <v>10.67</v>
      </c>
      <c r="E454" s="11" t="str">
        <f>VLOOKUP(Table4[[#This Row],[Any Transplants]],Table4[Any Transplants],1,FALSE)</f>
        <v>No</v>
      </c>
      <c r="F454" s="11" t="str">
        <f>VLOOKUP(Table4[[#This Row],[Cancer history]],Table4[Cancer history],1,FALSE)</f>
        <v>No</v>
      </c>
      <c r="G454" s="11" t="str">
        <f>VLOOKUP(Table4[[#This Row],[Smoker2]],Table4[Smoker2],1,FALSE)</f>
        <v>NO</v>
      </c>
      <c r="H454" s="11" t="str">
        <f>VLOOKUP(Table4[[#This Row],[Heart Issues]],Table4[Heart Issues],1,FALSE)</f>
        <v>No</v>
      </c>
      <c r="I454" s="11">
        <f>VLOOKUP(Table4[[#This Row],[Number of Major Surgeries]],Table4[Number of Major Surgeries],1,FALSE)</f>
        <v>0</v>
      </c>
      <c r="J454" s="11" t="str">
        <f>VLOOKUP('Medical Examinations'!M454,'Medical Examinations'!M454:M2788,1,FALSE)</f>
        <v>normal weight</v>
      </c>
      <c r="K454" s="11" t="str">
        <f>VLOOKUP('Medical Examinations'!N454,'Medical Examinations'!N454:N2788,1,FALSE)</f>
        <v>diabetes</v>
      </c>
      <c r="L454" s="11" t="str">
        <f>VLOOKUP(Table3[[#This Row],[date of birth]],Table3[date of birth],1,FALSE)</f>
        <v>6-Aug-1991</v>
      </c>
      <c r="M454" s="11">
        <f>VLOOKUP(Table3[[#This Row],[age]],Table3[age],1,FALSE)</f>
        <v>31</v>
      </c>
      <c r="N454" s="65">
        <f>VLOOKUP(Table3[[#This Row],[charges2]],Table3[charges2],1,FALSE)</f>
        <v>4134.08</v>
      </c>
      <c r="O454" s="11" t="str">
        <f>VLOOKUP(Table3[[#This Row],[HOSPITAL TIER2]],Table3[HOSPITAL TIER2],1,FALSE)</f>
        <v>tier - 2</v>
      </c>
      <c r="P454" s="11" t="str">
        <f>VLOOKUP(Table3[[#This Row],[city tier2]],Table3[city tier2],1,FALSE)</f>
        <v>tier - 1</v>
      </c>
      <c r="Q454" s="11" t="str">
        <f>VLOOKUP(Table3[[#This Row],[state id2]],Table3[state id2],1,FALSE)</f>
        <v>R1012</v>
      </c>
      <c r="R454" s="11">
        <f t="shared" si="14"/>
        <v>-0.11374921671844841</v>
      </c>
      <c r="S454" s="11">
        <f t="shared" si="15"/>
        <v>1.1801310465084877E-2</v>
      </c>
    </row>
    <row r="455" spans="1:19" x14ac:dyDescent="0.25">
      <c r="A455" s="20" t="str">
        <f>VLOOKUP('Customer Names'!A455,'Customer Names'!A455:A2790,1,FALSE)</f>
        <v>Id454</v>
      </c>
      <c r="B455" s="20" t="str">
        <f>VLOOKUP(Table6[[#This Row],[NAME]],Table6[NAME],1,FALSE)</f>
        <v>Nick</v>
      </c>
      <c r="C455" s="11">
        <f>VLOOKUP(Table4[[#This Row],[BMI]],Table4[BMI],1,FALSE)</f>
        <v>30</v>
      </c>
      <c r="D455" s="11">
        <f>VLOOKUP(Table4[[#This Row],[HBA1C]],Table4[HBA1C],1,FALSE)</f>
        <v>6.21</v>
      </c>
      <c r="E455" s="11" t="str">
        <f>VLOOKUP(Table4[[#This Row],[Any Transplants]],Table4[Any Transplants],1,FALSE)</f>
        <v>No</v>
      </c>
      <c r="F455" s="11" t="str">
        <f>VLOOKUP(Table4[[#This Row],[Cancer history]],Table4[Cancer history],1,FALSE)</f>
        <v>No</v>
      </c>
      <c r="G455" s="11" t="str">
        <f>VLOOKUP(Table4[[#This Row],[Smoker2]],Table4[Smoker2],1,FALSE)</f>
        <v>YES</v>
      </c>
      <c r="H455" s="11" t="str">
        <f>VLOOKUP(Table4[[#This Row],[Heart Issues]],Table4[Heart Issues],1,FALSE)</f>
        <v>No</v>
      </c>
      <c r="I455" s="11">
        <f>VLOOKUP(Table4[[#This Row],[Number of Major Surgeries]],Table4[Number of Major Surgeries],1,FALSE)</f>
        <v>0</v>
      </c>
      <c r="J455" s="11" t="str">
        <f>VLOOKUP('Medical Examinations'!M455,'Medical Examinations'!M455:M2789,1,FALSE)</f>
        <v>obesity</v>
      </c>
      <c r="K455" s="11" t="str">
        <f>VLOOKUP('Medical Examinations'!N455,'Medical Examinations'!N455:N2789,1,FALSE)</f>
        <v>prediabetes</v>
      </c>
      <c r="L455" s="11" t="str">
        <f>VLOOKUP(Table3[[#This Row],[date of birth]],Table3[date of birth],1,FALSE)</f>
        <v>18-Jun-1992</v>
      </c>
      <c r="M455" s="11">
        <f>VLOOKUP(Table3[[#This Row],[age]],Table3[age],1,FALSE)</f>
        <v>30</v>
      </c>
      <c r="N455" s="65">
        <f>VLOOKUP(Table3[[#This Row],[charges2]],Table3[charges2],1,FALSE)</f>
        <v>4137.5200000000004</v>
      </c>
      <c r="O455" s="11" t="str">
        <f>VLOOKUP(Table3[[#This Row],[HOSPITAL TIER2]],Table3[HOSPITAL TIER2],1,FALSE)</f>
        <v>tier - 2</v>
      </c>
      <c r="P455" s="11" t="str">
        <f>VLOOKUP(Table3[[#This Row],[city tier2]],Table3[city tier2],1,FALSE)</f>
        <v>tier - 3</v>
      </c>
      <c r="Q455" s="11" t="str">
        <f>VLOOKUP(Table3[[#This Row],[state id2]],Table3[state id2],1,FALSE)</f>
        <v>R1024</v>
      </c>
      <c r="R455" s="11">
        <f t="shared" si="14"/>
        <v>-0.11417769542936158</v>
      </c>
      <c r="S455" s="11">
        <f t="shared" si="15"/>
        <v>1.2819982998578446E-2</v>
      </c>
    </row>
    <row r="456" spans="1:19" x14ac:dyDescent="0.25">
      <c r="A456" s="20" t="str">
        <f>VLOOKUP('Customer Names'!A456,'Customer Names'!A456:A2791,1,FALSE)</f>
        <v>Id455</v>
      </c>
      <c r="B456" s="20" t="str">
        <f>VLOOKUP(Table6[[#This Row],[NAME]],Table6[NAME],1,FALSE)</f>
        <v>Scott</v>
      </c>
      <c r="C456" s="11">
        <f>VLOOKUP(Table4[[#This Row],[BMI]],Table4[BMI],1,FALSE)</f>
        <v>17.350000000000001</v>
      </c>
      <c r="D456" s="11">
        <f>VLOOKUP(Table4[[#This Row],[HBA1C]],Table4[HBA1C],1,FALSE)</f>
        <v>5.03</v>
      </c>
      <c r="E456" s="11" t="str">
        <f>VLOOKUP(Table4[[#This Row],[Any Transplants]],Table4[Any Transplants],1,FALSE)</f>
        <v>No</v>
      </c>
      <c r="F456" s="11" t="str">
        <f>VLOOKUP(Table4[[#This Row],[Cancer history]],Table4[Cancer history],1,FALSE)</f>
        <v>No</v>
      </c>
      <c r="G456" s="11" t="str">
        <f>VLOOKUP(Table4[[#This Row],[Smoker2]],Table4[Smoker2],1,FALSE)</f>
        <v>YES</v>
      </c>
      <c r="H456" s="11" t="str">
        <f>VLOOKUP(Table4[[#This Row],[Heart Issues]],Table4[Heart Issues],1,FALSE)</f>
        <v>yes</v>
      </c>
      <c r="I456" s="11">
        <f>VLOOKUP(Table4[[#This Row],[Number of Major Surgeries]],Table4[Number of Major Surgeries],1,FALSE)</f>
        <v>0</v>
      </c>
      <c r="J456" s="11" t="str">
        <f>VLOOKUP('Medical Examinations'!M456,'Medical Examinations'!M456:M2790,1,FALSE)</f>
        <v>underweight</v>
      </c>
      <c r="K456" s="11" t="str">
        <f>VLOOKUP('Medical Examinations'!N456,'Medical Examinations'!N456:N2790,1,FALSE)</f>
        <v>normal</v>
      </c>
      <c r="L456" s="11" t="str">
        <f>VLOOKUP(Table3[[#This Row],[date of birth]],Table3[date of birth],1,FALSE)</f>
        <v>28-Jun-1992</v>
      </c>
      <c r="M456" s="11">
        <f>VLOOKUP(Table3[[#This Row],[age]],Table3[age],1,FALSE)</f>
        <v>30</v>
      </c>
      <c r="N456" s="65">
        <f>VLOOKUP(Table3[[#This Row],[charges2]],Table3[charges2],1,FALSE)</f>
        <v>4149.74</v>
      </c>
      <c r="O456" s="11" t="str">
        <f>VLOOKUP(Table3[[#This Row],[HOSPITAL TIER2]],Table3[HOSPITAL TIER2],1,FALSE)</f>
        <v>tier - 2</v>
      </c>
      <c r="P456" s="11" t="str">
        <f>VLOOKUP(Table3[[#This Row],[city tier2]],Table3[city tier2],1,FALSE)</f>
        <v>tier - 1</v>
      </c>
      <c r="Q456" s="11" t="str">
        <f>VLOOKUP(Table3[[#This Row],[state id2]],Table3[state id2],1,FALSE)</f>
        <v>R1011</v>
      </c>
      <c r="R456" s="11">
        <f t="shared" si="14"/>
        <v>-0.11422712996573553</v>
      </c>
      <c r="S456" s="11">
        <f t="shared" si="15"/>
        <v>1.2749505847699644E-2</v>
      </c>
    </row>
    <row r="457" spans="1:19" x14ac:dyDescent="0.25">
      <c r="A457" s="20" t="str">
        <f>VLOOKUP('Customer Names'!A457,'Customer Names'!A457:A2792,1,FALSE)</f>
        <v>Id456</v>
      </c>
      <c r="B457" s="20" t="str">
        <f>VLOOKUP(Table6[[#This Row],[NAME]],Table6[NAME],1,FALSE)</f>
        <v>Wilson</v>
      </c>
      <c r="C457" s="11">
        <f>VLOOKUP(Table4[[#This Row],[BMI]],Table4[BMI],1,FALSE)</f>
        <v>22.704999999999998</v>
      </c>
      <c r="D457" s="11">
        <f>VLOOKUP(Table4[[#This Row],[HBA1C]],Table4[HBA1C],1,FALSE)</f>
        <v>5.27</v>
      </c>
      <c r="E457" s="11" t="str">
        <f>VLOOKUP(Table4[[#This Row],[Any Transplants]],Table4[Any Transplants],1,FALSE)</f>
        <v>No</v>
      </c>
      <c r="F457" s="11" t="str">
        <f>VLOOKUP(Table4[[#This Row],[Cancer history]],Table4[Cancer history],1,FALSE)</f>
        <v>No</v>
      </c>
      <c r="G457" s="11" t="str">
        <f>VLOOKUP(Table4[[#This Row],[Smoker2]],Table4[Smoker2],1,FALSE)</f>
        <v>NO</v>
      </c>
      <c r="H457" s="11" t="str">
        <f>VLOOKUP(Table4[[#This Row],[Heart Issues]],Table4[Heart Issues],1,FALSE)</f>
        <v>No</v>
      </c>
      <c r="I457" s="11">
        <f>VLOOKUP(Table4[[#This Row],[Number of Major Surgeries]],Table4[Number of Major Surgeries],1,FALSE)</f>
        <v>0</v>
      </c>
      <c r="J457" s="11" t="str">
        <f>VLOOKUP('Medical Examinations'!M457,'Medical Examinations'!M457:M2791,1,FALSE)</f>
        <v>normal weight</v>
      </c>
      <c r="K457" s="11" t="str">
        <f>VLOOKUP('Medical Examinations'!N457,'Medical Examinations'!N457:N2791,1,FALSE)</f>
        <v>normal</v>
      </c>
      <c r="L457" s="11" t="str">
        <f>VLOOKUP(Table3[[#This Row],[date of birth]],Table3[date of birth],1,FALSE)</f>
        <v>4-Aug-1992</v>
      </c>
      <c r="M457" s="11">
        <f>VLOOKUP(Table3[[#This Row],[age]],Table3[age],1,FALSE)</f>
        <v>30</v>
      </c>
      <c r="N457" s="65">
        <f>VLOOKUP(Table3[[#This Row],[charges2]],Table3[charges2],1,FALSE)</f>
        <v>4151.03</v>
      </c>
      <c r="O457" s="11" t="str">
        <f>VLOOKUP(Table3[[#This Row],[HOSPITAL TIER2]],Table3[HOSPITAL TIER2],1,FALSE)</f>
        <v>tier - 2</v>
      </c>
      <c r="P457" s="11" t="str">
        <f>VLOOKUP(Table3[[#This Row],[city tier2]],Table3[city tier2],1,FALSE)</f>
        <v>tier - 2</v>
      </c>
      <c r="Q457" s="11" t="str">
        <f>VLOOKUP(Table3[[#This Row],[state id2]],Table3[state id2],1,FALSE)</f>
        <v>R1013</v>
      </c>
      <c r="R457" s="11">
        <f t="shared" si="14"/>
        <v>-0.11519022882518443</v>
      </c>
      <c r="S457" s="11">
        <f t="shared" si="15"/>
        <v>1.237194182565448E-2</v>
      </c>
    </row>
    <row r="458" spans="1:19" x14ac:dyDescent="0.25">
      <c r="A458" s="20" t="str">
        <f>VLOOKUP('Customer Names'!A458,'Customer Names'!A458:A2793,1,FALSE)</f>
        <v>Id457</v>
      </c>
      <c r="B458" s="20" t="str">
        <f>VLOOKUP(Table6[[#This Row],[NAME]],Table6[NAME],1,FALSE)</f>
        <v>Lee</v>
      </c>
      <c r="C458" s="11">
        <f>VLOOKUP(Table4[[#This Row],[BMI]],Table4[BMI],1,FALSE)</f>
        <v>25.41</v>
      </c>
      <c r="D458" s="11">
        <f>VLOOKUP(Table4[[#This Row],[HBA1C]],Table4[HBA1C],1,FALSE)</f>
        <v>10.53</v>
      </c>
      <c r="E458" s="11" t="str">
        <f>VLOOKUP(Table4[[#This Row],[Any Transplants]],Table4[Any Transplants],1,FALSE)</f>
        <v>No</v>
      </c>
      <c r="F458" s="11" t="str">
        <f>VLOOKUP(Table4[[#This Row],[Cancer history]],Table4[Cancer history],1,FALSE)</f>
        <v>No</v>
      </c>
      <c r="G458" s="11" t="str">
        <f>VLOOKUP(Table4[[#This Row],[Smoker2]],Table4[Smoker2],1,FALSE)</f>
        <v>YES</v>
      </c>
      <c r="H458" s="11" t="str">
        <f>VLOOKUP(Table4[[#This Row],[Heart Issues]],Table4[Heart Issues],1,FALSE)</f>
        <v>yes</v>
      </c>
      <c r="I458" s="11">
        <f>VLOOKUP(Table4[[#This Row],[Number of Major Surgeries]],Table4[Number of Major Surgeries],1,FALSE)</f>
        <v>1</v>
      </c>
      <c r="J458" s="11" t="str">
        <f>VLOOKUP('Medical Examinations'!M458,'Medical Examinations'!M458:M2792,1,FALSE)</f>
        <v>over weight</v>
      </c>
      <c r="K458" s="11" t="str">
        <f>VLOOKUP('Medical Examinations'!N458,'Medical Examinations'!N458:N2792,1,FALSE)</f>
        <v>diabetes</v>
      </c>
      <c r="L458" s="11" t="str">
        <f>VLOOKUP(Table3[[#This Row],[date of birth]],Table3[date of birth],1,FALSE)</f>
        <v>26-Nov-1998</v>
      </c>
      <c r="M458" s="11">
        <f>VLOOKUP(Table3[[#This Row],[age]],Table3[age],1,FALSE)</f>
        <v>24</v>
      </c>
      <c r="N458" s="65">
        <f>VLOOKUP(Table3[[#This Row],[charges2]],Table3[charges2],1,FALSE)</f>
        <v>4154.97</v>
      </c>
      <c r="O458" s="11" t="str">
        <f>VLOOKUP(Table3[[#This Row],[HOSPITAL TIER2]],Table3[HOSPITAL TIER2],1,FALSE)</f>
        <v>tier - 2</v>
      </c>
      <c r="P458" s="11" t="str">
        <f>VLOOKUP(Table3[[#This Row],[city tier2]],Table3[city tier2],1,FALSE)</f>
        <v>tier - 1</v>
      </c>
      <c r="Q458" s="11" t="str">
        <f>VLOOKUP(Table3[[#This Row],[state id2]],Table3[state id2],1,FALSE)</f>
        <v>R1012</v>
      </c>
      <c r="R458" s="11">
        <f t="shared" si="14"/>
        <v>-0.11575174790706898</v>
      </c>
      <c r="S458" s="11">
        <f t="shared" si="15"/>
        <v>1.2056011077664849E-2</v>
      </c>
    </row>
    <row r="459" spans="1:19" x14ac:dyDescent="0.25">
      <c r="A459" s="20" t="str">
        <f>VLOOKUP('Customer Names'!A459,'Customer Names'!A459:A2794,1,FALSE)</f>
        <v>Id458</v>
      </c>
      <c r="B459" s="20" t="str">
        <f>VLOOKUP(Table6[[#This Row],[NAME]],Table6[NAME],1,FALSE)</f>
        <v>Shizhong</v>
      </c>
      <c r="C459" s="11">
        <f>VLOOKUP(Table4[[#This Row],[BMI]],Table4[BMI],1,FALSE)</f>
        <v>18.23</v>
      </c>
      <c r="D459" s="11">
        <f>VLOOKUP(Table4[[#This Row],[HBA1C]],Table4[HBA1C],1,FALSE)</f>
        <v>5.78</v>
      </c>
      <c r="E459" s="11" t="str">
        <f>VLOOKUP(Table4[[#This Row],[Any Transplants]],Table4[Any Transplants],1,FALSE)</f>
        <v>No</v>
      </c>
      <c r="F459" s="11" t="str">
        <f>VLOOKUP(Table4[[#This Row],[Cancer history]],Table4[Cancer history],1,FALSE)</f>
        <v>Yes</v>
      </c>
      <c r="G459" s="11" t="str">
        <f>VLOOKUP(Table4[[#This Row],[Smoker2]],Table4[Smoker2],1,FALSE)</f>
        <v>YES</v>
      </c>
      <c r="H459" s="11" t="str">
        <f>VLOOKUP(Table4[[#This Row],[Heart Issues]],Table4[Heart Issues],1,FALSE)</f>
        <v>No</v>
      </c>
      <c r="I459" s="11">
        <f>VLOOKUP(Table4[[#This Row],[Number of Major Surgeries]],Table4[Number of Major Surgeries],1,FALSE)</f>
        <v>1</v>
      </c>
      <c r="J459" s="11" t="str">
        <f>VLOOKUP('Medical Examinations'!M459,'Medical Examinations'!M459:M2793,1,FALSE)</f>
        <v>underweight</v>
      </c>
      <c r="K459" s="11" t="str">
        <f>VLOOKUP('Medical Examinations'!N459,'Medical Examinations'!N459:N2793,1,FALSE)</f>
        <v>prediabetes</v>
      </c>
      <c r="L459" s="11" t="str">
        <f>VLOOKUP(Table3[[#This Row],[date of birth]],Table3[date of birth],1,FALSE)</f>
        <v>16-Sep-1984</v>
      </c>
      <c r="M459" s="11">
        <f>VLOOKUP(Table3[[#This Row],[age]],Table3[age],1,FALSE)</f>
        <v>38</v>
      </c>
      <c r="N459" s="65">
        <f>VLOOKUP(Table3[[#This Row],[charges2]],Table3[charges2],1,FALSE)</f>
        <v>4163.21</v>
      </c>
      <c r="O459" s="11" t="str">
        <f>VLOOKUP(Table3[[#This Row],[HOSPITAL TIER2]],Table3[HOSPITAL TIER2],1,FALSE)</f>
        <v>tier - 2</v>
      </c>
      <c r="P459" s="11" t="str">
        <f>VLOOKUP(Table3[[#This Row],[city tier2]],Table3[city tier2],1,FALSE)</f>
        <v>tier - 2</v>
      </c>
      <c r="Q459" s="11" t="str">
        <f>VLOOKUP(Table3[[#This Row],[state id2]],Table3[state id2],1,FALSE)</f>
        <v>R1012</v>
      </c>
      <c r="R459" s="11">
        <f t="shared" si="14"/>
        <v>-0.11631036936213184</v>
      </c>
      <c r="S459" s="11">
        <f t="shared" si="15"/>
        <v>1.362595877775398E-2</v>
      </c>
    </row>
    <row r="460" spans="1:19" x14ac:dyDescent="0.25">
      <c r="A460" s="20" t="str">
        <f>VLOOKUP('Customer Names'!A460,'Customer Names'!A460:A2795,1,FALSE)</f>
        <v>Id459</v>
      </c>
      <c r="B460" s="20" t="str">
        <f>VLOOKUP(Table6[[#This Row],[NAME]],Table6[NAME],1,FALSE)</f>
        <v>Marie-Claire</v>
      </c>
      <c r="C460" s="11">
        <f>VLOOKUP(Table4[[#This Row],[BMI]],Table4[BMI],1,FALSE)</f>
        <v>24.7</v>
      </c>
      <c r="D460" s="11">
        <f>VLOOKUP(Table4[[#This Row],[HBA1C]],Table4[HBA1C],1,FALSE)</f>
        <v>4.3600000000000003</v>
      </c>
      <c r="E460" s="11" t="str">
        <f>VLOOKUP(Table4[[#This Row],[Any Transplants]],Table4[Any Transplants],1,FALSE)</f>
        <v>No</v>
      </c>
      <c r="F460" s="11" t="str">
        <f>VLOOKUP(Table4[[#This Row],[Cancer history]],Table4[Cancer history],1,FALSE)</f>
        <v>Yes</v>
      </c>
      <c r="G460" s="11" t="str">
        <f>VLOOKUP(Table4[[#This Row],[Smoker2]],Table4[Smoker2],1,FALSE)</f>
        <v>YES</v>
      </c>
      <c r="H460" s="11" t="str">
        <f>VLOOKUP(Table4[[#This Row],[Heart Issues]],Table4[Heart Issues],1,FALSE)</f>
        <v>No</v>
      </c>
      <c r="I460" s="11">
        <f>VLOOKUP(Table4[[#This Row],[Number of Major Surgeries]],Table4[Number of Major Surgeries],1,FALSE)</f>
        <v>1</v>
      </c>
      <c r="J460" s="11" t="str">
        <f>VLOOKUP('Medical Examinations'!M460,'Medical Examinations'!M460:M2794,1,FALSE)</f>
        <v>normal weight</v>
      </c>
      <c r="K460" s="11" t="str">
        <f>VLOOKUP('Medical Examinations'!N460,'Medical Examinations'!N460:N2794,1,FALSE)</f>
        <v>normal</v>
      </c>
      <c r="L460" s="11" t="str">
        <f>VLOOKUP(Table3[[#This Row],[date of birth]],Table3[date of birth],1,FALSE)</f>
        <v>25-Jun-1989</v>
      </c>
      <c r="M460" s="11">
        <f>VLOOKUP(Table3[[#This Row],[age]],Table3[age],1,FALSE)</f>
        <v>33</v>
      </c>
      <c r="N460" s="65">
        <f>VLOOKUP(Table3[[#This Row],[charges2]],Table3[charges2],1,FALSE)</f>
        <v>4185.1000000000004</v>
      </c>
      <c r="O460" s="11" t="str">
        <f>VLOOKUP(Table3[[#This Row],[HOSPITAL TIER2]],Table3[HOSPITAL TIER2],1,FALSE)</f>
        <v>tier - 2</v>
      </c>
      <c r="P460" s="11" t="str">
        <f>VLOOKUP(Table3[[#This Row],[city tier2]],Table3[city tier2],1,FALSE)</f>
        <v>tier - 3</v>
      </c>
      <c r="Q460" s="11" t="str">
        <f>VLOOKUP(Table3[[#This Row],[state id2]],Table3[state id2],1,FALSE)</f>
        <v>R1013</v>
      </c>
      <c r="R460" s="11">
        <f t="shared" si="14"/>
        <v>-0.11668154222833692</v>
      </c>
      <c r="S460" s="11">
        <f t="shared" si="15"/>
        <v>1.3556013564704941E-2</v>
      </c>
    </row>
    <row r="461" spans="1:19" x14ac:dyDescent="0.25">
      <c r="A461" s="20" t="str">
        <f>VLOOKUP('Customer Names'!A461,'Customer Names'!A461:A2796,1,FALSE)</f>
        <v>Id460</v>
      </c>
      <c r="B461" s="20" t="str">
        <f>VLOOKUP(Table6[[#This Row],[NAME]],Table6[NAME],1,FALSE)</f>
        <v>Todd J.</v>
      </c>
      <c r="C461" s="11">
        <f>VLOOKUP(Table4[[#This Row],[BMI]],Table4[BMI],1,FALSE)</f>
        <v>37.4</v>
      </c>
      <c r="D461" s="11">
        <f>VLOOKUP(Table4[[#This Row],[HBA1C]],Table4[HBA1C],1,FALSE)</f>
        <v>9.7200000000000006</v>
      </c>
      <c r="E461" s="11" t="str">
        <f>VLOOKUP(Table4[[#This Row],[Any Transplants]],Table4[Any Transplants],1,FALSE)</f>
        <v>No</v>
      </c>
      <c r="F461" s="11" t="str">
        <f>VLOOKUP(Table4[[#This Row],[Cancer history]],Table4[Cancer history],1,FALSE)</f>
        <v>Yes</v>
      </c>
      <c r="G461" s="11" t="str">
        <f>VLOOKUP(Table4[[#This Row],[Smoker2]],Table4[Smoker2],1,FALSE)</f>
        <v>NO</v>
      </c>
      <c r="H461" s="11" t="str">
        <f>VLOOKUP(Table4[[#This Row],[Heart Issues]],Table4[Heart Issues],1,FALSE)</f>
        <v>yes</v>
      </c>
      <c r="I461" s="11">
        <f>VLOOKUP(Table4[[#This Row],[Number of Major Surgeries]],Table4[Number of Major Surgeries],1,FALSE)</f>
        <v>1</v>
      </c>
      <c r="J461" s="11" t="str">
        <f>VLOOKUP('Medical Examinations'!M461,'Medical Examinations'!M461:M2795,1,FALSE)</f>
        <v>obesity</v>
      </c>
      <c r="K461" s="11" t="str">
        <f>VLOOKUP('Medical Examinations'!N461,'Medical Examinations'!N461:N2795,1,FALSE)</f>
        <v>diabetes</v>
      </c>
      <c r="L461" s="11" t="str">
        <f>VLOOKUP(Table3[[#This Row],[date of birth]],Table3[date of birth],1,FALSE)</f>
        <v>3-Oct-1995</v>
      </c>
      <c r="M461" s="11">
        <f>VLOOKUP(Table3[[#This Row],[age]],Table3[age],1,FALSE)</f>
        <v>27</v>
      </c>
      <c r="N461" s="65">
        <f>VLOOKUP(Table3[[#This Row],[charges2]],Table3[charges2],1,FALSE)</f>
        <v>4188.7299999999996</v>
      </c>
      <c r="O461" s="11" t="str">
        <f>VLOOKUP(Table3[[#This Row],[HOSPITAL TIER2]],Table3[HOSPITAL TIER2],1,FALSE)</f>
        <v>tier - 2</v>
      </c>
      <c r="P461" s="11" t="str">
        <f>VLOOKUP(Table3[[#This Row],[city tier2]],Table3[city tier2],1,FALSE)</f>
        <v>tier - 2</v>
      </c>
      <c r="Q461" s="11" t="str">
        <f>VLOOKUP(Table3[[#This Row],[state id2]],Table3[state id2],1,FALSE)</f>
        <v>R1025</v>
      </c>
      <c r="R461" s="11">
        <f t="shared" si="14"/>
        <v>-0.11700051245330764</v>
      </c>
      <c r="S461" s="11">
        <f t="shared" si="15"/>
        <v>1.3132037365472533E-2</v>
      </c>
    </row>
    <row r="462" spans="1:19" x14ac:dyDescent="0.25">
      <c r="A462" s="20" t="str">
        <f>VLOOKUP('Customer Names'!A462,'Customer Names'!A462:A2797,1,FALSE)</f>
        <v>Id461</v>
      </c>
      <c r="B462" s="20" t="str">
        <f>VLOOKUP(Table6[[#This Row],[NAME]],Table6[NAME],1,FALSE)</f>
        <v>Carolyn</v>
      </c>
      <c r="C462" s="11">
        <f>VLOOKUP(Table4[[#This Row],[BMI]],Table4[BMI],1,FALSE)</f>
        <v>26.885000000000002</v>
      </c>
      <c r="D462" s="11">
        <f>VLOOKUP(Table4[[#This Row],[HBA1C]],Table4[HBA1C],1,FALSE)</f>
        <v>5.18</v>
      </c>
      <c r="E462" s="11" t="str">
        <f>VLOOKUP(Table4[[#This Row],[Any Transplants]],Table4[Any Transplants],1,FALSE)</f>
        <v>No</v>
      </c>
      <c r="F462" s="11" t="str">
        <f>VLOOKUP(Table4[[#This Row],[Cancer history]],Table4[Cancer history],1,FALSE)</f>
        <v>Yes</v>
      </c>
      <c r="G462" s="11" t="str">
        <f>VLOOKUP(Table4[[#This Row],[Smoker2]],Table4[Smoker2],1,FALSE)</f>
        <v>YES</v>
      </c>
      <c r="H462" s="11" t="str">
        <f>VLOOKUP(Table4[[#This Row],[Heart Issues]],Table4[Heart Issues],1,FALSE)</f>
        <v>No</v>
      </c>
      <c r="I462" s="11">
        <f>VLOOKUP(Table4[[#This Row],[Number of Major Surgeries]],Table4[Number of Major Surgeries],1,FALSE)</f>
        <v>1</v>
      </c>
      <c r="J462" s="11" t="str">
        <f>VLOOKUP('Medical Examinations'!M462,'Medical Examinations'!M462:M2796,1,FALSE)</f>
        <v>over weight</v>
      </c>
      <c r="K462" s="11" t="str">
        <f>VLOOKUP('Medical Examinations'!N462,'Medical Examinations'!N462:N2796,1,FALSE)</f>
        <v>normal</v>
      </c>
      <c r="L462" s="11" t="str">
        <f>VLOOKUP(Table3[[#This Row],[date of birth]],Table3[date of birth],1,FALSE)</f>
        <v>6-Sep-1997</v>
      </c>
      <c r="M462" s="11">
        <f>VLOOKUP(Table3[[#This Row],[age]],Table3[age],1,FALSE)</f>
        <v>25</v>
      </c>
      <c r="N462" s="65">
        <f>VLOOKUP(Table3[[#This Row],[charges2]],Table3[charges2],1,FALSE)</f>
        <v>4189.1099999999997</v>
      </c>
      <c r="O462" s="11" t="str">
        <f>VLOOKUP(Table3[[#This Row],[HOSPITAL TIER2]],Table3[HOSPITAL TIER2],1,FALSE)</f>
        <v>tier - 2</v>
      </c>
      <c r="P462" s="11" t="str">
        <f>VLOOKUP(Table3[[#This Row],[city tier2]],Table3[city tier2],1,FALSE)</f>
        <v>tier - 2</v>
      </c>
      <c r="Q462" s="11" t="str">
        <f>VLOOKUP(Table3[[#This Row],[state id2]],Table3[state id2],1,FALSE)</f>
        <v>R1012</v>
      </c>
      <c r="R462" s="11">
        <f t="shared" si="14"/>
        <v>-0.11648546516902038</v>
      </c>
      <c r="S462" s="11">
        <f t="shared" si="15"/>
        <v>1.4191222469167262E-2</v>
      </c>
    </row>
    <row r="463" spans="1:19" x14ac:dyDescent="0.25">
      <c r="A463" s="20" t="str">
        <f>VLOOKUP('Customer Names'!A463,'Customer Names'!A463:A2798,1,FALSE)</f>
        <v>Id462</v>
      </c>
      <c r="B463" s="20" t="str">
        <f>VLOOKUP(Table6[[#This Row],[NAME]],Table6[NAME],1,FALSE)</f>
        <v>Lindsey</v>
      </c>
      <c r="C463" s="11">
        <f>VLOOKUP(Table4[[#This Row],[BMI]],Table4[BMI],1,FALSE)</f>
        <v>25.27</v>
      </c>
      <c r="D463" s="11">
        <f>VLOOKUP(Table4[[#This Row],[HBA1C]],Table4[HBA1C],1,FALSE)</f>
        <v>5.29</v>
      </c>
      <c r="E463" s="11" t="str">
        <f>VLOOKUP(Table4[[#This Row],[Any Transplants]],Table4[Any Transplants],1,FALSE)</f>
        <v>No</v>
      </c>
      <c r="F463" s="11" t="str">
        <f>VLOOKUP(Table4[[#This Row],[Cancer history]],Table4[Cancer history],1,FALSE)</f>
        <v>Yes</v>
      </c>
      <c r="G463" s="11" t="str">
        <f>VLOOKUP(Table4[[#This Row],[Smoker2]],Table4[Smoker2],1,FALSE)</f>
        <v>YES</v>
      </c>
      <c r="H463" s="11" t="str">
        <f>VLOOKUP(Table4[[#This Row],[Heart Issues]],Table4[Heart Issues],1,FALSE)</f>
        <v>No</v>
      </c>
      <c r="I463" s="11">
        <f>VLOOKUP(Table4[[#This Row],[Number of Major Surgeries]],Table4[Number of Major Surgeries],1,FALSE)</f>
        <v>1</v>
      </c>
      <c r="J463" s="11" t="str">
        <f>VLOOKUP('Medical Examinations'!M463,'Medical Examinations'!M463:M2797,1,FALSE)</f>
        <v>over weight</v>
      </c>
      <c r="K463" s="11" t="str">
        <f>VLOOKUP('Medical Examinations'!N463,'Medical Examinations'!N463:N2797,1,FALSE)</f>
        <v>normal</v>
      </c>
      <c r="L463" s="11" t="str">
        <f>VLOOKUP(Table3[[#This Row],[date of birth]],Table3[date of birth],1,FALSE)</f>
        <v>14-Dec-1998</v>
      </c>
      <c r="M463" s="11">
        <f>VLOOKUP(Table3[[#This Row],[age]],Table3[age],1,FALSE)</f>
        <v>24</v>
      </c>
      <c r="N463" s="65">
        <f>VLOOKUP(Table3[[#This Row],[charges2]],Table3[charges2],1,FALSE)</f>
        <v>4234.93</v>
      </c>
      <c r="O463" s="11" t="str">
        <f>VLOOKUP(Table3[[#This Row],[HOSPITAL TIER2]],Table3[HOSPITAL TIER2],1,FALSE)</f>
        <v>tier - 2</v>
      </c>
      <c r="P463" s="11" t="str">
        <f>VLOOKUP(Table3[[#This Row],[city tier2]],Table3[city tier2],1,FALSE)</f>
        <v>tier - 1</v>
      </c>
      <c r="Q463" s="11" t="str">
        <f>VLOOKUP(Table3[[#This Row],[state id2]],Table3[state id2],1,FALSE)</f>
        <v>R1011</v>
      </c>
      <c r="R463" s="11">
        <f t="shared" si="14"/>
        <v>-0.11687184948571748</v>
      </c>
      <c r="S463" s="11">
        <f t="shared" si="15"/>
        <v>1.3720655988360825E-2</v>
      </c>
    </row>
    <row r="464" spans="1:19" x14ac:dyDescent="0.25">
      <c r="A464" s="20" t="str">
        <f>VLOOKUP('Customer Names'!A464,'Customer Names'!A464:A2799,1,FALSE)</f>
        <v>Id463</v>
      </c>
      <c r="B464" s="20" t="str">
        <f>VLOOKUP(Table6[[#This Row],[NAME]],Table6[NAME],1,FALSE)</f>
        <v>Marissa D</v>
      </c>
      <c r="C464" s="11">
        <f>VLOOKUP(Table4[[#This Row],[BMI]],Table4[BMI],1,FALSE)</f>
        <v>23.655000000000001</v>
      </c>
      <c r="D464" s="11">
        <f>VLOOKUP(Table4[[#This Row],[HBA1C]],Table4[HBA1C],1,FALSE)</f>
        <v>4.8600000000000003</v>
      </c>
      <c r="E464" s="11" t="str">
        <f>VLOOKUP(Table4[[#This Row],[Any Transplants]],Table4[Any Transplants],1,FALSE)</f>
        <v>No</v>
      </c>
      <c r="F464" s="11" t="str">
        <f>VLOOKUP(Table4[[#This Row],[Cancer history]],Table4[Cancer history],1,FALSE)</f>
        <v>No</v>
      </c>
      <c r="G464" s="11" t="str">
        <f>VLOOKUP(Table4[[#This Row],[Smoker2]],Table4[Smoker2],1,FALSE)</f>
        <v>YES</v>
      </c>
      <c r="H464" s="11" t="str">
        <f>VLOOKUP(Table4[[#This Row],[Heart Issues]],Table4[Heart Issues],1,FALSE)</f>
        <v>yes</v>
      </c>
      <c r="I464" s="11">
        <f>VLOOKUP(Table4[[#This Row],[Number of Major Surgeries]],Table4[Number of Major Surgeries],1,FALSE)</f>
        <v>0</v>
      </c>
      <c r="J464" s="11" t="str">
        <f>VLOOKUP('Medical Examinations'!M464,'Medical Examinations'!M464:M2798,1,FALSE)</f>
        <v>normal weight</v>
      </c>
      <c r="K464" s="11" t="str">
        <f>VLOOKUP('Medical Examinations'!N464,'Medical Examinations'!N464:N2798,1,FALSE)</f>
        <v>normal</v>
      </c>
      <c r="L464" s="11" t="str">
        <f>VLOOKUP(Table3[[#This Row],[date of birth]],Table3[date of birth],1,FALSE)</f>
        <v>27-Jun-1992</v>
      </c>
      <c r="M464" s="11">
        <f>VLOOKUP(Table3[[#This Row],[age]],Table3[age],1,FALSE)</f>
        <v>30</v>
      </c>
      <c r="N464" s="65">
        <f>VLOOKUP(Table3[[#This Row],[charges2]],Table3[charges2],1,FALSE)</f>
        <v>4237.13</v>
      </c>
      <c r="O464" s="11" t="str">
        <f>VLOOKUP(Table3[[#This Row],[HOSPITAL TIER2]],Table3[HOSPITAL TIER2],1,FALSE)</f>
        <v>tier - 3</v>
      </c>
      <c r="P464" s="11" t="str">
        <f>VLOOKUP(Table3[[#This Row],[city tier2]],Table3[city tier2],1,FALSE)</f>
        <v>tier - 1</v>
      </c>
      <c r="Q464" s="11" t="str">
        <f>VLOOKUP(Table3[[#This Row],[state id2]],Table3[state id2],1,FALSE)</f>
        <v>R1016</v>
      </c>
      <c r="R464" s="11">
        <f t="shared" si="14"/>
        <v>-0.11744958352181303</v>
      </c>
      <c r="S464" s="11">
        <f t="shared" si="15"/>
        <v>1.3265249023715259E-2</v>
      </c>
    </row>
    <row r="465" spans="1:19" x14ac:dyDescent="0.25">
      <c r="A465" s="20" t="str">
        <f>VLOOKUP('Customer Names'!A465,'Customer Names'!A465:A2800,1,FALSE)</f>
        <v>Id464</v>
      </c>
      <c r="B465" s="20" t="str">
        <f>VLOOKUP(Table6[[#This Row],[NAME]],Table6[NAME],1,FALSE)</f>
        <v>Jean Luc</v>
      </c>
      <c r="C465" s="11">
        <f>VLOOKUP(Table4[[#This Row],[BMI]],Table4[BMI],1,FALSE)</f>
        <v>55.05</v>
      </c>
      <c r="D465" s="11">
        <f>VLOOKUP(Table4[[#This Row],[HBA1C]],Table4[HBA1C],1,FALSE)</f>
        <v>7.66</v>
      </c>
      <c r="E465" s="11" t="str">
        <f>VLOOKUP(Table4[[#This Row],[Any Transplants]],Table4[Any Transplants],1,FALSE)</f>
        <v>No</v>
      </c>
      <c r="F465" s="11" t="str">
        <f>VLOOKUP(Table4[[#This Row],[Cancer history]],Table4[Cancer history],1,FALSE)</f>
        <v>No</v>
      </c>
      <c r="G465" s="11" t="str">
        <f>VLOOKUP(Table4[[#This Row],[Smoker2]],Table4[Smoker2],1,FALSE)</f>
        <v>NO</v>
      </c>
      <c r="H465" s="11" t="str">
        <f>VLOOKUP(Table4[[#This Row],[Heart Issues]],Table4[Heart Issues],1,FALSE)</f>
        <v>No</v>
      </c>
      <c r="I465" s="11">
        <f>VLOOKUP(Table4[[#This Row],[Number of Major Surgeries]],Table4[Number of Major Surgeries],1,FALSE)</f>
        <v>0</v>
      </c>
      <c r="J465" s="11" t="str">
        <f>VLOOKUP('Medical Examinations'!M465,'Medical Examinations'!M465:M2799,1,FALSE)</f>
        <v>obesity</v>
      </c>
      <c r="K465" s="11" t="str">
        <f>VLOOKUP('Medical Examinations'!N465,'Medical Examinations'!N465:N2799,1,FALSE)</f>
        <v>diabetes</v>
      </c>
      <c r="L465" s="11" t="str">
        <f>VLOOKUP(Table3[[#This Row],[date of birth]],Table3[date of birth],1,FALSE)</f>
        <v>3-Nov-1991</v>
      </c>
      <c r="M465" s="11">
        <f>VLOOKUP(Table3[[#This Row],[age]],Table3[age],1,FALSE)</f>
        <v>31</v>
      </c>
      <c r="N465" s="65">
        <f>VLOOKUP(Table3[[#This Row],[charges2]],Table3[charges2],1,FALSE)</f>
        <v>4239.8900000000003</v>
      </c>
      <c r="O465" s="11" t="str">
        <f>VLOOKUP(Table3[[#This Row],[HOSPITAL TIER2]],Table3[HOSPITAL TIER2],1,FALSE)</f>
        <v>tier - 2</v>
      </c>
      <c r="P465" s="11" t="str">
        <f>VLOOKUP(Table3[[#This Row],[city tier2]],Table3[city tier2],1,FALSE)</f>
        <v>tier - 2</v>
      </c>
      <c r="Q465" s="11" t="str">
        <f>VLOOKUP(Table3[[#This Row],[state id2]],Table3[state id2],1,FALSE)</f>
        <v>R1012</v>
      </c>
      <c r="R465" s="11">
        <f t="shared" si="14"/>
        <v>-0.11794839493151894</v>
      </c>
      <c r="S465" s="11">
        <f t="shared" si="15"/>
        <v>1.2839507519626977E-2</v>
      </c>
    </row>
    <row r="466" spans="1:19" x14ac:dyDescent="0.25">
      <c r="A466" s="20" t="str">
        <f>VLOOKUP('Customer Names'!A466,'Customer Names'!A466:A2801,1,FALSE)</f>
        <v>Id465</v>
      </c>
      <c r="B466" s="20" t="str">
        <f>VLOOKUP(Table6[[#This Row],[NAME]],Table6[NAME],1,FALSE)</f>
        <v>Danielle</v>
      </c>
      <c r="C466" s="11">
        <f>VLOOKUP(Table4[[#This Row],[BMI]],Table4[BMI],1,FALSE)</f>
        <v>24.89</v>
      </c>
      <c r="D466" s="11">
        <f>VLOOKUP(Table4[[#This Row],[HBA1C]],Table4[HBA1C],1,FALSE)</f>
        <v>6.1</v>
      </c>
      <c r="E466" s="11" t="str">
        <f>VLOOKUP(Table4[[#This Row],[Any Transplants]],Table4[Any Transplants],1,FALSE)</f>
        <v>No</v>
      </c>
      <c r="F466" s="11" t="str">
        <f>VLOOKUP(Table4[[#This Row],[Cancer history]],Table4[Cancer history],1,FALSE)</f>
        <v>Yes</v>
      </c>
      <c r="G466" s="11" t="str">
        <f>VLOOKUP(Table4[[#This Row],[Smoker2]],Table4[Smoker2],1,FALSE)</f>
        <v>YES</v>
      </c>
      <c r="H466" s="11" t="str">
        <f>VLOOKUP(Table4[[#This Row],[Heart Issues]],Table4[Heart Issues],1,FALSE)</f>
        <v>yes</v>
      </c>
      <c r="I466" s="11">
        <f>VLOOKUP(Table4[[#This Row],[Number of Major Surgeries]],Table4[Number of Major Surgeries],1,FALSE)</f>
        <v>1</v>
      </c>
      <c r="J466" s="11" t="str">
        <f>VLOOKUP('Medical Examinations'!M466,'Medical Examinations'!M466:M2800,1,FALSE)</f>
        <v>normal weight</v>
      </c>
      <c r="K466" s="11" t="str">
        <f>VLOOKUP('Medical Examinations'!N466,'Medical Examinations'!N466:N2800,1,FALSE)</f>
        <v>prediabetes</v>
      </c>
      <c r="L466" s="11" t="str">
        <f>VLOOKUP(Table3[[#This Row],[date of birth]],Table3[date of birth],1,FALSE)</f>
        <v>1-Dec-1991</v>
      </c>
      <c r="M466" s="11">
        <f>VLOOKUP(Table3[[#This Row],[age]],Table3[age],1,FALSE)</f>
        <v>31</v>
      </c>
      <c r="N466" s="65">
        <f>VLOOKUP(Table3[[#This Row],[charges2]],Table3[charges2],1,FALSE)</f>
        <v>4243.59</v>
      </c>
      <c r="O466" s="11" t="str">
        <f>VLOOKUP(Table3[[#This Row],[HOSPITAL TIER2]],Table3[HOSPITAL TIER2],1,FALSE)</f>
        <v>tier - 3</v>
      </c>
      <c r="P466" s="11" t="str">
        <f>VLOOKUP(Table3[[#This Row],[city tier2]],Table3[city tier2],1,FALSE)</f>
        <v>tier - 1</v>
      </c>
      <c r="Q466" s="11" t="str">
        <f>VLOOKUP(Table3[[#This Row],[state id2]],Table3[state id2],1,FALSE)</f>
        <v>R1012</v>
      </c>
      <c r="R466" s="11">
        <f t="shared" si="14"/>
        <v>-0.11670322730675378</v>
      </c>
      <c r="S466" s="11">
        <f t="shared" si="15"/>
        <v>1.3127554339858787E-2</v>
      </c>
    </row>
    <row r="467" spans="1:19" x14ac:dyDescent="0.25">
      <c r="A467" s="20" t="str">
        <f>VLOOKUP('Customer Names'!A467,'Customer Names'!A467:A2802,1,FALSE)</f>
        <v>Id466</v>
      </c>
      <c r="B467" s="20" t="str">
        <f>VLOOKUP(Table6[[#This Row],[NAME]],Table6[NAME],1,FALSE)</f>
        <v>Jim</v>
      </c>
      <c r="C467" s="11">
        <f>VLOOKUP(Table4[[#This Row],[BMI]],Table4[BMI],1,FALSE)</f>
        <v>18.715</v>
      </c>
      <c r="D467" s="11">
        <f>VLOOKUP(Table4[[#This Row],[HBA1C]],Table4[HBA1C],1,FALSE)</f>
        <v>4.4400000000000004</v>
      </c>
      <c r="E467" s="11" t="str">
        <f>VLOOKUP(Table4[[#This Row],[Any Transplants]],Table4[Any Transplants],1,FALSE)</f>
        <v>No</v>
      </c>
      <c r="F467" s="11" t="str">
        <f>VLOOKUP(Table4[[#This Row],[Cancer history]],Table4[Cancer history],1,FALSE)</f>
        <v>No</v>
      </c>
      <c r="G467" s="11" t="str">
        <f>VLOOKUP(Table4[[#This Row],[Smoker2]],Table4[Smoker2],1,FALSE)</f>
        <v>NO</v>
      </c>
      <c r="H467" s="11" t="str">
        <f>VLOOKUP(Table4[[#This Row],[Heart Issues]],Table4[Heart Issues],1,FALSE)</f>
        <v>No</v>
      </c>
      <c r="I467" s="11">
        <f>VLOOKUP(Table4[[#This Row],[Number of Major Surgeries]],Table4[Number of Major Surgeries],1,FALSE)</f>
        <v>0</v>
      </c>
      <c r="J467" s="11" t="str">
        <f>VLOOKUP('Medical Examinations'!M467,'Medical Examinations'!M467:M2801,1,FALSE)</f>
        <v>normal weight</v>
      </c>
      <c r="K467" s="11" t="str">
        <f>VLOOKUP('Medical Examinations'!N467,'Medical Examinations'!N467:N2801,1,FALSE)</f>
        <v>normal</v>
      </c>
      <c r="L467" s="11" t="str">
        <f>VLOOKUP(Table3[[#This Row],[date of birth]],Table3[date of birth],1,FALSE)</f>
        <v>16-Jun-1982</v>
      </c>
      <c r="M467" s="11">
        <f>VLOOKUP(Table3[[#This Row],[age]],Table3[age],1,FALSE)</f>
        <v>40</v>
      </c>
      <c r="N467" s="65">
        <f>VLOOKUP(Table3[[#This Row],[charges2]],Table3[charges2],1,FALSE)</f>
        <v>4250.24</v>
      </c>
      <c r="O467" s="11" t="str">
        <f>VLOOKUP(Table3[[#This Row],[HOSPITAL TIER2]],Table3[HOSPITAL TIER2],1,FALSE)</f>
        <v>tier - 2</v>
      </c>
      <c r="P467" s="11" t="str">
        <f>VLOOKUP(Table3[[#This Row],[city tier2]],Table3[city tier2],1,FALSE)</f>
        <v>tier - 3</v>
      </c>
      <c r="Q467" s="11" t="str">
        <f>VLOOKUP(Table3[[#This Row],[state id2]],Table3[state id2],1,FALSE)</f>
        <v>R1013</v>
      </c>
      <c r="R467" s="11">
        <f t="shared" si="14"/>
        <v>-0.11707974028892784</v>
      </c>
      <c r="S467" s="11">
        <f t="shared" si="15"/>
        <v>1.3034552173094684E-2</v>
      </c>
    </row>
    <row r="468" spans="1:19" x14ac:dyDescent="0.25">
      <c r="A468" s="20" t="str">
        <f>VLOOKUP('Customer Names'!A468,'Customer Names'!A468:A2803,1,FALSE)</f>
        <v>Id467</v>
      </c>
      <c r="B468" s="20" t="str">
        <f>VLOOKUP(Table6[[#This Row],[NAME]],Table6[NAME],1,FALSE)</f>
        <v>Matthew T</v>
      </c>
      <c r="C468" s="11">
        <f>VLOOKUP(Table4[[#This Row],[BMI]],Table4[BMI],1,FALSE)</f>
        <v>28.12</v>
      </c>
      <c r="D468" s="11">
        <f>VLOOKUP(Table4[[#This Row],[HBA1C]],Table4[HBA1C],1,FALSE)</f>
        <v>6.15</v>
      </c>
      <c r="E468" s="11" t="str">
        <f>VLOOKUP(Table4[[#This Row],[Any Transplants]],Table4[Any Transplants],1,FALSE)</f>
        <v>No</v>
      </c>
      <c r="F468" s="11" t="str">
        <f>VLOOKUP(Table4[[#This Row],[Cancer history]],Table4[Cancer history],1,FALSE)</f>
        <v>No</v>
      </c>
      <c r="G468" s="11" t="str">
        <f>VLOOKUP(Table4[[#This Row],[Smoker2]],Table4[Smoker2],1,FALSE)</f>
        <v>YES</v>
      </c>
      <c r="H468" s="11" t="str">
        <f>VLOOKUP(Table4[[#This Row],[Heart Issues]],Table4[Heart Issues],1,FALSE)</f>
        <v>No</v>
      </c>
      <c r="I468" s="11">
        <f>VLOOKUP(Table4[[#This Row],[Number of Major Surgeries]],Table4[Number of Major Surgeries],1,FALSE)</f>
        <v>0</v>
      </c>
      <c r="J468" s="11" t="str">
        <f>VLOOKUP('Medical Examinations'!M468,'Medical Examinations'!M468:M2802,1,FALSE)</f>
        <v>over weight</v>
      </c>
      <c r="K468" s="11" t="str">
        <f>VLOOKUP('Medical Examinations'!N468,'Medical Examinations'!N468:N2802,1,FALSE)</f>
        <v>prediabetes</v>
      </c>
      <c r="L468" s="11" t="str">
        <f>VLOOKUP(Table3[[#This Row],[date of birth]],Table3[date of birth],1,FALSE)</f>
        <v>14-Oct-1995</v>
      </c>
      <c r="M468" s="11">
        <f>VLOOKUP(Table3[[#This Row],[age]],Table3[age],1,FALSE)</f>
        <v>27</v>
      </c>
      <c r="N468" s="65">
        <f>VLOOKUP(Table3[[#This Row],[charges2]],Table3[charges2],1,FALSE)</f>
        <v>4260.74</v>
      </c>
      <c r="O468" s="11" t="str">
        <f>VLOOKUP(Table3[[#This Row],[HOSPITAL TIER2]],Table3[HOSPITAL TIER2],1,FALSE)</f>
        <v>tier - 3</v>
      </c>
      <c r="P468" s="11" t="str">
        <f>VLOOKUP(Table3[[#This Row],[city tier2]],Table3[city tier2],1,FALSE)</f>
        <v>tier - 2</v>
      </c>
      <c r="Q468" s="11" t="str">
        <f>VLOOKUP(Table3[[#This Row],[state id2]],Table3[state id2],1,FALSE)</f>
        <v>R1011</v>
      </c>
      <c r="R468" s="11">
        <f t="shared" si="14"/>
        <v>-0.11731590472187088</v>
      </c>
      <c r="S468" s="11">
        <f t="shared" si="15"/>
        <v>1.291472644751521E-2</v>
      </c>
    </row>
    <row r="469" spans="1:19" x14ac:dyDescent="0.25">
      <c r="A469" s="20" t="str">
        <f>VLOOKUP('Customer Names'!A469,'Customer Names'!A469:A2804,1,FALSE)</f>
        <v>Id468</v>
      </c>
      <c r="B469" s="20" t="str">
        <f>VLOOKUP(Table6[[#This Row],[NAME]],Table6[NAME],1,FALSE)</f>
        <v>Rachel L.</v>
      </c>
      <c r="C469" s="11">
        <f>VLOOKUP(Table4[[#This Row],[BMI]],Table4[BMI],1,FALSE)</f>
        <v>26.6</v>
      </c>
      <c r="D469" s="11">
        <f>VLOOKUP(Table4[[#This Row],[HBA1C]],Table4[HBA1C],1,FALSE)</f>
        <v>4.53</v>
      </c>
      <c r="E469" s="11" t="str">
        <f>VLOOKUP(Table4[[#This Row],[Any Transplants]],Table4[Any Transplants],1,FALSE)</f>
        <v>No</v>
      </c>
      <c r="F469" s="11" t="str">
        <f>VLOOKUP(Table4[[#This Row],[Cancer history]],Table4[Cancer history],1,FALSE)</f>
        <v>No</v>
      </c>
      <c r="G469" s="11" t="str">
        <f>VLOOKUP(Table4[[#This Row],[Smoker2]],Table4[Smoker2],1,FALSE)</f>
        <v>YES</v>
      </c>
      <c r="H469" s="11" t="str">
        <f>VLOOKUP(Table4[[#This Row],[Heart Issues]],Table4[Heart Issues],1,FALSE)</f>
        <v>No</v>
      </c>
      <c r="I469" s="11">
        <f>VLOOKUP(Table4[[#This Row],[Number of Major Surgeries]],Table4[Number of Major Surgeries],1,FALSE)</f>
        <v>0</v>
      </c>
      <c r="J469" s="11" t="str">
        <f>VLOOKUP('Medical Examinations'!M469,'Medical Examinations'!M469:M2803,1,FALSE)</f>
        <v>over weight</v>
      </c>
      <c r="K469" s="11" t="str">
        <f>VLOOKUP('Medical Examinations'!N469,'Medical Examinations'!N469:N2803,1,FALSE)</f>
        <v>normal</v>
      </c>
      <c r="L469" s="11" t="str">
        <f>VLOOKUP(Table3[[#This Row],[date of birth]],Table3[date of birth],1,FALSE)</f>
        <v>20-Nov-1983</v>
      </c>
      <c r="M469" s="11">
        <f>VLOOKUP(Table3[[#This Row],[age]],Table3[age],1,FALSE)</f>
        <v>39</v>
      </c>
      <c r="N469" s="65">
        <f>VLOOKUP(Table3[[#This Row],[charges2]],Table3[charges2],1,FALSE)</f>
        <v>4265.01</v>
      </c>
      <c r="O469" s="11" t="str">
        <f>VLOOKUP(Table3[[#This Row],[HOSPITAL TIER2]],Table3[HOSPITAL TIER2],1,FALSE)</f>
        <v>tier - 2</v>
      </c>
      <c r="P469" s="11" t="str">
        <f>VLOOKUP(Table3[[#This Row],[city tier2]],Table3[city tier2],1,FALSE)</f>
        <v>tier - 1</v>
      </c>
      <c r="Q469" s="11" t="str">
        <f>VLOOKUP(Table3[[#This Row],[state id2]],Table3[state id2],1,FALSE)</f>
        <v>R1012</v>
      </c>
      <c r="R469" s="11">
        <f t="shared" si="14"/>
        <v>-0.11755027634598755</v>
      </c>
      <c r="S469" s="11">
        <f t="shared" si="15"/>
        <v>1.2807626047903626E-2</v>
      </c>
    </row>
    <row r="470" spans="1:19" x14ac:dyDescent="0.25">
      <c r="A470" s="20" t="str">
        <f>VLOOKUP('Customer Names'!A470,'Customer Names'!A470:A2805,1,FALSE)</f>
        <v>Id469</v>
      </c>
      <c r="B470" s="20" t="str">
        <f>VLOOKUP(Table6[[#This Row],[NAME]],Table6[NAME],1,FALSE)</f>
        <v>Corina</v>
      </c>
      <c r="C470" s="11">
        <f>VLOOKUP(Table4[[#This Row],[BMI]],Table4[BMI],1,FALSE)</f>
        <v>30.114999999999998</v>
      </c>
      <c r="D470" s="11">
        <f>VLOOKUP(Table4[[#This Row],[HBA1C]],Table4[HBA1C],1,FALSE)</f>
        <v>5.48</v>
      </c>
      <c r="E470" s="11" t="str">
        <f>VLOOKUP(Table4[[#This Row],[Any Transplants]],Table4[Any Transplants],1,FALSE)</f>
        <v>yes</v>
      </c>
      <c r="F470" s="11" t="str">
        <f>VLOOKUP(Table4[[#This Row],[Cancer history]],Table4[Cancer history],1,FALSE)</f>
        <v>No</v>
      </c>
      <c r="G470" s="11" t="str">
        <f>VLOOKUP(Table4[[#This Row],[Smoker2]],Table4[Smoker2],1,FALSE)</f>
        <v>NO</v>
      </c>
      <c r="H470" s="11" t="str">
        <f>VLOOKUP(Table4[[#This Row],[Heart Issues]],Table4[Heart Issues],1,FALSE)</f>
        <v>No</v>
      </c>
      <c r="I470" s="11">
        <f>VLOOKUP(Table4[[#This Row],[Number of Major Surgeries]],Table4[Number of Major Surgeries],1,FALSE)</f>
        <v>1</v>
      </c>
      <c r="J470" s="11" t="str">
        <f>VLOOKUP('Medical Examinations'!M470,'Medical Examinations'!M470:M2804,1,FALSE)</f>
        <v>obesity</v>
      </c>
      <c r="K470" s="11" t="str">
        <f>VLOOKUP('Medical Examinations'!N470,'Medical Examinations'!N470:N2804,1,FALSE)</f>
        <v>normal</v>
      </c>
      <c r="L470" s="11" t="str">
        <f>VLOOKUP(Table3[[#This Row],[date of birth]],Table3[date of birth],1,FALSE)</f>
        <v>18-Jun-1992</v>
      </c>
      <c r="M470" s="11">
        <f>VLOOKUP(Table3[[#This Row],[age]],Table3[age],1,FALSE)</f>
        <v>30</v>
      </c>
      <c r="N470" s="65">
        <f>VLOOKUP(Table3[[#This Row],[charges2]],Table3[charges2],1,FALSE)</f>
        <v>4266.17</v>
      </c>
      <c r="O470" s="11" t="str">
        <f>VLOOKUP(Table3[[#This Row],[HOSPITAL TIER2]],Table3[HOSPITAL TIER2],1,FALSE)</f>
        <v>tier - 3</v>
      </c>
      <c r="P470" s="11" t="str">
        <f>VLOOKUP(Table3[[#This Row],[city tier2]],Table3[city tier2],1,FALSE)</f>
        <v>tier - 2</v>
      </c>
      <c r="Q470" s="11" t="str">
        <f>VLOOKUP(Table3[[#This Row],[state id2]],Table3[state id2],1,FALSE)</f>
        <v>R1013</v>
      </c>
      <c r="R470" s="11">
        <f t="shared" si="14"/>
        <v>-0.11763467411565018</v>
      </c>
      <c r="S470" s="11">
        <f t="shared" si="15"/>
        <v>1.2652159677249768E-2</v>
      </c>
    </row>
    <row r="471" spans="1:19" x14ac:dyDescent="0.25">
      <c r="A471" s="20" t="str">
        <f>VLOOKUP('Customer Names'!A471,'Customer Names'!A471:A2806,1,FALSE)</f>
        <v>Id470</v>
      </c>
      <c r="B471" s="20" t="str">
        <f>VLOOKUP(Table6[[#This Row],[NAME]],Table6[NAME],1,FALSE)</f>
        <v>Guannan</v>
      </c>
      <c r="C471" s="11">
        <f>VLOOKUP(Table4[[#This Row],[BMI]],Table4[BMI],1,FALSE)</f>
        <v>24.605</v>
      </c>
      <c r="D471" s="11">
        <f>VLOOKUP(Table4[[#This Row],[HBA1C]],Table4[HBA1C],1,FALSE)</f>
        <v>5.48</v>
      </c>
      <c r="E471" s="11" t="str">
        <f>VLOOKUP(Table4[[#This Row],[Any Transplants]],Table4[Any Transplants],1,FALSE)</f>
        <v>No</v>
      </c>
      <c r="F471" s="11" t="str">
        <f>VLOOKUP(Table4[[#This Row],[Cancer history]],Table4[Cancer history],1,FALSE)</f>
        <v>No</v>
      </c>
      <c r="G471" s="11" t="str">
        <f>VLOOKUP(Table4[[#This Row],[Smoker2]],Table4[Smoker2],1,FALSE)</f>
        <v>YES</v>
      </c>
      <c r="H471" s="11" t="str">
        <f>VLOOKUP(Table4[[#This Row],[Heart Issues]],Table4[Heart Issues],1,FALSE)</f>
        <v>No</v>
      </c>
      <c r="I471" s="11">
        <f>VLOOKUP(Table4[[#This Row],[Number of Major Surgeries]],Table4[Number of Major Surgeries],1,FALSE)</f>
        <v>0</v>
      </c>
      <c r="J471" s="11" t="str">
        <f>VLOOKUP('Medical Examinations'!M471,'Medical Examinations'!M471:M2805,1,FALSE)</f>
        <v>normal weight</v>
      </c>
      <c r="K471" s="11" t="str">
        <f>VLOOKUP('Medical Examinations'!N471,'Medical Examinations'!N471:N2805,1,FALSE)</f>
        <v>normal</v>
      </c>
      <c r="L471" s="11" t="str">
        <f>VLOOKUP(Table3[[#This Row],[date of birth]],Table3[date of birth],1,FALSE)</f>
        <v>8-Jun-2003</v>
      </c>
      <c r="M471" s="11">
        <f>VLOOKUP(Table3[[#This Row],[age]],Table3[age],1,FALSE)</f>
        <v>20</v>
      </c>
      <c r="N471" s="65">
        <f>VLOOKUP(Table3[[#This Row],[charges2]],Table3[charges2],1,FALSE)</f>
        <v>4278.55</v>
      </c>
      <c r="O471" s="11" t="str">
        <f>VLOOKUP(Table3[[#This Row],[HOSPITAL TIER2]],Table3[HOSPITAL TIER2],1,FALSE)</f>
        <v>tier - 2</v>
      </c>
      <c r="P471" s="11" t="str">
        <f>VLOOKUP(Table3[[#This Row],[city tier2]],Table3[city tier2],1,FALSE)</f>
        <v>tier - 1</v>
      </c>
      <c r="Q471" s="11" t="str">
        <f>VLOOKUP(Table3[[#This Row],[state id2]],Table3[state id2],1,FALSE)</f>
        <v>R1021</v>
      </c>
      <c r="R471" s="11">
        <f t="shared" si="14"/>
        <v>-0.11768025863422162</v>
      </c>
      <c r="S471" s="11">
        <f t="shared" si="15"/>
        <v>1.2386761443599778E-2</v>
      </c>
    </row>
    <row r="472" spans="1:19" x14ac:dyDescent="0.25">
      <c r="A472" s="20" t="str">
        <f>VLOOKUP('Customer Names'!A472,'Customer Names'!A472:A2807,1,FALSE)</f>
        <v>Id471</v>
      </c>
      <c r="B472" s="20" t="str">
        <f>VLOOKUP(Table6[[#This Row],[NAME]],Table6[NAME],1,FALSE)</f>
        <v>Don</v>
      </c>
      <c r="C472" s="11">
        <f>VLOOKUP(Table4[[#This Row],[BMI]],Table4[BMI],1,FALSE)</f>
        <v>29.6</v>
      </c>
      <c r="D472" s="11">
        <f>VLOOKUP(Table4[[#This Row],[HBA1C]],Table4[HBA1C],1,FALSE)</f>
        <v>8.1</v>
      </c>
      <c r="E472" s="11" t="str">
        <f>VLOOKUP(Table4[[#This Row],[Any Transplants]],Table4[Any Transplants],1,FALSE)</f>
        <v>No</v>
      </c>
      <c r="F472" s="11" t="str">
        <f>VLOOKUP(Table4[[#This Row],[Cancer history]],Table4[Cancer history],1,FALSE)</f>
        <v>No</v>
      </c>
      <c r="G472" s="11" t="str">
        <f>VLOOKUP(Table4[[#This Row],[Smoker2]],Table4[Smoker2],1,FALSE)</f>
        <v>NO</v>
      </c>
      <c r="H472" s="11" t="str">
        <f>VLOOKUP(Table4[[#This Row],[Heart Issues]],Table4[Heart Issues],1,FALSE)</f>
        <v>No</v>
      </c>
      <c r="I472" s="11">
        <f>VLOOKUP(Table4[[#This Row],[Number of Major Surgeries]],Table4[Number of Major Surgeries],1,FALSE)</f>
        <v>0</v>
      </c>
      <c r="J472" s="11" t="str">
        <f>VLOOKUP('Medical Examinations'!M472,'Medical Examinations'!M472:M2806,1,FALSE)</f>
        <v>over weight</v>
      </c>
      <c r="K472" s="11" t="str">
        <f>VLOOKUP('Medical Examinations'!N472,'Medical Examinations'!N472:N2806,1,FALSE)</f>
        <v>diabetes</v>
      </c>
      <c r="L472" s="11" t="str">
        <f>VLOOKUP(Table3[[#This Row],[date of birth]],Table3[date of birth],1,FALSE)</f>
        <v>25-Nov-2000</v>
      </c>
      <c r="M472" s="11">
        <f>VLOOKUP(Table3[[#This Row],[age]],Table3[age],1,FALSE)</f>
        <v>22</v>
      </c>
      <c r="N472" s="65">
        <f>VLOOKUP(Table3[[#This Row],[charges2]],Table3[charges2],1,FALSE)</f>
        <v>4296.2700000000004</v>
      </c>
      <c r="O472" s="11" t="str">
        <f>VLOOKUP(Table3[[#This Row],[HOSPITAL TIER2]],Table3[HOSPITAL TIER2],1,FALSE)</f>
        <v>tier - 2</v>
      </c>
      <c r="P472" s="11" t="str">
        <f>VLOOKUP(Table3[[#This Row],[city tier2]],Table3[city tier2],1,FALSE)</f>
        <v>tier - 3</v>
      </c>
      <c r="Q472" s="11" t="str">
        <f>VLOOKUP(Table3[[#This Row],[state id2]],Table3[state id2],1,FALSE)</f>
        <v>R1012</v>
      </c>
      <c r="R472" s="11">
        <f t="shared" si="14"/>
        <v>-0.11848822803961133</v>
      </c>
      <c r="S472" s="11">
        <f t="shared" si="15"/>
        <v>1.1919868985961798E-2</v>
      </c>
    </row>
    <row r="473" spans="1:19" x14ac:dyDescent="0.25">
      <c r="A473" s="20" t="str">
        <f>VLOOKUP('Customer Names'!A473,'Customer Names'!A473:A2808,1,FALSE)</f>
        <v>Id472</v>
      </c>
      <c r="B473" s="20" t="str">
        <f>VLOOKUP(Table6[[#This Row],[NAME]],Table6[NAME],1,FALSE)</f>
        <v>Chris</v>
      </c>
      <c r="C473" s="11">
        <f>VLOOKUP(Table4[[#This Row],[BMI]],Table4[BMI],1,FALSE)</f>
        <v>24.42</v>
      </c>
      <c r="D473" s="11">
        <f>VLOOKUP(Table4[[#This Row],[HBA1C]],Table4[HBA1C],1,FALSE)</f>
        <v>7.16</v>
      </c>
      <c r="E473" s="11" t="str">
        <f>VLOOKUP(Table4[[#This Row],[Any Transplants]],Table4[Any Transplants],1,FALSE)</f>
        <v>No</v>
      </c>
      <c r="F473" s="11" t="str">
        <f>VLOOKUP(Table4[[#This Row],[Cancer history]],Table4[Cancer history],1,FALSE)</f>
        <v>No</v>
      </c>
      <c r="G473" s="11" t="str">
        <f>VLOOKUP(Table4[[#This Row],[Smoker2]],Table4[Smoker2],1,FALSE)</f>
        <v>YES</v>
      </c>
      <c r="H473" s="11" t="str">
        <f>VLOOKUP(Table4[[#This Row],[Heart Issues]],Table4[Heart Issues],1,FALSE)</f>
        <v>No</v>
      </c>
      <c r="I473" s="11">
        <f>VLOOKUP(Table4[[#This Row],[Number of Major Surgeries]],Table4[Number of Major Surgeries],1,FALSE)</f>
        <v>0</v>
      </c>
      <c r="J473" s="11" t="str">
        <f>VLOOKUP('Medical Examinations'!M473,'Medical Examinations'!M473:M2807,1,FALSE)</f>
        <v>normal weight</v>
      </c>
      <c r="K473" s="11" t="str">
        <f>VLOOKUP('Medical Examinations'!N473,'Medical Examinations'!N473:N2807,1,FALSE)</f>
        <v>diabetes</v>
      </c>
      <c r="L473" s="11" t="str">
        <f>VLOOKUP(Table3[[#This Row],[date of birth]],Table3[date of birth],1,FALSE)</f>
        <v>19-Dec-1988</v>
      </c>
      <c r="M473" s="11">
        <f>VLOOKUP(Table3[[#This Row],[age]],Table3[age],1,FALSE)</f>
        <v>34</v>
      </c>
      <c r="N473" s="65">
        <f>VLOOKUP(Table3[[#This Row],[charges2]],Table3[charges2],1,FALSE)</f>
        <v>4320.41</v>
      </c>
      <c r="O473" s="11" t="str">
        <f>VLOOKUP(Table3[[#This Row],[HOSPITAL TIER2]],Table3[HOSPITAL TIER2],1,FALSE)</f>
        <v>tier - 2</v>
      </c>
      <c r="P473" s="11" t="str">
        <f>VLOOKUP(Table3[[#This Row],[city tier2]],Table3[city tier2],1,FALSE)</f>
        <v>tier - 1</v>
      </c>
      <c r="Q473" s="11" t="str">
        <f>VLOOKUP(Table3[[#This Row],[state id2]],Table3[state id2],1,FALSE)</f>
        <v>R1012</v>
      </c>
      <c r="R473" s="11">
        <f t="shared" si="14"/>
        <v>-0.11865677089110589</v>
      </c>
      <c r="S473" s="11">
        <f t="shared" si="15"/>
        <v>1.2620292328078646E-2</v>
      </c>
    </row>
    <row r="474" spans="1:19" x14ac:dyDescent="0.25">
      <c r="A474" s="20" t="str">
        <f>VLOOKUP('Customer Names'!A474,'Customer Names'!A474:A2809,1,FALSE)</f>
        <v>Id473</v>
      </c>
      <c r="B474" s="20" t="str">
        <f>VLOOKUP(Table6[[#This Row],[NAME]],Table6[NAME],1,FALSE)</f>
        <v>Gavin V.</v>
      </c>
      <c r="C474" s="11">
        <f>VLOOKUP(Table4[[#This Row],[BMI]],Table4[BMI],1,FALSE)</f>
        <v>20.9</v>
      </c>
      <c r="D474" s="11">
        <f>VLOOKUP(Table4[[#This Row],[HBA1C]],Table4[HBA1C],1,FALSE)</f>
        <v>4.55</v>
      </c>
      <c r="E474" s="11" t="str">
        <f>VLOOKUP(Table4[[#This Row],[Any Transplants]],Table4[Any Transplants],1,FALSE)</f>
        <v>No</v>
      </c>
      <c r="F474" s="11" t="str">
        <f>VLOOKUP(Table4[[#This Row],[Cancer history]],Table4[Cancer history],1,FALSE)</f>
        <v>Yes</v>
      </c>
      <c r="G474" s="11" t="str">
        <f>VLOOKUP(Table4[[#This Row],[Smoker2]],Table4[Smoker2],1,FALSE)</f>
        <v>YES</v>
      </c>
      <c r="H474" s="11" t="str">
        <f>VLOOKUP(Table4[[#This Row],[Heart Issues]],Table4[Heart Issues],1,FALSE)</f>
        <v>yes</v>
      </c>
      <c r="I474" s="11">
        <f>VLOOKUP(Table4[[#This Row],[Number of Major Surgeries]],Table4[Number of Major Surgeries],1,FALSE)</f>
        <v>1</v>
      </c>
      <c r="J474" s="11" t="str">
        <f>VLOOKUP('Medical Examinations'!M474,'Medical Examinations'!M474:M2808,1,FALSE)</f>
        <v>normal weight</v>
      </c>
      <c r="K474" s="11" t="str">
        <f>VLOOKUP('Medical Examinations'!N474,'Medical Examinations'!N474:N2808,1,FALSE)</f>
        <v>normal</v>
      </c>
      <c r="L474" s="11" t="str">
        <f>VLOOKUP(Table3[[#This Row],[date of birth]],Table3[date of birth],1,FALSE)</f>
        <v>2-Nov-1994</v>
      </c>
      <c r="M474" s="11">
        <f>VLOOKUP(Table3[[#This Row],[age]],Table3[age],1,FALSE)</f>
        <v>28</v>
      </c>
      <c r="N474" s="65">
        <f>VLOOKUP(Table3[[#This Row],[charges2]],Table3[charges2],1,FALSE)</f>
        <v>4337.74</v>
      </c>
      <c r="O474" s="11" t="str">
        <f>VLOOKUP(Table3[[#This Row],[HOSPITAL TIER2]],Table3[HOSPITAL TIER2],1,FALSE)</f>
        <v>tier - 2</v>
      </c>
      <c r="P474" s="11" t="str">
        <f>VLOOKUP(Table3[[#This Row],[city tier2]],Table3[city tier2],1,FALSE)</f>
        <v>tier - 1</v>
      </c>
      <c r="Q474" s="11" t="str">
        <f>VLOOKUP(Table3[[#This Row],[state id2]],Table3[state id2],1,FALSE)</f>
        <v>R1024</v>
      </c>
      <c r="R474" s="11">
        <f t="shared" si="14"/>
        <v>-0.11896421611927172</v>
      </c>
      <c r="S474" s="11">
        <f t="shared" si="15"/>
        <v>1.2744359026261228E-2</v>
      </c>
    </row>
    <row r="475" spans="1:19" x14ac:dyDescent="0.25">
      <c r="A475" s="20" t="str">
        <f>VLOOKUP('Customer Names'!A475,'Customer Names'!A475:A2810,1,FALSE)</f>
        <v>Id474</v>
      </c>
      <c r="B475" s="20" t="str">
        <f>VLOOKUP(Table6[[#This Row],[NAME]],Table6[NAME],1,FALSE)</f>
        <v>David</v>
      </c>
      <c r="C475" s="11">
        <f>VLOOKUP(Table4[[#This Row],[BMI]],Table4[BMI],1,FALSE)</f>
        <v>22.895</v>
      </c>
      <c r="D475" s="11">
        <f>VLOOKUP(Table4[[#This Row],[HBA1C]],Table4[HBA1C],1,FALSE)</f>
        <v>6.03</v>
      </c>
      <c r="E475" s="11" t="str">
        <f>VLOOKUP(Table4[[#This Row],[Any Transplants]],Table4[Any Transplants],1,FALSE)</f>
        <v>No</v>
      </c>
      <c r="F475" s="11" t="str">
        <f>VLOOKUP(Table4[[#This Row],[Cancer history]],Table4[Cancer history],1,FALSE)</f>
        <v>No</v>
      </c>
      <c r="G475" s="11" t="str">
        <f>VLOOKUP(Table4[[#This Row],[Smoker2]],Table4[Smoker2],1,FALSE)</f>
        <v>YES</v>
      </c>
      <c r="H475" s="11" t="str">
        <f>VLOOKUP(Table4[[#This Row],[Heart Issues]],Table4[Heart Issues],1,FALSE)</f>
        <v>No</v>
      </c>
      <c r="I475" s="11">
        <f>VLOOKUP(Table4[[#This Row],[Number of Major Surgeries]],Table4[Number of Major Surgeries],1,FALSE)</f>
        <v>0</v>
      </c>
      <c r="J475" s="11" t="str">
        <f>VLOOKUP('Medical Examinations'!M475,'Medical Examinations'!M475:M2809,1,FALSE)</f>
        <v>normal weight</v>
      </c>
      <c r="K475" s="11" t="str">
        <f>VLOOKUP('Medical Examinations'!N475,'Medical Examinations'!N475:N2809,1,FALSE)</f>
        <v>prediabetes</v>
      </c>
      <c r="L475" s="11" t="str">
        <f>VLOOKUP(Table3[[#This Row],[date of birth]],Table3[date of birth],1,FALSE)</f>
        <v>26-Oct-1994</v>
      </c>
      <c r="M475" s="11">
        <f>VLOOKUP(Table3[[#This Row],[age]],Table3[age],1,FALSE)</f>
        <v>28</v>
      </c>
      <c r="N475" s="65">
        <f>VLOOKUP(Table3[[#This Row],[charges2]],Table3[charges2],1,FALSE)</f>
        <v>4340.4399999999996</v>
      </c>
      <c r="O475" s="11" t="str">
        <f>VLOOKUP(Table3[[#This Row],[HOSPITAL TIER2]],Table3[HOSPITAL TIER2],1,FALSE)</f>
        <v>tier - 2</v>
      </c>
      <c r="P475" s="11" t="str">
        <f>VLOOKUP(Table3[[#This Row],[city tier2]],Table3[city tier2],1,FALSE)</f>
        <v>tier - 1</v>
      </c>
      <c r="Q475" s="11" t="str">
        <f>VLOOKUP(Table3[[#This Row],[state id2]],Table3[state id2],1,FALSE)</f>
        <v>R1013</v>
      </c>
      <c r="R475" s="11">
        <f t="shared" si="14"/>
        <v>-0.11978865826682472</v>
      </c>
      <c r="S475" s="11">
        <f t="shared" si="15"/>
        <v>1.2152794766439344E-2</v>
      </c>
    </row>
    <row r="476" spans="1:19" x14ac:dyDescent="0.25">
      <c r="A476" s="20" t="str">
        <f>VLOOKUP('Customer Names'!A476,'Customer Names'!A476:A2811,1,FALSE)</f>
        <v>Id475</v>
      </c>
      <c r="B476" s="20" t="str">
        <f>VLOOKUP(Table6[[#This Row],[NAME]],Table6[NAME],1,FALSE)</f>
        <v>Jatin</v>
      </c>
      <c r="C476" s="11">
        <f>VLOOKUP(Table4[[#This Row],[BMI]],Table4[BMI],1,FALSE)</f>
        <v>28.3</v>
      </c>
      <c r="D476" s="11">
        <f>VLOOKUP(Table4[[#This Row],[HBA1C]],Table4[HBA1C],1,FALSE)</f>
        <v>5.47</v>
      </c>
      <c r="E476" s="11" t="str">
        <f>VLOOKUP(Table4[[#This Row],[Any Transplants]],Table4[Any Transplants],1,FALSE)</f>
        <v>No</v>
      </c>
      <c r="F476" s="11" t="str">
        <f>VLOOKUP(Table4[[#This Row],[Cancer history]],Table4[Cancer history],1,FALSE)</f>
        <v>Yes</v>
      </c>
      <c r="G476" s="11" t="str">
        <f>VLOOKUP(Table4[[#This Row],[Smoker2]],Table4[Smoker2],1,FALSE)</f>
        <v>YES</v>
      </c>
      <c r="H476" s="11" t="str">
        <f>VLOOKUP(Table4[[#This Row],[Heart Issues]],Table4[Heart Issues],1,FALSE)</f>
        <v>yes</v>
      </c>
      <c r="I476" s="11">
        <f>VLOOKUP(Table4[[#This Row],[Number of Major Surgeries]],Table4[Number of Major Surgeries],1,FALSE)</f>
        <v>1</v>
      </c>
      <c r="J476" s="11" t="str">
        <f>VLOOKUP('Medical Examinations'!M476,'Medical Examinations'!M476:M2810,1,FALSE)</f>
        <v>over weight</v>
      </c>
      <c r="K476" s="11" t="str">
        <f>VLOOKUP('Medical Examinations'!N476,'Medical Examinations'!N476:N2810,1,FALSE)</f>
        <v>normal</v>
      </c>
      <c r="L476" s="11" t="str">
        <f>VLOOKUP(Table3[[#This Row],[date of birth]],Table3[date of birth],1,FALSE)</f>
        <v>1-Jun-1991</v>
      </c>
      <c r="M476" s="11">
        <f>VLOOKUP(Table3[[#This Row],[age]],Table3[age],1,FALSE)</f>
        <v>32</v>
      </c>
      <c r="N476" s="65">
        <f>VLOOKUP(Table3[[#This Row],[charges2]],Table3[charges2],1,FALSE)</f>
        <v>4347.0200000000004</v>
      </c>
      <c r="O476" s="11" t="str">
        <f>VLOOKUP(Table3[[#This Row],[HOSPITAL TIER2]],Table3[HOSPITAL TIER2],1,FALSE)</f>
        <v>tier - 2</v>
      </c>
      <c r="P476" s="11" t="str">
        <f>VLOOKUP(Table3[[#This Row],[city tier2]],Table3[city tier2],1,FALSE)</f>
        <v>tier - 1</v>
      </c>
      <c r="Q476" s="11" t="str">
        <f>VLOOKUP(Table3[[#This Row],[state id2]],Table3[state id2],1,FALSE)</f>
        <v>R1024</v>
      </c>
      <c r="R476" s="11">
        <f t="shared" si="14"/>
        <v>-0.12044309153545196</v>
      </c>
      <c r="S476" s="11">
        <f t="shared" si="15"/>
        <v>1.2013456201072477E-2</v>
      </c>
    </row>
    <row r="477" spans="1:19" x14ac:dyDescent="0.25">
      <c r="A477" s="20" t="str">
        <f>VLOOKUP('Customer Names'!A477,'Customer Names'!A477:A2812,1,FALSE)</f>
        <v>Id476</v>
      </c>
      <c r="B477" s="20" t="str">
        <f>VLOOKUP(Table6[[#This Row],[NAME]],Table6[NAME],1,FALSE)</f>
        <v>J P. II</v>
      </c>
      <c r="C477" s="11">
        <f>VLOOKUP(Table4[[#This Row],[BMI]],Table4[BMI],1,FALSE)</f>
        <v>54.3</v>
      </c>
      <c r="D477" s="11">
        <f>VLOOKUP(Table4[[#This Row],[HBA1C]],Table4[HBA1C],1,FALSE)</f>
        <v>4.1500000000000004</v>
      </c>
      <c r="E477" s="11" t="str">
        <f>VLOOKUP(Table4[[#This Row],[Any Transplants]],Table4[Any Transplants],1,FALSE)</f>
        <v>No</v>
      </c>
      <c r="F477" s="11" t="str">
        <f>VLOOKUP(Table4[[#This Row],[Cancer history]],Table4[Cancer history],1,FALSE)</f>
        <v>No</v>
      </c>
      <c r="G477" s="11" t="str">
        <f>VLOOKUP(Table4[[#This Row],[Smoker2]],Table4[Smoker2],1,FALSE)</f>
        <v>NO</v>
      </c>
      <c r="H477" s="11" t="str">
        <f>VLOOKUP(Table4[[#This Row],[Heart Issues]],Table4[Heart Issues],1,FALSE)</f>
        <v>yes</v>
      </c>
      <c r="I477" s="11">
        <f>VLOOKUP(Table4[[#This Row],[Number of Major Surgeries]],Table4[Number of Major Surgeries],1,FALSE)</f>
        <v>1</v>
      </c>
      <c r="J477" s="11" t="str">
        <f>VLOOKUP('Medical Examinations'!M477,'Medical Examinations'!M477:M2811,1,FALSE)</f>
        <v>obesity</v>
      </c>
      <c r="K477" s="11" t="str">
        <f>VLOOKUP('Medical Examinations'!N477,'Medical Examinations'!N477:N2811,1,FALSE)</f>
        <v>normal</v>
      </c>
      <c r="L477" s="11" t="str">
        <f>VLOOKUP(Table3[[#This Row],[date of birth]],Table3[date of birth],1,FALSE)</f>
        <v>1-Nov-1994</v>
      </c>
      <c r="M477" s="11">
        <f>VLOOKUP(Table3[[#This Row],[age]],Table3[age],1,FALSE)</f>
        <v>28</v>
      </c>
      <c r="N477" s="65">
        <f>VLOOKUP(Table3[[#This Row],[charges2]],Table3[charges2],1,FALSE)</f>
        <v>4349.46</v>
      </c>
      <c r="O477" s="11" t="str">
        <f>VLOOKUP(Table3[[#This Row],[HOSPITAL TIER2]],Table3[HOSPITAL TIER2],1,FALSE)</f>
        <v>tier - 2</v>
      </c>
      <c r="P477" s="11" t="str">
        <f>VLOOKUP(Table3[[#This Row],[city tier2]],Table3[city tier2],1,FALSE)</f>
        <v>tier - 2</v>
      </c>
      <c r="Q477" s="11" t="str">
        <f>VLOOKUP(Table3[[#This Row],[state id2]],Table3[state id2],1,FALSE)</f>
        <v>R1013</v>
      </c>
      <c r="R477" s="11">
        <f t="shared" si="14"/>
        <v>-0.12058549567592035</v>
      </c>
      <c r="S477" s="11">
        <f t="shared" si="15"/>
        <v>1.1784161660698369E-2</v>
      </c>
    </row>
    <row r="478" spans="1:19" x14ac:dyDescent="0.25">
      <c r="A478" s="20" t="str">
        <f>VLOOKUP('Customer Names'!A478,'Customer Names'!A478:A2813,1,FALSE)</f>
        <v>Id477</v>
      </c>
      <c r="B478" s="20" t="str">
        <f>VLOOKUP(Table6[[#This Row],[NAME]],Table6[NAME],1,FALSE)</f>
        <v>Angela M.</v>
      </c>
      <c r="C478" s="11">
        <f>VLOOKUP(Table4[[#This Row],[BMI]],Table4[BMI],1,FALSE)</f>
        <v>33.344999999999999</v>
      </c>
      <c r="D478" s="11">
        <f>VLOOKUP(Table4[[#This Row],[HBA1C]],Table4[HBA1C],1,FALSE)</f>
        <v>11.32</v>
      </c>
      <c r="E478" s="11" t="str">
        <f>VLOOKUP(Table4[[#This Row],[Any Transplants]],Table4[Any Transplants],1,FALSE)</f>
        <v>No</v>
      </c>
      <c r="F478" s="11" t="str">
        <f>VLOOKUP(Table4[[#This Row],[Cancer history]],Table4[Cancer history],1,FALSE)</f>
        <v>No</v>
      </c>
      <c r="G478" s="11" t="str">
        <f>VLOOKUP(Table4[[#This Row],[Smoker2]],Table4[Smoker2],1,FALSE)</f>
        <v>NO</v>
      </c>
      <c r="H478" s="11" t="str">
        <f>VLOOKUP(Table4[[#This Row],[Heart Issues]],Table4[Heart Issues],1,FALSE)</f>
        <v>yes</v>
      </c>
      <c r="I478" s="11">
        <f>VLOOKUP(Table4[[#This Row],[Number of Major Surgeries]],Table4[Number of Major Surgeries],1,FALSE)</f>
        <v>1</v>
      </c>
      <c r="J478" s="11" t="str">
        <f>VLOOKUP('Medical Examinations'!M478,'Medical Examinations'!M478:M2812,1,FALSE)</f>
        <v>obesity</v>
      </c>
      <c r="K478" s="11" t="str">
        <f>VLOOKUP('Medical Examinations'!N478,'Medical Examinations'!N478:N2812,1,FALSE)</f>
        <v>diabetes</v>
      </c>
      <c r="L478" s="11" t="str">
        <f>VLOOKUP(Table3[[#This Row],[date of birth]],Table3[date of birth],1,FALSE)</f>
        <v>13-Sep-1991</v>
      </c>
      <c r="M478" s="11">
        <f>VLOOKUP(Table3[[#This Row],[age]],Table3[age],1,FALSE)</f>
        <v>31</v>
      </c>
      <c r="N478" s="65">
        <f>VLOOKUP(Table3[[#This Row],[charges2]],Table3[charges2],1,FALSE)</f>
        <v>4350.51</v>
      </c>
      <c r="O478" s="11" t="str">
        <f>VLOOKUP(Table3[[#This Row],[HOSPITAL TIER2]],Table3[HOSPITAL TIER2],1,FALSE)</f>
        <v>tier - 2</v>
      </c>
      <c r="P478" s="11" t="str">
        <f>VLOOKUP(Table3[[#This Row],[city tier2]],Table3[city tier2],1,FALSE)</f>
        <v>tier - 2</v>
      </c>
      <c r="Q478" s="11" t="str">
        <f>VLOOKUP(Table3[[#This Row],[state id2]],Table3[state id2],1,FALSE)</f>
        <v>R1013</v>
      </c>
      <c r="R478" s="11">
        <f t="shared" si="14"/>
        <v>-0.11899608071489878</v>
      </c>
      <c r="S478" s="11">
        <f t="shared" si="15"/>
        <v>1.1067380639171802E-2</v>
      </c>
    </row>
    <row r="479" spans="1:19" x14ac:dyDescent="0.25">
      <c r="A479" s="20" t="str">
        <f>VLOOKUP('Customer Names'!A479,'Customer Names'!A479:A2814,1,FALSE)</f>
        <v>Id478</v>
      </c>
      <c r="B479" s="20" t="str">
        <f>VLOOKUP(Table6[[#This Row],[NAME]],Table6[NAME],1,FALSE)</f>
        <v>Blake K.</v>
      </c>
      <c r="C479" s="11">
        <f>VLOOKUP(Table4[[#This Row],[BMI]],Table4[BMI],1,FALSE)</f>
        <v>33</v>
      </c>
      <c r="D479" s="11">
        <f>VLOOKUP(Table4[[#This Row],[HBA1C]],Table4[HBA1C],1,FALSE)</f>
        <v>9.51</v>
      </c>
      <c r="E479" s="11" t="str">
        <f>VLOOKUP(Table4[[#This Row],[Any Transplants]],Table4[Any Transplants],1,FALSE)</f>
        <v>No</v>
      </c>
      <c r="F479" s="11" t="str">
        <f>VLOOKUP(Table4[[#This Row],[Cancer history]],Table4[Cancer history],1,FALSE)</f>
        <v>No</v>
      </c>
      <c r="G479" s="11" t="str">
        <f>VLOOKUP(Table4[[#This Row],[Smoker2]],Table4[Smoker2],1,FALSE)</f>
        <v>NO</v>
      </c>
      <c r="H479" s="11" t="str">
        <f>VLOOKUP(Table4[[#This Row],[Heart Issues]],Table4[Heart Issues],1,FALSE)</f>
        <v>yes</v>
      </c>
      <c r="I479" s="11">
        <f>VLOOKUP(Table4[[#This Row],[Number of Major Surgeries]],Table4[Number of Major Surgeries],1,FALSE)</f>
        <v>0</v>
      </c>
      <c r="J479" s="11" t="str">
        <f>VLOOKUP('Medical Examinations'!M479,'Medical Examinations'!M479:M2813,1,FALSE)</f>
        <v>obesity</v>
      </c>
      <c r="K479" s="11" t="str">
        <f>VLOOKUP('Medical Examinations'!N479,'Medical Examinations'!N479:N2813,1,FALSE)</f>
        <v>diabetes</v>
      </c>
      <c r="L479" s="11" t="str">
        <f>VLOOKUP(Table3[[#This Row],[date of birth]],Table3[date of birth],1,FALSE)</f>
        <v>28-Aug-1990</v>
      </c>
      <c r="M479" s="11">
        <f>VLOOKUP(Table3[[#This Row],[age]],Table3[age],1,FALSE)</f>
        <v>32</v>
      </c>
      <c r="N479" s="65">
        <f>VLOOKUP(Table3[[#This Row],[charges2]],Table3[charges2],1,FALSE)</f>
        <v>4357.04</v>
      </c>
      <c r="O479" s="11" t="str">
        <f>VLOOKUP(Table3[[#This Row],[HOSPITAL TIER2]],Table3[HOSPITAL TIER2],1,FALSE)</f>
        <v>tier - 2</v>
      </c>
      <c r="P479" s="11" t="str">
        <f>VLOOKUP(Table3[[#This Row],[city tier2]],Table3[city tier2],1,FALSE)</f>
        <v>tier - 3</v>
      </c>
      <c r="Q479" s="11" t="str">
        <f>VLOOKUP(Table3[[#This Row],[state id2]],Table3[state id2],1,FALSE)</f>
        <v>R1012</v>
      </c>
      <c r="R479" s="11">
        <f t="shared" si="14"/>
        <v>-0.11883659098963675</v>
      </c>
      <c r="S479" s="11">
        <f t="shared" si="15"/>
        <v>1.2277610438328979E-2</v>
      </c>
    </row>
    <row r="480" spans="1:19" x14ac:dyDescent="0.25">
      <c r="A480" s="20" t="str">
        <f>VLOOKUP('Customer Names'!A480,'Customer Names'!A480:A2815,1,FALSE)</f>
        <v>Id479</v>
      </c>
      <c r="B480" s="20" t="str">
        <f>VLOOKUP(Table6[[#This Row],[NAME]],Table6[NAME],1,FALSE)</f>
        <v>Brian T.</v>
      </c>
      <c r="C480" s="11">
        <f>VLOOKUP(Table4[[#This Row],[BMI]],Table4[BMI],1,FALSE)</f>
        <v>28.024999999999999</v>
      </c>
      <c r="D480" s="11">
        <f>VLOOKUP(Table4[[#This Row],[HBA1C]],Table4[HBA1C],1,FALSE)</f>
        <v>7.67</v>
      </c>
      <c r="E480" s="11" t="str">
        <f>VLOOKUP(Table4[[#This Row],[Any Transplants]],Table4[Any Transplants],1,FALSE)</f>
        <v>No</v>
      </c>
      <c r="F480" s="11" t="str">
        <f>VLOOKUP(Table4[[#This Row],[Cancer history]],Table4[Cancer history],1,FALSE)</f>
        <v>No</v>
      </c>
      <c r="G480" s="11" t="str">
        <f>VLOOKUP(Table4[[#This Row],[Smoker2]],Table4[Smoker2],1,FALSE)</f>
        <v>YES</v>
      </c>
      <c r="H480" s="11" t="str">
        <f>VLOOKUP(Table4[[#This Row],[Heart Issues]],Table4[Heart Issues],1,FALSE)</f>
        <v>yes</v>
      </c>
      <c r="I480" s="11">
        <f>VLOOKUP(Table4[[#This Row],[Number of Major Surgeries]],Table4[Number of Major Surgeries],1,FALSE)</f>
        <v>1</v>
      </c>
      <c r="J480" s="11" t="str">
        <f>VLOOKUP('Medical Examinations'!M480,'Medical Examinations'!M480:M2814,1,FALSE)</f>
        <v>over weight</v>
      </c>
      <c r="K480" s="11" t="str">
        <f>VLOOKUP('Medical Examinations'!N480,'Medical Examinations'!N480:N2814,1,FALSE)</f>
        <v>diabetes</v>
      </c>
      <c r="L480" s="11" t="str">
        <f>VLOOKUP(Table3[[#This Row],[date of birth]],Table3[date of birth],1,FALSE)</f>
        <v>29-Nov-1997</v>
      </c>
      <c r="M480" s="11">
        <f>VLOOKUP(Table3[[#This Row],[age]],Table3[age],1,FALSE)</f>
        <v>25</v>
      </c>
      <c r="N480" s="65">
        <f>VLOOKUP(Table3[[#This Row],[charges2]],Table3[charges2],1,FALSE)</f>
        <v>4391.6499999999996</v>
      </c>
      <c r="O480" s="11" t="str">
        <f>VLOOKUP(Table3[[#This Row],[HOSPITAL TIER2]],Table3[HOSPITAL TIER2],1,FALSE)</f>
        <v>tier - 2</v>
      </c>
      <c r="P480" s="11" t="str">
        <f>VLOOKUP(Table3[[#This Row],[city tier2]],Table3[city tier2],1,FALSE)</f>
        <v>tier - 2</v>
      </c>
      <c r="Q480" s="11" t="str">
        <f>VLOOKUP(Table3[[#This Row],[state id2]],Table3[state id2],1,FALSE)</f>
        <v>R1011</v>
      </c>
      <c r="R480" s="11">
        <f t="shared" si="14"/>
        <v>-0.11870720949439352</v>
      </c>
      <c r="S480" s="11">
        <f t="shared" si="15"/>
        <v>1.297083965827839E-2</v>
      </c>
    </row>
    <row r="481" spans="1:19" x14ac:dyDescent="0.25">
      <c r="A481" s="20" t="str">
        <f>VLOOKUP('Customer Names'!A481,'Customer Names'!A481:A2816,1,FALSE)</f>
        <v>Id480</v>
      </c>
      <c r="B481" s="20" t="str">
        <f>VLOOKUP(Table6[[#This Row],[NAME]],Table6[NAME],1,FALSE)</f>
        <v>Damon</v>
      </c>
      <c r="C481" s="11">
        <f>VLOOKUP(Table4[[#This Row],[BMI]],Table4[BMI],1,FALSE)</f>
        <v>28.69</v>
      </c>
      <c r="D481" s="11">
        <f>VLOOKUP(Table4[[#This Row],[HBA1C]],Table4[HBA1C],1,FALSE)</f>
        <v>6.23</v>
      </c>
      <c r="E481" s="11" t="str">
        <f>VLOOKUP(Table4[[#This Row],[Any Transplants]],Table4[Any Transplants],1,FALSE)</f>
        <v>No</v>
      </c>
      <c r="F481" s="11" t="str">
        <f>VLOOKUP(Table4[[#This Row],[Cancer history]],Table4[Cancer history],1,FALSE)</f>
        <v>No</v>
      </c>
      <c r="G481" s="11" t="str">
        <f>VLOOKUP(Table4[[#This Row],[Smoker2]],Table4[Smoker2],1,FALSE)</f>
        <v>YES</v>
      </c>
      <c r="H481" s="11" t="str">
        <f>VLOOKUP(Table4[[#This Row],[Heart Issues]],Table4[Heart Issues],1,FALSE)</f>
        <v>No</v>
      </c>
      <c r="I481" s="11">
        <f>VLOOKUP(Table4[[#This Row],[Number of Major Surgeries]],Table4[Number of Major Surgeries],1,FALSE)</f>
        <v>1</v>
      </c>
      <c r="J481" s="11" t="str">
        <f>VLOOKUP('Medical Examinations'!M481,'Medical Examinations'!M481:M2815,1,FALSE)</f>
        <v>over weight</v>
      </c>
      <c r="K481" s="11" t="str">
        <f>VLOOKUP('Medical Examinations'!N481,'Medical Examinations'!N481:N2815,1,FALSE)</f>
        <v>prediabetes</v>
      </c>
      <c r="L481" s="11" t="str">
        <f>VLOOKUP(Table3[[#This Row],[date of birth]],Table3[date of birth],1,FALSE)</f>
        <v>29-Jun-1982</v>
      </c>
      <c r="M481" s="11">
        <f>VLOOKUP(Table3[[#This Row],[age]],Table3[age],1,FALSE)</f>
        <v>40</v>
      </c>
      <c r="N481" s="65">
        <f>VLOOKUP(Table3[[#This Row],[charges2]],Table3[charges2],1,FALSE)</f>
        <v>4392.7</v>
      </c>
      <c r="O481" s="11" t="str">
        <f>VLOOKUP(Table3[[#This Row],[HOSPITAL TIER2]],Table3[HOSPITAL TIER2],1,FALSE)</f>
        <v>tier - 2</v>
      </c>
      <c r="P481" s="11" t="str">
        <f>VLOOKUP(Table3[[#This Row],[city tier2]],Table3[city tier2],1,FALSE)</f>
        <v>tier - 2</v>
      </c>
      <c r="Q481" s="11" t="str">
        <f>VLOOKUP(Table3[[#This Row],[state id2]],Table3[state id2],1,FALSE)</f>
        <v>R1013</v>
      </c>
      <c r="R481" s="11">
        <f t="shared" si="14"/>
        <v>-0.11899292042346953</v>
      </c>
      <c r="S481" s="11">
        <f t="shared" si="15"/>
        <v>1.3416022572681959E-2</v>
      </c>
    </row>
    <row r="482" spans="1:19" x14ac:dyDescent="0.25">
      <c r="A482" s="20" t="str">
        <f>VLOOKUP('Customer Names'!A482,'Customer Names'!A482:A2817,1,FALSE)</f>
        <v>Id481</v>
      </c>
      <c r="B482" s="20" t="str">
        <f>VLOOKUP(Table6[[#This Row],[NAME]],Table6[NAME],1,FALSE)</f>
        <v>Jeffrey</v>
      </c>
      <c r="C482" s="11">
        <f>VLOOKUP(Table4[[#This Row],[BMI]],Table4[BMI],1,FALSE)</f>
        <v>40.28</v>
      </c>
      <c r="D482" s="11">
        <f>VLOOKUP(Table4[[#This Row],[HBA1C]],Table4[HBA1C],1,FALSE)</f>
        <v>8.9</v>
      </c>
      <c r="E482" s="11" t="str">
        <f>VLOOKUP(Table4[[#This Row],[Any Transplants]],Table4[Any Transplants],1,FALSE)</f>
        <v>No</v>
      </c>
      <c r="F482" s="11" t="str">
        <f>VLOOKUP(Table4[[#This Row],[Cancer history]],Table4[Cancer history],1,FALSE)</f>
        <v>No</v>
      </c>
      <c r="G482" s="11" t="str">
        <f>VLOOKUP(Table4[[#This Row],[Smoker2]],Table4[Smoker2],1,FALSE)</f>
        <v>NO</v>
      </c>
      <c r="H482" s="11" t="str">
        <f>VLOOKUP(Table4[[#This Row],[Heart Issues]],Table4[Heart Issues],1,FALSE)</f>
        <v>No</v>
      </c>
      <c r="I482" s="11">
        <f>VLOOKUP(Table4[[#This Row],[Number of Major Surgeries]],Table4[Number of Major Surgeries],1,FALSE)</f>
        <v>0</v>
      </c>
      <c r="J482" s="11" t="str">
        <f>VLOOKUP('Medical Examinations'!M482,'Medical Examinations'!M482:M2816,1,FALSE)</f>
        <v>obesity</v>
      </c>
      <c r="K482" s="11" t="str">
        <f>VLOOKUP('Medical Examinations'!N482,'Medical Examinations'!N482:N2816,1,FALSE)</f>
        <v>diabetes</v>
      </c>
      <c r="L482" s="11" t="str">
        <f>VLOOKUP(Table3[[#This Row],[date of birth]],Table3[date of birth],1,FALSE)</f>
        <v>18-Jul-1988</v>
      </c>
      <c r="M482" s="11">
        <f>VLOOKUP(Table3[[#This Row],[age]],Table3[age],1,FALSE)</f>
        <v>34</v>
      </c>
      <c r="N482" s="65">
        <f>VLOOKUP(Table3[[#This Row],[charges2]],Table3[charges2],1,FALSE)</f>
        <v>4397.3100000000004</v>
      </c>
      <c r="O482" s="11" t="str">
        <f>VLOOKUP(Table3[[#This Row],[HOSPITAL TIER2]],Table3[HOSPITAL TIER2],1,FALSE)</f>
        <v>tier - 2</v>
      </c>
      <c r="P482" s="11" t="str">
        <f>VLOOKUP(Table3[[#This Row],[city tier2]],Table3[city tier2],1,FALSE)</f>
        <v>tier - 2</v>
      </c>
      <c r="Q482" s="11" t="str">
        <f>VLOOKUP(Table3[[#This Row],[state id2]],Table3[state id2],1,FALSE)</f>
        <v>R1013</v>
      </c>
      <c r="R482" s="11">
        <f t="shared" si="14"/>
        <v>-0.11902099540229771</v>
      </c>
      <c r="S482" s="11">
        <f t="shared" si="15"/>
        <v>1.339966286268037E-2</v>
      </c>
    </row>
    <row r="483" spans="1:19" x14ac:dyDescent="0.25">
      <c r="A483" s="20" t="str">
        <f>VLOOKUP('Customer Names'!A483,'Customer Names'!A483:A2818,1,FALSE)</f>
        <v>Id482</v>
      </c>
      <c r="B483" s="20" t="str">
        <f>VLOOKUP(Table6[[#This Row],[NAME]],Table6[NAME],1,FALSE)</f>
        <v>Malcolm J.</v>
      </c>
      <c r="C483" s="11">
        <f>VLOOKUP(Table4[[#This Row],[BMI]],Table4[BMI],1,FALSE)</f>
        <v>37.299999999999997</v>
      </c>
      <c r="D483" s="11">
        <f>VLOOKUP(Table4[[#This Row],[HBA1C]],Table4[HBA1C],1,FALSE)</f>
        <v>7.79</v>
      </c>
      <c r="E483" s="11" t="str">
        <f>VLOOKUP(Table4[[#This Row],[Any Transplants]],Table4[Any Transplants],1,FALSE)</f>
        <v>No</v>
      </c>
      <c r="F483" s="11" t="str">
        <f>VLOOKUP(Table4[[#This Row],[Cancer history]],Table4[Cancer history],1,FALSE)</f>
        <v>No</v>
      </c>
      <c r="G483" s="11" t="str">
        <f>VLOOKUP(Table4[[#This Row],[Smoker2]],Table4[Smoker2],1,FALSE)</f>
        <v>NO</v>
      </c>
      <c r="H483" s="11" t="str">
        <f>VLOOKUP(Table4[[#This Row],[Heart Issues]],Table4[Heart Issues],1,FALSE)</f>
        <v>yes</v>
      </c>
      <c r="I483" s="11">
        <f>VLOOKUP(Table4[[#This Row],[Number of Major Surgeries]],Table4[Number of Major Surgeries],1,FALSE)</f>
        <v>0</v>
      </c>
      <c r="J483" s="11" t="str">
        <f>VLOOKUP('Medical Examinations'!M483,'Medical Examinations'!M483:M2817,1,FALSE)</f>
        <v>obesity</v>
      </c>
      <c r="K483" s="11" t="str">
        <f>VLOOKUP('Medical Examinations'!N483,'Medical Examinations'!N483:N2817,1,FALSE)</f>
        <v>diabetes</v>
      </c>
      <c r="L483" s="11" t="str">
        <f>VLOOKUP(Table3[[#This Row],[date of birth]],Table3[date of birth],1,FALSE)</f>
        <v>11-Aug-1986</v>
      </c>
      <c r="M483" s="11">
        <f>VLOOKUP(Table3[[#This Row],[age]],Table3[age],1,FALSE)</f>
        <v>36</v>
      </c>
      <c r="N483" s="65">
        <f>VLOOKUP(Table3[[#This Row],[charges2]],Table3[charges2],1,FALSE)</f>
        <v>4399.7299999999996</v>
      </c>
      <c r="O483" s="11" t="str">
        <f>VLOOKUP(Table3[[#This Row],[HOSPITAL TIER2]],Table3[HOSPITAL TIER2],1,FALSE)</f>
        <v>tier - 3</v>
      </c>
      <c r="P483" s="11" t="str">
        <f>VLOOKUP(Table3[[#This Row],[city tier2]],Table3[city tier2],1,FALSE)</f>
        <v>tier - 2</v>
      </c>
      <c r="Q483" s="11" t="str">
        <f>VLOOKUP(Table3[[#This Row],[state id2]],Table3[state id2],1,FALSE)</f>
        <v>R1013</v>
      </c>
      <c r="R483" s="11">
        <f t="shared" si="14"/>
        <v>-0.11860582332326415</v>
      </c>
      <c r="S483" s="11">
        <f t="shared" si="15"/>
        <v>1.3854328077303824E-2</v>
      </c>
    </row>
    <row r="484" spans="1:19" x14ac:dyDescent="0.25">
      <c r="A484" s="20" t="str">
        <f>VLOOKUP('Customer Names'!A484,'Customer Names'!A484:A2819,1,FALSE)</f>
        <v>Id483</v>
      </c>
      <c r="B484" s="20" t="str">
        <f>VLOOKUP(Table6[[#This Row],[NAME]],Table6[NAME],1,FALSE)</f>
        <v>Margaret B.</v>
      </c>
      <c r="C484" s="11">
        <f>VLOOKUP(Table4[[#This Row],[BMI]],Table4[BMI],1,FALSE)</f>
        <v>54.47</v>
      </c>
      <c r="D484" s="11">
        <f>VLOOKUP(Table4[[#This Row],[HBA1C]],Table4[HBA1C],1,FALSE)</f>
        <v>4.49</v>
      </c>
      <c r="E484" s="11" t="str">
        <f>VLOOKUP(Table4[[#This Row],[Any Transplants]],Table4[Any Transplants],1,FALSE)</f>
        <v>No</v>
      </c>
      <c r="F484" s="11" t="str">
        <f>VLOOKUP(Table4[[#This Row],[Cancer history]],Table4[Cancer history],1,FALSE)</f>
        <v>No</v>
      </c>
      <c r="G484" s="11" t="str">
        <f>VLOOKUP(Table4[[#This Row],[Smoker2]],Table4[Smoker2],1,FALSE)</f>
        <v>NO</v>
      </c>
      <c r="H484" s="11" t="str">
        <f>VLOOKUP(Table4[[#This Row],[Heart Issues]],Table4[Heart Issues],1,FALSE)</f>
        <v>yes</v>
      </c>
      <c r="I484" s="11">
        <f>VLOOKUP(Table4[[#This Row],[Number of Major Surgeries]],Table4[Number of Major Surgeries],1,FALSE)</f>
        <v>2</v>
      </c>
      <c r="J484" s="11" t="str">
        <f>VLOOKUP('Medical Examinations'!M484,'Medical Examinations'!M484:M2818,1,FALSE)</f>
        <v>obesity</v>
      </c>
      <c r="K484" s="11" t="str">
        <f>VLOOKUP('Medical Examinations'!N484,'Medical Examinations'!N484:N2818,1,FALSE)</f>
        <v>normal</v>
      </c>
      <c r="L484" s="11" t="str">
        <f>VLOOKUP(Table3[[#This Row],[date of birth]],Table3[date of birth],1,FALSE)</f>
        <v>13-Jul-1986</v>
      </c>
      <c r="M484" s="11">
        <f>VLOOKUP(Table3[[#This Row],[age]],Table3[age],1,FALSE)</f>
        <v>36</v>
      </c>
      <c r="N484" s="65">
        <f>VLOOKUP(Table3[[#This Row],[charges2]],Table3[charges2],1,FALSE)</f>
        <v>4402.2299999999996</v>
      </c>
      <c r="O484" s="11" t="str">
        <f>VLOOKUP(Table3[[#This Row],[HOSPITAL TIER2]],Table3[HOSPITAL TIER2],1,FALSE)</f>
        <v>tier - 2</v>
      </c>
      <c r="P484" s="11" t="str">
        <f>VLOOKUP(Table3[[#This Row],[city tier2]],Table3[city tier2],1,FALSE)</f>
        <v>tier - 2</v>
      </c>
      <c r="Q484" s="11" t="str">
        <f>VLOOKUP(Table3[[#This Row],[state id2]],Table3[state id2],1,FALSE)</f>
        <v>R1011</v>
      </c>
      <c r="R484" s="11">
        <f t="shared" si="14"/>
        <v>-0.11837686753361731</v>
      </c>
      <c r="S484" s="11">
        <f t="shared" si="15"/>
        <v>1.4045051305037557E-2</v>
      </c>
    </row>
    <row r="485" spans="1:19" x14ac:dyDescent="0.25">
      <c r="A485" s="20" t="str">
        <f>VLOOKUP('Customer Names'!A485,'Customer Names'!A485:A2820,1,FALSE)</f>
        <v>Id484</v>
      </c>
      <c r="B485" s="20" t="str">
        <f>VLOOKUP(Table6[[#This Row],[NAME]],Table6[NAME],1,FALSE)</f>
        <v>Helen</v>
      </c>
      <c r="C485" s="11">
        <f>VLOOKUP(Table4[[#This Row],[BMI]],Table4[BMI],1,FALSE)</f>
        <v>38.06</v>
      </c>
      <c r="D485" s="11">
        <f>VLOOKUP(Table4[[#This Row],[HBA1C]],Table4[HBA1C],1,FALSE)</f>
        <v>5.24</v>
      </c>
      <c r="E485" s="11" t="str">
        <f>VLOOKUP(Table4[[#This Row],[Any Transplants]],Table4[Any Transplants],1,FALSE)</f>
        <v>No</v>
      </c>
      <c r="F485" s="11" t="str">
        <f>VLOOKUP(Table4[[#This Row],[Cancer history]],Table4[Cancer history],1,FALSE)</f>
        <v>Yes</v>
      </c>
      <c r="G485" s="11" t="str">
        <f>VLOOKUP(Table4[[#This Row],[Smoker2]],Table4[Smoker2],1,FALSE)</f>
        <v>NO</v>
      </c>
      <c r="H485" s="11" t="str">
        <f>VLOOKUP(Table4[[#This Row],[Heart Issues]],Table4[Heart Issues],1,FALSE)</f>
        <v>yes</v>
      </c>
      <c r="I485" s="11">
        <f>VLOOKUP(Table4[[#This Row],[Number of Major Surgeries]],Table4[Number of Major Surgeries],1,FALSE)</f>
        <v>1</v>
      </c>
      <c r="J485" s="11" t="str">
        <f>VLOOKUP('Medical Examinations'!M485,'Medical Examinations'!M485:M2819,1,FALSE)</f>
        <v>obesity</v>
      </c>
      <c r="K485" s="11" t="str">
        <f>VLOOKUP('Medical Examinations'!N485,'Medical Examinations'!N485:N2819,1,FALSE)</f>
        <v>normal</v>
      </c>
      <c r="L485" s="11" t="str">
        <f>VLOOKUP(Table3[[#This Row],[date of birth]],Table3[date of birth],1,FALSE)</f>
        <v>16-Sep-1988</v>
      </c>
      <c r="M485" s="11">
        <f>VLOOKUP(Table3[[#This Row],[age]],Table3[age],1,FALSE)</f>
        <v>34</v>
      </c>
      <c r="N485" s="65">
        <f>VLOOKUP(Table3[[#This Row],[charges2]],Table3[charges2],1,FALSE)</f>
        <v>4415.16</v>
      </c>
      <c r="O485" s="11" t="str">
        <f>VLOOKUP(Table3[[#This Row],[HOSPITAL TIER2]],Table3[HOSPITAL TIER2],1,FALSE)</f>
        <v>tier - 2</v>
      </c>
      <c r="P485" s="11" t="str">
        <f>VLOOKUP(Table3[[#This Row],[city tier2]],Table3[city tier2],1,FALSE)</f>
        <v>tier - 1</v>
      </c>
      <c r="Q485" s="11" t="str">
        <f>VLOOKUP(Table3[[#This Row],[state id2]],Table3[state id2],1,FALSE)</f>
        <v>R1013</v>
      </c>
      <c r="R485" s="11">
        <f t="shared" si="14"/>
        <v>-0.11774622030008849</v>
      </c>
      <c r="S485" s="11">
        <f t="shared" si="15"/>
        <v>1.3758077168405103E-2</v>
      </c>
    </row>
    <row r="486" spans="1:19" x14ac:dyDescent="0.25">
      <c r="A486" s="20" t="str">
        <f>VLOOKUP('Customer Names'!A486,'Customer Names'!A486:A2821,1,FALSE)</f>
        <v>Id485</v>
      </c>
      <c r="B486" s="20" t="str">
        <f>VLOOKUP(Table6[[#This Row],[NAME]],Table6[NAME],1,FALSE)</f>
        <v>Matthew</v>
      </c>
      <c r="C486" s="11">
        <f>VLOOKUP(Table4[[#This Row],[BMI]],Table4[BMI],1,FALSE)</f>
        <v>51.47</v>
      </c>
      <c r="D486" s="11">
        <f>VLOOKUP(Table4[[#This Row],[HBA1C]],Table4[HBA1C],1,FALSE)</f>
        <v>9.6</v>
      </c>
      <c r="E486" s="11" t="str">
        <f>VLOOKUP(Table4[[#This Row],[Any Transplants]],Table4[Any Transplants],1,FALSE)</f>
        <v>No</v>
      </c>
      <c r="F486" s="11" t="str">
        <f>VLOOKUP(Table4[[#This Row],[Cancer history]],Table4[Cancer history],1,FALSE)</f>
        <v>No</v>
      </c>
      <c r="G486" s="11" t="str">
        <f>VLOOKUP(Table4[[#This Row],[Smoker2]],Table4[Smoker2],1,FALSE)</f>
        <v>NO</v>
      </c>
      <c r="H486" s="11" t="str">
        <f>VLOOKUP(Table4[[#This Row],[Heart Issues]],Table4[Heart Issues],1,FALSE)</f>
        <v>No</v>
      </c>
      <c r="I486" s="11">
        <f>VLOOKUP(Table4[[#This Row],[Number of Major Surgeries]],Table4[Number of Major Surgeries],1,FALSE)</f>
        <v>0</v>
      </c>
      <c r="J486" s="11" t="str">
        <f>VLOOKUP('Medical Examinations'!M486,'Medical Examinations'!M486:M2820,1,FALSE)</f>
        <v>obesity</v>
      </c>
      <c r="K486" s="11" t="str">
        <f>VLOOKUP('Medical Examinations'!N486,'Medical Examinations'!N486:N2820,1,FALSE)</f>
        <v>diabetes</v>
      </c>
      <c r="L486" s="11" t="str">
        <f>VLOOKUP(Table3[[#This Row],[date of birth]],Table3[date of birth],1,FALSE)</f>
        <v>15-Aug-1992</v>
      </c>
      <c r="M486" s="11">
        <f>VLOOKUP(Table3[[#This Row],[age]],Table3[age],1,FALSE)</f>
        <v>30</v>
      </c>
      <c r="N486" s="65">
        <f>VLOOKUP(Table3[[#This Row],[charges2]],Table3[charges2],1,FALSE)</f>
        <v>4420.95</v>
      </c>
      <c r="O486" s="11" t="str">
        <f>VLOOKUP(Table3[[#This Row],[HOSPITAL TIER2]],Table3[HOSPITAL TIER2],1,FALSE)</f>
        <v>tier - 2</v>
      </c>
      <c r="P486" s="11" t="str">
        <f>VLOOKUP(Table3[[#This Row],[city tier2]],Table3[city tier2],1,FALSE)</f>
        <v>tier - 3</v>
      </c>
      <c r="Q486" s="11" t="str">
        <f>VLOOKUP(Table3[[#This Row],[state id2]],Table3[state id2],1,FALSE)</f>
        <v>R1020</v>
      </c>
      <c r="R486" s="11">
        <f t="shared" si="14"/>
        <v>-0.11741644878846251</v>
      </c>
      <c r="S486" s="11">
        <f t="shared" si="15"/>
        <v>1.3526758515962158E-2</v>
      </c>
    </row>
    <row r="487" spans="1:19" x14ac:dyDescent="0.25">
      <c r="A487" s="20" t="str">
        <f>VLOOKUP('Customer Names'!A487,'Customer Names'!A487:A2822,1,FALSE)</f>
        <v>Id486</v>
      </c>
      <c r="B487" s="20" t="str">
        <f>VLOOKUP(Table6[[#This Row],[NAME]],Table6[NAME],1,FALSE)</f>
        <v>Jeff</v>
      </c>
      <c r="C487" s="11">
        <f>VLOOKUP(Table4[[#This Row],[BMI]],Table4[BMI],1,FALSE)</f>
        <v>29.8</v>
      </c>
      <c r="D487" s="11">
        <f>VLOOKUP(Table4[[#This Row],[HBA1C]],Table4[HBA1C],1,FALSE)</f>
        <v>5.78</v>
      </c>
      <c r="E487" s="11" t="str">
        <f>VLOOKUP(Table4[[#This Row],[Any Transplants]],Table4[Any Transplants],1,FALSE)</f>
        <v>No</v>
      </c>
      <c r="F487" s="11" t="str">
        <f>VLOOKUP(Table4[[#This Row],[Cancer history]],Table4[Cancer history],1,FALSE)</f>
        <v>No</v>
      </c>
      <c r="G487" s="11" t="str">
        <f>VLOOKUP(Table4[[#This Row],[Smoker2]],Table4[Smoker2],1,FALSE)</f>
        <v>NO</v>
      </c>
      <c r="H487" s="11" t="str">
        <f>VLOOKUP(Table4[[#This Row],[Heart Issues]],Table4[Heart Issues],1,FALSE)</f>
        <v>yes</v>
      </c>
      <c r="I487" s="11">
        <f>VLOOKUP(Table4[[#This Row],[Number of Major Surgeries]],Table4[Number of Major Surgeries],1,FALSE)</f>
        <v>0</v>
      </c>
      <c r="J487" s="11" t="str">
        <f>VLOOKUP('Medical Examinations'!M487,'Medical Examinations'!M487:M2821,1,FALSE)</f>
        <v>over weight</v>
      </c>
      <c r="K487" s="11" t="str">
        <f>VLOOKUP('Medical Examinations'!N487,'Medical Examinations'!N487:N2821,1,FALSE)</f>
        <v>prediabetes</v>
      </c>
      <c r="L487" s="11" t="str">
        <f>VLOOKUP(Table3[[#This Row],[date of birth]],Table3[date of birth],1,FALSE)</f>
        <v>29-Dec-1994</v>
      </c>
      <c r="M487" s="11">
        <f>VLOOKUP(Table3[[#This Row],[age]],Table3[age],1,FALSE)</f>
        <v>28</v>
      </c>
      <c r="N487" s="65">
        <f>VLOOKUP(Table3[[#This Row],[charges2]],Table3[charges2],1,FALSE)</f>
        <v>4428.8900000000003</v>
      </c>
      <c r="O487" s="11" t="str">
        <f>VLOOKUP(Table3[[#This Row],[HOSPITAL TIER2]],Table3[HOSPITAL TIER2],1,FALSE)</f>
        <v>tier - 3</v>
      </c>
      <c r="P487" s="11" t="str">
        <f>VLOOKUP(Table3[[#This Row],[city tier2]],Table3[city tier2],1,FALSE)</f>
        <v>tier - 1</v>
      </c>
      <c r="Q487" s="11" t="str">
        <f>VLOOKUP(Table3[[#This Row],[state id2]],Table3[state id2],1,FALSE)</f>
        <v>R1017</v>
      </c>
      <c r="R487" s="11">
        <f t="shared" si="14"/>
        <v>-0.11618280521517411</v>
      </c>
      <c r="S487" s="11">
        <f t="shared" si="15"/>
        <v>1.4376247723450569E-2</v>
      </c>
    </row>
    <row r="488" spans="1:19" x14ac:dyDescent="0.25">
      <c r="A488" s="20" t="str">
        <f>VLOOKUP('Customer Names'!A488,'Customer Names'!A488:A2823,1,FALSE)</f>
        <v>Id487</v>
      </c>
      <c r="B488" s="20" t="str">
        <f>VLOOKUP(Table6[[#This Row],[NAME]],Table6[NAME],1,FALSE)</f>
        <v>.  Tara R</v>
      </c>
      <c r="C488" s="11">
        <f>VLOOKUP(Table4[[#This Row],[BMI]],Table4[BMI],1,FALSE)</f>
        <v>49.77</v>
      </c>
      <c r="D488" s="11">
        <f>VLOOKUP(Table4[[#This Row],[HBA1C]],Table4[HBA1C],1,FALSE)</f>
        <v>7.02</v>
      </c>
      <c r="E488" s="11" t="str">
        <f>VLOOKUP(Table4[[#This Row],[Any Transplants]],Table4[Any Transplants],1,FALSE)</f>
        <v>No</v>
      </c>
      <c r="F488" s="11" t="str">
        <f>VLOOKUP(Table4[[#This Row],[Cancer history]],Table4[Cancer history],1,FALSE)</f>
        <v>No</v>
      </c>
      <c r="G488" s="11" t="str">
        <f>VLOOKUP(Table4[[#This Row],[Smoker2]],Table4[Smoker2],1,FALSE)</f>
        <v>NO</v>
      </c>
      <c r="H488" s="11" t="str">
        <f>VLOOKUP(Table4[[#This Row],[Heart Issues]],Table4[Heart Issues],1,FALSE)</f>
        <v>No</v>
      </c>
      <c r="I488" s="11">
        <f>VLOOKUP(Table4[[#This Row],[Number of Major Surgeries]],Table4[Number of Major Surgeries],1,FALSE)</f>
        <v>0</v>
      </c>
      <c r="J488" s="11" t="str">
        <f>VLOOKUP('Medical Examinations'!M488,'Medical Examinations'!M488:M2822,1,FALSE)</f>
        <v>obesity</v>
      </c>
      <c r="K488" s="11" t="str">
        <f>VLOOKUP('Medical Examinations'!N488,'Medical Examinations'!N488:N2822,1,FALSE)</f>
        <v>diabetes</v>
      </c>
      <c r="L488" s="11" t="str">
        <f>VLOOKUP(Table3[[#This Row],[date of birth]],Table3[date of birth],1,FALSE)</f>
        <v>4-Sep-1993</v>
      </c>
      <c r="M488" s="11">
        <f>VLOOKUP(Table3[[#This Row],[age]],Table3[age],1,FALSE)</f>
        <v>29</v>
      </c>
      <c r="N488" s="65">
        <f>VLOOKUP(Table3[[#This Row],[charges2]],Table3[charges2],1,FALSE)</f>
        <v>4433.3900000000003</v>
      </c>
      <c r="O488" s="11" t="str">
        <f>VLOOKUP(Table3[[#This Row],[HOSPITAL TIER2]],Table3[HOSPITAL TIER2],1,FALSE)</f>
        <v>tier - 2</v>
      </c>
      <c r="P488" s="11" t="str">
        <f>VLOOKUP(Table3[[#This Row],[city tier2]],Table3[city tier2],1,FALSE)</f>
        <v>tier - 3</v>
      </c>
      <c r="Q488" s="11" t="str">
        <f>VLOOKUP(Table3[[#This Row],[state id2]],Table3[state id2],1,FALSE)</f>
        <v>R1012</v>
      </c>
      <c r="R488" s="11">
        <f t="shared" si="14"/>
        <v>-0.11626525512445662</v>
      </c>
      <c r="S488" s="11">
        <f t="shared" si="15"/>
        <v>1.4160075829146681E-2</v>
      </c>
    </row>
    <row r="489" spans="1:19" x14ac:dyDescent="0.25">
      <c r="A489" s="20" t="str">
        <f>VLOOKUP('Customer Names'!A489,'Customer Names'!A489:A2824,1,FALSE)</f>
        <v>Id488</v>
      </c>
      <c r="B489" s="20" t="str">
        <f>VLOOKUP(Table6[[#This Row],[NAME]],Table6[NAME],1,FALSE)</f>
        <v>Kristin</v>
      </c>
      <c r="C489" s="11">
        <f>VLOOKUP(Table4[[#This Row],[BMI]],Table4[BMI],1,FALSE)</f>
        <v>25.555</v>
      </c>
      <c r="D489" s="11">
        <f>VLOOKUP(Table4[[#This Row],[HBA1C]],Table4[HBA1C],1,FALSE)</f>
        <v>4.09</v>
      </c>
      <c r="E489" s="11" t="str">
        <f>VLOOKUP(Table4[[#This Row],[Any Transplants]],Table4[Any Transplants],1,FALSE)</f>
        <v>No</v>
      </c>
      <c r="F489" s="11" t="str">
        <f>VLOOKUP(Table4[[#This Row],[Cancer history]],Table4[Cancer history],1,FALSE)</f>
        <v>No</v>
      </c>
      <c r="G489" s="11" t="str">
        <f>VLOOKUP(Table4[[#This Row],[Smoker2]],Table4[Smoker2],1,FALSE)</f>
        <v>YES</v>
      </c>
      <c r="H489" s="11" t="str">
        <f>VLOOKUP(Table4[[#This Row],[Heart Issues]],Table4[Heart Issues],1,FALSE)</f>
        <v>yes</v>
      </c>
      <c r="I489" s="11">
        <f>VLOOKUP(Table4[[#This Row],[Number of Major Surgeries]],Table4[Number of Major Surgeries],1,FALSE)</f>
        <v>0</v>
      </c>
      <c r="J489" s="11" t="str">
        <f>VLOOKUP('Medical Examinations'!M489,'Medical Examinations'!M489:M2823,1,FALSE)</f>
        <v>over weight</v>
      </c>
      <c r="K489" s="11" t="str">
        <f>VLOOKUP('Medical Examinations'!N489,'Medical Examinations'!N489:N2823,1,FALSE)</f>
        <v>normal</v>
      </c>
      <c r="L489" s="11" t="str">
        <f>VLOOKUP(Table3[[#This Row],[date of birth]],Table3[date of birth],1,FALSE)</f>
        <v>23-Dec-1993</v>
      </c>
      <c r="M489" s="11">
        <f>VLOOKUP(Table3[[#This Row],[age]],Table3[age],1,FALSE)</f>
        <v>29</v>
      </c>
      <c r="N489" s="65">
        <f>VLOOKUP(Table3[[#This Row],[charges2]],Table3[charges2],1,FALSE)</f>
        <v>4433.92</v>
      </c>
      <c r="O489" s="11" t="str">
        <f>VLOOKUP(Table3[[#This Row],[HOSPITAL TIER2]],Table3[HOSPITAL TIER2],1,FALSE)</f>
        <v>tier - 2</v>
      </c>
      <c r="P489" s="11" t="str">
        <f>VLOOKUP(Table3[[#This Row],[city tier2]],Table3[city tier2],1,FALSE)</f>
        <v>tier - 2</v>
      </c>
      <c r="Q489" s="11" t="str">
        <f>VLOOKUP(Table3[[#This Row],[state id2]],Table3[state id2],1,FALSE)</f>
        <v>R1012</v>
      </c>
      <c r="R489" s="11">
        <f t="shared" si="14"/>
        <v>-0.11501390765652525</v>
      </c>
      <c r="S489" s="11">
        <f t="shared" si="15"/>
        <v>1.4318379246803344E-2</v>
      </c>
    </row>
    <row r="490" spans="1:19" x14ac:dyDescent="0.25">
      <c r="A490" s="20" t="str">
        <f>VLOOKUP('Customer Names'!A490,'Customer Names'!A490:A2825,1,FALSE)</f>
        <v>Id489</v>
      </c>
      <c r="B490" s="20" t="str">
        <f>VLOOKUP(Table6[[#This Row],[NAME]],Table6[NAME],1,FALSE)</f>
        <v>Timothy</v>
      </c>
      <c r="C490" s="11">
        <f>VLOOKUP(Table4[[#This Row],[BMI]],Table4[BMI],1,FALSE)</f>
        <v>29.64</v>
      </c>
      <c r="D490" s="11">
        <f>VLOOKUP(Table4[[#This Row],[HBA1C]],Table4[HBA1C],1,FALSE)</f>
        <v>4.93</v>
      </c>
      <c r="E490" s="11" t="str">
        <f>VLOOKUP(Table4[[#This Row],[Any Transplants]],Table4[Any Transplants],1,FALSE)</f>
        <v>No</v>
      </c>
      <c r="F490" s="11" t="str">
        <f>VLOOKUP(Table4[[#This Row],[Cancer history]],Table4[Cancer history],1,FALSE)</f>
        <v>Yes</v>
      </c>
      <c r="G490" s="11" t="str">
        <f>VLOOKUP(Table4[[#This Row],[Smoker2]],Table4[Smoker2],1,FALSE)</f>
        <v>NO</v>
      </c>
      <c r="H490" s="11" t="str">
        <f>VLOOKUP(Table4[[#This Row],[Heart Issues]],Table4[Heart Issues],1,FALSE)</f>
        <v>No</v>
      </c>
      <c r="I490" s="11">
        <f>VLOOKUP(Table4[[#This Row],[Number of Major Surgeries]],Table4[Number of Major Surgeries],1,FALSE)</f>
        <v>1</v>
      </c>
      <c r="J490" s="11" t="str">
        <f>VLOOKUP('Medical Examinations'!M490,'Medical Examinations'!M490:M2824,1,FALSE)</f>
        <v>over weight</v>
      </c>
      <c r="K490" s="11" t="str">
        <f>VLOOKUP('Medical Examinations'!N490,'Medical Examinations'!N490:N2824,1,FALSE)</f>
        <v>normal</v>
      </c>
      <c r="L490" s="11" t="str">
        <f>VLOOKUP(Table3[[#This Row],[date of birth]],Table3[date of birth],1,FALSE)</f>
        <v>8-Oct-1994</v>
      </c>
      <c r="M490" s="11">
        <f>VLOOKUP(Table3[[#This Row],[age]],Table3[age],1,FALSE)</f>
        <v>28</v>
      </c>
      <c r="N490" s="65">
        <f>VLOOKUP(Table3[[#This Row],[charges2]],Table3[charges2],1,FALSE)</f>
        <v>4435.09</v>
      </c>
      <c r="O490" s="11" t="str">
        <f>VLOOKUP(Table3[[#This Row],[HOSPITAL TIER2]],Table3[HOSPITAL TIER2],1,FALSE)</f>
        <v>tier - 3</v>
      </c>
      <c r="P490" s="11" t="str">
        <f>VLOOKUP(Table3[[#This Row],[city tier2]],Table3[city tier2],1,FALSE)</f>
        <v>tier - 2</v>
      </c>
      <c r="Q490" s="11" t="str">
        <f>VLOOKUP(Table3[[#This Row],[state id2]],Table3[state id2],1,FALSE)</f>
        <v>R1016</v>
      </c>
      <c r="R490" s="11">
        <f t="shared" si="14"/>
        <v>-0.11541405122577966</v>
      </c>
      <c r="S490" s="11">
        <f t="shared" si="15"/>
        <v>1.3627384291509481E-2</v>
      </c>
    </row>
    <row r="491" spans="1:19" x14ac:dyDescent="0.25">
      <c r="A491" s="20" t="str">
        <f>VLOOKUP('Customer Names'!A491,'Customer Names'!A491:A2826,1,FALSE)</f>
        <v>Id490</v>
      </c>
      <c r="B491" s="20" t="str">
        <f>VLOOKUP(Table6[[#This Row],[NAME]],Table6[NAME],1,FALSE)</f>
        <v>Scott</v>
      </c>
      <c r="C491" s="11">
        <f>VLOOKUP(Table4[[#This Row],[BMI]],Table4[BMI],1,FALSE)</f>
        <v>53.93</v>
      </c>
      <c r="D491" s="11">
        <f>VLOOKUP(Table4[[#This Row],[HBA1C]],Table4[HBA1C],1,FALSE)</f>
        <v>5.34</v>
      </c>
      <c r="E491" s="11" t="str">
        <f>VLOOKUP(Table4[[#This Row],[Any Transplants]],Table4[Any Transplants],1,FALSE)</f>
        <v>No</v>
      </c>
      <c r="F491" s="11" t="str">
        <f>VLOOKUP(Table4[[#This Row],[Cancer history]],Table4[Cancer history],1,FALSE)</f>
        <v>No</v>
      </c>
      <c r="G491" s="11" t="str">
        <f>VLOOKUP(Table4[[#This Row],[Smoker2]],Table4[Smoker2],1,FALSE)</f>
        <v>NO</v>
      </c>
      <c r="H491" s="11" t="str">
        <f>VLOOKUP(Table4[[#This Row],[Heart Issues]],Table4[Heart Issues],1,FALSE)</f>
        <v>yes</v>
      </c>
      <c r="I491" s="11">
        <f>VLOOKUP(Table4[[#This Row],[Number of Major Surgeries]],Table4[Number of Major Surgeries],1,FALSE)</f>
        <v>2</v>
      </c>
      <c r="J491" s="11" t="str">
        <f>VLOOKUP('Medical Examinations'!M491,'Medical Examinations'!M491:M2825,1,FALSE)</f>
        <v>obesity</v>
      </c>
      <c r="K491" s="11" t="str">
        <f>VLOOKUP('Medical Examinations'!N491,'Medical Examinations'!N491:N2825,1,FALSE)</f>
        <v>normal</v>
      </c>
      <c r="L491" s="11" t="str">
        <f>VLOOKUP(Table3[[#This Row],[date of birth]],Table3[date of birth],1,FALSE)</f>
        <v>24-Oct-1994</v>
      </c>
      <c r="M491" s="11">
        <f>VLOOKUP(Table3[[#This Row],[age]],Table3[age],1,FALSE)</f>
        <v>28</v>
      </c>
      <c r="N491" s="65">
        <f>VLOOKUP(Table3[[#This Row],[charges2]],Table3[charges2],1,FALSE)</f>
        <v>4438.26</v>
      </c>
      <c r="O491" s="11" t="str">
        <f>VLOOKUP(Table3[[#This Row],[HOSPITAL TIER2]],Table3[HOSPITAL TIER2],1,FALSE)</f>
        <v>tier - 2</v>
      </c>
      <c r="P491" s="11" t="str">
        <f>VLOOKUP(Table3[[#This Row],[city tier2]],Table3[city tier2],1,FALSE)</f>
        <v>tier - 3</v>
      </c>
      <c r="Q491" s="11" t="str">
        <f>VLOOKUP(Table3[[#This Row],[state id2]],Table3[state id2],1,FALSE)</f>
        <v>R1017</v>
      </c>
      <c r="R491" s="11">
        <f t="shared" si="14"/>
        <v>-0.11550886147799685</v>
      </c>
      <c r="S491" s="11">
        <f t="shared" si="15"/>
        <v>1.3145575027785907E-2</v>
      </c>
    </row>
    <row r="492" spans="1:19" x14ac:dyDescent="0.25">
      <c r="A492" s="20" t="str">
        <f>VLOOKUP('Customer Names'!A492,'Customer Names'!A492:A2827,1,FALSE)</f>
        <v>Id491</v>
      </c>
      <c r="B492" s="20" t="str">
        <f>VLOOKUP(Table6[[#This Row],[NAME]],Table6[NAME],1,FALSE)</f>
        <v>Carly E</v>
      </c>
      <c r="C492" s="11">
        <f>VLOOKUP(Table4[[#This Row],[BMI]],Table4[BMI],1,FALSE)</f>
        <v>28.024999999999999</v>
      </c>
      <c r="D492" s="11">
        <f>VLOOKUP(Table4[[#This Row],[HBA1C]],Table4[HBA1C],1,FALSE)</f>
        <v>5.65</v>
      </c>
      <c r="E492" s="11" t="str">
        <f>VLOOKUP(Table4[[#This Row],[Any Transplants]],Table4[Any Transplants],1,FALSE)</f>
        <v>No</v>
      </c>
      <c r="F492" s="11" t="str">
        <f>VLOOKUP(Table4[[#This Row],[Cancer history]],Table4[Cancer history],1,FALSE)</f>
        <v>No</v>
      </c>
      <c r="G492" s="11" t="str">
        <f>VLOOKUP(Table4[[#This Row],[Smoker2]],Table4[Smoker2],1,FALSE)</f>
        <v>YES</v>
      </c>
      <c r="H492" s="11" t="str">
        <f>VLOOKUP(Table4[[#This Row],[Heart Issues]],Table4[Heart Issues],1,FALSE)</f>
        <v>No</v>
      </c>
      <c r="I492" s="11">
        <f>VLOOKUP(Table4[[#This Row],[Number of Major Surgeries]],Table4[Number of Major Surgeries],1,FALSE)</f>
        <v>1</v>
      </c>
      <c r="J492" s="11" t="str">
        <f>VLOOKUP('Medical Examinations'!M492,'Medical Examinations'!M492:M2826,1,FALSE)</f>
        <v>over weight</v>
      </c>
      <c r="K492" s="11" t="str">
        <f>VLOOKUP('Medical Examinations'!N492,'Medical Examinations'!N492:N2826,1,FALSE)</f>
        <v>normal</v>
      </c>
      <c r="L492" s="11" t="str">
        <f>VLOOKUP(Table3[[#This Row],[date of birth]],Table3[date of birth],1,FALSE)</f>
        <v>3-Sep-1991</v>
      </c>
      <c r="M492" s="11">
        <f>VLOOKUP(Table3[[#This Row],[age]],Table3[age],1,FALSE)</f>
        <v>31</v>
      </c>
      <c r="N492" s="65">
        <f>VLOOKUP(Table3[[#This Row],[charges2]],Table3[charges2],1,FALSE)</f>
        <v>4441.21</v>
      </c>
      <c r="O492" s="11" t="str">
        <f>VLOOKUP(Table3[[#This Row],[HOSPITAL TIER2]],Table3[HOSPITAL TIER2],1,FALSE)</f>
        <v>tier - 1</v>
      </c>
      <c r="P492" s="11" t="str">
        <f>VLOOKUP(Table3[[#This Row],[city tier2]],Table3[city tier2],1,FALSE)</f>
        <v>tier - 2</v>
      </c>
      <c r="Q492" s="11" t="str">
        <f>VLOOKUP(Table3[[#This Row],[state id2]],Table3[state id2],1,FALSE)</f>
        <v>R1014</v>
      </c>
      <c r="R492" s="11">
        <f t="shared" si="14"/>
        <v>-0.11389512671122599</v>
      </c>
      <c r="S492" s="11">
        <f t="shared" si="15"/>
        <v>1.2790179050302471E-2</v>
      </c>
    </row>
    <row r="493" spans="1:19" x14ac:dyDescent="0.25">
      <c r="A493" s="20" t="str">
        <f>VLOOKUP('Customer Names'!A493,'Customer Names'!A493:A2828,1,FALSE)</f>
        <v>Id492</v>
      </c>
      <c r="B493" s="20" t="str">
        <f>VLOOKUP(Table6[[#This Row],[NAME]],Table6[NAME],1,FALSE)</f>
        <v>Lisa</v>
      </c>
      <c r="C493" s="11">
        <f>VLOOKUP(Table4[[#This Row],[BMI]],Table4[BMI],1,FALSE)</f>
        <v>27.5</v>
      </c>
      <c r="D493" s="11">
        <f>VLOOKUP(Table4[[#This Row],[HBA1C]],Table4[HBA1C],1,FALSE)</f>
        <v>4.49</v>
      </c>
      <c r="E493" s="11" t="str">
        <f>VLOOKUP(Table4[[#This Row],[Any Transplants]],Table4[Any Transplants],1,FALSE)</f>
        <v>No</v>
      </c>
      <c r="F493" s="11" t="str">
        <f>VLOOKUP(Table4[[#This Row],[Cancer history]],Table4[Cancer history],1,FALSE)</f>
        <v>No</v>
      </c>
      <c r="G493" s="11" t="str">
        <f>VLOOKUP(Table4[[#This Row],[Smoker2]],Table4[Smoker2],1,FALSE)</f>
        <v>NO</v>
      </c>
      <c r="H493" s="11" t="str">
        <f>VLOOKUP(Table4[[#This Row],[Heart Issues]],Table4[Heart Issues],1,FALSE)</f>
        <v>No</v>
      </c>
      <c r="I493" s="11">
        <f>VLOOKUP(Table4[[#This Row],[Number of Major Surgeries]],Table4[Number of Major Surgeries],1,FALSE)</f>
        <v>0</v>
      </c>
      <c r="J493" s="11" t="str">
        <f>VLOOKUP('Medical Examinations'!M493,'Medical Examinations'!M493:M2827,1,FALSE)</f>
        <v>over weight</v>
      </c>
      <c r="K493" s="11" t="str">
        <f>VLOOKUP('Medical Examinations'!N493,'Medical Examinations'!N493:N2827,1,FALSE)</f>
        <v>normal</v>
      </c>
      <c r="L493" s="11" t="str">
        <f>VLOOKUP(Table3[[#This Row],[date of birth]],Table3[date of birth],1,FALSE)</f>
        <v>28-Jun-1994</v>
      </c>
      <c r="M493" s="11">
        <f>VLOOKUP(Table3[[#This Row],[age]],Table3[age],1,FALSE)</f>
        <v>28</v>
      </c>
      <c r="N493" s="65">
        <f>VLOOKUP(Table3[[#This Row],[charges2]],Table3[charges2],1,FALSE)</f>
        <v>4449.46</v>
      </c>
      <c r="O493" s="11" t="str">
        <f>VLOOKUP(Table3[[#This Row],[HOSPITAL TIER2]],Table3[HOSPITAL TIER2],1,FALSE)</f>
        <v>tier - 1</v>
      </c>
      <c r="P493" s="11" t="str">
        <f>VLOOKUP(Table3[[#This Row],[city tier2]],Table3[city tier2],1,FALSE)</f>
        <v>tier - 2</v>
      </c>
      <c r="Q493" s="11" t="str">
        <f>VLOOKUP(Table3[[#This Row],[state id2]],Table3[state id2],1,FALSE)</f>
        <v>R1013</v>
      </c>
      <c r="R493" s="11">
        <f t="shared" si="14"/>
        <v>-0.11406849874369761</v>
      </c>
      <c r="S493" s="11">
        <f t="shared" si="15"/>
        <v>1.2581547318398771E-2</v>
      </c>
    </row>
    <row r="494" spans="1:19" x14ac:dyDescent="0.25">
      <c r="A494" s="20" t="str">
        <f>VLOOKUP('Customer Names'!A494,'Customer Names'!A494:A2829,1,FALSE)</f>
        <v>Id493</v>
      </c>
      <c r="B494" s="20" t="str">
        <f>VLOOKUP(Table6[[#This Row],[NAME]],Table6[NAME],1,FALSE)</f>
        <v>Stacey</v>
      </c>
      <c r="C494" s="11">
        <f>VLOOKUP(Table4[[#This Row],[BMI]],Table4[BMI],1,FALSE)</f>
        <v>21.8</v>
      </c>
      <c r="D494" s="11">
        <f>VLOOKUP(Table4[[#This Row],[HBA1C]],Table4[HBA1C],1,FALSE)</f>
        <v>10.55</v>
      </c>
      <c r="E494" s="11" t="str">
        <f>VLOOKUP(Table4[[#This Row],[Any Transplants]],Table4[Any Transplants],1,FALSE)</f>
        <v>No</v>
      </c>
      <c r="F494" s="11" t="str">
        <f>VLOOKUP(Table4[[#This Row],[Cancer history]],Table4[Cancer history],1,FALSE)</f>
        <v>No</v>
      </c>
      <c r="G494" s="11" t="str">
        <f>VLOOKUP(Table4[[#This Row],[Smoker2]],Table4[Smoker2],1,FALSE)</f>
        <v>YES</v>
      </c>
      <c r="H494" s="11" t="str">
        <f>VLOOKUP(Table4[[#This Row],[Heart Issues]],Table4[Heart Issues],1,FALSE)</f>
        <v>No</v>
      </c>
      <c r="I494" s="11">
        <f>VLOOKUP(Table4[[#This Row],[Number of Major Surgeries]],Table4[Number of Major Surgeries],1,FALSE)</f>
        <v>0</v>
      </c>
      <c r="J494" s="11" t="str">
        <f>VLOOKUP('Medical Examinations'!M494,'Medical Examinations'!M494:M2828,1,FALSE)</f>
        <v>normal weight</v>
      </c>
      <c r="K494" s="11" t="str">
        <f>VLOOKUP('Medical Examinations'!N494,'Medical Examinations'!N494:N2828,1,FALSE)</f>
        <v>diabetes</v>
      </c>
      <c r="L494" s="11" t="str">
        <f>VLOOKUP(Table3[[#This Row],[date of birth]],Table3[date of birth],1,FALSE)</f>
        <v>8-Aug-1990</v>
      </c>
      <c r="M494" s="11">
        <f>VLOOKUP(Table3[[#This Row],[age]],Table3[age],1,FALSE)</f>
        <v>32</v>
      </c>
      <c r="N494" s="65">
        <f>VLOOKUP(Table3[[#This Row],[charges2]],Table3[charges2],1,FALSE)</f>
        <v>4454.3999999999996</v>
      </c>
      <c r="O494" s="11" t="str">
        <f>VLOOKUP(Table3[[#This Row],[HOSPITAL TIER2]],Table3[HOSPITAL TIER2],1,FALSE)</f>
        <v>tier - 2</v>
      </c>
      <c r="P494" s="11" t="str">
        <f>VLOOKUP(Table3[[#This Row],[city tier2]],Table3[city tier2],1,FALSE)</f>
        <v>tier - 3</v>
      </c>
      <c r="Q494" s="11" t="str">
        <f>VLOOKUP(Table3[[#This Row],[state id2]],Table3[state id2],1,FALSE)</f>
        <v>R1012</v>
      </c>
      <c r="R494" s="11">
        <f t="shared" si="14"/>
        <v>-0.11433790872033701</v>
      </c>
      <c r="S494" s="11">
        <f t="shared" si="15"/>
        <v>1.1960292490530438E-2</v>
      </c>
    </row>
    <row r="495" spans="1:19" x14ac:dyDescent="0.25">
      <c r="A495" s="20" t="str">
        <f>VLOOKUP('Customer Names'!A495,'Customer Names'!A495:A2830,1,FALSE)</f>
        <v>Id494</v>
      </c>
      <c r="B495" s="20" t="str">
        <f>VLOOKUP(Table6[[#This Row],[NAME]],Table6[NAME],1,FALSE)</f>
        <v>Louis</v>
      </c>
      <c r="C495" s="11">
        <f>VLOOKUP(Table4[[#This Row],[BMI]],Table4[BMI],1,FALSE)</f>
        <v>26.41</v>
      </c>
      <c r="D495" s="11">
        <f>VLOOKUP(Table4[[#This Row],[HBA1C]],Table4[HBA1C],1,FALSE)</f>
        <v>4.92</v>
      </c>
      <c r="E495" s="11" t="str">
        <f>VLOOKUP(Table4[[#This Row],[Any Transplants]],Table4[Any Transplants],1,FALSE)</f>
        <v>No</v>
      </c>
      <c r="F495" s="11" t="str">
        <f>VLOOKUP(Table4[[#This Row],[Cancer history]],Table4[Cancer history],1,FALSE)</f>
        <v>Yes</v>
      </c>
      <c r="G495" s="11" t="str">
        <f>VLOOKUP(Table4[[#This Row],[Smoker2]],Table4[Smoker2],1,FALSE)</f>
        <v>YES</v>
      </c>
      <c r="H495" s="11" t="str">
        <f>VLOOKUP(Table4[[#This Row],[Heart Issues]],Table4[Heart Issues],1,FALSE)</f>
        <v>yes</v>
      </c>
      <c r="I495" s="11">
        <f>VLOOKUP(Table4[[#This Row],[Number of Major Surgeries]],Table4[Number of Major Surgeries],1,FALSE)</f>
        <v>1</v>
      </c>
      <c r="J495" s="11" t="str">
        <f>VLOOKUP('Medical Examinations'!M495,'Medical Examinations'!M495:M2829,1,FALSE)</f>
        <v>over weight</v>
      </c>
      <c r="K495" s="11" t="str">
        <f>VLOOKUP('Medical Examinations'!N495,'Medical Examinations'!N495:N2829,1,FALSE)</f>
        <v>normal</v>
      </c>
      <c r="L495" s="11" t="str">
        <f>VLOOKUP(Table3[[#This Row],[date of birth]],Table3[date of birth],1,FALSE)</f>
        <v>15-Jul-1990</v>
      </c>
      <c r="M495" s="11">
        <f>VLOOKUP(Table3[[#This Row],[age]],Table3[age],1,FALSE)</f>
        <v>32</v>
      </c>
      <c r="N495" s="65">
        <f>VLOOKUP(Table3[[#This Row],[charges2]],Table3[charges2],1,FALSE)</f>
        <v>4462.72</v>
      </c>
      <c r="O495" s="11" t="str">
        <f>VLOOKUP(Table3[[#This Row],[HOSPITAL TIER2]],Table3[HOSPITAL TIER2],1,FALSE)</f>
        <v>tier - 2</v>
      </c>
      <c r="P495" s="11" t="str">
        <f>VLOOKUP(Table3[[#This Row],[city tier2]],Table3[city tier2],1,FALSE)</f>
        <v>tier - 3</v>
      </c>
      <c r="Q495" s="11" t="str">
        <f>VLOOKUP(Table3[[#This Row],[state id2]],Table3[state id2],1,FALSE)</f>
        <v>R1012</v>
      </c>
      <c r="R495" s="11">
        <f t="shared" si="14"/>
        <v>-0.11489354595434331</v>
      </c>
      <c r="S495" s="11">
        <f t="shared" si="15"/>
        <v>1.2909706508357098E-2</v>
      </c>
    </row>
    <row r="496" spans="1:19" x14ac:dyDescent="0.25">
      <c r="A496" s="20" t="str">
        <f>VLOOKUP('Customer Names'!A496,'Customer Names'!A496:A2831,1,FALSE)</f>
        <v>Id495</v>
      </c>
      <c r="B496" s="20" t="str">
        <f>VLOOKUP(Table6[[#This Row],[NAME]],Table6[NAME],1,FALSE)</f>
        <v>Brian R.</v>
      </c>
      <c r="C496" s="11">
        <f>VLOOKUP(Table4[[#This Row],[BMI]],Table4[BMI],1,FALSE)</f>
        <v>27.835000000000001</v>
      </c>
      <c r="D496" s="11">
        <f>VLOOKUP(Table4[[#This Row],[HBA1C]],Table4[HBA1C],1,FALSE)</f>
        <v>5.9</v>
      </c>
      <c r="E496" s="11" t="str">
        <f>VLOOKUP(Table4[[#This Row],[Any Transplants]],Table4[Any Transplants],1,FALSE)</f>
        <v>No</v>
      </c>
      <c r="F496" s="11" t="str">
        <f>VLOOKUP(Table4[[#This Row],[Cancer history]],Table4[Cancer history],1,FALSE)</f>
        <v>No</v>
      </c>
      <c r="G496" s="11" t="str">
        <f>VLOOKUP(Table4[[#This Row],[Smoker2]],Table4[Smoker2],1,FALSE)</f>
        <v>YES</v>
      </c>
      <c r="H496" s="11" t="str">
        <f>VLOOKUP(Table4[[#This Row],[Heart Issues]],Table4[Heart Issues],1,FALSE)</f>
        <v>yes</v>
      </c>
      <c r="I496" s="11">
        <f>VLOOKUP(Table4[[#This Row],[Number of Major Surgeries]],Table4[Number of Major Surgeries],1,FALSE)</f>
        <v>1</v>
      </c>
      <c r="J496" s="11" t="str">
        <f>VLOOKUP('Medical Examinations'!M496,'Medical Examinations'!M496:M2830,1,FALSE)</f>
        <v>over weight</v>
      </c>
      <c r="K496" s="11" t="str">
        <f>VLOOKUP('Medical Examinations'!N496,'Medical Examinations'!N496:N2830,1,FALSE)</f>
        <v>prediabetes</v>
      </c>
      <c r="L496" s="11" t="str">
        <f>VLOOKUP(Table3[[#This Row],[date of birth]],Table3[date of birth],1,FALSE)</f>
        <v>4-Jul-1991</v>
      </c>
      <c r="M496" s="11">
        <f>VLOOKUP(Table3[[#This Row],[age]],Table3[age],1,FALSE)</f>
        <v>31</v>
      </c>
      <c r="N496" s="65">
        <f>VLOOKUP(Table3[[#This Row],[charges2]],Table3[charges2],1,FALSE)</f>
        <v>4463.21</v>
      </c>
      <c r="O496" s="11" t="str">
        <f>VLOOKUP(Table3[[#This Row],[HOSPITAL TIER2]],Table3[HOSPITAL TIER2],1,FALSE)</f>
        <v>tier - 3</v>
      </c>
      <c r="P496" s="11" t="str">
        <f>VLOOKUP(Table3[[#This Row],[city tier2]],Table3[city tier2],1,FALSE)</f>
        <v>tier - 3</v>
      </c>
      <c r="Q496" s="11" t="str">
        <f>VLOOKUP(Table3[[#This Row],[state id2]],Table3[state id2],1,FALSE)</f>
        <v>R1013</v>
      </c>
      <c r="R496" s="11">
        <f t="shared" si="14"/>
        <v>-0.11515177759280225</v>
      </c>
      <c r="S496" s="11">
        <f t="shared" si="15"/>
        <v>1.2550114590168948E-2</v>
      </c>
    </row>
    <row r="497" spans="1:19" x14ac:dyDescent="0.25">
      <c r="A497" s="20" t="str">
        <f>VLOOKUP('Customer Names'!A497,'Customer Names'!A497:A2832,1,FALSE)</f>
        <v>Id496</v>
      </c>
      <c r="B497" s="20" t="str">
        <f>VLOOKUP(Table6[[#This Row],[NAME]],Table6[NAME],1,FALSE)</f>
        <v>.  Jessica</v>
      </c>
      <c r="C497" s="11">
        <f>VLOOKUP(Table4[[#This Row],[BMI]],Table4[BMI],1,FALSE)</f>
        <v>51.74</v>
      </c>
      <c r="D497" s="11">
        <f>VLOOKUP(Table4[[#This Row],[HBA1C]],Table4[HBA1C],1,FALSE)</f>
        <v>4.9800000000000004</v>
      </c>
      <c r="E497" s="11" t="str">
        <f>VLOOKUP(Table4[[#This Row],[Any Transplants]],Table4[Any Transplants],1,FALSE)</f>
        <v>No</v>
      </c>
      <c r="F497" s="11" t="str">
        <f>VLOOKUP(Table4[[#This Row],[Cancer history]],Table4[Cancer history],1,FALSE)</f>
        <v>No</v>
      </c>
      <c r="G497" s="11" t="str">
        <f>VLOOKUP(Table4[[#This Row],[Smoker2]],Table4[Smoker2],1,FALSE)</f>
        <v>NO</v>
      </c>
      <c r="H497" s="11" t="str">
        <f>VLOOKUP(Table4[[#This Row],[Heart Issues]],Table4[Heart Issues],1,FALSE)</f>
        <v>yes</v>
      </c>
      <c r="I497" s="11">
        <f>VLOOKUP(Table4[[#This Row],[Number of Major Surgeries]],Table4[Number of Major Surgeries],1,FALSE)</f>
        <v>2</v>
      </c>
      <c r="J497" s="11" t="str">
        <f>VLOOKUP('Medical Examinations'!M497,'Medical Examinations'!M497:M2831,1,FALSE)</f>
        <v>obesity</v>
      </c>
      <c r="K497" s="11" t="str">
        <f>VLOOKUP('Medical Examinations'!N497,'Medical Examinations'!N497:N2831,1,FALSE)</f>
        <v>normal</v>
      </c>
      <c r="L497" s="11" t="str">
        <f>VLOOKUP(Table3[[#This Row],[date of birth]],Table3[date of birth],1,FALSE)</f>
        <v>20-Nov-1999</v>
      </c>
      <c r="M497" s="11">
        <f>VLOOKUP(Table3[[#This Row],[age]],Table3[age],1,FALSE)</f>
        <v>23</v>
      </c>
      <c r="N497" s="65">
        <f>VLOOKUP(Table3[[#This Row],[charges2]],Table3[charges2],1,FALSE)</f>
        <v>4466.62</v>
      </c>
      <c r="O497" s="11" t="str">
        <f>VLOOKUP(Table3[[#This Row],[HOSPITAL TIER2]],Table3[HOSPITAL TIER2],1,FALSE)</f>
        <v>tier - 2</v>
      </c>
      <c r="P497" s="11" t="str">
        <f>VLOOKUP(Table3[[#This Row],[city tier2]],Table3[city tier2],1,FALSE)</f>
        <v>tier - 2</v>
      </c>
      <c r="Q497" s="11" t="str">
        <f>VLOOKUP(Table3[[#This Row],[state id2]],Table3[state id2],1,FALSE)</f>
        <v>R1012</v>
      </c>
      <c r="R497" s="11">
        <f t="shared" si="14"/>
        <v>-0.11533956882370852</v>
      </c>
      <c r="S497" s="11">
        <f t="shared" si="15"/>
        <v>1.240313951670618E-2</v>
      </c>
    </row>
    <row r="498" spans="1:19" x14ac:dyDescent="0.25">
      <c r="A498" s="20" t="str">
        <f>VLOOKUP('Customer Names'!A498,'Customer Names'!A498:A2833,1,FALSE)</f>
        <v>Id497</v>
      </c>
      <c r="B498" s="20" t="str">
        <f>VLOOKUP(Table6[[#This Row],[NAME]],Table6[NAME],1,FALSE)</f>
        <v>Dawn M.</v>
      </c>
      <c r="C498" s="11">
        <f>VLOOKUP(Table4[[#This Row],[BMI]],Table4[BMI],1,FALSE)</f>
        <v>23.37</v>
      </c>
      <c r="D498" s="11">
        <f>VLOOKUP(Table4[[#This Row],[HBA1C]],Table4[HBA1C],1,FALSE)</f>
        <v>5.8</v>
      </c>
      <c r="E498" s="11" t="str">
        <f>VLOOKUP(Table4[[#This Row],[Any Transplants]],Table4[Any Transplants],1,FALSE)</f>
        <v>No</v>
      </c>
      <c r="F498" s="11" t="str">
        <f>VLOOKUP(Table4[[#This Row],[Cancer history]],Table4[Cancer history],1,FALSE)</f>
        <v>No</v>
      </c>
      <c r="G498" s="11" t="str">
        <f>VLOOKUP(Table4[[#This Row],[Smoker2]],Table4[Smoker2],1,FALSE)</f>
        <v>YES</v>
      </c>
      <c r="H498" s="11" t="str">
        <f>VLOOKUP(Table4[[#This Row],[Heart Issues]],Table4[Heart Issues],1,FALSE)</f>
        <v>No</v>
      </c>
      <c r="I498" s="11">
        <f>VLOOKUP(Table4[[#This Row],[Number of Major Surgeries]],Table4[Number of Major Surgeries],1,FALSE)</f>
        <v>0</v>
      </c>
      <c r="J498" s="11" t="str">
        <f>VLOOKUP('Medical Examinations'!M498,'Medical Examinations'!M498:M2832,1,FALSE)</f>
        <v>normal weight</v>
      </c>
      <c r="K498" s="11" t="str">
        <f>VLOOKUP('Medical Examinations'!N498,'Medical Examinations'!N498:N2832,1,FALSE)</f>
        <v>prediabetes</v>
      </c>
      <c r="L498" s="11" t="str">
        <f>VLOOKUP(Table3[[#This Row],[date of birth]],Table3[date of birth],1,FALSE)</f>
        <v>18-Jul-2004</v>
      </c>
      <c r="M498" s="11">
        <f>VLOOKUP(Table3[[#This Row],[age]],Table3[age],1,FALSE)</f>
        <v>18</v>
      </c>
      <c r="N498" s="65">
        <f>VLOOKUP(Table3[[#This Row],[charges2]],Table3[charges2],1,FALSE)</f>
        <v>4468.25</v>
      </c>
      <c r="O498" s="11" t="str">
        <f>VLOOKUP(Table3[[#This Row],[HOSPITAL TIER2]],Table3[HOSPITAL TIER2],1,FALSE)</f>
        <v>tier - 2</v>
      </c>
      <c r="P498" s="11" t="str">
        <f>VLOOKUP(Table3[[#This Row],[city tier2]],Table3[city tier2],1,FALSE)</f>
        <v>tier - 2</v>
      </c>
      <c r="Q498" s="11" t="str">
        <f>VLOOKUP(Table3[[#This Row],[state id2]],Table3[state id2],1,FALSE)</f>
        <v>R1012</v>
      </c>
      <c r="R498" s="11">
        <f t="shared" si="14"/>
        <v>-0.1133082095191741</v>
      </c>
      <c r="S498" s="11">
        <f t="shared" si="15"/>
        <v>1.177807829397198E-2</v>
      </c>
    </row>
    <row r="499" spans="1:19" x14ac:dyDescent="0.25">
      <c r="A499" s="20" t="str">
        <f>VLOOKUP('Customer Names'!A499,'Customer Names'!A499:A2834,1,FALSE)</f>
        <v>Id498</v>
      </c>
      <c r="B499" s="20" t="str">
        <f>VLOOKUP(Table6[[#This Row],[NAME]],Table6[NAME],1,FALSE)</f>
        <v>Chris</v>
      </c>
      <c r="C499" s="11">
        <f>VLOOKUP(Table4[[#This Row],[BMI]],Table4[BMI],1,FALSE)</f>
        <v>29.7</v>
      </c>
      <c r="D499" s="11">
        <f>VLOOKUP(Table4[[#This Row],[HBA1C]],Table4[HBA1C],1,FALSE)</f>
        <v>6.21</v>
      </c>
      <c r="E499" s="11" t="str">
        <f>VLOOKUP(Table4[[#This Row],[Any Transplants]],Table4[Any Transplants],1,FALSE)</f>
        <v>No</v>
      </c>
      <c r="F499" s="11" t="str">
        <f>VLOOKUP(Table4[[#This Row],[Cancer history]],Table4[Cancer history],1,FALSE)</f>
        <v>Yes</v>
      </c>
      <c r="G499" s="11" t="str">
        <f>VLOOKUP(Table4[[#This Row],[Smoker2]],Table4[Smoker2],1,FALSE)</f>
        <v>YES</v>
      </c>
      <c r="H499" s="11" t="str">
        <f>VLOOKUP(Table4[[#This Row],[Heart Issues]],Table4[Heart Issues],1,FALSE)</f>
        <v>yes</v>
      </c>
      <c r="I499" s="11">
        <f>VLOOKUP(Table4[[#This Row],[Number of Major Surgeries]],Table4[Number of Major Surgeries],1,FALSE)</f>
        <v>1</v>
      </c>
      <c r="J499" s="11" t="str">
        <f>VLOOKUP('Medical Examinations'!M499,'Medical Examinations'!M499:M2833,1,FALSE)</f>
        <v>over weight</v>
      </c>
      <c r="K499" s="11" t="str">
        <f>VLOOKUP('Medical Examinations'!N499,'Medical Examinations'!N499:N2833,1,FALSE)</f>
        <v>prediabetes</v>
      </c>
      <c r="L499" s="11" t="str">
        <f>VLOOKUP(Table3[[#This Row],[date of birth]],Table3[date of birth],1,FALSE)</f>
        <v>12-Jul-1992</v>
      </c>
      <c r="M499" s="11">
        <f>VLOOKUP(Table3[[#This Row],[age]],Table3[age],1,FALSE)</f>
        <v>30</v>
      </c>
      <c r="N499" s="65">
        <f>VLOOKUP(Table3[[#This Row],[charges2]],Table3[charges2],1,FALSE)</f>
        <v>4488.58</v>
      </c>
      <c r="O499" s="11" t="str">
        <f>VLOOKUP(Table3[[#This Row],[HOSPITAL TIER2]],Table3[HOSPITAL TIER2],1,FALSE)</f>
        <v>tier - 2</v>
      </c>
      <c r="P499" s="11" t="str">
        <f>VLOOKUP(Table3[[#This Row],[city tier2]],Table3[city tier2],1,FALSE)</f>
        <v>tier - 3</v>
      </c>
      <c r="Q499" s="11" t="str">
        <f>VLOOKUP(Table3[[#This Row],[state id2]],Table3[state id2],1,FALSE)</f>
        <v>R1012</v>
      </c>
      <c r="R499" s="11">
        <f t="shared" si="14"/>
        <v>-0.11438424642067976</v>
      </c>
      <c r="S499" s="11">
        <f t="shared" si="15"/>
        <v>1.1426191056016891E-2</v>
      </c>
    </row>
    <row r="500" spans="1:19" x14ac:dyDescent="0.25">
      <c r="A500" s="20" t="str">
        <f>VLOOKUP('Customer Names'!A500,'Customer Names'!A500:A2835,1,FALSE)</f>
        <v>Id499</v>
      </c>
      <c r="B500" s="20" t="str">
        <f>VLOOKUP(Table6[[#This Row],[NAME]],Table6[NAME],1,FALSE)</f>
        <v>Karen</v>
      </c>
      <c r="C500" s="11">
        <f>VLOOKUP(Table4[[#This Row],[BMI]],Table4[BMI],1,FALSE)</f>
        <v>20.045000000000002</v>
      </c>
      <c r="D500" s="11">
        <f>VLOOKUP(Table4[[#This Row],[HBA1C]],Table4[HBA1C],1,FALSE)</f>
        <v>6.17</v>
      </c>
      <c r="E500" s="11" t="str">
        <f>VLOOKUP(Table4[[#This Row],[Any Transplants]],Table4[Any Transplants],1,FALSE)</f>
        <v>No</v>
      </c>
      <c r="F500" s="11" t="str">
        <f>VLOOKUP(Table4[[#This Row],[Cancer history]],Table4[Cancer history],1,FALSE)</f>
        <v>Yes</v>
      </c>
      <c r="G500" s="11" t="str">
        <f>VLOOKUP(Table4[[#This Row],[Smoker2]],Table4[Smoker2],1,FALSE)</f>
        <v>YES</v>
      </c>
      <c r="H500" s="11" t="str">
        <f>VLOOKUP(Table4[[#This Row],[Heart Issues]],Table4[Heart Issues],1,FALSE)</f>
        <v>No</v>
      </c>
      <c r="I500" s="11">
        <f>VLOOKUP(Table4[[#This Row],[Number of Major Surgeries]],Table4[Number of Major Surgeries],1,FALSE)</f>
        <v>1</v>
      </c>
      <c r="J500" s="11" t="str">
        <f>VLOOKUP('Medical Examinations'!M500,'Medical Examinations'!M500:M2834,1,FALSE)</f>
        <v>normal weight</v>
      </c>
      <c r="K500" s="11" t="str">
        <f>VLOOKUP('Medical Examinations'!N500,'Medical Examinations'!N500:N2834,1,FALSE)</f>
        <v>prediabetes</v>
      </c>
      <c r="L500" s="11" t="str">
        <f>VLOOKUP(Table3[[#This Row],[date of birth]],Table3[date of birth],1,FALSE)</f>
        <v>26-Jun-1988</v>
      </c>
      <c r="M500" s="11">
        <f>VLOOKUP(Table3[[#This Row],[age]],Table3[age],1,FALSE)</f>
        <v>34</v>
      </c>
      <c r="N500" s="65">
        <f>VLOOKUP(Table3[[#This Row],[charges2]],Table3[charges2],1,FALSE)</f>
        <v>4500.34</v>
      </c>
      <c r="O500" s="11" t="str">
        <f>VLOOKUP(Table3[[#This Row],[HOSPITAL TIER2]],Table3[HOSPITAL TIER2],1,FALSE)</f>
        <v>tier - 2</v>
      </c>
      <c r="P500" s="11" t="str">
        <f>VLOOKUP(Table3[[#This Row],[city tier2]],Table3[city tier2],1,FALSE)</f>
        <v>tier - 1</v>
      </c>
      <c r="Q500" s="11" t="str">
        <f>VLOOKUP(Table3[[#This Row],[state id2]],Table3[state id2],1,FALSE)</f>
        <v>R1017</v>
      </c>
      <c r="R500" s="11">
        <f t="shared" si="14"/>
        <v>-0.11445683922757026</v>
      </c>
      <c r="S500" s="11">
        <f t="shared" si="15"/>
        <v>1.135064715152685E-2</v>
      </c>
    </row>
    <row r="501" spans="1:19" x14ac:dyDescent="0.25">
      <c r="A501" s="20" t="str">
        <f>VLOOKUP('Customer Names'!A501,'Customer Names'!A501:A2836,1,FALSE)</f>
        <v>Id500</v>
      </c>
      <c r="B501" s="20" t="str">
        <f>VLOOKUP(Table6[[#This Row],[NAME]],Table6[NAME],1,FALSE)</f>
        <v>Jessica</v>
      </c>
      <c r="C501" s="11">
        <f>VLOOKUP(Table4[[#This Row],[BMI]],Table4[BMI],1,FALSE)</f>
        <v>27.83</v>
      </c>
      <c r="D501" s="11">
        <f>VLOOKUP(Table4[[#This Row],[HBA1C]],Table4[HBA1C],1,FALSE)</f>
        <v>5.36</v>
      </c>
      <c r="E501" s="11" t="str">
        <f>VLOOKUP(Table4[[#This Row],[Any Transplants]],Table4[Any Transplants],1,FALSE)</f>
        <v>No</v>
      </c>
      <c r="F501" s="11" t="str">
        <f>VLOOKUP(Table4[[#This Row],[Cancer history]],Table4[Cancer history],1,FALSE)</f>
        <v>No</v>
      </c>
      <c r="G501" s="11" t="str">
        <f>VLOOKUP(Table4[[#This Row],[Smoker2]],Table4[Smoker2],1,FALSE)</f>
        <v>NO</v>
      </c>
      <c r="H501" s="11" t="str">
        <f>VLOOKUP(Table4[[#This Row],[Heart Issues]],Table4[Heart Issues],1,FALSE)</f>
        <v>No</v>
      </c>
      <c r="I501" s="11">
        <f>VLOOKUP(Table4[[#This Row],[Number of Major Surgeries]],Table4[Number of Major Surgeries],1,FALSE)</f>
        <v>2</v>
      </c>
      <c r="J501" s="11" t="str">
        <f>VLOOKUP('Medical Examinations'!M501,'Medical Examinations'!M501:M2835,1,FALSE)</f>
        <v>over weight</v>
      </c>
      <c r="K501" s="11" t="str">
        <f>VLOOKUP('Medical Examinations'!N501,'Medical Examinations'!N501:N2835,1,FALSE)</f>
        <v>normal</v>
      </c>
      <c r="L501" s="11" t="str">
        <f>VLOOKUP(Table3[[#This Row],[date of birth]],Table3[date of birth],1,FALSE)</f>
        <v>13-Oct-1997</v>
      </c>
      <c r="M501" s="11">
        <f>VLOOKUP(Table3[[#This Row],[age]],Table3[age],1,FALSE)</f>
        <v>25</v>
      </c>
      <c r="N501" s="65">
        <f>VLOOKUP(Table3[[#This Row],[charges2]],Table3[charges2],1,FALSE)</f>
        <v>4504.66</v>
      </c>
      <c r="O501" s="11" t="str">
        <f>VLOOKUP(Table3[[#This Row],[HOSPITAL TIER2]],Table3[HOSPITAL TIER2],1,FALSE)</f>
        <v>tier - 1</v>
      </c>
      <c r="P501" s="11" t="str">
        <f>VLOOKUP(Table3[[#This Row],[city tier2]],Table3[city tier2],1,FALSE)</f>
        <v>tier - 2</v>
      </c>
      <c r="Q501" s="11" t="str">
        <f>VLOOKUP(Table3[[#This Row],[state id2]],Table3[state id2],1,FALSE)</f>
        <v>R1013</v>
      </c>
      <c r="R501" s="11">
        <f t="shared" si="14"/>
        <v>-0.11501960784697329</v>
      </c>
      <c r="S501" s="11">
        <f t="shared" si="15"/>
        <v>1.1289597034804257E-2</v>
      </c>
    </row>
    <row r="502" spans="1:19" x14ac:dyDescent="0.25">
      <c r="A502" s="20" t="str">
        <f>VLOOKUP('Customer Names'!A502,'Customer Names'!A502:A2837,1,FALSE)</f>
        <v>Id501</v>
      </c>
      <c r="B502" s="20" t="str">
        <f>VLOOKUP(Table6[[#This Row],[NAME]],Table6[NAME],1,FALSE)</f>
        <v>Mathieu</v>
      </c>
      <c r="C502" s="11">
        <f>VLOOKUP(Table4[[#This Row],[BMI]],Table4[BMI],1,FALSE)</f>
        <v>28.93</v>
      </c>
      <c r="D502" s="11">
        <f>VLOOKUP(Table4[[#This Row],[HBA1C]],Table4[HBA1C],1,FALSE)</f>
        <v>5.2</v>
      </c>
      <c r="E502" s="11" t="str">
        <f>VLOOKUP(Table4[[#This Row],[Any Transplants]],Table4[Any Transplants],1,FALSE)</f>
        <v>No</v>
      </c>
      <c r="F502" s="11" t="str">
        <f>VLOOKUP(Table4[[#This Row],[Cancer history]],Table4[Cancer history],1,FALSE)</f>
        <v>No</v>
      </c>
      <c r="G502" s="11" t="str">
        <f>VLOOKUP(Table4[[#This Row],[Smoker2]],Table4[Smoker2],1,FALSE)</f>
        <v>YES</v>
      </c>
      <c r="H502" s="11" t="str">
        <f>VLOOKUP(Table4[[#This Row],[Heart Issues]],Table4[Heart Issues],1,FALSE)</f>
        <v>No</v>
      </c>
      <c r="I502" s="11">
        <f>VLOOKUP(Table4[[#This Row],[Number of Major Surgeries]],Table4[Number of Major Surgeries],1,FALSE)</f>
        <v>0</v>
      </c>
      <c r="J502" s="11" t="str">
        <f>VLOOKUP('Medical Examinations'!M502,'Medical Examinations'!M502:M2836,1,FALSE)</f>
        <v>over weight</v>
      </c>
      <c r="K502" s="11" t="str">
        <f>VLOOKUP('Medical Examinations'!N502,'Medical Examinations'!N502:N2836,1,FALSE)</f>
        <v>normal</v>
      </c>
      <c r="L502" s="11" t="str">
        <f>VLOOKUP(Table3[[#This Row],[date of birth]],Table3[date of birth],1,FALSE)</f>
        <v>27-Sep-1982</v>
      </c>
      <c r="M502" s="11">
        <f>VLOOKUP(Table3[[#This Row],[age]],Table3[age],1,FALSE)</f>
        <v>40</v>
      </c>
      <c r="N502" s="65">
        <f>VLOOKUP(Table3[[#This Row],[charges2]],Table3[charges2],1,FALSE)</f>
        <v>4511.41</v>
      </c>
      <c r="O502" s="11" t="str">
        <f>VLOOKUP(Table3[[#This Row],[HOSPITAL TIER2]],Table3[HOSPITAL TIER2],1,FALSE)</f>
        <v>tier - 2</v>
      </c>
      <c r="P502" s="11" t="str">
        <f>VLOOKUP(Table3[[#This Row],[city tier2]],Table3[city tier2],1,FALSE)</f>
        <v>tier - 3</v>
      </c>
      <c r="Q502" s="11" t="str">
        <f>VLOOKUP(Table3[[#This Row],[state id2]],Table3[state id2],1,FALSE)</f>
        <v>R1013</v>
      </c>
      <c r="R502" s="11">
        <f t="shared" si="14"/>
        <v>-0.11532558338063988</v>
      </c>
      <c r="S502" s="11">
        <f t="shared" si="15"/>
        <v>1.0865464534295419E-2</v>
      </c>
    </row>
    <row r="503" spans="1:19" x14ac:dyDescent="0.25">
      <c r="A503" s="20" t="str">
        <f>VLOOKUP('Customer Names'!A503,'Customer Names'!A503:A2838,1,FALSE)</f>
        <v>Id502</v>
      </c>
      <c r="B503" s="20" t="str">
        <f>VLOOKUP(Table6[[#This Row],[NAME]],Table6[NAME],1,FALSE)</f>
        <v>Kam S.</v>
      </c>
      <c r="C503" s="11">
        <f>VLOOKUP(Table4[[#This Row],[BMI]],Table4[BMI],1,FALSE)</f>
        <v>33.82</v>
      </c>
      <c r="D503" s="11">
        <f>VLOOKUP(Table4[[#This Row],[HBA1C]],Table4[HBA1C],1,FALSE)</f>
        <v>5.42</v>
      </c>
      <c r="E503" s="11" t="str">
        <f>VLOOKUP(Table4[[#This Row],[Any Transplants]],Table4[Any Transplants],1,FALSE)</f>
        <v>No</v>
      </c>
      <c r="F503" s="11" t="str">
        <f>VLOOKUP(Table4[[#This Row],[Cancer history]],Table4[Cancer history],1,FALSE)</f>
        <v>No</v>
      </c>
      <c r="G503" s="11" t="str">
        <f>VLOOKUP(Table4[[#This Row],[Smoker2]],Table4[Smoker2],1,FALSE)</f>
        <v>NO</v>
      </c>
      <c r="H503" s="11" t="str">
        <f>VLOOKUP(Table4[[#This Row],[Heart Issues]],Table4[Heart Issues],1,FALSE)</f>
        <v>No</v>
      </c>
      <c r="I503" s="11">
        <f>VLOOKUP(Table4[[#This Row],[Number of Major Surgeries]],Table4[Number of Major Surgeries],1,FALSE)</f>
        <v>0</v>
      </c>
      <c r="J503" s="11" t="str">
        <f>VLOOKUP('Medical Examinations'!M503,'Medical Examinations'!M503:M2837,1,FALSE)</f>
        <v>obesity</v>
      </c>
      <c r="K503" s="11" t="str">
        <f>VLOOKUP('Medical Examinations'!N503,'Medical Examinations'!N503:N2837,1,FALSE)</f>
        <v>normal</v>
      </c>
      <c r="L503" s="11" t="str">
        <f>VLOOKUP(Table3[[#This Row],[date of birth]],Table3[date of birth],1,FALSE)</f>
        <v>16-Jun-1980</v>
      </c>
      <c r="M503" s="11">
        <f>VLOOKUP(Table3[[#This Row],[age]],Table3[age],1,FALSE)</f>
        <v>42</v>
      </c>
      <c r="N503" s="65">
        <f>VLOOKUP(Table3[[#This Row],[charges2]],Table3[charges2],1,FALSE)</f>
        <v>4515.71</v>
      </c>
      <c r="O503" s="11" t="str">
        <f>VLOOKUP(Table3[[#This Row],[HOSPITAL TIER2]],Table3[HOSPITAL TIER2],1,FALSE)</f>
        <v>tier - 2</v>
      </c>
      <c r="P503" s="11" t="str">
        <f>VLOOKUP(Table3[[#This Row],[city tier2]],Table3[city tier2],1,FALSE)</f>
        <v>tier - 3</v>
      </c>
      <c r="Q503" s="11" t="str">
        <f>VLOOKUP(Table3[[#This Row],[state id2]],Table3[state id2],1,FALSE)</f>
        <v>R1013</v>
      </c>
      <c r="R503" s="11">
        <f t="shared" si="14"/>
        <v>-0.11535023289607318</v>
      </c>
      <c r="S503" s="11">
        <f t="shared" si="15"/>
        <v>1.0780653729501167E-2</v>
      </c>
    </row>
    <row r="504" spans="1:19" x14ac:dyDescent="0.25">
      <c r="A504" s="20" t="str">
        <f>VLOOKUP('Customer Names'!A504,'Customer Names'!A504:A2839,1,FALSE)</f>
        <v>Id503</v>
      </c>
      <c r="B504" s="20" t="str">
        <f>VLOOKUP(Table6[[#This Row],[NAME]],Table6[NAME],1,FALSE)</f>
        <v>Valerie A</v>
      </c>
      <c r="C504" s="11">
        <f>VLOOKUP(Table4[[#This Row],[BMI]],Table4[BMI],1,FALSE)</f>
        <v>20.234999999999999</v>
      </c>
      <c r="D504" s="11">
        <f>VLOOKUP(Table4[[#This Row],[HBA1C]],Table4[HBA1C],1,FALSE)</f>
        <v>6.84</v>
      </c>
      <c r="E504" s="11" t="str">
        <f>VLOOKUP(Table4[[#This Row],[Any Transplants]],Table4[Any Transplants],1,FALSE)</f>
        <v>No</v>
      </c>
      <c r="F504" s="11" t="str">
        <f>VLOOKUP(Table4[[#This Row],[Cancer history]],Table4[Cancer history],1,FALSE)</f>
        <v>No</v>
      </c>
      <c r="G504" s="11" t="str">
        <f>VLOOKUP(Table4[[#This Row],[Smoker2]],Table4[Smoker2],1,FALSE)</f>
        <v>YES</v>
      </c>
      <c r="H504" s="11" t="str">
        <f>VLOOKUP(Table4[[#This Row],[Heart Issues]],Table4[Heart Issues],1,FALSE)</f>
        <v>No</v>
      </c>
      <c r="I504" s="11">
        <f>VLOOKUP(Table4[[#This Row],[Number of Major Surgeries]],Table4[Number of Major Surgeries],1,FALSE)</f>
        <v>0</v>
      </c>
      <c r="J504" s="11" t="str">
        <f>VLOOKUP('Medical Examinations'!M504,'Medical Examinations'!M504:M2838,1,FALSE)</f>
        <v>normal weight</v>
      </c>
      <c r="K504" s="11" t="str">
        <f>VLOOKUP('Medical Examinations'!N504,'Medical Examinations'!N504:N2838,1,FALSE)</f>
        <v>diabetes</v>
      </c>
      <c r="L504" s="11" t="str">
        <f>VLOOKUP(Table3[[#This Row],[date of birth]],Table3[date of birth],1,FALSE)</f>
        <v>2-Oct-2003</v>
      </c>
      <c r="M504" s="11">
        <f>VLOOKUP(Table3[[#This Row],[age]],Table3[age],1,FALSE)</f>
        <v>19</v>
      </c>
      <c r="N504" s="65">
        <f>VLOOKUP(Table3[[#This Row],[charges2]],Table3[charges2],1,FALSE)</f>
        <v>4518.3999999999996</v>
      </c>
      <c r="O504" s="11" t="str">
        <f>VLOOKUP(Table3[[#This Row],[HOSPITAL TIER2]],Table3[HOSPITAL TIER2],1,FALSE)</f>
        <v>tier - 2</v>
      </c>
      <c r="P504" s="11" t="str">
        <f>VLOOKUP(Table3[[#This Row],[city tier2]],Table3[city tier2],1,FALSE)</f>
        <v>tier - 3</v>
      </c>
      <c r="Q504" s="11" t="str">
        <f>VLOOKUP(Table3[[#This Row],[state id2]],Table3[state id2],1,FALSE)</f>
        <v>R1026</v>
      </c>
      <c r="R504" s="11">
        <f t="shared" si="14"/>
        <v>-0.11533349929149707</v>
      </c>
      <c r="S504" s="11">
        <f t="shared" si="15"/>
        <v>1.0754939693556748E-2</v>
      </c>
    </row>
    <row r="505" spans="1:19" x14ac:dyDescent="0.25">
      <c r="A505" s="20" t="str">
        <f>VLOOKUP('Customer Names'!A505,'Customer Names'!A505:A2840,1,FALSE)</f>
        <v>Id504</v>
      </c>
      <c r="B505" s="20" t="str">
        <f>VLOOKUP(Table6[[#This Row],[NAME]],Table6[NAME],1,FALSE)</f>
        <v>Freya R</v>
      </c>
      <c r="C505" s="11">
        <f>VLOOKUP(Table4[[#This Row],[BMI]],Table4[BMI],1,FALSE)</f>
        <v>49.2</v>
      </c>
      <c r="D505" s="11">
        <f>VLOOKUP(Table4[[#This Row],[HBA1C]],Table4[HBA1C],1,FALSE)</f>
        <v>10.9</v>
      </c>
      <c r="E505" s="11" t="str">
        <f>VLOOKUP(Table4[[#This Row],[Any Transplants]],Table4[Any Transplants],1,FALSE)</f>
        <v>No</v>
      </c>
      <c r="F505" s="11" t="str">
        <f>VLOOKUP(Table4[[#This Row],[Cancer history]],Table4[Cancer history],1,FALSE)</f>
        <v>Yes</v>
      </c>
      <c r="G505" s="11" t="str">
        <f>VLOOKUP(Table4[[#This Row],[Smoker2]],Table4[Smoker2],1,FALSE)</f>
        <v>NO</v>
      </c>
      <c r="H505" s="11" t="str">
        <f>VLOOKUP(Table4[[#This Row],[Heart Issues]],Table4[Heart Issues],1,FALSE)</f>
        <v>yes</v>
      </c>
      <c r="I505" s="11">
        <f>VLOOKUP(Table4[[#This Row],[Number of Major Surgeries]],Table4[Number of Major Surgeries],1,FALSE)</f>
        <v>1</v>
      </c>
      <c r="J505" s="11" t="str">
        <f>VLOOKUP('Medical Examinations'!M505,'Medical Examinations'!M505:M2839,1,FALSE)</f>
        <v>obesity</v>
      </c>
      <c r="K505" s="11" t="str">
        <f>VLOOKUP('Medical Examinations'!N505,'Medical Examinations'!N505:N2839,1,FALSE)</f>
        <v>diabetes</v>
      </c>
      <c r="L505" s="11" t="str">
        <f>VLOOKUP(Table3[[#This Row],[date of birth]],Table3[date of birth],1,FALSE)</f>
        <v>5-Dec-1987</v>
      </c>
      <c r="M505" s="11">
        <f>VLOOKUP(Table3[[#This Row],[age]],Table3[age],1,FALSE)</f>
        <v>35</v>
      </c>
      <c r="N505" s="65">
        <f>VLOOKUP(Table3[[#This Row],[charges2]],Table3[charges2],1,FALSE)</f>
        <v>4518.7700000000004</v>
      </c>
      <c r="O505" s="11" t="str">
        <f>VLOOKUP(Table3[[#This Row],[HOSPITAL TIER2]],Table3[HOSPITAL TIER2],1,FALSE)</f>
        <v>tier - 2</v>
      </c>
      <c r="P505" s="11" t="str">
        <f>VLOOKUP(Table3[[#This Row],[city tier2]],Table3[city tier2],1,FALSE)</f>
        <v>tier - 3</v>
      </c>
      <c r="Q505" s="11" t="str">
        <f>VLOOKUP(Table3[[#This Row],[state id2]],Table3[state id2],1,FALSE)</f>
        <v>R1012</v>
      </c>
      <c r="R505" s="11">
        <f t="shared" si="14"/>
        <v>-0.11680279332808807</v>
      </c>
      <c r="S505" s="11">
        <f t="shared" si="15"/>
        <v>1.0937924619898627E-2</v>
      </c>
    </row>
    <row r="506" spans="1:19" x14ac:dyDescent="0.25">
      <c r="A506" s="20" t="str">
        <f>VLOOKUP('Customer Names'!A506,'Customer Names'!A506:A2841,1,FALSE)</f>
        <v>Id505</v>
      </c>
      <c r="B506" s="20" t="str">
        <f>VLOOKUP(Table6[[#This Row],[NAME]],Table6[NAME],1,FALSE)</f>
        <v>Jennifer</v>
      </c>
      <c r="C506" s="11">
        <f>VLOOKUP(Table4[[#This Row],[BMI]],Table4[BMI],1,FALSE)</f>
        <v>26.4</v>
      </c>
      <c r="D506" s="11">
        <f>VLOOKUP(Table4[[#This Row],[HBA1C]],Table4[HBA1C],1,FALSE)</f>
        <v>4.87</v>
      </c>
      <c r="E506" s="11" t="str">
        <f>VLOOKUP(Table4[[#This Row],[Any Transplants]],Table4[Any Transplants],1,FALSE)</f>
        <v>No</v>
      </c>
      <c r="F506" s="11" t="str">
        <f>VLOOKUP(Table4[[#This Row],[Cancer history]],Table4[Cancer history],1,FALSE)</f>
        <v>No</v>
      </c>
      <c r="G506" s="11" t="str">
        <f>VLOOKUP(Table4[[#This Row],[Smoker2]],Table4[Smoker2],1,FALSE)</f>
        <v>YES</v>
      </c>
      <c r="H506" s="11" t="str">
        <f>VLOOKUP(Table4[[#This Row],[Heart Issues]],Table4[Heart Issues],1,FALSE)</f>
        <v>yes</v>
      </c>
      <c r="I506" s="11">
        <f>VLOOKUP(Table4[[#This Row],[Number of Major Surgeries]],Table4[Number of Major Surgeries],1,FALSE)</f>
        <v>0</v>
      </c>
      <c r="J506" s="11" t="str">
        <f>VLOOKUP('Medical Examinations'!M506,'Medical Examinations'!M506:M2840,1,FALSE)</f>
        <v>over weight</v>
      </c>
      <c r="K506" s="11" t="str">
        <f>VLOOKUP('Medical Examinations'!N506,'Medical Examinations'!N506:N2840,1,FALSE)</f>
        <v>normal</v>
      </c>
      <c r="L506" s="11" t="str">
        <f>VLOOKUP(Table3[[#This Row],[date of birth]],Table3[date of birth],1,FALSE)</f>
        <v>21-Dec-1988</v>
      </c>
      <c r="M506" s="11">
        <f>VLOOKUP(Table3[[#This Row],[age]],Table3[age],1,FALSE)</f>
        <v>34</v>
      </c>
      <c r="N506" s="65">
        <f>VLOOKUP(Table3[[#This Row],[charges2]],Table3[charges2],1,FALSE)</f>
        <v>4518.83</v>
      </c>
      <c r="O506" s="11" t="str">
        <f>VLOOKUP(Table3[[#This Row],[HOSPITAL TIER2]],Table3[HOSPITAL TIER2],1,FALSE)</f>
        <v>tier - 2</v>
      </c>
      <c r="P506" s="11" t="str">
        <f>VLOOKUP(Table3[[#This Row],[city tier2]],Table3[city tier2],1,FALSE)</f>
        <v>tier - 2</v>
      </c>
      <c r="Q506" s="11" t="str">
        <f>VLOOKUP(Table3[[#This Row],[state id2]],Table3[state id2],1,FALSE)</f>
        <v>R1017</v>
      </c>
      <c r="R506" s="11">
        <f t="shared" si="14"/>
        <v>-0.11614063260631935</v>
      </c>
      <c r="S506" s="11">
        <f t="shared" si="15"/>
        <v>1.1705116989345276E-2</v>
      </c>
    </row>
    <row r="507" spans="1:19" x14ac:dyDescent="0.25">
      <c r="A507" s="20" t="str">
        <f>VLOOKUP('Customer Names'!A507,'Customer Names'!A507:A2842,1,FALSE)</f>
        <v>Id506</v>
      </c>
      <c r="B507" s="20" t="str">
        <f>VLOOKUP(Table6[[#This Row],[NAME]],Table6[NAME],1,FALSE)</f>
        <v>Kara</v>
      </c>
      <c r="C507" s="11">
        <f>VLOOKUP(Table4[[#This Row],[BMI]],Table4[BMI],1,FALSE)</f>
        <v>28.38</v>
      </c>
      <c r="D507" s="11">
        <f>VLOOKUP(Table4[[#This Row],[HBA1C]],Table4[HBA1C],1,FALSE)</f>
        <v>6.07</v>
      </c>
      <c r="E507" s="11" t="str">
        <f>VLOOKUP(Table4[[#This Row],[Any Transplants]],Table4[Any Transplants],1,FALSE)</f>
        <v>No</v>
      </c>
      <c r="F507" s="11" t="str">
        <f>VLOOKUP(Table4[[#This Row],[Cancer history]],Table4[Cancer history],1,FALSE)</f>
        <v>No</v>
      </c>
      <c r="G507" s="11" t="str">
        <f>VLOOKUP(Table4[[#This Row],[Smoker2]],Table4[Smoker2],1,FALSE)</f>
        <v>YES</v>
      </c>
      <c r="H507" s="11" t="str">
        <f>VLOOKUP(Table4[[#This Row],[Heart Issues]],Table4[Heart Issues],1,FALSE)</f>
        <v>No</v>
      </c>
      <c r="I507" s="11">
        <f>VLOOKUP(Table4[[#This Row],[Number of Major Surgeries]],Table4[Number of Major Surgeries],1,FALSE)</f>
        <v>1</v>
      </c>
      <c r="J507" s="11" t="str">
        <f>VLOOKUP('Medical Examinations'!M507,'Medical Examinations'!M507:M2841,1,FALSE)</f>
        <v>over weight</v>
      </c>
      <c r="K507" s="11" t="str">
        <f>VLOOKUP('Medical Examinations'!N507,'Medical Examinations'!N507:N2841,1,FALSE)</f>
        <v>prediabetes</v>
      </c>
      <c r="L507" s="11" t="str">
        <f>VLOOKUP(Table3[[#This Row],[date of birth]],Table3[date of birth],1,FALSE)</f>
        <v>13-Aug-1992</v>
      </c>
      <c r="M507" s="11">
        <f>VLOOKUP(Table3[[#This Row],[age]],Table3[age],1,FALSE)</f>
        <v>30</v>
      </c>
      <c r="N507" s="65">
        <f>VLOOKUP(Table3[[#This Row],[charges2]],Table3[charges2],1,FALSE)</f>
        <v>4527.18</v>
      </c>
      <c r="O507" s="11" t="str">
        <f>VLOOKUP(Table3[[#This Row],[HOSPITAL TIER2]],Table3[HOSPITAL TIER2],1,FALSE)</f>
        <v>tier - 2</v>
      </c>
      <c r="P507" s="11" t="str">
        <f>VLOOKUP(Table3[[#This Row],[city tier2]],Table3[city tier2],1,FALSE)</f>
        <v>tier - 2</v>
      </c>
      <c r="Q507" s="11" t="str">
        <f>VLOOKUP(Table3[[#This Row],[state id2]],Table3[state id2],1,FALSE)</f>
        <v>R1012</v>
      </c>
      <c r="R507" s="11">
        <f t="shared" si="14"/>
        <v>-0.1163540211261951</v>
      </c>
      <c r="S507" s="11">
        <f t="shared" si="15"/>
        <v>1.1395374887191457E-2</v>
      </c>
    </row>
    <row r="508" spans="1:19" x14ac:dyDescent="0.25">
      <c r="A508" s="20" t="str">
        <f>VLOOKUP('Customer Names'!A508,'Customer Names'!A508:A2843,1,FALSE)</f>
        <v>Id507</v>
      </c>
      <c r="B508" s="20" t="str">
        <f>VLOOKUP(Table6[[#This Row],[NAME]],Table6[NAME],1,FALSE)</f>
        <v>Bradley A.</v>
      </c>
      <c r="C508" s="11">
        <f>VLOOKUP(Table4[[#This Row],[BMI]],Table4[BMI],1,FALSE)</f>
        <v>24.64</v>
      </c>
      <c r="D508" s="11">
        <f>VLOOKUP(Table4[[#This Row],[HBA1C]],Table4[HBA1C],1,FALSE)</f>
        <v>4.33</v>
      </c>
      <c r="E508" s="11" t="str">
        <f>VLOOKUP(Table4[[#This Row],[Any Transplants]],Table4[Any Transplants],1,FALSE)</f>
        <v>No</v>
      </c>
      <c r="F508" s="11" t="str">
        <f>VLOOKUP(Table4[[#This Row],[Cancer history]],Table4[Cancer history],1,FALSE)</f>
        <v>No</v>
      </c>
      <c r="G508" s="11" t="str">
        <f>VLOOKUP(Table4[[#This Row],[Smoker2]],Table4[Smoker2],1,FALSE)</f>
        <v>YES</v>
      </c>
      <c r="H508" s="11" t="str">
        <f>VLOOKUP(Table4[[#This Row],[Heart Issues]],Table4[Heart Issues],1,FALSE)</f>
        <v>No</v>
      </c>
      <c r="I508" s="11">
        <f>VLOOKUP(Table4[[#This Row],[Number of Major Surgeries]],Table4[Number of Major Surgeries],1,FALSE)</f>
        <v>0</v>
      </c>
      <c r="J508" s="11" t="str">
        <f>VLOOKUP('Medical Examinations'!M508,'Medical Examinations'!M508:M2842,1,FALSE)</f>
        <v>normal weight</v>
      </c>
      <c r="K508" s="11" t="str">
        <f>VLOOKUP('Medical Examinations'!N508,'Medical Examinations'!N508:N2842,1,FALSE)</f>
        <v>normal</v>
      </c>
      <c r="L508" s="11" t="str">
        <f>VLOOKUP(Table3[[#This Row],[date of birth]],Table3[date of birth],1,FALSE)</f>
        <v>29-Jun-1993</v>
      </c>
      <c r="M508" s="11">
        <f>VLOOKUP(Table3[[#This Row],[age]],Table3[age],1,FALSE)</f>
        <v>29</v>
      </c>
      <c r="N508" s="65">
        <f>VLOOKUP(Table3[[#This Row],[charges2]],Table3[charges2],1,FALSE)</f>
        <v>4529.4799999999996</v>
      </c>
      <c r="O508" s="11" t="str">
        <f>VLOOKUP(Table3[[#This Row],[HOSPITAL TIER2]],Table3[HOSPITAL TIER2],1,FALSE)</f>
        <v>tier - 2</v>
      </c>
      <c r="P508" s="11" t="str">
        <f>VLOOKUP(Table3[[#This Row],[city tier2]],Table3[city tier2],1,FALSE)</f>
        <v>tier - 1</v>
      </c>
      <c r="Q508" s="11" t="str">
        <f>VLOOKUP(Table3[[#This Row],[state id2]],Table3[state id2],1,FALSE)</f>
        <v>R1011</v>
      </c>
      <c r="R508" s="11">
        <f t="shared" si="14"/>
        <v>-0.11652360545668732</v>
      </c>
      <c r="S508" s="11">
        <f t="shared" si="15"/>
        <v>1.1280483455886147E-2</v>
      </c>
    </row>
    <row r="509" spans="1:19" x14ac:dyDescent="0.25">
      <c r="A509" s="20" t="str">
        <f>VLOOKUP('Customer Names'!A509,'Customer Names'!A509:A2844,1,FALSE)</f>
        <v>Id508</v>
      </c>
      <c r="B509" s="20" t="str">
        <f>VLOOKUP(Table6[[#This Row],[NAME]],Table6[NAME],1,FALSE)</f>
        <v>Brendan</v>
      </c>
      <c r="C509" s="11">
        <f>VLOOKUP(Table4[[#This Row],[BMI]],Table4[BMI],1,FALSE)</f>
        <v>39.71</v>
      </c>
      <c r="D509" s="11">
        <f>VLOOKUP(Table4[[#This Row],[HBA1C]],Table4[HBA1C],1,FALSE)</f>
        <v>5.83</v>
      </c>
      <c r="E509" s="11" t="str">
        <f>VLOOKUP(Table4[[#This Row],[Any Transplants]],Table4[Any Transplants],1,FALSE)</f>
        <v>No</v>
      </c>
      <c r="F509" s="11" t="str">
        <f>VLOOKUP(Table4[[#This Row],[Cancer history]],Table4[Cancer history],1,FALSE)</f>
        <v>No</v>
      </c>
      <c r="G509" s="11" t="str">
        <f>VLOOKUP(Table4[[#This Row],[Smoker2]],Table4[Smoker2],1,FALSE)</f>
        <v>NO</v>
      </c>
      <c r="H509" s="11" t="str">
        <f>VLOOKUP(Table4[[#This Row],[Heart Issues]],Table4[Heart Issues],1,FALSE)</f>
        <v>No</v>
      </c>
      <c r="I509" s="11">
        <f>VLOOKUP(Table4[[#This Row],[Number of Major Surgeries]],Table4[Number of Major Surgeries],1,FALSE)</f>
        <v>1</v>
      </c>
      <c r="J509" s="11" t="str">
        <f>VLOOKUP('Medical Examinations'!M509,'Medical Examinations'!M509:M2843,1,FALSE)</f>
        <v>obesity</v>
      </c>
      <c r="K509" s="11" t="str">
        <f>VLOOKUP('Medical Examinations'!N509,'Medical Examinations'!N509:N2843,1,FALSE)</f>
        <v>prediabetes</v>
      </c>
      <c r="L509" s="11" t="str">
        <f>VLOOKUP(Table3[[#This Row],[date of birth]],Table3[date of birth],1,FALSE)</f>
        <v>13-Jun-1988</v>
      </c>
      <c r="M509" s="11">
        <f>VLOOKUP(Table3[[#This Row],[age]],Table3[age],1,FALSE)</f>
        <v>34</v>
      </c>
      <c r="N509" s="65">
        <f>VLOOKUP(Table3[[#This Row],[charges2]],Table3[charges2],1,FALSE)</f>
        <v>4536.26</v>
      </c>
      <c r="O509" s="11" t="str">
        <f>VLOOKUP(Table3[[#This Row],[HOSPITAL TIER2]],Table3[HOSPITAL TIER2],1,FALSE)</f>
        <v>tier - 2</v>
      </c>
      <c r="P509" s="11" t="str">
        <f>VLOOKUP(Table3[[#This Row],[city tier2]],Table3[city tier2],1,FALSE)</f>
        <v>tier - 2</v>
      </c>
      <c r="Q509" s="11" t="str">
        <f>VLOOKUP(Table3[[#This Row],[state id2]],Table3[state id2],1,FALSE)</f>
        <v>R1011</v>
      </c>
      <c r="R509" s="11">
        <f t="shared" si="14"/>
        <v>-0.11700859389241282</v>
      </c>
      <c r="S509" s="11">
        <f t="shared" si="15"/>
        <v>1.0642016773449385E-2</v>
      </c>
    </row>
    <row r="510" spans="1:19" x14ac:dyDescent="0.25">
      <c r="A510" s="20" t="str">
        <f>VLOOKUP('Customer Names'!A510,'Customer Names'!A510:A2845,1,FALSE)</f>
        <v>Id509</v>
      </c>
      <c r="B510" s="20" t="str">
        <f>VLOOKUP(Table6[[#This Row],[NAME]],Table6[NAME],1,FALSE)</f>
        <v>Amber R</v>
      </c>
      <c r="C510" s="11">
        <f>VLOOKUP(Table4[[#This Row],[BMI]],Table4[BMI],1,FALSE)</f>
        <v>22.22</v>
      </c>
      <c r="D510" s="11">
        <f>VLOOKUP(Table4[[#This Row],[HBA1C]],Table4[HBA1C],1,FALSE)</f>
        <v>5.5</v>
      </c>
      <c r="E510" s="11" t="str">
        <f>VLOOKUP(Table4[[#This Row],[Any Transplants]],Table4[Any Transplants],1,FALSE)</f>
        <v>No</v>
      </c>
      <c r="F510" s="11" t="str">
        <f>VLOOKUP(Table4[[#This Row],[Cancer history]],Table4[Cancer history],1,FALSE)</f>
        <v>No</v>
      </c>
      <c r="G510" s="11" t="str">
        <f>VLOOKUP(Table4[[#This Row],[Smoker2]],Table4[Smoker2],1,FALSE)</f>
        <v>YES</v>
      </c>
      <c r="H510" s="11" t="str">
        <f>VLOOKUP(Table4[[#This Row],[Heart Issues]],Table4[Heart Issues],1,FALSE)</f>
        <v>No</v>
      </c>
      <c r="I510" s="11">
        <f>VLOOKUP(Table4[[#This Row],[Number of Major Surgeries]],Table4[Number of Major Surgeries],1,FALSE)</f>
        <v>0</v>
      </c>
      <c r="J510" s="11" t="str">
        <f>VLOOKUP('Medical Examinations'!M510,'Medical Examinations'!M510:M2844,1,FALSE)</f>
        <v>normal weight</v>
      </c>
      <c r="K510" s="11" t="str">
        <f>VLOOKUP('Medical Examinations'!N510,'Medical Examinations'!N510:N2844,1,FALSE)</f>
        <v>normal</v>
      </c>
      <c r="L510" s="11" t="str">
        <f>VLOOKUP(Table3[[#This Row],[date of birth]],Table3[date of birth],1,FALSE)</f>
        <v>17-Nov-1990</v>
      </c>
      <c r="M510" s="11">
        <f>VLOOKUP(Table3[[#This Row],[age]],Table3[age],1,FALSE)</f>
        <v>32</v>
      </c>
      <c r="N510" s="65">
        <f>VLOOKUP(Table3[[#This Row],[charges2]],Table3[charges2],1,FALSE)</f>
        <v>4544.2299999999996</v>
      </c>
      <c r="O510" s="11" t="str">
        <f>VLOOKUP(Table3[[#This Row],[HOSPITAL TIER2]],Table3[HOSPITAL TIER2],1,FALSE)</f>
        <v>tier - 2</v>
      </c>
      <c r="P510" s="11" t="str">
        <f>VLOOKUP(Table3[[#This Row],[city tier2]],Table3[city tier2],1,FALSE)</f>
        <v>tier - 1</v>
      </c>
      <c r="Q510" s="11" t="str">
        <f>VLOOKUP(Table3[[#This Row],[state id2]],Table3[state id2],1,FALSE)</f>
        <v>R1024</v>
      </c>
      <c r="R510" s="11">
        <f t="shared" si="14"/>
        <v>-0.11659509160295156</v>
      </c>
      <c r="S510" s="11">
        <f t="shared" si="15"/>
        <v>1.0514423927657827E-2</v>
      </c>
    </row>
    <row r="511" spans="1:19" x14ac:dyDescent="0.25">
      <c r="A511" s="20" t="str">
        <f>VLOOKUP('Customer Names'!A511,'Customer Names'!A511:A2846,1,FALSE)</f>
        <v>Id510</v>
      </c>
      <c r="B511" s="20" t="str">
        <f>VLOOKUP(Table6[[#This Row],[NAME]],Table6[NAME],1,FALSE)</f>
        <v>Sean K</v>
      </c>
      <c r="C511" s="11">
        <f>VLOOKUP(Table4[[#This Row],[BMI]],Table4[BMI],1,FALSE)</f>
        <v>33.344999999999999</v>
      </c>
      <c r="D511" s="11">
        <f>VLOOKUP(Table4[[#This Row],[HBA1C]],Table4[HBA1C],1,FALSE)</f>
        <v>4.79</v>
      </c>
      <c r="E511" s="11" t="str">
        <f>VLOOKUP(Table4[[#This Row],[Any Transplants]],Table4[Any Transplants],1,FALSE)</f>
        <v>No</v>
      </c>
      <c r="F511" s="11" t="str">
        <f>VLOOKUP(Table4[[#This Row],[Cancer history]],Table4[Cancer history],1,FALSE)</f>
        <v>Yes</v>
      </c>
      <c r="G511" s="11" t="str">
        <f>VLOOKUP(Table4[[#This Row],[Smoker2]],Table4[Smoker2],1,FALSE)</f>
        <v>NO</v>
      </c>
      <c r="H511" s="11" t="str">
        <f>VLOOKUP(Table4[[#This Row],[Heart Issues]],Table4[Heart Issues],1,FALSE)</f>
        <v>No</v>
      </c>
      <c r="I511" s="11">
        <f>VLOOKUP(Table4[[#This Row],[Number of Major Surgeries]],Table4[Number of Major Surgeries],1,FALSE)</f>
        <v>1</v>
      </c>
      <c r="J511" s="11" t="str">
        <f>VLOOKUP('Medical Examinations'!M511,'Medical Examinations'!M511:M2845,1,FALSE)</f>
        <v>obesity</v>
      </c>
      <c r="K511" s="11" t="str">
        <f>VLOOKUP('Medical Examinations'!N511,'Medical Examinations'!N511:N2845,1,FALSE)</f>
        <v>normal</v>
      </c>
      <c r="L511" s="11" t="str">
        <f>VLOOKUP(Table3[[#This Row],[date of birth]],Table3[date of birth],1,FALSE)</f>
        <v>22-Dec-2004</v>
      </c>
      <c r="M511" s="11">
        <f>VLOOKUP(Table3[[#This Row],[age]],Table3[age],1,FALSE)</f>
        <v>18</v>
      </c>
      <c r="N511" s="65">
        <f>VLOOKUP(Table3[[#This Row],[charges2]],Table3[charges2],1,FALSE)</f>
        <v>4561.1899999999996</v>
      </c>
      <c r="O511" s="11" t="str">
        <f>VLOOKUP(Table3[[#This Row],[HOSPITAL TIER2]],Table3[HOSPITAL TIER2],1,FALSE)</f>
        <v>tier - 2</v>
      </c>
      <c r="P511" s="11" t="str">
        <f>VLOOKUP(Table3[[#This Row],[city tier2]],Table3[city tier2],1,FALSE)</f>
        <v>tier - 2</v>
      </c>
      <c r="Q511" s="11" t="str">
        <f>VLOOKUP(Table3[[#This Row],[state id2]],Table3[state id2],1,FALSE)</f>
        <v>R1024</v>
      </c>
      <c r="R511" s="11">
        <f t="shared" si="14"/>
        <v>-0.11713521716269708</v>
      </c>
      <c r="S511" s="11">
        <f t="shared" si="15"/>
        <v>1.028202492107465E-2</v>
      </c>
    </row>
    <row r="512" spans="1:19" x14ac:dyDescent="0.25">
      <c r="A512" s="20" t="str">
        <f>VLOOKUP('Customer Names'!A512,'Customer Names'!A512:A2847,1,FALSE)</f>
        <v>Id511</v>
      </c>
      <c r="B512" s="20" t="str">
        <f>VLOOKUP(Table6[[#This Row],[NAME]],Table6[NAME],1,FALSE)</f>
        <v>Rick</v>
      </c>
      <c r="C512" s="11">
        <f>VLOOKUP(Table4[[#This Row],[BMI]],Table4[BMI],1,FALSE)</f>
        <v>24.42</v>
      </c>
      <c r="D512" s="11">
        <f>VLOOKUP(Table4[[#This Row],[HBA1C]],Table4[HBA1C],1,FALSE)</f>
        <v>5.81</v>
      </c>
      <c r="E512" s="11" t="str">
        <f>VLOOKUP(Table4[[#This Row],[Any Transplants]],Table4[Any Transplants],1,FALSE)</f>
        <v>No</v>
      </c>
      <c r="F512" s="11" t="str">
        <f>VLOOKUP(Table4[[#This Row],[Cancer history]],Table4[Cancer history],1,FALSE)</f>
        <v>No</v>
      </c>
      <c r="G512" s="11" t="str">
        <f>VLOOKUP(Table4[[#This Row],[Smoker2]],Table4[Smoker2],1,FALSE)</f>
        <v>YES</v>
      </c>
      <c r="H512" s="11" t="str">
        <f>VLOOKUP(Table4[[#This Row],[Heart Issues]],Table4[Heart Issues],1,FALSE)</f>
        <v>No</v>
      </c>
      <c r="I512" s="11">
        <f>VLOOKUP(Table4[[#This Row],[Number of Major Surgeries]],Table4[Number of Major Surgeries],1,FALSE)</f>
        <v>1</v>
      </c>
      <c r="J512" s="11" t="str">
        <f>VLOOKUP('Medical Examinations'!M512,'Medical Examinations'!M512:M2846,1,FALSE)</f>
        <v>normal weight</v>
      </c>
      <c r="K512" s="11" t="str">
        <f>VLOOKUP('Medical Examinations'!N512,'Medical Examinations'!N512:N2846,1,FALSE)</f>
        <v>prediabetes</v>
      </c>
      <c r="L512" s="11" t="str">
        <f>VLOOKUP(Table3[[#This Row],[date of birth]],Table3[date of birth],1,FALSE)</f>
        <v>20-Sep-1990</v>
      </c>
      <c r="M512" s="11">
        <f>VLOOKUP(Table3[[#This Row],[age]],Table3[age],1,FALSE)</f>
        <v>32</v>
      </c>
      <c r="N512" s="65">
        <f>VLOOKUP(Table3[[#This Row],[charges2]],Table3[charges2],1,FALSE)</f>
        <v>4562.84</v>
      </c>
      <c r="O512" s="11" t="str">
        <f>VLOOKUP(Table3[[#This Row],[HOSPITAL TIER2]],Table3[HOSPITAL TIER2],1,FALSE)</f>
        <v>tier - 2</v>
      </c>
      <c r="P512" s="11" t="str">
        <f>VLOOKUP(Table3[[#This Row],[city tier2]],Table3[city tier2],1,FALSE)</f>
        <v>tier - 2</v>
      </c>
      <c r="Q512" s="11" t="str">
        <f>VLOOKUP(Table3[[#This Row],[state id2]],Table3[state id2],1,FALSE)</f>
        <v>R1013</v>
      </c>
      <c r="R512" s="11">
        <f t="shared" si="14"/>
        <v>-0.11685281761546908</v>
      </c>
      <c r="S512" s="11">
        <f t="shared" si="15"/>
        <v>9.389624810108908E-3</v>
      </c>
    </row>
    <row r="513" spans="1:19" x14ac:dyDescent="0.25">
      <c r="A513" s="20" t="str">
        <f>VLOOKUP('Customer Names'!A513,'Customer Names'!A513:A2848,1,FALSE)</f>
        <v>Id512</v>
      </c>
      <c r="B513" s="20" t="str">
        <f>VLOOKUP(Table6[[#This Row],[NAME]],Table6[NAME],1,FALSE)</f>
        <v>Matthew</v>
      </c>
      <c r="C513" s="11">
        <f>VLOOKUP(Table4[[#This Row],[BMI]],Table4[BMI],1,FALSE)</f>
        <v>29.81</v>
      </c>
      <c r="D513" s="11">
        <f>VLOOKUP(Table4[[#This Row],[HBA1C]],Table4[HBA1C],1,FALSE)</f>
        <v>5.58</v>
      </c>
      <c r="E513" s="11" t="str">
        <f>VLOOKUP(Table4[[#This Row],[Any Transplants]],Table4[Any Transplants],1,FALSE)</f>
        <v>No</v>
      </c>
      <c r="F513" s="11" t="str">
        <f>VLOOKUP(Table4[[#This Row],[Cancer history]],Table4[Cancer history],1,FALSE)</f>
        <v>No</v>
      </c>
      <c r="G513" s="11" t="str">
        <f>VLOOKUP(Table4[[#This Row],[Smoker2]],Table4[Smoker2],1,FALSE)</f>
        <v>YES</v>
      </c>
      <c r="H513" s="11" t="str">
        <f>VLOOKUP(Table4[[#This Row],[Heart Issues]],Table4[Heart Issues],1,FALSE)</f>
        <v>No</v>
      </c>
      <c r="I513" s="11">
        <f>VLOOKUP(Table4[[#This Row],[Number of Major Surgeries]],Table4[Number of Major Surgeries],1,FALSE)</f>
        <v>0</v>
      </c>
      <c r="J513" s="11" t="str">
        <f>VLOOKUP('Medical Examinations'!M513,'Medical Examinations'!M513:M2847,1,FALSE)</f>
        <v>over weight</v>
      </c>
      <c r="K513" s="11" t="str">
        <f>VLOOKUP('Medical Examinations'!N513,'Medical Examinations'!N513:N2847,1,FALSE)</f>
        <v>normal</v>
      </c>
      <c r="L513" s="11" t="str">
        <f>VLOOKUP(Table3[[#This Row],[date of birth]],Table3[date of birth],1,FALSE)</f>
        <v>25-Dec-1996</v>
      </c>
      <c r="M513" s="11">
        <f>VLOOKUP(Table3[[#This Row],[age]],Table3[age],1,FALSE)</f>
        <v>26</v>
      </c>
      <c r="N513" s="65">
        <f>VLOOKUP(Table3[[#This Row],[charges2]],Table3[charges2],1,FALSE)</f>
        <v>4564.1899999999996</v>
      </c>
      <c r="O513" s="11" t="str">
        <f>VLOOKUP(Table3[[#This Row],[HOSPITAL TIER2]],Table3[HOSPITAL TIER2],1,FALSE)</f>
        <v>tier - 2</v>
      </c>
      <c r="P513" s="11" t="str">
        <f>VLOOKUP(Table3[[#This Row],[city tier2]],Table3[city tier2],1,FALSE)</f>
        <v>tier - 2</v>
      </c>
      <c r="Q513" s="11" t="str">
        <f>VLOOKUP(Table3[[#This Row],[state id2]],Table3[state id2],1,FALSE)</f>
        <v>R1024</v>
      </c>
      <c r="R513" s="11">
        <f t="shared" si="14"/>
        <v>-0.11724766393570783</v>
      </c>
      <c r="S513" s="11">
        <f t="shared" si="15"/>
        <v>9.2286071248212954E-3</v>
      </c>
    </row>
    <row r="514" spans="1:19" x14ac:dyDescent="0.25">
      <c r="A514" s="20" t="str">
        <f>VLOOKUP('Customer Names'!A514,'Customer Names'!A514:A2849,1,FALSE)</f>
        <v>Id513</v>
      </c>
      <c r="B514" s="20" t="str">
        <f>VLOOKUP(Table6[[#This Row],[NAME]],Table6[NAME],1,FALSE)</f>
        <v>Brady</v>
      </c>
      <c r="C514" s="11">
        <f>VLOOKUP(Table4[[#This Row],[BMI]],Table4[BMI],1,FALSE)</f>
        <v>51.18</v>
      </c>
      <c r="D514" s="11">
        <f>VLOOKUP(Table4[[#This Row],[HBA1C]],Table4[HBA1C],1,FALSE)</f>
        <v>4.4000000000000004</v>
      </c>
      <c r="E514" s="11" t="str">
        <f>VLOOKUP(Table4[[#This Row],[Any Transplants]],Table4[Any Transplants],1,FALSE)</f>
        <v>No</v>
      </c>
      <c r="F514" s="11" t="str">
        <f>VLOOKUP(Table4[[#This Row],[Cancer history]],Table4[Cancer history],1,FALSE)</f>
        <v>No</v>
      </c>
      <c r="G514" s="11" t="str">
        <f>VLOOKUP(Table4[[#This Row],[Smoker2]],Table4[Smoker2],1,FALSE)</f>
        <v>NO</v>
      </c>
      <c r="H514" s="11" t="str">
        <f>VLOOKUP(Table4[[#This Row],[Heart Issues]],Table4[Heart Issues],1,FALSE)</f>
        <v>yes</v>
      </c>
      <c r="I514" s="11">
        <f>VLOOKUP(Table4[[#This Row],[Number of Major Surgeries]],Table4[Number of Major Surgeries],1,FALSE)</f>
        <v>2</v>
      </c>
      <c r="J514" s="11" t="str">
        <f>VLOOKUP('Medical Examinations'!M514,'Medical Examinations'!M514:M2848,1,FALSE)</f>
        <v>obesity</v>
      </c>
      <c r="K514" s="11" t="str">
        <f>VLOOKUP('Medical Examinations'!N514,'Medical Examinations'!N514:N2848,1,FALSE)</f>
        <v>normal</v>
      </c>
      <c r="L514" s="11" t="str">
        <f>VLOOKUP(Table3[[#This Row],[date of birth]],Table3[date of birth],1,FALSE)</f>
        <v>18-Sep-1989</v>
      </c>
      <c r="M514" s="11">
        <f>VLOOKUP(Table3[[#This Row],[age]],Table3[age],1,FALSE)</f>
        <v>33</v>
      </c>
      <c r="N514" s="65">
        <f>VLOOKUP(Table3[[#This Row],[charges2]],Table3[charges2],1,FALSE)</f>
        <v>4571.41</v>
      </c>
      <c r="O514" s="11" t="str">
        <f>VLOOKUP(Table3[[#This Row],[HOSPITAL TIER2]],Table3[HOSPITAL TIER2],1,FALSE)</f>
        <v>tier - 2</v>
      </c>
      <c r="P514" s="11" t="str">
        <f>VLOOKUP(Table3[[#This Row],[city tier2]],Table3[city tier2],1,FALSE)</f>
        <v>tier - 2</v>
      </c>
      <c r="Q514" s="11" t="str">
        <f>VLOOKUP(Table3[[#This Row],[state id2]],Table3[state id2],1,FALSE)</f>
        <v>R1012</v>
      </c>
      <c r="R514" s="11">
        <f t="shared" si="14"/>
        <v>-0.11735115524849206</v>
      </c>
      <c r="S514" s="11">
        <f t="shared" si="15"/>
        <v>8.8997207573217833E-3</v>
      </c>
    </row>
    <row r="515" spans="1:19" x14ac:dyDescent="0.25">
      <c r="A515" s="20" t="str">
        <f>VLOOKUP('Customer Names'!A515,'Customer Names'!A515:A2850,1,FALSE)</f>
        <v>Id514</v>
      </c>
      <c r="B515" s="20" t="str">
        <f>VLOOKUP(Table6[[#This Row],[NAME]],Table6[NAME],1,FALSE)</f>
        <v>Kameko</v>
      </c>
      <c r="C515" s="11">
        <f>VLOOKUP(Table4[[#This Row],[BMI]],Table4[BMI],1,FALSE)</f>
        <v>51.37</v>
      </c>
      <c r="D515" s="11">
        <f>VLOOKUP(Table4[[#This Row],[HBA1C]],Table4[HBA1C],1,FALSE)</f>
        <v>8.18</v>
      </c>
      <c r="E515" s="11" t="str">
        <f>VLOOKUP(Table4[[#This Row],[Any Transplants]],Table4[Any Transplants],1,FALSE)</f>
        <v>No</v>
      </c>
      <c r="F515" s="11" t="str">
        <f>VLOOKUP(Table4[[#This Row],[Cancer history]],Table4[Cancer history],1,FALSE)</f>
        <v>No</v>
      </c>
      <c r="G515" s="11" t="str">
        <f>VLOOKUP(Table4[[#This Row],[Smoker2]],Table4[Smoker2],1,FALSE)</f>
        <v>NO</v>
      </c>
      <c r="H515" s="11" t="str">
        <f>VLOOKUP(Table4[[#This Row],[Heart Issues]],Table4[Heart Issues],1,FALSE)</f>
        <v>yes</v>
      </c>
      <c r="I515" s="11">
        <f>VLOOKUP(Table4[[#This Row],[Number of Major Surgeries]],Table4[Number of Major Surgeries],1,FALSE)</f>
        <v>0</v>
      </c>
      <c r="J515" s="11" t="str">
        <f>VLOOKUP('Medical Examinations'!M515,'Medical Examinations'!M515:M2849,1,FALSE)</f>
        <v>obesity</v>
      </c>
      <c r="K515" s="11" t="str">
        <f>VLOOKUP('Medical Examinations'!N515,'Medical Examinations'!N515:N2849,1,FALSE)</f>
        <v>diabetes</v>
      </c>
      <c r="L515" s="11" t="str">
        <f>VLOOKUP(Table3[[#This Row],[date of birth]],Table3[date of birth],1,FALSE)</f>
        <v>2-Jul-2000</v>
      </c>
      <c r="M515" s="11">
        <f>VLOOKUP(Table3[[#This Row],[age]],Table3[age],1,FALSE)</f>
        <v>22</v>
      </c>
      <c r="N515" s="65">
        <f>VLOOKUP(Table3[[#This Row],[charges2]],Table3[charges2],1,FALSE)</f>
        <v>4608.03</v>
      </c>
      <c r="O515" s="11" t="str">
        <f>VLOOKUP(Table3[[#This Row],[HOSPITAL TIER2]],Table3[HOSPITAL TIER2],1,FALSE)</f>
        <v>tier - 2</v>
      </c>
      <c r="P515" s="11" t="str">
        <f>VLOOKUP(Table3[[#This Row],[city tier2]],Table3[city tier2],1,FALSE)</f>
        <v>tier - 3</v>
      </c>
      <c r="Q515" s="11" t="str">
        <f>VLOOKUP(Table3[[#This Row],[state id2]],Table3[state id2],1,FALSE)</f>
        <v>R1011</v>
      </c>
      <c r="R515" s="11">
        <f t="shared" ref="R515:R578" si="16">CORREL(M515:M2849,C515:C2849)</f>
        <v>-0.11640682987486982</v>
      </c>
      <c r="S515" s="11">
        <f t="shared" ref="S515:S578" si="17">CORREL(M515:M2849,D515:D2849)</f>
        <v>8.4503575524596773E-3</v>
      </c>
    </row>
    <row r="516" spans="1:19" x14ac:dyDescent="0.25">
      <c r="A516" s="20" t="str">
        <f>VLOOKUP('Customer Names'!A516,'Customer Names'!A516:A2851,1,FALSE)</f>
        <v>Id515</v>
      </c>
      <c r="B516" s="20" t="str">
        <f>VLOOKUP(Table6[[#This Row],[NAME]],Table6[NAME],1,FALSE)</f>
        <v>Jeremy A</v>
      </c>
      <c r="C516" s="11">
        <f>VLOOKUP(Table4[[#This Row],[BMI]],Table4[BMI],1,FALSE)</f>
        <v>36.19</v>
      </c>
      <c r="D516" s="11">
        <f>VLOOKUP(Table4[[#This Row],[HBA1C]],Table4[HBA1C],1,FALSE)</f>
        <v>5.52</v>
      </c>
      <c r="E516" s="11" t="str">
        <f>VLOOKUP(Table4[[#This Row],[Any Transplants]],Table4[Any Transplants],1,FALSE)</f>
        <v>No</v>
      </c>
      <c r="F516" s="11" t="str">
        <f>VLOOKUP(Table4[[#This Row],[Cancer history]],Table4[Cancer history],1,FALSE)</f>
        <v>No</v>
      </c>
      <c r="G516" s="11" t="str">
        <f>VLOOKUP(Table4[[#This Row],[Smoker2]],Table4[Smoker2],1,FALSE)</f>
        <v>NO</v>
      </c>
      <c r="H516" s="11" t="str">
        <f>VLOOKUP(Table4[[#This Row],[Heart Issues]],Table4[Heart Issues],1,FALSE)</f>
        <v>yes</v>
      </c>
      <c r="I516" s="11">
        <f>VLOOKUP(Table4[[#This Row],[Number of Major Surgeries]],Table4[Number of Major Surgeries],1,FALSE)</f>
        <v>0</v>
      </c>
      <c r="J516" s="11" t="str">
        <f>VLOOKUP('Medical Examinations'!M516,'Medical Examinations'!M516:M2850,1,FALSE)</f>
        <v>obesity</v>
      </c>
      <c r="K516" s="11" t="str">
        <f>VLOOKUP('Medical Examinations'!N516,'Medical Examinations'!N516:N2850,1,FALSE)</f>
        <v>normal</v>
      </c>
      <c r="L516" s="11" t="str">
        <f>VLOOKUP(Table3[[#This Row],[date of birth]],Table3[date of birth],1,FALSE)</f>
        <v>29-Jun-1998</v>
      </c>
      <c r="M516" s="11">
        <f>VLOOKUP(Table3[[#This Row],[age]],Table3[age],1,FALSE)</f>
        <v>24</v>
      </c>
      <c r="N516" s="65">
        <f>VLOOKUP(Table3[[#This Row],[charges2]],Table3[charges2],1,FALSE)</f>
        <v>4618.08</v>
      </c>
      <c r="O516" s="11" t="str">
        <f>VLOOKUP(Table3[[#This Row],[HOSPITAL TIER2]],Table3[HOSPITAL TIER2],1,FALSE)</f>
        <v>tier - 2</v>
      </c>
      <c r="P516" s="11" t="str">
        <f>VLOOKUP(Table3[[#This Row],[city tier2]],Table3[city tier2],1,FALSE)</f>
        <v>tier - 1</v>
      </c>
      <c r="Q516" s="11" t="str">
        <f>VLOOKUP(Table3[[#This Row],[state id2]],Table3[state id2],1,FALSE)</f>
        <v>R1012</v>
      </c>
      <c r="R516" s="11">
        <f t="shared" si="16"/>
        <v>-0.11426026012543823</v>
      </c>
      <c r="S516" s="11">
        <f t="shared" si="17"/>
        <v>9.2082285215220709E-3</v>
      </c>
    </row>
    <row r="517" spans="1:19" x14ac:dyDescent="0.25">
      <c r="A517" s="20" t="str">
        <f>VLOOKUP('Customer Names'!A517,'Customer Names'!A517:A2852,1,FALSE)</f>
        <v>Id516</v>
      </c>
      <c r="B517" s="20" t="str">
        <f>VLOOKUP(Table6[[#This Row],[NAME]],Table6[NAME],1,FALSE)</f>
        <v>Daniel</v>
      </c>
      <c r="C517" s="11">
        <f>VLOOKUP(Table4[[#This Row],[BMI]],Table4[BMI],1,FALSE)</f>
        <v>25.9</v>
      </c>
      <c r="D517" s="11">
        <f>VLOOKUP(Table4[[#This Row],[HBA1C]],Table4[HBA1C],1,FALSE)</f>
        <v>4.84</v>
      </c>
      <c r="E517" s="11" t="str">
        <f>VLOOKUP(Table4[[#This Row],[Any Transplants]],Table4[Any Transplants],1,FALSE)</f>
        <v>No</v>
      </c>
      <c r="F517" s="11" t="str">
        <f>VLOOKUP(Table4[[#This Row],[Cancer history]],Table4[Cancer history],1,FALSE)</f>
        <v>No</v>
      </c>
      <c r="G517" s="11" t="str">
        <f>VLOOKUP(Table4[[#This Row],[Smoker2]],Table4[Smoker2],1,FALSE)</f>
        <v>YES</v>
      </c>
      <c r="H517" s="11" t="str">
        <f>VLOOKUP(Table4[[#This Row],[Heart Issues]],Table4[Heart Issues],1,FALSE)</f>
        <v>No</v>
      </c>
      <c r="I517" s="11">
        <f>VLOOKUP(Table4[[#This Row],[Number of Major Surgeries]],Table4[Number of Major Surgeries],1,FALSE)</f>
        <v>0</v>
      </c>
      <c r="J517" s="11" t="str">
        <f>VLOOKUP('Medical Examinations'!M517,'Medical Examinations'!M517:M2851,1,FALSE)</f>
        <v>over weight</v>
      </c>
      <c r="K517" s="11" t="str">
        <f>VLOOKUP('Medical Examinations'!N517,'Medical Examinations'!N517:N2851,1,FALSE)</f>
        <v>normal</v>
      </c>
      <c r="L517" s="11" t="str">
        <f>VLOOKUP(Table3[[#This Row],[date of birth]],Table3[date of birth],1,FALSE)</f>
        <v>22-Jun-1985</v>
      </c>
      <c r="M517" s="11">
        <f>VLOOKUP(Table3[[#This Row],[age]],Table3[age],1,FALSE)</f>
        <v>37</v>
      </c>
      <c r="N517" s="65">
        <f>VLOOKUP(Table3[[#This Row],[charges2]],Table3[charges2],1,FALSE)</f>
        <v>4646.76</v>
      </c>
      <c r="O517" s="11" t="str">
        <f>VLOOKUP(Table3[[#This Row],[HOSPITAL TIER2]],Table3[HOSPITAL TIER2],1,FALSE)</f>
        <v>tier - 1</v>
      </c>
      <c r="P517" s="11" t="str">
        <f>VLOOKUP(Table3[[#This Row],[city tier2]],Table3[city tier2],1,FALSE)</f>
        <v>tier - 1</v>
      </c>
      <c r="Q517" s="11" t="str">
        <f>VLOOKUP(Table3[[#This Row],[state id2]],Table3[state id2],1,FALSE)</f>
        <v>R1011</v>
      </c>
      <c r="R517" s="11">
        <f t="shared" si="16"/>
        <v>-0.11372708338138182</v>
      </c>
      <c r="S517" s="11">
        <f t="shared" si="17"/>
        <v>8.8158958375430495E-3</v>
      </c>
    </row>
    <row r="518" spans="1:19" x14ac:dyDescent="0.25">
      <c r="A518" s="20" t="str">
        <f>VLOOKUP('Customer Names'!A518,'Customer Names'!A518:A2853,1,FALSE)</f>
        <v>Id517</v>
      </c>
      <c r="B518" s="20" t="str">
        <f>VLOOKUP(Table6[[#This Row],[NAME]],Table6[NAME],1,FALSE)</f>
        <v>Amanda</v>
      </c>
      <c r="C518" s="11">
        <f>VLOOKUP(Table4[[#This Row],[BMI]],Table4[BMI],1,FALSE)</f>
        <v>35.72</v>
      </c>
      <c r="D518" s="11">
        <f>VLOOKUP(Table4[[#This Row],[HBA1C]],Table4[HBA1C],1,FALSE)</f>
        <v>4.08</v>
      </c>
      <c r="E518" s="11" t="str">
        <f>VLOOKUP(Table4[[#This Row],[Any Transplants]],Table4[Any Transplants],1,FALSE)</f>
        <v>No</v>
      </c>
      <c r="F518" s="11" t="str">
        <f>VLOOKUP(Table4[[#This Row],[Cancer history]],Table4[Cancer history],1,FALSE)</f>
        <v>Yes</v>
      </c>
      <c r="G518" s="11" t="str">
        <f>VLOOKUP(Table4[[#This Row],[Smoker2]],Table4[Smoker2],1,FALSE)</f>
        <v>NO</v>
      </c>
      <c r="H518" s="11" t="str">
        <f>VLOOKUP(Table4[[#This Row],[Heart Issues]],Table4[Heart Issues],1,FALSE)</f>
        <v>No</v>
      </c>
      <c r="I518" s="11">
        <f>VLOOKUP(Table4[[#This Row],[Number of Major Surgeries]],Table4[Number of Major Surgeries],1,FALSE)</f>
        <v>1</v>
      </c>
      <c r="J518" s="11" t="str">
        <f>VLOOKUP('Medical Examinations'!M518,'Medical Examinations'!M518:M2852,1,FALSE)</f>
        <v>obesity</v>
      </c>
      <c r="K518" s="11" t="str">
        <f>VLOOKUP('Medical Examinations'!N518,'Medical Examinations'!N518:N2852,1,FALSE)</f>
        <v>normal</v>
      </c>
      <c r="L518" s="11" t="str">
        <f>VLOOKUP(Table3[[#This Row],[date of birth]],Table3[date of birth],1,FALSE)</f>
        <v>25-Oct-1996</v>
      </c>
      <c r="M518" s="11">
        <f>VLOOKUP(Table3[[#This Row],[age]],Table3[age],1,FALSE)</f>
        <v>26</v>
      </c>
      <c r="N518" s="65">
        <f>VLOOKUP(Table3[[#This Row],[charges2]],Table3[charges2],1,FALSE)</f>
        <v>4661.29</v>
      </c>
      <c r="O518" s="11" t="str">
        <f>VLOOKUP(Table3[[#This Row],[HOSPITAL TIER2]],Table3[HOSPITAL TIER2],1,FALSE)</f>
        <v>tier - 2</v>
      </c>
      <c r="P518" s="11" t="str">
        <f>VLOOKUP(Table3[[#This Row],[city tier2]],Table3[city tier2],1,FALSE)</f>
        <v>tier - 1</v>
      </c>
      <c r="Q518" s="11" t="str">
        <f>VLOOKUP(Table3[[#This Row],[state id2]],Table3[state id2],1,FALSE)</f>
        <v>R1017</v>
      </c>
      <c r="R518" s="11">
        <f t="shared" si="16"/>
        <v>-0.11389008994648409</v>
      </c>
      <c r="S518" s="11">
        <f t="shared" si="17"/>
        <v>8.5977666343134938E-3</v>
      </c>
    </row>
    <row r="519" spans="1:19" x14ac:dyDescent="0.25">
      <c r="A519" s="20" t="str">
        <f>VLOOKUP('Customer Names'!A519,'Customer Names'!A519:A2854,1,FALSE)</f>
        <v>Id518</v>
      </c>
      <c r="B519" s="20" t="str">
        <f>VLOOKUP(Table6[[#This Row],[NAME]],Table6[NAME],1,FALSE)</f>
        <v>Karen</v>
      </c>
      <c r="C519" s="11">
        <f>VLOOKUP(Table4[[#This Row],[BMI]],Table4[BMI],1,FALSE)</f>
        <v>27.94</v>
      </c>
      <c r="D519" s="11">
        <f>VLOOKUP(Table4[[#This Row],[HBA1C]],Table4[HBA1C],1,FALSE)</f>
        <v>4.4800000000000004</v>
      </c>
      <c r="E519" s="11" t="str">
        <f>VLOOKUP(Table4[[#This Row],[Any Transplants]],Table4[Any Transplants],1,FALSE)</f>
        <v>No</v>
      </c>
      <c r="F519" s="11" t="str">
        <f>VLOOKUP(Table4[[#This Row],[Cancer history]],Table4[Cancer history],1,FALSE)</f>
        <v>Yes</v>
      </c>
      <c r="G519" s="11" t="str">
        <f>VLOOKUP(Table4[[#This Row],[Smoker2]],Table4[Smoker2],1,FALSE)</f>
        <v>YES</v>
      </c>
      <c r="H519" s="11" t="str">
        <f>VLOOKUP(Table4[[#This Row],[Heart Issues]],Table4[Heart Issues],1,FALSE)</f>
        <v>No</v>
      </c>
      <c r="I519" s="11">
        <f>VLOOKUP(Table4[[#This Row],[Number of Major Surgeries]],Table4[Number of Major Surgeries],1,FALSE)</f>
        <v>1</v>
      </c>
      <c r="J519" s="11" t="str">
        <f>VLOOKUP('Medical Examinations'!M519,'Medical Examinations'!M519:M2853,1,FALSE)</f>
        <v>over weight</v>
      </c>
      <c r="K519" s="11" t="str">
        <f>VLOOKUP('Medical Examinations'!N519,'Medical Examinations'!N519:N2853,1,FALSE)</f>
        <v>normal</v>
      </c>
      <c r="L519" s="11" t="str">
        <f>VLOOKUP(Table3[[#This Row],[date of birth]],Table3[date of birth],1,FALSE)</f>
        <v>5-Aug-1990</v>
      </c>
      <c r="M519" s="11">
        <f>VLOOKUP(Table3[[#This Row],[age]],Table3[age],1,FALSE)</f>
        <v>32</v>
      </c>
      <c r="N519" s="65">
        <f>VLOOKUP(Table3[[#This Row],[charges2]],Table3[charges2],1,FALSE)</f>
        <v>4667.6099999999997</v>
      </c>
      <c r="O519" s="11" t="str">
        <f>VLOOKUP(Table3[[#This Row],[HOSPITAL TIER2]],Table3[HOSPITAL TIER2],1,FALSE)</f>
        <v>tier - 3</v>
      </c>
      <c r="P519" s="11" t="str">
        <f>VLOOKUP(Table3[[#This Row],[city tier2]],Table3[city tier2],1,FALSE)</f>
        <v>tier - 3</v>
      </c>
      <c r="Q519" s="11" t="str">
        <f>VLOOKUP(Table3[[#This Row],[state id2]],Table3[state id2],1,FALSE)</f>
        <v>R1016</v>
      </c>
      <c r="R519" s="11">
        <f t="shared" si="16"/>
        <v>-0.11344715200756177</v>
      </c>
      <c r="S519" s="11">
        <f t="shared" si="17"/>
        <v>7.7217291136197777E-3</v>
      </c>
    </row>
    <row r="520" spans="1:19" x14ac:dyDescent="0.25">
      <c r="A520" s="20" t="str">
        <f>VLOOKUP('Customer Names'!A520,'Customer Names'!A520:A2855,1,FALSE)</f>
        <v>Id519</v>
      </c>
      <c r="B520" s="20" t="str">
        <f>VLOOKUP(Table6[[#This Row],[NAME]],Table6[NAME],1,FALSE)</f>
        <v>Gregory</v>
      </c>
      <c r="C520" s="11">
        <f>VLOOKUP(Table4[[#This Row],[BMI]],Table4[BMI],1,FALSE)</f>
        <v>27.1</v>
      </c>
      <c r="D520" s="11">
        <f>VLOOKUP(Table4[[#This Row],[HBA1C]],Table4[HBA1C],1,FALSE)</f>
        <v>5.73</v>
      </c>
      <c r="E520" s="11" t="str">
        <f>VLOOKUP(Table4[[#This Row],[Any Transplants]],Table4[Any Transplants],1,FALSE)</f>
        <v>No</v>
      </c>
      <c r="F520" s="11" t="str">
        <f>VLOOKUP(Table4[[#This Row],[Cancer history]],Table4[Cancer history],1,FALSE)</f>
        <v>No</v>
      </c>
      <c r="G520" s="11" t="str">
        <f>VLOOKUP(Table4[[#This Row],[Smoker2]],Table4[Smoker2],1,FALSE)</f>
        <v>YES</v>
      </c>
      <c r="H520" s="11" t="str">
        <f>VLOOKUP(Table4[[#This Row],[Heart Issues]],Table4[Heart Issues],1,FALSE)</f>
        <v>No</v>
      </c>
      <c r="I520" s="11">
        <f>VLOOKUP(Table4[[#This Row],[Number of Major Surgeries]],Table4[Number of Major Surgeries],1,FALSE)</f>
        <v>0</v>
      </c>
      <c r="J520" s="11" t="str">
        <f>VLOOKUP('Medical Examinations'!M520,'Medical Examinations'!M520:M2854,1,FALSE)</f>
        <v>over weight</v>
      </c>
      <c r="K520" s="11" t="str">
        <f>VLOOKUP('Medical Examinations'!N520,'Medical Examinations'!N520:N2854,1,FALSE)</f>
        <v>prediabetes</v>
      </c>
      <c r="L520" s="11" t="str">
        <f>VLOOKUP(Table3[[#This Row],[date of birth]],Table3[date of birth],1,FALSE)</f>
        <v>26-Sep-1990</v>
      </c>
      <c r="M520" s="11">
        <f>VLOOKUP(Table3[[#This Row],[age]],Table3[age],1,FALSE)</f>
        <v>32</v>
      </c>
      <c r="N520" s="65">
        <f>VLOOKUP(Table3[[#This Row],[charges2]],Table3[charges2],1,FALSE)</f>
        <v>4670.6400000000003</v>
      </c>
      <c r="O520" s="11" t="str">
        <f>VLOOKUP(Table3[[#This Row],[HOSPITAL TIER2]],Table3[HOSPITAL TIER2],1,FALSE)</f>
        <v>tier - 2</v>
      </c>
      <c r="P520" s="11" t="str">
        <f>VLOOKUP(Table3[[#This Row],[city tier2]],Table3[city tier2],1,FALSE)</f>
        <v>tier - 2</v>
      </c>
      <c r="Q520" s="11" t="str">
        <f>VLOOKUP(Table3[[#This Row],[state id2]],Table3[state id2],1,FALSE)</f>
        <v>R1011</v>
      </c>
      <c r="R520" s="11">
        <f t="shared" si="16"/>
        <v>-0.11361491010492955</v>
      </c>
      <c r="S520" s="11">
        <f t="shared" si="17"/>
        <v>7.2426147950043493E-3</v>
      </c>
    </row>
    <row r="521" spans="1:19" x14ac:dyDescent="0.25">
      <c r="A521" s="20" t="str">
        <f>VLOOKUP('Customer Names'!A521,'Customer Names'!A521:A2856,1,FALSE)</f>
        <v>Id520</v>
      </c>
      <c r="B521" s="20" t="str">
        <f>VLOOKUP(Table6[[#This Row],[NAME]],Table6[NAME],1,FALSE)</f>
        <v>Sabine</v>
      </c>
      <c r="C521" s="11">
        <f>VLOOKUP(Table4[[#This Row],[BMI]],Table4[BMI],1,FALSE)</f>
        <v>18.3</v>
      </c>
      <c r="D521" s="11">
        <f>VLOOKUP(Table4[[#This Row],[HBA1C]],Table4[HBA1C],1,FALSE)</f>
        <v>5.46</v>
      </c>
      <c r="E521" s="11" t="str">
        <f>VLOOKUP(Table4[[#This Row],[Any Transplants]],Table4[Any Transplants],1,FALSE)</f>
        <v>No</v>
      </c>
      <c r="F521" s="11" t="str">
        <f>VLOOKUP(Table4[[#This Row],[Cancer history]],Table4[Cancer history],1,FALSE)</f>
        <v>Yes</v>
      </c>
      <c r="G521" s="11" t="str">
        <f>VLOOKUP(Table4[[#This Row],[Smoker2]],Table4[Smoker2],1,FALSE)</f>
        <v>YES</v>
      </c>
      <c r="H521" s="11" t="str">
        <f>VLOOKUP(Table4[[#This Row],[Heart Issues]],Table4[Heart Issues],1,FALSE)</f>
        <v>yes</v>
      </c>
      <c r="I521" s="11">
        <f>VLOOKUP(Table4[[#This Row],[Number of Major Surgeries]],Table4[Number of Major Surgeries],1,FALSE)</f>
        <v>1</v>
      </c>
      <c r="J521" s="11" t="str">
        <f>VLOOKUP('Medical Examinations'!M521,'Medical Examinations'!M521:M2855,1,FALSE)</f>
        <v>underweight</v>
      </c>
      <c r="K521" s="11" t="str">
        <f>VLOOKUP('Medical Examinations'!N521,'Medical Examinations'!N521:N2855,1,FALSE)</f>
        <v>normal</v>
      </c>
      <c r="L521" s="11" t="str">
        <f>VLOOKUP(Table3[[#This Row],[date of birth]],Table3[date of birth],1,FALSE)</f>
        <v>13-Jul-1990</v>
      </c>
      <c r="M521" s="11">
        <f>VLOOKUP(Table3[[#This Row],[age]],Table3[age],1,FALSE)</f>
        <v>32</v>
      </c>
      <c r="N521" s="65">
        <f>VLOOKUP(Table3[[#This Row],[charges2]],Table3[charges2],1,FALSE)</f>
        <v>4673.3900000000003</v>
      </c>
      <c r="O521" s="11" t="str">
        <f>VLOOKUP(Table3[[#This Row],[HOSPITAL TIER2]],Table3[HOSPITAL TIER2],1,FALSE)</f>
        <v>tier - 2</v>
      </c>
      <c r="P521" s="11" t="str">
        <f>VLOOKUP(Table3[[#This Row],[city tier2]],Table3[city tier2],1,FALSE)</f>
        <v>tier - 1</v>
      </c>
      <c r="Q521" s="11" t="str">
        <f>VLOOKUP(Table3[[#This Row],[state id2]],Table3[state id2],1,FALSE)</f>
        <v>R1013</v>
      </c>
      <c r="R521" s="11">
        <f t="shared" si="16"/>
        <v>-0.11383667154060854</v>
      </c>
      <c r="S521" s="11">
        <f t="shared" si="17"/>
        <v>7.0591349811768966E-3</v>
      </c>
    </row>
    <row r="522" spans="1:19" x14ac:dyDescent="0.25">
      <c r="A522" s="20" t="str">
        <f>VLOOKUP('Customer Names'!A522,'Customer Names'!A522:A2857,1,FALSE)</f>
        <v>Id521</v>
      </c>
      <c r="B522" s="20" t="str">
        <f>VLOOKUP(Table6[[#This Row],[NAME]],Table6[NAME],1,FALSE)</f>
        <v>Joseph</v>
      </c>
      <c r="C522" s="11">
        <f>VLOOKUP(Table4[[#This Row],[BMI]],Table4[BMI],1,FALSE)</f>
        <v>25.3</v>
      </c>
      <c r="D522" s="11">
        <f>VLOOKUP(Table4[[#This Row],[HBA1C]],Table4[HBA1C],1,FALSE)</f>
        <v>5.0199999999999996</v>
      </c>
      <c r="E522" s="11" t="str">
        <f>VLOOKUP(Table4[[#This Row],[Any Transplants]],Table4[Any Transplants],1,FALSE)</f>
        <v>No</v>
      </c>
      <c r="F522" s="11" t="str">
        <f>VLOOKUP(Table4[[#This Row],[Cancer history]],Table4[Cancer history],1,FALSE)</f>
        <v>No</v>
      </c>
      <c r="G522" s="11" t="str">
        <f>VLOOKUP(Table4[[#This Row],[Smoker2]],Table4[Smoker2],1,FALSE)</f>
        <v>YES</v>
      </c>
      <c r="H522" s="11" t="str">
        <f>VLOOKUP(Table4[[#This Row],[Heart Issues]],Table4[Heart Issues],1,FALSE)</f>
        <v>yes</v>
      </c>
      <c r="I522" s="11">
        <f>VLOOKUP(Table4[[#This Row],[Number of Major Surgeries]],Table4[Number of Major Surgeries],1,FALSE)</f>
        <v>1</v>
      </c>
      <c r="J522" s="11" t="str">
        <f>VLOOKUP('Medical Examinations'!M522,'Medical Examinations'!M522:M2856,1,FALSE)</f>
        <v>over weight</v>
      </c>
      <c r="K522" s="11" t="str">
        <f>VLOOKUP('Medical Examinations'!N522,'Medical Examinations'!N522:N2856,1,FALSE)</f>
        <v>normal</v>
      </c>
      <c r="L522" s="11" t="str">
        <f>VLOOKUP(Table3[[#This Row],[date of birth]],Table3[date of birth],1,FALSE)</f>
        <v>18-Oct-1979</v>
      </c>
      <c r="M522" s="11">
        <f>VLOOKUP(Table3[[#This Row],[age]],Table3[age],1,FALSE)</f>
        <v>43</v>
      </c>
      <c r="N522" s="65">
        <f>VLOOKUP(Table3[[#This Row],[charges2]],Table3[charges2],1,FALSE)</f>
        <v>4674.2</v>
      </c>
      <c r="O522" s="11" t="str">
        <f>VLOOKUP(Table3[[#This Row],[HOSPITAL TIER2]],Table3[HOSPITAL TIER2],1,FALSE)</f>
        <v>tier - 2</v>
      </c>
      <c r="P522" s="11" t="str">
        <f>VLOOKUP(Table3[[#This Row],[city tier2]],Table3[city tier2],1,FALSE)</f>
        <v>tier - 1</v>
      </c>
      <c r="Q522" s="11" t="str">
        <f>VLOOKUP(Table3[[#This Row],[state id2]],Table3[state id2],1,FALSE)</f>
        <v>R1013</v>
      </c>
      <c r="R522" s="11">
        <f t="shared" si="16"/>
        <v>-0.11465995396505081</v>
      </c>
      <c r="S522" s="11">
        <f t="shared" si="17"/>
        <v>6.8111232818130561E-3</v>
      </c>
    </row>
    <row r="523" spans="1:19" x14ac:dyDescent="0.25">
      <c r="A523" s="20" t="str">
        <f>VLOOKUP('Customer Names'!A523,'Customer Names'!A523:A2858,1,FALSE)</f>
        <v>Id522</v>
      </c>
      <c r="B523" s="20" t="str">
        <f>VLOOKUP(Table6[[#This Row],[NAME]],Table6[NAME],1,FALSE)</f>
        <v>Adam</v>
      </c>
      <c r="C523" s="11">
        <f>VLOOKUP(Table4[[#This Row],[BMI]],Table4[BMI],1,FALSE)</f>
        <v>38.83</v>
      </c>
      <c r="D523" s="11">
        <f>VLOOKUP(Table4[[#This Row],[HBA1C]],Table4[HBA1C],1,FALSE)</f>
        <v>6.36</v>
      </c>
      <c r="E523" s="11" t="str">
        <f>VLOOKUP(Table4[[#This Row],[Any Transplants]],Table4[Any Transplants],1,FALSE)</f>
        <v>No</v>
      </c>
      <c r="F523" s="11" t="str">
        <f>VLOOKUP(Table4[[#This Row],[Cancer history]],Table4[Cancer history],1,FALSE)</f>
        <v>No</v>
      </c>
      <c r="G523" s="11" t="str">
        <f>VLOOKUP(Table4[[#This Row],[Smoker2]],Table4[Smoker2],1,FALSE)</f>
        <v>NO</v>
      </c>
      <c r="H523" s="11" t="str">
        <f>VLOOKUP(Table4[[#This Row],[Heart Issues]],Table4[Heart Issues],1,FALSE)</f>
        <v>No</v>
      </c>
      <c r="I523" s="11">
        <f>VLOOKUP(Table4[[#This Row],[Number of Major Surgeries]],Table4[Number of Major Surgeries],1,FALSE)</f>
        <v>1</v>
      </c>
      <c r="J523" s="11" t="str">
        <f>VLOOKUP('Medical Examinations'!M523,'Medical Examinations'!M523:M2857,1,FALSE)</f>
        <v>obesity</v>
      </c>
      <c r="K523" s="11" t="str">
        <f>VLOOKUP('Medical Examinations'!N523,'Medical Examinations'!N523:N2857,1,FALSE)</f>
        <v>prediabetes</v>
      </c>
      <c r="L523" s="11" t="str">
        <f>VLOOKUP(Table3[[#This Row],[date of birth]],Table3[date of birth],1,FALSE)</f>
        <v>4-Oct-2003</v>
      </c>
      <c r="M523" s="11">
        <f>VLOOKUP(Table3[[#This Row],[age]],Table3[age],1,FALSE)</f>
        <v>19</v>
      </c>
      <c r="N523" s="65">
        <f>VLOOKUP(Table3[[#This Row],[charges2]],Table3[charges2],1,FALSE)</f>
        <v>4678.8</v>
      </c>
      <c r="O523" s="11" t="str">
        <f>VLOOKUP(Table3[[#This Row],[HOSPITAL TIER2]],Table3[HOSPITAL TIER2],1,FALSE)</f>
        <v>tier - 2</v>
      </c>
      <c r="P523" s="11" t="str">
        <f>VLOOKUP(Table3[[#This Row],[city tier2]],Table3[city tier2],1,FALSE)</f>
        <v>tier - 1</v>
      </c>
      <c r="Q523" s="11" t="str">
        <f>VLOOKUP(Table3[[#This Row],[state id2]],Table3[state id2],1,FALSE)</f>
        <v>R1021</v>
      </c>
      <c r="R523" s="11">
        <f t="shared" si="16"/>
        <v>-0.11467890566328032</v>
      </c>
      <c r="S523" s="11">
        <f t="shared" si="17"/>
        <v>6.8022155589350991E-3</v>
      </c>
    </row>
    <row r="524" spans="1:19" x14ac:dyDescent="0.25">
      <c r="A524" s="20" t="str">
        <f>VLOOKUP('Customer Names'!A524,'Customer Names'!A524:A2859,1,FALSE)</f>
        <v>Id523</v>
      </c>
      <c r="B524" s="20" t="str">
        <f>VLOOKUP(Table6[[#This Row],[NAME]],Table6[NAME],1,FALSE)</f>
        <v>Karolyn A</v>
      </c>
      <c r="C524" s="11">
        <f>VLOOKUP(Table4[[#This Row],[BMI]],Table4[BMI],1,FALSE)</f>
        <v>27.6</v>
      </c>
      <c r="D524" s="11">
        <f>VLOOKUP(Table4[[#This Row],[HBA1C]],Table4[HBA1C],1,FALSE)</f>
        <v>5.36</v>
      </c>
      <c r="E524" s="11" t="str">
        <f>VLOOKUP(Table4[[#This Row],[Any Transplants]],Table4[Any Transplants],1,FALSE)</f>
        <v>No</v>
      </c>
      <c r="F524" s="11" t="str">
        <f>VLOOKUP(Table4[[#This Row],[Cancer history]],Table4[Cancer history],1,FALSE)</f>
        <v>No</v>
      </c>
      <c r="G524" s="11" t="str">
        <f>VLOOKUP(Table4[[#This Row],[Smoker2]],Table4[Smoker2],1,FALSE)</f>
        <v>NO</v>
      </c>
      <c r="H524" s="11" t="str">
        <f>VLOOKUP(Table4[[#This Row],[Heart Issues]],Table4[Heart Issues],1,FALSE)</f>
        <v>No</v>
      </c>
      <c r="I524" s="11">
        <f>VLOOKUP(Table4[[#This Row],[Number of Major Surgeries]],Table4[Number of Major Surgeries],1,FALSE)</f>
        <v>1</v>
      </c>
      <c r="J524" s="11" t="str">
        <f>VLOOKUP('Medical Examinations'!M524,'Medical Examinations'!M524:M2858,1,FALSE)</f>
        <v>over weight</v>
      </c>
      <c r="K524" s="11" t="str">
        <f>VLOOKUP('Medical Examinations'!N524,'Medical Examinations'!N524:N2858,1,FALSE)</f>
        <v>normal</v>
      </c>
      <c r="L524" s="11" t="str">
        <f>VLOOKUP(Table3[[#This Row],[date of birth]],Table3[date of birth],1,FALSE)</f>
        <v>4-Sep-1990</v>
      </c>
      <c r="M524" s="11">
        <f>VLOOKUP(Table3[[#This Row],[age]],Table3[age],1,FALSE)</f>
        <v>32</v>
      </c>
      <c r="N524" s="65">
        <f>VLOOKUP(Table3[[#This Row],[charges2]],Table3[charges2],1,FALSE)</f>
        <v>4686.3900000000003</v>
      </c>
      <c r="O524" s="11" t="str">
        <f>VLOOKUP(Table3[[#This Row],[HOSPITAL TIER2]],Table3[HOSPITAL TIER2],1,FALSE)</f>
        <v>tier - 3</v>
      </c>
      <c r="P524" s="11" t="str">
        <f>VLOOKUP(Table3[[#This Row],[city tier2]],Table3[city tier2],1,FALSE)</f>
        <v>tier - 3</v>
      </c>
      <c r="Q524" s="11" t="str">
        <f>VLOOKUP(Table3[[#This Row],[state id2]],Table3[state id2],1,FALSE)</f>
        <v>R1013</v>
      </c>
      <c r="R524" s="11">
        <f t="shared" si="16"/>
        <v>-0.11369455592759121</v>
      </c>
      <c r="S524" s="11">
        <f t="shared" si="17"/>
        <v>6.7329106385145068E-3</v>
      </c>
    </row>
    <row r="525" spans="1:19" x14ac:dyDescent="0.25">
      <c r="A525" s="20" t="str">
        <f>VLOOKUP('Customer Names'!A525,'Customer Names'!A525:A2860,1,FALSE)</f>
        <v>Id524</v>
      </c>
      <c r="B525" s="20" t="str">
        <f>VLOOKUP(Table6[[#This Row],[NAME]],Table6[NAME],1,FALSE)</f>
        <v>.  Anita L.</v>
      </c>
      <c r="C525" s="11">
        <f>VLOOKUP(Table4[[#This Row],[BMI]],Table4[BMI],1,FALSE)</f>
        <v>46.4</v>
      </c>
      <c r="D525" s="11">
        <f>VLOOKUP(Table4[[#This Row],[HBA1C]],Table4[HBA1C],1,FALSE)</f>
        <v>8.3699999999999992</v>
      </c>
      <c r="E525" s="11" t="str">
        <f>VLOOKUP(Table4[[#This Row],[Any Transplants]],Table4[Any Transplants],1,FALSE)</f>
        <v>No</v>
      </c>
      <c r="F525" s="11" t="str">
        <f>VLOOKUP(Table4[[#This Row],[Cancer history]],Table4[Cancer history],1,FALSE)</f>
        <v>Yes</v>
      </c>
      <c r="G525" s="11" t="str">
        <f>VLOOKUP(Table4[[#This Row],[Smoker2]],Table4[Smoker2],1,FALSE)</f>
        <v>NO</v>
      </c>
      <c r="H525" s="11" t="str">
        <f>VLOOKUP(Table4[[#This Row],[Heart Issues]],Table4[Heart Issues],1,FALSE)</f>
        <v>yes</v>
      </c>
      <c r="I525" s="11">
        <f>VLOOKUP(Table4[[#This Row],[Number of Major Surgeries]],Table4[Number of Major Surgeries],1,FALSE)</f>
        <v>1</v>
      </c>
      <c r="J525" s="11" t="str">
        <f>VLOOKUP('Medical Examinations'!M525,'Medical Examinations'!M525:M2859,1,FALSE)</f>
        <v>obesity</v>
      </c>
      <c r="K525" s="11" t="str">
        <f>VLOOKUP('Medical Examinations'!N525,'Medical Examinations'!N525:N2859,1,FALSE)</f>
        <v>diabetes</v>
      </c>
      <c r="L525" s="11" t="str">
        <f>VLOOKUP(Table3[[#This Row],[date of birth]],Table3[date of birth],1,FALSE)</f>
        <v>22-Jun-2003</v>
      </c>
      <c r="M525" s="11">
        <f>VLOOKUP(Table3[[#This Row],[age]],Table3[age],1,FALSE)</f>
        <v>19</v>
      </c>
      <c r="N525" s="65">
        <f>VLOOKUP(Table3[[#This Row],[charges2]],Table3[charges2],1,FALSE)</f>
        <v>4687.8</v>
      </c>
      <c r="O525" s="11" t="str">
        <f>VLOOKUP(Table3[[#This Row],[HOSPITAL TIER2]],Table3[HOSPITAL TIER2],1,FALSE)</f>
        <v>tier - 2</v>
      </c>
      <c r="P525" s="11" t="str">
        <f>VLOOKUP(Table3[[#This Row],[city tier2]],Table3[city tier2],1,FALSE)</f>
        <v>tier - 3</v>
      </c>
      <c r="Q525" s="11" t="str">
        <f>VLOOKUP(Table3[[#This Row],[state id2]],Table3[state id2],1,FALSE)</f>
        <v>R1011</v>
      </c>
      <c r="R525" s="11">
        <f t="shared" si="16"/>
        <v>-0.11388568708341512</v>
      </c>
      <c r="S525" s="11">
        <f t="shared" si="17"/>
        <v>6.4597632660219209E-3</v>
      </c>
    </row>
    <row r="526" spans="1:19" x14ac:dyDescent="0.25">
      <c r="A526" s="20" t="str">
        <f>VLOOKUP('Customer Names'!A526,'Customer Names'!A526:A2861,1,FALSE)</f>
        <v>Id525</v>
      </c>
      <c r="B526" s="20" t="str">
        <f>VLOOKUP(Table6[[#This Row],[NAME]],Table6[NAME],1,FALSE)</f>
        <v>Laura E.</v>
      </c>
      <c r="C526" s="11">
        <f>VLOOKUP(Table4[[#This Row],[BMI]],Table4[BMI],1,FALSE)</f>
        <v>51.92</v>
      </c>
      <c r="D526" s="11">
        <f>VLOOKUP(Table4[[#This Row],[HBA1C]],Table4[HBA1C],1,FALSE)</f>
        <v>5.18</v>
      </c>
      <c r="E526" s="11" t="str">
        <f>VLOOKUP(Table4[[#This Row],[Any Transplants]],Table4[Any Transplants],1,FALSE)</f>
        <v>No</v>
      </c>
      <c r="F526" s="11" t="str">
        <f>VLOOKUP(Table4[[#This Row],[Cancer history]],Table4[Cancer history],1,FALSE)</f>
        <v>Yes</v>
      </c>
      <c r="G526" s="11" t="str">
        <f>VLOOKUP(Table4[[#This Row],[Smoker2]],Table4[Smoker2],1,FALSE)</f>
        <v>NO</v>
      </c>
      <c r="H526" s="11" t="str">
        <f>VLOOKUP(Table4[[#This Row],[Heart Issues]],Table4[Heart Issues],1,FALSE)</f>
        <v>yes</v>
      </c>
      <c r="I526" s="11">
        <f>VLOOKUP(Table4[[#This Row],[Number of Major Surgeries]],Table4[Number of Major Surgeries],1,FALSE)</f>
        <v>1</v>
      </c>
      <c r="J526" s="11" t="str">
        <f>VLOOKUP('Medical Examinations'!M526,'Medical Examinations'!M526:M2860,1,FALSE)</f>
        <v>obesity</v>
      </c>
      <c r="K526" s="11" t="str">
        <f>VLOOKUP('Medical Examinations'!N526,'Medical Examinations'!N526:N2860,1,FALSE)</f>
        <v>normal</v>
      </c>
      <c r="L526" s="11" t="str">
        <f>VLOOKUP(Table3[[#This Row],[date of birth]],Table3[date of birth],1,FALSE)</f>
        <v>4-Dec-1977</v>
      </c>
      <c r="M526" s="11">
        <f>VLOOKUP(Table3[[#This Row],[age]],Table3[age],1,FALSE)</f>
        <v>45</v>
      </c>
      <c r="N526" s="65">
        <f>VLOOKUP(Table3[[#This Row],[charges2]],Table3[charges2],1,FALSE)</f>
        <v>4699.47</v>
      </c>
      <c r="O526" s="11" t="str">
        <f>VLOOKUP(Table3[[#This Row],[HOSPITAL TIER2]],Table3[HOSPITAL TIER2],1,FALSE)</f>
        <v>tier - 2</v>
      </c>
      <c r="P526" s="11" t="str">
        <f>VLOOKUP(Table3[[#This Row],[city tier2]],Table3[city tier2],1,FALSE)</f>
        <v>tier - 3</v>
      </c>
      <c r="Q526" s="11" t="str">
        <f>VLOOKUP(Table3[[#This Row],[state id2]],Table3[state id2],1,FALSE)</f>
        <v>R1013</v>
      </c>
      <c r="R526" s="11">
        <f t="shared" si="16"/>
        <v>-0.11197092382052393</v>
      </c>
      <c r="S526" s="11">
        <f t="shared" si="17"/>
        <v>7.4260702698629106E-3</v>
      </c>
    </row>
    <row r="527" spans="1:19" x14ac:dyDescent="0.25">
      <c r="A527" s="20" t="str">
        <f>VLOOKUP('Customer Names'!A527,'Customer Names'!A527:A2862,1,FALSE)</f>
        <v>Id526</v>
      </c>
      <c r="B527" s="20" t="str">
        <f>VLOOKUP(Table6[[#This Row],[NAME]],Table6[NAME],1,FALSE)</f>
        <v>Sarah</v>
      </c>
      <c r="C527" s="11">
        <f>VLOOKUP(Table4[[#This Row],[BMI]],Table4[BMI],1,FALSE)</f>
        <v>32.395000000000003</v>
      </c>
      <c r="D527" s="11">
        <f>VLOOKUP(Table4[[#This Row],[HBA1C]],Table4[HBA1C],1,FALSE)</f>
        <v>5.68</v>
      </c>
      <c r="E527" s="11" t="str">
        <f>VLOOKUP(Table4[[#This Row],[Any Transplants]],Table4[Any Transplants],1,FALSE)</f>
        <v>No</v>
      </c>
      <c r="F527" s="11" t="str">
        <f>VLOOKUP(Table4[[#This Row],[Cancer history]],Table4[Cancer history],1,FALSE)</f>
        <v>No</v>
      </c>
      <c r="G527" s="11" t="str">
        <f>VLOOKUP(Table4[[#This Row],[Smoker2]],Table4[Smoker2],1,FALSE)</f>
        <v>NO</v>
      </c>
      <c r="H527" s="11" t="str">
        <f>VLOOKUP(Table4[[#This Row],[Heart Issues]],Table4[Heart Issues],1,FALSE)</f>
        <v>yes</v>
      </c>
      <c r="I527" s="11">
        <f>VLOOKUP(Table4[[#This Row],[Number of Major Surgeries]],Table4[Number of Major Surgeries],1,FALSE)</f>
        <v>1</v>
      </c>
      <c r="J527" s="11" t="str">
        <f>VLOOKUP('Medical Examinations'!M527,'Medical Examinations'!M527:M2861,1,FALSE)</f>
        <v>obesity</v>
      </c>
      <c r="K527" s="11" t="str">
        <f>VLOOKUP('Medical Examinations'!N527,'Medical Examinations'!N527:N2861,1,FALSE)</f>
        <v>normal</v>
      </c>
      <c r="L527" s="11" t="str">
        <f>VLOOKUP(Table3[[#This Row],[date of birth]],Table3[date of birth],1,FALSE)</f>
        <v>12-Aug-1981</v>
      </c>
      <c r="M527" s="11">
        <f>VLOOKUP(Table3[[#This Row],[age]],Table3[age],1,FALSE)</f>
        <v>41</v>
      </c>
      <c r="N527" s="65">
        <f>VLOOKUP(Table3[[#This Row],[charges2]],Table3[charges2],1,FALSE)</f>
        <v>4712.12</v>
      </c>
      <c r="O527" s="11" t="str">
        <f>VLOOKUP(Table3[[#This Row],[HOSPITAL TIER2]],Table3[HOSPITAL TIER2],1,FALSE)</f>
        <v>tier - 2</v>
      </c>
      <c r="P527" s="11" t="str">
        <f>VLOOKUP(Table3[[#This Row],[city tier2]],Table3[city tier2],1,FALSE)</f>
        <v>tier - 3</v>
      </c>
      <c r="Q527" s="11" t="str">
        <f>VLOOKUP(Table3[[#This Row],[state id2]],Table3[state id2],1,FALSE)</f>
        <v>R1011</v>
      </c>
      <c r="R527" s="11">
        <f t="shared" si="16"/>
        <v>-0.11237549138828673</v>
      </c>
      <c r="S527" s="11">
        <f t="shared" si="17"/>
        <v>7.4734713321556092E-3</v>
      </c>
    </row>
    <row r="528" spans="1:19" x14ac:dyDescent="0.25">
      <c r="A528" s="20" t="str">
        <f>VLOOKUP('Customer Names'!A528,'Customer Names'!A528:A2863,1,FALSE)</f>
        <v>Id527</v>
      </c>
      <c r="B528" s="20" t="str">
        <f>VLOOKUP(Table6[[#This Row],[NAME]],Table6[NAME],1,FALSE)</f>
        <v>.  Ashley E</v>
      </c>
      <c r="C528" s="11">
        <f>VLOOKUP(Table4[[#This Row],[BMI]],Table4[BMI],1,FALSE)</f>
        <v>46.19</v>
      </c>
      <c r="D528" s="11">
        <f>VLOOKUP(Table4[[#This Row],[HBA1C]],Table4[HBA1C],1,FALSE)</f>
        <v>7.31</v>
      </c>
      <c r="E528" s="11" t="str">
        <f>VLOOKUP(Table4[[#This Row],[Any Transplants]],Table4[Any Transplants],1,FALSE)</f>
        <v>No</v>
      </c>
      <c r="F528" s="11" t="str">
        <f>VLOOKUP(Table4[[#This Row],[Cancer history]],Table4[Cancer history],1,FALSE)</f>
        <v>Yes</v>
      </c>
      <c r="G528" s="11" t="str">
        <f>VLOOKUP(Table4[[#This Row],[Smoker2]],Table4[Smoker2],1,FALSE)</f>
        <v>NO</v>
      </c>
      <c r="H528" s="11" t="str">
        <f>VLOOKUP(Table4[[#This Row],[Heart Issues]],Table4[Heart Issues],1,FALSE)</f>
        <v>yes</v>
      </c>
      <c r="I528" s="11">
        <f>VLOOKUP(Table4[[#This Row],[Number of Major Surgeries]],Table4[Number of Major Surgeries],1,FALSE)</f>
        <v>1</v>
      </c>
      <c r="J528" s="11" t="str">
        <f>VLOOKUP('Medical Examinations'!M528,'Medical Examinations'!M528:M2862,1,FALSE)</f>
        <v>obesity</v>
      </c>
      <c r="K528" s="11" t="str">
        <f>VLOOKUP('Medical Examinations'!N528,'Medical Examinations'!N528:N2862,1,FALSE)</f>
        <v>diabetes</v>
      </c>
      <c r="L528" s="11" t="str">
        <f>VLOOKUP(Table3[[#This Row],[date of birth]],Table3[date of birth],1,FALSE)</f>
        <v>9-Oct-1992</v>
      </c>
      <c r="M528" s="11">
        <f>VLOOKUP(Table3[[#This Row],[age]],Table3[age],1,FALSE)</f>
        <v>30</v>
      </c>
      <c r="N528" s="65">
        <f>VLOOKUP(Table3[[#This Row],[charges2]],Table3[charges2],1,FALSE)</f>
        <v>4718.2</v>
      </c>
      <c r="O528" s="11" t="str">
        <f>VLOOKUP(Table3[[#This Row],[HOSPITAL TIER2]],Table3[HOSPITAL TIER2],1,FALSE)</f>
        <v>tier - 2</v>
      </c>
      <c r="P528" s="11" t="str">
        <f>VLOOKUP(Table3[[#This Row],[city tier2]],Table3[city tier2],1,FALSE)</f>
        <v>tier - 3</v>
      </c>
      <c r="Q528" s="11" t="str">
        <f>VLOOKUP(Table3[[#This Row],[state id2]],Table3[state id2],1,FALSE)</f>
        <v>R1024</v>
      </c>
      <c r="R528" s="11">
        <f t="shared" si="16"/>
        <v>-0.1123501911694005</v>
      </c>
      <c r="S528" s="11">
        <f t="shared" si="17"/>
        <v>7.432647196919856E-3</v>
      </c>
    </row>
    <row r="529" spans="1:19" x14ac:dyDescent="0.25">
      <c r="A529" s="20" t="str">
        <f>VLOOKUP('Customer Names'!A529,'Customer Names'!A529:A2864,1,FALSE)</f>
        <v>Id528</v>
      </c>
      <c r="B529" s="20" t="str">
        <f>VLOOKUP(Table6[[#This Row],[NAME]],Table6[NAME],1,FALSE)</f>
        <v>Lindsey</v>
      </c>
      <c r="C529" s="11">
        <f>VLOOKUP(Table4[[#This Row],[BMI]],Table4[BMI],1,FALSE)</f>
        <v>27.93</v>
      </c>
      <c r="D529" s="11">
        <f>VLOOKUP(Table4[[#This Row],[HBA1C]],Table4[HBA1C],1,FALSE)</f>
        <v>4.67</v>
      </c>
      <c r="E529" s="11" t="str">
        <f>VLOOKUP(Table4[[#This Row],[Any Transplants]],Table4[Any Transplants],1,FALSE)</f>
        <v>No</v>
      </c>
      <c r="F529" s="11" t="str">
        <f>VLOOKUP(Table4[[#This Row],[Cancer history]],Table4[Cancer history],1,FALSE)</f>
        <v>Yes</v>
      </c>
      <c r="G529" s="11" t="str">
        <f>VLOOKUP(Table4[[#This Row],[Smoker2]],Table4[Smoker2],1,FALSE)</f>
        <v>NO</v>
      </c>
      <c r="H529" s="11" t="str">
        <f>VLOOKUP(Table4[[#This Row],[Heart Issues]],Table4[Heart Issues],1,FALSE)</f>
        <v>No</v>
      </c>
      <c r="I529" s="11">
        <f>VLOOKUP(Table4[[#This Row],[Number of Major Surgeries]],Table4[Number of Major Surgeries],1,FALSE)</f>
        <v>1</v>
      </c>
      <c r="J529" s="11" t="str">
        <f>VLOOKUP('Medical Examinations'!M529,'Medical Examinations'!M529:M2863,1,FALSE)</f>
        <v>over weight</v>
      </c>
      <c r="K529" s="11" t="str">
        <f>VLOOKUP('Medical Examinations'!N529,'Medical Examinations'!N529:N2863,1,FALSE)</f>
        <v>normal</v>
      </c>
      <c r="L529" s="11" t="str">
        <f>VLOOKUP(Table3[[#This Row],[date of birth]],Table3[date of birth],1,FALSE)</f>
        <v>28-Sep-1992</v>
      </c>
      <c r="M529" s="11">
        <f>VLOOKUP(Table3[[#This Row],[age]],Table3[age],1,FALSE)</f>
        <v>30</v>
      </c>
      <c r="N529" s="65">
        <f>VLOOKUP(Table3[[#This Row],[charges2]],Table3[charges2],1,FALSE)</f>
        <v>4719.5200000000004</v>
      </c>
      <c r="O529" s="11" t="str">
        <f>VLOOKUP(Table3[[#This Row],[HOSPITAL TIER2]],Table3[HOSPITAL TIER2],1,FALSE)</f>
        <v>tier - 2</v>
      </c>
      <c r="P529" s="11" t="str">
        <f>VLOOKUP(Table3[[#This Row],[city tier2]],Table3[city tier2],1,FALSE)</f>
        <v>tier - 2</v>
      </c>
      <c r="Q529" s="11" t="str">
        <f>VLOOKUP(Table3[[#This Row],[state id2]],Table3[state id2],1,FALSE)</f>
        <v>R1024</v>
      </c>
      <c r="R529" s="11">
        <f t="shared" si="16"/>
        <v>-0.11132619681791767</v>
      </c>
      <c r="S529" s="11">
        <f t="shared" si="17"/>
        <v>7.6613518798927839E-3</v>
      </c>
    </row>
    <row r="530" spans="1:19" x14ac:dyDescent="0.25">
      <c r="A530" s="20" t="str">
        <f>VLOOKUP('Customer Names'!A530,'Customer Names'!A530:A2865,1,FALSE)</f>
        <v>Id529</v>
      </c>
      <c r="B530" s="20" t="str">
        <f>VLOOKUP(Table6[[#This Row],[NAME]],Table6[NAME],1,FALSE)</f>
        <v>Alan</v>
      </c>
      <c r="C530" s="11">
        <f>VLOOKUP(Table4[[#This Row],[BMI]],Table4[BMI],1,FALSE)</f>
        <v>45.62</v>
      </c>
      <c r="D530" s="11">
        <f>VLOOKUP(Table4[[#This Row],[HBA1C]],Table4[HBA1C],1,FALSE)</f>
        <v>6.87</v>
      </c>
      <c r="E530" s="11" t="str">
        <f>VLOOKUP(Table4[[#This Row],[Any Transplants]],Table4[Any Transplants],1,FALSE)</f>
        <v>No</v>
      </c>
      <c r="F530" s="11" t="str">
        <f>VLOOKUP(Table4[[#This Row],[Cancer history]],Table4[Cancer history],1,FALSE)</f>
        <v>No</v>
      </c>
      <c r="G530" s="11" t="str">
        <f>VLOOKUP(Table4[[#This Row],[Smoker2]],Table4[Smoker2],1,FALSE)</f>
        <v>NO</v>
      </c>
      <c r="H530" s="11" t="str">
        <f>VLOOKUP(Table4[[#This Row],[Heart Issues]],Table4[Heart Issues],1,FALSE)</f>
        <v>No</v>
      </c>
      <c r="I530" s="11">
        <f>VLOOKUP(Table4[[#This Row],[Number of Major Surgeries]],Table4[Number of Major Surgeries],1,FALSE)</f>
        <v>0</v>
      </c>
      <c r="J530" s="11" t="str">
        <f>VLOOKUP('Medical Examinations'!M530,'Medical Examinations'!M530:M2864,1,FALSE)</f>
        <v>obesity</v>
      </c>
      <c r="K530" s="11" t="str">
        <f>VLOOKUP('Medical Examinations'!N530,'Medical Examinations'!N530:N2864,1,FALSE)</f>
        <v>diabetes</v>
      </c>
      <c r="L530" s="11" t="str">
        <f>VLOOKUP(Table3[[#This Row],[date of birth]],Table3[date of birth],1,FALSE)</f>
        <v>12-Aug-1994</v>
      </c>
      <c r="M530" s="11">
        <f>VLOOKUP(Table3[[#This Row],[age]],Table3[age],1,FALSE)</f>
        <v>28</v>
      </c>
      <c r="N530" s="65">
        <f>VLOOKUP(Table3[[#This Row],[charges2]],Table3[charges2],1,FALSE)</f>
        <v>4719.74</v>
      </c>
      <c r="O530" s="11" t="str">
        <f>VLOOKUP(Table3[[#This Row],[HOSPITAL TIER2]],Table3[HOSPITAL TIER2],1,FALSE)</f>
        <v>tier - 2</v>
      </c>
      <c r="P530" s="11" t="str">
        <f>VLOOKUP(Table3[[#This Row],[city tier2]],Table3[city tier2],1,FALSE)</f>
        <v>tier - 1</v>
      </c>
      <c r="Q530" s="11" t="str">
        <f>VLOOKUP(Table3[[#This Row],[state id2]],Table3[state id2],1,FALSE)</f>
        <v>R1012</v>
      </c>
      <c r="R530" s="11">
        <f t="shared" si="16"/>
        <v>-0.11153016097589881</v>
      </c>
      <c r="S530" s="11">
        <f t="shared" si="17"/>
        <v>7.1447567357447199E-3</v>
      </c>
    </row>
    <row r="531" spans="1:19" x14ac:dyDescent="0.25">
      <c r="A531" s="20" t="str">
        <f>VLOOKUP('Customer Names'!A531,'Customer Names'!A531:A2866,1,FALSE)</f>
        <v>Id530</v>
      </c>
      <c r="B531" s="20" t="str">
        <f>VLOOKUP(Table6[[#This Row],[NAME]],Table6[NAME],1,FALSE)</f>
        <v>Dan R.</v>
      </c>
      <c r="C531" s="11">
        <f>VLOOKUP(Table4[[#This Row],[BMI]],Table4[BMI],1,FALSE)</f>
        <v>35.31</v>
      </c>
      <c r="D531" s="11">
        <f>VLOOKUP(Table4[[#This Row],[HBA1C]],Table4[HBA1C],1,FALSE)</f>
        <v>5.87</v>
      </c>
      <c r="E531" s="11" t="str">
        <f>VLOOKUP(Table4[[#This Row],[Any Transplants]],Table4[Any Transplants],1,FALSE)</f>
        <v>No</v>
      </c>
      <c r="F531" s="11" t="str">
        <f>VLOOKUP(Table4[[#This Row],[Cancer history]],Table4[Cancer history],1,FALSE)</f>
        <v>Yes</v>
      </c>
      <c r="G531" s="11" t="str">
        <f>VLOOKUP(Table4[[#This Row],[Smoker2]],Table4[Smoker2],1,FALSE)</f>
        <v>NO</v>
      </c>
      <c r="H531" s="11" t="str">
        <f>VLOOKUP(Table4[[#This Row],[Heart Issues]],Table4[Heart Issues],1,FALSE)</f>
        <v>No</v>
      </c>
      <c r="I531" s="11">
        <f>VLOOKUP(Table4[[#This Row],[Number of Major Surgeries]],Table4[Number of Major Surgeries],1,FALSE)</f>
        <v>1</v>
      </c>
      <c r="J531" s="11" t="str">
        <f>VLOOKUP('Medical Examinations'!M531,'Medical Examinations'!M531:M2865,1,FALSE)</f>
        <v>obesity</v>
      </c>
      <c r="K531" s="11" t="str">
        <f>VLOOKUP('Medical Examinations'!N531,'Medical Examinations'!N531:N2865,1,FALSE)</f>
        <v>prediabetes</v>
      </c>
      <c r="L531" s="11" t="str">
        <f>VLOOKUP(Table3[[#This Row],[date of birth]],Table3[date of birth],1,FALSE)</f>
        <v>2-Jul-1980</v>
      </c>
      <c r="M531" s="11">
        <f>VLOOKUP(Table3[[#This Row],[age]],Table3[age],1,FALSE)</f>
        <v>42</v>
      </c>
      <c r="N531" s="65">
        <f>VLOOKUP(Table3[[#This Row],[charges2]],Table3[charges2],1,FALSE)</f>
        <v>4728.71</v>
      </c>
      <c r="O531" s="11" t="str">
        <f>VLOOKUP(Table3[[#This Row],[HOSPITAL TIER2]],Table3[HOSPITAL TIER2],1,FALSE)</f>
        <v>tier - 2</v>
      </c>
      <c r="P531" s="11" t="str">
        <f>VLOOKUP(Table3[[#This Row],[city tier2]],Table3[city tier2],1,FALSE)</f>
        <v>tier - 3</v>
      </c>
      <c r="Q531" s="11" t="str">
        <f>VLOOKUP(Table3[[#This Row],[state id2]],Table3[state id2],1,FALSE)</f>
        <v>R1012</v>
      </c>
      <c r="R531" s="11">
        <f t="shared" si="16"/>
        <v>-0.11037780228872961</v>
      </c>
      <c r="S531" s="11">
        <f t="shared" si="17"/>
        <v>7.2648367264649422E-3</v>
      </c>
    </row>
    <row r="532" spans="1:19" x14ac:dyDescent="0.25">
      <c r="A532" s="20" t="str">
        <f>VLOOKUP('Customer Names'!A532,'Customer Names'!A532:A2867,1,FALSE)</f>
        <v>Id531</v>
      </c>
      <c r="B532" s="20" t="str">
        <f>VLOOKUP(Table6[[#This Row],[NAME]],Table6[NAME],1,FALSE)</f>
        <v>Katie</v>
      </c>
      <c r="C532" s="11">
        <f>VLOOKUP(Table4[[#This Row],[BMI]],Table4[BMI],1,FALSE)</f>
        <v>30.4</v>
      </c>
      <c r="D532" s="11">
        <f>VLOOKUP(Table4[[#This Row],[HBA1C]],Table4[HBA1C],1,FALSE)</f>
        <v>4.07</v>
      </c>
      <c r="E532" s="11" t="str">
        <f>VLOOKUP(Table4[[#This Row],[Any Transplants]],Table4[Any Transplants],1,FALSE)</f>
        <v>No</v>
      </c>
      <c r="F532" s="11" t="str">
        <f>VLOOKUP(Table4[[#This Row],[Cancer history]],Table4[Cancer history],1,FALSE)</f>
        <v>No</v>
      </c>
      <c r="G532" s="11" t="str">
        <f>VLOOKUP(Table4[[#This Row],[Smoker2]],Table4[Smoker2],1,FALSE)</f>
        <v>NO</v>
      </c>
      <c r="H532" s="11" t="str">
        <f>VLOOKUP(Table4[[#This Row],[Heart Issues]],Table4[Heart Issues],1,FALSE)</f>
        <v>yes</v>
      </c>
      <c r="I532" s="11">
        <f>VLOOKUP(Table4[[#This Row],[Number of Major Surgeries]],Table4[Number of Major Surgeries],1,FALSE)</f>
        <v>1</v>
      </c>
      <c r="J532" s="11" t="str">
        <f>VLOOKUP('Medical Examinations'!M532,'Medical Examinations'!M532:M2866,1,FALSE)</f>
        <v>obesity</v>
      </c>
      <c r="K532" s="11" t="str">
        <f>VLOOKUP('Medical Examinations'!N532,'Medical Examinations'!N532:N2866,1,FALSE)</f>
        <v>normal</v>
      </c>
      <c r="L532" s="11" t="str">
        <f>VLOOKUP(Table3[[#This Row],[date of birth]],Table3[date of birth],1,FALSE)</f>
        <v>5-Sep-1986</v>
      </c>
      <c r="M532" s="11">
        <f>VLOOKUP(Table3[[#This Row],[age]],Table3[age],1,FALSE)</f>
        <v>36</v>
      </c>
      <c r="N532" s="65">
        <f>VLOOKUP(Table3[[#This Row],[charges2]],Table3[charges2],1,FALSE)</f>
        <v>4734.6400000000003</v>
      </c>
      <c r="O532" s="11" t="str">
        <f>VLOOKUP(Table3[[#This Row],[HOSPITAL TIER2]],Table3[HOSPITAL TIER2],1,FALSE)</f>
        <v>tier - 2</v>
      </c>
      <c r="P532" s="11" t="str">
        <f>VLOOKUP(Table3[[#This Row],[city tier2]],Table3[city tier2],1,FALSE)</f>
        <v>tier - 1</v>
      </c>
      <c r="Q532" s="11" t="str">
        <f>VLOOKUP(Table3[[#This Row],[state id2]],Table3[state id2],1,FALSE)</f>
        <v>R1013</v>
      </c>
      <c r="R532" s="11">
        <f t="shared" si="16"/>
        <v>-0.11035083936799332</v>
      </c>
      <c r="S532" s="11">
        <f t="shared" si="17"/>
        <v>7.2464358120276004E-3</v>
      </c>
    </row>
    <row r="533" spans="1:19" x14ac:dyDescent="0.25">
      <c r="A533" s="20" t="str">
        <f>VLOOKUP('Customer Names'!A533,'Customer Names'!A533:A2868,1,FALSE)</f>
        <v>Id532</v>
      </c>
      <c r="B533" s="20" t="str">
        <f>VLOOKUP(Table6[[#This Row],[NAME]],Table6[NAME],1,FALSE)</f>
        <v>Eric</v>
      </c>
      <c r="C533" s="11">
        <f>VLOOKUP(Table4[[#This Row],[BMI]],Table4[BMI],1,FALSE)</f>
        <v>20.13</v>
      </c>
      <c r="D533" s="11">
        <f>VLOOKUP(Table4[[#This Row],[HBA1C]],Table4[HBA1C],1,FALSE)</f>
        <v>6.47</v>
      </c>
      <c r="E533" s="11" t="str">
        <f>VLOOKUP(Table4[[#This Row],[Any Transplants]],Table4[Any Transplants],1,FALSE)</f>
        <v>No</v>
      </c>
      <c r="F533" s="11" t="str">
        <f>VLOOKUP(Table4[[#This Row],[Cancer history]],Table4[Cancer history],1,FALSE)</f>
        <v>Yes</v>
      </c>
      <c r="G533" s="11" t="str">
        <f>VLOOKUP(Table4[[#This Row],[Smoker2]],Table4[Smoker2],1,FALSE)</f>
        <v>YES</v>
      </c>
      <c r="H533" s="11" t="str">
        <f>VLOOKUP(Table4[[#This Row],[Heart Issues]],Table4[Heart Issues],1,FALSE)</f>
        <v>No</v>
      </c>
      <c r="I533" s="11">
        <f>VLOOKUP(Table4[[#This Row],[Number of Major Surgeries]],Table4[Number of Major Surgeries],1,FALSE)</f>
        <v>1</v>
      </c>
      <c r="J533" s="11" t="str">
        <f>VLOOKUP('Medical Examinations'!M533,'Medical Examinations'!M533:M2867,1,FALSE)</f>
        <v>normal weight</v>
      </c>
      <c r="K533" s="11" t="str">
        <f>VLOOKUP('Medical Examinations'!N533,'Medical Examinations'!N533:N2867,1,FALSE)</f>
        <v>diabetes</v>
      </c>
      <c r="L533" s="11" t="str">
        <f>VLOOKUP(Table3[[#This Row],[date of birth]],Table3[date of birth],1,FALSE)</f>
        <v>12-Oct-1991</v>
      </c>
      <c r="M533" s="11">
        <f>VLOOKUP(Table3[[#This Row],[age]],Table3[age],1,FALSE)</f>
        <v>31</v>
      </c>
      <c r="N533" s="65">
        <f>VLOOKUP(Table3[[#This Row],[charges2]],Table3[charges2],1,FALSE)</f>
        <v>4738.2700000000004</v>
      </c>
      <c r="O533" s="11" t="str">
        <f>VLOOKUP(Table3[[#This Row],[HOSPITAL TIER2]],Table3[HOSPITAL TIER2],1,FALSE)</f>
        <v>tier - 2</v>
      </c>
      <c r="P533" s="11" t="str">
        <f>VLOOKUP(Table3[[#This Row],[city tier2]],Table3[city tier2],1,FALSE)</f>
        <v>tier - 3</v>
      </c>
      <c r="Q533" s="11" t="str">
        <f>VLOOKUP(Table3[[#This Row],[state id2]],Table3[state id2],1,FALSE)</f>
        <v>R1012</v>
      </c>
      <c r="R533" s="11">
        <f t="shared" si="16"/>
        <v>-0.11035215725639592</v>
      </c>
      <c r="S533" s="11">
        <f t="shared" si="17"/>
        <v>6.8680802953828765E-3</v>
      </c>
    </row>
    <row r="534" spans="1:19" x14ac:dyDescent="0.25">
      <c r="A534" s="20" t="str">
        <f>VLOOKUP('Customer Names'!A534,'Customer Names'!A534:A2869,1,FALSE)</f>
        <v>Id533</v>
      </c>
      <c r="B534" s="20" t="str">
        <f>VLOOKUP(Table6[[#This Row],[NAME]],Table6[NAME],1,FALSE)</f>
        <v>Cathryn</v>
      </c>
      <c r="C534" s="11">
        <f>VLOOKUP(Table4[[#This Row],[BMI]],Table4[BMI],1,FALSE)</f>
        <v>23.655000000000001</v>
      </c>
      <c r="D534" s="11">
        <f>VLOOKUP(Table4[[#This Row],[HBA1C]],Table4[HBA1C],1,FALSE)</f>
        <v>5.14</v>
      </c>
      <c r="E534" s="11" t="str">
        <f>VLOOKUP(Table4[[#This Row],[Any Transplants]],Table4[Any Transplants],1,FALSE)</f>
        <v>No</v>
      </c>
      <c r="F534" s="11" t="str">
        <f>VLOOKUP(Table4[[#This Row],[Cancer history]],Table4[Cancer history],1,FALSE)</f>
        <v>No</v>
      </c>
      <c r="G534" s="11" t="str">
        <f>VLOOKUP(Table4[[#This Row],[Smoker2]],Table4[Smoker2],1,FALSE)</f>
        <v>YES</v>
      </c>
      <c r="H534" s="11" t="str">
        <f>VLOOKUP(Table4[[#This Row],[Heart Issues]],Table4[Heart Issues],1,FALSE)</f>
        <v>No</v>
      </c>
      <c r="I534" s="11">
        <f>VLOOKUP(Table4[[#This Row],[Number of Major Surgeries]],Table4[Number of Major Surgeries],1,FALSE)</f>
        <v>1</v>
      </c>
      <c r="J534" s="11" t="str">
        <f>VLOOKUP('Medical Examinations'!M534,'Medical Examinations'!M534:M2868,1,FALSE)</f>
        <v>normal weight</v>
      </c>
      <c r="K534" s="11" t="str">
        <f>VLOOKUP('Medical Examinations'!N534,'Medical Examinations'!N534:N2868,1,FALSE)</f>
        <v>normal</v>
      </c>
      <c r="L534" s="11" t="str">
        <f>VLOOKUP(Table3[[#This Row],[date of birth]],Table3[date of birth],1,FALSE)</f>
        <v>24-Nov-2004</v>
      </c>
      <c r="M534" s="11">
        <f>VLOOKUP(Table3[[#This Row],[age]],Table3[age],1,FALSE)</f>
        <v>18</v>
      </c>
      <c r="N534" s="65">
        <f>VLOOKUP(Table3[[#This Row],[charges2]],Table3[charges2],1,FALSE)</f>
        <v>4740.78</v>
      </c>
      <c r="O534" s="11" t="str">
        <f>VLOOKUP(Table3[[#This Row],[HOSPITAL TIER2]],Table3[HOSPITAL TIER2],1,FALSE)</f>
        <v>tier - 2</v>
      </c>
      <c r="P534" s="11" t="str">
        <f>VLOOKUP(Table3[[#This Row],[city tier2]],Table3[city tier2],1,FALSE)</f>
        <v>tier - 3</v>
      </c>
      <c r="Q534" s="11" t="str">
        <f>VLOOKUP(Table3[[#This Row],[state id2]],Table3[state id2],1,FALSE)</f>
        <v>R1021</v>
      </c>
      <c r="R534" s="11">
        <f t="shared" si="16"/>
        <v>-0.11111129459311096</v>
      </c>
      <c r="S534" s="11">
        <f t="shared" si="17"/>
        <v>6.8588452860560787E-3</v>
      </c>
    </row>
    <row r="535" spans="1:19" x14ac:dyDescent="0.25">
      <c r="A535" s="20" t="str">
        <f>VLOOKUP('Customer Names'!A535,'Customer Names'!A535:A2870,1,FALSE)</f>
        <v>Id534</v>
      </c>
      <c r="B535" s="20" t="str">
        <f>VLOOKUP(Table6[[#This Row],[NAME]],Table6[NAME],1,FALSE)</f>
        <v>Brendan</v>
      </c>
      <c r="C535" s="11">
        <f>VLOOKUP(Table4[[#This Row],[BMI]],Table4[BMI],1,FALSE)</f>
        <v>49.05</v>
      </c>
      <c r="D535" s="11">
        <f>VLOOKUP(Table4[[#This Row],[HBA1C]],Table4[HBA1C],1,FALSE)</f>
        <v>9.77</v>
      </c>
      <c r="E535" s="11" t="str">
        <f>VLOOKUP(Table4[[#This Row],[Any Transplants]],Table4[Any Transplants],1,FALSE)</f>
        <v>No</v>
      </c>
      <c r="F535" s="11" t="str">
        <f>VLOOKUP(Table4[[#This Row],[Cancer history]],Table4[Cancer history],1,FALSE)</f>
        <v>No</v>
      </c>
      <c r="G535" s="11" t="str">
        <f>VLOOKUP(Table4[[#This Row],[Smoker2]],Table4[Smoker2],1,FALSE)</f>
        <v>NO</v>
      </c>
      <c r="H535" s="11" t="str">
        <f>VLOOKUP(Table4[[#This Row],[Heart Issues]],Table4[Heart Issues],1,FALSE)</f>
        <v>yes</v>
      </c>
      <c r="I535" s="11">
        <f>VLOOKUP(Table4[[#This Row],[Number of Major Surgeries]],Table4[Number of Major Surgeries],1,FALSE)</f>
        <v>0</v>
      </c>
      <c r="J535" s="11" t="str">
        <f>VLOOKUP('Medical Examinations'!M535,'Medical Examinations'!M535:M2869,1,FALSE)</f>
        <v>obesity</v>
      </c>
      <c r="K535" s="11" t="str">
        <f>VLOOKUP('Medical Examinations'!N535,'Medical Examinations'!N535:N2869,1,FALSE)</f>
        <v>diabetes</v>
      </c>
      <c r="L535" s="11" t="str">
        <f>VLOOKUP(Table3[[#This Row],[date of birth]],Table3[date of birth],1,FALSE)</f>
        <v>5-Jun-1987</v>
      </c>
      <c r="M535" s="11">
        <f>VLOOKUP(Table3[[#This Row],[age]],Table3[age],1,FALSE)</f>
        <v>36</v>
      </c>
      <c r="N535" s="65">
        <f>VLOOKUP(Table3[[#This Row],[charges2]],Table3[charges2],1,FALSE)</f>
        <v>4746.34</v>
      </c>
      <c r="O535" s="11" t="str">
        <f>VLOOKUP(Table3[[#This Row],[HOSPITAL TIER2]],Table3[HOSPITAL TIER2],1,FALSE)</f>
        <v>tier - 2</v>
      </c>
      <c r="P535" s="11" t="str">
        <f>VLOOKUP(Table3[[#This Row],[city tier2]],Table3[city tier2],1,FALSE)</f>
        <v>tier - 2</v>
      </c>
      <c r="Q535" s="11" t="str">
        <f>VLOOKUP(Table3[[#This Row],[state id2]],Table3[state id2],1,FALSE)</f>
        <v>R1011</v>
      </c>
      <c r="R535" s="11">
        <f t="shared" si="16"/>
        <v>-0.11217852157747984</v>
      </c>
      <c r="S535" s="11">
        <f t="shared" si="17"/>
        <v>6.1278312821728834E-3</v>
      </c>
    </row>
    <row r="536" spans="1:19" x14ac:dyDescent="0.25">
      <c r="A536" s="20" t="str">
        <f>VLOOKUP('Customer Names'!A536,'Customer Names'!A536:A2871,1,FALSE)</f>
        <v>Id535</v>
      </c>
      <c r="B536" s="20" t="str">
        <f>VLOOKUP(Table6[[#This Row],[NAME]],Table6[NAME],1,FALSE)</f>
        <v>Shauna</v>
      </c>
      <c r="C536" s="11">
        <f>VLOOKUP(Table4[[#This Row],[BMI]],Table4[BMI],1,FALSE)</f>
        <v>51.94</v>
      </c>
      <c r="D536" s="11">
        <f>VLOOKUP(Table4[[#This Row],[HBA1C]],Table4[HBA1C],1,FALSE)</f>
        <v>8.8000000000000007</v>
      </c>
      <c r="E536" s="11" t="str">
        <f>VLOOKUP(Table4[[#This Row],[Any Transplants]],Table4[Any Transplants],1,FALSE)</f>
        <v>No</v>
      </c>
      <c r="F536" s="11" t="str">
        <f>VLOOKUP(Table4[[#This Row],[Cancer history]],Table4[Cancer history],1,FALSE)</f>
        <v>No</v>
      </c>
      <c r="G536" s="11" t="str">
        <f>VLOOKUP(Table4[[#This Row],[Smoker2]],Table4[Smoker2],1,FALSE)</f>
        <v>NO</v>
      </c>
      <c r="H536" s="11" t="str">
        <f>VLOOKUP(Table4[[#This Row],[Heart Issues]],Table4[Heart Issues],1,FALSE)</f>
        <v>yes</v>
      </c>
      <c r="I536" s="11">
        <f>VLOOKUP(Table4[[#This Row],[Number of Major Surgeries]],Table4[Number of Major Surgeries],1,FALSE)</f>
        <v>2</v>
      </c>
      <c r="J536" s="11" t="str">
        <f>VLOOKUP('Medical Examinations'!M536,'Medical Examinations'!M536:M2870,1,FALSE)</f>
        <v>obesity</v>
      </c>
      <c r="K536" s="11" t="str">
        <f>VLOOKUP('Medical Examinations'!N536,'Medical Examinations'!N536:N2870,1,FALSE)</f>
        <v>diabetes</v>
      </c>
      <c r="L536" s="11" t="str">
        <f>VLOOKUP(Table3[[#This Row],[date of birth]],Table3[date of birth],1,FALSE)</f>
        <v>2-Sep-1987</v>
      </c>
      <c r="M536" s="11">
        <f>VLOOKUP(Table3[[#This Row],[age]],Table3[age],1,FALSE)</f>
        <v>35</v>
      </c>
      <c r="N536" s="65">
        <f>VLOOKUP(Table3[[#This Row],[charges2]],Table3[charges2],1,FALSE)</f>
        <v>4747.05</v>
      </c>
      <c r="O536" s="11" t="str">
        <f>VLOOKUP(Table3[[#This Row],[HOSPITAL TIER2]],Table3[HOSPITAL TIER2],1,FALSE)</f>
        <v>tier - 2</v>
      </c>
      <c r="P536" s="11" t="str">
        <f>VLOOKUP(Table3[[#This Row],[city tier2]],Table3[city tier2],1,FALSE)</f>
        <v>tier - 2</v>
      </c>
      <c r="Q536" s="11" t="str">
        <f>VLOOKUP(Table3[[#This Row],[state id2]],Table3[state id2],1,FALSE)</f>
        <v>R1013</v>
      </c>
      <c r="R536" s="11">
        <f t="shared" si="16"/>
        <v>-0.1115757052919288</v>
      </c>
      <c r="S536" s="11">
        <f t="shared" si="17"/>
        <v>6.6441782909582468E-3</v>
      </c>
    </row>
    <row r="537" spans="1:19" x14ac:dyDescent="0.25">
      <c r="A537" s="20" t="str">
        <f>VLOOKUP('Customer Names'!A537,'Customer Names'!A537:A2872,1,FALSE)</f>
        <v>Id536</v>
      </c>
      <c r="B537" s="20" t="str">
        <f>VLOOKUP(Table6[[#This Row],[NAME]],Table6[NAME],1,FALSE)</f>
        <v>Terence</v>
      </c>
      <c r="C537" s="11">
        <f>VLOOKUP(Table4[[#This Row],[BMI]],Table4[BMI],1,FALSE)</f>
        <v>29.83</v>
      </c>
      <c r="D537" s="11">
        <f>VLOOKUP(Table4[[#This Row],[HBA1C]],Table4[HBA1C],1,FALSE)</f>
        <v>5.84</v>
      </c>
      <c r="E537" s="11" t="str">
        <f>VLOOKUP(Table4[[#This Row],[Any Transplants]],Table4[Any Transplants],1,FALSE)</f>
        <v>No</v>
      </c>
      <c r="F537" s="11" t="str">
        <f>VLOOKUP(Table4[[#This Row],[Cancer history]],Table4[Cancer history],1,FALSE)</f>
        <v>No</v>
      </c>
      <c r="G537" s="11" t="str">
        <f>VLOOKUP(Table4[[#This Row],[Smoker2]],Table4[Smoker2],1,FALSE)</f>
        <v>YES</v>
      </c>
      <c r="H537" s="11" t="str">
        <f>VLOOKUP(Table4[[#This Row],[Heart Issues]],Table4[Heart Issues],1,FALSE)</f>
        <v>No</v>
      </c>
      <c r="I537" s="11">
        <f>VLOOKUP(Table4[[#This Row],[Number of Major Surgeries]],Table4[Number of Major Surgeries],1,FALSE)</f>
        <v>1</v>
      </c>
      <c r="J537" s="11" t="str">
        <f>VLOOKUP('Medical Examinations'!M537,'Medical Examinations'!M537:M2871,1,FALSE)</f>
        <v>over weight</v>
      </c>
      <c r="K537" s="11" t="str">
        <f>VLOOKUP('Medical Examinations'!N537,'Medical Examinations'!N537:N2871,1,FALSE)</f>
        <v>prediabetes</v>
      </c>
      <c r="L537" s="11" t="str">
        <f>VLOOKUP(Table3[[#This Row],[date of birth]],Table3[date of birth],1,FALSE)</f>
        <v>22-Nov-1987</v>
      </c>
      <c r="M537" s="11">
        <f>VLOOKUP(Table3[[#This Row],[age]],Table3[age],1,FALSE)</f>
        <v>35</v>
      </c>
      <c r="N537" s="65">
        <f>VLOOKUP(Table3[[#This Row],[charges2]],Table3[charges2],1,FALSE)</f>
        <v>4751.07</v>
      </c>
      <c r="O537" s="11" t="str">
        <f>VLOOKUP(Table3[[#This Row],[HOSPITAL TIER2]],Table3[HOSPITAL TIER2],1,FALSE)</f>
        <v>tier - 3</v>
      </c>
      <c r="P537" s="11" t="str">
        <f>VLOOKUP(Table3[[#This Row],[city tier2]],Table3[city tier2],1,FALSE)</f>
        <v>tier - 1</v>
      </c>
      <c r="Q537" s="11" t="str">
        <f>VLOOKUP(Table3[[#This Row],[state id2]],Table3[state id2],1,FALSE)</f>
        <v>R1011</v>
      </c>
      <c r="R537" s="11">
        <f t="shared" si="16"/>
        <v>-0.11078640033310941</v>
      </c>
      <c r="S537" s="11">
        <f t="shared" si="17"/>
        <v>7.055849955039121E-3</v>
      </c>
    </row>
    <row r="538" spans="1:19" x14ac:dyDescent="0.25">
      <c r="A538" s="20" t="str">
        <f>VLOOKUP('Customer Names'!A538,'Customer Names'!A538:A2873,1,FALSE)</f>
        <v>Id537</v>
      </c>
      <c r="B538" s="20" t="str">
        <f>VLOOKUP(Table6[[#This Row],[NAME]],Table6[NAME],1,FALSE)</f>
        <v>Marisol</v>
      </c>
      <c r="C538" s="11">
        <f>VLOOKUP(Table4[[#This Row],[BMI]],Table4[BMI],1,FALSE)</f>
        <v>22.6</v>
      </c>
      <c r="D538" s="11">
        <f>VLOOKUP(Table4[[#This Row],[HBA1C]],Table4[HBA1C],1,FALSE)</f>
        <v>10.43</v>
      </c>
      <c r="E538" s="11" t="str">
        <f>VLOOKUP(Table4[[#This Row],[Any Transplants]],Table4[Any Transplants],1,FALSE)</f>
        <v>No</v>
      </c>
      <c r="F538" s="11" t="str">
        <f>VLOOKUP(Table4[[#This Row],[Cancer history]],Table4[Cancer history],1,FALSE)</f>
        <v>No</v>
      </c>
      <c r="G538" s="11" t="str">
        <f>VLOOKUP(Table4[[#This Row],[Smoker2]],Table4[Smoker2],1,FALSE)</f>
        <v>YES</v>
      </c>
      <c r="H538" s="11" t="str">
        <f>VLOOKUP(Table4[[#This Row],[Heart Issues]],Table4[Heart Issues],1,FALSE)</f>
        <v>yes</v>
      </c>
      <c r="I538" s="11">
        <f>VLOOKUP(Table4[[#This Row],[Number of Major Surgeries]],Table4[Number of Major Surgeries],1,FALSE)</f>
        <v>1</v>
      </c>
      <c r="J538" s="11" t="str">
        <f>VLOOKUP('Medical Examinations'!M538,'Medical Examinations'!M538:M2872,1,FALSE)</f>
        <v>normal weight</v>
      </c>
      <c r="K538" s="11" t="str">
        <f>VLOOKUP('Medical Examinations'!N538,'Medical Examinations'!N538:N2872,1,FALSE)</f>
        <v>diabetes</v>
      </c>
      <c r="L538" s="11" t="str">
        <f>VLOOKUP(Table3[[#This Row],[date of birth]],Table3[date of birth],1,FALSE)</f>
        <v>16-Aug-1992</v>
      </c>
      <c r="M538" s="11">
        <f>VLOOKUP(Table3[[#This Row],[age]],Table3[age],1,FALSE)</f>
        <v>30</v>
      </c>
      <c r="N538" s="65">
        <f>VLOOKUP(Table3[[#This Row],[charges2]],Table3[charges2],1,FALSE)</f>
        <v>4753.6400000000003</v>
      </c>
      <c r="O538" s="11" t="str">
        <f>VLOOKUP(Table3[[#This Row],[HOSPITAL TIER2]],Table3[HOSPITAL TIER2],1,FALSE)</f>
        <v>tier - 2</v>
      </c>
      <c r="P538" s="11" t="str">
        <f>VLOOKUP(Table3[[#This Row],[city tier2]],Table3[city tier2],1,FALSE)</f>
        <v>tier - 3</v>
      </c>
      <c r="Q538" s="11" t="str">
        <f>VLOOKUP(Table3[[#This Row],[state id2]],Table3[state id2],1,FALSE)</f>
        <v>R1013</v>
      </c>
      <c r="R538" s="11">
        <f t="shared" si="16"/>
        <v>-0.11081571441361455</v>
      </c>
      <c r="S538" s="11">
        <f t="shared" si="17"/>
        <v>6.9371158507806055E-3</v>
      </c>
    </row>
    <row r="539" spans="1:19" x14ac:dyDescent="0.25">
      <c r="A539" s="20" t="str">
        <f>VLOOKUP('Customer Names'!A539,'Customer Names'!A539:A2874,1,FALSE)</f>
        <v>Id538</v>
      </c>
      <c r="B539" s="20" t="str">
        <f>VLOOKUP(Table6[[#This Row],[NAME]],Table6[NAME],1,FALSE)</f>
        <v>Lindsay</v>
      </c>
      <c r="C539" s="11">
        <f>VLOOKUP(Table4[[#This Row],[BMI]],Table4[BMI],1,FALSE)</f>
        <v>46.69</v>
      </c>
      <c r="D539" s="11">
        <f>VLOOKUP(Table4[[#This Row],[HBA1C]],Table4[HBA1C],1,FALSE)</f>
        <v>4.25</v>
      </c>
      <c r="E539" s="11" t="str">
        <f>VLOOKUP(Table4[[#This Row],[Any Transplants]],Table4[Any Transplants],1,FALSE)</f>
        <v>No</v>
      </c>
      <c r="F539" s="11" t="str">
        <f>VLOOKUP(Table4[[#This Row],[Cancer history]],Table4[Cancer history],1,FALSE)</f>
        <v>No</v>
      </c>
      <c r="G539" s="11" t="str">
        <f>VLOOKUP(Table4[[#This Row],[Smoker2]],Table4[Smoker2],1,FALSE)</f>
        <v>NO</v>
      </c>
      <c r="H539" s="11" t="str">
        <f>VLOOKUP(Table4[[#This Row],[Heart Issues]],Table4[Heart Issues],1,FALSE)</f>
        <v>yes</v>
      </c>
      <c r="I539" s="11">
        <f>VLOOKUP(Table4[[#This Row],[Number of Major Surgeries]],Table4[Number of Major Surgeries],1,FALSE)</f>
        <v>1</v>
      </c>
      <c r="J539" s="11" t="str">
        <f>VLOOKUP('Medical Examinations'!M539,'Medical Examinations'!M539:M2873,1,FALSE)</f>
        <v>obesity</v>
      </c>
      <c r="K539" s="11" t="str">
        <f>VLOOKUP('Medical Examinations'!N539,'Medical Examinations'!N539:N2873,1,FALSE)</f>
        <v>normal</v>
      </c>
      <c r="L539" s="11" t="str">
        <f>VLOOKUP(Table3[[#This Row],[date of birth]],Table3[date of birth],1,FALSE)</f>
        <v>27-Sep-1987</v>
      </c>
      <c r="M539" s="11">
        <f>VLOOKUP(Table3[[#This Row],[age]],Table3[age],1,FALSE)</f>
        <v>35</v>
      </c>
      <c r="N539" s="65">
        <f>VLOOKUP(Table3[[#This Row],[charges2]],Table3[charges2],1,FALSE)</f>
        <v>4762.33</v>
      </c>
      <c r="O539" s="11" t="str">
        <f>VLOOKUP(Table3[[#This Row],[HOSPITAL TIER2]],Table3[HOSPITAL TIER2],1,FALSE)</f>
        <v>tier - 3</v>
      </c>
      <c r="P539" s="11" t="str">
        <f>VLOOKUP(Table3[[#This Row],[city tier2]],Table3[city tier2],1,FALSE)</f>
        <v>tier - 3</v>
      </c>
      <c r="Q539" s="11" t="str">
        <f>VLOOKUP(Table3[[#This Row],[state id2]],Table3[state id2],1,FALSE)</f>
        <v>R1011</v>
      </c>
      <c r="R539" s="11">
        <f t="shared" si="16"/>
        <v>-0.1114390378443524</v>
      </c>
      <c r="S539" s="11">
        <f t="shared" si="17"/>
        <v>8.0649871979981465E-3</v>
      </c>
    </row>
    <row r="540" spans="1:19" x14ac:dyDescent="0.25">
      <c r="A540" s="20" t="str">
        <f>VLOOKUP('Customer Names'!A540,'Customer Names'!A540:A2875,1,FALSE)</f>
        <v>Id539</v>
      </c>
      <c r="B540" s="20" t="str">
        <f>VLOOKUP(Table6[[#This Row],[NAME]],Table6[NAME],1,FALSE)</f>
        <v>Katie</v>
      </c>
      <c r="C540" s="11">
        <f>VLOOKUP(Table4[[#This Row],[BMI]],Table4[BMI],1,FALSE)</f>
        <v>28.49</v>
      </c>
      <c r="D540" s="11">
        <f>VLOOKUP(Table4[[#This Row],[HBA1C]],Table4[HBA1C],1,FALSE)</f>
        <v>4.8899999999999997</v>
      </c>
      <c r="E540" s="11" t="str">
        <f>VLOOKUP(Table4[[#This Row],[Any Transplants]],Table4[Any Transplants],1,FALSE)</f>
        <v>No</v>
      </c>
      <c r="F540" s="11" t="str">
        <f>VLOOKUP(Table4[[#This Row],[Cancer history]],Table4[Cancer history],1,FALSE)</f>
        <v>No</v>
      </c>
      <c r="G540" s="11" t="str">
        <f>VLOOKUP(Table4[[#This Row],[Smoker2]],Table4[Smoker2],1,FALSE)</f>
        <v>YES</v>
      </c>
      <c r="H540" s="11" t="str">
        <f>VLOOKUP(Table4[[#This Row],[Heart Issues]],Table4[Heart Issues],1,FALSE)</f>
        <v>No</v>
      </c>
      <c r="I540" s="11">
        <f>VLOOKUP(Table4[[#This Row],[Number of Major Surgeries]],Table4[Number of Major Surgeries],1,FALSE)</f>
        <v>0</v>
      </c>
      <c r="J540" s="11" t="str">
        <f>VLOOKUP('Medical Examinations'!M540,'Medical Examinations'!M540:M2874,1,FALSE)</f>
        <v>over weight</v>
      </c>
      <c r="K540" s="11" t="str">
        <f>VLOOKUP('Medical Examinations'!N540,'Medical Examinations'!N540:N2874,1,FALSE)</f>
        <v>normal</v>
      </c>
      <c r="L540" s="11" t="str">
        <f>VLOOKUP(Table3[[#This Row],[date of birth]],Table3[date of birth],1,FALSE)</f>
        <v>1-Aug-1989</v>
      </c>
      <c r="M540" s="11">
        <f>VLOOKUP(Table3[[#This Row],[age]],Table3[age],1,FALSE)</f>
        <v>33</v>
      </c>
      <c r="N540" s="65">
        <f>VLOOKUP(Table3[[#This Row],[charges2]],Table3[charges2],1,FALSE)</f>
        <v>4766.0200000000004</v>
      </c>
      <c r="O540" s="11" t="str">
        <f>VLOOKUP(Table3[[#This Row],[HOSPITAL TIER2]],Table3[HOSPITAL TIER2],1,FALSE)</f>
        <v>tier - 2</v>
      </c>
      <c r="P540" s="11" t="str">
        <f>VLOOKUP(Table3[[#This Row],[city tier2]],Table3[city tier2],1,FALSE)</f>
        <v>tier - 3</v>
      </c>
      <c r="Q540" s="11" t="str">
        <f>VLOOKUP(Table3[[#This Row],[state id2]],Table3[state id2],1,FALSE)</f>
        <v>R1011</v>
      </c>
      <c r="R540" s="11">
        <f t="shared" si="16"/>
        <v>-0.11080228438828497</v>
      </c>
      <c r="S540" s="11">
        <f t="shared" si="17"/>
        <v>7.6634383002659057E-3</v>
      </c>
    </row>
    <row r="541" spans="1:19" x14ac:dyDescent="0.25">
      <c r="A541" s="20" t="str">
        <f>VLOOKUP('Customer Names'!A541,'Customer Names'!A541:A2876,1,FALSE)</f>
        <v>Id540</v>
      </c>
      <c r="B541" s="20" t="str">
        <f>VLOOKUP(Table6[[#This Row],[NAME]],Table6[NAME],1,FALSE)</f>
        <v>Daniel</v>
      </c>
      <c r="C541" s="11">
        <f>VLOOKUP(Table4[[#This Row],[BMI]],Table4[BMI],1,FALSE)</f>
        <v>28.5</v>
      </c>
      <c r="D541" s="11">
        <f>VLOOKUP(Table4[[#This Row],[HBA1C]],Table4[HBA1C],1,FALSE)</f>
        <v>5.55</v>
      </c>
      <c r="E541" s="11" t="str">
        <f>VLOOKUP(Table4[[#This Row],[Any Transplants]],Table4[Any Transplants],1,FALSE)</f>
        <v>No</v>
      </c>
      <c r="F541" s="11" t="str">
        <f>VLOOKUP(Table4[[#This Row],[Cancer history]],Table4[Cancer history],1,FALSE)</f>
        <v>No</v>
      </c>
      <c r="G541" s="11" t="str">
        <f>VLOOKUP(Table4[[#This Row],[Smoker2]],Table4[Smoker2],1,FALSE)</f>
        <v>YES</v>
      </c>
      <c r="H541" s="11" t="str">
        <f>VLOOKUP(Table4[[#This Row],[Heart Issues]],Table4[Heart Issues],1,FALSE)</f>
        <v>yes</v>
      </c>
      <c r="I541" s="11">
        <f>VLOOKUP(Table4[[#This Row],[Number of Major Surgeries]],Table4[Number of Major Surgeries],1,FALSE)</f>
        <v>1</v>
      </c>
      <c r="J541" s="11" t="str">
        <f>VLOOKUP('Medical Examinations'!M541,'Medical Examinations'!M541:M2875,1,FALSE)</f>
        <v>over weight</v>
      </c>
      <c r="K541" s="11" t="str">
        <f>VLOOKUP('Medical Examinations'!N541,'Medical Examinations'!N541:N2875,1,FALSE)</f>
        <v>normal</v>
      </c>
      <c r="L541" s="11" t="str">
        <f>VLOOKUP(Table3[[#This Row],[date of birth]],Table3[date of birth],1,FALSE)</f>
        <v>9-Dec-1989</v>
      </c>
      <c r="M541" s="11">
        <f>VLOOKUP(Table3[[#This Row],[age]],Table3[age],1,FALSE)</f>
        <v>33</v>
      </c>
      <c r="N541" s="65">
        <f>VLOOKUP(Table3[[#This Row],[charges2]],Table3[charges2],1,FALSE)</f>
        <v>4779.6000000000004</v>
      </c>
      <c r="O541" s="11" t="str">
        <f>VLOOKUP(Table3[[#This Row],[HOSPITAL TIER2]],Table3[HOSPITAL TIER2],1,FALSE)</f>
        <v>tier - 2</v>
      </c>
      <c r="P541" s="11" t="str">
        <f>VLOOKUP(Table3[[#This Row],[city tier2]],Table3[city tier2],1,FALSE)</f>
        <v>tier - 3</v>
      </c>
      <c r="Q541" s="11" t="str">
        <f>VLOOKUP(Table3[[#This Row],[state id2]],Table3[state id2],1,FALSE)</f>
        <v>R1013</v>
      </c>
      <c r="R541" s="11">
        <f t="shared" si="16"/>
        <v>-0.11092156991703746</v>
      </c>
      <c r="S541" s="11">
        <f t="shared" si="17"/>
        <v>7.3063690604056137E-3</v>
      </c>
    </row>
    <row r="542" spans="1:19" x14ac:dyDescent="0.25">
      <c r="A542" s="20" t="str">
        <f>VLOOKUP('Customer Names'!A542,'Customer Names'!A542:A2877,1,FALSE)</f>
        <v>Id541</v>
      </c>
      <c r="B542" s="20" t="str">
        <f>VLOOKUP(Table6[[#This Row],[NAME]],Table6[NAME],1,FALSE)</f>
        <v>Brett W</v>
      </c>
      <c r="C542" s="11">
        <f>VLOOKUP(Table4[[#This Row],[BMI]],Table4[BMI],1,FALSE)</f>
        <v>24.4</v>
      </c>
      <c r="D542" s="11">
        <f>VLOOKUP(Table4[[#This Row],[HBA1C]],Table4[HBA1C],1,FALSE)</f>
        <v>4.5199999999999996</v>
      </c>
      <c r="E542" s="11" t="str">
        <f>VLOOKUP(Table4[[#This Row],[Any Transplants]],Table4[Any Transplants],1,FALSE)</f>
        <v>No</v>
      </c>
      <c r="F542" s="11" t="str">
        <f>VLOOKUP(Table4[[#This Row],[Cancer history]],Table4[Cancer history],1,FALSE)</f>
        <v>No</v>
      </c>
      <c r="G542" s="11" t="str">
        <f>VLOOKUP(Table4[[#This Row],[Smoker2]],Table4[Smoker2],1,FALSE)</f>
        <v>YES</v>
      </c>
      <c r="H542" s="11" t="str">
        <f>VLOOKUP(Table4[[#This Row],[Heart Issues]],Table4[Heart Issues],1,FALSE)</f>
        <v>No</v>
      </c>
      <c r="I542" s="11">
        <f>VLOOKUP(Table4[[#This Row],[Number of Major Surgeries]],Table4[Number of Major Surgeries],1,FALSE)</f>
        <v>1</v>
      </c>
      <c r="J542" s="11" t="str">
        <f>VLOOKUP('Medical Examinations'!M542,'Medical Examinations'!M542:M2876,1,FALSE)</f>
        <v>normal weight</v>
      </c>
      <c r="K542" s="11" t="str">
        <f>VLOOKUP('Medical Examinations'!N542,'Medical Examinations'!N542:N2876,1,FALSE)</f>
        <v>normal</v>
      </c>
      <c r="L542" s="11" t="str">
        <f>VLOOKUP(Table3[[#This Row],[date of birth]],Table3[date of birth],1,FALSE)</f>
        <v>22-Jun-1987</v>
      </c>
      <c r="M542" s="11">
        <f>VLOOKUP(Table3[[#This Row],[age]],Table3[age],1,FALSE)</f>
        <v>35</v>
      </c>
      <c r="N542" s="65">
        <f>VLOOKUP(Table3[[#This Row],[charges2]],Table3[charges2],1,FALSE)</f>
        <v>4787.42</v>
      </c>
      <c r="O542" s="11" t="str">
        <f>VLOOKUP(Table3[[#This Row],[HOSPITAL TIER2]],Table3[HOSPITAL TIER2],1,FALSE)</f>
        <v>tier - 2</v>
      </c>
      <c r="P542" s="11" t="str">
        <f>VLOOKUP(Table3[[#This Row],[city tier2]],Table3[city tier2],1,FALSE)</f>
        <v>tier - 3</v>
      </c>
      <c r="Q542" s="11" t="str">
        <f>VLOOKUP(Table3[[#This Row],[state id2]],Table3[state id2],1,FALSE)</f>
        <v>R1013</v>
      </c>
      <c r="R542" s="11">
        <f t="shared" si="16"/>
        <v>-0.11104045267049996</v>
      </c>
      <c r="S542" s="11">
        <f t="shared" si="17"/>
        <v>7.0946724302090132E-3</v>
      </c>
    </row>
    <row r="543" spans="1:19" x14ac:dyDescent="0.25">
      <c r="A543" s="20" t="str">
        <f>VLOOKUP('Customer Names'!A543,'Customer Names'!A543:A2878,1,FALSE)</f>
        <v>Id542</v>
      </c>
      <c r="B543" s="20" t="str">
        <f>VLOOKUP(Table6[[#This Row],[NAME]],Table6[NAME],1,FALSE)</f>
        <v>Dylan J</v>
      </c>
      <c r="C543" s="11">
        <f>VLOOKUP(Table4[[#This Row],[BMI]],Table4[BMI],1,FALSE)</f>
        <v>29.15</v>
      </c>
      <c r="D543" s="11">
        <f>VLOOKUP(Table4[[#This Row],[HBA1C]],Table4[HBA1C],1,FALSE)</f>
        <v>4.45</v>
      </c>
      <c r="E543" s="11" t="str">
        <f>VLOOKUP(Table4[[#This Row],[Any Transplants]],Table4[Any Transplants],1,FALSE)</f>
        <v>No</v>
      </c>
      <c r="F543" s="11" t="str">
        <f>VLOOKUP(Table4[[#This Row],[Cancer history]],Table4[Cancer history],1,FALSE)</f>
        <v>No</v>
      </c>
      <c r="G543" s="11" t="str">
        <f>VLOOKUP(Table4[[#This Row],[Smoker2]],Table4[Smoker2],1,FALSE)</f>
        <v>YES</v>
      </c>
      <c r="H543" s="11" t="str">
        <f>VLOOKUP(Table4[[#This Row],[Heart Issues]],Table4[Heart Issues],1,FALSE)</f>
        <v>yes</v>
      </c>
      <c r="I543" s="11">
        <f>VLOOKUP(Table4[[#This Row],[Number of Major Surgeries]],Table4[Number of Major Surgeries],1,FALSE)</f>
        <v>1</v>
      </c>
      <c r="J543" s="11" t="str">
        <f>VLOOKUP('Medical Examinations'!M543,'Medical Examinations'!M543:M2877,1,FALSE)</f>
        <v>over weight</v>
      </c>
      <c r="K543" s="11" t="str">
        <f>VLOOKUP('Medical Examinations'!N543,'Medical Examinations'!N543:N2877,1,FALSE)</f>
        <v>normal</v>
      </c>
      <c r="L543" s="11" t="str">
        <f>VLOOKUP(Table3[[#This Row],[date of birth]],Table3[date of birth],1,FALSE)</f>
        <v>16-Dec-1989</v>
      </c>
      <c r="M543" s="11">
        <f>VLOOKUP(Table3[[#This Row],[age]],Table3[age],1,FALSE)</f>
        <v>33</v>
      </c>
      <c r="N543" s="65">
        <f>VLOOKUP(Table3[[#This Row],[charges2]],Table3[charges2],1,FALSE)</f>
        <v>4795.66</v>
      </c>
      <c r="O543" s="11" t="str">
        <f>VLOOKUP(Table3[[#This Row],[HOSPITAL TIER2]],Table3[HOSPITAL TIER2],1,FALSE)</f>
        <v>tier - 2</v>
      </c>
      <c r="P543" s="11" t="str">
        <f>VLOOKUP(Table3[[#This Row],[city tier2]],Table3[city tier2],1,FALSE)</f>
        <v>tier - 1</v>
      </c>
      <c r="Q543" s="11" t="str">
        <f>VLOOKUP(Table3[[#This Row],[state id2]],Table3[state id2],1,FALSE)</f>
        <v>R1013</v>
      </c>
      <c r="R543" s="11">
        <f t="shared" si="16"/>
        <v>-0.11133851364467728</v>
      </c>
      <c r="S543" s="11">
        <f t="shared" si="17"/>
        <v>6.7391209673550376E-3</v>
      </c>
    </row>
    <row r="544" spans="1:19" x14ac:dyDescent="0.25">
      <c r="A544" s="20" t="str">
        <f>VLOOKUP('Customer Names'!A544,'Customer Names'!A544:A2879,1,FALSE)</f>
        <v>Id543</v>
      </c>
      <c r="B544" s="20" t="str">
        <f>VLOOKUP(Table6[[#This Row],[NAME]],Table6[NAME],1,FALSE)</f>
        <v>Elizabeth</v>
      </c>
      <c r="C544" s="11">
        <f>VLOOKUP(Table4[[#This Row],[BMI]],Table4[BMI],1,FALSE)</f>
        <v>27.28</v>
      </c>
      <c r="D544" s="11">
        <f>VLOOKUP(Table4[[#This Row],[HBA1C]],Table4[HBA1C],1,FALSE)</f>
        <v>4.72</v>
      </c>
      <c r="E544" s="11" t="str">
        <f>VLOOKUP(Table4[[#This Row],[Any Transplants]],Table4[Any Transplants],1,FALSE)</f>
        <v>yes</v>
      </c>
      <c r="F544" s="11" t="str">
        <f>VLOOKUP(Table4[[#This Row],[Cancer history]],Table4[Cancer history],1,FALSE)</f>
        <v>No</v>
      </c>
      <c r="G544" s="11" t="str">
        <f>VLOOKUP(Table4[[#This Row],[Smoker2]],Table4[Smoker2],1,FALSE)</f>
        <v>YES</v>
      </c>
      <c r="H544" s="11" t="str">
        <f>VLOOKUP(Table4[[#This Row],[Heart Issues]],Table4[Heart Issues],1,FALSE)</f>
        <v>No</v>
      </c>
      <c r="I544" s="11">
        <f>VLOOKUP(Table4[[#This Row],[Number of Major Surgeries]],Table4[Number of Major Surgeries],1,FALSE)</f>
        <v>1</v>
      </c>
      <c r="J544" s="11" t="str">
        <f>VLOOKUP('Medical Examinations'!M544,'Medical Examinations'!M544:M2878,1,FALSE)</f>
        <v>over weight</v>
      </c>
      <c r="K544" s="11" t="str">
        <f>VLOOKUP('Medical Examinations'!N544,'Medical Examinations'!N544:N2878,1,FALSE)</f>
        <v>normal</v>
      </c>
      <c r="L544" s="11" t="str">
        <f>VLOOKUP(Table3[[#This Row],[date of birth]],Table3[date of birth],1,FALSE)</f>
        <v>3-Oct-1978</v>
      </c>
      <c r="M544" s="11">
        <f>VLOOKUP(Table3[[#This Row],[age]],Table3[age],1,FALSE)</f>
        <v>44</v>
      </c>
      <c r="N544" s="65">
        <f>VLOOKUP(Table3[[#This Row],[charges2]],Table3[charges2],1,FALSE)</f>
        <v>4812.34</v>
      </c>
      <c r="O544" s="11" t="str">
        <f>VLOOKUP(Table3[[#This Row],[HOSPITAL TIER2]],Table3[HOSPITAL TIER2],1,FALSE)</f>
        <v>tier - 2</v>
      </c>
      <c r="P544" s="11" t="str">
        <f>VLOOKUP(Table3[[#This Row],[city tier2]],Table3[city tier2],1,FALSE)</f>
        <v>tier - 3</v>
      </c>
      <c r="Q544" s="11" t="str">
        <f>VLOOKUP(Table3[[#This Row],[state id2]],Table3[state id2],1,FALSE)</f>
        <v>R1013</v>
      </c>
      <c r="R544" s="11">
        <f t="shared" si="16"/>
        <v>-0.11141951016946082</v>
      </c>
      <c r="S544" s="11">
        <f t="shared" si="17"/>
        <v>6.2828425859273417E-3</v>
      </c>
    </row>
    <row r="545" spans="1:19" x14ac:dyDescent="0.25">
      <c r="A545" s="20" t="str">
        <f>VLOOKUP('Customer Names'!A545,'Customer Names'!A545:A2880,1,FALSE)</f>
        <v>Id544</v>
      </c>
      <c r="B545" s="20" t="str">
        <f>VLOOKUP(Table6[[#This Row],[NAME]],Table6[NAME],1,FALSE)</f>
        <v>Brooke M.</v>
      </c>
      <c r="C545" s="11">
        <f>VLOOKUP(Table4[[#This Row],[BMI]],Table4[BMI],1,FALSE)</f>
        <v>32.229999999999997</v>
      </c>
      <c r="D545" s="11">
        <f>VLOOKUP(Table4[[#This Row],[HBA1C]],Table4[HBA1C],1,FALSE)</f>
        <v>4.6500000000000004</v>
      </c>
      <c r="E545" s="11" t="str">
        <f>VLOOKUP(Table4[[#This Row],[Any Transplants]],Table4[Any Transplants],1,FALSE)</f>
        <v>No</v>
      </c>
      <c r="F545" s="11" t="str">
        <f>VLOOKUP(Table4[[#This Row],[Cancer history]],Table4[Cancer history],1,FALSE)</f>
        <v>Yes</v>
      </c>
      <c r="G545" s="11" t="str">
        <f>VLOOKUP(Table4[[#This Row],[Smoker2]],Table4[Smoker2],1,FALSE)</f>
        <v>NO</v>
      </c>
      <c r="H545" s="11" t="str">
        <f>VLOOKUP(Table4[[#This Row],[Heart Issues]],Table4[Heart Issues],1,FALSE)</f>
        <v>yes</v>
      </c>
      <c r="I545" s="11">
        <f>VLOOKUP(Table4[[#This Row],[Number of Major Surgeries]],Table4[Number of Major Surgeries],1,FALSE)</f>
        <v>1</v>
      </c>
      <c r="J545" s="11" t="str">
        <f>VLOOKUP('Medical Examinations'!M545,'Medical Examinations'!M545:M2879,1,FALSE)</f>
        <v>obesity</v>
      </c>
      <c r="K545" s="11" t="str">
        <f>VLOOKUP('Medical Examinations'!N545,'Medical Examinations'!N545:N2879,1,FALSE)</f>
        <v>normal</v>
      </c>
      <c r="L545" s="11" t="str">
        <f>VLOOKUP(Table3[[#This Row],[date of birth]],Table3[date of birth],1,FALSE)</f>
        <v>3-Jul-1981</v>
      </c>
      <c r="M545" s="11">
        <f>VLOOKUP(Table3[[#This Row],[age]],Table3[age],1,FALSE)</f>
        <v>41</v>
      </c>
      <c r="N545" s="65">
        <f>VLOOKUP(Table3[[#This Row],[charges2]],Table3[charges2],1,FALSE)</f>
        <v>4827.1000000000004</v>
      </c>
      <c r="O545" s="11" t="str">
        <f>VLOOKUP(Table3[[#This Row],[HOSPITAL TIER2]],Table3[HOSPITAL TIER2],1,FALSE)</f>
        <v>tier - 2</v>
      </c>
      <c r="P545" s="11" t="str">
        <f>VLOOKUP(Table3[[#This Row],[city tier2]],Table3[city tier2],1,FALSE)</f>
        <v>tier - 1</v>
      </c>
      <c r="Q545" s="11" t="str">
        <f>VLOOKUP(Table3[[#This Row],[state id2]],Table3[state id2],1,FALSE)</f>
        <v>R1013</v>
      </c>
      <c r="R545" s="11">
        <f t="shared" si="16"/>
        <v>-0.11141432329899001</v>
      </c>
      <c r="S545" s="11">
        <f t="shared" si="17"/>
        <v>6.3054052323559097E-3</v>
      </c>
    </row>
    <row r="546" spans="1:19" x14ac:dyDescent="0.25">
      <c r="A546" s="20" t="str">
        <f>VLOOKUP('Customer Names'!A546,'Customer Names'!A546:A2881,1,FALSE)</f>
        <v>Id545</v>
      </c>
      <c r="B546" s="20" t="str">
        <f>VLOOKUP(Table6[[#This Row],[NAME]],Table6[NAME],1,FALSE)</f>
        <v>.  Teiko</v>
      </c>
      <c r="C546" s="11">
        <f>VLOOKUP(Table4[[#This Row],[BMI]],Table4[BMI],1,FALSE)</f>
        <v>44.2</v>
      </c>
      <c r="D546" s="11">
        <f>VLOOKUP(Table4[[#This Row],[HBA1C]],Table4[HBA1C],1,FALSE)</f>
        <v>11.34</v>
      </c>
      <c r="E546" s="11" t="str">
        <f>VLOOKUP(Table4[[#This Row],[Any Transplants]],Table4[Any Transplants],1,FALSE)</f>
        <v>No</v>
      </c>
      <c r="F546" s="11" t="str">
        <f>VLOOKUP(Table4[[#This Row],[Cancer history]],Table4[Cancer history],1,FALSE)</f>
        <v>Yes</v>
      </c>
      <c r="G546" s="11" t="str">
        <f>VLOOKUP(Table4[[#This Row],[Smoker2]],Table4[Smoker2],1,FALSE)</f>
        <v>NO</v>
      </c>
      <c r="H546" s="11" t="str">
        <f>VLOOKUP(Table4[[#This Row],[Heart Issues]],Table4[Heart Issues],1,FALSE)</f>
        <v>yes</v>
      </c>
      <c r="I546" s="11">
        <f>VLOOKUP(Table4[[#This Row],[Number of Major Surgeries]],Table4[Number of Major Surgeries],1,FALSE)</f>
        <v>1</v>
      </c>
      <c r="J546" s="11" t="str">
        <f>VLOOKUP('Medical Examinations'!M546,'Medical Examinations'!M546:M2880,1,FALSE)</f>
        <v>obesity</v>
      </c>
      <c r="K546" s="11" t="str">
        <f>VLOOKUP('Medical Examinations'!N546,'Medical Examinations'!N546:N2880,1,FALSE)</f>
        <v>diabetes</v>
      </c>
      <c r="L546" s="11" t="str">
        <f>VLOOKUP(Table3[[#This Row],[date of birth]],Table3[date of birth],1,FALSE)</f>
        <v>1-Dec-1995</v>
      </c>
      <c r="M546" s="11">
        <f>VLOOKUP(Table3[[#This Row],[age]],Table3[age],1,FALSE)</f>
        <v>27</v>
      </c>
      <c r="N546" s="65">
        <f>VLOOKUP(Table3[[#This Row],[charges2]],Table3[charges2],1,FALSE)</f>
        <v>4827.8999999999996</v>
      </c>
      <c r="O546" s="11" t="str">
        <f>VLOOKUP(Table3[[#This Row],[HOSPITAL TIER2]],Table3[HOSPITAL TIER2],1,FALSE)</f>
        <v>tier - 1</v>
      </c>
      <c r="P546" s="11" t="str">
        <f>VLOOKUP(Table3[[#This Row],[city tier2]],Table3[city tier2],1,FALSE)</f>
        <v>tier - 2</v>
      </c>
      <c r="Q546" s="11" t="str">
        <f>VLOOKUP(Table3[[#This Row],[state id2]],Table3[state id2],1,FALSE)</f>
        <v>unknown</v>
      </c>
      <c r="R546" s="11">
        <f t="shared" si="16"/>
        <v>-0.11138914105226694</v>
      </c>
      <c r="S546" s="11">
        <f t="shared" si="17"/>
        <v>6.2095611060702886E-3</v>
      </c>
    </row>
    <row r="547" spans="1:19" x14ac:dyDescent="0.25">
      <c r="A547" s="20" t="str">
        <f>VLOOKUP('Customer Names'!A547,'Customer Names'!A547:A2882,1,FALSE)</f>
        <v>Id546</v>
      </c>
      <c r="B547" s="20" t="str">
        <f>VLOOKUP(Table6[[#This Row],[NAME]],Table6[NAME],1,FALSE)</f>
        <v>Zachary</v>
      </c>
      <c r="C547" s="11">
        <f>VLOOKUP(Table4[[#This Row],[BMI]],Table4[BMI],1,FALSE)</f>
        <v>29.734999999999999</v>
      </c>
      <c r="D547" s="11">
        <f>VLOOKUP(Table4[[#This Row],[HBA1C]],Table4[HBA1C],1,FALSE)</f>
        <v>4.53</v>
      </c>
      <c r="E547" s="11" t="str">
        <f>VLOOKUP(Table4[[#This Row],[Any Transplants]],Table4[Any Transplants],1,FALSE)</f>
        <v>No</v>
      </c>
      <c r="F547" s="11" t="str">
        <f>VLOOKUP(Table4[[#This Row],[Cancer history]],Table4[Cancer history],1,FALSE)</f>
        <v>Yes</v>
      </c>
      <c r="G547" s="11" t="str">
        <f>VLOOKUP(Table4[[#This Row],[Smoker2]],Table4[Smoker2],1,FALSE)</f>
        <v>NO</v>
      </c>
      <c r="H547" s="11" t="str">
        <f>VLOOKUP(Table4[[#This Row],[Heart Issues]],Table4[Heart Issues],1,FALSE)</f>
        <v>No</v>
      </c>
      <c r="I547" s="11">
        <f>VLOOKUP(Table4[[#This Row],[Number of Major Surgeries]],Table4[Number of Major Surgeries],1,FALSE)</f>
        <v>1</v>
      </c>
      <c r="J547" s="11" t="str">
        <f>VLOOKUP('Medical Examinations'!M547,'Medical Examinations'!M547:M2881,1,FALSE)</f>
        <v>over weight</v>
      </c>
      <c r="K547" s="11" t="str">
        <f>VLOOKUP('Medical Examinations'!N547,'Medical Examinations'!N547:N2881,1,FALSE)</f>
        <v>normal</v>
      </c>
      <c r="L547" s="11" t="str">
        <f>VLOOKUP(Table3[[#This Row],[date of birth]],Table3[date of birth],1,FALSE)</f>
        <v>27-Jun-2002</v>
      </c>
      <c r="M547" s="11">
        <f>VLOOKUP(Table3[[#This Row],[age]],Table3[age],1,FALSE)</f>
        <v>20</v>
      </c>
      <c r="N547" s="65">
        <f>VLOOKUP(Table3[[#This Row],[charges2]],Table3[charges2],1,FALSE)</f>
        <v>4830.63</v>
      </c>
      <c r="O547" s="11" t="str">
        <f>VLOOKUP(Table3[[#This Row],[HOSPITAL TIER2]],Table3[HOSPITAL TIER2],1,FALSE)</f>
        <v>tier - 2</v>
      </c>
      <c r="P547" s="11" t="str">
        <f>VLOOKUP(Table3[[#This Row],[city tier2]],Table3[city tier2],1,FALSE)</f>
        <v>tier - 1</v>
      </c>
      <c r="Q547" s="11" t="str">
        <f>VLOOKUP(Table3[[#This Row],[state id2]],Table3[state id2],1,FALSE)</f>
        <v>R1011</v>
      </c>
      <c r="R547" s="11">
        <f t="shared" si="16"/>
        <v>-0.1102488495120018</v>
      </c>
      <c r="S547" s="11">
        <f t="shared" si="17"/>
        <v>7.9180631802012874E-3</v>
      </c>
    </row>
    <row r="548" spans="1:19" x14ac:dyDescent="0.25">
      <c r="A548" s="20" t="str">
        <f>VLOOKUP('Customer Names'!A548,'Customer Names'!A548:A2883,1,FALSE)</f>
        <v>Id547</v>
      </c>
      <c r="B548" s="20" t="str">
        <f>VLOOKUP(Table6[[#This Row],[NAME]],Table6[NAME],1,FALSE)</f>
        <v>Johannah</v>
      </c>
      <c r="C548" s="11">
        <f>VLOOKUP(Table4[[#This Row],[BMI]],Table4[BMI],1,FALSE)</f>
        <v>28.31</v>
      </c>
      <c r="D548" s="11">
        <f>VLOOKUP(Table4[[#This Row],[HBA1C]],Table4[HBA1C],1,FALSE)</f>
        <v>6.35</v>
      </c>
      <c r="E548" s="11" t="str">
        <f>VLOOKUP(Table4[[#This Row],[Any Transplants]],Table4[Any Transplants],1,FALSE)</f>
        <v>No</v>
      </c>
      <c r="F548" s="11" t="str">
        <f>VLOOKUP(Table4[[#This Row],[Cancer history]],Table4[Cancer history],1,FALSE)</f>
        <v>No</v>
      </c>
      <c r="G548" s="11" t="str">
        <f>VLOOKUP(Table4[[#This Row],[Smoker2]],Table4[Smoker2],1,FALSE)</f>
        <v>YES</v>
      </c>
      <c r="H548" s="11" t="str">
        <f>VLOOKUP(Table4[[#This Row],[Heart Issues]],Table4[Heart Issues],1,FALSE)</f>
        <v>No</v>
      </c>
      <c r="I548" s="11">
        <f>VLOOKUP(Table4[[#This Row],[Number of Major Surgeries]],Table4[Number of Major Surgeries],1,FALSE)</f>
        <v>0</v>
      </c>
      <c r="J548" s="11" t="str">
        <f>VLOOKUP('Medical Examinations'!M548,'Medical Examinations'!M548:M2882,1,FALSE)</f>
        <v>over weight</v>
      </c>
      <c r="K548" s="11" t="str">
        <f>VLOOKUP('Medical Examinations'!N548,'Medical Examinations'!N548:N2882,1,FALSE)</f>
        <v>prediabetes</v>
      </c>
      <c r="L548" s="11" t="str">
        <f>VLOOKUP(Table3[[#This Row],[date of birth]],Table3[date of birth],1,FALSE)</f>
        <v>11-Dec-2000</v>
      </c>
      <c r="M548" s="11">
        <f>VLOOKUP(Table3[[#This Row],[age]],Table3[age],1,FALSE)</f>
        <v>22</v>
      </c>
      <c r="N548" s="65">
        <f>VLOOKUP(Table3[[#This Row],[charges2]],Table3[charges2],1,FALSE)</f>
        <v>4835.43</v>
      </c>
      <c r="O548" s="11" t="str">
        <f>VLOOKUP(Table3[[#This Row],[HOSPITAL TIER2]],Table3[HOSPITAL TIER2],1,FALSE)</f>
        <v>tier - 2</v>
      </c>
      <c r="P548" s="11" t="str">
        <f>VLOOKUP(Table3[[#This Row],[city tier2]],Table3[city tier2],1,FALSE)</f>
        <v>tier - 2</v>
      </c>
      <c r="Q548" s="11" t="str">
        <f>VLOOKUP(Table3[[#This Row],[state id2]],Table3[state id2],1,FALSE)</f>
        <v>R1021</v>
      </c>
      <c r="R548" s="11">
        <f t="shared" si="16"/>
        <v>-0.11041832780239913</v>
      </c>
      <c r="S548" s="11">
        <f t="shared" si="17"/>
        <v>6.9322604148955207E-3</v>
      </c>
    </row>
    <row r="549" spans="1:19" x14ac:dyDescent="0.25">
      <c r="A549" s="20" t="str">
        <f>VLOOKUP('Customer Names'!A549,'Customer Names'!A549:A2884,1,FALSE)</f>
        <v>Id548</v>
      </c>
      <c r="B549" s="20" t="str">
        <f>VLOOKUP(Table6[[#This Row],[NAME]],Table6[NAME],1,FALSE)</f>
        <v>Ryan A</v>
      </c>
      <c r="C549" s="11">
        <f>VLOOKUP(Table4[[#This Row],[BMI]],Table4[BMI],1,FALSE)</f>
        <v>46.62</v>
      </c>
      <c r="D549" s="11">
        <f>VLOOKUP(Table4[[#This Row],[HBA1C]],Table4[HBA1C],1,FALSE)</f>
        <v>8.51</v>
      </c>
      <c r="E549" s="11" t="str">
        <f>VLOOKUP(Table4[[#This Row],[Any Transplants]],Table4[Any Transplants],1,FALSE)</f>
        <v>No</v>
      </c>
      <c r="F549" s="11" t="str">
        <f>VLOOKUP(Table4[[#This Row],[Cancer history]],Table4[Cancer history],1,FALSE)</f>
        <v>No</v>
      </c>
      <c r="G549" s="11" t="str">
        <f>VLOOKUP(Table4[[#This Row],[Smoker2]],Table4[Smoker2],1,FALSE)</f>
        <v>NO</v>
      </c>
      <c r="H549" s="11" t="str">
        <f>VLOOKUP(Table4[[#This Row],[Heart Issues]],Table4[Heart Issues],1,FALSE)</f>
        <v>No</v>
      </c>
      <c r="I549" s="11">
        <f>VLOOKUP(Table4[[#This Row],[Number of Major Surgeries]],Table4[Number of Major Surgeries],1,FALSE)</f>
        <v>0</v>
      </c>
      <c r="J549" s="11" t="str">
        <f>VLOOKUP('Medical Examinations'!M549,'Medical Examinations'!M549:M2883,1,FALSE)</f>
        <v>obesity</v>
      </c>
      <c r="K549" s="11" t="str">
        <f>VLOOKUP('Medical Examinations'!N549,'Medical Examinations'!N549:N2883,1,FALSE)</f>
        <v>diabetes</v>
      </c>
      <c r="L549" s="11" t="str">
        <f>VLOOKUP(Table3[[#This Row],[date of birth]],Table3[date of birth],1,FALSE)</f>
        <v>10-Sep-1992</v>
      </c>
      <c r="M549" s="11">
        <f>VLOOKUP(Table3[[#This Row],[age]],Table3[age],1,FALSE)</f>
        <v>30</v>
      </c>
      <c r="N549" s="65">
        <f>VLOOKUP(Table3[[#This Row],[charges2]],Table3[charges2],1,FALSE)</f>
        <v>4837.58</v>
      </c>
      <c r="O549" s="11" t="str">
        <f>VLOOKUP(Table3[[#This Row],[HOSPITAL TIER2]],Table3[HOSPITAL TIER2],1,FALSE)</f>
        <v>tier - 3</v>
      </c>
      <c r="P549" s="11" t="str">
        <f>VLOOKUP(Table3[[#This Row],[city tier2]],Table3[city tier2],1,FALSE)</f>
        <v>tier - 2</v>
      </c>
      <c r="Q549" s="11" t="str">
        <f>VLOOKUP(Table3[[#This Row],[state id2]],Table3[state id2],1,FALSE)</f>
        <v>R1013</v>
      </c>
      <c r="R549" s="11">
        <f t="shared" si="16"/>
        <v>-0.11073653186002788</v>
      </c>
      <c r="S549" s="11">
        <f t="shared" si="17"/>
        <v>6.8629402720563294E-3</v>
      </c>
    </row>
    <row r="550" spans="1:19" x14ac:dyDescent="0.25">
      <c r="A550" s="20" t="str">
        <f>VLOOKUP('Customer Names'!A550,'Customer Names'!A550:A2885,1,FALSE)</f>
        <v>Id549</v>
      </c>
      <c r="B550" s="20" t="str">
        <f>VLOOKUP(Table6[[#This Row],[NAME]],Table6[NAME],1,FALSE)</f>
        <v>Andres Sr.</v>
      </c>
      <c r="C550" s="11">
        <f>VLOOKUP(Table4[[#This Row],[BMI]],Table4[BMI],1,FALSE)</f>
        <v>51.75</v>
      </c>
      <c r="D550" s="11">
        <f>VLOOKUP(Table4[[#This Row],[HBA1C]],Table4[HBA1C],1,FALSE)</f>
        <v>8.59</v>
      </c>
      <c r="E550" s="11" t="str">
        <f>VLOOKUP(Table4[[#This Row],[Any Transplants]],Table4[Any Transplants],1,FALSE)</f>
        <v>No</v>
      </c>
      <c r="F550" s="11" t="str">
        <f>VLOOKUP(Table4[[#This Row],[Cancer history]],Table4[Cancer history],1,FALSE)</f>
        <v>No</v>
      </c>
      <c r="G550" s="11" t="str">
        <f>VLOOKUP(Table4[[#This Row],[Smoker2]],Table4[Smoker2],1,FALSE)</f>
        <v>NO</v>
      </c>
      <c r="H550" s="11" t="str">
        <f>VLOOKUP(Table4[[#This Row],[Heart Issues]],Table4[Heart Issues],1,FALSE)</f>
        <v>yes</v>
      </c>
      <c r="I550" s="11">
        <f>VLOOKUP(Table4[[#This Row],[Number of Major Surgeries]],Table4[Number of Major Surgeries],1,FALSE)</f>
        <v>1</v>
      </c>
      <c r="J550" s="11" t="str">
        <f>VLOOKUP('Medical Examinations'!M550,'Medical Examinations'!M550:M2884,1,FALSE)</f>
        <v>obesity</v>
      </c>
      <c r="K550" s="11" t="str">
        <f>VLOOKUP('Medical Examinations'!N550,'Medical Examinations'!N550:N2884,1,FALSE)</f>
        <v>diabetes</v>
      </c>
      <c r="L550" s="11" t="str">
        <f>VLOOKUP(Table3[[#This Row],[date of birth]],Table3[date of birth],1,FALSE)</f>
        <v>15-Oct-1984</v>
      </c>
      <c r="M550" s="11">
        <f>VLOOKUP(Table3[[#This Row],[age]],Table3[age],1,FALSE)</f>
        <v>38</v>
      </c>
      <c r="N550" s="65">
        <f>VLOOKUP(Table3[[#This Row],[charges2]],Table3[charges2],1,FALSE)</f>
        <v>4839.18</v>
      </c>
      <c r="O550" s="11" t="str">
        <f>VLOOKUP(Table3[[#This Row],[HOSPITAL TIER2]],Table3[HOSPITAL TIER2],1,FALSE)</f>
        <v>tier - 2</v>
      </c>
      <c r="P550" s="11" t="str">
        <f>VLOOKUP(Table3[[#This Row],[city tier2]],Table3[city tier2],1,FALSE)</f>
        <v>tier - 1</v>
      </c>
      <c r="Q550" s="11" t="str">
        <f>VLOOKUP(Table3[[#This Row],[state id2]],Table3[state id2],1,FALSE)</f>
        <v>R1012</v>
      </c>
      <c r="R550" s="11">
        <f t="shared" si="16"/>
        <v>-0.10965512531672353</v>
      </c>
      <c r="S550" s="11">
        <f t="shared" si="17"/>
        <v>7.4439102361174656E-3</v>
      </c>
    </row>
    <row r="551" spans="1:19" x14ac:dyDescent="0.25">
      <c r="A551" s="20" t="str">
        <f>VLOOKUP('Customer Names'!A551,'Customer Names'!A551:A2886,1,FALSE)</f>
        <v>Id550</v>
      </c>
      <c r="B551" s="20" t="str">
        <f>VLOOKUP(Table6[[#This Row],[NAME]],Table6[NAME],1,FALSE)</f>
        <v>Bryan</v>
      </c>
      <c r="C551" s="11">
        <f>VLOOKUP(Table4[[#This Row],[BMI]],Table4[BMI],1,FALSE)</f>
        <v>25.7</v>
      </c>
      <c r="D551" s="11">
        <f>VLOOKUP(Table4[[#This Row],[HBA1C]],Table4[HBA1C],1,FALSE)</f>
        <v>4.13</v>
      </c>
      <c r="E551" s="11" t="str">
        <f>VLOOKUP(Table4[[#This Row],[Any Transplants]],Table4[Any Transplants],1,FALSE)</f>
        <v>No</v>
      </c>
      <c r="F551" s="11" t="str">
        <f>VLOOKUP(Table4[[#This Row],[Cancer history]],Table4[Cancer history],1,FALSE)</f>
        <v>No</v>
      </c>
      <c r="G551" s="11" t="str">
        <f>VLOOKUP(Table4[[#This Row],[Smoker2]],Table4[Smoker2],1,FALSE)</f>
        <v>YES</v>
      </c>
      <c r="H551" s="11" t="str">
        <f>VLOOKUP(Table4[[#This Row],[Heart Issues]],Table4[Heart Issues],1,FALSE)</f>
        <v>yes</v>
      </c>
      <c r="I551" s="11">
        <f>VLOOKUP(Table4[[#This Row],[Number of Major Surgeries]],Table4[Number of Major Surgeries],1,FALSE)</f>
        <v>0</v>
      </c>
      <c r="J551" s="11" t="str">
        <f>VLOOKUP('Medical Examinations'!M551,'Medical Examinations'!M551:M2885,1,FALSE)</f>
        <v>over weight</v>
      </c>
      <c r="K551" s="11" t="str">
        <f>VLOOKUP('Medical Examinations'!N551,'Medical Examinations'!N551:N2885,1,FALSE)</f>
        <v>normal</v>
      </c>
      <c r="L551" s="11" t="str">
        <f>VLOOKUP(Table3[[#This Row],[date of birth]],Table3[date of birth],1,FALSE)</f>
        <v>29-Sep-1995</v>
      </c>
      <c r="M551" s="11">
        <f>VLOOKUP(Table3[[#This Row],[age]],Table3[age],1,FALSE)</f>
        <v>27</v>
      </c>
      <c r="N551" s="65">
        <f>VLOOKUP(Table3[[#This Row],[charges2]],Table3[charges2],1,FALSE)</f>
        <v>4840.95</v>
      </c>
      <c r="O551" s="11" t="str">
        <f>VLOOKUP(Table3[[#This Row],[HOSPITAL TIER2]],Table3[HOSPITAL TIER2],1,FALSE)</f>
        <v>tier - 2</v>
      </c>
      <c r="P551" s="11" t="str">
        <f>VLOOKUP(Table3[[#This Row],[city tier2]],Table3[city tier2],1,FALSE)</f>
        <v>tier - 1</v>
      </c>
      <c r="Q551" s="11" t="str">
        <f>VLOOKUP(Table3[[#This Row],[state id2]],Table3[state id2],1,FALSE)</f>
        <v>R1021</v>
      </c>
      <c r="R551" s="11">
        <f t="shared" si="16"/>
        <v>-0.10920279042107867</v>
      </c>
      <c r="S551" s="11">
        <f t="shared" si="17"/>
        <v>7.6906391945710624E-3</v>
      </c>
    </row>
    <row r="552" spans="1:19" x14ac:dyDescent="0.25">
      <c r="A552" s="20" t="str">
        <f>VLOOKUP('Customer Names'!A552,'Customer Names'!A552:A2887,1,FALSE)</f>
        <v>Id551</v>
      </c>
      <c r="B552" s="20" t="str">
        <f>VLOOKUP(Table6[[#This Row],[NAME]],Table6[NAME],1,FALSE)</f>
        <v>Lizette</v>
      </c>
      <c r="C552" s="11">
        <f>VLOOKUP(Table4[[#This Row],[BMI]],Table4[BMI],1,FALSE)</f>
        <v>31.79</v>
      </c>
      <c r="D552" s="11">
        <f>VLOOKUP(Table4[[#This Row],[HBA1C]],Table4[HBA1C],1,FALSE)</f>
        <v>4.55</v>
      </c>
      <c r="E552" s="11" t="str">
        <f>VLOOKUP(Table4[[#This Row],[Any Transplants]],Table4[Any Transplants],1,FALSE)</f>
        <v>No</v>
      </c>
      <c r="F552" s="11" t="str">
        <f>VLOOKUP(Table4[[#This Row],[Cancer history]],Table4[Cancer history],1,FALSE)</f>
        <v>No</v>
      </c>
      <c r="G552" s="11" t="str">
        <f>VLOOKUP(Table4[[#This Row],[Smoker2]],Table4[Smoker2],1,FALSE)</f>
        <v>NO</v>
      </c>
      <c r="H552" s="11" t="str">
        <f>VLOOKUP(Table4[[#This Row],[Heart Issues]],Table4[Heart Issues],1,FALSE)</f>
        <v>No</v>
      </c>
      <c r="I552" s="11">
        <f>VLOOKUP(Table4[[#This Row],[Number of Major Surgeries]],Table4[Number of Major Surgeries],1,FALSE)</f>
        <v>0</v>
      </c>
      <c r="J552" s="11" t="str">
        <f>VLOOKUP('Medical Examinations'!M552,'Medical Examinations'!M552:M2886,1,FALSE)</f>
        <v>obesity</v>
      </c>
      <c r="K552" s="11" t="str">
        <f>VLOOKUP('Medical Examinations'!N552,'Medical Examinations'!N552:N2886,1,FALSE)</f>
        <v>normal</v>
      </c>
      <c r="L552" s="11" t="str">
        <f>VLOOKUP(Table3[[#This Row],[date of birth]],Table3[date of birth],1,FALSE)</f>
        <v>13-Dec-1979</v>
      </c>
      <c r="M552" s="11">
        <f>VLOOKUP(Table3[[#This Row],[age]],Table3[age],1,FALSE)</f>
        <v>43</v>
      </c>
      <c r="N552" s="65">
        <f>VLOOKUP(Table3[[#This Row],[charges2]],Table3[charges2],1,FALSE)</f>
        <v>4843.79</v>
      </c>
      <c r="O552" s="11" t="str">
        <f>VLOOKUP(Table3[[#This Row],[HOSPITAL TIER2]],Table3[HOSPITAL TIER2],1,FALSE)</f>
        <v>tier - 2</v>
      </c>
      <c r="P552" s="11" t="str">
        <f>VLOOKUP(Table3[[#This Row],[city tier2]],Table3[city tier2],1,FALSE)</f>
        <v>tier - 3</v>
      </c>
      <c r="Q552" s="11" t="str">
        <f>VLOOKUP(Table3[[#This Row],[state id2]],Table3[state id2],1,FALSE)</f>
        <v>R1013</v>
      </c>
      <c r="R552" s="11">
        <f t="shared" si="16"/>
        <v>-0.10967588583637562</v>
      </c>
      <c r="S552" s="11">
        <f t="shared" si="17"/>
        <v>6.8538558471500123E-3</v>
      </c>
    </row>
    <row r="553" spans="1:19" x14ac:dyDescent="0.25">
      <c r="A553" s="20" t="str">
        <f>VLOOKUP('Customer Names'!A553,'Customer Names'!A553:A2888,1,FALSE)</f>
        <v>Id552</v>
      </c>
      <c r="B553" s="20" t="str">
        <f>VLOOKUP(Table6[[#This Row],[NAME]],Table6[NAME],1,FALSE)</f>
        <v>Don</v>
      </c>
      <c r="C553" s="11">
        <f>VLOOKUP(Table4[[#This Row],[BMI]],Table4[BMI],1,FALSE)</f>
        <v>24.795000000000002</v>
      </c>
      <c r="D553" s="11">
        <f>VLOOKUP(Table4[[#This Row],[HBA1C]],Table4[HBA1C],1,FALSE)</f>
        <v>4.5199999999999996</v>
      </c>
      <c r="E553" s="11" t="str">
        <f>VLOOKUP(Table4[[#This Row],[Any Transplants]],Table4[Any Transplants],1,FALSE)</f>
        <v>No</v>
      </c>
      <c r="F553" s="11" t="str">
        <f>VLOOKUP(Table4[[#This Row],[Cancer history]],Table4[Cancer history],1,FALSE)</f>
        <v>No</v>
      </c>
      <c r="G553" s="11" t="str">
        <f>VLOOKUP(Table4[[#This Row],[Smoker2]],Table4[Smoker2],1,FALSE)</f>
        <v>YES</v>
      </c>
      <c r="H553" s="11" t="str">
        <f>VLOOKUP(Table4[[#This Row],[Heart Issues]],Table4[Heart Issues],1,FALSE)</f>
        <v>No</v>
      </c>
      <c r="I553" s="11">
        <f>VLOOKUP(Table4[[#This Row],[Number of Major Surgeries]],Table4[Number of Major Surgeries],1,FALSE)</f>
        <v>0</v>
      </c>
      <c r="J553" s="11" t="str">
        <f>VLOOKUP('Medical Examinations'!M553,'Medical Examinations'!M553:M2887,1,FALSE)</f>
        <v>normal weight</v>
      </c>
      <c r="K553" s="11" t="str">
        <f>VLOOKUP('Medical Examinations'!N553,'Medical Examinations'!N553:N2887,1,FALSE)</f>
        <v>normal</v>
      </c>
      <c r="L553" s="11" t="str">
        <f>VLOOKUP(Table3[[#This Row],[date of birth]],Table3[date of birth],1,FALSE)</f>
        <v>11-Sep-1974</v>
      </c>
      <c r="M553" s="11">
        <f>VLOOKUP(Table3[[#This Row],[age]],Table3[age],1,FALSE)</f>
        <v>48</v>
      </c>
      <c r="N553" s="65">
        <f>VLOOKUP(Table3[[#This Row],[charges2]],Table3[charges2],1,FALSE)</f>
        <v>4844.67</v>
      </c>
      <c r="O553" s="11" t="str">
        <f>VLOOKUP(Table3[[#This Row],[HOSPITAL TIER2]],Table3[HOSPITAL TIER2],1,FALSE)</f>
        <v>tier - 2</v>
      </c>
      <c r="P553" s="11" t="str">
        <f>VLOOKUP(Table3[[#This Row],[city tier2]],Table3[city tier2],1,FALSE)</f>
        <v>tier - 2</v>
      </c>
      <c r="Q553" s="11" t="str">
        <f>VLOOKUP(Table3[[#This Row],[state id2]],Table3[state id2],1,FALSE)</f>
        <v>R1013</v>
      </c>
      <c r="R553" s="11">
        <f t="shared" si="16"/>
        <v>-0.10967250129853405</v>
      </c>
      <c r="S553" s="11">
        <f t="shared" si="17"/>
        <v>6.8344561749110111E-3</v>
      </c>
    </row>
    <row r="554" spans="1:19" x14ac:dyDescent="0.25">
      <c r="A554" s="20" t="str">
        <f>VLOOKUP('Customer Names'!A554,'Customer Names'!A554:A2889,1,FALSE)</f>
        <v>Id553</v>
      </c>
      <c r="B554" s="20" t="str">
        <f>VLOOKUP(Table6[[#This Row],[NAME]],Table6[NAME],1,FALSE)</f>
        <v>Jeb</v>
      </c>
      <c r="C554" s="11">
        <f>VLOOKUP(Table4[[#This Row],[BMI]],Table4[BMI],1,FALSE)</f>
        <v>53.98</v>
      </c>
      <c r="D554" s="11">
        <f>VLOOKUP(Table4[[#This Row],[HBA1C]],Table4[HBA1C],1,FALSE)</f>
        <v>5.07</v>
      </c>
      <c r="E554" s="11" t="str">
        <f>VLOOKUP(Table4[[#This Row],[Any Transplants]],Table4[Any Transplants],1,FALSE)</f>
        <v>No</v>
      </c>
      <c r="F554" s="11" t="str">
        <f>VLOOKUP(Table4[[#This Row],[Cancer history]],Table4[Cancer history],1,FALSE)</f>
        <v>Yes</v>
      </c>
      <c r="G554" s="11" t="str">
        <f>VLOOKUP(Table4[[#This Row],[Smoker2]],Table4[Smoker2],1,FALSE)</f>
        <v>NO</v>
      </c>
      <c r="H554" s="11" t="str">
        <f>VLOOKUP(Table4[[#This Row],[Heart Issues]],Table4[Heart Issues],1,FALSE)</f>
        <v>No</v>
      </c>
      <c r="I554" s="11">
        <f>VLOOKUP(Table4[[#This Row],[Number of Major Surgeries]],Table4[Number of Major Surgeries],1,FALSE)</f>
        <v>1</v>
      </c>
      <c r="J554" s="11" t="str">
        <f>VLOOKUP('Medical Examinations'!M554,'Medical Examinations'!M554:M2888,1,FALSE)</f>
        <v>obesity</v>
      </c>
      <c r="K554" s="11" t="str">
        <f>VLOOKUP('Medical Examinations'!N554,'Medical Examinations'!N554:N2888,1,FALSE)</f>
        <v>normal</v>
      </c>
      <c r="L554" s="11" t="str">
        <f>VLOOKUP(Table3[[#This Row],[date of birth]],Table3[date of birth],1,FALSE)</f>
        <v>7-Jun-2001</v>
      </c>
      <c r="M554" s="11">
        <f>VLOOKUP(Table3[[#This Row],[age]],Table3[age],1,FALSE)</f>
        <v>22</v>
      </c>
      <c r="N554" s="65">
        <f>VLOOKUP(Table3[[#This Row],[charges2]],Table3[charges2],1,FALSE)</f>
        <v>4846.53</v>
      </c>
      <c r="O554" s="11" t="str">
        <f>VLOOKUP(Table3[[#This Row],[HOSPITAL TIER2]],Table3[HOSPITAL TIER2],1,FALSE)</f>
        <v>tier - 2</v>
      </c>
      <c r="P554" s="11" t="str">
        <f>VLOOKUP(Table3[[#This Row],[city tier2]],Table3[city tier2],1,FALSE)</f>
        <v>tier - 3</v>
      </c>
      <c r="Q554" s="11" t="str">
        <f>VLOOKUP(Table3[[#This Row],[state id2]],Table3[state id2],1,FALSE)</f>
        <v>R1021</v>
      </c>
      <c r="R554" s="11">
        <f t="shared" si="16"/>
        <v>-0.10955535775675984</v>
      </c>
      <c r="S554" s="11">
        <f t="shared" si="17"/>
        <v>7.0292937399638322E-3</v>
      </c>
    </row>
    <row r="555" spans="1:19" x14ac:dyDescent="0.25">
      <c r="A555" s="20" t="str">
        <f>VLOOKUP('Customer Names'!A555,'Customer Names'!A555:A2890,1,FALSE)</f>
        <v>Id554</v>
      </c>
      <c r="B555" s="20" t="str">
        <f>VLOOKUP(Table6[[#This Row],[NAME]],Table6[NAME],1,FALSE)</f>
        <v>Amy R.</v>
      </c>
      <c r="C555" s="11">
        <f>VLOOKUP(Table4[[#This Row],[BMI]],Table4[BMI],1,FALSE)</f>
        <v>41.325000000000003</v>
      </c>
      <c r="D555" s="11">
        <f>VLOOKUP(Table4[[#This Row],[HBA1C]],Table4[HBA1C],1,FALSE)</f>
        <v>4.04</v>
      </c>
      <c r="E555" s="11" t="str">
        <f>VLOOKUP(Table4[[#This Row],[Any Transplants]],Table4[Any Transplants],1,FALSE)</f>
        <v>No</v>
      </c>
      <c r="F555" s="11" t="str">
        <f>VLOOKUP(Table4[[#This Row],[Cancer history]],Table4[Cancer history],1,FALSE)</f>
        <v>Yes</v>
      </c>
      <c r="G555" s="11" t="str">
        <f>VLOOKUP(Table4[[#This Row],[Smoker2]],Table4[Smoker2],1,FALSE)</f>
        <v>NO</v>
      </c>
      <c r="H555" s="11" t="str">
        <f>VLOOKUP(Table4[[#This Row],[Heart Issues]],Table4[Heart Issues],1,FALSE)</f>
        <v>yes</v>
      </c>
      <c r="I555" s="11">
        <f>VLOOKUP(Table4[[#This Row],[Number of Major Surgeries]],Table4[Number of Major Surgeries],1,FALSE)</f>
        <v>1</v>
      </c>
      <c r="J555" s="11" t="str">
        <f>VLOOKUP('Medical Examinations'!M555,'Medical Examinations'!M555:M2889,1,FALSE)</f>
        <v>obesity</v>
      </c>
      <c r="K555" s="11" t="str">
        <f>VLOOKUP('Medical Examinations'!N555,'Medical Examinations'!N555:N2889,1,FALSE)</f>
        <v>normal</v>
      </c>
      <c r="L555" s="11" t="str">
        <f>VLOOKUP(Table3[[#This Row],[date of birth]],Table3[date of birth],1,FALSE)</f>
        <v>27-Dec-1995</v>
      </c>
      <c r="M555" s="11">
        <f>VLOOKUP(Table3[[#This Row],[age]],Table3[age],1,FALSE)</f>
        <v>27</v>
      </c>
      <c r="N555" s="65">
        <f>VLOOKUP(Table3[[#This Row],[charges2]],Table3[charges2],1,FALSE)</f>
        <v>4846.92</v>
      </c>
      <c r="O555" s="11" t="str">
        <f>VLOOKUP(Table3[[#This Row],[HOSPITAL TIER2]],Table3[HOSPITAL TIER2],1,FALSE)</f>
        <v>tier - 2</v>
      </c>
      <c r="P555" s="11" t="str">
        <f>VLOOKUP(Table3[[#This Row],[city tier2]],Table3[city tier2],1,FALSE)</f>
        <v>tier - 3</v>
      </c>
      <c r="Q555" s="11" t="str">
        <f>VLOOKUP(Table3[[#This Row],[state id2]],Table3[state id2],1,FALSE)</f>
        <v>R1017</v>
      </c>
      <c r="R555" s="11">
        <f t="shared" si="16"/>
        <v>-0.10702464820562552</v>
      </c>
      <c r="S555" s="11">
        <f t="shared" si="17"/>
        <v>6.3682010694095315E-3</v>
      </c>
    </row>
    <row r="556" spans="1:19" x14ac:dyDescent="0.25">
      <c r="A556" s="20" t="str">
        <f>VLOOKUP('Customer Names'!A556,'Customer Names'!A556:A2891,1,FALSE)</f>
        <v>Id555</v>
      </c>
      <c r="B556" s="20" t="str">
        <f>VLOOKUP(Table6[[#This Row],[NAME]],Table6[NAME],1,FALSE)</f>
        <v>Brian</v>
      </c>
      <c r="C556" s="11">
        <f>VLOOKUP(Table4[[#This Row],[BMI]],Table4[BMI],1,FALSE)</f>
        <v>51.65</v>
      </c>
      <c r="D556" s="11">
        <f>VLOOKUP(Table4[[#This Row],[HBA1C]],Table4[HBA1C],1,FALSE)</f>
        <v>5.3</v>
      </c>
      <c r="E556" s="11" t="str">
        <f>VLOOKUP(Table4[[#This Row],[Any Transplants]],Table4[Any Transplants],1,FALSE)</f>
        <v>No</v>
      </c>
      <c r="F556" s="11" t="str">
        <f>VLOOKUP(Table4[[#This Row],[Cancer history]],Table4[Cancer history],1,FALSE)</f>
        <v>No</v>
      </c>
      <c r="G556" s="11" t="str">
        <f>VLOOKUP(Table4[[#This Row],[Smoker2]],Table4[Smoker2],1,FALSE)</f>
        <v>NO</v>
      </c>
      <c r="H556" s="11" t="str">
        <f>VLOOKUP(Table4[[#This Row],[Heart Issues]],Table4[Heart Issues],1,FALSE)</f>
        <v>yes</v>
      </c>
      <c r="I556" s="11">
        <f>VLOOKUP(Table4[[#This Row],[Number of Major Surgeries]],Table4[Number of Major Surgeries],1,FALSE)</f>
        <v>0</v>
      </c>
      <c r="J556" s="11" t="str">
        <f>VLOOKUP('Medical Examinations'!M556,'Medical Examinations'!M556:M2890,1,FALSE)</f>
        <v>obesity</v>
      </c>
      <c r="K556" s="11" t="str">
        <f>VLOOKUP('Medical Examinations'!N556,'Medical Examinations'!N556:N2890,1,FALSE)</f>
        <v>normal</v>
      </c>
      <c r="L556" s="11" t="str">
        <f>VLOOKUP(Table3[[#This Row],[date of birth]],Table3[date of birth],1,FALSE)</f>
        <v>1-Sep-1989</v>
      </c>
      <c r="M556" s="11">
        <f>VLOOKUP(Table3[[#This Row],[age]],Table3[age],1,FALSE)</f>
        <v>33</v>
      </c>
      <c r="N556" s="65">
        <f>VLOOKUP(Table3[[#This Row],[charges2]],Table3[charges2],1,FALSE)</f>
        <v>4859.8900000000003</v>
      </c>
      <c r="O556" s="11" t="str">
        <f>VLOOKUP(Table3[[#This Row],[HOSPITAL TIER2]],Table3[HOSPITAL TIER2],1,FALSE)</f>
        <v>tier - 2</v>
      </c>
      <c r="P556" s="11" t="str">
        <f>VLOOKUP(Table3[[#This Row],[city tier2]],Table3[city tier2],1,FALSE)</f>
        <v>tier - 3</v>
      </c>
      <c r="Q556" s="11" t="str">
        <f>VLOOKUP(Table3[[#This Row],[state id2]],Table3[state id2],1,FALSE)</f>
        <v>R1011</v>
      </c>
      <c r="R556" s="11">
        <f t="shared" si="16"/>
        <v>-0.10609457043473337</v>
      </c>
      <c r="S556" s="11">
        <f t="shared" si="17"/>
        <v>5.4939045527451127E-3</v>
      </c>
    </row>
    <row r="557" spans="1:19" x14ac:dyDescent="0.25">
      <c r="A557" s="20" t="str">
        <f>VLOOKUP('Customer Names'!A557,'Customer Names'!A557:A2892,1,FALSE)</f>
        <v>Id556</v>
      </c>
      <c r="B557" s="20" t="str">
        <f>VLOOKUP(Table6[[#This Row],[NAME]],Table6[NAME],1,FALSE)</f>
        <v>Mike G</v>
      </c>
      <c r="C557" s="11">
        <f>VLOOKUP(Table4[[#This Row],[BMI]],Table4[BMI],1,FALSE)</f>
        <v>44.52</v>
      </c>
      <c r="D557" s="11">
        <f>VLOOKUP(Table4[[#This Row],[HBA1C]],Table4[HBA1C],1,FALSE)</f>
        <v>8.64</v>
      </c>
      <c r="E557" s="11" t="str">
        <f>VLOOKUP(Table4[[#This Row],[Any Transplants]],Table4[Any Transplants],1,FALSE)</f>
        <v>No</v>
      </c>
      <c r="F557" s="11" t="str">
        <f>VLOOKUP(Table4[[#This Row],[Cancer history]],Table4[Cancer history],1,FALSE)</f>
        <v>Yes</v>
      </c>
      <c r="G557" s="11" t="str">
        <f>VLOOKUP(Table4[[#This Row],[Smoker2]],Table4[Smoker2],1,FALSE)</f>
        <v>NO</v>
      </c>
      <c r="H557" s="11" t="str">
        <f>VLOOKUP(Table4[[#This Row],[Heart Issues]],Table4[Heart Issues],1,FALSE)</f>
        <v>yes</v>
      </c>
      <c r="I557" s="11">
        <f>VLOOKUP(Table4[[#This Row],[Number of Major Surgeries]],Table4[Number of Major Surgeries],1,FALSE)</f>
        <v>1</v>
      </c>
      <c r="J557" s="11" t="str">
        <f>VLOOKUP('Medical Examinations'!M557,'Medical Examinations'!M557:M2891,1,FALSE)</f>
        <v>obesity</v>
      </c>
      <c r="K557" s="11" t="str">
        <f>VLOOKUP('Medical Examinations'!N557,'Medical Examinations'!N557:N2891,1,FALSE)</f>
        <v>diabetes</v>
      </c>
      <c r="L557" s="11" t="str">
        <f>VLOOKUP(Table3[[#This Row],[date of birth]],Table3[date of birth],1,FALSE)</f>
        <v>29-Sep-1997</v>
      </c>
      <c r="M557" s="11">
        <f>VLOOKUP(Table3[[#This Row],[age]],Table3[age],1,FALSE)</f>
        <v>25</v>
      </c>
      <c r="N557" s="65">
        <f>VLOOKUP(Table3[[#This Row],[charges2]],Table3[charges2],1,FALSE)</f>
        <v>4877.9799999999996</v>
      </c>
      <c r="O557" s="11" t="str">
        <f>VLOOKUP(Table3[[#This Row],[HOSPITAL TIER2]],Table3[HOSPITAL TIER2],1,FALSE)</f>
        <v>tier - 2</v>
      </c>
      <c r="P557" s="11" t="str">
        <f>VLOOKUP(Table3[[#This Row],[city tier2]],Table3[city tier2],1,FALSE)</f>
        <v>tier - 3</v>
      </c>
      <c r="Q557" s="11" t="str">
        <f>VLOOKUP(Table3[[#This Row],[state id2]],Table3[state id2],1,FALSE)</f>
        <v>R1012</v>
      </c>
      <c r="R557" s="11">
        <f t="shared" si="16"/>
        <v>-0.10503946299851094</v>
      </c>
      <c r="S557" s="11">
        <f t="shared" si="17"/>
        <v>5.2197985635924456E-3</v>
      </c>
    </row>
    <row r="558" spans="1:19" x14ac:dyDescent="0.25">
      <c r="A558" s="20" t="str">
        <f>VLOOKUP('Customer Names'!A558,'Customer Names'!A558:A2893,1,FALSE)</f>
        <v>Id557</v>
      </c>
      <c r="B558" s="20" t="str">
        <f>VLOOKUP(Table6[[#This Row],[NAME]],Table6[NAME],1,FALSE)</f>
        <v>Simonezitrone Sr.</v>
      </c>
      <c r="C558" s="11">
        <f>VLOOKUP(Table4[[#This Row],[BMI]],Table4[BMI],1,FALSE)</f>
        <v>53.29</v>
      </c>
      <c r="D558" s="11">
        <f>VLOOKUP(Table4[[#This Row],[HBA1C]],Table4[HBA1C],1,FALSE)</f>
        <v>4.03</v>
      </c>
      <c r="E558" s="11" t="str">
        <f>VLOOKUP(Table4[[#This Row],[Any Transplants]],Table4[Any Transplants],1,FALSE)</f>
        <v>No</v>
      </c>
      <c r="F558" s="11" t="str">
        <f>VLOOKUP(Table4[[#This Row],[Cancer history]],Table4[Cancer history],1,FALSE)</f>
        <v>Yes</v>
      </c>
      <c r="G558" s="11" t="str">
        <f>VLOOKUP(Table4[[#This Row],[Smoker2]],Table4[Smoker2],1,FALSE)</f>
        <v>NO</v>
      </c>
      <c r="H558" s="11" t="str">
        <f>VLOOKUP(Table4[[#This Row],[Heart Issues]],Table4[Heart Issues],1,FALSE)</f>
        <v>No</v>
      </c>
      <c r="I558" s="11">
        <f>VLOOKUP(Table4[[#This Row],[Number of Major Surgeries]],Table4[Number of Major Surgeries],1,FALSE)</f>
        <v>1</v>
      </c>
      <c r="J558" s="11" t="str">
        <f>VLOOKUP('Medical Examinations'!M558,'Medical Examinations'!M558:M2892,1,FALSE)</f>
        <v>obesity</v>
      </c>
      <c r="K558" s="11" t="str">
        <f>VLOOKUP('Medical Examinations'!N558,'Medical Examinations'!N558:N2892,1,FALSE)</f>
        <v>normal</v>
      </c>
      <c r="L558" s="11" t="str">
        <f>VLOOKUP(Table3[[#This Row],[date of birth]],Table3[date of birth],1,FALSE)</f>
        <v>23-Dec-1986</v>
      </c>
      <c r="M558" s="11">
        <f>VLOOKUP(Table3[[#This Row],[age]],Table3[age],1,FALSE)</f>
        <v>36</v>
      </c>
      <c r="N558" s="65">
        <f>VLOOKUP(Table3[[#This Row],[charges2]],Table3[charges2],1,FALSE)</f>
        <v>4883.87</v>
      </c>
      <c r="O558" s="11" t="str">
        <f>VLOOKUP(Table3[[#This Row],[HOSPITAL TIER2]],Table3[HOSPITAL TIER2],1,FALSE)</f>
        <v>tier - 2</v>
      </c>
      <c r="P558" s="11" t="str">
        <f>VLOOKUP(Table3[[#This Row],[city tier2]],Table3[city tier2],1,FALSE)</f>
        <v>tier - 1</v>
      </c>
      <c r="Q558" s="11" t="str">
        <f>VLOOKUP(Table3[[#This Row],[state id2]],Table3[state id2],1,FALSE)</f>
        <v>R1011</v>
      </c>
      <c r="R558" s="11">
        <f t="shared" si="16"/>
        <v>-0.1036902127207064</v>
      </c>
      <c r="S558" s="11">
        <f t="shared" si="17"/>
        <v>6.0716906590471739E-3</v>
      </c>
    </row>
    <row r="559" spans="1:19" x14ac:dyDescent="0.25">
      <c r="A559" s="20" t="str">
        <f>VLOOKUP('Customer Names'!A559,'Customer Names'!A559:A2894,1,FALSE)</f>
        <v>Id558</v>
      </c>
      <c r="B559" s="20" t="str">
        <f>VLOOKUP(Table6[[#This Row],[NAME]],Table6[NAME],1,FALSE)</f>
        <v>Nicholas</v>
      </c>
      <c r="C559" s="11">
        <f>VLOOKUP(Table4[[#This Row],[BMI]],Table4[BMI],1,FALSE)</f>
        <v>46.63</v>
      </c>
      <c r="D559" s="11">
        <f>VLOOKUP(Table4[[#This Row],[HBA1C]],Table4[HBA1C],1,FALSE)</f>
        <v>4.26</v>
      </c>
      <c r="E559" s="11" t="str">
        <f>VLOOKUP(Table4[[#This Row],[Any Transplants]],Table4[Any Transplants],1,FALSE)</f>
        <v>No</v>
      </c>
      <c r="F559" s="11" t="str">
        <f>VLOOKUP(Table4[[#This Row],[Cancer history]],Table4[Cancer history],1,FALSE)</f>
        <v>No</v>
      </c>
      <c r="G559" s="11" t="str">
        <f>VLOOKUP(Table4[[#This Row],[Smoker2]],Table4[Smoker2],1,FALSE)</f>
        <v>NO</v>
      </c>
      <c r="H559" s="11" t="str">
        <f>VLOOKUP(Table4[[#This Row],[Heart Issues]],Table4[Heart Issues],1,FALSE)</f>
        <v>yes</v>
      </c>
      <c r="I559" s="11">
        <f>VLOOKUP(Table4[[#This Row],[Number of Major Surgeries]],Table4[Number of Major Surgeries],1,FALSE)</f>
        <v>2</v>
      </c>
      <c r="J559" s="11" t="str">
        <f>VLOOKUP('Medical Examinations'!M559,'Medical Examinations'!M559:M2893,1,FALSE)</f>
        <v>obesity</v>
      </c>
      <c r="K559" s="11" t="str">
        <f>VLOOKUP('Medical Examinations'!N559,'Medical Examinations'!N559:N2893,1,FALSE)</f>
        <v>normal</v>
      </c>
      <c r="L559" s="11" t="str">
        <f>VLOOKUP(Table3[[#This Row],[date of birth]],Table3[date of birth],1,FALSE)</f>
        <v>27-Oct-1986</v>
      </c>
      <c r="M559" s="11">
        <f>VLOOKUP(Table3[[#This Row],[age]],Table3[age],1,FALSE)</f>
        <v>36</v>
      </c>
      <c r="N559" s="65">
        <f>VLOOKUP(Table3[[#This Row],[charges2]],Table3[charges2],1,FALSE)</f>
        <v>4889.04</v>
      </c>
      <c r="O559" s="11" t="str">
        <f>VLOOKUP(Table3[[#This Row],[HOSPITAL TIER2]],Table3[HOSPITAL TIER2],1,FALSE)</f>
        <v>tier - 2</v>
      </c>
      <c r="P559" s="11" t="str">
        <f>VLOOKUP(Table3[[#This Row],[city tier2]],Table3[city tier2],1,FALSE)</f>
        <v>tier - 1</v>
      </c>
      <c r="Q559" s="11" t="str">
        <f>VLOOKUP(Table3[[#This Row],[state id2]],Table3[state id2],1,FALSE)</f>
        <v>R1013</v>
      </c>
      <c r="R559" s="11">
        <f t="shared" si="16"/>
        <v>-0.10293955211292706</v>
      </c>
      <c r="S559" s="11">
        <f t="shared" si="17"/>
        <v>5.6705613259856865E-3</v>
      </c>
    </row>
    <row r="560" spans="1:19" x14ac:dyDescent="0.25">
      <c r="A560" s="20" t="str">
        <f>VLOOKUP('Customer Names'!A560,'Customer Names'!A560:A2895,1,FALSE)</f>
        <v>Id559</v>
      </c>
      <c r="B560" s="20" t="str">
        <f>VLOOKUP(Table6[[#This Row],[NAME]],Table6[NAME],1,FALSE)</f>
        <v>Angela M</v>
      </c>
      <c r="C560" s="11">
        <f>VLOOKUP(Table4[[#This Row],[BMI]],Table4[BMI],1,FALSE)</f>
        <v>28.88</v>
      </c>
      <c r="D560" s="11">
        <f>VLOOKUP(Table4[[#This Row],[HBA1C]],Table4[HBA1C],1,FALSE)</f>
        <v>5.35</v>
      </c>
      <c r="E560" s="11" t="str">
        <f>VLOOKUP(Table4[[#This Row],[Any Transplants]],Table4[Any Transplants],1,FALSE)</f>
        <v>No</v>
      </c>
      <c r="F560" s="11" t="str">
        <f>VLOOKUP(Table4[[#This Row],[Cancer history]],Table4[Cancer history],1,FALSE)</f>
        <v>Yes</v>
      </c>
      <c r="G560" s="11" t="str">
        <f>VLOOKUP(Table4[[#This Row],[Smoker2]],Table4[Smoker2],1,FALSE)</f>
        <v>YES</v>
      </c>
      <c r="H560" s="11" t="str">
        <f>VLOOKUP(Table4[[#This Row],[Heart Issues]],Table4[Heart Issues],1,FALSE)</f>
        <v>No</v>
      </c>
      <c r="I560" s="11">
        <f>VLOOKUP(Table4[[#This Row],[Number of Major Surgeries]],Table4[Number of Major Surgeries],1,FALSE)</f>
        <v>1</v>
      </c>
      <c r="J560" s="11" t="str">
        <f>VLOOKUP('Medical Examinations'!M560,'Medical Examinations'!M560:M2894,1,FALSE)</f>
        <v>over weight</v>
      </c>
      <c r="K560" s="11" t="str">
        <f>VLOOKUP('Medical Examinations'!N560,'Medical Examinations'!N560:N2894,1,FALSE)</f>
        <v>normal</v>
      </c>
      <c r="L560" s="11" t="str">
        <f>VLOOKUP(Table3[[#This Row],[date of birth]],Table3[date of birth],1,FALSE)</f>
        <v>10-Jul-1989</v>
      </c>
      <c r="M560" s="11">
        <f>VLOOKUP(Table3[[#This Row],[age]],Table3[age],1,FALSE)</f>
        <v>33</v>
      </c>
      <c r="N560" s="65">
        <f>VLOOKUP(Table3[[#This Row],[charges2]],Table3[charges2],1,FALSE)</f>
        <v>4890</v>
      </c>
      <c r="O560" s="11" t="str">
        <f>VLOOKUP(Table3[[#This Row],[HOSPITAL TIER2]],Table3[HOSPITAL TIER2],1,FALSE)</f>
        <v>tier - 3</v>
      </c>
      <c r="P560" s="11" t="str">
        <f>VLOOKUP(Table3[[#This Row],[city tier2]],Table3[city tier2],1,FALSE)</f>
        <v>tier - 2</v>
      </c>
      <c r="Q560" s="11" t="str">
        <f>VLOOKUP(Table3[[#This Row],[state id2]],Table3[state id2],1,FALSE)</f>
        <v>R1013</v>
      </c>
      <c r="R560" s="11">
        <f t="shared" si="16"/>
        <v>-0.1023589716491084</v>
      </c>
      <c r="S560" s="11">
        <f t="shared" si="17"/>
        <v>5.3056542947521271E-3</v>
      </c>
    </row>
    <row r="561" spans="1:19" x14ac:dyDescent="0.25">
      <c r="A561" s="20" t="str">
        <f>VLOOKUP('Customer Names'!A561,'Customer Names'!A561:A2896,1,FALSE)</f>
        <v>Id560</v>
      </c>
      <c r="B561" s="20" t="str">
        <f>VLOOKUP(Table6[[#This Row],[NAME]],Table6[NAME],1,FALSE)</f>
        <v>Oz</v>
      </c>
      <c r="C561" s="11">
        <f>VLOOKUP(Table4[[#This Row],[BMI]],Table4[BMI],1,FALSE)</f>
        <v>23.98</v>
      </c>
      <c r="D561" s="11">
        <f>VLOOKUP(Table4[[#This Row],[HBA1C]],Table4[HBA1C],1,FALSE)</f>
        <v>4.9000000000000004</v>
      </c>
      <c r="E561" s="11" t="str">
        <f>VLOOKUP(Table4[[#This Row],[Any Transplants]],Table4[Any Transplants],1,FALSE)</f>
        <v>No</v>
      </c>
      <c r="F561" s="11" t="str">
        <f>VLOOKUP(Table4[[#This Row],[Cancer history]],Table4[Cancer history],1,FALSE)</f>
        <v>No</v>
      </c>
      <c r="G561" s="11" t="str">
        <f>VLOOKUP(Table4[[#This Row],[Smoker2]],Table4[Smoker2],1,FALSE)</f>
        <v>NO</v>
      </c>
      <c r="H561" s="11" t="str">
        <f>VLOOKUP(Table4[[#This Row],[Heart Issues]],Table4[Heart Issues],1,FALSE)</f>
        <v>No</v>
      </c>
      <c r="I561" s="11">
        <f>VLOOKUP(Table4[[#This Row],[Number of Major Surgeries]],Table4[Number of Major Surgeries],1,FALSE)</f>
        <v>0</v>
      </c>
      <c r="J561" s="11" t="str">
        <f>VLOOKUP('Medical Examinations'!M561,'Medical Examinations'!M561:M2895,1,FALSE)</f>
        <v>normal weight</v>
      </c>
      <c r="K561" s="11" t="str">
        <f>VLOOKUP('Medical Examinations'!N561,'Medical Examinations'!N561:N2895,1,FALSE)</f>
        <v>normal</v>
      </c>
      <c r="L561" s="11" t="str">
        <f>VLOOKUP(Table3[[#This Row],[date of birth]],Table3[date of birth],1,FALSE)</f>
        <v>28-Nov-1990</v>
      </c>
      <c r="M561" s="11">
        <f>VLOOKUP(Table3[[#This Row],[age]],Table3[age],1,FALSE)</f>
        <v>32</v>
      </c>
      <c r="N561" s="65">
        <f>VLOOKUP(Table3[[#This Row],[charges2]],Table3[charges2],1,FALSE)</f>
        <v>4894.3900000000003</v>
      </c>
      <c r="O561" s="11" t="str">
        <f>VLOOKUP(Table3[[#This Row],[HOSPITAL TIER2]],Table3[HOSPITAL TIER2],1,FALSE)</f>
        <v>tier - 2</v>
      </c>
      <c r="P561" s="11" t="str">
        <f>VLOOKUP(Table3[[#This Row],[city tier2]],Table3[city tier2],1,FALSE)</f>
        <v>tier - 3</v>
      </c>
      <c r="Q561" s="11" t="str">
        <f>VLOOKUP(Table3[[#This Row],[state id2]],Table3[state id2],1,FALSE)</f>
        <v>R1013</v>
      </c>
      <c r="R561" s="11">
        <f t="shared" si="16"/>
        <v>-0.10245165661616008</v>
      </c>
      <c r="S561" s="11">
        <f t="shared" si="17"/>
        <v>5.0411059856694937E-3</v>
      </c>
    </row>
    <row r="562" spans="1:19" x14ac:dyDescent="0.25">
      <c r="A562" s="20" t="str">
        <f>VLOOKUP('Customer Names'!A562,'Customer Names'!A562:A2897,1,FALSE)</f>
        <v>Id561</v>
      </c>
      <c r="B562" s="20" t="str">
        <f>VLOOKUP(Table6[[#This Row],[NAME]],Table6[NAME],1,FALSE)</f>
        <v>Erin M.</v>
      </c>
      <c r="C562" s="11">
        <f>VLOOKUP(Table4[[#This Row],[BMI]],Table4[BMI],1,FALSE)</f>
        <v>23.65</v>
      </c>
      <c r="D562" s="11">
        <f>VLOOKUP(Table4[[#This Row],[HBA1C]],Table4[HBA1C],1,FALSE)</f>
        <v>4.5</v>
      </c>
      <c r="E562" s="11" t="str">
        <f>VLOOKUP(Table4[[#This Row],[Any Transplants]],Table4[Any Transplants],1,FALSE)</f>
        <v>No</v>
      </c>
      <c r="F562" s="11" t="str">
        <f>VLOOKUP(Table4[[#This Row],[Cancer history]],Table4[Cancer history],1,FALSE)</f>
        <v>No</v>
      </c>
      <c r="G562" s="11" t="str">
        <f>VLOOKUP(Table4[[#This Row],[Smoker2]],Table4[Smoker2],1,FALSE)</f>
        <v>NO</v>
      </c>
      <c r="H562" s="11" t="str">
        <f>VLOOKUP(Table4[[#This Row],[Heart Issues]],Table4[Heart Issues],1,FALSE)</f>
        <v>No</v>
      </c>
      <c r="I562" s="11">
        <f>VLOOKUP(Table4[[#This Row],[Number of Major Surgeries]],Table4[Number of Major Surgeries],1,FALSE)</f>
        <v>0</v>
      </c>
      <c r="J562" s="11" t="str">
        <f>VLOOKUP('Medical Examinations'!M562,'Medical Examinations'!M562:M2896,1,FALSE)</f>
        <v>normal weight</v>
      </c>
      <c r="K562" s="11" t="str">
        <f>VLOOKUP('Medical Examinations'!N562,'Medical Examinations'!N562:N2896,1,FALSE)</f>
        <v>normal</v>
      </c>
      <c r="L562" s="11" t="str">
        <f>VLOOKUP(Table3[[#This Row],[date of birth]],Table3[date of birth],1,FALSE)</f>
        <v>23-Sep-1988</v>
      </c>
      <c r="M562" s="11">
        <f>VLOOKUP(Table3[[#This Row],[age]],Table3[age],1,FALSE)</f>
        <v>34</v>
      </c>
      <c r="N562" s="65">
        <f>VLOOKUP(Table3[[#This Row],[charges2]],Table3[charges2],1,FALSE)</f>
        <v>4894.75</v>
      </c>
      <c r="O562" s="11" t="str">
        <f>VLOOKUP(Table3[[#This Row],[HOSPITAL TIER2]],Table3[HOSPITAL TIER2],1,FALSE)</f>
        <v>tier - 3</v>
      </c>
      <c r="P562" s="11" t="str">
        <f>VLOOKUP(Table3[[#This Row],[city tier2]],Table3[city tier2],1,FALSE)</f>
        <v>tier - 3</v>
      </c>
      <c r="Q562" s="11" t="str">
        <f>VLOOKUP(Table3[[#This Row],[state id2]],Table3[state id2],1,FALSE)</f>
        <v>R1012</v>
      </c>
      <c r="R562" s="11">
        <f t="shared" si="16"/>
        <v>-0.10289081207770644</v>
      </c>
      <c r="S562" s="11">
        <f t="shared" si="17"/>
        <v>4.6392104256697715E-3</v>
      </c>
    </row>
    <row r="563" spans="1:19" x14ac:dyDescent="0.25">
      <c r="A563" s="20" t="str">
        <f>VLOOKUP('Customer Names'!A563,'Customer Names'!A563:A2898,1,FALSE)</f>
        <v>Id562</v>
      </c>
      <c r="B563" s="20" t="str">
        <f>VLOOKUP(Table6[[#This Row],[NAME]],Table6[NAME],1,FALSE)</f>
        <v>Bobby E.</v>
      </c>
      <c r="C563" s="11">
        <f>VLOOKUP(Table4[[#This Row],[BMI]],Table4[BMI],1,FALSE)</f>
        <v>49.09</v>
      </c>
      <c r="D563" s="11">
        <f>VLOOKUP(Table4[[#This Row],[HBA1C]],Table4[HBA1C],1,FALSE)</f>
        <v>8.3800000000000008</v>
      </c>
      <c r="E563" s="11" t="str">
        <f>VLOOKUP(Table4[[#This Row],[Any Transplants]],Table4[Any Transplants],1,FALSE)</f>
        <v>No</v>
      </c>
      <c r="F563" s="11" t="str">
        <f>VLOOKUP(Table4[[#This Row],[Cancer history]],Table4[Cancer history],1,FALSE)</f>
        <v>No</v>
      </c>
      <c r="G563" s="11" t="str">
        <f>VLOOKUP(Table4[[#This Row],[Smoker2]],Table4[Smoker2],1,FALSE)</f>
        <v>NO</v>
      </c>
      <c r="H563" s="11" t="str">
        <f>VLOOKUP(Table4[[#This Row],[Heart Issues]],Table4[Heart Issues],1,FALSE)</f>
        <v>yes</v>
      </c>
      <c r="I563" s="11">
        <f>VLOOKUP(Table4[[#This Row],[Number of Major Surgeries]],Table4[Number of Major Surgeries],1,FALSE)</f>
        <v>2</v>
      </c>
      <c r="J563" s="11" t="str">
        <f>VLOOKUP('Medical Examinations'!M563,'Medical Examinations'!M563:M2897,1,FALSE)</f>
        <v>obesity</v>
      </c>
      <c r="K563" s="11" t="str">
        <f>VLOOKUP('Medical Examinations'!N563,'Medical Examinations'!N563:N2897,1,FALSE)</f>
        <v>diabetes</v>
      </c>
      <c r="L563" s="11" t="str">
        <f>VLOOKUP(Table3[[#This Row],[date of birth]],Table3[date of birth],1,FALSE)</f>
        <v>10-Jul-1993</v>
      </c>
      <c r="M563" s="11">
        <f>VLOOKUP(Table3[[#This Row],[age]],Table3[age],1,FALSE)</f>
        <v>29</v>
      </c>
      <c r="N563" s="65">
        <f>VLOOKUP(Table3[[#This Row],[charges2]],Table3[charges2],1,FALSE)</f>
        <v>4906.41</v>
      </c>
      <c r="O563" s="11" t="str">
        <f>VLOOKUP(Table3[[#This Row],[HOSPITAL TIER2]],Table3[HOSPITAL TIER2],1,FALSE)</f>
        <v>tier - 2</v>
      </c>
      <c r="P563" s="11" t="str">
        <f>VLOOKUP(Table3[[#This Row],[city tier2]],Table3[city tier2],1,FALSE)</f>
        <v>tier - 1</v>
      </c>
      <c r="Q563" s="11" t="str">
        <f>VLOOKUP(Table3[[#This Row],[state id2]],Table3[state id2],1,FALSE)</f>
        <v>R1012</v>
      </c>
      <c r="R563" s="11">
        <f t="shared" si="16"/>
        <v>-0.10327300625288738</v>
      </c>
      <c r="S563" s="11">
        <f t="shared" si="17"/>
        <v>4.2240484404877567E-3</v>
      </c>
    </row>
    <row r="564" spans="1:19" x14ac:dyDescent="0.25">
      <c r="A564" s="20" t="str">
        <f>VLOOKUP('Customer Names'!A564,'Customer Names'!A564:A2899,1,FALSE)</f>
        <v>Id563</v>
      </c>
      <c r="B564" s="20" t="str">
        <f>VLOOKUP(Table6[[#This Row],[NAME]],Table6[NAME],1,FALSE)</f>
        <v>Daniel P.</v>
      </c>
      <c r="C564" s="11">
        <f>VLOOKUP(Table4[[#This Row],[BMI]],Table4[BMI],1,FALSE)</f>
        <v>28.024999999999999</v>
      </c>
      <c r="D564" s="11">
        <f>VLOOKUP(Table4[[#This Row],[HBA1C]],Table4[HBA1C],1,FALSE)</f>
        <v>7.03</v>
      </c>
      <c r="E564" s="11" t="str">
        <f>VLOOKUP(Table4[[#This Row],[Any Transplants]],Table4[Any Transplants],1,FALSE)</f>
        <v>No</v>
      </c>
      <c r="F564" s="11" t="str">
        <f>VLOOKUP(Table4[[#This Row],[Cancer history]],Table4[Cancer history],1,FALSE)</f>
        <v>No</v>
      </c>
      <c r="G564" s="11" t="str">
        <f>VLOOKUP(Table4[[#This Row],[Smoker2]],Table4[Smoker2],1,FALSE)</f>
        <v>YES</v>
      </c>
      <c r="H564" s="11" t="str">
        <f>VLOOKUP(Table4[[#This Row],[Heart Issues]],Table4[Heart Issues],1,FALSE)</f>
        <v>No</v>
      </c>
      <c r="I564" s="11">
        <f>VLOOKUP(Table4[[#This Row],[Number of Major Surgeries]],Table4[Number of Major Surgeries],1,FALSE)</f>
        <v>0</v>
      </c>
      <c r="J564" s="11" t="str">
        <f>VLOOKUP('Medical Examinations'!M564,'Medical Examinations'!M564:M2898,1,FALSE)</f>
        <v>over weight</v>
      </c>
      <c r="K564" s="11" t="str">
        <f>VLOOKUP('Medical Examinations'!N564,'Medical Examinations'!N564:N2898,1,FALSE)</f>
        <v>diabetes</v>
      </c>
      <c r="L564" s="11" t="str">
        <f>VLOOKUP(Table3[[#This Row],[date of birth]],Table3[date of birth],1,FALSE)</f>
        <v>18-Oct-1981</v>
      </c>
      <c r="M564" s="11">
        <f>VLOOKUP(Table3[[#This Row],[age]],Table3[age],1,FALSE)</f>
        <v>41</v>
      </c>
      <c r="N564" s="65">
        <f>VLOOKUP(Table3[[#This Row],[charges2]],Table3[charges2],1,FALSE)</f>
        <v>4911.8900000000003</v>
      </c>
      <c r="O564" s="11" t="str">
        <f>VLOOKUP(Table3[[#This Row],[HOSPITAL TIER2]],Table3[HOSPITAL TIER2],1,FALSE)</f>
        <v>tier - 2</v>
      </c>
      <c r="P564" s="11" t="str">
        <f>VLOOKUP(Table3[[#This Row],[city tier2]],Table3[city tier2],1,FALSE)</f>
        <v>tier - 3</v>
      </c>
      <c r="Q564" s="11" t="str">
        <f>VLOOKUP(Table3[[#This Row],[state id2]],Table3[state id2],1,FALSE)</f>
        <v>R1013</v>
      </c>
      <c r="R564" s="11">
        <f t="shared" si="16"/>
        <v>-0.10189576940076794</v>
      </c>
      <c r="S564" s="11">
        <f t="shared" si="17"/>
        <v>4.811066805579774E-3</v>
      </c>
    </row>
    <row r="565" spans="1:19" x14ac:dyDescent="0.25">
      <c r="A565" s="20" t="str">
        <f>VLOOKUP('Customer Names'!A565,'Customer Names'!A565:A2900,1,FALSE)</f>
        <v>Id564</v>
      </c>
      <c r="B565" s="20" t="str">
        <f>VLOOKUP(Table6[[#This Row],[NAME]],Table6[NAME],1,FALSE)</f>
        <v>Marie E.</v>
      </c>
      <c r="C565" s="11">
        <f>VLOOKUP(Table4[[#This Row],[BMI]],Table4[BMI],1,FALSE)</f>
        <v>43.32</v>
      </c>
      <c r="D565" s="11">
        <f>VLOOKUP(Table4[[#This Row],[HBA1C]],Table4[HBA1C],1,FALSE)</f>
        <v>8.75</v>
      </c>
      <c r="E565" s="11" t="str">
        <f>VLOOKUP(Table4[[#This Row],[Any Transplants]],Table4[Any Transplants],1,FALSE)</f>
        <v>No</v>
      </c>
      <c r="F565" s="11" t="str">
        <f>VLOOKUP(Table4[[#This Row],[Cancer history]],Table4[Cancer history],1,FALSE)</f>
        <v>Yes</v>
      </c>
      <c r="G565" s="11" t="str">
        <f>VLOOKUP(Table4[[#This Row],[Smoker2]],Table4[Smoker2],1,FALSE)</f>
        <v>NO</v>
      </c>
      <c r="H565" s="11" t="str">
        <f>VLOOKUP(Table4[[#This Row],[Heart Issues]],Table4[Heart Issues],1,FALSE)</f>
        <v>yes</v>
      </c>
      <c r="I565" s="11">
        <f>VLOOKUP(Table4[[#This Row],[Number of Major Surgeries]],Table4[Number of Major Surgeries],1,FALSE)</f>
        <v>1</v>
      </c>
      <c r="J565" s="11" t="str">
        <f>VLOOKUP('Medical Examinations'!M565,'Medical Examinations'!M565:M2899,1,FALSE)</f>
        <v>obesity</v>
      </c>
      <c r="K565" s="11" t="str">
        <f>VLOOKUP('Medical Examinations'!N565,'Medical Examinations'!N565:N2899,1,FALSE)</f>
        <v>diabetes</v>
      </c>
      <c r="L565" s="11" t="str">
        <f>VLOOKUP(Table3[[#This Row],[date of birth]],Table3[date of birth],1,FALSE)</f>
        <v>21-Aug-2002</v>
      </c>
      <c r="M565" s="11">
        <f>VLOOKUP(Table3[[#This Row],[age]],Table3[age],1,FALSE)</f>
        <v>20</v>
      </c>
      <c r="N565" s="65">
        <f>VLOOKUP(Table3[[#This Row],[charges2]],Table3[charges2],1,FALSE)</f>
        <v>4915.0600000000004</v>
      </c>
      <c r="O565" s="11" t="str">
        <f>VLOOKUP(Table3[[#This Row],[HOSPITAL TIER2]],Table3[HOSPITAL TIER2],1,FALSE)</f>
        <v>tier - 2</v>
      </c>
      <c r="P565" s="11" t="str">
        <f>VLOOKUP(Table3[[#This Row],[city tier2]],Table3[city tier2],1,FALSE)</f>
        <v>tier - 1</v>
      </c>
      <c r="Q565" s="11" t="str">
        <f>VLOOKUP(Table3[[#This Row],[state id2]],Table3[state id2],1,FALSE)</f>
        <v>R1017</v>
      </c>
      <c r="R565" s="11">
        <f t="shared" si="16"/>
        <v>-0.10192822274695051</v>
      </c>
      <c r="S565" s="11">
        <f t="shared" si="17"/>
        <v>4.8394050046281995E-3</v>
      </c>
    </row>
    <row r="566" spans="1:19" x14ac:dyDescent="0.25">
      <c r="A566" s="20" t="str">
        <f>VLOOKUP('Customer Names'!A566,'Customer Names'!A566:A2901,1,FALSE)</f>
        <v>Id565</v>
      </c>
      <c r="B566" s="20" t="str">
        <f>VLOOKUP(Table6[[#This Row],[NAME]],Table6[NAME],1,FALSE)</f>
        <v>.  Katie</v>
      </c>
      <c r="C566" s="11">
        <f>VLOOKUP(Table4[[#This Row],[BMI]],Table4[BMI],1,FALSE)</f>
        <v>45.92</v>
      </c>
      <c r="D566" s="11">
        <f>VLOOKUP(Table4[[#This Row],[HBA1C]],Table4[HBA1C],1,FALSE)</f>
        <v>9.51</v>
      </c>
      <c r="E566" s="11" t="str">
        <f>VLOOKUP(Table4[[#This Row],[Any Transplants]],Table4[Any Transplants],1,FALSE)</f>
        <v>No</v>
      </c>
      <c r="F566" s="11" t="str">
        <f>VLOOKUP(Table4[[#This Row],[Cancer history]],Table4[Cancer history],1,FALSE)</f>
        <v>No</v>
      </c>
      <c r="G566" s="11" t="str">
        <f>VLOOKUP(Table4[[#This Row],[Smoker2]],Table4[Smoker2],1,FALSE)</f>
        <v>NO</v>
      </c>
      <c r="H566" s="11" t="str">
        <f>VLOOKUP(Table4[[#This Row],[Heart Issues]],Table4[Heart Issues],1,FALSE)</f>
        <v>No</v>
      </c>
      <c r="I566" s="11">
        <f>VLOOKUP(Table4[[#This Row],[Number of Major Surgeries]],Table4[Number of Major Surgeries],1,FALSE)</f>
        <v>0</v>
      </c>
      <c r="J566" s="11" t="str">
        <f>VLOOKUP('Medical Examinations'!M566,'Medical Examinations'!M566:M2900,1,FALSE)</f>
        <v>obesity</v>
      </c>
      <c r="K566" s="11" t="str">
        <f>VLOOKUP('Medical Examinations'!N566,'Medical Examinations'!N566:N2900,1,FALSE)</f>
        <v>diabetes</v>
      </c>
      <c r="L566" s="11" t="str">
        <f>VLOOKUP(Table3[[#This Row],[date of birth]],Table3[date of birth],1,FALSE)</f>
        <v>10-Aug-1993</v>
      </c>
      <c r="M566" s="11">
        <f>VLOOKUP(Table3[[#This Row],[age]],Table3[age],1,FALSE)</f>
        <v>29</v>
      </c>
      <c r="N566" s="65">
        <f>VLOOKUP(Table3[[#This Row],[charges2]],Table3[charges2],1,FALSE)</f>
        <v>4922.92</v>
      </c>
      <c r="O566" s="11" t="str">
        <f>VLOOKUP(Table3[[#This Row],[HOSPITAL TIER2]],Table3[HOSPITAL TIER2],1,FALSE)</f>
        <v>tier - 2</v>
      </c>
      <c r="P566" s="11" t="str">
        <f>VLOOKUP(Table3[[#This Row],[city tier2]],Table3[city tier2],1,FALSE)</f>
        <v>tier - 2</v>
      </c>
      <c r="Q566" s="11" t="str">
        <f>VLOOKUP(Table3[[#This Row],[state id2]],Table3[state id2],1,FALSE)</f>
        <v>R1012</v>
      </c>
      <c r="R566" s="11">
        <f t="shared" si="16"/>
        <v>-0.10033451192037539</v>
      </c>
      <c r="S566" s="11">
        <f t="shared" si="17"/>
        <v>5.9829426419541294E-3</v>
      </c>
    </row>
    <row r="567" spans="1:19" x14ac:dyDescent="0.25">
      <c r="A567" s="20" t="str">
        <f>VLOOKUP('Customer Names'!A567,'Customer Names'!A567:A2902,1,FALSE)</f>
        <v>Id566</v>
      </c>
      <c r="B567" s="20" t="str">
        <f>VLOOKUP(Table6[[#This Row],[NAME]],Table6[NAME],1,FALSE)</f>
        <v>Eric D</v>
      </c>
      <c r="C567" s="11">
        <f>VLOOKUP(Table4[[#This Row],[BMI]],Table4[BMI],1,FALSE)</f>
        <v>44.03</v>
      </c>
      <c r="D567" s="11">
        <f>VLOOKUP(Table4[[#This Row],[HBA1C]],Table4[HBA1C],1,FALSE)</f>
        <v>9.36</v>
      </c>
      <c r="E567" s="11" t="str">
        <f>VLOOKUP(Table4[[#This Row],[Any Transplants]],Table4[Any Transplants],1,FALSE)</f>
        <v>No</v>
      </c>
      <c r="F567" s="11" t="str">
        <f>VLOOKUP(Table4[[#This Row],[Cancer history]],Table4[Cancer history],1,FALSE)</f>
        <v>No</v>
      </c>
      <c r="G567" s="11" t="str">
        <f>VLOOKUP(Table4[[#This Row],[Smoker2]],Table4[Smoker2],1,FALSE)</f>
        <v>NO</v>
      </c>
      <c r="H567" s="11" t="str">
        <f>VLOOKUP(Table4[[#This Row],[Heart Issues]],Table4[Heart Issues],1,FALSE)</f>
        <v>No</v>
      </c>
      <c r="I567" s="11">
        <f>VLOOKUP(Table4[[#This Row],[Number of Major Surgeries]],Table4[Number of Major Surgeries],1,FALSE)</f>
        <v>0</v>
      </c>
      <c r="J567" s="11" t="str">
        <f>VLOOKUP('Medical Examinations'!M567,'Medical Examinations'!M567:M2901,1,FALSE)</f>
        <v>obesity</v>
      </c>
      <c r="K567" s="11" t="str">
        <f>VLOOKUP('Medical Examinations'!N567,'Medical Examinations'!N567:N2901,1,FALSE)</f>
        <v>diabetes</v>
      </c>
      <c r="L567" s="11" t="str">
        <f>VLOOKUP(Table3[[#This Row],[date of birth]],Table3[date of birth],1,FALSE)</f>
        <v>23-Aug-1991</v>
      </c>
      <c r="M567" s="11">
        <f>VLOOKUP(Table3[[#This Row],[age]],Table3[age],1,FALSE)</f>
        <v>31</v>
      </c>
      <c r="N567" s="65">
        <f>VLOOKUP(Table3[[#This Row],[charges2]],Table3[charges2],1,FALSE)</f>
        <v>4931.6499999999996</v>
      </c>
      <c r="O567" s="11" t="str">
        <f>VLOOKUP(Table3[[#This Row],[HOSPITAL TIER2]],Table3[HOSPITAL TIER2],1,FALSE)</f>
        <v>tier - 2</v>
      </c>
      <c r="P567" s="11" t="str">
        <f>VLOOKUP(Table3[[#This Row],[city tier2]],Table3[city tier2],1,FALSE)</f>
        <v>tier - 3</v>
      </c>
      <c r="Q567" s="11" t="str">
        <f>VLOOKUP(Table3[[#This Row],[state id2]],Table3[state id2],1,FALSE)</f>
        <v>R1011</v>
      </c>
      <c r="R567" s="11">
        <f t="shared" si="16"/>
        <v>-9.9161460608946095E-2</v>
      </c>
      <c r="S567" s="11">
        <f t="shared" si="17"/>
        <v>6.9331008876403087E-3</v>
      </c>
    </row>
    <row r="568" spans="1:19" x14ac:dyDescent="0.25">
      <c r="A568" s="20" t="str">
        <f>VLOOKUP('Customer Names'!A568,'Customer Names'!A568:A2903,1,FALSE)</f>
        <v>Id567</v>
      </c>
      <c r="B568" s="20" t="str">
        <f>VLOOKUP(Table6[[#This Row],[NAME]],Table6[NAME],1,FALSE)</f>
        <v>Tara</v>
      </c>
      <c r="C568" s="11">
        <f>VLOOKUP(Table4[[#This Row],[BMI]],Table4[BMI],1,FALSE)</f>
        <v>24.6</v>
      </c>
      <c r="D568" s="11">
        <f>VLOOKUP(Table4[[#This Row],[HBA1C]],Table4[HBA1C],1,FALSE)</f>
        <v>4.8099999999999996</v>
      </c>
      <c r="E568" s="11" t="str">
        <f>VLOOKUP(Table4[[#This Row],[Any Transplants]],Table4[Any Transplants],1,FALSE)</f>
        <v>No</v>
      </c>
      <c r="F568" s="11" t="str">
        <f>VLOOKUP(Table4[[#This Row],[Cancer history]],Table4[Cancer history],1,FALSE)</f>
        <v>No</v>
      </c>
      <c r="G568" s="11" t="str">
        <f>VLOOKUP(Table4[[#This Row],[Smoker2]],Table4[Smoker2],1,FALSE)</f>
        <v>YES</v>
      </c>
      <c r="H568" s="11" t="str">
        <f>VLOOKUP(Table4[[#This Row],[Heart Issues]],Table4[Heart Issues],1,FALSE)</f>
        <v>No</v>
      </c>
      <c r="I568" s="11">
        <f>VLOOKUP(Table4[[#This Row],[Number of Major Surgeries]],Table4[Number of Major Surgeries],1,FALSE)</f>
        <v>0</v>
      </c>
      <c r="J568" s="11" t="str">
        <f>VLOOKUP('Medical Examinations'!M568,'Medical Examinations'!M568:M2902,1,FALSE)</f>
        <v>normal weight</v>
      </c>
      <c r="K568" s="11" t="str">
        <f>VLOOKUP('Medical Examinations'!N568,'Medical Examinations'!N568:N2902,1,FALSE)</f>
        <v>normal</v>
      </c>
      <c r="L568" s="11" t="str">
        <f>VLOOKUP(Table3[[#This Row],[date of birth]],Table3[date of birth],1,FALSE)</f>
        <v>27-Nov-1991</v>
      </c>
      <c r="M568" s="11">
        <f>VLOOKUP(Table3[[#This Row],[age]],Table3[age],1,FALSE)</f>
        <v>31</v>
      </c>
      <c r="N568" s="65">
        <f>VLOOKUP(Table3[[#This Row],[charges2]],Table3[charges2],1,FALSE)</f>
        <v>4934.71</v>
      </c>
      <c r="O568" s="11" t="str">
        <f>VLOOKUP(Table3[[#This Row],[HOSPITAL TIER2]],Table3[HOSPITAL TIER2],1,FALSE)</f>
        <v>tier - 2</v>
      </c>
      <c r="P568" s="11" t="str">
        <f>VLOOKUP(Table3[[#This Row],[city tier2]],Table3[city tier2],1,FALSE)</f>
        <v>tier - 3</v>
      </c>
      <c r="Q568" s="11" t="str">
        <f>VLOOKUP(Table3[[#This Row],[state id2]],Table3[state id2],1,FALSE)</f>
        <v>R1011</v>
      </c>
      <c r="R568" s="11">
        <f t="shared" si="16"/>
        <v>-9.8267314651194898E-2</v>
      </c>
      <c r="S568" s="11">
        <f t="shared" si="17"/>
        <v>7.7142239677732028E-3</v>
      </c>
    </row>
    <row r="569" spans="1:19" x14ac:dyDescent="0.25">
      <c r="A569" s="20" t="str">
        <f>VLOOKUP('Customer Names'!A569,'Customer Names'!A569:A2904,1,FALSE)</f>
        <v>Id568</v>
      </c>
      <c r="B569" s="20" t="str">
        <f>VLOOKUP(Table6[[#This Row],[NAME]],Table6[NAME],1,FALSE)</f>
        <v>Haley L</v>
      </c>
      <c r="C569" s="11">
        <f>VLOOKUP(Table4[[#This Row],[BMI]],Table4[BMI],1,FALSE)</f>
        <v>49.15</v>
      </c>
      <c r="D569" s="11">
        <f>VLOOKUP(Table4[[#This Row],[HBA1C]],Table4[HBA1C],1,FALSE)</f>
        <v>8.08</v>
      </c>
      <c r="E569" s="11" t="str">
        <f>VLOOKUP(Table4[[#This Row],[Any Transplants]],Table4[Any Transplants],1,FALSE)</f>
        <v>No</v>
      </c>
      <c r="F569" s="11" t="str">
        <f>VLOOKUP(Table4[[#This Row],[Cancer history]],Table4[Cancer history],1,FALSE)</f>
        <v>No</v>
      </c>
      <c r="G569" s="11" t="str">
        <f>VLOOKUP(Table4[[#This Row],[Smoker2]],Table4[Smoker2],1,FALSE)</f>
        <v>NO</v>
      </c>
      <c r="H569" s="11" t="str">
        <f>VLOOKUP(Table4[[#This Row],[Heart Issues]],Table4[Heart Issues],1,FALSE)</f>
        <v>No</v>
      </c>
      <c r="I569" s="11">
        <f>VLOOKUP(Table4[[#This Row],[Number of Major Surgeries]],Table4[Number of Major Surgeries],1,FALSE)</f>
        <v>0</v>
      </c>
      <c r="J569" s="11" t="str">
        <f>VLOOKUP('Medical Examinations'!M569,'Medical Examinations'!M569:M2903,1,FALSE)</f>
        <v>obesity</v>
      </c>
      <c r="K569" s="11" t="str">
        <f>VLOOKUP('Medical Examinations'!N569,'Medical Examinations'!N569:N2903,1,FALSE)</f>
        <v>diabetes</v>
      </c>
      <c r="L569" s="11" t="str">
        <f>VLOOKUP(Table3[[#This Row],[date of birth]],Table3[date of birth],1,FALSE)</f>
        <v>26-Jun-1974</v>
      </c>
      <c r="M569" s="11">
        <f>VLOOKUP(Table3[[#This Row],[age]],Table3[age],1,FALSE)</f>
        <v>48</v>
      </c>
      <c r="N569" s="65">
        <f>VLOOKUP(Table3[[#This Row],[charges2]],Table3[charges2],1,FALSE)</f>
        <v>4942.0600000000004</v>
      </c>
      <c r="O569" s="11" t="str">
        <f>VLOOKUP(Table3[[#This Row],[HOSPITAL TIER2]],Table3[HOSPITAL TIER2],1,FALSE)</f>
        <v>tier - 2</v>
      </c>
      <c r="P569" s="11" t="str">
        <f>VLOOKUP(Table3[[#This Row],[city tier2]],Table3[city tier2],1,FALSE)</f>
        <v>tier - 2</v>
      </c>
      <c r="Q569" s="11" t="str">
        <f>VLOOKUP(Table3[[#This Row],[state id2]],Table3[state id2],1,FALSE)</f>
        <v>R1013</v>
      </c>
      <c r="R569" s="11">
        <f t="shared" si="16"/>
        <v>-9.8699653488332803E-2</v>
      </c>
      <c r="S569" s="11">
        <f t="shared" si="17"/>
        <v>7.2516172085016206E-3</v>
      </c>
    </row>
    <row r="570" spans="1:19" x14ac:dyDescent="0.25">
      <c r="A570" s="20" t="str">
        <f>VLOOKUP('Customer Names'!A570,'Customer Names'!A570:A2905,1,FALSE)</f>
        <v>Id569</v>
      </c>
      <c r="B570" s="20" t="str">
        <f>VLOOKUP(Table6[[#This Row],[NAME]],Table6[NAME],1,FALSE)</f>
        <v>Kayla B.</v>
      </c>
      <c r="C570" s="11">
        <f>VLOOKUP(Table4[[#This Row],[BMI]],Table4[BMI],1,FALSE)</f>
        <v>28.31</v>
      </c>
      <c r="D570" s="11">
        <f>VLOOKUP(Table4[[#This Row],[HBA1C]],Table4[HBA1C],1,FALSE)</f>
        <v>6.29</v>
      </c>
      <c r="E570" s="11" t="str">
        <f>VLOOKUP(Table4[[#This Row],[Any Transplants]],Table4[Any Transplants],1,FALSE)</f>
        <v>No</v>
      </c>
      <c r="F570" s="11" t="str">
        <f>VLOOKUP(Table4[[#This Row],[Cancer history]],Table4[Cancer history],1,FALSE)</f>
        <v>Yes</v>
      </c>
      <c r="G570" s="11" t="str">
        <f>VLOOKUP(Table4[[#This Row],[Smoker2]],Table4[Smoker2],1,FALSE)</f>
        <v>YES</v>
      </c>
      <c r="H570" s="11" t="str">
        <f>VLOOKUP(Table4[[#This Row],[Heart Issues]],Table4[Heart Issues],1,FALSE)</f>
        <v>No</v>
      </c>
      <c r="I570" s="11">
        <f>VLOOKUP(Table4[[#This Row],[Number of Major Surgeries]],Table4[Number of Major Surgeries],1,FALSE)</f>
        <v>1</v>
      </c>
      <c r="J570" s="11" t="str">
        <f>VLOOKUP('Medical Examinations'!M570,'Medical Examinations'!M570:M2904,1,FALSE)</f>
        <v>over weight</v>
      </c>
      <c r="K570" s="11" t="str">
        <f>VLOOKUP('Medical Examinations'!N570,'Medical Examinations'!N570:N2904,1,FALSE)</f>
        <v>prediabetes</v>
      </c>
      <c r="L570" s="11" t="str">
        <f>VLOOKUP(Table3[[#This Row],[date of birth]],Table3[date of birth],1,FALSE)</f>
        <v>30-Aug-1991</v>
      </c>
      <c r="M570" s="11">
        <f>VLOOKUP(Table3[[#This Row],[age]],Table3[age],1,FALSE)</f>
        <v>31</v>
      </c>
      <c r="N570" s="65">
        <f>VLOOKUP(Table3[[#This Row],[charges2]],Table3[charges2],1,FALSE)</f>
        <v>4949.76</v>
      </c>
      <c r="O570" s="11" t="str">
        <f>VLOOKUP(Table3[[#This Row],[HOSPITAL TIER2]],Table3[HOSPITAL TIER2],1,FALSE)</f>
        <v>tier - 2</v>
      </c>
      <c r="P570" s="11" t="str">
        <f>VLOOKUP(Table3[[#This Row],[city tier2]],Table3[city tier2],1,FALSE)</f>
        <v>tier - 1</v>
      </c>
      <c r="Q570" s="11" t="str">
        <f>VLOOKUP(Table3[[#This Row],[state id2]],Table3[state id2],1,FALSE)</f>
        <v>R1013</v>
      </c>
      <c r="R570" s="11">
        <f t="shared" si="16"/>
        <v>-9.9332125194127652E-2</v>
      </c>
      <c r="S570" s="11">
        <f t="shared" si="17"/>
        <v>7.1039541873382196E-3</v>
      </c>
    </row>
    <row r="571" spans="1:19" x14ac:dyDescent="0.25">
      <c r="A571" s="20" t="str">
        <f>VLOOKUP('Customer Names'!A571,'Customer Names'!A571:A2906,1,FALSE)</f>
        <v>Id570</v>
      </c>
      <c r="B571" s="20" t="str">
        <f>VLOOKUP(Table6[[#This Row],[NAME]],Table6[NAME],1,FALSE)</f>
        <v>Mark D.</v>
      </c>
      <c r="C571" s="11">
        <f>VLOOKUP(Table4[[#This Row],[BMI]],Table4[BMI],1,FALSE)</f>
        <v>22.99</v>
      </c>
      <c r="D571" s="11">
        <f>VLOOKUP(Table4[[#This Row],[HBA1C]],Table4[HBA1C],1,FALSE)</f>
        <v>6.29</v>
      </c>
      <c r="E571" s="11" t="str">
        <f>VLOOKUP(Table4[[#This Row],[Any Transplants]],Table4[Any Transplants],1,FALSE)</f>
        <v>No</v>
      </c>
      <c r="F571" s="11" t="str">
        <f>VLOOKUP(Table4[[#This Row],[Cancer history]],Table4[Cancer history],1,FALSE)</f>
        <v>No</v>
      </c>
      <c r="G571" s="11" t="str">
        <f>VLOOKUP(Table4[[#This Row],[Smoker2]],Table4[Smoker2],1,FALSE)</f>
        <v>YES</v>
      </c>
      <c r="H571" s="11" t="str">
        <f>VLOOKUP(Table4[[#This Row],[Heart Issues]],Table4[Heart Issues],1,FALSE)</f>
        <v>No</v>
      </c>
      <c r="I571" s="11">
        <f>VLOOKUP(Table4[[#This Row],[Number of Major Surgeries]],Table4[Number of Major Surgeries],1,FALSE)</f>
        <v>1</v>
      </c>
      <c r="J571" s="11" t="str">
        <f>VLOOKUP('Medical Examinations'!M571,'Medical Examinations'!M571:M2905,1,FALSE)</f>
        <v>normal weight</v>
      </c>
      <c r="K571" s="11" t="str">
        <f>VLOOKUP('Medical Examinations'!N571,'Medical Examinations'!N571:N2905,1,FALSE)</f>
        <v>prediabetes</v>
      </c>
      <c r="L571" s="11" t="str">
        <f>VLOOKUP(Table3[[#This Row],[date of birth]],Table3[date of birth],1,FALSE)</f>
        <v>7-Nov-1973</v>
      </c>
      <c r="M571" s="11">
        <f>VLOOKUP(Table3[[#This Row],[age]],Table3[age],1,FALSE)</f>
        <v>49</v>
      </c>
      <c r="N571" s="65">
        <f>VLOOKUP(Table3[[#This Row],[charges2]],Table3[charges2],1,FALSE)</f>
        <v>4985.22</v>
      </c>
      <c r="O571" s="11" t="str">
        <f>VLOOKUP(Table3[[#This Row],[HOSPITAL TIER2]],Table3[HOSPITAL TIER2],1,FALSE)</f>
        <v>tier - 2</v>
      </c>
      <c r="P571" s="11" t="str">
        <f>VLOOKUP(Table3[[#This Row],[city tier2]],Table3[city tier2],1,FALSE)</f>
        <v>tier - 3</v>
      </c>
      <c r="Q571" s="11" t="str">
        <f>VLOOKUP(Table3[[#This Row],[state id2]],Table3[state id2],1,FALSE)</f>
        <v>R1013</v>
      </c>
      <c r="R571" s="11">
        <f t="shared" si="16"/>
        <v>-9.948732168139339E-2</v>
      </c>
      <c r="S571" s="11">
        <f t="shared" si="17"/>
        <v>7.0441687907627521E-3</v>
      </c>
    </row>
    <row r="572" spans="1:19" x14ac:dyDescent="0.25">
      <c r="A572" s="20" t="str">
        <f>VLOOKUP('Customer Names'!A572,'Customer Names'!A572:A2907,1,FALSE)</f>
        <v>Id571</v>
      </c>
      <c r="B572" s="20" t="str">
        <f>VLOOKUP(Table6[[#This Row],[NAME]],Table6[NAME],1,FALSE)</f>
        <v>Patrick J.</v>
      </c>
      <c r="C572" s="11">
        <f>VLOOKUP(Table4[[#This Row],[BMI]],Table4[BMI],1,FALSE)</f>
        <v>29.07</v>
      </c>
      <c r="D572" s="11">
        <f>VLOOKUP(Table4[[#This Row],[HBA1C]],Table4[HBA1C],1,FALSE)</f>
        <v>5.12</v>
      </c>
      <c r="E572" s="11" t="str">
        <f>VLOOKUP(Table4[[#This Row],[Any Transplants]],Table4[Any Transplants],1,FALSE)</f>
        <v>No</v>
      </c>
      <c r="F572" s="11" t="str">
        <f>VLOOKUP(Table4[[#This Row],[Cancer history]],Table4[Cancer history],1,FALSE)</f>
        <v>Yes</v>
      </c>
      <c r="G572" s="11" t="str">
        <f>VLOOKUP(Table4[[#This Row],[Smoker2]],Table4[Smoker2],1,FALSE)</f>
        <v>YES</v>
      </c>
      <c r="H572" s="11" t="str">
        <f>VLOOKUP(Table4[[#This Row],[Heart Issues]],Table4[Heart Issues],1,FALSE)</f>
        <v>No</v>
      </c>
      <c r="I572" s="11">
        <f>VLOOKUP(Table4[[#This Row],[Number of Major Surgeries]],Table4[Number of Major Surgeries],1,FALSE)</f>
        <v>1</v>
      </c>
      <c r="J572" s="11" t="str">
        <f>VLOOKUP('Medical Examinations'!M572,'Medical Examinations'!M572:M2906,1,FALSE)</f>
        <v>over weight</v>
      </c>
      <c r="K572" s="11" t="str">
        <f>VLOOKUP('Medical Examinations'!N572,'Medical Examinations'!N572:N2906,1,FALSE)</f>
        <v>normal</v>
      </c>
      <c r="L572" s="11" t="str">
        <f>VLOOKUP(Table3[[#This Row],[date of birth]],Table3[date of birth],1,FALSE)</f>
        <v>24-Jun-1988</v>
      </c>
      <c r="M572" s="11">
        <f>VLOOKUP(Table3[[#This Row],[age]],Table3[age],1,FALSE)</f>
        <v>34</v>
      </c>
      <c r="N572" s="65">
        <f>VLOOKUP(Table3[[#This Row],[charges2]],Table3[charges2],1,FALSE)</f>
        <v>4992.38</v>
      </c>
      <c r="O572" s="11" t="str">
        <f>VLOOKUP(Table3[[#This Row],[HOSPITAL TIER2]],Table3[HOSPITAL TIER2],1,FALSE)</f>
        <v>tier - 2</v>
      </c>
      <c r="P572" s="11" t="str">
        <f>VLOOKUP(Table3[[#This Row],[city tier2]],Table3[city tier2],1,FALSE)</f>
        <v>tier - 3</v>
      </c>
      <c r="Q572" s="11" t="str">
        <f>VLOOKUP(Table3[[#This Row],[state id2]],Table3[state id2],1,FALSE)</f>
        <v>R1024</v>
      </c>
      <c r="R572" s="11">
        <f t="shared" si="16"/>
        <v>-9.9296773488043777E-2</v>
      </c>
      <c r="S572" s="11">
        <f t="shared" si="17"/>
        <v>7.0711582518347155E-3</v>
      </c>
    </row>
    <row r="573" spans="1:19" x14ac:dyDescent="0.25">
      <c r="A573" s="20" t="str">
        <f>VLOOKUP('Customer Names'!A573,'Customer Names'!A573:A2908,1,FALSE)</f>
        <v>Id572</v>
      </c>
      <c r="B573" s="20" t="str">
        <f>VLOOKUP(Table6[[#This Row],[NAME]],Table6[NAME],1,FALSE)</f>
        <v>Alejandro</v>
      </c>
      <c r="C573" s="11">
        <f>VLOOKUP(Table4[[#This Row],[BMI]],Table4[BMI],1,FALSE)</f>
        <v>42.02</v>
      </c>
      <c r="D573" s="11">
        <f>VLOOKUP(Table4[[#This Row],[HBA1C]],Table4[HBA1C],1,FALSE)</f>
        <v>9.9499999999999993</v>
      </c>
      <c r="E573" s="11" t="str">
        <f>VLOOKUP(Table4[[#This Row],[Any Transplants]],Table4[Any Transplants],1,FALSE)</f>
        <v>No</v>
      </c>
      <c r="F573" s="11" t="str">
        <f>VLOOKUP(Table4[[#This Row],[Cancer history]],Table4[Cancer history],1,FALSE)</f>
        <v>Yes</v>
      </c>
      <c r="G573" s="11" t="str">
        <f>VLOOKUP(Table4[[#This Row],[Smoker2]],Table4[Smoker2],1,FALSE)</f>
        <v>NO</v>
      </c>
      <c r="H573" s="11" t="str">
        <f>VLOOKUP(Table4[[#This Row],[Heart Issues]],Table4[Heart Issues],1,FALSE)</f>
        <v>yes</v>
      </c>
      <c r="I573" s="11">
        <f>VLOOKUP(Table4[[#This Row],[Number of Major Surgeries]],Table4[Number of Major Surgeries],1,FALSE)</f>
        <v>1</v>
      </c>
      <c r="J573" s="11" t="str">
        <f>VLOOKUP('Medical Examinations'!M573,'Medical Examinations'!M573:M2907,1,FALSE)</f>
        <v>obesity</v>
      </c>
      <c r="K573" s="11" t="str">
        <f>VLOOKUP('Medical Examinations'!N573,'Medical Examinations'!N573:N2907,1,FALSE)</f>
        <v>diabetes</v>
      </c>
      <c r="L573" s="11" t="str">
        <f>VLOOKUP(Table3[[#This Row],[date of birth]],Table3[date of birth],1,FALSE)</f>
        <v>5-Oct-2001</v>
      </c>
      <c r="M573" s="11">
        <f>VLOOKUP(Table3[[#This Row],[age]],Table3[age],1,FALSE)</f>
        <v>21</v>
      </c>
      <c r="N573" s="65">
        <f>VLOOKUP(Table3[[#This Row],[charges2]],Table3[charges2],1,FALSE)</f>
        <v>4999.04</v>
      </c>
      <c r="O573" s="11" t="str">
        <f>VLOOKUP(Table3[[#This Row],[HOSPITAL TIER2]],Table3[HOSPITAL TIER2],1,FALSE)</f>
        <v>tier - 2</v>
      </c>
      <c r="P573" s="11" t="str">
        <f>VLOOKUP(Table3[[#This Row],[city tier2]],Table3[city tier2],1,FALSE)</f>
        <v>tier - 2</v>
      </c>
      <c r="Q573" s="11" t="str">
        <f>VLOOKUP(Table3[[#This Row],[state id2]],Table3[state id2],1,FALSE)</f>
        <v>R1011</v>
      </c>
      <c r="R573" s="11">
        <f t="shared" si="16"/>
        <v>-9.936744269815867E-2</v>
      </c>
      <c r="S573" s="11">
        <f t="shared" si="17"/>
        <v>6.7819186633990124E-3</v>
      </c>
    </row>
    <row r="574" spans="1:19" x14ac:dyDescent="0.25">
      <c r="A574" s="20" t="str">
        <f>VLOOKUP('Customer Names'!A574,'Customer Names'!A574:A2909,1,FALSE)</f>
        <v>Id573</v>
      </c>
      <c r="B574" s="20" t="str">
        <f>VLOOKUP(Table6[[#This Row],[NAME]],Table6[NAME],1,FALSE)</f>
        <v>.  Beth A</v>
      </c>
      <c r="C574" s="11">
        <f>VLOOKUP(Table4[[#This Row],[BMI]],Table4[BMI],1,FALSE)</f>
        <v>49.07</v>
      </c>
      <c r="D574" s="11">
        <f>VLOOKUP(Table4[[#This Row],[HBA1C]],Table4[HBA1C],1,FALSE)</f>
        <v>9.08</v>
      </c>
      <c r="E574" s="11" t="str">
        <f>VLOOKUP(Table4[[#This Row],[Any Transplants]],Table4[Any Transplants],1,FALSE)</f>
        <v>No</v>
      </c>
      <c r="F574" s="11" t="str">
        <f>VLOOKUP(Table4[[#This Row],[Cancer history]],Table4[Cancer history],1,FALSE)</f>
        <v>No</v>
      </c>
      <c r="G574" s="11" t="str">
        <f>VLOOKUP(Table4[[#This Row],[Smoker2]],Table4[Smoker2],1,FALSE)</f>
        <v>NO</v>
      </c>
      <c r="H574" s="11" t="str">
        <f>VLOOKUP(Table4[[#This Row],[Heart Issues]],Table4[Heart Issues],1,FALSE)</f>
        <v>yes</v>
      </c>
      <c r="I574" s="11">
        <f>VLOOKUP(Table4[[#This Row],[Number of Major Surgeries]],Table4[Number of Major Surgeries],1,FALSE)</f>
        <v>1</v>
      </c>
      <c r="J574" s="11" t="str">
        <f>VLOOKUP('Medical Examinations'!M574,'Medical Examinations'!M574:M2908,1,FALSE)</f>
        <v>obesity</v>
      </c>
      <c r="K574" s="11" t="str">
        <f>VLOOKUP('Medical Examinations'!N574,'Medical Examinations'!N574:N2908,1,FALSE)</f>
        <v>diabetes</v>
      </c>
      <c r="L574" s="11" t="str">
        <f>VLOOKUP(Table3[[#This Row],[date of birth]],Table3[date of birth],1,FALSE)</f>
        <v>4-Sep-1988</v>
      </c>
      <c r="M574" s="11">
        <f>VLOOKUP(Table3[[#This Row],[age]],Table3[age],1,FALSE)</f>
        <v>34</v>
      </c>
      <c r="N574" s="65">
        <f>VLOOKUP(Table3[[#This Row],[charges2]],Table3[charges2],1,FALSE)</f>
        <v>5002.78</v>
      </c>
      <c r="O574" s="11" t="str">
        <f>VLOOKUP(Table3[[#This Row],[HOSPITAL TIER2]],Table3[HOSPITAL TIER2],1,FALSE)</f>
        <v>tier - 2</v>
      </c>
      <c r="P574" s="11" t="str">
        <f>VLOOKUP(Table3[[#This Row],[city tier2]],Table3[city tier2],1,FALSE)</f>
        <v>tier - 2</v>
      </c>
      <c r="Q574" s="11" t="str">
        <f>VLOOKUP(Table3[[#This Row],[state id2]],Table3[state id2],1,FALSE)</f>
        <v>R1013</v>
      </c>
      <c r="R574" s="11">
        <f t="shared" si="16"/>
        <v>-9.7973611439023583E-2</v>
      </c>
      <c r="S574" s="11">
        <f t="shared" si="17"/>
        <v>8.4812051414917787E-3</v>
      </c>
    </row>
    <row r="575" spans="1:19" x14ac:dyDescent="0.25">
      <c r="A575" s="20" t="str">
        <f>VLOOKUP('Customer Names'!A575,'Customer Names'!A575:A2910,1,FALSE)</f>
        <v>Id574</v>
      </c>
      <c r="B575" s="20" t="str">
        <f>VLOOKUP(Table6[[#This Row],[NAME]],Table6[NAME],1,FALSE)</f>
        <v>Jason R</v>
      </c>
      <c r="C575" s="11">
        <f>VLOOKUP(Table4[[#This Row],[BMI]],Table4[BMI],1,FALSE)</f>
        <v>19.8</v>
      </c>
      <c r="D575" s="11">
        <f>VLOOKUP(Table4[[#This Row],[HBA1C]],Table4[HBA1C],1,FALSE)</f>
        <v>4.82</v>
      </c>
      <c r="E575" s="11" t="str">
        <f>VLOOKUP(Table4[[#This Row],[Any Transplants]],Table4[Any Transplants],1,FALSE)</f>
        <v>No</v>
      </c>
      <c r="F575" s="11" t="str">
        <f>VLOOKUP(Table4[[#This Row],[Cancer history]],Table4[Cancer history],1,FALSE)</f>
        <v>No</v>
      </c>
      <c r="G575" s="11" t="str">
        <f>VLOOKUP(Table4[[#This Row],[Smoker2]],Table4[Smoker2],1,FALSE)</f>
        <v>YES</v>
      </c>
      <c r="H575" s="11" t="str">
        <f>VLOOKUP(Table4[[#This Row],[Heart Issues]],Table4[Heart Issues],1,FALSE)</f>
        <v>No</v>
      </c>
      <c r="I575" s="11">
        <f>VLOOKUP(Table4[[#This Row],[Number of Major Surgeries]],Table4[Number of Major Surgeries],1,FALSE)</f>
        <v>0</v>
      </c>
      <c r="J575" s="11" t="str">
        <f>VLOOKUP('Medical Examinations'!M575,'Medical Examinations'!M575:M2909,1,FALSE)</f>
        <v>normal weight</v>
      </c>
      <c r="K575" s="11" t="str">
        <f>VLOOKUP('Medical Examinations'!N575,'Medical Examinations'!N575:N2909,1,FALSE)</f>
        <v>normal</v>
      </c>
      <c r="L575" s="11" t="str">
        <f>VLOOKUP(Table3[[#This Row],[date of birth]],Table3[date of birth],1,FALSE)</f>
        <v>9-Jun-1977</v>
      </c>
      <c r="M575" s="11">
        <f>VLOOKUP(Table3[[#This Row],[age]],Table3[age],1,FALSE)</f>
        <v>45</v>
      </c>
      <c r="N575" s="65">
        <f>VLOOKUP(Table3[[#This Row],[charges2]],Table3[charges2],1,FALSE)</f>
        <v>5003.7700000000004</v>
      </c>
      <c r="O575" s="11" t="str">
        <f>VLOOKUP(Table3[[#This Row],[HOSPITAL TIER2]],Table3[HOSPITAL TIER2],1,FALSE)</f>
        <v>tier - 2</v>
      </c>
      <c r="P575" s="11" t="str">
        <f>VLOOKUP(Table3[[#This Row],[city tier2]],Table3[city tier2],1,FALSE)</f>
        <v>tier - 3</v>
      </c>
      <c r="Q575" s="11" t="str">
        <f>VLOOKUP(Table3[[#This Row],[state id2]],Table3[state id2],1,FALSE)</f>
        <v>R1013</v>
      </c>
      <c r="R575" s="11">
        <f t="shared" si="16"/>
        <v>-9.7086573450382574E-2</v>
      </c>
      <c r="S575" s="11">
        <f t="shared" si="17"/>
        <v>9.0230240264399329E-3</v>
      </c>
    </row>
    <row r="576" spans="1:19" x14ac:dyDescent="0.25">
      <c r="A576" s="20" t="str">
        <f>VLOOKUP('Customer Names'!A576,'Customer Names'!A576:A2911,1,FALSE)</f>
        <v>Id575</v>
      </c>
      <c r="B576" s="20" t="str">
        <f>VLOOKUP(Table6[[#This Row],[NAME]],Table6[NAME],1,FALSE)</f>
        <v>Yoshinori</v>
      </c>
      <c r="C576" s="11">
        <f>VLOOKUP(Table4[[#This Row],[BMI]],Table4[BMI],1,FALSE)</f>
        <v>27.36</v>
      </c>
      <c r="D576" s="11">
        <f>VLOOKUP(Table4[[#This Row],[HBA1C]],Table4[HBA1C],1,FALSE)</f>
        <v>4.6500000000000004</v>
      </c>
      <c r="E576" s="11" t="str">
        <f>VLOOKUP(Table4[[#This Row],[Any Transplants]],Table4[Any Transplants],1,FALSE)</f>
        <v>yes</v>
      </c>
      <c r="F576" s="11" t="str">
        <f>VLOOKUP(Table4[[#This Row],[Cancer history]],Table4[Cancer history],1,FALSE)</f>
        <v>No</v>
      </c>
      <c r="G576" s="11" t="str">
        <f>VLOOKUP(Table4[[#This Row],[Smoker2]],Table4[Smoker2],1,FALSE)</f>
        <v>YES</v>
      </c>
      <c r="H576" s="11" t="str">
        <f>VLOOKUP(Table4[[#This Row],[Heart Issues]],Table4[Heart Issues],1,FALSE)</f>
        <v>No</v>
      </c>
      <c r="I576" s="11">
        <f>VLOOKUP(Table4[[#This Row],[Number of Major Surgeries]],Table4[Number of Major Surgeries],1,FALSE)</f>
        <v>1</v>
      </c>
      <c r="J576" s="11" t="str">
        <f>VLOOKUP('Medical Examinations'!M576,'Medical Examinations'!M576:M2910,1,FALSE)</f>
        <v>over weight</v>
      </c>
      <c r="K576" s="11" t="str">
        <f>VLOOKUP('Medical Examinations'!N576,'Medical Examinations'!N576:N2910,1,FALSE)</f>
        <v>normal</v>
      </c>
      <c r="L576" s="11" t="str">
        <f>VLOOKUP(Table3[[#This Row],[date of birth]],Table3[date of birth],1,FALSE)</f>
        <v>8-Jul-1988</v>
      </c>
      <c r="M576" s="11">
        <f>VLOOKUP(Table3[[#This Row],[age]],Table3[age],1,FALSE)</f>
        <v>34</v>
      </c>
      <c r="N576" s="65">
        <f>VLOOKUP(Table3[[#This Row],[charges2]],Table3[charges2],1,FALSE)</f>
        <v>5003.8500000000004</v>
      </c>
      <c r="O576" s="11" t="str">
        <f>VLOOKUP(Table3[[#This Row],[HOSPITAL TIER2]],Table3[HOSPITAL TIER2],1,FALSE)</f>
        <v>tier - 2</v>
      </c>
      <c r="P576" s="11" t="str">
        <f>VLOOKUP(Table3[[#This Row],[city tier2]],Table3[city tier2],1,FALSE)</f>
        <v>tier - 3</v>
      </c>
      <c r="Q576" s="11" t="str">
        <f>VLOOKUP(Table3[[#This Row],[state id2]],Table3[state id2],1,FALSE)</f>
        <v>R1011</v>
      </c>
      <c r="R576" s="11">
        <f t="shared" si="16"/>
        <v>-9.7048476577571846E-2</v>
      </c>
      <c r="S576" s="11">
        <f t="shared" si="17"/>
        <v>9.0751446859312478E-3</v>
      </c>
    </row>
    <row r="577" spans="1:19" x14ac:dyDescent="0.25">
      <c r="A577" s="20" t="str">
        <f>VLOOKUP('Customer Names'!A577,'Customer Names'!A577:A2912,1,FALSE)</f>
        <v>Id576</v>
      </c>
      <c r="B577" s="20" t="str">
        <f>VLOOKUP(Table6[[#This Row],[NAME]],Table6[NAME],1,FALSE)</f>
        <v>Adrienne G.</v>
      </c>
      <c r="C577" s="11">
        <f>VLOOKUP(Table4[[#This Row],[BMI]],Table4[BMI],1,FALSE)</f>
        <v>42.95</v>
      </c>
      <c r="D577" s="11">
        <f>VLOOKUP(Table4[[#This Row],[HBA1C]],Table4[HBA1C],1,FALSE)</f>
        <v>5.16</v>
      </c>
      <c r="E577" s="11" t="str">
        <f>VLOOKUP(Table4[[#This Row],[Any Transplants]],Table4[Any Transplants],1,FALSE)</f>
        <v>No</v>
      </c>
      <c r="F577" s="11" t="str">
        <f>VLOOKUP(Table4[[#This Row],[Cancer history]],Table4[Cancer history],1,FALSE)</f>
        <v>No</v>
      </c>
      <c r="G577" s="11" t="str">
        <f>VLOOKUP(Table4[[#This Row],[Smoker2]],Table4[Smoker2],1,FALSE)</f>
        <v>NO</v>
      </c>
      <c r="H577" s="11" t="str">
        <f>VLOOKUP(Table4[[#This Row],[Heart Issues]],Table4[Heart Issues],1,FALSE)</f>
        <v>yes</v>
      </c>
      <c r="I577" s="11">
        <f>VLOOKUP(Table4[[#This Row],[Number of Major Surgeries]],Table4[Number of Major Surgeries],1,FALSE)</f>
        <v>1</v>
      </c>
      <c r="J577" s="11" t="str">
        <f>VLOOKUP('Medical Examinations'!M577,'Medical Examinations'!M577:M2911,1,FALSE)</f>
        <v>obesity</v>
      </c>
      <c r="K577" s="11" t="str">
        <f>VLOOKUP('Medical Examinations'!N577,'Medical Examinations'!N577:N2911,1,FALSE)</f>
        <v>normal</v>
      </c>
      <c r="L577" s="11" t="str">
        <f>VLOOKUP(Table3[[#This Row],[date of birth]],Table3[date of birth],1,FALSE)</f>
        <v>9-Nov-1988</v>
      </c>
      <c r="M577" s="11">
        <f>VLOOKUP(Table3[[#This Row],[age]],Table3[age],1,FALSE)</f>
        <v>34</v>
      </c>
      <c r="N577" s="65">
        <f>VLOOKUP(Table3[[#This Row],[charges2]],Table3[charges2],1,FALSE)</f>
        <v>5012.47</v>
      </c>
      <c r="O577" s="11" t="str">
        <f>VLOOKUP(Table3[[#This Row],[HOSPITAL TIER2]],Table3[HOSPITAL TIER2],1,FALSE)</f>
        <v>tier - 2</v>
      </c>
      <c r="P577" s="11" t="str">
        <f>VLOOKUP(Table3[[#This Row],[city tier2]],Table3[city tier2],1,FALSE)</f>
        <v>tier - 3</v>
      </c>
      <c r="Q577" s="11" t="str">
        <f>VLOOKUP(Table3[[#This Row],[state id2]],Table3[state id2],1,FALSE)</f>
        <v>R1011</v>
      </c>
      <c r="R577" s="11">
        <f t="shared" si="16"/>
        <v>-9.7215528129999632E-2</v>
      </c>
      <c r="S577" s="11">
        <f t="shared" si="17"/>
        <v>8.6876306163099128E-3</v>
      </c>
    </row>
    <row r="578" spans="1:19" x14ac:dyDescent="0.25">
      <c r="A578" s="20" t="str">
        <f>VLOOKUP('Customer Names'!A578,'Customer Names'!A578:A2913,1,FALSE)</f>
        <v>Id577</v>
      </c>
      <c r="B578" s="20" t="str">
        <f>VLOOKUP(Table6[[#This Row],[NAME]],Table6[NAME],1,FALSE)</f>
        <v>.  Meredith</v>
      </c>
      <c r="C578" s="11">
        <f>VLOOKUP(Table4[[#This Row],[BMI]],Table4[BMI],1,FALSE)</f>
        <v>42.66</v>
      </c>
      <c r="D578" s="11">
        <f>VLOOKUP(Table4[[#This Row],[HBA1C]],Table4[HBA1C],1,FALSE)</f>
        <v>10.44</v>
      </c>
      <c r="E578" s="11" t="str">
        <f>VLOOKUP(Table4[[#This Row],[Any Transplants]],Table4[Any Transplants],1,FALSE)</f>
        <v>No</v>
      </c>
      <c r="F578" s="11" t="str">
        <f>VLOOKUP(Table4[[#This Row],[Cancer history]],Table4[Cancer history],1,FALSE)</f>
        <v>No</v>
      </c>
      <c r="G578" s="11" t="str">
        <f>VLOOKUP(Table4[[#This Row],[Smoker2]],Table4[Smoker2],1,FALSE)</f>
        <v>NO</v>
      </c>
      <c r="H578" s="11" t="str">
        <f>VLOOKUP(Table4[[#This Row],[Heart Issues]],Table4[Heart Issues],1,FALSE)</f>
        <v>No</v>
      </c>
      <c r="I578" s="11">
        <f>VLOOKUP(Table4[[#This Row],[Number of Major Surgeries]],Table4[Number of Major Surgeries],1,FALSE)</f>
        <v>0</v>
      </c>
      <c r="J578" s="11" t="str">
        <f>VLOOKUP('Medical Examinations'!M578,'Medical Examinations'!M578:M2912,1,FALSE)</f>
        <v>obesity</v>
      </c>
      <c r="K578" s="11" t="str">
        <f>VLOOKUP('Medical Examinations'!N578,'Medical Examinations'!N578:N2912,1,FALSE)</f>
        <v>diabetes</v>
      </c>
      <c r="L578" s="11" t="str">
        <f>VLOOKUP(Table3[[#This Row],[date of birth]],Table3[date of birth],1,FALSE)</f>
        <v>28-Dec-1985</v>
      </c>
      <c r="M578" s="11">
        <f>VLOOKUP(Table3[[#This Row],[age]],Table3[age],1,FALSE)</f>
        <v>37</v>
      </c>
      <c r="N578" s="65">
        <f>VLOOKUP(Table3[[#This Row],[charges2]],Table3[charges2],1,FALSE)</f>
        <v>5028.1499999999996</v>
      </c>
      <c r="O578" s="11" t="str">
        <f>VLOOKUP(Table3[[#This Row],[HOSPITAL TIER2]],Table3[HOSPITAL TIER2],1,FALSE)</f>
        <v>tier - 1</v>
      </c>
      <c r="P578" s="11" t="str">
        <f>VLOOKUP(Table3[[#This Row],[city tier2]],Table3[city tier2],1,FALSE)</f>
        <v>tier - 2</v>
      </c>
      <c r="Q578" s="11" t="str">
        <f>VLOOKUP(Table3[[#This Row],[state id2]],Table3[state id2],1,FALSE)</f>
        <v>R1012</v>
      </c>
      <c r="R578" s="11">
        <f t="shared" si="16"/>
        <v>-9.6584678042544961E-2</v>
      </c>
      <c r="S578" s="11">
        <f t="shared" si="17"/>
        <v>8.4055652157420235E-3</v>
      </c>
    </row>
    <row r="579" spans="1:19" x14ac:dyDescent="0.25">
      <c r="A579" s="20" t="str">
        <f>VLOOKUP('Customer Names'!A579,'Customer Names'!A579:A2914,1,FALSE)</f>
        <v>Id578</v>
      </c>
      <c r="B579" s="20" t="str">
        <f>VLOOKUP(Table6[[#This Row],[NAME]],Table6[NAME],1,FALSE)</f>
        <v>Junyong</v>
      </c>
      <c r="C579" s="11">
        <f>VLOOKUP(Table4[[#This Row],[BMI]],Table4[BMI],1,FALSE)</f>
        <v>33.630000000000003</v>
      </c>
      <c r="D579" s="11">
        <f>VLOOKUP(Table4[[#This Row],[HBA1C]],Table4[HBA1C],1,FALSE)</f>
        <v>5.69</v>
      </c>
      <c r="E579" s="11" t="str">
        <f>VLOOKUP(Table4[[#This Row],[Any Transplants]],Table4[Any Transplants],1,FALSE)</f>
        <v>No</v>
      </c>
      <c r="F579" s="11" t="str">
        <f>VLOOKUP(Table4[[#This Row],[Cancer history]],Table4[Cancer history],1,FALSE)</f>
        <v>No</v>
      </c>
      <c r="G579" s="11" t="str">
        <f>VLOOKUP(Table4[[#This Row],[Smoker2]],Table4[Smoker2],1,FALSE)</f>
        <v>NO</v>
      </c>
      <c r="H579" s="11" t="str">
        <f>VLOOKUP(Table4[[#This Row],[Heart Issues]],Table4[Heart Issues],1,FALSE)</f>
        <v>No</v>
      </c>
      <c r="I579" s="11">
        <f>VLOOKUP(Table4[[#This Row],[Number of Major Surgeries]],Table4[Number of Major Surgeries],1,FALSE)</f>
        <v>1</v>
      </c>
      <c r="J579" s="11" t="str">
        <f>VLOOKUP('Medical Examinations'!M579,'Medical Examinations'!M579:M2913,1,FALSE)</f>
        <v>obesity</v>
      </c>
      <c r="K579" s="11" t="str">
        <f>VLOOKUP('Medical Examinations'!N579,'Medical Examinations'!N579:N2913,1,FALSE)</f>
        <v>normal</v>
      </c>
      <c r="L579" s="11" t="str">
        <f>VLOOKUP(Table3[[#This Row],[date of birth]],Table3[date of birth],1,FALSE)</f>
        <v>10-Sep-1991</v>
      </c>
      <c r="M579" s="11">
        <f>VLOOKUP(Table3[[#This Row],[age]],Table3[age],1,FALSE)</f>
        <v>31</v>
      </c>
      <c r="N579" s="65">
        <f>VLOOKUP(Table3[[#This Row],[charges2]],Table3[charges2],1,FALSE)</f>
        <v>5031.2700000000004</v>
      </c>
      <c r="O579" s="11" t="str">
        <f>VLOOKUP(Table3[[#This Row],[HOSPITAL TIER2]],Table3[HOSPITAL TIER2],1,FALSE)</f>
        <v>tier - 3</v>
      </c>
      <c r="P579" s="11" t="str">
        <f>VLOOKUP(Table3[[#This Row],[city tier2]],Table3[city tier2],1,FALSE)</f>
        <v>tier - 1</v>
      </c>
      <c r="Q579" s="11" t="str">
        <f>VLOOKUP(Table3[[#This Row],[state id2]],Table3[state id2],1,FALSE)</f>
        <v>R1016</v>
      </c>
      <c r="R579" s="11">
        <f t="shared" ref="R579:R642" si="18">CORREL(M579:M2913,C579:C2913)</f>
        <v>-9.6174130587156029E-2</v>
      </c>
      <c r="S579" s="11">
        <f t="shared" ref="S579:S642" si="19">CORREL(M579:M2913,D579:D2913)</f>
        <v>8.9817994696032837E-3</v>
      </c>
    </row>
    <row r="580" spans="1:19" x14ac:dyDescent="0.25">
      <c r="A580" s="20" t="str">
        <f>VLOOKUP('Customer Names'!A580,'Customer Names'!A580:A2915,1,FALSE)</f>
        <v>Id579</v>
      </c>
      <c r="B580" s="20" t="str">
        <f>VLOOKUP(Table6[[#This Row],[NAME]],Table6[NAME],1,FALSE)</f>
        <v>Kristen A.</v>
      </c>
      <c r="C580" s="11">
        <f>VLOOKUP(Table4[[#This Row],[BMI]],Table4[BMI],1,FALSE)</f>
        <v>26.84</v>
      </c>
      <c r="D580" s="11">
        <f>VLOOKUP(Table4[[#This Row],[HBA1C]],Table4[HBA1C],1,FALSE)</f>
        <v>6.5</v>
      </c>
      <c r="E580" s="11" t="str">
        <f>VLOOKUP(Table4[[#This Row],[Any Transplants]],Table4[Any Transplants],1,FALSE)</f>
        <v>No</v>
      </c>
      <c r="F580" s="11" t="str">
        <f>VLOOKUP(Table4[[#This Row],[Cancer history]],Table4[Cancer history],1,FALSE)</f>
        <v>No</v>
      </c>
      <c r="G580" s="11" t="str">
        <f>VLOOKUP(Table4[[#This Row],[Smoker2]],Table4[Smoker2],1,FALSE)</f>
        <v>YES</v>
      </c>
      <c r="H580" s="11" t="str">
        <f>VLOOKUP(Table4[[#This Row],[Heart Issues]],Table4[Heart Issues],1,FALSE)</f>
        <v>No</v>
      </c>
      <c r="I580" s="11">
        <f>VLOOKUP(Table4[[#This Row],[Number of Major Surgeries]],Table4[Number of Major Surgeries],1,FALSE)</f>
        <v>0</v>
      </c>
      <c r="J580" s="11" t="str">
        <f>VLOOKUP('Medical Examinations'!M580,'Medical Examinations'!M580:M2914,1,FALSE)</f>
        <v>over weight</v>
      </c>
      <c r="K580" s="11" t="str">
        <f>VLOOKUP('Medical Examinations'!N580,'Medical Examinations'!N580:N2914,1,FALSE)</f>
        <v>diabetes</v>
      </c>
      <c r="L580" s="11" t="str">
        <f>VLOOKUP(Table3[[#This Row],[date of birth]],Table3[date of birth],1,FALSE)</f>
        <v>29-Jun-1986</v>
      </c>
      <c r="M580" s="11">
        <f>VLOOKUP(Table3[[#This Row],[age]],Table3[age],1,FALSE)</f>
        <v>36</v>
      </c>
      <c r="N580" s="65">
        <f>VLOOKUP(Table3[[#This Row],[charges2]],Table3[charges2],1,FALSE)</f>
        <v>5034.1000000000004</v>
      </c>
      <c r="O580" s="11" t="str">
        <f>VLOOKUP(Table3[[#This Row],[HOSPITAL TIER2]],Table3[HOSPITAL TIER2],1,FALSE)</f>
        <v>tier - 2</v>
      </c>
      <c r="P580" s="11" t="str">
        <f>VLOOKUP(Table3[[#This Row],[city tier2]],Table3[city tier2],1,FALSE)</f>
        <v>tier - 2</v>
      </c>
      <c r="Q580" s="11" t="str">
        <f>VLOOKUP(Table3[[#This Row],[state id2]],Table3[state id2],1,FALSE)</f>
        <v>R1013</v>
      </c>
      <c r="R580" s="11">
        <f t="shared" si="18"/>
        <v>-9.5945688627961156E-2</v>
      </c>
      <c r="S580" s="11">
        <f t="shared" si="19"/>
        <v>8.7575277407360309E-3</v>
      </c>
    </row>
    <row r="581" spans="1:19" x14ac:dyDescent="0.25">
      <c r="A581" s="20" t="str">
        <f>VLOOKUP('Customer Names'!A581,'Customer Names'!A581:A2916,1,FALSE)</f>
        <v>Id580</v>
      </c>
      <c r="B581" s="20" t="str">
        <f>VLOOKUP(Table6[[#This Row],[NAME]],Table6[NAME],1,FALSE)</f>
        <v>Maria I.</v>
      </c>
      <c r="C581" s="11">
        <f>VLOOKUP(Table4[[#This Row],[BMI]],Table4[BMI],1,FALSE)</f>
        <v>28.3</v>
      </c>
      <c r="D581" s="11">
        <f>VLOOKUP(Table4[[#This Row],[HBA1C]],Table4[HBA1C],1,FALSE)</f>
        <v>5.73</v>
      </c>
      <c r="E581" s="11" t="str">
        <f>VLOOKUP(Table4[[#This Row],[Any Transplants]],Table4[Any Transplants],1,FALSE)</f>
        <v>No</v>
      </c>
      <c r="F581" s="11" t="str">
        <f>VLOOKUP(Table4[[#This Row],[Cancer history]],Table4[Cancer history],1,FALSE)</f>
        <v>Yes</v>
      </c>
      <c r="G581" s="11" t="str">
        <f>VLOOKUP(Table4[[#This Row],[Smoker2]],Table4[Smoker2],1,FALSE)</f>
        <v>YES</v>
      </c>
      <c r="H581" s="11" t="str">
        <f>VLOOKUP(Table4[[#This Row],[Heart Issues]],Table4[Heart Issues],1,FALSE)</f>
        <v>No</v>
      </c>
      <c r="I581" s="11">
        <f>VLOOKUP(Table4[[#This Row],[Number of Major Surgeries]],Table4[Number of Major Surgeries],1,FALSE)</f>
        <v>1</v>
      </c>
      <c r="J581" s="11" t="str">
        <f>VLOOKUP('Medical Examinations'!M581,'Medical Examinations'!M581:M2915,1,FALSE)</f>
        <v>over weight</v>
      </c>
      <c r="K581" s="11" t="str">
        <f>VLOOKUP('Medical Examinations'!N581,'Medical Examinations'!N581:N2915,1,FALSE)</f>
        <v>prediabetes</v>
      </c>
      <c r="L581" s="11" t="str">
        <f>VLOOKUP(Table3[[#This Row],[date of birth]],Table3[date of birth],1,FALSE)</f>
        <v>4-Dec-1997</v>
      </c>
      <c r="M581" s="11">
        <f>VLOOKUP(Table3[[#This Row],[age]],Table3[age],1,FALSE)</f>
        <v>25</v>
      </c>
      <c r="N581" s="65">
        <f>VLOOKUP(Table3[[#This Row],[charges2]],Table3[charges2],1,FALSE)</f>
        <v>5038.57</v>
      </c>
      <c r="O581" s="11" t="str">
        <f>VLOOKUP(Table3[[#This Row],[HOSPITAL TIER2]],Table3[HOSPITAL TIER2],1,FALSE)</f>
        <v>tier - 2</v>
      </c>
      <c r="P581" s="11" t="str">
        <f>VLOOKUP(Table3[[#This Row],[city tier2]],Table3[city tier2],1,FALSE)</f>
        <v>tier - 2</v>
      </c>
      <c r="Q581" s="11" t="str">
        <f>VLOOKUP(Table3[[#This Row],[state id2]],Table3[state id2],1,FALSE)</f>
        <v>R1025</v>
      </c>
      <c r="R581" s="11">
        <f t="shared" si="18"/>
        <v>-9.6099574820402364E-2</v>
      </c>
      <c r="S581" s="11">
        <f t="shared" si="19"/>
        <v>8.7559544704059519E-3</v>
      </c>
    </row>
    <row r="582" spans="1:19" x14ac:dyDescent="0.25">
      <c r="A582" s="20" t="str">
        <f>VLOOKUP('Customer Names'!A582,'Customer Names'!A582:A2917,1,FALSE)</f>
        <v>Id581</v>
      </c>
      <c r="B582" s="20" t="str">
        <f>VLOOKUP(Table6[[#This Row],[NAME]],Table6[NAME],1,FALSE)</f>
        <v>Jonathan</v>
      </c>
      <c r="C582" s="11">
        <f>VLOOKUP(Table4[[#This Row],[BMI]],Table4[BMI],1,FALSE)</f>
        <v>27.06</v>
      </c>
      <c r="D582" s="11">
        <f>VLOOKUP(Table4[[#This Row],[HBA1C]],Table4[HBA1C],1,FALSE)</f>
        <v>5.74</v>
      </c>
      <c r="E582" s="11" t="str">
        <f>VLOOKUP(Table4[[#This Row],[Any Transplants]],Table4[Any Transplants],1,FALSE)</f>
        <v>No</v>
      </c>
      <c r="F582" s="11" t="str">
        <f>VLOOKUP(Table4[[#This Row],[Cancer history]],Table4[Cancer history],1,FALSE)</f>
        <v>No</v>
      </c>
      <c r="G582" s="11" t="str">
        <f>VLOOKUP(Table4[[#This Row],[Smoker2]],Table4[Smoker2],1,FALSE)</f>
        <v>YES</v>
      </c>
      <c r="H582" s="11" t="str">
        <f>VLOOKUP(Table4[[#This Row],[Heart Issues]],Table4[Heart Issues],1,FALSE)</f>
        <v>yes</v>
      </c>
      <c r="I582" s="11">
        <f>VLOOKUP(Table4[[#This Row],[Number of Major Surgeries]],Table4[Number of Major Surgeries],1,FALSE)</f>
        <v>0</v>
      </c>
      <c r="J582" s="11" t="str">
        <f>VLOOKUP('Medical Examinations'!M582,'Medical Examinations'!M582:M2916,1,FALSE)</f>
        <v>over weight</v>
      </c>
      <c r="K582" s="11" t="str">
        <f>VLOOKUP('Medical Examinations'!N582,'Medical Examinations'!N582:N2916,1,FALSE)</f>
        <v>prediabetes</v>
      </c>
      <c r="L582" s="11" t="str">
        <f>VLOOKUP(Table3[[#This Row],[date of birth]],Table3[date of birth],1,FALSE)</f>
        <v>16-Oct-2001</v>
      </c>
      <c r="M582" s="11">
        <f>VLOOKUP(Table3[[#This Row],[age]],Table3[age],1,FALSE)</f>
        <v>21</v>
      </c>
      <c r="N582" s="65">
        <f>VLOOKUP(Table3[[#This Row],[charges2]],Table3[charges2],1,FALSE)</f>
        <v>5043.13</v>
      </c>
      <c r="O582" s="11" t="str">
        <f>VLOOKUP(Table3[[#This Row],[HOSPITAL TIER2]],Table3[HOSPITAL TIER2],1,FALSE)</f>
        <v>tier - 2</v>
      </c>
      <c r="P582" s="11" t="str">
        <f>VLOOKUP(Table3[[#This Row],[city tier2]],Table3[city tier2],1,FALSE)</f>
        <v>tier - 3</v>
      </c>
      <c r="Q582" s="11" t="str">
        <f>VLOOKUP(Table3[[#This Row],[state id2]],Table3[state id2],1,FALSE)</f>
        <v>R1011</v>
      </c>
      <c r="R582" s="11">
        <f t="shared" si="18"/>
        <v>-9.6349414620323356E-2</v>
      </c>
      <c r="S582" s="11">
        <f t="shared" si="19"/>
        <v>8.4424992742019866E-3</v>
      </c>
    </row>
    <row r="583" spans="1:19" x14ac:dyDescent="0.25">
      <c r="A583" s="20" t="str">
        <f>VLOOKUP('Customer Names'!A583,'Customer Names'!A583:A2918,1,FALSE)</f>
        <v>Id582</v>
      </c>
      <c r="B583" s="20" t="str">
        <f>VLOOKUP(Table6[[#This Row],[NAME]],Table6[NAME],1,FALSE)</f>
        <v>Phil</v>
      </c>
      <c r="C583" s="11">
        <f>VLOOKUP(Table4[[#This Row],[BMI]],Table4[BMI],1,FALSE)</f>
        <v>47.13</v>
      </c>
      <c r="D583" s="11">
        <f>VLOOKUP(Table4[[#This Row],[HBA1C]],Table4[HBA1C],1,FALSE)</f>
        <v>8.6999999999999993</v>
      </c>
      <c r="E583" s="11" t="str">
        <f>VLOOKUP(Table4[[#This Row],[Any Transplants]],Table4[Any Transplants],1,FALSE)</f>
        <v>No</v>
      </c>
      <c r="F583" s="11" t="str">
        <f>VLOOKUP(Table4[[#This Row],[Cancer history]],Table4[Cancer history],1,FALSE)</f>
        <v>No</v>
      </c>
      <c r="G583" s="11" t="str">
        <f>VLOOKUP(Table4[[#This Row],[Smoker2]],Table4[Smoker2],1,FALSE)</f>
        <v>NO</v>
      </c>
      <c r="H583" s="11" t="str">
        <f>VLOOKUP(Table4[[#This Row],[Heart Issues]],Table4[Heart Issues],1,FALSE)</f>
        <v>No</v>
      </c>
      <c r="I583" s="11">
        <f>VLOOKUP(Table4[[#This Row],[Number of Major Surgeries]],Table4[Number of Major Surgeries],1,FALSE)</f>
        <v>0</v>
      </c>
      <c r="J583" s="11" t="str">
        <f>VLOOKUP('Medical Examinations'!M583,'Medical Examinations'!M583:M2917,1,FALSE)</f>
        <v>obesity</v>
      </c>
      <c r="K583" s="11" t="str">
        <f>VLOOKUP('Medical Examinations'!N583,'Medical Examinations'!N583:N2917,1,FALSE)</f>
        <v>diabetes</v>
      </c>
      <c r="L583" s="11" t="str">
        <f>VLOOKUP(Table3[[#This Row],[date of birth]],Table3[date of birth],1,FALSE)</f>
        <v>29-Jul-1997</v>
      </c>
      <c r="M583" s="11">
        <f>VLOOKUP(Table3[[#This Row],[age]],Table3[age],1,FALSE)</f>
        <v>25</v>
      </c>
      <c r="N583" s="65">
        <f>VLOOKUP(Table3[[#This Row],[charges2]],Table3[charges2],1,FALSE)</f>
        <v>5045.1499999999996</v>
      </c>
      <c r="O583" s="11" t="str">
        <f>VLOOKUP(Table3[[#This Row],[HOSPITAL TIER2]],Table3[HOSPITAL TIER2],1,FALSE)</f>
        <v>tier - 2</v>
      </c>
      <c r="P583" s="11" t="str">
        <f>VLOOKUP(Table3[[#This Row],[city tier2]],Table3[city tier2],1,FALSE)</f>
        <v>tier - 2</v>
      </c>
      <c r="Q583" s="11" t="str">
        <f>VLOOKUP(Table3[[#This Row],[state id2]],Table3[state id2],1,FALSE)</f>
        <v>R1012</v>
      </c>
      <c r="R583" s="11">
        <f t="shared" si="18"/>
        <v>-9.6835222946745167E-2</v>
      </c>
      <c r="S583" s="11">
        <f t="shared" si="19"/>
        <v>8.0671669927002941E-3</v>
      </c>
    </row>
    <row r="584" spans="1:19" x14ac:dyDescent="0.25">
      <c r="A584" s="20" t="str">
        <f>VLOOKUP('Customer Names'!A584,'Customer Names'!A584:A2919,1,FALSE)</f>
        <v>Id583</v>
      </c>
      <c r="B584" s="20" t="str">
        <f>VLOOKUP(Table6[[#This Row],[NAME]],Table6[NAME],1,FALSE)</f>
        <v>Benjamina C</v>
      </c>
      <c r="C584" s="11">
        <f>VLOOKUP(Table4[[#This Row],[BMI]],Table4[BMI],1,FALSE)</f>
        <v>51.72</v>
      </c>
      <c r="D584" s="11">
        <f>VLOOKUP(Table4[[#This Row],[HBA1C]],Table4[HBA1C],1,FALSE)</f>
        <v>5.09</v>
      </c>
      <c r="E584" s="11" t="str">
        <f>VLOOKUP(Table4[[#This Row],[Any Transplants]],Table4[Any Transplants],1,FALSE)</f>
        <v>No</v>
      </c>
      <c r="F584" s="11" t="str">
        <f>VLOOKUP(Table4[[#This Row],[Cancer history]],Table4[Cancer history],1,FALSE)</f>
        <v>No</v>
      </c>
      <c r="G584" s="11" t="str">
        <f>VLOOKUP(Table4[[#This Row],[Smoker2]],Table4[Smoker2],1,FALSE)</f>
        <v>NO</v>
      </c>
      <c r="H584" s="11" t="str">
        <f>VLOOKUP(Table4[[#This Row],[Heart Issues]],Table4[Heart Issues],1,FALSE)</f>
        <v>No</v>
      </c>
      <c r="I584" s="11">
        <f>VLOOKUP(Table4[[#This Row],[Number of Major Surgeries]],Table4[Number of Major Surgeries],1,FALSE)</f>
        <v>0</v>
      </c>
      <c r="J584" s="11" t="str">
        <f>VLOOKUP('Medical Examinations'!M584,'Medical Examinations'!M584:M2918,1,FALSE)</f>
        <v>obesity</v>
      </c>
      <c r="K584" s="11" t="str">
        <f>VLOOKUP('Medical Examinations'!N584,'Medical Examinations'!N584:N2918,1,FALSE)</f>
        <v>normal</v>
      </c>
      <c r="L584" s="11" t="str">
        <f>VLOOKUP(Table3[[#This Row],[date of birth]],Table3[date of birth],1,FALSE)</f>
        <v>7-Sep-1980</v>
      </c>
      <c r="M584" s="11">
        <f>VLOOKUP(Table3[[#This Row],[age]],Table3[age],1,FALSE)</f>
        <v>42</v>
      </c>
      <c r="N584" s="65">
        <f>VLOOKUP(Table3[[#This Row],[charges2]],Table3[charges2],1,FALSE)</f>
        <v>5054.05</v>
      </c>
      <c r="O584" s="11" t="str">
        <f>VLOOKUP(Table3[[#This Row],[HOSPITAL TIER2]],Table3[HOSPITAL TIER2],1,FALSE)</f>
        <v>tier - 2</v>
      </c>
      <c r="P584" s="11" t="str">
        <f>VLOOKUP(Table3[[#This Row],[city tier2]],Table3[city tier2],1,FALSE)</f>
        <v>tier - 2</v>
      </c>
      <c r="Q584" s="11" t="str">
        <f>VLOOKUP(Table3[[#This Row],[state id2]],Table3[state id2],1,FALSE)</f>
        <v>R1013</v>
      </c>
      <c r="R584" s="11">
        <f t="shared" si="18"/>
        <v>-9.5173466010268562E-2</v>
      </c>
      <c r="S584" s="11">
        <f t="shared" si="19"/>
        <v>8.967129781361426E-3</v>
      </c>
    </row>
    <row r="585" spans="1:19" x14ac:dyDescent="0.25">
      <c r="A585" s="20" t="str">
        <f>VLOOKUP('Customer Names'!A585,'Customer Names'!A585:A2920,1,FALSE)</f>
        <v>Id584</v>
      </c>
      <c r="B585" s="20" t="str">
        <f>VLOOKUP(Table6[[#This Row],[NAME]],Table6[NAME],1,FALSE)</f>
        <v>Christopher</v>
      </c>
      <c r="C585" s="11">
        <f>VLOOKUP(Table4[[#This Row],[BMI]],Table4[BMI],1,FALSE)</f>
        <v>48.59</v>
      </c>
      <c r="D585" s="11">
        <f>VLOOKUP(Table4[[#This Row],[HBA1C]],Table4[HBA1C],1,FALSE)</f>
        <v>5.57</v>
      </c>
      <c r="E585" s="11" t="str">
        <f>VLOOKUP(Table4[[#This Row],[Any Transplants]],Table4[Any Transplants],1,FALSE)</f>
        <v>No</v>
      </c>
      <c r="F585" s="11" t="str">
        <f>VLOOKUP(Table4[[#This Row],[Cancer history]],Table4[Cancer history],1,FALSE)</f>
        <v>No</v>
      </c>
      <c r="G585" s="11" t="str">
        <f>VLOOKUP(Table4[[#This Row],[Smoker2]],Table4[Smoker2],1,FALSE)</f>
        <v>NO</v>
      </c>
      <c r="H585" s="11" t="str">
        <f>VLOOKUP(Table4[[#This Row],[Heart Issues]],Table4[Heart Issues],1,FALSE)</f>
        <v>No</v>
      </c>
      <c r="I585" s="11">
        <f>VLOOKUP(Table4[[#This Row],[Number of Major Surgeries]],Table4[Number of Major Surgeries],1,FALSE)</f>
        <v>0</v>
      </c>
      <c r="J585" s="11" t="str">
        <f>VLOOKUP('Medical Examinations'!M585,'Medical Examinations'!M585:M2919,1,FALSE)</f>
        <v>obesity</v>
      </c>
      <c r="K585" s="11" t="str">
        <f>VLOOKUP('Medical Examinations'!N585,'Medical Examinations'!N585:N2919,1,FALSE)</f>
        <v>normal</v>
      </c>
      <c r="L585" s="11" t="str">
        <f>VLOOKUP(Table3[[#This Row],[date of birth]],Table3[date of birth],1,FALSE)</f>
        <v>11-Jun-1993</v>
      </c>
      <c r="M585" s="11">
        <f>VLOOKUP(Table3[[#This Row],[age]],Table3[age],1,FALSE)</f>
        <v>29</v>
      </c>
      <c r="N585" s="65">
        <f>VLOOKUP(Table3[[#This Row],[charges2]],Table3[charges2],1,FALSE)</f>
        <v>5059.5600000000004</v>
      </c>
      <c r="O585" s="11" t="str">
        <f>VLOOKUP(Table3[[#This Row],[HOSPITAL TIER2]],Table3[HOSPITAL TIER2],1,FALSE)</f>
        <v>tier - 2</v>
      </c>
      <c r="P585" s="11" t="str">
        <f>VLOOKUP(Table3[[#This Row],[city tier2]],Table3[city tier2],1,FALSE)</f>
        <v>tier - 1</v>
      </c>
      <c r="Q585" s="11" t="str">
        <f>VLOOKUP(Table3[[#This Row],[state id2]],Table3[state id2],1,FALSE)</f>
        <v>R1021</v>
      </c>
      <c r="R585" s="11">
        <f t="shared" si="18"/>
        <v>-9.5149142506001386E-2</v>
      </c>
      <c r="S585" s="11">
        <f t="shared" si="19"/>
        <v>8.9156101135995352E-3</v>
      </c>
    </row>
    <row r="586" spans="1:19" x14ac:dyDescent="0.25">
      <c r="A586" s="20" t="str">
        <f>VLOOKUP('Customer Names'!A586,'Customer Names'!A586:A2921,1,FALSE)</f>
        <v>Id585</v>
      </c>
      <c r="B586" s="20" t="str">
        <f>VLOOKUP(Table6[[#This Row],[NAME]],Table6[NAME],1,FALSE)</f>
        <v>Alison B</v>
      </c>
      <c r="C586" s="11">
        <f>VLOOKUP(Table4[[#This Row],[BMI]],Table4[BMI],1,FALSE)</f>
        <v>45.18</v>
      </c>
      <c r="D586" s="11">
        <f>VLOOKUP(Table4[[#This Row],[HBA1C]],Table4[HBA1C],1,FALSE)</f>
        <v>10.87</v>
      </c>
      <c r="E586" s="11" t="str">
        <f>VLOOKUP(Table4[[#This Row],[Any Transplants]],Table4[Any Transplants],1,FALSE)</f>
        <v>No</v>
      </c>
      <c r="F586" s="11" t="str">
        <f>VLOOKUP(Table4[[#This Row],[Cancer history]],Table4[Cancer history],1,FALSE)</f>
        <v>No</v>
      </c>
      <c r="G586" s="11" t="str">
        <f>VLOOKUP(Table4[[#This Row],[Smoker2]],Table4[Smoker2],1,FALSE)</f>
        <v>NO</v>
      </c>
      <c r="H586" s="11" t="str">
        <f>VLOOKUP(Table4[[#This Row],[Heart Issues]],Table4[Heart Issues],1,FALSE)</f>
        <v>No</v>
      </c>
      <c r="I586" s="11">
        <f>VLOOKUP(Table4[[#This Row],[Number of Major Surgeries]],Table4[Number of Major Surgeries],1,FALSE)</f>
        <v>0</v>
      </c>
      <c r="J586" s="11" t="str">
        <f>VLOOKUP('Medical Examinations'!M586,'Medical Examinations'!M586:M2920,1,FALSE)</f>
        <v>obesity</v>
      </c>
      <c r="K586" s="11" t="str">
        <f>VLOOKUP('Medical Examinations'!N586,'Medical Examinations'!N586:N2920,1,FALSE)</f>
        <v>diabetes</v>
      </c>
      <c r="L586" s="11" t="str">
        <f>VLOOKUP(Table3[[#This Row],[date of birth]],Table3[date of birth],1,FALSE)</f>
        <v>22-Nov-1978</v>
      </c>
      <c r="M586" s="11">
        <f>VLOOKUP(Table3[[#This Row],[age]],Table3[age],1,FALSE)</f>
        <v>44</v>
      </c>
      <c r="N586" s="65">
        <f>VLOOKUP(Table3[[#This Row],[charges2]],Table3[charges2],1,FALSE)</f>
        <v>5077.1899999999996</v>
      </c>
      <c r="O586" s="11" t="str">
        <f>VLOOKUP(Table3[[#This Row],[HOSPITAL TIER2]],Table3[HOSPITAL TIER2],1,FALSE)</f>
        <v>tier - 2</v>
      </c>
      <c r="P586" s="11" t="str">
        <f>VLOOKUP(Table3[[#This Row],[city tier2]],Table3[city tier2],1,FALSE)</f>
        <v>tier - 3</v>
      </c>
      <c r="Q586" s="11" t="str">
        <f>VLOOKUP(Table3[[#This Row],[state id2]],Table3[state id2],1,FALSE)</f>
        <v>R1012</v>
      </c>
      <c r="R586" s="11">
        <f t="shared" si="18"/>
        <v>-9.3743397290444008E-2</v>
      </c>
      <c r="S586" s="11">
        <f t="shared" si="19"/>
        <v>8.6158094083272109E-3</v>
      </c>
    </row>
    <row r="587" spans="1:19" x14ac:dyDescent="0.25">
      <c r="A587" s="20" t="str">
        <f>VLOOKUP('Customer Names'!A587,'Customer Names'!A587:A2922,1,FALSE)</f>
        <v>Id586</v>
      </c>
      <c r="B587" s="20" t="str">
        <f>VLOOKUP(Table6[[#This Row],[NAME]],Table6[NAME],1,FALSE)</f>
        <v>Caroline</v>
      </c>
      <c r="C587" s="11">
        <f>VLOOKUP(Table4[[#This Row],[BMI]],Table4[BMI],1,FALSE)</f>
        <v>27.9</v>
      </c>
      <c r="D587" s="11">
        <f>VLOOKUP(Table4[[#This Row],[HBA1C]],Table4[HBA1C],1,FALSE)</f>
        <v>6.02</v>
      </c>
      <c r="E587" s="11" t="str">
        <f>VLOOKUP(Table4[[#This Row],[Any Transplants]],Table4[Any Transplants],1,FALSE)</f>
        <v>No</v>
      </c>
      <c r="F587" s="11" t="str">
        <f>VLOOKUP(Table4[[#This Row],[Cancer history]],Table4[Cancer history],1,FALSE)</f>
        <v>Yes</v>
      </c>
      <c r="G587" s="11" t="str">
        <f>VLOOKUP(Table4[[#This Row],[Smoker2]],Table4[Smoker2],1,FALSE)</f>
        <v>YES</v>
      </c>
      <c r="H587" s="11" t="str">
        <f>VLOOKUP(Table4[[#This Row],[Heart Issues]],Table4[Heart Issues],1,FALSE)</f>
        <v>No</v>
      </c>
      <c r="I587" s="11">
        <f>VLOOKUP(Table4[[#This Row],[Number of Major Surgeries]],Table4[Number of Major Surgeries],1,FALSE)</f>
        <v>1</v>
      </c>
      <c r="J587" s="11" t="str">
        <f>VLOOKUP('Medical Examinations'!M587,'Medical Examinations'!M587:M2921,1,FALSE)</f>
        <v>over weight</v>
      </c>
      <c r="K587" s="11" t="str">
        <f>VLOOKUP('Medical Examinations'!N587,'Medical Examinations'!N587:N2921,1,FALSE)</f>
        <v>prediabetes</v>
      </c>
      <c r="L587" s="11" t="str">
        <f>VLOOKUP(Table3[[#This Row],[date of birth]],Table3[date of birth],1,FALSE)</f>
        <v>14-Jul-1997</v>
      </c>
      <c r="M587" s="11">
        <f>VLOOKUP(Table3[[#This Row],[age]],Table3[age],1,FALSE)</f>
        <v>25</v>
      </c>
      <c r="N587" s="65">
        <f>VLOOKUP(Table3[[#This Row],[charges2]],Table3[charges2],1,FALSE)</f>
        <v>5080.1000000000004</v>
      </c>
      <c r="O587" s="11" t="str">
        <f>VLOOKUP(Table3[[#This Row],[HOSPITAL TIER2]],Table3[HOSPITAL TIER2],1,FALSE)</f>
        <v>tier - 3</v>
      </c>
      <c r="P587" s="11" t="str">
        <f>VLOOKUP(Table3[[#This Row],[city tier2]],Table3[city tier2],1,FALSE)</f>
        <v>tier - 2</v>
      </c>
      <c r="Q587" s="11" t="str">
        <f>VLOOKUP(Table3[[#This Row],[state id2]],Table3[state id2],1,FALSE)</f>
        <v>R1011</v>
      </c>
      <c r="R587" s="11">
        <f t="shared" si="18"/>
        <v>-9.3861043052013052E-2</v>
      </c>
      <c r="S587" s="11">
        <f t="shared" si="19"/>
        <v>8.5968141464255968E-3</v>
      </c>
    </row>
    <row r="588" spans="1:19" x14ac:dyDescent="0.25">
      <c r="A588" s="20" t="str">
        <f>VLOOKUP('Customer Names'!A588,'Customer Names'!A588:A2923,1,FALSE)</f>
        <v>Id587</v>
      </c>
      <c r="B588" s="20" t="str">
        <f>VLOOKUP(Table6[[#This Row],[NAME]],Table6[NAME],1,FALSE)</f>
        <v>Alexis N</v>
      </c>
      <c r="C588" s="11">
        <f>VLOOKUP(Table4[[#This Row],[BMI]],Table4[BMI],1,FALSE)</f>
        <v>51.33</v>
      </c>
      <c r="D588" s="11">
        <f>VLOOKUP(Table4[[#This Row],[HBA1C]],Table4[HBA1C],1,FALSE)</f>
        <v>7</v>
      </c>
      <c r="E588" s="11" t="str">
        <f>VLOOKUP(Table4[[#This Row],[Any Transplants]],Table4[Any Transplants],1,FALSE)</f>
        <v>No</v>
      </c>
      <c r="F588" s="11" t="str">
        <f>VLOOKUP(Table4[[#This Row],[Cancer history]],Table4[Cancer history],1,FALSE)</f>
        <v>No</v>
      </c>
      <c r="G588" s="11" t="str">
        <f>VLOOKUP(Table4[[#This Row],[Smoker2]],Table4[Smoker2],1,FALSE)</f>
        <v>NO</v>
      </c>
      <c r="H588" s="11" t="str">
        <f>VLOOKUP(Table4[[#This Row],[Heart Issues]],Table4[Heart Issues],1,FALSE)</f>
        <v>No</v>
      </c>
      <c r="I588" s="11">
        <f>VLOOKUP(Table4[[#This Row],[Number of Major Surgeries]],Table4[Number of Major Surgeries],1,FALSE)</f>
        <v>0</v>
      </c>
      <c r="J588" s="11" t="str">
        <f>VLOOKUP('Medical Examinations'!M588,'Medical Examinations'!M588:M2922,1,FALSE)</f>
        <v>obesity</v>
      </c>
      <c r="K588" s="11" t="str">
        <f>VLOOKUP('Medical Examinations'!N588,'Medical Examinations'!N588:N2922,1,FALSE)</f>
        <v>diabetes</v>
      </c>
      <c r="L588" s="11" t="str">
        <f>VLOOKUP(Table3[[#This Row],[date of birth]],Table3[date of birth],1,FALSE)</f>
        <v>19-Jun-1999</v>
      </c>
      <c r="M588" s="11">
        <f>VLOOKUP(Table3[[#This Row],[age]],Table3[age],1,FALSE)</f>
        <v>23</v>
      </c>
      <c r="N588" s="65">
        <f>VLOOKUP(Table3[[#This Row],[charges2]],Table3[charges2],1,FALSE)</f>
        <v>5087.92</v>
      </c>
      <c r="O588" s="11" t="str">
        <f>VLOOKUP(Table3[[#This Row],[HOSPITAL TIER2]],Table3[HOSPITAL TIER2],1,FALSE)</f>
        <v>tier - 2</v>
      </c>
      <c r="P588" s="11" t="str">
        <f>VLOOKUP(Table3[[#This Row],[city tier2]],Table3[city tier2],1,FALSE)</f>
        <v>tier - 2</v>
      </c>
      <c r="Q588" s="11" t="str">
        <f>VLOOKUP(Table3[[#This Row],[state id2]],Table3[state id2],1,FALSE)</f>
        <v>R1026</v>
      </c>
      <c r="R588" s="11">
        <f t="shared" si="18"/>
        <v>-9.4151715665889271E-2</v>
      </c>
      <c r="S588" s="11">
        <f t="shared" si="19"/>
        <v>8.4004212341465771E-3</v>
      </c>
    </row>
    <row r="589" spans="1:19" x14ac:dyDescent="0.25">
      <c r="A589" s="20" t="str">
        <f>VLOOKUP('Customer Names'!A589,'Customer Names'!A589:A2924,1,FALSE)</f>
        <v>Id588</v>
      </c>
      <c r="B589" s="20" t="str">
        <f>VLOOKUP(Table6[[#This Row],[NAME]],Table6[NAME],1,FALSE)</f>
        <v>Shanda L</v>
      </c>
      <c r="C589" s="11">
        <f>VLOOKUP(Table4[[#This Row],[BMI]],Table4[BMI],1,FALSE)</f>
        <v>30.59</v>
      </c>
      <c r="D589" s="11">
        <f>VLOOKUP(Table4[[#This Row],[HBA1C]],Table4[HBA1C],1,FALSE)</f>
        <v>5.56</v>
      </c>
      <c r="E589" s="11" t="str">
        <f>VLOOKUP(Table4[[#This Row],[Any Transplants]],Table4[Any Transplants],1,FALSE)</f>
        <v>No</v>
      </c>
      <c r="F589" s="11" t="str">
        <f>VLOOKUP(Table4[[#This Row],[Cancer history]],Table4[Cancer history],1,FALSE)</f>
        <v>No</v>
      </c>
      <c r="G589" s="11" t="str">
        <f>VLOOKUP(Table4[[#This Row],[Smoker2]],Table4[Smoker2],1,FALSE)</f>
        <v>NO</v>
      </c>
      <c r="H589" s="11" t="str">
        <f>VLOOKUP(Table4[[#This Row],[Heart Issues]],Table4[Heart Issues],1,FALSE)</f>
        <v>yes</v>
      </c>
      <c r="I589" s="11">
        <f>VLOOKUP(Table4[[#This Row],[Number of Major Surgeries]],Table4[Number of Major Surgeries],1,FALSE)</f>
        <v>1</v>
      </c>
      <c r="J589" s="11" t="str">
        <f>VLOOKUP('Medical Examinations'!M589,'Medical Examinations'!M589:M2923,1,FALSE)</f>
        <v>obesity</v>
      </c>
      <c r="K589" s="11" t="str">
        <f>VLOOKUP('Medical Examinations'!N589,'Medical Examinations'!N589:N2923,1,FALSE)</f>
        <v>normal</v>
      </c>
      <c r="L589" s="11" t="str">
        <f>VLOOKUP(Table3[[#This Row],[date of birth]],Table3[date of birth],1,FALSE)</f>
        <v>18-Nov-1987</v>
      </c>
      <c r="M589" s="11">
        <f>VLOOKUP(Table3[[#This Row],[age]],Table3[age],1,FALSE)</f>
        <v>35</v>
      </c>
      <c r="N589" s="65">
        <f>VLOOKUP(Table3[[#This Row],[charges2]],Table3[charges2],1,FALSE)</f>
        <v>5116.5</v>
      </c>
      <c r="O589" s="11" t="str">
        <f>VLOOKUP(Table3[[#This Row],[HOSPITAL TIER2]],Table3[HOSPITAL TIER2],1,FALSE)</f>
        <v>tier - 2</v>
      </c>
      <c r="P589" s="11" t="str">
        <f>VLOOKUP(Table3[[#This Row],[city tier2]],Table3[city tier2],1,FALSE)</f>
        <v>tier - 2</v>
      </c>
      <c r="Q589" s="11" t="str">
        <f>VLOOKUP(Table3[[#This Row],[state id2]],Table3[state id2],1,FALSE)</f>
        <v>R1012</v>
      </c>
      <c r="R589" s="11">
        <f t="shared" si="18"/>
        <v>-9.1837165491948258E-2</v>
      </c>
      <c r="S589" s="11">
        <f t="shared" si="19"/>
        <v>8.6284848069240281E-3</v>
      </c>
    </row>
    <row r="590" spans="1:19" x14ac:dyDescent="0.25">
      <c r="A590" s="20" t="str">
        <f>VLOOKUP('Customer Names'!A590,'Customer Names'!A590:A2925,1,FALSE)</f>
        <v>Id589</v>
      </c>
      <c r="B590" s="20" t="str">
        <f>VLOOKUP(Table6[[#This Row],[NAME]],Table6[NAME],1,FALSE)</f>
        <v>.  Lacey</v>
      </c>
      <c r="C590" s="11">
        <f>VLOOKUP(Table4[[#This Row],[BMI]],Table4[BMI],1,FALSE)</f>
        <v>39.229999999999997</v>
      </c>
      <c r="D590" s="11">
        <f>VLOOKUP(Table4[[#This Row],[HBA1C]],Table4[HBA1C],1,FALSE)</f>
        <v>8.4499999999999993</v>
      </c>
      <c r="E590" s="11" t="str">
        <f>VLOOKUP(Table4[[#This Row],[Any Transplants]],Table4[Any Transplants],1,FALSE)</f>
        <v>No</v>
      </c>
      <c r="F590" s="11" t="str">
        <f>VLOOKUP(Table4[[#This Row],[Cancer history]],Table4[Cancer history],1,FALSE)</f>
        <v>No</v>
      </c>
      <c r="G590" s="11" t="str">
        <f>VLOOKUP(Table4[[#This Row],[Smoker2]],Table4[Smoker2],1,FALSE)</f>
        <v>NO</v>
      </c>
      <c r="H590" s="11" t="str">
        <f>VLOOKUP(Table4[[#This Row],[Heart Issues]],Table4[Heart Issues],1,FALSE)</f>
        <v>No</v>
      </c>
      <c r="I590" s="11">
        <f>VLOOKUP(Table4[[#This Row],[Number of Major Surgeries]],Table4[Number of Major Surgeries],1,FALSE)</f>
        <v>0</v>
      </c>
      <c r="J590" s="11" t="str">
        <f>VLOOKUP('Medical Examinations'!M590,'Medical Examinations'!M590:M2924,1,FALSE)</f>
        <v>obesity</v>
      </c>
      <c r="K590" s="11" t="str">
        <f>VLOOKUP('Medical Examinations'!N590,'Medical Examinations'!N590:N2924,1,FALSE)</f>
        <v>diabetes</v>
      </c>
      <c r="L590" s="11" t="str">
        <f>VLOOKUP(Table3[[#This Row],[date of birth]],Table3[date of birth],1,FALSE)</f>
        <v>1-Nov-1988</v>
      </c>
      <c r="M590" s="11">
        <f>VLOOKUP(Table3[[#This Row],[age]],Table3[age],1,FALSE)</f>
        <v>34</v>
      </c>
      <c r="N590" s="65">
        <f>VLOOKUP(Table3[[#This Row],[charges2]],Table3[charges2],1,FALSE)</f>
        <v>5124.1899999999996</v>
      </c>
      <c r="O590" s="11" t="str">
        <f>VLOOKUP(Table3[[#This Row],[HOSPITAL TIER2]],Table3[HOSPITAL TIER2],1,FALSE)</f>
        <v>tier - 2</v>
      </c>
      <c r="P590" s="11" t="str">
        <f>VLOOKUP(Table3[[#This Row],[city tier2]],Table3[city tier2],1,FALSE)</f>
        <v>tier - 3</v>
      </c>
      <c r="Q590" s="11" t="str">
        <f>VLOOKUP(Table3[[#This Row],[state id2]],Table3[state id2],1,FALSE)</f>
        <v>R1013</v>
      </c>
      <c r="R590" s="11">
        <f t="shared" si="18"/>
        <v>-9.1818594125024661E-2</v>
      </c>
      <c r="S590" s="11">
        <f t="shared" si="19"/>
        <v>8.4476514206000605E-3</v>
      </c>
    </row>
    <row r="591" spans="1:19" x14ac:dyDescent="0.25">
      <c r="A591" s="20" t="str">
        <f>VLOOKUP('Customer Names'!A591,'Customer Names'!A591:A2926,1,FALSE)</f>
        <v>Id590</v>
      </c>
      <c r="B591" s="20" t="str">
        <f>VLOOKUP(Table6[[#This Row],[NAME]],Table6[NAME],1,FALSE)</f>
        <v>Laurette</v>
      </c>
      <c r="C591" s="11">
        <f>VLOOKUP(Table4[[#This Row],[BMI]],Table4[BMI],1,FALSE)</f>
        <v>19.094999999999999</v>
      </c>
      <c r="D591" s="11">
        <f>VLOOKUP(Table4[[#This Row],[HBA1C]],Table4[HBA1C],1,FALSE)</f>
        <v>6.19</v>
      </c>
      <c r="E591" s="11" t="str">
        <f>VLOOKUP(Table4[[#This Row],[Any Transplants]],Table4[Any Transplants],1,FALSE)</f>
        <v>No</v>
      </c>
      <c r="F591" s="11" t="str">
        <f>VLOOKUP(Table4[[#This Row],[Cancer history]],Table4[Cancer history],1,FALSE)</f>
        <v>No</v>
      </c>
      <c r="G591" s="11" t="str">
        <f>VLOOKUP(Table4[[#This Row],[Smoker2]],Table4[Smoker2],1,FALSE)</f>
        <v>YES</v>
      </c>
      <c r="H591" s="11" t="str">
        <f>VLOOKUP(Table4[[#This Row],[Heart Issues]],Table4[Heart Issues],1,FALSE)</f>
        <v>No</v>
      </c>
      <c r="I591" s="11">
        <f>VLOOKUP(Table4[[#This Row],[Number of Major Surgeries]],Table4[Number of Major Surgeries],1,FALSE)</f>
        <v>0</v>
      </c>
      <c r="J591" s="11" t="str">
        <f>VLOOKUP('Medical Examinations'!M591,'Medical Examinations'!M591:M2925,1,FALSE)</f>
        <v>normal weight</v>
      </c>
      <c r="K591" s="11" t="str">
        <f>VLOOKUP('Medical Examinations'!N591,'Medical Examinations'!N591:N2925,1,FALSE)</f>
        <v>prediabetes</v>
      </c>
      <c r="L591" s="11" t="str">
        <f>VLOOKUP(Table3[[#This Row],[date of birth]],Table3[date of birth],1,FALSE)</f>
        <v>13-Sep-1987</v>
      </c>
      <c r="M591" s="11">
        <f>VLOOKUP(Table3[[#This Row],[age]],Table3[age],1,FALSE)</f>
        <v>35</v>
      </c>
      <c r="N591" s="65">
        <f>VLOOKUP(Table3[[#This Row],[charges2]],Table3[charges2],1,FALSE)</f>
        <v>5125.22</v>
      </c>
      <c r="O591" s="11" t="str">
        <f>VLOOKUP(Table3[[#This Row],[HOSPITAL TIER2]],Table3[HOSPITAL TIER2],1,FALSE)</f>
        <v>tier - 1</v>
      </c>
      <c r="P591" s="11" t="str">
        <f>VLOOKUP(Table3[[#This Row],[city tier2]],Table3[city tier2],1,FALSE)</f>
        <v>tier - 2</v>
      </c>
      <c r="Q591" s="11" t="str">
        <f>VLOOKUP(Table3[[#This Row],[state id2]],Table3[state id2],1,FALSE)</f>
        <v>R1012</v>
      </c>
      <c r="R591" s="11">
        <f t="shared" si="18"/>
        <v>-9.134327866871135E-2</v>
      </c>
      <c r="S591" s="11">
        <f t="shared" si="19"/>
        <v>8.8644757193166671E-3</v>
      </c>
    </row>
    <row r="592" spans="1:19" x14ac:dyDescent="0.25">
      <c r="A592" s="20" t="str">
        <f>VLOOKUP('Customer Names'!A592,'Customer Names'!A592:A2927,1,FALSE)</f>
        <v>Id591</v>
      </c>
      <c r="B592" s="20" t="str">
        <f>VLOOKUP(Table6[[#This Row],[NAME]],Table6[NAME],1,FALSE)</f>
        <v>Jason</v>
      </c>
      <c r="C592" s="11">
        <f>VLOOKUP(Table4[[#This Row],[BMI]],Table4[BMI],1,FALSE)</f>
        <v>49.72</v>
      </c>
      <c r="D592" s="11">
        <f>VLOOKUP(Table4[[#This Row],[HBA1C]],Table4[HBA1C],1,FALSE)</f>
        <v>7.71</v>
      </c>
      <c r="E592" s="11" t="str">
        <f>VLOOKUP(Table4[[#This Row],[Any Transplants]],Table4[Any Transplants],1,FALSE)</f>
        <v>No</v>
      </c>
      <c r="F592" s="11" t="str">
        <f>VLOOKUP(Table4[[#This Row],[Cancer history]],Table4[Cancer history],1,FALSE)</f>
        <v>No</v>
      </c>
      <c r="G592" s="11" t="str">
        <f>VLOOKUP(Table4[[#This Row],[Smoker2]],Table4[Smoker2],1,FALSE)</f>
        <v>NO</v>
      </c>
      <c r="H592" s="11" t="str">
        <f>VLOOKUP(Table4[[#This Row],[Heart Issues]],Table4[Heart Issues],1,FALSE)</f>
        <v>No</v>
      </c>
      <c r="I592" s="11">
        <f>VLOOKUP(Table4[[#This Row],[Number of Major Surgeries]],Table4[Number of Major Surgeries],1,FALSE)</f>
        <v>0</v>
      </c>
      <c r="J592" s="11" t="str">
        <f>VLOOKUP('Medical Examinations'!M592,'Medical Examinations'!M592:M2926,1,FALSE)</f>
        <v>obesity</v>
      </c>
      <c r="K592" s="11" t="str">
        <f>VLOOKUP('Medical Examinations'!N592,'Medical Examinations'!N592:N2926,1,FALSE)</f>
        <v>diabetes</v>
      </c>
      <c r="L592" s="11" t="str">
        <f>VLOOKUP(Table3[[#This Row],[date of birth]],Table3[date of birth],1,FALSE)</f>
        <v>15-Sep-1988</v>
      </c>
      <c r="M592" s="11">
        <f>VLOOKUP(Table3[[#This Row],[age]],Table3[age],1,FALSE)</f>
        <v>34</v>
      </c>
      <c r="N592" s="65">
        <f>VLOOKUP(Table3[[#This Row],[charges2]],Table3[charges2],1,FALSE)</f>
        <v>5136.75</v>
      </c>
      <c r="O592" s="11" t="str">
        <f>VLOOKUP(Table3[[#This Row],[HOSPITAL TIER2]],Table3[HOSPITAL TIER2],1,FALSE)</f>
        <v>tier - 2</v>
      </c>
      <c r="P592" s="11" t="str">
        <f>VLOOKUP(Table3[[#This Row],[city tier2]],Table3[city tier2],1,FALSE)</f>
        <v>tier - 1</v>
      </c>
      <c r="Q592" s="11" t="str">
        <f>VLOOKUP(Table3[[#This Row],[state id2]],Table3[state id2],1,FALSE)</f>
        <v>R1013</v>
      </c>
      <c r="R592" s="11">
        <f t="shared" si="18"/>
        <v>-9.195457005691518E-2</v>
      </c>
      <c r="S592" s="11">
        <f t="shared" si="19"/>
        <v>8.8038559315176609E-3</v>
      </c>
    </row>
    <row r="593" spans="1:19" x14ac:dyDescent="0.25">
      <c r="A593" s="20" t="str">
        <f>VLOOKUP('Customer Names'!A593,'Customer Names'!A593:A2928,1,FALSE)</f>
        <v>Id592</v>
      </c>
      <c r="B593" s="20" t="str">
        <f>VLOOKUP(Table6[[#This Row],[NAME]],Table6[NAME],1,FALSE)</f>
        <v>Mary</v>
      </c>
      <c r="C593" s="11">
        <f>VLOOKUP(Table4[[#This Row],[BMI]],Table4[BMI],1,FALSE)</f>
        <v>21.754999999999999</v>
      </c>
      <c r="D593" s="11">
        <f>VLOOKUP(Table4[[#This Row],[HBA1C]],Table4[HBA1C],1,FALSE)</f>
        <v>4.63</v>
      </c>
      <c r="E593" s="11" t="str">
        <f>VLOOKUP(Table4[[#This Row],[Any Transplants]],Table4[Any Transplants],1,FALSE)</f>
        <v>No</v>
      </c>
      <c r="F593" s="11" t="str">
        <f>VLOOKUP(Table4[[#This Row],[Cancer history]],Table4[Cancer history],1,FALSE)</f>
        <v>Yes</v>
      </c>
      <c r="G593" s="11" t="str">
        <f>VLOOKUP(Table4[[#This Row],[Smoker2]],Table4[Smoker2],1,FALSE)</f>
        <v>YES</v>
      </c>
      <c r="H593" s="11" t="str">
        <f>VLOOKUP(Table4[[#This Row],[Heart Issues]],Table4[Heart Issues],1,FALSE)</f>
        <v>No</v>
      </c>
      <c r="I593" s="11">
        <f>VLOOKUP(Table4[[#This Row],[Number of Major Surgeries]],Table4[Number of Major Surgeries],1,FALSE)</f>
        <v>1</v>
      </c>
      <c r="J593" s="11" t="str">
        <f>VLOOKUP('Medical Examinations'!M593,'Medical Examinations'!M593:M2927,1,FALSE)</f>
        <v>normal weight</v>
      </c>
      <c r="K593" s="11" t="str">
        <f>VLOOKUP('Medical Examinations'!N593,'Medical Examinations'!N593:N2927,1,FALSE)</f>
        <v>normal</v>
      </c>
      <c r="L593" s="11" t="str">
        <f>VLOOKUP(Table3[[#This Row],[date of birth]],Table3[date of birth],1,FALSE)</f>
        <v>10-Dec-1993</v>
      </c>
      <c r="M593" s="11">
        <f>VLOOKUP(Table3[[#This Row],[age]],Table3[age],1,FALSE)</f>
        <v>29</v>
      </c>
      <c r="N593" s="65">
        <f>VLOOKUP(Table3[[#This Row],[charges2]],Table3[charges2],1,FALSE)</f>
        <v>5138.26</v>
      </c>
      <c r="O593" s="11" t="str">
        <f>VLOOKUP(Table3[[#This Row],[HOSPITAL TIER2]],Table3[HOSPITAL TIER2],1,FALSE)</f>
        <v>tier - 2</v>
      </c>
      <c r="P593" s="11" t="str">
        <f>VLOOKUP(Table3[[#This Row],[city tier2]],Table3[city tier2],1,FALSE)</f>
        <v>tier - 2</v>
      </c>
      <c r="Q593" s="11" t="str">
        <f>VLOOKUP(Table3[[#This Row],[state id2]],Table3[state id2],1,FALSE)</f>
        <v>R1013</v>
      </c>
      <c r="R593" s="11">
        <f t="shared" si="18"/>
        <v>-9.0999717613501327E-2</v>
      </c>
      <c r="S593" s="11">
        <f t="shared" si="19"/>
        <v>9.0621642582834946E-3</v>
      </c>
    </row>
    <row r="594" spans="1:19" x14ac:dyDescent="0.25">
      <c r="A594" s="20" t="str">
        <f>VLOOKUP('Customer Names'!A594,'Customer Names'!A594:A2929,1,FALSE)</f>
        <v>Id593</v>
      </c>
      <c r="B594" s="20" t="str">
        <f>VLOOKUP(Table6[[#This Row],[NAME]],Table6[NAME],1,FALSE)</f>
        <v>Kati A</v>
      </c>
      <c r="C594" s="11">
        <f>VLOOKUP(Table4[[#This Row],[BMI]],Table4[BMI],1,FALSE)</f>
        <v>48.39</v>
      </c>
      <c r="D594" s="11">
        <f>VLOOKUP(Table4[[#This Row],[HBA1C]],Table4[HBA1C],1,FALSE)</f>
        <v>4.6100000000000003</v>
      </c>
      <c r="E594" s="11" t="str">
        <f>VLOOKUP(Table4[[#This Row],[Any Transplants]],Table4[Any Transplants],1,FALSE)</f>
        <v>No</v>
      </c>
      <c r="F594" s="11" t="str">
        <f>VLOOKUP(Table4[[#This Row],[Cancer history]],Table4[Cancer history],1,FALSE)</f>
        <v>No</v>
      </c>
      <c r="G594" s="11" t="str">
        <f>VLOOKUP(Table4[[#This Row],[Smoker2]],Table4[Smoker2],1,FALSE)</f>
        <v>NO</v>
      </c>
      <c r="H594" s="11" t="str">
        <f>VLOOKUP(Table4[[#This Row],[Heart Issues]],Table4[Heart Issues],1,FALSE)</f>
        <v>No</v>
      </c>
      <c r="I594" s="11">
        <f>VLOOKUP(Table4[[#This Row],[Number of Major Surgeries]],Table4[Number of Major Surgeries],1,FALSE)</f>
        <v>0</v>
      </c>
      <c r="J594" s="11" t="str">
        <f>VLOOKUP('Medical Examinations'!M594,'Medical Examinations'!M594:M2928,1,FALSE)</f>
        <v>obesity</v>
      </c>
      <c r="K594" s="11" t="str">
        <f>VLOOKUP('Medical Examinations'!N594,'Medical Examinations'!N594:N2928,1,FALSE)</f>
        <v>normal</v>
      </c>
      <c r="L594" s="11" t="str">
        <f>VLOOKUP(Table3[[#This Row],[date of birth]],Table3[date of birth],1,FALSE)</f>
        <v>22-Aug-1984</v>
      </c>
      <c r="M594" s="11">
        <f>VLOOKUP(Table3[[#This Row],[age]],Table3[age],1,FALSE)</f>
        <v>38</v>
      </c>
      <c r="N594" s="65">
        <f>VLOOKUP(Table3[[#This Row],[charges2]],Table3[charges2],1,FALSE)</f>
        <v>5144.18</v>
      </c>
      <c r="O594" s="11" t="str">
        <f>VLOOKUP(Table3[[#This Row],[HOSPITAL TIER2]],Table3[HOSPITAL TIER2],1,FALSE)</f>
        <v>tier - 2</v>
      </c>
      <c r="P594" s="11" t="str">
        <f>VLOOKUP(Table3[[#This Row],[city tier2]],Table3[city tier2],1,FALSE)</f>
        <v>tier - 1</v>
      </c>
      <c r="Q594" s="11" t="str">
        <f>VLOOKUP(Table3[[#This Row],[state id2]],Table3[state id2],1,FALSE)</f>
        <v>R1013</v>
      </c>
      <c r="R594" s="11">
        <f t="shared" si="18"/>
        <v>-9.177005589928218E-2</v>
      </c>
      <c r="S594" s="11">
        <f t="shared" si="19"/>
        <v>8.4578515923787612E-3</v>
      </c>
    </row>
    <row r="595" spans="1:19" x14ac:dyDescent="0.25">
      <c r="A595" s="20" t="str">
        <f>VLOOKUP('Customer Names'!A595,'Customer Names'!A595:A2930,1,FALSE)</f>
        <v>Id594</v>
      </c>
      <c r="B595" s="20" t="str">
        <f>VLOOKUP(Table6[[#This Row],[NAME]],Table6[NAME],1,FALSE)</f>
        <v>.  Kelly J</v>
      </c>
      <c r="C595" s="11">
        <f>VLOOKUP(Table4[[#This Row],[BMI]],Table4[BMI],1,FALSE)</f>
        <v>47.15</v>
      </c>
      <c r="D595" s="11">
        <f>VLOOKUP(Table4[[#This Row],[HBA1C]],Table4[HBA1C],1,FALSE)</f>
        <v>9.5299999999999994</v>
      </c>
      <c r="E595" s="11" t="str">
        <f>VLOOKUP(Table4[[#This Row],[Any Transplants]],Table4[Any Transplants],1,FALSE)</f>
        <v>No</v>
      </c>
      <c r="F595" s="11" t="str">
        <f>VLOOKUP(Table4[[#This Row],[Cancer history]],Table4[Cancer history],1,FALSE)</f>
        <v>No</v>
      </c>
      <c r="G595" s="11" t="str">
        <f>VLOOKUP(Table4[[#This Row],[Smoker2]],Table4[Smoker2],1,FALSE)</f>
        <v>NO</v>
      </c>
      <c r="H595" s="11" t="str">
        <f>VLOOKUP(Table4[[#This Row],[Heart Issues]],Table4[Heart Issues],1,FALSE)</f>
        <v>yes</v>
      </c>
      <c r="I595" s="11">
        <f>VLOOKUP(Table4[[#This Row],[Number of Major Surgeries]],Table4[Number of Major Surgeries],1,FALSE)</f>
        <v>1</v>
      </c>
      <c r="J595" s="11" t="str">
        <f>VLOOKUP('Medical Examinations'!M595,'Medical Examinations'!M595:M2929,1,FALSE)</f>
        <v>obesity</v>
      </c>
      <c r="K595" s="11" t="str">
        <f>VLOOKUP('Medical Examinations'!N595,'Medical Examinations'!N595:N2929,1,FALSE)</f>
        <v>diabetes</v>
      </c>
      <c r="L595" s="11" t="str">
        <f>VLOOKUP(Table3[[#This Row],[date of birth]],Table3[date of birth],1,FALSE)</f>
        <v>22-Aug-1990</v>
      </c>
      <c r="M595" s="11">
        <f>VLOOKUP(Table3[[#This Row],[age]],Table3[age],1,FALSE)</f>
        <v>32</v>
      </c>
      <c r="N595" s="65">
        <f>VLOOKUP(Table3[[#This Row],[charges2]],Table3[charges2],1,FALSE)</f>
        <v>5148.55</v>
      </c>
      <c r="O595" s="11" t="str">
        <f>VLOOKUP(Table3[[#This Row],[HOSPITAL TIER2]],Table3[HOSPITAL TIER2],1,FALSE)</f>
        <v>tier - 2</v>
      </c>
      <c r="P595" s="11" t="str">
        <f>VLOOKUP(Table3[[#This Row],[city tier2]],Table3[city tier2],1,FALSE)</f>
        <v>tier - 2</v>
      </c>
      <c r="Q595" s="11" t="str">
        <f>VLOOKUP(Table3[[#This Row],[state id2]],Table3[state id2],1,FALSE)</f>
        <v>R1024</v>
      </c>
      <c r="R595" s="11">
        <f t="shared" si="18"/>
        <v>-9.1287701670450166E-2</v>
      </c>
      <c r="S595" s="11">
        <f t="shared" si="19"/>
        <v>8.2194949399600307E-3</v>
      </c>
    </row>
    <row r="596" spans="1:19" x14ac:dyDescent="0.25">
      <c r="A596" s="20" t="str">
        <f>VLOOKUP('Customer Names'!A596,'Customer Names'!A596:A2931,1,FALSE)</f>
        <v>Id595</v>
      </c>
      <c r="B596" s="20" t="str">
        <f>VLOOKUP(Table6[[#This Row],[NAME]],Table6[NAME],1,FALSE)</f>
        <v>Greer D</v>
      </c>
      <c r="C596" s="11">
        <f>VLOOKUP(Table4[[#This Row],[BMI]],Table4[BMI],1,FALSE)</f>
        <v>47.59</v>
      </c>
      <c r="D596" s="11">
        <f>VLOOKUP(Table4[[#This Row],[HBA1C]],Table4[HBA1C],1,FALSE)</f>
        <v>11.43</v>
      </c>
      <c r="E596" s="11" t="str">
        <f>VLOOKUP(Table4[[#This Row],[Any Transplants]],Table4[Any Transplants],1,FALSE)</f>
        <v>No</v>
      </c>
      <c r="F596" s="11" t="str">
        <f>VLOOKUP(Table4[[#This Row],[Cancer history]],Table4[Cancer history],1,FALSE)</f>
        <v>No</v>
      </c>
      <c r="G596" s="11" t="str">
        <f>VLOOKUP(Table4[[#This Row],[Smoker2]],Table4[Smoker2],1,FALSE)</f>
        <v>NO</v>
      </c>
      <c r="H596" s="11" t="str">
        <f>VLOOKUP(Table4[[#This Row],[Heart Issues]],Table4[Heart Issues],1,FALSE)</f>
        <v>yes</v>
      </c>
      <c r="I596" s="11">
        <f>VLOOKUP(Table4[[#This Row],[Number of Major Surgeries]],Table4[Number of Major Surgeries],1,FALSE)</f>
        <v>2</v>
      </c>
      <c r="J596" s="11" t="str">
        <f>VLOOKUP('Medical Examinations'!M596,'Medical Examinations'!M596:M2930,1,FALSE)</f>
        <v>obesity</v>
      </c>
      <c r="K596" s="11" t="str">
        <f>VLOOKUP('Medical Examinations'!N596,'Medical Examinations'!N596:N2930,1,FALSE)</f>
        <v>diabetes</v>
      </c>
      <c r="L596" s="11" t="str">
        <f>VLOOKUP(Table3[[#This Row],[date of birth]],Table3[date of birth],1,FALSE)</f>
        <v>9-Oct-1990</v>
      </c>
      <c r="M596" s="11">
        <f>VLOOKUP(Table3[[#This Row],[age]],Table3[age],1,FALSE)</f>
        <v>32</v>
      </c>
      <c r="N596" s="65">
        <f>VLOOKUP(Table3[[#This Row],[charges2]],Table3[charges2],1,FALSE)</f>
        <v>5152.13</v>
      </c>
      <c r="O596" s="11" t="str">
        <f>VLOOKUP(Table3[[#This Row],[HOSPITAL TIER2]],Table3[HOSPITAL TIER2],1,FALSE)</f>
        <v>tier - 2</v>
      </c>
      <c r="P596" s="11" t="str">
        <f>VLOOKUP(Table3[[#This Row],[city tier2]],Table3[city tier2],1,FALSE)</f>
        <v>tier - 2</v>
      </c>
      <c r="Q596" s="11" t="str">
        <f>VLOOKUP(Table3[[#This Row],[state id2]],Table3[state id2],1,FALSE)</f>
        <v>R1011</v>
      </c>
      <c r="R596" s="11">
        <f t="shared" si="18"/>
        <v>-9.0241653498245838E-2</v>
      </c>
      <c r="S596" s="11">
        <f t="shared" si="19"/>
        <v>9.0060732569631069E-3</v>
      </c>
    </row>
    <row r="597" spans="1:19" x14ac:dyDescent="0.25">
      <c r="A597" s="20" t="str">
        <f>VLOOKUP('Customer Names'!A597,'Customer Names'!A597:A2932,1,FALSE)</f>
        <v>Id596</v>
      </c>
      <c r="B597" s="20" t="str">
        <f>VLOOKUP(Table6[[#This Row],[NAME]],Table6[NAME],1,FALSE)</f>
        <v>Brent</v>
      </c>
      <c r="C597" s="11">
        <f>VLOOKUP(Table4[[#This Row],[BMI]],Table4[BMI],1,FALSE)</f>
        <v>39.81</v>
      </c>
      <c r="D597" s="11">
        <f>VLOOKUP(Table4[[#This Row],[HBA1C]],Table4[HBA1C],1,FALSE)</f>
        <v>7.65</v>
      </c>
      <c r="E597" s="11" t="str">
        <f>VLOOKUP(Table4[[#This Row],[Any Transplants]],Table4[Any Transplants],1,FALSE)</f>
        <v>No</v>
      </c>
      <c r="F597" s="11" t="str">
        <f>VLOOKUP(Table4[[#This Row],[Cancer history]],Table4[Cancer history],1,FALSE)</f>
        <v>Yes</v>
      </c>
      <c r="G597" s="11" t="str">
        <f>VLOOKUP(Table4[[#This Row],[Smoker2]],Table4[Smoker2],1,FALSE)</f>
        <v>NO</v>
      </c>
      <c r="H597" s="11" t="str">
        <f>VLOOKUP(Table4[[#This Row],[Heart Issues]],Table4[Heart Issues],1,FALSE)</f>
        <v>yes</v>
      </c>
      <c r="I597" s="11">
        <f>VLOOKUP(Table4[[#This Row],[Number of Major Surgeries]],Table4[Number of Major Surgeries],1,FALSE)</f>
        <v>1</v>
      </c>
      <c r="J597" s="11" t="str">
        <f>VLOOKUP('Medical Examinations'!M597,'Medical Examinations'!M597:M2931,1,FALSE)</f>
        <v>obesity</v>
      </c>
      <c r="K597" s="11" t="str">
        <f>VLOOKUP('Medical Examinations'!N597,'Medical Examinations'!N597:N2931,1,FALSE)</f>
        <v>diabetes</v>
      </c>
      <c r="L597" s="11" t="str">
        <f>VLOOKUP(Table3[[#This Row],[date of birth]],Table3[date of birth],1,FALSE)</f>
        <v>29-Aug-1991</v>
      </c>
      <c r="M597" s="11">
        <f>VLOOKUP(Table3[[#This Row],[age]],Table3[age],1,FALSE)</f>
        <v>31</v>
      </c>
      <c r="N597" s="65">
        <f>VLOOKUP(Table3[[#This Row],[charges2]],Table3[charges2],1,FALSE)</f>
        <v>5166.96</v>
      </c>
      <c r="O597" s="11" t="str">
        <f>VLOOKUP(Table3[[#This Row],[HOSPITAL TIER2]],Table3[HOSPITAL TIER2],1,FALSE)</f>
        <v>tier - 2</v>
      </c>
      <c r="P597" s="11" t="str">
        <f>VLOOKUP(Table3[[#This Row],[city tier2]],Table3[city tier2],1,FALSE)</f>
        <v>tier - 2</v>
      </c>
      <c r="Q597" s="11" t="str">
        <f>VLOOKUP(Table3[[#This Row],[state id2]],Table3[state id2],1,FALSE)</f>
        <v>R1012</v>
      </c>
      <c r="R597" s="11">
        <f t="shared" si="18"/>
        <v>-8.9166717197221593E-2</v>
      </c>
      <c r="S597" s="11">
        <f t="shared" si="19"/>
        <v>1.0296320753660146E-2</v>
      </c>
    </row>
    <row r="598" spans="1:19" x14ac:dyDescent="0.25">
      <c r="A598" s="20" t="str">
        <f>VLOOKUP('Customer Names'!A598,'Customer Names'!A598:A2933,1,FALSE)</f>
        <v>Id597</v>
      </c>
      <c r="B598" s="20" t="str">
        <f>VLOOKUP(Table6[[#This Row],[NAME]],Table6[NAME],1,FALSE)</f>
        <v>Eugene M</v>
      </c>
      <c r="C598" s="11">
        <f>VLOOKUP(Table4[[#This Row],[BMI]],Table4[BMI],1,FALSE)</f>
        <v>31.02</v>
      </c>
      <c r="D598" s="11">
        <f>VLOOKUP(Table4[[#This Row],[HBA1C]],Table4[HBA1C],1,FALSE)</f>
        <v>5.87</v>
      </c>
      <c r="E598" s="11" t="str">
        <f>VLOOKUP(Table4[[#This Row],[Any Transplants]],Table4[Any Transplants],1,FALSE)</f>
        <v>No</v>
      </c>
      <c r="F598" s="11" t="str">
        <f>VLOOKUP(Table4[[#This Row],[Cancer history]],Table4[Cancer history],1,FALSE)</f>
        <v>No</v>
      </c>
      <c r="G598" s="11" t="str">
        <f>VLOOKUP(Table4[[#This Row],[Smoker2]],Table4[Smoker2],1,FALSE)</f>
        <v>NO</v>
      </c>
      <c r="H598" s="11" t="str">
        <f>VLOOKUP(Table4[[#This Row],[Heart Issues]],Table4[Heart Issues],1,FALSE)</f>
        <v>yes</v>
      </c>
      <c r="I598" s="11">
        <f>VLOOKUP(Table4[[#This Row],[Number of Major Surgeries]],Table4[Number of Major Surgeries],1,FALSE)</f>
        <v>0</v>
      </c>
      <c r="J598" s="11" t="str">
        <f>VLOOKUP('Medical Examinations'!M598,'Medical Examinations'!M598:M2932,1,FALSE)</f>
        <v>obesity</v>
      </c>
      <c r="K598" s="11" t="str">
        <f>VLOOKUP('Medical Examinations'!N598,'Medical Examinations'!N598:N2932,1,FALSE)</f>
        <v>prediabetes</v>
      </c>
      <c r="L598" s="11" t="str">
        <f>VLOOKUP(Table3[[#This Row],[date of birth]],Table3[date of birth],1,FALSE)</f>
        <v>16-Oct-1984</v>
      </c>
      <c r="M598" s="11">
        <f>VLOOKUP(Table3[[#This Row],[age]],Table3[age],1,FALSE)</f>
        <v>38</v>
      </c>
      <c r="N598" s="65">
        <f>VLOOKUP(Table3[[#This Row],[charges2]],Table3[charges2],1,FALSE)</f>
        <v>5177.12</v>
      </c>
      <c r="O598" s="11" t="str">
        <f>VLOOKUP(Table3[[#This Row],[HOSPITAL TIER2]],Table3[HOSPITAL TIER2],1,FALSE)</f>
        <v>tier - 2</v>
      </c>
      <c r="P598" s="11" t="str">
        <f>VLOOKUP(Table3[[#This Row],[city tier2]],Table3[city tier2],1,FALSE)</f>
        <v>tier - 1</v>
      </c>
      <c r="Q598" s="11" t="str">
        <f>VLOOKUP(Table3[[#This Row],[state id2]],Table3[state id2],1,FALSE)</f>
        <v>R1013</v>
      </c>
      <c r="R598" s="11">
        <f t="shared" si="18"/>
        <v>-8.8490501556924839E-2</v>
      </c>
      <c r="S598" s="11">
        <f t="shared" si="19"/>
        <v>1.0621320084409146E-2</v>
      </c>
    </row>
    <row r="599" spans="1:19" x14ac:dyDescent="0.25">
      <c r="A599" s="20" t="str">
        <f>VLOOKUP('Customer Names'!A599,'Customer Names'!A599:A2934,1,FALSE)</f>
        <v>Id598</v>
      </c>
      <c r="B599" s="20" t="str">
        <f>VLOOKUP(Table6[[#This Row],[NAME]],Table6[NAME],1,FALSE)</f>
        <v>Erin D</v>
      </c>
      <c r="C599" s="11">
        <f>VLOOKUP(Table4[[#This Row],[BMI]],Table4[BMI],1,FALSE)</f>
        <v>24.75</v>
      </c>
      <c r="D599" s="11">
        <f>VLOOKUP(Table4[[#This Row],[HBA1C]],Table4[HBA1C],1,FALSE)</f>
        <v>4.3600000000000003</v>
      </c>
      <c r="E599" s="11" t="str">
        <f>VLOOKUP(Table4[[#This Row],[Any Transplants]],Table4[Any Transplants],1,FALSE)</f>
        <v>No</v>
      </c>
      <c r="F599" s="11" t="str">
        <f>VLOOKUP(Table4[[#This Row],[Cancer history]],Table4[Cancer history],1,FALSE)</f>
        <v>No</v>
      </c>
      <c r="G599" s="11" t="str">
        <f>VLOOKUP(Table4[[#This Row],[Smoker2]],Table4[Smoker2],1,FALSE)</f>
        <v>YES</v>
      </c>
      <c r="H599" s="11" t="str">
        <f>VLOOKUP(Table4[[#This Row],[Heart Issues]],Table4[Heart Issues],1,FALSE)</f>
        <v>yes</v>
      </c>
      <c r="I599" s="11">
        <f>VLOOKUP(Table4[[#This Row],[Number of Major Surgeries]],Table4[Number of Major Surgeries],1,FALSE)</f>
        <v>1</v>
      </c>
      <c r="J599" s="11" t="str">
        <f>VLOOKUP('Medical Examinations'!M599,'Medical Examinations'!M599:M2933,1,FALSE)</f>
        <v>normal weight</v>
      </c>
      <c r="K599" s="11" t="str">
        <f>VLOOKUP('Medical Examinations'!N599,'Medical Examinations'!N599:N2933,1,FALSE)</f>
        <v>normal</v>
      </c>
      <c r="L599" s="11" t="str">
        <f>VLOOKUP(Table3[[#This Row],[date of birth]],Table3[date of birth],1,FALSE)</f>
        <v>12-Sep-1979</v>
      </c>
      <c r="M599" s="11">
        <f>VLOOKUP(Table3[[#This Row],[age]],Table3[age],1,FALSE)</f>
        <v>43</v>
      </c>
      <c r="N599" s="65">
        <f>VLOOKUP(Table3[[#This Row],[charges2]],Table3[charges2],1,FALSE)</f>
        <v>5195.58</v>
      </c>
      <c r="O599" s="11" t="str">
        <f>VLOOKUP(Table3[[#This Row],[HOSPITAL TIER2]],Table3[HOSPITAL TIER2],1,FALSE)</f>
        <v>tier - 2</v>
      </c>
      <c r="P599" s="11" t="str">
        <f>VLOOKUP(Table3[[#This Row],[city tier2]],Table3[city tier2],1,FALSE)</f>
        <v>tier - 2</v>
      </c>
      <c r="Q599" s="11" t="str">
        <f>VLOOKUP(Table3[[#This Row],[state id2]],Table3[state id2],1,FALSE)</f>
        <v>R1013</v>
      </c>
      <c r="R599" s="11">
        <f t="shared" si="18"/>
        <v>-8.8458990137143784E-2</v>
      </c>
      <c r="S599" s="11">
        <f t="shared" si="19"/>
        <v>1.054078875317792E-2</v>
      </c>
    </row>
    <row r="600" spans="1:19" x14ac:dyDescent="0.25">
      <c r="A600" s="20" t="str">
        <f>VLOOKUP('Customer Names'!A600,'Customer Names'!A600:A2935,1,FALSE)</f>
        <v>Id599</v>
      </c>
      <c r="B600" s="20" t="str">
        <f>VLOOKUP(Table6[[#This Row],[NAME]],Table6[NAME],1,FALSE)</f>
        <v>Kamilla</v>
      </c>
      <c r="C600" s="11">
        <f>VLOOKUP(Table4[[#This Row],[BMI]],Table4[BMI],1,FALSE)</f>
        <v>30.114999999999998</v>
      </c>
      <c r="D600" s="11">
        <f>VLOOKUP(Table4[[#This Row],[HBA1C]],Table4[HBA1C],1,FALSE)</f>
        <v>10.119999999999999</v>
      </c>
      <c r="E600" s="11" t="str">
        <f>VLOOKUP(Table4[[#This Row],[Any Transplants]],Table4[Any Transplants],1,FALSE)</f>
        <v>No</v>
      </c>
      <c r="F600" s="11" t="str">
        <f>VLOOKUP(Table4[[#This Row],[Cancer history]],Table4[Cancer history],1,FALSE)</f>
        <v>No</v>
      </c>
      <c r="G600" s="11" t="str">
        <f>VLOOKUP(Table4[[#This Row],[Smoker2]],Table4[Smoker2],1,FALSE)</f>
        <v>NO</v>
      </c>
      <c r="H600" s="11" t="str">
        <f>VLOOKUP(Table4[[#This Row],[Heart Issues]],Table4[Heart Issues],1,FALSE)</f>
        <v>No</v>
      </c>
      <c r="I600" s="11">
        <f>VLOOKUP(Table4[[#This Row],[Number of Major Surgeries]],Table4[Number of Major Surgeries],1,FALSE)</f>
        <v>3</v>
      </c>
      <c r="J600" s="11" t="str">
        <f>VLOOKUP('Medical Examinations'!M600,'Medical Examinations'!M600:M2934,1,FALSE)</f>
        <v>obesity</v>
      </c>
      <c r="K600" s="11" t="str">
        <f>VLOOKUP('Medical Examinations'!N600,'Medical Examinations'!N600:N2934,1,FALSE)</f>
        <v>diabetes</v>
      </c>
      <c r="L600" s="11" t="str">
        <f>VLOOKUP(Table3[[#This Row],[date of birth]],Table3[date of birth],1,FALSE)</f>
        <v>6-Jun-2004</v>
      </c>
      <c r="M600" s="11">
        <f>VLOOKUP(Table3[[#This Row],[age]],Table3[age],1,FALSE)</f>
        <v>19</v>
      </c>
      <c r="N600" s="65">
        <f>VLOOKUP(Table3[[#This Row],[charges2]],Table3[charges2],1,FALSE)</f>
        <v>5198.6899999999996</v>
      </c>
      <c r="O600" s="11" t="str">
        <f>VLOOKUP(Table3[[#This Row],[HOSPITAL TIER2]],Table3[HOSPITAL TIER2],1,FALSE)</f>
        <v>tier - 2</v>
      </c>
      <c r="P600" s="11" t="str">
        <f>VLOOKUP(Table3[[#This Row],[city tier2]],Table3[city tier2],1,FALSE)</f>
        <v>tier - 2</v>
      </c>
      <c r="Q600" s="11" t="str">
        <f>VLOOKUP(Table3[[#This Row],[state id2]],Table3[state id2],1,FALSE)</f>
        <v>R1022</v>
      </c>
      <c r="R600" s="11">
        <f t="shared" si="18"/>
        <v>-8.8492682373190773E-2</v>
      </c>
      <c r="S600" s="11">
        <f t="shared" si="19"/>
        <v>1.0506832138664251E-2</v>
      </c>
    </row>
    <row r="601" spans="1:19" x14ac:dyDescent="0.25">
      <c r="A601" s="20" t="str">
        <f>VLOOKUP('Customer Names'!A601,'Customer Names'!A601:A2936,1,FALSE)</f>
        <v>Id600</v>
      </c>
      <c r="B601" s="20" t="str">
        <f>VLOOKUP(Table6[[#This Row],[NAME]],Table6[NAME],1,FALSE)</f>
        <v>Wayne I.</v>
      </c>
      <c r="C601" s="11">
        <f>VLOOKUP(Table4[[#This Row],[BMI]],Table4[BMI],1,FALSE)</f>
        <v>26.03</v>
      </c>
      <c r="D601" s="11">
        <f>VLOOKUP(Table4[[#This Row],[HBA1C]],Table4[HBA1C],1,FALSE)</f>
        <v>4.01</v>
      </c>
      <c r="E601" s="11" t="str">
        <f>VLOOKUP(Table4[[#This Row],[Any Transplants]],Table4[Any Transplants],1,FALSE)</f>
        <v>No</v>
      </c>
      <c r="F601" s="11" t="str">
        <f>VLOOKUP(Table4[[#This Row],[Cancer history]],Table4[Cancer history],1,FALSE)</f>
        <v>Yes</v>
      </c>
      <c r="G601" s="11" t="str">
        <f>VLOOKUP(Table4[[#This Row],[Smoker2]],Table4[Smoker2],1,FALSE)</f>
        <v>YES</v>
      </c>
      <c r="H601" s="11" t="str">
        <f>VLOOKUP(Table4[[#This Row],[Heart Issues]],Table4[Heart Issues],1,FALSE)</f>
        <v>No</v>
      </c>
      <c r="I601" s="11">
        <f>VLOOKUP(Table4[[#This Row],[Number of Major Surgeries]],Table4[Number of Major Surgeries],1,FALSE)</f>
        <v>1</v>
      </c>
      <c r="J601" s="11" t="str">
        <f>VLOOKUP('Medical Examinations'!M601,'Medical Examinations'!M601:M2935,1,FALSE)</f>
        <v>over weight</v>
      </c>
      <c r="K601" s="11" t="str">
        <f>VLOOKUP('Medical Examinations'!N601,'Medical Examinations'!N601:N2935,1,FALSE)</f>
        <v>normal</v>
      </c>
      <c r="L601" s="11" t="str">
        <f>VLOOKUP(Table3[[#This Row],[date of birth]],Table3[date of birth],1,FALSE)</f>
        <v>24-Oct-1983</v>
      </c>
      <c r="M601" s="11">
        <f>VLOOKUP(Table3[[#This Row],[age]],Table3[age],1,FALSE)</f>
        <v>39</v>
      </c>
      <c r="N601" s="65">
        <f>VLOOKUP(Table3[[#This Row],[charges2]],Table3[charges2],1,FALSE)</f>
        <v>5207.97</v>
      </c>
      <c r="O601" s="11" t="str">
        <f>VLOOKUP(Table3[[#This Row],[HOSPITAL TIER2]],Table3[HOSPITAL TIER2],1,FALSE)</f>
        <v>tier - 2</v>
      </c>
      <c r="P601" s="11" t="str">
        <f>VLOOKUP(Table3[[#This Row],[city tier2]],Table3[city tier2],1,FALSE)</f>
        <v>tier - 2</v>
      </c>
      <c r="Q601" s="11" t="str">
        <f>VLOOKUP(Table3[[#This Row],[state id2]],Table3[state id2],1,FALSE)</f>
        <v>R1012</v>
      </c>
      <c r="R601" s="11">
        <f t="shared" si="18"/>
        <v>-8.8571943513143972E-2</v>
      </c>
      <c r="S601" s="11">
        <f t="shared" si="19"/>
        <v>1.2504712130878733E-2</v>
      </c>
    </row>
    <row r="602" spans="1:19" x14ac:dyDescent="0.25">
      <c r="A602" s="20" t="str">
        <f>VLOOKUP('Customer Names'!A602,'Customer Names'!A602:A2937,1,FALSE)</f>
        <v>Id601</v>
      </c>
      <c r="B602" s="20" t="str">
        <f>VLOOKUP(Table6[[#This Row],[NAME]],Table6[NAME],1,FALSE)</f>
        <v>Tracy L</v>
      </c>
      <c r="C602" s="11">
        <f>VLOOKUP(Table4[[#This Row],[BMI]],Table4[BMI],1,FALSE)</f>
        <v>20.045000000000002</v>
      </c>
      <c r="D602" s="11">
        <f>VLOOKUP(Table4[[#This Row],[HBA1C]],Table4[HBA1C],1,FALSE)</f>
        <v>4.7699999999999996</v>
      </c>
      <c r="E602" s="11" t="str">
        <f>VLOOKUP(Table4[[#This Row],[Any Transplants]],Table4[Any Transplants],1,FALSE)</f>
        <v>No</v>
      </c>
      <c r="F602" s="11" t="str">
        <f>VLOOKUP(Table4[[#This Row],[Cancer history]],Table4[Cancer history],1,FALSE)</f>
        <v>No</v>
      </c>
      <c r="G602" s="11" t="str">
        <f>VLOOKUP(Table4[[#This Row],[Smoker2]],Table4[Smoker2],1,FALSE)</f>
        <v>YES</v>
      </c>
      <c r="H602" s="11" t="str">
        <f>VLOOKUP(Table4[[#This Row],[Heart Issues]],Table4[Heart Issues],1,FALSE)</f>
        <v>yes</v>
      </c>
      <c r="I602" s="11">
        <f>VLOOKUP(Table4[[#This Row],[Number of Major Surgeries]],Table4[Number of Major Surgeries],1,FALSE)</f>
        <v>1</v>
      </c>
      <c r="J602" s="11" t="str">
        <f>VLOOKUP('Medical Examinations'!M602,'Medical Examinations'!M602:M2936,1,FALSE)</f>
        <v>normal weight</v>
      </c>
      <c r="K602" s="11" t="str">
        <f>VLOOKUP('Medical Examinations'!N602,'Medical Examinations'!N602:N2936,1,FALSE)</f>
        <v>normal</v>
      </c>
      <c r="L602" s="11" t="str">
        <f>VLOOKUP(Table3[[#This Row],[date of birth]],Table3[date of birth],1,FALSE)</f>
        <v>17-Jun-1993</v>
      </c>
      <c r="M602" s="11">
        <f>VLOOKUP(Table3[[#This Row],[age]],Table3[age],1,FALSE)</f>
        <v>29</v>
      </c>
      <c r="N602" s="65">
        <f>VLOOKUP(Table3[[#This Row],[charges2]],Table3[charges2],1,FALSE)</f>
        <v>5209.58</v>
      </c>
      <c r="O602" s="11" t="str">
        <f>VLOOKUP(Table3[[#This Row],[HOSPITAL TIER2]],Table3[HOSPITAL TIER2],1,FALSE)</f>
        <v>tier - 3</v>
      </c>
      <c r="P602" s="11" t="str">
        <f>VLOOKUP(Table3[[#This Row],[city tier2]],Table3[city tier2],1,FALSE)</f>
        <v>tier - 3</v>
      </c>
      <c r="Q602" s="11" t="str">
        <f>VLOOKUP(Table3[[#This Row],[state id2]],Table3[state id2],1,FALSE)</f>
        <v>R1017</v>
      </c>
      <c r="R602" s="11">
        <f t="shared" si="18"/>
        <v>-8.8691022552098625E-2</v>
      </c>
      <c r="S602" s="11">
        <f t="shared" si="19"/>
        <v>1.2245077666160151E-2</v>
      </c>
    </row>
    <row r="603" spans="1:19" x14ac:dyDescent="0.25">
      <c r="A603" s="20" t="str">
        <f>VLOOKUP('Customer Names'!A603,'Customer Names'!A603:A2938,1,FALSE)</f>
        <v>Id602</v>
      </c>
      <c r="B603" s="20" t="str">
        <f>VLOOKUP(Table6[[#This Row],[NAME]],Table6[NAME],1,FALSE)</f>
        <v>.  Heather</v>
      </c>
      <c r="C603" s="11">
        <f>VLOOKUP(Table4[[#This Row],[BMI]],Table4[BMI],1,FALSE)</f>
        <v>40.24</v>
      </c>
      <c r="D603" s="11">
        <f>VLOOKUP(Table4[[#This Row],[HBA1C]],Table4[HBA1C],1,FALSE)</f>
        <v>6.83</v>
      </c>
      <c r="E603" s="11" t="str">
        <f>VLOOKUP(Table4[[#This Row],[Any Transplants]],Table4[Any Transplants],1,FALSE)</f>
        <v>No</v>
      </c>
      <c r="F603" s="11" t="str">
        <f>VLOOKUP(Table4[[#This Row],[Cancer history]],Table4[Cancer history],1,FALSE)</f>
        <v>No</v>
      </c>
      <c r="G603" s="11" t="str">
        <f>VLOOKUP(Table4[[#This Row],[Smoker2]],Table4[Smoker2],1,FALSE)</f>
        <v>NO</v>
      </c>
      <c r="H603" s="11" t="str">
        <f>VLOOKUP(Table4[[#This Row],[Heart Issues]],Table4[Heart Issues],1,FALSE)</f>
        <v>No</v>
      </c>
      <c r="I603" s="11">
        <f>VLOOKUP(Table4[[#This Row],[Number of Major Surgeries]],Table4[Number of Major Surgeries],1,FALSE)</f>
        <v>0</v>
      </c>
      <c r="J603" s="11" t="str">
        <f>VLOOKUP('Medical Examinations'!M603,'Medical Examinations'!M603:M2937,1,FALSE)</f>
        <v>obesity</v>
      </c>
      <c r="K603" s="11" t="str">
        <f>VLOOKUP('Medical Examinations'!N603,'Medical Examinations'!N603:N2937,1,FALSE)</f>
        <v>diabetes</v>
      </c>
      <c r="L603" s="11" t="str">
        <f>VLOOKUP(Table3[[#This Row],[date of birth]],Table3[date of birth],1,FALSE)</f>
        <v>1-Dec-1999</v>
      </c>
      <c r="M603" s="11">
        <f>VLOOKUP(Table3[[#This Row],[age]],Table3[age],1,FALSE)</f>
        <v>23</v>
      </c>
      <c r="N603" s="65">
        <f>VLOOKUP(Table3[[#This Row],[charges2]],Table3[charges2],1,FALSE)</f>
        <v>5213.22</v>
      </c>
      <c r="O603" s="11" t="str">
        <f>VLOOKUP(Table3[[#This Row],[HOSPITAL TIER2]],Table3[HOSPITAL TIER2],1,FALSE)</f>
        <v>tier - 2</v>
      </c>
      <c r="P603" s="11" t="str">
        <f>VLOOKUP(Table3[[#This Row],[city tier2]],Table3[city tier2],1,FALSE)</f>
        <v>tier - 1</v>
      </c>
      <c r="Q603" s="11" t="str">
        <f>VLOOKUP(Table3[[#This Row],[state id2]],Table3[state id2],1,FALSE)</f>
        <v>R1012</v>
      </c>
      <c r="R603" s="11">
        <f t="shared" si="18"/>
        <v>-8.9626729939371916E-2</v>
      </c>
      <c r="S603" s="11">
        <f t="shared" si="19"/>
        <v>1.1682734333334513E-2</v>
      </c>
    </row>
    <row r="604" spans="1:19" x14ac:dyDescent="0.25">
      <c r="A604" s="20" t="str">
        <f>VLOOKUP('Customer Names'!A604,'Customer Names'!A604:A2939,1,FALSE)</f>
        <v>Id603</v>
      </c>
      <c r="B604" s="20" t="str">
        <f>VLOOKUP(Table6[[#This Row],[NAME]],Table6[NAME],1,FALSE)</f>
        <v>.  Megan C</v>
      </c>
      <c r="C604" s="11">
        <f>VLOOKUP(Table4[[#This Row],[BMI]],Table4[BMI],1,FALSE)</f>
        <v>43.15</v>
      </c>
      <c r="D604" s="11">
        <f>VLOOKUP(Table4[[#This Row],[HBA1C]],Table4[HBA1C],1,FALSE)</f>
        <v>6.14</v>
      </c>
      <c r="E604" s="11" t="str">
        <f>VLOOKUP(Table4[[#This Row],[Any Transplants]],Table4[Any Transplants],1,FALSE)</f>
        <v>No</v>
      </c>
      <c r="F604" s="11" t="str">
        <f>VLOOKUP(Table4[[#This Row],[Cancer history]],Table4[Cancer history],1,FALSE)</f>
        <v>Yes</v>
      </c>
      <c r="G604" s="11" t="str">
        <f>VLOOKUP(Table4[[#This Row],[Smoker2]],Table4[Smoker2],1,FALSE)</f>
        <v>NO</v>
      </c>
      <c r="H604" s="11" t="str">
        <f>VLOOKUP(Table4[[#This Row],[Heart Issues]],Table4[Heart Issues],1,FALSE)</f>
        <v>yes</v>
      </c>
      <c r="I604" s="11">
        <f>VLOOKUP(Table4[[#This Row],[Number of Major Surgeries]],Table4[Number of Major Surgeries],1,FALSE)</f>
        <v>1</v>
      </c>
      <c r="J604" s="11" t="str">
        <f>VLOOKUP('Medical Examinations'!M604,'Medical Examinations'!M604:M2938,1,FALSE)</f>
        <v>obesity</v>
      </c>
      <c r="K604" s="11" t="str">
        <f>VLOOKUP('Medical Examinations'!N604,'Medical Examinations'!N604:N2938,1,FALSE)</f>
        <v>prediabetes</v>
      </c>
      <c r="L604" s="11" t="str">
        <f>VLOOKUP(Table3[[#This Row],[date of birth]],Table3[date of birth],1,FALSE)</f>
        <v>6-Jun-1995</v>
      </c>
      <c r="M604" s="11">
        <f>VLOOKUP(Table3[[#This Row],[age]],Table3[age],1,FALSE)</f>
        <v>28</v>
      </c>
      <c r="N604" s="65">
        <f>VLOOKUP(Table3[[#This Row],[charges2]],Table3[charges2],1,FALSE)</f>
        <v>5216.4799999999996</v>
      </c>
      <c r="O604" s="11" t="str">
        <f>VLOOKUP(Table3[[#This Row],[HOSPITAL TIER2]],Table3[HOSPITAL TIER2],1,FALSE)</f>
        <v>tier - 2</v>
      </c>
      <c r="P604" s="11" t="str">
        <f>VLOOKUP(Table3[[#This Row],[city tier2]],Table3[city tier2],1,FALSE)</f>
        <v>tier - 2</v>
      </c>
      <c r="Q604" s="11" t="str">
        <f>VLOOKUP(Table3[[#This Row],[state id2]],Table3[state id2],1,FALSE)</f>
        <v>R1025</v>
      </c>
      <c r="R604" s="11">
        <f t="shared" si="18"/>
        <v>-8.8479091088830036E-2</v>
      </c>
      <c r="S604" s="11">
        <f t="shared" si="19"/>
        <v>1.1839627660481611E-2</v>
      </c>
    </row>
    <row r="605" spans="1:19" x14ac:dyDescent="0.25">
      <c r="A605" s="20" t="str">
        <f>VLOOKUP('Customer Names'!A605,'Customer Names'!A605:A2940,1,FALSE)</f>
        <v>Id604</v>
      </c>
      <c r="B605" s="20" t="str">
        <f>VLOOKUP(Table6[[#This Row],[NAME]],Table6[NAME],1,FALSE)</f>
        <v>Jonathan</v>
      </c>
      <c r="C605" s="11">
        <f>VLOOKUP(Table4[[#This Row],[BMI]],Table4[BMI],1,FALSE)</f>
        <v>27.7</v>
      </c>
      <c r="D605" s="11">
        <f>VLOOKUP(Table4[[#This Row],[HBA1C]],Table4[HBA1C],1,FALSE)</f>
        <v>5.6</v>
      </c>
      <c r="E605" s="11" t="str">
        <f>VLOOKUP(Table4[[#This Row],[Any Transplants]],Table4[Any Transplants],1,FALSE)</f>
        <v>No</v>
      </c>
      <c r="F605" s="11" t="str">
        <f>VLOOKUP(Table4[[#This Row],[Cancer history]],Table4[Cancer history],1,FALSE)</f>
        <v>Yes</v>
      </c>
      <c r="G605" s="11" t="str">
        <f>VLOOKUP(Table4[[#This Row],[Smoker2]],Table4[Smoker2],1,FALSE)</f>
        <v>YES</v>
      </c>
      <c r="H605" s="11" t="str">
        <f>VLOOKUP(Table4[[#This Row],[Heart Issues]],Table4[Heart Issues],1,FALSE)</f>
        <v>No</v>
      </c>
      <c r="I605" s="11">
        <f>VLOOKUP(Table4[[#This Row],[Number of Major Surgeries]],Table4[Number of Major Surgeries],1,FALSE)</f>
        <v>1</v>
      </c>
      <c r="J605" s="11" t="str">
        <f>VLOOKUP('Medical Examinations'!M605,'Medical Examinations'!M605:M2939,1,FALSE)</f>
        <v>over weight</v>
      </c>
      <c r="K605" s="11" t="str">
        <f>VLOOKUP('Medical Examinations'!N605,'Medical Examinations'!N605:N2939,1,FALSE)</f>
        <v>normal</v>
      </c>
      <c r="L605" s="11" t="str">
        <f>VLOOKUP(Table3[[#This Row],[date of birth]],Table3[date of birth],1,FALSE)</f>
        <v>29-Jun-1987</v>
      </c>
      <c r="M605" s="11">
        <f>VLOOKUP(Table3[[#This Row],[age]],Table3[age],1,FALSE)</f>
        <v>35</v>
      </c>
      <c r="N605" s="65">
        <f>VLOOKUP(Table3[[#This Row],[charges2]],Table3[charges2],1,FALSE)</f>
        <v>5227.99</v>
      </c>
      <c r="O605" s="11" t="str">
        <f>VLOOKUP(Table3[[#This Row],[HOSPITAL TIER2]],Table3[HOSPITAL TIER2],1,FALSE)</f>
        <v>tier - 2</v>
      </c>
      <c r="P605" s="11" t="str">
        <f>VLOOKUP(Table3[[#This Row],[city tier2]],Table3[city tier2],1,FALSE)</f>
        <v>tier - 1</v>
      </c>
      <c r="Q605" s="11" t="str">
        <f>VLOOKUP(Table3[[#This Row],[state id2]],Table3[state id2],1,FALSE)</f>
        <v>R1024</v>
      </c>
      <c r="R605" s="11">
        <f t="shared" si="18"/>
        <v>-8.7353564703546591E-2</v>
      </c>
      <c r="S605" s="11">
        <f t="shared" si="19"/>
        <v>1.171544487266003E-2</v>
      </c>
    </row>
    <row r="606" spans="1:19" x14ac:dyDescent="0.25">
      <c r="A606" s="20" t="str">
        <f>VLOOKUP('Customer Names'!A606,'Customer Names'!A606:A2941,1,FALSE)</f>
        <v>Id605</v>
      </c>
      <c r="B606" s="20" t="str">
        <f>VLOOKUP(Table6[[#This Row],[NAME]],Table6[NAME],1,FALSE)</f>
        <v>Greg D.</v>
      </c>
      <c r="C606" s="11">
        <f>VLOOKUP(Table4[[#This Row],[BMI]],Table4[BMI],1,FALSE)</f>
        <v>45.68</v>
      </c>
      <c r="D606" s="11">
        <f>VLOOKUP(Table4[[#This Row],[HBA1C]],Table4[HBA1C],1,FALSE)</f>
        <v>4.8</v>
      </c>
      <c r="E606" s="11" t="str">
        <f>VLOOKUP(Table4[[#This Row],[Any Transplants]],Table4[Any Transplants],1,FALSE)</f>
        <v>No</v>
      </c>
      <c r="F606" s="11" t="str">
        <f>VLOOKUP(Table4[[#This Row],[Cancer history]],Table4[Cancer history],1,FALSE)</f>
        <v>No</v>
      </c>
      <c r="G606" s="11" t="str">
        <f>VLOOKUP(Table4[[#This Row],[Smoker2]],Table4[Smoker2],1,FALSE)</f>
        <v>NO</v>
      </c>
      <c r="H606" s="11" t="str">
        <f>VLOOKUP(Table4[[#This Row],[Heart Issues]],Table4[Heart Issues],1,FALSE)</f>
        <v>No</v>
      </c>
      <c r="I606" s="11">
        <f>VLOOKUP(Table4[[#This Row],[Number of Major Surgeries]],Table4[Number of Major Surgeries],1,FALSE)</f>
        <v>2</v>
      </c>
      <c r="J606" s="11" t="str">
        <f>VLOOKUP('Medical Examinations'!M606,'Medical Examinations'!M606:M2940,1,FALSE)</f>
        <v>obesity</v>
      </c>
      <c r="K606" s="11" t="str">
        <f>VLOOKUP('Medical Examinations'!N606,'Medical Examinations'!N606:N2940,1,FALSE)</f>
        <v>normal</v>
      </c>
      <c r="L606" s="11" t="str">
        <f>VLOOKUP(Table3[[#This Row],[date of birth]],Table3[date of birth],1,FALSE)</f>
        <v>26-Dec-1987</v>
      </c>
      <c r="M606" s="11">
        <f>VLOOKUP(Table3[[#This Row],[age]],Table3[age],1,FALSE)</f>
        <v>35</v>
      </c>
      <c r="N606" s="65">
        <f>VLOOKUP(Table3[[#This Row],[charges2]],Table3[charges2],1,FALSE)</f>
        <v>5240.7700000000004</v>
      </c>
      <c r="O606" s="11" t="str">
        <f>VLOOKUP(Table3[[#This Row],[HOSPITAL TIER2]],Table3[HOSPITAL TIER2],1,FALSE)</f>
        <v>tier - 2</v>
      </c>
      <c r="P606" s="11" t="str">
        <f>VLOOKUP(Table3[[#This Row],[city tier2]],Table3[city tier2],1,FALSE)</f>
        <v>tier - 2</v>
      </c>
      <c r="Q606" s="11" t="str">
        <f>VLOOKUP(Table3[[#This Row],[state id2]],Table3[state id2],1,FALSE)</f>
        <v>R1011</v>
      </c>
      <c r="R606" s="11">
        <f t="shared" si="18"/>
        <v>-8.7483809835132917E-2</v>
      </c>
      <c r="S606" s="11">
        <f t="shared" si="19"/>
        <v>1.1539494954599456E-2</v>
      </c>
    </row>
    <row r="607" spans="1:19" x14ac:dyDescent="0.25">
      <c r="A607" s="20" t="str">
        <f>VLOOKUP('Customer Names'!A607,'Customer Names'!A607:A2942,1,FALSE)</f>
        <v>Id606</v>
      </c>
      <c r="B607" s="20" t="str">
        <f>VLOOKUP(Table6[[#This Row],[NAME]],Table6[NAME],1,FALSE)</f>
        <v>Steven L.</v>
      </c>
      <c r="C607" s="11">
        <f>VLOOKUP(Table4[[#This Row],[BMI]],Table4[BMI],1,FALSE)</f>
        <v>27.3</v>
      </c>
      <c r="D607" s="11">
        <f>VLOOKUP(Table4[[#This Row],[HBA1C]],Table4[HBA1C],1,FALSE)</f>
        <v>11.89</v>
      </c>
      <c r="E607" s="11" t="str">
        <f>VLOOKUP(Table4[[#This Row],[Any Transplants]],Table4[Any Transplants],1,FALSE)</f>
        <v>No</v>
      </c>
      <c r="F607" s="11" t="str">
        <f>VLOOKUP(Table4[[#This Row],[Cancer history]],Table4[Cancer history],1,FALSE)</f>
        <v>No</v>
      </c>
      <c r="G607" s="11" t="str">
        <f>VLOOKUP(Table4[[#This Row],[Smoker2]],Table4[Smoker2],1,FALSE)</f>
        <v>YES</v>
      </c>
      <c r="H607" s="11" t="str">
        <f>VLOOKUP(Table4[[#This Row],[Heart Issues]],Table4[Heart Issues],1,FALSE)</f>
        <v>No</v>
      </c>
      <c r="I607" s="11">
        <f>VLOOKUP(Table4[[#This Row],[Number of Major Surgeries]],Table4[Number of Major Surgeries],1,FALSE)</f>
        <v>0</v>
      </c>
      <c r="J607" s="11" t="str">
        <f>VLOOKUP('Medical Examinations'!M607,'Medical Examinations'!M607:M2941,1,FALSE)</f>
        <v>over weight</v>
      </c>
      <c r="K607" s="11" t="str">
        <f>VLOOKUP('Medical Examinations'!N607,'Medical Examinations'!N607:N2941,1,FALSE)</f>
        <v>diabetes</v>
      </c>
      <c r="L607" s="11" t="str">
        <f>VLOOKUP(Table3[[#This Row],[date of birth]],Table3[date of birth],1,FALSE)</f>
        <v>5-Jul-1987</v>
      </c>
      <c r="M607" s="11">
        <f>VLOOKUP(Table3[[#This Row],[age]],Table3[age],1,FALSE)</f>
        <v>35</v>
      </c>
      <c r="N607" s="65">
        <f>VLOOKUP(Table3[[#This Row],[charges2]],Table3[charges2],1,FALSE)</f>
        <v>5245.23</v>
      </c>
      <c r="O607" s="11" t="str">
        <f>VLOOKUP(Table3[[#This Row],[HOSPITAL TIER2]],Table3[HOSPITAL TIER2],1,FALSE)</f>
        <v>tier - 2</v>
      </c>
      <c r="P607" s="11" t="str">
        <f>VLOOKUP(Table3[[#This Row],[city tier2]],Table3[city tier2],1,FALSE)</f>
        <v>tier - 2</v>
      </c>
      <c r="Q607" s="11" t="str">
        <f>VLOOKUP(Table3[[#This Row],[state id2]],Table3[state id2],1,FALSE)</f>
        <v>R1013</v>
      </c>
      <c r="R607" s="11">
        <f t="shared" si="18"/>
        <v>-8.6767180447289732E-2</v>
      </c>
      <c r="S607" s="11">
        <f t="shared" si="19"/>
        <v>1.1208077285725091E-2</v>
      </c>
    </row>
    <row r="608" spans="1:19" x14ac:dyDescent="0.25">
      <c r="A608" s="20" t="str">
        <f>VLOOKUP('Customer Names'!A608,'Customer Names'!A608:A2943,1,FALSE)</f>
        <v>Id607</v>
      </c>
      <c r="B608" s="20" t="str">
        <f>VLOOKUP(Table6[[#This Row],[NAME]],Table6[NAME],1,FALSE)</f>
        <v>Gianfilippo</v>
      </c>
      <c r="C608" s="11">
        <f>VLOOKUP(Table4[[#This Row],[BMI]],Table4[BMI],1,FALSE)</f>
        <v>54.45</v>
      </c>
      <c r="D608" s="11">
        <f>VLOOKUP(Table4[[#This Row],[HBA1C]],Table4[HBA1C],1,FALSE)</f>
        <v>4.7300000000000004</v>
      </c>
      <c r="E608" s="11" t="str">
        <f>VLOOKUP(Table4[[#This Row],[Any Transplants]],Table4[Any Transplants],1,FALSE)</f>
        <v>No</v>
      </c>
      <c r="F608" s="11" t="str">
        <f>VLOOKUP(Table4[[#This Row],[Cancer history]],Table4[Cancer history],1,FALSE)</f>
        <v>No</v>
      </c>
      <c r="G608" s="11" t="str">
        <f>VLOOKUP(Table4[[#This Row],[Smoker2]],Table4[Smoker2],1,FALSE)</f>
        <v>NO</v>
      </c>
      <c r="H608" s="11" t="str">
        <f>VLOOKUP(Table4[[#This Row],[Heart Issues]],Table4[Heart Issues],1,FALSE)</f>
        <v>yes</v>
      </c>
      <c r="I608" s="11">
        <f>VLOOKUP(Table4[[#This Row],[Number of Major Surgeries]],Table4[Number of Major Surgeries],1,FALSE)</f>
        <v>1</v>
      </c>
      <c r="J608" s="11" t="str">
        <f>VLOOKUP('Medical Examinations'!M608,'Medical Examinations'!M608:M2942,1,FALSE)</f>
        <v>obesity</v>
      </c>
      <c r="K608" s="11" t="str">
        <f>VLOOKUP('Medical Examinations'!N608,'Medical Examinations'!N608:N2942,1,FALSE)</f>
        <v>normal</v>
      </c>
      <c r="L608" s="11" t="str">
        <f>VLOOKUP(Table3[[#This Row],[date of birth]],Table3[date of birth],1,FALSE)</f>
        <v>9-Sep-1987</v>
      </c>
      <c r="M608" s="11">
        <f>VLOOKUP(Table3[[#This Row],[age]],Table3[age],1,FALSE)</f>
        <v>35</v>
      </c>
      <c r="N608" s="65">
        <f>VLOOKUP(Table3[[#This Row],[charges2]],Table3[charges2],1,FALSE)</f>
        <v>5246.05</v>
      </c>
      <c r="O608" s="11" t="str">
        <f>VLOOKUP(Table3[[#This Row],[HOSPITAL TIER2]],Table3[HOSPITAL TIER2],1,FALSE)</f>
        <v>tier - 2</v>
      </c>
      <c r="P608" s="11" t="str">
        <f>VLOOKUP(Table3[[#This Row],[city tier2]],Table3[city tier2],1,FALSE)</f>
        <v>tier - 3</v>
      </c>
      <c r="Q608" s="11" t="str">
        <f>VLOOKUP(Table3[[#This Row],[state id2]],Table3[state id2],1,FALSE)</f>
        <v>R1011</v>
      </c>
      <c r="R608" s="11">
        <f t="shared" si="18"/>
        <v>-8.6918855558570443E-2</v>
      </c>
      <c r="S608" s="11">
        <f t="shared" si="19"/>
        <v>1.2284773813161284E-2</v>
      </c>
    </row>
    <row r="609" spans="1:19" x14ac:dyDescent="0.25">
      <c r="A609" s="20" t="str">
        <f>VLOOKUP('Customer Names'!A609,'Customer Names'!A609:A2944,1,FALSE)</f>
        <v>Id608</v>
      </c>
      <c r="B609" s="20" t="str">
        <f>VLOOKUP(Table6[[#This Row],[NAME]],Table6[NAME],1,FALSE)</f>
        <v>Hector</v>
      </c>
      <c r="C609" s="11">
        <f>VLOOKUP(Table4[[#This Row],[BMI]],Table4[BMI],1,FALSE)</f>
        <v>54.43</v>
      </c>
      <c r="D609" s="11">
        <f>VLOOKUP(Table4[[#This Row],[HBA1C]],Table4[HBA1C],1,FALSE)</f>
        <v>4.6100000000000003</v>
      </c>
      <c r="E609" s="11" t="str">
        <f>VLOOKUP(Table4[[#This Row],[Any Transplants]],Table4[Any Transplants],1,FALSE)</f>
        <v>No</v>
      </c>
      <c r="F609" s="11" t="str">
        <f>VLOOKUP(Table4[[#This Row],[Cancer history]],Table4[Cancer history],1,FALSE)</f>
        <v>No</v>
      </c>
      <c r="G609" s="11" t="str">
        <f>VLOOKUP(Table4[[#This Row],[Smoker2]],Table4[Smoker2],1,FALSE)</f>
        <v>NO</v>
      </c>
      <c r="H609" s="11" t="str">
        <f>VLOOKUP(Table4[[#This Row],[Heart Issues]],Table4[Heart Issues],1,FALSE)</f>
        <v>yes</v>
      </c>
      <c r="I609" s="11">
        <f>VLOOKUP(Table4[[#This Row],[Number of Major Surgeries]],Table4[Number of Major Surgeries],1,FALSE)</f>
        <v>1</v>
      </c>
      <c r="J609" s="11" t="str">
        <f>VLOOKUP('Medical Examinations'!M609,'Medical Examinations'!M609:M2943,1,FALSE)</f>
        <v>obesity</v>
      </c>
      <c r="K609" s="11" t="str">
        <f>VLOOKUP('Medical Examinations'!N609,'Medical Examinations'!N609:N2943,1,FALSE)</f>
        <v>normal</v>
      </c>
      <c r="L609" s="11" t="str">
        <f>VLOOKUP(Table3[[#This Row],[date of birth]],Table3[date of birth],1,FALSE)</f>
        <v>6-Jul-1990</v>
      </c>
      <c r="M609" s="11">
        <f>VLOOKUP(Table3[[#This Row],[age]],Table3[age],1,FALSE)</f>
        <v>32</v>
      </c>
      <c r="N609" s="65">
        <f>VLOOKUP(Table3[[#This Row],[charges2]],Table3[charges2],1,FALSE)</f>
        <v>5253.52</v>
      </c>
      <c r="O609" s="11" t="str">
        <f>VLOOKUP(Table3[[#This Row],[HOSPITAL TIER2]],Table3[HOSPITAL TIER2],1,FALSE)</f>
        <v>tier - 3</v>
      </c>
      <c r="P609" s="11" t="str">
        <f>VLOOKUP(Table3[[#This Row],[city tier2]],Table3[city tier2],1,FALSE)</f>
        <v>tier - 3</v>
      </c>
      <c r="Q609" s="11" t="str">
        <f>VLOOKUP(Table3[[#This Row],[state id2]],Table3[state id2],1,FALSE)</f>
        <v>R1011</v>
      </c>
      <c r="R609" s="11">
        <f t="shared" si="18"/>
        <v>-8.5871141291653297E-2</v>
      </c>
      <c r="S609" s="11">
        <f t="shared" si="19"/>
        <v>1.1939314089450663E-2</v>
      </c>
    </row>
    <row r="610" spans="1:19" x14ac:dyDescent="0.25">
      <c r="A610" s="20" t="str">
        <f>VLOOKUP('Customer Names'!A610,'Customer Names'!A610:A2945,1,FALSE)</f>
        <v>Id609</v>
      </c>
      <c r="B610" s="20" t="str">
        <f>VLOOKUP(Table6[[#This Row],[NAME]],Table6[NAME],1,FALSE)</f>
        <v>Mark W.</v>
      </c>
      <c r="C610" s="11">
        <f>VLOOKUP(Table4[[#This Row],[BMI]],Table4[BMI],1,FALSE)</f>
        <v>48.01</v>
      </c>
      <c r="D610" s="11">
        <f>VLOOKUP(Table4[[#This Row],[HBA1C]],Table4[HBA1C],1,FALSE)</f>
        <v>7.3</v>
      </c>
      <c r="E610" s="11" t="str">
        <f>VLOOKUP(Table4[[#This Row],[Any Transplants]],Table4[Any Transplants],1,FALSE)</f>
        <v>No</v>
      </c>
      <c r="F610" s="11" t="str">
        <f>VLOOKUP(Table4[[#This Row],[Cancer history]],Table4[Cancer history],1,FALSE)</f>
        <v>No</v>
      </c>
      <c r="G610" s="11" t="str">
        <f>VLOOKUP(Table4[[#This Row],[Smoker2]],Table4[Smoker2],1,FALSE)</f>
        <v>NO</v>
      </c>
      <c r="H610" s="11" t="str">
        <f>VLOOKUP(Table4[[#This Row],[Heart Issues]],Table4[Heart Issues],1,FALSE)</f>
        <v>No</v>
      </c>
      <c r="I610" s="11">
        <f>VLOOKUP(Table4[[#This Row],[Number of Major Surgeries]],Table4[Number of Major Surgeries],1,FALSE)</f>
        <v>0</v>
      </c>
      <c r="J610" s="11" t="str">
        <f>VLOOKUP('Medical Examinations'!M610,'Medical Examinations'!M610:M2944,1,FALSE)</f>
        <v>obesity</v>
      </c>
      <c r="K610" s="11" t="str">
        <f>VLOOKUP('Medical Examinations'!N610,'Medical Examinations'!N610:N2944,1,FALSE)</f>
        <v>diabetes</v>
      </c>
      <c r="L610" s="11" t="str">
        <f>VLOOKUP(Table3[[#This Row],[date of birth]],Table3[date of birth],1,FALSE)</f>
        <v>25-Nov-1989</v>
      </c>
      <c r="M610" s="11">
        <f>VLOOKUP(Table3[[#This Row],[age]],Table3[age],1,FALSE)</f>
        <v>33</v>
      </c>
      <c r="N610" s="65">
        <f>VLOOKUP(Table3[[#This Row],[charges2]],Table3[charges2],1,FALSE)</f>
        <v>5257.51</v>
      </c>
      <c r="O610" s="11" t="str">
        <f>VLOOKUP(Table3[[#This Row],[HOSPITAL TIER2]],Table3[HOSPITAL TIER2],1,FALSE)</f>
        <v>tier - 2</v>
      </c>
      <c r="P610" s="11" t="str">
        <f>VLOOKUP(Table3[[#This Row],[city tier2]],Table3[city tier2],1,FALSE)</f>
        <v>tier - 2</v>
      </c>
      <c r="Q610" s="11" t="str">
        <f>VLOOKUP(Table3[[#This Row],[state id2]],Table3[state id2],1,FALSE)</f>
        <v>R1012</v>
      </c>
      <c r="R610" s="11">
        <f t="shared" si="18"/>
        <v>-8.4390151382577563E-2</v>
      </c>
      <c r="S610" s="11">
        <f t="shared" si="19"/>
        <v>1.1444556570068546E-2</v>
      </c>
    </row>
    <row r="611" spans="1:19" x14ac:dyDescent="0.25">
      <c r="A611" s="20" t="str">
        <f>VLOOKUP('Customer Names'!A611,'Customer Names'!A611:A2946,1,FALSE)</f>
        <v>Id610</v>
      </c>
      <c r="B611" s="20" t="str">
        <f>VLOOKUP(Table6[[#This Row],[NAME]],Table6[NAME],1,FALSE)</f>
        <v>.  Aubri</v>
      </c>
      <c r="C611" s="11">
        <f>VLOOKUP(Table4[[#This Row],[BMI]],Table4[BMI],1,FALSE)</f>
        <v>48.32</v>
      </c>
      <c r="D611" s="11">
        <f>VLOOKUP(Table4[[#This Row],[HBA1C]],Table4[HBA1C],1,FALSE)</f>
        <v>5.88</v>
      </c>
      <c r="E611" s="11" t="str">
        <f>VLOOKUP(Table4[[#This Row],[Any Transplants]],Table4[Any Transplants],1,FALSE)</f>
        <v>No</v>
      </c>
      <c r="F611" s="11" t="str">
        <f>VLOOKUP(Table4[[#This Row],[Cancer history]],Table4[Cancer history],1,FALSE)</f>
        <v>No</v>
      </c>
      <c r="G611" s="11" t="str">
        <f>VLOOKUP(Table4[[#This Row],[Smoker2]],Table4[Smoker2],1,FALSE)</f>
        <v>NO</v>
      </c>
      <c r="H611" s="11" t="str">
        <f>VLOOKUP(Table4[[#This Row],[Heart Issues]],Table4[Heart Issues],1,FALSE)</f>
        <v>No</v>
      </c>
      <c r="I611" s="11">
        <f>VLOOKUP(Table4[[#This Row],[Number of Major Surgeries]],Table4[Number of Major Surgeries],1,FALSE)</f>
        <v>0</v>
      </c>
      <c r="J611" s="11" t="str">
        <f>VLOOKUP('Medical Examinations'!M611,'Medical Examinations'!M611:M2945,1,FALSE)</f>
        <v>obesity</v>
      </c>
      <c r="K611" s="11" t="str">
        <f>VLOOKUP('Medical Examinations'!N611,'Medical Examinations'!N611:N2945,1,FALSE)</f>
        <v>prediabetes</v>
      </c>
      <c r="L611" s="11" t="str">
        <f>VLOOKUP(Table3[[#This Row],[date of birth]],Table3[date of birth],1,FALSE)</f>
        <v>19-Jul-1989</v>
      </c>
      <c r="M611" s="11">
        <f>VLOOKUP(Table3[[#This Row],[age]],Table3[age],1,FALSE)</f>
        <v>33</v>
      </c>
      <c r="N611" s="65">
        <f>VLOOKUP(Table3[[#This Row],[charges2]],Table3[charges2],1,FALSE)</f>
        <v>5261.47</v>
      </c>
      <c r="O611" s="11" t="str">
        <f>VLOOKUP(Table3[[#This Row],[HOSPITAL TIER2]],Table3[HOSPITAL TIER2],1,FALSE)</f>
        <v>tier - 2</v>
      </c>
      <c r="P611" s="11" t="str">
        <f>VLOOKUP(Table3[[#This Row],[city tier2]],Table3[city tier2],1,FALSE)</f>
        <v>tier - 2</v>
      </c>
      <c r="Q611" s="11" t="str">
        <f>VLOOKUP(Table3[[#This Row],[state id2]],Table3[state id2],1,FALSE)</f>
        <v>R1012</v>
      </c>
      <c r="R611" s="11">
        <f t="shared" si="18"/>
        <v>-8.3357909273902409E-2</v>
      </c>
      <c r="S611" s="11">
        <f t="shared" si="19"/>
        <v>1.163780182535327E-2</v>
      </c>
    </row>
    <row r="612" spans="1:19" x14ac:dyDescent="0.25">
      <c r="A612" s="20" t="str">
        <f>VLOOKUP('Customer Names'!A612,'Customer Names'!A612:A2947,1,FALSE)</f>
        <v>Id611</v>
      </c>
      <c r="B612" s="20" t="str">
        <f>VLOOKUP(Table6[[#This Row],[NAME]],Table6[NAME],1,FALSE)</f>
        <v>Justin</v>
      </c>
      <c r="C612" s="11">
        <f>VLOOKUP(Table4[[#This Row],[BMI]],Table4[BMI],1,FALSE)</f>
        <v>22.895</v>
      </c>
      <c r="D612" s="11">
        <f>VLOOKUP(Table4[[#This Row],[HBA1C]],Table4[HBA1C],1,FALSE)</f>
        <v>4.0599999999999996</v>
      </c>
      <c r="E612" s="11" t="str">
        <f>VLOOKUP(Table4[[#This Row],[Any Transplants]],Table4[Any Transplants],1,FALSE)</f>
        <v>No</v>
      </c>
      <c r="F612" s="11" t="str">
        <f>VLOOKUP(Table4[[#This Row],[Cancer history]],Table4[Cancer history],1,FALSE)</f>
        <v>Yes</v>
      </c>
      <c r="G612" s="11" t="str">
        <f>VLOOKUP(Table4[[#This Row],[Smoker2]],Table4[Smoker2],1,FALSE)</f>
        <v>YES</v>
      </c>
      <c r="H612" s="11" t="str">
        <f>VLOOKUP(Table4[[#This Row],[Heart Issues]],Table4[Heart Issues],1,FALSE)</f>
        <v>No</v>
      </c>
      <c r="I612" s="11">
        <f>VLOOKUP(Table4[[#This Row],[Number of Major Surgeries]],Table4[Number of Major Surgeries],1,FALSE)</f>
        <v>1</v>
      </c>
      <c r="J612" s="11" t="str">
        <f>VLOOKUP('Medical Examinations'!M612,'Medical Examinations'!M612:M2946,1,FALSE)</f>
        <v>normal weight</v>
      </c>
      <c r="K612" s="11" t="str">
        <f>VLOOKUP('Medical Examinations'!N612,'Medical Examinations'!N612:N2946,1,FALSE)</f>
        <v>normal</v>
      </c>
      <c r="L612" s="11" t="str">
        <f>VLOOKUP(Table3[[#This Row],[date of birth]],Table3[date of birth],1,FALSE)</f>
        <v>25-Oct-1986</v>
      </c>
      <c r="M612" s="11">
        <f>VLOOKUP(Table3[[#This Row],[age]],Table3[age],1,FALSE)</f>
        <v>36</v>
      </c>
      <c r="N612" s="65">
        <f>VLOOKUP(Table3[[#This Row],[charges2]],Table3[charges2],1,FALSE)</f>
        <v>5266.37</v>
      </c>
      <c r="O612" s="11" t="str">
        <f>VLOOKUP(Table3[[#This Row],[HOSPITAL TIER2]],Table3[HOSPITAL TIER2],1,FALSE)</f>
        <v>tier - 2</v>
      </c>
      <c r="P612" s="11" t="str">
        <f>VLOOKUP(Table3[[#This Row],[city tier2]],Table3[city tier2],1,FALSE)</f>
        <v>tier - 2</v>
      </c>
      <c r="Q612" s="11" t="str">
        <f>VLOOKUP(Table3[[#This Row],[state id2]],Table3[state id2],1,FALSE)</f>
        <v>R1012</v>
      </c>
      <c r="R612" s="11">
        <f t="shared" si="18"/>
        <v>-8.2305111055205618E-2</v>
      </c>
      <c r="S612" s="11">
        <f t="shared" si="19"/>
        <v>1.1488196953997144E-2</v>
      </c>
    </row>
    <row r="613" spans="1:19" x14ac:dyDescent="0.25">
      <c r="A613" s="20" t="str">
        <f>VLOOKUP('Customer Names'!A613,'Customer Names'!A613:A2948,1,FALSE)</f>
        <v>Id612</v>
      </c>
      <c r="B613" s="20" t="str">
        <f>VLOOKUP(Table6[[#This Row],[NAME]],Table6[NAME],1,FALSE)</f>
        <v>Megan A.</v>
      </c>
      <c r="C613" s="11">
        <f>VLOOKUP(Table4[[#This Row],[BMI]],Table4[BMI],1,FALSE)</f>
        <v>54.85</v>
      </c>
      <c r="D613" s="11">
        <f>VLOOKUP(Table4[[#This Row],[HBA1C]],Table4[HBA1C],1,FALSE)</f>
        <v>4.9000000000000004</v>
      </c>
      <c r="E613" s="11" t="str">
        <f>VLOOKUP(Table4[[#This Row],[Any Transplants]],Table4[Any Transplants],1,FALSE)</f>
        <v>No</v>
      </c>
      <c r="F613" s="11" t="str">
        <f>VLOOKUP(Table4[[#This Row],[Cancer history]],Table4[Cancer history],1,FALSE)</f>
        <v>No</v>
      </c>
      <c r="G613" s="11" t="str">
        <f>VLOOKUP(Table4[[#This Row],[Smoker2]],Table4[Smoker2],1,FALSE)</f>
        <v>NO</v>
      </c>
      <c r="H613" s="11" t="str">
        <f>VLOOKUP(Table4[[#This Row],[Heart Issues]],Table4[Heart Issues],1,FALSE)</f>
        <v>No</v>
      </c>
      <c r="I613" s="11">
        <f>VLOOKUP(Table4[[#This Row],[Number of Major Surgeries]],Table4[Number of Major Surgeries],1,FALSE)</f>
        <v>1</v>
      </c>
      <c r="J613" s="11" t="str">
        <f>VLOOKUP('Medical Examinations'!M613,'Medical Examinations'!M613:M2947,1,FALSE)</f>
        <v>obesity</v>
      </c>
      <c r="K613" s="11" t="str">
        <f>VLOOKUP('Medical Examinations'!N613,'Medical Examinations'!N613:N2947,1,FALSE)</f>
        <v>normal</v>
      </c>
      <c r="L613" s="11" t="str">
        <f>VLOOKUP(Table3[[#This Row],[date of birth]],Table3[date of birth],1,FALSE)</f>
        <v>20-Sep-1986</v>
      </c>
      <c r="M613" s="11">
        <f>VLOOKUP(Table3[[#This Row],[age]],Table3[age],1,FALSE)</f>
        <v>36</v>
      </c>
      <c r="N613" s="65">
        <f>VLOOKUP(Table3[[#This Row],[charges2]],Table3[charges2],1,FALSE)</f>
        <v>5267.82</v>
      </c>
      <c r="O613" s="11" t="str">
        <f>VLOOKUP(Table3[[#This Row],[HOSPITAL TIER2]],Table3[HOSPITAL TIER2],1,FALSE)</f>
        <v>tier - 2</v>
      </c>
      <c r="P613" s="11" t="str">
        <f>VLOOKUP(Table3[[#This Row],[city tier2]],Table3[city tier2],1,FALSE)</f>
        <v>tier - 2</v>
      </c>
      <c r="Q613" s="11" t="str">
        <f>VLOOKUP(Table3[[#This Row],[state id2]],Table3[state id2],1,FALSE)</f>
        <v>R1012</v>
      </c>
      <c r="R613" s="11">
        <f t="shared" si="18"/>
        <v>-8.2659121917785031E-2</v>
      </c>
      <c r="S613" s="11">
        <f t="shared" si="19"/>
        <v>1.1064537882679189E-2</v>
      </c>
    </row>
    <row r="614" spans="1:19" x14ac:dyDescent="0.25">
      <c r="A614" s="20" t="str">
        <f>VLOOKUP('Customer Names'!A614,'Customer Names'!A614:A2949,1,FALSE)</f>
        <v>Id613</v>
      </c>
      <c r="B614" s="20" t="str">
        <f>VLOOKUP(Table6[[#This Row],[NAME]],Table6[NAME],1,FALSE)</f>
        <v>Erika M.</v>
      </c>
      <c r="C614" s="11">
        <f>VLOOKUP(Table4[[#This Row],[BMI]],Table4[BMI],1,FALSE)</f>
        <v>21.85</v>
      </c>
      <c r="D614" s="11">
        <f>VLOOKUP(Table4[[#This Row],[HBA1C]],Table4[HBA1C],1,FALSE)</f>
        <v>5.52</v>
      </c>
      <c r="E614" s="11" t="str">
        <f>VLOOKUP(Table4[[#This Row],[Any Transplants]],Table4[Any Transplants],1,FALSE)</f>
        <v>No</v>
      </c>
      <c r="F614" s="11" t="str">
        <f>VLOOKUP(Table4[[#This Row],[Cancer history]],Table4[Cancer history],1,FALSE)</f>
        <v>Yes</v>
      </c>
      <c r="G614" s="11" t="str">
        <f>VLOOKUP(Table4[[#This Row],[Smoker2]],Table4[Smoker2],1,FALSE)</f>
        <v>YES</v>
      </c>
      <c r="H614" s="11" t="str">
        <f>VLOOKUP(Table4[[#This Row],[Heart Issues]],Table4[Heart Issues],1,FALSE)</f>
        <v>No</v>
      </c>
      <c r="I614" s="11">
        <f>VLOOKUP(Table4[[#This Row],[Number of Major Surgeries]],Table4[Number of Major Surgeries],1,FALSE)</f>
        <v>1</v>
      </c>
      <c r="J614" s="11" t="str">
        <f>VLOOKUP('Medical Examinations'!M614,'Medical Examinations'!M614:M2948,1,FALSE)</f>
        <v>normal weight</v>
      </c>
      <c r="K614" s="11" t="str">
        <f>VLOOKUP('Medical Examinations'!N614,'Medical Examinations'!N614:N2948,1,FALSE)</f>
        <v>normal</v>
      </c>
      <c r="L614" s="11" t="str">
        <f>VLOOKUP(Table3[[#This Row],[date of birth]],Table3[date of birth],1,FALSE)</f>
        <v>20-Oct-1986</v>
      </c>
      <c r="M614" s="11">
        <f>VLOOKUP(Table3[[#This Row],[age]],Table3[age],1,FALSE)</f>
        <v>36</v>
      </c>
      <c r="N614" s="65">
        <f>VLOOKUP(Table3[[#This Row],[charges2]],Table3[charges2],1,FALSE)</f>
        <v>5272.18</v>
      </c>
      <c r="O614" s="11" t="str">
        <f>VLOOKUP(Table3[[#This Row],[HOSPITAL TIER2]],Table3[HOSPITAL TIER2],1,FALSE)</f>
        <v>tier - 2</v>
      </c>
      <c r="P614" s="11" t="str">
        <f>VLOOKUP(Table3[[#This Row],[city tier2]],Table3[city tier2],1,FALSE)</f>
        <v>tier - 3</v>
      </c>
      <c r="Q614" s="11" t="str">
        <f>VLOOKUP(Table3[[#This Row],[state id2]],Table3[state id2],1,FALSE)</f>
        <v>R1012</v>
      </c>
      <c r="R614" s="11">
        <f t="shared" si="18"/>
        <v>-8.1718088948781312E-2</v>
      </c>
      <c r="S614" s="11">
        <f t="shared" si="19"/>
        <v>1.0784933092529186E-2</v>
      </c>
    </row>
    <row r="615" spans="1:19" x14ac:dyDescent="0.25">
      <c r="A615" s="20" t="str">
        <f>VLOOKUP('Customer Names'!A615,'Customer Names'!A615:A2950,1,FALSE)</f>
        <v>Id614</v>
      </c>
      <c r="B615" s="20" t="str">
        <f>VLOOKUP(Table6[[#This Row],[NAME]],Table6[NAME],1,FALSE)</f>
        <v>Daniel G.</v>
      </c>
      <c r="C615" s="11">
        <f>VLOOKUP(Table4[[#This Row],[BMI]],Table4[BMI],1,FALSE)</f>
        <v>51.86</v>
      </c>
      <c r="D615" s="11">
        <f>VLOOKUP(Table4[[#This Row],[HBA1C]],Table4[HBA1C],1,FALSE)</f>
        <v>5.2</v>
      </c>
      <c r="E615" s="11" t="str">
        <f>VLOOKUP(Table4[[#This Row],[Any Transplants]],Table4[Any Transplants],1,FALSE)</f>
        <v>No</v>
      </c>
      <c r="F615" s="11" t="str">
        <f>VLOOKUP(Table4[[#This Row],[Cancer history]],Table4[Cancer history],1,FALSE)</f>
        <v>No</v>
      </c>
      <c r="G615" s="11" t="str">
        <f>VLOOKUP(Table4[[#This Row],[Smoker2]],Table4[Smoker2],1,FALSE)</f>
        <v>NO</v>
      </c>
      <c r="H615" s="11" t="str">
        <f>VLOOKUP(Table4[[#This Row],[Heart Issues]],Table4[Heart Issues],1,FALSE)</f>
        <v>yes</v>
      </c>
      <c r="I615" s="11">
        <f>VLOOKUP(Table4[[#This Row],[Number of Major Surgeries]],Table4[Number of Major Surgeries],1,FALSE)</f>
        <v>0</v>
      </c>
      <c r="J615" s="11" t="str">
        <f>VLOOKUP('Medical Examinations'!M615,'Medical Examinations'!M615:M2949,1,FALSE)</f>
        <v>obesity</v>
      </c>
      <c r="K615" s="11" t="str">
        <f>VLOOKUP('Medical Examinations'!N615,'Medical Examinations'!N615:N2949,1,FALSE)</f>
        <v>normal</v>
      </c>
      <c r="L615" s="11" t="str">
        <f>VLOOKUP(Table3[[#This Row],[date of birth]],Table3[date of birth],1,FALSE)</f>
        <v>1-Sep-1987</v>
      </c>
      <c r="M615" s="11">
        <f>VLOOKUP(Table3[[#This Row],[age]],Table3[age],1,FALSE)</f>
        <v>35</v>
      </c>
      <c r="N615" s="65">
        <f>VLOOKUP(Table3[[#This Row],[charges2]],Table3[charges2],1,FALSE)</f>
        <v>5275.86</v>
      </c>
      <c r="O615" s="11" t="str">
        <f>VLOOKUP(Table3[[#This Row],[HOSPITAL TIER2]],Table3[HOSPITAL TIER2],1,FALSE)</f>
        <v>tier - 2</v>
      </c>
      <c r="P615" s="11" t="str">
        <f>VLOOKUP(Table3[[#This Row],[city tier2]],Table3[city tier2],1,FALSE)</f>
        <v>tier - 2</v>
      </c>
      <c r="Q615" s="11" t="str">
        <f>VLOOKUP(Table3[[#This Row],[state id2]],Table3[state id2],1,FALSE)</f>
        <v>R1013</v>
      </c>
      <c r="R615" s="11">
        <f t="shared" si="18"/>
        <v>-8.2127833586867566E-2</v>
      </c>
      <c r="S615" s="11">
        <f t="shared" si="19"/>
        <v>1.0612521340686458E-2</v>
      </c>
    </row>
    <row r="616" spans="1:19" x14ac:dyDescent="0.25">
      <c r="A616" s="20" t="str">
        <f>VLOOKUP('Customer Names'!A616,'Customer Names'!A616:A2951,1,FALSE)</f>
        <v>Id615</v>
      </c>
      <c r="B616" s="20" t="str">
        <f>VLOOKUP(Table6[[#This Row],[NAME]],Table6[NAME],1,FALSE)</f>
        <v>Devin C.</v>
      </c>
      <c r="C616" s="11">
        <f>VLOOKUP(Table4[[#This Row],[BMI]],Table4[BMI],1,FALSE)</f>
        <v>39.049999999999997</v>
      </c>
      <c r="D616" s="11">
        <f>VLOOKUP(Table4[[#This Row],[HBA1C]],Table4[HBA1C],1,FALSE)</f>
        <v>7.59</v>
      </c>
      <c r="E616" s="11" t="str">
        <f>VLOOKUP(Table4[[#This Row],[Any Transplants]],Table4[Any Transplants],1,FALSE)</f>
        <v>No</v>
      </c>
      <c r="F616" s="11" t="str">
        <f>VLOOKUP(Table4[[#This Row],[Cancer history]],Table4[Cancer history],1,FALSE)</f>
        <v>No</v>
      </c>
      <c r="G616" s="11" t="str">
        <f>VLOOKUP(Table4[[#This Row],[Smoker2]],Table4[Smoker2],1,FALSE)</f>
        <v>NO</v>
      </c>
      <c r="H616" s="11" t="str">
        <f>VLOOKUP(Table4[[#This Row],[Heart Issues]],Table4[Heart Issues],1,FALSE)</f>
        <v>No</v>
      </c>
      <c r="I616" s="11">
        <f>VLOOKUP(Table4[[#This Row],[Number of Major Surgeries]],Table4[Number of Major Surgeries],1,FALSE)</f>
        <v>3</v>
      </c>
      <c r="J616" s="11" t="str">
        <f>VLOOKUP('Medical Examinations'!M616,'Medical Examinations'!M616:M2950,1,FALSE)</f>
        <v>obesity</v>
      </c>
      <c r="K616" s="11" t="str">
        <f>VLOOKUP('Medical Examinations'!N616,'Medical Examinations'!N616:N2950,1,FALSE)</f>
        <v>diabetes</v>
      </c>
      <c r="L616" s="11" t="str">
        <f>VLOOKUP(Table3[[#This Row],[date of birth]],Table3[date of birth],1,FALSE)</f>
        <v>12-Nov-1974</v>
      </c>
      <c r="M616" s="11">
        <f>VLOOKUP(Table3[[#This Row],[age]],Table3[age],1,FALSE)</f>
        <v>48</v>
      </c>
      <c r="N616" s="65">
        <f>VLOOKUP(Table3[[#This Row],[charges2]],Table3[charges2],1,FALSE)</f>
        <v>5291.71</v>
      </c>
      <c r="O616" s="11" t="str">
        <f>VLOOKUP(Table3[[#This Row],[HOSPITAL TIER2]],Table3[HOSPITAL TIER2],1,FALSE)</f>
        <v>tier - 2</v>
      </c>
      <c r="P616" s="11" t="str">
        <f>VLOOKUP(Table3[[#This Row],[city tier2]],Table3[city tier2],1,FALSE)</f>
        <v>tier - 2</v>
      </c>
      <c r="Q616" s="11" t="str">
        <f>VLOOKUP(Table3[[#This Row],[state id2]],Table3[state id2],1,FALSE)</f>
        <v>R1012</v>
      </c>
      <c r="R616" s="11">
        <f t="shared" si="18"/>
        <v>-8.1142680154079661E-2</v>
      </c>
      <c r="S616" s="11">
        <f t="shared" si="19"/>
        <v>1.0355216947610324E-2</v>
      </c>
    </row>
    <row r="617" spans="1:19" x14ac:dyDescent="0.25">
      <c r="A617" s="20" t="str">
        <f>VLOOKUP('Customer Names'!A617,'Customer Names'!A617:A2952,1,FALSE)</f>
        <v>Id616</v>
      </c>
      <c r="B617" s="20" t="str">
        <f>VLOOKUP(Table6[[#This Row],[NAME]],Table6[NAME],1,FALSE)</f>
        <v>Louise A</v>
      </c>
      <c r="C617" s="11">
        <f>VLOOKUP(Table4[[#This Row],[BMI]],Table4[BMI],1,FALSE)</f>
        <v>31.824999999999999</v>
      </c>
      <c r="D617" s="11">
        <f>VLOOKUP(Table4[[#This Row],[HBA1C]],Table4[HBA1C],1,FALSE)</f>
        <v>8.2799999999999994</v>
      </c>
      <c r="E617" s="11" t="str">
        <f>VLOOKUP(Table4[[#This Row],[Any Transplants]],Table4[Any Transplants],1,FALSE)</f>
        <v>No</v>
      </c>
      <c r="F617" s="11" t="str">
        <f>VLOOKUP(Table4[[#This Row],[Cancer history]],Table4[Cancer history],1,FALSE)</f>
        <v>No</v>
      </c>
      <c r="G617" s="11" t="str">
        <f>VLOOKUP(Table4[[#This Row],[Smoker2]],Table4[Smoker2],1,FALSE)</f>
        <v>NO</v>
      </c>
      <c r="H617" s="11" t="str">
        <f>VLOOKUP(Table4[[#This Row],[Heart Issues]],Table4[Heart Issues],1,FALSE)</f>
        <v>No</v>
      </c>
      <c r="I617" s="11">
        <f>VLOOKUP(Table4[[#This Row],[Number of Major Surgeries]],Table4[Number of Major Surgeries],1,FALSE)</f>
        <v>3</v>
      </c>
      <c r="J617" s="11" t="str">
        <f>VLOOKUP('Medical Examinations'!M617,'Medical Examinations'!M617:M2951,1,FALSE)</f>
        <v>obesity</v>
      </c>
      <c r="K617" s="11" t="str">
        <f>VLOOKUP('Medical Examinations'!N617,'Medical Examinations'!N617:N2951,1,FALSE)</f>
        <v>diabetes</v>
      </c>
      <c r="L617" s="11" t="str">
        <f>VLOOKUP(Table3[[#This Row],[date of birth]],Table3[date of birth],1,FALSE)</f>
        <v>22-Aug-2004</v>
      </c>
      <c r="M617" s="11">
        <f>VLOOKUP(Table3[[#This Row],[age]],Table3[age],1,FALSE)</f>
        <v>18</v>
      </c>
      <c r="N617" s="65">
        <f>VLOOKUP(Table3[[#This Row],[charges2]],Table3[charges2],1,FALSE)</f>
        <v>5293.67</v>
      </c>
      <c r="O617" s="11" t="str">
        <f>VLOOKUP(Table3[[#This Row],[HOSPITAL TIER2]],Table3[HOSPITAL TIER2],1,FALSE)</f>
        <v>tier - 2</v>
      </c>
      <c r="P617" s="11" t="str">
        <f>VLOOKUP(Table3[[#This Row],[city tier2]],Table3[city tier2],1,FALSE)</f>
        <v>tier - 2</v>
      </c>
      <c r="Q617" s="11" t="str">
        <f>VLOOKUP(Table3[[#This Row],[state id2]],Table3[state id2],1,FALSE)</f>
        <v>R1022</v>
      </c>
      <c r="R617" s="11">
        <f t="shared" si="18"/>
        <v>-8.1404135058035995E-2</v>
      </c>
      <c r="S617" s="11">
        <f t="shared" si="19"/>
        <v>1.0257834183339551E-2</v>
      </c>
    </row>
    <row r="618" spans="1:19" x14ac:dyDescent="0.25">
      <c r="A618" s="20" t="str">
        <f>VLOOKUP('Customer Names'!A618,'Customer Names'!A618:A2953,1,FALSE)</f>
        <v>Id617</v>
      </c>
      <c r="B618" s="20" t="str">
        <f>VLOOKUP(Table6[[#This Row],[NAME]],Table6[NAME],1,FALSE)</f>
        <v>.  Sarah</v>
      </c>
      <c r="C618" s="11">
        <f>VLOOKUP(Table4[[#This Row],[BMI]],Table4[BMI],1,FALSE)</f>
        <v>46.43</v>
      </c>
      <c r="D618" s="11">
        <f>VLOOKUP(Table4[[#This Row],[HBA1C]],Table4[HBA1C],1,FALSE)</f>
        <v>6.72</v>
      </c>
      <c r="E618" s="11" t="str">
        <f>VLOOKUP(Table4[[#This Row],[Any Transplants]],Table4[Any Transplants],1,FALSE)</f>
        <v>No</v>
      </c>
      <c r="F618" s="11" t="str">
        <f>VLOOKUP(Table4[[#This Row],[Cancer history]],Table4[Cancer history],1,FALSE)</f>
        <v>No</v>
      </c>
      <c r="G618" s="11" t="str">
        <f>VLOOKUP(Table4[[#This Row],[Smoker2]],Table4[Smoker2],1,FALSE)</f>
        <v>NO</v>
      </c>
      <c r="H618" s="11" t="str">
        <f>VLOOKUP(Table4[[#This Row],[Heart Issues]],Table4[Heart Issues],1,FALSE)</f>
        <v>No</v>
      </c>
      <c r="I618" s="11">
        <f>VLOOKUP(Table4[[#This Row],[Number of Major Surgeries]],Table4[Number of Major Surgeries],1,FALSE)</f>
        <v>0</v>
      </c>
      <c r="J618" s="11" t="str">
        <f>VLOOKUP('Medical Examinations'!M618,'Medical Examinations'!M618:M2952,1,FALSE)</f>
        <v>obesity</v>
      </c>
      <c r="K618" s="11" t="str">
        <f>VLOOKUP('Medical Examinations'!N618,'Medical Examinations'!N618:N2952,1,FALSE)</f>
        <v>diabetes</v>
      </c>
      <c r="L618" s="11" t="str">
        <f>VLOOKUP(Table3[[#This Row],[date of birth]],Table3[date of birth],1,FALSE)</f>
        <v>9-Sep-2000</v>
      </c>
      <c r="M618" s="11">
        <f>VLOOKUP(Table3[[#This Row],[age]],Table3[age],1,FALSE)</f>
        <v>22</v>
      </c>
      <c r="N618" s="65">
        <f>VLOOKUP(Table3[[#This Row],[charges2]],Table3[charges2],1,FALSE)</f>
        <v>5306.7</v>
      </c>
      <c r="O618" s="11" t="str">
        <f>VLOOKUP(Table3[[#This Row],[HOSPITAL TIER2]],Table3[HOSPITAL TIER2],1,FALSE)</f>
        <v>tier - 2</v>
      </c>
      <c r="P618" s="11" t="str">
        <f>VLOOKUP(Table3[[#This Row],[city tier2]],Table3[city tier2],1,FALSE)</f>
        <v>tier - 3</v>
      </c>
      <c r="Q618" s="11" t="str">
        <f>VLOOKUP(Table3[[#This Row],[state id2]],Table3[state id2],1,FALSE)</f>
        <v>R1012</v>
      </c>
      <c r="R618" s="11">
        <f t="shared" si="18"/>
        <v>-8.1204718855380886E-2</v>
      </c>
      <c r="S618" s="11">
        <f t="shared" si="19"/>
        <v>1.1292717226325041E-2</v>
      </c>
    </row>
    <row r="619" spans="1:19" x14ac:dyDescent="0.25">
      <c r="A619" s="20" t="str">
        <f>VLOOKUP('Customer Names'!A619,'Customer Names'!A619:A2954,1,FALSE)</f>
        <v>Id618</v>
      </c>
      <c r="B619" s="20" t="str">
        <f>VLOOKUP(Table6[[#This Row],[NAME]],Table6[NAME],1,FALSE)</f>
        <v>Amy</v>
      </c>
      <c r="C619" s="11">
        <f>VLOOKUP(Table4[[#This Row],[BMI]],Table4[BMI],1,FALSE)</f>
        <v>53.63</v>
      </c>
      <c r="D619" s="11">
        <f>VLOOKUP(Table4[[#This Row],[HBA1C]],Table4[HBA1C],1,FALSE)</f>
        <v>5.47</v>
      </c>
      <c r="E619" s="11" t="str">
        <f>VLOOKUP(Table4[[#This Row],[Any Transplants]],Table4[Any Transplants],1,FALSE)</f>
        <v>No</v>
      </c>
      <c r="F619" s="11" t="str">
        <f>VLOOKUP(Table4[[#This Row],[Cancer history]],Table4[Cancer history],1,FALSE)</f>
        <v>No</v>
      </c>
      <c r="G619" s="11" t="str">
        <f>VLOOKUP(Table4[[#This Row],[Smoker2]],Table4[Smoker2],1,FALSE)</f>
        <v>NO</v>
      </c>
      <c r="H619" s="11" t="str">
        <f>VLOOKUP(Table4[[#This Row],[Heart Issues]],Table4[Heart Issues],1,FALSE)</f>
        <v>yes</v>
      </c>
      <c r="I619" s="11">
        <f>VLOOKUP(Table4[[#This Row],[Number of Major Surgeries]],Table4[Number of Major Surgeries],1,FALSE)</f>
        <v>1</v>
      </c>
      <c r="J619" s="11" t="str">
        <f>VLOOKUP('Medical Examinations'!M619,'Medical Examinations'!M619:M2953,1,FALSE)</f>
        <v>obesity</v>
      </c>
      <c r="K619" s="11" t="str">
        <f>VLOOKUP('Medical Examinations'!N619,'Medical Examinations'!N619:N2953,1,FALSE)</f>
        <v>normal</v>
      </c>
      <c r="L619" s="11" t="str">
        <f>VLOOKUP(Table3[[#This Row],[date of birth]],Table3[date of birth],1,FALSE)</f>
        <v>13-Nov-1994</v>
      </c>
      <c r="M619" s="11">
        <f>VLOOKUP(Table3[[#This Row],[age]],Table3[age],1,FALSE)</f>
        <v>28</v>
      </c>
      <c r="N619" s="65">
        <f>VLOOKUP(Table3[[#This Row],[charges2]],Table3[charges2],1,FALSE)</f>
        <v>5312.17</v>
      </c>
      <c r="O619" s="11" t="str">
        <f>VLOOKUP(Table3[[#This Row],[HOSPITAL TIER2]],Table3[HOSPITAL TIER2],1,FALSE)</f>
        <v>tier - 2</v>
      </c>
      <c r="P619" s="11" t="str">
        <f>VLOOKUP(Table3[[#This Row],[city tier2]],Table3[city tier2],1,FALSE)</f>
        <v>tier - 2</v>
      </c>
      <c r="Q619" s="11" t="str">
        <f>VLOOKUP(Table3[[#This Row],[state id2]],Table3[state id2],1,FALSE)</f>
        <v>R1012</v>
      </c>
      <c r="R619" s="11">
        <f t="shared" si="18"/>
        <v>-7.9190883866390671E-2</v>
      </c>
      <c r="S619" s="11">
        <f t="shared" si="19"/>
        <v>1.1404347131236257E-2</v>
      </c>
    </row>
    <row r="620" spans="1:19" x14ac:dyDescent="0.25">
      <c r="A620" s="20" t="str">
        <f>VLOOKUP('Customer Names'!A620,'Customer Names'!A620:A2955,1,FALSE)</f>
        <v>Id619</v>
      </c>
      <c r="B620" s="20" t="str">
        <f>VLOOKUP(Table6[[#This Row],[NAME]],Table6[NAME],1,FALSE)</f>
        <v>Brittany L.</v>
      </c>
      <c r="C620" s="11">
        <f>VLOOKUP(Table4[[#This Row],[BMI]],Table4[BMI],1,FALSE)</f>
        <v>48.7</v>
      </c>
      <c r="D620" s="11">
        <f>VLOOKUP(Table4[[#This Row],[HBA1C]],Table4[HBA1C],1,FALSE)</f>
        <v>4.71</v>
      </c>
      <c r="E620" s="11" t="str">
        <f>VLOOKUP(Table4[[#This Row],[Any Transplants]],Table4[Any Transplants],1,FALSE)</f>
        <v>No</v>
      </c>
      <c r="F620" s="11" t="str">
        <f>VLOOKUP(Table4[[#This Row],[Cancer history]],Table4[Cancer history],1,FALSE)</f>
        <v>No</v>
      </c>
      <c r="G620" s="11" t="str">
        <f>VLOOKUP(Table4[[#This Row],[Smoker2]],Table4[Smoker2],1,FALSE)</f>
        <v>NO</v>
      </c>
      <c r="H620" s="11" t="str">
        <f>VLOOKUP(Table4[[#This Row],[Heart Issues]],Table4[Heart Issues],1,FALSE)</f>
        <v>No</v>
      </c>
      <c r="I620" s="11">
        <f>VLOOKUP(Table4[[#This Row],[Number of Major Surgeries]],Table4[Number of Major Surgeries],1,FALSE)</f>
        <v>0</v>
      </c>
      <c r="J620" s="11" t="str">
        <f>VLOOKUP('Medical Examinations'!M620,'Medical Examinations'!M620:M2954,1,FALSE)</f>
        <v>obesity</v>
      </c>
      <c r="K620" s="11" t="str">
        <f>VLOOKUP('Medical Examinations'!N620,'Medical Examinations'!N620:N2954,1,FALSE)</f>
        <v>normal</v>
      </c>
      <c r="L620" s="11" t="str">
        <f>VLOOKUP(Table3[[#This Row],[date of birth]],Table3[date of birth],1,FALSE)</f>
        <v>2-Sep-1974</v>
      </c>
      <c r="M620" s="11">
        <f>VLOOKUP(Table3[[#This Row],[age]],Table3[age],1,FALSE)</f>
        <v>48</v>
      </c>
      <c r="N620" s="65">
        <f>VLOOKUP(Table3[[#This Row],[charges2]],Table3[charges2],1,FALSE)</f>
        <v>5322.24</v>
      </c>
      <c r="O620" s="11" t="str">
        <f>VLOOKUP(Table3[[#This Row],[HOSPITAL TIER2]],Table3[HOSPITAL TIER2],1,FALSE)</f>
        <v>tier - 2</v>
      </c>
      <c r="P620" s="11" t="str">
        <f>VLOOKUP(Table3[[#This Row],[city tier2]],Table3[city tier2],1,FALSE)</f>
        <v>tier - 1</v>
      </c>
      <c r="Q620" s="11" t="str">
        <f>VLOOKUP(Table3[[#This Row],[state id2]],Table3[state id2],1,FALSE)</f>
        <v>R1012</v>
      </c>
      <c r="R620" s="11">
        <f t="shared" si="18"/>
        <v>-7.7140208509621722E-2</v>
      </c>
      <c r="S620" s="11">
        <f t="shared" si="19"/>
        <v>1.1039751877822622E-2</v>
      </c>
    </row>
    <row r="621" spans="1:19" x14ac:dyDescent="0.25">
      <c r="A621" s="20" t="str">
        <f>VLOOKUP('Customer Names'!A621,'Customer Names'!A621:A2956,1,FALSE)</f>
        <v>Id620</v>
      </c>
      <c r="B621" s="20" t="str">
        <f>VLOOKUP(Table6[[#This Row],[NAME]],Table6[NAME],1,FALSE)</f>
        <v>Jessica L</v>
      </c>
      <c r="C621" s="11">
        <f>VLOOKUP(Table4[[#This Row],[BMI]],Table4[BMI],1,FALSE)</f>
        <v>48.81</v>
      </c>
      <c r="D621" s="11">
        <f>VLOOKUP(Table4[[#This Row],[HBA1C]],Table4[HBA1C],1,FALSE)</f>
        <v>5.49</v>
      </c>
      <c r="E621" s="11" t="str">
        <f>VLOOKUP(Table4[[#This Row],[Any Transplants]],Table4[Any Transplants],1,FALSE)</f>
        <v>No</v>
      </c>
      <c r="F621" s="11" t="str">
        <f>VLOOKUP(Table4[[#This Row],[Cancer history]],Table4[Cancer history],1,FALSE)</f>
        <v>No</v>
      </c>
      <c r="G621" s="11" t="str">
        <f>VLOOKUP(Table4[[#This Row],[Smoker2]],Table4[Smoker2],1,FALSE)</f>
        <v>NO</v>
      </c>
      <c r="H621" s="11" t="str">
        <f>VLOOKUP(Table4[[#This Row],[Heart Issues]],Table4[Heart Issues],1,FALSE)</f>
        <v>No</v>
      </c>
      <c r="I621" s="11">
        <f>VLOOKUP(Table4[[#This Row],[Number of Major Surgeries]],Table4[Number of Major Surgeries],1,FALSE)</f>
        <v>0</v>
      </c>
      <c r="J621" s="11" t="str">
        <f>VLOOKUP('Medical Examinations'!M621,'Medical Examinations'!M621:M2955,1,FALSE)</f>
        <v>obesity</v>
      </c>
      <c r="K621" s="11" t="str">
        <f>VLOOKUP('Medical Examinations'!N621,'Medical Examinations'!N621:N2955,1,FALSE)</f>
        <v>normal</v>
      </c>
      <c r="L621" s="11" t="str">
        <f>VLOOKUP(Table3[[#This Row],[date of birth]],Table3[date of birth],1,FALSE)</f>
        <v>18-Jun-1992</v>
      </c>
      <c r="M621" s="11">
        <f>VLOOKUP(Table3[[#This Row],[age]],Table3[age],1,FALSE)</f>
        <v>30</v>
      </c>
      <c r="N621" s="65">
        <f>VLOOKUP(Table3[[#This Row],[charges2]],Table3[charges2],1,FALSE)</f>
        <v>5325.65</v>
      </c>
      <c r="O621" s="11" t="str">
        <f>VLOOKUP(Table3[[#This Row],[HOSPITAL TIER2]],Table3[HOSPITAL TIER2],1,FALSE)</f>
        <v>tier - 2</v>
      </c>
      <c r="P621" s="11" t="str">
        <f>VLOOKUP(Table3[[#This Row],[city tier2]],Table3[city tier2],1,FALSE)</f>
        <v>tier - 1</v>
      </c>
      <c r="Q621" s="11" t="str">
        <f>VLOOKUP(Table3[[#This Row],[state id2]],Table3[state id2],1,FALSE)</f>
        <v>R1011</v>
      </c>
      <c r="R621" s="11">
        <f t="shared" si="18"/>
        <v>-7.7733303350582914E-2</v>
      </c>
      <c r="S621" s="11">
        <f t="shared" si="19"/>
        <v>1.1206979158556344E-2</v>
      </c>
    </row>
    <row r="622" spans="1:19" x14ac:dyDescent="0.25">
      <c r="A622" s="20" t="str">
        <f>VLOOKUP('Customer Names'!A622,'Customer Names'!A622:A2957,1,FALSE)</f>
        <v>Id621</v>
      </c>
      <c r="B622" s="20" t="str">
        <f>VLOOKUP(Table6[[#This Row],[NAME]],Table6[NAME],1,FALSE)</f>
        <v>.  Kristina K</v>
      </c>
      <c r="C622" s="11">
        <f>VLOOKUP(Table4[[#This Row],[BMI]],Table4[BMI],1,FALSE)</f>
        <v>47.53</v>
      </c>
      <c r="D622" s="11">
        <f>VLOOKUP(Table4[[#This Row],[HBA1C]],Table4[HBA1C],1,FALSE)</f>
        <v>4.72</v>
      </c>
      <c r="E622" s="11" t="str">
        <f>VLOOKUP(Table4[[#This Row],[Any Transplants]],Table4[Any Transplants],1,FALSE)</f>
        <v>No</v>
      </c>
      <c r="F622" s="11" t="str">
        <f>VLOOKUP(Table4[[#This Row],[Cancer history]],Table4[Cancer history],1,FALSE)</f>
        <v>No</v>
      </c>
      <c r="G622" s="11" t="str">
        <f>VLOOKUP(Table4[[#This Row],[Smoker2]],Table4[Smoker2],1,FALSE)</f>
        <v>NO</v>
      </c>
      <c r="H622" s="11" t="str">
        <f>VLOOKUP(Table4[[#This Row],[Heart Issues]],Table4[Heart Issues],1,FALSE)</f>
        <v>No</v>
      </c>
      <c r="I622" s="11">
        <f>VLOOKUP(Table4[[#This Row],[Number of Major Surgeries]],Table4[Number of Major Surgeries],1,FALSE)</f>
        <v>0</v>
      </c>
      <c r="J622" s="11" t="str">
        <f>VLOOKUP('Medical Examinations'!M622,'Medical Examinations'!M622:M2956,1,FALSE)</f>
        <v>obesity</v>
      </c>
      <c r="K622" s="11" t="str">
        <f>VLOOKUP('Medical Examinations'!N622,'Medical Examinations'!N622:N2956,1,FALSE)</f>
        <v>normal</v>
      </c>
      <c r="L622" s="11" t="str">
        <f>VLOOKUP(Table3[[#This Row],[date of birth]],Table3[date of birth],1,FALSE)</f>
        <v>28-Aug-1991</v>
      </c>
      <c r="M622" s="11">
        <f>VLOOKUP(Table3[[#This Row],[age]],Table3[age],1,FALSE)</f>
        <v>31</v>
      </c>
      <c r="N622" s="65">
        <f>VLOOKUP(Table3[[#This Row],[charges2]],Table3[charges2],1,FALSE)</f>
        <v>5327.4</v>
      </c>
      <c r="O622" s="11" t="str">
        <f>VLOOKUP(Table3[[#This Row],[HOSPITAL TIER2]],Table3[HOSPITAL TIER2],1,FALSE)</f>
        <v>tier - 2</v>
      </c>
      <c r="P622" s="11" t="str">
        <f>VLOOKUP(Table3[[#This Row],[city tier2]],Table3[city tier2],1,FALSE)</f>
        <v>tier - 1</v>
      </c>
      <c r="Q622" s="11" t="str">
        <f>VLOOKUP(Table3[[#This Row],[state id2]],Table3[state id2],1,FALSE)</f>
        <v>R1012</v>
      </c>
      <c r="R622" s="11">
        <f t="shared" si="18"/>
        <v>-7.6283293361847276E-2</v>
      </c>
      <c r="S622" s="11">
        <f t="shared" si="19"/>
        <v>1.0892874485245658E-2</v>
      </c>
    </row>
    <row r="623" spans="1:19" x14ac:dyDescent="0.25">
      <c r="A623" s="20" t="str">
        <f>VLOOKUP('Customer Names'!A623,'Customer Names'!A623:A2958,1,FALSE)</f>
        <v>Id622</v>
      </c>
      <c r="B623" s="20" t="str">
        <f>VLOOKUP(Table6[[#This Row],[NAME]],Table6[NAME],1,FALSE)</f>
        <v>Brad</v>
      </c>
      <c r="C623" s="11">
        <f>VLOOKUP(Table4[[#This Row],[BMI]],Table4[BMI],1,FALSE)</f>
        <v>36.85</v>
      </c>
      <c r="D623" s="11">
        <f>VLOOKUP(Table4[[#This Row],[HBA1C]],Table4[HBA1C],1,FALSE)</f>
        <v>6.7</v>
      </c>
      <c r="E623" s="11" t="str">
        <f>VLOOKUP(Table4[[#This Row],[Any Transplants]],Table4[Any Transplants],1,FALSE)</f>
        <v>No</v>
      </c>
      <c r="F623" s="11" t="str">
        <f>VLOOKUP(Table4[[#This Row],[Cancer history]],Table4[Cancer history],1,FALSE)</f>
        <v>No</v>
      </c>
      <c r="G623" s="11" t="str">
        <f>VLOOKUP(Table4[[#This Row],[Smoker2]],Table4[Smoker2],1,FALSE)</f>
        <v>NO</v>
      </c>
      <c r="H623" s="11" t="str">
        <f>VLOOKUP(Table4[[#This Row],[Heart Issues]],Table4[Heart Issues],1,FALSE)</f>
        <v>No</v>
      </c>
      <c r="I623" s="11">
        <f>VLOOKUP(Table4[[#This Row],[Number of Major Surgeries]],Table4[Number of Major Surgeries],1,FALSE)</f>
        <v>0</v>
      </c>
      <c r="J623" s="11" t="str">
        <f>VLOOKUP('Medical Examinations'!M623,'Medical Examinations'!M623:M2957,1,FALSE)</f>
        <v>obesity</v>
      </c>
      <c r="K623" s="11" t="str">
        <f>VLOOKUP('Medical Examinations'!N623,'Medical Examinations'!N623:N2957,1,FALSE)</f>
        <v>diabetes</v>
      </c>
      <c r="L623" s="11" t="str">
        <f>VLOOKUP(Table3[[#This Row],[date of birth]],Table3[date of birth],1,FALSE)</f>
        <v>15-Dec-1972</v>
      </c>
      <c r="M623" s="11">
        <f>VLOOKUP(Table3[[#This Row],[age]],Table3[age],1,FALSE)</f>
        <v>50</v>
      </c>
      <c r="N623" s="65">
        <f>VLOOKUP(Table3[[#This Row],[charges2]],Table3[charges2],1,FALSE)</f>
        <v>5344.81</v>
      </c>
      <c r="O623" s="11" t="str">
        <f>VLOOKUP(Table3[[#This Row],[HOSPITAL TIER2]],Table3[HOSPITAL TIER2],1,FALSE)</f>
        <v>tier - 2</v>
      </c>
      <c r="P623" s="11" t="str">
        <f>VLOOKUP(Table3[[#This Row],[city tier2]],Table3[city tier2],1,FALSE)</f>
        <v>tier - 3</v>
      </c>
      <c r="Q623" s="11" t="str">
        <f>VLOOKUP(Table3[[#This Row],[state id2]],Table3[state id2],1,FALSE)</f>
        <v>R1013</v>
      </c>
      <c r="R623" s="11">
        <f t="shared" si="18"/>
        <v>-7.5022180321073689E-2</v>
      </c>
      <c r="S623" s="11">
        <f t="shared" si="19"/>
        <v>1.0379244463943237E-2</v>
      </c>
    </row>
    <row r="624" spans="1:19" x14ac:dyDescent="0.25">
      <c r="A624" s="20" t="str">
        <f>VLOOKUP('Customer Names'!A624,'Customer Names'!A624:A2959,1,FALSE)</f>
        <v>Id623</v>
      </c>
      <c r="B624" s="20" t="str">
        <f>VLOOKUP(Table6[[#This Row],[NAME]],Table6[NAME],1,FALSE)</f>
        <v>Margaret O</v>
      </c>
      <c r="C624" s="11">
        <f>VLOOKUP(Table4[[#This Row],[BMI]],Table4[BMI],1,FALSE)</f>
        <v>29.3</v>
      </c>
      <c r="D624" s="11">
        <f>VLOOKUP(Table4[[#This Row],[HBA1C]],Table4[HBA1C],1,FALSE)</f>
        <v>5.5</v>
      </c>
      <c r="E624" s="11" t="str">
        <f>VLOOKUP(Table4[[#This Row],[Any Transplants]],Table4[Any Transplants],1,FALSE)</f>
        <v>No</v>
      </c>
      <c r="F624" s="11" t="str">
        <f>VLOOKUP(Table4[[#This Row],[Cancer history]],Table4[Cancer history],1,FALSE)</f>
        <v>No</v>
      </c>
      <c r="G624" s="11" t="str">
        <f>VLOOKUP(Table4[[#This Row],[Smoker2]],Table4[Smoker2],1,FALSE)</f>
        <v>NO</v>
      </c>
      <c r="H624" s="11" t="str">
        <f>VLOOKUP(Table4[[#This Row],[Heart Issues]],Table4[Heart Issues],1,FALSE)</f>
        <v>No</v>
      </c>
      <c r="I624" s="11">
        <f>VLOOKUP(Table4[[#This Row],[Number of Major Surgeries]],Table4[Number of Major Surgeries],1,FALSE)</f>
        <v>0</v>
      </c>
      <c r="J624" s="11" t="str">
        <f>VLOOKUP('Medical Examinations'!M624,'Medical Examinations'!M624:M2958,1,FALSE)</f>
        <v>over weight</v>
      </c>
      <c r="K624" s="11" t="str">
        <f>VLOOKUP('Medical Examinations'!N624,'Medical Examinations'!N624:N2958,1,FALSE)</f>
        <v>normal</v>
      </c>
      <c r="L624" s="11" t="str">
        <f>VLOOKUP(Table3[[#This Row],[date of birth]],Table3[date of birth],1,FALSE)</f>
        <v>7-Nov-1989</v>
      </c>
      <c r="M624" s="11">
        <f>VLOOKUP(Table3[[#This Row],[age]],Table3[age],1,FALSE)</f>
        <v>33</v>
      </c>
      <c r="N624" s="65">
        <f>VLOOKUP(Table3[[#This Row],[charges2]],Table3[charges2],1,FALSE)</f>
        <v>5354.07</v>
      </c>
      <c r="O624" s="11" t="str">
        <f>VLOOKUP(Table3[[#This Row],[HOSPITAL TIER2]],Table3[HOSPITAL TIER2],1,FALSE)</f>
        <v>tier - 2</v>
      </c>
      <c r="P624" s="11" t="str">
        <f>VLOOKUP(Table3[[#This Row],[city tier2]],Table3[city tier2],1,FALSE)</f>
        <v>tier - 3</v>
      </c>
      <c r="Q624" s="11" t="str">
        <f>VLOOKUP(Table3[[#This Row],[state id2]],Table3[state id2],1,FALSE)</f>
        <v>R1024</v>
      </c>
      <c r="R624" s="11">
        <f t="shared" si="18"/>
        <v>-7.5306420446123706E-2</v>
      </c>
      <c r="S624" s="11">
        <f t="shared" si="19"/>
        <v>1.0355294316426022E-2</v>
      </c>
    </row>
    <row r="625" spans="1:19" x14ac:dyDescent="0.25">
      <c r="A625" s="20" t="str">
        <f>VLOOKUP('Customer Names'!A625,'Customer Names'!A625:A2960,1,FALSE)</f>
        <v>Id624</v>
      </c>
      <c r="B625" s="20" t="str">
        <f>VLOOKUP(Table6[[#This Row],[NAME]],Table6[NAME],1,FALSE)</f>
        <v>Craig R.</v>
      </c>
      <c r="C625" s="11">
        <f>VLOOKUP(Table4[[#This Row],[BMI]],Table4[BMI],1,FALSE)</f>
        <v>19.3</v>
      </c>
      <c r="D625" s="11">
        <f>VLOOKUP(Table4[[#This Row],[HBA1C]],Table4[HBA1C],1,FALSE)</f>
        <v>4.46</v>
      </c>
      <c r="E625" s="11" t="str">
        <f>VLOOKUP(Table4[[#This Row],[Any Transplants]],Table4[Any Transplants],1,FALSE)</f>
        <v>No</v>
      </c>
      <c r="F625" s="11" t="str">
        <f>VLOOKUP(Table4[[#This Row],[Cancer history]],Table4[Cancer history],1,FALSE)</f>
        <v>No</v>
      </c>
      <c r="G625" s="11" t="str">
        <f>VLOOKUP(Table4[[#This Row],[Smoker2]],Table4[Smoker2],1,FALSE)</f>
        <v>YES</v>
      </c>
      <c r="H625" s="11" t="str">
        <f>VLOOKUP(Table4[[#This Row],[Heart Issues]],Table4[Heart Issues],1,FALSE)</f>
        <v>No</v>
      </c>
      <c r="I625" s="11">
        <f>VLOOKUP(Table4[[#This Row],[Number of Major Surgeries]],Table4[Number of Major Surgeries],1,FALSE)</f>
        <v>1</v>
      </c>
      <c r="J625" s="11" t="str">
        <f>VLOOKUP('Medical Examinations'!M625,'Medical Examinations'!M625:M2959,1,FALSE)</f>
        <v>normal weight</v>
      </c>
      <c r="K625" s="11" t="str">
        <f>VLOOKUP('Medical Examinations'!N625,'Medical Examinations'!N625:N2959,1,FALSE)</f>
        <v>normal</v>
      </c>
      <c r="L625" s="11" t="str">
        <f>VLOOKUP(Table3[[#This Row],[date of birth]],Table3[date of birth],1,FALSE)</f>
        <v>7-Dec-1994</v>
      </c>
      <c r="M625" s="11">
        <f>VLOOKUP(Table3[[#This Row],[age]],Table3[age],1,FALSE)</f>
        <v>28</v>
      </c>
      <c r="N625" s="65">
        <f>VLOOKUP(Table3[[#This Row],[charges2]],Table3[charges2],1,FALSE)</f>
        <v>5364.66</v>
      </c>
      <c r="O625" s="11" t="str">
        <f>VLOOKUP(Table3[[#This Row],[HOSPITAL TIER2]],Table3[HOSPITAL TIER2],1,FALSE)</f>
        <v>tier - 2</v>
      </c>
      <c r="P625" s="11" t="str">
        <f>VLOOKUP(Table3[[#This Row],[city tier2]],Table3[city tier2],1,FALSE)</f>
        <v>tier - 1</v>
      </c>
      <c r="Q625" s="11" t="str">
        <f>VLOOKUP(Table3[[#This Row],[state id2]],Table3[state id2],1,FALSE)</f>
        <v>R1011</v>
      </c>
      <c r="R625" s="11">
        <f t="shared" si="18"/>
        <v>-7.5355375271581135E-2</v>
      </c>
      <c r="S625" s="11">
        <f t="shared" si="19"/>
        <v>1.0109598742904534E-2</v>
      </c>
    </row>
    <row r="626" spans="1:19" x14ac:dyDescent="0.25">
      <c r="A626" s="20" t="str">
        <f>VLOOKUP('Customer Names'!A626,'Customer Names'!A626:A2961,1,FALSE)</f>
        <v>Id625</v>
      </c>
      <c r="B626" s="20" t="str">
        <f>VLOOKUP(Table6[[#This Row],[NAME]],Table6[NAME],1,FALSE)</f>
        <v>Simo</v>
      </c>
      <c r="C626" s="11">
        <f>VLOOKUP(Table4[[#This Row],[BMI]],Table4[BMI],1,FALSE)</f>
        <v>24.13</v>
      </c>
      <c r="D626" s="11">
        <f>VLOOKUP(Table4[[#This Row],[HBA1C]],Table4[HBA1C],1,FALSE)</f>
        <v>5.29</v>
      </c>
      <c r="E626" s="11" t="str">
        <f>VLOOKUP(Table4[[#This Row],[Any Transplants]],Table4[Any Transplants],1,FALSE)</f>
        <v>No</v>
      </c>
      <c r="F626" s="11" t="str">
        <f>VLOOKUP(Table4[[#This Row],[Cancer history]],Table4[Cancer history],1,FALSE)</f>
        <v>Yes</v>
      </c>
      <c r="G626" s="11" t="str">
        <f>VLOOKUP(Table4[[#This Row],[Smoker2]],Table4[Smoker2],1,FALSE)</f>
        <v>YES</v>
      </c>
      <c r="H626" s="11" t="str">
        <f>VLOOKUP(Table4[[#This Row],[Heart Issues]],Table4[Heart Issues],1,FALSE)</f>
        <v>yes</v>
      </c>
      <c r="I626" s="11">
        <f>VLOOKUP(Table4[[#This Row],[Number of Major Surgeries]],Table4[Number of Major Surgeries],1,FALSE)</f>
        <v>1</v>
      </c>
      <c r="J626" s="11" t="str">
        <f>VLOOKUP('Medical Examinations'!M626,'Medical Examinations'!M626:M2960,1,FALSE)</f>
        <v>normal weight</v>
      </c>
      <c r="K626" s="11" t="str">
        <f>VLOOKUP('Medical Examinations'!N626,'Medical Examinations'!N626:N2960,1,FALSE)</f>
        <v>normal</v>
      </c>
      <c r="L626" s="11" t="str">
        <f>VLOOKUP(Table3[[#This Row],[date of birth]],Table3[date of birth],1,FALSE)</f>
        <v>1-Jun-1986</v>
      </c>
      <c r="M626" s="11">
        <f>VLOOKUP(Table3[[#This Row],[age]],Table3[age],1,FALSE)</f>
        <v>37</v>
      </c>
      <c r="N626" s="65">
        <f>VLOOKUP(Table3[[#This Row],[charges2]],Table3[charges2],1,FALSE)</f>
        <v>5373.36</v>
      </c>
      <c r="O626" s="11" t="str">
        <f>VLOOKUP(Table3[[#This Row],[HOSPITAL TIER2]],Table3[HOSPITAL TIER2],1,FALSE)</f>
        <v>tier - 2</v>
      </c>
      <c r="P626" s="11" t="str">
        <f>VLOOKUP(Table3[[#This Row],[city tier2]],Table3[city tier2],1,FALSE)</f>
        <v>tier - 2</v>
      </c>
      <c r="Q626" s="11" t="str">
        <f>VLOOKUP(Table3[[#This Row],[state id2]],Table3[state id2],1,FALSE)</f>
        <v>R1012</v>
      </c>
      <c r="R626" s="11">
        <f t="shared" si="18"/>
        <v>-7.6446534939050861E-2</v>
      </c>
      <c r="S626" s="11">
        <f t="shared" si="19"/>
        <v>9.3828760676680743E-3</v>
      </c>
    </row>
    <row r="627" spans="1:19" x14ac:dyDescent="0.25">
      <c r="A627" s="20" t="str">
        <f>VLOOKUP('Customer Names'!A627,'Customer Names'!A627:A2962,1,FALSE)</f>
        <v>Id626</v>
      </c>
      <c r="B627" s="20" t="str">
        <f>VLOOKUP(Table6[[#This Row],[NAME]],Table6[NAME],1,FALSE)</f>
        <v>Christopher J</v>
      </c>
      <c r="C627" s="11">
        <f>VLOOKUP(Table4[[#This Row],[BMI]],Table4[BMI],1,FALSE)</f>
        <v>46.7</v>
      </c>
      <c r="D627" s="11">
        <f>VLOOKUP(Table4[[#This Row],[HBA1C]],Table4[HBA1C],1,FALSE)</f>
        <v>10.99</v>
      </c>
      <c r="E627" s="11" t="str">
        <f>VLOOKUP(Table4[[#This Row],[Any Transplants]],Table4[Any Transplants],1,FALSE)</f>
        <v>No</v>
      </c>
      <c r="F627" s="11" t="str">
        <f>VLOOKUP(Table4[[#This Row],[Cancer history]],Table4[Cancer history],1,FALSE)</f>
        <v>No</v>
      </c>
      <c r="G627" s="11" t="str">
        <f>VLOOKUP(Table4[[#This Row],[Smoker2]],Table4[Smoker2],1,FALSE)</f>
        <v>NO</v>
      </c>
      <c r="H627" s="11" t="str">
        <f>VLOOKUP(Table4[[#This Row],[Heart Issues]],Table4[Heart Issues],1,FALSE)</f>
        <v>No</v>
      </c>
      <c r="I627" s="11">
        <f>VLOOKUP(Table4[[#This Row],[Number of Major Surgeries]],Table4[Number of Major Surgeries],1,FALSE)</f>
        <v>0</v>
      </c>
      <c r="J627" s="11" t="str">
        <f>VLOOKUP('Medical Examinations'!M627,'Medical Examinations'!M627:M2961,1,FALSE)</f>
        <v>obesity</v>
      </c>
      <c r="K627" s="11" t="str">
        <f>VLOOKUP('Medical Examinations'!N627,'Medical Examinations'!N627:N2961,1,FALSE)</f>
        <v>diabetes</v>
      </c>
      <c r="L627" s="11" t="str">
        <f>VLOOKUP(Table3[[#This Row],[date of birth]],Table3[date of birth],1,FALSE)</f>
        <v>18-Nov-1989</v>
      </c>
      <c r="M627" s="11">
        <f>VLOOKUP(Table3[[#This Row],[age]],Table3[age],1,FALSE)</f>
        <v>33</v>
      </c>
      <c r="N627" s="65">
        <f>VLOOKUP(Table3[[#This Row],[charges2]],Table3[charges2],1,FALSE)</f>
        <v>5375.04</v>
      </c>
      <c r="O627" s="11" t="str">
        <f>VLOOKUP(Table3[[#This Row],[HOSPITAL TIER2]],Table3[HOSPITAL TIER2],1,FALSE)</f>
        <v>tier - 2</v>
      </c>
      <c r="P627" s="11" t="str">
        <f>VLOOKUP(Table3[[#This Row],[city tier2]],Table3[city tier2],1,FALSE)</f>
        <v>tier - 1</v>
      </c>
      <c r="Q627" s="11" t="str">
        <f>VLOOKUP(Table3[[#This Row],[state id2]],Table3[state id2],1,FALSE)</f>
        <v>R1011</v>
      </c>
      <c r="R627" s="11">
        <f t="shared" si="18"/>
        <v>-7.6703304785602874E-2</v>
      </c>
      <c r="S627" s="11">
        <f t="shared" si="19"/>
        <v>9.1934193900669366E-3</v>
      </c>
    </row>
    <row r="628" spans="1:19" x14ac:dyDescent="0.25">
      <c r="A628" s="20" t="str">
        <f>VLOOKUP('Customer Names'!A628,'Customer Names'!A628:A2963,1,FALSE)</f>
        <v>Id627</v>
      </c>
      <c r="B628" s="20" t="str">
        <f>VLOOKUP(Table6[[#This Row],[NAME]],Table6[NAME],1,FALSE)</f>
        <v>Mario Sr.</v>
      </c>
      <c r="C628" s="11">
        <f>VLOOKUP(Table4[[#This Row],[BMI]],Table4[BMI],1,FALSE)</f>
        <v>45.27</v>
      </c>
      <c r="D628" s="11">
        <f>VLOOKUP(Table4[[#This Row],[HBA1C]],Table4[HBA1C],1,FALSE)</f>
        <v>5.2</v>
      </c>
      <c r="E628" s="11" t="str">
        <f>VLOOKUP(Table4[[#This Row],[Any Transplants]],Table4[Any Transplants],1,FALSE)</f>
        <v>No</v>
      </c>
      <c r="F628" s="11" t="str">
        <f>VLOOKUP(Table4[[#This Row],[Cancer history]],Table4[Cancer history],1,FALSE)</f>
        <v>No</v>
      </c>
      <c r="G628" s="11" t="str">
        <f>VLOOKUP(Table4[[#This Row],[Smoker2]],Table4[Smoker2],1,FALSE)</f>
        <v>NO</v>
      </c>
      <c r="H628" s="11" t="str">
        <f>VLOOKUP(Table4[[#This Row],[Heart Issues]],Table4[Heart Issues],1,FALSE)</f>
        <v>yes</v>
      </c>
      <c r="I628" s="11">
        <f>VLOOKUP(Table4[[#This Row],[Number of Major Surgeries]],Table4[Number of Major Surgeries],1,FALSE)</f>
        <v>0</v>
      </c>
      <c r="J628" s="11" t="str">
        <f>VLOOKUP('Medical Examinations'!M628,'Medical Examinations'!M628:M2962,1,FALSE)</f>
        <v>obesity</v>
      </c>
      <c r="K628" s="11" t="str">
        <f>VLOOKUP('Medical Examinations'!N628,'Medical Examinations'!N628:N2962,1,FALSE)</f>
        <v>normal</v>
      </c>
      <c r="L628" s="11" t="str">
        <f>VLOOKUP(Table3[[#This Row],[date of birth]],Table3[date of birth],1,FALSE)</f>
        <v>22-Jul-1986</v>
      </c>
      <c r="M628" s="11">
        <f>VLOOKUP(Table3[[#This Row],[age]],Table3[age],1,FALSE)</f>
        <v>36</v>
      </c>
      <c r="N628" s="65">
        <f>VLOOKUP(Table3[[#This Row],[charges2]],Table3[charges2],1,FALSE)</f>
        <v>5377.46</v>
      </c>
      <c r="O628" s="11" t="str">
        <f>VLOOKUP(Table3[[#This Row],[HOSPITAL TIER2]],Table3[HOSPITAL TIER2],1,FALSE)</f>
        <v>tier - 2</v>
      </c>
      <c r="P628" s="11" t="str">
        <f>VLOOKUP(Table3[[#This Row],[city tier2]],Table3[city tier2],1,FALSE)</f>
        <v>tier - 3</v>
      </c>
      <c r="Q628" s="11" t="str">
        <f>VLOOKUP(Table3[[#This Row],[state id2]],Table3[state id2],1,FALSE)</f>
        <v>R1012</v>
      </c>
      <c r="R628" s="11">
        <f t="shared" si="18"/>
        <v>-7.5690611107613465E-2</v>
      </c>
      <c r="S628" s="11">
        <f t="shared" si="19"/>
        <v>1.0304885197630264E-2</v>
      </c>
    </row>
    <row r="629" spans="1:19" x14ac:dyDescent="0.25">
      <c r="A629" s="20" t="str">
        <f>VLOOKUP('Customer Names'!A629,'Customer Names'!A629:A2964,1,FALSE)</f>
        <v>Id628</v>
      </c>
      <c r="B629" s="20" t="str">
        <f>VLOOKUP(Table6[[#This Row],[NAME]],Table6[NAME],1,FALSE)</f>
        <v>.  Meghann R.</v>
      </c>
      <c r="C629" s="11">
        <f>VLOOKUP(Table4[[#This Row],[BMI]],Table4[BMI],1,FALSE)</f>
        <v>44.29</v>
      </c>
      <c r="D629" s="11">
        <f>VLOOKUP(Table4[[#This Row],[HBA1C]],Table4[HBA1C],1,FALSE)</f>
        <v>9.66</v>
      </c>
      <c r="E629" s="11" t="str">
        <f>VLOOKUP(Table4[[#This Row],[Any Transplants]],Table4[Any Transplants],1,FALSE)</f>
        <v>No</v>
      </c>
      <c r="F629" s="11" t="str">
        <f>VLOOKUP(Table4[[#This Row],[Cancer history]],Table4[Cancer history],1,FALSE)</f>
        <v>No</v>
      </c>
      <c r="G629" s="11" t="str">
        <f>VLOOKUP(Table4[[#This Row],[Smoker2]],Table4[Smoker2],1,FALSE)</f>
        <v>NO</v>
      </c>
      <c r="H629" s="11" t="str">
        <f>VLOOKUP(Table4[[#This Row],[Heart Issues]],Table4[Heart Issues],1,FALSE)</f>
        <v>No</v>
      </c>
      <c r="I629" s="11">
        <f>VLOOKUP(Table4[[#This Row],[Number of Major Surgeries]],Table4[Number of Major Surgeries],1,FALSE)</f>
        <v>2</v>
      </c>
      <c r="J629" s="11" t="str">
        <f>VLOOKUP('Medical Examinations'!M629,'Medical Examinations'!M629:M2963,1,FALSE)</f>
        <v>obesity</v>
      </c>
      <c r="K629" s="11" t="str">
        <f>VLOOKUP('Medical Examinations'!N629,'Medical Examinations'!N629:N2963,1,FALSE)</f>
        <v>diabetes</v>
      </c>
      <c r="L629" s="11" t="str">
        <f>VLOOKUP(Table3[[#This Row],[date of birth]],Table3[date of birth],1,FALSE)</f>
        <v>1-Jun-1984</v>
      </c>
      <c r="M629" s="11">
        <f>VLOOKUP(Table3[[#This Row],[age]],Table3[age],1,FALSE)</f>
        <v>39</v>
      </c>
      <c r="N629" s="65">
        <f>VLOOKUP(Table3[[#This Row],[charges2]],Table3[charges2],1,FALSE)</f>
        <v>5383.54</v>
      </c>
      <c r="O629" s="11" t="str">
        <f>VLOOKUP(Table3[[#This Row],[HOSPITAL TIER2]],Table3[HOSPITAL TIER2],1,FALSE)</f>
        <v>tier - 2</v>
      </c>
      <c r="P629" s="11" t="str">
        <f>VLOOKUP(Table3[[#This Row],[city tier2]],Table3[city tier2],1,FALSE)</f>
        <v>tier - 3</v>
      </c>
      <c r="Q629" s="11" t="str">
        <f>VLOOKUP(Table3[[#This Row],[state id2]],Table3[state id2],1,FALSE)</f>
        <v>R1011</v>
      </c>
      <c r="R629" s="11">
        <f t="shared" si="18"/>
        <v>-7.5029187991789578E-2</v>
      </c>
      <c r="S629" s="11">
        <f t="shared" si="19"/>
        <v>1.0072137536784471E-2</v>
      </c>
    </row>
    <row r="630" spans="1:19" x14ac:dyDescent="0.25">
      <c r="A630" s="20" t="str">
        <f>VLOOKUP('Customer Names'!A630,'Customer Names'!A630:A2965,1,FALSE)</f>
        <v>Id629</v>
      </c>
      <c r="B630" s="20" t="str">
        <f>VLOOKUP(Table6[[#This Row],[NAME]],Table6[NAME],1,FALSE)</f>
        <v>Scott M</v>
      </c>
      <c r="C630" s="11">
        <f>VLOOKUP(Table4[[#This Row],[BMI]],Table4[BMI],1,FALSE)</f>
        <v>54.59</v>
      </c>
      <c r="D630" s="11">
        <f>VLOOKUP(Table4[[#This Row],[HBA1C]],Table4[HBA1C],1,FALSE)</f>
        <v>4.22</v>
      </c>
      <c r="E630" s="11" t="str">
        <f>VLOOKUP(Table4[[#This Row],[Any Transplants]],Table4[Any Transplants],1,FALSE)</f>
        <v>No</v>
      </c>
      <c r="F630" s="11" t="str">
        <f>VLOOKUP(Table4[[#This Row],[Cancer history]],Table4[Cancer history],1,FALSE)</f>
        <v>No</v>
      </c>
      <c r="G630" s="11" t="str">
        <f>VLOOKUP(Table4[[#This Row],[Smoker2]],Table4[Smoker2],1,FALSE)</f>
        <v>NO</v>
      </c>
      <c r="H630" s="11" t="str">
        <f>VLOOKUP(Table4[[#This Row],[Heart Issues]],Table4[Heart Issues],1,FALSE)</f>
        <v>yes</v>
      </c>
      <c r="I630" s="11">
        <f>VLOOKUP(Table4[[#This Row],[Number of Major Surgeries]],Table4[Number of Major Surgeries],1,FALSE)</f>
        <v>1</v>
      </c>
      <c r="J630" s="11" t="str">
        <f>VLOOKUP('Medical Examinations'!M630,'Medical Examinations'!M630:M2964,1,FALSE)</f>
        <v>obesity</v>
      </c>
      <c r="K630" s="11" t="str">
        <f>VLOOKUP('Medical Examinations'!N630,'Medical Examinations'!N630:N2964,1,FALSE)</f>
        <v>normal</v>
      </c>
      <c r="L630" s="11" t="str">
        <f>VLOOKUP(Table3[[#This Row],[date of birth]],Table3[date of birth],1,FALSE)</f>
        <v>8-Aug-1988</v>
      </c>
      <c r="M630" s="11">
        <f>VLOOKUP(Table3[[#This Row],[age]],Table3[age],1,FALSE)</f>
        <v>34</v>
      </c>
      <c r="N630" s="65">
        <f>VLOOKUP(Table3[[#This Row],[charges2]],Table3[charges2],1,FALSE)</f>
        <v>5385.34</v>
      </c>
      <c r="O630" s="11" t="str">
        <f>VLOOKUP(Table3[[#This Row],[HOSPITAL TIER2]],Table3[HOSPITAL TIER2],1,FALSE)</f>
        <v>tier - 2</v>
      </c>
      <c r="P630" s="11" t="str">
        <f>VLOOKUP(Table3[[#This Row],[city tier2]],Table3[city tier2],1,FALSE)</f>
        <v>tier - 3</v>
      </c>
      <c r="Q630" s="11" t="str">
        <f>VLOOKUP(Table3[[#This Row],[state id2]],Table3[state id2],1,FALSE)</f>
        <v>R1012</v>
      </c>
      <c r="R630" s="11">
        <f t="shared" si="18"/>
        <v>-7.4663976791754891E-2</v>
      </c>
      <c r="S630" s="11">
        <f t="shared" si="19"/>
        <v>1.0428605903465756E-2</v>
      </c>
    </row>
    <row r="631" spans="1:19" x14ac:dyDescent="0.25">
      <c r="A631" s="20" t="str">
        <f>VLOOKUP('Customer Names'!A631,'Customer Names'!A631:A2966,1,FALSE)</f>
        <v>Id630</v>
      </c>
      <c r="B631" s="20" t="str">
        <f>VLOOKUP(Table6[[#This Row],[NAME]],Table6[NAME],1,FALSE)</f>
        <v>Caitlin E.</v>
      </c>
      <c r="C631" s="11">
        <f>VLOOKUP(Table4[[#This Row],[BMI]],Table4[BMI],1,FALSE)</f>
        <v>32.965000000000003</v>
      </c>
      <c r="D631" s="11">
        <f>VLOOKUP(Table4[[#This Row],[HBA1C]],Table4[HBA1C],1,FALSE)</f>
        <v>11.78</v>
      </c>
      <c r="E631" s="11" t="str">
        <f>VLOOKUP(Table4[[#This Row],[Any Transplants]],Table4[Any Transplants],1,FALSE)</f>
        <v>No</v>
      </c>
      <c r="F631" s="11" t="str">
        <f>VLOOKUP(Table4[[#This Row],[Cancer history]],Table4[Cancer history],1,FALSE)</f>
        <v>No</v>
      </c>
      <c r="G631" s="11" t="str">
        <f>VLOOKUP(Table4[[#This Row],[Smoker2]],Table4[Smoker2],1,FALSE)</f>
        <v>NO</v>
      </c>
      <c r="H631" s="11" t="str">
        <f>VLOOKUP(Table4[[#This Row],[Heart Issues]],Table4[Heart Issues],1,FALSE)</f>
        <v>No</v>
      </c>
      <c r="I631" s="11">
        <f>VLOOKUP(Table4[[#This Row],[Number of Major Surgeries]],Table4[Number of Major Surgeries],1,FALSE)</f>
        <v>0</v>
      </c>
      <c r="J631" s="11" t="str">
        <f>VLOOKUP('Medical Examinations'!M631,'Medical Examinations'!M631:M2965,1,FALSE)</f>
        <v>obesity</v>
      </c>
      <c r="K631" s="11" t="str">
        <f>VLOOKUP('Medical Examinations'!N631,'Medical Examinations'!N631:N2965,1,FALSE)</f>
        <v>diabetes</v>
      </c>
      <c r="L631" s="11" t="str">
        <f>VLOOKUP(Table3[[#This Row],[date of birth]],Table3[date of birth],1,FALSE)</f>
        <v>6-Nov-1989</v>
      </c>
      <c r="M631" s="11">
        <f>VLOOKUP(Table3[[#This Row],[age]],Table3[age],1,FALSE)</f>
        <v>33</v>
      </c>
      <c r="N631" s="65">
        <f>VLOOKUP(Table3[[#This Row],[charges2]],Table3[charges2],1,FALSE)</f>
        <v>5396.44</v>
      </c>
      <c r="O631" s="11" t="str">
        <f>VLOOKUP(Table3[[#This Row],[HOSPITAL TIER2]],Table3[HOSPITAL TIER2],1,FALSE)</f>
        <v>tier - 2</v>
      </c>
      <c r="P631" s="11" t="str">
        <f>VLOOKUP(Table3[[#This Row],[city tier2]],Table3[city tier2],1,FALSE)</f>
        <v>tier - 3</v>
      </c>
      <c r="Q631" s="11" t="str">
        <f>VLOOKUP(Table3[[#This Row],[state id2]],Table3[state id2],1,FALSE)</f>
        <v>R1013</v>
      </c>
      <c r="R631" s="11">
        <f t="shared" si="18"/>
        <v>-7.3371064201972952E-2</v>
      </c>
      <c r="S631" s="11">
        <f t="shared" si="19"/>
        <v>9.9201000734482105E-3</v>
      </c>
    </row>
    <row r="632" spans="1:19" x14ac:dyDescent="0.25">
      <c r="A632" s="20" t="str">
        <f>VLOOKUP('Customer Names'!A632,'Customer Names'!A632:A2967,1,FALSE)</f>
        <v>Id631</v>
      </c>
      <c r="B632" s="20" t="str">
        <f>VLOOKUP(Table6[[#This Row],[NAME]],Table6[NAME],1,FALSE)</f>
        <v>.  Samantha A.</v>
      </c>
      <c r="C632" s="11">
        <f>VLOOKUP(Table4[[#This Row],[BMI]],Table4[BMI],1,FALSE)</f>
        <v>38.049999999999997</v>
      </c>
      <c r="D632" s="11">
        <f>VLOOKUP(Table4[[#This Row],[HBA1C]],Table4[HBA1C],1,FALSE)</f>
        <v>9.6199999999999992</v>
      </c>
      <c r="E632" s="11" t="str">
        <f>VLOOKUP(Table4[[#This Row],[Any Transplants]],Table4[Any Transplants],1,FALSE)</f>
        <v>No</v>
      </c>
      <c r="F632" s="11" t="str">
        <f>VLOOKUP(Table4[[#This Row],[Cancer history]],Table4[Cancer history],1,FALSE)</f>
        <v>No</v>
      </c>
      <c r="G632" s="11" t="str">
        <f>VLOOKUP(Table4[[#This Row],[Smoker2]],Table4[Smoker2],1,FALSE)</f>
        <v>NO</v>
      </c>
      <c r="H632" s="11" t="str">
        <f>VLOOKUP(Table4[[#This Row],[Heart Issues]],Table4[Heart Issues],1,FALSE)</f>
        <v>No</v>
      </c>
      <c r="I632" s="11">
        <f>VLOOKUP(Table4[[#This Row],[Number of Major Surgeries]],Table4[Number of Major Surgeries],1,FALSE)</f>
        <v>0</v>
      </c>
      <c r="J632" s="11" t="str">
        <f>VLOOKUP('Medical Examinations'!M632,'Medical Examinations'!M632:M2966,1,FALSE)</f>
        <v>obesity</v>
      </c>
      <c r="K632" s="11" t="str">
        <f>VLOOKUP('Medical Examinations'!N632,'Medical Examinations'!N632:N2966,1,FALSE)</f>
        <v>diabetes</v>
      </c>
      <c r="L632" s="11" t="str">
        <f>VLOOKUP(Table3[[#This Row],[date of birth]],Table3[date of birth],1,FALSE)</f>
        <v>3-Sep-1984</v>
      </c>
      <c r="M632" s="11">
        <f>VLOOKUP(Table3[[#This Row],[age]],Table3[age],1,FALSE)</f>
        <v>38</v>
      </c>
      <c r="N632" s="65">
        <f>VLOOKUP(Table3[[#This Row],[charges2]],Table3[charges2],1,FALSE)</f>
        <v>5397.62</v>
      </c>
      <c r="O632" s="11" t="str">
        <f>VLOOKUP(Table3[[#This Row],[HOSPITAL TIER2]],Table3[HOSPITAL TIER2],1,FALSE)</f>
        <v>tier - 2</v>
      </c>
      <c r="P632" s="11" t="str">
        <f>VLOOKUP(Table3[[#This Row],[city tier2]],Table3[city tier2],1,FALSE)</f>
        <v>tier - 2</v>
      </c>
      <c r="Q632" s="11" t="str">
        <f>VLOOKUP(Table3[[#This Row],[state id2]],Table3[state id2],1,FALSE)</f>
        <v>R1013</v>
      </c>
      <c r="R632" s="11">
        <f t="shared" si="18"/>
        <v>-7.3174790059887307E-2</v>
      </c>
      <c r="S632" s="11">
        <f t="shared" si="19"/>
        <v>1.1238731499872187E-2</v>
      </c>
    </row>
    <row r="633" spans="1:19" x14ac:dyDescent="0.25">
      <c r="A633" s="20" t="str">
        <f>VLOOKUP('Customer Names'!A633,'Customer Names'!A633:A2968,1,FALSE)</f>
        <v>Id632</v>
      </c>
      <c r="B633" s="20" t="str">
        <f>VLOOKUP(Table6[[#This Row],[NAME]],Table6[NAME],1,FALSE)</f>
        <v>Erik</v>
      </c>
      <c r="C633" s="11">
        <f>VLOOKUP(Table4[[#This Row],[BMI]],Table4[BMI],1,FALSE)</f>
        <v>46.14</v>
      </c>
      <c r="D633" s="11">
        <f>VLOOKUP(Table4[[#This Row],[HBA1C]],Table4[HBA1C],1,FALSE)</f>
        <v>10.78</v>
      </c>
      <c r="E633" s="11" t="str">
        <f>VLOOKUP(Table4[[#This Row],[Any Transplants]],Table4[Any Transplants],1,FALSE)</f>
        <v>No</v>
      </c>
      <c r="F633" s="11" t="str">
        <f>VLOOKUP(Table4[[#This Row],[Cancer history]],Table4[Cancer history],1,FALSE)</f>
        <v>No</v>
      </c>
      <c r="G633" s="11" t="str">
        <f>VLOOKUP(Table4[[#This Row],[Smoker2]],Table4[Smoker2],1,FALSE)</f>
        <v>NO</v>
      </c>
      <c r="H633" s="11" t="str">
        <f>VLOOKUP(Table4[[#This Row],[Heart Issues]],Table4[Heart Issues],1,FALSE)</f>
        <v>No</v>
      </c>
      <c r="I633" s="11">
        <f>VLOOKUP(Table4[[#This Row],[Number of Major Surgeries]],Table4[Number of Major Surgeries],1,FALSE)</f>
        <v>0</v>
      </c>
      <c r="J633" s="11" t="str">
        <f>VLOOKUP('Medical Examinations'!M633,'Medical Examinations'!M633:M2967,1,FALSE)</f>
        <v>obesity</v>
      </c>
      <c r="K633" s="11" t="str">
        <f>VLOOKUP('Medical Examinations'!N633,'Medical Examinations'!N633:N2967,1,FALSE)</f>
        <v>diabetes</v>
      </c>
      <c r="L633" s="11" t="str">
        <f>VLOOKUP(Table3[[#This Row],[date of birth]],Table3[date of birth],1,FALSE)</f>
        <v>1-Aug-1984</v>
      </c>
      <c r="M633" s="11">
        <f>VLOOKUP(Table3[[#This Row],[age]],Table3[age],1,FALSE)</f>
        <v>38</v>
      </c>
      <c r="N633" s="65">
        <f>VLOOKUP(Table3[[#This Row],[charges2]],Table3[charges2],1,FALSE)</f>
        <v>5400.98</v>
      </c>
      <c r="O633" s="11" t="str">
        <f>VLOOKUP(Table3[[#This Row],[HOSPITAL TIER2]],Table3[HOSPITAL TIER2],1,FALSE)</f>
        <v>tier - 2</v>
      </c>
      <c r="P633" s="11" t="str">
        <f>VLOOKUP(Table3[[#This Row],[city tier2]],Table3[city tier2],1,FALSE)</f>
        <v>tier - 2</v>
      </c>
      <c r="Q633" s="11" t="str">
        <f>VLOOKUP(Table3[[#This Row],[state id2]],Table3[state id2],1,FALSE)</f>
        <v>R1013</v>
      </c>
      <c r="R633" s="11">
        <f t="shared" si="18"/>
        <v>-7.2898044831289921E-2</v>
      </c>
      <c r="S633" s="11">
        <f t="shared" si="19"/>
        <v>1.166414878590963E-2</v>
      </c>
    </row>
    <row r="634" spans="1:19" x14ac:dyDescent="0.25">
      <c r="A634" s="20" t="str">
        <f>VLOOKUP('Customer Names'!A634,'Customer Names'!A634:A2969,1,FALSE)</f>
        <v>Id633</v>
      </c>
      <c r="B634" s="20" t="str">
        <f>VLOOKUP(Table6[[#This Row],[NAME]],Table6[NAME],1,FALSE)</f>
        <v>Christopher</v>
      </c>
      <c r="C634" s="11">
        <f>VLOOKUP(Table4[[#This Row],[BMI]],Table4[BMI],1,FALSE)</f>
        <v>41.325000000000003</v>
      </c>
      <c r="D634" s="11">
        <f>VLOOKUP(Table4[[#This Row],[HBA1C]],Table4[HBA1C],1,FALSE)</f>
        <v>5.1100000000000003</v>
      </c>
      <c r="E634" s="11" t="str">
        <f>VLOOKUP(Table4[[#This Row],[Any Transplants]],Table4[Any Transplants],1,FALSE)</f>
        <v>No</v>
      </c>
      <c r="F634" s="11" t="str">
        <f>VLOOKUP(Table4[[#This Row],[Cancer history]],Table4[Cancer history],1,FALSE)</f>
        <v>No</v>
      </c>
      <c r="G634" s="11" t="str">
        <f>VLOOKUP(Table4[[#This Row],[Smoker2]],Table4[Smoker2],1,FALSE)</f>
        <v>NO</v>
      </c>
      <c r="H634" s="11" t="str">
        <f>VLOOKUP(Table4[[#This Row],[Heart Issues]],Table4[Heart Issues],1,FALSE)</f>
        <v>yes</v>
      </c>
      <c r="I634" s="11">
        <f>VLOOKUP(Table4[[#This Row],[Number of Major Surgeries]],Table4[Number of Major Surgeries],1,FALSE)</f>
        <v>2</v>
      </c>
      <c r="J634" s="11" t="str">
        <f>VLOOKUP('Medical Examinations'!M634,'Medical Examinations'!M634:M2968,1,FALSE)</f>
        <v>obesity</v>
      </c>
      <c r="K634" s="11" t="str">
        <f>VLOOKUP('Medical Examinations'!N634,'Medical Examinations'!N634:N2968,1,FALSE)</f>
        <v>normal</v>
      </c>
      <c r="L634" s="11" t="str">
        <f>VLOOKUP(Table3[[#This Row],[date of birth]],Table3[date of birth],1,FALSE)</f>
        <v>23-Dec-1985</v>
      </c>
      <c r="M634" s="11">
        <f>VLOOKUP(Table3[[#This Row],[age]],Table3[age],1,FALSE)</f>
        <v>37</v>
      </c>
      <c r="N634" s="65">
        <f>VLOOKUP(Table3[[#This Row],[charges2]],Table3[charges2],1,FALSE)</f>
        <v>5402.89</v>
      </c>
      <c r="O634" s="11" t="str">
        <f>VLOOKUP(Table3[[#This Row],[HOSPITAL TIER2]],Table3[HOSPITAL TIER2],1,FALSE)</f>
        <v>tier - 2</v>
      </c>
      <c r="P634" s="11" t="str">
        <f>VLOOKUP(Table3[[#This Row],[city tier2]],Table3[city tier2],1,FALSE)</f>
        <v>tier - 1</v>
      </c>
      <c r="Q634" s="11" t="str">
        <f>VLOOKUP(Table3[[#This Row],[state id2]],Table3[state id2],1,FALSE)</f>
        <v>R1013</v>
      </c>
      <c r="R634" s="11">
        <f t="shared" si="18"/>
        <v>-7.2390084061197152E-2</v>
      </c>
      <c r="S634" s="11">
        <f t="shared" si="19"/>
        <v>1.2253402419690529E-2</v>
      </c>
    </row>
    <row r="635" spans="1:19" x14ac:dyDescent="0.25">
      <c r="A635" s="20" t="str">
        <f>VLOOKUP('Customer Names'!A635,'Customer Names'!A635:A2970,1,FALSE)</f>
        <v>Id634</v>
      </c>
      <c r="B635" s="20" t="str">
        <f>VLOOKUP(Table6[[#This Row],[NAME]],Table6[NAME],1,FALSE)</f>
        <v>.  Maya</v>
      </c>
      <c r="C635" s="11">
        <f>VLOOKUP(Table4[[#This Row],[BMI]],Table4[BMI],1,FALSE)</f>
        <v>44.64</v>
      </c>
      <c r="D635" s="11">
        <f>VLOOKUP(Table4[[#This Row],[HBA1C]],Table4[HBA1C],1,FALSE)</f>
        <v>7.18</v>
      </c>
      <c r="E635" s="11" t="str">
        <f>VLOOKUP(Table4[[#This Row],[Any Transplants]],Table4[Any Transplants],1,FALSE)</f>
        <v>No</v>
      </c>
      <c r="F635" s="11" t="str">
        <f>VLOOKUP(Table4[[#This Row],[Cancer history]],Table4[Cancer history],1,FALSE)</f>
        <v>No</v>
      </c>
      <c r="G635" s="11" t="str">
        <f>VLOOKUP(Table4[[#This Row],[Smoker2]],Table4[Smoker2],1,FALSE)</f>
        <v>NO</v>
      </c>
      <c r="H635" s="11" t="str">
        <f>VLOOKUP(Table4[[#This Row],[Heart Issues]],Table4[Heart Issues],1,FALSE)</f>
        <v>No</v>
      </c>
      <c r="I635" s="11">
        <f>VLOOKUP(Table4[[#This Row],[Number of Major Surgeries]],Table4[Number of Major Surgeries],1,FALSE)</f>
        <v>0</v>
      </c>
      <c r="J635" s="11" t="str">
        <f>VLOOKUP('Medical Examinations'!M635,'Medical Examinations'!M635:M2969,1,FALSE)</f>
        <v>obesity</v>
      </c>
      <c r="K635" s="11" t="str">
        <f>VLOOKUP('Medical Examinations'!N635,'Medical Examinations'!N635:N2969,1,FALSE)</f>
        <v>diabetes</v>
      </c>
      <c r="L635" s="11" t="str">
        <f>VLOOKUP(Table3[[#This Row],[date of birth]],Table3[date of birth],1,FALSE)</f>
        <v>27-Sep-1975</v>
      </c>
      <c r="M635" s="11">
        <f>VLOOKUP(Table3[[#This Row],[age]],Table3[age],1,FALSE)</f>
        <v>47</v>
      </c>
      <c r="N635" s="65">
        <f>VLOOKUP(Table3[[#This Row],[charges2]],Table3[charges2],1,FALSE)</f>
        <v>5411.99</v>
      </c>
      <c r="O635" s="11" t="str">
        <f>VLOOKUP(Table3[[#This Row],[HOSPITAL TIER2]],Table3[HOSPITAL TIER2],1,FALSE)</f>
        <v>tier - 2</v>
      </c>
      <c r="P635" s="11" t="str">
        <f>VLOOKUP(Table3[[#This Row],[city tier2]],Table3[city tier2],1,FALSE)</f>
        <v>tier - 3</v>
      </c>
      <c r="Q635" s="11" t="str">
        <f>VLOOKUP(Table3[[#This Row],[state id2]],Table3[state id2],1,FALSE)</f>
        <v>R1012</v>
      </c>
      <c r="R635" s="11">
        <f t="shared" si="18"/>
        <v>-7.1943415966037122E-2</v>
      </c>
      <c r="S635" s="11">
        <f t="shared" si="19"/>
        <v>1.2035576209402498E-2</v>
      </c>
    </row>
    <row r="636" spans="1:19" x14ac:dyDescent="0.25">
      <c r="A636" s="20" t="str">
        <f>VLOOKUP('Customer Names'!A636,'Customer Names'!A636:A2971,1,FALSE)</f>
        <v>Id635</v>
      </c>
      <c r="B636" s="20" t="str">
        <f>VLOOKUP(Table6[[#This Row],[NAME]],Table6[NAME],1,FALSE)</f>
        <v>Zachary T</v>
      </c>
      <c r="C636" s="11">
        <f>VLOOKUP(Table4[[#This Row],[BMI]],Table4[BMI],1,FALSE)</f>
        <v>25.175000000000001</v>
      </c>
      <c r="D636" s="11">
        <f>VLOOKUP(Table4[[#This Row],[HBA1C]],Table4[HBA1C],1,FALSE)</f>
        <v>4.96</v>
      </c>
      <c r="E636" s="11" t="str">
        <f>VLOOKUP(Table4[[#This Row],[Any Transplants]],Table4[Any Transplants],1,FALSE)</f>
        <v>yes</v>
      </c>
      <c r="F636" s="11" t="str">
        <f>VLOOKUP(Table4[[#This Row],[Cancer history]],Table4[Cancer history],1,FALSE)</f>
        <v>No</v>
      </c>
      <c r="G636" s="11" t="str">
        <f>VLOOKUP(Table4[[#This Row],[Smoker2]],Table4[Smoker2],1,FALSE)</f>
        <v>NO</v>
      </c>
      <c r="H636" s="11" t="str">
        <f>VLOOKUP(Table4[[#This Row],[Heart Issues]],Table4[Heart Issues],1,FALSE)</f>
        <v>No</v>
      </c>
      <c r="I636" s="11">
        <f>VLOOKUP(Table4[[#This Row],[Number of Major Surgeries]],Table4[Number of Major Surgeries],1,FALSE)</f>
        <v>1</v>
      </c>
      <c r="J636" s="11" t="str">
        <f>VLOOKUP('Medical Examinations'!M636,'Medical Examinations'!M636:M2970,1,FALSE)</f>
        <v>over weight</v>
      </c>
      <c r="K636" s="11" t="str">
        <f>VLOOKUP('Medical Examinations'!N636,'Medical Examinations'!N636:N2970,1,FALSE)</f>
        <v>normal</v>
      </c>
      <c r="L636" s="11" t="str">
        <f>VLOOKUP(Table3[[#This Row],[date of birth]],Table3[date of birth],1,FALSE)</f>
        <v>27-Sep-1982</v>
      </c>
      <c r="M636" s="11">
        <f>VLOOKUP(Table3[[#This Row],[age]],Table3[age],1,FALSE)</f>
        <v>40</v>
      </c>
      <c r="N636" s="65">
        <f>VLOOKUP(Table3[[#This Row],[charges2]],Table3[charges2],1,FALSE)</f>
        <v>5415.66</v>
      </c>
      <c r="O636" s="11" t="str">
        <f>VLOOKUP(Table3[[#This Row],[HOSPITAL TIER2]],Table3[HOSPITAL TIER2],1,FALSE)</f>
        <v>tier - 2</v>
      </c>
      <c r="P636" s="11" t="str">
        <f>VLOOKUP(Table3[[#This Row],[city tier2]],Table3[city tier2],1,FALSE)</f>
        <v>tier - 3</v>
      </c>
      <c r="Q636" s="11" t="str">
        <f>VLOOKUP(Table3[[#This Row],[state id2]],Table3[state id2],1,FALSE)</f>
        <v>R1013</v>
      </c>
      <c r="R636" s="11">
        <f t="shared" si="18"/>
        <v>-7.2295574582712491E-2</v>
      </c>
      <c r="S636" s="11">
        <f t="shared" si="19"/>
        <v>1.1990643182355917E-2</v>
      </c>
    </row>
    <row r="637" spans="1:19" x14ac:dyDescent="0.25">
      <c r="A637" s="20" t="str">
        <f>VLOOKUP('Customer Names'!A637,'Customer Names'!A637:A2972,1,FALSE)</f>
        <v>Id636</v>
      </c>
      <c r="B637" s="20" t="str">
        <f>VLOOKUP(Table6[[#This Row],[NAME]],Table6[NAME],1,FALSE)</f>
        <v>.  Hilda</v>
      </c>
      <c r="C637" s="11">
        <f>VLOOKUP(Table4[[#This Row],[BMI]],Table4[BMI],1,FALSE)</f>
        <v>43.11</v>
      </c>
      <c r="D637" s="11">
        <f>VLOOKUP(Table4[[#This Row],[HBA1C]],Table4[HBA1C],1,FALSE)</f>
        <v>4.67</v>
      </c>
      <c r="E637" s="11" t="str">
        <f>VLOOKUP(Table4[[#This Row],[Any Transplants]],Table4[Any Transplants],1,FALSE)</f>
        <v>No</v>
      </c>
      <c r="F637" s="11" t="str">
        <f>VLOOKUP(Table4[[#This Row],[Cancer history]],Table4[Cancer history],1,FALSE)</f>
        <v>No</v>
      </c>
      <c r="G637" s="11" t="str">
        <f>VLOOKUP(Table4[[#This Row],[Smoker2]],Table4[Smoker2],1,FALSE)</f>
        <v>NO</v>
      </c>
      <c r="H637" s="11" t="str">
        <f>VLOOKUP(Table4[[#This Row],[Heart Issues]],Table4[Heart Issues],1,FALSE)</f>
        <v>yes</v>
      </c>
      <c r="I637" s="11">
        <f>VLOOKUP(Table4[[#This Row],[Number of Major Surgeries]],Table4[Number of Major Surgeries],1,FALSE)</f>
        <v>0</v>
      </c>
      <c r="J637" s="11" t="str">
        <f>VLOOKUP('Medical Examinations'!M637,'Medical Examinations'!M637:M2971,1,FALSE)</f>
        <v>obesity</v>
      </c>
      <c r="K637" s="11" t="str">
        <f>VLOOKUP('Medical Examinations'!N637,'Medical Examinations'!N637:N2971,1,FALSE)</f>
        <v>normal</v>
      </c>
      <c r="L637" s="11" t="str">
        <f>VLOOKUP(Table3[[#This Row],[date of birth]],Table3[date of birth],1,FALSE)</f>
        <v>6-Jul-1991</v>
      </c>
      <c r="M637" s="11">
        <f>VLOOKUP(Table3[[#This Row],[age]],Table3[age],1,FALSE)</f>
        <v>31</v>
      </c>
      <c r="N637" s="65">
        <f>VLOOKUP(Table3[[#This Row],[charges2]],Table3[charges2],1,FALSE)</f>
        <v>5425.02</v>
      </c>
      <c r="O637" s="11" t="str">
        <f>VLOOKUP(Table3[[#This Row],[HOSPITAL TIER2]],Table3[HOSPITAL TIER2],1,FALSE)</f>
        <v>tier - 2</v>
      </c>
      <c r="P637" s="11" t="str">
        <f>VLOOKUP(Table3[[#This Row],[city tier2]],Table3[city tier2],1,FALSE)</f>
        <v>tier - 1</v>
      </c>
      <c r="Q637" s="11" t="str">
        <f>VLOOKUP(Table3[[#This Row],[state id2]],Table3[state id2],1,FALSE)</f>
        <v>R1012</v>
      </c>
      <c r="R637" s="11">
        <f t="shared" si="18"/>
        <v>-7.2415495066087979E-2</v>
      </c>
      <c r="S637" s="11">
        <f t="shared" si="19"/>
        <v>1.1853421150658549E-2</v>
      </c>
    </row>
    <row r="638" spans="1:19" x14ac:dyDescent="0.25">
      <c r="A638" s="20" t="str">
        <f>VLOOKUP('Customer Names'!A638,'Customer Names'!A638:A2973,1,FALSE)</f>
        <v>Id637</v>
      </c>
      <c r="B638" s="20" t="str">
        <f>VLOOKUP(Table6[[#This Row],[NAME]],Table6[NAME],1,FALSE)</f>
        <v>Stephanie</v>
      </c>
      <c r="C638" s="11">
        <f>VLOOKUP(Table4[[#This Row],[BMI]],Table4[BMI],1,FALSE)</f>
        <v>53.32</v>
      </c>
      <c r="D638" s="11">
        <f>VLOOKUP(Table4[[#This Row],[HBA1C]],Table4[HBA1C],1,FALSE)</f>
        <v>5.0599999999999996</v>
      </c>
      <c r="E638" s="11" t="str">
        <f>VLOOKUP(Table4[[#This Row],[Any Transplants]],Table4[Any Transplants],1,FALSE)</f>
        <v>No</v>
      </c>
      <c r="F638" s="11" t="str">
        <f>VLOOKUP(Table4[[#This Row],[Cancer history]],Table4[Cancer history],1,FALSE)</f>
        <v>No</v>
      </c>
      <c r="G638" s="11" t="str">
        <f>VLOOKUP(Table4[[#This Row],[Smoker2]],Table4[Smoker2],1,FALSE)</f>
        <v>NO</v>
      </c>
      <c r="H638" s="11" t="str">
        <f>VLOOKUP(Table4[[#This Row],[Heart Issues]],Table4[Heart Issues],1,FALSE)</f>
        <v>No</v>
      </c>
      <c r="I638" s="11">
        <f>VLOOKUP(Table4[[#This Row],[Number of Major Surgeries]],Table4[Number of Major Surgeries],1,FALSE)</f>
        <v>0</v>
      </c>
      <c r="J638" s="11" t="str">
        <f>VLOOKUP('Medical Examinations'!M638,'Medical Examinations'!M638:M2972,1,FALSE)</f>
        <v>obesity</v>
      </c>
      <c r="K638" s="11" t="str">
        <f>VLOOKUP('Medical Examinations'!N638,'Medical Examinations'!N638:N2972,1,FALSE)</f>
        <v>normal</v>
      </c>
      <c r="L638" s="11" t="str">
        <f>VLOOKUP(Table3[[#This Row],[date of birth]],Table3[date of birth],1,FALSE)</f>
        <v>17-Sep-1992</v>
      </c>
      <c r="M638" s="11">
        <f>VLOOKUP(Table3[[#This Row],[age]],Table3[age],1,FALSE)</f>
        <v>30</v>
      </c>
      <c r="N638" s="65">
        <f>VLOOKUP(Table3[[#This Row],[charges2]],Table3[charges2],1,FALSE)</f>
        <v>5428.73</v>
      </c>
      <c r="O638" s="11" t="str">
        <f>VLOOKUP(Table3[[#This Row],[HOSPITAL TIER2]],Table3[HOSPITAL TIER2],1,FALSE)</f>
        <v>tier - 3</v>
      </c>
      <c r="P638" s="11" t="str">
        <f>VLOOKUP(Table3[[#This Row],[city tier2]],Table3[city tier2],1,FALSE)</f>
        <v>tier - 1</v>
      </c>
      <c r="Q638" s="11" t="str">
        <f>VLOOKUP(Table3[[#This Row],[state id2]],Table3[state id2],1,FALSE)</f>
        <v>R1017</v>
      </c>
      <c r="R638" s="11">
        <f t="shared" si="18"/>
        <v>-7.1426962010495143E-2</v>
      </c>
      <c r="S638" s="11">
        <f t="shared" si="19"/>
        <v>1.132008336165663E-2</v>
      </c>
    </row>
    <row r="639" spans="1:19" x14ac:dyDescent="0.25">
      <c r="A639" s="20" t="str">
        <f>VLOOKUP('Customer Names'!A639,'Customer Names'!A639:A2974,1,FALSE)</f>
        <v>Id638</v>
      </c>
      <c r="B639" s="20" t="str">
        <f>VLOOKUP(Table6[[#This Row],[NAME]],Table6[NAME],1,FALSE)</f>
        <v>Doug</v>
      </c>
      <c r="C639" s="11">
        <f>VLOOKUP(Table4[[#This Row],[BMI]],Table4[BMI],1,FALSE)</f>
        <v>38.04</v>
      </c>
      <c r="D639" s="11">
        <f>VLOOKUP(Table4[[#This Row],[HBA1C]],Table4[HBA1C],1,FALSE)</f>
        <v>5.0199999999999996</v>
      </c>
      <c r="E639" s="11" t="str">
        <f>VLOOKUP(Table4[[#This Row],[Any Transplants]],Table4[Any Transplants],1,FALSE)</f>
        <v>No</v>
      </c>
      <c r="F639" s="11" t="str">
        <f>VLOOKUP(Table4[[#This Row],[Cancer history]],Table4[Cancer history],1,FALSE)</f>
        <v>No</v>
      </c>
      <c r="G639" s="11" t="str">
        <f>VLOOKUP(Table4[[#This Row],[Smoker2]],Table4[Smoker2],1,FALSE)</f>
        <v>NO</v>
      </c>
      <c r="H639" s="11" t="str">
        <f>VLOOKUP(Table4[[#This Row],[Heart Issues]],Table4[Heart Issues],1,FALSE)</f>
        <v>yes</v>
      </c>
      <c r="I639" s="11">
        <f>VLOOKUP(Table4[[#This Row],[Number of Major Surgeries]],Table4[Number of Major Surgeries],1,FALSE)</f>
        <v>1</v>
      </c>
      <c r="J639" s="11" t="str">
        <f>VLOOKUP('Medical Examinations'!M639,'Medical Examinations'!M639:M2973,1,FALSE)</f>
        <v>obesity</v>
      </c>
      <c r="K639" s="11" t="str">
        <f>VLOOKUP('Medical Examinations'!N639,'Medical Examinations'!N639:N2973,1,FALSE)</f>
        <v>normal</v>
      </c>
      <c r="L639" s="11" t="str">
        <f>VLOOKUP(Table3[[#This Row],[date of birth]],Table3[date of birth],1,FALSE)</f>
        <v>8-Jun-1978</v>
      </c>
      <c r="M639" s="11">
        <f>VLOOKUP(Table3[[#This Row],[age]],Table3[age],1,FALSE)</f>
        <v>45</v>
      </c>
      <c r="N639" s="65">
        <f>VLOOKUP(Table3[[#This Row],[charges2]],Table3[charges2],1,FALSE)</f>
        <v>5428.98</v>
      </c>
      <c r="O639" s="11" t="str">
        <f>VLOOKUP(Table3[[#This Row],[HOSPITAL TIER2]],Table3[HOSPITAL TIER2],1,FALSE)</f>
        <v>tier - 2</v>
      </c>
      <c r="P639" s="11" t="str">
        <f>VLOOKUP(Table3[[#This Row],[city tier2]],Table3[city tier2],1,FALSE)</f>
        <v>tier - 2</v>
      </c>
      <c r="Q639" s="11" t="str">
        <f>VLOOKUP(Table3[[#This Row],[state id2]],Table3[state id2],1,FALSE)</f>
        <v>R1012</v>
      </c>
      <c r="R639" s="11">
        <f t="shared" si="18"/>
        <v>-6.9595710551594164E-2</v>
      </c>
      <c r="S639" s="11">
        <f t="shared" si="19"/>
        <v>1.086692222302151E-2</v>
      </c>
    </row>
    <row r="640" spans="1:19" x14ac:dyDescent="0.25">
      <c r="A640" s="20" t="str">
        <f>VLOOKUP('Customer Names'!A640,'Customer Names'!A640:A2975,1,FALSE)</f>
        <v>Id639</v>
      </c>
      <c r="B640" s="20" t="str">
        <f>VLOOKUP(Table6[[#This Row],[NAME]],Table6[NAME],1,FALSE)</f>
        <v>Bethany N.</v>
      </c>
      <c r="C640" s="11">
        <f>VLOOKUP(Table4[[#This Row],[BMI]],Table4[BMI],1,FALSE)</f>
        <v>37.9</v>
      </c>
      <c r="D640" s="11">
        <f>VLOOKUP(Table4[[#This Row],[HBA1C]],Table4[HBA1C],1,FALSE)</f>
        <v>7.76</v>
      </c>
      <c r="E640" s="11" t="str">
        <f>VLOOKUP(Table4[[#This Row],[Any Transplants]],Table4[Any Transplants],1,FALSE)</f>
        <v>No</v>
      </c>
      <c r="F640" s="11" t="str">
        <f>VLOOKUP(Table4[[#This Row],[Cancer history]],Table4[Cancer history],1,FALSE)</f>
        <v>No</v>
      </c>
      <c r="G640" s="11" t="str">
        <f>VLOOKUP(Table4[[#This Row],[Smoker2]],Table4[Smoker2],1,FALSE)</f>
        <v>NO</v>
      </c>
      <c r="H640" s="11" t="str">
        <f>VLOOKUP(Table4[[#This Row],[Heart Issues]],Table4[Heart Issues],1,FALSE)</f>
        <v>No</v>
      </c>
      <c r="I640" s="11">
        <f>VLOOKUP(Table4[[#This Row],[Number of Major Surgeries]],Table4[Number of Major Surgeries],1,FALSE)</f>
        <v>0</v>
      </c>
      <c r="J640" s="11" t="str">
        <f>VLOOKUP('Medical Examinations'!M640,'Medical Examinations'!M640:M2974,1,FALSE)</f>
        <v>obesity</v>
      </c>
      <c r="K640" s="11" t="str">
        <f>VLOOKUP('Medical Examinations'!N640,'Medical Examinations'!N640:N2974,1,FALSE)</f>
        <v>diabetes</v>
      </c>
      <c r="L640" s="11" t="str">
        <f>VLOOKUP(Table3[[#This Row],[date of birth]],Table3[date of birth],1,FALSE)</f>
        <v>25-Aug-1982</v>
      </c>
      <c r="M640" s="11">
        <f>VLOOKUP(Table3[[#This Row],[age]],Table3[age],1,FALSE)</f>
        <v>40</v>
      </c>
      <c r="N640" s="65">
        <f>VLOOKUP(Table3[[#This Row],[charges2]],Table3[charges2],1,FALSE)</f>
        <v>5438.75</v>
      </c>
      <c r="O640" s="11" t="str">
        <f>VLOOKUP(Table3[[#This Row],[HOSPITAL TIER2]],Table3[HOSPITAL TIER2],1,FALSE)</f>
        <v>tier - 3</v>
      </c>
      <c r="P640" s="11" t="str">
        <f>VLOOKUP(Table3[[#This Row],[city tier2]],Table3[city tier2],1,FALSE)</f>
        <v>tier - 2</v>
      </c>
      <c r="Q640" s="11" t="str">
        <f>VLOOKUP(Table3[[#This Row],[state id2]],Table3[state id2],1,FALSE)</f>
        <v>R1013</v>
      </c>
      <c r="R640" s="11">
        <f t="shared" si="18"/>
        <v>-6.9670011905233767E-2</v>
      </c>
      <c r="S640" s="11">
        <f t="shared" si="19"/>
        <v>1.0902124794541831E-2</v>
      </c>
    </row>
    <row r="641" spans="1:19" x14ac:dyDescent="0.25">
      <c r="A641" s="20" t="str">
        <f>VLOOKUP('Customer Names'!A641,'Customer Names'!A641:A2976,1,FALSE)</f>
        <v>Id640</v>
      </c>
      <c r="B641" s="20" t="str">
        <f>VLOOKUP(Table6[[#This Row],[NAME]],Table6[NAME],1,FALSE)</f>
        <v>.  Sandra H</v>
      </c>
      <c r="C641" s="11">
        <f>VLOOKUP(Table4[[#This Row],[BMI]],Table4[BMI],1,FALSE)</f>
        <v>39.6</v>
      </c>
      <c r="D641" s="11">
        <f>VLOOKUP(Table4[[#This Row],[HBA1C]],Table4[HBA1C],1,FALSE)</f>
        <v>9.32</v>
      </c>
      <c r="E641" s="11" t="str">
        <f>VLOOKUP(Table4[[#This Row],[Any Transplants]],Table4[Any Transplants],1,FALSE)</f>
        <v>No</v>
      </c>
      <c r="F641" s="11" t="str">
        <f>VLOOKUP(Table4[[#This Row],[Cancer history]],Table4[Cancer history],1,FALSE)</f>
        <v>No</v>
      </c>
      <c r="G641" s="11" t="str">
        <f>VLOOKUP(Table4[[#This Row],[Smoker2]],Table4[Smoker2],1,FALSE)</f>
        <v>NO</v>
      </c>
      <c r="H641" s="11" t="str">
        <f>VLOOKUP(Table4[[#This Row],[Heart Issues]],Table4[Heart Issues],1,FALSE)</f>
        <v>No</v>
      </c>
      <c r="I641" s="11">
        <f>VLOOKUP(Table4[[#This Row],[Number of Major Surgeries]],Table4[Number of Major Surgeries],1,FALSE)</f>
        <v>0</v>
      </c>
      <c r="J641" s="11" t="str">
        <f>VLOOKUP('Medical Examinations'!M641,'Medical Examinations'!M641:M2975,1,FALSE)</f>
        <v>obesity</v>
      </c>
      <c r="K641" s="11" t="str">
        <f>VLOOKUP('Medical Examinations'!N641,'Medical Examinations'!N641:N2975,1,FALSE)</f>
        <v>diabetes</v>
      </c>
      <c r="L641" s="11" t="str">
        <f>VLOOKUP(Table3[[#This Row],[date of birth]],Table3[date of birth],1,FALSE)</f>
        <v>25-Dec-1986</v>
      </c>
      <c r="M641" s="11">
        <f>VLOOKUP(Table3[[#This Row],[age]],Table3[age],1,FALSE)</f>
        <v>36</v>
      </c>
      <c r="N641" s="65">
        <f>VLOOKUP(Table3[[#This Row],[charges2]],Table3[charges2],1,FALSE)</f>
        <v>5458.05</v>
      </c>
      <c r="O641" s="11" t="str">
        <f>VLOOKUP(Table3[[#This Row],[HOSPITAL TIER2]],Table3[HOSPITAL TIER2],1,FALSE)</f>
        <v>tier - 2</v>
      </c>
      <c r="P641" s="11" t="str">
        <f>VLOOKUP(Table3[[#This Row],[city tier2]],Table3[city tier2],1,FALSE)</f>
        <v>tier - 2</v>
      </c>
      <c r="Q641" s="11" t="str">
        <f>VLOOKUP(Table3[[#This Row],[state id2]],Table3[state id2],1,FALSE)</f>
        <v>R1024</v>
      </c>
      <c r="R641" s="11">
        <f t="shared" si="18"/>
        <v>-6.9490417306224794E-2</v>
      </c>
      <c r="S641" s="11">
        <f t="shared" si="19"/>
        <v>1.101613404111865E-2</v>
      </c>
    </row>
    <row r="642" spans="1:19" x14ac:dyDescent="0.25">
      <c r="A642" s="20" t="str">
        <f>VLOOKUP('Customer Names'!A642,'Customer Names'!A642:A2977,1,FALSE)</f>
        <v>Id641</v>
      </c>
      <c r="B642" s="20" t="str">
        <f>VLOOKUP(Table6[[#This Row],[NAME]],Table6[NAME],1,FALSE)</f>
        <v>Takuo</v>
      </c>
      <c r="C642" s="11">
        <f>VLOOKUP(Table4[[#This Row],[BMI]],Table4[BMI],1,FALSE)</f>
        <v>50.92</v>
      </c>
      <c r="D642" s="11">
        <f>VLOOKUP(Table4[[#This Row],[HBA1C]],Table4[HBA1C],1,FALSE)</f>
        <v>5.31</v>
      </c>
      <c r="E642" s="11" t="str">
        <f>VLOOKUP(Table4[[#This Row],[Any Transplants]],Table4[Any Transplants],1,FALSE)</f>
        <v>No</v>
      </c>
      <c r="F642" s="11" t="str">
        <f>VLOOKUP(Table4[[#This Row],[Cancer history]],Table4[Cancer history],1,FALSE)</f>
        <v>No</v>
      </c>
      <c r="G642" s="11" t="str">
        <f>VLOOKUP(Table4[[#This Row],[Smoker2]],Table4[Smoker2],1,FALSE)</f>
        <v>NO</v>
      </c>
      <c r="H642" s="11" t="str">
        <f>VLOOKUP(Table4[[#This Row],[Heart Issues]],Table4[Heart Issues],1,FALSE)</f>
        <v>yes</v>
      </c>
      <c r="I642" s="11">
        <f>VLOOKUP(Table4[[#This Row],[Number of Major Surgeries]],Table4[Number of Major Surgeries],1,FALSE)</f>
        <v>1</v>
      </c>
      <c r="J642" s="11" t="str">
        <f>VLOOKUP('Medical Examinations'!M642,'Medical Examinations'!M642:M2976,1,FALSE)</f>
        <v>obesity</v>
      </c>
      <c r="K642" s="11" t="str">
        <f>VLOOKUP('Medical Examinations'!N642,'Medical Examinations'!N642:N2976,1,FALSE)</f>
        <v>normal</v>
      </c>
      <c r="L642" s="11" t="str">
        <f>VLOOKUP(Table3[[#This Row],[date of birth]],Table3[date of birth],1,FALSE)</f>
        <v>24-Oct-1973</v>
      </c>
      <c r="M642" s="11">
        <f>VLOOKUP(Table3[[#This Row],[age]],Table3[age],1,FALSE)</f>
        <v>49</v>
      </c>
      <c r="N642" s="65">
        <f>VLOOKUP(Table3[[#This Row],[charges2]],Table3[charges2],1,FALSE)</f>
        <v>5466.88</v>
      </c>
      <c r="O642" s="11" t="str">
        <f>VLOOKUP(Table3[[#This Row],[HOSPITAL TIER2]],Table3[HOSPITAL TIER2],1,FALSE)</f>
        <v>tier - 2</v>
      </c>
      <c r="P642" s="11" t="str">
        <f>VLOOKUP(Table3[[#This Row],[city tier2]],Table3[city tier2],1,FALSE)</f>
        <v>tier - 2</v>
      </c>
      <c r="Q642" s="11" t="str">
        <f>VLOOKUP(Table3[[#This Row],[state id2]],Table3[state id2],1,FALSE)</f>
        <v>R1013</v>
      </c>
      <c r="R642" s="11">
        <f t="shared" si="18"/>
        <v>-6.9039165525061216E-2</v>
      </c>
      <c r="S642" s="11">
        <f t="shared" si="19"/>
        <v>1.1530756106349013E-2</v>
      </c>
    </row>
    <row r="643" spans="1:19" x14ac:dyDescent="0.25">
      <c r="A643" s="20" t="str">
        <f>VLOOKUP('Customer Names'!A643,'Customer Names'!A643:A2978,1,FALSE)</f>
        <v>Id642</v>
      </c>
      <c r="B643" s="20" t="str">
        <f>VLOOKUP(Table6[[#This Row],[NAME]],Table6[NAME],1,FALSE)</f>
        <v>Kelly A.</v>
      </c>
      <c r="C643" s="11">
        <f>VLOOKUP(Table4[[#This Row],[BMI]],Table4[BMI],1,FALSE)</f>
        <v>21.85</v>
      </c>
      <c r="D643" s="11">
        <f>VLOOKUP(Table4[[#This Row],[HBA1C]],Table4[HBA1C],1,FALSE)</f>
        <v>5.56</v>
      </c>
      <c r="E643" s="11" t="str">
        <f>VLOOKUP(Table4[[#This Row],[Any Transplants]],Table4[Any Transplants],1,FALSE)</f>
        <v>No</v>
      </c>
      <c r="F643" s="11" t="str">
        <f>VLOOKUP(Table4[[#This Row],[Cancer history]],Table4[Cancer history],1,FALSE)</f>
        <v>No</v>
      </c>
      <c r="G643" s="11" t="str">
        <f>VLOOKUP(Table4[[#This Row],[Smoker2]],Table4[Smoker2],1,FALSE)</f>
        <v>YES</v>
      </c>
      <c r="H643" s="11" t="str">
        <f>VLOOKUP(Table4[[#This Row],[Heart Issues]],Table4[Heart Issues],1,FALSE)</f>
        <v>yes</v>
      </c>
      <c r="I643" s="11">
        <f>VLOOKUP(Table4[[#This Row],[Number of Major Surgeries]],Table4[Number of Major Surgeries],1,FALSE)</f>
        <v>0</v>
      </c>
      <c r="J643" s="11" t="str">
        <f>VLOOKUP('Medical Examinations'!M643,'Medical Examinations'!M643:M2977,1,FALSE)</f>
        <v>normal weight</v>
      </c>
      <c r="K643" s="11" t="str">
        <f>VLOOKUP('Medical Examinations'!N643,'Medical Examinations'!N643:N2977,1,FALSE)</f>
        <v>normal</v>
      </c>
      <c r="L643" s="11" t="str">
        <f>VLOOKUP(Table3[[#This Row],[date of birth]],Table3[date of birth],1,FALSE)</f>
        <v>2-Dec-1986</v>
      </c>
      <c r="M643" s="11">
        <f>VLOOKUP(Table3[[#This Row],[age]],Table3[age],1,FALSE)</f>
        <v>36</v>
      </c>
      <c r="N643" s="65">
        <f>VLOOKUP(Table3[[#This Row],[charges2]],Table3[charges2],1,FALSE)</f>
        <v>5469.01</v>
      </c>
      <c r="O643" s="11" t="str">
        <f>VLOOKUP(Table3[[#This Row],[HOSPITAL TIER2]],Table3[HOSPITAL TIER2],1,FALSE)</f>
        <v>tier - 2</v>
      </c>
      <c r="P643" s="11" t="str">
        <f>VLOOKUP(Table3[[#This Row],[city tier2]],Table3[city tier2],1,FALSE)</f>
        <v>tier - 2</v>
      </c>
      <c r="Q643" s="11" t="str">
        <f>VLOOKUP(Table3[[#This Row],[state id2]],Table3[state id2],1,FALSE)</f>
        <v>R1024</v>
      </c>
      <c r="R643" s="11">
        <f t="shared" ref="R643:R706" si="20">CORREL(M643:M2977,C643:C2977)</f>
        <v>-6.9845999673359305E-2</v>
      </c>
      <c r="S643" s="11">
        <f t="shared" ref="S643:S706" si="21">CORREL(M643:M2977,D643:D2977)</f>
        <v>1.1668067457342968E-2</v>
      </c>
    </row>
    <row r="644" spans="1:19" x14ac:dyDescent="0.25">
      <c r="A644" s="20" t="str">
        <f>VLOOKUP('Customer Names'!A644,'Customer Names'!A644:A2979,1,FALSE)</f>
        <v>Id643</v>
      </c>
      <c r="B644" s="20" t="str">
        <f>VLOOKUP(Table6[[#This Row],[NAME]],Table6[NAME],1,FALSE)</f>
        <v>Scott</v>
      </c>
      <c r="C644" s="11">
        <f>VLOOKUP(Table4[[#This Row],[BMI]],Table4[BMI],1,FALSE)</f>
        <v>36.08</v>
      </c>
      <c r="D644" s="11">
        <f>VLOOKUP(Table4[[#This Row],[HBA1C]],Table4[HBA1C],1,FALSE)</f>
        <v>7.11</v>
      </c>
      <c r="E644" s="11" t="str">
        <f>VLOOKUP(Table4[[#This Row],[Any Transplants]],Table4[Any Transplants],1,FALSE)</f>
        <v>No</v>
      </c>
      <c r="F644" s="11" t="str">
        <f>VLOOKUP(Table4[[#This Row],[Cancer history]],Table4[Cancer history],1,FALSE)</f>
        <v>Yes</v>
      </c>
      <c r="G644" s="11" t="str">
        <f>VLOOKUP(Table4[[#This Row],[Smoker2]],Table4[Smoker2],1,FALSE)</f>
        <v>NO</v>
      </c>
      <c r="H644" s="11" t="str">
        <f>VLOOKUP(Table4[[#This Row],[Heart Issues]],Table4[Heart Issues],1,FALSE)</f>
        <v>yes</v>
      </c>
      <c r="I644" s="11">
        <f>VLOOKUP(Table4[[#This Row],[Number of Major Surgeries]],Table4[Number of Major Surgeries],1,FALSE)</f>
        <v>1</v>
      </c>
      <c r="J644" s="11" t="str">
        <f>VLOOKUP('Medical Examinations'!M644,'Medical Examinations'!M644:M2978,1,FALSE)</f>
        <v>obesity</v>
      </c>
      <c r="K644" s="11" t="str">
        <f>VLOOKUP('Medical Examinations'!N644,'Medical Examinations'!N644:N2978,1,FALSE)</f>
        <v>diabetes</v>
      </c>
      <c r="L644" s="11" t="str">
        <f>VLOOKUP(Table3[[#This Row],[date of birth]],Table3[date of birth],1,FALSE)</f>
        <v>12-Jul-1986</v>
      </c>
      <c r="M644" s="11">
        <f>VLOOKUP(Table3[[#This Row],[age]],Table3[age],1,FALSE)</f>
        <v>36</v>
      </c>
      <c r="N644" s="65">
        <f>VLOOKUP(Table3[[#This Row],[charges2]],Table3[charges2],1,FALSE)</f>
        <v>5472.45</v>
      </c>
      <c r="O644" s="11" t="str">
        <f>VLOOKUP(Table3[[#This Row],[HOSPITAL TIER2]],Table3[HOSPITAL TIER2],1,FALSE)</f>
        <v>tier - 2</v>
      </c>
      <c r="P644" s="11" t="str">
        <f>VLOOKUP(Table3[[#This Row],[city tier2]],Table3[city tier2],1,FALSE)</f>
        <v>tier - 3</v>
      </c>
      <c r="Q644" s="11" t="str">
        <f>VLOOKUP(Table3[[#This Row],[state id2]],Table3[state id2],1,FALSE)</f>
        <v>R1011</v>
      </c>
      <c r="R644" s="11">
        <f t="shared" si="20"/>
        <v>-7.0262233826781748E-2</v>
      </c>
      <c r="S644" s="11">
        <f t="shared" si="21"/>
        <v>1.1497759955257397E-2</v>
      </c>
    </row>
    <row r="645" spans="1:19" x14ac:dyDescent="0.25">
      <c r="A645" s="20" t="str">
        <f>VLOOKUP('Customer Names'!A645,'Customer Names'!A645:A2980,1,FALSE)</f>
        <v>Id644</v>
      </c>
      <c r="B645" s="20" t="str">
        <f>VLOOKUP(Table6[[#This Row],[NAME]],Table6[NAME],1,FALSE)</f>
        <v>Benoit</v>
      </c>
      <c r="C645" s="11">
        <f>VLOOKUP(Table4[[#This Row],[BMI]],Table4[BMI],1,FALSE)</f>
        <v>40.44</v>
      </c>
      <c r="D645" s="11">
        <f>VLOOKUP(Table4[[#This Row],[HBA1C]],Table4[HBA1C],1,FALSE)</f>
        <v>5.13</v>
      </c>
      <c r="E645" s="11" t="str">
        <f>VLOOKUP(Table4[[#This Row],[Any Transplants]],Table4[Any Transplants],1,FALSE)</f>
        <v>No</v>
      </c>
      <c r="F645" s="11" t="str">
        <f>VLOOKUP(Table4[[#This Row],[Cancer history]],Table4[Cancer history],1,FALSE)</f>
        <v>Yes</v>
      </c>
      <c r="G645" s="11" t="str">
        <f>VLOOKUP(Table4[[#This Row],[Smoker2]],Table4[Smoker2],1,FALSE)</f>
        <v>NO</v>
      </c>
      <c r="H645" s="11" t="str">
        <f>VLOOKUP(Table4[[#This Row],[Heart Issues]],Table4[Heart Issues],1,FALSE)</f>
        <v>yes</v>
      </c>
      <c r="I645" s="11">
        <f>VLOOKUP(Table4[[#This Row],[Number of Major Surgeries]],Table4[Number of Major Surgeries],1,FALSE)</f>
        <v>1</v>
      </c>
      <c r="J645" s="11" t="str">
        <f>VLOOKUP('Medical Examinations'!M645,'Medical Examinations'!M645:M2979,1,FALSE)</f>
        <v>obesity</v>
      </c>
      <c r="K645" s="11" t="str">
        <f>VLOOKUP('Medical Examinations'!N645,'Medical Examinations'!N645:N2979,1,FALSE)</f>
        <v>normal</v>
      </c>
      <c r="L645" s="11" t="str">
        <f>VLOOKUP(Table3[[#This Row],[date of birth]],Table3[date of birth],1,FALSE)</f>
        <v>30-Sep-1986</v>
      </c>
      <c r="M645" s="11">
        <f>VLOOKUP(Table3[[#This Row],[age]],Table3[age],1,FALSE)</f>
        <v>36</v>
      </c>
      <c r="N645" s="65">
        <f>VLOOKUP(Table3[[#This Row],[charges2]],Table3[charges2],1,FALSE)</f>
        <v>5478.04</v>
      </c>
      <c r="O645" s="11" t="str">
        <f>VLOOKUP(Table3[[#This Row],[HOSPITAL TIER2]],Table3[HOSPITAL TIER2],1,FALSE)</f>
        <v>tier - 2</v>
      </c>
      <c r="P645" s="11" t="str">
        <f>VLOOKUP(Table3[[#This Row],[city tier2]],Table3[city tier2],1,FALSE)</f>
        <v>tier - 3</v>
      </c>
      <c r="Q645" s="11" t="str">
        <f>VLOOKUP(Table3[[#This Row],[state id2]],Table3[state id2],1,FALSE)</f>
        <v>R1013</v>
      </c>
      <c r="R645" s="11">
        <f t="shared" si="20"/>
        <v>-6.9965371055905626E-2</v>
      </c>
      <c r="S645" s="11">
        <f t="shared" si="21"/>
        <v>1.1607643704046596E-2</v>
      </c>
    </row>
    <row r="646" spans="1:19" x14ac:dyDescent="0.25">
      <c r="A646" s="20" t="str">
        <f>VLOOKUP('Customer Names'!A646,'Customer Names'!A646:A2981,1,FALSE)</f>
        <v>Id645</v>
      </c>
      <c r="B646" s="20" t="str">
        <f>VLOOKUP(Table6[[#This Row],[NAME]],Table6[NAME],1,FALSE)</f>
        <v>Elizabeth M.</v>
      </c>
      <c r="C646" s="11">
        <f>VLOOKUP(Table4[[#This Row],[BMI]],Table4[BMI],1,FALSE)</f>
        <v>38.094999999999999</v>
      </c>
      <c r="D646" s="11">
        <f>VLOOKUP(Table4[[#This Row],[HBA1C]],Table4[HBA1C],1,FALSE)</f>
        <v>10.199999999999999</v>
      </c>
      <c r="E646" s="11" t="str">
        <f>VLOOKUP(Table4[[#This Row],[Any Transplants]],Table4[Any Transplants],1,FALSE)</f>
        <v>No</v>
      </c>
      <c r="F646" s="11" t="str">
        <f>VLOOKUP(Table4[[#This Row],[Cancer history]],Table4[Cancer history],1,FALSE)</f>
        <v>No</v>
      </c>
      <c r="G646" s="11" t="str">
        <f>VLOOKUP(Table4[[#This Row],[Smoker2]],Table4[Smoker2],1,FALSE)</f>
        <v>NO</v>
      </c>
      <c r="H646" s="11" t="str">
        <f>VLOOKUP(Table4[[#This Row],[Heart Issues]],Table4[Heart Issues],1,FALSE)</f>
        <v>No</v>
      </c>
      <c r="I646" s="11">
        <f>VLOOKUP(Table4[[#This Row],[Number of Major Surgeries]],Table4[Number of Major Surgeries],1,FALSE)</f>
        <v>0</v>
      </c>
      <c r="J646" s="11" t="str">
        <f>VLOOKUP('Medical Examinations'!M646,'Medical Examinations'!M646:M2980,1,FALSE)</f>
        <v>obesity</v>
      </c>
      <c r="K646" s="11" t="str">
        <f>VLOOKUP('Medical Examinations'!N646,'Medical Examinations'!N646:N2980,1,FALSE)</f>
        <v>diabetes</v>
      </c>
      <c r="L646" s="11" t="str">
        <f>VLOOKUP(Table3[[#This Row],[date of birth]],Table3[date of birth],1,FALSE)</f>
        <v>26-Aug-1984</v>
      </c>
      <c r="M646" s="11">
        <f>VLOOKUP(Table3[[#This Row],[age]],Table3[age],1,FALSE)</f>
        <v>38</v>
      </c>
      <c r="N646" s="65">
        <f>VLOOKUP(Table3[[#This Row],[charges2]],Table3[charges2],1,FALSE)</f>
        <v>5484.47</v>
      </c>
      <c r="O646" s="11" t="str">
        <f>VLOOKUP(Table3[[#This Row],[HOSPITAL TIER2]],Table3[HOSPITAL TIER2],1,FALSE)</f>
        <v>tier - 2</v>
      </c>
      <c r="P646" s="11" t="str">
        <f>VLOOKUP(Table3[[#This Row],[city tier2]],Table3[city tier2],1,FALSE)</f>
        <v>tier - 2</v>
      </c>
      <c r="Q646" s="11" t="str">
        <f>VLOOKUP(Table3[[#This Row],[state id2]],Table3[state id2],1,FALSE)</f>
        <v>R1013</v>
      </c>
      <c r="R646" s="11">
        <f t="shared" si="20"/>
        <v>-6.9475278607499719E-2</v>
      </c>
      <c r="S646" s="11">
        <f t="shared" si="21"/>
        <v>1.1359760938036428E-2</v>
      </c>
    </row>
    <row r="647" spans="1:19" x14ac:dyDescent="0.25">
      <c r="A647" s="20" t="str">
        <f>VLOOKUP('Customer Names'!A647,'Customer Names'!A647:A2982,1,FALSE)</f>
        <v>Id646</v>
      </c>
      <c r="B647" s="20" t="str">
        <f>VLOOKUP(Table6[[#This Row],[NAME]],Table6[NAME],1,FALSE)</f>
        <v>Jessica A.</v>
      </c>
      <c r="C647" s="11">
        <f>VLOOKUP(Table4[[#This Row],[BMI]],Table4[BMI],1,FALSE)</f>
        <v>44.95</v>
      </c>
      <c r="D647" s="11">
        <f>VLOOKUP(Table4[[#This Row],[HBA1C]],Table4[HBA1C],1,FALSE)</f>
        <v>10.4</v>
      </c>
      <c r="E647" s="11" t="str">
        <f>VLOOKUP(Table4[[#This Row],[Any Transplants]],Table4[Any Transplants],1,FALSE)</f>
        <v>No</v>
      </c>
      <c r="F647" s="11" t="str">
        <f>VLOOKUP(Table4[[#This Row],[Cancer history]],Table4[Cancer history],1,FALSE)</f>
        <v>No</v>
      </c>
      <c r="G647" s="11" t="str">
        <f>VLOOKUP(Table4[[#This Row],[Smoker2]],Table4[Smoker2],1,FALSE)</f>
        <v>NO</v>
      </c>
      <c r="H647" s="11" t="str">
        <f>VLOOKUP(Table4[[#This Row],[Heart Issues]],Table4[Heart Issues],1,FALSE)</f>
        <v>No</v>
      </c>
      <c r="I647" s="11">
        <f>VLOOKUP(Table4[[#This Row],[Number of Major Surgeries]],Table4[Number of Major Surgeries],1,FALSE)</f>
        <v>0</v>
      </c>
      <c r="J647" s="11" t="str">
        <f>VLOOKUP('Medical Examinations'!M647,'Medical Examinations'!M647:M2981,1,FALSE)</f>
        <v>obesity</v>
      </c>
      <c r="K647" s="11" t="str">
        <f>VLOOKUP('Medical Examinations'!N647,'Medical Examinations'!N647:N2981,1,FALSE)</f>
        <v>diabetes</v>
      </c>
      <c r="L647" s="11" t="str">
        <f>VLOOKUP(Table3[[#This Row],[date of birth]],Table3[date of birth],1,FALSE)</f>
        <v>17-Aug-1984</v>
      </c>
      <c r="M647" s="11">
        <f>VLOOKUP(Table3[[#This Row],[age]],Table3[age],1,FALSE)</f>
        <v>38</v>
      </c>
      <c r="N647" s="65">
        <f>VLOOKUP(Table3[[#This Row],[charges2]],Table3[charges2],1,FALSE)</f>
        <v>5488.26</v>
      </c>
      <c r="O647" s="11" t="str">
        <f>VLOOKUP(Table3[[#This Row],[HOSPITAL TIER2]],Table3[HOSPITAL TIER2],1,FALSE)</f>
        <v>tier - 2</v>
      </c>
      <c r="P647" s="11" t="str">
        <f>VLOOKUP(Table3[[#This Row],[city tier2]],Table3[city tier2],1,FALSE)</f>
        <v>tier - 3</v>
      </c>
      <c r="Q647" s="11" t="str">
        <f>VLOOKUP(Table3[[#This Row],[state id2]],Table3[state id2],1,FALSE)</f>
        <v>R1011</v>
      </c>
      <c r="R647" s="11">
        <f t="shared" si="20"/>
        <v>-6.9187365632119122E-2</v>
      </c>
      <c r="S647" s="11">
        <f t="shared" si="21"/>
        <v>1.187267344105606E-2</v>
      </c>
    </row>
    <row r="648" spans="1:19" x14ac:dyDescent="0.25">
      <c r="A648" s="20" t="str">
        <f>VLOOKUP('Customer Names'!A648,'Customer Names'!A648:A2983,1,FALSE)</f>
        <v>Id647</v>
      </c>
      <c r="B648" s="20" t="str">
        <f>VLOOKUP(Table6[[#This Row],[NAME]],Table6[NAME],1,FALSE)</f>
        <v>Monica K</v>
      </c>
      <c r="C648" s="11">
        <f>VLOOKUP(Table4[[#This Row],[BMI]],Table4[BMI],1,FALSE)</f>
        <v>35.54</v>
      </c>
      <c r="D648" s="11">
        <f>VLOOKUP(Table4[[#This Row],[HBA1C]],Table4[HBA1C],1,FALSE)</f>
        <v>10.67</v>
      </c>
      <c r="E648" s="11" t="str">
        <f>VLOOKUP(Table4[[#This Row],[Any Transplants]],Table4[Any Transplants],1,FALSE)</f>
        <v>No</v>
      </c>
      <c r="F648" s="11" t="str">
        <f>VLOOKUP(Table4[[#This Row],[Cancer history]],Table4[Cancer history],1,FALSE)</f>
        <v>No</v>
      </c>
      <c r="G648" s="11" t="str">
        <f>VLOOKUP(Table4[[#This Row],[Smoker2]],Table4[Smoker2],1,FALSE)</f>
        <v>NO</v>
      </c>
      <c r="H648" s="11" t="str">
        <f>VLOOKUP(Table4[[#This Row],[Heart Issues]],Table4[Heart Issues],1,FALSE)</f>
        <v>No</v>
      </c>
      <c r="I648" s="11">
        <f>VLOOKUP(Table4[[#This Row],[Number of Major Surgeries]],Table4[Number of Major Surgeries],1,FALSE)</f>
        <v>0</v>
      </c>
      <c r="J648" s="11" t="str">
        <f>VLOOKUP('Medical Examinations'!M648,'Medical Examinations'!M648:M2982,1,FALSE)</f>
        <v>obesity</v>
      </c>
      <c r="K648" s="11" t="str">
        <f>VLOOKUP('Medical Examinations'!N648,'Medical Examinations'!N648:N2982,1,FALSE)</f>
        <v>diabetes</v>
      </c>
      <c r="L648" s="11" t="str">
        <f>VLOOKUP(Table3[[#This Row],[date of birth]],Table3[date of birth],1,FALSE)</f>
        <v>29-Jul-1988</v>
      </c>
      <c r="M648" s="11">
        <f>VLOOKUP(Table3[[#This Row],[age]],Table3[age],1,FALSE)</f>
        <v>34</v>
      </c>
      <c r="N648" s="65">
        <f>VLOOKUP(Table3[[#This Row],[charges2]],Table3[charges2],1,FALSE)</f>
        <v>5503.36</v>
      </c>
      <c r="O648" s="11" t="str">
        <f>VLOOKUP(Table3[[#This Row],[HOSPITAL TIER2]],Table3[HOSPITAL TIER2],1,FALSE)</f>
        <v>tier - 2</v>
      </c>
      <c r="P648" s="11" t="str">
        <f>VLOOKUP(Table3[[#This Row],[city tier2]],Table3[city tier2],1,FALSE)</f>
        <v>tier - 2</v>
      </c>
      <c r="Q648" s="11" t="str">
        <f>VLOOKUP(Table3[[#This Row],[state id2]],Table3[state id2],1,FALSE)</f>
        <v>R1012</v>
      </c>
      <c r="R648" s="11">
        <f t="shared" si="20"/>
        <v>-6.8694451507858648E-2</v>
      </c>
      <c r="S648" s="11">
        <f t="shared" si="21"/>
        <v>1.2415615244089549E-2</v>
      </c>
    </row>
    <row r="649" spans="1:19" x14ac:dyDescent="0.25">
      <c r="A649" s="20" t="str">
        <f>VLOOKUP('Customer Names'!A649,'Customer Names'!A649:A2984,1,FALSE)</f>
        <v>Id648</v>
      </c>
      <c r="B649" s="20" t="str">
        <f>VLOOKUP(Table6[[#This Row],[NAME]],Table6[NAME],1,FALSE)</f>
        <v>Kevin L</v>
      </c>
      <c r="C649" s="11">
        <f>VLOOKUP(Table4[[#This Row],[BMI]],Table4[BMI],1,FALSE)</f>
        <v>39.799999999999997</v>
      </c>
      <c r="D649" s="11">
        <f>VLOOKUP(Table4[[#This Row],[HBA1C]],Table4[HBA1C],1,FALSE)</f>
        <v>4.6500000000000004</v>
      </c>
      <c r="E649" s="11" t="str">
        <f>VLOOKUP(Table4[[#This Row],[Any Transplants]],Table4[Any Transplants],1,FALSE)</f>
        <v>No</v>
      </c>
      <c r="F649" s="11" t="str">
        <f>VLOOKUP(Table4[[#This Row],[Cancer history]],Table4[Cancer history],1,FALSE)</f>
        <v>No</v>
      </c>
      <c r="G649" s="11" t="str">
        <f>VLOOKUP(Table4[[#This Row],[Smoker2]],Table4[Smoker2],1,FALSE)</f>
        <v>NO</v>
      </c>
      <c r="H649" s="11" t="str">
        <f>VLOOKUP(Table4[[#This Row],[Heart Issues]],Table4[Heart Issues],1,FALSE)</f>
        <v>yes</v>
      </c>
      <c r="I649" s="11">
        <f>VLOOKUP(Table4[[#This Row],[Number of Major Surgeries]],Table4[Number of Major Surgeries],1,FALSE)</f>
        <v>2</v>
      </c>
      <c r="J649" s="11" t="str">
        <f>VLOOKUP('Medical Examinations'!M649,'Medical Examinations'!M649:M2983,1,FALSE)</f>
        <v>obesity</v>
      </c>
      <c r="K649" s="11" t="str">
        <f>VLOOKUP('Medical Examinations'!N649,'Medical Examinations'!N649:N2983,1,FALSE)</f>
        <v>normal</v>
      </c>
      <c r="L649" s="11" t="str">
        <f>VLOOKUP(Table3[[#This Row],[date of birth]],Table3[date of birth],1,FALSE)</f>
        <v>7-Nov-1981</v>
      </c>
      <c r="M649" s="11">
        <f>VLOOKUP(Table3[[#This Row],[age]],Table3[age],1,FALSE)</f>
        <v>41</v>
      </c>
      <c r="N649" s="65">
        <f>VLOOKUP(Table3[[#This Row],[charges2]],Table3[charges2],1,FALSE)</f>
        <v>5539.4</v>
      </c>
      <c r="O649" s="11" t="str">
        <f>VLOOKUP(Table3[[#This Row],[HOSPITAL TIER2]],Table3[HOSPITAL TIER2],1,FALSE)</f>
        <v>tier - 2</v>
      </c>
      <c r="P649" s="11" t="str">
        <f>VLOOKUP(Table3[[#This Row],[city tier2]],Table3[city tier2],1,FALSE)</f>
        <v>tier - 2</v>
      </c>
      <c r="Q649" s="11" t="str">
        <f>VLOOKUP(Table3[[#This Row],[state id2]],Table3[state id2],1,FALSE)</f>
        <v>R1013</v>
      </c>
      <c r="R649" s="11">
        <f t="shared" si="20"/>
        <v>-6.8350918735587074E-2</v>
      </c>
      <c r="S649" s="11">
        <f t="shared" si="21"/>
        <v>1.3378490792873159E-2</v>
      </c>
    </row>
    <row r="650" spans="1:19" x14ac:dyDescent="0.25">
      <c r="A650" s="20" t="str">
        <f>VLOOKUP('Customer Names'!A650,'Customer Names'!A650:A2985,1,FALSE)</f>
        <v>Id649</v>
      </c>
      <c r="B650" s="20" t="str">
        <f>VLOOKUP(Table6[[#This Row],[NAME]],Table6[NAME],1,FALSE)</f>
        <v>Gregory</v>
      </c>
      <c r="C650" s="11">
        <f>VLOOKUP(Table4[[#This Row],[BMI]],Table4[BMI],1,FALSE)</f>
        <v>33.659999999999997</v>
      </c>
      <c r="D650" s="11">
        <f>VLOOKUP(Table4[[#This Row],[HBA1C]],Table4[HBA1C],1,FALSE)</f>
        <v>5.65</v>
      </c>
      <c r="E650" s="11" t="str">
        <f>VLOOKUP(Table4[[#This Row],[Any Transplants]],Table4[Any Transplants],1,FALSE)</f>
        <v>No</v>
      </c>
      <c r="F650" s="11" t="str">
        <f>VLOOKUP(Table4[[#This Row],[Cancer history]],Table4[Cancer history],1,FALSE)</f>
        <v>No</v>
      </c>
      <c r="G650" s="11" t="str">
        <f>VLOOKUP(Table4[[#This Row],[Smoker2]],Table4[Smoker2],1,FALSE)</f>
        <v>NO</v>
      </c>
      <c r="H650" s="11" t="str">
        <f>VLOOKUP(Table4[[#This Row],[Heart Issues]],Table4[Heart Issues],1,FALSE)</f>
        <v>yes</v>
      </c>
      <c r="I650" s="11">
        <f>VLOOKUP(Table4[[#This Row],[Number of Major Surgeries]],Table4[Number of Major Surgeries],1,FALSE)</f>
        <v>2</v>
      </c>
      <c r="J650" s="11" t="str">
        <f>VLOOKUP('Medical Examinations'!M650,'Medical Examinations'!M650:M2984,1,FALSE)</f>
        <v>obesity</v>
      </c>
      <c r="K650" s="11" t="str">
        <f>VLOOKUP('Medical Examinations'!N650,'Medical Examinations'!N650:N2984,1,FALSE)</f>
        <v>normal</v>
      </c>
      <c r="L650" s="11" t="str">
        <f>VLOOKUP(Table3[[#This Row],[date of birth]],Table3[date of birth],1,FALSE)</f>
        <v>7-Dec-1980</v>
      </c>
      <c r="M650" s="11">
        <f>VLOOKUP(Table3[[#This Row],[age]],Table3[age],1,FALSE)</f>
        <v>42</v>
      </c>
      <c r="N650" s="65">
        <f>VLOOKUP(Table3[[#This Row],[charges2]],Table3[charges2],1,FALSE)</f>
        <v>5540.35</v>
      </c>
      <c r="O650" s="11" t="str">
        <f>VLOOKUP(Table3[[#This Row],[HOSPITAL TIER2]],Table3[HOSPITAL TIER2],1,FALSE)</f>
        <v>tier - 2</v>
      </c>
      <c r="P650" s="11" t="str">
        <f>VLOOKUP(Table3[[#This Row],[city tier2]],Table3[city tier2],1,FALSE)</f>
        <v>tier - 2</v>
      </c>
      <c r="Q650" s="11" t="str">
        <f>VLOOKUP(Table3[[#This Row],[state id2]],Table3[state id2],1,FALSE)</f>
        <v>R1012</v>
      </c>
      <c r="R650" s="11">
        <f t="shared" si="20"/>
        <v>-6.8193141577159069E-2</v>
      </c>
      <c r="S650" s="11">
        <f t="shared" si="21"/>
        <v>1.3253763873983799E-2</v>
      </c>
    </row>
    <row r="651" spans="1:19" x14ac:dyDescent="0.25">
      <c r="A651" s="20" t="str">
        <f>VLOOKUP('Customer Names'!A651,'Customer Names'!A651:A2986,1,FALSE)</f>
        <v>Id650</v>
      </c>
      <c r="B651" s="20" t="str">
        <f>VLOOKUP(Table6[[#This Row],[NAME]],Table6[NAME],1,FALSE)</f>
        <v>Della</v>
      </c>
      <c r="C651" s="11">
        <f>VLOOKUP(Table4[[#This Row],[BMI]],Table4[BMI],1,FALSE)</f>
        <v>35.5</v>
      </c>
      <c r="D651" s="11">
        <f>VLOOKUP(Table4[[#This Row],[HBA1C]],Table4[HBA1C],1,FALSE)</f>
        <v>11.97</v>
      </c>
      <c r="E651" s="11" t="str">
        <f>VLOOKUP(Table4[[#This Row],[Any Transplants]],Table4[Any Transplants],1,FALSE)</f>
        <v>No</v>
      </c>
      <c r="F651" s="11" t="str">
        <f>VLOOKUP(Table4[[#This Row],[Cancer history]],Table4[Cancer history],1,FALSE)</f>
        <v>No</v>
      </c>
      <c r="G651" s="11" t="str">
        <f>VLOOKUP(Table4[[#This Row],[Smoker2]],Table4[Smoker2],1,FALSE)</f>
        <v>NO</v>
      </c>
      <c r="H651" s="11" t="str">
        <f>VLOOKUP(Table4[[#This Row],[Heart Issues]],Table4[Heart Issues],1,FALSE)</f>
        <v>No</v>
      </c>
      <c r="I651" s="11">
        <f>VLOOKUP(Table4[[#This Row],[Number of Major Surgeries]],Table4[Number of Major Surgeries],1,FALSE)</f>
        <v>0</v>
      </c>
      <c r="J651" s="11" t="str">
        <f>VLOOKUP('Medical Examinations'!M651,'Medical Examinations'!M651:M2985,1,FALSE)</f>
        <v>obesity</v>
      </c>
      <c r="K651" s="11" t="str">
        <f>VLOOKUP('Medical Examinations'!N651,'Medical Examinations'!N651:N2985,1,FALSE)</f>
        <v>diabetes</v>
      </c>
      <c r="L651" s="11" t="str">
        <f>VLOOKUP(Table3[[#This Row],[date of birth]],Table3[date of birth],1,FALSE)</f>
        <v>22-Sep-1999</v>
      </c>
      <c r="M651" s="11">
        <f>VLOOKUP(Table3[[#This Row],[age]],Table3[age],1,FALSE)</f>
        <v>23</v>
      </c>
      <c r="N651" s="65">
        <f>VLOOKUP(Table3[[#This Row],[charges2]],Table3[charges2],1,FALSE)</f>
        <v>5552.61</v>
      </c>
      <c r="O651" s="11" t="str">
        <f>VLOOKUP(Table3[[#This Row],[HOSPITAL TIER2]],Table3[HOSPITAL TIER2],1,FALSE)</f>
        <v>tier - 2</v>
      </c>
      <c r="P651" s="11" t="str">
        <f>VLOOKUP(Table3[[#This Row],[city tier2]],Table3[city tier2],1,FALSE)</f>
        <v>tier - 3</v>
      </c>
      <c r="Q651" s="11" t="str">
        <f>VLOOKUP(Table3[[#This Row],[state id2]],Table3[state id2],1,FALSE)</f>
        <v>R1026</v>
      </c>
      <c r="R651" s="11">
        <f t="shared" si="20"/>
        <v>-6.814771181840934E-2</v>
      </c>
      <c r="S651" s="11">
        <f t="shared" si="21"/>
        <v>1.3214852903825026E-2</v>
      </c>
    </row>
    <row r="652" spans="1:19" x14ac:dyDescent="0.25">
      <c r="A652" s="20" t="str">
        <f>VLOOKUP('Customer Names'!A652,'Customer Names'!A652:A2987,1,FALSE)</f>
        <v>Id651</v>
      </c>
      <c r="B652" s="20" t="str">
        <f>VLOOKUP(Table6[[#This Row],[NAME]],Table6[NAME],1,FALSE)</f>
        <v>David</v>
      </c>
      <c r="C652" s="11">
        <f>VLOOKUP(Table4[[#This Row],[BMI]],Table4[BMI],1,FALSE)</f>
        <v>41.63</v>
      </c>
      <c r="D652" s="11">
        <f>VLOOKUP(Table4[[#This Row],[HBA1C]],Table4[HBA1C],1,FALSE)</f>
        <v>6.71</v>
      </c>
      <c r="E652" s="11" t="str">
        <f>VLOOKUP(Table4[[#This Row],[Any Transplants]],Table4[Any Transplants],1,FALSE)</f>
        <v>No</v>
      </c>
      <c r="F652" s="11" t="str">
        <f>VLOOKUP(Table4[[#This Row],[Cancer history]],Table4[Cancer history],1,FALSE)</f>
        <v>No</v>
      </c>
      <c r="G652" s="11" t="str">
        <f>VLOOKUP(Table4[[#This Row],[Smoker2]],Table4[Smoker2],1,FALSE)</f>
        <v>NO</v>
      </c>
      <c r="H652" s="11" t="str">
        <f>VLOOKUP(Table4[[#This Row],[Heart Issues]],Table4[Heart Issues],1,FALSE)</f>
        <v>No</v>
      </c>
      <c r="I652" s="11">
        <f>VLOOKUP(Table4[[#This Row],[Number of Major Surgeries]],Table4[Number of Major Surgeries],1,FALSE)</f>
        <v>0</v>
      </c>
      <c r="J652" s="11" t="str">
        <f>VLOOKUP('Medical Examinations'!M652,'Medical Examinations'!M652:M2986,1,FALSE)</f>
        <v>obesity</v>
      </c>
      <c r="K652" s="11" t="str">
        <f>VLOOKUP('Medical Examinations'!N652,'Medical Examinations'!N652:N2986,1,FALSE)</f>
        <v>diabetes</v>
      </c>
      <c r="L652" s="11" t="str">
        <f>VLOOKUP(Table3[[#This Row],[date of birth]],Table3[date of birth],1,FALSE)</f>
        <v>18-Sep-1974</v>
      </c>
      <c r="M652" s="11">
        <f>VLOOKUP(Table3[[#This Row],[age]],Table3[age],1,FALSE)</f>
        <v>48</v>
      </c>
      <c r="N652" s="65">
        <f>VLOOKUP(Table3[[#This Row],[charges2]],Table3[charges2],1,FALSE)</f>
        <v>5576.35</v>
      </c>
      <c r="O652" s="11" t="str">
        <f>VLOOKUP(Table3[[#This Row],[HOSPITAL TIER2]],Table3[HOSPITAL TIER2],1,FALSE)</f>
        <v>tier - 2</v>
      </c>
      <c r="P652" s="11" t="str">
        <f>VLOOKUP(Table3[[#This Row],[city tier2]],Table3[city tier2],1,FALSE)</f>
        <v>tier - 3</v>
      </c>
      <c r="Q652" s="11" t="str">
        <f>VLOOKUP(Table3[[#This Row],[state id2]],Table3[state id2],1,FALSE)</f>
        <v>R1013</v>
      </c>
      <c r="R652" s="11">
        <f t="shared" si="20"/>
        <v>-6.7449431781188618E-2</v>
      </c>
      <c r="S652" s="11">
        <f t="shared" si="21"/>
        <v>1.5867372191176298E-2</v>
      </c>
    </row>
    <row r="653" spans="1:19" x14ac:dyDescent="0.25">
      <c r="A653" s="20" t="str">
        <f>VLOOKUP('Customer Names'!A653,'Customer Names'!A653:A2988,1,FALSE)</f>
        <v>Id652</v>
      </c>
      <c r="B653" s="20" t="str">
        <f>VLOOKUP(Table6[[#This Row],[NAME]],Table6[NAME],1,FALSE)</f>
        <v>Victoria</v>
      </c>
      <c r="C653" s="11">
        <f>VLOOKUP(Table4[[#This Row],[BMI]],Table4[BMI],1,FALSE)</f>
        <v>46.49</v>
      </c>
      <c r="D653" s="11">
        <f>VLOOKUP(Table4[[#This Row],[HBA1C]],Table4[HBA1C],1,FALSE)</f>
        <v>11.92</v>
      </c>
      <c r="E653" s="11" t="str">
        <f>VLOOKUP(Table4[[#This Row],[Any Transplants]],Table4[Any Transplants],1,FALSE)</f>
        <v>No</v>
      </c>
      <c r="F653" s="11" t="str">
        <f>VLOOKUP(Table4[[#This Row],[Cancer history]],Table4[Cancer history],1,FALSE)</f>
        <v>No</v>
      </c>
      <c r="G653" s="11" t="str">
        <f>VLOOKUP(Table4[[#This Row],[Smoker2]],Table4[Smoker2],1,FALSE)</f>
        <v>NO</v>
      </c>
      <c r="H653" s="11" t="str">
        <f>VLOOKUP(Table4[[#This Row],[Heart Issues]],Table4[Heart Issues],1,FALSE)</f>
        <v>No</v>
      </c>
      <c r="I653" s="11">
        <f>VLOOKUP(Table4[[#This Row],[Number of Major Surgeries]],Table4[Number of Major Surgeries],1,FALSE)</f>
        <v>0</v>
      </c>
      <c r="J653" s="11" t="str">
        <f>VLOOKUP('Medical Examinations'!M653,'Medical Examinations'!M653:M2987,1,FALSE)</f>
        <v>obesity</v>
      </c>
      <c r="K653" s="11" t="str">
        <f>VLOOKUP('Medical Examinations'!N653,'Medical Examinations'!N653:N2987,1,FALSE)</f>
        <v>diabetes</v>
      </c>
      <c r="L653" s="11" t="str">
        <f>VLOOKUP(Table3[[#This Row],[date of birth]],Table3[date of birth],1,FALSE)</f>
        <v>5-Sep-1985</v>
      </c>
      <c r="M653" s="11">
        <f>VLOOKUP(Table3[[#This Row],[age]],Table3[age],1,FALSE)</f>
        <v>37</v>
      </c>
      <c r="N653" s="65">
        <f>VLOOKUP(Table3[[#This Row],[charges2]],Table3[charges2],1,FALSE)</f>
        <v>5582.95</v>
      </c>
      <c r="O653" s="11" t="str">
        <f>VLOOKUP(Table3[[#This Row],[HOSPITAL TIER2]],Table3[HOSPITAL TIER2],1,FALSE)</f>
        <v>tier - 2</v>
      </c>
      <c r="P653" s="11" t="str">
        <f>VLOOKUP(Table3[[#This Row],[city tier2]],Table3[city tier2],1,FALSE)</f>
        <v>tier - 1</v>
      </c>
      <c r="Q653" s="11" t="str">
        <f>VLOOKUP(Table3[[#This Row],[state id2]],Table3[state id2],1,FALSE)</f>
        <v>R1012</v>
      </c>
      <c r="R653" s="11">
        <f t="shared" si="20"/>
        <v>-6.7793607123107988E-2</v>
      </c>
      <c r="S653" s="11">
        <f t="shared" si="21"/>
        <v>1.5849504497844571E-2</v>
      </c>
    </row>
    <row r="654" spans="1:19" x14ac:dyDescent="0.25">
      <c r="A654" s="20" t="str">
        <f>VLOOKUP('Customer Names'!A654,'Customer Names'!A654:A2989,1,FALSE)</f>
        <v>Id653</v>
      </c>
      <c r="B654" s="20" t="str">
        <f>VLOOKUP(Table6[[#This Row],[NAME]],Table6[NAME],1,FALSE)</f>
        <v>Tasos</v>
      </c>
      <c r="C654" s="11">
        <f>VLOOKUP(Table4[[#This Row],[BMI]],Table4[BMI],1,FALSE)</f>
        <v>43.29</v>
      </c>
      <c r="D654" s="11">
        <f>VLOOKUP(Table4[[#This Row],[HBA1C]],Table4[HBA1C],1,FALSE)</f>
        <v>5.35</v>
      </c>
      <c r="E654" s="11" t="str">
        <f>VLOOKUP(Table4[[#This Row],[Any Transplants]],Table4[Any Transplants],1,FALSE)</f>
        <v>No</v>
      </c>
      <c r="F654" s="11" t="str">
        <f>VLOOKUP(Table4[[#This Row],[Cancer history]],Table4[Cancer history],1,FALSE)</f>
        <v>No</v>
      </c>
      <c r="G654" s="11" t="str">
        <f>VLOOKUP(Table4[[#This Row],[Smoker2]],Table4[Smoker2],1,FALSE)</f>
        <v>NO</v>
      </c>
      <c r="H654" s="11" t="str">
        <f>VLOOKUP(Table4[[#This Row],[Heart Issues]],Table4[Heart Issues],1,FALSE)</f>
        <v>No</v>
      </c>
      <c r="I654" s="11">
        <f>VLOOKUP(Table4[[#This Row],[Number of Major Surgeries]],Table4[Number of Major Surgeries],1,FALSE)</f>
        <v>2</v>
      </c>
      <c r="J654" s="11" t="str">
        <f>VLOOKUP('Medical Examinations'!M654,'Medical Examinations'!M654:M2988,1,FALSE)</f>
        <v>obesity</v>
      </c>
      <c r="K654" s="11" t="str">
        <f>VLOOKUP('Medical Examinations'!N654,'Medical Examinations'!N654:N2988,1,FALSE)</f>
        <v>normal</v>
      </c>
      <c r="L654" s="11" t="str">
        <f>VLOOKUP(Table3[[#This Row],[date of birth]],Table3[date of birth],1,FALSE)</f>
        <v>21-Nov-1986</v>
      </c>
      <c r="M654" s="11">
        <f>VLOOKUP(Table3[[#This Row],[age]],Table3[age],1,FALSE)</f>
        <v>36</v>
      </c>
      <c r="N654" s="65">
        <f>VLOOKUP(Table3[[#This Row],[charges2]],Table3[charges2],1,FALSE)</f>
        <v>5584.31</v>
      </c>
      <c r="O654" s="11" t="str">
        <f>VLOOKUP(Table3[[#This Row],[HOSPITAL TIER2]],Table3[HOSPITAL TIER2],1,FALSE)</f>
        <v>tier - 3</v>
      </c>
      <c r="P654" s="11" t="str">
        <f>VLOOKUP(Table3[[#This Row],[city tier2]],Table3[city tier2],1,FALSE)</f>
        <v>tier - 1</v>
      </c>
      <c r="Q654" s="11" t="str">
        <f>VLOOKUP(Table3[[#This Row],[state id2]],Table3[state id2],1,FALSE)</f>
        <v>R1013</v>
      </c>
      <c r="R654" s="11">
        <f t="shared" si="20"/>
        <v>-6.7148053967495472E-2</v>
      </c>
      <c r="S654" s="11">
        <f t="shared" si="21"/>
        <v>1.67506020592985E-2</v>
      </c>
    </row>
    <row r="655" spans="1:19" x14ac:dyDescent="0.25">
      <c r="A655" s="20" t="str">
        <f>VLOOKUP('Customer Names'!A655,'Customer Names'!A655:A2990,1,FALSE)</f>
        <v>Id654</v>
      </c>
      <c r="B655" s="20" t="str">
        <f>VLOOKUP(Table6[[#This Row],[NAME]],Table6[NAME],1,FALSE)</f>
        <v>Thomas</v>
      </c>
      <c r="C655" s="11">
        <f>VLOOKUP(Table4[[#This Row],[BMI]],Table4[BMI],1,FALSE)</f>
        <v>43.08</v>
      </c>
      <c r="D655" s="11">
        <f>VLOOKUP(Table4[[#This Row],[HBA1C]],Table4[HBA1C],1,FALSE)</f>
        <v>8.9600000000000009</v>
      </c>
      <c r="E655" s="11" t="str">
        <f>VLOOKUP(Table4[[#This Row],[Any Transplants]],Table4[Any Transplants],1,FALSE)</f>
        <v>No</v>
      </c>
      <c r="F655" s="11" t="str">
        <f>VLOOKUP(Table4[[#This Row],[Cancer history]],Table4[Cancer history],1,FALSE)</f>
        <v>No</v>
      </c>
      <c r="G655" s="11" t="str">
        <f>VLOOKUP(Table4[[#This Row],[Smoker2]],Table4[Smoker2],1,FALSE)</f>
        <v>NO</v>
      </c>
      <c r="H655" s="11" t="str">
        <f>VLOOKUP(Table4[[#This Row],[Heart Issues]],Table4[Heart Issues],1,FALSE)</f>
        <v>yes</v>
      </c>
      <c r="I655" s="11">
        <f>VLOOKUP(Table4[[#This Row],[Number of Major Surgeries]],Table4[Number of Major Surgeries],1,FALSE)</f>
        <v>1</v>
      </c>
      <c r="J655" s="11" t="str">
        <f>VLOOKUP('Medical Examinations'!M655,'Medical Examinations'!M655:M2989,1,FALSE)</f>
        <v>obesity</v>
      </c>
      <c r="K655" s="11" t="str">
        <f>VLOOKUP('Medical Examinations'!N655,'Medical Examinations'!N655:N2989,1,FALSE)</f>
        <v>diabetes</v>
      </c>
      <c r="L655" s="11" t="str">
        <f>VLOOKUP(Table3[[#This Row],[date of birth]],Table3[date of birth],1,FALSE)</f>
        <v>3-Oct-1983</v>
      </c>
      <c r="M655" s="11">
        <f>VLOOKUP(Table3[[#This Row],[age]],Table3[age],1,FALSE)</f>
        <v>39</v>
      </c>
      <c r="N655" s="65">
        <f>VLOOKUP(Table3[[#This Row],[charges2]],Table3[charges2],1,FALSE)</f>
        <v>5587.59</v>
      </c>
      <c r="O655" s="11" t="str">
        <f>VLOOKUP(Table3[[#This Row],[HOSPITAL TIER2]],Table3[HOSPITAL TIER2],1,FALSE)</f>
        <v>tier - 2</v>
      </c>
      <c r="P655" s="11" t="str">
        <f>VLOOKUP(Table3[[#This Row],[city tier2]],Table3[city tier2],1,FALSE)</f>
        <v>tier - 1</v>
      </c>
      <c r="Q655" s="11" t="str">
        <f>VLOOKUP(Table3[[#This Row],[state id2]],Table3[state id2],1,FALSE)</f>
        <v>R1013</v>
      </c>
      <c r="R655" s="11">
        <f t="shared" si="20"/>
        <v>-6.6526826138936943E-2</v>
      </c>
      <c r="S655" s="11">
        <f t="shared" si="21"/>
        <v>1.6542659112949505E-2</v>
      </c>
    </row>
    <row r="656" spans="1:19" x14ac:dyDescent="0.25">
      <c r="A656" s="20" t="str">
        <f>VLOOKUP('Customer Names'!A656,'Customer Names'!A656:A2991,1,FALSE)</f>
        <v>Id655</v>
      </c>
      <c r="B656" s="20" t="str">
        <f>VLOOKUP(Table6[[#This Row],[NAME]],Table6[NAME],1,FALSE)</f>
        <v>Lukasz</v>
      </c>
      <c r="C656" s="11">
        <f>VLOOKUP(Table4[[#This Row],[BMI]],Table4[BMI],1,FALSE)</f>
        <v>39.07</v>
      </c>
      <c r="D656" s="11">
        <f>VLOOKUP(Table4[[#This Row],[HBA1C]],Table4[HBA1C],1,FALSE)</f>
        <v>11.93</v>
      </c>
      <c r="E656" s="11" t="str">
        <f>VLOOKUP(Table4[[#This Row],[Any Transplants]],Table4[Any Transplants],1,FALSE)</f>
        <v>No</v>
      </c>
      <c r="F656" s="11" t="str">
        <f>VLOOKUP(Table4[[#This Row],[Cancer history]],Table4[Cancer history],1,FALSE)</f>
        <v>No</v>
      </c>
      <c r="G656" s="11" t="str">
        <f>VLOOKUP(Table4[[#This Row],[Smoker2]],Table4[Smoker2],1,FALSE)</f>
        <v>NO</v>
      </c>
      <c r="H656" s="11" t="str">
        <f>VLOOKUP(Table4[[#This Row],[Heart Issues]],Table4[Heart Issues],1,FALSE)</f>
        <v>No</v>
      </c>
      <c r="I656" s="11">
        <f>VLOOKUP(Table4[[#This Row],[Number of Major Surgeries]],Table4[Number of Major Surgeries],1,FALSE)</f>
        <v>0</v>
      </c>
      <c r="J656" s="11" t="str">
        <f>VLOOKUP('Medical Examinations'!M656,'Medical Examinations'!M656:M2990,1,FALSE)</f>
        <v>obesity</v>
      </c>
      <c r="K656" s="11" t="str">
        <f>VLOOKUP('Medical Examinations'!N656,'Medical Examinations'!N656:N2990,1,FALSE)</f>
        <v>diabetes</v>
      </c>
      <c r="L656" s="11" t="str">
        <f>VLOOKUP(Table3[[#This Row],[date of birth]],Table3[date of birth],1,FALSE)</f>
        <v>18-Nov-1988</v>
      </c>
      <c r="M656" s="11">
        <f>VLOOKUP(Table3[[#This Row],[age]],Table3[age],1,FALSE)</f>
        <v>34</v>
      </c>
      <c r="N656" s="65">
        <f>VLOOKUP(Table3[[#This Row],[charges2]],Table3[charges2],1,FALSE)</f>
        <v>5594.85</v>
      </c>
      <c r="O656" s="11" t="str">
        <f>VLOOKUP(Table3[[#This Row],[HOSPITAL TIER2]],Table3[HOSPITAL TIER2],1,FALSE)</f>
        <v>tier - 2</v>
      </c>
      <c r="P656" s="11" t="str">
        <f>VLOOKUP(Table3[[#This Row],[city tier2]],Table3[city tier2],1,FALSE)</f>
        <v>tier - 3</v>
      </c>
      <c r="Q656" s="11" t="str">
        <f>VLOOKUP(Table3[[#This Row],[state id2]],Table3[state id2],1,FALSE)</f>
        <v>R1024</v>
      </c>
      <c r="R656" s="11">
        <f t="shared" si="20"/>
        <v>-6.6160476432310406E-2</v>
      </c>
      <c r="S656" s="11">
        <f t="shared" si="21"/>
        <v>1.6833360664200683E-2</v>
      </c>
    </row>
    <row r="657" spans="1:19" x14ac:dyDescent="0.25">
      <c r="A657" s="20" t="str">
        <f>VLOOKUP('Customer Names'!A657,'Customer Names'!A657:A2992,1,FALSE)</f>
        <v>Id656</v>
      </c>
      <c r="B657" s="20" t="str">
        <f>VLOOKUP(Table6[[#This Row],[NAME]],Table6[NAME],1,FALSE)</f>
        <v>Matthew A.</v>
      </c>
      <c r="C657" s="11">
        <f>VLOOKUP(Table4[[#This Row],[BMI]],Table4[BMI],1,FALSE)</f>
        <v>41.3</v>
      </c>
      <c r="D657" s="11">
        <f>VLOOKUP(Table4[[#This Row],[HBA1C]],Table4[HBA1C],1,FALSE)</f>
        <v>9.59</v>
      </c>
      <c r="E657" s="11" t="str">
        <f>VLOOKUP(Table4[[#This Row],[Any Transplants]],Table4[Any Transplants],1,FALSE)</f>
        <v>No</v>
      </c>
      <c r="F657" s="11" t="str">
        <f>VLOOKUP(Table4[[#This Row],[Cancer history]],Table4[Cancer history],1,FALSE)</f>
        <v>No</v>
      </c>
      <c r="G657" s="11" t="str">
        <f>VLOOKUP(Table4[[#This Row],[Smoker2]],Table4[Smoker2],1,FALSE)</f>
        <v>NO</v>
      </c>
      <c r="H657" s="11" t="str">
        <f>VLOOKUP(Table4[[#This Row],[Heart Issues]],Table4[Heart Issues],1,FALSE)</f>
        <v>No</v>
      </c>
      <c r="I657" s="11">
        <f>VLOOKUP(Table4[[#This Row],[Number of Major Surgeries]],Table4[Number of Major Surgeries],1,FALSE)</f>
        <v>0</v>
      </c>
      <c r="J657" s="11" t="str">
        <f>VLOOKUP('Medical Examinations'!M657,'Medical Examinations'!M657:M2991,1,FALSE)</f>
        <v>obesity</v>
      </c>
      <c r="K657" s="11" t="str">
        <f>VLOOKUP('Medical Examinations'!N657,'Medical Examinations'!N657:N2991,1,FALSE)</f>
        <v>diabetes</v>
      </c>
      <c r="L657" s="11" t="str">
        <f>VLOOKUP(Table3[[#This Row],[date of birth]],Table3[date of birth],1,FALSE)</f>
        <v>11-Sep-1978</v>
      </c>
      <c r="M657" s="11">
        <f>VLOOKUP(Table3[[#This Row],[age]],Table3[age],1,FALSE)</f>
        <v>44</v>
      </c>
      <c r="N657" s="65">
        <f>VLOOKUP(Table3[[#This Row],[charges2]],Table3[charges2],1,FALSE)</f>
        <v>5612.83</v>
      </c>
      <c r="O657" s="11" t="str">
        <f>VLOOKUP(Table3[[#This Row],[HOSPITAL TIER2]],Table3[HOSPITAL TIER2],1,FALSE)</f>
        <v>tier - 2</v>
      </c>
      <c r="P657" s="11" t="str">
        <f>VLOOKUP(Table3[[#This Row],[city tier2]],Table3[city tier2],1,FALSE)</f>
        <v>tier - 3</v>
      </c>
      <c r="Q657" s="11" t="str">
        <f>VLOOKUP(Table3[[#This Row],[state id2]],Table3[state id2],1,FALSE)</f>
        <v>R1013</v>
      </c>
      <c r="R657" s="11">
        <f t="shared" si="20"/>
        <v>-6.5604484874673324E-2</v>
      </c>
      <c r="S657" s="11">
        <f t="shared" si="21"/>
        <v>1.8117145353449833E-2</v>
      </c>
    </row>
    <row r="658" spans="1:19" x14ac:dyDescent="0.25">
      <c r="A658" s="20" t="str">
        <f>VLOOKUP('Customer Names'!A658,'Customer Names'!A658:A2993,1,FALSE)</f>
        <v>Id657</v>
      </c>
      <c r="B658" s="20" t="str">
        <f>VLOOKUP(Table6[[#This Row],[NAME]],Table6[NAME],1,FALSE)</f>
        <v>Meta</v>
      </c>
      <c r="C658" s="11">
        <f>VLOOKUP(Table4[[#This Row],[BMI]],Table4[BMI],1,FALSE)</f>
        <v>42.95</v>
      </c>
      <c r="D658" s="11">
        <f>VLOOKUP(Table4[[#This Row],[HBA1C]],Table4[HBA1C],1,FALSE)</f>
        <v>11.88</v>
      </c>
      <c r="E658" s="11" t="str">
        <f>VLOOKUP(Table4[[#This Row],[Any Transplants]],Table4[Any Transplants],1,FALSE)</f>
        <v>No</v>
      </c>
      <c r="F658" s="11" t="str">
        <f>VLOOKUP(Table4[[#This Row],[Cancer history]],Table4[Cancer history],1,FALSE)</f>
        <v>No</v>
      </c>
      <c r="G658" s="11" t="str">
        <f>VLOOKUP(Table4[[#This Row],[Smoker2]],Table4[Smoker2],1,FALSE)</f>
        <v>NO</v>
      </c>
      <c r="H658" s="11" t="str">
        <f>VLOOKUP(Table4[[#This Row],[Heart Issues]],Table4[Heart Issues],1,FALSE)</f>
        <v>yes</v>
      </c>
      <c r="I658" s="11">
        <f>VLOOKUP(Table4[[#This Row],[Number of Major Surgeries]],Table4[Number of Major Surgeries],1,FALSE)</f>
        <v>2</v>
      </c>
      <c r="J658" s="11" t="str">
        <f>VLOOKUP('Medical Examinations'!M658,'Medical Examinations'!M658:M2992,1,FALSE)</f>
        <v>obesity</v>
      </c>
      <c r="K658" s="11" t="str">
        <f>VLOOKUP('Medical Examinations'!N658,'Medical Examinations'!N658:N2992,1,FALSE)</f>
        <v>diabetes</v>
      </c>
      <c r="L658" s="11" t="str">
        <f>VLOOKUP(Table3[[#This Row],[date of birth]],Table3[date of birth],1,FALSE)</f>
        <v>15-Nov-1994</v>
      </c>
      <c r="M658" s="11">
        <f>VLOOKUP(Table3[[#This Row],[age]],Table3[age],1,FALSE)</f>
        <v>28</v>
      </c>
      <c r="N658" s="65">
        <f>VLOOKUP(Table3[[#This Row],[charges2]],Table3[charges2],1,FALSE)</f>
        <v>5615.37</v>
      </c>
      <c r="O658" s="11" t="str">
        <f>VLOOKUP(Table3[[#This Row],[HOSPITAL TIER2]],Table3[HOSPITAL TIER2],1,FALSE)</f>
        <v>tier - 2</v>
      </c>
      <c r="P658" s="11" t="str">
        <f>VLOOKUP(Table3[[#This Row],[city tier2]],Table3[city tier2],1,FALSE)</f>
        <v>tier - 3</v>
      </c>
      <c r="Q658" s="11" t="str">
        <f>VLOOKUP(Table3[[#This Row],[state id2]],Table3[state id2],1,FALSE)</f>
        <v>R1011</v>
      </c>
      <c r="R658" s="11">
        <f t="shared" si="20"/>
        <v>-6.5642434380241838E-2</v>
      </c>
      <c r="S658" s="11">
        <f t="shared" si="21"/>
        <v>1.8132566357481429E-2</v>
      </c>
    </row>
    <row r="659" spans="1:19" x14ac:dyDescent="0.25">
      <c r="A659" s="20" t="str">
        <f>VLOOKUP('Customer Names'!A659,'Customer Names'!A659:A2994,1,FALSE)</f>
        <v>Id658</v>
      </c>
      <c r="B659" s="20" t="str">
        <f>VLOOKUP(Table6[[#This Row],[NAME]],Table6[NAME],1,FALSE)</f>
        <v>Rachel E</v>
      </c>
      <c r="C659" s="11">
        <f>VLOOKUP(Table4[[#This Row],[BMI]],Table4[BMI],1,FALSE)</f>
        <v>46.96</v>
      </c>
      <c r="D659" s="11">
        <f>VLOOKUP(Table4[[#This Row],[HBA1C]],Table4[HBA1C],1,FALSE)</f>
        <v>4.6399999999999997</v>
      </c>
      <c r="E659" s="11" t="str">
        <f>VLOOKUP(Table4[[#This Row],[Any Transplants]],Table4[Any Transplants],1,FALSE)</f>
        <v>No</v>
      </c>
      <c r="F659" s="11" t="str">
        <f>VLOOKUP(Table4[[#This Row],[Cancer history]],Table4[Cancer history],1,FALSE)</f>
        <v>Yes</v>
      </c>
      <c r="G659" s="11" t="str">
        <f>VLOOKUP(Table4[[#This Row],[Smoker2]],Table4[Smoker2],1,FALSE)</f>
        <v>NO</v>
      </c>
      <c r="H659" s="11" t="str">
        <f>VLOOKUP(Table4[[#This Row],[Heart Issues]],Table4[Heart Issues],1,FALSE)</f>
        <v>No</v>
      </c>
      <c r="I659" s="11">
        <f>VLOOKUP(Table4[[#This Row],[Number of Major Surgeries]],Table4[Number of Major Surgeries],1,FALSE)</f>
        <v>1</v>
      </c>
      <c r="J659" s="11" t="str">
        <f>VLOOKUP('Medical Examinations'!M659,'Medical Examinations'!M659:M2993,1,FALSE)</f>
        <v>obesity</v>
      </c>
      <c r="K659" s="11" t="str">
        <f>VLOOKUP('Medical Examinations'!N659,'Medical Examinations'!N659:N2993,1,FALSE)</f>
        <v>normal</v>
      </c>
      <c r="L659" s="11" t="str">
        <f>VLOOKUP(Table3[[#This Row],[date of birth]],Table3[date of birth],1,FALSE)</f>
        <v>9-Dec-1987</v>
      </c>
      <c r="M659" s="11">
        <f>VLOOKUP(Table3[[#This Row],[age]],Table3[age],1,FALSE)</f>
        <v>35</v>
      </c>
      <c r="N659" s="65">
        <f>VLOOKUP(Table3[[#This Row],[charges2]],Table3[charges2],1,FALSE)</f>
        <v>5630.46</v>
      </c>
      <c r="O659" s="11" t="str">
        <f>VLOOKUP(Table3[[#This Row],[HOSPITAL TIER2]],Table3[HOSPITAL TIER2],1,FALSE)</f>
        <v>tier - 2</v>
      </c>
      <c r="P659" s="11" t="str">
        <f>VLOOKUP(Table3[[#This Row],[city tier2]],Table3[city tier2],1,FALSE)</f>
        <v>tier - 3</v>
      </c>
      <c r="Q659" s="11" t="str">
        <f>VLOOKUP(Table3[[#This Row],[state id2]],Table3[state id2],1,FALSE)</f>
        <v>R1012</v>
      </c>
      <c r="R659" s="11">
        <f t="shared" si="20"/>
        <v>-6.4383785862302784E-2</v>
      </c>
      <c r="S659" s="11">
        <f t="shared" si="21"/>
        <v>2.0159818936981832E-2</v>
      </c>
    </row>
    <row r="660" spans="1:19" x14ac:dyDescent="0.25">
      <c r="A660" s="20" t="str">
        <f>VLOOKUP('Customer Names'!A660,'Customer Names'!A660:A2995,1,FALSE)</f>
        <v>Id659</v>
      </c>
      <c r="B660" s="20" t="str">
        <f>VLOOKUP(Table6[[#This Row],[NAME]],Table6[NAME],1,FALSE)</f>
        <v>Angelica</v>
      </c>
      <c r="C660" s="11">
        <f>VLOOKUP(Table4[[#This Row],[BMI]],Table4[BMI],1,FALSE)</f>
        <v>30.495000000000001</v>
      </c>
      <c r="D660" s="11">
        <f>VLOOKUP(Table4[[#This Row],[HBA1C]],Table4[HBA1C],1,FALSE)</f>
        <v>9.5299999999999994</v>
      </c>
      <c r="E660" s="11" t="str">
        <f>VLOOKUP(Table4[[#This Row],[Any Transplants]],Table4[Any Transplants],1,FALSE)</f>
        <v>No</v>
      </c>
      <c r="F660" s="11" t="str">
        <f>VLOOKUP(Table4[[#This Row],[Cancer history]],Table4[Cancer history],1,FALSE)</f>
        <v>No</v>
      </c>
      <c r="G660" s="11" t="str">
        <f>VLOOKUP(Table4[[#This Row],[Smoker2]],Table4[Smoker2],1,FALSE)</f>
        <v>NO</v>
      </c>
      <c r="H660" s="11" t="str">
        <f>VLOOKUP(Table4[[#This Row],[Heart Issues]],Table4[Heart Issues],1,FALSE)</f>
        <v>No</v>
      </c>
      <c r="I660" s="11">
        <f>VLOOKUP(Table4[[#This Row],[Number of Major Surgeries]],Table4[Number of Major Surgeries],1,FALSE)</f>
        <v>0</v>
      </c>
      <c r="J660" s="11" t="str">
        <f>VLOOKUP('Medical Examinations'!M660,'Medical Examinations'!M660:M2994,1,FALSE)</f>
        <v>obesity</v>
      </c>
      <c r="K660" s="11" t="str">
        <f>VLOOKUP('Medical Examinations'!N660,'Medical Examinations'!N660:N2994,1,FALSE)</f>
        <v>diabetes</v>
      </c>
      <c r="L660" s="11" t="str">
        <f>VLOOKUP(Table3[[#This Row],[date of birth]],Table3[date of birth],1,FALSE)</f>
        <v>8-Jun-1983</v>
      </c>
      <c r="M660" s="11">
        <f>VLOOKUP(Table3[[#This Row],[age]],Table3[age],1,FALSE)</f>
        <v>40</v>
      </c>
      <c r="N660" s="65">
        <f>VLOOKUP(Table3[[#This Row],[charges2]],Table3[charges2],1,FALSE)</f>
        <v>5649.72</v>
      </c>
      <c r="O660" s="11" t="str">
        <f>VLOOKUP(Table3[[#This Row],[HOSPITAL TIER2]],Table3[HOSPITAL TIER2],1,FALSE)</f>
        <v>tier - 2</v>
      </c>
      <c r="P660" s="11" t="str">
        <f>VLOOKUP(Table3[[#This Row],[city tier2]],Table3[city tier2],1,FALSE)</f>
        <v>tier - 3</v>
      </c>
      <c r="Q660" s="11" t="str">
        <f>VLOOKUP(Table3[[#This Row],[state id2]],Table3[state id2],1,FALSE)</f>
        <v>R1011</v>
      </c>
      <c r="R660" s="11">
        <f t="shared" si="20"/>
        <v>-6.3494659172850965E-2</v>
      </c>
      <c r="S660" s="11">
        <f t="shared" si="21"/>
        <v>1.9781789112177376E-2</v>
      </c>
    </row>
    <row r="661" spans="1:19" x14ac:dyDescent="0.25">
      <c r="A661" s="20" t="str">
        <f>VLOOKUP('Customer Names'!A661,'Customer Names'!A661:A2996,1,FALSE)</f>
        <v>Id660</v>
      </c>
      <c r="B661" s="20" t="str">
        <f>VLOOKUP(Table6[[#This Row],[NAME]],Table6[NAME],1,FALSE)</f>
        <v>Kathleen</v>
      </c>
      <c r="C661" s="11">
        <f>VLOOKUP(Table4[[#This Row],[BMI]],Table4[BMI],1,FALSE)</f>
        <v>17.954999999999998</v>
      </c>
      <c r="D661" s="11">
        <f>VLOOKUP(Table4[[#This Row],[HBA1C]],Table4[HBA1C],1,FALSE)</f>
        <v>5.29</v>
      </c>
      <c r="E661" s="11" t="str">
        <f>VLOOKUP(Table4[[#This Row],[Any Transplants]],Table4[Any Transplants],1,FALSE)</f>
        <v>No</v>
      </c>
      <c r="F661" s="11" t="str">
        <f>VLOOKUP(Table4[[#This Row],[Cancer history]],Table4[Cancer history],1,FALSE)</f>
        <v>No</v>
      </c>
      <c r="G661" s="11" t="str">
        <f>VLOOKUP(Table4[[#This Row],[Smoker2]],Table4[Smoker2],1,FALSE)</f>
        <v>YES</v>
      </c>
      <c r="H661" s="11" t="str">
        <f>VLOOKUP(Table4[[#This Row],[Heart Issues]],Table4[Heart Issues],1,FALSE)</f>
        <v>yes</v>
      </c>
      <c r="I661" s="11">
        <f>VLOOKUP(Table4[[#This Row],[Number of Major Surgeries]],Table4[Number of Major Surgeries],1,FALSE)</f>
        <v>1</v>
      </c>
      <c r="J661" s="11" t="str">
        <f>VLOOKUP('Medical Examinations'!M661,'Medical Examinations'!M661:M2995,1,FALSE)</f>
        <v>underweight</v>
      </c>
      <c r="K661" s="11" t="str">
        <f>VLOOKUP('Medical Examinations'!N661,'Medical Examinations'!N661:N2995,1,FALSE)</f>
        <v>normal</v>
      </c>
      <c r="L661" s="11" t="str">
        <f>VLOOKUP(Table3[[#This Row],[date of birth]],Table3[date of birth],1,FALSE)</f>
        <v>27-Sep-1978</v>
      </c>
      <c r="M661" s="11">
        <f>VLOOKUP(Table3[[#This Row],[age]],Table3[age],1,FALSE)</f>
        <v>44</v>
      </c>
      <c r="N661" s="65">
        <f>VLOOKUP(Table3[[#This Row],[charges2]],Table3[charges2],1,FALSE)</f>
        <v>5650.14</v>
      </c>
      <c r="O661" s="11" t="str">
        <f>VLOOKUP(Table3[[#This Row],[HOSPITAL TIER2]],Table3[HOSPITAL TIER2],1,FALSE)</f>
        <v>tier - 2</v>
      </c>
      <c r="P661" s="11" t="str">
        <f>VLOOKUP(Table3[[#This Row],[city tier2]],Table3[city tier2],1,FALSE)</f>
        <v>tier - 1</v>
      </c>
      <c r="Q661" s="11" t="str">
        <f>VLOOKUP(Table3[[#This Row],[state id2]],Table3[state id2],1,FALSE)</f>
        <v>R1013</v>
      </c>
      <c r="R661" s="11">
        <f t="shared" si="20"/>
        <v>-6.3472791018977667E-2</v>
      </c>
      <c r="S661" s="11">
        <f t="shared" si="21"/>
        <v>2.0078420828486161E-2</v>
      </c>
    </row>
    <row r="662" spans="1:19" x14ac:dyDescent="0.25">
      <c r="A662" s="20" t="str">
        <f>VLOOKUP('Customer Names'!A662,'Customer Names'!A662:A2997,1,FALSE)</f>
        <v>Id661</v>
      </c>
      <c r="B662" s="20" t="str">
        <f>VLOOKUP(Table6[[#This Row],[NAME]],Table6[NAME],1,FALSE)</f>
        <v>Gabriel D.</v>
      </c>
      <c r="C662" s="11">
        <f>VLOOKUP(Table4[[#This Row],[BMI]],Table4[BMI],1,FALSE)</f>
        <v>25.6</v>
      </c>
      <c r="D662" s="11">
        <f>VLOOKUP(Table4[[#This Row],[HBA1C]],Table4[HBA1C],1,FALSE)</f>
        <v>10.95</v>
      </c>
      <c r="E662" s="11" t="str">
        <f>VLOOKUP(Table4[[#This Row],[Any Transplants]],Table4[Any Transplants],1,FALSE)</f>
        <v>No</v>
      </c>
      <c r="F662" s="11" t="str">
        <f>VLOOKUP(Table4[[#This Row],[Cancer history]],Table4[Cancer history],1,FALSE)</f>
        <v>No</v>
      </c>
      <c r="G662" s="11" t="str">
        <f>VLOOKUP(Table4[[#This Row],[Smoker2]],Table4[Smoker2],1,FALSE)</f>
        <v>NO</v>
      </c>
      <c r="H662" s="11" t="str">
        <f>VLOOKUP(Table4[[#This Row],[Heart Issues]],Table4[Heart Issues],1,FALSE)</f>
        <v>No</v>
      </c>
      <c r="I662" s="11">
        <f>VLOOKUP(Table4[[#This Row],[Number of Major Surgeries]],Table4[Number of Major Surgeries],1,FALSE)</f>
        <v>3</v>
      </c>
      <c r="J662" s="11" t="str">
        <f>VLOOKUP('Medical Examinations'!M662,'Medical Examinations'!M662:M2996,1,FALSE)</f>
        <v>over weight</v>
      </c>
      <c r="K662" s="11" t="str">
        <f>VLOOKUP('Medical Examinations'!N662,'Medical Examinations'!N662:N2996,1,FALSE)</f>
        <v>diabetes</v>
      </c>
      <c r="L662" s="11" t="str">
        <f>VLOOKUP(Table3[[#This Row],[date of birth]],Table3[date of birth],1,FALSE)</f>
        <v>3-Sep-1983</v>
      </c>
      <c r="M662" s="11">
        <f>VLOOKUP(Table3[[#This Row],[age]],Table3[age],1,FALSE)</f>
        <v>39</v>
      </c>
      <c r="N662" s="65">
        <f>VLOOKUP(Table3[[#This Row],[charges2]],Table3[charges2],1,FALSE)</f>
        <v>5662.23</v>
      </c>
      <c r="O662" s="11" t="str">
        <f>VLOOKUP(Table3[[#This Row],[HOSPITAL TIER2]],Table3[HOSPITAL TIER2],1,FALSE)</f>
        <v>tier - 2</v>
      </c>
      <c r="P662" s="11" t="str">
        <f>VLOOKUP(Table3[[#This Row],[city tier2]],Table3[city tier2],1,FALSE)</f>
        <v>tier - 1</v>
      </c>
      <c r="Q662" s="11" t="str">
        <f>VLOOKUP(Table3[[#This Row],[state id2]],Table3[state id2],1,FALSE)</f>
        <v>R1013</v>
      </c>
      <c r="R662" s="11">
        <f t="shared" si="20"/>
        <v>-6.3519221510968157E-2</v>
      </c>
      <c r="S662" s="11">
        <f t="shared" si="21"/>
        <v>2.0078019082910462E-2</v>
      </c>
    </row>
    <row r="663" spans="1:19" x14ac:dyDescent="0.25">
      <c r="A663" s="20" t="str">
        <f>VLOOKUP('Customer Names'!A663,'Customer Names'!A663:A2998,1,FALSE)</f>
        <v>Id662</v>
      </c>
      <c r="B663" s="20" t="str">
        <f>VLOOKUP(Table6[[#This Row],[NAME]],Table6[NAME],1,FALSE)</f>
        <v>Jeff T</v>
      </c>
      <c r="C663" s="11">
        <f>VLOOKUP(Table4[[#This Row],[BMI]],Table4[BMI],1,FALSE)</f>
        <v>34.21</v>
      </c>
      <c r="D663" s="11">
        <f>VLOOKUP(Table4[[#This Row],[HBA1C]],Table4[HBA1C],1,FALSE)</f>
        <v>9.17</v>
      </c>
      <c r="E663" s="11" t="str">
        <f>VLOOKUP(Table4[[#This Row],[Any Transplants]],Table4[Any Transplants],1,FALSE)</f>
        <v>No</v>
      </c>
      <c r="F663" s="11" t="str">
        <f>VLOOKUP(Table4[[#This Row],[Cancer history]],Table4[Cancer history],1,FALSE)</f>
        <v>No</v>
      </c>
      <c r="G663" s="11" t="str">
        <f>VLOOKUP(Table4[[#This Row],[Smoker2]],Table4[Smoker2],1,FALSE)</f>
        <v>NO</v>
      </c>
      <c r="H663" s="11" t="str">
        <f>VLOOKUP(Table4[[#This Row],[Heart Issues]],Table4[Heart Issues],1,FALSE)</f>
        <v>No</v>
      </c>
      <c r="I663" s="11">
        <f>VLOOKUP(Table4[[#This Row],[Number of Major Surgeries]],Table4[Number of Major Surgeries],1,FALSE)</f>
        <v>0</v>
      </c>
      <c r="J663" s="11" t="str">
        <f>VLOOKUP('Medical Examinations'!M663,'Medical Examinations'!M663:M2997,1,FALSE)</f>
        <v>obesity</v>
      </c>
      <c r="K663" s="11" t="str">
        <f>VLOOKUP('Medical Examinations'!N663,'Medical Examinations'!N663:N2997,1,FALSE)</f>
        <v>diabetes</v>
      </c>
      <c r="L663" s="11" t="str">
        <f>VLOOKUP(Table3[[#This Row],[date of birth]],Table3[date of birth],1,FALSE)</f>
        <v>12-Aug-1984</v>
      </c>
      <c r="M663" s="11">
        <f>VLOOKUP(Table3[[#This Row],[age]],Table3[age],1,FALSE)</f>
        <v>38</v>
      </c>
      <c r="N663" s="65">
        <f>VLOOKUP(Table3[[#This Row],[charges2]],Table3[charges2],1,FALSE)</f>
        <v>5679.13</v>
      </c>
      <c r="O663" s="11" t="str">
        <f>VLOOKUP(Table3[[#This Row],[HOSPITAL TIER2]],Table3[HOSPITAL TIER2],1,FALSE)</f>
        <v>tier - 2</v>
      </c>
      <c r="P663" s="11" t="str">
        <f>VLOOKUP(Table3[[#This Row],[city tier2]],Table3[city tier2],1,FALSE)</f>
        <v>tier - 2</v>
      </c>
      <c r="Q663" s="11" t="str">
        <f>VLOOKUP(Table3[[#This Row],[state id2]],Table3[state id2],1,FALSE)</f>
        <v>R1013</v>
      </c>
      <c r="R663" s="11">
        <f t="shared" si="20"/>
        <v>-6.3653694148812917E-2</v>
      </c>
      <c r="S663" s="11">
        <f t="shared" si="21"/>
        <v>2.0625290302791307E-2</v>
      </c>
    </row>
    <row r="664" spans="1:19" x14ac:dyDescent="0.25">
      <c r="A664" s="20" t="str">
        <f>VLOOKUP('Customer Names'!A664,'Customer Names'!A664:A2999,1,FALSE)</f>
        <v>Id663</v>
      </c>
      <c r="B664" s="20" t="str">
        <f>VLOOKUP(Table6[[#This Row],[NAME]],Table6[NAME],1,FALSE)</f>
        <v>Neil D</v>
      </c>
      <c r="C664" s="11">
        <f>VLOOKUP(Table4[[#This Row],[BMI]],Table4[BMI],1,FALSE)</f>
        <v>39.74</v>
      </c>
      <c r="D664" s="11">
        <f>VLOOKUP(Table4[[#This Row],[HBA1C]],Table4[HBA1C],1,FALSE)</f>
        <v>7.39</v>
      </c>
      <c r="E664" s="11" t="str">
        <f>VLOOKUP(Table4[[#This Row],[Any Transplants]],Table4[Any Transplants],1,FALSE)</f>
        <v>No</v>
      </c>
      <c r="F664" s="11" t="str">
        <f>VLOOKUP(Table4[[#This Row],[Cancer history]],Table4[Cancer history],1,FALSE)</f>
        <v>No</v>
      </c>
      <c r="G664" s="11" t="str">
        <f>VLOOKUP(Table4[[#This Row],[Smoker2]],Table4[Smoker2],1,FALSE)</f>
        <v>NO</v>
      </c>
      <c r="H664" s="11" t="str">
        <f>VLOOKUP(Table4[[#This Row],[Heart Issues]],Table4[Heart Issues],1,FALSE)</f>
        <v>No</v>
      </c>
      <c r="I664" s="11">
        <f>VLOOKUP(Table4[[#This Row],[Number of Major Surgeries]],Table4[Number of Major Surgeries],1,FALSE)</f>
        <v>0</v>
      </c>
      <c r="J664" s="11" t="str">
        <f>VLOOKUP('Medical Examinations'!M664,'Medical Examinations'!M664:M2998,1,FALSE)</f>
        <v>obesity</v>
      </c>
      <c r="K664" s="11" t="str">
        <f>VLOOKUP('Medical Examinations'!N664,'Medical Examinations'!N664:N2998,1,FALSE)</f>
        <v>diabetes</v>
      </c>
      <c r="L664" s="11" t="str">
        <f>VLOOKUP(Table3[[#This Row],[date of birth]],Table3[date of birth],1,FALSE)</f>
        <v>28-Oct-1972</v>
      </c>
      <c r="M664" s="11">
        <f>VLOOKUP(Table3[[#This Row],[age]],Table3[age],1,FALSE)</f>
        <v>50</v>
      </c>
      <c r="N664" s="65">
        <f>VLOOKUP(Table3[[#This Row],[charges2]],Table3[charges2],1,FALSE)</f>
        <v>5690.79</v>
      </c>
      <c r="O664" s="11" t="str">
        <f>VLOOKUP(Table3[[#This Row],[HOSPITAL TIER2]],Table3[HOSPITAL TIER2],1,FALSE)</f>
        <v>tier - 2</v>
      </c>
      <c r="P664" s="11" t="str">
        <f>VLOOKUP(Table3[[#This Row],[city tier2]],Table3[city tier2],1,FALSE)</f>
        <v>tier - 1</v>
      </c>
      <c r="Q664" s="11" t="str">
        <f>VLOOKUP(Table3[[#This Row],[state id2]],Table3[state id2],1,FALSE)</f>
        <v>R1013</v>
      </c>
      <c r="R664" s="11">
        <f t="shared" si="20"/>
        <v>-6.3486923193352016E-2</v>
      </c>
      <c r="S664" s="11">
        <f t="shared" si="21"/>
        <v>2.1011481472724403E-2</v>
      </c>
    </row>
    <row r="665" spans="1:19" x14ac:dyDescent="0.25">
      <c r="A665" s="20" t="str">
        <f>VLOOKUP('Customer Names'!A665,'Customer Names'!A665:A3000,1,FALSE)</f>
        <v>Id664</v>
      </c>
      <c r="B665" s="20" t="str">
        <f>VLOOKUP(Table6[[#This Row],[NAME]],Table6[NAME],1,FALSE)</f>
        <v>Katherine L.</v>
      </c>
      <c r="C665" s="11">
        <f>VLOOKUP(Table4[[#This Row],[BMI]],Table4[BMI],1,FALSE)</f>
        <v>49.53</v>
      </c>
      <c r="D665" s="11">
        <f>VLOOKUP(Table4[[#This Row],[HBA1C]],Table4[HBA1C],1,FALSE)</f>
        <v>9.1300000000000008</v>
      </c>
      <c r="E665" s="11" t="str">
        <f>VLOOKUP(Table4[[#This Row],[Any Transplants]],Table4[Any Transplants],1,FALSE)</f>
        <v>No</v>
      </c>
      <c r="F665" s="11" t="str">
        <f>VLOOKUP(Table4[[#This Row],[Cancer history]],Table4[Cancer history],1,FALSE)</f>
        <v>No</v>
      </c>
      <c r="G665" s="11" t="str">
        <f>VLOOKUP(Table4[[#This Row],[Smoker2]],Table4[Smoker2],1,FALSE)</f>
        <v>NO</v>
      </c>
      <c r="H665" s="11" t="str">
        <f>VLOOKUP(Table4[[#This Row],[Heart Issues]],Table4[Heart Issues],1,FALSE)</f>
        <v>yes</v>
      </c>
      <c r="I665" s="11">
        <f>VLOOKUP(Table4[[#This Row],[Number of Major Surgeries]],Table4[Number of Major Surgeries],1,FALSE)</f>
        <v>0</v>
      </c>
      <c r="J665" s="11" t="str">
        <f>VLOOKUP('Medical Examinations'!M665,'Medical Examinations'!M665:M2999,1,FALSE)</f>
        <v>obesity</v>
      </c>
      <c r="K665" s="11" t="str">
        <f>VLOOKUP('Medical Examinations'!N665,'Medical Examinations'!N665:N2999,1,FALSE)</f>
        <v>diabetes</v>
      </c>
      <c r="L665" s="11" t="str">
        <f>VLOOKUP(Table3[[#This Row],[date of birth]],Table3[date of birth],1,FALSE)</f>
        <v>3-Nov-1992</v>
      </c>
      <c r="M665" s="11">
        <f>VLOOKUP(Table3[[#This Row],[age]],Table3[age],1,FALSE)</f>
        <v>30</v>
      </c>
      <c r="N665" s="65">
        <f>VLOOKUP(Table3[[#This Row],[charges2]],Table3[charges2],1,FALSE)</f>
        <v>5693.43</v>
      </c>
      <c r="O665" s="11" t="str">
        <f>VLOOKUP(Table3[[#This Row],[HOSPITAL TIER2]],Table3[HOSPITAL TIER2],1,FALSE)</f>
        <v>tier - 2</v>
      </c>
      <c r="P665" s="11" t="str">
        <f>VLOOKUP(Table3[[#This Row],[city tier2]],Table3[city tier2],1,FALSE)</f>
        <v>tier - 3</v>
      </c>
      <c r="Q665" s="11" t="str">
        <f>VLOOKUP(Table3[[#This Row],[state id2]],Table3[state id2],1,FALSE)</f>
        <v>R1012</v>
      </c>
      <c r="R665" s="11">
        <f t="shared" si="20"/>
        <v>-6.3902144663198324E-2</v>
      </c>
      <c r="S665" s="11">
        <f t="shared" si="21"/>
        <v>2.0891450239800307E-2</v>
      </c>
    </row>
    <row r="666" spans="1:19" x14ac:dyDescent="0.25">
      <c r="A666" s="20" t="str">
        <f>VLOOKUP('Customer Names'!A666,'Customer Names'!A666:A3001,1,FALSE)</f>
        <v>Id665</v>
      </c>
      <c r="B666" s="20" t="str">
        <f>VLOOKUP(Table6[[#This Row],[NAME]],Table6[NAME],1,FALSE)</f>
        <v>Ariel E</v>
      </c>
      <c r="C666" s="11">
        <f>VLOOKUP(Table4[[#This Row],[BMI]],Table4[BMI],1,FALSE)</f>
        <v>39.33</v>
      </c>
      <c r="D666" s="11">
        <f>VLOOKUP(Table4[[#This Row],[HBA1C]],Table4[HBA1C],1,FALSE)</f>
        <v>10.4</v>
      </c>
      <c r="E666" s="11" t="str">
        <f>VLOOKUP(Table4[[#This Row],[Any Transplants]],Table4[Any Transplants],1,FALSE)</f>
        <v>No</v>
      </c>
      <c r="F666" s="11" t="str">
        <f>VLOOKUP(Table4[[#This Row],[Cancer history]],Table4[Cancer history],1,FALSE)</f>
        <v>No</v>
      </c>
      <c r="G666" s="11" t="str">
        <f>VLOOKUP(Table4[[#This Row],[Smoker2]],Table4[Smoker2],1,FALSE)</f>
        <v>NO</v>
      </c>
      <c r="H666" s="11" t="str">
        <f>VLOOKUP(Table4[[#This Row],[Heart Issues]],Table4[Heart Issues],1,FALSE)</f>
        <v>No</v>
      </c>
      <c r="I666" s="11">
        <f>VLOOKUP(Table4[[#This Row],[Number of Major Surgeries]],Table4[Number of Major Surgeries],1,FALSE)</f>
        <v>3</v>
      </c>
      <c r="J666" s="11" t="str">
        <f>VLOOKUP('Medical Examinations'!M666,'Medical Examinations'!M666:M3000,1,FALSE)</f>
        <v>obesity</v>
      </c>
      <c r="K666" s="11" t="str">
        <f>VLOOKUP('Medical Examinations'!N666,'Medical Examinations'!N666:N3000,1,FALSE)</f>
        <v>diabetes</v>
      </c>
      <c r="L666" s="11" t="str">
        <f>VLOOKUP(Table3[[#This Row],[date of birth]],Table3[date of birth],1,FALSE)</f>
        <v>6-Jul-1974</v>
      </c>
      <c r="M666" s="11">
        <f>VLOOKUP(Table3[[#This Row],[age]],Table3[age],1,FALSE)</f>
        <v>48</v>
      </c>
      <c r="N666" s="65">
        <f>VLOOKUP(Table3[[#This Row],[charges2]],Table3[charges2],1,FALSE)</f>
        <v>5698.74</v>
      </c>
      <c r="O666" s="11" t="str">
        <f>VLOOKUP(Table3[[#This Row],[HOSPITAL TIER2]],Table3[HOSPITAL TIER2],1,FALSE)</f>
        <v>tier - 2</v>
      </c>
      <c r="P666" s="11" t="str">
        <f>VLOOKUP(Table3[[#This Row],[city tier2]],Table3[city tier2],1,FALSE)</f>
        <v>tier - 2</v>
      </c>
      <c r="Q666" s="11" t="str">
        <f>VLOOKUP(Table3[[#This Row],[state id2]],Table3[state id2],1,FALSE)</f>
        <v>R1012</v>
      </c>
      <c r="R666" s="11">
        <f t="shared" si="20"/>
        <v>-6.2274159981038364E-2</v>
      </c>
      <c r="S666" s="11">
        <f t="shared" si="21"/>
        <v>2.176645250800037E-2</v>
      </c>
    </row>
    <row r="667" spans="1:19" x14ac:dyDescent="0.25">
      <c r="A667" s="20" t="str">
        <f>VLOOKUP('Customer Names'!A667,'Customer Names'!A667:A3002,1,FALSE)</f>
        <v>Id666</v>
      </c>
      <c r="B667" s="20" t="str">
        <f>VLOOKUP(Table6[[#This Row],[NAME]],Table6[NAME],1,FALSE)</f>
        <v>Christopher P</v>
      </c>
      <c r="C667" s="11">
        <f>VLOOKUP(Table4[[#This Row],[BMI]],Table4[BMI],1,FALSE)</f>
        <v>39.979999999999997</v>
      </c>
      <c r="D667" s="11">
        <f>VLOOKUP(Table4[[#This Row],[HBA1C]],Table4[HBA1C],1,FALSE)</f>
        <v>9.4600000000000009</v>
      </c>
      <c r="E667" s="11" t="str">
        <f>VLOOKUP(Table4[[#This Row],[Any Transplants]],Table4[Any Transplants],1,FALSE)</f>
        <v>No</v>
      </c>
      <c r="F667" s="11" t="str">
        <f>VLOOKUP(Table4[[#This Row],[Cancer history]],Table4[Cancer history],1,FALSE)</f>
        <v>No</v>
      </c>
      <c r="G667" s="11" t="str">
        <f>VLOOKUP(Table4[[#This Row],[Smoker2]],Table4[Smoker2],1,FALSE)</f>
        <v>NO</v>
      </c>
      <c r="H667" s="11" t="str">
        <f>VLOOKUP(Table4[[#This Row],[Heart Issues]],Table4[Heart Issues],1,FALSE)</f>
        <v>yes</v>
      </c>
      <c r="I667" s="11">
        <f>VLOOKUP(Table4[[#This Row],[Number of Major Surgeries]],Table4[Number of Major Surgeries],1,FALSE)</f>
        <v>2</v>
      </c>
      <c r="J667" s="11" t="str">
        <f>VLOOKUP('Medical Examinations'!M667,'Medical Examinations'!M667:M3001,1,FALSE)</f>
        <v>obesity</v>
      </c>
      <c r="K667" s="11" t="str">
        <f>VLOOKUP('Medical Examinations'!N667,'Medical Examinations'!N667:N3001,1,FALSE)</f>
        <v>diabetes</v>
      </c>
      <c r="L667" s="11" t="str">
        <f>VLOOKUP(Table3[[#This Row],[date of birth]],Table3[date of birth],1,FALSE)</f>
        <v>15-Jun-1981</v>
      </c>
      <c r="M667" s="11">
        <f>VLOOKUP(Table3[[#This Row],[age]],Table3[age],1,FALSE)</f>
        <v>41</v>
      </c>
      <c r="N667" s="65">
        <f>VLOOKUP(Table3[[#This Row],[charges2]],Table3[charges2],1,FALSE)</f>
        <v>5699.84</v>
      </c>
      <c r="O667" s="11" t="str">
        <f>VLOOKUP(Table3[[#This Row],[HOSPITAL TIER2]],Table3[HOSPITAL TIER2],1,FALSE)</f>
        <v>tier - 2</v>
      </c>
      <c r="P667" s="11" t="str">
        <f>VLOOKUP(Table3[[#This Row],[city tier2]],Table3[city tier2],1,FALSE)</f>
        <v>tier - 3</v>
      </c>
      <c r="Q667" s="11" t="str">
        <f>VLOOKUP(Table3[[#This Row],[state id2]],Table3[state id2],1,FALSE)</f>
        <v>R1013</v>
      </c>
      <c r="R667" s="11">
        <f t="shared" si="20"/>
        <v>-6.2546385195511825E-2</v>
      </c>
      <c r="S667" s="11">
        <f t="shared" si="21"/>
        <v>2.1435828306177681E-2</v>
      </c>
    </row>
    <row r="668" spans="1:19" x14ac:dyDescent="0.25">
      <c r="A668" s="20" t="str">
        <f>VLOOKUP('Customer Names'!A668,'Customer Names'!A668:A3003,1,FALSE)</f>
        <v>Id667</v>
      </c>
      <c r="B668" s="20" t="str">
        <f>VLOOKUP(Table6[[#This Row],[NAME]],Table6[NAME],1,FALSE)</f>
        <v>.  Erin M.</v>
      </c>
      <c r="C668" s="11">
        <f>VLOOKUP(Table4[[#This Row],[BMI]],Table4[BMI],1,FALSE)</f>
        <v>46.51</v>
      </c>
      <c r="D668" s="11">
        <f>VLOOKUP(Table4[[#This Row],[HBA1C]],Table4[HBA1C],1,FALSE)</f>
        <v>8.69</v>
      </c>
      <c r="E668" s="11" t="str">
        <f>VLOOKUP(Table4[[#This Row],[Any Transplants]],Table4[Any Transplants],1,FALSE)</f>
        <v>No</v>
      </c>
      <c r="F668" s="11" t="str">
        <f>VLOOKUP(Table4[[#This Row],[Cancer history]],Table4[Cancer history],1,FALSE)</f>
        <v>No</v>
      </c>
      <c r="G668" s="11" t="str">
        <f>VLOOKUP(Table4[[#This Row],[Smoker2]],Table4[Smoker2],1,FALSE)</f>
        <v>NO</v>
      </c>
      <c r="H668" s="11" t="str">
        <f>VLOOKUP(Table4[[#This Row],[Heart Issues]],Table4[Heart Issues],1,FALSE)</f>
        <v>yes</v>
      </c>
      <c r="I668" s="11">
        <f>VLOOKUP(Table4[[#This Row],[Number of Major Surgeries]],Table4[Number of Major Surgeries],1,FALSE)</f>
        <v>0</v>
      </c>
      <c r="J668" s="11" t="str">
        <f>VLOOKUP('Medical Examinations'!M668,'Medical Examinations'!M668:M3002,1,FALSE)</f>
        <v>obesity</v>
      </c>
      <c r="K668" s="11" t="str">
        <f>VLOOKUP('Medical Examinations'!N668,'Medical Examinations'!N668:N3002,1,FALSE)</f>
        <v>diabetes</v>
      </c>
      <c r="L668" s="11" t="str">
        <f>VLOOKUP(Table3[[#This Row],[date of birth]],Table3[date of birth],1,FALSE)</f>
        <v>3-Nov-1993</v>
      </c>
      <c r="M668" s="11">
        <f>VLOOKUP(Table3[[#This Row],[age]],Table3[age],1,FALSE)</f>
        <v>29</v>
      </c>
      <c r="N668" s="65">
        <f>VLOOKUP(Table3[[#This Row],[charges2]],Table3[charges2],1,FALSE)</f>
        <v>5708.87</v>
      </c>
      <c r="O668" s="11" t="str">
        <f>VLOOKUP(Table3[[#This Row],[HOSPITAL TIER2]],Table3[HOSPITAL TIER2],1,FALSE)</f>
        <v>tier - 2</v>
      </c>
      <c r="P668" s="11" t="str">
        <f>VLOOKUP(Table3[[#This Row],[city tier2]],Table3[city tier2],1,FALSE)</f>
        <v>tier - 1</v>
      </c>
      <c r="Q668" s="11" t="str">
        <f>VLOOKUP(Table3[[#This Row],[state id2]],Table3[state id2],1,FALSE)</f>
        <v>R1011</v>
      </c>
      <c r="R668" s="11">
        <f t="shared" si="20"/>
        <v>-6.2376273982374525E-2</v>
      </c>
      <c r="S668" s="11">
        <f t="shared" si="21"/>
        <v>2.1660542678274844E-2</v>
      </c>
    </row>
    <row r="669" spans="1:19" x14ac:dyDescent="0.25">
      <c r="A669" s="20" t="str">
        <f>VLOOKUP('Customer Names'!A669,'Customer Names'!A669:A3004,1,FALSE)</f>
        <v>Id668</v>
      </c>
      <c r="B669" s="20" t="str">
        <f>VLOOKUP(Table6[[#This Row],[NAME]],Table6[NAME],1,FALSE)</f>
        <v>.  Molly K.</v>
      </c>
      <c r="C669" s="11">
        <f>VLOOKUP(Table4[[#This Row],[BMI]],Table4[BMI],1,FALSE)</f>
        <v>43.58</v>
      </c>
      <c r="D669" s="11">
        <f>VLOOKUP(Table4[[#This Row],[HBA1C]],Table4[HBA1C],1,FALSE)</f>
        <v>4.2300000000000004</v>
      </c>
      <c r="E669" s="11" t="str">
        <f>VLOOKUP(Table4[[#This Row],[Any Transplants]],Table4[Any Transplants],1,FALSE)</f>
        <v>No</v>
      </c>
      <c r="F669" s="11" t="str">
        <f>VLOOKUP(Table4[[#This Row],[Cancer history]],Table4[Cancer history],1,FALSE)</f>
        <v>Yes</v>
      </c>
      <c r="G669" s="11" t="str">
        <f>VLOOKUP(Table4[[#This Row],[Smoker2]],Table4[Smoker2],1,FALSE)</f>
        <v>NO</v>
      </c>
      <c r="H669" s="11" t="str">
        <f>VLOOKUP(Table4[[#This Row],[Heart Issues]],Table4[Heart Issues],1,FALSE)</f>
        <v>No</v>
      </c>
      <c r="I669" s="11">
        <f>VLOOKUP(Table4[[#This Row],[Number of Major Surgeries]],Table4[Number of Major Surgeries],1,FALSE)</f>
        <v>1</v>
      </c>
      <c r="J669" s="11" t="str">
        <f>VLOOKUP('Medical Examinations'!M669,'Medical Examinations'!M669:M3003,1,FALSE)</f>
        <v>obesity</v>
      </c>
      <c r="K669" s="11" t="str">
        <f>VLOOKUP('Medical Examinations'!N669,'Medical Examinations'!N669:N3003,1,FALSE)</f>
        <v>normal</v>
      </c>
      <c r="L669" s="11" t="str">
        <f>VLOOKUP(Table3[[#This Row],[date of birth]],Table3[date of birth],1,FALSE)</f>
        <v>30-Aug-1981</v>
      </c>
      <c r="M669" s="11">
        <f>VLOOKUP(Table3[[#This Row],[age]],Table3[age],1,FALSE)</f>
        <v>41</v>
      </c>
      <c r="N669" s="65">
        <f>VLOOKUP(Table3[[#This Row],[charges2]],Table3[charges2],1,FALSE)</f>
        <v>5709.16</v>
      </c>
      <c r="O669" s="11" t="str">
        <f>VLOOKUP(Table3[[#This Row],[HOSPITAL TIER2]],Table3[HOSPITAL TIER2],1,FALSE)</f>
        <v>tier - 3</v>
      </c>
      <c r="P669" s="11" t="str">
        <f>VLOOKUP(Table3[[#This Row],[city tier2]],Table3[city tier2],1,FALSE)</f>
        <v>tier - 3</v>
      </c>
      <c r="Q669" s="11" t="str">
        <f>VLOOKUP(Table3[[#This Row],[state id2]],Table3[state id2],1,FALSE)</f>
        <v>R1013</v>
      </c>
      <c r="R669" s="11">
        <f t="shared" si="20"/>
        <v>-6.0869581527687421E-2</v>
      </c>
      <c r="S669" s="11">
        <f t="shared" si="21"/>
        <v>2.2446855637703145E-2</v>
      </c>
    </row>
    <row r="670" spans="1:19" x14ac:dyDescent="0.25">
      <c r="A670" s="20" t="str">
        <f>VLOOKUP('Customer Names'!A670,'Customer Names'!A670:A3005,1,FALSE)</f>
        <v>Id669</v>
      </c>
      <c r="B670" s="20" t="str">
        <f>VLOOKUP(Table6[[#This Row],[NAME]],Table6[NAME],1,FALSE)</f>
        <v>Ryan J.</v>
      </c>
      <c r="C670" s="11">
        <f>VLOOKUP(Table4[[#This Row],[BMI]],Table4[BMI],1,FALSE)</f>
        <v>42.28</v>
      </c>
      <c r="D670" s="11">
        <f>VLOOKUP(Table4[[#This Row],[HBA1C]],Table4[HBA1C],1,FALSE)</f>
        <v>9.16</v>
      </c>
      <c r="E670" s="11" t="str">
        <f>VLOOKUP(Table4[[#This Row],[Any Transplants]],Table4[Any Transplants],1,FALSE)</f>
        <v>No</v>
      </c>
      <c r="F670" s="11" t="str">
        <f>VLOOKUP(Table4[[#This Row],[Cancer history]],Table4[Cancer history],1,FALSE)</f>
        <v>No</v>
      </c>
      <c r="G670" s="11" t="str">
        <f>VLOOKUP(Table4[[#This Row],[Smoker2]],Table4[Smoker2],1,FALSE)</f>
        <v>NO</v>
      </c>
      <c r="H670" s="11" t="str">
        <f>VLOOKUP(Table4[[#This Row],[Heart Issues]],Table4[Heart Issues],1,FALSE)</f>
        <v>yes</v>
      </c>
      <c r="I670" s="11">
        <f>VLOOKUP(Table4[[#This Row],[Number of Major Surgeries]],Table4[Number of Major Surgeries],1,FALSE)</f>
        <v>1</v>
      </c>
      <c r="J670" s="11" t="str">
        <f>VLOOKUP('Medical Examinations'!M670,'Medical Examinations'!M670:M3004,1,FALSE)</f>
        <v>obesity</v>
      </c>
      <c r="K670" s="11" t="str">
        <f>VLOOKUP('Medical Examinations'!N670,'Medical Examinations'!N670:N3004,1,FALSE)</f>
        <v>diabetes</v>
      </c>
      <c r="L670" s="11" t="str">
        <f>VLOOKUP(Table3[[#This Row],[date of birth]],Table3[date of birth],1,FALSE)</f>
        <v>18-Dec-1971</v>
      </c>
      <c r="M670" s="11">
        <f>VLOOKUP(Table3[[#This Row],[age]],Table3[age],1,FALSE)</f>
        <v>51</v>
      </c>
      <c r="N670" s="65">
        <f>VLOOKUP(Table3[[#This Row],[charges2]],Table3[charges2],1,FALSE)</f>
        <v>5720.38</v>
      </c>
      <c r="O670" s="11" t="str">
        <f>VLOOKUP(Table3[[#This Row],[HOSPITAL TIER2]],Table3[HOSPITAL TIER2],1,FALSE)</f>
        <v>tier - 2</v>
      </c>
      <c r="P670" s="11" t="str">
        <f>VLOOKUP(Table3[[#This Row],[city tier2]],Table3[city tier2],1,FALSE)</f>
        <v>tier - 1</v>
      </c>
      <c r="Q670" s="11" t="str">
        <f>VLOOKUP(Table3[[#This Row],[state id2]],Table3[state id2],1,FALSE)</f>
        <v>R1013</v>
      </c>
      <c r="R670" s="11">
        <f t="shared" si="20"/>
        <v>-6.0652306252262402E-2</v>
      </c>
      <c r="S670" s="11">
        <f t="shared" si="21"/>
        <v>2.229333459834594E-2</v>
      </c>
    </row>
    <row r="671" spans="1:19" x14ac:dyDescent="0.25">
      <c r="A671" s="20" t="str">
        <f>VLOOKUP('Customer Names'!A671,'Customer Names'!A671:A3006,1,FALSE)</f>
        <v>Id670</v>
      </c>
      <c r="B671" s="20" t="str">
        <f>VLOOKUP(Table6[[#This Row],[NAME]],Table6[NAME],1,FALSE)</f>
        <v>.  Jennifer</v>
      </c>
      <c r="C671" s="11">
        <f>VLOOKUP(Table4[[#This Row],[BMI]],Table4[BMI],1,FALSE)</f>
        <v>35.520000000000003</v>
      </c>
      <c r="D671" s="11">
        <f>VLOOKUP(Table4[[#This Row],[HBA1C]],Table4[HBA1C],1,FALSE)</f>
        <v>8.26</v>
      </c>
      <c r="E671" s="11" t="str">
        <f>VLOOKUP(Table4[[#This Row],[Any Transplants]],Table4[Any Transplants],1,FALSE)</f>
        <v>No</v>
      </c>
      <c r="F671" s="11" t="str">
        <f>VLOOKUP(Table4[[#This Row],[Cancer history]],Table4[Cancer history],1,FALSE)</f>
        <v>No</v>
      </c>
      <c r="G671" s="11" t="str">
        <f>VLOOKUP(Table4[[#This Row],[Smoker2]],Table4[Smoker2],1,FALSE)</f>
        <v>NO</v>
      </c>
      <c r="H671" s="11" t="str">
        <f>VLOOKUP(Table4[[#This Row],[Heart Issues]],Table4[Heart Issues],1,FALSE)</f>
        <v>No</v>
      </c>
      <c r="I671" s="11">
        <f>VLOOKUP(Table4[[#This Row],[Number of Major Surgeries]],Table4[Number of Major Surgeries],1,FALSE)</f>
        <v>0</v>
      </c>
      <c r="J671" s="11" t="str">
        <f>VLOOKUP('Medical Examinations'!M671,'Medical Examinations'!M671:M3005,1,FALSE)</f>
        <v>obesity</v>
      </c>
      <c r="K671" s="11" t="str">
        <f>VLOOKUP('Medical Examinations'!N671,'Medical Examinations'!N671:N3005,1,FALSE)</f>
        <v>diabetes</v>
      </c>
      <c r="L671" s="11" t="str">
        <f>VLOOKUP(Table3[[#This Row],[date of birth]],Table3[date of birth],1,FALSE)</f>
        <v>19-Oct-1987</v>
      </c>
      <c r="M671" s="11">
        <f>VLOOKUP(Table3[[#This Row],[age]],Table3[age],1,FALSE)</f>
        <v>35</v>
      </c>
      <c r="N671" s="65">
        <f>VLOOKUP(Table3[[#This Row],[charges2]],Table3[charges2],1,FALSE)</f>
        <v>5729.01</v>
      </c>
      <c r="O671" s="11" t="str">
        <f>VLOOKUP(Table3[[#This Row],[HOSPITAL TIER2]],Table3[HOSPITAL TIER2],1,FALSE)</f>
        <v>tier - 1</v>
      </c>
      <c r="P671" s="11" t="str">
        <f>VLOOKUP(Table3[[#This Row],[city tier2]],Table3[city tier2],1,FALSE)</f>
        <v>tier - 2</v>
      </c>
      <c r="Q671" s="11" t="str">
        <f>VLOOKUP(Table3[[#This Row],[state id2]],Table3[state id2],1,FALSE)</f>
        <v>R1012</v>
      </c>
      <c r="R671" s="11">
        <f t="shared" si="20"/>
        <v>-6.1264762938201101E-2</v>
      </c>
      <c r="S671" s="11">
        <f t="shared" si="21"/>
        <v>2.1879008217974866E-2</v>
      </c>
    </row>
    <row r="672" spans="1:19" x14ac:dyDescent="0.25">
      <c r="A672" s="20" t="str">
        <f>VLOOKUP('Customer Names'!A672,'Customer Names'!A672:A3007,1,FALSE)</f>
        <v>Id671</v>
      </c>
      <c r="B672" s="20" t="str">
        <f>VLOOKUP(Table6[[#This Row],[NAME]],Table6[NAME],1,FALSE)</f>
        <v>Daniel M</v>
      </c>
      <c r="C672" s="11">
        <f>VLOOKUP(Table4[[#This Row],[BMI]],Table4[BMI],1,FALSE)</f>
        <v>33.6</v>
      </c>
      <c r="D672" s="11">
        <f>VLOOKUP(Table4[[#This Row],[HBA1C]],Table4[HBA1C],1,FALSE)</f>
        <v>11.25</v>
      </c>
      <c r="E672" s="11" t="str">
        <f>VLOOKUP(Table4[[#This Row],[Any Transplants]],Table4[Any Transplants],1,FALSE)</f>
        <v>No</v>
      </c>
      <c r="F672" s="11" t="str">
        <f>VLOOKUP(Table4[[#This Row],[Cancer history]],Table4[Cancer history],1,FALSE)</f>
        <v>No</v>
      </c>
      <c r="G672" s="11" t="str">
        <f>VLOOKUP(Table4[[#This Row],[Smoker2]],Table4[Smoker2],1,FALSE)</f>
        <v>NO</v>
      </c>
      <c r="H672" s="11" t="str">
        <f>VLOOKUP(Table4[[#This Row],[Heart Issues]],Table4[Heart Issues],1,FALSE)</f>
        <v>No</v>
      </c>
      <c r="I672" s="11">
        <f>VLOOKUP(Table4[[#This Row],[Number of Major Surgeries]],Table4[Number of Major Surgeries],1,FALSE)</f>
        <v>0</v>
      </c>
      <c r="J672" s="11" t="str">
        <f>VLOOKUP('Medical Examinations'!M672,'Medical Examinations'!M672:M3006,1,FALSE)</f>
        <v>obesity</v>
      </c>
      <c r="K672" s="11" t="str">
        <f>VLOOKUP('Medical Examinations'!N672,'Medical Examinations'!N672:N3006,1,FALSE)</f>
        <v>diabetes</v>
      </c>
      <c r="L672" s="11" t="str">
        <f>VLOOKUP(Table3[[#This Row],[date of birth]],Table3[date of birth],1,FALSE)</f>
        <v>21-Aug-1972</v>
      </c>
      <c r="M672" s="11">
        <f>VLOOKUP(Table3[[#This Row],[age]],Table3[age],1,FALSE)</f>
        <v>50</v>
      </c>
      <c r="N672" s="65">
        <f>VLOOKUP(Table3[[#This Row],[charges2]],Table3[charges2],1,FALSE)</f>
        <v>5741.67</v>
      </c>
      <c r="O672" s="11" t="str">
        <f>VLOOKUP(Table3[[#This Row],[HOSPITAL TIER2]],Table3[HOSPITAL TIER2],1,FALSE)</f>
        <v>tier - 2</v>
      </c>
      <c r="P672" s="11" t="str">
        <f>VLOOKUP(Table3[[#This Row],[city tier2]],Table3[city tier2],1,FALSE)</f>
        <v>tier - 3</v>
      </c>
      <c r="Q672" s="11" t="str">
        <f>VLOOKUP(Table3[[#This Row],[state id2]],Table3[state id2],1,FALSE)</f>
        <v>R1013</v>
      </c>
      <c r="R672" s="11">
        <f t="shared" si="20"/>
        <v>-6.0938348736758872E-2</v>
      </c>
      <c r="S672" s="11">
        <f t="shared" si="21"/>
        <v>2.2261488617317058E-2</v>
      </c>
    </row>
    <row r="673" spans="1:19" x14ac:dyDescent="0.25">
      <c r="A673" s="20" t="str">
        <f>VLOOKUP('Customer Names'!A673,'Customer Names'!A673:A3008,1,FALSE)</f>
        <v>Id672</v>
      </c>
      <c r="B673" s="20" t="str">
        <f>VLOOKUP(Table6[[#This Row],[NAME]],Table6[NAME],1,FALSE)</f>
        <v>Hiruni</v>
      </c>
      <c r="C673" s="11">
        <f>VLOOKUP(Table4[[#This Row],[BMI]],Table4[BMI],1,FALSE)</f>
        <v>22.42</v>
      </c>
      <c r="D673" s="11">
        <f>VLOOKUP(Table4[[#This Row],[HBA1C]],Table4[HBA1C],1,FALSE)</f>
        <v>6.74</v>
      </c>
      <c r="E673" s="11" t="str">
        <f>VLOOKUP(Table4[[#This Row],[Any Transplants]],Table4[Any Transplants],1,FALSE)</f>
        <v>No</v>
      </c>
      <c r="F673" s="11" t="str">
        <f>VLOOKUP(Table4[[#This Row],[Cancer history]],Table4[Cancer history],1,FALSE)</f>
        <v>No</v>
      </c>
      <c r="G673" s="11" t="str">
        <f>VLOOKUP(Table4[[#This Row],[Smoker2]],Table4[Smoker2],1,FALSE)</f>
        <v>YES</v>
      </c>
      <c r="H673" s="11" t="str">
        <f>VLOOKUP(Table4[[#This Row],[Heart Issues]],Table4[Heart Issues],1,FALSE)</f>
        <v>No</v>
      </c>
      <c r="I673" s="11">
        <f>VLOOKUP(Table4[[#This Row],[Number of Major Surgeries]],Table4[Number of Major Surgeries],1,FALSE)</f>
        <v>0</v>
      </c>
      <c r="J673" s="11" t="str">
        <f>VLOOKUP('Medical Examinations'!M673,'Medical Examinations'!M673:M3007,1,FALSE)</f>
        <v>normal weight</v>
      </c>
      <c r="K673" s="11" t="str">
        <f>VLOOKUP('Medical Examinations'!N673,'Medical Examinations'!N673:N3007,1,FALSE)</f>
        <v>diabetes</v>
      </c>
      <c r="L673" s="11" t="str">
        <f>VLOOKUP(Table3[[#This Row],[date of birth]],Table3[date of birth],1,FALSE)</f>
        <v>10-Jun-1993</v>
      </c>
      <c r="M673" s="11">
        <f>VLOOKUP(Table3[[#This Row],[age]],Table3[age],1,FALSE)</f>
        <v>29</v>
      </c>
      <c r="N673" s="65">
        <f>VLOOKUP(Table3[[#This Row],[charges2]],Table3[charges2],1,FALSE)</f>
        <v>5748.13</v>
      </c>
      <c r="O673" s="11" t="str">
        <f>VLOOKUP(Table3[[#This Row],[HOSPITAL TIER2]],Table3[HOSPITAL TIER2],1,FALSE)</f>
        <v>tier - 2</v>
      </c>
      <c r="P673" s="11" t="str">
        <f>VLOOKUP(Table3[[#This Row],[city tier2]],Table3[city tier2],1,FALSE)</f>
        <v>tier - 1</v>
      </c>
      <c r="Q673" s="11" t="str">
        <f>VLOOKUP(Table3[[#This Row],[state id2]],Table3[state id2],1,FALSE)</f>
        <v>R1021</v>
      </c>
      <c r="R673" s="11">
        <f t="shared" si="20"/>
        <v>-6.1101382928102889E-2</v>
      </c>
      <c r="S673" s="11">
        <f t="shared" si="21"/>
        <v>2.164444750017528E-2</v>
      </c>
    </row>
    <row r="674" spans="1:19" x14ac:dyDescent="0.25">
      <c r="A674" s="20" t="str">
        <f>VLOOKUP('Customer Names'!A674,'Customer Names'!A674:A3009,1,FALSE)</f>
        <v>Id673</v>
      </c>
      <c r="B674" s="20" t="str">
        <f>VLOOKUP(Table6[[#This Row],[NAME]],Table6[NAME],1,FALSE)</f>
        <v>Reina H.</v>
      </c>
      <c r="C674" s="11">
        <f>VLOOKUP(Table4[[#This Row],[BMI]],Table4[BMI],1,FALSE)</f>
        <v>46.86</v>
      </c>
      <c r="D674" s="11">
        <f>VLOOKUP(Table4[[#This Row],[HBA1C]],Table4[HBA1C],1,FALSE)</f>
        <v>4.87</v>
      </c>
      <c r="E674" s="11" t="str">
        <f>VLOOKUP(Table4[[#This Row],[Any Transplants]],Table4[Any Transplants],1,FALSE)</f>
        <v>No</v>
      </c>
      <c r="F674" s="11" t="str">
        <f>VLOOKUP(Table4[[#This Row],[Cancer history]],Table4[Cancer history],1,FALSE)</f>
        <v>No</v>
      </c>
      <c r="G674" s="11" t="str">
        <f>VLOOKUP(Table4[[#This Row],[Smoker2]],Table4[Smoker2],1,FALSE)</f>
        <v>NO</v>
      </c>
      <c r="H674" s="11" t="str">
        <f>VLOOKUP(Table4[[#This Row],[Heart Issues]],Table4[Heart Issues],1,FALSE)</f>
        <v>No</v>
      </c>
      <c r="I674" s="11">
        <f>VLOOKUP(Table4[[#This Row],[Number of Major Surgeries]],Table4[Number of Major Surgeries],1,FALSE)</f>
        <v>0</v>
      </c>
      <c r="J674" s="11" t="str">
        <f>VLOOKUP('Medical Examinations'!M674,'Medical Examinations'!M674:M3008,1,FALSE)</f>
        <v>obesity</v>
      </c>
      <c r="K674" s="11" t="str">
        <f>VLOOKUP('Medical Examinations'!N674,'Medical Examinations'!N674:N3008,1,FALSE)</f>
        <v>normal</v>
      </c>
      <c r="L674" s="11" t="str">
        <f>VLOOKUP(Table3[[#This Row],[date of birth]],Table3[date of birth],1,FALSE)</f>
        <v>30-Aug-1983</v>
      </c>
      <c r="M674" s="11">
        <f>VLOOKUP(Table3[[#This Row],[age]],Table3[age],1,FALSE)</f>
        <v>39</v>
      </c>
      <c r="N674" s="65">
        <f>VLOOKUP(Table3[[#This Row],[charges2]],Table3[charges2],1,FALSE)</f>
        <v>5757.41</v>
      </c>
      <c r="O674" s="11" t="str">
        <f>VLOOKUP(Table3[[#This Row],[HOSPITAL TIER2]],Table3[HOSPITAL TIER2],1,FALSE)</f>
        <v>tier - 2</v>
      </c>
      <c r="P674" s="11" t="str">
        <f>VLOOKUP(Table3[[#This Row],[city tier2]],Table3[city tier2],1,FALSE)</f>
        <v>tier - 3</v>
      </c>
      <c r="Q674" s="11" t="str">
        <f>VLOOKUP(Table3[[#This Row],[state id2]],Table3[state id2],1,FALSE)</f>
        <v>R1019</v>
      </c>
      <c r="R674" s="11">
        <f t="shared" si="20"/>
        <v>-6.1822933806943571E-2</v>
      </c>
      <c r="S674" s="11">
        <f t="shared" si="21"/>
        <v>2.174691209911252E-2</v>
      </c>
    </row>
    <row r="675" spans="1:19" x14ac:dyDescent="0.25">
      <c r="A675" s="20" t="str">
        <f>VLOOKUP('Customer Names'!A675,'Customer Names'!A675:A3010,1,FALSE)</f>
        <v>Id674</v>
      </c>
      <c r="B675" s="20" t="str">
        <f>VLOOKUP(Table6[[#This Row],[NAME]],Table6[NAME],1,FALSE)</f>
        <v>Kristi</v>
      </c>
      <c r="C675" s="11">
        <f>VLOOKUP(Table4[[#This Row],[BMI]],Table4[BMI],1,FALSE)</f>
        <v>32.965000000000003</v>
      </c>
      <c r="D675" s="11">
        <f>VLOOKUP(Table4[[#This Row],[HBA1C]],Table4[HBA1C],1,FALSE)</f>
        <v>6.68</v>
      </c>
      <c r="E675" s="11" t="str">
        <f>VLOOKUP(Table4[[#This Row],[Any Transplants]],Table4[Any Transplants],1,FALSE)</f>
        <v>No</v>
      </c>
      <c r="F675" s="11" t="str">
        <f>VLOOKUP(Table4[[#This Row],[Cancer history]],Table4[Cancer history],1,FALSE)</f>
        <v>No</v>
      </c>
      <c r="G675" s="11" t="str">
        <f>VLOOKUP(Table4[[#This Row],[Smoker2]],Table4[Smoker2],1,FALSE)</f>
        <v>NO</v>
      </c>
      <c r="H675" s="11" t="str">
        <f>VLOOKUP(Table4[[#This Row],[Heart Issues]],Table4[Heart Issues],1,FALSE)</f>
        <v>No</v>
      </c>
      <c r="I675" s="11">
        <f>VLOOKUP(Table4[[#This Row],[Number of Major Surgeries]],Table4[Number of Major Surgeries],1,FALSE)</f>
        <v>3</v>
      </c>
      <c r="J675" s="11" t="str">
        <f>VLOOKUP('Medical Examinations'!M675,'Medical Examinations'!M675:M3009,1,FALSE)</f>
        <v>obesity</v>
      </c>
      <c r="K675" s="11" t="str">
        <f>VLOOKUP('Medical Examinations'!N675,'Medical Examinations'!N675:N3009,1,FALSE)</f>
        <v>diabetes</v>
      </c>
      <c r="L675" s="11" t="str">
        <f>VLOOKUP(Table3[[#This Row],[date of birth]],Table3[date of birth],1,FALSE)</f>
        <v>1-Nov-2004</v>
      </c>
      <c r="M675" s="11">
        <f>VLOOKUP(Table3[[#This Row],[age]],Table3[age],1,FALSE)</f>
        <v>18</v>
      </c>
      <c r="N675" s="65">
        <f>VLOOKUP(Table3[[#This Row],[charges2]],Table3[charges2],1,FALSE)</f>
        <v>5778.71</v>
      </c>
      <c r="O675" s="11" t="str">
        <f>VLOOKUP(Table3[[#This Row],[HOSPITAL TIER2]],Table3[HOSPITAL TIER2],1,FALSE)</f>
        <v>tier - 2</v>
      </c>
      <c r="P675" s="11" t="str">
        <f>VLOOKUP(Table3[[#This Row],[city tier2]],Table3[city tier2],1,FALSE)</f>
        <v>tier - 3</v>
      </c>
      <c r="Q675" s="11" t="str">
        <f>VLOOKUP(Table3[[#This Row],[state id2]],Table3[state id2],1,FALSE)</f>
        <v>R1022</v>
      </c>
      <c r="R675" s="11">
        <f t="shared" si="20"/>
        <v>-6.1352168487087244E-2</v>
      </c>
      <c r="S675" s="11">
        <f t="shared" si="21"/>
        <v>2.1561474386068358E-2</v>
      </c>
    </row>
    <row r="676" spans="1:19" x14ac:dyDescent="0.25">
      <c r="A676" s="20" t="str">
        <f>VLOOKUP('Customer Names'!A676,'Customer Names'!A676:A3011,1,FALSE)</f>
        <v>Id675</v>
      </c>
      <c r="B676" s="20" t="str">
        <f>VLOOKUP(Table6[[#This Row],[NAME]],Table6[NAME],1,FALSE)</f>
        <v>Meredith L.</v>
      </c>
      <c r="C676" s="11">
        <f>VLOOKUP(Table4[[#This Row],[BMI]],Table4[BMI],1,FALSE)</f>
        <v>39.340000000000003</v>
      </c>
      <c r="D676" s="11">
        <f>VLOOKUP(Table4[[#This Row],[HBA1C]],Table4[HBA1C],1,FALSE)</f>
        <v>5.0199999999999996</v>
      </c>
      <c r="E676" s="11" t="str">
        <f>VLOOKUP(Table4[[#This Row],[Any Transplants]],Table4[Any Transplants],1,FALSE)</f>
        <v>No</v>
      </c>
      <c r="F676" s="11" t="str">
        <f>VLOOKUP(Table4[[#This Row],[Cancer history]],Table4[Cancer history],1,FALSE)</f>
        <v>Yes</v>
      </c>
      <c r="G676" s="11" t="str">
        <f>VLOOKUP(Table4[[#This Row],[Smoker2]],Table4[Smoker2],1,FALSE)</f>
        <v>NO</v>
      </c>
      <c r="H676" s="11" t="str">
        <f>VLOOKUP(Table4[[#This Row],[Heart Issues]],Table4[Heart Issues],1,FALSE)</f>
        <v>yes</v>
      </c>
      <c r="I676" s="11">
        <f>VLOOKUP(Table4[[#This Row],[Number of Major Surgeries]],Table4[Number of Major Surgeries],1,FALSE)</f>
        <v>1</v>
      </c>
      <c r="J676" s="11" t="str">
        <f>VLOOKUP('Medical Examinations'!M676,'Medical Examinations'!M676:M3010,1,FALSE)</f>
        <v>obesity</v>
      </c>
      <c r="K676" s="11" t="str">
        <f>VLOOKUP('Medical Examinations'!N676,'Medical Examinations'!N676:N3010,1,FALSE)</f>
        <v>normal</v>
      </c>
      <c r="L676" s="11" t="str">
        <f>VLOOKUP(Table3[[#This Row],[date of birth]],Table3[date of birth],1,FALSE)</f>
        <v>18-Sep-1980</v>
      </c>
      <c r="M676" s="11">
        <f>VLOOKUP(Table3[[#This Row],[age]],Table3[age],1,FALSE)</f>
        <v>42</v>
      </c>
      <c r="N676" s="65">
        <f>VLOOKUP(Table3[[#This Row],[charges2]],Table3[charges2],1,FALSE)</f>
        <v>5807.06</v>
      </c>
      <c r="O676" s="11" t="str">
        <f>VLOOKUP(Table3[[#This Row],[HOSPITAL TIER2]],Table3[HOSPITAL TIER2],1,FALSE)</f>
        <v>tier - 2</v>
      </c>
      <c r="P676" s="11" t="str">
        <f>VLOOKUP(Table3[[#This Row],[city tier2]],Table3[city tier2],1,FALSE)</f>
        <v>tier - 3</v>
      </c>
      <c r="Q676" s="11" t="str">
        <f>VLOOKUP(Table3[[#This Row],[state id2]],Table3[state id2],1,FALSE)</f>
        <v>R1013</v>
      </c>
      <c r="R676" s="11">
        <f t="shared" si="20"/>
        <v>-6.08644133940138E-2</v>
      </c>
      <c r="S676" s="11">
        <f t="shared" si="21"/>
        <v>2.171493089715202E-2</v>
      </c>
    </row>
    <row r="677" spans="1:19" x14ac:dyDescent="0.25">
      <c r="A677" s="20" t="str">
        <f>VLOOKUP('Customer Names'!A677,'Customer Names'!A677:A3012,1,FALSE)</f>
        <v>Id676</v>
      </c>
      <c r="B677" s="20" t="str">
        <f>VLOOKUP(Table6[[#This Row],[NAME]],Table6[NAME],1,FALSE)</f>
        <v>Jocelyn</v>
      </c>
      <c r="C677" s="11">
        <f>VLOOKUP(Table4[[#This Row],[BMI]],Table4[BMI],1,FALSE)</f>
        <v>47</v>
      </c>
      <c r="D677" s="11">
        <f>VLOOKUP(Table4[[#This Row],[HBA1C]],Table4[HBA1C],1,FALSE)</f>
        <v>10.64</v>
      </c>
      <c r="E677" s="11" t="str">
        <f>VLOOKUP(Table4[[#This Row],[Any Transplants]],Table4[Any Transplants],1,FALSE)</f>
        <v>No</v>
      </c>
      <c r="F677" s="11" t="str">
        <f>VLOOKUP(Table4[[#This Row],[Cancer history]],Table4[Cancer history],1,FALSE)</f>
        <v>No</v>
      </c>
      <c r="G677" s="11" t="str">
        <f>VLOOKUP(Table4[[#This Row],[Smoker2]],Table4[Smoker2],1,FALSE)</f>
        <v>NO</v>
      </c>
      <c r="H677" s="11" t="str">
        <f>VLOOKUP(Table4[[#This Row],[Heart Issues]],Table4[Heart Issues],1,FALSE)</f>
        <v>yes</v>
      </c>
      <c r="I677" s="11">
        <f>VLOOKUP(Table4[[#This Row],[Number of Major Surgeries]],Table4[Number of Major Surgeries],1,FALSE)</f>
        <v>0</v>
      </c>
      <c r="J677" s="11" t="str">
        <f>VLOOKUP('Medical Examinations'!M677,'Medical Examinations'!M677:M3011,1,FALSE)</f>
        <v>obesity</v>
      </c>
      <c r="K677" s="11" t="str">
        <f>VLOOKUP('Medical Examinations'!N677,'Medical Examinations'!N677:N3011,1,FALSE)</f>
        <v>diabetes</v>
      </c>
      <c r="L677" s="11" t="str">
        <f>VLOOKUP(Table3[[#This Row],[date of birth]],Table3[date of birth],1,FALSE)</f>
        <v>2-Nov-1972</v>
      </c>
      <c r="M677" s="11">
        <f>VLOOKUP(Table3[[#This Row],[age]],Table3[age],1,FALSE)</f>
        <v>50</v>
      </c>
      <c r="N677" s="65">
        <f>VLOOKUP(Table3[[#This Row],[charges2]],Table3[charges2],1,FALSE)</f>
        <v>5812.9</v>
      </c>
      <c r="O677" s="11" t="str">
        <f>VLOOKUP(Table3[[#This Row],[HOSPITAL TIER2]],Table3[HOSPITAL TIER2],1,FALSE)</f>
        <v>tier - 2</v>
      </c>
      <c r="P677" s="11" t="str">
        <f>VLOOKUP(Table3[[#This Row],[city tier2]],Table3[city tier2],1,FALSE)</f>
        <v>tier - 2</v>
      </c>
      <c r="Q677" s="11" t="str">
        <f>VLOOKUP(Table3[[#This Row],[state id2]],Table3[state id2],1,FALSE)</f>
        <v>R1013</v>
      </c>
      <c r="R677" s="11">
        <f t="shared" si="20"/>
        <v>-6.0759914626810088E-2</v>
      </c>
      <c r="S677" s="11">
        <f t="shared" si="21"/>
        <v>2.1646094475888229E-2</v>
      </c>
    </row>
    <row r="678" spans="1:19" x14ac:dyDescent="0.25">
      <c r="A678" s="20" t="str">
        <f>VLOOKUP('Customer Names'!A678,'Customer Names'!A678:A3013,1,FALSE)</f>
        <v>Id677</v>
      </c>
      <c r="B678" s="20" t="str">
        <f>VLOOKUP(Table6[[#This Row],[NAME]],Table6[NAME],1,FALSE)</f>
        <v>.  Daphne</v>
      </c>
      <c r="C678" s="11">
        <f>VLOOKUP(Table4[[#This Row],[BMI]],Table4[BMI],1,FALSE)</f>
        <v>36.71</v>
      </c>
      <c r="D678" s="11">
        <f>VLOOKUP(Table4[[#This Row],[HBA1C]],Table4[HBA1C],1,FALSE)</f>
        <v>8.74</v>
      </c>
      <c r="E678" s="11" t="str">
        <f>VLOOKUP(Table4[[#This Row],[Any Transplants]],Table4[Any Transplants],1,FALSE)</f>
        <v>No</v>
      </c>
      <c r="F678" s="11" t="str">
        <f>VLOOKUP(Table4[[#This Row],[Cancer history]],Table4[Cancer history],1,FALSE)</f>
        <v>No</v>
      </c>
      <c r="G678" s="11" t="str">
        <f>VLOOKUP(Table4[[#This Row],[Smoker2]],Table4[Smoker2],1,FALSE)</f>
        <v>NO</v>
      </c>
      <c r="H678" s="11" t="str">
        <f>VLOOKUP(Table4[[#This Row],[Heart Issues]],Table4[Heart Issues],1,FALSE)</f>
        <v>yes</v>
      </c>
      <c r="I678" s="11">
        <f>VLOOKUP(Table4[[#This Row],[Number of Major Surgeries]],Table4[Number of Major Surgeries],1,FALSE)</f>
        <v>0</v>
      </c>
      <c r="J678" s="11" t="str">
        <f>VLOOKUP('Medical Examinations'!M678,'Medical Examinations'!M678:M3012,1,FALSE)</f>
        <v>obesity</v>
      </c>
      <c r="K678" s="11" t="str">
        <f>VLOOKUP('Medical Examinations'!N678,'Medical Examinations'!N678:N3012,1,FALSE)</f>
        <v>diabetes</v>
      </c>
      <c r="L678" s="11" t="str">
        <f>VLOOKUP(Table3[[#This Row],[date of birth]],Table3[date of birth],1,FALSE)</f>
        <v>22-Jul-2002</v>
      </c>
      <c r="M678" s="11">
        <f>VLOOKUP(Table3[[#This Row],[age]],Table3[age],1,FALSE)</f>
        <v>20</v>
      </c>
      <c r="N678" s="65">
        <f>VLOOKUP(Table3[[#This Row],[charges2]],Table3[charges2],1,FALSE)</f>
        <v>5816.58</v>
      </c>
      <c r="O678" s="11" t="str">
        <f>VLOOKUP(Table3[[#This Row],[HOSPITAL TIER2]],Table3[HOSPITAL TIER2],1,FALSE)</f>
        <v>tier - 2</v>
      </c>
      <c r="P678" s="11" t="str">
        <f>VLOOKUP(Table3[[#This Row],[city tier2]],Table3[city tier2],1,FALSE)</f>
        <v>tier - 2</v>
      </c>
      <c r="Q678" s="11" t="str">
        <f>VLOOKUP(Table3[[#This Row],[state id2]],Table3[state id2],1,FALSE)</f>
        <v>R1026</v>
      </c>
      <c r="R678" s="11">
        <f t="shared" si="20"/>
        <v>-6.1511217034278878E-2</v>
      </c>
      <c r="S678" s="11">
        <f t="shared" si="21"/>
        <v>2.1104219685826181E-2</v>
      </c>
    </row>
    <row r="679" spans="1:19" x14ac:dyDescent="0.25">
      <c r="A679" s="20" t="str">
        <f>VLOOKUP('Customer Names'!A679,'Customer Names'!A679:A3014,1,FALSE)</f>
        <v>Id678</v>
      </c>
      <c r="B679" s="20" t="str">
        <f>VLOOKUP(Table6[[#This Row],[NAME]],Table6[NAME],1,FALSE)</f>
        <v>Margaret E</v>
      </c>
      <c r="C679" s="11">
        <f>VLOOKUP(Table4[[#This Row],[BMI]],Table4[BMI],1,FALSE)</f>
        <v>53.48</v>
      </c>
      <c r="D679" s="11">
        <f>VLOOKUP(Table4[[#This Row],[HBA1C]],Table4[HBA1C],1,FALSE)</f>
        <v>5.64</v>
      </c>
      <c r="E679" s="11" t="str">
        <f>VLOOKUP(Table4[[#This Row],[Any Transplants]],Table4[Any Transplants],1,FALSE)</f>
        <v>No</v>
      </c>
      <c r="F679" s="11" t="str">
        <f>VLOOKUP(Table4[[#This Row],[Cancer history]],Table4[Cancer history],1,FALSE)</f>
        <v>No</v>
      </c>
      <c r="G679" s="11" t="str">
        <f>VLOOKUP(Table4[[#This Row],[Smoker2]],Table4[Smoker2],1,FALSE)</f>
        <v>NO</v>
      </c>
      <c r="H679" s="11" t="str">
        <f>VLOOKUP(Table4[[#This Row],[Heart Issues]],Table4[Heart Issues],1,FALSE)</f>
        <v>No</v>
      </c>
      <c r="I679" s="11">
        <f>VLOOKUP(Table4[[#This Row],[Number of Major Surgeries]],Table4[Number of Major Surgeries],1,FALSE)</f>
        <v>0</v>
      </c>
      <c r="J679" s="11" t="str">
        <f>VLOOKUP('Medical Examinations'!M679,'Medical Examinations'!M679:M3013,1,FALSE)</f>
        <v>obesity</v>
      </c>
      <c r="K679" s="11" t="str">
        <f>VLOOKUP('Medical Examinations'!N679,'Medical Examinations'!N679:N3013,1,FALSE)</f>
        <v>normal</v>
      </c>
      <c r="L679" s="11" t="str">
        <f>VLOOKUP(Table3[[#This Row],[date of birth]],Table3[date of birth],1,FALSE)</f>
        <v>27-Sep-1971</v>
      </c>
      <c r="M679" s="11">
        <f>VLOOKUP(Table3[[#This Row],[age]],Table3[age],1,FALSE)</f>
        <v>51</v>
      </c>
      <c r="N679" s="65">
        <f>VLOOKUP(Table3[[#This Row],[charges2]],Table3[charges2],1,FALSE)</f>
        <v>5832.6</v>
      </c>
      <c r="O679" s="11" t="str">
        <f>VLOOKUP(Table3[[#This Row],[HOSPITAL TIER2]],Table3[HOSPITAL TIER2],1,FALSE)</f>
        <v>tier - 2</v>
      </c>
      <c r="P679" s="11" t="str">
        <f>VLOOKUP(Table3[[#This Row],[city tier2]],Table3[city tier2],1,FALSE)</f>
        <v>tier - 3</v>
      </c>
      <c r="Q679" s="11" t="str">
        <f>VLOOKUP(Table3[[#This Row],[state id2]],Table3[state id2],1,FALSE)</f>
        <v>R1012</v>
      </c>
      <c r="R679" s="11">
        <f t="shared" si="20"/>
        <v>-6.0485065278656804E-2</v>
      </c>
      <c r="S679" s="11">
        <f t="shared" si="21"/>
        <v>2.2408125290936998E-2</v>
      </c>
    </row>
    <row r="680" spans="1:19" x14ac:dyDescent="0.25">
      <c r="A680" s="20" t="str">
        <f>VLOOKUP('Customer Names'!A680,'Customer Names'!A680:A3015,1,FALSE)</f>
        <v>Id679</v>
      </c>
      <c r="B680" s="20" t="str">
        <f>VLOOKUP(Table6[[#This Row],[NAME]],Table6[NAME],1,FALSE)</f>
        <v>Mario J.</v>
      </c>
      <c r="C680" s="11">
        <f>VLOOKUP(Table4[[#This Row],[BMI]],Table4[BMI],1,FALSE)</f>
        <v>35.5</v>
      </c>
      <c r="D680" s="11">
        <f>VLOOKUP(Table4[[#This Row],[HBA1C]],Table4[HBA1C],1,FALSE)</f>
        <v>10.37</v>
      </c>
      <c r="E680" s="11" t="str">
        <f>VLOOKUP(Table4[[#This Row],[Any Transplants]],Table4[Any Transplants],1,FALSE)</f>
        <v>No</v>
      </c>
      <c r="F680" s="11" t="str">
        <f>VLOOKUP(Table4[[#This Row],[Cancer history]],Table4[Cancer history],1,FALSE)</f>
        <v>No</v>
      </c>
      <c r="G680" s="11" t="str">
        <f>VLOOKUP(Table4[[#This Row],[Smoker2]],Table4[Smoker2],1,FALSE)</f>
        <v>NO</v>
      </c>
      <c r="H680" s="11" t="str">
        <f>VLOOKUP(Table4[[#This Row],[Heart Issues]],Table4[Heart Issues],1,FALSE)</f>
        <v>No</v>
      </c>
      <c r="I680" s="11">
        <f>VLOOKUP(Table4[[#This Row],[Number of Major Surgeries]],Table4[Number of Major Surgeries],1,FALSE)</f>
        <v>0</v>
      </c>
      <c r="J680" s="11" t="str">
        <f>VLOOKUP('Medical Examinations'!M680,'Medical Examinations'!M680:M3014,1,FALSE)</f>
        <v>obesity</v>
      </c>
      <c r="K680" s="11" t="str">
        <f>VLOOKUP('Medical Examinations'!N680,'Medical Examinations'!N680:N3014,1,FALSE)</f>
        <v>diabetes</v>
      </c>
      <c r="L680" s="11" t="str">
        <f>VLOOKUP(Table3[[#This Row],[date of birth]],Table3[date of birth],1,FALSE)</f>
        <v>27-Jul-1987</v>
      </c>
      <c r="M680" s="11">
        <f>VLOOKUP(Table3[[#This Row],[age]],Table3[age],1,FALSE)</f>
        <v>35</v>
      </c>
      <c r="N680" s="65">
        <f>VLOOKUP(Table3[[#This Row],[charges2]],Table3[charges2],1,FALSE)</f>
        <v>5836.52</v>
      </c>
      <c r="O680" s="11" t="str">
        <f>VLOOKUP(Table3[[#This Row],[HOSPITAL TIER2]],Table3[HOSPITAL TIER2],1,FALSE)</f>
        <v>tier - 2</v>
      </c>
      <c r="P680" s="11" t="str">
        <f>VLOOKUP(Table3[[#This Row],[city tier2]],Table3[city tier2],1,FALSE)</f>
        <v>tier - 3</v>
      </c>
      <c r="Q680" s="11" t="str">
        <f>VLOOKUP(Table3[[#This Row],[state id2]],Table3[state id2],1,FALSE)</f>
        <v>R1013</v>
      </c>
      <c r="R680" s="11">
        <f t="shared" si="20"/>
        <v>-6.1717124004625229E-2</v>
      </c>
      <c r="S680" s="11">
        <f t="shared" si="21"/>
        <v>2.2544561695607736E-2</v>
      </c>
    </row>
    <row r="681" spans="1:19" x14ac:dyDescent="0.25">
      <c r="A681" s="20" t="str">
        <f>VLOOKUP('Customer Names'!A681,'Customer Names'!A681:A3016,1,FALSE)</f>
        <v>Id680</v>
      </c>
      <c r="B681" s="20" t="str">
        <f>VLOOKUP(Table6[[#This Row],[NAME]],Table6[NAME],1,FALSE)</f>
        <v>Peter</v>
      </c>
      <c r="C681" s="11">
        <f>VLOOKUP(Table4[[#This Row],[BMI]],Table4[BMI],1,FALSE)</f>
        <v>36.979999999999997</v>
      </c>
      <c r="D681" s="11">
        <f>VLOOKUP(Table4[[#This Row],[HBA1C]],Table4[HBA1C],1,FALSE)</f>
        <v>9.56</v>
      </c>
      <c r="E681" s="11" t="str">
        <f>VLOOKUP(Table4[[#This Row],[Any Transplants]],Table4[Any Transplants],1,FALSE)</f>
        <v>No</v>
      </c>
      <c r="F681" s="11" t="str">
        <f>VLOOKUP(Table4[[#This Row],[Cancer history]],Table4[Cancer history],1,FALSE)</f>
        <v>No</v>
      </c>
      <c r="G681" s="11" t="str">
        <f>VLOOKUP(Table4[[#This Row],[Smoker2]],Table4[Smoker2],1,FALSE)</f>
        <v>NO</v>
      </c>
      <c r="H681" s="11" t="str">
        <f>VLOOKUP(Table4[[#This Row],[Heart Issues]],Table4[Heart Issues],1,FALSE)</f>
        <v>yes</v>
      </c>
      <c r="I681" s="11">
        <f>VLOOKUP(Table4[[#This Row],[Number of Major Surgeries]],Table4[Number of Major Surgeries],1,FALSE)</f>
        <v>0</v>
      </c>
      <c r="J681" s="11" t="str">
        <f>VLOOKUP('Medical Examinations'!M681,'Medical Examinations'!M681:M3015,1,FALSE)</f>
        <v>obesity</v>
      </c>
      <c r="K681" s="11" t="str">
        <f>VLOOKUP('Medical Examinations'!N681,'Medical Examinations'!N681:N3015,1,FALSE)</f>
        <v>diabetes</v>
      </c>
      <c r="L681" s="11" t="str">
        <f>VLOOKUP(Table3[[#This Row],[date of birth]],Table3[date of birth],1,FALSE)</f>
        <v>20-Aug-1995</v>
      </c>
      <c r="M681" s="11">
        <f>VLOOKUP(Table3[[#This Row],[age]],Table3[age],1,FALSE)</f>
        <v>27</v>
      </c>
      <c r="N681" s="65">
        <f>VLOOKUP(Table3[[#This Row],[charges2]],Table3[charges2],1,FALSE)</f>
        <v>5843.99</v>
      </c>
      <c r="O681" s="11" t="str">
        <f>VLOOKUP(Table3[[#This Row],[HOSPITAL TIER2]],Table3[HOSPITAL TIER2],1,FALSE)</f>
        <v>tier - 2</v>
      </c>
      <c r="P681" s="11" t="str">
        <f>VLOOKUP(Table3[[#This Row],[city tier2]],Table3[city tier2],1,FALSE)</f>
        <v>tier - 2</v>
      </c>
      <c r="Q681" s="11" t="str">
        <f>VLOOKUP(Table3[[#This Row],[state id2]],Table3[state id2],1,FALSE)</f>
        <v>R1025</v>
      </c>
      <c r="R681" s="11">
        <f t="shared" si="20"/>
        <v>-6.1384363053016783E-2</v>
      </c>
      <c r="S681" s="11">
        <f t="shared" si="21"/>
        <v>2.3399807751786066E-2</v>
      </c>
    </row>
    <row r="682" spans="1:19" x14ac:dyDescent="0.25">
      <c r="A682" s="20" t="str">
        <f>VLOOKUP('Customer Names'!A682,'Customer Names'!A682:A3017,1,FALSE)</f>
        <v>Id681</v>
      </c>
      <c r="B682" s="20" t="str">
        <f>VLOOKUP(Table6[[#This Row],[NAME]],Table6[NAME],1,FALSE)</f>
        <v>Carolina</v>
      </c>
      <c r="C682" s="11">
        <f>VLOOKUP(Table4[[#This Row],[BMI]],Table4[BMI],1,FALSE)</f>
        <v>32.395000000000003</v>
      </c>
      <c r="D682" s="11">
        <f>VLOOKUP(Table4[[#This Row],[HBA1C]],Table4[HBA1C],1,FALSE)</f>
        <v>8.23</v>
      </c>
      <c r="E682" s="11" t="str">
        <f>VLOOKUP(Table4[[#This Row],[Any Transplants]],Table4[Any Transplants],1,FALSE)</f>
        <v>No</v>
      </c>
      <c r="F682" s="11" t="str">
        <f>VLOOKUP(Table4[[#This Row],[Cancer history]],Table4[Cancer history],1,FALSE)</f>
        <v>Yes</v>
      </c>
      <c r="G682" s="11" t="str">
        <f>VLOOKUP(Table4[[#This Row],[Smoker2]],Table4[Smoker2],1,FALSE)</f>
        <v>NO</v>
      </c>
      <c r="H682" s="11" t="str">
        <f>VLOOKUP(Table4[[#This Row],[Heart Issues]],Table4[Heart Issues],1,FALSE)</f>
        <v>yes</v>
      </c>
      <c r="I682" s="11">
        <f>VLOOKUP(Table4[[#This Row],[Number of Major Surgeries]],Table4[Number of Major Surgeries],1,FALSE)</f>
        <v>1</v>
      </c>
      <c r="J682" s="11" t="str">
        <f>VLOOKUP('Medical Examinations'!M682,'Medical Examinations'!M682:M3016,1,FALSE)</f>
        <v>obesity</v>
      </c>
      <c r="K682" s="11" t="str">
        <f>VLOOKUP('Medical Examinations'!N682,'Medical Examinations'!N682:N3016,1,FALSE)</f>
        <v>diabetes</v>
      </c>
      <c r="L682" s="11" t="str">
        <f>VLOOKUP(Table3[[#This Row],[date of birth]],Table3[date of birth],1,FALSE)</f>
        <v>30-Sep-1987</v>
      </c>
      <c r="M682" s="11">
        <f>VLOOKUP(Table3[[#This Row],[age]],Table3[age],1,FALSE)</f>
        <v>35</v>
      </c>
      <c r="N682" s="65">
        <f>VLOOKUP(Table3[[#This Row],[charges2]],Table3[charges2],1,FALSE)</f>
        <v>5846.92</v>
      </c>
      <c r="O682" s="11" t="str">
        <f>VLOOKUP(Table3[[#This Row],[HOSPITAL TIER2]],Table3[HOSPITAL TIER2],1,FALSE)</f>
        <v>tier - 2</v>
      </c>
      <c r="P682" s="11" t="str">
        <f>VLOOKUP(Table3[[#This Row],[city tier2]],Table3[city tier2],1,FALSE)</f>
        <v>tier - 2</v>
      </c>
      <c r="Q682" s="11" t="str">
        <f>VLOOKUP(Table3[[#This Row],[state id2]],Table3[state id2],1,FALSE)</f>
        <v>R1013</v>
      </c>
      <c r="R682" s="11">
        <f t="shared" si="20"/>
        <v>-6.0610211571729675E-2</v>
      </c>
      <c r="S682" s="11">
        <f t="shared" si="21"/>
        <v>2.4663376264933066E-2</v>
      </c>
    </row>
    <row r="683" spans="1:19" x14ac:dyDescent="0.25">
      <c r="A683" s="20" t="str">
        <f>VLOOKUP('Customer Names'!A683,'Customer Names'!A683:A3018,1,FALSE)</f>
        <v>Id682</v>
      </c>
      <c r="B683" s="20" t="str">
        <f>VLOOKUP(Table6[[#This Row],[NAME]],Table6[NAME],1,FALSE)</f>
        <v>.  Jenny K.</v>
      </c>
      <c r="C683" s="11">
        <f>VLOOKUP(Table4[[#This Row],[BMI]],Table4[BMI],1,FALSE)</f>
        <v>32.729999999999997</v>
      </c>
      <c r="D683" s="11">
        <f>VLOOKUP(Table4[[#This Row],[HBA1C]],Table4[HBA1C],1,FALSE)</f>
        <v>7.03</v>
      </c>
      <c r="E683" s="11" t="str">
        <f>VLOOKUP(Table4[[#This Row],[Any Transplants]],Table4[Any Transplants],1,FALSE)</f>
        <v>No</v>
      </c>
      <c r="F683" s="11" t="str">
        <f>VLOOKUP(Table4[[#This Row],[Cancer history]],Table4[Cancer history],1,FALSE)</f>
        <v>No</v>
      </c>
      <c r="G683" s="11" t="str">
        <f>VLOOKUP(Table4[[#This Row],[Smoker2]],Table4[Smoker2],1,FALSE)</f>
        <v>NO</v>
      </c>
      <c r="H683" s="11" t="str">
        <f>VLOOKUP(Table4[[#This Row],[Heart Issues]],Table4[Heart Issues],1,FALSE)</f>
        <v>No</v>
      </c>
      <c r="I683" s="11">
        <f>VLOOKUP(Table4[[#This Row],[Number of Major Surgeries]],Table4[Number of Major Surgeries],1,FALSE)</f>
        <v>0</v>
      </c>
      <c r="J683" s="11" t="str">
        <f>VLOOKUP('Medical Examinations'!M683,'Medical Examinations'!M683:M3017,1,FALSE)</f>
        <v>obesity</v>
      </c>
      <c r="K683" s="11" t="str">
        <f>VLOOKUP('Medical Examinations'!N683,'Medical Examinations'!N683:N3017,1,FALSE)</f>
        <v>diabetes</v>
      </c>
      <c r="L683" s="11" t="str">
        <f>VLOOKUP(Table3[[#This Row],[date of birth]],Table3[date of birth],1,FALSE)</f>
        <v>18-Jun-1985</v>
      </c>
      <c r="M683" s="11">
        <f>VLOOKUP(Table3[[#This Row],[age]],Table3[age],1,FALSE)</f>
        <v>37</v>
      </c>
      <c r="N683" s="65">
        <f>VLOOKUP(Table3[[#This Row],[charges2]],Table3[charges2],1,FALSE)</f>
        <v>5847.24</v>
      </c>
      <c r="O683" s="11" t="str">
        <f>VLOOKUP(Table3[[#This Row],[HOSPITAL TIER2]],Table3[HOSPITAL TIER2],1,FALSE)</f>
        <v>tier - 2</v>
      </c>
      <c r="P683" s="11" t="str">
        <f>VLOOKUP(Table3[[#This Row],[city tier2]],Table3[city tier2],1,FALSE)</f>
        <v>tier - 1</v>
      </c>
      <c r="Q683" s="11" t="str">
        <f>VLOOKUP(Table3[[#This Row],[state id2]],Table3[state id2],1,FALSE)</f>
        <v>R1013</v>
      </c>
      <c r="R683" s="11">
        <f t="shared" si="20"/>
        <v>-6.0449750811568496E-2</v>
      </c>
      <c r="S683" s="11">
        <f t="shared" si="21"/>
        <v>2.5048439202682772E-2</v>
      </c>
    </row>
    <row r="684" spans="1:19" x14ac:dyDescent="0.25">
      <c r="A684" s="20" t="str">
        <f>VLOOKUP('Customer Names'!A684,'Customer Names'!A684:A3019,1,FALSE)</f>
        <v>Id683</v>
      </c>
      <c r="B684" s="20" t="str">
        <f>VLOOKUP(Table6[[#This Row],[NAME]],Table6[NAME],1,FALSE)</f>
        <v>Jessica</v>
      </c>
      <c r="C684" s="11">
        <f>VLOOKUP(Table4[[#This Row],[BMI]],Table4[BMI],1,FALSE)</f>
        <v>20.52</v>
      </c>
      <c r="D684" s="11">
        <f>VLOOKUP(Table4[[#This Row],[HBA1C]],Table4[HBA1C],1,FALSE)</f>
        <v>5.45</v>
      </c>
      <c r="E684" s="11" t="str">
        <f>VLOOKUP(Table4[[#This Row],[Any Transplants]],Table4[Any Transplants],1,FALSE)</f>
        <v>No</v>
      </c>
      <c r="F684" s="11" t="str">
        <f>VLOOKUP(Table4[[#This Row],[Cancer history]],Table4[Cancer history],1,FALSE)</f>
        <v>No</v>
      </c>
      <c r="G684" s="11" t="str">
        <f>VLOOKUP(Table4[[#This Row],[Smoker2]],Table4[Smoker2],1,FALSE)</f>
        <v>YES</v>
      </c>
      <c r="H684" s="11" t="str">
        <f>VLOOKUP(Table4[[#This Row],[Heart Issues]],Table4[Heart Issues],1,FALSE)</f>
        <v>No</v>
      </c>
      <c r="I684" s="11">
        <f>VLOOKUP(Table4[[#This Row],[Number of Major Surgeries]],Table4[Number of Major Surgeries],1,FALSE)</f>
        <v>1</v>
      </c>
      <c r="J684" s="11" t="str">
        <f>VLOOKUP('Medical Examinations'!M684,'Medical Examinations'!M684:M3018,1,FALSE)</f>
        <v>normal weight</v>
      </c>
      <c r="K684" s="11" t="str">
        <f>VLOOKUP('Medical Examinations'!N684,'Medical Examinations'!N684:N3018,1,FALSE)</f>
        <v>normal</v>
      </c>
      <c r="L684" s="11" t="str">
        <f>VLOOKUP(Table3[[#This Row],[date of birth]],Table3[date of birth],1,FALSE)</f>
        <v>22-Nov-1984</v>
      </c>
      <c r="M684" s="11">
        <f>VLOOKUP(Table3[[#This Row],[age]],Table3[age],1,FALSE)</f>
        <v>38</v>
      </c>
      <c r="N684" s="65">
        <f>VLOOKUP(Table3[[#This Row],[charges2]],Table3[charges2],1,FALSE)</f>
        <v>5855.9</v>
      </c>
      <c r="O684" s="11" t="str">
        <f>VLOOKUP(Table3[[#This Row],[HOSPITAL TIER2]],Table3[HOSPITAL TIER2],1,FALSE)</f>
        <v>tier - 2</v>
      </c>
      <c r="P684" s="11" t="str">
        <f>VLOOKUP(Table3[[#This Row],[city tier2]],Table3[city tier2],1,FALSE)</f>
        <v>tier - 3</v>
      </c>
      <c r="Q684" s="11" t="str">
        <f>VLOOKUP(Table3[[#This Row],[state id2]],Table3[state id2],1,FALSE)</f>
        <v>R1012</v>
      </c>
      <c r="R684" s="11">
        <f t="shared" si="20"/>
        <v>-6.0308100898857284E-2</v>
      </c>
      <c r="S684" s="11">
        <f t="shared" si="21"/>
        <v>2.5145259183196975E-2</v>
      </c>
    </row>
    <row r="685" spans="1:19" x14ac:dyDescent="0.25">
      <c r="A685" s="20" t="str">
        <f>VLOOKUP('Customer Names'!A685,'Customer Names'!A685:A3020,1,FALSE)</f>
        <v>Id684</v>
      </c>
      <c r="B685" s="20" t="str">
        <f>VLOOKUP(Table6[[#This Row],[NAME]],Table6[NAME],1,FALSE)</f>
        <v>Kimberly D</v>
      </c>
      <c r="C685" s="11">
        <f>VLOOKUP(Table4[[#This Row],[BMI]],Table4[BMI],1,FALSE)</f>
        <v>51.72</v>
      </c>
      <c r="D685" s="11">
        <f>VLOOKUP(Table4[[#This Row],[HBA1C]],Table4[HBA1C],1,FALSE)</f>
        <v>5.76</v>
      </c>
      <c r="E685" s="11" t="str">
        <f>VLOOKUP(Table4[[#This Row],[Any Transplants]],Table4[Any Transplants],1,FALSE)</f>
        <v>No</v>
      </c>
      <c r="F685" s="11" t="str">
        <f>VLOOKUP(Table4[[#This Row],[Cancer history]],Table4[Cancer history],1,FALSE)</f>
        <v>No</v>
      </c>
      <c r="G685" s="11" t="str">
        <f>VLOOKUP(Table4[[#This Row],[Smoker2]],Table4[Smoker2],1,FALSE)</f>
        <v>NO</v>
      </c>
      <c r="H685" s="11" t="str">
        <f>VLOOKUP(Table4[[#This Row],[Heart Issues]],Table4[Heart Issues],1,FALSE)</f>
        <v>No</v>
      </c>
      <c r="I685" s="11">
        <f>VLOOKUP(Table4[[#This Row],[Number of Major Surgeries]],Table4[Number of Major Surgeries],1,FALSE)</f>
        <v>0</v>
      </c>
      <c r="J685" s="11" t="str">
        <f>VLOOKUP('Medical Examinations'!M685,'Medical Examinations'!M685:M3019,1,FALSE)</f>
        <v>obesity</v>
      </c>
      <c r="K685" s="11" t="str">
        <f>VLOOKUP('Medical Examinations'!N685,'Medical Examinations'!N685:N3019,1,FALSE)</f>
        <v>prediabetes</v>
      </c>
      <c r="L685" s="11" t="str">
        <f>VLOOKUP(Table3[[#This Row],[date of birth]],Table3[date of birth],1,FALSE)</f>
        <v>19-Oct-1993</v>
      </c>
      <c r="M685" s="11">
        <f>VLOOKUP(Table3[[#This Row],[age]],Table3[age],1,FALSE)</f>
        <v>29</v>
      </c>
      <c r="N685" s="65">
        <f>VLOOKUP(Table3[[#This Row],[charges2]],Table3[charges2],1,FALSE)</f>
        <v>5877.02</v>
      </c>
      <c r="O685" s="11" t="str">
        <f>VLOOKUP(Table3[[#This Row],[HOSPITAL TIER2]],Table3[HOSPITAL TIER2],1,FALSE)</f>
        <v>tier - 2</v>
      </c>
      <c r="P685" s="11" t="str">
        <f>VLOOKUP(Table3[[#This Row],[city tier2]],Table3[city tier2],1,FALSE)</f>
        <v>tier - 2</v>
      </c>
      <c r="Q685" s="11" t="str">
        <f>VLOOKUP(Table3[[#This Row],[state id2]],Table3[state id2],1,FALSE)</f>
        <v>R1021</v>
      </c>
      <c r="R685" s="11">
        <f t="shared" si="20"/>
        <v>-6.068915262288449E-2</v>
      </c>
      <c r="S685" s="11">
        <f t="shared" si="21"/>
        <v>2.5002303288054716E-2</v>
      </c>
    </row>
    <row r="686" spans="1:19" x14ac:dyDescent="0.25">
      <c r="A686" s="20" t="str">
        <f>VLOOKUP('Customer Names'!A686,'Customer Names'!A686:A3021,1,FALSE)</f>
        <v>Id685</v>
      </c>
      <c r="B686" s="20" t="str">
        <f>VLOOKUP(Table6[[#This Row],[NAME]],Table6[NAME],1,FALSE)</f>
        <v>Marc-Olivier</v>
      </c>
      <c r="C686" s="11">
        <f>VLOOKUP(Table4[[#This Row],[BMI]],Table4[BMI],1,FALSE)</f>
        <v>50.2</v>
      </c>
      <c r="D686" s="11">
        <f>VLOOKUP(Table4[[#This Row],[HBA1C]],Table4[HBA1C],1,FALSE)</f>
        <v>5.4</v>
      </c>
      <c r="E686" s="11" t="str">
        <f>VLOOKUP(Table4[[#This Row],[Any Transplants]],Table4[Any Transplants],1,FALSE)</f>
        <v>No</v>
      </c>
      <c r="F686" s="11" t="str">
        <f>VLOOKUP(Table4[[#This Row],[Cancer history]],Table4[Cancer history],1,FALSE)</f>
        <v>No</v>
      </c>
      <c r="G686" s="11" t="str">
        <f>VLOOKUP(Table4[[#This Row],[Smoker2]],Table4[Smoker2],1,FALSE)</f>
        <v>NO</v>
      </c>
      <c r="H686" s="11" t="str">
        <f>VLOOKUP(Table4[[#This Row],[Heart Issues]],Table4[Heart Issues],1,FALSE)</f>
        <v>No</v>
      </c>
      <c r="I686" s="11">
        <f>VLOOKUP(Table4[[#This Row],[Number of Major Surgeries]],Table4[Number of Major Surgeries],1,FALSE)</f>
        <v>0</v>
      </c>
      <c r="J686" s="11" t="str">
        <f>VLOOKUP('Medical Examinations'!M686,'Medical Examinations'!M686:M3020,1,FALSE)</f>
        <v>obesity</v>
      </c>
      <c r="K686" s="11" t="str">
        <f>VLOOKUP('Medical Examinations'!N686,'Medical Examinations'!N686:N3020,1,FALSE)</f>
        <v>normal</v>
      </c>
      <c r="L686" s="11" t="str">
        <f>VLOOKUP(Table3[[#This Row],[date of birth]],Table3[date of birth],1,FALSE)</f>
        <v>8-Jul-1982</v>
      </c>
      <c r="M686" s="11">
        <f>VLOOKUP(Table3[[#This Row],[age]],Table3[age],1,FALSE)</f>
        <v>40</v>
      </c>
      <c r="N686" s="65">
        <f>VLOOKUP(Table3[[#This Row],[charges2]],Table3[charges2],1,FALSE)</f>
        <v>5910.94</v>
      </c>
      <c r="O686" s="11" t="str">
        <f>VLOOKUP(Table3[[#This Row],[HOSPITAL TIER2]],Table3[HOSPITAL TIER2],1,FALSE)</f>
        <v>tier - 2</v>
      </c>
      <c r="P686" s="11" t="str">
        <f>VLOOKUP(Table3[[#This Row],[city tier2]],Table3[city tier2],1,FALSE)</f>
        <v>tier - 1</v>
      </c>
      <c r="Q686" s="11" t="str">
        <f>VLOOKUP(Table3[[#This Row],[state id2]],Table3[state id2],1,FALSE)</f>
        <v>R1011</v>
      </c>
      <c r="R686" s="11">
        <f t="shared" si="20"/>
        <v>-5.8690113275967841E-2</v>
      </c>
      <c r="S686" s="11">
        <f t="shared" si="21"/>
        <v>2.4763726489939429E-2</v>
      </c>
    </row>
    <row r="687" spans="1:19" x14ac:dyDescent="0.25">
      <c r="A687" s="20" t="str">
        <f>VLOOKUP('Customer Names'!A687,'Customer Names'!A687:A3022,1,FALSE)</f>
        <v>Id686</v>
      </c>
      <c r="B687" s="20" t="str">
        <f>VLOOKUP(Table6[[#This Row],[NAME]],Table6[NAME],1,FALSE)</f>
        <v>Russell J</v>
      </c>
      <c r="C687" s="11">
        <f>VLOOKUP(Table4[[#This Row],[BMI]],Table4[BMI],1,FALSE)</f>
        <v>25.52</v>
      </c>
      <c r="D687" s="11">
        <f>VLOOKUP(Table4[[#This Row],[HBA1C]],Table4[HBA1C],1,FALSE)</f>
        <v>6.35</v>
      </c>
      <c r="E687" s="11" t="str">
        <f>VLOOKUP(Table4[[#This Row],[Any Transplants]],Table4[Any Transplants],1,FALSE)</f>
        <v>No</v>
      </c>
      <c r="F687" s="11" t="str">
        <f>VLOOKUP(Table4[[#This Row],[Cancer history]],Table4[Cancer history],1,FALSE)</f>
        <v>Yes</v>
      </c>
      <c r="G687" s="11" t="str">
        <f>VLOOKUP(Table4[[#This Row],[Smoker2]],Table4[Smoker2],1,FALSE)</f>
        <v>NO</v>
      </c>
      <c r="H687" s="11" t="str">
        <f>VLOOKUP(Table4[[#This Row],[Heart Issues]],Table4[Heart Issues],1,FALSE)</f>
        <v>No</v>
      </c>
      <c r="I687" s="11">
        <f>VLOOKUP(Table4[[#This Row],[Number of Major Surgeries]],Table4[Number of Major Surgeries],1,FALSE)</f>
        <v>1</v>
      </c>
      <c r="J687" s="11" t="str">
        <f>VLOOKUP('Medical Examinations'!M687,'Medical Examinations'!M687:M3021,1,FALSE)</f>
        <v>over weight</v>
      </c>
      <c r="K687" s="11" t="str">
        <f>VLOOKUP('Medical Examinations'!N687,'Medical Examinations'!N687:N3021,1,FALSE)</f>
        <v>prediabetes</v>
      </c>
      <c r="L687" s="11" t="str">
        <f>VLOOKUP(Table3[[#This Row],[date of birth]],Table3[date of birth],1,FALSE)</f>
        <v>21-Dec-1982</v>
      </c>
      <c r="M687" s="11">
        <f>VLOOKUP(Table3[[#This Row],[age]],Table3[age],1,FALSE)</f>
        <v>40</v>
      </c>
      <c r="N687" s="65">
        <f>VLOOKUP(Table3[[#This Row],[charges2]],Table3[charges2],1,FALSE)</f>
        <v>5920.1</v>
      </c>
      <c r="O687" s="11" t="str">
        <f>VLOOKUP(Table3[[#This Row],[HOSPITAL TIER2]],Table3[HOSPITAL TIER2],1,FALSE)</f>
        <v>tier - 2</v>
      </c>
      <c r="P687" s="11" t="str">
        <f>VLOOKUP(Table3[[#This Row],[city tier2]],Table3[city tier2],1,FALSE)</f>
        <v>tier - 1</v>
      </c>
      <c r="Q687" s="11" t="str">
        <f>VLOOKUP(Table3[[#This Row],[state id2]],Table3[state id2],1,FALSE)</f>
        <v>R1013</v>
      </c>
      <c r="R687" s="11">
        <f t="shared" si="20"/>
        <v>-5.8257310131836701E-2</v>
      </c>
      <c r="S687" s="11">
        <f t="shared" si="21"/>
        <v>2.4662060872226828E-2</v>
      </c>
    </row>
    <row r="688" spans="1:19" x14ac:dyDescent="0.25">
      <c r="A688" s="20" t="str">
        <f>VLOOKUP('Customer Names'!A688,'Customer Names'!A688:A3023,1,FALSE)</f>
        <v>Id687</v>
      </c>
      <c r="B688" s="20" t="str">
        <f>VLOOKUP(Table6[[#This Row],[NAME]],Table6[NAME],1,FALSE)</f>
        <v>Karine</v>
      </c>
      <c r="C688" s="11">
        <f>VLOOKUP(Table4[[#This Row],[BMI]],Table4[BMI],1,FALSE)</f>
        <v>35.200000000000003</v>
      </c>
      <c r="D688" s="11">
        <f>VLOOKUP(Table4[[#This Row],[HBA1C]],Table4[HBA1C],1,FALSE)</f>
        <v>6.26</v>
      </c>
      <c r="E688" s="11" t="str">
        <f>VLOOKUP(Table4[[#This Row],[Any Transplants]],Table4[Any Transplants],1,FALSE)</f>
        <v>No</v>
      </c>
      <c r="F688" s="11" t="str">
        <f>VLOOKUP(Table4[[#This Row],[Cancer history]],Table4[Cancer history],1,FALSE)</f>
        <v>No</v>
      </c>
      <c r="G688" s="11" t="str">
        <f>VLOOKUP(Table4[[#This Row],[Smoker2]],Table4[Smoker2],1,FALSE)</f>
        <v>NO</v>
      </c>
      <c r="H688" s="11" t="str">
        <f>VLOOKUP(Table4[[#This Row],[Heart Issues]],Table4[Heart Issues],1,FALSE)</f>
        <v>yes</v>
      </c>
      <c r="I688" s="11">
        <f>VLOOKUP(Table4[[#This Row],[Number of Major Surgeries]],Table4[Number of Major Surgeries],1,FALSE)</f>
        <v>2</v>
      </c>
      <c r="J688" s="11" t="str">
        <f>VLOOKUP('Medical Examinations'!M688,'Medical Examinations'!M688:M3022,1,FALSE)</f>
        <v>obesity</v>
      </c>
      <c r="K688" s="11" t="str">
        <f>VLOOKUP('Medical Examinations'!N688,'Medical Examinations'!N688:N3022,1,FALSE)</f>
        <v>prediabetes</v>
      </c>
      <c r="L688" s="11" t="str">
        <f>VLOOKUP(Table3[[#This Row],[date of birth]],Table3[date of birth],1,FALSE)</f>
        <v>29-Jul-1987</v>
      </c>
      <c r="M688" s="11">
        <f>VLOOKUP(Table3[[#This Row],[age]],Table3[age],1,FALSE)</f>
        <v>35</v>
      </c>
      <c r="N688" s="65">
        <f>VLOOKUP(Table3[[#This Row],[charges2]],Table3[charges2],1,FALSE)</f>
        <v>5926.85</v>
      </c>
      <c r="O688" s="11" t="str">
        <f>VLOOKUP(Table3[[#This Row],[HOSPITAL TIER2]],Table3[HOSPITAL TIER2],1,FALSE)</f>
        <v>tier - 3</v>
      </c>
      <c r="P688" s="11" t="str">
        <f>VLOOKUP(Table3[[#This Row],[city tier2]],Table3[city tier2],1,FALSE)</f>
        <v>tier - 3</v>
      </c>
      <c r="Q688" s="11" t="str">
        <f>VLOOKUP(Table3[[#This Row],[state id2]],Table3[state id2],1,FALSE)</f>
        <v>R1011</v>
      </c>
      <c r="R688" s="11">
        <f t="shared" si="20"/>
        <v>-5.836881610759697E-2</v>
      </c>
      <c r="S688" s="11">
        <f t="shared" si="21"/>
        <v>2.4651171787493448E-2</v>
      </c>
    </row>
    <row r="689" spans="1:19" x14ac:dyDescent="0.25">
      <c r="A689" s="20" t="str">
        <f>VLOOKUP('Customer Names'!A689,'Customer Names'!A689:A3024,1,FALSE)</f>
        <v>Id688</v>
      </c>
      <c r="B689" s="20" t="str">
        <f>VLOOKUP(Table6[[#This Row],[NAME]],Table6[NAME],1,FALSE)</f>
        <v>Cheryl</v>
      </c>
      <c r="C689" s="11">
        <f>VLOOKUP(Table4[[#This Row],[BMI]],Table4[BMI],1,FALSE)</f>
        <v>41.26</v>
      </c>
      <c r="D689" s="11">
        <f>VLOOKUP(Table4[[#This Row],[HBA1C]],Table4[HBA1C],1,FALSE)</f>
        <v>5.97</v>
      </c>
      <c r="E689" s="11" t="str">
        <f>VLOOKUP(Table4[[#This Row],[Any Transplants]],Table4[Any Transplants],1,FALSE)</f>
        <v>No</v>
      </c>
      <c r="F689" s="11" t="str">
        <f>VLOOKUP(Table4[[#This Row],[Cancer history]],Table4[Cancer history],1,FALSE)</f>
        <v>No</v>
      </c>
      <c r="G689" s="11" t="str">
        <f>VLOOKUP(Table4[[#This Row],[Smoker2]],Table4[Smoker2],1,FALSE)</f>
        <v>NO</v>
      </c>
      <c r="H689" s="11" t="str">
        <f>VLOOKUP(Table4[[#This Row],[Heart Issues]],Table4[Heart Issues],1,FALSE)</f>
        <v>yes</v>
      </c>
      <c r="I689" s="11">
        <f>VLOOKUP(Table4[[#This Row],[Number of Major Surgeries]],Table4[Number of Major Surgeries],1,FALSE)</f>
        <v>0</v>
      </c>
      <c r="J689" s="11" t="str">
        <f>VLOOKUP('Medical Examinations'!M689,'Medical Examinations'!M689:M3023,1,FALSE)</f>
        <v>obesity</v>
      </c>
      <c r="K689" s="11" t="str">
        <f>VLOOKUP('Medical Examinations'!N689,'Medical Examinations'!N689:N3023,1,FALSE)</f>
        <v>prediabetes</v>
      </c>
      <c r="L689" s="11" t="str">
        <f>VLOOKUP(Table3[[#This Row],[date of birth]],Table3[date of birth],1,FALSE)</f>
        <v>13-Aug-1993</v>
      </c>
      <c r="M689" s="11">
        <f>VLOOKUP(Table3[[#This Row],[age]],Table3[age],1,FALSE)</f>
        <v>29</v>
      </c>
      <c r="N689" s="65">
        <f>VLOOKUP(Table3[[#This Row],[charges2]],Table3[charges2],1,FALSE)</f>
        <v>5926.93</v>
      </c>
      <c r="O689" s="11" t="str">
        <f>VLOOKUP(Table3[[#This Row],[HOSPITAL TIER2]],Table3[HOSPITAL TIER2],1,FALSE)</f>
        <v>tier - 2</v>
      </c>
      <c r="P689" s="11" t="str">
        <f>VLOOKUP(Table3[[#This Row],[city tier2]],Table3[city tier2],1,FALSE)</f>
        <v>tier - 2</v>
      </c>
      <c r="Q689" s="11" t="str">
        <f>VLOOKUP(Table3[[#This Row],[state id2]],Table3[state id2],1,FALSE)</f>
        <v>R1025</v>
      </c>
      <c r="R689" s="11">
        <f t="shared" si="20"/>
        <v>-5.8045882916250811E-2</v>
      </c>
      <c r="S689" s="11">
        <f t="shared" si="21"/>
        <v>2.4610327603678702E-2</v>
      </c>
    </row>
    <row r="690" spans="1:19" x14ac:dyDescent="0.25">
      <c r="A690" s="20" t="str">
        <f>VLOOKUP('Customer Names'!A690,'Customer Names'!A690:A3025,1,FALSE)</f>
        <v>Id689</v>
      </c>
      <c r="B690" s="20" t="str">
        <f>VLOOKUP(Table6[[#This Row],[NAME]],Table6[NAME],1,FALSE)</f>
        <v>Allison M.</v>
      </c>
      <c r="C690" s="11">
        <f>VLOOKUP(Table4[[#This Row],[BMI]],Table4[BMI],1,FALSE)</f>
        <v>17.195</v>
      </c>
      <c r="D690" s="11">
        <f>VLOOKUP(Table4[[#This Row],[HBA1C]],Table4[HBA1C],1,FALSE)</f>
        <v>5.29</v>
      </c>
      <c r="E690" s="11" t="str">
        <f>VLOOKUP(Table4[[#This Row],[Any Transplants]],Table4[Any Transplants],1,FALSE)</f>
        <v>No</v>
      </c>
      <c r="F690" s="11" t="str">
        <f>VLOOKUP(Table4[[#This Row],[Cancer history]],Table4[Cancer history],1,FALSE)</f>
        <v>No</v>
      </c>
      <c r="G690" s="11" t="str">
        <f>VLOOKUP(Table4[[#This Row],[Smoker2]],Table4[Smoker2],1,FALSE)</f>
        <v>YES</v>
      </c>
      <c r="H690" s="11" t="str">
        <f>VLOOKUP(Table4[[#This Row],[Heart Issues]],Table4[Heart Issues],1,FALSE)</f>
        <v>yes</v>
      </c>
      <c r="I690" s="11">
        <f>VLOOKUP(Table4[[#This Row],[Number of Major Surgeries]],Table4[Number of Major Surgeries],1,FALSE)</f>
        <v>0</v>
      </c>
      <c r="J690" s="11" t="str">
        <f>VLOOKUP('Medical Examinations'!M690,'Medical Examinations'!M690:M3024,1,FALSE)</f>
        <v>underweight</v>
      </c>
      <c r="K690" s="11" t="str">
        <f>VLOOKUP('Medical Examinations'!N690,'Medical Examinations'!N690:N3024,1,FALSE)</f>
        <v>normal</v>
      </c>
      <c r="L690" s="11" t="str">
        <f>VLOOKUP(Table3[[#This Row],[date of birth]],Table3[date of birth],1,FALSE)</f>
        <v>30-Jul-1994</v>
      </c>
      <c r="M690" s="11">
        <f>VLOOKUP(Table3[[#This Row],[age]],Table3[age],1,FALSE)</f>
        <v>28</v>
      </c>
      <c r="N690" s="65">
        <f>VLOOKUP(Table3[[#This Row],[charges2]],Table3[charges2],1,FALSE)</f>
        <v>5927.65</v>
      </c>
      <c r="O690" s="11" t="str">
        <f>VLOOKUP(Table3[[#This Row],[HOSPITAL TIER2]],Table3[HOSPITAL TIER2],1,FALSE)</f>
        <v>tier - 2</v>
      </c>
      <c r="P690" s="11" t="str">
        <f>VLOOKUP(Table3[[#This Row],[city tier2]],Table3[city tier2],1,FALSE)</f>
        <v>tier - 1</v>
      </c>
      <c r="Q690" s="11" t="str">
        <f>VLOOKUP(Table3[[#This Row],[state id2]],Table3[state id2],1,FALSE)</f>
        <v>R1012</v>
      </c>
      <c r="R690" s="11">
        <f t="shared" si="20"/>
        <v>-5.6951138425428129E-2</v>
      </c>
      <c r="S690" s="11">
        <f t="shared" si="21"/>
        <v>2.4444749475538086E-2</v>
      </c>
    </row>
    <row r="691" spans="1:19" x14ac:dyDescent="0.25">
      <c r="A691" s="20" t="str">
        <f>VLOOKUP('Customer Names'!A691,'Customer Names'!A691:A3026,1,FALSE)</f>
        <v>Id690</v>
      </c>
      <c r="B691" s="20" t="str">
        <f>VLOOKUP(Table6[[#This Row],[NAME]],Table6[NAME],1,FALSE)</f>
        <v>Adriana</v>
      </c>
      <c r="C691" s="11">
        <f>VLOOKUP(Table4[[#This Row],[BMI]],Table4[BMI],1,FALSE)</f>
        <v>23.085000000000001</v>
      </c>
      <c r="D691" s="11">
        <f>VLOOKUP(Table4[[#This Row],[HBA1C]],Table4[HBA1C],1,FALSE)</f>
        <v>4.2699999999999996</v>
      </c>
      <c r="E691" s="11" t="str">
        <f>VLOOKUP(Table4[[#This Row],[Any Transplants]],Table4[Any Transplants],1,FALSE)</f>
        <v>No</v>
      </c>
      <c r="F691" s="11" t="str">
        <f>VLOOKUP(Table4[[#This Row],[Cancer history]],Table4[Cancer history],1,FALSE)</f>
        <v>No</v>
      </c>
      <c r="G691" s="11" t="str">
        <f>VLOOKUP(Table4[[#This Row],[Smoker2]],Table4[Smoker2],1,FALSE)</f>
        <v>NO</v>
      </c>
      <c r="H691" s="11" t="str">
        <f>VLOOKUP(Table4[[#This Row],[Heart Issues]],Table4[Heart Issues],1,FALSE)</f>
        <v>yes</v>
      </c>
      <c r="I691" s="11">
        <f>VLOOKUP(Table4[[#This Row],[Number of Major Surgeries]],Table4[Number of Major Surgeries],1,FALSE)</f>
        <v>2</v>
      </c>
      <c r="J691" s="11" t="str">
        <f>VLOOKUP('Medical Examinations'!M691,'Medical Examinations'!M691:M3025,1,FALSE)</f>
        <v>normal weight</v>
      </c>
      <c r="K691" s="11" t="str">
        <f>VLOOKUP('Medical Examinations'!N691,'Medical Examinations'!N691:N3025,1,FALSE)</f>
        <v>normal</v>
      </c>
      <c r="L691" s="11" t="str">
        <f>VLOOKUP(Table3[[#This Row],[date of birth]],Table3[date of birth],1,FALSE)</f>
        <v>14-Jul-1987</v>
      </c>
      <c r="M691" s="11">
        <f>VLOOKUP(Table3[[#This Row],[age]],Table3[age],1,FALSE)</f>
        <v>35</v>
      </c>
      <c r="N691" s="65">
        <f>VLOOKUP(Table3[[#This Row],[charges2]],Table3[charges2],1,FALSE)</f>
        <v>5934.38</v>
      </c>
      <c r="O691" s="11" t="str">
        <f>VLOOKUP(Table3[[#This Row],[HOSPITAL TIER2]],Table3[HOSPITAL TIER2],1,FALSE)</f>
        <v>tier - 3</v>
      </c>
      <c r="P691" s="11" t="str">
        <f>VLOOKUP(Table3[[#This Row],[city tier2]],Table3[city tier2],1,FALSE)</f>
        <v>tier - 2</v>
      </c>
      <c r="Q691" s="11" t="str">
        <f>VLOOKUP(Table3[[#This Row],[state id2]],Table3[state id2],1,FALSE)</f>
        <v>R1013</v>
      </c>
      <c r="R691" s="11">
        <f t="shared" si="20"/>
        <v>-5.8304914509317234E-2</v>
      </c>
      <c r="S691" s="11">
        <f t="shared" si="21"/>
        <v>2.4012881068980436E-2</v>
      </c>
    </row>
    <row r="692" spans="1:19" x14ac:dyDescent="0.25">
      <c r="A692" s="20" t="str">
        <f>VLOOKUP('Customer Names'!A692,'Customer Names'!A692:A3027,1,FALSE)</f>
        <v>Id691</v>
      </c>
      <c r="B692" s="20" t="str">
        <f>VLOOKUP(Table6[[#This Row],[NAME]],Table6[NAME],1,FALSE)</f>
        <v>Miranda J</v>
      </c>
      <c r="C692" s="11">
        <f>VLOOKUP(Table4[[#This Row],[BMI]],Table4[BMI],1,FALSE)</f>
        <v>21.66</v>
      </c>
      <c r="D692" s="11">
        <f>VLOOKUP(Table4[[#This Row],[HBA1C]],Table4[HBA1C],1,FALSE)</f>
        <v>5.2</v>
      </c>
      <c r="E692" s="11" t="str">
        <f>VLOOKUP(Table4[[#This Row],[Any Transplants]],Table4[Any Transplants],1,FALSE)</f>
        <v>No</v>
      </c>
      <c r="F692" s="11" t="str">
        <f>VLOOKUP(Table4[[#This Row],[Cancer history]],Table4[Cancer history],1,FALSE)</f>
        <v>No</v>
      </c>
      <c r="G692" s="11" t="str">
        <f>VLOOKUP(Table4[[#This Row],[Smoker2]],Table4[Smoker2],1,FALSE)</f>
        <v>NO</v>
      </c>
      <c r="H692" s="11" t="str">
        <f>VLOOKUP(Table4[[#This Row],[Heart Issues]],Table4[Heart Issues],1,FALSE)</f>
        <v>yes</v>
      </c>
      <c r="I692" s="11">
        <f>VLOOKUP(Table4[[#This Row],[Number of Major Surgeries]],Table4[Number of Major Surgeries],1,FALSE)</f>
        <v>2</v>
      </c>
      <c r="J692" s="11" t="str">
        <f>VLOOKUP('Medical Examinations'!M692,'Medical Examinations'!M692:M3026,1,FALSE)</f>
        <v>normal weight</v>
      </c>
      <c r="K692" s="11" t="str">
        <f>VLOOKUP('Medical Examinations'!N692,'Medical Examinations'!N692:N3026,1,FALSE)</f>
        <v>normal</v>
      </c>
      <c r="L692" s="11" t="str">
        <f>VLOOKUP(Table3[[#This Row],[date of birth]],Table3[date of birth],1,FALSE)</f>
        <v>13-Aug-2003</v>
      </c>
      <c r="M692" s="11">
        <f>VLOOKUP(Table3[[#This Row],[age]],Table3[age],1,FALSE)</f>
        <v>19</v>
      </c>
      <c r="N692" s="65">
        <f>VLOOKUP(Table3[[#This Row],[charges2]],Table3[charges2],1,FALSE)</f>
        <v>5957.35</v>
      </c>
      <c r="O692" s="11" t="str">
        <f>VLOOKUP(Table3[[#This Row],[HOSPITAL TIER2]],Table3[HOSPITAL TIER2],1,FALSE)</f>
        <v>tier - 2</v>
      </c>
      <c r="P692" s="11" t="str">
        <f>VLOOKUP(Table3[[#This Row],[city tier2]],Table3[city tier2],1,FALSE)</f>
        <v>tier - 2</v>
      </c>
      <c r="Q692" s="11" t="str">
        <f>VLOOKUP(Table3[[#This Row],[state id2]],Table3[state id2],1,FALSE)</f>
        <v>R1012</v>
      </c>
      <c r="R692" s="11">
        <f t="shared" si="20"/>
        <v>-5.8704120390694288E-2</v>
      </c>
      <c r="S692" s="11">
        <f t="shared" si="21"/>
        <v>2.3550279756532008E-2</v>
      </c>
    </row>
    <row r="693" spans="1:19" x14ac:dyDescent="0.25">
      <c r="A693" s="20" t="str">
        <f>VLOOKUP('Customer Names'!A693,'Customer Names'!A693:A3028,1,FALSE)</f>
        <v>Id692</v>
      </c>
      <c r="B693" s="20" t="str">
        <f>VLOOKUP(Table6[[#This Row],[NAME]],Table6[NAME],1,FALSE)</f>
        <v>Roberto</v>
      </c>
      <c r="C693" s="11">
        <f>VLOOKUP(Table4[[#This Row],[BMI]],Table4[BMI],1,FALSE)</f>
        <v>36.47</v>
      </c>
      <c r="D693" s="11">
        <f>VLOOKUP(Table4[[#This Row],[HBA1C]],Table4[HBA1C],1,FALSE)</f>
        <v>8.23</v>
      </c>
      <c r="E693" s="11" t="str">
        <f>VLOOKUP(Table4[[#This Row],[Any Transplants]],Table4[Any Transplants],1,FALSE)</f>
        <v>No</v>
      </c>
      <c r="F693" s="11" t="str">
        <f>VLOOKUP(Table4[[#This Row],[Cancer history]],Table4[Cancer history],1,FALSE)</f>
        <v>No</v>
      </c>
      <c r="G693" s="11" t="str">
        <f>VLOOKUP(Table4[[#This Row],[Smoker2]],Table4[Smoker2],1,FALSE)</f>
        <v>NO</v>
      </c>
      <c r="H693" s="11" t="str">
        <f>VLOOKUP(Table4[[#This Row],[Heart Issues]],Table4[Heart Issues],1,FALSE)</f>
        <v>yes</v>
      </c>
      <c r="I693" s="11">
        <f>VLOOKUP(Table4[[#This Row],[Number of Major Surgeries]],Table4[Number of Major Surgeries],1,FALSE)</f>
        <v>0</v>
      </c>
      <c r="J693" s="11" t="str">
        <f>VLOOKUP('Medical Examinations'!M693,'Medical Examinations'!M693:M3027,1,FALSE)</f>
        <v>obesity</v>
      </c>
      <c r="K693" s="11" t="str">
        <f>VLOOKUP('Medical Examinations'!N693,'Medical Examinations'!N693:N3027,1,FALSE)</f>
        <v>diabetes</v>
      </c>
      <c r="L693" s="11" t="str">
        <f>VLOOKUP(Table3[[#This Row],[date of birth]],Table3[date of birth],1,FALSE)</f>
        <v>15-Jul-2004</v>
      </c>
      <c r="M693" s="11">
        <f>VLOOKUP(Table3[[#This Row],[age]],Table3[age],1,FALSE)</f>
        <v>18</v>
      </c>
      <c r="N693" s="65">
        <f>VLOOKUP(Table3[[#This Row],[charges2]],Table3[charges2],1,FALSE)</f>
        <v>5960.91</v>
      </c>
      <c r="O693" s="11" t="str">
        <f>VLOOKUP(Table3[[#This Row],[HOSPITAL TIER2]],Table3[HOSPITAL TIER2],1,FALSE)</f>
        <v>tier - 2</v>
      </c>
      <c r="P693" s="11" t="str">
        <f>VLOOKUP(Table3[[#This Row],[city tier2]],Table3[city tier2],1,FALSE)</f>
        <v>tier - 1</v>
      </c>
      <c r="Q693" s="11" t="str">
        <f>VLOOKUP(Table3[[#This Row],[state id2]],Table3[state id2],1,FALSE)</f>
        <v>R1026</v>
      </c>
      <c r="R693" s="11">
        <f t="shared" si="20"/>
        <v>-6.0069114679625203E-2</v>
      </c>
      <c r="S693" s="11">
        <f t="shared" si="21"/>
        <v>2.2831921055244155E-2</v>
      </c>
    </row>
    <row r="694" spans="1:19" x14ac:dyDescent="0.25">
      <c r="A694" s="20" t="str">
        <f>VLOOKUP('Customer Names'!A694,'Customer Names'!A694:A3029,1,FALSE)</f>
        <v>Id693</v>
      </c>
      <c r="B694" s="20" t="str">
        <f>VLOOKUP(Table6[[#This Row],[NAME]],Table6[NAME],1,FALSE)</f>
        <v>.  Rebecca B.</v>
      </c>
      <c r="C694" s="11">
        <f>VLOOKUP(Table4[[#This Row],[BMI]],Table4[BMI],1,FALSE)</f>
        <v>36.08</v>
      </c>
      <c r="D694" s="11">
        <f>VLOOKUP(Table4[[#This Row],[HBA1C]],Table4[HBA1C],1,FALSE)</f>
        <v>10.33</v>
      </c>
      <c r="E694" s="11" t="str">
        <f>VLOOKUP(Table4[[#This Row],[Any Transplants]],Table4[Any Transplants],1,FALSE)</f>
        <v>No</v>
      </c>
      <c r="F694" s="11" t="str">
        <f>VLOOKUP(Table4[[#This Row],[Cancer history]],Table4[Cancer history],1,FALSE)</f>
        <v>No</v>
      </c>
      <c r="G694" s="11" t="str">
        <f>VLOOKUP(Table4[[#This Row],[Smoker2]],Table4[Smoker2],1,FALSE)</f>
        <v>NO</v>
      </c>
      <c r="H694" s="11" t="str">
        <f>VLOOKUP(Table4[[#This Row],[Heart Issues]],Table4[Heart Issues],1,FALSE)</f>
        <v>yes</v>
      </c>
      <c r="I694" s="11">
        <f>VLOOKUP(Table4[[#This Row],[Number of Major Surgeries]],Table4[Number of Major Surgeries],1,FALSE)</f>
        <v>0</v>
      </c>
      <c r="J694" s="11" t="str">
        <f>VLOOKUP('Medical Examinations'!M694,'Medical Examinations'!M694:M3028,1,FALSE)</f>
        <v>obesity</v>
      </c>
      <c r="K694" s="11" t="str">
        <f>VLOOKUP('Medical Examinations'!N694,'Medical Examinations'!N694:N3028,1,FALSE)</f>
        <v>diabetes</v>
      </c>
      <c r="L694" s="11" t="str">
        <f>VLOOKUP(Table3[[#This Row],[date of birth]],Table3[date of birth],1,FALSE)</f>
        <v>5-Aug-1980</v>
      </c>
      <c r="M694" s="11">
        <f>VLOOKUP(Table3[[#This Row],[age]],Table3[age],1,FALSE)</f>
        <v>42</v>
      </c>
      <c r="N694" s="65">
        <f>VLOOKUP(Table3[[#This Row],[charges2]],Table3[charges2],1,FALSE)</f>
        <v>5966.89</v>
      </c>
      <c r="O694" s="11" t="str">
        <f>VLOOKUP(Table3[[#This Row],[HOSPITAL TIER2]],Table3[HOSPITAL TIER2],1,FALSE)</f>
        <v>tier - 2</v>
      </c>
      <c r="P694" s="11" t="str">
        <f>VLOOKUP(Table3[[#This Row],[city tier2]],Table3[city tier2],1,FALSE)</f>
        <v>tier - 3</v>
      </c>
      <c r="Q694" s="11" t="str">
        <f>VLOOKUP(Table3[[#This Row],[state id2]],Table3[state id2],1,FALSE)</f>
        <v>R1013</v>
      </c>
      <c r="R694" s="11">
        <f t="shared" si="20"/>
        <v>-5.8970393941933548E-2</v>
      </c>
      <c r="S694" s="11">
        <f t="shared" si="21"/>
        <v>2.3950710225527489E-2</v>
      </c>
    </row>
    <row r="695" spans="1:19" x14ac:dyDescent="0.25">
      <c r="A695" s="20" t="str">
        <f>VLOOKUP('Customer Names'!A695,'Customer Names'!A695:A3030,1,FALSE)</f>
        <v>Id694</v>
      </c>
      <c r="B695" s="20" t="str">
        <f>VLOOKUP(Table6[[#This Row],[NAME]],Table6[NAME],1,FALSE)</f>
        <v>Tiffany</v>
      </c>
      <c r="C695" s="11">
        <f>VLOOKUP(Table4[[#This Row],[BMI]],Table4[BMI],1,FALSE)</f>
        <v>23.18</v>
      </c>
      <c r="D695" s="11">
        <f>VLOOKUP(Table4[[#This Row],[HBA1C]],Table4[HBA1C],1,FALSE)</f>
        <v>6.13</v>
      </c>
      <c r="E695" s="11" t="str">
        <f>VLOOKUP(Table4[[#This Row],[Any Transplants]],Table4[Any Transplants],1,FALSE)</f>
        <v>No</v>
      </c>
      <c r="F695" s="11" t="str">
        <f>VLOOKUP(Table4[[#This Row],[Cancer history]],Table4[Cancer history],1,FALSE)</f>
        <v>No</v>
      </c>
      <c r="G695" s="11" t="str">
        <f>VLOOKUP(Table4[[#This Row],[Smoker2]],Table4[Smoker2],1,FALSE)</f>
        <v>NO</v>
      </c>
      <c r="H695" s="11" t="str">
        <f>VLOOKUP(Table4[[#This Row],[Heart Issues]],Table4[Heart Issues],1,FALSE)</f>
        <v>No</v>
      </c>
      <c r="I695" s="11">
        <f>VLOOKUP(Table4[[#This Row],[Number of Major Surgeries]],Table4[Number of Major Surgeries],1,FALSE)</f>
        <v>0</v>
      </c>
      <c r="J695" s="11" t="str">
        <f>VLOOKUP('Medical Examinations'!M695,'Medical Examinations'!M695:M3029,1,FALSE)</f>
        <v>normal weight</v>
      </c>
      <c r="K695" s="11" t="str">
        <f>VLOOKUP('Medical Examinations'!N695,'Medical Examinations'!N695:N3029,1,FALSE)</f>
        <v>prediabetes</v>
      </c>
      <c r="L695" s="11" t="str">
        <f>VLOOKUP(Table3[[#This Row],[date of birth]],Table3[date of birth],1,FALSE)</f>
        <v>21-Jul-1980</v>
      </c>
      <c r="M695" s="11">
        <f>VLOOKUP(Table3[[#This Row],[age]],Table3[age],1,FALSE)</f>
        <v>42</v>
      </c>
      <c r="N695" s="65">
        <f>VLOOKUP(Table3[[#This Row],[charges2]],Table3[charges2],1,FALSE)</f>
        <v>5969.72</v>
      </c>
      <c r="O695" s="11" t="str">
        <f>VLOOKUP(Table3[[#This Row],[HOSPITAL TIER2]],Table3[HOSPITAL TIER2],1,FALSE)</f>
        <v>tier - 3</v>
      </c>
      <c r="P695" s="11" t="str">
        <f>VLOOKUP(Table3[[#This Row],[city tier2]],Table3[city tier2],1,FALSE)</f>
        <v>tier - 3</v>
      </c>
      <c r="Q695" s="11" t="str">
        <f>VLOOKUP(Table3[[#This Row],[state id2]],Table3[state id2],1,FALSE)</f>
        <v>R1011</v>
      </c>
      <c r="R695" s="11">
        <f t="shared" si="20"/>
        <v>-5.8886911218432356E-2</v>
      </c>
      <c r="S695" s="11">
        <f t="shared" si="21"/>
        <v>2.4177277562106636E-2</v>
      </c>
    </row>
    <row r="696" spans="1:19" x14ac:dyDescent="0.25">
      <c r="A696" s="20" t="str">
        <f>VLOOKUP('Customer Names'!A696,'Customer Names'!A696:A3031,1,FALSE)</f>
        <v>Id695</v>
      </c>
      <c r="B696" s="20" t="str">
        <f>VLOOKUP(Table6[[#This Row],[NAME]],Table6[NAME],1,FALSE)</f>
        <v>Alexander</v>
      </c>
      <c r="C696" s="11">
        <f>VLOOKUP(Table4[[#This Row],[BMI]],Table4[BMI],1,FALSE)</f>
        <v>39.159999999999997</v>
      </c>
      <c r="D696" s="11">
        <f>VLOOKUP(Table4[[#This Row],[HBA1C]],Table4[HBA1C],1,FALSE)</f>
        <v>8.08</v>
      </c>
      <c r="E696" s="11" t="str">
        <f>VLOOKUP(Table4[[#This Row],[Any Transplants]],Table4[Any Transplants],1,FALSE)</f>
        <v>No</v>
      </c>
      <c r="F696" s="11" t="str">
        <f>VLOOKUP(Table4[[#This Row],[Cancer history]],Table4[Cancer history],1,FALSE)</f>
        <v>No</v>
      </c>
      <c r="G696" s="11" t="str">
        <f>VLOOKUP(Table4[[#This Row],[Smoker2]],Table4[Smoker2],1,FALSE)</f>
        <v>NO</v>
      </c>
      <c r="H696" s="11" t="str">
        <f>VLOOKUP(Table4[[#This Row],[Heart Issues]],Table4[Heart Issues],1,FALSE)</f>
        <v>No</v>
      </c>
      <c r="I696" s="11">
        <f>VLOOKUP(Table4[[#This Row],[Number of Major Surgeries]],Table4[Number of Major Surgeries],1,FALSE)</f>
        <v>3</v>
      </c>
      <c r="J696" s="11" t="str">
        <f>VLOOKUP('Medical Examinations'!M696,'Medical Examinations'!M696:M3030,1,FALSE)</f>
        <v>obesity</v>
      </c>
      <c r="K696" s="11" t="str">
        <f>VLOOKUP('Medical Examinations'!N696,'Medical Examinations'!N696:N3030,1,FALSE)</f>
        <v>diabetes</v>
      </c>
      <c r="L696" s="11" t="str">
        <f>VLOOKUP(Table3[[#This Row],[date of birth]],Table3[date of birth],1,FALSE)</f>
        <v>22-Jul-1989</v>
      </c>
      <c r="M696" s="11">
        <f>VLOOKUP(Table3[[#This Row],[age]],Table3[age],1,FALSE)</f>
        <v>33</v>
      </c>
      <c r="N696" s="65">
        <f>VLOOKUP(Table3[[#This Row],[charges2]],Table3[charges2],1,FALSE)</f>
        <v>5972.38</v>
      </c>
      <c r="O696" s="11" t="str">
        <f>VLOOKUP(Table3[[#This Row],[HOSPITAL TIER2]],Table3[HOSPITAL TIER2],1,FALSE)</f>
        <v>tier - 2</v>
      </c>
      <c r="P696" s="11" t="str">
        <f>VLOOKUP(Table3[[#This Row],[city tier2]],Table3[city tier2],1,FALSE)</f>
        <v>tier - 2</v>
      </c>
      <c r="Q696" s="11" t="str">
        <f>VLOOKUP(Table3[[#This Row],[state id2]],Table3[state id2],1,FALSE)</f>
        <v>R1011</v>
      </c>
      <c r="R696" s="11">
        <f t="shared" si="20"/>
        <v>-5.8989798836220568E-2</v>
      </c>
      <c r="S696" s="11">
        <f t="shared" si="21"/>
        <v>2.4159739158190186E-2</v>
      </c>
    </row>
    <row r="697" spans="1:19" x14ac:dyDescent="0.25">
      <c r="A697" s="20" t="str">
        <f>VLOOKUP('Customer Names'!A697,'Customer Names'!A697:A3032,1,FALSE)</f>
        <v>Id696</v>
      </c>
      <c r="B697" s="20" t="str">
        <f>VLOOKUP(Table6[[#This Row],[NAME]],Table6[NAME],1,FALSE)</f>
        <v>Rich M</v>
      </c>
      <c r="C697" s="11">
        <f>VLOOKUP(Table4[[#This Row],[BMI]],Table4[BMI],1,FALSE)</f>
        <v>38.19</v>
      </c>
      <c r="D697" s="11">
        <f>VLOOKUP(Table4[[#This Row],[HBA1C]],Table4[HBA1C],1,FALSE)</f>
        <v>10.49</v>
      </c>
      <c r="E697" s="11" t="str">
        <f>VLOOKUP(Table4[[#This Row],[Any Transplants]],Table4[Any Transplants],1,FALSE)</f>
        <v>No</v>
      </c>
      <c r="F697" s="11" t="str">
        <f>VLOOKUP(Table4[[#This Row],[Cancer history]],Table4[Cancer history],1,FALSE)</f>
        <v>No</v>
      </c>
      <c r="G697" s="11" t="str">
        <f>VLOOKUP(Table4[[#This Row],[Smoker2]],Table4[Smoker2],1,FALSE)</f>
        <v>NO</v>
      </c>
      <c r="H697" s="11" t="str">
        <f>VLOOKUP(Table4[[#This Row],[Heart Issues]],Table4[Heart Issues],1,FALSE)</f>
        <v>No</v>
      </c>
      <c r="I697" s="11">
        <f>VLOOKUP(Table4[[#This Row],[Number of Major Surgeries]],Table4[Number of Major Surgeries],1,FALSE)</f>
        <v>3</v>
      </c>
      <c r="J697" s="11" t="str">
        <f>VLOOKUP('Medical Examinations'!M697,'Medical Examinations'!M697:M3031,1,FALSE)</f>
        <v>obesity</v>
      </c>
      <c r="K697" s="11" t="str">
        <f>VLOOKUP('Medical Examinations'!N697,'Medical Examinations'!N697:N3031,1,FALSE)</f>
        <v>diabetes</v>
      </c>
      <c r="L697" s="11" t="str">
        <f>VLOOKUP(Table3[[#This Row],[date of birth]],Table3[date of birth],1,FALSE)</f>
        <v>19-Sep-1984</v>
      </c>
      <c r="M697" s="11">
        <f>VLOOKUP(Table3[[#This Row],[age]],Table3[age],1,FALSE)</f>
        <v>38</v>
      </c>
      <c r="N697" s="65">
        <f>VLOOKUP(Table3[[#This Row],[charges2]],Table3[charges2],1,FALSE)</f>
        <v>5974.38</v>
      </c>
      <c r="O697" s="11" t="str">
        <f>VLOOKUP(Table3[[#This Row],[HOSPITAL TIER2]],Table3[HOSPITAL TIER2],1,FALSE)</f>
        <v>tier - 2</v>
      </c>
      <c r="P697" s="11" t="str">
        <f>VLOOKUP(Table3[[#This Row],[city tier2]],Table3[city tier2],1,FALSE)</f>
        <v>tier - 3</v>
      </c>
      <c r="Q697" s="11" t="str">
        <f>VLOOKUP(Table3[[#This Row],[state id2]],Table3[state id2],1,FALSE)</f>
        <v>R1013</v>
      </c>
      <c r="R697" s="11">
        <f t="shared" si="20"/>
        <v>-5.8320683715817161E-2</v>
      </c>
      <c r="S697" s="11">
        <f t="shared" si="21"/>
        <v>2.4595591110000304E-2</v>
      </c>
    </row>
    <row r="698" spans="1:19" x14ac:dyDescent="0.25">
      <c r="A698" s="20" t="str">
        <f>VLOOKUP('Customer Names'!A698,'Customer Names'!A698:A3033,1,FALSE)</f>
        <v>Id697</v>
      </c>
      <c r="B698" s="20" t="str">
        <f>VLOOKUP(Table6[[#This Row],[NAME]],Table6[NAME],1,FALSE)</f>
        <v>Aaron C</v>
      </c>
      <c r="C698" s="11">
        <f>VLOOKUP(Table4[[#This Row],[BMI]],Table4[BMI],1,FALSE)</f>
        <v>26.41</v>
      </c>
      <c r="D698" s="11">
        <f>VLOOKUP(Table4[[#This Row],[HBA1C]],Table4[HBA1C],1,FALSE)</f>
        <v>8.11</v>
      </c>
      <c r="E698" s="11" t="str">
        <f>VLOOKUP(Table4[[#This Row],[Any Transplants]],Table4[Any Transplants],1,FALSE)</f>
        <v>No</v>
      </c>
      <c r="F698" s="11" t="str">
        <f>VLOOKUP(Table4[[#This Row],[Cancer history]],Table4[Cancer history],1,FALSE)</f>
        <v>No</v>
      </c>
      <c r="G698" s="11" t="str">
        <f>VLOOKUP(Table4[[#This Row],[Smoker2]],Table4[Smoker2],1,FALSE)</f>
        <v>NO</v>
      </c>
      <c r="H698" s="11" t="str">
        <f>VLOOKUP(Table4[[#This Row],[Heart Issues]],Table4[Heart Issues],1,FALSE)</f>
        <v>No</v>
      </c>
      <c r="I698" s="11">
        <f>VLOOKUP(Table4[[#This Row],[Number of Major Surgeries]],Table4[Number of Major Surgeries],1,FALSE)</f>
        <v>3</v>
      </c>
      <c r="J698" s="11" t="str">
        <f>VLOOKUP('Medical Examinations'!M698,'Medical Examinations'!M698:M3032,1,FALSE)</f>
        <v>over weight</v>
      </c>
      <c r="K698" s="11" t="str">
        <f>VLOOKUP('Medical Examinations'!N698,'Medical Examinations'!N698:N3032,1,FALSE)</f>
        <v>diabetes</v>
      </c>
      <c r="L698" s="11" t="str">
        <f>VLOOKUP(Table3[[#This Row],[date of birth]],Table3[date of birth],1,FALSE)</f>
        <v>11-Nov-1984</v>
      </c>
      <c r="M698" s="11">
        <f>VLOOKUP(Table3[[#This Row],[age]],Table3[age],1,FALSE)</f>
        <v>38</v>
      </c>
      <c r="N698" s="65">
        <f>VLOOKUP(Table3[[#This Row],[charges2]],Table3[charges2],1,FALSE)</f>
        <v>5976.83</v>
      </c>
      <c r="O698" s="11" t="str">
        <f>VLOOKUP(Table3[[#This Row],[HOSPITAL TIER2]],Table3[HOSPITAL TIER2],1,FALSE)</f>
        <v>tier - 2</v>
      </c>
      <c r="P698" s="11" t="str">
        <f>VLOOKUP(Table3[[#This Row],[city tier2]],Table3[city tier2],1,FALSE)</f>
        <v>tier - 2</v>
      </c>
      <c r="Q698" s="11" t="str">
        <f>VLOOKUP(Table3[[#This Row],[state id2]],Table3[state id2],1,FALSE)</f>
        <v>R1013</v>
      </c>
      <c r="R698" s="11">
        <f t="shared" si="20"/>
        <v>-5.7990634207341345E-2</v>
      </c>
      <c r="S698" s="11">
        <f t="shared" si="21"/>
        <v>2.5214954525108621E-2</v>
      </c>
    </row>
    <row r="699" spans="1:19" x14ac:dyDescent="0.25">
      <c r="A699" s="20" t="str">
        <f>VLOOKUP('Customer Names'!A699,'Customer Names'!A699:A3034,1,FALSE)</f>
        <v>Id698</v>
      </c>
      <c r="B699" s="20" t="str">
        <f>VLOOKUP(Table6[[#This Row],[NAME]],Table6[NAME],1,FALSE)</f>
        <v>Kate</v>
      </c>
      <c r="C699" s="11">
        <f>VLOOKUP(Table4[[#This Row],[BMI]],Table4[BMI],1,FALSE)</f>
        <v>28.785</v>
      </c>
      <c r="D699" s="11">
        <f>VLOOKUP(Table4[[#This Row],[HBA1C]],Table4[HBA1C],1,FALSE)</f>
        <v>6.6</v>
      </c>
      <c r="E699" s="11" t="str">
        <f>VLOOKUP(Table4[[#This Row],[Any Transplants]],Table4[Any Transplants],1,FALSE)</f>
        <v>No</v>
      </c>
      <c r="F699" s="11" t="str">
        <f>VLOOKUP(Table4[[#This Row],[Cancer history]],Table4[Cancer history],1,FALSE)</f>
        <v>No</v>
      </c>
      <c r="G699" s="11" t="str">
        <f>VLOOKUP(Table4[[#This Row],[Smoker2]],Table4[Smoker2],1,FALSE)</f>
        <v>NO</v>
      </c>
      <c r="H699" s="11" t="str">
        <f>VLOOKUP(Table4[[#This Row],[Heart Issues]],Table4[Heart Issues],1,FALSE)</f>
        <v>No</v>
      </c>
      <c r="I699" s="11">
        <f>VLOOKUP(Table4[[#This Row],[Number of Major Surgeries]],Table4[Number of Major Surgeries],1,FALSE)</f>
        <v>0</v>
      </c>
      <c r="J699" s="11" t="str">
        <f>VLOOKUP('Medical Examinations'!M699,'Medical Examinations'!M699:M3033,1,FALSE)</f>
        <v>over weight</v>
      </c>
      <c r="K699" s="11" t="str">
        <f>VLOOKUP('Medical Examinations'!N699,'Medical Examinations'!N699:N3033,1,FALSE)</f>
        <v>diabetes</v>
      </c>
      <c r="L699" s="11" t="str">
        <f>VLOOKUP(Table3[[#This Row],[date of birth]],Table3[date of birth],1,FALSE)</f>
        <v>25-Jun-1970</v>
      </c>
      <c r="M699" s="11">
        <f>VLOOKUP(Table3[[#This Row],[age]],Table3[age],1,FALSE)</f>
        <v>52</v>
      </c>
      <c r="N699" s="65">
        <f>VLOOKUP(Table3[[#This Row],[charges2]],Table3[charges2],1,FALSE)</f>
        <v>5979.66</v>
      </c>
      <c r="O699" s="11" t="str">
        <f>VLOOKUP(Table3[[#This Row],[HOSPITAL TIER2]],Table3[HOSPITAL TIER2],1,FALSE)</f>
        <v>tier - 2</v>
      </c>
      <c r="P699" s="11" t="str">
        <f>VLOOKUP(Table3[[#This Row],[city tier2]],Table3[city tier2],1,FALSE)</f>
        <v>tier - 3</v>
      </c>
      <c r="Q699" s="11" t="str">
        <f>VLOOKUP(Table3[[#This Row],[state id2]],Table3[state id2],1,FALSE)</f>
        <v>R1013</v>
      </c>
      <c r="R699" s="11">
        <f t="shared" si="20"/>
        <v>-5.8119997808832452E-2</v>
      </c>
      <c r="S699" s="11">
        <f t="shared" si="21"/>
        <v>2.5463326217177149E-2</v>
      </c>
    </row>
    <row r="700" spans="1:19" x14ac:dyDescent="0.25">
      <c r="A700" s="20" t="str">
        <f>VLOOKUP('Customer Names'!A700,'Customer Names'!A700:A3035,1,FALSE)</f>
        <v>Id699</v>
      </c>
      <c r="B700" s="20" t="str">
        <f>VLOOKUP(Table6[[#This Row],[NAME]],Table6[NAME],1,FALSE)</f>
        <v>Maria M</v>
      </c>
      <c r="C700" s="11">
        <f>VLOOKUP(Table4[[#This Row],[BMI]],Table4[BMI],1,FALSE)</f>
        <v>26.695</v>
      </c>
      <c r="D700" s="11">
        <f>VLOOKUP(Table4[[#This Row],[HBA1C]],Table4[HBA1C],1,FALSE)</f>
        <v>10.14</v>
      </c>
      <c r="E700" s="11" t="str">
        <f>VLOOKUP(Table4[[#This Row],[Any Transplants]],Table4[Any Transplants],1,FALSE)</f>
        <v>No</v>
      </c>
      <c r="F700" s="11" t="str">
        <f>VLOOKUP(Table4[[#This Row],[Cancer history]],Table4[Cancer history],1,FALSE)</f>
        <v>Yes</v>
      </c>
      <c r="G700" s="11" t="str">
        <f>VLOOKUP(Table4[[#This Row],[Smoker2]],Table4[Smoker2],1,FALSE)</f>
        <v>NO</v>
      </c>
      <c r="H700" s="11" t="str">
        <f>VLOOKUP(Table4[[#This Row],[Heart Issues]],Table4[Heart Issues],1,FALSE)</f>
        <v>yes</v>
      </c>
      <c r="I700" s="11">
        <f>VLOOKUP(Table4[[#This Row],[Number of Major Surgeries]],Table4[Number of Major Surgeries],1,FALSE)</f>
        <v>1</v>
      </c>
      <c r="J700" s="11" t="str">
        <f>VLOOKUP('Medical Examinations'!M700,'Medical Examinations'!M700:M3034,1,FALSE)</f>
        <v>over weight</v>
      </c>
      <c r="K700" s="11" t="str">
        <f>VLOOKUP('Medical Examinations'!N700,'Medical Examinations'!N700:N3034,1,FALSE)</f>
        <v>diabetes</v>
      </c>
      <c r="L700" s="11" t="str">
        <f>VLOOKUP(Table3[[#This Row],[date of birth]],Table3[date of birth],1,FALSE)</f>
        <v>10-Oct-1980</v>
      </c>
      <c r="M700" s="11">
        <f>VLOOKUP(Table3[[#This Row],[age]],Table3[age],1,FALSE)</f>
        <v>42</v>
      </c>
      <c r="N700" s="65">
        <f>VLOOKUP(Table3[[#This Row],[charges2]],Table3[charges2],1,FALSE)</f>
        <v>5979.73</v>
      </c>
      <c r="O700" s="11" t="str">
        <f>VLOOKUP(Table3[[#This Row],[HOSPITAL TIER2]],Table3[HOSPITAL TIER2],1,FALSE)</f>
        <v>tier - 2</v>
      </c>
      <c r="P700" s="11" t="str">
        <f>VLOOKUP(Table3[[#This Row],[city tier2]],Table3[city tier2],1,FALSE)</f>
        <v>tier - 2</v>
      </c>
      <c r="Q700" s="11" t="str">
        <f>VLOOKUP(Table3[[#This Row],[state id2]],Table3[state id2],1,FALSE)</f>
        <v>R1011</v>
      </c>
      <c r="R700" s="11">
        <f t="shared" si="20"/>
        <v>-5.8096206801477403E-2</v>
      </c>
      <c r="S700" s="11">
        <f t="shared" si="21"/>
        <v>2.5442328538123359E-2</v>
      </c>
    </row>
    <row r="701" spans="1:19" x14ac:dyDescent="0.25">
      <c r="A701" s="20" t="str">
        <f>VLOOKUP('Customer Names'!A701,'Customer Names'!A701:A3036,1,FALSE)</f>
        <v>Id700</v>
      </c>
      <c r="B701" s="20" t="str">
        <f>VLOOKUP(Table6[[#This Row],[NAME]],Table6[NAME],1,FALSE)</f>
        <v>Daven W</v>
      </c>
      <c r="C701" s="11">
        <f>VLOOKUP(Table4[[#This Row],[BMI]],Table4[BMI],1,FALSE)</f>
        <v>32.799999999999997</v>
      </c>
      <c r="D701" s="11">
        <f>VLOOKUP(Table4[[#This Row],[HBA1C]],Table4[HBA1C],1,FALSE)</f>
        <v>6.06</v>
      </c>
      <c r="E701" s="11" t="str">
        <f>VLOOKUP(Table4[[#This Row],[Any Transplants]],Table4[Any Transplants],1,FALSE)</f>
        <v>No</v>
      </c>
      <c r="F701" s="11" t="str">
        <f>VLOOKUP(Table4[[#This Row],[Cancer history]],Table4[Cancer history],1,FALSE)</f>
        <v>No</v>
      </c>
      <c r="G701" s="11" t="str">
        <f>VLOOKUP(Table4[[#This Row],[Smoker2]],Table4[Smoker2],1,FALSE)</f>
        <v>NO</v>
      </c>
      <c r="H701" s="11" t="str">
        <f>VLOOKUP(Table4[[#This Row],[Heart Issues]],Table4[Heart Issues],1,FALSE)</f>
        <v>yes</v>
      </c>
      <c r="I701" s="11">
        <f>VLOOKUP(Table4[[#This Row],[Number of Major Surgeries]],Table4[Number of Major Surgeries],1,FALSE)</f>
        <v>1</v>
      </c>
      <c r="J701" s="11" t="str">
        <f>VLOOKUP('Medical Examinations'!M701,'Medical Examinations'!M701:M3035,1,FALSE)</f>
        <v>obesity</v>
      </c>
      <c r="K701" s="11" t="str">
        <f>VLOOKUP('Medical Examinations'!N701,'Medical Examinations'!N701:N3035,1,FALSE)</f>
        <v>prediabetes</v>
      </c>
      <c r="L701" s="11" t="str">
        <f>VLOOKUP(Table3[[#This Row],[date of birth]],Table3[date of birth],1,FALSE)</f>
        <v>11-Oct-1974</v>
      </c>
      <c r="M701" s="11">
        <f>VLOOKUP(Table3[[#This Row],[age]],Table3[age],1,FALSE)</f>
        <v>48</v>
      </c>
      <c r="N701" s="65">
        <f>VLOOKUP(Table3[[#This Row],[charges2]],Table3[charges2],1,FALSE)</f>
        <v>5979.99</v>
      </c>
      <c r="O701" s="11" t="str">
        <f>VLOOKUP(Table3[[#This Row],[HOSPITAL TIER2]],Table3[HOSPITAL TIER2],1,FALSE)</f>
        <v>tier - 2</v>
      </c>
      <c r="P701" s="11" t="str">
        <f>VLOOKUP(Table3[[#This Row],[city tier2]],Table3[city tier2],1,FALSE)</f>
        <v>tier - 3</v>
      </c>
      <c r="Q701" s="11" t="str">
        <f>VLOOKUP(Table3[[#This Row],[state id2]],Table3[state id2],1,FALSE)</f>
        <v>R1013</v>
      </c>
      <c r="R701" s="11">
        <f t="shared" si="20"/>
        <v>-5.8138771183623809E-2</v>
      </c>
      <c r="S701" s="11">
        <f t="shared" si="21"/>
        <v>2.5660156081417303E-2</v>
      </c>
    </row>
    <row r="702" spans="1:19" x14ac:dyDescent="0.25">
      <c r="A702" s="20" t="str">
        <f>VLOOKUP('Customer Names'!A702,'Customer Names'!A702:A3037,1,FALSE)</f>
        <v>Id701</v>
      </c>
      <c r="B702" s="20" t="str">
        <f>VLOOKUP(Table6[[#This Row],[NAME]],Table6[NAME],1,FALSE)</f>
        <v>.  Brianne</v>
      </c>
      <c r="C702" s="11">
        <f>VLOOKUP(Table4[[#This Row],[BMI]],Table4[BMI],1,FALSE)</f>
        <v>35.869999999999997</v>
      </c>
      <c r="D702" s="11">
        <f>VLOOKUP(Table4[[#This Row],[HBA1C]],Table4[HBA1C],1,FALSE)</f>
        <v>9.91</v>
      </c>
      <c r="E702" s="11" t="str">
        <f>VLOOKUP(Table4[[#This Row],[Any Transplants]],Table4[Any Transplants],1,FALSE)</f>
        <v>No</v>
      </c>
      <c r="F702" s="11" t="str">
        <f>VLOOKUP(Table4[[#This Row],[Cancer history]],Table4[Cancer history],1,FALSE)</f>
        <v>No</v>
      </c>
      <c r="G702" s="11" t="str">
        <f>VLOOKUP(Table4[[#This Row],[Smoker2]],Table4[Smoker2],1,FALSE)</f>
        <v>NO</v>
      </c>
      <c r="H702" s="11" t="str">
        <f>VLOOKUP(Table4[[#This Row],[Heart Issues]],Table4[Heart Issues],1,FALSE)</f>
        <v>yes</v>
      </c>
      <c r="I702" s="11">
        <f>VLOOKUP(Table4[[#This Row],[Number of Major Surgeries]],Table4[Number of Major Surgeries],1,FALSE)</f>
        <v>0</v>
      </c>
      <c r="J702" s="11" t="str">
        <f>VLOOKUP('Medical Examinations'!M702,'Medical Examinations'!M702:M3036,1,FALSE)</f>
        <v>obesity</v>
      </c>
      <c r="K702" s="11" t="str">
        <f>VLOOKUP('Medical Examinations'!N702,'Medical Examinations'!N702:N3036,1,FALSE)</f>
        <v>diabetes</v>
      </c>
      <c r="L702" s="11" t="str">
        <f>VLOOKUP(Table3[[#This Row],[date of birth]],Table3[date of birth],1,FALSE)</f>
        <v>10-Jun-1988</v>
      </c>
      <c r="M702" s="11">
        <f>VLOOKUP(Table3[[#This Row],[age]],Table3[age],1,FALSE)</f>
        <v>34</v>
      </c>
      <c r="N702" s="65">
        <f>VLOOKUP(Table3[[#This Row],[charges2]],Table3[charges2],1,FALSE)</f>
        <v>5989.52</v>
      </c>
      <c r="O702" s="11" t="str">
        <f>VLOOKUP(Table3[[#This Row],[HOSPITAL TIER2]],Table3[HOSPITAL TIER2],1,FALSE)</f>
        <v>tier - 2</v>
      </c>
      <c r="P702" s="11" t="str">
        <f>VLOOKUP(Table3[[#This Row],[city tier2]],Table3[city tier2],1,FALSE)</f>
        <v>tier - 1</v>
      </c>
      <c r="Q702" s="11" t="str">
        <f>VLOOKUP(Table3[[#This Row],[state id2]],Table3[state id2],1,FALSE)</f>
        <v>R1012</v>
      </c>
      <c r="R702" s="11">
        <f t="shared" si="20"/>
        <v>-5.8226511000012519E-2</v>
      </c>
      <c r="S702" s="11">
        <f t="shared" si="21"/>
        <v>2.5696883119845713E-2</v>
      </c>
    </row>
    <row r="703" spans="1:19" x14ac:dyDescent="0.25">
      <c r="A703" s="20" t="str">
        <f>VLOOKUP('Customer Names'!A703,'Customer Names'!A703:A3038,1,FALSE)</f>
        <v>Id702</v>
      </c>
      <c r="B703" s="20" t="str">
        <f>VLOOKUP(Table6[[#This Row],[NAME]],Table6[NAME],1,FALSE)</f>
        <v>Hiroki</v>
      </c>
      <c r="C703" s="11">
        <f>VLOOKUP(Table4[[#This Row],[BMI]],Table4[BMI],1,FALSE)</f>
        <v>21.66</v>
      </c>
      <c r="D703" s="11">
        <f>VLOOKUP(Table4[[#This Row],[HBA1C]],Table4[HBA1C],1,FALSE)</f>
        <v>4.1399999999999997</v>
      </c>
      <c r="E703" s="11" t="str">
        <f>VLOOKUP(Table4[[#This Row],[Any Transplants]],Table4[Any Transplants],1,FALSE)</f>
        <v>No</v>
      </c>
      <c r="F703" s="11" t="str">
        <f>VLOOKUP(Table4[[#This Row],[Cancer history]],Table4[Cancer history],1,FALSE)</f>
        <v>No</v>
      </c>
      <c r="G703" s="11" t="str">
        <f>VLOOKUP(Table4[[#This Row],[Smoker2]],Table4[Smoker2],1,FALSE)</f>
        <v>NO</v>
      </c>
      <c r="H703" s="11" t="str">
        <f>VLOOKUP(Table4[[#This Row],[Heart Issues]],Table4[Heart Issues],1,FALSE)</f>
        <v>yes</v>
      </c>
      <c r="I703" s="11">
        <f>VLOOKUP(Table4[[#This Row],[Number of Major Surgeries]],Table4[Number of Major Surgeries],1,FALSE)</f>
        <v>2</v>
      </c>
      <c r="J703" s="11" t="str">
        <f>VLOOKUP('Medical Examinations'!M703,'Medical Examinations'!M703:M3037,1,FALSE)</f>
        <v>normal weight</v>
      </c>
      <c r="K703" s="11" t="str">
        <f>VLOOKUP('Medical Examinations'!N703,'Medical Examinations'!N703:N3037,1,FALSE)</f>
        <v>normal</v>
      </c>
      <c r="L703" s="11" t="str">
        <f>VLOOKUP(Table3[[#This Row],[date of birth]],Table3[date of birth],1,FALSE)</f>
        <v>17-Aug-1974</v>
      </c>
      <c r="M703" s="11">
        <f>VLOOKUP(Table3[[#This Row],[age]],Table3[age],1,FALSE)</f>
        <v>48</v>
      </c>
      <c r="N703" s="65">
        <f>VLOOKUP(Table3[[#This Row],[charges2]],Table3[charges2],1,FALSE)</f>
        <v>5990.17</v>
      </c>
      <c r="O703" s="11" t="str">
        <f>VLOOKUP(Table3[[#This Row],[HOSPITAL TIER2]],Table3[HOSPITAL TIER2],1,FALSE)</f>
        <v>tier - 2</v>
      </c>
      <c r="P703" s="11" t="str">
        <f>VLOOKUP(Table3[[#This Row],[city tier2]],Table3[city tier2],1,FALSE)</f>
        <v>tier - 2</v>
      </c>
      <c r="Q703" s="11" t="str">
        <f>VLOOKUP(Table3[[#This Row],[state id2]],Table3[state id2],1,FALSE)</f>
        <v>R1013</v>
      </c>
      <c r="R703" s="11">
        <f t="shared" si="20"/>
        <v>-5.7819937668366225E-2</v>
      </c>
      <c r="S703" s="11">
        <f t="shared" si="21"/>
        <v>2.6555937853846408E-2</v>
      </c>
    </row>
    <row r="704" spans="1:19" x14ac:dyDescent="0.25">
      <c r="A704" s="20" t="str">
        <f>VLOOKUP('Customer Names'!A704,'Customer Names'!A704:A3039,1,FALSE)</f>
        <v>Id703</v>
      </c>
      <c r="B704" s="20" t="str">
        <f>VLOOKUP(Table6[[#This Row],[NAME]],Table6[NAME],1,FALSE)</f>
        <v>Anders</v>
      </c>
      <c r="C704" s="11">
        <f>VLOOKUP(Table4[[#This Row],[BMI]],Table4[BMI],1,FALSE)</f>
        <v>37.72</v>
      </c>
      <c r="D704" s="11">
        <f>VLOOKUP(Table4[[#This Row],[HBA1C]],Table4[HBA1C],1,FALSE)</f>
        <v>4.38</v>
      </c>
      <c r="E704" s="11" t="str">
        <f>VLOOKUP(Table4[[#This Row],[Any Transplants]],Table4[Any Transplants],1,FALSE)</f>
        <v>No</v>
      </c>
      <c r="F704" s="11" t="str">
        <f>VLOOKUP(Table4[[#This Row],[Cancer history]],Table4[Cancer history],1,FALSE)</f>
        <v>Yes</v>
      </c>
      <c r="G704" s="11" t="str">
        <f>VLOOKUP(Table4[[#This Row],[Smoker2]],Table4[Smoker2],1,FALSE)</f>
        <v>NO</v>
      </c>
      <c r="H704" s="11" t="str">
        <f>VLOOKUP(Table4[[#This Row],[Heart Issues]],Table4[Heart Issues],1,FALSE)</f>
        <v>yes</v>
      </c>
      <c r="I704" s="11">
        <f>VLOOKUP(Table4[[#This Row],[Number of Major Surgeries]],Table4[Number of Major Surgeries],1,FALSE)</f>
        <v>1</v>
      </c>
      <c r="J704" s="11" t="str">
        <f>VLOOKUP('Medical Examinations'!M704,'Medical Examinations'!M704:M3038,1,FALSE)</f>
        <v>obesity</v>
      </c>
      <c r="K704" s="11" t="str">
        <f>VLOOKUP('Medical Examinations'!N704,'Medical Examinations'!N704:N3038,1,FALSE)</f>
        <v>normal</v>
      </c>
      <c r="L704" s="11" t="str">
        <f>VLOOKUP(Table3[[#This Row],[date of birth]],Table3[date of birth],1,FALSE)</f>
        <v>8-Aug-1980</v>
      </c>
      <c r="M704" s="11">
        <f>VLOOKUP(Table3[[#This Row],[age]],Table3[age],1,FALSE)</f>
        <v>42</v>
      </c>
      <c r="N704" s="65">
        <f>VLOOKUP(Table3[[#This Row],[charges2]],Table3[charges2],1,FALSE)</f>
        <v>5993.62</v>
      </c>
      <c r="O704" s="11" t="str">
        <f>VLOOKUP(Table3[[#This Row],[HOSPITAL TIER2]],Table3[HOSPITAL TIER2],1,FALSE)</f>
        <v>tier - 2</v>
      </c>
      <c r="P704" s="11" t="str">
        <f>VLOOKUP(Table3[[#This Row],[city tier2]],Table3[city tier2],1,FALSE)</f>
        <v>tier - 3</v>
      </c>
      <c r="Q704" s="11" t="str">
        <f>VLOOKUP(Table3[[#This Row],[state id2]],Table3[state id2],1,FALSE)</f>
        <v>R1013</v>
      </c>
      <c r="R704" s="11">
        <f t="shared" si="20"/>
        <v>-5.7650244033975055E-2</v>
      </c>
      <c r="S704" s="11">
        <f t="shared" si="21"/>
        <v>2.6771082154724551E-2</v>
      </c>
    </row>
    <row r="705" spans="1:19" x14ac:dyDescent="0.25">
      <c r="A705" s="20" t="str">
        <f>VLOOKUP('Customer Names'!A705,'Customer Names'!A705:A3040,1,FALSE)</f>
        <v>Id704</v>
      </c>
      <c r="B705" s="20" t="str">
        <f>VLOOKUP(Table6[[#This Row],[NAME]],Table6[NAME],1,FALSE)</f>
        <v>Danielle</v>
      </c>
      <c r="C705" s="11">
        <f>VLOOKUP(Table4[[#This Row],[BMI]],Table4[BMI],1,FALSE)</f>
        <v>39.700000000000003</v>
      </c>
      <c r="D705" s="11">
        <f>VLOOKUP(Table4[[#This Row],[HBA1C]],Table4[HBA1C],1,FALSE)</f>
        <v>9.83</v>
      </c>
      <c r="E705" s="11" t="str">
        <f>VLOOKUP(Table4[[#This Row],[Any Transplants]],Table4[Any Transplants],1,FALSE)</f>
        <v>No</v>
      </c>
      <c r="F705" s="11" t="str">
        <f>VLOOKUP(Table4[[#This Row],[Cancer history]],Table4[Cancer history],1,FALSE)</f>
        <v>No</v>
      </c>
      <c r="G705" s="11" t="str">
        <f>VLOOKUP(Table4[[#This Row],[Smoker2]],Table4[Smoker2],1,FALSE)</f>
        <v>NO</v>
      </c>
      <c r="H705" s="11" t="str">
        <f>VLOOKUP(Table4[[#This Row],[Heart Issues]],Table4[Heart Issues],1,FALSE)</f>
        <v>No</v>
      </c>
      <c r="I705" s="11">
        <f>VLOOKUP(Table4[[#This Row],[Number of Major Surgeries]],Table4[Number of Major Surgeries],1,FALSE)</f>
        <v>3</v>
      </c>
      <c r="J705" s="11" t="str">
        <f>VLOOKUP('Medical Examinations'!M705,'Medical Examinations'!M705:M3039,1,FALSE)</f>
        <v>obesity</v>
      </c>
      <c r="K705" s="11" t="str">
        <f>VLOOKUP('Medical Examinations'!N705,'Medical Examinations'!N705:N3039,1,FALSE)</f>
        <v>diabetes</v>
      </c>
      <c r="L705" s="11" t="str">
        <f>VLOOKUP(Table3[[#This Row],[date of birth]],Table3[date of birth],1,FALSE)</f>
        <v>16-Aug-1989</v>
      </c>
      <c r="M705" s="11">
        <f>VLOOKUP(Table3[[#This Row],[age]],Table3[age],1,FALSE)</f>
        <v>33</v>
      </c>
      <c r="N705" s="65">
        <f>VLOOKUP(Table3[[#This Row],[charges2]],Table3[charges2],1,FALSE)</f>
        <v>6059.17</v>
      </c>
      <c r="O705" s="11" t="str">
        <f>VLOOKUP(Table3[[#This Row],[HOSPITAL TIER2]],Table3[HOSPITAL TIER2],1,FALSE)</f>
        <v>tier - 2</v>
      </c>
      <c r="P705" s="11" t="str">
        <f>VLOOKUP(Table3[[#This Row],[city tier2]],Table3[city tier2],1,FALSE)</f>
        <v>tier - 1</v>
      </c>
      <c r="Q705" s="11" t="str">
        <f>VLOOKUP(Table3[[#This Row],[state id2]],Table3[state id2],1,FALSE)</f>
        <v>R1011</v>
      </c>
      <c r="R705" s="11">
        <f t="shared" si="20"/>
        <v>-5.7548384757979097E-2</v>
      </c>
      <c r="S705" s="11">
        <f t="shared" si="21"/>
        <v>2.6667898233161593E-2</v>
      </c>
    </row>
    <row r="706" spans="1:19" x14ac:dyDescent="0.25">
      <c r="A706" s="20" t="str">
        <f>VLOOKUP('Customer Names'!A706,'Customer Names'!A706:A3041,1,FALSE)</f>
        <v>Id705</v>
      </c>
      <c r="B706" s="20" t="str">
        <f>VLOOKUP(Table6[[#This Row],[NAME]],Table6[NAME],1,FALSE)</f>
        <v>Candace N</v>
      </c>
      <c r="C706" s="11">
        <f>VLOOKUP(Table4[[#This Row],[BMI]],Table4[BMI],1,FALSE)</f>
        <v>35.97</v>
      </c>
      <c r="D706" s="11">
        <f>VLOOKUP(Table4[[#This Row],[HBA1C]],Table4[HBA1C],1,FALSE)</f>
        <v>11.08</v>
      </c>
      <c r="E706" s="11" t="str">
        <f>VLOOKUP(Table4[[#This Row],[Any Transplants]],Table4[Any Transplants],1,FALSE)</f>
        <v>No</v>
      </c>
      <c r="F706" s="11" t="str">
        <f>VLOOKUP(Table4[[#This Row],[Cancer history]],Table4[Cancer history],1,FALSE)</f>
        <v>No</v>
      </c>
      <c r="G706" s="11" t="str">
        <f>VLOOKUP(Table4[[#This Row],[Smoker2]],Table4[Smoker2],1,FALSE)</f>
        <v>NO</v>
      </c>
      <c r="H706" s="11" t="str">
        <f>VLOOKUP(Table4[[#This Row],[Heart Issues]],Table4[Heart Issues],1,FALSE)</f>
        <v>No</v>
      </c>
      <c r="I706" s="11">
        <f>VLOOKUP(Table4[[#This Row],[Number of Major Surgeries]],Table4[Number of Major Surgeries],1,FALSE)</f>
        <v>3</v>
      </c>
      <c r="J706" s="11" t="str">
        <f>VLOOKUP('Medical Examinations'!M706,'Medical Examinations'!M706:M3040,1,FALSE)</f>
        <v>obesity</v>
      </c>
      <c r="K706" s="11" t="str">
        <f>VLOOKUP('Medical Examinations'!N706,'Medical Examinations'!N706:N3040,1,FALSE)</f>
        <v>diabetes</v>
      </c>
      <c r="L706" s="11" t="str">
        <f>VLOOKUP(Table3[[#This Row],[date of birth]],Table3[date of birth],1,FALSE)</f>
        <v>28-Jul-1996</v>
      </c>
      <c r="M706" s="11">
        <f>VLOOKUP(Table3[[#This Row],[age]],Table3[age],1,FALSE)</f>
        <v>26</v>
      </c>
      <c r="N706" s="65">
        <f>VLOOKUP(Table3[[#This Row],[charges2]],Table3[charges2],1,FALSE)</f>
        <v>6061.8</v>
      </c>
      <c r="O706" s="11" t="str">
        <f>VLOOKUP(Table3[[#This Row],[HOSPITAL TIER2]],Table3[HOSPITAL TIER2],1,FALSE)</f>
        <v>tier - 2</v>
      </c>
      <c r="P706" s="11" t="str">
        <f>VLOOKUP(Table3[[#This Row],[city tier2]],Table3[city tier2],1,FALSE)</f>
        <v>tier - 3</v>
      </c>
      <c r="Q706" s="11" t="str">
        <f>VLOOKUP(Table3[[#This Row],[state id2]],Table3[state id2],1,FALSE)</f>
        <v>R1012</v>
      </c>
      <c r="R706" s="11">
        <f t="shared" si="20"/>
        <v>-5.6837993912475196E-2</v>
      </c>
      <c r="S706" s="11">
        <f t="shared" si="21"/>
        <v>2.7590072966374203E-2</v>
      </c>
    </row>
    <row r="707" spans="1:19" x14ac:dyDescent="0.25">
      <c r="A707" s="20" t="str">
        <f>VLOOKUP('Customer Names'!A707,'Customer Names'!A707:A3042,1,FALSE)</f>
        <v>Id706</v>
      </c>
      <c r="B707" s="20" t="str">
        <f>VLOOKUP(Table6[[#This Row],[NAME]],Table6[NAME],1,FALSE)</f>
        <v>Bruno F.</v>
      </c>
      <c r="C707" s="11">
        <f>VLOOKUP(Table4[[#This Row],[BMI]],Table4[BMI],1,FALSE)</f>
        <v>37.85</v>
      </c>
      <c r="D707" s="11">
        <f>VLOOKUP(Table4[[#This Row],[HBA1C]],Table4[HBA1C],1,FALSE)</f>
        <v>11.01</v>
      </c>
      <c r="E707" s="11" t="str">
        <f>VLOOKUP(Table4[[#This Row],[Any Transplants]],Table4[Any Transplants],1,FALSE)</f>
        <v>No</v>
      </c>
      <c r="F707" s="11" t="str">
        <f>VLOOKUP(Table4[[#This Row],[Cancer history]],Table4[Cancer history],1,FALSE)</f>
        <v>No</v>
      </c>
      <c r="G707" s="11" t="str">
        <f>VLOOKUP(Table4[[#This Row],[Smoker2]],Table4[Smoker2],1,FALSE)</f>
        <v>NO</v>
      </c>
      <c r="H707" s="11" t="str">
        <f>VLOOKUP(Table4[[#This Row],[Heart Issues]],Table4[Heart Issues],1,FALSE)</f>
        <v>No</v>
      </c>
      <c r="I707" s="11">
        <f>VLOOKUP(Table4[[#This Row],[Number of Major Surgeries]],Table4[Number of Major Surgeries],1,FALSE)</f>
        <v>0</v>
      </c>
      <c r="J707" s="11" t="str">
        <f>VLOOKUP('Medical Examinations'!M707,'Medical Examinations'!M707:M3041,1,FALSE)</f>
        <v>obesity</v>
      </c>
      <c r="K707" s="11" t="str">
        <f>VLOOKUP('Medical Examinations'!N707,'Medical Examinations'!N707:N3041,1,FALSE)</f>
        <v>diabetes</v>
      </c>
      <c r="L707" s="11" t="str">
        <f>VLOOKUP(Table3[[#This Row],[date of birth]],Table3[date of birth],1,FALSE)</f>
        <v>8-Nov-1994</v>
      </c>
      <c r="M707" s="11">
        <f>VLOOKUP(Table3[[#This Row],[age]],Table3[age],1,FALSE)</f>
        <v>28</v>
      </c>
      <c r="N707" s="65">
        <f>VLOOKUP(Table3[[#This Row],[charges2]],Table3[charges2],1,FALSE)</f>
        <v>6064.37</v>
      </c>
      <c r="O707" s="11" t="str">
        <f>VLOOKUP(Table3[[#This Row],[HOSPITAL TIER2]],Table3[HOSPITAL TIER2],1,FALSE)</f>
        <v>tier - 2</v>
      </c>
      <c r="P707" s="11" t="str">
        <f>VLOOKUP(Table3[[#This Row],[city tier2]],Table3[city tier2],1,FALSE)</f>
        <v>tier - 2</v>
      </c>
      <c r="Q707" s="11" t="str">
        <f>VLOOKUP(Table3[[#This Row],[state id2]],Table3[state id2],1,FALSE)</f>
        <v>R1011</v>
      </c>
      <c r="R707" s="11">
        <f t="shared" ref="R707:R770" si="22">CORREL(M707:M3041,C707:C3041)</f>
        <v>-5.6106607997503749E-2</v>
      </c>
      <c r="S707" s="11">
        <f t="shared" ref="S707:S770" si="23">CORREL(M707:M3041,D707:D3041)</f>
        <v>2.9645283378614051E-2</v>
      </c>
    </row>
    <row r="708" spans="1:19" x14ac:dyDescent="0.25">
      <c r="A708" s="20" t="str">
        <f>VLOOKUP('Customer Names'!A708,'Customer Names'!A708:A3043,1,FALSE)</f>
        <v>Id707</v>
      </c>
      <c r="B708" s="20" t="str">
        <f>VLOOKUP(Table6[[#This Row],[NAME]],Table6[NAME],1,FALSE)</f>
        <v>Emily</v>
      </c>
      <c r="C708" s="11">
        <f>VLOOKUP(Table4[[#This Row],[BMI]],Table4[BMI],1,FALSE)</f>
        <v>21.66</v>
      </c>
      <c r="D708" s="11">
        <f>VLOOKUP(Table4[[#This Row],[HBA1C]],Table4[HBA1C],1,FALSE)</f>
        <v>4.37</v>
      </c>
      <c r="E708" s="11" t="str">
        <f>VLOOKUP(Table4[[#This Row],[Any Transplants]],Table4[Any Transplants],1,FALSE)</f>
        <v>yes</v>
      </c>
      <c r="F708" s="11" t="str">
        <f>VLOOKUP(Table4[[#This Row],[Cancer history]],Table4[Cancer history],1,FALSE)</f>
        <v>No</v>
      </c>
      <c r="G708" s="11" t="str">
        <f>VLOOKUP(Table4[[#This Row],[Smoker2]],Table4[Smoker2],1,FALSE)</f>
        <v>YES</v>
      </c>
      <c r="H708" s="11" t="str">
        <f>VLOOKUP(Table4[[#This Row],[Heart Issues]],Table4[Heart Issues],1,FALSE)</f>
        <v>No</v>
      </c>
      <c r="I708" s="11">
        <f>VLOOKUP(Table4[[#This Row],[Number of Major Surgeries]],Table4[Number of Major Surgeries],1,FALSE)</f>
        <v>1</v>
      </c>
      <c r="J708" s="11" t="str">
        <f>VLOOKUP('Medical Examinations'!M708,'Medical Examinations'!M708:M3042,1,FALSE)</f>
        <v>normal weight</v>
      </c>
      <c r="K708" s="11" t="str">
        <f>VLOOKUP('Medical Examinations'!N708,'Medical Examinations'!N708:N3042,1,FALSE)</f>
        <v>normal</v>
      </c>
      <c r="L708" s="11" t="str">
        <f>VLOOKUP(Table3[[#This Row],[date of birth]],Table3[date of birth],1,FALSE)</f>
        <v>21-Sep-1984</v>
      </c>
      <c r="M708" s="11">
        <f>VLOOKUP(Table3[[#This Row],[age]],Table3[age],1,FALSE)</f>
        <v>38</v>
      </c>
      <c r="N708" s="65">
        <f>VLOOKUP(Table3[[#This Row],[charges2]],Table3[charges2],1,FALSE)</f>
        <v>6067.13</v>
      </c>
      <c r="O708" s="11" t="str">
        <f>VLOOKUP(Table3[[#This Row],[HOSPITAL TIER2]],Table3[HOSPITAL TIER2],1,FALSE)</f>
        <v>tier - 3</v>
      </c>
      <c r="P708" s="11" t="str">
        <f>VLOOKUP(Table3[[#This Row],[city tier2]],Table3[city tier2],1,FALSE)</f>
        <v>tier - 1</v>
      </c>
      <c r="Q708" s="11" t="str">
        <f>VLOOKUP(Table3[[#This Row],[state id2]],Table3[state id2],1,FALSE)</f>
        <v>R1016</v>
      </c>
      <c r="R708" s="11">
        <f t="shared" si="22"/>
        <v>-5.5258600464767056E-2</v>
      </c>
      <c r="S708" s="11">
        <f t="shared" si="23"/>
        <v>3.1459481532589872E-2</v>
      </c>
    </row>
    <row r="709" spans="1:19" x14ac:dyDescent="0.25">
      <c r="A709" s="20" t="str">
        <f>VLOOKUP('Customer Names'!A709,'Customer Names'!A709:A3044,1,FALSE)</f>
        <v>Id708</v>
      </c>
      <c r="B709" s="20" t="str">
        <f>VLOOKUP(Table6[[#This Row],[NAME]],Table6[NAME],1,FALSE)</f>
        <v>.  Katie</v>
      </c>
      <c r="C709" s="11">
        <f>VLOOKUP(Table4[[#This Row],[BMI]],Table4[BMI],1,FALSE)</f>
        <v>39.369999999999997</v>
      </c>
      <c r="D709" s="11">
        <f>VLOOKUP(Table4[[#This Row],[HBA1C]],Table4[HBA1C],1,FALSE)</f>
        <v>5.91</v>
      </c>
      <c r="E709" s="11" t="str">
        <f>VLOOKUP(Table4[[#This Row],[Any Transplants]],Table4[Any Transplants],1,FALSE)</f>
        <v>No</v>
      </c>
      <c r="F709" s="11" t="str">
        <f>VLOOKUP(Table4[[#This Row],[Cancer history]],Table4[Cancer history],1,FALSE)</f>
        <v>No</v>
      </c>
      <c r="G709" s="11" t="str">
        <f>VLOOKUP(Table4[[#This Row],[Smoker2]],Table4[Smoker2],1,FALSE)</f>
        <v>NO</v>
      </c>
      <c r="H709" s="11" t="str">
        <f>VLOOKUP(Table4[[#This Row],[Heart Issues]],Table4[Heart Issues],1,FALSE)</f>
        <v>No</v>
      </c>
      <c r="I709" s="11">
        <f>VLOOKUP(Table4[[#This Row],[Number of Major Surgeries]],Table4[Number of Major Surgeries],1,FALSE)</f>
        <v>2</v>
      </c>
      <c r="J709" s="11" t="str">
        <f>VLOOKUP('Medical Examinations'!M709,'Medical Examinations'!M709:M3043,1,FALSE)</f>
        <v>obesity</v>
      </c>
      <c r="K709" s="11" t="str">
        <f>VLOOKUP('Medical Examinations'!N709,'Medical Examinations'!N709:N3043,1,FALSE)</f>
        <v>prediabetes</v>
      </c>
      <c r="L709" s="11" t="str">
        <f>VLOOKUP(Table3[[#This Row],[date of birth]],Table3[date of birth],1,FALSE)</f>
        <v>8-Aug-1979</v>
      </c>
      <c r="M709" s="11">
        <f>VLOOKUP(Table3[[#This Row],[age]],Table3[age],1,FALSE)</f>
        <v>43</v>
      </c>
      <c r="N709" s="65">
        <f>VLOOKUP(Table3[[#This Row],[charges2]],Table3[charges2],1,FALSE)</f>
        <v>6074.37</v>
      </c>
      <c r="O709" s="11" t="str">
        <f>VLOOKUP(Table3[[#This Row],[HOSPITAL TIER2]],Table3[HOSPITAL TIER2],1,FALSE)</f>
        <v>tier - 2</v>
      </c>
      <c r="P709" s="11" t="str">
        <f>VLOOKUP(Table3[[#This Row],[city tier2]],Table3[city tier2],1,FALSE)</f>
        <v>tier - 2</v>
      </c>
      <c r="Q709" s="11" t="str">
        <f>VLOOKUP(Table3[[#This Row],[state id2]],Table3[state id2],1,FALSE)</f>
        <v>R1012</v>
      </c>
      <c r="R709" s="11">
        <f t="shared" si="22"/>
        <v>-5.5597388838263789E-2</v>
      </c>
      <c r="S709" s="11">
        <f t="shared" si="23"/>
        <v>3.1159642555308252E-2</v>
      </c>
    </row>
    <row r="710" spans="1:19" x14ac:dyDescent="0.25">
      <c r="A710" s="20" t="str">
        <f>VLOOKUP('Customer Names'!A710,'Customer Names'!A710:A3045,1,FALSE)</f>
        <v>Id709</v>
      </c>
      <c r="B710" s="20" t="str">
        <f>VLOOKUP(Table6[[#This Row],[NAME]],Table6[NAME],1,FALSE)</f>
        <v>.  Sally</v>
      </c>
      <c r="C710" s="11">
        <f>VLOOKUP(Table4[[#This Row],[BMI]],Table4[BMI],1,FALSE)</f>
        <v>40.880000000000003</v>
      </c>
      <c r="D710" s="11">
        <f>VLOOKUP(Table4[[#This Row],[HBA1C]],Table4[HBA1C],1,FALSE)</f>
        <v>7.65</v>
      </c>
      <c r="E710" s="11" t="str">
        <f>VLOOKUP(Table4[[#This Row],[Any Transplants]],Table4[Any Transplants],1,FALSE)</f>
        <v>No</v>
      </c>
      <c r="F710" s="11" t="str">
        <f>VLOOKUP(Table4[[#This Row],[Cancer history]],Table4[Cancer history],1,FALSE)</f>
        <v>No</v>
      </c>
      <c r="G710" s="11" t="str">
        <f>VLOOKUP(Table4[[#This Row],[Smoker2]],Table4[Smoker2],1,FALSE)</f>
        <v>NO</v>
      </c>
      <c r="H710" s="11" t="str">
        <f>VLOOKUP(Table4[[#This Row],[Heart Issues]],Table4[Heart Issues],1,FALSE)</f>
        <v>No</v>
      </c>
      <c r="I710" s="11">
        <f>VLOOKUP(Table4[[#This Row],[Number of Major Surgeries]],Table4[Number of Major Surgeries],1,FALSE)</f>
        <v>0</v>
      </c>
      <c r="J710" s="11" t="str">
        <f>VLOOKUP('Medical Examinations'!M710,'Medical Examinations'!M710:M3044,1,FALSE)</f>
        <v>obesity</v>
      </c>
      <c r="K710" s="11" t="str">
        <f>VLOOKUP('Medical Examinations'!N710,'Medical Examinations'!N710:N3044,1,FALSE)</f>
        <v>diabetes</v>
      </c>
      <c r="L710" s="11" t="str">
        <f>VLOOKUP(Table3[[#This Row],[date of birth]],Table3[date of birth],1,FALSE)</f>
        <v>14-Oct-1984</v>
      </c>
      <c r="M710" s="11">
        <f>VLOOKUP(Table3[[#This Row],[age]],Table3[age],1,FALSE)</f>
        <v>38</v>
      </c>
      <c r="N710" s="65">
        <f>VLOOKUP(Table3[[#This Row],[charges2]],Table3[charges2],1,FALSE)</f>
        <v>6079.67</v>
      </c>
      <c r="O710" s="11" t="str">
        <f>VLOOKUP(Table3[[#This Row],[HOSPITAL TIER2]],Table3[HOSPITAL TIER2],1,FALSE)</f>
        <v>tier - 1</v>
      </c>
      <c r="P710" s="11" t="str">
        <f>VLOOKUP(Table3[[#This Row],[city tier2]],Table3[city tier2],1,FALSE)</f>
        <v>tier - 1</v>
      </c>
      <c r="Q710" s="11" t="str">
        <f>VLOOKUP(Table3[[#This Row],[state id2]],Table3[state id2],1,FALSE)</f>
        <v>R1014</v>
      </c>
      <c r="R710" s="11">
        <f t="shared" si="22"/>
        <v>-5.5541003976119566E-2</v>
      </c>
      <c r="S710" s="11">
        <f t="shared" si="23"/>
        <v>3.1143550428953344E-2</v>
      </c>
    </row>
    <row r="711" spans="1:19" x14ac:dyDescent="0.25">
      <c r="A711" s="20" t="str">
        <f>VLOOKUP('Customer Names'!A711,'Customer Names'!A711:A3046,1,FALSE)</f>
        <v>Id710</v>
      </c>
      <c r="B711" s="20" t="str">
        <f>VLOOKUP(Table6[[#This Row],[NAME]],Table6[NAME],1,FALSE)</f>
        <v>Meaghan J</v>
      </c>
      <c r="C711" s="11">
        <f>VLOOKUP(Table4[[#This Row],[BMI]],Table4[BMI],1,FALSE)</f>
        <v>26.22</v>
      </c>
      <c r="D711" s="11">
        <f>VLOOKUP(Table4[[#This Row],[HBA1C]],Table4[HBA1C],1,FALSE)</f>
        <v>5.37</v>
      </c>
      <c r="E711" s="11" t="str">
        <f>VLOOKUP(Table4[[#This Row],[Any Transplants]],Table4[Any Transplants],1,FALSE)</f>
        <v>No</v>
      </c>
      <c r="F711" s="11" t="str">
        <f>VLOOKUP(Table4[[#This Row],[Cancer history]],Table4[Cancer history],1,FALSE)</f>
        <v>No</v>
      </c>
      <c r="G711" s="11" t="str">
        <f>VLOOKUP(Table4[[#This Row],[Smoker2]],Table4[Smoker2],1,FALSE)</f>
        <v>NO</v>
      </c>
      <c r="H711" s="11" t="str">
        <f>VLOOKUP(Table4[[#This Row],[Heart Issues]],Table4[Heart Issues],1,FALSE)</f>
        <v>yes</v>
      </c>
      <c r="I711" s="11">
        <f>VLOOKUP(Table4[[#This Row],[Number of Major Surgeries]],Table4[Number of Major Surgeries],1,FALSE)</f>
        <v>2</v>
      </c>
      <c r="J711" s="11" t="str">
        <f>VLOOKUP('Medical Examinations'!M711,'Medical Examinations'!M711:M3045,1,FALSE)</f>
        <v>over weight</v>
      </c>
      <c r="K711" s="11" t="str">
        <f>VLOOKUP('Medical Examinations'!N711,'Medical Examinations'!N711:N3045,1,FALSE)</f>
        <v>normal</v>
      </c>
      <c r="L711" s="11" t="str">
        <f>VLOOKUP(Table3[[#This Row],[date of birth]],Table3[date of birth],1,FALSE)</f>
        <v>25-Jul-1984</v>
      </c>
      <c r="M711" s="11">
        <f>VLOOKUP(Table3[[#This Row],[age]],Table3[age],1,FALSE)</f>
        <v>38</v>
      </c>
      <c r="N711" s="65">
        <f>VLOOKUP(Table3[[#This Row],[charges2]],Table3[charges2],1,FALSE)</f>
        <v>6082.41</v>
      </c>
      <c r="O711" s="11" t="str">
        <f>VLOOKUP(Table3[[#This Row],[HOSPITAL TIER2]],Table3[HOSPITAL TIER2],1,FALSE)</f>
        <v>tier - 1</v>
      </c>
      <c r="P711" s="11" t="str">
        <f>VLOOKUP(Table3[[#This Row],[city tier2]],Table3[city tier2],1,FALSE)</f>
        <v>tier - 2</v>
      </c>
      <c r="Q711" s="11" t="str">
        <f>VLOOKUP(Table3[[#This Row],[state id2]],Table3[state id2],1,FALSE)</f>
        <v>R1011</v>
      </c>
      <c r="R711" s="11">
        <f t="shared" si="22"/>
        <v>-5.5108997862599512E-2</v>
      </c>
      <c r="S711" s="11">
        <f t="shared" si="23"/>
        <v>3.1326956740237798E-2</v>
      </c>
    </row>
    <row r="712" spans="1:19" x14ac:dyDescent="0.25">
      <c r="A712" s="20" t="str">
        <f>VLOOKUP('Customer Names'!A712,'Customer Names'!A712:A3047,1,FALSE)</f>
        <v>Id711</v>
      </c>
      <c r="B712" s="20" t="str">
        <f>VLOOKUP(Table6[[#This Row],[NAME]],Table6[NAME],1,FALSE)</f>
        <v>Rina</v>
      </c>
      <c r="C712" s="11">
        <f>VLOOKUP(Table4[[#This Row],[BMI]],Table4[BMI],1,FALSE)</f>
        <v>25.08</v>
      </c>
      <c r="D712" s="11">
        <f>VLOOKUP(Table4[[#This Row],[HBA1C]],Table4[HBA1C],1,FALSE)</f>
        <v>5.75</v>
      </c>
      <c r="E712" s="11" t="str">
        <f>VLOOKUP(Table4[[#This Row],[Any Transplants]],Table4[Any Transplants],1,FALSE)</f>
        <v>No</v>
      </c>
      <c r="F712" s="11" t="str">
        <f>VLOOKUP(Table4[[#This Row],[Cancer history]],Table4[Cancer history],1,FALSE)</f>
        <v>No</v>
      </c>
      <c r="G712" s="11" t="str">
        <f>VLOOKUP(Table4[[#This Row],[Smoker2]],Table4[Smoker2],1,FALSE)</f>
        <v>NO</v>
      </c>
      <c r="H712" s="11" t="str">
        <f>VLOOKUP(Table4[[#This Row],[Heart Issues]],Table4[Heart Issues],1,FALSE)</f>
        <v>yes</v>
      </c>
      <c r="I712" s="11">
        <f>VLOOKUP(Table4[[#This Row],[Number of Major Surgeries]],Table4[Number of Major Surgeries],1,FALSE)</f>
        <v>2</v>
      </c>
      <c r="J712" s="11" t="str">
        <f>VLOOKUP('Medical Examinations'!M712,'Medical Examinations'!M712:M3046,1,FALSE)</f>
        <v>over weight</v>
      </c>
      <c r="K712" s="11" t="str">
        <f>VLOOKUP('Medical Examinations'!N712,'Medical Examinations'!N712:N3046,1,FALSE)</f>
        <v>prediabetes</v>
      </c>
      <c r="L712" s="11" t="str">
        <f>VLOOKUP(Table3[[#This Row],[date of birth]],Table3[date of birth],1,FALSE)</f>
        <v>9-Jun-1970</v>
      </c>
      <c r="M712" s="11">
        <f>VLOOKUP(Table3[[#This Row],[age]],Table3[age],1,FALSE)</f>
        <v>52</v>
      </c>
      <c r="N712" s="65">
        <f>VLOOKUP(Table3[[#This Row],[charges2]],Table3[charges2],1,FALSE)</f>
        <v>6098.38</v>
      </c>
      <c r="O712" s="11" t="str">
        <f>VLOOKUP(Table3[[#This Row],[HOSPITAL TIER2]],Table3[HOSPITAL TIER2],1,FALSE)</f>
        <v>tier - 2</v>
      </c>
      <c r="P712" s="11" t="str">
        <f>VLOOKUP(Table3[[#This Row],[city tier2]],Table3[city tier2],1,FALSE)</f>
        <v>tier - 2</v>
      </c>
      <c r="Q712" s="11" t="str">
        <f>VLOOKUP(Table3[[#This Row],[state id2]],Table3[state id2],1,FALSE)</f>
        <v>R1013</v>
      </c>
      <c r="R712" s="11">
        <f t="shared" si="22"/>
        <v>-5.5246604415275347E-2</v>
      </c>
      <c r="S712" s="11">
        <f t="shared" si="23"/>
        <v>3.1169343475736366E-2</v>
      </c>
    </row>
    <row r="713" spans="1:19" x14ac:dyDescent="0.25">
      <c r="A713" s="20" t="str">
        <f>VLOOKUP('Customer Names'!A713,'Customer Names'!A713:A3048,1,FALSE)</f>
        <v>Id712</v>
      </c>
      <c r="B713" s="20" t="str">
        <f>VLOOKUP(Table6[[#This Row],[NAME]],Table6[NAME],1,FALSE)</f>
        <v>Kristin P.</v>
      </c>
      <c r="C713" s="11">
        <f>VLOOKUP(Table4[[#This Row],[BMI]],Table4[BMI],1,FALSE)</f>
        <v>39.1</v>
      </c>
      <c r="D713" s="11">
        <f>VLOOKUP(Table4[[#This Row],[HBA1C]],Table4[HBA1C],1,FALSE)</f>
        <v>6.79</v>
      </c>
      <c r="E713" s="11" t="str">
        <f>VLOOKUP(Table4[[#This Row],[Any Transplants]],Table4[Any Transplants],1,FALSE)</f>
        <v>No</v>
      </c>
      <c r="F713" s="11" t="str">
        <f>VLOOKUP(Table4[[#This Row],[Cancer history]],Table4[Cancer history],1,FALSE)</f>
        <v>No</v>
      </c>
      <c r="G713" s="11" t="str">
        <f>VLOOKUP(Table4[[#This Row],[Smoker2]],Table4[Smoker2],1,FALSE)</f>
        <v>NO</v>
      </c>
      <c r="H713" s="11" t="str">
        <f>VLOOKUP(Table4[[#This Row],[Heart Issues]],Table4[Heart Issues],1,FALSE)</f>
        <v>yes</v>
      </c>
      <c r="I713" s="11">
        <f>VLOOKUP(Table4[[#This Row],[Number of Major Surgeries]],Table4[Number of Major Surgeries],1,FALSE)</f>
        <v>2</v>
      </c>
      <c r="J713" s="11" t="str">
        <f>VLOOKUP('Medical Examinations'!M713,'Medical Examinations'!M713:M3047,1,FALSE)</f>
        <v>obesity</v>
      </c>
      <c r="K713" s="11" t="str">
        <f>VLOOKUP('Medical Examinations'!N713,'Medical Examinations'!N713:N3047,1,FALSE)</f>
        <v>diabetes</v>
      </c>
      <c r="L713" s="11" t="str">
        <f>VLOOKUP(Table3[[#This Row],[date of birth]],Table3[date of birth],1,FALSE)</f>
        <v>9-Sep-1995</v>
      </c>
      <c r="M713" s="11">
        <f>VLOOKUP(Table3[[#This Row],[age]],Table3[age],1,FALSE)</f>
        <v>27</v>
      </c>
      <c r="N713" s="65">
        <f>VLOOKUP(Table3[[#This Row],[charges2]],Table3[charges2],1,FALSE)</f>
        <v>6111.95</v>
      </c>
      <c r="O713" s="11" t="str">
        <f>VLOOKUP(Table3[[#This Row],[HOSPITAL TIER2]],Table3[HOSPITAL TIER2],1,FALSE)</f>
        <v>tier - 2</v>
      </c>
      <c r="P713" s="11" t="str">
        <f>VLOOKUP(Table3[[#This Row],[city tier2]],Table3[city tier2],1,FALSE)</f>
        <v>tier - 3</v>
      </c>
      <c r="Q713" s="11" t="str">
        <f>VLOOKUP(Table3[[#This Row],[state id2]],Table3[state id2],1,FALSE)</f>
        <v>R1026</v>
      </c>
      <c r="R713" s="11">
        <f t="shared" si="22"/>
        <v>-5.5041888846693442E-2</v>
      </c>
      <c r="S713" s="11">
        <f t="shared" si="23"/>
        <v>3.1304010953019809E-2</v>
      </c>
    </row>
    <row r="714" spans="1:19" x14ac:dyDescent="0.25">
      <c r="A714" s="20" t="str">
        <f>VLOOKUP('Customer Names'!A714,'Customer Names'!A714:A3049,1,FALSE)</f>
        <v>Id713</v>
      </c>
      <c r="B714" s="20" t="str">
        <f>VLOOKUP(Table6[[#This Row],[NAME]],Table6[NAME],1,FALSE)</f>
        <v>Albert</v>
      </c>
      <c r="C714" s="11">
        <f>VLOOKUP(Table4[[#This Row],[BMI]],Table4[BMI],1,FALSE)</f>
        <v>37.905000000000001</v>
      </c>
      <c r="D714" s="11">
        <f>VLOOKUP(Table4[[#This Row],[HBA1C]],Table4[HBA1C],1,FALSE)</f>
        <v>7.03</v>
      </c>
      <c r="E714" s="11" t="str">
        <f>VLOOKUP(Table4[[#This Row],[Any Transplants]],Table4[Any Transplants],1,FALSE)</f>
        <v>No</v>
      </c>
      <c r="F714" s="11" t="str">
        <f>VLOOKUP(Table4[[#This Row],[Cancer history]],Table4[Cancer history],1,FALSE)</f>
        <v>No</v>
      </c>
      <c r="G714" s="11" t="str">
        <f>VLOOKUP(Table4[[#This Row],[Smoker2]],Table4[Smoker2],1,FALSE)</f>
        <v>NO</v>
      </c>
      <c r="H714" s="11" t="str">
        <f>VLOOKUP(Table4[[#This Row],[Heart Issues]],Table4[Heart Issues],1,FALSE)</f>
        <v>No</v>
      </c>
      <c r="I714" s="11">
        <f>VLOOKUP(Table4[[#This Row],[Number of Major Surgeries]],Table4[Number of Major Surgeries],1,FALSE)</f>
        <v>3</v>
      </c>
      <c r="J714" s="11" t="str">
        <f>VLOOKUP('Medical Examinations'!M714,'Medical Examinations'!M714:M3048,1,FALSE)</f>
        <v>obesity</v>
      </c>
      <c r="K714" s="11" t="str">
        <f>VLOOKUP('Medical Examinations'!N714,'Medical Examinations'!N714:N3048,1,FALSE)</f>
        <v>diabetes</v>
      </c>
      <c r="L714" s="11" t="str">
        <f>VLOOKUP(Table3[[#This Row],[date of birth]],Table3[date of birth],1,FALSE)</f>
        <v>21-Jul-1985</v>
      </c>
      <c r="M714" s="11">
        <f>VLOOKUP(Table3[[#This Row],[age]],Table3[age],1,FALSE)</f>
        <v>37</v>
      </c>
      <c r="N714" s="65">
        <f>VLOOKUP(Table3[[#This Row],[charges2]],Table3[charges2],1,FALSE)</f>
        <v>6112.35</v>
      </c>
      <c r="O714" s="11" t="str">
        <f>VLOOKUP(Table3[[#This Row],[HOSPITAL TIER2]],Table3[HOSPITAL TIER2],1,FALSE)</f>
        <v>tier - 2</v>
      </c>
      <c r="P714" s="11" t="str">
        <f>VLOOKUP(Table3[[#This Row],[city tier2]],Table3[city tier2],1,FALSE)</f>
        <v>tier - 1</v>
      </c>
      <c r="Q714" s="11" t="str">
        <f>VLOOKUP(Table3[[#This Row],[state id2]],Table3[state id2],1,FALSE)</f>
        <v>R1012</v>
      </c>
      <c r="R714" s="11">
        <f t="shared" si="22"/>
        <v>-5.4001402788399142E-2</v>
      </c>
      <c r="S714" s="11">
        <f t="shared" si="23"/>
        <v>3.1460060979734146E-2</v>
      </c>
    </row>
    <row r="715" spans="1:19" x14ac:dyDescent="0.25">
      <c r="A715" s="20" t="str">
        <f>VLOOKUP('Customer Names'!A715,'Customer Names'!A715:A3050,1,FALSE)</f>
        <v>Id714</v>
      </c>
      <c r="B715" s="20" t="str">
        <f>VLOOKUP(Table6[[#This Row],[NAME]],Table6[NAME],1,FALSE)</f>
        <v>.  Ashley</v>
      </c>
      <c r="C715" s="11">
        <f>VLOOKUP(Table4[[#This Row],[BMI]],Table4[BMI],1,FALSE)</f>
        <v>43.35</v>
      </c>
      <c r="D715" s="11">
        <f>VLOOKUP(Table4[[#This Row],[HBA1C]],Table4[HBA1C],1,FALSE)</f>
        <v>5.41</v>
      </c>
      <c r="E715" s="11" t="str">
        <f>VLOOKUP(Table4[[#This Row],[Any Transplants]],Table4[Any Transplants],1,FALSE)</f>
        <v>No</v>
      </c>
      <c r="F715" s="11" t="str">
        <f>VLOOKUP(Table4[[#This Row],[Cancer history]],Table4[Cancer history],1,FALSE)</f>
        <v>Yes</v>
      </c>
      <c r="G715" s="11" t="str">
        <f>VLOOKUP(Table4[[#This Row],[Smoker2]],Table4[Smoker2],1,FALSE)</f>
        <v>NO</v>
      </c>
      <c r="H715" s="11" t="str">
        <f>VLOOKUP(Table4[[#This Row],[Heart Issues]],Table4[Heart Issues],1,FALSE)</f>
        <v>yes</v>
      </c>
      <c r="I715" s="11">
        <f>VLOOKUP(Table4[[#This Row],[Number of Major Surgeries]],Table4[Number of Major Surgeries],1,FALSE)</f>
        <v>1</v>
      </c>
      <c r="J715" s="11" t="str">
        <f>VLOOKUP('Medical Examinations'!M715,'Medical Examinations'!M715:M3049,1,FALSE)</f>
        <v>obesity</v>
      </c>
      <c r="K715" s="11" t="str">
        <f>VLOOKUP('Medical Examinations'!N715,'Medical Examinations'!N715:N3049,1,FALSE)</f>
        <v>normal</v>
      </c>
      <c r="L715" s="11" t="str">
        <f>VLOOKUP(Table3[[#This Row],[date of birth]],Table3[date of birth],1,FALSE)</f>
        <v>25-Jul-1991</v>
      </c>
      <c r="M715" s="11">
        <f>VLOOKUP(Table3[[#This Row],[age]],Table3[age],1,FALSE)</f>
        <v>31</v>
      </c>
      <c r="N715" s="65">
        <f>VLOOKUP(Table3[[#This Row],[charges2]],Table3[charges2],1,FALSE)</f>
        <v>6113.23</v>
      </c>
      <c r="O715" s="11" t="str">
        <f>VLOOKUP(Table3[[#This Row],[HOSPITAL TIER2]],Table3[HOSPITAL TIER2],1,FALSE)</f>
        <v>tier - 2</v>
      </c>
      <c r="P715" s="11" t="str">
        <f>VLOOKUP(Table3[[#This Row],[city tier2]],Table3[city tier2],1,FALSE)</f>
        <v>tier - 2</v>
      </c>
      <c r="Q715" s="11" t="str">
        <f>VLOOKUP(Table3[[#This Row],[state id2]],Table3[state id2],1,FALSE)</f>
        <v>R1024</v>
      </c>
      <c r="R715" s="11">
        <f t="shared" si="22"/>
        <v>-5.3618625643125618E-2</v>
      </c>
      <c r="S715" s="11">
        <f t="shared" si="23"/>
        <v>3.1563399837300853E-2</v>
      </c>
    </row>
    <row r="716" spans="1:19" x14ac:dyDescent="0.25">
      <c r="A716" s="20" t="str">
        <f>VLOOKUP('Customer Names'!A716,'Customer Names'!A716:A3051,1,FALSE)</f>
        <v>Id715</v>
      </c>
      <c r="B716" s="20" t="str">
        <f>VLOOKUP(Table6[[#This Row],[NAME]],Table6[NAME],1,FALSE)</f>
        <v>.  Shannon L</v>
      </c>
      <c r="C716" s="11">
        <f>VLOOKUP(Table4[[#This Row],[BMI]],Table4[BMI],1,FALSE)</f>
        <v>36.15</v>
      </c>
      <c r="D716" s="11">
        <f>VLOOKUP(Table4[[#This Row],[HBA1C]],Table4[HBA1C],1,FALSE)</f>
        <v>8.0500000000000007</v>
      </c>
      <c r="E716" s="11" t="str">
        <f>VLOOKUP(Table4[[#This Row],[Any Transplants]],Table4[Any Transplants],1,FALSE)</f>
        <v>No</v>
      </c>
      <c r="F716" s="11" t="str">
        <f>VLOOKUP(Table4[[#This Row],[Cancer history]],Table4[Cancer history],1,FALSE)</f>
        <v>No</v>
      </c>
      <c r="G716" s="11" t="str">
        <f>VLOOKUP(Table4[[#This Row],[Smoker2]],Table4[Smoker2],1,FALSE)</f>
        <v>NO</v>
      </c>
      <c r="H716" s="11" t="str">
        <f>VLOOKUP(Table4[[#This Row],[Heart Issues]],Table4[Heart Issues],1,FALSE)</f>
        <v>No</v>
      </c>
      <c r="I716" s="11">
        <f>VLOOKUP(Table4[[#This Row],[Number of Major Surgeries]],Table4[Number of Major Surgeries],1,FALSE)</f>
        <v>0</v>
      </c>
      <c r="J716" s="11" t="str">
        <f>VLOOKUP('Medical Examinations'!M716,'Medical Examinations'!M716:M3050,1,FALSE)</f>
        <v>obesity</v>
      </c>
      <c r="K716" s="11" t="str">
        <f>VLOOKUP('Medical Examinations'!N716,'Medical Examinations'!N716:N3050,1,FALSE)</f>
        <v>diabetes</v>
      </c>
      <c r="L716" s="11" t="str">
        <f>VLOOKUP(Table3[[#This Row],[date of birth]],Table3[date of birth],1,FALSE)</f>
        <v>11-Aug-1983</v>
      </c>
      <c r="M716" s="11">
        <f>VLOOKUP(Table3[[#This Row],[age]],Table3[age],1,FALSE)</f>
        <v>39</v>
      </c>
      <c r="N716" s="65">
        <f>VLOOKUP(Table3[[#This Row],[charges2]],Table3[charges2],1,FALSE)</f>
        <v>6117.49</v>
      </c>
      <c r="O716" s="11" t="str">
        <f>VLOOKUP(Table3[[#This Row],[HOSPITAL TIER2]],Table3[HOSPITAL TIER2],1,FALSE)</f>
        <v>tier - 2</v>
      </c>
      <c r="P716" s="11" t="str">
        <f>VLOOKUP(Table3[[#This Row],[city tier2]],Table3[city tier2],1,FALSE)</f>
        <v>tier - 3</v>
      </c>
      <c r="Q716" s="11" t="str">
        <f>VLOOKUP(Table3[[#This Row],[state id2]],Table3[state id2],1,FALSE)</f>
        <v>R1012</v>
      </c>
      <c r="R716" s="11">
        <f t="shared" si="22"/>
        <v>-5.2469635685435223E-2</v>
      </c>
      <c r="S716" s="11">
        <f t="shared" si="23"/>
        <v>3.1245680536402112E-2</v>
      </c>
    </row>
    <row r="717" spans="1:19" x14ac:dyDescent="0.25">
      <c r="A717" s="20" t="str">
        <f>VLOOKUP('Customer Names'!A717,'Customer Names'!A717:A3052,1,FALSE)</f>
        <v>Id716</v>
      </c>
      <c r="B717" s="20" t="str">
        <f>VLOOKUP(Table6[[#This Row],[NAME]],Table6[NAME],1,FALSE)</f>
        <v>Amy B</v>
      </c>
      <c r="C717" s="11">
        <f>VLOOKUP(Table4[[#This Row],[BMI]],Table4[BMI],1,FALSE)</f>
        <v>44.98</v>
      </c>
      <c r="D717" s="11">
        <f>VLOOKUP(Table4[[#This Row],[HBA1C]],Table4[HBA1C],1,FALSE)</f>
        <v>5.94</v>
      </c>
      <c r="E717" s="11" t="str">
        <f>VLOOKUP(Table4[[#This Row],[Any Transplants]],Table4[Any Transplants],1,FALSE)</f>
        <v>No</v>
      </c>
      <c r="F717" s="11" t="str">
        <f>VLOOKUP(Table4[[#This Row],[Cancer history]],Table4[Cancer history],1,FALSE)</f>
        <v>No</v>
      </c>
      <c r="G717" s="11" t="str">
        <f>VLOOKUP(Table4[[#This Row],[Smoker2]],Table4[Smoker2],1,FALSE)</f>
        <v>NO</v>
      </c>
      <c r="H717" s="11" t="str">
        <f>VLOOKUP(Table4[[#This Row],[Heart Issues]],Table4[Heart Issues],1,FALSE)</f>
        <v>No</v>
      </c>
      <c r="I717" s="11">
        <f>VLOOKUP(Table4[[#This Row],[Number of Major Surgeries]],Table4[Number of Major Surgeries],1,FALSE)</f>
        <v>1</v>
      </c>
      <c r="J717" s="11" t="str">
        <f>VLOOKUP('Medical Examinations'!M717,'Medical Examinations'!M717:M3051,1,FALSE)</f>
        <v>obesity</v>
      </c>
      <c r="K717" s="11" t="str">
        <f>VLOOKUP('Medical Examinations'!N717,'Medical Examinations'!N717:N3051,1,FALSE)</f>
        <v>prediabetes</v>
      </c>
      <c r="L717" s="11" t="str">
        <f>VLOOKUP(Table3[[#This Row],[date of birth]],Table3[date of birth],1,FALSE)</f>
        <v>16-Nov-1983</v>
      </c>
      <c r="M717" s="11">
        <f>VLOOKUP(Table3[[#This Row],[age]],Table3[age],1,FALSE)</f>
        <v>39</v>
      </c>
      <c r="N717" s="65">
        <f>VLOOKUP(Table3[[#This Row],[charges2]],Table3[charges2],1,FALSE)</f>
        <v>6123.57</v>
      </c>
      <c r="O717" s="11" t="str">
        <f>VLOOKUP(Table3[[#This Row],[HOSPITAL TIER2]],Table3[HOSPITAL TIER2],1,FALSE)</f>
        <v>tier - 3</v>
      </c>
      <c r="P717" s="11" t="str">
        <f>VLOOKUP(Table3[[#This Row],[city tier2]],Table3[city tier2],1,FALSE)</f>
        <v>tier - 2</v>
      </c>
      <c r="Q717" s="11" t="str">
        <f>VLOOKUP(Table3[[#This Row],[state id2]],Table3[state id2],1,FALSE)</f>
        <v>R1012</v>
      </c>
      <c r="R717" s="11">
        <f t="shared" si="22"/>
        <v>-5.224782501249238E-2</v>
      </c>
      <c r="S717" s="11">
        <f t="shared" si="23"/>
        <v>3.145392655941117E-2</v>
      </c>
    </row>
    <row r="718" spans="1:19" x14ac:dyDescent="0.25">
      <c r="A718" s="20" t="str">
        <f>VLOOKUP('Customer Names'!A718,'Customer Names'!A718:A3053,1,FALSE)</f>
        <v>Id717</v>
      </c>
      <c r="B718" s="20" t="str">
        <f>VLOOKUP(Table6[[#This Row],[NAME]],Table6[NAME],1,FALSE)</f>
        <v>A Danielle</v>
      </c>
      <c r="C718" s="11">
        <f>VLOOKUP(Table4[[#This Row],[BMI]],Table4[BMI],1,FALSE)</f>
        <v>38.28</v>
      </c>
      <c r="D718" s="11">
        <f>VLOOKUP(Table4[[#This Row],[HBA1C]],Table4[HBA1C],1,FALSE)</f>
        <v>5.51</v>
      </c>
      <c r="E718" s="11" t="str">
        <f>VLOOKUP(Table4[[#This Row],[Any Transplants]],Table4[Any Transplants],1,FALSE)</f>
        <v>yes</v>
      </c>
      <c r="F718" s="11" t="str">
        <f>VLOOKUP(Table4[[#This Row],[Cancer history]],Table4[Cancer history],1,FALSE)</f>
        <v>No</v>
      </c>
      <c r="G718" s="11" t="str">
        <f>VLOOKUP(Table4[[#This Row],[Smoker2]],Table4[Smoker2],1,FALSE)</f>
        <v>NO</v>
      </c>
      <c r="H718" s="11" t="str">
        <f>VLOOKUP(Table4[[#This Row],[Heart Issues]],Table4[Heart Issues],1,FALSE)</f>
        <v>No</v>
      </c>
      <c r="I718" s="11">
        <f>VLOOKUP(Table4[[#This Row],[Number of Major Surgeries]],Table4[Number of Major Surgeries],1,FALSE)</f>
        <v>1</v>
      </c>
      <c r="J718" s="11" t="str">
        <f>VLOOKUP('Medical Examinations'!M718,'Medical Examinations'!M718:M3052,1,FALSE)</f>
        <v>obesity</v>
      </c>
      <c r="K718" s="11" t="str">
        <f>VLOOKUP('Medical Examinations'!N718,'Medical Examinations'!N718:N3052,1,FALSE)</f>
        <v>normal</v>
      </c>
      <c r="L718" s="11" t="str">
        <f>VLOOKUP(Table3[[#This Row],[date of birth]],Table3[date of birth],1,FALSE)</f>
        <v>18-Aug-1990</v>
      </c>
      <c r="M718" s="11">
        <f>VLOOKUP(Table3[[#This Row],[age]],Table3[age],1,FALSE)</f>
        <v>32</v>
      </c>
      <c r="N718" s="65">
        <f>VLOOKUP(Table3[[#This Row],[charges2]],Table3[charges2],1,FALSE)</f>
        <v>6128.8</v>
      </c>
      <c r="O718" s="11" t="str">
        <f>VLOOKUP(Table3[[#This Row],[HOSPITAL TIER2]],Table3[HOSPITAL TIER2],1,FALSE)</f>
        <v>tier - 2</v>
      </c>
      <c r="P718" s="11" t="str">
        <f>VLOOKUP(Table3[[#This Row],[city tier2]],Table3[city tier2],1,FALSE)</f>
        <v>tier - 3</v>
      </c>
      <c r="Q718" s="11" t="str">
        <f>VLOOKUP(Table3[[#This Row],[state id2]],Table3[state id2],1,FALSE)</f>
        <v>R1012</v>
      </c>
      <c r="R718" s="11">
        <f t="shared" si="22"/>
        <v>-5.1768409561952097E-2</v>
      </c>
      <c r="S718" s="11">
        <f t="shared" si="23"/>
        <v>3.1390740253845452E-2</v>
      </c>
    </row>
    <row r="719" spans="1:19" x14ac:dyDescent="0.25">
      <c r="A719" s="20" t="str">
        <f>VLOOKUP('Customer Names'!A719,'Customer Names'!A719:A3054,1,FALSE)</f>
        <v>Id718</v>
      </c>
      <c r="B719" s="20" t="str">
        <f>VLOOKUP(Table6[[#This Row],[NAME]],Table6[NAME],1,FALSE)</f>
        <v>Conrad F</v>
      </c>
      <c r="C719" s="11">
        <f>VLOOKUP(Table4[[#This Row],[BMI]],Table4[BMI],1,FALSE)</f>
        <v>32.299999999999997</v>
      </c>
      <c r="D719" s="11">
        <f>VLOOKUP(Table4[[#This Row],[HBA1C]],Table4[HBA1C],1,FALSE)</f>
        <v>6.55</v>
      </c>
      <c r="E719" s="11" t="str">
        <f>VLOOKUP(Table4[[#This Row],[Any Transplants]],Table4[Any Transplants],1,FALSE)</f>
        <v>No</v>
      </c>
      <c r="F719" s="11" t="str">
        <f>VLOOKUP(Table4[[#This Row],[Cancer history]],Table4[Cancer history],1,FALSE)</f>
        <v>No</v>
      </c>
      <c r="G719" s="11" t="str">
        <f>VLOOKUP(Table4[[#This Row],[Smoker2]],Table4[Smoker2],1,FALSE)</f>
        <v>NO</v>
      </c>
      <c r="H719" s="11" t="str">
        <f>VLOOKUP(Table4[[#This Row],[Heart Issues]],Table4[Heart Issues],1,FALSE)</f>
        <v>yes</v>
      </c>
      <c r="I719" s="11">
        <f>VLOOKUP(Table4[[#This Row],[Number of Major Surgeries]],Table4[Number of Major Surgeries],1,FALSE)</f>
        <v>2</v>
      </c>
      <c r="J719" s="11" t="str">
        <f>VLOOKUP('Medical Examinations'!M719,'Medical Examinations'!M719:M3053,1,FALSE)</f>
        <v>obesity</v>
      </c>
      <c r="K719" s="11" t="str">
        <f>VLOOKUP('Medical Examinations'!N719,'Medical Examinations'!N719:N3053,1,FALSE)</f>
        <v>diabetes</v>
      </c>
      <c r="L719" s="11" t="str">
        <f>VLOOKUP(Table3[[#This Row],[date of birth]],Table3[date of birth],1,FALSE)</f>
        <v>9-Nov-1969</v>
      </c>
      <c r="M719" s="11">
        <f>VLOOKUP(Table3[[#This Row],[age]],Table3[age],1,FALSE)</f>
        <v>53</v>
      </c>
      <c r="N719" s="65">
        <f>VLOOKUP(Table3[[#This Row],[charges2]],Table3[charges2],1,FALSE)</f>
        <v>6138.5</v>
      </c>
      <c r="O719" s="11" t="str">
        <f>VLOOKUP(Table3[[#This Row],[HOSPITAL TIER2]],Table3[HOSPITAL TIER2],1,FALSE)</f>
        <v>tier - 2</v>
      </c>
      <c r="P719" s="11" t="str">
        <f>VLOOKUP(Table3[[#This Row],[city tier2]],Table3[city tier2],1,FALSE)</f>
        <v>tier - 2</v>
      </c>
      <c r="Q719" s="11" t="str">
        <f>VLOOKUP(Table3[[#This Row],[state id2]],Table3[state id2],1,FALSE)</f>
        <v>R1011</v>
      </c>
      <c r="R719" s="11">
        <f t="shared" si="22"/>
        <v>-5.1081473738835134E-2</v>
      </c>
      <c r="S719" s="11">
        <f t="shared" si="23"/>
        <v>3.1124530415740703E-2</v>
      </c>
    </row>
    <row r="720" spans="1:19" x14ac:dyDescent="0.25">
      <c r="A720" s="20" t="str">
        <f>VLOOKUP('Customer Names'!A720,'Customer Names'!A720:A3055,1,FALSE)</f>
        <v>Id719</v>
      </c>
      <c r="B720" s="20" t="str">
        <f>VLOOKUP(Table6[[#This Row],[NAME]],Table6[NAME],1,FALSE)</f>
        <v>Josh</v>
      </c>
      <c r="C720" s="11">
        <f>VLOOKUP(Table4[[#This Row],[BMI]],Table4[BMI],1,FALSE)</f>
        <v>39.51</v>
      </c>
      <c r="D720" s="11">
        <f>VLOOKUP(Table4[[#This Row],[HBA1C]],Table4[HBA1C],1,FALSE)</f>
        <v>5.79</v>
      </c>
      <c r="E720" s="11" t="str">
        <f>VLOOKUP(Table4[[#This Row],[Any Transplants]],Table4[Any Transplants],1,FALSE)</f>
        <v>No</v>
      </c>
      <c r="F720" s="11" t="str">
        <f>VLOOKUP(Table4[[#This Row],[Cancer history]],Table4[Cancer history],1,FALSE)</f>
        <v>No</v>
      </c>
      <c r="G720" s="11" t="str">
        <f>VLOOKUP(Table4[[#This Row],[Smoker2]],Table4[Smoker2],1,FALSE)</f>
        <v>NO</v>
      </c>
      <c r="H720" s="11" t="str">
        <f>VLOOKUP(Table4[[#This Row],[Heart Issues]],Table4[Heart Issues],1,FALSE)</f>
        <v>yes</v>
      </c>
      <c r="I720" s="11">
        <f>VLOOKUP(Table4[[#This Row],[Number of Major Surgeries]],Table4[Number of Major Surgeries],1,FALSE)</f>
        <v>0</v>
      </c>
      <c r="J720" s="11" t="str">
        <f>VLOOKUP('Medical Examinations'!M720,'Medical Examinations'!M720:M3054,1,FALSE)</f>
        <v>obesity</v>
      </c>
      <c r="K720" s="11" t="str">
        <f>VLOOKUP('Medical Examinations'!N720,'Medical Examinations'!N720:N3054,1,FALSE)</f>
        <v>prediabetes</v>
      </c>
      <c r="L720" s="11" t="str">
        <f>VLOOKUP(Table3[[#This Row],[date of birth]],Table3[date of birth],1,FALSE)</f>
        <v>5-Sep-1978</v>
      </c>
      <c r="M720" s="11">
        <f>VLOOKUP(Table3[[#This Row],[age]],Table3[age],1,FALSE)</f>
        <v>44</v>
      </c>
      <c r="N720" s="65">
        <f>VLOOKUP(Table3[[#This Row],[charges2]],Table3[charges2],1,FALSE)</f>
        <v>6138.58</v>
      </c>
      <c r="O720" s="11" t="str">
        <f>VLOOKUP(Table3[[#This Row],[HOSPITAL TIER2]],Table3[HOSPITAL TIER2],1,FALSE)</f>
        <v>tier - 2</v>
      </c>
      <c r="P720" s="11" t="str">
        <f>VLOOKUP(Table3[[#This Row],[city tier2]],Table3[city tier2],1,FALSE)</f>
        <v>tier - 1</v>
      </c>
      <c r="Q720" s="11" t="str">
        <f>VLOOKUP(Table3[[#This Row],[state id2]],Table3[state id2],1,FALSE)</f>
        <v>R1013</v>
      </c>
      <c r="R720" s="11">
        <f t="shared" si="22"/>
        <v>-5.1260704075835981E-2</v>
      </c>
      <c r="S720" s="11">
        <f t="shared" si="23"/>
        <v>3.1110927013061413E-2</v>
      </c>
    </row>
    <row r="721" spans="1:19" x14ac:dyDescent="0.25">
      <c r="A721" s="20" t="str">
        <f>VLOOKUP('Customer Names'!A721,'Customer Names'!A721:A3056,1,FALSE)</f>
        <v>Id720</v>
      </c>
      <c r="B721" s="20" t="str">
        <f>VLOOKUP(Table6[[#This Row],[NAME]],Table6[NAME],1,FALSE)</f>
        <v>Maxime</v>
      </c>
      <c r="C721" s="11">
        <f>VLOOKUP(Table4[[#This Row],[BMI]],Table4[BMI],1,FALSE)</f>
        <v>50.46</v>
      </c>
      <c r="D721" s="11">
        <f>VLOOKUP(Table4[[#This Row],[HBA1C]],Table4[HBA1C],1,FALSE)</f>
        <v>4.5599999999999996</v>
      </c>
      <c r="E721" s="11" t="str">
        <f>VLOOKUP(Table4[[#This Row],[Any Transplants]],Table4[Any Transplants],1,FALSE)</f>
        <v>No</v>
      </c>
      <c r="F721" s="11" t="str">
        <f>VLOOKUP(Table4[[#This Row],[Cancer history]],Table4[Cancer history],1,FALSE)</f>
        <v>No</v>
      </c>
      <c r="G721" s="11" t="str">
        <f>VLOOKUP(Table4[[#This Row],[Smoker2]],Table4[Smoker2],1,FALSE)</f>
        <v>NO</v>
      </c>
      <c r="H721" s="11" t="str">
        <f>VLOOKUP(Table4[[#This Row],[Heart Issues]],Table4[Heart Issues],1,FALSE)</f>
        <v>No</v>
      </c>
      <c r="I721" s="11">
        <f>VLOOKUP(Table4[[#This Row],[Number of Major Surgeries]],Table4[Number of Major Surgeries],1,FALSE)</f>
        <v>0</v>
      </c>
      <c r="J721" s="11" t="str">
        <f>VLOOKUP('Medical Examinations'!M721,'Medical Examinations'!M721:M3055,1,FALSE)</f>
        <v>obesity</v>
      </c>
      <c r="K721" s="11" t="str">
        <f>VLOOKUP('Medical Examinations'!N721,'Medical Examinations'!N721:N3055,1,FALSE)</f>
        <v>normal</v>
      </c>
      <c r="L721" s="11" t="str">
        <f>VLOOKUP(Table3[[#This Row],[date of birth]],Table3[date of birth],1,FALSE)</f>
        <v>12-Dec-1976</v>
      </c>
      <c r="M721" s="11">
        <f>VLOOKUP(Table3[[#This Row],[age]],Table3[age],1,FALSE)</f>
        <v>46</v>
      </c>
      <c r="N721" s="65">
        <f>VLOOKUP(Table3[[#This Row],[charges2]],Table3[charges2],1,FALSE)</f>
        <v>6139.14</v>
      </c>
      <c r="O721" s="11" t="str">
        <f>VLOOKUP(Table3[[#This Row],[HOSPITAL TIER2]],Table3[HOSPITAL TIER2],1,FALSE)</f>
        <v>tier - 2</v>
      </c>
      <c r="P721" s="11" t="str">
        <f>VLOOKUP(Table3[[#This Row],[city tier2]],Table3[city tier2],1,FALSE)</f>
        <v>tier - 3</v>
      </c>
      <c r="Q721" s="11" t="str">
        <f>VLOOKUP(Table3[[#This Row],[state id2]],Table3[state id2],1,FALSE)</f>
        <v>R1013</v>
      </c>
      <c r="R721" s="11">
        <f t="shared" si="22"/>
        <v>-5.1265587696144033E-2</v>
      </c>
      <c r="S721" s="11">
        <f t="shared" si="23"/>
        <v>3.1106641289060412E-2</v>
      </c>
    </row>
    <row r="722" spans="1:19" x14ac:dyDescent="0.25">
      <c r="A722" s="20" t="str">
        <f>VLOOKUP('Customer Names'!A722,'Customer Names'!A722:A3057,1,FALSE)</f>
        <v>Id721</v>
      </c>
      <c r="B722" s="20" t="str">
        <f>VLOOKUP(Table6[[#This Row],[NAME]],Table6[NAME],1,FALSE)</f>
        <v>Natalie</v>
      </c>
      <c r="C722" s="11">
        <f>VLOOKUP(Table4[[#This Row],[BMI]],Table4[BMI],1,FALSE)</f>
        <v>31.73</v>
      </c>
      <c r="D722" s="11">
        <f>VLOOKUP(Table4[[#This Row],[HBA1C]],Table4[HBA1C],1,FALSE)</f>
        <v>7</v>
      </c>
      <c r="E722" s="11" t="str">
        <f>VLOOKUP(Table4[[#This Row],[Any Transplants]],Table4[Any Transplants],1,FALSE)</f>
        <v>No</v>
      </c>
      <c r="F722" s="11" t="str">
        <f>VLOOKUP(Table4[[#This Row],[Cancer history]],Table4[Cancer history],1,FALSE)</f>
        <v>No</v>
      </c>
      <c r="G722" s="11" t="str">
        <f>VLOOKUP(Table4[[#This Row],[Smoker2]],Table4[Smoker2],1,FALSE)</f>
        <v>NO</v>
      </c>
      <c r="H722" s="11" t="str">
        <f>VLOOKUP(Table4[[#This Row],[Heart Issues]],Table4[Heart Issues],1,FALSE)</f>
        <v>No</v>
      </c>
      <c r="I722" s="11">
        <f>VLOOKUP(Table4[[#This Row],[Number of Major Surgeries]],Table4[Number of Major Surgeries],1,FALSE)</f>
        <v>0</v>
      </c>
      <c r="J722" s="11" t="str">
        <f>VLOOKUP('Medical Examinations'!M722,'Medical Examinations'!M722:M3056,1,FALSE)</f>
        <v>obesity</v>
      </c>
      <c r="K722" s="11" t="str">
        <f>VLOOKUP('Medical Examinations'!N722,'Medical Examinations'!N722:N3056,1,FALSE)</f>
        <v>diabetes</v>
      </c>
      <c r="L722" s="11" t="str">
        <f>VLOOKUP(Table3[[#This Row],[date of birth]],Table3[date of birth],1,FALSE)</f>
        <v>14-Oct-1970</v>
      </c>
      <c r="M722" s="11">
        <f>VLOOKUP(Table3[[#This Row],[age]],Table3[age],1,FALSE)</f>
        <v>52</v>
      </c>
      <c r="N722" s="65">
        <f>VLOOKUP(Table3[[#This Row],[charges2]],Table3[charges2],1,FALSE)</f>
        <v>6147.12</v>
      </c>
      <c r="O722" s="11" t="str">
        <f>VLOOKUP(Table3[[#This Row],[HOSPITAL TIER2]],Table3[HOSPITAL TIER2],1,FALSE)</f>
        <v>tier - 2</v>
      </c>
      <c r="P722" s="11" t="str">
        <f>VLOOKUP(Table3[[#This Row],[city tier2]],Table3[city tier2],1,FALSE)</f>
        <v>tier - 3</v>
      </c>
      <c r="Q722" s="11" t="str">
        <f>VLOOKUP(Table3[[#This Row],[state id2]],Table3[state id2],1,FALSE)</f>
        <v>R1012</v>
      </c>
      <c r="R722" s="11">
        <f t="shared" si="22"/>
        <v>-5.1615263408908783E-2</v>
      </c>
      <c r="S722" s="11">
        <f t="shared" si="23"/>
        <v>3.1189885745720257E-2</v>
      </c>
    </row>
    <row r="723" spans="1:19" x14ac:dyDescent="0.25">
      <c r="A723" s="20" t="str">
        <f>VLOOKUP('Customer Names'!A723,'Customer Names'!A723:A3058,1,FALSE)</f>
        <v>Id722</v>
      </c>
      <c r="B723" s="20" t="str">
        <f>VLOOKUP(Table6[[#This Row],[NAME]],Table6[NAME],1,FALSE)</f>
        <v>Melissa</v>
      </c>
      <c r="C723" s="11">
        <f>VLOOKUP(Table4[[#This Row],[BMI]],Table4[BMI],1,FALSE)</f>
        <v>32.1</v>
      </c>
      <c r="D723" s="11">
        <f>VLOOKUP(Table4[[#This Row],[HBA1C]],Table4[HBA1C],1,FALSE)</f>
        <v>6.57</v>
      </c>
      <c r="E723" s="11" t="str">
        <f>VLOOKUP(Table4[[#This Row],[Any Transplants]],Table4[Any Transplants],1,FALSE)</f>
        <v>No</v>
      </c>
      <c r="F723" s="11" t="str">
        <f>VLOOKUP(Table4[[#This Row],[Cancer history]],Table4[Cancer history],1,FALSE)</f>
        <v>Yes</v>
      </c>
      <c r="G723" s="11" t="str">
        <f>VLOOKUP(Table4[[#This Row],[Smoker2]],Table4[Smoker2],1,FALSE)</f>
        <v>NO</v>
      </c>
      <c r="H723" s="11" t="str">
        <f>VLOOKUP(Table4[[#This Row],[Heart Issues]],Table4[Heart Issues],1,FALSE)</f>
        <v>yes</v>
      </c>
      <c r="I723" s="11">
        <f>VLOOKUP(Table4[[#This Row],[Number of Major Surgeries]],Table4[Number of Major Surgeries],1,FALSE)</f>
        <v>1</v>
      </c>
      <c r="J723" s="11" t="str">
        <f>VLOOKUP('Medical Examinations'!M723,'Medical Examinations'!M723:M3057,1,FALSE)</f>
        <v>obesity</v>
      </c>
      <c r="K723" s="11" t="str">
        <f>VLOOKUP('Medical Examinations'!N723,'Medical Examinations'!N723:N3057,1,FALSE)</f>
        <v>diabetes</v>
      </c>
      <c r="L723" s="11" t="str">
        <f>VLOOKUP(Table3[[#This Row],[date of birth]],Table3[date of birth],1,FALSE)</f>
        <v>6-Nov-1973</v>
      </c>
      <c r="M723" s="11">
        <f>VLOOKUP(Table3[[#This Row],[age]],Table3[age],1,FALSE)</f>
        <v>49</v>
      </c>
      <c r="N723" s="65">
        <f>VLOOKUP(Table3[[#This Row],[charges2]],Table3[charges2],1,FALSE)</f>
        <v>6152.05</v>
      </c>
      <c r="O723" s="11" t="str">
        <f>VLOOKUP(Table3[[#This Row],[HOSPITAL TIER2]],Table3[HOSPITAL TIER2],1,FALSE)</f>
        <v>tier - 2</v>
      </c>
      <c r="P723" s="11" t="str">
        <f>VLOOKUP(Table3[[#This Row],[city tier2]],Table3[city tier2],1,FALSE)</f>
        <v>tier - 3</v>
      </c>
      <c r="Q723" s="11" t="str">
        <f>VLOOKUP(Table3[[#This Row],[state id2]],Table3[state id2],1,FALSE)</f>
        <v>R1013</v>
      </c>
      <c r="R723" s="11">
        <f t="shared" si="22"/>
        <v>-5.1745328286586949E-2</v>
      </c>
      <c r="S723" s="11">
        <f t="shared" si="23"/>
        <v>3.1095989465741984E-2</v>
      </c>
    </row>
    <row r="724" spans="1:19" x14ac:dyDescent="0.25">
      <c r="A724" s="20" t="str">
        <f>VLOOKUP('Customer Names'!A724,'Customer Names'!A724:A3059,1,FALSE)</f>
        <v>Id723</v>
      </c>
      <c r="B724" s="20" t="str">
        <f>VLOOKUP(Table6[[#This Row],[NAME]],Table6[NAME],1,FALSE)</f>
        <v>Laura P.</v>
      </c>
      <c r="C724" s="11">
        <f>VLOOKUP(Table4[[#This Row],[BMI]],Table4[BMI],1,FALSE)</f>
        <v>27.83</v>
      </c>
      <c r="D724" s="11">
        <f>VLOOKUP(Table4[[#This Row],[HBA1C]],Table4[HBA1C],1,FALSE)</f>
        <v>11.61</v>
      </c>
      <c r="E724" s="11" t="str">
        <f>VLOOKUP(Table4[[#This Row],[Any Transplants]],Table4[Any Transplants],1,FALSE)</f>
        <v>No</v>
      </c>
      <c r="F724" s="11" t="str">
        <f>VLOOKUP(Table4[[#This Row],[Cancer history]],Table4[Cancer history],1,FALSE)</f>
        <v>Yes</v>
      </c>
      <c r="G724" s="11" t="str">
        <f>VLOOKUP(Table4[[#This Row],[Smoker2]],Table4[Smoker2],1,FALSE)</f>
        <v>NO</v>
      </c>
      <c r="H724" s="11" t="str">
        <f>VLOOKUP(Table4[[#This Row],[Heart Issues]],Table4[Heart Issues],1,FALSE)</f>
        <v>yes</v>
      </c>
      <c r="I724" s="11">
        <f>VLOOKUP(Table4[[#This Row],[Number of Major Surgeries]],Table4[Number of Major Surgeries],1,FALSE)</f>
        <v>1</v>
      </c>
      <c r="J724" s="11" t="str">
        <f>VLOOKUP('Medical Examinations'!M724,'Medical Examinations'!M724:M3058,1,FALSE)</f>
        <v>over weight</v>
      </c>
      <c r="K724" s="11" t="str">
        <f>VLOOKUP('Medical Examinations'!N724,'Medical Examinations'!N724:N3058,1,FALSE)</f>
        <v>diabetes</v>
      </c>
      <c r="L724" s="11" t="str">
        <f>VLOOKUP(Table3[[#This Row],[date of birth]],Table3[date of birth],1,FALSE)</f>
        <v>15-Oct-1985</v>
      </c>
      <c r="M724" s="11">
        <f>VLOOKUP(Table3[[#This Row],[age]],Table3[age],1,FALSE)</f>
        <v>37</v>
      </c>
      <c r="N724" s="65">
        <f>VLOOKUP(Table3[[#This Row],[charges2]],Table3[charges2],1,FALSE)</f>
        <v>6159.57</v>
      </c>
      <c r="O724" s="11" t="str">
        <f>VLOOKUP(Table3[[#This Row],[HOSPITAL TIER2]],Table3[HOSPITAL TIER2],1,FALSE)</f>
        <v>tier - 2</v>
      </c>
      <c r="P724" s="11" t="str">
        <f>VLOOKUP(Table3[[#This Row],[city tier2]],Table3[city tier2],1,FALSE)</f>
        <v>tier - 1</v>
      </c>
      <c r="Q724" s="11" t="str">
        <f>VLOOKUP(Table3[[#This Row],[state id2]],Table3[state id2],1,FALSE)</f>
        <v>R1012</v>
      </c>
      <c r="R724" s="11">
        <f t="shared" si="22"/>
        <v>-5.1835668063269599E-2</v>
      </c>
      <c r="S724" s="11">
        <f t="shared" si="23"/>
        <v>3.1085316175380517E-2</v>
      </c>
    </row>
    <row r="725" spans="1:19" x14ac:dyDescent="0.25">
      <c r="A725" s="20" t="str">
        <f>VLOOKUP('Customer Names'!A725,'Customer Names'!A725:A3060,1,FALSE)</f>
        <v>Id724</v>
      </c>
      <c r="B725" s="20" t="str">
        <f>VLOOKUP(Table6[[#This Row],[NAME]],Table6[NAME],1,FALSE)</f>
        <v>.  Lisa</v>
      </c>
      <c r="C725" s="11">
        <f>VLOOKUP(Table4[[#This Row],[BMI]],Table4[BMI],1,FALSE)</f>
        <v>27.72</v>
      </c>
      <c r="D725" s="11">
        <f>VLOOKUP(Table4[[#This Row],[HBA1C]],Table4[HBA1C],1,FALSE)</f>
        <v>8.16</v>
      </c>
      <c r="E725" s="11" t="str">
        <f>VLOOKUP(Table4[[#This Row],[Any Transplants]],Table4[Any Transplants],1,FALSE)</f>
        <v>No</v>
      </c>
      <c r="F725" s="11" t="str">
        <f>VLOOKUP(Table4[[#This Row],[Cancer history]],Table4[Cancer history],1,FALSE)</f>
        <v>Yes</v>
      </c>
      <c r="G725" s="11" t="str">
        <f>VLOOKUP(Table4[[#This Row],[Smoker2]],Table4[Smoker2],1,FALSE)</f>
        <v>NO</v>
      </c>
      <c r="H725" s="11" t="str">
        <f>VLOOKUP(Table4[[#This Row],[Heart Issues]],Table4[Heart Issues],1,FALSE)</f>
        <v>yes</v>
      </c>
      <c r="I725" s="11">
        <f>VLOOKUP(Table4[[#This Row],[Number of Major Surgeries]],Table4[Number of Major Surgeries],1,FALSE)</f>
        <v>1</v>
      </c>
      <c r="J725" s="11" t="str">
        <f>VLOOKUP('Medical Examinations'!M725,'Medical Examinations'!M725:M3059,1,FALSE)</f>
        <v>over weight</v>
      </c>
      <c r="K725" s="11" t="str">
        <f>VLOOKUP('Medical Examinations'!N725,'Medical Examinations'!N725:N3059,1,FALSE)</f>
        <v>diabetes</v>
      </c>
      <c r="L725" s="11" t="str">
        <f>VLOOKUP(Table3[[#This Row],[date of birth]],Table3[date of birth],1,FALSE)</f>
        <v>6-Oct-1984</v>
      </c>
      <c r="M725" s="11">
        <f>VLOOKUP(Table3[[#This Row],[age]],Table3[age],1,FALSE)</f>
        <v>38</v>
      </c>
      <c r="N725" s="65">
        <f>VLOOKUP(Table3[[#This Row],[charges2]],Table3[charges2],1,FALSE)</f>
        <v>6170.96</v>
      </c>
      <c r="O725" s="11" t="str">
        <f>VLOOKUP(Table3[[#This Row],[HOSPITAL TIER2]],Table3[HOSPITAL TIER2],1,FALSE)</f>
        <v>tier - 2</v>
      </c>
      <c r="P725" s="11" t="str">
        <f>VLOOKUP(Table3[[#This Row],[city tier2]],Table3[city tier2],1,FALSE)</f>
        <v>tier - 1</v>
      </c>
      <c r="Q725" s="11" t="str">
        <f>VLOOKUP(Table3[[#This Row],[state id2]],Table3[state id2],1,FALSE)</f>
        <v>R1013</v>
      </c>
      <c r="R725" s="11">
        <f t="shared" si="22"/>
        <v>-5.1914201947455239E-2</v>
      </c>
      <c r="S725" s="11">
        <f t="shared" si="23"/>
        <v>3.2042331519881638E-2</v>
      </c>
    </row>
    <row r="726" spans="1:19" x14ac:dyDescent="0.25">
      <c r="A726" s="20" t="str">
        <f>VLOOKUP('Customer Names'!A726,'Customer Names'!A726:A3061,1,FALSE)</f>
        <v>Id725</v>
      </c>
      <c r="B726" s="20" t="str">
        <f>VLOOKUP(Table6[[#This Row],[NAME]],Table6[NAME],1,FALSE)</f>
        <v>William D. Jr.</v>
      </c>
      <c r="C726" s="11">
        <f>VLOOKUP(Table4[[#This Row],[BMI]],Table4[BMI],1,FALSE)</f>
        <v>36.765000000000001</v>
      </c>
      <c r="D726" s="11">
        <f>VLOOKUP(Table4[[#This Row],[HBA1C]],Table4[HBA1C],1,FALSE)</f>
        <v>4.4800000000000004</v>
      </c>
      <c r="E726" s="11" t="str">
        <f>VLOOKUP(Table4[[#This Row],[Any Transplants]],Table4[Any Transplants],1,FALSE)</f>
        <v>No</v>
      </c>
      <c r="F726" s="11" t="str">
        <f>VLOOKUP(Table4[[#This Row],[Cancer history]],Table4[Cancer history],1,FALSE)</f>
        <v>No</v>
      </c>
      <c r="G726" s="11" t="str">
        <f>VLOOKUP(Table4[[#This Row],[Smoker2]],Table4[Smoker2],1,FALSE)</f>
        <v>NO</v>
      </c>
      <c r="H726" s="11" t="str">
        <f>VLOOKUP(Table4[[#This Row],[Heart Issues]],Table4[Heart Issues],1,FALSE)</f>
        <v>yes</v>
      </c>
      <c r="I726" s="11">
        <f>VLOOKUP(Table4[[#This Row],[Number of Major Surgeries]],Table4[Number of Major Surgeries],1,FALSE)</f>
        <v>2</v>
      </c>
      <c r="J726" s="11" t="str">
        <f>VLOOKUP('Medical Examinations'!M726,'Medical Examinations'!M726:M3060,1,FALSE)</f>
        <v>obesity</v>
      </c>
      <c r="K726" s="11" t="str">
        <f>VLOOKUP('Medical Examinations'!N726,'Medical Examinations'!N726:N3060,1,FALSE)</f>
        <v>normal</v>
      </c>
      <c r="L726" s="11" t="str">
        <f>VLOOKUP(Table3[[#This Row],[date of birth]],Table3[date of birth],1,FALSE)</f>
        <v>9-Aug-1985</v>
      </c>
      <c r="M726" s="11">
        <f>VLOOKUP(Table3[[#This Row],[age]],Table3[age],1,FALSE)</f>
        <v>37</v>
      </c>
      <c r="N726" s="65">
        <f>VLOOKUP(Table3[[#This Row],[charges2]],Table3[charges2],1,FALSE)</f>
        <v>6183.32</v>
      </c>
      <c r="O726" s="11" t="str">
        <f>VLOOKUP(Table3[[#This Row],[HOSPITAL TIER2]],Table3[HOSPITAL TIER2],1,FALSE)</f>
        <v>tier - 2</v>
      </c>
      <c r="P726" s="11" t="str">
        <f>VLOOKUP(Table3[[#This Row],[city tier2]],Table3[city tier2],1,FALSE)</f>
        <v>tier - 2</v>
      </c>
      <c r="Q726" s="11" t="str">
        <f>VLOOKUP(Table3[[#This Row],[state id2]],Table3[state id2],1,FALSE)</f>
        <v>R1012</v>
      </c>
      <c r="R726" s="11">
        <f t="shared" si="22"/>
        <v>-5.1986171216569704E-2</v>
      </c>
      <c r="S726" s="11">
        <f t="shared" si="23"/>
        <v>3.2308074945527517E-2</v>
      </c>
    </row>
    <row r="727" spans="1:19" x14ac:dyDescent="0.25">
      <c r="A727" s="20" t="str">
        <f>VLOOKUP('Customer Names'!A727,'Customer Names'!A727:A3062,1,FALSE)</f>
        <v>Id726</v>
      </c>
      <c r="B727" s="20" t="str">
        <f>VLOOKUP(Table6[[#This Row],[NAME]],Table6[NAME],1,FALSE)</f>
        <v>James</v>
      </c>
      <c r="C727" s="11">
        <f>VLOOKUP(Table4[[#This Row],[BMI]],Table4[BMI],1,FALSE)</f>
        <v>48.36</v>
      </c>
      <c r="D727" s="11">
        <f>VLOOKUP(Table4[[#This Row],[HBA1C]],Table4[HBA1C],1,FALSE)</f>
        <v>4.08</v>
      </c>
      <c r="E727" s="11" t="str">
        <f>VLOOKUP(Table4[[#This Row],[Any Transplants]],Table4[Any Transplants],1,FALSE)</f>
        <v>No</v>
      </c>
      <c r="F727" s="11" t="str">
        <f>VLOOKUP(Table4[[#This Row],[Cancer history]],Table4[Cancer history],1,FALSE)</f>
        <v>No</v>
      </c>
      <c r="G727" s="11" t="str">
        <f>VLOOKUP(Table4[[#This Row],[Smoker2]],Table4[Smoker2],1,FALSE)</f>
        <v>NO</v>
      </c>
      <c r="H727" s="11" t="str">
        <f>VLOOKUP(Table4[[#This Row],[Heart Issues]],Table4[Heart Issues],1,FALSE)</f>
        <v>No</v>
      </c>
      <c r="I727" s="11">
        <f>VLOOKUP(Table4[[#This Row],[Number of Major Surgeries]],Table4[Number of Major Surgeries],1,FALSE)</f>
        <v>0</v>
      </c>
      <c r="J727" s="11" t="str">
        <f>VLOOKUP('Medical Examinations'!M727,'Medical Examinations'!M727:M3061,1,FALSE)</f>
        <v>obesity</v>
      </c>
      <c r="K727" s="11" t="str">
        <f>VLOOKUP('Medical Examinations'!N727,'Medical Examinations'!N727:N3061,1,FALSE)</f>
        <v>normal</v>
      </c>
      <c r="L727" s="11" t="str">
        <f>VLOOKUP(Table3[[#This Row],[date of birth]],Table3[date of birth],1,FALSE)</f>
        <v>5-Oct-1970</v>
      </c>
      <c r="M727" s="11">
        <f>VLOOKUP(Table3[[#This Row],[age]],Table3[age],1,FALSE)</f>
        <v>52</v>
      </c>
      <c r="N727" s="65">
        <f>VLOOKUP(Table3[[#This Row],[charges2]],Table3[charges2],1,FALSE)</f>
        <v>6183.46</v>
      </c>
      <c r="O727" s="11" t="str">
        <f>VLOOKUP(Table3[[#This Row],[HOSPITAL TIER2]],Table3[HOSPITAL TIER2],1,FALSE)</f>
        <v>tier - 2</v>
      </c>
      <c r="P727" s="11" t="str">
        <f>VLOOKUP(Table3[[#This Row],[city tier2]],Table3[city tier2],1,FALSE)</f>
        <v>tier - 2</v>
      </c>
      <c r="Q727" s="11" t="str">
        <f>VLOOKUP(Table3[[#This Row],[state id2]],Table3[state id2],1,FALSE)</f>
        <v>R1012</v>
      </c>
      <c r="R727" s="11">
        <f t="shared" si="22"/>
        <v>-5.1646336922782005E-2</v>
      </c>
      <c r="S727" s="11">
        <f t="shared" si="23"/>
        <v>3.1974505017921033E-2</v>
      </c>
    </row>
    <row r="728" spans="1:19" x14ac:dyDescent="0.25">
      <c r="A728" s="20" t="str">
        <f>VLOOKUP('Customer Names'!A728,'Customer Names'!A728:A3063,1,FALSE)</f>
        <v>Id727</v>
      </c>
      <c r="B728" s="20" t="str">
        <f>VLOOKUP(Table6[[#This Row],[NAME]],Table6[NAME],1,FALSE)</f>
        <v>John</v>
      </c>
      <c r="C728" s="11">
        <f>VLOOKUP(Table4[[#This Row],[BMI]],Table4[BMI],1,FALSE)</f>
        <v>31.445</v>
      </c>
      <c r="D728" s="11">
        <f>VLOOKUP(Table4[[#This Row],[HBA1C]],Table4[HBA1C],1,FALSE)</f>
        <v>4.4000000000000004</v>
      </c>
      <c r="E728" s="11" t="str">
        <f>VLOOKUP(Table4[[#This Row],[Any Transplants]],Table4[Any Transplants],1,FALSE)</f>
        <v>No</v>
      </c>
      <c r="F728" s="11" t="str">
        <f>VLOOKUP(Table4[[#This Row],[Cancer history]],Table4[Cancer history],1,FALSE)</f>
        <v>No</v>
      </c>
      <c r="G728" s="11" t="str">
        <f>VLOOKUP(Table4[[#This Row],[Smoker2]],Table4[Smoker2],1,FALSE)</f>
        <v>NO</v>
      </c>
      <c r="H728" s="11" t="str">
        <f>VLOOKUP(Table4[[#This Row],[Heart Issues]],Table4[Heart Issues],1,FALSE)</f>
        <v>yes</v>
      </c>
      <c r="I728" s="11">
        <f>VLOOKUP(Table4[[#This Row],[Number of Major Surgeries]],Table4[Number of Major Surgeries],1,FALSE)</f>
        <v>2</v>
      </c>
      <c r="J728" s="11" t="str">
        <f>VLOOKUP('Medical Examinations'!M728,'Medical Examinations'!M728:M3062,1,FALSE)</f>
        <v>obesity</v>
      </c>
      <c r="K728" s="11" t="str">
        <f>VLOOKUP('Medical Examinations'!N728,'Medical Examinations'!N728:N3062,1,FALSE)</f>
        <v>normal</v>
      </c>
      <c r="L728" s="11" t="str">
        <f>VLOOKUP(Table3[[#This Row],[date of birth]],Table3[date of birth],1,FALSE)</f>
        <v>1-Nov-1988</v>
      </c>
      <c r="M728" s="11">
        <f>VLOOKUP(Table3[[#This Row],[age]],Table3[age],1,FALSE)</f>
        <v>34</v>
      </c>
      <c r="N728" s="65">
        <f>VLOOKUP(Table3[[#This Row],[charges2]],Table3[charges2],1,FALSE)</f>
        <v>6184.3</v>
      </c>
      <c r="O728" s="11" t="str">
        <f>VLOOKUP(Table3[[#This Row],[HOSPITAL TIER2]],Table3[HOSPITAL TIER2],1,FALSE)</f>
        <v>tier - 2</v>
      </c>
      <c r="P728" s="11" t="str">
        <f>VLOOKUP(Table3[[#This Row],[city tier2]],Table3[city tier2],1,FALSE)</f>
        <v>tier - 3</v>
      </c>
      <c r="Q728" s="11" t="str">
        <f>VLOOKUP(Table3[[#This Row],[state id2]],Table3[state id2],1,FALSE)</f>
        <v>R1013</v>
      </c>
      <c r="R728" s="11">
        <f t="shared" si="22"/>
        <v>-5.2715352116506631E-2</v>
      </c>
      <c r="S728" s="11">
        <f t="shared" si="23"/>
        <v>3.2425950426247005E-2</v>
      </c>
    </row>
    <row r="729" spans="1:19" x14ac:dyDescent="0.25">
      <c r="A729" s="20" t="str">
        <f>VLOOKUP('Customer Names'!A729,'Customer Names'!A729:A3064,1,FALSE)</f>
        <v>Id728</v>
      </c>
      <c r="B729" s="20" t="str">
        <f>VLOOKUP(Table6[[#This Row],[NAME]],Table6[NAME],1,FALSE)</f>
        <v>Adam S</v>
      </c>
      <c r="C729" s="11">
        <f>VLOOKUP(Table4[[#This Row],[BMI]],Table4[BMI],1,FALSE)</f>
        <v>27.55</v>
      </c>
      <c r="D729" s="11">
        <f>VLOOKUP(Table4[[#This Row],[HBA1C]],Table4[HBA1C],1,FALSE)</f>
        <v>9.02</v>
      </c>
      <c r="E729" s="11" t="str">
        <f>VLOOKUP(Table4[[#This Row],[Any Transplants]],Table4[Any Transplants],1,FALSE)</f>
        <v>No</v>
      </c>
      <c r="F729" s="11" t="str">
        <f>VLOOKUP(Table4[[#This Row],[Cancer history]],Table4[Cancer history],1,FALSE)</f>
        <v>No</v>
      </c>
      <c r="G729" s="11" t="str">
        <f>VLOOKUP(Table4[[#This Row],[Smoker2]],Table4[Smoker2],1,FALSE)</f>
        <v>NO</v>
      </c>
      <c r="H729" s="11" t="str">
        <f>VLOOKUP(Table4[[#This Row],[Heart Issues]],Table4[Heart Issues],1,FALSE)</f>
        <v>No</v>
      </c>
      <c r="I729" s="11">
        <f>VLOOKUP(Table4[[#This Row],[Number of Major Surgeries]],Table4[Number of Major Surgeries],1,FALSE)</f>
        <v>0</v>
      </c>
      <c r="J729" s="11" t="str">
        <f>VLOOKUP('Medical Examinations'!M729,'Medical Examinations'!M729:M3063,1,FALSE)</f>
        <v>over weight</v>
      </c>
      <c r="K729" s="11" t="str">
        <f>VLOOKUP('Medical Examinations'!N729,'Medical Examinations'!N729:N3063,1,FALSE)</f>
        <v>diabetes</v>
      </c>
      <c r="L729" s="11" t="str">
        <f>VLOOKUP(Table3[[#This Row],[date of birth]],Table3[date of birth],1,FALSE)</f>
        <v>22-Nov-1981</v>
      </c>
      <c r="M729" s="11">
        <f>VLOOKUP(Table3[[#This Row],[age]],Table3[age],1,FALSE)</f>
        <v>41</v>
      </c>
      <c r="N729" s="65">
        <f>VLOOKUP(Table3[[#This Row],[charges2]],Table3[charges2],1,FALSE)</f>
        <v>6185.32</v>
      </c>
      <c r="O729" s="11" t="str">
        <f>VLOOKUP(Table3[[#This Row],[HOSPITAL TIER2]],Table3[HOSPITAL TIER2],1,FALSE)</f>
        <v>tier - 2</v>
      </c>
      <c r="P729" s="11" t="str">
        <f>VLOOKUP(Table3[[#This Row],[city tier2]],Table3[city tier2],1,FALSE)</f>
        <v>tier - 1</v>
      </c>
      <c r="Q729" s="11" t="str">
        <f>VLOOKUP(Table3[[#This Row],[state id2]],Table3[state id2],1,FALSE)</f>
        <v>R1013</v>
      </c>
      <c r="R729" s="11">
        <f t="shared" si="22"/>
        <v>-5.2582258048360357E-2</v>
      </c>
      <c r="S729" s="11">
        <f t="shared" si="23"/>
        <v>3.1934432103349314E-2</v>
      </c>
    </row>
    <row r="730" spans="1:19" x14ac:dyDescent="0.25">
      <c r="A730" s="20" t="str">
        <f>VLOOKUP('Customer Names'!A730,'Customer Names'!A730:A3065,1,FALSE)</f>
        <v>Id729</v>
      </c>
      <c r="B730" s="20" t="str">
        <f>VLOOKUP(Table6[[#This Row],[NAME]],Table6[NAME],1,FALSE)</f>
        <v>Armando</v>
      </c>
      <c r="C730" s="11">
        <f>VLOOKUP(Table4[[#This Row],[BMI]],Table4[BMI],1,FALSE)</f>
        <v>33.11</v>
      </c>
      <c r="D730" s="11">
        <f>VLOOKUP(Table4[[#This Row],[HBA1C]],Table4[HBA1C],1,FALSE)</f>
        <v>8.06</v>
      </c>
      <c r="E730" s="11" t="str">
        <f>VLOOKUP(Table4[[#This Row],[Any Transplants]],Table4[Any Transplants],1,FALSE)</f>
        <v>No</v>
      </c>
      <c r="F730" s="11" t="str">
        <f>VLOOKUP(Table4[[#This Row],[Cancer history]],Table4[Cancer history],1,FALSE)</f>
        <v>No</v>
      </c>
      <c r="G730" s="11" t="str">
        <f>VLOOKUP(Table4[[#This Row],[Smoker2]],Table4[Smoker2],1,FALSE)</f>
        <v>NO</v>
      </c>
      <c r="H730" s="11" t="str">
        <f>VLOOKUP(Table4[[#This Row],[Heart Issues]],Table4[Heart Issues],1,FALSE)</f>
        <v>No</v>
      </c>
      <c r="I730" s="11">
        <f>VLOOKUP(Table4[[#This Row],[Number of Major Surgeries]],Table4[Number of Major Surgeries],1,FALSE)</f>
        <v>0</v>
      </c>
      <c r="J730" s="11" t="str">
        <f>VLOOKUP('Medical Examinations'!M730,'Medical Examinations'!M730:M3064,1,FALSE)</f>
        <v>obesity</v>
      </c>
      <c r="K730" s="11" t="str">
        <f>VLOOKUP('Medical Examinations'!N730,'Medical Examinations'!N730:N3064,1,FALSE)</f>
        <v>diabetes</v>
      </c>
      <c r="L730" s="11" t="str">
        <f>VLOOKUP(Table3[[#This Row],[date of birth]],Table3[date of birth],1,FALSE)</f>
        <v>1-Oct-1981</v>
      </c>
      <c r="M730" s="11">
        <f>VLOOKUP(Table3[[#This Row],[age]],Table3[age],1,FALSE)</f>
        <v>41</v>
      </c>
      <c r="N730" s="65">
        <f>VLOOKUP(Table3[[#This Row],[charges2]],Table3[charges2],1,FALSE)</f>
        <v>6186.13</v>
      </c>
      <c r="O730" s="11" t="str">
        <f>VLOOKUP(Table3[[#This Row],[HOSPITAL TIER2]],Table3[HOSPITAL TIER2],1,FALSE)</f>
        <v>tier - 2</v>
      </c>
      <c r="P730" s="11" t="str">
        <f>VLOOKUP(Table3[[#This Row],[city tier2]],Table3[city tier2],1,FALSE)</f>
        <v>tier - 3</v>
      </c>
      <c r="Q730" s="11" t="str">
        <f>VLOOKUP(Table3[[#This Row],[state id2]],Table3[state id2],1,FALSE)</f>
        <v>R1011</v>
      </c>
      <c r="R730" s="11">
        <f t="shared" si="22"/>
        <v>-5.2623048478822022E-2</v>
      </c>
      <c r="S730" s="11">
        <f t="shared" si="23"/>
        <v>3.215302495668354E-2</v>
      </c>
    </row>
    <row r="731" spans="1:19" x14ac:dyDescent="0.25">
      <c r="A731" s="20" t="str">
        <f>VLOOKUP('Customer Names'!A731,'Customer Names'!A731:A3066,1,FALSE)</f>
        <v>Id730</v>
      </c>
      <c r="B731" s="20" t="str">
        <f>VLOOKUP(Table6[[#This Row],[NAME]],Table6[NAME],1,FALSE)</f>
        <v>Dana</v>
      </c>
      <c r="C731" s="11">
        <f>VLOOKUP(Table4[[#This Row],[BMI]],Table4[BMI],1,FALSE)</f>
        <v>36.85</v>
      </c>
      <c r="D731" s="11">
        <f>VLOOKUP(Table4[[#This Row],[HBA1C]],Table4[HBA1C],1,FALSE)</f>
        <v>6.21</v>
      </c>
      <c r="E731" s="11" t="str">
        <f>VLOOKUP(Table4[[#This Row],[Any Transplants]],Table4[Any Transplants],1,FALSE)</f>
        <v>No</v>
      </c>
      <c r="F731" s="11" t="str">
        <f>VLOOKUP(Table4[[#This Row],[Cancer history]],Table4[Cancer history],1,FALSE)</f>
        <v>No</v>
      </c>
      <c r="G731" s="11" t="str">
        <f>VLOOKUP(Table4[[#This Row],[Smoker2]],Table4[Smoker2],1,FALSE)</f>
        <v>NO</v>
      </c>
      <c r="H731" s="11" t="str">
        <f>VLOOKUP(Table4[[#This Row],[Heart Issues]],Table4[Heart Issues],1,FALSE)</f>
        <v>yes</v>
      </c>
      <c r="I731" s="11">
        <f>VLOOKUP(Table4[[#This Row],[Number of Major Surgeries]],Table4[Number of Major Surgeries],1,FALSE)</f>
        <v>2</v>
      </c>
      <c r="J731" s="11" t="str">
        <f>VLOOKUP('Medical Examinations'!M731,'Medical Examinations'!M731:M3065,1,FALSE)</f>
        <v>obesity</v>
      </c>
      <c r="K731" s="11" t="str">
        <f>VLOOKUP('Medical Examinations'!N731,'Medical Examinations'!N731:N3065,1,FALSE)</f>
        <v>prediabetes</v>
      </c>
      <c r="L731" s="11" t="str">
        <f>VLOOKUP(Table3[[#This Row],[date of birth]],Table3[date of birth],1,FALSE)</f>
        <v>23-Oct-1988</v>
      </c>
      <c r="M731" s="11">
        <f>VLOOKUP(Table3[[#This Row],[age]],Table3[age],1,FALSE)</f>
        <v>34</v>
      </c>
      <c r="N731" s="65">
        <f>VLOOKUP(Table3[[#This Row],[charges2]],Table3[charges2],1,FALSE)</f>
        <v>6196.45</v>
      </c>
      <c r="O731" s="11" t="str">
        <f>VLOOKUP(Table3[[#This Row],[HOSPITAL TIER2]],Table3[HOSPITAL TIER2],1,FALSE)</f>
        <v>tier - 2</v>
      </c>
      <c r="P731" s="11" t="str">
        <f>VLOOKUP(Table3[[#This Row],[city tier2]],Table3[city tier2],1,FALSE)</f>
        <v>tier - 1</v>
      </c>
      <c r="Q731" s="11" t="str">
        <f>VLOOKUP(Table3[[#This Row],[state id2]],Table3[state id2],1,FALSE)</f>
        <v>R1011</v>
      </c>
      <c r="R731" s="11">
        <f t="shared" si="22"/>
        <v>-5.2544106549495991E-2</v>
      </c>
      <c r="S731" s="11">
        <f t="shared" si="23"/>
        <v>3.2286946504989124E-2</v>
      </c>
    </row>
    <row r="732" spans="1:19" x14ac:dyDescent="0.25">
      <c r="A732" s="20" t="str">
        <f>VLOOKUP('Customer Names'!A732,'Customer Names'!A732:A3067,1,FALSE)</f>
        <v>Id731</v>
      </c>
      <c r="B732" s="20" t="str">
        <f>VLOOKUP(Table6[[#This Row],[NAME]],Table6[NAME],1,FALSE)</f>
        <v>Jennifer L</v>
      </c>
      <c r="C732" s="11">
        <f>VLOOKUP(Table4[[#This Row],[BMI]],Table4[BMI],1,FALSE)</f>
        <v>36.299999999999997</v>
      </c>
      <c r="D732" s="11">
        <f>VLOOKUP(Table4[[#This Row],[HBA1C]],Table4[HBA1C],1,FALSE)</f>
        <v>5.79</v>
      </c>
      <c r="E732" s="11" t="str">
        <f>VLOOKUP(Table4[[#This Row],[Any Transplants]],Table4[Any Transplants],1,FALSE)</f>
        <v>No</v>
      </c>
      <c r="F732" s="11" t="str">
        <f>VLOOKUP(Table4[[#This Row],[Cancer history]],Table4[Cancer history],1,FALSE)</f>
        <v>No</v>
      </c>
      <c r="G732" s="11" t="str">
        <f>VLOOKUP(Table4[[#This Row],[Smoker2]],Table4[Smoker2],1,FALSE)</f>
        <v>NO</v>
      </c>
      <c r="H732" s="11" t="str">
        <f>VLOOKUP(Table4[[#This Row],[Heart Issues]],Table4[Heart Issues],1,FALSE)</f>
        <v>yes</v>
      </c>
      <c r="I732" s="11">
        <f>VLOOKUP(Table4[[#This Row],[Number of Major Surgeries]],Table4[Number of Major Surgeries],1,FALSE)</f>
        <v>2</v>
      </c>
      <c r="J732" s="11" t="str">
        <f>VLOOKUP('Medical Examinations'!M732,'Medical Examinations'!M732:M3066,1,FALSE)</f>
        <v>obesity</v>
      </c>
      <c r="K732" s="11" t="str">
        <f>VLOOKUP('Medical Examinations'!N732,'Medical Examinations'!N732:N3066,1,FALSE)</f>
        <v>prediabetes</v>
      </c>
      <c r="L732" s="11" t="str">
        <f>VLOOKUP(Table3[[#This Row],[date of birth]],Table3[date of birth],1,FALSE)</f>
        <v>22-Jul-1985</v>
      </c>
      <c r="M732" s="11">
        <f>VLOOKUP(Table3[[#This Row],[age]],Table3[age],1,FALSE)</f>
        <v>37</v>
      </c>
      <c r="N732" s="65">
        <f>VLOOKUP(Table3[[#This Row],[charges2]],Table3[charges2],1,FALSE)</f>
        <v>6198.75</v>
      </c>
      <c r="O732" s="11" t="str">
        <f>VLOOKUP(Table3[[#This Row],[HOSPITAL TIER2]],Table3[HOSPITAL TIER2],1,FALSE)</f>
        <v>tier - 2</v>
      </c>
      <c r="P732" s="11" t="str">
        <f>VLOOKUP(Table3[[#This Row],[city tier2]],Table3[city tier2],1,FALSE)</f>
        <v>tier - 1</v>
      </c>
      <c r="Q732" s="11" t="str">
        <f>VLOOKUP(Table3[[#This Row],[state id2]],Table3[state id2],1,FALSE)</f>
        <v>R1012</v>
      </c>
      <c r="R732" s="11">
        <f t="shared" si="22"/>
        <v>-5.2054298347172234E-2</v>
      </c>
      <c r="S732" s="11">
        <f t="shared" si="23"/>
        <v>3.2233214191522079E-2</v>
      </c>
    </row>
    <row r="733" spans="1:19" x14ac:dyDescent="0.25">
      <c r="A733" s="20" t="str">
        <f>VLOOKUP('Customer Names'!A733,'Customer Names'!A733:A3068,1,FALSE)</f>
        <v>Id732</v>
      </c>
      <c r="B733" s="20" t="str">
        <f>VLOOKUP(Table6[[#This Row],[NAME]],Table6[NAME],1,FALSE)</f>
        <v>Benjamin</v>
      </c>
      <c r="C733" s="11">
        <f>VLOOKUP(Table4[[#This Row],[BMI]],Table4[BMI],1,FALSE)</f>
        <v>45.34</v>
      </c>
      <c r="D733" s="11">
        <f>VLOOKUP(Table4[[#This Row],[HBA1C]],Table4[HBA1C],1,FALSE)</f>
        <v>5.69</v>
      </c>
      <c r="E733" s="11" t="str">
        <f>VLOOKUP(Table4[[#This Row],[Any Transplants]],Table4[Any Transplants],1,FALSE)</f>
        <v>No</v>
      </c>
      <c r="F733" s="11" t="str">
        <f>VLOOKUP(Table4[[#This Row],[Cancer history]],Table4[Cancer history],1,FALSE)</f>
        <v>No</v>
      </c>
      <c r="G733" s="11" t="str">
        <f>VLOOKUP(Table4[[#This Row],[Smoker2]],Table4[Smoker2],1,FALSE)</f>
        <v>NO</v>
      </c>
      <c r="H733" s="11" t="str">
        <f>VLOOKUP(Table4[[#This Row],[Heart Issues]],Table4[Heart Issues],1,FALSE)</f>
        <v>yes</v>
      </c>
      <c r="I733" s="11">
        <f>VLOOKUP(Table4[[#This Row],[Number of Major Surgeries]],Table4[Number of Major Surgeries],1,FALSE)</f>
        <v>0</v>
      </c>
      <c r="J733" s="11" t="str">
        <f>VLOOKUP('Medical Examinations'!M733,'Medical Examinations'!M733:M3067,1,FALSE)</f>
        <v>obesity</v>
      </c>
      <c r="K733" s="11" t="str">
        <f>VLOOKUP('Medical Examinations'!N733,'Medical Examinations'!N733:N3067,1,FALSE)</f>
        <v>normal</v>
      </c>
      <c r="L733" s="11" t="str">
        <f>VLOOKUP(Table3[[#This Row],[date of birth]],Table3[date of birth],1,FALSE)</f>
        <v>20-Dec-1985</v>
      </c>
      <c r="M733" s="11">
        <f>VLOOKUP(Table3[[#This Row],[age]],Table3[age],1,FALSE)</f>
        <v>37</v>
      </c>
      <c r="N733" s="65">
        <f>VLOOKUP(Table3[[#This Row],[charges2]],Table3[charges2],1,FALSE)</f>
        <v>6203.9</v>
      </c>
      <c r="O733" s="11" t="str">
        <f>VLOOKUP(Table3[[#This Row],[HOSPITAL TIER2]],Table3[HOSPITAL TIER2],1,FALSE)</f>
        <v>tier - 1</v>
      </c>
      <c r="P733" s="11" t="str">
        <f>VLOOKUP(Table3[[#This Row],[city tier2]],Table3[city tier2],1,FALSE)</f>
        <v>tier - 2</v>
      </c>
      <c r="Q733" s="11" t="str">
        <f>VLOOKUP(Table3[[#This Row],[state id2]],Table3[state id2],1,FALSE)</f>
        <v>R1012</v>
      </c>
      <c r="R733" s="11">
        <f t="shared" si="22"/>
        <v>-5.173238812022006E-2</v>
      </c>
      <c r="S733" s="11">
        <f t="shared" si="23"/>
        <v>3.21205680282192E-2</v>
      </c>
    </row>
    <row r="734" spans="1:19" x14ac:dyDescent="0.25">
      <c r="A734" s="20" t="str">
        <f>VLOOKUP('Customer Names'!A734,'Customer Names'!A734:A3069,1,FALSE)</f>
        <v>Id733</v>
      </c>
      <c r="B734" s="20" t="str">
        <f>VLOOKUP(Table6[[#This Row],[NAME]],Table6[NAME],1,FALSE)</f>
        <v>Tanya</v>
      </c>
      <c r="C734" s="11">
        <f>VLOOKUP(Table4[[#This Row],[BMI]],Table4[BMI],1,FALSE)</f>
        <v>31.8</v>
      </c>
      <c r="D734" s="11">
        <f>VLOOKUP(Table4[[#This Row],[HBA1C]],Table4[HBA1C],1,FALSE)</f>
        <v>5.36</v>
      </c>
      <c r="E734" s="11" t="str">
        <f>VLOOKUP(Table4[[#This Row],[Any Transplants]],Table4[Any Transplants],1,FALSE)</f>
        <v>No</v>
      </c>
      <c r="F734" s="11" t="str">
        <f>VLOOKUP(Table4[[#This Row],[Cancer history]],Table4[Cancer history],1,FALSE)</f>
        <v>No</v>
      </c>
      <c r="G734" s="11" t="str">
        <f>VLOOKUP(Table4[[#This Row],[Smoker2]],Table4[Smoker2],1,FALSE)</f>
        <v>NO</v>
      </c>
      <c r="H734" s="11" t="str">
        <f>VLOOKUP(Table4[[#This Row],[Heart Issues]],Table4[Heart Issues],1,FALSE)</f>
        <v>yes</v>
      </c>
      <c r="I734" s="11">
        <f>VLOOKUP(Table4[[#This Row],[Number of Major Surgeries]],Table4[Number of Major Surgeries],1,FALSE)</f>
        <v>2</v>
      </c>
      <c r="J734" s="11" t="str">
        <f>VLOOKUP('Medical Examinations'!M734,'Medical Examinations'!M734:M3068,1,FALSE)</f>
        <v>obesity</v>
      </c>
      <c r="K734" s="11" t="str">
        <f>VLOOKUP('Medical Examinations'!N734,'Medical Examinations'!N734:N3068,1,FALSE)</f>
        <v>normal</v>
      </c>
      <c r="L734" s="11" t="str">
        <f>VLOOKUP(Table3[[#This Row],[date of birth]],Table3[date of birth],1,FALSE)</f>
        <v>22-Sep-1985</v>
      </c>
      <c r="M734" s="11">
        <f>VLOOKUP(Table3[[#This Row],[age]],Table3[age],1,FALSE)</f>
        <v>37</v>
      </c>
      <c r="N734" s="65">
        <f>VLOOKUP(Table3[[#This Row],[charges2]],Table3[charges2],1,FALSE)</f>
        <v>6203.9</v>
      </c>
      <c r="O734" s="11" t="str">
        <f>VLOOKUP(Table3[[#This Row],[HOSPITAL TIER2]],Table3[HOSPITAL TIER2],1,FALSE)</f>
        <v>tier - 2</v>
      </c>
      <c r="P734" s="11" t="str">
        <f>VLOOKUP(Table3[[#This Row],[city tier2]],Table3[city tier2],1,FALSE)</f>
        <v>tier - 2</v>
      </c>
      <c r="Q734" s="11" t="str">
        <f>VLOOKUP(Table3[[#This Row],[state id2]],Table3[state id2],1,FALSE)</f>
        <v>R1012</v>
      </c>
      <c r="R734" s="11">
        <f t="shared" si="22"/>
        <v>-5.1023588424341598E-2</v>
      </c>
      <c r="S734" s="11">
        <f t="shared" si="23"/>
        <v>3.1990476187353574E-2</v>
      </c>
    </row>
    <row r="735" spans="1:19" x14ac:dyDescent="0.25">
      <c r="A735" s="20" t="str">
        <f>VLOOKUP('Customer Names'!A735,'Customer Names'!A735:A3070,1,FALSE)</f>
        <v>Id734</v>
      </c>
      <c r="B735" s="20" t="str">
        <f>VLOOKUP(Table6[[#This Row],[NAME]],Table6[NAME],1,FALSE)</f>
        <v>Tracy</v>
      </c>
      <c r="C735" s="11">
        <f>VLOOKUP(Table4[[#This Row],[BMI]],Table4[BMI],1,FALSE)</f>
        <v>41.02</v>
      </c>
      <c r="D735" s="11">
        <f>VLOOKUP(Table4[[#This Row],[HBA1C]],Table4[HBA1C],1,FALSE)</f>
        <v>11.37</v>
      </c>
      <c r="E735" s="11" t="str">
        <f>VLOOKUP(Table4[[#This Row],[Any Transplants]],Table4[Any Transplants],1,FALSE)</f>
        <v>No</v>
      </c>
      <c r="F735" s="11" t="str">
        <f>VLOOKUP(Table4[[#This Row],[Cancer history]],Table4[Cancer history],1,FALSE)</f>
        <v>No</v>
      </c>
      <c r="G735" s="11" t="str">
        <f>VLOOKUP(Table4[[#This Row],[Smoker2]],Table4[Smoker2],1,FALSE)</f>
        <v>NO</v>
      </c>
      <c r="H735" s="11" t="str">
        <f>VLOOKUP(Table4[[#This Row],[Heart Issues]],Table4[Heart Issues],1,FALSE)</f>
        <v>No</v>
      </c>
      <c r="I735" s="11">
        <f>VLOOKUP(Table4[[#This Row],[Number of Major Surgeries]],Table4[Number of Major Surgeries],1,FALSE)</f>
        <v>0</v>
      </c>
      <c r="J735" s="11" t="str">
        <f>VLOOKUP('Medical Examinations'!M735,'Medical Examinations'!M735:M3069,1,FALSE)</f>
        <v>obesity</v>
      </c>
      <c r="K735" s="11" t="str">
        <f>VLOOKUP('Medical Examinations'!N735,'Medical Examinations'!N735:N3069,1,FALSE)</f>
        <v>diabetes</v>
      </c>
      <c r="L735" s="11" t="str">
        <f>VLOOKUP(Table3[[#This Row],[date of birth]],Table3[date of birth],1,FALSE)</f>
        <v>10-Sep-1999</v>
      </c>
      <c r="M735" s="11">
        <f>VLOOKUP(Table3[[#This Row],[age]],Table3[age],1,FALSE)</f>
        <v>23</v>
      </c>
      <c r="N735" s="65">
        <f>VLOOKUP(Table3[[#This Row],[charges2]],Table3[charges2],1,FALSE)</f>
        <v>6207.26</v>
      </c>
      <c r="O735" s="11" t="str">
        <f>VLOOKUP(Table3[[#This Row],[HOSPITAL TIER2]],Table3[HOSPITAL TIER2],1,FALSE)</f>
        <v>tier - 2</v>
      </c>
      <c r="P735" s="11" t="str">
        <f>VLOOKUP(Table3[[#This Row],[city tier2]],Table3[city tier2],1,FALSE)</f>
        <v>tier - 2</v>
      </c>
      <c r="Q735" s="11" t="str">
        <f>VLOOKUP(Table3[[#This Row],[state id2]],Table3[state id2],1,FALSE)</f>
        <v>R1026</v>
      </c>
      <c r="R735" s="11">
        <f t="shared" si="22"/>
        <v>-5.0908266159497798E-2</v>
      </c>
      <c r="S735" s="11">
        <f t="shared" si="23"/>
        <v>3.1803431478997612E-2</v>
      </c>
    </row>
    <row r="736" spans="1:19" x14ac:dyDescent="0.25">
      <c r="A736" s="20" t="str">
        <f>VLOOKUP('Customer Names'!A736,'Customer Names'!A736:A3071,1,FALSE)</f>
        <v>Id735</v>
      </c>
      <c r="B736" s="20" t="str">
        <f>VLOOKUP(Table6[[#This Row],[NAME]],Table6[NAME],1,FALSE)</f>
        <v>Emily S</v>
      </c>
      <c r="C736" s="11">
        <f>VLOOKUP(Table4[[#This Row],[BMI]],Table4[BMI],1,FALSE)</f>
        <v>32.68</v>
      </c>
      <c r="D736" s="11">
        <f>VLOOKUP(Table4[[#This Row],[HBA1C]],Table4[HBA1C],1,FALSE)</f>
        <v>11.87</v>
      </c>
      <c r="E736" s="11" t="str">
        <f>VLOOKUP(Table4[[#This Row],[Any Transplants]],Table4[Any Transplants],1,FALSE)</f>
        <v>No</v>
      </c>
      <c r="F736" s="11" t="str">
        <f>VLOOKUP(Table4[[#This Row],[Cancer history]],Table4[Cancer history],1,FALSE)</f>
        <v>No</v>
      </c>
      <c r="G736" s="11" t="str">
        <f>VLOOKUP(Table4[[#This Row],[Smoker2]],Table4[Smoker2],1,FALSE)</f>
        <v>NO</v>
      </c>
      <c r="H736" s="11" t="str">
        <f>VLOOKUP(Table4[[#This Row],[Heart Issues]],Table4[Heart Issues],1,FALSE)</f>
        <v>No</v>
      </c>
      <c r="I736" s="11">
        <f>VLOOKUP(Table4[[#This Row],[Number of Major Surgeries]],Table4[Number of Major Surgeries],1,FALSE)</f>
        <v>0</v>
      </c>
      <c r="J736" s="11" t="str">
        <f>VLOOKUP('Medical Examinations'!M736,'Medical Examinations'!M736:M3070,1,FALSE)</f>
        <v>obesity</v>
      </c>
      <c r="K736" s="11" t="str">
        <f>VLOOKUP('Medical Examinations'!N736,'Medical Examinations'!N736:N3070,1,FALSE)</f>
        <v>diabetes</v>
      </c>
      <c r="L736" s="11" t="str">
        <f>VLOOKUP(Table3[[#This Row],[date of birth]],Table3[date of birth],1,FALSE)</f>
        <v>12-Aug-1992</v>
      </c>
      <c r="M736" s="11">
        <f>VLOOKUP(Table3[[#This Row],[age]],Table3[age],1,FALSE)</f>
        <v>30</v>
      </c>
      <c r="N736" s="65">
        <f>VLOOKUP(Table3[[#This Row],[charges2]],Table3[charges2],1,FALSE)</f>
        <v>6208.5</v>
      </c>
      <c r="O736" s="11" t="str">
        <f>VLOOKUP(Table3[[#This Row],[HOSPITAL TIER2]],Table3[HOSPITAL TIER2],1,FALSE)</f>
        <v>tier - 2</v>
      </c>
      <c r="P736" s="11" t="str">
        <f>VLOOKUP(Table3[[#This Row],[city tier2]],Table3[city tier2],1,FALSE)</f>
        <v>tier - 1</v>
      </c>
      <c r="Q736" s="11" t="str">
        <f>VLOOKUP(Table3[[#This Row],[state id2]],Table3[state id2],1,FALSE)</f>
        <v>R1021</v>
      </c>
      <c r="R736" s="11">
        <f t="shared" si="22"/>
        <v>-4.9326555664725262E-2</v>
      </c>
      <c r="S736" s="11">
        <f t="shared" si="23"/>
        <v>3.4401513490055095E-2</v>
      </c>
    </row>
    <row r="737" spans="1:19" x14ac:dyDescent="0.25">
      <c r="A737" s="20" t="str">
        <f>VLOOKUP('Customer Names'!A737,'Customer Names'!A737:A3072,1,FALSE)</f>
        <v>Id736</v>
      </c>
      <c r="B737" s="20" t="str">
        <f>VLOOKUP(Table6[[#This Row],[NAME]],Table6[NAME],1,FALSE)</f>
        <v>Kelly R</v>
      </c>
      <c r="C737" s="11">
        <f>VLOOKUP(Table4[[#This Row],[BMI]],Table4[BMI],1,FALSE)</f>
        <v>21.7</v>
      </c>
      <c r="D737" s="11">
        <f>VLOOKUP(Table4[[#This Row],[HBA1C]],Table4[HBA1C],1,FALSE)</f>
        <v>4.9000000000000004</v>
      </c>
      <c r="E737" s="11" t="str">
        <f>VLOOKUP(Table4[[#This Row],[Any Transplants]],Table4[Any Transplants],1,FALSE)</f>
        <v>No</v>
      </c>
      <c r="F737" s="11" t="str">
        <f>VLOOKUP(Table4[[#This Row],[Cancer history]],Table4[Cancer history],1,FALSE)</f>
        <v>Yes</v>
      </c>
      <c r="G737" s="11" t="str">
        <f>VLOOKUP(Table4[[#This Row],[Smoker2]],Table4[Smoker2],1,FALSE)</f>
        <v>YES</v>
      </c>
      <c r="H737" s="11" t="str">
        <f>VLOOKUP(Table4[[#This Row],[Heart Issues]],Table4[Heart Issues],1,FALSE)</f>
        <v>No</v>
      </c>
      <c r="I737" s="11">
        <f>VLOOKUP(Table4[[#This Row],[Number of Major Surgeries]],Table4[Number of Major Surgeries],1,FALSE)</f>
        <v>1</v>
      </c>
      <c r="J737" s="11" t="str">
        <f>VLOOKUP('Medical Examinations'!M737,'Medical Examinations'!M737:M3071,1,FALSE)</f>
        <v>normal weight</v>
      </c>
      <c r="K737" s="11" t="str">
        <f>VLOOKUP('Medical Examinations'!N737,'Medical Examinations'!N737:N3071,1,FALSE)</f>
        <v>normal</v>
      </c>
      <c r="L737" s="11" t="str">
        <f>VLOOKUP(Table3[[#This Row],[date of birth]],Table3[date of birth],1,FALSE)</f>
        <v>29-Jun-1972</v>
      </c>
      <c r="M737" s="11">
        <f>VLOOKUP(Table3[[#This Row],[age]],Table3[age],1,FALSE)</f>
        <v>50</v>
      </c>
      <c r="N737" s="65">
        <f>VLOOKUP(Table3[[#This Row],[charges2]],Table3[charges2],1,FALSE)</f>
        <v>6219.93</v>
      </c>
      <c r="O737" s="11" t="str">
        <f>VLOOKUP(Table3[[#This Row],[HOSPITAL TIER2]],Table3[HOSPITAL TIER2],1,FALSE)</f>
        <v>tier - 2</v>
      </c>
      <c r="P737" s="11" t="str">
        <f>VLOOKUP(Table3[[#This Row],[city tier2]],Table3[city tier2],1,FALSE)</f>
        <v>tier - 2</v>
      </c>
      <c r="Q737" s="11" t="str">
        <f>VLOOKUP(Table3[[#This Row],[state id2]],Table3[state id2],1,FALSE)</f>
        <v>R1013</v>
      </c>
      <c r="R737" s="11">
        <f t="shared" si="22"/>
        <v>-4.9025701309471224E-2</v>
      </c>
      <c r="S737" s="11">
        <f t="shared" si="23"/>
        <v>3.6354940159301463E-2</v>
      </c>
    </row>
    <row r="738" spans="1:19" x14ac:dyDescent="0.25">
      <c r="A738" s="20" t="str">
        <f>VLOOKUP('Customer Names'!A738,'Customer Names'!A738:A3073,1,FALSE)</f>
        <v>Id737</v>
      </c>
      <c r="B738" s="20" t="str">
        <f>VLOOKUP(Table6[[#This Row],[NAME]],Table6[NAME],1,FALSE)</f>
        <v>Kyle</v>
      </c>
      <c r="C738" s="11">
        <f>VLOOKUP(Table4[[#This Row],[BMI]],Table4[BMI],1,FALSE)</f>
        <v>40.479999999999997</v>
      </c>
      <c r="D738" s="11">
        <f>VLOOKUP(Table4[[#This Row],[HBA1C]],Table4[HBA1C],1,FALSE)</f>
        <v>6.7</v>
      </c>
      <c r="E738" s="11" t="str">
        <f>VLOOKUP(Table4[[#This Row],[Any Transplants]],Table4[Any Transplants],1,FALSE)</f>
        <v>No</v>
      </c>
      <c r="F738" s="11" t="str">
        <f>VLOOKUP(Table4[[#This Row],[Cancer history]],Table4[Cancer history],1,FALSE)</f>
        <v>No</v>
      </c>
      <c r="G738" s="11" t="str">
        <f>VLOOKUP(Table4[[#This Row],[Smoker2]],Table4[Smoker2],1,FALSE)</f>
        <v>NO</v>
      </c>
      <c r="H738" s="11" t="str">
        <f>VLOOKUP(Table4[[#This Row],[Heart Issues]],Table4[Heart Issues],1,FALSE)</f>
        <v>No</v>
      </c>
      <c r="I738" s="11">
        <f>VLOOKUP(Table4[[#This Row],[Number of Major Surgeries]],Table4[Number of Major Surgeries],1,FALSE)</f>
        <v>3</v>
      </c>
      <c r="J738" s="11" t="str">
        <f>VLOOKUP('Medical Examinations'!M738,'Medical Examinations'!M738:M3072,1,FALSE)</f>
        <v>obesity</v>
      </c>
      <c r="K738" s="11" t="str">
        <f>VLOOKUP('Medical Examinations'!N738,'Medical Examinations'!N738:N3072,1,FALSE)</f>
        <v>diabetes</v>
      </c>
      <c r="L738" s="11" t="str">
        <f>VLOOKUP(Table3[[#This Row],[date of birth]],Table3[date of birth],1,FALSE)</f>
        <v>19-Sep-1978</v>
      </c>
      <c r="M738" s="11">
        <f>VLOOKUP(Table3[[#This Row],[age]],Table3[age],1,FALSE)</f>
        <v>44</v>
      </c>
      <c r="N738" s="65">
        <f>VLOOKUP(Table3[[#This Row],[charges2]],Table3[charges2],1,FALSE)</f>
        <v>6236.95</v>
      </c>
      <c r="O738" s="11" t="str">
        <f>VLOOKUP(Table3[[#This Row],[HOSPITAL TIER2]],Table3[HOSPITAL TIER2],1,FALSE)</f>
        <v>tier - 2</v>
      </c>
      <c r="P738" s="11" t="str">
        <f>VLOOKUP(Table3[[#This Row],[city tier2]],Table3[city tier2],1,FALSE)</f>
        <v>tier - 2</v>
      </c>
      <c r="Q738" s="11" t="str">
        <f>VLOOKUP(Table3[[#This Row],[state id2]],Table3[state id2],1,FALSE)</f>
        <v>R1013</v>
      </c>
      <c r="R738" s="11">
        <f t="shared" si="22"/>
        <v>-4.876015115822474E-2</v>
      </c>
      <c r="S738" s="11">
        <f t="shared" si="23"/>
        <v>3.657323193029835E-2</v>
      </c>
    </row>
    <row r="739" spans="1:19" x14ac:dyDescent="0.25">
      <c r="A739" s="20" t="str">
        <f>VLOOKUP('Customer Names'!A739,'Customer Names'!A739:A3074,1,FALSE)</f>
        <v>Id738</v>
      </c>
      <c r="B739" s="20" t="str">
        <f>VLOOKUP(Table6[[#This Row],[NAME]],Table6[NAME],1,FALSE)</f>
        <v>Bruce A Jr.</v>
      </c>
      <c r="C739" s="11">
        <f>VLOOKUP(Table4[[#This Row],[BMI]],Table4[BMI],1,FALSE)</f>
        <v>34.5</v>
      </c>
      <c r="D739" s="11">
        <f>VLOOKUP(Table4[[#This Row],[HBA1C]],Table4[HBA1C],1,FALSE)</f>
        <v>10.3</v>
      </c>
      <c r="E739" s="11" t="str">
        <f>VLOOKUP(Table4[[#This Row],[Any Transplants]],Table4[Any Transplants],1,FALSE)</f>
        <v>No</v>
      </c>
      <c r="F739" s="11" t="str">
        <f>VLOOKUP(Table4[[#This Row],[Cancer history]],Table4[Cancer history],1,FALSE)</f>
        <v>No</v>
      </c>
      <c r="G739" s="11" t="str">
        <f>VLOOKUP(Table4[[#This Row],[Smoker2]],Table4[Smoker2],1,FALSE)</f>
        <v>NO</v>
      </c>
      <c r="H739" s="11" t="str">
        <f>VLOOKUP(Table4[[#This Row],[Heart Issues]],Table4[Heart Issues],1,FALSE)</f>
        <v>No</v>
      </c>
      <c r="I739" s="11">
        <f>VLOOKUP(Table4[[#This Row],[Number of Major Surgeries]],Table4[Number of Major Surgeries],1,FALSE)</f>
        <v>3</v>
      </c>
      <c r="J739" s="11" t="str">
        <f>VLOOKUP('Medical Examinations'!M739,'Medical Examinations'!M739:M3073,1,FALSE)</f>
        <v>obesity</v>
      </c>
      <c r="K739" s="11" t="str">
        <f>VLOOKUP('Medical Examinations'!N739,'Medical Examinations'!N739:N3073,1,FALSE)</f>
        <v>diabetes</v>
      </c>
      <c r="L739" s="11" t="str">
        <f>VLOOKUP(Table3[[#This Row],[date of birth]],Table3[date of birth],1,FALSE)</f>
        <v>11-Aug-1983</v>
      </c>
      <c r="M739" s="11">
        <f>VLOOKUP(Table3[[#This Row],[age]],Table3[age],1,FALSE)</f>
        <v>39</v>
      </c>
      <c r="N739" s="65">
        <f>VLOOKUP(Table3[[#This Row],[charges2]],Table3[charges2],1,FALSE)</f>
        <v>6238.3</v>
      </c>
      <c r="O739" s="11" t="str">
        <f>VLOOKUP(Table3[[#This Row],[HOSPITAL TIER2]],Table3[HOSPITAL TIER2],1,FALSE)</f>
        <v>tier - 2</v>
      </c>
      <c r="P739" s="11" t="str">
        <f>VLOOKUP(Table3[[#This Row],[city tier2]],Table3[city tier2],1,FALSE)</f>
        <v>tier - 1</v>
      </c>
      <c r="Q739" s="11" t="str">
        <f>VLOOKUP(Table3[[#This Row],[state id2]],Table3[state id2],1,FALSE)</f>
        <v>R1011</v>
      </c>
      <c r="R739" s="11">
        <f t="shared" si="22"/>
        <v>-4.8763507522119845E-2</v>
      </c>
      <c r="S739" s="11">
        <f t="shared" si="23"/>
        <v>3.6575617078728716E-2</v>
      </c>
    </row>
    <row r="740" spans="1:19" x14ac:dyDescent="0.25">
      <c r="A740" s="20" t="str">
        <f>VLOOKUP('Customer Names'!A740,'Customer Names'!A740:A3075,1,FALSE)</f>
        <v>Id739</v>
      </c>
      <c r="B740" s="20" t="str">
        <f>VLOOKUP(Table6[[#This Row],[NAME]],Table6[NAME],1,FALSE)</f>
        <v>Cary J</v>
      </c>
      <c r="C740" s="11">
        <f>VLOOKUP(Table4[[#This Row],[BMI]],Table4[BMI],1,FALSE)</f>
        <v>45.9</v>
      </c>
      <c r="D740" s="11">
        <f>VLOOKUP(Table4[[#This Row],[HBA1C]],Table4[HBA1C],1,FALSE)</f>
        <v>11.14</v>
      </c>
      <c r="E740" s="11" t="str">
        <f>VLOOKUP(Table4[[#This Row],[Any Transplants]],Table4[Any Transplants],1,FALSE)</f>
        <v>No</v>
      </c>
      <c r="F740" s="11" t="str">
        <f>VLOOKUP(Table4[[#This Row],[Cancer history]],Table4[Cancer history],1,FALSE)</f>
        <v>No</v>
      </c>
      <c r="G740" s="11" t="str">
        <f>VLOOKUP(Table4[[#This Row],[Smoker2]],Table4[Smoker2],1,FALSE)</f>
        <v>NO</v>
      </c>
      <c r="H740" s="11" t="str">
        <f>VLOOKUP(Table4[[#This Row],[Heart Issues]],Table4[Heart Issues],1,FALSE)</f>
        <v>yes</v>
      </c>
      <c r="I740" s="11">
        <f>VLOOKUP(Table4[[#This Row],[Number of Major Surgeries]],Table4[Number of Major Surgeries],1,FALSE)</f>
        <v>1</v>
      </c>
      <c r="J740" s="11" t="str">
        <f>VLOOKUP('Medical Examinations'!M740,'Medical Examinations'!M740:M3074,1,FALSE)</f>
        <v>obesity</v>
      </c>
      <c r="K740" s="11" t="str">
        <f>VLOOKUP('Medical Examinations'!N740,'Medical Examinations'!N740:N3074,1,FALSE)</f>
        <v>diabetes</v>
      </c>
      <c r="L740" s="11" t="str">
        <f>VLOOKUP(Table3[[#This Row],[date of birth]],Table3[date of birth],1,FALSE)</f>
        <v>10-Oct-1979</v>
      </c>
      <c r="M740" s="11">
        <f>VLOOKUP(Table3[[#This Row],[age]],Table3[age],1,FALSE)</f>
        <v>43</v>
      </c>
      <c r="N740" s="65">
        <f>VLOOKUP(Table3[[#This Row],[charges2]],Table3[charges2],1,FALSE)</f>
        <v>6250.44</v>
      </c>
      <c r="O740" s="11" t="str">
        <f>VLOOKUP(Table3[[#This Row],[HOSPITAL TIER2]],Table3[HOSPITAL TIER2],1,FALSE)</f>
        <v>tier - 2</v>
      </c>
      <c r="P740" s="11" t="str">
        <f>VLOOKUP(Table3[[#This Row],[city tier2]],Table3[city tier2],1,FALSE)</f>
        <v>tier - 1</v>
      </c>
      <c r="Q740" s="11" t="str">
        <f>VLOOKUP(Table3[[#This Row],[state id2]],Table3[state id2],1,FALSE)</f>
        <v>R1011</v>
      </c>
      <c r="R740" s="11">
        <f t="shared" si="22"/>
        <v>-4.8586010552643763E-2</v>
      </c>
      <c r="S740" s="11">
        <f t="shared" si="23"/>
        <v>3.7112057874784297E-2</v>
      </c>
    </row>
    <row r="741" spans="1:19" x14ac:dyDescent="0.25">
      <c r="A741" s="20" t="str">
        <f>VLOOKUP('Customer Names'!A741,'Customer Names'!A741:A3076,1,FALSE)</f>
        <v>Id740</v>
      </c>
      <c r="B741" s="20" t="str">
        <f>VLOOKUP(Table6[[#This Row],[NAME]],Table6[NAME],1,FALSE)</f>
        <v>.  Jill M</v>
      </c>
      <c r="C741" s="11">
        <f>VLOOKUP(Table4[[#This Row],[BMI]],Table4[BMI],1,FALSE)</f>
        <v>33.479999999999997</v>
      </c>
      <c r="D741" s="11">
        <f>VLOOKUP(Table4[[#This Row],[HBA1C]],Table4[HBA1C],1,FALSE)</f>
        <v>4.74</v>
      </c>
      <c r="E741" s="11" t="str">
        <f>VLOOKUP(Table4[[#This Row],[Any Transplants]],Table4[Any Transplants],1,FALSE)</f>
        <v>No</v>
      </c>
      <c r="F741" s="11" t="str">
        <f>VLOOKUP(Table4[[#This Row],[Cancer history]],Table4[Cancer history],1,FALSE)</f>
        <v>No</v>
      </c>
      <c r="G741" s="11" t="str">
        <f>VLOOKUP(Table4[[#This Row],[Smoker2]],Table4[Smoker2],1,FALSE)</f>
        <v>NO</v>
      </c>
      <c r="H741" s="11" t="str">
        <f>VLOOKUP(Table4[[#This Row],[Heart Issues]],Table4[Heart Issues],1,FALSE)</f>
        <v>yes</v>
      </c>
      <c r="I741" s="11">
        <f>VLOOKUP(Table4[[#This Row],[Number of Major Surgeries]],Table4[Number of Major Surgeries],1,FALSE)</f>
        <v>2</v>
      </c>
      <c r="J741" s="11" t="str">
        <f>VLOOKUP('Medical Examinations'!M741,'Medical Examinations'!M741:M3075,1,FALSE)</f>
        <v>obesity</v>
      </c>
      <c r="K741" s="11" t="str">
        <f>VLOOKUP('Medical Examinations'!N741,'Medical Examinations'!N741:N3075,1,FALSE)</f>
        <v>normal</v>
      </c>
      <c r="L741" s="11" t="str">
        <f>VLOOKUP(Table3[[#This Row],[date of birth]],Table3[date of birth],1,FALSE)</f>
        <v>11-Nov-1972</v>
      </c>
      <c r="M741" s="11">
        <f>VLOOKUP(Table3[[#This Row],[age]],Table3[age],1,FALSE)</f>
        <v>50</v>
      </c>
      <c r="N741" s="65">
        <f>VLOOKUP(Table3[[#This Row],[charges2]],Table3[charges2],1,FALSE)</f>
        <v>6253.85</v>
      </c>
      <c r="O741" s="11" t="str">
        <f>VLOOKUP(Table3[[#This Row],[HOSPITAL TIER2]],Table3[HOSPITAL TIER2],1,FALSE)</f>
        <v>tier - 2</v>
      </c>
      <c r="P741" s="11" t="str">
        <f>VLOOKUP(Table3[[#This Row],[city tier2]],Table3[city tier2],1,FALSE)</f>
        <v>tier - 2</v>
      </c>
      <c r="Q741" s="11" t="str">
        <f>VLOOKUP(Table3[[#This Row],[state id2]],Table3[state id2],1,FALSE)</f>
        <v>R1013</v>
      </c>
      <c r="R741" s="11">
        <f t="shared" si="22"/>
        <v>-4.8502273517730406E-2</v>
      </c>
      <c r="S741" s="11">
        <f t="shared" si="23"/>
        <v>3.7323089356118819E-2</v>
      </c>
    </row>
    <row r="742" spans="1:19" x14ac:dyDescent="0.25">
      <c r="A742" s="20" t="str">
        <f>VLOOKUP('Customer Names'!A742,'Customer Names'!A742:A3077,1,FALSE)</f>
        <v>Id741</v>
      </c>
      <c r="B742" s="20" t="str">
        <f>VLOOKUP(Table6[[#This Row],[NAME]],Table6[NAME],1,FALSE)</f>
        <v>Chris</v>
      </c>
      <c r="C742" s="11">
        <f>VLOOKUP(Table4[[#This Row],[BMI]],Table4[BMI],1,FALSE)</f>
        <v>28.31</v>
      </c>
      <c r="D742" s="11">
        <f>VLOOKUP(Table4[[#This Row],[HBA1C]],Table4[HBA1C],1,FALSE)</f>
        <v>5.96</v>
      </c>
      <c r="E742" s="11" t="str">
        <f>VLOOKUP(Table4[[#This Row],[Any Transplants]],Table4[Any Transplants],1,FALSE)</f>
        <v>No</v>
      </c>
      <c r="F742" s="11" t="str">
        <f>VLOOKUP(Table4[[#This Row],[Cancer history]],Table4[Cancer history],1,FALSE)</f>
        <v>No</v>
      </c>
      <c r="G742" s="11" t="str">
        <f>VLOOKUP(Table4[[#This Row],[Smoker2]],Table4[Smoker2],1,FALSE)</f>
        <v>NO</v>
      </c>
      <c r="H742" s="11" t="str">
        <f>VLOOKUP(Table4[[#This Row],[Heart Issues]],Table4[Heart Issues],1,FALSE)</f>
        <v>yes</v>
      </c>
      <c r="I742" s="11">
        <f>VLOOKUP(Table4[[#This Row],[Number of Major Surgeries]],Table4[Number of Major Surgeries],1,FALSE)</f>
        <v>2</v>
      </c>
      <c r="J742" s="11" t="str">
        <f>VLOOKUP('Medical Examinations'!M742,'Medical Examinations'!M742:M3076,1,FALSE)</f>
        <v>over weight</v>
      </c>
      <c r="K742" s="11" t="str">
        <f>VLOOKUP('Medical Examinations'!N742,'Medical Examinations'!N742:N3076,1,FALSE)</f>
        <v>prediabetes</v>
      </c>
      <c r="L742" s="11" t="str">
        <f>VLOOKUP(Table3[[#This Row],[date of birth]],Table3[date of birth],1,FALSE)</f>
        <v>8-Sep-1972</v>
      </c>
      <c r="M742" s="11">
        <f>VLOOKUP(Table3[[#This Row],[age]],Table3[age],1,FALSE)</f>
        <v>50</v>
      </c>
      <c r="N742" s="65">
        <f>VLOOKUP(Table3[[#This Row],[charges2]],Table3[charges2],1,FALSE)</f>
        <v>6254.13</v>
      </c>
      <c r="O742" s="11" t="str">
        <f>VLOOKUP(Table3[[#This Row],[HOSPITAL TIER2]],Table3[HOSPITAL TIER2],1,FALSE)</f>
        <v>tier - 2</v>
      </c>
      <c r="P742" s="11" t="str">
        <f>VLOOKUP(Table3[[#This Row],[city tier2]],Table3[city tier2],1,FALSE)</f>
        <v>tier - 2</v>
      </c>
      <c r="Q742" s="11" t="str">
        <f>VLOOKUP(Table3[[#This Row],[state id2]],Table3[state id2],1,FALSE)</f>
        <v>R1012</v>
      </c>
      <c r="R742" s="11">
        <f t="shared" si="22"/>
        <v>-4.8668460868277932E-2</v>
      </c>
      <c r="S742" s="11">
        <f t="shared" si="23"/>
        <v>3.7564534102123133E-2</v>
      </c>
    </row>
    <row r="743" spans="1:19" x14ac:dyDescent="0.25">
      <c r="A743" s="20" t="str">
        <f>VLOOKUP('Customer Names'!A743,'Customer Names'!A743:A3078,1,FALSE)</f>
        <v>Id742</v>
      </c>
      <c r="B743" s="20" t="str">
        <f>VLOOKUP(Table6[[#This Row],[NAME]],Table6[NAME],1,FALSE)</f>
        <v>Michael E.</v>
      </c>
      <c r="C743" s="11">
        <f>VLOOKUP(Table4[[#This Row],[BMI]],Table4[BMI],1,FALSE)</f>
        <v>21.565000000000001</v>
      </c>
      <c r="D743" s="11">
        <f>VLOOKUP(Table4[[#This Row],[HBA1C]],Table4[HBA1C],1,FALSE)</f>
        <v>4.95</v>
      </c>
      <c r="E743" s="11" t="str">
        <f>VLOOKUP(Table4[[#This Row],[Any Transplants]],Table4[Any Transplants],1,FALSE)</f>
        <v>yes</v>
      </c>
      <c r="F743" s="11" t="str">
        <f>VLOOKUP(Table4[[#This Row],[Cancer history]],Table4[Cancer history],1,FALSE)</f>
        <v>No</v>
      </c>
      <c r="G743" s="11" t="str">
        <f>VLOOKUP(Table4[[#This Row],[Smoker2]],Table4[Smoker2],1,FALSE)</f>
        <v>YES</v>
      </c>
      <c r="H743" s="11" t="str">
        <f>VLOOKUP(Table4[[#This Row],[Heart Issues]],Table4[Heart Issues],1,FALSE)</f>
        <v>No</v>
      </c>
      <c r="I743" s="11">
        <f>VLOOKUP(Table4[[#This Row],[Number of Major Surgeries]],Table4[Number of Major Surgeries],1,FALSE)</f>
        <v>1</v>
      </c>
      <c r="J743" s="11" t="str">
        <f>VLOOKUP('Medical Examinations'!M743,'Medical Examinations'!M743:M3077,1,FALSE)</f>
        <v>normal weight</v>
      </c>
      <c r="K743" s="11" t="str">
        <f>VLOOKUP('Medical Examinations'!N743,'Medical Examinations'!N743:N3077,1,FALSE)</f>
        <v>normal</v>
      </c>
      <c r="L743" s="11" t="str">
        <f>VLOOKUP(Table3[[#This Row],[date of birth]],Table3[date of birth],1,FALSE)</f>
        <v>11-Oct-1970</v>
      </c>
      <c r="M743" s="11">
        <f>VLOOKUP(Table3[[#This Row],[age]],Table3[age],1,FALSE)</f>
        <v>52</v>
      </c>
      <c r="N743" s="65">
        <f>VLOOKUP(Table3[[#This Row],[charges2]],Table3[charges2],1,FALSE)</f>
        <v>6255.38</v>
      </c>
      <c r="O743" s="11" t="str">
        <f>VLOOKUP(Table3[[#This Row],[HOSPITAL TIER2]],Table3[HOSPITAL TIER2],1,FALSE)</f>
        <v>tier - 2</v>
      </c>
      <c r="P743" s="11" t="str">
        <f>VLOOKUP(Table3[[#This Row],[city tier2]],Table3[city tier2],1,FALSE)</f>
        <v>tier - 2</v>
      </c>
      <c r="Q743" s="11" t="str">
        <f>VLOOKUP(Table3[[#This Row],[state id2]],Table3[state id2],1,FALSE)</f>
        <v>R1013</v>
      </c>
      <c r="R743" s="11">
        <f t="shared" si="22"/>
        <v>-4.8636611179964984E-2</v>
      </c>
      <c r="S743" s="11">
        <f t="shared" si="23"/>
        <v>3.7634124184649134E-2</v>
      </c>
    </row>
    <row r="744" spans="1:19" x14ac:dyDescent="0.25">
      <c r="A744" s="20" t="str">
        <f>VLOOKUP('Customer Names'!A744,'Customer Names'!A744:A3079,1,FALSE)</f>
        <v>Id743</v>
      </c>
      <c r="B744" s="20" t="str">
        <f>VLOOKUP(Table6[[#This Row],[NAME]],Table6[NAME],1,FALSE)</f>
        <v>.  Lauren</v>
      </c>
      <c r="C744" s="11">
        <f>VLOOKUP(Table4[[#This Row],[BMI]],Table4[BMI],1,FALSE)</f>
        <v>35.590000000000003</v>
      </c>
      <c r="D744" s="11">
        <f>VLOOKUP(Table4[[#This Row],[HBA1C]],Table4[HBA1C],1,FALSE)</f>
        <v>5.21</v>
      </c>
      <c r="E744" s="11" t="str">
        <f>VLOOKUP(Table4[[#This Row],[Any Transplants]],Table4[Any Transplants],1,FALSE)</f>
        <v>No</v>
      </c>
      <c r="F744" s="11" t="str">
        <f>VLOOKUP(Table4[[#This Row],[Cancer history]],Table4[Cancer history],1,FALSE)</f>
        <v>Yes</v>
      </c>
      <c r="G744" s="11" t="str">
        <f>VLOOKUP(Table4[[#This Row],[Smoker2]],Table4[Smoker2],1,FALSE)</f>
        <v>NO</v>
      </c>
      <c r="H744" s="11" t="str">
        <f>VLOOKUP(Table4[[#This Row],[Heart Issues]],Table4[Heart Issues],1,FALSE)</f>
        <v>yes</v>
      </c>
      <c r="I744" s="11">
        <f>VLOOKUP(Table4[[#This Row],[Number of Major Surgeries]],Table4[Number of Major Surgeries],1,FALSE)</f>
        <v>1</v>
      </c>
      <c r="J744" s="11" t="str">
        <f>VLOOKUP('Medical Examinations'!M744,'Medical Examinations'!M744:M3078,1,FALSE)</f>
        <v>obesity</v>
      </c>
      <c r="K744" s="11" t="str">
        <f>VLOOKUP('Medical Examinations'!N744,'Medical Examinations'!N744:N3078,1,FALSE)</f>
        <v>normal</v>
      </c>
      <c r="L744" s="11" t="str">
        <f>VLOOKUP(Table3[[#This Row],[date of birth]],Table3[date of birth],1,FALSE)</f>
        <v>17-Oct-1995</v>
      </c>
      <c r="M744" s="11">
        <f>VLOOKUP(Table3[[#This Row],[age]],Table3[age],1,FALSE)</f>
        <v>27</v>
      </c>
      <c r="N744" s="65">
        <f>VLOOKUP(Table3[[#This Row],[charges2]],Table3[charges2],1,FALSE)</f>
        <v>6261.2</v>
      </c>
      <c r="O744" s="11" t="str">
        <f>VLOOKUP(Table3[[#This Row],[HOSPITAL TIER2]],Table3[HOSPITAL TIER2],1,FALSE)</f>
        <v>tier - 2</v>
      </c>
      <c r="P744" s="11" t="str">
        <f>VLOOKUP(Table3[[#This Row],[city tier2]],Table3[city tier2],1,FALSE)</f>
        <v>tier - 1</v>
      </c>
      <c r="Q744" s="11" t="str">
        <f>VLOOKUP(Table3[[#This Row],[state id2]],Table3[state id2],1,FALSE)</f>
        <v>R1026</v>
      </c>
      <c r="R744" s="11">
        <f t="shared" si="22"/>
        <v>-4.8266016138497465E-2</v>
      </c>
      <c r="S744" s="11">
        <f t="shared" si="23"/>
        <v>3.7920559547042501E-2</v>
      </c>
    </row>
    <row r="745" spans="1:19" x14ac:dyDescent="0.25">
      <c r="A745" s="20" t="str">
        <f>VLOOKUP('Customer Names'!A745,'Customer Names'!A745:A3080,1,FALSE)</f>
        <v>Id744</v>
      </c>
      <c r="B745" s="20" t="str">
        <f>VLOOKUP(Table6[[#This Row],[NAME]],Table6[NAME],1,FALSE)</f>
        <v>.  Kathryn E</v>
      </c>
      <c r="C745" s="11">
        <f>VLOOKUP(Table4[[#This Row],[BMI]],Table4[BMI],1,FALSE)</f>
        <v>43.44</v>
      </c>
      <c r="D745" s="11">
        <f>VLOOKUP(Table4[[#This Row],[HBA1C]],Table4[HBA1C],1,FALSE)</f>
        <v>4.8600000000000003</v>
      </c>
      <c r="E745" s="11" t="str">
        <f>VLOOKUP(Table4[[#This Row],[Any Transplants]],Table4[Any Transplants],1,FALSE)</f>
        <v>No</v>
      </c>
      <c r="F745" s="11" t="str">
        <f>VLOOKUP(Table4[[#This Row],[Cancer history]],Table4[Cancer history],1,FALSE)</f>
        <v>No</v>
      </c>
      <c r="G745" s="11" t="str">
        <f>VLOOKUP(Table4[[#This Row],[Smoker2]],Table4[Smoker2],1,FALSE)</f>
        <v>NO</v>
      </c>
      <c r="H745" s="11" t="str">
        <f>VLOOKUP(Table4[[#This Row],[Heart Issues]],Table4[Heart Issues],1,FALSE)</f>
        <v>yes</v>
      </c>
      <c r="I745" s="11">
        <f>VLOOKUP(Table4[[#This Row],[Number of Major Surgeries]],Table4[Number of Major Surgeries],1,FALSE)</f>
        <v>0</v>
      </c>
      <c r="J745" s="11" t="str">
        <f>VLOOKUP('Medical Examinations'!M745,'Medical Examinations'!M745:M3079,1,FALSE)</f>
        <v>obesity</v>
      </c>
      <c r="K745" s="11" t="str">
        <f>VLOOKUP('Medical Examinations'!N745,'Medical Examinations'!N745:N3079,1,FALSE)</f>
        <v>normal</v>
      </c>
      <c r="L745" s="11" t="str">
        <f>VLOOKUP(Table3[[#This Row],[date of birth]],Table3[date of birth],1,FALSE)</f>
        <v>25-Sep-1984</v>
      </c>
      <c r="M745" s="11">
        <f>VLOOKUP(Table3[[#This Row],[age]],Table3[age],1,FALSE)</f>
        <v>38</v>
      </c>
      <c r="N745" s="65">
        <f>VLOOKUP(Table3[[#This Row],[charges2]],Table3[charges2],1,FALSE)</f>
        <v>6269.33</v>
      </c>
      <c r="O745" s="11" t="str">
        <f>VLOOKUP(Table3[[#This Row],[HOSPITAL TIER2]],Table3[HOSPITAL TIER2],1,FALSE)</f>
        <v>tier - 2</v>
      </c>
      <c r="P745" s="11" t="str">
        <f>VLOOKUP(Table3[[#This Row],[city tier2]],Table3[city tier2],1,FALSE)</f>
        <v>tier - 1</v>
      </c>
      <c r="Q745" s="11" t="str">
        <f>VLOOKUP(Table3[[#This Row],[state id2]],Table3[state id2],1,FALSE)</f>
        <v>R1013</v>
      </c>
      <c r="R745" s="11">
        <f t="shared" si="22"/>
        <v>-4.7572532405277174E-2</v>
      </c>
      <c r="S745" s="11">
        <f t="shared" si="23"/>
        <v>3.7428786965782376E-2</v>
      </c>
    </row>
    <row r="746" spans="1:19" x14ac:dyDescent="0.25">
      <c r="A746" s="20" t="str">
        <f>VLOOKUP('Customer Names'!A746,'Customer Names'!A746:A3081,1,FALSE)</f>
        <v>Id745</v>
      </c>
      <c r="B746" s="20" t="str">
        <f>VLOOKUP(Table6[[#This Row],[NAME]],Table6[NAME],1,FALSE)</f>
        <v>Polly</v>
      </c>
      <c r="C746" s="11">
        <f>VLOOKUP(Table4[[#This Row],[BMI]],Table4[BMI],1,FALSE)</f>
        <v>21.754999999999999</v>
      </c>
      <c r="D746" s="11">
        <f>VLOOKUP(Table4[[#This Row],[HBA1C]],Table4[HBA1C],1,FALSE)</f>
        <v>7.79</v>
      </c>
      <c r="E746" s="11" t="str">
        <f>VLOOKUP(Table4[[#This Row],[Any Transplants]],Table4[Any Transplants],1,FALSE)</f>
        <v>No</v>
      </c>
      <c r="F746" s="11" t="str">
        <f>VLOOKUP(Table4[[#This Row],[Cancer history]],Table4[Cancer history],1,FALSE)</f>
        <v>No</v>
      </c>
      <c r="G746" s="11" t="str">
        <f>VLOOKUP(Table4[[#This Row],[Smoker2]],Table4[Smoker2],1,FALSE)</f>
        <v>NO</v>
      </c>
      <c r="H746" s="11" t="str">
        <f>VLOOKUP(Table4[[#This Row],[Heart Issues]],Table4[Heart Issues],1,FALSE)</f>
        <v>yes</v>
      </c>
      <c r="I746" s="11">
        <f>VLOOKUP(Table4[[#This Row],[Number of Major Surgeries]],Table4[Number of Major Surgeries],1,FALSE)</f>
        <v>0</v>
      </c>
      <c r="J746" s="11" t="str">
        <f>VLOOKUP('Medical Examinations'!M746,'Medical Examinations'!M746:M3080,1,FALSE)</f>
        <v>normal weight</v>
      </c>
      <c r="K746" s="11" t="str">
        <f>VLOOKUP('Medical Examinations'!N746,'Medical Examinations'!N746:N3080,1,FALSE)</f>
        <v>diabetes</v>
      </c>
      <c r="L746" s="11" t="str">
        <f>VLOOKUP(Table3[[#This Row],[date of birth]],Table3[date of birth],1,FALSE)</f>
        <v>30-Jun-1981</v>
      </c>
      <c r="M746" s="11">
        <f>VLOOKUP(Table3[[#This Row],[age]],Table3[age],1,FALSE)</f>
        <v>41</v>
      </c>
      <c r="N746" s="65">
        <f>VLOOKUP(Table3[[#This Row],[charges2]],Table3[charges2],1,FALSE)</f>
        <v>6272.48</v>
      </c>
      <c r="O746" s="11" t="str">
        <f>VLOOKUP(Table3[[#This Row],[HOSPITAL TIER2]],Table3[HOSPITAL TIER2],1,FALSE)</f>
        <v>tier - 1</v>
      </c>
      <c r="P746" s="11" t="str">
        <f>VLOOKUP(Table3[[#This Row],[city tier2]],Table3[city tier2],1,FALSE)</f>
        <v>tier - 3</v>
      </c>
      <c r="Q746" s="11" t="str">
        <f>VLOOKUP(Table3[[#This Row],[state id2]],Table3[state id2],1,FALSE)</f>
        <v>R1013</v>
      </c>
      <c r="R746" s="11">
        <f t="shared" si="22"/>
        <v>-4.7020671916828148E-2</v>
      </c>
      <c r="S746" s="11">
        <f t="shared" si="23"/>
        <v>3.7193201915620915E-2</v>
      </c>
    </row>
    <row r="747" spans="1:19" x14ac:dyDescent="0.25">
      <c r="A747" s="20" t="str">
        <f>VLOOKUP('Customer Names'!A747,'Customer Names'!A747:A3082,1,FALSE)</f>
        <v>Id746</v>
      </c>
      <c r="B747" s="20" t="str">
        <f>VLOOKUP(Table6[[#This Row],[NAME]],Table6[NAME],1,FALSE)</f>
        <v>Mark H.</v>
      </c>
      <c r="C747" s="11">
        <f>VLOOKUP(Table4[[#This Row],[BMI]],Table4[BMI],1,FALSE)</f>
        <v>44.55</v>
      </c>
      <c r="D747" s="11">
        <f>VLOOKUP(Table4[[#This Row],[HBA1C]],Table4[HBA1C],1,FALSE)</f>
        <v>7.12</v>
      </c>
      <c r="E747" s="11" t="str">
        <f>VLOOKUP(Table4[[#This Row],[Any Transplants]],Table4[Any Transplants],1,FALSE)</f>
        <v>No</v>
      </c>
      <c r="F747" s="11" t="str">
        <f>VLOOKUP(Table4[[#This Row],[Cancer history]],Table4[Cancer history],1,FALSE)</f>
        <v>No</v>
      </c>
      <c r="G747" s="11" t="str">
        <f>VLOOKUP(Table4[[#This Row],[Smoker2]],Table4[Smoker2],1,FALSE)</f>
        <v>NO</v>
      </c>
      <c r="H747" s="11" t="str">
        <f>VLOOKUP(Table4[[#This Row],[Heart Issues]],Table4[Heart Issues],1,FALSE)</f>
        <v>yes</v>
      </c>
      <c r="I747" s="11">
        <f>VLOOKUP(Table4[[#This Row],[Number of Major Surgeries]],Table4[Number of Major Surgeries],1,FALSE)</f>
        <v>1</v>
      </c>
      <c r="J747" s="11" t="str">
        <f>VLOOKUP('Medical Examinations'!M747,'Medical Examinations'!M747:M3081,1,FALSE)</f>
        <v>obesity</v>
      </c>
      <c r="K747" s="11" t="str">
        <f>VLOOKUP('Medical Examinations'!N747,'Medical Examinations'!N747:N3081,1,FALSE)</f>
        <v>diabetes</v>
      </c>
      <c r="L747" s="11" t="str">
        <f>VLOOKUP(Table3[[#This Row],[date of birth]],Table3[date of birth],1,FALSE)</f>
        <v>16-Oct-1993</v>
      </c>
      <c r="M747" s="11">
        <f>VLOOKUP(Table3[[#This Row],[age]],Table3[age],1,FALSE)</f>
        <v>29</v>
      </c>
      <c r="N747" s="65">
        <f>VLOOKUP(Table3[[#This Row],[charges2]],Table3[charges2],1,FALSE)</f>
        <v>6276.3</v>
      </c>
      <c r="O747" s="11" t="str">
        <f>VLOOKUP(Table3[[#This Row],[HOSPITAL TIER2]],Table3[HOSPITAL TIER2],1,FALSE)</f>
        <v>tier - 2</v>
      </c>
      <c r="P747" s="11" t="str">
        <f>VLOOKUP(Table3[[#This Row],[city tier2]],Table3[city tier2],1,FALSE)</f>
        <v>tier - 1</v>
      </c>
      <c r="Q747" s="11" t="str">
        <f>VLOOKUP(Table3[[#This Row],[state id2]],Table3[state id2],1,FALSE)</f>
        <v>R1025</v>
      </c>
      <c r="R747" s="11">
        <f t="shared" si="22"/>
        <v>-4.7205147746971259E-2</v>
      </c>
      <c r="S747" s="11">
        <f t="shared" si="23"/>
        <v>3.7307914064489071E-2</v>
      </c>
    </row>
    <row r="748" spans="1:19" x14ac:dyDescent="0.25">
      <c r="A748" s="20" t="str">
        <f>VLOOKUP('Customer Names'!A748,'Customer Names'!A748:A3083,1,FALSE)</f>
        <v>Id747</v>
      </c>
      <c r="B748" s="20" t="str">
        <f>VLOOKUP(Table6[[#This Row],[NAME]],Table6[NAME],1,FALSE)</f>
        <v>.  Jessie M.</v>
      </c>
      <c r="C748" s="11">
        <f>VLOOKUP(Table4[[#This Row],[BMI]],Table4[BMI],1,FALSE)</f>
        <v>43.32</v>
      </c>
      <c r="D748" s="11">
        <f>VLOOKUP(Table4[[#This Row],[HBA1C]],Table4[HBA1C],1,FALSE)</f>
        <v>4.67</v>
      </c>
      <c r="E748" s="11" t="str">
        <f>VLOOKUP(Table4[[#This Row],[Any Transplants]],Table4[Any Transplants],1,FALSE)</f>
        <v>No</v>
      </c>
      <c r="F748" s="11" t="str">
        <f>VLOOKUP(Table4[[#This Row],[Cancer history]],Table4[Cancer history],1,FALSE)</f>
        <v>No</v>
      </c>
      <c r="G748" s="11" t="str">
        <f>VLOOKUP(Table4[[#This Row],[Smoker2]],Table4[Smoker2],1,FALSE)</f>
        <v>NO</v>
      </c>
      <c r="H748" s="11" t="str">
        <f>VLOOKUP(Table4[[#This Row],[Heart Issues]],Table4[Heart Issues],1,FALSE)</f>
        <v>yes</v>
      </c>
      <c r="I748" s="11">
        <f>VLOOKUP(Table4[[#This Row],[Number of Major Surgeries]],Table4[Number of Major Surgeries],1,FALSE)</f>
        <v>0</v>
      </c>
      <c r="J748" s="11" t="str">
        <f>VLOOKUP('Medical Examinations'!M748,'Medical Examinations'!M748:M3082,1,FALSE)</f>
        <v>obesity</v>
      </c>
      <c r="K748" s="11" t="str">
        <f>VLOOKUP('Medical Examinations'!N748,'Medical Examinations'!N748:N3082,1,FALSE)</f>
        <v>normal</v>
      </c>
      <c r="L748" s="11" t="str">
        <f>VLOOKUP(Table3[[#This Row],[date of birth]],Table3[date of birth],1,FALSE)</f>
        <v>24-Nov-1981</v>
      </c>
      <c r="M748" s="11">
        <f>VLOOKUP(Table3[[#This Row],[age]],Table3[age],1,FALSE)</f>
        <v>41</v>
      </c>
      <c r="N748" s="65">
        <f>VLOOKUP(Table3[[#This Row],[charges2]],Table3[charges2],1,FALSE)</f>
        <v>6282.24</v>
      </c>
      <c r="O748" s="11" t="str">
        <f>VLOOKUP(Table3[[#This Row],[HOSPITAL TIER2]],Table3[HOSPITAL TIER2],1,FALSE)</f>
        <v>tier - 2</v>
      </c>
      <c r="P748" s="11" t="str">
        <f>VLOOKUP(Table3[[#This Row],[city tier2]],Table3[city tier2],1,FALSE)</f>
        <v>tier - 1</v>
      </c>
      <c r="Q748" s="11" t="str">
        <f>VLOOKUP(Table3[[#This Row],[state id2]],Table3[state id2],1,FALSE)</f>
        <v>R1011</v>
      </c>
      <c r="R748" s="11">
        <f t="shared" si="22"/>
        <v>-4.5708411806752676E-2</v>
      </c>
      <c r="S748" s="11">
        <f t="shared" si="23"/>
        <v>3.7576589856151532E-2</v>
      </c>
    </row>
    <row r="749" spans="1:19" x14ac:dyDescent="0.25">
      <c r="A749" s="20" t="str">
        <f>VLOOKUP('Customer Names'!A749,'Customer Names'!A749:A3084,1,FALSE)</f>
        <v>Id748</v>
      </c>
      <c r="B749" s="20" t="str">
        <f>VLOOKUP(Table6[[#This Row],[NAME]],Table6[NAME],1,FALSE)</f>
        <v>Chris</v>
      </c>
      <c r="C749" s="11">
        <f>VLOOKUP(Table4[[#This Row],[BMI]],Table4[BMI],1,FALSE)</f>
        <v>31.23</v>
      </c>
      <c r="D749" s="11">
        <f>VLOOKUP(Table4[[#This Row],[HBA1C]],Table4[HBA1C],1,FALSE)</f>
        <v>9.1199999999999992</v>
      </c>
      <c r="E749" s="11" t="str">
        <f>VLOOKUP(Table4[[#This Row],[Any Transplants]],Table4[Any Transplants],1,FALSE)</f>
        <v>No</v>
      </c>
      <c r="F749" s="11" t="str">
        <f>VLOOKUP(Table4[[#This Row],[Cancer history]],Table4[Cancer history],1,FALSE)</f>
        <v>Yes</v>
      </c>
      <c r="G749" s="11" t="str">
        <f>VLOOKUP(Table4[[#This Row],[Smoker2]],Table4[Smoker2],1,FALSE)</f>
        <v>NO</v>
      </c>
      <c r="H749" s="11" t="str">
        <f>VLOOKUP(Table4[[#This Row],[Heart Issues]],Table4[Heart Issues],1,FALSE)</f>
        <v>yes</v>
      </c>
      <c r="I749" s="11">
        <f>VLOOKUP(Table4[[#This Row],[Number of Major Surgeries]],Table4[Number of Major Surgeries],1,FALSE)</f>
        <v>1</v>
      </c>
      <c r="J749" s="11" t="str">
        <f>VLOOKUP('Medical Examinations'!M749,'Medical Examinations'!M749:M3083,1,FALSE)</f>
        <v>obesity</v>
      </c>
      <c r="K749" s="11" t="str">
        <f>VLOOKUP('Medical Examinations'!N749,'Medical Examinations'!N749:N3083,1,FALSE)</f>
        <v>diabetes</v>
      </c>
      <c r="L749" s="11" t="str">
        <f>VLOOKUP(Table3[[#This Row],[date of birth]],Table3[date of birth],1,FALSE)</f>
        <v>26-Aug-1981</v>
      </c>
      <c r="M749" s="11">
        <f>VLOOKUP(Table3[[#This Row],[age]],Table3[age],1,FALSE)</f>
        <v>41</v>
      </c>
      <c r="N749" s="65">
        <f>VLOOKUP(Table3[[#This Row],[charges2]],Table3[charges2],1,FALSE)</f>
        <v>6289.75</v>
      </c>
      <c r="O749" s="11" t="str">
        <f>VLOOKUP(Table3[[#This Row],[HOSPITAL TIER2]],Table3[HOSPITAL TIER2],1,FALSE)</f>
        <v>tier - 2</v>
      </c>
      <c r="P749" s="11" t="str">
        <f>VLOOKUP(Table3[[#This Row],[city tier2]],Table3[city tier2],1,FALSE)</f>
        <v>tier - 3</v>
      </c>
      <c r="Q749" s="11" t="str">
        <f>VLOOKUP(Table3[[#This Row],[state id2]],Table3[state id2],1,FALSE)</f>
        <v>R1013</v>
      </c>
      <c r="R749" s="11">
        <f t="shared" si="22"/>
        <v>-4.5435744922001045E-2</v>
      </c>
      <c r="S749" s="11">
        <f t="shared" si="23"/>
        <v>3.7439324375358227E-2</v>
      </c>
    </row>
    <row r="750" spans="1:19" x14ac:dyDescent="0.25">
      <c r="A750" s="20" t="str">
        <f>VLOOKUP('Customer Names'!A750,'Customer Names'!A750:A3085,1,FALSE)</f>
        <v>Id749</v>
      </c>
      <c r="B750" s="20" t="str">
        <f>VLOOKUP(Table6[[#This Row],[NAME]],Table6[NAME],1,FALSE)</f>
        <v>Daniel</v>
      </c>
      <c r="C750" s="11">
        <f>VLOOKUP(Table4[[#This Row],[BMI]],Table4[BMI],1,FALSE)</f>
        <v>42.81</v>
      </c>
      <c r="D750" s="11">
        <f>VLOOKUP(Table4[[#This Row],[HBA1C]],Table4[HBA1C],1,FALSE)</f>
        <v>4.1500000000000004</v>
      </c>
      <c r="E750" s="11" t="str">
        <f>VLOOKUP(Table4[[#This Row],[Any Transplants]],Table4[Any Transplants],1,FALSE)</f>
        <v>No</v>
      </c>
      <c r="F750" s="11" t="str">
        <f>VLOOKUP(Table4[[#This Row],[Cancer history]],Table4[Cancer history],1,FALSE)</f>
        <v>No</v>
      </c>
      <c r="G750" s="11" t="str">
        <f>VLOOKUP(Table4[[#This Row],[Smoker2]],Table4[Smoker2],1,FALSE)</f>
        <v>NO</v>
      </c>
      <c r="H750" s="11" t="str">
        <f>VLOOKUP(Table4[[#This Row],[Heart Issues]],Table4[Heart Issues],1,FALSE)</f>
        <v>No</v>
      </c>
      <c r="I750" s="11">
        <f>VLOOKUP(Table4[[#This Row],[Number of Major Surgeries]],Table4[Number of Major Surgeries],1,FALSE)</f>
        <v>1</v>
      </c>
      <c r="J750" s="11" t="str">
        <f>VLOOKUP('Medical Examinations'!M750,'Medical Examinations'!M750:M3084,1,FALSE)</f>
        <v>obesity</v>
      </c>
      <c r="K750" s="11" t="str">
        <f>VLOOKUP('Medical Examinations'!N750,'Medical Examinations'!N750:N3084,1,FALSE)</f>
        <v>normal</v>
      </c>
      <c r="L750" s="11" t="str">
        <f>VLOOKUP(Table3[[#This Row],[date of birth]],Table3[date of birth],1,FALSE)</f>
        <v>4-Jul-1996</v>
      </c>
      <c r="M750" s="11">
        <f>VLOOKUP(Table3[[#This Row],[age]],Table3[age],1,FALSE)</f>
        <v>26</v>
      </c>
      <c r="N750" s="65">
        <f>VLOOKUP(Table3[[#This Row],[charges2]],Table3[charges2],1,FALSE)</f>
        <v>6293.63</v>
      </c>
      <c r="O750" s="11" t="str">
        <f>VLOOKUP(Table3[[#This Row],[HOSPITAL TIER2]],Table3[HOSPITAL TIER2],1,FALSE)</f>
        <v>tier - 2</v>
      </c>
      <c r="P750" s="11" t="str">
        <f>VLOOKUP(Table3[[#This Row],[city tier2]],Table3[city tier2],1,FALSE)</f>
        <v>tier - 3</v>
      </c>
      <c r="Q750" s="11" t="str">
        <f>VLOOKUP(Table3[[#This Row],[state id2]],Table3[state id2],1,FALSE)</f>
        <v>R1021</v>
      </c>
      <c r="R750" s="11">
        <f t="shared" si="22"/>
        <v>-4.5392254352698357E-2</v>
      </c>
      <c r="S750" s="11">
        <f t="shared" si="23"/>
        <v>3.7677455306830046E-2</v>
      </c>
    </row>
    <row r="751" spans="1:19" x14ac:dyDescent="0.25">
      <c r="A751" s="20" t="str">
        <f>VLOOKUP('Customer Names'!A751,'Customer Names'!A751:A3086,1,FALSE)</f>
        <v>Id750</v>
      </c>
      <c r="B751" s="20" t="str">
        <f>VLOOKUP(Table6[[#This Row],[NAME]],Table6[NAME],1,FALSE)</f>
        <v>Megan</v>
      </c>
      <c r="C751" s="11">
        <f>VLOOKUP(Table4[[#This Row],[BMI]],Table4[BMI],1,FALSE)</f>
        <v>35.909999999999997</v>
      </c>
      <c r="D751" s="11">
        <f>VLOOKUP(Table4[[#This Row],[HBA1C]],Table4[HBA1C],1,FALSE)</f>
        <v>6.72</v>
      </c>
      <c r="E751" s="11" t="str">
        <f>VLOOKUP(Table4[[#This Row],[Any Transplants]],Table4[Any Transplants],1,FALSE)</f>
        <v>No</v>
      </c>
      <c r="F751" s="11" t="str">
        <f>VLOOKUP(Table4[[#This Row],[Cancer history]],Table4[Cancer history],1,FALSE)</f>
        <v>No</v>
      </c>
      <c r="G751" s="11" t="str">
        <f>VLOOKUP(Table4[[#This Row],[Smoker2]],Table4[Smoker2],1,FALSE)</f>
        <v>NO</v>
      </c>
      <c r="H751" s="11" t="str">
        <f>VLOOKUP(Table4[[#This Row],[Heart Issues]],Table4[Heart Issues],1,FALSE)</f>
        <v>yes</v>
      </c>
      <c r="I751" s="11">
        <f>VLOOKUP(Table4[[#This Row],[Number of Major Surgeries]],Table4[Number of Major Surgeries],1,FALSE)</f>
        <v>2</v>
      </c>
      <c r="J751" s="11" t="str">
        <f>VLOOKUP('Medical Examinations'!M751,'Medical Examinations'!M751:M3085,1,FALSE)</f>
        <v>obesity</v>
      </c>
      <c r="K751" s="11" t="str">
        <f>VLOOKUP('Medical Examinations'!N751,'Medical Examinations'!N751:N3085,1,FALSE)</f>
        <v>diabetes</v>
      </c>
      <c r="L751" s="11" t="str">
        <f>VLOOKUP(Table3[[#This Row],[date of birth]],Table3[date of birth],1,FALSE)</f>
        <v>17-Sep-1974</v>
      </c>
      <c r="M751" s="11">
        <f>VLOOKUP(Table3[[#This Row],[age]],Table3[age],1,FALSE)</f>
        <v>48</v>
      </c>
      <c r="N751" s="65">
        <f>VLOOKUP(Table3[[#This Row],[charges2]],Table3[charges2],1,FALSE)</f>
        <v>6302.23</v>
      </c>
      <c r="O751" s="11" t="str">
        <f>VLOOKUP(Table3[[#This Row],[HOSPITAL TIER2]],Table3[HOSPITAL TIER2],1,FALSE)</f>
        <v>tier - 2</v>
      </c>
      <c r="P751" s="11" t="str">
        <f>VLOOKUP(Table3[[#This Row],[city tier2]],Table3[city tier2],1,FALSE)</f>
        <v>tier - 1</v>
      </c>
      <c r="Q751" s="11" t="str">
        <f>VLOOKUP(Table3[[#This Row],[state id2]],Table3[state id2],1,FALSE)</f>
        <v>R1013</v>
      </c>
      <c r="R751" s="11">
        <f t="shared" si="22"/>
        <v>-4.3789305678752631E-2</v>
      </c>
      <c r="S751" s="11">
        <f t="shared" si="23"/>
        <v>3.6693492165096014E-2</v>
      </c>
    </row>
    <row r="752" spans="1:19" x14ac:dyDescent="0.25">
      <c r="A752" s="20" t="str">
        <f>VLOOKUP('Customer Names'!A752,'Customer Names'!A752:A3087,1,FALSE)</f>
        <v>Id751</v>
      </c>
      <c r="B752" s="20" t="str">
        <f>VLOOKUP(Table6[[#This Row],[NAME]],Table6[NAME],1,FALSE)</f>
        <v>Kevin</v>
      </c>
      <c r="C752" s="11">
        <f>VLOOKUP(Table4[[#This Row],[BMI]],Table4[BMI],1,FALSE)</f>
        <v>36.65</v>
      </c>
      <c r="D752" s="11">
        <f>VLOOKUP(Table4[[#This Row],[HBA1C]],Table4[HBA1C],1,FALSE)</f>
        <v>5.01</v>
      </c>
      <c r="E752" s="11" t="str">
        <f>VLOOKUP(Table4[[#This Row],[Any Transplants]],Table4[Any Transplants],1,FALSE)</f>
        <v>No</v>
      </c>
      <c r="F752" s="11" t="str">
        <f>VLOOKUP(Table4[[#This Row],[Cancer history]],Table4[Cancer history],1,FALSE)</f>
        <v>Yes</v>
      </c>
      <c r="G752" s="11" t="str">
        <f>VLOOKUP(Table4[[#This Row],[Smoker2]],Table4[Smoker2],1,FALSE)</f>
        <v>NO</v>
      </c>
      <c r="H752" s="11" t="str">
        <f>VLOOKUP(Table4[[#This Row],[Heart Issues]],Table4[Heart Issues],1,FALSE)</f>
        <v>yes</v>
      </c>
      <c r="I752" s="11">
        <f>VLOOKUP(Table4[[#This Row],[Number of Major Surgeries]],Table4[Number of Major Surgeries],1,FALSE)</f>
        <v>1</v>
      </c>
      <c r="J752" s="11" t="str">
        <f>VLOOKUP('Medical Examinations'!M752,'Medical Examinations'!M752:M3086,1,FALSE)</f>
        <v>obesity</v>
      </c>
      <c r="K752" s="11" t="str">
        <f>VLOOKUP('Medical Examinations'!N752,'Medical Examinations'!N752:N3086,1,FALSE)</f>
        <v>normal</v>
      </c>
      <c r="L752" s="11" t="str">
        <f>VLOOKUP(Table3[[#This Row],[date of birth]],Table3[date of birth],1,FALSE)</f>
        <v>4-Sep-1969</v>
      </c>
      <c r="M752" s="11">
        <f>VLOOKUP(Table3[[#This Row],[age]],Table3[age],1,FALSE)</f>
        <v>53</v>
      </c>
      <c r="N752" s="65">
        <f>VLOOKUP(Table3[[#This Row],[charges2]],Table3[charges2],1,FALSE)</f>
        <v>6305.61</v>
      </c>
      <c r="O752" s="11" t="str">
        <f>VLOOKUP(Table3[[#This Row],[HOSPITAL TIER2]],Table3[HOSPITAL TIER2],1,FALSE)</f>
        <v>tier - 2</v>
      </c>
      <c r="P752" s="11" t="str">
        <f>VLOOKUP(Table3[[#This Row],[city tier2]],Table3[city tier2],1,FALSE)</f>
        <v>tier - 2</v>
      </c>
      <c r="Q752" s="11" t="str">
        <f>VLOOKUP(Table3[[#This Row],[state id2]],Table3[state id2],1,FALSE)</f>
        <v>R1012</v>
      </c>
      <c r="R752" s="11">
        <f t="shared" si="22"/>
        <v>-4.3962122066680362E-2</v>
      </c>
      <c r="S752" s="11">
        <f t="shared" si="23"/>
        <v>3.6671444622178466E-2</v>
      </c>
    </row>
    <row r="753" spans="1:19" x14ac:dyDescent="0.25">
      <c r="A753" s="20" t="str">
        <f>VLOOKUP('Customer Names'!A753,'Customer Names'!A753:A3088,1,FALSE)</f>
        <v>Id752</v>
      </c>
      <c r="B753" s="20" t="str">
        <f>VLOOKUP(Table6[[#This Row],[NAME]],Table6[NAME],1,FALSE)</f>
        <v>Caroline S.</v>
      </c>
      <c r="C753" s="11">
        <f>VLOOKUP(Table4[[#This Row],[BMI]],Table4[BMI],1,FALSE)</f>
        <v>22.04</v>
      </c>
      <c r="D753" s="11">
        <f>VLOOKUP(Table4[[#This Row],[HBA1C]],Table4[HBA1C],1,FALSE)</f>
        <v>10.9</v>
      </c>
      <c r="E753" s="11" t="str">
        <f>VLOOKUP(Table4[[#This Row],[Any Transplants]],Table4[Any Transplants],1,FALSE)</f>
        <v>No</v>
      </c>
      <c r="F753" s="11" t="str">
        <f>VLOOKUP(Table4[[#This Row],[Cancer history]],Table4[Cancer history],1,FALSE)</f>
        <v>No</v>
      </c>
      <c r="G753" s="11" t="str">
        <f>VLOOKUP(Table4[[#This Row],[Smoker2]],Table4[Smoker2],1,FALSE)</f>
        <v>NO</v>
      </c>
      <c r="H753" s="11" t="str">
        <f>VLOOKUP(Table4[[#This Row],[Heart Issues]],Table4[Heart Issues],1,FALSE)</f>
        <v>yes</v>
      </c>
      <c r="I753" s="11">
        <f>VLOOKUP(Table4[[#This Row],[Number of Major Surgeries]],Table4[Number of Major Surgeries],1,FALSE)</f>
        <v>2</v>
      </c>
      <c r="J753" s="11" t="str">
        <f>VLOOKUP('Medical Examinations'!M753,'Medical Examinations'!M753:M3087,1,FALSE)</f>
        <v>normal weight</v>
      </c>
      <c r="K753" s="11" t="str">
        <f>VLOOKUP('Medical Examinations'!N753,'Medical Examinations'!N753:N3087,1,FALSE)</f>
        <v>diabetes</v>
      </c>
      <c r="L753" s="11" t="str">
        <f>VLOOKUP(Table3[[#This Row],[date of birth]],Table3[date of birth],1,FALSE)</f>
        <v>27-Jul-2004</v>
      </c>
      <c r="M753" s="11">
        <f>VLOOKUP(Table3[[#This Row],[age]],Table3[age],1,FALSE)</f>
        <v>18</v>
      </c>
      <c r="N753" s="65">
        <f>VLOOKUP(Table3[[#This Row],[charges2]],Table3[charges2],1,FALSE)</f>
        <v>6311.11</v>
      </c>
      <c r="O753" s="11" t="str">
        <f>VLOOKUP(Table3[[#This Row],[HOSPITAL TIER2]],Table3[HOSPITAL TIER2],1,FALSE)</f>
        <v>tier - 2</v>
      </c>
      <c r="P753" s="11" t="str">
        <f>VLOOKUP(Table3[[#This Row],[city tier2]],Table3[city tier2],1,FALSE)</f>
        <v>tier - 2</v>
      </c>
      <c r="Q753" s="11" t="str">
        <f>VLOOKUP(Table3[[#This Row],[state id2]],Table3[state id2],1,FALSE)</f>
        <v>R1011</v>
      </c>
      <c r="R753" s="11">
        <f t="shared" si="22"/>
        <v>-4.441138302708595E-2</v>
      </c>
      <c r="S753" s="11">
        <f t="shared" si="23"/>
        <v>3.6982557370333687E-2</v>
      </c>
    </row>
    <row r="754" spans="1:19" x14ac:dyDescent="0.25">
      <c r="A754" s="20" t="str">
        <f>VLOOKUP('Customer Names'!A754,'Customer Names'!A754:A3089,1,FALSE)</f>
        <v>Id753</v>
      </c>
      <c r="B754" s="20" t="str">
        <f>VLOOKUP(Table6[[#This Row],[NAME]],Table6[NAME],1,FALSE)</f>
        <v>Nuta</v>
      </c>
      <c r="C754" s="11">
        <f>VLOOKUP(Table4[[#This Row],[BMI]],Table4[BMI],1,FALSE)</f>
        <v>31.824999999999999</v>
      </c>
      <c r="D754" s="11">
        <f>VLOOKUP(Table4[[#This Row],[HBA1C]],Table4[HBA1C],1,FALSE)</f>
        <v>5.52</v>
      </c>
      <c r="E754" s="11" t="str">
        <f>VLOOKUP(Table4[[#This Row],[Any Transplants]],Table4[Any Transplants],1,FALSE)</f>
        <v>No</v>
      </c>
      <c r="F754" s="11" t="str">
        <f>VLOOKUP(Table4[[#This Row],[Cancer history]],Table4[Cancer history],1,FALSE)</f>
        <v>No</v>
      </c>
      <c r="G754" s="11" t="str">
        <f>VLOOKUP(Table4[[#This Row],[Smoker2]],Table4[Smoker2],1,FALSE)</f>
        <v>NO</v>
      </c>
      <c r="H754" s="11" t="str">
        <f>VLOOKUP(Table4[[#This Row],[Heart Issues]],Table4[Heart Issues],1,FALSE)</f>
        <v>yes</v>
      </c>
      <c r="I754" s="11">
        <f>VLOOKUP(Table4[[#This Row],[Number of Major Surgeries]],Table4[Number of Major Surgeries],1,FALSE)</f>
        <v>1</v>
      </c>
      <c r="J754" s="11" t="str">
        <f>VLOOKUP('Medical Examinations'!M754,'Medical Examinations'!M754:M3088,1,FALSE)</f>
        <v>obesity</v>
      </c>
      <c r="K754" s="11" t="str">
        <f>VLOOKUP('Medical Examinations'!N754,'Medical Examinations'!N754:N3088,1,FALSE)</f>
        <v>normal</v>
      </c>
      <c r="L754" s="11" t="str">
        <f>VLOOKUP(Table3[[#This Row],[date of birth]],Table3[date of birth],1,FALSE)</f>
        <v>19-Nov-1985</v>
      </c>
      <c r="M754" s="11">
        <f>VLOOKUP(Table3[[#This Row],[age]],Table3[age],1,FALSE)</f>
        <v>37</v>
      </c>
      <c r="N754" s="65">
        <f>VLOOKUP(Table3[[#This Row],[charges2]],Table3[charges2],1,FALSE)</f>
        <v>6311.95</v>
      </c>
      <c r="O754" s="11" t="str">
        <f>VLOOKUP(Table3[[#This Row],[HOSPITAL TIER2]],Table3[HOSPITAL TIER2],1,FALSE)</f>
        <v>tier - 2</v>
      </c>
      <c r="P754" s="11" t="str">
        <f>VLOOKUP(Table3[[#This Row],[city tier2]],Table3[city tier2],1,FALSE)</f>
        <v>tier - 1</v>
      </c>
      <c r="Q754" s="11" t="str">
        <f>VLOOKUP(Table3[[#This Row],[state id2]],Table3[state id2],1,FALSE)</f>
        <v>R1011</v>
      </c>
      <c r="R754" s="11">
        <f t="shared" si="22"/>
        <v>-4.5767249505110984E-2</v>
      </c>
      <c r="S754" s="11">
        <f t="shared" si="23"/>
        <v>3.9940245754860278E-2</v>
      </c>
    </row>
    <row r="755" spans="1:19" x14ac:dyDescent="0.25">
      <c r="A755" s="20" t="str">
        <f>VLOOKUP('Customer Names'!A755,'Customer Names'!A755:A3090,1,FALSE)</f>
        <v>Id754</v>
      </c>
      <c r="B755" s="20" t="str">
        <f>VLOOKUP(Table6[[#This Row],[NAME]],Table6[NAME],1,FALSE)</f>
        <v>Margie</v>
      </c>
      <c r="C755" s="11">
        <f>VLOOKUP(Table4[[#This Row],[BMI]],Table4[BMI],1,FALSE)</f>
        <v>53.58</v>
      </c>
      <c r="D755" s="11">
        <f>VLOOKUP(Table4[[#This Row],[HBA1C]],Table4[HBA1C],1,FALSE)</f>
        <v>4.55</v>
      </c>
      <c r="E755" s="11" t="str">
        <f>VLOOKUP(Table4[[#This Row],[Any Transplants]],Table4[Any Transplants],1,FALSE)</f>
        <v>No</v>
      </c>
      <c r="F755" s="11" t="str">
        <f>VLOOKUP(Table4[[#This Row],[Cancer history]],Table4[Cancer history],1,FALSE)</f>
        <v>No</v>
      </c>
      <c r="G755" s="11" t="str">
        <f>VLOOKUP(Table4[[#This Row],[Smoker2]],Table4[Smoker2],1,FALSE)</f>
        <v>NO</v>
      </c>
      <c r="H755" s="11" t="str">
        <f>VLOOKUP(Table4[[#This Row],[Heart Issues]],Table4[Heart Issues],1,FALSE)</f>
        <v>No</v>
      </c>
      <c r="I755" s="11">
        <f>VLOOKUP(Table4[[#This Row],[Number of Major Surgeries]],Table4[Number of Major Surgeries],1,FALSE)</f>
        <v>1</v>
      </c>
      <c r="J755" s="11" t="str">
        <f>VLOOKUP('Medical Examinations'!M755,'Medical Examinations'!M755:M3089,1,FALSE)</f>
        <v>obesity</v>
      </c>
      <c r="K755" s="11" t="str">
        <f>VLOOKUP('Medical Examinations'!N755,'Medical Examinations'!N755:N3089,1,FALSE)</f>
        <v>normal</v>
      </c>
      <c r="L755" s="11" t="str">
        <f>VLOOKUP(Table3[[#This Row],[date of birth]],Table3[date of birth],1,FALSE)</f>
        <v>15-Dec-1985</v>
      </c>
      <c r="M755" s="11">
        <f>VLOOKUP(Table3[[#This Row],[age]],Table3[age],1,FALSE)</f>
        <v>37</v>
      </c>
      <c r="N755" s="65">
        <f>VLOOKUP(Table3[[#This Row],[charges2]],Table3[charges2],1,FALSE)</f>
        <v>6313.76</v>
      </c>
      <c r="O755" s="11" t="str">
        <f>VLOOKUP(Table3[[#This Row],[HOSPITAL TIER2]],Table3[HOSPITAL TIER2],1,FALSE)</f>
        <v>tier - 2</v>
      </c>
      <c r="P755" s="11" t="str">
        <f>VLOOKUP(Table3[[#This Row],[city tier2]],Table3[city tier2],1,FALSE)</f>
        <v>tier - 1</v>
      </c>
      <c r="Q755" s="11" t="str">
        <f>VLOOKUP(Table3[[#This Row],[state id2]],Table3[state id2],1,FALSE)</f>
        <v>R1013</v>
      </c>
      <c r="R755" s="11">
        <f t="shared" si="22"/>
        <v>-4.5643933907683121E-2</v>
      </c>
      <c r="S755" s="11">
        <f t="shared" si="23"/>
        <v>3.9779655174540053E-2</v>
      </c>
    </row>
    <row r="756" spans="1:19" x14ac:dyDescent="0.25">
      <c r="A756" s="20" t="str">
        <f>VLOOKUP('Customer Names'!A756,'Customer Names'!A756:A3091,1,FALSE)</f>
        <v>Id755</v>
      </c>
      <c r="B756" s="20" t="str">
        <f>VLOOKUP(Table6[[#This Row],[NAME]],Table6[NAME],1,FALSE)</f>
        <v>.  Heidi</v>
      </c>
      <c r="C756" s="11">
        <f>VLOOKUP(Table4[[#This Row],[BMI]],Table4[BMI],1,FALSE)</f>
        <v>34.299999999999997</v>
      </c>
      <c r="D756" s="11">
        <f>VLOOKUP(Table4[[#This Row],[HBA1C]],Table4[HBA1C],1,FALSE)</f>
        <v>11.76</v>
      </c>
      <c r="E756" s="11" t="str">
        <f>VLOOKUP(Table4[[#This Row],[Any Transplants]],Table4[Any Transplants],1,FALSE)</f>
        <v>No</v>
      </c>
      <c r="F756" s="11" t="str">
        <f>VLOOKUP(Table4[[#This Row],[Cancer history]],Table4[Cancer history],1,FALSE)</f>
        <v>No</v>
      </c>
      <c r="G756" s="11" t="str">
        <f>VLOOKUP(Table4[[#This Row],[Smoker2]],Table4[Smoker2],1,FALSE)</f>
        <v>NO</v>
      </c>
      <c r="H756" s="11" t="str">
        <f>VLOOKUP(Table4[[#This Row],[Heart Issues]],Table4[Heart Issues],1,FALSE)</f>
        <v>No</v>
      </c>
      <c r="I756" s="11">
        <f>VLOOKUP(Table4[[#This Row],[Number of Major Surgeries]],Table4[Number of Major Surgeries],1,FALSE)</f>
        <v>0</v>
      </c>
      <c r="J756" s="11" t="str">
        <f>VLOOKUP('Medical Examinations'!M756,'Medical Examinations'!M756:M3090,1,FALSE)</f>
        <v>obesity</v>
      </c>
      <c r="K756" s="11" t="str">
        <f>VLOOKUP('Medical Examinations'!N756,'Medical Examinations'!N756:N3090,1,FALSE)</f>
        <v>diabetes</v>
      </c>
      <c r="L756" s="11" t="str">
        <f>VLOOKUP(Table3[[#This Row],[date of birth]],Table3[date of birth],1,FALSE)</f>
        <v>13-Aug-1990</v>
      </c>
      <c r="M756" s="11">
        <f>VLOOKUP(Table3[[#This Row],[age]],Table3[age],1,FALSE)</f>
        <v>32</v>
      </c>
      <c r="N756" s="65">
        <f>VLOOKUP(Table3[[#This Row],[charges2]],Table3[charges2],1,FALSE)</f>
        <v>6334.34</v>
      </c>
      <c r="O756" s="11" t="str">
        <f>VLOOKUP(Table3[[#This Row],[HOSPITAL TIER2]],Table3[HOSPITAL TIER2],1,FALSE)</f>
        <v>tier - 2</v>
      </c>
      <c r="P756" s="11" t="str">
        <f>VLOOKUP(Table3[[#This Row],[city tier2]],Table3[city tier2],1,FALSE)</f>
        <v>tier - 2</v>
      </c>
      <c r="Q756" s="11" t="str">
        <f>VLOOKUP(Table3[[#This Row],[state id2]],Table3[state id2],1,FALSE)</f>
        <v>R1024</v>
      </c>
      <c r="R756" s="11">
        <f t="shared" si="22"/>
        <v>-4.4567959608628666E-2</v>
      </c>
      <c r="S756" s="11">
        <f t="shared" si="23"/>
        <v>3.9451134026627373E-2</v>
      </c>
    </row>
    <row r="757" spans="1:19" x14ac:dyDescent="0.25">
      <c r="A757" s="20" t="str">
        <f>VLOOKUP('Customer Names'!A757,'Customer Names'!A757:A3092,1,FALSE)</f>
        <v>Id756</v>
      </c>
      <c r="B757" s="20" t="str">
        <f>VLOOKUP(Table6[[#This Row],[NAME]],Table6[NAME],1,FALSE)</f>
        <v>Diego J</v>
      </c>
      <c r="C757" s="11">
        <f>VLOOKUP(Table4[[#This Row],[BMI]],Table4[BMI],1,FALSE)</f>
        <v>32.11</v>
      </c>
      <c r="D757" s="11">
        <f>VLOOKUP(Table4[[#This Row],[HBA1C]],Table4[HBA1C],1,FALSE)</f>
        <v>7.06</v>
      </c>
      <c r="E757" s="11" t="str">
        <f>VLOOKUP(Table4[[#This Row],[Any Transplants]],Table4[Any Transplants],1,FALSE)</f>
        <v>No</v>
      </c>
      <c r="F757" s="11" t="str">
        <f>VLOOKUP(Table4[[#This Row],[Cancer history]],Table4[Cancer history],1,FALSE)</f>
        <v>No</v>
      </c>
      <c r="G757" s="11" t="str">
        <f>VLOOKUP(Table4[[#This Row],[Smoker2]],Table4[Smoker2],1,FALSE)</f>
        <v>NO</v>
      </c>
      <c r="H757" s="11" t="str">
        <f>VLOOKUP(Table4[[#This Row],[Heart Issues]],Table4[Heart Issues],1,FALSE)</f>
        <v>No</v>
      </c>
      <c r="I757" s="11">
        <f>VLOOKUP(Table4[[#This Row],[Number of Major Surgeries]],Table4[Number of Major Surgeries],1,FALSE)</f>
        <v>0</v>
      </c>
      <c r="J757" s="11" t="str">
        <f>VLOOKUP('Medical Examinations'!M757,'Medical Examinations'!M757:M3091,1,FALSE)</f>
        <v>obesity</v>
      </c>
      <c r="K757" s="11" t="str">
        <f>VLOOKUP('Medical Examinations'!N757,'Medical Examinations'!N757:N3091,1,FALSE)</f>
        <v>diabetes</v>
      </c>
      <c r="L757" s="11" t="str">
        <f>VLOOKUP(Table3[[#This Row],[date of birth]],Table3[date of birth],1,FALSE)</f>
        <v>25-Sep-1986</v>
      </c>
      <c r="M757" s="11">
        <f>VLOOKUP(Table3[[#This Row],[age]],Table3[age],1,FALSE)</f>
        <v>36</v>
      </c>
      <c r="N757" s="65">
        <f>VLOOKUP(Table3[[#This Row],[charges2]],Table3[charges2],1,FALSE)</f>
        <v>6335.64</v>
      </c>
      <c r="O757" s="11" t="str">
        <f>VLOOKUP(Table3[[#This Row],[HOSPITAL TIER2]],Table3[HOSPITAL TIER2],1,FALSE)</f>
        <v>tier - 2</v>
      </c>
      <c r="P757" s="11" t="str">
        <f>VLOOKUP(Table3[[#This Row],[city tier2]],Table3[city tier2],1,FALSE)</f>
        <v>tier - 2</v>
      </c>
      <c r="Q757" s="11" t="str">
        <f>VLOOKUP(Table3[[#This Row],[state id2]],Table3[state id2],1,FALSE)</f>
        <v>R1013</v>
      </c>
      <c r="R757" s="11">
        <f t="shared" si="22"/>
        <v>-4.4160180477887383E-2</v>
      </c>
      <c r="S757" s="11">
        <f t="shared" si="23"/>
        <v>4.1147090908596695E-2</v>
      </c>
    </row>
    <row r="758" spans="1:19" x14ac:dyDescent="0.25">
      <c r="A758" s="20" t="str">
        <f>VLOOKUP('Customer Names'!A758,'Customer Names'!A758:A3093,1,FALSE)</f>
        <v>Id757</v>
      </c>
      <c r="B758" s="20" t="str">
        <f>VLOOKUP(Table6[[#This Row],[NAME]],Table6[NAME],1,FALSE)</f>
        <v>Enrique M Sr.</v>
      </c>
      <c r="C758" s="11">
        <f>VLOOKUP(Table4[[#This Row],[BMI]],Table4[BMI],1,FALSE)</f>
        <v>31.78</v>
      </c>
      <c r="D758" s="11">
        <f>VLOOKUP(Table4[[#This Row],[HBA1C]],Table4[HBA1C],1,FALSE)</f>
        <v>11.35</v>
      </c>
      <c r="E758" s="11" t="str">
        <f>VLOOKUP(Table4[[#This Row],[Any Transplants]],Table4[Any Transplants],1,FALSE)</f>
        <v>No</v>
      </c>
      <c r="F758" s="11" t="str">
        <f>VLOOKUP(Table4[[#This Row],[Cancer history]],Table4[Cancer history],1,FALSE)</f>
        <v>Yes</v>
      </c>
      <c r="G758" s="11" t="str">
        <f>VLOOKUP(Table4[[#This Row],[Smoker2]],Table4[Smoker2],1,FALSE)</f>
        <v>NO</v>
      </c>
      <c r="H758" s="11" t="str">
        <f>VLOOKUP(Table4[[#This Row],[Heart Issues]],Table4[Heart Issues],1,FALSE)</f>
        <v>yes</v>
      </c>
      <c r="I758" s="11">
        <f>VLOOKUP(Table4[[#This Row],[Number of Major Surgeries]],Table4[Number of Major Surgeries],1,FALSE)</f>
        <v>1</v>
      </c>
      <c r="J758" s="11" t="str">
        <f>VLOOKUP('Medical Examinations'!M758,'Medical Examinations'!M758:M3092,1,FALSE)</f>
        <v>obesity</v>
      </c>
      <c r="K758" s="11" t="str">
        <f>VLOOKUP('Medical Examinations'!N758,'Medical Examinations'!N758:N3092,1,FALSE)</f>
        <v>diabetes</v>
      </c>
      <c r="L758" s="11" t="str">
        <f>VLOOKUP(Table3[[#This Row],[date of birth]],Table3[date of birth],1,FALSE)</f>
        <v>21-Oct-1983</v>
      </c>
      <c r="M758" s="11">
        <f>VLOOKUP(Table3[[#This Row],[age]],Table3[age],1,FALSE)</f>
        <v>39</v>
      </c>
      <c r="N758" s="65">
        <f>VLOOKUP(Table3[[#This Row],[charges2]],Table3[charges2],1,FALSE)</f>
        <v>6338.08</v>
      </c>
      <c r="O758" s="11" t="str">
        <f>VLOOKUP(Table3[[#This Row],[HOSPITAL TIER2]],Table3[HOSPITAL TIER2],1,FALSE)</f>
        <v>tier - 2</v>
      </c>
      <c r="P758" s="11" t="str">
        <f>VLOOKUP(Table3[[#This Row],[city tier2]],Table3[city tier2],1,FALSE)</f>
        <v>tier - 1</v>
      </c>
      <c r="Q758" s="11" t="str">
        <f>VLOOKUP(Table3[[#This Row],[state id2]],Table3[state id2],1,FALSE)</f>
        <v>R1013</v>
      </c>
      <c r="R758" s="11">
        <f t="shared" si="22"/>
        <v>-4.4002684025779719E-2</v>
      </c>
      <c r="S758" s="11">
        <f t="shared" si="23"/>
        <v>4.1280174923641048E-2</v>
      </c>
    </row>
    <row r="759" spans="1:19" x14ac:dyDescent="0.25">
      <c r="A759" s="20" t="str">
        <f>VLOOKUP('Customer Names'!A759,'Customer Names'!A759:A3094,1,FALSE)</f>
        <v>Id758</v>
      </c>
      <c r="B759" s="20" t="str">
        <f>VLOOKUP(Table6[[#This Row],[NAME]],Table6[NAME],1,FALSE)</f>
        <v>Greg</v>
      </c>
      <c r="C759" s="11">
        <f>VLOOKUP(Table4[[#This Row],[BMI]],Table4[BMI],1,FALSE)</f>
        <v>46.89</v>
      </c>
      <c r="D759" s="11">
        <f>VLOOKUP(Table4[[#This Row],[HBA1C]],Table4[HBA1C],1,FALSE)</f>
        <v>5.52</v>
      </c>
      <c r="E759" s="11" t="str">
        <f>VLOOKUP(Table4[[#This Row],[Any Transplants]],Table4[Any Transplants],1,FALSE)</f>
        <v>No</v>
      </c>
      <c r="F759" s="11" t="str">
        <f>VLOOKUP(Table4[[#This Row],[Cancer history]],Table4[Cancer history],1,FALSE)</f>
        <v>No</v>
      </c>
      <c r="G759" s="11" t="str">
        <f>VLOOKUP(Table4[[#This Row],[Smoker2]],Table4[Smoker2],1,FALSE)</f>
        <v>NO</v>
      </c>
      <c r="H759" s="11" t="str">
        <f>VLOOKUP(Table4[[#This Row],[Heart Issues]],Table4[Heart Issues],1,FALSE)</f>
        <v>No</v>
      </c>
      <c r="I759" s="11">
        <f>VLOOKUP(Table4[[#This Row],[Number of Major Surgeries]],Table4[Number of Major Surgeries],1,FALSE)</f>
        <v>0</v>
      </c>
      <c r="J759" s="11" t="str">
        <f>VLOOKUP('Medical Examinations'!M759,'Medical Examinations'!M759:M3093,1,FALSE)</f>
        <v>obesity</v>
      </c>
      <c r="K759" s="11" t="str">
        <f>VLOOKUP('Medical Examinations'!N759,'Medical Examinations'!N759:N3093,1,FALSE)</f>
        <v>normal</v>
      </c>
      <c r="L759" s="11" t="str">
        <f>VLOOKUP(Table3[[#This Row],[date of birth]],Table3[date of birth],1,FALSE)</f>
        <v>19-Aug-1983</v>
      </c>
      <c r="M759" s="11">
        <f>VLOOKUP(Table3[[#This Row],[age]],Table3[age],1,FALSE)</f>
        <v>39</v>
      </c>
      <c r="N759" s="65">
        <f>VLOOKUP(Table3[[#This Row],[charges2]],Table3[charges2],1,FALSE)</f>
        <v>6356.27</v>
      </c>
      <c r="O759" s="11" t="str">
        <f>VLOOKUP(Table3[[#This Row],[HOSPITAL TIER2]],Table3[HOSPITAL TIER2],1,FALSE)</f>
        <v>tier - 3</v>
      </c>
      <c r="P759" s="11" t="str">
        <f>VLOOKUP(Table3[[#This Row],[city tier2]],Table3[city tier2],1,FALSE)</f>
        <v>tier - 2</v>
      </c>
      <c r="Q759" s="11" t="str">
        <f>VLOOKUP(Table3[[#This Row],[state id2]],Table3[state id2],1,FALSE)</f>
        <v>R1013</v>
      </c>
      <c r="R759" s="11">
        <f t="shared" si="22"/>
        <v>-4.3911857715486523E-2</v>
      </c>
      <c r="S759" s="11">
        <f t="shared" si="23"/>
        <v>4.2001636458322292E-2</v>
      </c>
    </row>
    <row r="760" spans="1:19" x14ac:dyDescent="0.25">
      <c r="A760" s="20" t="str">
        <f>VLOOKUP('Customer Names'!A760,'Customer Names'!A760:A3095,1,FALSE)</f>
        <v>Id759</v>
      </c>
      <c r="B760" s="20" t="str">
        <f>VLOOKUP(Table6[[#This Row],[NAME]],Table6[NAME],1,FALSE)</f>
        <v>Filip</v>
      </c>
      <c r="C760" s="11">
        <f>VLOOKUP(Table4[[#This Row],[BMI]],Table4[BMI],1,FALSE)</f>
        <v>39.35</v>
      </c>
      <c r="D760" s="11">
        <f>VLOOKUP(Table4[[#This Row],[HBA1C]],Table4[HBA1C],1,FALSE)</f>
        <v>7.86</v>
      </c>
      <c r="E760" s="11" t="str">
        <f>VLOOKUP(Table4[[#This Row],[Any Transplants]],Table4[Any Transplants],1,FALSE)</f>
        <v>No</v>
      </c>
      <c r="F760" s="11" t="str">
        <f>VLOOKUP(Table4[[#This Row],[Cancer history]],Table4[Cancer history],1,FALSE)</f>
        <v>No</v>
      </c>
      <c r="G760" s="11" t="str">
        <f>VLOOKUP(Table4[[#This Row],[Smoker2]],Table4[Smoker2],1,FALSE)</f>
        <v>NO</v>
      </c>
      <c r="H760" s="11" t="str">
        <f>VLOOKUP(Table4[[#This Row],[Heart Issues]],Table4[Heart Issues],1,FALSE)</f>
        <v>yes</v>
      </c>
      <c r="I760" s="11">
        <f>VLOOKUP(Table4[[#This Row],[Number of Major Surgeries]],Table4[Number of Major Surgeries],1,FALSE)</f>
        <v>1</v>
      </c>
      <c r="J760" s="11" t="str">
        <f>VLOOKUP('Medical Examinations'!M760,'Medical Examinations'!M760:M3094,1,FALSE)</f>
        <v>obesity</v>
      </c>
      <c r="K760" s="11" t="str">
        <f>VLOOKUP('Medical Examinations'!N760,'Medical Examinations'!N760:N3094,1,FALSE)</f>
        <v>diabetes</v>
      </c>
      <c r="L760" s="11" t="str">
        <f>VLOOKUP(Table3[[#This Row],[date of birth]],Table3[date of birth],1,FALSE)</f>
        <v>30-Oct-1980</v>
      </c>
      <c r="M760" s="11">
        <f>VLOOKUP(Table3[[#This Row],[age]],Table3[age],1,FALSE)</f>
        <v>42</v>
      </c>
      <c r="N760" s="65">
        <f>VLOOKUP(Table3[[#This Row],[charges2]],Table3[charges2],1,FALSE)</f>
        <v>6358.78</v>
      </c>
      <c r="O760" s="11" t="str">
        <f>VLOOKUP(Table3[[#This Row],[HOSPITAL TIER2]],Table3[HOSPITAL TIER2],1,FALSE)</f>
        <v>tier - 2</v>
      </c>
      <c r="P760" s="11" t="str">
        <f>VLOOKUP(Table3[[#This Row],[city tier2]],Table3[city tier2],1,FALSE)</f>
        <v>tier - 1</v>
      </c>
      <c r="Q760" s="11" t="str">
        <f>VLOOKUP(Table3[[#This Row],[state id2]],Table3[state id2],1,FALSE)</f>
        <v>R1012</v>
      </c>
      <c r="R760" s="11">
        <f t="shared" si="22"/>
        <v>-4.3333629778647166E-2</v>
      </c>
      <c r="S760" s="11">
        <f t="shared" si="23"/>
        <v>4.1883804768356153E-2</v>
      </c>
    </row>
    <row r="761" spans="1:19" x14ac:dyDescent="0.25">
      <c r="A761" s="20" t="str">
        <f>VLOOKUP('Customer Names'!A761,'Customer Names'!A761:A3096,1,FALSE)</f>
        <v>Id760</v>
      </c>
      <c r="B761" s="20" t="str">
        <f>VLOOKUP(Table6[[#This Row],[NAME]],Table6[NAME],1,FALSE)</f>
        <v>Rosemary E.</v>
      </c>
      <c r="C761" s="11">
        <f>VLOOKUP(Table4[[#This Row],[BMI]],Table4[BMI],1,FALSE)</f>
        <v>39.200000000000003</v>
      </c>
      <c r="D761" s="11">
        <f>VLOOKUP(Table4[[#This Row],[HBA1C]],Table4[HBA1C],1,FALSE)</f>
        <v>11.38</v>
      </c>
      <c r="E761" s="11" t="str">
        <f>VLOOKUP(Table4[[#This Row],[Any Transplants]],Table4[Any Transplants],1,FALSE)</f>
        <v>No</v>
      </c>
      <c r="F761" s="11" t="str">
        <f>VLOOKUP(Table4[[#This Row],[Cancer history]],Table4[Cancer history],1,FALSE)</f>
        <v>No</v>
      </c>
      <c r="G761" s="11" t="str">
        <f>VLOOKUP(Table4[[#This Row],[Smoker2]],Table4[Smoker2],1,FALSE)</f>
        <v>NO</v>
      </c>
      <c r="H761" s="11" t="str">
        <f>VLOOKUP(Table4[[#This Row],[Heart Issues]],Table4[Heart Issues],1,FALSE)</f>
        <v>No</v>
      </c>
      <c r="I761" s="11">
        <f>VLOOKUP(Table4[[#This Row],[Number of Major Surgeries]],Table4[Number of Major Surgeries],1,FALSE)</f>
        <v>0</v>
      </c>
      <c r="J761" s="11" t="str">
        <f>VLOOKUP('Medical Examinations'!M761,'Medical Examinations'!M761:M3095,1,FALSE)</f>
        <v>obesity</v>
      </c>
      <c r="K761" s="11" t="str">
        <f>VLOOKUP('Medical Examinations'!N761,'Medical Examinations'!N761:N3095,1,FALSE)</f>
        <v>diabetes</v>
      </c>
      <c r="L761" s="11" t="str">
        <f>VLOOKUP(Table3[[#This Row],[date of birth]],Table3[date of birth],1,FALSE)</f>
        <v>24-Jun-1989</v>
      </c>
      <c r="M761" s="11">
        <f>VLOOKUP(Table3[[#This Row],[age]],Table3[age],1,FALSE)</f>
        <v>33</v>
      </c>
      <c r="N761" s="65">
        <f>VLOOKUP(Table3[[#This Row],[charges2]],Table3[charges2],1,FALSE)</f>
        <v>6360.99</v>
      </c>
      <c r="O761" s="11" t="str">
        <f>VLOOKUP(Table3[[#This Row],[HOSPITAL TIER2]],Table3[HOSPITAL TIER2],1,FALSE)</f>
        <v>tier - 2</v>
      </c>
      <c r="P761" s="11" t="str">
        <f>VLOOKUP(Table3[[#This Row],[city tier2]],Table3[city tier2],1,FALSE)</f>
        <v>tier - 2</v>
      </c>
      <c r="Q761" s="11" t="str">
        <f>VLOOKUP(Table3[[#This Row],[state id2]],Table3[state id2],1,FALSE)</f>
        <v>R1012</v>
      </c>
      <c r="R761" s="11">
        <f t="shared" si="22"/>
        <v>-4.3188829707924932E-2</v>
      </c>
      <c r="S761" s="11">
        <f t="shared" si="23"/>
        <v>4.1974656086848396E-2</v>
      </c>
    </row>
    <row r="762" spans="1:19" x14ac:dyDescent="0.25">
      <c r="A762" s="20" t="str">
        <f>VLOOKUP('Customer Names'!A762,'Customer Names'!A762:A3097,1,FALSE)</f>
        <v>Id761</v>
      </c>
      <c r="B762" s="20" t="str">
        <f>VLOOKUP(Table6[[#This Row],[NAME]],Table6[NAME],1,FALSE)</f>
        <v>Lisa</v>
      </c>
      <c r="C762" s="11">
        <f>VLOOKUP(Table4[[#This Row],[BMI]],Table4[BMI],1,FALSE)</f>
        <v>39.159999999999997</v>
      </c>
      <c r="D762" s="11">
        <f>VLOOKUP(Table4[[#This Row],[HBA1C]],Table4[HBA1C],1,FALSE)</f>
        <v>10.48</v>
      </c>
      <c r="E762" s="11" t="str">
        <f>VLOOKUP(Table4[[#This Row],[Any Transplants]],Table4[Any Transplants],1,FALSE)</f>
        <v>No</v>
      </c>
      <c r="F762" s="11" t="str">
        <f>VLOOKUP(Table4[[#This Row],[Cancer history]],Table4[Cancer history],1,FALSE)</f>
        <v>No</v>
      </c>
      <c r="G762" s="11" t="str">
        <f>VLOOKUP(Table4[[#This Row],[Smoker2]],Table4[Smoker2],1,FALSE)</f>
        <v>NO</v>
      </c>
      <c r="H762" s="11" t="str">
        <f>VLOOKUP(Table4[[#This Row],[Heart Issues]],Table4[Heart Issues],1,FALSE)</f>
        <v>No</v>
      </c>
      <c r="I762" s="11">
        <f>VLOOKUP(Table4[[#This Row],[Number of Major Surgeries]],Table4[Number of Major Surgeries],1,FALSE)</f>
        <v>0</v>
      </c>
      <c r="J762" s="11" t="str">
        <f>VLOOKUP('Medical Examinations'!M762,'Medical Examinations'!M762:M3096,1,FALSE)</f>
        <v>obesity</v>
      </c>
      <c r="K762" s="11" t="str">
        <f>VLOOKUP('Medical Examinations'!N762,'Medical Examinations'!N762:N3096,1,FALSE)</f>
        <v>diabetes</v>
      </c>
      <c r="L762" s="11" t="str">
        <f>VLOOKUP(Table3[[#This Row],[date of birth]],Table3[date of birth],1,FALSE)</f>
        <v>7-Jul-1996</v>
      </c>
      <c r="M762" s="11">
        <f>VLOOKUP(Table3[[#This Row],[age]],Table3[age],1,FALSE)</f>
        <v>26</v>
      </c>
      <c r="N762" s="65">
        <f>VLOOKUP(Table3[[#This Row],[charges2]],Table3[charges2],1,FALSE)</f>
        <v>6361.47</v>
      </c>
      <c r="O762" s="11" t="str">
        <f>VLOOKUP(Table3[[#This Row],[HOSPITAL TIER2]],Table3[HOSPITAL TIER2],1,FALSE)</f>
        <v>tier - 2</v>
      </c>
      <c r="P762" s="11" t="str">
        <f>VLOOKUP(Table3[[#This Row],[city tier2]],Table3[city tier2],1,FALSE)</f>
        <v>tier - 3</v>
      </c>
      <c r="Q762" s="11" t="str">
        <f>VLOOKUP(Table3[[#This Row],[state id2]],Table3[state id2],1,FALSE)</f>
        <v>R1021</v>
      </c>
      <c r="R762" s="11">
        <f t="shared" si="22"/>
        <v>-4.2444789256530668E-2</v>
      </c>
      <c r="S762" s="11">
        <f t="shared" si="23"/>
        <v>4.3438952644829415E-2</v>
      </c>
    </row>
    <row r="763" spans="1:19" x14ac:dyDescent="0.25">
      <c r="A763" s="20" t="str">
        <f>VLOOKUP('Customer Names'!A763,'Customer Names'!A763:A3098,1,FALSE)</f>
        <v>Id762</v>
      </c>
      <c r="B763" s="20" t="str">
        <f>VLOOKUP(Table6[[#This Row],[NAME]],Table6[NAME],1,FALSE)</f>
        <v>Jason</v>
      </c>
      <c r="C763" s="11">
        <f>VLOOKUP(Table4[[#This Row],[BMI]],Table4[BMI],1,FALSE)</f>
        <v>44.1</v>
      </c>
      <c r="D763" s="11">
        <f>VLOOKUP(Table4[[#This Row],[HBA1C]],Table4[HBA1C],1,FALSE)</f>
        <v>5.04</v>
      </c>
      <c r="E763" s="11" t="str">
        <f>VLOOKUP(Table4[[#This Row],[Any Transplants]],Table4[Any Transplants],1,FALSE)</f>
        <v>No</v>
      </c>
      <c r="F763" s="11" t="str">
        <f>VLOOKUP(Table4[[#This Row],[Cancer history]],Table4[Cancer history],1,FALSE)</f>
        <v>No</v>
      </c>
      <c r="G763" s="11" t="str">
        <f>VLOOKUP(Table4[[#This Row],[Smoker2]],Table4[Smoker2],1,FALSE)</f>
        <v>NO</v>
      </c>
      <c r="H763" s="11" t="str">
        <f>VLOOKUP(Table4[[#This Row],[Heart Issues]],Table4[Heart Issues],1,FALSE)</f>
        <v>yes</v>
      </c>
      <c r="I763" s="11">
        <f>VLOOKUP(Table4[[#This Row],[Number of Major Surgeries]],Table4[Number of Major Surgeries],1,FALSE)</f>
        <v>0</v>
      </c>
      <c r="J763" s="11" t="str">
        <f>VLOOKUP('Medical Examinations'!M763,'Medical Examinations'!M763:M3097,1,FALSE)</f>
        <v>obesity</v>
      </c>
      <c r="K763" s="11" t="str">
        <f>VLOOKUP('Medical Examinations'!N763,'Medical Examinations'!N763:N3097,1,FALSE)</f>
        <v>normal</v>
      </c>
      <c r="L763" s="11" t="str">
        <f>VLOOKUP(Table3[[#This Row],[date of birth]],Table3[date of birth],1,FALSE)</f>
        <v>9-Nov-1970</v>
      </c>
      <c r="M763" s="11">
        <f>VLOOKUP(Table3[[#This Row],[age]],Table3[age],1,FALSE)</f>
        <v>52</v>
      </c>
      <c r="N763" s="65">
        <f>VLOOKUP(Table3[[#This Row],[charges2]],Table3[charges2],1,FALSE)</f>
        <v>6367.31</v>
      </c>
      <c r="O763" s="11" t="str">
        <f>VLOOKUP(Table3[[#This Row],[HOSPITAL TIER2]],Table3[HOSPITAL TIER2],1,FALSE)</f>
        <v>tier - 2</v>
      </c>
      <c r="P763" s="11" t="str">
        <f>VLOOKUP(Table3[[#This Row],[city tier2]],Table3[city tier2],1,FALSE)</f>
        <v>tier - 1</v>
      </c>
      <c r="Q763" s="11" t="str">
        <f>VLOOKUP(Table3[[#This Row],[state id2]],Table3[state id2],1,FALSE)</f>
        <v>R1013</v>
      </c>
      <c r="R763" s="11">
        <f t="shared" si="22"/>
        <v>-4.1245237796052422E-2</v>
      </c>
      <c r="S763" s="11">
        <f t="shared" si="23"/>
        <v>4.5346494887182419E-2</v>
      </c>
    </row>
    <row r="764" spans="1:19" x14ac:dyDescent="0.25">
      <c r="A764" s="20" t="str">
        <f>VLOOKUP('Customer Names'!A764,'Customer Names'!A764:A3099,1,FALSE)</f>
        <v>Id763</v>
      </c>
      <c r="B764" s="20" t="str">
        <f>VLOOKUP(Table6[[#This Row],[NAME]],Table6[NAME],1,FALSE)</f>
        <v>Courtney</v>
      </c>
      <c r="C764" s="11">
        <f>VLOOKUP(Table4[[#This Row],[BMI]],Table4[BMI],1,FALSE)</f>
        <v>33.200000000000003</v>
      </c>
      <c r="D764" s="11">
        <f>VLOOKUP(Table4[[#This Row],[HBA1C]],Table4[HBA1C],1,FALSE)</f>
        <v>9.06</v>
      </c>
      <c r="E764" s="11" t="str">
        <f>VLOOKUP(Table4[[#This Row],[Any Transplants]],Table4[Any Transplants],1,FALSE)</f>
        <v>No</v>
      </c>
      <c r="F764" s="11" t="str">
        <f>VLOOKUP(Table4[[#This Row],[Cancer history]],Table4[Cancer history],1,FALSE)</f>
        <v>No</v>
      </c>
      <c r="G764" s="11" t="str">
        <f>VLOOKUP(Table4[[#This Row],[Smoker2]],Table4[Smoker2],1,FALSE)</f>
        <v>NO</v>
      </c>
      <c r="H764" s="11" t="str">
        <f>VLOOKUP(Table4[[#This Row],[Heart Issues]],Table4[Heart Issues],1,FALSE)</f>
        <v>No</v>
      </c>
      <c r="I764" s="11">
        <f>VLOOKUP(Table4[[#This Row],[Number of Major Surgeries]],Table4[Number of Major Surgeries],1,FALSE)</f>
        <v>0</v>
      </c>
      <c r="J764" s="11" t="str">
        <f>VLOOKUP('Medical Examinations'!M764,'Medical Examinations'!M764:M3098,1,FALSE)</f>
        <v>obesity</v>
      </c>
      <c r="K764" s="11" t="str">
        <f>VLOOKUP('Medical Examinations'!N764,'Medical Examinations'!N764:N3098,1,FALSE)</f>
        <v>diabetes</v>
      </c>
      <c r="L764" s="11" t="str">
        <f>VLOOKUP(Table3[[#This Row],[date of birth]],Table3[date of birth],1,FALSE)</f>
        <v>13-Aug-1984</v>
      </c>
      <c r="M764" s="11">
        <f>VLOOKUP(Table3[[#This Row],[age]],Table3[age],1,FALSE)</f>
        <v>38</v>
      </c>
      <c r="N764" s="65">
        <f>VLOOKUP(Table3[[#This Row],[charges2]],Table3[charges2],1,FALSE)</f>
        <v>6373.56</v>
      </c>
      <c r="O764" s="11" t="str">
        <f>VLOOKUP(Table3[[#This Row],[HOSPITAL TIER2]],Table3[HOSPITAL TIER2],1,FALSE)</f>
        <v>tier - 2</v>
      </c>
      <c r="P764" s="11" t="str">
        <f>VLOOKUP(Table3[[#This Row],[city tier2]],Table3[city tier2],1,FALSE)</f>
        <v>tier - 1</v>
      </c>
      <c r="Q764" s="11" t="str">
        <f>VLOOKUP(Table3[[#This Row],[state id2]],Table3[state id2],1,FALSE)</f>
        <v>R1012</v>
      </c>
      <c r="R764" s="11">
        <f t="shared" si="22"/>
        <v>-4.206455112054152E-2</v>
      </c>
      <c r="S764" s="11">
        <f t="shared" si="23"/>
        <v>4.5616439073211223E-2</v>
      </c>
    </row>
    <row r="765" spans="1:19" x14ac:dyDescent="0.25">
      <c r="A765" s="20" t="str">
        <f>VLOOKUP('Customer Names'!A765,'Customer Names'!A765:A3100,1,FALSE)</f>
        <v>Id764</v>
      </c>
      <c r="B765" s="20" t="str">
        <f>VLOOKUP(Table6[[#This Row],[NAME]],Table6[NAME],1,FALSE)</f>
        <v>Jennifer R.</v>
      </c>
      <c r="C765" s="11">
        <f>VLOOKUP(Table4[[#This Row],[BMI]],Table4[BMI],1,FALSE)</f>
        <v>29.92</v>
      </c>
      <c r="D765" s="11">
        <f>VLOOKUP(Table4[[#This Row],[HBA1C]],Table4[HBA1C],1,FALSE)</f>
        <v>11.07</v>
      </c>
      <c r="E765" s="11" t="str">
        <f>VLOOKUP(Table4[[#This Row],[Any Transplants]],Table4[Any Transplants],1,FALSE)</f>
        <v>No</v>
      </c>
      <c r="F765" s="11" t="str">
        <f>VLOOKUP(Table4[[#This Row],[Cancer history]],Table4[Cancer history],1,FALSE)</f>
        <v>No</v>
      </c>
      <c r="G765" s="11" t="str">
        <f>VLOOKUP(Table4[[#This Row],[Smoker2]],Table4[Smoker2],1,FALSE)</f>
        <v>NO</v>
      </c>
      <c r="H765" s="11" t="str">
        <f>VLOOKUP(Table4[[#This Row],[Heart Issues]],Table4[Heart Issues],1,FALSE)</f>
        <v>No</v>
      </c>
      <c r="I765" s="11">
        <f>VLOOKUP(Table4[[#This Row],[Number of Major Surgeries]],Table4[Number of Major Surgeries],1,FALSE)</f>
        <v>0</v>
      </c>
      <c r="J765" s="11" t="str">
        <f>VLOOKUP('Medical Examinations'!M765,'Medical Examinations'!M765:M3099,1,FALSE)</f>
        <v>obesity</v>
      </c>
      <c r="K765" s="11" t="str">
        <f>VLOOKUP('Medical Examinations'!N765,'Medical Examinations'!N765:N3099,1,FALSE)</f>
        <v>diabetes</v>
      </c>
      <c r="L765" s="11" t="str">
        <f>VLOOKUP(Table3[[#This Row],[date of birth]],Table3[date of birth],1,FALSE)</f>
        <v>18-Nov-1976</v>
      </c>
      <c r="M765" s="11">
        <f>VLOOKUP(Table3[[#This Row],[age]],Table3[age],1,FALSE)</f>
        <v>46</v>
      </c>
      <c r="N765" s="65">
        <f>VLOOKUP(Table3[[#This Row],[charges2]],Table3[charges2],1,FALSE)</f>
        <v>6374.16</v>
      </c>
      <c r="O765" s="11" t="str">
        <f>VLOOKUP(Table3[[#This Row],[HOSPITAL TIER2]],Table3[HOSPITAL TIER2],1,FALSE)</f>
        <v>tier - 2</v>
      </c>
      <c r="P765" s="11" t="str">
        <f>VLOOKUP(Table3[[#This Row],[city tier2]],Table3[city tier2],1,FALSE)</f>
        <v>tier - 2</v>
      </c>
      <c r="Q765" s="11" t="str">
        <f>VLOOKUP(Table3[[#This Row],[state id2]],Table3[state id2],1,FALSE)</f>
        <v>R1013</v>
      </c>
      <c r="R765" s="11">
        <f t="shared" si="22"/>
        <v>-4.189394680073015E-2</v>
      </c>
      <c r="S765" s="11">
        <f t="shared" si="23"/>
        <v>4.6057574000226614E-2</v>
      </c>
    </row>
    <row r="766" spans="1:19" x14ac:dyDescent="0.25">
      <c r="A766" s="20" t="str">
        <f>VLOOKUP('Customer Names'!A766,'Customer Names'!A766:A3101,1,FALSE)</f>
        <v>Id765</v>
      </c>
      <c r="B766" s="20" t="str">
        <f>VLOOKUP(Table6[[#This Row],[NAME]],Table6[NAME],1,FALSE)</f>
        <v>Lauren E</v>
      </c>
      <c r="C766" s="11">
        <f>VLOOKUP(Table4[[#This Row],[BMI]],Table4[BMI],1,FALSE)</f>
        <v>25</v>
      </c>
      <c r="D766" s="11">
        <f>VLOOKUP(Table4[[#This Row],[HBA1C]],Table4[HBA1C],1,FALSE)</f>
        <v>10.45</v>
      </c>
      <c r="E766" s="11" t="str">
        <f>VLOOKUP(Table4[[#This Row],[Any Transplants]],Table4[Any Transplants],1,FALSE)</f>
        <v>No</v>
      </c>
      <c r="F766" s="11" t="str">
        <f>VLOOKUP(Table4[[#This Row],[Cancer history]],Table4[Cancer history],1,FALSE)</f>
        <v>No</v>
      </c>
      <c r="G766" s="11" t="str">
        <f>VLOOKUP(Table4[[#This Row],[Smoker2]],Table4[Smoker2],1,FALSE)</f>
        <v>NO</v>
      </c>
      <c r="H766" s="11" t="str">
        <f>VLOOKUP(Table4[[#This Row],[Heart Issues]],Table4[Heart Issues],1,FALSE)</f>
        <v>No</v>
      </c>
      <c r="I766" s="11">
        <f>VLOOKUP(Table4[[#This Row],[Number of Major Surgeries]],Table4[Number of Major Surgeries],1,FALSE)</f>
        <v>0</v>
      </c>
      <c r="J766" s="11" t="str">
        <f>VLOOKUP('Medical Examinations'!M766,'Medical Examinations'!M766:M3100,1,FALSE)</f>
        <v>over weight</v>
      </c>
      <c r="K766" s="11" t="str">
        <f>VLOOKUP('Medical Examinations'!N766,'Medical Examinations'!N766:N3100,1,FALSE)</f>
        <v>diabetes</v>
      </c>
      <c r="L766" s="11" t="str">
        <f>VLOOKUP(Table3[[#This Row],[date of birth]],Table3[date of birth],1,FALSE)</f>
        <v>6-Aug-1982</v>
      </c>
      <c r="M766" s="11">
        <f>VLOOKUP(Table3[[#This Row],[age]],Table3[age],1,FALSE)</f>
        <v>40</v>
      </c>
      <c r="N766" s="65">
        <f>VLOOKUP(Table3[[#This Row],[charges2]],Table3[charges2],1,FALSE)</f>
        <v>6389.38</v>
      </c>
      <c r="O766" s="11" t="str">
        <f>VLOOKUP(Table3[[#This Row],[HOSPITAL TIER2]],Table3[HOSPITAL TIER2],1,FALSE)</f>
        <v>tier - 1</v>
      </c>
      <c r="P766" s="11" t="str">
        <f>VLOOKUP(Table3[[#This Row],[city tier2]],Table3[city tier2],1,FALSE)</f>
        <v>tier - 2</v>
      </c>
      <c r="Q766" s="11" t="str">
        <f>VLOOKUP(Table3[[#This Row],[state id2]],Table3[state id2],1,FALSE)</f>
        <v>R1012</v>
      </c>
      <c r="R766" s="11">
        <f t="shared" si="22"/>
        <v>-4.1902296543917396E-2</v>
      </c>
      <c r="S766" s="11">
        <f t="shared" si="23"/>
        <v>4.5951879466097988E-2</v>
      </c>
    </row>
    <row r="767" spans="1:19" x14ac:dyDescent="0.25">
      <c r="A767" s="20" t="str">
        <f>VLOOKUP('Customer Names'!A767,'Customer Names'!A767:A3102,1,FALSE)</f>
        <v>Id766</v>
      </c>
      <c r="B767" s="20" t="str">
        <f>VLOOKUP(Table6[[#This Row],[NAME]],Table6[NAME],1,FALSE)</f>
        <v>Ashley M.</v>
      </c>
      <c r="C767" s="11">
        <f>VLOOKUP(Table4[[#This Row],[BMI]],Table4[BMI],1,FALSE)</f>
        <v>38.869999999999997</v>
      </c>
      <c r="D767" s="11">
        <f>VLOOKUP(Table4[[#This Row],[HBA1C]],Table4[HBA1C],1,FALSE)</f>
        <v>8.6300000000000008</v>
      </c>
      <c r="E767" s="11" t="str">
        <f>VLOOKUP(Table4[[#This Row],[Any Transplants]],Table4[Any Transplants],1,FALSE)</f>
        <v>No</v>
      </c>
      <c r="F767" s="11" t="str">
        <f>VLOOKUP(Table4[[#This Row],[Cancer history]],Table4[Cancer history],1,FALSE)</f>
        <v>No</v>
      </c>
      <c r="G767" s="11" t="str">
        <f>VLOOKUP(Table4[[#This Row],[Smoker2]],Table4[Smoker2],1,FALSE)</f>
        <v>NO</v>
      </c>
      <c r="H767" s="11" t="str">
        <f>VLOOKUP(Table4[[#This Row],[Heart Issues]],Table4[Heart Issues],1,FALSE)</f>
        <v>yes</v>
      </c>
      <c r="I767" s="11">
        <f>VLOOKUP(Table4[[#This Row],[Number of Major Surgeries]],Table4[Number of Major Surgeries],1,FALSE)</f>
        <v>1</v>
      </c>
      <c r="J767" s="11" t="str">
        <f>VLOOKUP('Medical Examinations'!M767,'Medical Examinations'!M767:M3101,1,FALSE)</f>
        <v>obesity</v>
      </c>
      <c r="K767" s="11" t="str">
        <f>VLOOKUP('Medical Examinations'!N767,'Medical Examinations'!N767:N3101,1,FALSE)</f>
        <v>diabetes</v>
      </c>
      <c r="L767" s="11" t="str">
        <f>VLOOKUP(Table3[[#This Row],[date of birth]],Table3[date of birth],1,FALSE)</f>
        <v>16-Aug-1997</v>
      </c>
      <c r="M767" s="11">
        <f>VLOOKUP(Table3[[#This Row],[age]],Table3[age],1,FALSE)</f>
        <v>25</v>
      </c>
      <c r="N767" s="65">
        <f>VLOOKUP(Table3[[#This Row],[charges2]],Table3[charges2],1,FALSE)</f>
        <v>6389.53</v>
      </c>
      <c r="O767" s="11" t="str">
        <f>VLOOKUP(Table3[[#This Row],[HOSPITAL TIER2]],Table3[HOSPITAL TIER2],1,FALSE)</f>
        <v>tier - 2</v>
      </c>
      <c r="P767" s="11" t="str">
        <f>VLOOKUP(Table3[[#This Row],[city tier2]],Table3[city tier2],1,FALSE)</f>
        <v>tier - 2</v>
      </c>
      <c r="Q767" s="11" t="str">
        <f>VLOOKUP(Table3[[#This Row],[state id2]],Table3[state id2],1,FALSE)</f>
        <v>R1021</v>
      </c>
      <c r="R767" s="11">
        <f t="shared" si="22"/>
        <v>-4.2034265867264033E-2</v>
      </c>
      <c r="S767" s="11">
        <f t="shared" si="23"/>
        <v>4.6446209531832178E-2</v>
      </c>
    </row>
    <row r="768" spans="1:19" x14ac:dyDescent="0.25">
      <c r="A768" s="20" t="str">
        <f>VLOOKUP('Customer Names'!A768,'Customer Names'!A768:A3103,1,FALSE)</f>
        <v>Id767</v>
      </c>
      <c r="B768" s="20" t="str">
        <f>VLOOKUP(Table6[[#This Row],[NAME]],Table6[NAME],1,FALSE)</f>
        <v>Alison R.</v>
      </c>
      <c r="C768" s="11">
        <f>VLOOKUP(Table4[[#This Row],[BMI]],Table4[BMI],1,FALSE)</f>
        <v>32.299999999999997</v>
      </c>
      <c r="D768" s="11">
        <f>VLOOKUP(Table4[[#This Row],[HBA1C]],Table4[HBA1C],1,FALSE)</f>
        <v>5.28</v>
      </c>
      <c r="E768" s="11" t="str">
        <f>VLOOKUP(Table4[[#This Row],[Any Transplants]],Table4[Any Transplants],1,FALSE)</f>
        <v>No</v>
      </c>
      <c r="F768" s="11" t="str">
        <f>VLOOKUP(Table4[[#This Row],[Cancer history]],Table4[Cancer history],1,FALSE)</f>
        <v>No</v>
      </c>
      <c r="G768" s="11" t="str">
        <f>VLOOKUP(Table4[[#This Row],[Smoker2]],Table4[Smoker2],1,FALSE)</f>
        <v>NO</v>
      </c>
      <c r="H768" s="11" t="str">
        <f>VLOOKUP(Table4[[#This Row],[Heart Issues]],Table4[Heart Issues],1,FALSE)</f>
        <v>yes</v>
      </c>
      <c r="I768" s="11">
        <f>VLOOKUP(Table4[[#This Row],[Number of Major Surgeries]],Table4[Number of Major Surgeries],1,FALSE)</f>
        <v>2</v>
      </c>
      <c r="J768" s="11" t="str">
        <f>VLOOKUP('Medical Examinations'!M768,'Medical Examinations'!M768:M3102,1,FALSE)</f>
        <v>obesity</v>
      </c>
      <c r="K768" s="11" t="str">
        <f>VLOOKUP('Medical Examinations'!N768,'Medical Examinations'!N768:N3102,1,FALSE)</f>
        <v>normal</v>
      </c>
      <c r="L768" s="11" t="str">
        <f>VLOOKUP(Table3[[#This Row],[date of birth]],Table3[date of birth],1,FALSE)</f>
        <v>28-Oct-1982</v>
      </c>
      <c r="M768" s="11">
        <f>VLOOKUP(Table3[[#This Row],[age]],Table3[age],1,FALSE)</f>
        <v>40</v>
      </c>
      <c r="N768" s="65">
        <f>VLOOKUP(Table3[[#This Row],[charges2]],Table3[charges2],1,FALSE)</f>
        <v>6393.6</v>
      </c>
      <c r="O768" s="11" t="str">
        <f>VLOOKUP(Table3[[#This Row],[HOSPITAL TIER2]],Table3[HOSPITAL TIER2],1,FALSE)</f>
        <v>tier - 2</v>
      </c>
      <c r="P768" s="11" t="str">
        <f>VLOOKUP(Table3[[#This Row],[city tier2]],Table3[city tier2],1,FALSE)</f>
        <v>tier - 1</v>
      </c>
      <c r="Q768" s="11" t="str">
        <f>VLOOKUP(Table3[[#This Row],[state id2]],Table3[state id2],1,FALSE)</f>
        <v>R1012</v>
      </c>
      <c r="R768" s="11">
        <f t="shared" si="22"/>
        <v>-4.0800311401291429E-2</v>
      </c>
      <c r="S768" s="11">
        <f t="shared" si="23"/>
        <v>4.7553427668519471E-2</v>
      </c>
    </row>
    <row r="769" spans="1:19" x14ac:dyDescent="0.25">
      <c r="A769" s="20" t="str">
        <f>VLOOKUP('Customer Names'!A769,'Customer Names'!A769:A3104,1,FALSE)</f>
        <v>Id768</v>
      </c>
      <c r="B769" s="20" t="str">
        <f>VLOOKUP(Table6[[#This Row],[NAME]],Table6[NAME],1,FALSE)</f>
        <v>Madeleine</v>
      </c>
      <c r="C769" s="11">
        <f>VLOOKUP(Table4[[#This Row],[BMI]],Table4[BMI],1,FALSE)</f>
        <v>31.16</v>
      </c>
      <c r="D769" s="11">
        <f>VLOOKUP(Table4[[#This Row],[HBA1C]],Table4[HBA1C],1,FALSE)</f>
        <v>7.49</v>
      </c>
      <c r="E769" s="11" t="str">
        <f>VLOOKUP(Table4[[#This Row],[Any Transplants]],Table4[Any Transplants],1,FALSE)</f>
        <v>No</v>
      </c>
      <c r="F769" s="11" t="str">
        <f>VLOOKUP(Table4[[#This Row],[Cancer history]],Table4[Cancer history],1,FALSE)</f>
        <v>No</v>
      </c>
      <c r="G769" s="11" t="str">
        <f>VLOOKUP(Table4[[#This Row],[Smoker2]],Table4[Smoker2],1,FALSE)</f>
        <v>NO</v>
      </c>
      <c r="H769" s="11" t="str">
        <f>VLOOKUP(Table4[[#This Row],[Heart Issues]],Table4[Heart Issues],1,FALSE)</f>
        <v>yes</v>
      </c>
      <c r="I769" s="11">
        <f>VLOOKUP(Table4[[#This Row],[Number of Major Surgeries]],Table4[Number of Major Surgeries],1,FALSE)</f>
        <v>2</v>
      </c>
      <c r="J769" s="11" t="str">
        <f>VLOOKUP('Medical Examinations'!M769,'Medical Examinations'!M769:M3103,1,FALSE)</f>
        <v>obesity</v>
      </c>
      <c r="K769" s="11" t="str">
        <f>VLOOKUP('Medical Examinations'!N769,'Medical Examinations'!N769:N3103,1,FALSE)</f>
        <v>diabetes</v>
      </c>
      <c r="L769" s="11" t="str">
        <f>VLOOKUP(Table3[[#This Row],[date of birth]],Table3[date of birth],1,FALSE)</f>
        <v>9-Sep-1987</v>
      </c>
      <c r="M769" s="11">
        <f>VLOOKUP(Table3[[#This Row],[age]],Table3[age],1,FALSE)</f>
        <v>35</v>
      </c>
      <c r="N769" s="65">
        <f>VLOOKUP(Table3[[#This Row],[charges2]],Table3[charges2],1,FALSE)</f>
        <v>6402.29</v>
      </c>
      <c r="O769" s="11" t="str">
        <f>VLOOKUP(Table3[[#This Row],[HOSPITAL TIER2]],Table3[HOSPITAL TIER2],1,FALSE)</f>
        <v>tier - 2</v>
      </c>
      <c r="P769" s="11" t="str">
        <f>VLOOKUP(Table3[[#This Row],[city tier2]],Table3[city tier2],1,FALSE)</f>
        <v>tier - 3</v>
      </c>
      <c r="Q769" s="11" t="str">
        <f>VLOOKUP(Table3[[#This Row],[state id2]],Table3[state id2],1,FALSE)</f>
        <v>R1024</v>
      </c>
      <c r="R769" s="11">
        <f t="shared" si="22"/>
        <v>-4.0707865533770822E-2</v>
      </c>
      <c r="S769" s="11">
        <f t="shared" si="23"/>
        <v>4.7432739898185472E-2</v>
      </c>
    </row>
    <row r="770" spans="1:19" x14ac:dyDescent="0.25">
      <c r="A770" s="20" t="str">
        <f>VLOOKUP('Customer Names'!A770,'Customer Names'!A770:A3105,1,FALSE)</f>
        <v>Id769</v>
      </c>
      <c r="B770" s="20" t="str">
        <f>VLOOKUP(Table6[[#This Row],[NAME]],Table6[NAME],1,FALSE)</f>
        <v>Stacey</v>
      </c>
      <c r="C770" s="11">
        <f>VLOOKUP(Table4[[#This Row],[BMI]],Table4[BMI],1,FALSE)</f>
        <v>54.59</v>
      </c>
      <c r="D770" s="11">
        <f>VLOOKUP(Table4[[#This Row],[HBA1C]],Table4[HBA1C],1,FALSE)</f>
        <v>4.2699999999999996</v>
      </c>
      <c r="E770" s="11" t="str">
        <f>VLOOKUP(Table4[[#This Row],[Any Transplants]],Table4[Any Transplants],1,FALSE)</f>
        <v>No</v>
      </c>
      <c r="F770" s="11" t="str">
        <f>VLOOKUP(Table4[[#This Row],[Cancer history]],Table4[Cancer history],1,FALSE)</f>
        <v>No</v>
      </c>
      <c r="G770" s="11" t="str">
        <f>VLOOKUP(Table4[[#This Row],[Smoker2]],Table4[Smoker2],1,FALSE)</f>
        <v>NO</v>
      </c>
      <c r="H770" s="11" t="str">
        <f>VLOOKUP(Table4[[#This Row],[Heart Issues]],Table4[Heart Issues],1,FALSE)</f>
        <v>No</v>
      </c>
      <c r="I770" s="11">
        <f>VLOOKUP(Table4[[#This Row],[Number of Major Surgeries]],Table4[Number of Major Surgeries],1,FALSE)</f>
        <v>0</v>
      </c>
      <c r="J770" s="11" t="str">
        <f>VLOOKUP('Medical Examinations'!M770,'Medical Examinations'!M770:M3104,1,FALSE)</f>
        <v>obesity</v>
      </c>
      <c r="K770" s="11" t="str">
        <f>VLOOKUP('Medical Examinations'!N770,'Medical Examinations'!N770:N3104,1,FALSE)</f>
        <v>normal</v>
      </c>
      <c r="L770" s="11" t="str">
        <f>VLOOKUP(Table3[[#This Row],[date of birth]],Table3[date of birth],1,FALSE)</f>
        <v>10-Dec-1985</v>
      </c>
      <c r="M770" s="11">
        <f>VLOOKUP(Table3[[#This Row],[age]],Table3[age],1,FALSE)</f>
        <v>37</v>
      </c>
      <c r="N770" s="65">
        <f>VLOOKUP(Table3[[#This Row],[charges2]],Table3[charges2],1,FALSE)</f>
        <v>6406.41</v>
      </c>
      <c r="O770" s="11" t="str">
        <f>VLOOKUP(Table3[[#This Row],[HOSPITAL TIER2]],Table3[HOSPITAL TIER2],1,FALSE)</f>
        <v>tier - 1</v>
      </c>
      <c r="P770" s="11" t="str">
        <f>VLOOKUP(Table3[[#This Row],[city tier2]],Table3[city tier2],1,FALSE)</f>
        <v>tier - 3</v>
      </c>
      <c r="Q770" s="11" t="str">
        <f>VLOOKUP(Table3[[#This Row],[state id2]],Table3[state id2],1,FALSE)</f>
        <v>R1014</v>
      </c>
      <c r="R770" s="11">
        <f t="shared" si="22"/>
        <v>-4.0586422253827879E-2</v>
      </c>
      <c r="S770" s="11">
        <f t="shared" si="23"/>
        <v>4.7692893128387745E-2</v>
      </c>
    </row>
    <row r="771" spans="1:19" x14ac:dyDescent="0.25">
      <c r="A771" s="20" t="str">
        <f>VLOOKUP('Customer Names'!A771,'Customer Names'!A771:A3106,1,FALSE)</f>
        <v>Id770</v>
      </c>
      <c r="B771" s="20" t="str">
        <f>VLOOKUP(Table6[[#This Row],[NAME]],Table6[NAME],1,FALSE)</f>
        <v>Kimberly</v>
      </c>
      <c r="C771" s="11">
        <f>VLOOKUP(Table4[[#This Row],[BMI]],Table4[BMI],1,FALSE)</f>
        <v>21.09</v>
      </c>
      <c r="D771" s="11">
        <f>VLOOKUP(Table4[[#This Row],[HBA1C]],Table4[HBA1C],1,FALSE)</f>
        <v>9.2200000000000006</v>
      </c>
      <c r="E771" s="11" t="str">
        <f>VLOOKUP(Table4[[#This Row],[Any Transplants]],Table4[Any Transplants],1,FALSE)</f>
        <v>No</v>
      </c>
      <c r="F771" s="11" t="str">
        <f>VLOOKUP(Table4[[#This Row],[Cancer history]],Table4[Cancer history],1,FALSE)</f>
        <v>No</v>
      </c>
      <c r="G771" s="11" t="str">
        <f>VLOOKUP(Table4[[#This Row],[Smoker2]],Table4[Smoker2],1,FALSE)</f>
        <v>NO</v>
      </c>
      <c r="H771" s="11" t="str">
        <f>VLOOKUP(Table4[[#This Row],[Heart Issues]],Table4[Heart Issues],1,FALSE)</f>
        <v>yes</v>
      </c>
      <c r="I771" s="11">
        <f>VLOOKUP(Table4[[#This Row],[Number of Major Surgeries]],Table4[Number of Major Surgeries],1,FALSE)</f>
        <v>2</v>
      </c>
      <c r="J771" s="11" t="str">
        <f>VLOOKUP('Medical Examinations'!M771,'Medical Examinations'!M771:M3105,1,FALSE)</f>
        <v>normal weight</v>
      </c>
      <c r="K771" s="11" t="str">
        <f>VLOOKUP('Medical Examinations'!N771,'Medical Examinations'!N771:N3105,1,FALSE)</f>
        <v>diabetes</v>
      </c>
      <c r="L771" s="11" t="str">
        <f>VLOOKUP(Table3[[#This Row],[date of birth]],Table3[date of birth],1,FALSE)</f>
        <v>20-Aug-1970</v>
      </c>
      <c r="M771" s="11">
        <f>VLOOKUP(Table3[[#This Row],[age]],Table3[age],1,FALSE)</f>
        <v>52</v>
      </c>
      <c r="N771" s="65">
        <f>VLOOKUP(Table3[[#This Row],[charges2]],Table3[charges2],1,FALSE)</f>
        <v>6407.05</v>
      </c>
      <c r="O771" s="11" t="str">
        <f>VLOOKUP(Table3[[#This Row],[HOSPITAL TIER2]],Table3[HOSPITAL TIER2],1,FALSE)</f>
        <v>tier - 2</v>
      </c>
      <c r="P771" s="11" t="str">
        <f>VLOOKUP(Table3[[#This Row],[city tier2]],Table3[city tier2],1,FALSE)</f>
        <v>tier - 1</v>
      </c>
      <c r="Q771" s="11" t="str">
        <f>VLOOKUP(Table3[[#This Row],[state id2]],Table3[state id2],1,FALSE)</f>
        <v>R1013</v>
      </c>
      <c r="R771" s="11">
        <f t="shared" ref="R771:R834" si="24">CORREL(M771:M3105,C771:C3105)</f>
        <v>-3.9426572837201142E-2</v>
      </c>
      <c r="S771" s="11">
        <f t="shared" ref="S771:S834" si="25">CORREL(M771:M3105,D771:D3105)</f>
        <v>4.7315100255578633E-2</v>
      </c>
    </row>
    <row r="772" spans="1:19" x14ac:dyDescent="0.25">
      <c r="A772" s="20" t="str">
        <f>VLOOKUP('Customer Names'!A772,'Customer Names'!A772:A3107,1,FALSE)</f>
        <v>Id771</v>
      </c>
      <c r="B772" s="20" t="str">
        <f>VLOOKUP(Table6[[#This Row],[NAME]],Table6[NAME],1,FALSE)</f>
        <v>Matthew D</v>
      </c>
      <c r="C772" s="11">
        <f>VLOOKUP(Table4[[#This Row],[BMI]],Table4[BMI],1,FALSE)</f>
        <v>52.41</v>
      </c>
      <c r="D772" s="11">
        <f>VLOOKUP(Table4[[#This Row],[HBA1C]],Table4[HBA1C],1,FALSE)</f>
        <v>5.99</v>
      </c>
      <c r="E772" s="11" t="str">
        <f>VLOOKUP(Table4[[#This Row],[Any Transplants]],Table4[Any Transplants],1,FALSE)</f>
        <v>No</v>
      </c>
      <c r="F772" s="11" t="str">
        <f>VLOOKUP(Table4[[#This Row],[Cancer history]],Table4[Cancer history],1,FALSE)</f>
        <v>No</v>
      </c>
      <c r="G772" s="11" t="str">
        <f>VLOOKUP(Table4[[#This Row],[Smoker2]],Table4[Smoker2],1,FALSE)</f>
        <v>NO</v>
      </c>
      <c r="H772" s="11" t="str">
        <f>VLOOKUP(Table4[[#This Row],[Heart Issues]],Table4[Heart Issues],1,FALSE)</f>
        <v>No</v>
      </c>
      <c r="I772" s="11">
        <f>VLOOKUP(Table4[[#This Row],[Number of Major Surgeries]],Table4[Number of Major Surgeries],1,FALSE)</f>
        <v>1</v>
      </c>
      <c r="J772" s="11" t="str">
        <f>VLOOKUP('Medical Examinations'!M772,'Medical Examinations'!M772:M3106,1,FALSE)</f>
        <v>obesity</v>
      </c>
      <c r="K772" s="11" t="str">
        <f>VLOOKUP('Medical Examinations'!N772,'Medical Examinations'!N772:N3106,1,FALSE)</f>
        <v>prediabetes</v>
      </c>
      <c r="L772" s="11" t="str">
        <f>VLOOKUP(Table3[[#This Row],[date of birth]],Table3[date of birth],1,FALSE)</f>
        <v>22-Aug-1971</v>
      </c>
      <c r="M772" s="11">
        <f>VLOOKUP(Table3[[#This Row],[age]],Table3[age],1,FALSE)</f>
        <v>51</v>
      </c>
      <c r="N772" s="65">
        <f>VLOOKUP(Table3[[#This Row],[charges2]],Table3[charges2],1,FALSE)</f>
        <v>6412.34</v>
      </c>
      <c r="O772" s="11" t="str">
        <f>VLOOKUP(Table3[[#This Row],[HOSPITAL TIER2]],Table3[HOSPITAL TIER2],1,FALSE)</f>
        <v>tier - 2</v>
      </c>
      <c r="P772" s="11" t="str">
        <f>VLOOKUP(Table3[[#This Row],[city tier2]],Table3[city tier2],1,FALSE)</f>
        <v>tier - 3</v>
      </c>
      <c r="Q772" s="11" t="str">
        <f>VLOOKUP(Table3[[#This Row],[state id2]],Table3[state id2],1,FALSE)</f>
        <v>R1013</v>
      </c>
      <c r="R772" s="11">
        <f t="shared" si="24"/>
        <v>-3.9032147608894098E-2</v>
      </c>
      <c r="S772" s="11">
        <f t="shared" si="25"/>
        <v>4.6830930757057833E-2</v>
      </c>
    </row>
    <row r="773" spans="1:19" x14ac:dyDescent="0.25">
      <c r="A773" s="20" t="str">
        <f>VLOOKUP('Customer Names'!A773,'Customer Names'!A773:A3108,1,FALSE)</f>
        <v>Id772</v>
      </c>
      <c r="B773" s="20" t="str">
        <f>VLOOKUP(Table6[[#This Row],[NAME]],Table6[NAME],1,FALSE)</f>
        <v>Michael</v>
      </c>
      <c r="C773" s="11">
        <f>VLOOKUP(Table4[[#This Row],[BMI]],Table4[BMI],1,FALSE)</f>
        <v>41.47</v>
      </c>
      <c r="D773" s="11">
        <f>VLOOKUP(Table4[[#This Row],[HBA1C]],Table4[HBA1C],1,FALSE)</f>
        <v>5.86</v>
      </c>
      <c r="E773" s="11" t="str">
        <f>VLOOKUP(Table4[[#This Row],[Any Transplants]],Table4[Any Transplants],1,FALSE)</f>
        <v>No</v>
      </c>
      <c r="F773" s="11" t="str">
        <f>VLOOKUP(Table4[[#This Row],[Cancer history]],Table4[Cancer history],1,FALSE)</f>
        <v>No</v>
      </c>
      <c r="G773" s="11" t="str">
        <f>VLOOKUP(Table4[[#This Row],[Smoker2]],Table4[Smoker2],1,FALSE)</f>
        <v>NO</v>
      </c>
      <c r="H773" s="11" t="str">
        <f>VLOOKUP(Table4[[#This Row],[Heart Issues]],Table4[Heart Issues],1,FALSE)</f>
        <v>yes</v>
      </c>
      <c r="I773" s="11">
        <f>VLOOKUP(Table4[[#This Row],[Number of Major Surgeries]],Table4[Number of Major Surgeries],1,FALSE)</f>
        <v>2</v>
      </c>
      <c r="J773" s="11" t="str">
        <f>VLOOKUP('Medical Examinations'!M773,'Medical Examinations'!M773:M3107,1,FALSE)</f>
        <v>obesity</v>
      </c>
      <c r="K773" s="11" t="str">
        <f>VLOOKUP('Medical Examinations'!N773,'Medical Examinations'!N773:N3107,1,FALSE)</f>
        <v>prediabetes</v>
      </c>
      <c r="L773" s="11" t="str">
        <f>VLOOKUP(Table3[[#This Row],[date of birth]],Table3[date of birth],1,FALSE)</f>
        <v>4-Sep-1987</v>
      </c>
      <c r="M773" s="11">
        <f>VLOOKUP(Table3[[#This Row],[age]],Table3[age],1,FALSE)</f>
        <v>35</v>
      </c>
      <c r="N773" s="65">
        <f>VLOOKUP(Table3[[#This Row],[charges2]],Table3[charges2],1,FALSE)</f>
        <v>6414.18</v>
      </c>
      <c r="O773" s="11" t="str">
        <f>VLOOKUP(Table3[[#This Row],[HOSPITAL TIER2]],Table3[HOSPITAL TIER2],1,FALSE)</f>
        <v>tier - 2</v>
      </c>
      <c r="P773" s="11" t="str">
        <f>VLOOKUP(Table3[[#This Row],[city tier2]],Table3[city tier2],1,FALSE)</f>
        <v>tier - 2</v>
      </c>
      <c r="Q773" s="11" t="str">
        <f>VLOOKUP(Table3[[#This Row],[state id2]],Table3[state id2],1,FALSE)</f>
        <v>R1011</v>
      </c>
      <c r="R773" s="11">
        <f t="shared" si="24"/>
        <v>-4.0189591703206608E-2</v>
      </c>
      <c r="S773" s="11">
        <f t="shared" si="25"/>
        <v>4.6906702492090904E-2</v>
      </c>
    </row>
    <row r="774" spans="1:19" x14ac:dyDescent="0.25">
      <c r="A774" s="20" t="str">
        <f>VLOOKUP('Customer Names'!A774,'Customer Names'!A774:A3109,1,FALSE)</f>
        <v>Id773</v>
      </c>
      <c r="B774" s="20" t="str">
        <f>VLOOKUP(Table6[[#This Row],[NAME]],Table6[NAME],1,FALSE)</f>
        <v>Ben</v>
      </c>
      <c r="C774" s="11">
        <f>VLOOKUP(Table4[[#This Row],[BMI]],Table4[BMI],1,FALSE)</f>
        <v>33.1</v>
      </c>
      <c r="D774" s="11">
        <f>VLOOKUP(Table4[[#This Row],[HBA1C]],Table4[HBA1C],1,FALSE)</f>
        <v>5.19</v>
      </c>
      <c r="E774" s="11" t="str">
        <f>VLOOKUP(Table4[[#This Row],[Any Transplants]],Table4[Any Transplants],1,FALSE)</f>
        <v>No</v>
      </c>
      <c r="F774" s="11" t="str">
        <f>VLOOKUP(Table4[[#This Row],[Cancer history]],Table4[Cancer history],1,FALSE)</f>
        <v>No</v>
      </c>
      <c r="G774" s="11" t="str">
        <f>VLOOKUP(Table4[[#This Row],[Smoker2]],Table4[Smoker2],1,FALSE)</f>
        <v>NO</v>
      </c>
      <c r="H774" s="11" t="str">
        <f>VLOOKUP(Table4[[#This Row],[Heart Issues]],Table4[Heart Issues],1,FALSE)</f>
        <v>yes</v>
      </c>
      <c r="I774" s="11">
        <f>VLOOKUP(Table4[[#This Row],[Number of Major Surgeries]],Table4[Number of Major Surgeries],1,FALSE)</f>
        <v>2</v>
      </c>
      <c r="J774" s="11" t="str">
        <f>VLOOKUP('Medical Examinations'!M774,'Medical Examinations'!M774:M3108,1,FALSE)</f>
        <v>obesity</v>
      </c>
      <c r="K774" s="11" t="str">
        <f>VLOOKUP('Medical Examinations'!N774,'Medical Examinations'!N774:N3108,1,FALSE)</f>
        <v>normal</v>
      </c>
      <c r="L774" s="11" t="str">
        <f>VLOOKUP(Table3[[#This Row],[date of birth]],Table3[date of birth],1,FALSE)</f>
        <v>30-Dec-1976</v>
      </c>
      <c r="M774" s="11">
        <f>VLOOKUP(Table3[[#This Row],[age]],Table3[age],1,FALSE)</f>
        <v>46</v>
      </c>
      <c r="N774" s="65">
        <f>VLOOKUP(Table3[[#This Row],[charges2]],Table3[charges2],1,FALSE)</f>
        <v>6417.28</v>
      </c>
      <c r="O774" s="11" t="str">
        <f>VLOOKUP(Table3[[#This Row],[HOSPITAL TIER2]],Table3[HOSPITAL TIER2],1,FALSE)</f>
        <v>tier - 2</v>
      </c>
      <c r="P774" s="11" t="str">
        <f>VLOOKUP(Table3[[#This Row],[city tier2]],Table3[city tier2],1,FALSE)</f>
        <v>tier - 3</v>
      </c>
      <c r="Q774" s="11" t="str">
        <f>VLOOKUP(Table3[[#This Row],[state id2]],Table3[state id2],1,FALSE)</f>
        <v>R1013</v>
      </c>
      <c r="R774" s="11">
        <f t="shared" si="24"/>
        <v>-3.9424726640445676E-2</v>
      </c>
      <c r="S774" s="11">
        <f t="shared" si="25"/>
        <v>4.6783274625431595E-2</v>
      </c>
    </row>
    <row r="775" spans="1:19" x14ac:dyDescent="0.25">
      <c r="A775" s="20" t="str">
        <f>VLOOKUP('Customer Names'!A775,'Customer Names'!A775:A3110,1,FALSE)</f>
        <v>Id774</v>
      </c>
      <c r="B775" s="20" t="str">
        <f>VLOOKUP(Table6[[#This Row],[NAME]],Table6[NAME],1,FALSE)</f>
        <v>Chris</v>
      </c>
      <c r="C775" s="11">
        <f>VLOOKUP(Table4[[#This Row],[BMI]],Table4[BMI],1,FALSE)</f>
        <v>30.8</v>
      </c>
      <c r="D775" s="11">
        <f>VLOOKUP(Table4[[#This Row],[HBA1C]],Table4[HBA1C],1,FALSE)</f>
        <v>4.37</v>
      </c>
      <c r="E775" s="11" t="str">
        <f>VLOOKUP(Table4[[#This Row],[Any Transplants]],Table4[Any Transplants],1,FALSE)</f>
        <v>No</v>
      </c>
      <c r="F775" s="11" t="str">
        <f>VLOOKUP(Table4[[#This Row],[Cancer history]],Table4[Cancer history],1,FALSE)</f>
        <v>No</v>
      </c>
      <c r="G775" s="11" t="str">
        <f>VLOOKUP(Table4[[#This Row],[Smoker2]],Table4[Smoker2],1,FALSE)</f>
        <v>NO</v>
      </c>
      <c r="H775" s="11" t="str">
        <f>VLOOKUP(Table4[[#This Row],[Heart Issues]],Table4[Heart Issues],1,FALSE)</f>
        <v>yes</v>
      </c>
      <c r="I775" s="11">
        <f>VLOOKUP(Table4[[#This Row],[Number of Major Surgeries]],Table4[Number of Major Surgeries],1,FALSE)</f>
        <v>2</v>
      </c>
      <c r="J775" s="11" t="str">
        <f>VLOOKUP('Medical Examinations'!M775,'Medical Examinations'!M775:M3109,1,FALSE)</f>
        <v>obesity</v>
      </c>
      <c r="K775" s="11" t="str">
        <f>VLOOKUP('Medical Examinations'!N775,'Medical Examinations'!N775:N3109,1,FALSE)</f>
        <v>normal</v>
      </c>
      <c r="L775" s="11" t="str">
        <f>VLOOKUP(Table3[[#This Row],[date of birth]],Table3[date of birth],1,FALSE)</f>
        <v>5-Aug-1975</v>
      </c>
      <c r="M775" s="11">
        <f>VLOOKUP(Table3[[#This Row],[age]],Table3[age],1,FALSE)</f>
        <v>47</v>
      </c>
      <c r="N775" s="65">
        <f>VLOOKUP(Table3[[#This Row],[charges2]],Table3[charges2],1,FALSE)</f>
        <v>6423.48</v>
      </c>
      <c r="O775" s="11" t="str">
        <f>VLOOKUP(Table3[[#This Row],[HOSPITAL TIER2]],Table3[HOSPITAL TIER2],1,FALSE)</f>
        <v>tier - 2</v>
      </c>
      <c r="P775" s="11" t="str">
        <f>VLOOKUP(Table3[[#This Row],[city tier2]],Table3[city tier2],1,FALSE)</f>
        <v>tier - 3</v>
      </c>
      <c r="Q775" s="11" t="str">
        <f>VLOOKUP(Table3[[#This Row],[state id2]],Table3[state id2],1,FALSE)</f>
        <v>R1013</v>
      </c>
      <c r="R775" s="11">
        <f t="shared" si="24"/>
        <v>-3.9469584477600871E-2</v>
      </c>
      <c r="S775" s="11">
        <f t="shared" si="25"/>
        <v>4.6834605225540948E-2</v>
      </c>
    </row>
    <row r="776" spans="1:19" x14ac:dyDescent="0.25">
      <c r="A776" s="20" t="str">
        <f>VLOOKUP('Customer Names'!A776,'Customer Names'!A776:A3111,1,FALSE)</f>
        <v>Id775</v>
      </c>
      <c r="B776" s="20" t="str">
        <f>VLOOKUP(Table6[[#This Row],[NAME]],Table6[NAME],1,FALSE)</f>
        <v>Jeremy J</v>
      </c>
      <c r="C776" s="11">
        <f>VLOOKUP(Table4[[#This Row],[BMI]],Table4[BMI],1,FALSE)</f>
        <v>42.06</v>
      </c>
      <c r="D776" s="11">
        <f>VLOOKUP(Table4[[#This Row],[HBA1C]],Table4[HBA1C],1,FALSE)</f>
        <v>5.32</v>
      </c>
      <c r="E776" s="11" t="str">
        <f>VLOOKUP(Table4[[#This Row],[Any Transplants]],Table4[Any Transplants],1,FALSE)</f>
        <v>No</v>
      </c>
      <c r="F776" s="11" t="str">
        <f>VLOOKUP(Table4[[#This Row],[Cancer history]],Table4[Cancer history],1,FALSE)</f>
        <v>No</v>
      </c>
      <c r="G776" s="11" t="str">
        <f>VLOOKUP(Table4[[#This Row],[Smoker2]],Table4[Smoker2],1,FALSE)</f>
        <v>NO</v>
      </c>
      <c r="H776" s="11" t="str">
        <f>VLOOKUP(Table4[[#This Row],[Heart Issues]],Table4[Heart Issues],1,FALSE)</f>
        <v>No</v>
      </c>
      <c r="I776" s="11">
        <f>VLOOKUP(Table4[[#This Row],[Number of Major Surgeries]],Table4[Number of Major Surgeries],1,FALSE)</f>
        <v>1</v>
      </c>
      <c r="J776" s="11" t="str">
        <f>VLOOKUP('Medical Examinations'!M776,'Medical Examinations'!M776:M3110,1,FALSE)</f>
        <v>obesity</v>
      </c>
      <c r="K776" s="11" t="str">
        <f>VLOOKUP('Medical Examinations'!N776,'Medical Examinations'!N776:N3110,1,FALSE)</f>
        <v>normal</v>
      </c>
      <c r="L776" s="11" t="str">
        <f>VLOOKUP(Table3[[#This Row],[date of birth]],Table3[date of birth],1,FALSE)</f>
        <v>22-Jul-1985</v>
      </c>
      <c r="M776" s="11">
        <f>VLOOKUP(Table3[[#This Row],[age]],Table3[age],1,FALSE)</f>
        <v>37</v>
      </c>
      <c r="N776" s="65">
        <f>VLOOKUP(Table3[[#This Row],[charges2]],Table3[charges2],1,FALSE)</f>
        <v>6435.62</v>
      </c>
      <c r="O776" s="11" t="str">
        <f>VLOOKUP(Table3[[#This Row],[HOSPITAL TIER2]],Table3[HOSPITAL TIER2],1,FALSE)</f>
        <v>tier - 3</v>
      </c>
      <c r="P776" s="11" t="str">
        <f>VLOOKUP(Table3[[#This Row],[city tier2]],Table3[city tier2],1,FALSE)</f>
        <v>tier - 2</v>
      </c>
      <c r="Q776" s="11" t="str">
        <f>VLOOKUP(Table3[[#This Row],[state id2]],Table3[state id2],1,FALSE)</f>
        <v>R1013</v>
      </c>
      <c r="R776" s="11">
        <f t="shared" si="24"/>
        <v>-3.9499894796856456E-2</v>
      </c>
      <c r="S776" s="11">
        <f t="shared" si="25"/>
        <v>4.6976600975173775E-2</v>
      </c>
    </row>
    <row r="777" spans="1:19" x14ac:dyDescent="0.25">
      <c r="A777" s="20" t="str">
        <f>VLOOKUP('Customer Names'!A777,'Customer Names'!A777:A3112,1,FALSE)</f>
        <v>Id776</v>
      </c>
      <c r="B777" s="20" t="str">
        <f>VLOOKUP(Table6[[#This Row],[NAME]],Table6[NAME],1,FALSE)</f>
        <v>.  Amy L.</v>
      </c>
      <c r="C777" s="11">
        <f>VLOOKUP(Table4[[#This Row],[BMI]],Table4[BMI],1,FALSE)</f>
        <v>39.270000000000003</v>
      </c>
      <c r="D777" s="11">
        <f>VLOOKUP(Table4[[#This Row],[HBA1C]],Table4[HBA1C],1,FALSE)</f>
        <v>5.64</v>
      </c>
      <c r="E777" s="11" t="str">
        <f>VLOOKUP(Table4[[#This Row],[Any Transplants]],Table4[Any Transplants],1,FALSE)</f>
        <v>No</v>
      </c>
      <c r="F777" s="11" t="str">
        <f>VLOOKUP(Table4[[#This Row],[Cancer history]],Table4[Cancer history],1,FALSE)</f>
        <v>Yes</v>
      </c>
      <c r="G777" s="11" t="str">
        <f>VLOOKUP(Table4[[#This Row],[Smoker2]],Table4[Smoker2],1,FALSE)</f>
        <v>NO</v>
      </c>
      <c r="H777" s="11" t="str">
        <f>VLOOKUP(Table4[[#This Row],[Heart Issues]],Table4[Heart Issues],1,FALSE)</f>
        <v>No</v>
      </c>
      <c r="I777" s="11">
        <f>VLOOKUP(Table4[[#This Row],[Number of Major Surgeries]],Table4[Number of Major Surgeries],1,FALSE)</f>
        <v>1</v>
      </c>
      <c r="J777" s="11" t="str">
        <f>VLOOKUP('Medical Examinations'!M777,'Medical Examinations'!M777:M3111,1,FALSE)</f>
        <v>obesity</v>
      </c>
      <c r="K777" s="11" t="str">
        <f>VLOOKUP('Medical Examinations'!N777,'Medical Examinations'!N777:N3111,1,FALSE)</f>
        <v>normal</v>
      </c>
      <c r="L777" s="11" t="str">
        <f>VLOOKUP(Table3[[#This Row],[date of birth]],Table3[date of birth],1,FALSE)</f>
        <v>26-Aug-1984</v>
      </c>
      <c r="M777" s="11">
        <f>VLOOKUP(Table3[[#This Row],[age]],Table3[age],1,FALSE)</f>
        <v>38</v>
      </c>
      <c r="N777" s="65">
        <f>VLOOKUP(Table3[[#This Row],[charges2]],Table3[charges2],1,FALSE)</f>
        <v>6455.86</v>
      </c>
      <c r="O777" s="11" t="str">
        <f>VLOOKUP(Table3[[#This Row],[HOSPITAL TIER2]],Table3[HOSPITAL TIER2],1,FALSE)</f>
        <v>tier - 3</v>
      </c>
      <c r="P777" s="11" t="str">
        <f>VLOOKUP(Table3[[#This Row],[city tier2]],Table3[city tier2],1,FALSE)</f>
        <v>tier - 3</v>
      </c>
      <c r="Q777" s="11" t="str">
        <f>VLOOKUP(Table3[[#This Row],[state id2]],Table3[state id2],1,FALSE)</f>
        <v>R1012</v>
      </c>
      <c r="R777" s="11">
        <f t="shared" si="24"/>
        <v>-3.8872487711097532E-2</v>
      </c>
      <c r="S777" s="11">
        <f t="shared" si="25"/>
        <v>4.67804446411774E-2</v>
      </c>
    </row>
    <row r="778" spans="1:19" x14ac:dyDescent="0.25">
      <c r="A778" s="20" t="str">
        <f>VLOOKUP('Customer Names'!A778,'Customer Names'!A778:A3113,1,FALSE)</f>
        <v>Id777</v>
      </c>
      <c r="B778" s="20" t="str">
        <f>VLOOKUP(Table6[[#This Row],[NAME]],Table6[NAME],1,FALSE)</f>
        <v>.  Karen L.</v>
      </c>
      <c r="C778" s="11">
        <f>VLOOKUP(Table4[[#This Row],[BMI]],Table4[BMI],1,FALSE)</f>
        <v>30.71</v>
      </c>
      <c r="D778" s="11">
        <f>VLOOKUP(Table4[[#This Row],[HBA1C]],Table4[HBA1C],1,FALSE)</f>
        <v>5.59</v>
      </c>
      <c r="E778" s="11" t="str">
        <f>VLOOKUP(Table4[[#This Row],[Any Transplants]],Table4[Any Transplants],1,FALSE)</f>
        <v>No</v>
      </c>
      <c r="F778" s="11" t="str">
        <f>VLOOKUP(Table4[[#This Row],[Cancer history]],Table4[Cancer history],1,FALSE)</f>
        <v>No</v>
      </c>
      <c r="G778" s="11" t="str">
        <f>VLOOKUP(Table4[[#This Row],[Smoker2]],Table4[Smoker2],1,FALSE)</f>
        <v>NO</v>
      </c>
      <c r="H778" s="11" t="str">
        <f>VLOOKUP(Table4[[#This Row],[Heart Issues]],Table4[Heart Issues],1,FALSE)</f>
        <v>yes</v>
      </c>
      <c r="I778" s="11">
        <f>VLOOKUP(Table4[[#This Row],[Number of Major Surgeries]],Table4[Number of Major Surgeries],1,FALSE)</f>
        <v>1</v>
      </c>
      <c r="J778" s="11" t="str">
        <f>VLOOKUP('Medical Examinations'!M778,'Medical Examinations'!M778:M3112,1,FALSE)</f>
        <v>obesity</v>
      </c>
      <c r="K778" s="11" t="str">
        <f>VLOOKUP('Medical Examinations'!N778,'Medical Examinations'!N778:N3112,1,FALSE)</f>
        <v>normal</v>
      </c>
      <c r="L778" s="11" t="str">
        <f>VLOOKUP(Table3[[#This Row],[date of birth]],Table3[date of birth],1,FALSE)</f>
        <v>1-Nov-1984</v>
      </c>
      <c r="M778" s="11">
        <f>VLOOKUP(Table3[[#This Row],[age]],Table3[age],1,FALSE)</f>
        <v>38</v>
      </c>
      <c r="N778" s="65">
        <f>VLOOKUP(Table3[[#This Row],[charges2]],Table3[charges2],1,FALSE)</f>
        <v>6457.84</v>
      </c>
      <c r="O778" s="11" t="str">
        <f>VLOOKUP(Table3[[#This Row],[HOSPITAL TIER2]],Table3[HOSPITAL TIER2],1,FALSE)</f>
        <v>tier - 2</v>
      </c>
      <c r="P778" s="11" t="str">
        <f>VLOOKUP(Table3[[#This Row],[city tier2]],Table3[city tier2],1,FALSE)</f>
        <v>tier - 3</v>
      </c>
      <c r="Q778" s="11" t="str">
        <f>VLOOKUP(Table3[[#This Row],[state id2]],Table3[state id2],1,FALSE)</f>
        <v>R1012</v>
      </c>
      <c r="R778" s="11">
        <f t="shared" si="24"/>
        <v>-3.8442620733535951E-2</v>
      </c>
      <c r="S778" s="11">
        <f t="shared" si="25"/>
        <v>4.6659380221922814E-2</v>
      </c>
    </row>
    <row r="779" spans="1:19" x14ac:dyDescent="0.25">
      <c r="A779" s="20" t="str">
        <f>VLOOKUP('Customer Names'!A779,'Customer Names'!A779:A3114,1,FALSE)</f>
        <v>Id778</v>
      </c>
      <c r="B779" s="20" t="str">
        <f>VLOOKUP(Table6[[#This Row],[NAME]],Table6[NAME],1,FALSE)</f>
        <v>Tennille</v>
      </c>
      <c r="C779" s="11">
        <f>VLOOKUP(Table4[[#This Row],[BMI]],Table4[BMI],1,FALSE)</f>
        <v>47.19</v>
      </c>
      <c r="D779" s="11">
        <f>VLOOKUP(Table4[[#This Row],[HBA1C]],Table4[HBA1C],1,FALSE)</f>
        <v>5.29</v>
      </c>
      <c r="E779" s="11" t="str">
        <f>VLOOKUP(Table4[[#This Row],[Any Transplants]],Table4[Any Transplants],1,FALSE)</f>
        <v>No</v>
      </c>
      <c r="F779" s="11" t="str">
        <f>VLOOKUP(Table4[[#This Row],[Cancer history]],Table4[Cancer history],1,FALSE)</f>
        <v>No</v>
      </c>
      <c r="G779" s="11" t="str">
        <f>VLOOKUP(Table4[[#This Row],[Smoker2]],Table4[Smoker2],1,FALSE)</f>
        <v>NO</v>
      </c>
      <c r="H779" s="11" t="str">
        <f>VLOOKUP(Table4[[#This Row],[Heart Issues]],Table4[Heart Issues],1,FALSE)</f>
        <v>No</v>
      </c>
      <c r="I779" s="11">
        <f>VLOOKUP(Table4[[#This Row],[Number of Major Surgeries]],Table4[Number of Major Surgeries],1,FALSE)</f>
        <v>0</v>
      </c>
      <c r="J779" s="11" t="str">
        <f>VLOOKUP('Medical Examinations'!M779,'Medical Examinations'!M779:M3113,1,FALSE)</f>
        <v>obesity</v>
      </c>
      <c r="K779" s="11" t="str">
        <f>VLOOKUP('Medical Examinations'!N779,'Medical Examinations'!N779:N3113,1,FALSE)</f>
        <v>normal</v>
      </c>
      <c r="L779" s="11" t="str">
        <f>VLOOKUP(Table3[[#This Row],[date of birth]],Table3[date of birth],1,FALSE)</f>
        <v>27-Jul-1981</v>
      </c>
      <c r="M779" s="11">
        <f>VLOOKUP(Table3[[#This Row],[age]],Table3[age],1,FALSE)</f>
        <v>41</v>
      </c>
      <c r="N779" s="65">
        <f>VLOOKUP(Table3[[#This Row],[charges2]],Table3[charges2],1,FALSE)</f>
        <v>6473.15</v>
      </c>
      <c r="O779" s="11" t="str">
        <f>VLOOKUP(Table3[[#This Row],[HOSPITAL TIER2]],Table3[HOSPITAL TIER2],1,FALSE)</f>
        <v>tier - 2</v>
      </c>
      <c r="P779" s="11" t="str">
        <f>VLOOKUP(Table3[[#This Row],[city tier2]],Table3[city tier2],1,FALSE)</f>
        <v>tier - 2</v>
      </c>
      <c r="Q779" s="11" t="str">
        <f>VLOOKUP(Table3[[#This Row],[state id2]],Table3[state id2],1,FALSE)</f>
        <v>R1013</v>
      </c>
      <c r="R779" s="11">
        <f t="shared" si="24"/>
        <v>-3.8374259938279282E-2</v>
      </c>
      <c r="S779" s="11">
        <f t="shared" si="25"/>
        <v>4.6530367546813819E-2</v>
      </c>
    </row>
    <row r="780" spans="1:19" x14ac:dyDescent="0.25">
      <c r="A780" s="20" t="str">
        <f>VLOOKUP('Customer Names'!A780,'Customer Names'!A780:A3115,1,FALSE)</f>
        <v>Id779</v>
      </c>
      <c r="B780" s="20" t="str">
        <f>VLOOKUP(Table6[[#This Row],[NAME]],Table6[NAME],1,FALSE)</f>
        <v>Matt</v>
      </c>
      <c r="C780" s="11">
        <f>VLOOKUP(Table4[[#This Row],[BMI]],Table4[BMI],1,FALSE)</f>
        <v>30.02</v>
      </c>
      <c r="D780" s="11">
        <f>VLOOKUP(Table4[[#This Row],[HBA1C]],Table4[HBA1C],1,FALSE)</f>
        <v>6.65</v>
      </c>
      <c r="E780" s="11" t="str">
        <f>VLOOKUP(Table4[[#This Row],[Any Transplants]],Table4[Any Transplants],1,FALSE)</f>
        <v>No</v>
      </c>
      <c r="F780" s="11" t="str">
        <f>VLOOKUP(Table4[[#This Row],[Cancer history]],Table4[Cancer history],1,FALSE)</f>
        <v>No</v>
      </c>
      <c r="G780" s="11" t="str">
        <f>VLOOKUP(Table4[[#This Row],[Smoker2]],Table4[Smoker2],1,FALSE)</f>
        <v>NO</v>
      </c>
      <c r="H780" s="11" t="str">
        <f>VLOOKUP(Table4[[#This Row],[Heart Issues]],Table4[Heart Issues],1,FALSE)</f>
        <v>No</v>
      </c>
      <c r="I780" s="11">
        <f>VLOOKUP(Table4[[#This Row],[Number of Major Surgeries]],Table4[Number of Major Surgeries],1,FALSE)</f>
        <v>0</v>
      </c>
      <c r="J780" s="11" t="str">
        <f>VLOOKUP('Medical Examinations'!M780,'Medical Examinations'!M780:M3114,1,FALSE)</f>
        <v>obesity</v>
      </c>
      <c r="K780" s="11" t="str">
        <f>VLOOKUP('Medical Examinations'!N780,'Medical Examinations'!N780:N3114,1,FALSE)</f>
        <v>diabetes</v>
      </c>
      <c r="L780" s="11" t="str">
        <f>VLOOKUP(Table3[[#This Row],[date of birth]],Table3[date of birth],1,FALSE)</f>
        <v>8-Jun-1980</v>
      </c>
      <c r="M780" s="11">
        <f>VLOOKUP(Table3[[#This Row],[age]],Table3[age],1,FALSE)</f>
        <v>43</v>
      </c>
      <c r="N780" s="65">
        <f>VLOOKUP(Table3[[#This Row],[charges2]],Table3[charges2],1,FALSE)</f>
        <v>6474.01</v>
      </c>
      <c r="O780" s="11" t="str">
        <f>VLOOKUP(Table3[[#This Row],[HOSPITAL TIER2]],Table3[HOSPITAL TIER2],1,FALSE)</f>
        <v>tier - 2</v>
      </c>
      <c r="P780" s="11" t="str">
        <f>VLOOKUP(Table3[[#This Row],[city tier2]],Table3[city tier2],1,FALSE)</f>
        <v>tier - 3</v>
      </c>
      <c r="Q780" s="11" t="str">
        <f>VLOOKUP(Table3[[#This Row],[state id2]],Table3[state id2],1,FALSE)</f>
        <v>R1011</v>
      </c>
      <c r="R780" s="11">
        <f t="shared" si="24"/>
        <v>-3.8005550027633332E-2</v>
      </c>
      <c r="S780" s="11">
        <f t="shared" si="25"/>
        <v>4.6436694209675423E-2</v>
      </c>
    </row>
    <row r="781" spans="1:19" x14ac:dyDescent="0.25">
      <c r="A781" s="20" t="str">
        <f>VLOOKUP('Customer Names'!A781,'Customer Names'!A781:A3116,1,FALSE)</f>
        <v>Id780</v>
      </c>
      <c r="B781" s="20" t="str">
        <f>VLOOKUP(Table6[[#This Row],[NAME]],Table6[NAME],1,FALSE)</f>
        <v>Emily</v>
      </c>
      <c r="C781" s="11">
        <f>VLOOKUP(Table4[[#This Row],[BMI]],Table4[BMI],1,FALSE)</f>
        <v>37.909999999999997</v>
      </c>
      <c r="D781" s="11">
        <f>VLOOKUP(Table4[[#This Row],[HBA1C]],Table4[HBA1C],1,FALSE)</f>
        <v>5.68</v>
      </c>
      <c r="E781" s="11" t="str">
        <f>VLOOKUP(Table4[[#This Row],[Any Transplants]],Table4[Any Transplants],1,FALSE)</f>
        <v>No</v>
      </c>
      <c r="F781" s="11" t="str">
        <f>VLOOKUP(Table4[[#This Row],[Cancer history]],Table4[Cancer history],1,FALSE)</f>
        <v>No</v>
      </c>
      <c r="G781" s="11" t="str">
        <f>VLOOKUP(Table4[[#This Row],[Smoker2]],Table4[Smoker2],1,FALSE)</f>
        <v>NO</v>
      </c>
      <c r="H781" s="11" t="str">
        <f>VLOOKUP(Table4[[#This Row],[Heart Issues]],Table4[Heart Issues],1,FALSE)</f>
        <v>yes</v>
      </c>
      <c r="I781" s="11">
        <f>VLOOKUP(Table4[[#This Row],[Number of Major Surgeries]],Table4[Number of Major Surgeries],1,FALSE)</f>
        <v>0</v>
      </c>
      <c r="J781" s="11" t="str">
        <f>VLOOKUP('Medical Examinations'!M781,'Medical Examinations'!M781:M3115,1,FALSE)</f>
        <v>obesity</v>
      </c>
      <c r="K781" s="11" t="str">
        <f>VLOOKUP('Medical Examinations'!N781,'Medical Examinations'!N781:N3115,1,FALSE)</f>
        <v>normal</v>
      </c>
      <c r="L781" s="11" t="str">
        <f>VLOOKUP(Table3[[#This Row],[date of birth]],Table3[date of birth],1,FALSE)</f>
        <v>1-Dec-1970</v>
      </c>
      <c r="M781" s="11">
        <f>VLOOKUP(Table3[[#This Row],[age]],Table3[age],1,FALSE)</f>
        <v>52</v>
      </c>
      <c r="N781" s="65">
        <f>VLOOKUP(Table3[[#This Row],[charges2]],Table3[charges2],1,FALSE)</f>
        <v>6481.67</v>
      </c>
      <c r="O781" s="11" t="str">
        <f>VLOOKUP(Table3[[#This Row],[HOSPITAL TIER2]],Table3[HOSPITAL TIER2],1,FALSE)</f>
        <v>tier - 2</v>
      </c>
      <c r="P781" s="11" t="str">
        <f>VLOOKUP(Table3[[#This Row],[city tier2]],Table3[city tier2],1,FALSE)</f>
        <v>tier - 2</v>
      </c>
      <c r="Q781" s="11" t="str">
        <f>VLOOKUP(Table3[[#This Row],[state id2]],Table3[state id2],1,FALSE)</f>
        <v>R1013</v>
      </c>
      <c r="R781" s="11">
        <f t="shared" si="24"/>
        <v>-3.7996130979834682E-2</v>
      </c>
      <c r="S781" s="11">
        <f t="shared" si="25"/>
        <v>4.644502159347165E-2</v>
      </c>
    </row>
    <row r="782" spans="1:19" x14ac:dyDescent="0.25">
      <c r="A782" s="20" t="str">
        <f>VLOOKUP('Customer Names'!A782,'Customer Names'!A782:A3117,1,FALSE)</f>
        <v>Id781</v>
      </c>
      <c r="B782" s="20" t="str">
        <f>VLOOKUP(Table6[[#This Row],[NAME]],Table6[NAME],1,FALSE)</f>
        <v>Justin E</v>
      </c>
      <c r="C782" s="11">
        <f>VLOOKUP(Table4[[#This Row],[BMI]],Table4[BMI],1,FALSE)</f>
        <v>54.61</v>
      </c>
      <c r="D782" s="11">
        <f>VLOOKUP(Table4[[#This Row],[HBA1C]],Table4[HBA1C],1,FALSE)</f>
        <v>4.49</v>
      </c>
      <c r="E782" s="11" t="str">
        <f>VLOOKUP(Table4[[#This Row],[Any Transplants]],Table4[Any Transplants],1,FALSE)</f>
        <v>No</v>
      </c>
      <c r="F782" s="11" t="str">
        <f>VLOOKUP(Table4[[#This Row],[Cancer history]],Table4[Cancer history],1,FALSE)</f>
        <v>No</v>
      </c>
      <c r="G782" s="11" t="str">
        <f>VLOOKUP(Table4[[#This Row],[Smoker2]],Table4[Smoker2],1,FALSE)</f>
        <v>NO</v>
      </c>
      <c r="H782" s="11" t="str">
        <f>VLOOKUP(Table4[[#This Row],[Heart Issues]],Table4[Heart Issues],1,FALSE)</f>
        <v>No</v>
      </c>
      <c r="I782" s="11">
        <f>VLOOKUP(Table4[[#This Row],[Number of Major Surgeries]],Table4[Number of Major Surgeries],1,FALSE)</f>
        <v>0</v>
      </c>
      <c r="J782" s="11" t="str">
        <f>VLOOKUP('Medical Examinations'!M782,'Medical Examinations'!M782:M3116,1,FALSE)</f>
        <v>obesity</v>
      </c>
      <c r="K782" s="11" t="str">
        <f>VLOOKUP('Medical Examinations'!N782,'Medical Examinations'!N782:N3116,1,FALSE)</f>
        <v>normal</v>
      </c>
      <c r="L782" s="11" t="str">
        <f>VLOOKUP(Table3[[#This Row],[date of birth]],Table3[date of birth],1,FALSE)</f>
        <v>9-Oct-1982</v>
      </c>
      <c r="M782" s="11">
        <f>VLOOKUP(Table3[[#This Row],[age]],Table3[age],1,FALSE)</f>
        <v>40</v>
      </c>
      <c r="N782" s="65">
        <f>VLOOKUP(Table3[[#This Row],[charges2]],Table3[charges2],1,FALSE)</f>
        <v>6496.89</v>
      </c>
      <c r="O782" s="11" t="str">
        <f>VLOOKUP(Table3[[#This Row],[HOSPITAL TIER2]],Table3[HOSPITAL TIER2],1,FALSE)</f>
        <v>tier - 2</v>
      </c>
      <c r="P782" s="11" t="str">
        <f>VLOOKUP(Table3[[#This Row],[city tier2]],Table3[city tier2],1,FALSE)</f>
        <v>tier - 3</v>
      </c>
      <c r="Q782" s="11" t="str">
        <f>VLOOKUP(Table3[[#This Row],[state id2]],Table3[state id2],1,FALSE)</f>
        <v>R1011</v>
      </c>
      <c r="R782" s="11">
        <f t="shared" si="24"/>
        <v>-3.8473680791688572E-2</v>
      </c>
      <c r="S782" s="11">
        <f t="shared" si="25"/>
        <v>4.6592496507367825E-2</v>
      </c>
    </row>
    <row r="783" spans="1:19" x14ac:dyDescent="0.25">
      <c r="A783" s="20" t="str">
        <f>VLOOKUP('Customer Names'!A783,'Customer Names'!A783:A3118,1,FALSE)</f>
        <v>Id782</v>
      </c>
      <c r="B783" s="20" t="str">
        <f>VLOOKUP(Table6[[#This Row],[NAME]],Table6[NAME],1,FALSE)</f>
        <v>Shalane</v>
      </c>
      <c r="C783" s="11">
        <f>VLOOKUP(Table4[[#This Row],[BMI]],Table4[BMI],1,FALSE)</f>
        <v>36.005000000000003</v>
      </c>
      <c r="D783" s="11">
        <f>VLOOKUP(Table4[[#This Row],[HBA1C]],Table4[HBA1C],1,FALSE)</f>
        <v>6.9</v>
      </c>
      <c r="E783" s="11" t="str">
        <f>VLOOKUP(Table4[[#This Row],[Any Transplants]],Table4[Any Transplants],1,FALSE)</f>
        <v>No</v>
      </c>
      <c r="F783" s="11" t="str">
        <f>VLOOKUP(Table4[[#This Row],[Cancer history]],Table4[Cancer history],1,FALSE)</f>
        <v>No</v>
      </c>
      <c r="G783" s="11" t="str">
        <f>VLOOKUP(Table4[[#This Row],[Smoker2]],Table4[Smoker2],1,FALSE)</f>
        <v>NO</v>
      </c>
      <c r="H783" s="11" t="str">
        <f>VLOOKUP(Table4[[#This Row],[Heart Issues]],Table4[Heart Issues],1,FALSE)</f>
        <v>No</v>
      </c>
      <c r="I783" s="11">
        <f>VLOOKUP(Table4[[#This Row],[Number of Major Surgeries]],Table4[Number of Major Surgeries],1,FALSE)</f>
        <v>0</v>
      </c>
      <c r="J783" s="11" t="str">
        <f>VLOOKUP('Medical Examinations'!M783,'Medical Examinations'!M783:M3117,1,FALSE)</f>
        <v>obesity</v>
      </c>
      <c r="K783" s="11" t="str">
        <f>VLOOKUP('Medical Examinations'!N783,'Medical Examinations'!N783:N3117,1,FALSE)</f>
        <v>diabetes</v>
      </c>
      <c r="L783" s="11" t="str">
        <f>VLOOKUP(Table3[[#This Row],[date of birth]],Table3[date of birth],1,FALSE)</f>
        <v>28-Aug-1982</v>
      </c>
      <c r="M783" s="11">
        <f>VLOOKUP(Table3[[#This Row],[age]],Table3[age],1,FALSE)</f>
        <v>40</v>
      </c>
      <c r="N783" s="65">
        <f>VLOOKUP(Table3[[#This Row],[charges2]],Table3[charges2],1,FALSE)</f>
        <v>6500.24</v>
      </c>
      <c r="O783" s="11" t="str">
        <f>VLOOKUP(Table3[[#This Row],[HOSPITAL TIER2]],Table3[HOSPITAL TIER2],1,FALSE)</f>
        <v>tier - 2</v>
      </c>
      <c r="P783" s="11" t="str">
        <f>VLOOKUP(Table3[[#This Row],[city tier2]],Table3[city tier2],1,FALSE)</f>
        <v>tier - 2</v>
      </c>
      <c r="Q783" s="11" t="str">
        <f>VLOOKUP(Table3[[#This Row],[state id2]],Table3[state id2],1,FALSE)</f>
        <v>R1013</v>
      </c>
      <c r="R783" s="11">
        <f t="shared" si="24"/>
        <v>-3.7815270557915399E-2</v>
      </c>
      <c r="S783" s="11">
        <f t="shared" si="25"/>
        <v>4.6390240965730703E-2</v>
      </c>
    </row>
    <row r="784" spans="1:19" x14ac:dyDescent="0.25">
      <c r="A784" s="20" t="str">
        <f>VLOOKUP('Customer Names'!A784,'Customer Names'!A784:A3119,1,FALSE)</f>
        <v>Id783</v>
      </c>
      <c r="B784" s="20" t="str">
        <f>VLOOKUP(Table6[[#This Row],[NAME]],Table6[NAME],1,FALSE)</f>
        <v>Jessica N.</v>
      </c>
      <c r="C784" s="11">
        <f>VLOOKUP(Table4[[#This Row],[BMI]],Table4[BMI],1,FALSE)</f>
        <v>28.7</v>
      </c>
      <c r="D784" s="11">
        <f>VLOOKUP(Table4[[#This Row],[HBA1C]],Table4[HBA1C],1,FALSE)</f>
        <v>11.52</v>
      </c>
      <c r="E784" s="11" t="str">
        <f>VLOOKUP(Table4[[#This Row],[Any Transplants]],Table4[Any Transplants],1,FALSE)</f>
        <v>No</v>
      </c>
      <c r="F784" s="11" t="str">
        <f>VLOOKUP(Table4[[#This Row],[Cancer history]],Table4[Cancer history],1,FALSE)</f>
        <v>No</v>
      </c>
      <c r="G784" s="11" t="str">
        <f>VLOOKUP(Table4[[#This Row],[Smoker2]],Table4[Smoker2],1,FALSE)</f>
        <v>NO</v>
      </c>
      <c r="H784" s="11" t="str">
        <f>VLOOKUP(Table4[[#This Row],[Heart Issues]],Table4[Heart Issues],1,FALSE)</f>
        <v>No</v>
      </c>
      <c r="I784" s="11">
        <f>VLOOKUP(Table4[[#This Row],[Number of Major Surgeries]],Table4[Number of Major Surgeries],1,FALSE)</f>
        <v>0</v>
      </c>
      <c r="J784" s="11" t="str">
        <f>VLOOKUP('Medical Examinations'!M784,'Medical Examinations'!M784:M3118,1,FALSE)</f>
        <v>over weight</v>
      </c>
      <c r="K784" s="11" t="str">
        <f>VLOOKUP('Medical Examinations'!N784,'Medical Examinations'!N784:N3118,1,FALSE)</f>
        <v>diabetes</v>
      </c>
      <c r="L784" s="11" t="str">
        <f>VLOOKUP(Table3[[#This Row],[date of birth]],Table3[date of birth],1,FALSE)</f>
        <v>7-Jul-1994</v>
      </c>
      <c r="M784" s="11">
        <f>VLOOKUP(Table3[[#This Row],[age]],Table3[age],1,FALSE)</f>
        <v>28</v>
      </c>
      <c r="N784" s="65">
        <f>VLOOKUP(Table3[[#This Row],[charges2]],Table3[charges2],1,FALSE)</f>
        <v>6512.24</v>
      </c>
      <c r="O784" s="11" t="str">
        <f>VLOOKUP(Table3[[#This Row],[HOSPITAL TIER2]],Table3[HOSPITAL TIER2],1,FALSE)</f>
        <v>tier - 2</v>
      </c>
      <c r="P784" s="11" t="str">
        <f>VLOOKUP(Table3[[#This Row],[city tier2]],Table3[city tier2],1,FALSE)</f>
        <v>tier - 1</v>
      </c>
      <c r="Q784" s="11" t="str">
        <f>VLOOKUP(Table3[[#This Row],[state id2]],Table3[state id2],1,FALSE)</f>
        <v>R1021</v>
      </c>
      <c r="R784" s="11">
        <f t="shared" si="24"/>
        <v>-3.7609860679879946E-2</v>
      </c>
      <c r="S784" s="11">
        <f t="shared" si="25"/>
        <v>4.6444421681750822E-2</v>
      </c>
    </row>
    <row r="785" spans="1:19" x14ac:dyDescent="0.25">
      <c r="A785" s="20" t="str">
        <f>VLOOKUP('Customer Names'!A785,'Customer Names'!A785:A3120,1,FALSE)</f>
        <v>Id784</v>
      </c>
      <c r="B785" s="20" t="str">
        <f>VLOOKUP(Table6[[#This Row],[NAME]],Table6[NAME],1,FALSE)</f>
        <v>Melanie</v>
      </c>
      <c r="C785" s="11">
        <f>VLOOKUP(Table4[[#This Row],[BMI]],Table4[BMI],1,FALSE)</f>
        <v>34.295000000000002</v>
      </c>
      <c r="D785" s="11">
        <f>VLOOKUP(Table4[[#This Row],[HBA1C]],Table4[HBA1C],1,FALSE)</f>
        <v>11.24</v>
      </c>
      <c r="E785" s="11" t="str">
        <f>VLOOKUP(Table4[[#This Row],[Any Transplants]],Table4[Any Transplants],1,FALSE)</f>
        <v>No</v>
      </c>
      <c r="F785" s="11" t="str">
        <f>VLOOKUP(Table4[[#This Row],[Cancer history]],Table4[Cancer history],1,FALSE)</f>
        <v>No</v>
      </c>
      <c r="G785" s="11" t="str">
        <f>VLOOKUP(Table4[[#This Row],[Smoker2]],Table4[Smoker2],1,FALSE)</f>
        <v>NO</v>
      </c>
      <c r="H785" s="11" t="str">
        <f>VLOOKUP(Table4[[#This Row],[Heart Issues]],Table4[Heart Issues],1,FALSE)</f>
        <v>No</v>
      </c>
      <c r="I785" s="11">
        <f>VLOOKUP(Table4[[#This Row],[Number of Major Surgeries]],Table4[Number of Major Surgeries],1,FALSE)</f>
        <v>0</v>
      </c>
      <c r="J785" s="11" t="str">
        <f>VLOOKUP('Medical Examinations'!M785,'Medical Examinations'!M785:M3119,1,FALSE)</f>
        <v>obesity</v>
      </c>
      <c r="K785" s="11" t="str">
        <f>VLOOKUP('Medical Examinations'!N785,'Medical Examinations'!N785:N3119,1,FALSE)</f>
        <v>diabetes</v>
      </c>
      <c r="L785" s="11" t="str">
        <f>VLOOKUP(Table3[[#This Row],[date of birth]],Table3[date of birth],1,FALSE)</f>
        <v>23-Oct-1976</v>
      </c>
      <c r="M785" s="11">
        <f>VLOOKUP(Table3[[#This Row],[age]],Table3[age],1,FALSE)</f>
        <v>46</v>
      </c>
      <c r="N785" s="65">
        <f>VLOOKUP(Table3[[#This Row],[charges2]],Table3[charges2],1,FALSE)</f>
        <v>6529.21</v>
      </c>
      <c r="O785" s="11" t="str">
        <f>VLOOKUP(Table3[[#This Row],[HOSPITAL TIER2]],Table3[HOSPITAL TIER2],1,FALSE)</f>
        <v>tier - 2</v>
      </c>
      <c r="P785" s="11" t="str">
        <f>VLOOKUP(Table3[[#This Row],[city tier2]],Table3[city tier2],1,FALSE)</f>
        <v>tier - 1</v>
      </c>
      <c r="Q785" s="11" t="str">
        <f>VLOOKUP(Table3[[#This Row],[state id2]],Table3[state id2],1,FALSE)</f>
        <v>R1013</v>
      </c>
      <c r="R785" s="11">
        <f t="shared" si="24"/>
        <v>-3.7672719823751193E-2</v>
      </c>
      <c r="S785" s="11">
        <f t="shared" si="25"/>
        <v>4.8633476680305425E-2</v>
      </c>
    </row>
    <row r="786" spans="1:19" x14ac:dyDescent="0.25">
      <c r="A786" s="20" t="str">
        <f>VLOOKUP('Customer Names'!A786,'Customer Names'!A786:A3121,1,FALSE)</f>
        <v>Id785</v>
      </c>
      <c r="B786" s="20" t="str">
        <f>VLOOKUP(Table6[[#This Row],[NAME]],Table6[NAME],1,FALSE)</f>
        <v>Ruth Angelica</v>
      </c>
      <c r="C786" s="11">
        <f>VLOOKUP(Table4[[#This Row],[BMI]],Table4[BMI],1,FALSE)</f>
        <v>27.55</v>
      </c>
      <c r="D786" s="11">
        <f>VLOOKUP(Table4[[#This Row],[HBA1C]],Table4[HBA1C],1,FALSE)</f>
        <v>10.98</v>
      </c>
      <c r="E786" s="11" t="str">
        <f>VLOOKUP(Table4[[#This Row],[Any Transplants]],Table4[Any Transplants],1,FALSE)</f>
        <v>No</v>
      </c>
      <c r="F786" s="11" t="str">
        <f>VLOOKUP(Table4[[#This Row],[Cancer history]],Table4[Cancer history],1,FALSE)</f>
        <v>No</v>
      </c>
      <c r="G786" s="11" t="str">
        <f>VLOOKUP(Table4[[#This Row],[Smoker2]],Table4[Smoker2],1,FALSE)</f>
        <v>NO</v>
      </c>
      <c r="H786" s="11" t="str">
        <f>VLOOKUP(Table4[[#This Row],[Heart Issues]],Table4[Heart Issues],1,FALSE)</f>
        <v>No</v>
      </c>
      <c r="I786" s="11">
        <f>VLOOKUP(Table4[[#This Row],[Number of Major Surgeries]],Table4[Number of Major Surgeries],1,FALSE)</f>
        <v>0</v>
      </c>
      <c r="J786" s="11" t="str">
        <f>VLOOKUP('Medical Examinations'!M786,'Medical Examinations'!M786:M3120,1,FALSE)</f>
        <v>over weight</v>
      </c>
      <c r="K786" s="11" t="str">
        <f>VLOOKUP('Medical Examinations'!N786,'Medical Examinations'!N786:N3120,1,FALSE)</f>
        <v>diabetes</v>
      </c>
      <c r="L786" s="11" t="str">
        <f>VLOOKUP(Table3[[#This Row],[date of birth]],Table3[date of birth],1,FALSE)</f>
        <v>12-Aug-1982</v>
      </c>
      <c r="M786" s="11">
        <f>VLOOKUP(Table3[[#This Row],[age]],Table3[age],1,FALSE)</f>
        <v>40</v>
      </c>
      <c r="N786" s="65">
        <f>VLOOKUP(Table3[[#This Row],[charges2]],Table3[charges2],1,FALSE)</f>
        <v>6532.04</v>
      </c>
      <c r="O786" s="11" t="str">
        <f>VLOOKUP(Table3[[#This Row],[HOSPITAL TIER2]],Table3[HOSPITAL TIER2],1,FALSE)</f>
        <v>tier - 2</v>
      </c>
      <c r="P786" s="11" t="str">
        <f>VLOOKUP(Table3[[#This Row],[city tier2]],Table3[city tier2],1,FALSE)</f>
        <v>tier - 1</v>
      </c>
      <c r="Q786" s="11" t="str">
        <f>VLOOKUP(Table3[[#This Row],[state id2]],Table3[state id2],1,FALSE)</f>
        <v>R1013</v>
      </c>
      <c r="R786" s="11">
        <f t="shared" si="24"/>
        <v>-3.7732369760971156E-2</v>
      </c>
      <c r="S786" s="11">
        <f t="shared" si="25"/>
        <v>4.8535880628525062E-2</v>
      </c>
    </row>
    <row r="787" spans="1:19" x14ac:dyDescent="0.25">
      <c r="A787" s="20" t="str">
        <f>VLOOKUP('Customer Names'!A787,'Customer Names'!A787:A3122,1,FALSE)</f>
        <v>Id786</v>
      </c>
      <c r="B787" s="20" t="str">
        <f>VLOOKUP(Table6[[#This Row],[NAME]],Table6[NAME],1,FALSE)</f>
        <v>Una M</v>
      </c>
      <c r="C787" s="11">
        <f>VLOOKUP(Table4[[#This Row],[BMI]],Table4[BMI],1,FALSE)</f>
        <v>40.700000000000003</v>
      </c>
      <c r="D787" s="11">
        <f>VLOOKUP(Table4[[#This Row],[HBA1C]],Table4[HBA1C],1,FALSE)</f>
        <v>5.42</v>
      </c>
      <c r="E787" s="11" t="str">
        <f>VLOOKUP(Table4[[#This Row],[Any Transplants]],Table4[Any Transplants],1,FALSE)</f>
        <v>No</v>
      </c>
      <c r="F787" s="11" t="str">
        <f>VLOOKUP(Table4[[#This Row],[Cancer history]],Table4[Cancer history],1,FALSE)</f>
        <v>No</v>
      </c>
      <c r="G787" s="11" t="str">
        <f>VLOOKUP(Table4[[#This Row],[Smoker2]],Table4[Smoker2],1,FALSE)</f>
        <v>NO</v>
      </c>
      <c r="H787" s="11" t="str">
        <f>VLOOKUP(Table4[[#This Row],[Heart Issues]],Table4[Heart Issues],1,FALSE)</f>
        <v>No</v>
      </c>
      <c r="I787" s="11">
        <f>VLOOKUP(Table4[[#This Row],[Number of Major Surgeries]],Table4[Number of Major Surgeries],1,FALSE)</f>
        <v>0</v>
      </c>
      <c r="J787" s="11" t="str">
        <f>VLOOKUP('Medical Examinations'!M787,'Medical Examinations'!M787:M3121,1,FALSE)</f>
        <v>obesity</v>
      </c>
      <c r="K787" s="11" t="str">
        <f>VLOOKUP('Medical Examinations'!N787,'Medical Examinations'!N787:N3121,1,FALSE)</f>
        <v>normal</v>
      </c>
      <c r="L787" s="11" t="str">
        <f>VLOOKUP(Table3[[#This Row],[date of birth]],Table3[date of birth],1,FALSE)</f>
        <v>2-Oct-1982</v>
      </c>
      <c r="M787" s="11">
        <f>VLOOKUP(Table3[[#This Row],[age]],Table3[age],1,FALSE)</f>
        <v>40</v>
      </c>
      <c r="N787" s="65">
        <f>VLOOKUP(Table3[[#This Row],[charges2]],Table3[charges2],1,FALSE)</f>
        <v>6536.68</v>
      </c>
      <c r="O787" s="11" t="str">
        <f>VLOOKUP(Table3[[#This Row],[HOSPITAL TIER2]],Table3[HOSPITAL TIER2],1,FALSE)</f>
        <v>tier - 2</v>
      </c>
      <c r="P787" s="11" t="str">
        <f>VLOOKUP(Table3[[#This Row],[city tier2]],Table3[city tier2],1,FALSE)</f>
        <v>tier - 2</v>
      </c>
      <c r="Q787" s="11" t="str">
        <f>VLOOKUP(Table3[[#This Row],[state id2]],Table3[state id2],1,FALSE)</f>
        <v>R1012</v>
      </c>
      <c r="R787" s="11">
        <f t="shared" si="24"/>
        <v>-3.7781521394177772E-2</v>
      </c>
      <c r="S787" s="11">
        <f t="shared" si="25"/>
        <v>4.9119073317900927E-2</v>
      </c>
    </row>
    <row r="788" spans="1:19" x14ac:dyDescent="0.25">
      <c r="A788" s="20" t="str">
        <f>VLOOKUP('Customer Names'!A788,'Customer Names'!A788:A3123,1,FALSE)</f>
        <v>Id787</v>
      </c>
      <c r="B788" s="20" t="str">
        <f>VLOOKUP(Table6[[#This Row],[NAME]],Table6[NAME],1,FALSE)</f>
        <v>Taralyn</v>
      </c>
      <c r="C788" s="11">
        <f>VLOOKUP(Table4[[#This Row],[BMI]],Table4[BMI],1,FALSE)</f>
        <v>18.335000000000001</v>
      </c>
      <c r="D788" s="11">
        <f>VLOOKUP(Table4[[#This Row],[HBA1C]],Table4[HBA1C],1,FALSE)</f>
        <v>10.97</v>
      </c>
      <c r="E788" s="11" t="str">
        <f>VLOOKUP(Table4[[#This Row],[Any Transplants]],Table4[Any Transplants],1,FALSE)</f>
        <v>No</v>
      </c>
      <c r="F788" s="11" t="str">
        <f>VLOOKUP(Table4[[#This Row],[Cancer history]],Table4[Cancer history],1,FALSE)</f>
        <v>No</v>
      </c>
      <c r="G788" s="11" t="str">
        <f>VLOOKUP(Table4[[#This Row],[Smoker2]],Table4[Smoker2],1,FALSE)</f>
        <v>NO</v>
      </c>
      <c r="H788" s="11" t="str">
        <f>VLOOKUP(Table4[[#This Row],[Heart Issues]],Table4[Heart Issues],1,FALSE)</f>
        <v>No</v>
      </c>
      <c r="I788" s="11">
        <f>VLOOKUP(Table4[[#This Row],[Number of Major Surgeries]],Table4[Number of Major Surgeries],1,FALSE)</f>
        <v>0</v>
      </c>
      <c r="J788" s="11" t="str">
        <f>VLOOKUP('Medical Examinations'!M788,'Medical Examinations'!M788:M3122,1,FALSE)</f>
        <v>underweight</v>
      </c>
      <c r="K788" s="11" t="str">
        <f>VLOOKUP('Medical Examinations'!N788,'Medical Examinations'!N788:N3122,1,FALSE)</f>
        <v>diabetes</v>
      </c>
      <c r="L788" s="11" t="str">
        <f>VLOOKUP(Table3[[#This Row],[date of birth]],Table3[date of birth],1,FALSE)</f>
        <v>3-Dec-1969</v>
      </c>
      <c r="M788" s="11">
        <f>VLOOKUP(Table3[[#This Row],[age]],Table3[age],1,FALSE)</f>
        <v>53</v>
      </c>
      <c r="N788" s="65">
        <f>VLOOKUP(Table3[[#This Row],[charges2]],Table3[charges2],1,FALSE)</f>
        <v>6546.16</v>
      </c>
      <c r="O788" s="11" t="str">
        <f>VLOOKUP(Table3[[#This Row],[HOSPITAL TIER2]],Table3[HOSPITAL TIER2],1,FALSE)</f>
        <v>tier - 2</v>
      </c>
      <c r="P788" s="11" t="str">
        <f>VLOOKUP(Table3[[#This Row],[city tier2]],Table3[city tier2],1,FALSE)</f>
        <v>tier - 3</v>
      </c>
      <c r="Q788" s="11" t="str">
        <f>VLOOKUP(Table3[[#This Row],[state id2]],Table3[state id2],1,FALSE)</f>
        <v>R1013</v>
      </c>
      <c r="R788" s="11">
        <f t="shared" si="24"/>
        <v>-3.7445505634514785E-2</v>
      </c>
      <c r="S788" s="11">
        <f t="shared" si="25"/>
        <v>4.9011485855351457E-2</v>
      </c>
    </row>
    <row r="789" spans="1:19" x14ac:dyDescent="0.25">
      <c r="A789" s="20" t="str">
        <f>VLOOKUP('Customer Names'!A789,'Customer Names'!A789:A3124,1,FALSE)</f>
        <v>Id788</v>
      </c>
      <c r="B789" s="20" t="str">
        <f>VLOOKUP(Table6[[#This Row],[NAME]],Table6[NAME],1,FALSE)</f>
        <v>James A</v>
      </c>
      <c r="C789" s="11">
        <f>VLOOKUP(Table4[[#This Row],[BMI]],Table4[BMI],1,FALSE)</f>
        <v>33.914999999999999</v>
      </c>
      <c r="D789" s="11">
        <f>VLOOKUP(Table4[[#This Row],[HBA1C]],Table4[HBA1C],1,FALSE)</f>
        <v>9.56</v>
      </c>
      <c r="E789" s="11" t="str">
        <f>VLOOKUP(Table4[[#This Row],[Any Transplants]],Table4[Any Transplants],1,FALSE)</f>
        <v>No</v>
      </c>
      <c r="F789" s="11" t="str">
        <f>VLOOKUP(Table4[[#This Row],[Cancer history]],Table4[Cancer history],1,FALSE)</f>
        <v>No</v>
      </c>
      <c r="G789" s="11" t="str">
        <f>VLOOKUP(Table4[[#This Row],[Smoker2]],Table4[Smoker2],1,FALSE)</f>
        <v>NO</v>
      </c>
      <c r="H789" s="11" t="str">
        <f>VLOOKUP(Table4[[#This Row],[Heart Issues]],Table4[Heart Issues],1,FALSE)</f>
        <v>yes</v>
      </c>
      <c r="I789" s="11">
        <f>VLOOKUP(Table4[[#This Row],[Number of Major Surgeries]],Table4[Number of Major Surgeries],1,FALSE)</f>
        <v>2</v>
      </c>
      <c r="J789" s="11" t="str">
        <f>VLOOKUP('Medical Examinations'!M789,'Medical Examinations'!M789:M3123,1,FALSE)</f>
        <v>obesity</v>
      </c>
      <c r="K789" s="11" t="str">
        <f>VLOOKUP('Medical Examinations'!N789,'Medical Examinations'!N789:N3123,1,FALSE)</f>
        <v>diabetes</v>
      </c>
      <c r="L789" s="11" t="str">
        <f>VLOOKUP(Table3[[#This Row],[date of birth]],Table3[date of birth],1,FALSE)</f>
        <v>18-Dec-1986</v>
      </c>
      <c r="M789" s="11">
        <f>VLOOKUP(Table3[[#This Row],[age]],Table3[age],1,FALSE)</f>
        <v>36</v>
      </c>
      <c r="N789" s="65">
        <f>VLOOKUP(Table3[[#This Row],[charges2]],Table3[charges2],1,FALSE)</f>
        <v>6548.2</v>
      </c>
      <c r="O789" s="11" t="str">
        <f>VLOOKUP(Table3[[#This Row],[HOSPITAL TIER2]],Table3[HOSPITAL TIER2],1,FALSE)</f>
        <v>tier - 2</v>
      </c>
      <c r="P789" s="11" t="str">
        <f>VLOOKUP(Table3[[#This Row],[city tier2]],Table3[city tier2],1,FALSE)</f>
        <v>tier - 3</v>
      </c>
      <c r="Q789" s="11" t="str">
        <f>VLOOKUP(Table3[[#This Row],[state id2]],Table3[state id2],1,FALSE)</f>
        <v>R1012</v>
      </c>
      <c r="R789" s="11">
        <f t="shared" si="24"/>
        <v>-3.6844503283314893E-2</v>
      </c>
      <c r="S789" s="11">
        <f t="shared" si="25"/>
        <v>4.8132828785159343E-2</v>
      </c>
    </row>
    <row r="790" spans="1:19" x14ac:dyDescent="0.25">
      <c r="A790" s="20" t="str">
        <f>VLOOKUP('Customer Names'!A790,'Customer Names'!A790:A3125,1,FALSE)</f>
        <v>Id789</v>
      </c>
      <c r="B790" s="20" t="str">
        <f>VLOOKUP(Table6[[#This Row],[NAME]],Table6[NAME],1,FALSE)</f>
        <v>Ning</v>
      </c>
      <c r="C790" s="11">
        <f>VLOOKUP(Table4[[#This Row],[BMI]],Table4[BMI],1,FALSE)</f>
        <v>33.534999999999997</v>
      </c>
      <c r="D790" s="11">
        <f>VLOOKUP(Table4[[#This Row],[HBA1C]],Table4[HBA1C],1,FALSE)</f>
        <v>9.4</v>
      </c>
      <c r="E790" s="11" t="str">
        <f>VLOOKUP(Table4[[#This Row],[Any Transplants]],Table4[Any Transplants],1,FALSE)</f>
        <v>No</v>
      </c>
      <c r="F790" s="11" t="str">
        <f>VLOOKUP(Table4[[#This Row],[Cancer history]],Table4[Cancer history],1,FALSE)</f>
        <v>No</v>
      </c>
      <c r="G790" s="11" t="str">
        <f>VLOOKUP(Table4[[#This Row],[Smoker2]],Table4[Smoker2],1,FALSE)</f>
        <v>NO</v>
      </c>
      <c r="H790" s="11" t="str">
        <f>VLOOKUP(Table4[[#This Row],[Heart Issues]],Table4[Heart Issues],1,FALSE)</f>
        <v>yes</v>
      </c>
      <c r="I790" s="11">
        <f>VLOOKUP(Table4[[#This Row],[Number of Major Surgeries]],Table4[Number of Major Surgeries],1,FALSE)</f>
        <v>2</v>
      </c>
      <c r="J790" s="11" t="str">
        <f>VLOOKUP('Medical Examinations'!M790,'Medical Examinations'!M790:M3124,1,FALSE)</f>
        <v>obesity</v>
      </c>
      <c r="K790" s="11" t="str">
        <f>VLOOKUP('Medical Examinations'!N790,'Medical Examinations'!N790:N3124,1,FALSE)</f>
        <v>diabetes</v>
      </c>
      <c r="L790" s="11" t="str">
        <f>VLOOKUP(Table3[[#This Row],[date of birth]],Table3[date of birth],1,FALSE)</f>
        <v>6-Aug-1989</v>
      </c>
      <c r="M790" s="11">
        <f>VLOOKUP(Table3[[#This Row],[age]],Table3[age],1,FALSE)</f>
        <v>33</v>
      </c>
      <c r="N790" s="65">
        <f>VLOOKUP(Table3[[#This Row],[charges2]],Table3[charges2],1,FALSE)</f>
        <v>6551.75</v>
      </c>
      <c r="O790" s="11" t="str">
        <f>VLOOKUP(Table3[[#This Row],[HOSPITAL TIER2]],Table3[HOSPITAL TIER2],1,FALSE)</f>
        <v>tier - 2</v>
      </c>
      <c r="P790" s="11" t="str">
        <f>VLOOKUP(Table3[[#This Row],[city tier2]],Table3[city tier2],1,FALSE)</f>
        <v>tier - 2</v>
      </c>
      <c r="Q790" s="11" t="str">
        <f>VLOOKUP(Table3[[#This Row],[state id2]],Table3[state id2],1,FALSE)</f>
        <v>R1024</v>
      </c>
      <c r="R790" s="11">
        <f t="shared" si="24"/>
        <v>-3.6567040403574773E-2</v>
      </c>
      <c r="S790" s="11">
        <f t="shared" si="25"/>
        <v>4.8838702113985437E-2</v>
      </c>
    </row>
    <row r="791" spans="1:19" x14ac:dyDescent="0.25">
      <c r="A791" s="20" t="str">
        <f>VLOOKUP('Customer Names'!A791,'Customer Names'!A791:A3126,1,FALSE)</f>
        <v>Id790</v>
      </c>
      <c r="B791" s="20" t="str">
        <f>VLOOKUP(Table6[[#This Row],[NAME]],Table6[NAME],1,FALSE)</f>
        <v>Joel</v>
      </c>
      <c r="C791" s="11">
        <f>VLOOKUP(Table4[[#This Row],[BMI]],Table4[BMI],1,FALSE)</f>
        <v>23.655000000000001</v>
      </c>
      <c r="D791" s="11">
        <f>VLOOKUP(Table4[[#This Row],[HBA1C]],Table4[HBA1C],1,FALSE)</f>
        <v>8.48</v>
      </c>
      <c r="E791" s="11" t="str">
        <f>VLOOKUP(Table4[[#This Row],[Any Transplants]],Table4[Any Transplants],1,FALSE)</f>
        <v>No</v>
      </c>
      <c r="F791" s="11" t="str">
        <f>VLOOKUP(Table4[[#This Row],[Cancer history]],Table4[Cancer history],1,FALSE)</f>
        <v>No</v>
      </c>
      <c r="G791" s="11" t="str">
        <f>VLOOKUP(Table4[[#This Row],[Smoker2]],Table4[Smoker2],1,FALSE)</f>
        <v>NO</v>
      </c>
      <c r="H791" s="11" t="str">
        <f>VLOOKUP(Table4[[#This Row],[Heart Issues]],Table4[Heart Issues],1,FALSE)</f>
        <v>yes</v>
      </c>
      <c r="I791" s="11">
        <f>VLOOKUP(Table4[[#This Row],[Number of Major Surgeries]],Table4[Number of Major Surgeries],1,FALSE)</f>
        <v>2</v>
      </c>
      <c r="J791" s="11" t="str">
        <f>VLOOKUP('Medical Examinations'!M791,'Medical Examinations'!M791:M3125,1,FALSE)</f>
        <v>normal weight</v>
      </c>
      <c r="K791" s="11" t="str">
        <f>VLOOKUP('Medical Examinations'!N791,'Medical Examinations'!N791:N3125,1,FALSE)</f>
        <v>diabetes</v>
      </c>
      <c r="L791" s="11" t="str">
        <f>VLOOKUP(Table3[[#This Row],[date of birth]],Table3[date of birth],1,FALSE)</f>
        <v>11-Dec-1968</v>
      </c>
      <c r="M791" s="11">
        <f>VLOOKUP(Table3[[#This Row],[age]],Table3[age],1,FALSE)</f>
        <v>54</v>
      </c>
      <c r="N791" s="65">
        <f>VLOOKUP(Table3[[#This Row],[charges2]],Table3[charges2],1,FALSE)</f>
        <v>6552.01</v>
      </c>
      <c r="O791" s="11" t="str">
        <f>VLOOKUP(Table3[[#This Row],[HOSPITAL TIER2]],Table3[HOSPITAL TIER2],1,FALSE)</f>
        <v>tier - 3</v>
      </c>
      <c r="P791" s="11" t="str">
        <f>VLOOKUP(Table3[[#This Row],[city tier2]],Table3[city tier2],1,FALSE)</f>
        <v>tier - 2</v>
      </c>
      <c r="Q791" s="11" t="str">
        <f>VLOOKUP(Table3[[#This Row],[state id2]],Table3[state id2],1,FALSE)</f>
        <v>R1013</v>
      </c>
      <c r="R791" s="11">
        <f t="shared" si="24"/>
        <v>-3.6222044568716569E-2</v>
      </c>
      <c r="S791" s="11">
        <f t="shared" si="25"/>
        <v>4.9738368661938079E-2</v>
      </c>
    </row>
    <row r="792" spans="1:19" x14ac:dyDescent="0.25">
      <c r="A792" s="20" t="str">
        <f>VLOOKUP('Customer Names'!A792,'Customer Names'!A792:A3127,1,FALSE)</f>
        <v>Id791</v>
      </c>
      <c r="B792" s="20" t="str">
        <f>VLOOKUP(Table6[[#This Row],[NAME]],Table6[NAME],1,FALSE)</f>
        <v>Pamela J.</v>
      </c>
      <c r="C792" s="11">
        <f>VLOOKUP(Table4[[#This Row],[BMI]],Table4[BMI],1,FALSE)</f>
        <v>28</v>
      </c>
      <c r="D792" s="11">
        <f>VLOOKUP(Table4[[#This Row],[HBA1C]],Table4[HBA1C],1,FALSE)</f>
        <v>5.57</v>
      </c>
      <c r="E792" s="11" t="str">
        <f>VLOOKUP(Table4[[#This Row],[Any Transplants]],Table4[Any Transplants],1,FALSE)</f>
        <v>No</v>
      </c>
      <c r="F792" s="11" t="str">
        <f>VLOOKUP(Table4[[#This Row],[Cancer history]],Table4[Cancer history],1,FALSE)</f>
        <v>No</v>
      </c>
      <c r="G792" s="11" t="str">
        <f>VLOOKUP(Table4[[#This Row],[Smoker2]],Table4[Smoker2],1,FALSE)</f>
        <v>NO</v>
      </c>
      <c r="H792" s="11" t="str">
        <f>VLOOKUP(Table4[[#This Row],[Heart Issues]],Table4[Heart Issues],1,FALSE)</f>
        <v>No</v>
      </c>
      <c r="I792" s="11">
        <f>VLOOKUP(Table4[[#This Row],[Number of Major Surgeries]],Table4[Number of Major Surgeries],1,FALSE)</f>
        <v>0</v>
      </c>
      <c r="J792" s="11" t="str">
        <f>VLOOKUP('Medical Examinations'!M792,'Medical Examinations'!M792:M3126,1,FALSE)</f>
        <v>over weight</v>
      </c>
      <c r="K792" s="11" t="str">
        <f>VLOOKUP('Medical Examinations'!N792,'Medical Examinations'!N792:N3126,1,FALSE)</f>
        <v>normal</v>
      </c>
      <c r="L792" s="11" t="str">
        <f>VLOOKUP(Table3[[#This Row],[date of birth]],Table3[date of birth],1,FALSE)</f>
        <v>20-Sep-1984</v>
      </c>
      <c r="M792" s="11">
        <f>VLOOKUP(Table3[[#This Row],[age]],Table3[age],1,FALSE)</f>
        <v>38</v>
      </c>
      <c r="N792" s="65">
        <f>VLOOKUP(Table3[[#This Row],[charges2]],Table3[charges2],1,FALSE)</f>
        <v>6555.07</v>
      </c>
      <c r="O792" s="11" t="str">
        <f>VLOOKUP(Table3[[#This Row],[HOSPITAL TIER2]],Table3[HOSPITAL TIER2],1,FALSE)</f>
        <v>tier - 2</v>
      </c>
      <c r="P792" s="11" t="str">
        <f>VLOOKUP(Table3[[#This Row],[city tier2]],Table3[city tier2],1,FALSE)</f>
        <v>tier - 2</v>
      </c>
      <c r="Q792" s="11" t="str">
        <f>VLOOKUP(Table3[[#This Row],[state id2]],Table3[state id2],1,FALSE)</f>
        <v>R1024</v>
      </c>
      <c r="R792" s="11">
        <f t="shared" si="24"/>
        <v>-3.5880175223913693E-2</v>
      </c>
      <c r="S792" s="11">
        <f t="shared" si="25"/>
        <v>4.9277255525563342E-2</v>
      </c>
    </row>
    <row r="793" spans="1:19" x14ac:dyDescent="0.25">
      <c r="A793" s="20" t="str">
        <f>VLOOKUP('Customer Names'!A793,'Customer Names'!A793:A3128,1,FALSE)</f>
        <v>Id792</v>
      </c>
      <c r="B793" s="20" t="str">
        <f>VLOOKUP(Table6[[#This Row],[NAME]],Table6[NAME],1,FALSE)</f>
        <v>Brittney</v>
      </c>
      <c r="C793" s="11">
        <f>VLOOKUP(Table4[[#This Row],[BMI]],Table4[BMI],1,FALSE)</f>
        <v>30.23</v>
      </c>
      <c r="D793" s="11">
        <f>VLOOKUP(Table4[[#This Row],[HBA1C]],Table4[HBA1C],1,FALSE)</f>
        <v>6.94</v>
      </c>
      <c r="E793" s="11" t="str">
        <f>VLOOKUP(Table4[[#This Row],[Any Transplants]],Table4[Any Transplants],1,FALSE)</f>
        <v>No</v>
      </c>
      <c r="F793" s="11" t="str">
        <f>VLOOKUP(Table4[[#This Row],[Cancer history]],Table4[Cancer history],1,FALSE)</f>
        <v>Yes</v>
      </c>
      <c r="G793" s="11" t="str">
        <f>VLOOKUP(Table4[[#This Row],[Smoker2]],Table4[Smoker2],1,FALSE)</f>
        <v>NO</v>
      </c>
      <c r="H793" s="11" t="str">
        <f>VLOOKUP(Table4[[#This Row],[Heart Issues]],Table4[Heart Issues],1,FALSE)</f>
        <v>yes</v>
      </c>
      <c r="I793" s="11">
        <f>VLOOKUP(Table4[[#This Row],[Number of Major Surgeries]],Table4[Number of Major Surgeries],1,FALSE)</f>
        <v>1</v>
      </c>
      <c r="J793" s="11" t="str">
        <f>VLOOKUP('Medical Examinations'!M793,'Medical Examinations'!M793:M3127,1,FALSE)</f>
        <v>obesity</v>
      </c>
      <c r="K793" s="11" t="str">
        <f>VLOOKUP('Medical Examinations'!N793,'Medical Examinations'!N793:N3127,1,FALSE)</f>
        <v>diabetes</v>
      </c>
      <c r="L793" s="11" t="str">
        <f>VLOOKUP(Table3[[#This Row],[date of birth]],Table3[date of birth],1,FALSE)</f>
        <v>20-Jul-1981</v>
      </c>
      <c r="M793" s="11">
        <f>VLOOKUP(Table3[[#This Row],[age]],Table3[age],1,FALSE)</f>
        <v>41</v>
      </c>
      <c r="N793" s="65">
        <f>VLOOKUP(Table3[[#This Row],[charges2]],Table3[charges2],1,FALSE)</f>
        <v>6571.02</v>
      </c>
      <c r="O793" s="11" t="str">
        <f>VLOOKUP(Table3[[#This Row],[HOSPITAL TIER2]],Table3[HOSPITAL TIER2],1,FALSE)</f>
        <v>tier - 2</v>
      </c>
      <c r="P793" s="11" t="str">
        <f>VLOOKUP(Table3[[#This Row],[city tier2]],Table3[city tier2],1,FALSE)</f>
        <v>tier - 1</v>
      </c>
      <c r="Q793" s="11" t="str">
        <f>VLOOKUP(Table3[[#This Row],[state id2]],Table3[state id2],1,FALSE)</f>
        <v>R1012</v>
      </c>
      <c r="R793" s="11">
        <f t="shared" si="24"/>
        <v>-3.5931275528281161E-2</v>
      </c>
      <c r="S793" s="11">
        <f t="shared" si="25"/>
        <v>4.9145876744426706E-2</v>
      </c>
    </row>
    <row r="794" spans="1:19" x14ac:dyDescent="0.25">
      <c r="A794" s="20" t="str">
        <f>VLOOKUP('Customer Names'!A794,'Customer Names'!A794:A3129,1,FALSE)</f>
        <v>Id793</v>
      </c>
      <c r="B794" s="20" t="str">
        <f>VLOOKUP(Table6[[#This Row],[NAME]],Table6[NAME],1,FALSE)</f>
        <v>.  Sheila</v>
      </c>
      <c r="C794" s="11">
        <f>VLOOKUP(Table4[[#This Row],[BMI]],Table4[BMI],1,FALSE)</f>
        <v>51.14</v>
      </c>
      <c r="D794" s="11">
        <f>VLOOKUP(Table4[[#This Row],[HBA1C]],Table4[HBA1C],1,FALSE)</f>
        <v>4.05</v>
      </c>
      <c r="E794" s="11" t="str">
        <f>VLOOKUP(Table4[[#This Row],[Any Transplants]],Table4[Any Transplants],1,FALSE)</f>
        <v>No</v>
      </c>
      <c r="F794" s="11" t="str">
        <f>VLOOKUP(Table4[[#This Row],[Cancer history]],Table4[Cancer history],1,FALSE)</f>
        <v>No</v>
      </c>
      <c r="G794" s="11" t="str">
        <f>VLOOKUP(Table4[[#This Row],[Smoker2]],Table4[Smoker2],1,FALSE)</f>
        <v>NO</v>
      </c>
      <c r="H794" s="11" t="str">
        <f>VLOOKUP(Table4[[#This Row],[Heart Issues]],Table4[Heart Issues],1,FALSE)</f>
        <v>No</v>
      </c>
      <c r="I794" s="11">
        <f>VLOOKUP(Table4[[#This Row],[Number of Major Surgeries]],Table4[Number of Major Surgeries],1,FALSE)</f>
        <v>1</v>
      </c>
      <c r="J794" s="11" t="str">
        <f>VLOOKUP('Medical Examinations'!M794,'Medical Examinations'!M794:M3128,1,FALSE)</f>
        <v>obesity</v>
      </c>
      <c r="K794" s="11" t="str">
        <f>VLOOKUP('Medical Examinations'!N794,'Medical Examinations'!N794:N3128,1,FALSE)</f>
        <v>normal</v>
      </c>
      <c r="L794" s="11" t="str">
        <f>VLOOKUP(Table3[[#This Row],[date of birth]],Table3[date of birth],1,FALSE)</f>
        <v>5-Oct-1984</v>
      </c>
      <c r="M794" s="11">
        <f>VLOOKUP(Table3[[#This Row],[age]],Table3[age],1,FALSE)</f>
        <v>38</v>
      </c>
      <c r="N794" s="65">
        <f>VLOOKUP(Table3[[#This Row],[charges2]],Table3[charges2],1,FALSE)</f>
        <v>6571.54</v>
      </c>
      <c r="O794" s="11" t="str">
        <f>VLOOKUP(Table3[[#This Row],[HOSPITAL TIER2]],Table3[HOSPITAL TIER2],1,FALSE)</f>
        <v>tier - 2</v>
      </c>
      <c r="P794" s="11" t="str">
        <f>VLOOKUP(Table3[[#This Row],[city tier2]],Table3[city tier2],1,FALSE)</f>
        <v>tier - 3</v>
      </c>
      <c r="Q794" s="11" t="str">
        <f>VLOOKUP(Table3[[#This Row],[state id2]],Table3[state id2],1,FALSE)</f>
        <v>R1011</v>
      </c>
      <c r="R794" s="11">
        <f t="shared" si="24"/>
        <v>-3.5903486159604502E-2</v>
      </c>
      <c r="S794" s="11">
        <f t="shared" si="25"/>
        <v>4.9193826619174853E-2</v>
      </c>
    </row>
    <row r="795" spans="1:19" x14ac:dyDescent="0.25">
      <c r="A795" s="20" t="str">
        <f>VLOOKUP('Customer Names'!A795,'Customer Names'!A795:A3130,1,FALSE)</f>
        <v>Id794</v>
      </c>
      <c r="B795" s="20" t="str">
        <f>VLOOKUP(Table6[[#This Row],[NAME]],Table6[NAME],1,FALSE)</f>
        <v>Koji</v>
      </c>
      <c r="C795" s="11">
        <f>VLOOKUP(Table4[[#This Row],[BMI]],Table4[BMI],1,FALSE)</f>
        <v>24.32</v>
      </c>
      <c r="D795" s="11">
        <f>VLOOKUP(Table4[[#This Row],[HBA1C]],Table4[HBA1C],1,FALSE)</f>
        <v>10.220000000000001</v>
      </c>
      <c r="E795" s="11" t="str">
        <f>VLOOKUP(Table4[[#This Row],[Any Transplants]],Table4[Any Transplants],1,FALSE)</f>
        <v>No</v>
      </c>
      <c r="F795" s="11" t="str">
        <f>VLOOKUP(Table4[[#This Row],[Cancer history]],Table4[Cancer history],1,FALSE)</f>
        <v>No</v>
      </c>
      <c r="G795" s="11" t="str">
        <f>VLOOKUP(Table4[[#This Row],[Smoker2]],Table4[Smoker2],1,FALSE)</f>
        <v>NO</v>
      </c>
      <c r="H795" s="11" t="str">
        <f>VLOOKUP(Table4[[#This Row],[Heart Issues]],Table4[Heart Issues],1,FALSE)</f>
        <v>No</v>
      </c>
      <c r="I795" s="11">
        <f>VLOOKUP(Table4[[#This Row],[Number of Major Surgeries]],Table4[Number of Major Surgeries],1,FALSE)</f>
        <v>0</v>
      </c>
      <c r="J795" s="11" t="str">
        <f>VLOOKUP('Medical Examinations'!M795,'Medical Examinations'!M795:M3129,1,FALSE)</f>
        <v>normal weight</v>
      </c>
      <c r="K795" s="11" t="str">
        <f>VLOOKUP('Medical Examinations'!N795,'Medical Examinations'!N795:N3129,1,FALSE)</f>
        <v>diabetes</v>
      </c>
      <c r="L795" s="11" t="str">
        <f>VLOOKUP(Table3[[#This Row],[date of birth]],Table3[date of birth],1,FALSE)</f>
        <v>22-Nov-1982</v>
      </c>
      <c r="M795" s="11">
        <f>VLOOKUP(Table3[[#This Row],[age]],Table3[age],1,FALSE)</f>
        <v>40</v>
      </c>
      <c r="N795" s="65">
        <f>VLOOKUP(Table3[[#This Row],[charges2]],Table3[charges2],1,FALSE)</f>
        <v>6593.51</v>
      </c>
      <c r="O795" s="11" t="str">
        <f>VLOOKUP(Table3[[#This Row],[HOSPITAL TIER2]],Table3[HOSPITAL TIER2],1,FALSE)</f>
        <v>tier - 2</v>
      </c>
      <c r="P795" s="11" t="str">
        <f>VLOOKUP(Table3[[#This Row],[city tier2]],Table3[city tier2],1,FALSE)</f>
        <v>tier - 1</v>
      </c>
      <c r="Q795" s="11" t="str">
        <f>VLOOKUP(Table3[[#This Row],[state id2]],Table3[state id2],1,FALSE)</f>
        <v>R1013</v>
      </c>
      <c r="R795" s="11">
        <f t="shared" si="24"/>
        <v>-3.4996570736215447E-2</v>
      </c>
      <c r="S795" s="11">
        <f t="shared" si="25"/>
        <v>4.8831404732894171E-2</v>
      </c>
    </row>
    <row r="796" spans="1:19" x14ac:dyDescent="0.25">
      <c r="A796" s="20" t="str">
        <f>VLOOKUP('Customer Names'!A796,'Customer Names'!A796:A3131,1,FALSE)</f>
        <v>Id795</v>
      </c>
      <c r="B796" s="20" t="str">
        <f>VLOOKUP(Table6[[#This Row],[NAME]],Table6[NAME],1,FALSE)</f>
        <v>Sarah</v>
      </c>
      <c r="C796" s="11">
        <f>VLOOKUP(Table4[[#This Row],[BMI]],Table4[BMI],1,FALSE)</f>
        <v>38.06</v>
      </c>
      <c r="D796" s="11">
        <f>VLOOKUP(Table4[[#This Row],[HBA1C]],Table4[HBA1C],1,FALSE)</f>
        <v>9.24</v>
      </c>
      <c r="E796" s="11" t="str">
        <f>VLOOKUP(Table4[[#This Row],[Any Transplants]],Table4[Any Transplants],1,FALSE)</f>
        <v>No</v>
      </c>
      <c r="F796" s="11" t="str">
        <f>VLOOKUP(Table4[[#This Row],[Cancer history]],Table4[Cancer history],1,FALSE)</f>
        <v>No</v>
      </c>
      <c r="G796" s="11" t="str">
        <f>VLOOKUP(Table4[[#This Row],[Smoker2]],Table4[Smoker2],1,FALSE)</f>
        <v>NO</v>
      </c>
      <c r="H796" s="11" t="str">
        <f>VLOOKUP(Table4[[#This Row],[Heart Issues]],Table4[Heart Issues],1,FALSE)</f>
        <v>No</v>
      </c>
      <c r="I796" s="11">
        <f>VLOOKUP(Table4[[#This Row],[Number of Major Surgeries]],Table4[Number of Major Surgeries],1,FALSE)</f>
        <v>0</v>
      </c>
      <c r="J796" s="11" t="str">
        <f>VLOOKUP('Medical Examinations'!M796,'Medical Examinations'!M796:M3130,1,FALSE)</f>
        <v>obesity</v>
      </c>
      <c r="K796" s="11" t="str">
        <f>VLOOKUP('Medical Examinations'!N796,'Medical Examinations'!N796:N3130,1,FALSE)</f>
        <v>diabetes</v>
      </c>
      <c r="L796" s="11" t="str">
        <f>VLOOKUP(Table3[[#This Row],[date of birth]],Table3[date of birth],1,FALSE)</f>
        <v>29-Dec-1982</v>
      </c>
      <c r="M796" s="11">
        <f>VLOOKUP(Table3[[#This Row],[age]],Table3[age],1,FALSE)</f>
        <v>40</v>
      </c>
      <c r="N796" s="65">
        <f>VLOOKUP(Table3[[#This Row],[charges2]],Table3[charges2],1,FALSE)</f>
        <v>6600.21</v>
      </c>
      <c r="O796" s="11" t="str">
        <f>VLOOKUP(Table3[[#This Row],[HOSPITAL TIER2]],Table3[HOSPITAL TIER2],1,FALSE)</f>
        <v>tier - 3</v>
      </c>
      <c r="P796" s="11" t="str">
        <f>VLOOKUP(Table3[[#This Row],[city tier2]],Table3[city tier2],1,FALSE)</f>
        <v>tier - 2</v>
      </c>
      <c r="Q796" s="11" t="str">
        <f>VLOOKUP(Table3[[#This Row],[state id2]],Table3[state id2],1,FALSE)</f>
        <v>R1016</v>
      </c>
      <c r="R796" s="11">
        <f t="shared" si="24"/>
        <v>-3.5151631945031916E-2</v>
      </c>
      <c r="S796" s="11">
        <f t="shared" si="25"/>
        <v>4.9313889710811486E-2</v>
      </c>
    </row>
    <row r="797" spans="1:19" x14ac:dyDescent="0.25">
      <c r="A797" s="20" t="str">
        <f>VLOOKUP('Customer Names'!A797,'Customer Names'!A797:A3132,1,FALSE)</f>
        <v>Id796</v>
      </c>
      <c r="B797" s="20" t="str">
        <f>VLOOKUP(Table6[[#This Row],[NAME]],Table6[NAME],1,FALSE)</f>
        <v>.  Colleen M</v>
      </c>
      <c r="C797" s="11">
        <f>VLOOKUP(Table4[[#This Row],[BMI]],Table4[BMI],1,FALSE)</f>
        <v>37.700000000000003</v>
      </c>
      <c r="D797" s="11">
        <f>VLOOKUP(Table4[[#This Row],[HBA1C]],Table4[HBA1C],1,FALSE)</f>
        <v>8.6</v>
      </c>
      <c r="E797" s="11" t="str">
        <f>VLOOKUP(Table4[[#This Row],[Any Transplants]],Table4[Any Transplants],1,FALSE)</f>
        <v>No</v>
      </c>
      <c r="F797" s="11" t="str">
        <f>VLOOKUP(Table4[[#This Row],[Cancer history]],Table4[Cancer history],1,FALSE)</f>
        <v>No</v>
      </c>
      <c r="G797" s="11" t="str">
        <f>VLOOKUP(Table4[[#This Row],[Smoker2]],Table4[Smoker2],1,FALSE)</f>
        <v>NO</v>
      </c>
      <c r="H797" s="11" t="str">
        <f>VLOOKUP(Table4[[#This Row],[Heart Issues]],Table4[Heart Issues],1,FALSE)</f>
        <v>No</v>
      </c>
      <c r="I797" s="11">
        <f>VLOOKUP(Table4[[#This Row],[Number of Major Surgeries]],Table4[Number of Major Surgeries],1,FALSE)</f>
        <v>0</v>
      </c>
      <c r="J797" s="11" t="str">
        <f>VLOOKUP('Medical Examinations'!M797,'Medical Examinations'!M797:M3131,1,FALSE)</f>
        <v>obesity</v>
      </c>
      <c r="K797" s="11" t="str">
        <f>VLOOKUP('Medical Examinations'!N797,'Medical Examinations'!N797:N3131,1,FALSE)</f>
        <v>diabetes</v>
      </c>
      <c r="L797" s="11" t="str">
        <f>VLOOKUP(Table3[[#This Row],[date of birth]],Table3[date of birth],1,FALSE)</f>
        <v>7-Nov-1982</v>
      </c>
      <c r="M797" s="11">
        <f>VLOOKUP(Table3[[#This Row],[age]],Table3[age],1,FALSE)</f>
        <v>40</v>
      </c>
      <c r="N797" s="65">
        <f>VLOOKUP(Table3[[#This Row],[charges2]],Table3[charges2],1,FALSE)</f>
        <v>6600.36</v>
      </c>
      <c r="O797" s="11" t="str">
        <f>VLOOKUP(Table3[[#This Row],[HOSPITAL TIER2]],Table3[HOSPITAL TIER2],1,FALSE)</f>
        <v>tier - 2</v>
      </c>
      <c r="P797" s="11" t="str">
        <f>VLOOKUP(Table3[[#This Row],[city tier2]],Table3[city tier2],1,FALSE)</f>
        <v>tier - 3</v>
      </c>
      <c r="Q797" s="11" t="str">
        <f>VLOOKUP(Table3[[#This Row],[state id2]],Table3[state id2],1,FALSE)</f>
        <v>R1011</v>
      </c>
      <c r="R797" s="11">
        <f t="shared" si="24"/>
        <v>-3.4883009002930614E-2</v>
      </c>
      <c r="S797" s="11">
        <f t="shared" si="25"/>
        <v>4.9663951491625308E-2</v>
      </c>
    </row>
    <row r="798" spans="1:19" x14ac:dyDescent="0.25">
      <c r="A798" s="20" t="str">
        <f>VLOOKUP('Customer Names'!A798,'Customer Names'!A798:A3133,1,FALSE)</f>
        <v>Id797</v>
      </c>
      <c r="B798" s="20" t="str">
        <f>VLOOKUP(Table6[[#This Row],[NAME]],Table6[NAME],1,FALSE)</f>
        <v>Deedra G.</v>
      </c>
      <c r="C798" s="11">
        <f>VLOOKUP(Table4[[#This Row],[BMI]],Table4[BMI],1,FALSE)</f>
        <v>44</v>
      </c>
      <c r="D798" s="11">
        <f>VLOOKUP(Table4[[#This Row],[HBA1C]],Table4[HBA1C],1,FALSE)</f>
        <v>9.32</v>
      </c>
      <c r="E798" s="11" t="str">
        <f>VLOOKUP(Table4[[#This Row],[Any Transplants]],Table4[Any Transplants],1,FALSE)</f>
        <v>No</v>
      </c>
      <c r="F798" s="11" t="str">
        <f>VLOOKUP(Table4[[#This Row],[Cancer history]],Table4[Cancer history],1,FALSE)</f>
        <v>No</v>
      </c>
      <c r="G798" s="11" t="str">
        <f>VLOOKUP(Table4[[#This Row],[Smoker2]],Table4[Smoker2],1,FALSE)</f>
        <v>NO</v>
      </c>
      <c r="H798" s="11" t="str">
        <f>VLOOKUP(Table4[[#This Row],[Heart Issues]],Table4[Heart Issues],1,FALSE)</f>
        <v>yes</v>
      </c>
      <c r="I798" s="11">
        <f>VLOOKUP(Table4[[#This Row],[Number of Major Surgeries]],Table4[Number of Major Surgeries],1,FALSE)</f>
        <v>2</v>
      </c>
      <c r="J798" s="11" t="str">
        <f>VLOOKUP('Medical Examinations'!M798,'Medical Examinations'!M798:M3132,1,FALSE)</f>
        <v>obesity</v>
      </c>
      <c r="K798" s="11" t="str">
        <f>VLOOKUP('Medical Examinations'!N798,'Medical Examinations'!N798:N3132,1,FALSE)</f>
        <v>diabetes</v>
      </c>
      <c r="L798" s="11" t="str">
        <f>VLOOKUP(Table3[[#This Row],[date of birth]],Table3[date of birth],1,FALSE)</f>
        <v>28-Aug-1982</v>
      </c>
      <c r="M798" s="11">
        <f>VLOOKUP(Table3[[#This Row],[age]],Table3[age],1,FALSE)</f>
        <v>40</v>
      </c>
      <c r="N798" s="65">
        <f>VLOOKUP(Table3[[#This Row],[charges2]],Table3[charges2],1,FALSE)</f>
        <v>6610.11</v>
      </c>
      <c r="O798" s="11" t="str">
        <f>VLOOKUP(Table3[[#This Row],[HOSPITAL TIER2]],Table3[HOSPITAL TIER2],1,FALSE)</f>
        <v>tier - 3</v>
      </c>
      <c r="P798" s="11" t="str">
        <f>VLOOKUP(Table3[[#This Row],[city tier2]],Table3[city tier2],1,FALSE)</f>
        <v>tier - 2</v>
      </c>
      <c r="Q798" s="11" t="str">
        <f>VLOOKUP(Table3[[#This Row],[state id2]],Table3[state id2],1,FALSE)</f>
        <v>R1015</v>
      </c>
      <c r="R798" s="11">
        <f t="shared" si="24"/>
        <v>-3.462397853823778E-2</v>
      </c>
      <c r="S798" s="11">
        <f t="shared" si="25"/>
        <v>4.9930835921344022E-2</v>
      </c>
    </row>
    <row r="799" spans="1:19" x14ac:dyDescent="0.25">
      <c r="A799" s="20" t="str">
        <f>VLOOKUP('Customer Names'!A799,'Customer Names'!A799:A3134,1,FALSE)</f>
        <v>Id798</v>
      </c>
      <c r="B799" s="20" t="str">
        <f>VLOOKUP(Table6[[#This Row],[NAME]],Table6[NAME],1,FALSE)</f>
        <v>.  Kulwinder</v>
      </c>
      <c r="C799" s="11">
        <f>VLOOKUP(Table4[[#This Row],[BMI]],Table4[BMI],1,FALSE)</f>
        <v>41.45</v>
      </c>
      <c r="D799" s="11">
        <f>VLOOKUP(Table4[[#This Row],[HBA1C]],Table4[HBA1C],1,FALSE)</f>
        <v>6.12</v>
      </c>
      <c r="E799" s="11" t="str">
        <f>VLOOKUP(Table4[[#This Row],[Any Transplants]],Table4[Any Transplants],1,FALSE)</f>
        <v>No</v>
      </c>
      <c r="F799" s="11" t="str">
        <f>VLOOKUP(Table4[[#This Row],[Cancer history]],Table4[Cancer history],1,FALSE)</f>
        <v>No</v>
      </c>
      <c r="G799" s="11" t="str">
        <f>VLOOKUP(Table4[[#This Row],[Smoker2]],Table4[Smoker2],1,FALSE)</f>
        <v>NO</v>
      </c>
      <c r="H799" s="11" t="str">
        <f>VLOOKUP(Table4[[#This Row],[Heart Issues]],Table4[Heart Issues],1,FALSE)</f>
        <v>yes</v>
      </c>
      <c r="I799" s="11">
        <f>VLOOKUP(Table4[[#This Row],[Number of Major Surgeries]],Table4[Number of Major Surgeries],1,FALSE)</f>
        <v>0</v>
      </c>
      <c r="J799" s="11" t="str">
        <f>VLOOKUP('Medical Examinations'!M799,'Medical Examinations'!M799:M3133,1,FALSE)</f>
        <v>obesity</v>
      </c>
      <c r="K799" s="11" t="str">
        <f>VLOOKUP('Medical Examinations'!N799,'Medical Examinations'!N799:N3133,1,FALSE)</f>
        <v>prediabetes</v>
      </c>
      <c r="L799" s="11" t="str">
        <f>VLOOKUP(Table3[[#This Row],[date of birth]],Table3[date of birth],1,FALSE)</f>
        <v>29-Aug-1973</v>
      </c>
      <c r="M799" s="11">
        <f>VLOOKUP(Table3[[#This Row],[age]],Table3[age],1,FALSE)</f>
        <v>49</v>
      </c>
      <c r="N799" s="65">
        <f>VLOOKUP(Table3[[#This Row],[charges2]],Table3[charges2],1,FALSE)</f>
        <v>6630.31</v>
      </c>
      <c r="O799" s="11" t="str">
        <f>VLOOKUP(Table3[[#This Row],[HOSPITAL TIER2]],Table3[HOSPITAL TIER2],1,FALSE)</f>
        <v>tier - 2</v>
      </c>
      <c r="P799" s="11" t="str">
        <f>VLOOKUP(Table3[[#This Row],[city tier2]],Table3[city tier2],1,FALSE)</f>
        <v>tier - 1</v>
      </c>
      <c r="Q799" s="11" t="str">
        <f>VLOOKUP(Table3[[#This Row],[state id2]],Table3[state id2],1,FALSE)</f>
        <v>R1013</v>
      </c>
      <c r="R799" s="11">
        <f t="shared" si="24"/>
        <v>-3.4192472263840534E-2</v>
      </c>
      <c r="S799" s="11">
        <f t="shared" si="25"/>
        <v>5.0293236359332007E-2</v>
      </c>
    </row>
    <row r="800" spans="1:19" x14ac:dyDescent="0.25">
      <c r="A800" s="20" t="str">
        <f>VLOOKUP('Customer Names'!A800,'Customer Names'!A800:A3135,1,FALSE)</f>
        <v>Id799</v>
      </c>
      <c r="B800" s="20" t="str">
        <f>VLOOKUP(Table6[[#This Row],[NAME]],Table6[NAME],1,FALSE)</f>
        <v>Ann M.</v>
      </c>
      <c r="C800" s="11">
        <f>VLOOKUP(Table4[[#This Row],[BMI]],Table4[BMI],1,FALSE)</f>
        <v>25.364999999999998</v>
      </c>
      <c r="D800" s="11">
        <f>VLOOKUP(Table4[[#This Row],[HBA1C]],Table4[HBA1C],1,FALSE)</f>
        <v>9.19</v>
      </c>
      <c r="E800" s="11" t="str">
        <f>VLOOKUP(Table4[[#This Row],[Any Transplants]],Table4[Any Transplants],1,FALSE)</f>
        <v>No</v>
      </c>
      <c r="F800" s="11" t="str">
        <f>VLOOKUP(Table4[[#This Row],[Cancer history]],Table4[Cancer history],1,FALSE)</f>
        <v>No</v>
      </c>
      <c r="G800" s="11" t="str">
        <f>VLOOKUP(Table4[[#This Row],[Smoker2]],Table4[Smoker2],1,FALSE)</f>
        <v>NO</v>
      </c>
      <c r="H800" s="11" t="str">
        <f>VLOOKUP(Table4[[#This Row],[Heart Issues]],Table4[Heart Issues],1,FALSE)</f>
        <v>yes</v>
      </c>
      <c r="I800" s="11">
        <f>VLOOKUP(Table4[[#This Row],[Number of Major Surgeries]],Table4[Number of Major Surgeries],1,FALSE)</f>
        <v>0</v>
      </c>
      <c r="J800" s="11" t="str">
        <f>VLOOKUP('Medical Examinations'!M800,'Medical Examinations'!M800:M3134,1,FALSE)</f>
        <v>over weight</v>
      </c>
      <c r="K800" s="11" t="str">
        <f>VLOOKUP('Medical Examinations'!N800,'Medical Examinations'!N800:N3134,1,FALSE)</f>
        <v>diabetes</v>
      </c>
      <c r="L800" s="11" t="str">
        <f>VLOOKUP(Table3[[#This Row],[date of birth]],Table3[date of birth],1,FALSE)</f>
        <v>4-Sep-2003</v>
      </c>
      <c r="M800" s="11">
        <f>VLOOKUP(Table3[[#This Row],[age]],Table3[age],1,FALSE)</f>
        <v>19</v>
      </c>
      <c r="N800" s="65">
        <f>VLOOKUP(Table3[[#This Row],[charges2]],Table3[charges2],1,FALSE)</f>
        <v>6638.16</v>
      </c>
      <c r="O800" s="11" t="str">
        <f>VLOOKUP(Table3[[#This Row],[HOSPITAL TIER2]],Table3[HOSPITAL TIER2],1,FALSE)</f>
        <v>tier - 2</v>
      </c>
      <c r="P800" s="11" t="str">
        <f>VLOOKUP(Table3[[#This Row],[city tier2]],Table3[city tier2],1,FALSE)</f>
        <v>tier - 1</v>
      </c>
      <c r="Q800" s="11" t="str">
        <f>VLOOKUP(Table3[[#This Row],[state id2]],Table3[state id2],1,FALSE)</f>
        <v>R1012</v>
      </c>
      <c r="R800" s="11">
        <f t="shared" si="24"/>
        <v>-3.4610705523452863E-2</v>
      </c>
      <c r="S800" s="11">
        <f t="shared" si="25"/>
        <v>5.0328607376590957E-2</v>
      </c>
    </row>
    <row r="801" spans="1:19" x14ac:dyDescent="0.25">
      <c r="A801" s="20" t="str">
        <f>VLOOKUP('Customer Names'!A801,'Customer Names'!A801:A3136,1,FALSE)</f>
        <v>Id800</v>
      </c>
      <c r="B801" s="20" t="str">
        <f>VLOOKUP(Table6[[#This Row],[NAME]],Table6[NAME],1,FALSE)</f>
        <v>Sarah E</v>
      </c>
      <c r="C801" s="11">
        <f>VLOOKUP(Table4[[#This Row],[BMI]],Table4[BMI],1,FALSE)</f>
        <v>34.56</v>
      </c>
      <c r="D801" s="11">
        <f>VLOOKUP(Table4[[#This Row],[HBA1C]],Table4[HBA1C],1,FALSE)</f>
        <v>5.84</v>
      </c>
      <c r="E801" s="11" t="str">
        <f>VLOOKUP(Table4[[#This Row],[Any Transplants]],Table4[Any Transplants],1,FALSE)</f>
        <v>No</v>
      </c>
      <c r="F801" s="11" t="str">
        <f>VLOOKUP(Table4[[#This Row],[Cancer history]],Table4[Cancer history],1,FALSE)</f>
        <v>Yes</v>
      </c>
      <c r="G801" s="11" t="str">
        <f>VLOOKUP(Table4[[#This Row],[Smoker2]],Table4[Smoker2],1,FALSE)</f>
        <v>NO</v>
      </c>
      <c r="H801" s="11" t="str">
        <f>VLOOKUP(Table4[[#This Row],[Heart Issues]],Table4[Heart Issues],1,FALSE)</f>
        <v>yes</v>
      </c>
      <c r="I801" s="11">
        <f>VLOOKUP(Table4[[#This Row],[Number of Major Surgeries]],Table4[Number of Major Surgeries],1,FALSE)</f>
        <v>1</v>
      </c>
      <c r="J801" s="11" t="str">
        <f>VLOOKUP('Medical Examinations'!M801,'Medical Examinations'!M801:M3135,1,FALSE)</f>
        <v>obesity</v>
      </c>
      <c r="K801" s="11" t="str">
        <f>VLOOKUP('Medical Examinations'!N801,'Medical Examinations'!N801:N3135,1,FALSE)</f>
        <v>prediabetes</v>
      </c>
      <c r="L801" s="11" t="str">
        <f>VLOOKUP(Table3[[#This Row],[date of birth]],Table3[date of birth],1,FALSE)</f>
        <v>6-Jun-1990</v>
      </c>
      <c r="M801" s="11">
        <f>VLOOKUP(Table3[[#This Row],[age]],Table3[age],1,FALSE)</f>
        <v>33</v>
      </c>
      <c r="N801" s="65">
        <f>VLOOKUP(Table3[[#This Row],[charges2]],Table3[charges2],1,FALSE)</f>
        <v>6639.3</v>
      </c>
      <c r="O801" s="11" t="str">
        <f>VLOOKUP(Table3[[#This Row],[HOSPITAL TIER2]],Table3[HOSPITAL TIER2],1,FALSE)</f>
        <v>tier - 2</v>
      </c>
      <c r="P801" s="11" t="str">
        <f>VLOOKUP(Table3[[#This Row],[city tier2]],Table3[city tier2],1,FALSE)</f>
        <v>tier - 2</v>
      </c>
      <c r="Q801" s="11" t="str">
        <f>VLOOKUP(Table3[[#This Row],[state id2]],Table3[state id2],1,FALSE)</f>
        <v>R1021</v>
      </c>
      <c r="R801" s="11">
        <f t="shared" si="24"/>
        <v>-3.5315142957005961E-2</v>
      </c>
      <c r="S801" s="11">
        <f t="shared" si="25"/>
        <v>5.2206047626043743E-2</v>
      </c>
    </row>
    <row r="802" spans="1:19" x14ac:dyDescent="0.25">
      <c r="A802" s="20" t="str">
        <f>VLOOKUP('Customer Names'!A802,'Customer Names'!A802:A3137,1,FALSE)</f>
        <v>Id801</v>
      </c>
      <c r="B802" s="20" t="str">
        <f>VLOOKUP(Table6[[#This Row],[NAME]],Table6[NAME],1,FALSE)</f>
        <v>Apryl J.</v>
      </c>
      <c r="C802" s="11">
        <f>VLOOKUP(Table4[[#This Row],[BMI]],Table4[BMI],1,FALSE)</f>
        <v>28.2</v>
      </c>
      <c r="D802" s="11">
        <f>VLOOKUP(Table4[[#This Row],[HBA1C]],Table4[HBA1C],1,FALSE)</f>
        <v>7.19</v>
      </c>
      <c r="E802" s="11" t="str">
        <f>VLOOKUP(Table4[[#This Row],[Any Transplants]],Table4[Any Transplants],1,FALSE)</f>
        <v>No</v>
      </c>
      <c r="F802" s="11" t="str">
        <f>VLOOKUP(Table4[[#This Row],[Cancer history]],Table4[Cancer history],1,FALSE)</f>
        <v>No</v>
      </c>
      <c r="G802" s="11" t="str">
        <f>VLOOKUP(Table4[[#This Row],[Smoker2]],Table4[Smoker2],1,FALSE)</f>
        <v>NO</v>
      </c>
      <c r="H802" s="11" t="str">
        <f>VLOOKUP(Table4[[#This Row],[Heart Issues]],Table4[Heart Issues],1,FALSE)</f>
        <v>yes</v>
      </c>
      <c r="I802" s="11">
        <f>VLOOKUP(Table4[[#This Row],[Number of Major Surgeries]],Table4[Number of Major Surgeries],1,FALSE)</f>
        <v>2</v>
      </c>
      <c r="J802" s="11" t="str">
        <f>VLOOKUP('Medical Examinations'!M802,'Medical Examinations'!M802:M3136,1,FALSE)</f>
        <v>over weight</v>
      </c>
      <c r="K802" s="11" t="str">
        <f>VLOOKUP('Medical Examinations'!N802,'Medical Examinations'!N802:N3136,1,FALSE)</f>
        <v>diabetes</v>
      </c>
      <c r="L802" s="11" t="str">
        <f>VLOOKUP(Table3[[#This Row],[date of birth]],Table3[date of birth],1,FALSE)</f>
        <v>8-Dec-1984</v>
      </c>
      <c r="M802" s="11">
        <f>VLOOKUP(Table3[[#This Row],[age]],Table3[age],1,FALSE)</f>
        <v>38</v>
      </c>
      <c r="N802" s="65">
        <f>VLOOKUP(Table3[[#This Row],[charges2]],Table3[charges2],1,FALSE)</f>
        <v>6640.54</v>
      </c>
      <c r="O802" s="11" t="str">
        <f>VLOOKUP(Table3[[#This Row],[HOSPITAL TIER2]],Table3[HOSPITAL TIER2],1,FALSE)</f>
        <v>tier - 2</v>
      </c>
      <c r="P802" s="11" t="str">
        <f>VLOOKUP(Table3[[#This Row],[city tier2]],Table3[city tier2],1,FALSE)</f>
        <v>tier - 3</v>
      </c>
      <c r="Q802" s="11" t="str">
        <f>VLOOKUP(Table3[[#This Row],[state id2]],Table3[state id2],1,FALSE)</f>
        <v>R1019</v>
      </c>
      <c r="R802" s="11">
        <f t="shared" si="24"/>
        <v>-3.4881443549076137E-2</v>
      </c>
      <c r="S802" s="11">
        <f t="shared" si="25"/>
        <v>5.2056390043741338E-2</v>
      </c>
    </row>
    <row r="803" spans="1:19" x14ac:dyDescent="0.25">
      <c r="A803" s="20" t="str">
        <f>VLOOKUP('Customer Names'!A803,'Customer Names'!A803:A3138,1,FALSE)</f>
        <v>Id802</v>
      </c>
      <c r="B803" s="20" t="str">
        <f>VLOOKUP(Table6[[#This Row],[NAME]],Table6[NAME],1,FALSE)</f>
        <v>.  Ilana</v>
      </c>
      <c r="C803" s="11">
        <f>VLOOKUP(Table4[[#This Row],[BMI]],Table4[BMI],1,FALSE)</f>
        <v>30.43</v>
      </c>
      <c r="D803" s="11">
        <f>VLOOKUP(Table4[[#This Row],[HBA1C]],Table4[HBA1C],1,FALSE)</f>
        <v>9.39</v>
      </c>
      <c r="E803" s="11" t="str">
        <f>VLOOKUP(Table4[[#This Row],[Any Transplants]],Table4[Any Transplants],1,FALSE)</f>
        <v>No</v>
      </c>
      <c r="F803" s="11" t="str">
        <f>VLOOKUP(Table4[[#This Row],[Cancer history]],Table4[Cancer history],1,FALSE)</f>
        <v>No</v>
      </c>
      <c r="G803" s="11" t="str">
        <f>VLOOKUP(Table4[[#This Row],[Smoker2]],Table4[Smoker2],1,FALSE)</f>
        <v>NO</v>
      </c>
      <c r="H803" s="11" t="str">
        <f>VLOOKUP(Table4[[#This Row],[Heart Issues]],Table4[Heart Issues],1,FALSE)</f>
        <v>No</v>
      </c>
      <c r="I803" s="11">
        <f>VLOOKUP(Table4[[#This Row],[Number of Major Surgeries]],Table4[Number of Major Surgeries],1,FALSE)</f>
        <v>0</v>
      </c>
      <c r="J803" s="11" t="str">
        <f>VLOOKUP('Medical Examinations'!M803,'Medical Examinations'!M803:M3137,1,FALSE)</f>
        <v>obesity</v>
      </c>
      <c r="K803" s="11" t="str">
        <f>VLOOKUP('Medical Examinations'!N803,'Medical Examinations'!N803:N3137,1,FALSE)</f>
        <v>diabetes</v>
      </c>
      <c r="L803" s="11" t="str">
        <f>VLOOKUP(Table3[[#This Row],[date of birth]],Table3[date of birth],1,FALSE)</f>
        <v>8-Nov-1970</v>
      </c>
      <c r="M803" s="11">
        <f>VLOOKUP(Table3[[#This Row],[age]],Table3[age],1,FALSE)</f>
        <v>52</v>
      </c>
      <c r="N803" s="65">
        <f>VLOOKUP(Table3[[#This Row],[charges2]],Table3[charges2],1,FALSE)</f>
        <v>6651.26</v>
      </c>
      <c r="O803" s="11" t="str">
        <f>VLOOKUP(Table3[[#This Row],[HOSPITAL TIER2]],Table3[HOSPITAL TIER2],1,FALSE)</f>
        <v>tier - 2</v>
      </c>
      <c r="P803" s="11" t="str">
        <f>VLOOKUP(Table3[[#This Row],[city tier2]],Table3[city tier2],1,FALSE)</f>
        <v>tier - 3</v>
      </c>
      <c r="Q803" s="11" t="str">
        <f>VLOOKUP(Table3[[#This Row],[state id2]],Table3[state id2],1,FALSE)</f>
        <v>R1013</v>
      </c>
      <c r="R803" s="11">
        <f t="shared" si="24"/>
        <v>-3.4921983132204799E-2</v>
      </c>
      <c r="S803" s="11">
        <f t="shared" si="25"/>
        <v>5.219152007483914E-2</v>
      </c>
    </row>
    <row r="804" spans="1:19" x14ac:dyDescent="0.25">
      <c r="A804" s="20" t="str">
        <f>VLOOKUP('Customer Names'!A804,'Customer Names'!A804:A3139,1,FALSE)</f>
        <v>Id803</v>
      </c>
      <c r="B804" s="20" t="str">
        <f>VLOOKUP(Table6[[#This Row],[NAME]],Table6[NAME],1,FALSE)</f>
        <v>Katherine</v>
      </c>
      <c r="C804" s="11">
        <f>VLOOKUP(Table4[[#This Row],[BMI]],Table4[BMI],1,FALSE)</f>
        <v>32.395000000000003</v>
      </c>
      <c r="D804" s="11">
        <f>VLOOKUP(Table4[[#This Row],[HBA1C]],Table4[HBA1C],1,FALSE)</f>
        <v>4.2699999999999996</v>
      </c>
      <c r="E804" s="11" t="str">
        <f>VLOOKUP(Table4[[#This Row],[Any Transplants]],Table4[Any Transplants],1,FALSE)</f>
        <v>No</v>
      </c>
      <c r="F804" s="11" t="str">
        <f>VLOOKUP(Table4[[#This Row],[Cancer history]],Table4[Cancer history],1,FALSE)</f>
        <v>No</v>
      </c>
      <c r="G804" s="11" t="str">
        <f>VLOOKUP(Table4[[#This Row],[Smoker2]],Table4[Smoker2],1,FALSE)</f>
        <v>NO</v>
      </c>
      <c r="H804" s="11" t="str">
        <f>VLOOKUP(Table4[[#This Row],[Heart Issues]],Table4[Heart Issues],1,FALSE)</f>
        <v>yes</v>
      </c>
      <c r="I804" s="11">
        <f>VLOOKUP(Table4[[#This Row],[Number of Major Surgeries]],Table4[Number of Major Surgeries],1,FALSE)</f>
        <v>1</v>
      </c>
      <c r="J804" s="11" t="str">
        <f>VLOOKUP('Medical Examinations'!M804,'Medical Examinations'!M804:M3138,1,FALSE)</f>
        <v>obesity</v>
      </c>
      <c r="K804" s="11" t="str">
        <f>VLOOKUP('Medical Examinations'!N804,'Medical Examinations'!N804:N3138,1,FALSE)</f>
        <v>normal</v>
      </c>
      <c r="L804" s="11" t="str">
        <f>VLOOKUP(Table3[[#This Row],[date of birth]],Table3[date of birth],1,FALSE)</f>
        <v>1-Jul-1984</v>
      </c>
      <c r="M804" s="11">
        <f>VLOOKUP(Table3[[#This Row],[age]],Table3[age],1,FALSE)</f>
        <v>38</v>
      </c>
      <c r="N804" s="65">
        <f>VLOOKUP(Table3[[#This Row],[charges2]],Table3[charges2],1,FALSE)</f>
        <v>6652.53</v>
      </c>
      <c r="O804" s="11" t="str">
        <f>VLOOKUP(Table3[[#This Row],[HOSPITAL TIER2]],Table3[HOSPITAL TIER2],1,FALSE)</f>
        <v>tier - 3</v>
      </c>
      <c r="P804" s="11" t="str">
        <f>VLOOKUP(Table3[[#This Row],[city tier2]],Table3[city tier2],1,FALSE)</f>
        <v>tier - 2</v>
      </c>
      <c r="Q804" s="11" t="str">
        <f>VLOOKUP(Table3[[#This Row],[state id2]],Table3[state id2],1,FALSE)</f>
        <v>R1013</v>
      </c>
      <c r="R804" s="11">
        <f t="shared" si="24"/>
        <v>-3.5000846599724016E-2</v>
      </c>
      <c r="S804" s="11">
        <f t="shared" si="25"/>
        <v>5.1675967434322526E-2</v>
      </c>
    </row>
    <row r="805" spans="1:19" x14ac:dyDescent="0.25">
      <c r="A805" s="20" t="str">
        <f>VLOOKUP('Customer Names'!A805,'Customer Names'!A805:A3140,1,FALSE)</f>
        <v>Id804</v>
      </c>
      <c r="B805" s="20" t="str">
        <f>VLOOKUP(Table6[[#This Row],[NAME]],Table6[NAME],1,FALSE)</f>
        <v>Katherine</v>
      </c>
      <c r="C805" s="11">
        <f>VLOOKUP(Table4[[#This Row],[BMI]],Table4[BMI],1,FALSE)</f>
        <v>24.035</v>
      </c>
      <c r="D805" s="11">
        <f>VLOOKUP(Table4[[#This Row],[HBA1C]],Table4[HBA1C],1,FALSE)</f>
        <v>11.71</v>
      </c>
      <c r="E805" s="11" t="str">
        <f>VLOOKUP(Table4[[#This Row],[Any Transplants]],Table4[Any Transplants],1,FALSE)</f>
        <v>No</v>
      </c>
      <c r="F805" s="11" t="str">
        <f>VLOOKUP(Table4[[#This Row],[Cancer history]],Table4[Cancer history],1,FALSE)</f>
        <v>No</v>
      </c>
      <c r="G805" s="11" t="str">
        <f>VLOOKUP(Table4[[#This Row],[Smoker2]],Table4[Smoker2],1,FALSE)</f>
        <v>NO</v>
      </c>
      <c r="H805" s="11" t="str">
        <f>VLOOKUP(Table4[[#This Row],[Heart Issues]],Table4[Heart Issues],1,FALSE)</f>
        <v>No</v>
      </c>
      <c r="I805" s="11">
        <f>VLOOKUP(Table4[[#This Row],[Number of Major Surgeries]],Table4[Number of Major Surgeries],1,FALSE)</f>
        <v>0</v>
      </c>
      <c r="J805" s="11" t="str">
        <f>VLOOKUP('Medical Examinations'!M805,'Medical Examinations'!M805:M3139,1,FALSE)</f>
        <v>normal weight</v>
      </c>
      <c r="K805" s="11" t="str">
        <f>VLOOKUP('Medical Examinations'!N805,'Medical Examinations'!N805:N3139,1,FALSE)</f>
        <v>diabetes</v>
      </c>
      <c r="L805" s="11" t="str">
        <f>VLOOKUP(Table3[[#This Row],[date of birth]],Table3[date of birth],1,FALSE)</f>
        <v>19-Nov-1989</v>
      </c>
      <c r="M805" s="11">
        <f>VLOOKUP(Table3[[#This Row],[age]],Table3[age],1,FALSE)</f>
        <v>33</v>
      </c>
      <c r="N805" s="65">
        <f>VLOOKUP(Table3[[#This Row],[charges2]],Table3[charges2],1,FALSE)</f>
        <v>6653.79</v>
      </c>
      <c r="O805" s="11" t="str">
        <f>VLOOKUP(Table3[[#This Row],[HOSPITAL TIER2]],Table3[HOSPITAL TIER2],1,FALSE)</f>
        <v>tier - 2</v>
      </c>
      <c r="P805" s="11" t="str">
        <f>VLOOKUP(Table3[[#This Row],[city tier2]],Table3[city tier2],1,FALSE)</f>
        <v>tier - 1</v>
      </c>
      <c r="Q805" s="11" t="str">
        <f>VLOOKUP(Table3[[#This Row],[state id2]],Table3[state id2],1,FALSE)</f>
        <v>R1013</v>
      </c>
      <c r="R805" s="11">
        <f t="shared" si="24"/>
        <v>-3.485013637323997E-2</v>
      </c>
      <c r="S805" s="11">
        <f t="shared" si="25"/>
        <v>5.1344445079892241E-2</v>
      </c>
    </row>
    <row r="806" spans="1:19" x14ac:dyDescent="0.25">
      <c r="A806" s="20" t="str">
        <f>VLOOKUP('Customer Names'!A806,'Customer Names'!A806:A3141,1,FALSE)</f>
        <v>Id805</v>
      </c>
      <c r="B806" s="20" t="str">
        <f>VLOOKUP(Table6[[#This Row],[NAME]],Table6[NAME],1,FALSE)</f>
        <v>Karl</v>
      </c>
      <c r="C806" s="11">
        <f>VLOOKUP(Table4[[#This Row],[BMI]],Table4[BMI],1,FALSE)</f>
        <v>37.119999999999997</v>
      </c>
      <c r="D806" s="11">
        <f>VLOOKUP(Table4[[#This Row],[HBA1C]],Table4[HBA1C],1,FALSE)</f>
        <v>5.29</v>
      </c>
      <c r="E806" s="11" t="str">
        <f>VLOOKUP(Table4[[#This Row],[Any Transplants]],Table4[Any Transplants],1,FALSE)</f>
        <v>No</v>
      </c>
      <c r="F806" s="11" t="str">
        <f>VLOOKUP(Table4[[#This Row],[Cancer history]],Table4[Cancer history],1,FALSE)</f>
        <v>No</v>
      </c>
      <c r="G806" s="11" t="str">
        <f>VLOOKUP(Table4[[#This Row],[Smoker2]],Table4[Smoker2],1,FALSE)</f>
        <v>NO</v>
      </c>
      <c r="H806" s="11" t="str">
        <f>VLOOKUP(Table4[[#This Row],[Heart Issues]],Table4[Heart Issues],1,FALSE)</f>
        <v>No</v>
      </c>
      <c r="I806" s="11">
        <f>VLOOKUP(Table4[[#This Row],[Number of Major Surgeries]],Table4[Number of Major Surgeries],1,FALSE)</f>
        <v>2</v>
      </c>
      <c r="J806" s="11" t="str">
        <f>VLOOKUP('Medical Examinations'!M806,'Medical Examinations'!M806:M3140,1,FALSE)</f>
        <v>obesity</v>
      </c>
      <c r="K806" s="11" t="str">
        <f>VLOOKUP('Medical Examinations'!N806,'Medical Examinations'!N806:N3140,1,FALSE)</f>
        <v>normal</v>
      </c>
      <c r="L806" s="11" t="str">
        <f>VLOOKUP(Table3[[#This Row],[date of birth]],Table3[date of birth],1,FALSE)</f>
        <v>27-Sep-1982</v>
      </c>
      <c r="M806" s="11">
        <f>VLOOKUP(Table3[[#This Row],[age]],Table3[age],1,FALSE)</f>
        <v>40</v>
      </c>
      <c r="N806" s="65">
        <f>VLOOKUP(Table3[[#This Row],[charges2]],Table3[charges2],1,FALSE)</f>
        <v>6664.32</v>
      </c>
      <c r="O806" s="11" t="str">
        <f>VLOOKUP(Table3[[#This Row],[HOSPITAL TIER2]],Table3[HOSPITAL TIER2],1,FALSE)</f>
        <v>tier - 2</v>
      </c>
      <c r="P806" s="11" t="str">
        <f>VLOOKUP(Table3[[#This Row],[city tier2]],Table3[city tier2],1,FALSE)</f>
        <v>tier - 2</v>
      </c>
      <c r="Q806" s="11" t="str">
        <f>VLOOKUP(Table3[[#This Row],[state id2]],Table3[state id2],1,FALSE)</f>
        <v>R1013</v>
      </c>
      <c r="R806" s="11">
        <f t="shared" si="24"/>
        <v>-3.5268765970497704E-2</v>
      </c>
      <c r="S806" s="11">
        <f t="shared" si="25"/>
        <v>5.3005988494261962E-2</v>
      </c>
    </row>
    <row r="807" spans="1:19" x14ac:dyDescent="0.25">
      <c r="A807" s="20" t="str">
        <f>VLOOKUP('Customer Names'!A807,'Customer Names'!A807:A3142,1,FALSE)</f>
        <v>Id806</v>
      </c>
      <c r="B807" s="20" t="str">
        <f>VLOOKUP(Table6[[#This Row],[NAME]],Table6[NAME],1,FALSE)</f>
        <v>Stephen</v>
      </c>
      <c r="C807" s="11">
        <f>VLOOKUP(Table4[[#This Row],[BMI]],Table4[BMI],1,FALSE)</f>
        <v>34.840000000000003</v>
      </c>
      <c r="D807" s="11">
        <f>VLOOKUP(Table4[[#This Row],[HBA1C]],Table4[HBA1C],1,FALSE)</f>
        <v>6</v>
      </c>
      <c r="E807" s="11" t="str">
        <f>VLOOKUP(Table4[[#This Row],[Any Transplants]],Table4[Any Transplants],1,FALSE)</f>
        <v>No</v>
      </c>
      <c r="F807" s="11" t="str">
        <f>VLOOKUP(Table4[[#This Row],[Cancer history]],Table4[Cancer history],1,FALSE)</f>
        <v>Yes</v>
      </c>
      <c r="G807" s="11" t="str">
        <f>VLOOKUP(Table4[[#This Row],[Smoker2]],Table4[Smoker2],1,FALSE)</f>
        <v>NO</v>
      </c>
      <c r="H807" s="11" t="str">
        <f>VLOOKUP(Table4[[#This Row],[Heart Issues]],Table4[Heart Issues],1,FALSE)</f>
        <v>yes</v>
      </c>
      <c r="I807" s="11">
        <f>VLOOKUP(Table4[[#This Row],[Number of Major Surgeries]],Table4[Number of Major Surgeries],1,FALSE)</f>
        <v>1</v>
      </c>
      <c r="J807" s="11" t="str">
        <f>VLOOKUP('Medical Examinations'!M807,'Medical Examinations'!M807:M3141,1,FALSE)</f>
        <v>obesity</v>
      </c>
      <c r="K807" s="11" t="str">
        <f>VLOOKUP('Medical Examinations'!N807,'Medical Examinations'!N807:N3141,1,FALSE)</f>
        <v>prediabetes</v>
      </c>
      <c r="L807" s="11" t="str">
        <f>VLOOKUP(Table3[[#This Row],[date of birth]],Table3[date of birth],1,FALSE)</f>
        <v>17-Sep-1981</v>
      </c>
      <c r="M807" s="11">
        <f>VLOOKUP(Table3[[#This Row],[age]],Table3[age],1,FALSE)</f>
        <v>41</v>
      </c>
      <c r="N807" s="65">
        <f>VLOOKUP(Table3[[#This Row],[charges2]],Table3[charges2],1,FALSE)</f>
        <v>6664.69</v>
      </c>
      <c r="O807" s="11" t="str">
        <f>VLOOKUP(Table3[[#This Row],[HOSPITAL TIER2]],Table3[HOSPITAL TIER2],1,FALSE)</f>
        <v>tier - 3</v>
      </c>
      <c r="P807" s="11" t="str">
        <f>VLOOKUP(Table3[[#This Row],[city tier2]],Table3[city tier2],1,FALSE)</f>
        <v>tier - 1</v>
      </c>
      <c r="Q807" s="11" t="str">
        <f>VLOOKUP(Table3[[#This Row],[state id2]],Table3[state id2],1,FALSE)</f>
        <v>R1012</v>
      </c>
      <c r="R807" s="11">
        <f t="shared" si="24"/>
        <v>-3.5022254539400346E-2</v>
      </c>
      <c r="S807" s="11">
        <f t="shared" si="25"/>
        <v>5.2884084620409465E-2</v>
      </c>
    </row>
    <row r="808" spans="1:19" x14ac:dyDescent="0.25">
      <c r="A808" s="20" t="str">
        <f>VLOOKUP('Customer Names'!A808,'Customer Names'!A808:A3143,1,FALSE)</f>
        <v>Id807</v>
      </c>
      <c r="B808" s="20" t="str">
        <f>VLOOKUP(Table6[[#This Row],[NAME]],Table6[NAME],1,FALSE)</f>
        <v>Will</v>
      </c>
      <c r="C808" s="11">
        <f>VLOOKUP(Table4[[#This Row],[BMI]],Table4[BMI],1,FALSE)</f>
        <v>29.53</v>
      </c>
      <c r="D808" s="11">
        <f>VLOOKUP(Table4[[#This Row],[HBA1C]],Table4[HBA1C],1,FALSE)</f>
        <v>10.64</v>
      </c>
      <c r="E808" s="11" t="str">
        <f>VLOOKUP(Table4[[#This Row],[Any Transplants]],Table4[Any Transplants],1,FALSE)</f>
        <v>No</v>
      </c>
      <c r="F808" s="11" t="str">
        <f>VLOOKUP(Table4[[#This Row],[Cancer history]],Table4[Cancer history],1,FALSE)</f>
        <v>No</v>
      </c>
      <c r="G808" s="11" t="str">
        <f>VLOOKUP(Table4[[#This Row],[Smoker2]],Table4[Smoker2],1,FALSE)</f>
        <v>NO</v>
      </c>
      <c r="H808" s="11" t="str">
        <f>VLOOKUP(Table4[[#This Row],[Heart Issues]],Table4[Heart Issues],1,FALSE)</f>
        <v>No</v>
      </c>
      <c r="I808" s="11">
        <f>VLOOKUP(Table4[[#This Row],[Number of Major Surgeries]],Table4[Number of Major Surgeries],1,FALSE)</f>
        <v>0</v>
      </c>
      <c r="J808" s="11" t="str">
        <f>VLOOKUP('Medical Examinations'!M808,'Medical Examinations'!M808:M3142,1,FALSE)</f>
        <v>over weight</v>
      </c>
      <c r="K808" s="11" t="str">
        <f>VLOOKUP('Medical Examinations'!N808,'Medical Examinations'!N808:N3142,1,FALSE)</f>
        <v>diabetes</v>
      </c>
      <c r="L808" s="11" t="str">
        <f>VLOOKUP(Table3[[#This Row],[date of birth]],Table3[date of birth],1,FALSE)</f>
        <v>20-Oct-1989</v>
      </c>
      <c r="M808" s="11">
        <f>VLOOKUP(Table3[[#This Row],[age]],Table3[age],1,FALSE)</f>
        <v>33</v>
      </c>
      <c r="N808" s="65">
        <f>VLOOKUP(Table3[[#This Row],[charges2]],Table3[charges2],1,FALSE)</f>
        <v>6666.24</v>
      </c>
      <c r="O808" s="11" t="str">
        <f>VLOOKUP(Table3[[#This Row],[HOSPITAL TIER2]],Table3[HOSPITAL TIER2],1,FALSE)</f>
        <v>tier - 3</v>
      </c>
      <c r="P808" s="11" t="str">
        <f>VLOOKUP(Table3[[#This Row],[city tier2]],Table3[city tier2],1,FALSE)</f>
        <v>tier - 1</v>
      </c>
      <c r="Q808" s="11" t="str">
        <f>VLOOKUP(Table3[[#This Row],[state id2]],Table3[state id2],1,FALSE)</f>
        <v>R1011</v>
      </c>
      <c r="R808" s="11">
        <f t="shared" si="24"/>
        <v>-3.4882862099196298E-2</v>
      </c>
      <c r="S808" s="11">
        <f t="shared" si="25"/>
        <v>5.2849214618198519E-2</v>
      </c>
    </row>
    <row r="809" spans="1:19" x14ac:dyDescent="0.25">
      <c r="A809" s="20" t="str">
        <f>VLOOKUP('Customer Names'!A809,'Customer Names'!A809:A3144,1,FALSE)</f>
        <v>Id808</v>
      </c>
      <c r="B809" s="20" t="str">
        <f>VLOOKUP(Table6[[#This Row],[NAME]],Table6[NAME],1,FALSE)</f>
        <v>Bradley D</v>
      </c>
      <c r="C809" s="11">
        <f>VLOOKUP(Table4[[#This Row],[BMI]],Table4[BMI],1,FALSE)</f>
        <v>42.51</v>
      </c>
      <c r="D809" s="11">
        <f>VLOOKUP(Table4[[#This Row],[HBA1C]],Table4[HBA1C],1,FALSE)</f>
        <v>8.2100000000000009</v>
      </c>
      <c r="E809" s="11" t="str">
        <f>VLOOKUP(Table4[[#This Row],[Any Transplants]],Table4[Any Transplants],1,FALSE)</f>
        <v>No</v>
      </c>
      <c r="F809" s="11" t="str">
        <f>VLOOKUP(Table4[[#This Row],[Cancer history]],Table4[Cancer history],1,FALSE)</f>
        <v>No</v>
      </c>
      <c r="G809" s="11" t="str">
        <f>VLOOKUP(Table4[[#This Row],[Smoker2]],Table4[Smoker2],1,FALSE)</f>
        <v>NO</v>
      </c>
      <c r="H809" s="11" t="str">
        <f>VLOOKUP(Table4[[#This Row],[Heart Issues]],Table4[Heart Issues],1,FALSE)</f>
        <v>yes</v>
      </c>
      <c r="I809" s="11">
        <f>VLOOKUP(Table4[[#This Row],[Number of Major Surgeries]],Table4[Number of Major Surgeries],1,FALSE)</f>
        <v>0</v>
      </c>
      <c r="J809" s="11" t="str">
        <f>VLOOKUP('Medical Examinations'!M809,'Medical Examinations'!M809:M3143,1,FALSE)</f>
        <v>obesity</v>
      </c>
      <c r="K809" s="11" t="str">
        <f>VLOOKUP('Medical Examinations'!N809,'Medical Examinations'!N809:N3143,1,FALSE)</f>
        <v>diabetes</v>
      </c>
      <c r="L809" s="11" t="str">
        <f>VLOOKUP(Table3[[#This Row],[date of birth]],Table3[date of birth],1,FALSE)</f>
        <v>9-Jul-1985</v>
      </c>
      <c r="M809" s="11">
        <f>VLOOKUP(Table3[[#This Row],[age]],Table3[age],1,FALSE)</f>
        <v>37</v>
      </c>
      <c r="N809" s="65">
        <f>VLOOKUP(Table3[[#This Row],[charges2]],Table3[charges2],1,FALSE)</f>
        <v>6686.43</v>
      </c>
      <c r="O809" s="11" t="str">
        <f>VLOOKUP(Table3[[#This Row],[HOSPITAL TIER2]],Table3[HOSPITAL TIER2],1,FALSE)</f>
        <v>tier - 2</v>
      </c>
      <c r="P809" s="11" t="str">
        <f>VLOOKUP(Table3[[#This Row],[city tier2]],Table3[city tier2],1,FALSE)</f>
        <v>tier - 3</v>
      </c>
      <c r="Q809" s="11" t="str">
        <f>VLOOKUP(Table3[[#This Row],[state id2]],Table3[state id2],1,FALSE)</f>
        <v>R1012</v>
      </c>
      <c r="R809" s="11">
        <f t="shared" si="24"/>
        <v>-3.4849841444228154E-2</v>
      </c>
      <c r="S809" s="11">
        <f t="shared" si="25"/>
        <v>5.4168581356270208E-2</v>
      </c>
    </row>
    <row r="810" spans="1:19" x14ac:dyDescent="0.25">
      <c r="A810" s="20" t="str">
        <f>VLOOKUP('Customer Names'!A810,'Customer Names'!A810:A3145,1,FALSE)</f>
        <v>Id809</v>
      </c>
      <c r="B810" s="20" t="str">
        <f>VLOOKUP(Table6[[#This Row],[NAME]],Table6[NAME],1,FALSE)</f>
        <v>.  Amy M</v>
      </c>
      <c r="C810" s="11">
        <f>VLOOKUP(Table4[[#This Row],[BMI]],Table4[BMI],1,FALSE)</f>
        <v>38.14</v>
      </c>
      <c r="D810" s="11">
        <f>VLOOKUP(Table4[[#This Row],[HBA1C]],Table4[HBA1C],1,FALSE)</f>
        <v>5.58</v>
      </c>
      <c r="E810" s="11" t="str">
        <f>VLOOKUP(Table4[[#This Row],[Any Transplants]],Table4[Any Transplants],1,FALSE)</f>
        <v>No</v>
      </c>
      <c r="F810" s="11" t="str">
        <f>VLOOKUP(Table4[[#This Row],[Cancer history]],Table4[Cancer history],1,FALSE)</f>
        <v>Yes</v>
      </c>
      <c r="G810" s="11" t="str">
        <f>VLOOKUP(Table4[[#This Row],[Smoker2]],Table4[Smoker2],1,FALSE)</f>
        <v>NO</v>
      </c>
      <c r="H810" s="11" t="str">
        <f>VLOOKUP(Table4[[#This Row],[Heart Issues]],Table4[Heart Issues],1,FALSE)</f>
        <v>No</v>
      </c>
      <c r="I810" s="11">
        <f>VLOOKUP(Table4[[#This Row],[Number of Major Surgeries]],Table4[Number of Major Surgeries],1,FALSE)</f>
        <v>1</v>
      </c>
      <c r="J810" s="11" t="str">
        <f>VLOOKUP('Medical Examinations'!M810,'Medical Examinations'!M810:M3144,1,FALSE)</f>
        <v>obesity</v>
      </c>
      <c r="K810" s="11" t="str">
        <f>VLOOKUP('Medical Examinations'!N810,'Medical Examinations'!N810:N3144,1,FALSE)</f>
        <v>normal</v>
      </c>
      <c r="L810" s="11" t="str">
        <f>VLOOKUP(Table3[[#This Row],[date of birth]],Table3[date of birth],1,FALSE)</f>
        <v>13-Jul-1968</v>
      </c>
      <c r="M810" s="11">
        <f>VLOOKUP(Table3[[#This Row],[age]],Table3[age],1,FALSE)</f>
        <v>54</v>
      </c>
      <c r="N810" s="65">
        <f>VLOOKUP(Table3[[#This Row],[charges2]],Table3[charges2],1,FALSE)</f>
        <v>6700.56</v>
      </c>
      <c r="O810" s="11" t="str">
        <f>VLOOKUP(Table3[[#This Row],[HOSPITAL TIER2]],Table3[HOSPITAL TIER2],1,FALSE)</f>
        <v>tier - 3</v>
      </c>
      <c r="P810" s="11" t="str">
        <f>VLOOKUP(Table3[[#This Row],[city tier2]],Table3[city tier2],1,FALSE)</f>
        <v>tier - 1</v>
      </c>
      <c r="Q810" s="11" t="str">
        <f>VLOOKUP(Table3[[#This Row],[state id2]],Table3[state id2],1,FALSE)</f>
        <v>R1012</v>
      </c>
      <c r="R810" s="11">
        <f t="shared" si="24"/>
        <v>-3.4167898008793031E-2</v>
      </c>
      <c r="S810" s="11">
        <f t="shared" si="25"/>
        <v>5.453345160067833E-2</v>
      </c>
    </row>
    <row r="811" spans="1:19" x14ac:dyDescent="0.25">
      <c r="A811" s="20" t="str">
        <f>VLOOKUP('Customer Names'!A811,'Customer Names'!A811:A3146,1,FALSE)</f>
        <v>Id810</v>
      </c>
      <c r="B811" s="20" t="str">
        <f>VLOOKUP(Table6[[#This Row],[NAME]],Table6[NAME],1,FALSE)</f>
        <v>Matthew W.</v>
      </c>
      <c r="C811" s="11">
        <f>VLOOKUP(Table4[[#This Row],[BMI]],Table4[BMI],1,FALSE)</f>
        <v>39.93</v>
      </c>
      <c r="D811" s="11">
        <f>VLOOKUP(Table4[[#This Row],[HBA1C]],Table4[HBA1C],1,FALSE)</f>
        <v>8.75</v>
      </c>
      <c r="E811" s="11" t="str">
        <f>VLOOKUP(Table4[[#This Row],[Any Transplants]],Table4[Any Transplants],1,FALSE)</f>
        <v>No</v>
      </c>
      <c r="F811" s="11" t="str">
        <f>VLOOKUP(Table4[[#This Row],[Cancer history]],Table4[Cancer history],1,FALSE)</f>
        <v>No</v>
      </c>
      <c r="G811" s="11" t="str">
        <f>VLOOKUP(Table4[[#This Row],[Smoker2]],Table4[Smoker2],1,FALSE)</f>
        <v>NO</v>
      </c>
      <c r="H811" s="11" t="str">
        <f>VLOOKUP(Table4[[#This Row],[Heart Issues]],Table4[Heart Issues],1,FALSE)</f>
        <v>No</v>
      </c>
      <c r="I811" s="11">
        <f>VLOOKUP(Table4[[#This Row],[Number of Major Surgeries]],Table4[Number of Major Surgeries],1,FALSE)</f>
        <v>0</v>
      </c>
      <c r="J811" s="11" t="str">
        <f>VLOOKUP('Medical Examinations'!M811,'Medical Examinations'!M811:M3145,1,FALSE)</f>
        <v>obesity</v>
      </c>
      <c r="K811" s="11" t="str">
        <f>VLOOKUP('Medical Examinations'!N811,'Medical Examinations'!N811:N3145,1,FALSE)</f>
        <v>diabetes</v>
      </c>
      <c r="L811" s="11" t="str">
        <f>VLOOKUP(Table3[[#This Row],[date of birth]],Table3[date of birth],1,FALSE)</f>
        <v>12-Dec-1971</v>
      </c>
      <c r="M811" s="11">
        <f>VLOOKUP(Table3[[#This Row],[age]],Table3[age],1,FALSE)</f>
        <v>51</v>
      </c>
      <c r="N811" s="65">
        <f>VLOOKUP(Table3[[#This Row],[charges2]],Table3[charges2],1,FALSE)</f>
        <v>6706.47</v>
      </c>
      <c r="O811" s="11" t="str">
        <f>VLOOKUP(Table3[[#This Row],[HOSPITAL TIER2]],Table3[HOSPITAL TIER2],1,FALSE)</f>
        <v>tier - 2</v>
      </c>
      <c r="P811" s="11" t="str">
        <f>VLOOKUP(Table3[[#This Row],[city tier2]],Table3[city tier2],1,FALSE)</f>
        <v>tier - 1</v>
      </c>
      <c r="Q811" s="11" t="str">
        <f>VLOOKUP(Table3[[#This Row],[state id2]],Table3[state id2],1,FALSE)</f>
        <v>R1013</v>
      </c>
      <c r="R811" s="11">
        <f t="shared" si="24"/>
        <v>-3.4796117876080654E-2</v>
      </c>
      <c r="S811" s="11">
        <f t="shared" si="25"/>
        <v>5.4742814984006419E-2</v>
      </c>
    </row>
    <row r="812" spans="1:19" x14ac:dyDescent="0.25">
      <c r="A812" s="20" t="str">
        <f>VLOOKUP('Customer Names'!A812,'Customer Names'!A812:A3147,1,FALSE)</f>
        <v>Id811</v>
      </c>
      <c r="B812" s="20" t="str">
        <f>VLOOKUP(Table6[[#This Row],[NAME]],Table6[NAME],1,FALSE)</f>
        <v>Doug</v>
      </c>
      <c r="C812" s="11">
        <f>VLOOKUP(Table4[[#This Row],[BMI]],Table4[BMI],1,FALSE)</f>
        <v>38.83</v>
      </c>
      <c r="D812" s="11">
        <f>VLOOKUP(Table4[[#This Row],[HBA1C]],Table4[HBA1C],1,FALSE)</f>
        <v>11.86</v>
      </c>
      <c r="E812" s="11" t="str">
        <f>VLOOKUP(Table4[[#This Row],[Any Transplants]],Table4[Any Transplants],1,FALSE)</f>
        <v>No</v>
      </c>
      <c r="F812" s="11" t="str">
        <f>VLOOKUP(Table4[[#This Row],[Cancer history]],Table4[Cancer history],1,FALSE)</f>
        <v>No</v>
      </c>
      <c r="G812" s="11" t="str">
        <f>VLOOKUP(Table4[[#This Row],[Smoker2]],Table4[Smoker2],1,FALSE)</f>
        <v>NO</v>
      </c>
      <c r="H812" s="11" t="str">
        <f>VLOOKUP(Table4[[#This Row],[Heart Issues]],Table4[Heart Issues],1,FALSE)</f>
        <v>No</v>
      </c>
      <c r="I812" s="11">
        <f>VLOOKUP(Table4[[#This Row],[Number of Major Surgeries]],Table4[Number of Major Surgeries],1,FALSE)</f>
        <v>0</v>
      </c>
      <c r="J812" s="11" t="str">
        <f>VLOOKUP('Medical Examinations'!M812,'Medical Examinations'!M812:M3146,1,FALSE)</f>
        <v>obesity</v>
      </c>
      <c r="K812" s="11" t="str">
        <f>VLOOKUP('Medical Examinations'!N812,'Medical Examinations'!N812:N3146,1,FALSE)</f>
        <v>diabetes</v>
      </c>
      <c r="L812" s="11" t="str">
        <f>VLOOKUP(Table3[[#This Row],[date of birth]],Table3[date of birth],1,FALSE)</f>
        <v>12-Jun-1983</v>
      </c>
      <c r="M812" s="11">
        <f>VLOOKUP(Table3[[#This Row],[age]],Table3[age],1,FALSE)</f>
        <v>39</v>
      </c>
      <c r="N812" s="65">
        <f>VLOOKUP(Table3[[#This Row],[charges2]],Table3[charges2],1,FALSE)</f>
        <v>6710.19</v>
      </c>
      <c r="O812" s="11" t="str">
        <f>VLOOKUP(Table3[[#This Row],[HOSPITAL TIER2]],Table3[HOSPITAL TIER2],1,FALSE)</f>
        <v>tier - 3</v>
      </c>
      <c r="P812" s="11" t="str">
        <f>VLOOKUP(Table3[[#This Row],[city tier2]],Table3[city tier2],1,FALSE)</f>
        <v>tier - 3</v>
      </c>
      <c r="Q812" s="11" t="str">
        <f>VLOOKUP(Table3[[#This Row],[state id2]],Table3[state id2],1,FALSE)</f>
        <v>R1012</v>
      </c>
      <c r="R812" s="11">
        <f t="shared" si="24"/>
        <v>-3.5316636650950479E-2</v>
      </c>
      <c r="S812" s="11">
        <f t="shared" si="25"/>
        <v>5.4390459974879318E-2</v>
      </c>
    </row>
    <row r="813" spans="1:19" x14ac:dyDescent="0.25">
      <c r="A813" s="20" t="str">
        <f>VLOOKUP('Customer Names'!A813,'Customer Names'!A813:A3148,1,FALSE)</f>
        <v>Id812</v>
      </c>
      <c r="B813" s="20" t="str">
        <f>VLOOKUP(Table6[[#This Row],[NAME]],Table6[NAME],1,FALSE)</f>
        <v>Tom</v>
      </c>
      <c r="C813" s="11">
        <f>VLOOKUP(Table4[[#This Row],[BMI]],Table4[BMI],1,FALSE)</f>
        <v>37.4</v>
      </c>
      <c r="D813" s="11">
        <f>VLOOKUP(Table4[[#This Row],[HBA1C]],Table4[HBA1C],1,FALSE)</f>
        <v>11.46</v>
      </c>
      <c r="E813" s="11" t="str">
        <f>VLOOKUP(Table4[[#This Row],[Any Transplants]],Table4[Any Transplants],1,FALSE)</f>
        <v>No</v>
      </c>
      <c r="F813" s="11" t="str">
        <f>VLOOKUP(Table4[[#This Row],[Cancer history]],Table4[Cancer history],1,FALSE)</f>
        <v>No</v>
      </c>
      <c r="G813" s="11" t="str">
        <f>VLOOKUP(Table4[[#This Row],[Smoker2]],Table4[Smoker2],1,FALSE)</f>
        <v>NO</v>
      </c>
      <c r="H813" s="11" t="str">
        <f>VLOOKUP(Table4[[#This Row],[Heart Issues]],Table4[Heart Issues],1,FALSE)</f>
        <v>No</v>
      </c>
      <c r="I813" s="11">
        <f>VLOOKUP(Table4[[#This Row],[Number of Major Surgeries]],Table4[Number of Major Surgeries],1,FALSE)</f>
        <v>0</v>
      </c>
      <c r="J813" s="11" t="str">
        <f>VLOOKUP('Medical Examinations'!M813,'Medical Examinations'!M813:M3147,1,FALSE)</f>
        <v>obesity</v>
      </c>
      <c r="K813" s="11" t="str">
        <f>VLOOKUP('Medical Examinations'!N813,'Medical Examinations'!N813:N3147,1,FALSE)</f>
        <v>diabetes</v>
      </c>
      <c r="L813" s="11" t="str">
        <f>VLOOKUP(Table3[[#This Row],[date of birth]],Table3[date of birth],1,FALSE)</f>
        <v>13-Jun-1994</v>
      </c>
      <c r="M813" s="11">
        <f>VLOOKUP(Table3[[#This Row],[age]],Table3[age],1,FALSE)</f>
        <v>28</v>
      </c>
      <c r="N813" s="65">
        <f>VLOOKUP(Table3[[#This Row],[charges2]],Table3[charges2],1,FALSE)</f>
        <v>6721.37</v>
      </c>
      <c r="O813" s="11" t="str">
        <f>VLOOKUP(Table3[[#This Row],[HOSPITAL TIER2]],Table3[HOSPITAL TIER2],1,FALSE)</f>
        <v>tier - 2</v>
      </c>
      <c r="P813" s="11" t="str">
        <f>VLOOKUP(Table3[[#This Row],[city tier2]],Table3[city tier2],1,FALSE)</f>
        <v>tier - 1</v>
      </c>
      <c r="Q813" s="11" t="str">
        <f>VLOOKUP(Table3[[#This Row],[state id2]],Table3[state id2],1,FALSE)</f>
        <v>R1012</v>
      </c>
      <c r="R813" s="11">
        <f t="shared" si="24"/>
        <v>-3.4950017917420008E-2</v>
      </c>
      <c r="S813" s="11">
        <f t="shared" si="25"/>
        <v>5.5282174796931358E-2</v>
      </c>
    </row>
    <row r="814" spans="1:19" x14ac:dyDescent="0.25">
      <c r="A814" s="20" t="str">
        <f>VLOOKUP('Customer Names'!A814,'Customer Names'!A814:A3149,1,FALSE)</f>
        <v>Id813</v>
      </c>
      <c r="B814" s="20" t="str">
        <f>VLOOKUP(Table6[[#This Row],[NAME]],Table6[NAME],1,FALSE)</f>
        <v>Jonathan</v>
      </c>
      <c r="C814" s="11">
        <f>VLOOKUP(Table4[[#This Row],[BMI]],Table4[BMI],1,FALSE)</f>
        <v>21.4</v>
      </c>
      <c r="D814" s="11">
        <f>VLOOKUP(Table4[[#This Row],[HBA1C]],Table4[HBA1C],1,FALSE)</f>
        <v>9.0299999999999994</v>
      </c>
      <c r="E814" s="11" t="str">
        <f>VLOOKUP(Table4[[#This Row],[Any Transplants]],Table4[Any Transplants],1,FALSE)</f>
        <v>No</v>
      </c>
      <c r="F814" s="11" t="str">
        <f>VLOOKUP(Table4[[#This Row],[Cancer history]],Table4[Cancer history],1,FALSE)</f>
        <v>No</v>
      </c>
      <c r="G814" s="11" t="str">
        <f>VLOOKUP(Table4[[#This Row],[Smoker2]],Table4[Smoker2],1,FALSE)</f>
        <v>NO</v>
      </c>
      <c r="H814" s="11" t="str">
        <f>VLOOKUP(Table4[[#This Row],[Heart Issues]],Table4[Heart Issues],1,FALSE)</f>
        <v>No</v>
      </c>
      <c r="I814" s="11">
        <f>VLOOKUP(Table4[[#This Row],[Number of Major Surgeries]],Table4[Number of Major Surgeries],1,FALSE)</f>
        <v>0</v>
      </c>
      <c r="J814" s="11" t="str">
        <f>VLOOKUP('Medical Examinations'!M814,'Medical Examinations'!M814:M3148,1,FALSE)</f>
        <v>normal weight</v>
      </c>
      <c r="K814" s="11" t="str">
        <f>VLOOKUP('Medical Examinations'!N814,'Medical Examinations'!N814:N3148,1,FALSE)</f>
        <v>diabetes</v>
      </c>
      <c r="L814" s="11" t="str">
        <f>VLOOKUP(Table3[[#This Row],[date of birth]],Table3[date of birth],1,FALSE)</f>
        <v>21-Oct-1978</v>
      </c>
      <c r="M814" s="11">
        <f>VLOOKUP(Table3[[#This Row],[age]],Table3[age],1,FALSE)</f>
        <v>44</v>
      </c>
      <c r="N814" s="65">
        <f>VLOOKUP(Table3[[#This Row],[charges2]],Table3[charges2],1,FALSE)</f>
        <v>6737.98</v>
      </c>
      <c r="O814" s="11" t="str">
        <f>VLOOKUP(Table3[[#This Row],[HOSPITAL TIER2]],Table3[HOSPITAL TIER2],1,FALSE)</f>
        <v>tier - 2</v>
      </c>
      <c r="P814" s="11" t="str">
        <f>VLOOKUP(Table3[[#This Row],[city tier2]],Table3[city tier2],1,FALSE)</f>
        <v>tier - 3</v>
      </c>
      <c r="Q814" s="11" t="str">
        <f>VLOOKUP(Table3[[#This Row],[state id2]],Table3[state id2],1,FALSE)</f>
        <v>R1013</v>
      </c>
      <c r="R814" s="11">
        <f t="shared" si="24"/>
        <v>-3.3998178859904436E-2</v>
      </c>
      <c r="S814" s="11">
        <f t="shared" si="25"/>
        <v>5.7546998443021587E-2</v>
      </c>
    </row>
    <row r="815" spans="1:19" x14ac:dyDescent="0.25">
      <c r="A815" s="20" t="str">
        <f>VLOOKUP('Customer Names'!A815,'Customer Names'!A815:A3150,1,FALSE)</f>
        <v>Id814</v>
      </c>
      <c r="B815" s="20" t="str">
        <f>VLOOKUP(Table6[[#This Row],[NAME]],Table6[NAME],1,FALSE)</f>
        <v>Wayne A.</v>
      </c>
      <c r="C815" s="11">
        <f>VLOOKUP(Table4[[#This Row],[BMI]],Table4[BMI],1,FALSE)</f>
        <v>38.380000000000003</v>
      </c>
      <c r="D815" s="11">
        <f>VLOOKUP(Table4[[#This Row],[HBA1C]],Table4[HBA1C],1,FALSE)</f>
        <v>8.26</v>
      </c>
      <c r="E815" s="11" t="str">
        <f>VLOOKUP(Table4[[#This Row],[Any Transplants]],Table4[Any Transplants],1,FALSE)</f>
        <v>No</v>
      </c>
      <c r="F815" s="11" t="str">
        <f>VLOOKUP(Table4[[#This Row],[Cancer history]],Table4[Cancer history],1,FALSE)</f>
        <v>No</v>
      </c>
      <c r="G815" s="11" t="str">
        <f>VLOOKUP(Table4[[#This Row],[Smoker2]],Table4[Smoker2],1,FALSE)</f>
        <v>NO</v>
      </c>
      <c r="H815" s="11" t="str">
        <f>VLOOKUP(Table4[[#This Row],[Heart Issues]],Table4[Heart Issues],1,FALSE)</f>
        <v>yes</v>
      </c>
      <c r="I815" s="11">
        <f>VLOOKUP(Table4[[#This Row],[Number of Major Surgeries]],Table4[Number of Major Surgeries],1,FALSE)</f>
        <v>2</v>
      </c>
      <c r="J815" s="11" t="str">
        <f>VLOOKUP('Medical Examinations'!M815,'Medical Examinations'!M815:M3149,1,FALSE)</f>
        <v>obesity</v>
      </c>
      <c r="K815" s="11" t="str">
        <f>VLOOKUP('Medical Examinations'!N815,'Medical Examinations'!N815:N3149,1,FALSE)</f>
        <v>diabetes</v>
      </c>
      <c r="L815" s="11" t="str">
        <f>VLOOKUP(Table3[[#This Row],[date of birth]],Table3[date of birth],1,FALSE)</f>
        <v>18-Jul-1968</v>
      </c>
      <c r="M815" s="11">
        <f>VLOOKUP(Table3[[#This Row],[age]],Table3[age],1,FALSE)</f>
        <v>54</v>
      </c>
      <c r="N815" s="65">
        <f>VLOOKUP(Table3[[#This Row],[charges2]],Table3[charges2],1,FALSE)</f>
        <v>6738.84</v>
      </c>
      <c r="O815" s="11" t="str">
        <f>VLOOKUP(Table3[[#This Row],[HOSPITAL TIER2]],Table3[HOSPITAL TIER2],1,FALSE)</f>
        <v>tier - 3</v>
      </c>
      <c r="P815" s="11" t="str">
        <f>VLOOKUP(Table3[[#This Row],[city tier2]],Table3[city tier2],1,FALSE)</f>
        <v>tier - 1</v>
      </c>
      <c r="Q815" s="11" t="str">
        <f>VLOOKUP(Table3[[#This Row],[state id2]],Table3[state id2],1,FALSE)</f>
        <v>R1012</v>
      </c>
      <c r="R815" s="11">
        <f t="shared" si="24"/>
        <v>-3.4041335564653954E-2</v>
      </c>
      <c r="S815" s="11">
        <f t="shared" si="25"/>
        <v>5.7616249767683675E-2</v>
      </c>
    </row>
    <row r="816" spans="1:19" x14ac:dyDescent="0.25">
      <c r="A816" s="20" t="str">
        <f>VLOOKUP('Customer Names'!A816,'Customer Names'!A816:A3151,1,FALSE)</f>
        <v>Id815</v>
      </c>
      <c r="B816" s="20" t="str">
        <f>VLOOKUP(Table6[[#This Row],[NAME]],Table6[NAME],1,FALSE)</f>
        <v>Nobuyori</v>
      </c>
      <c r="C816" s="11">
        <f>VLOOKUP(Table4[[#This Row],[BMI]],Table4[BMI],1,FALSE)</f>
        <v>33.659999999999997</v>
      </c>
      <c r="D816" s="11">
        <f>VLOOKUP(Table4[[#This Row],[HBA1C]],Table4[HBA1C],1,FALSE)</f>
        <v>5.42</v>
      </c>
      <c r="E816" s="11" t="str">
        <f>VLOOKUP(Table4[[#This Row],[Any Transplants]],Table4[Any Transplants],1,FALSE)</f>
        <v>No</v>
      </c>
      <c r="F816" s="11" t="str">
        <f>VLOOKUP(Table4[[#This Row],[Cancer history]],Table4[Cancer history],1,FALSE)</f>
        <v>No</v>
      </c>
      <c r="G816" s="11" t="str">
        <f>VLOOKUP(Table4[[#This Row],[Smoker2]],Table4[Smoker2],1,FALSE)</f>
        <v>NO</v>
      </c>
      <c r="H816" s="11" t="str">
        <f>VLOOKUP(Table4[[#This Row],[Heart Issues]],Table4[Heart Issues],1,FALSE)</f>
        <v>yes</v>
      </c>
      <c r="I816" s="11">
        <f>VLOOKUP(Table4[[#This Row],[Number of Major Surgeries]],Table4[Number of Major Surgeries],1,FALSE)</f>
        <v>2</v>
      </c>
      <c r="J816" s="11" t="str">
        <f>VLOOKUP('Medical Examinations'!M816,'Medical Examinations'!M816:M3150,1,FALSE)</f>
        <v>obesity</v>
      </c>
      <c r="K816" s="11" t="str">
        <f>VLOOKUP('Medical Examinations'!N816,'Medical Examinations'!N816:N3150,1,FALSE)</f>
        <v>normal</v>
      </c>
      <c r="L816" s="11" t="str">
        <f>VLOOKUP(Table3[[#This Row],[date of birth]],Table3[date of birth],1,FALSE)</f>
        <v>7-Aug-1986</v>
      </c>
      <c r="M816" s="11">
        <f>VLOOKUP(Table3[[#This Row],[age]],Table3[age],1,FALSE)</f>
        <v>36</v>
      </c>
      <c r="N816" s="65">
        <f>VLOOKUP(Table3[[#This Row],[charges2]],Table3[charges2],1,FALSE)</f>
        <v>6746.74</v>
      </c>
      <c r="O816" s="11" t="str">
        <f>VLOOKUP(Table3[[#This Row],[HOSPITAL TIER2]],Table3[HOSPITAL TIER2],1,FALSE)</f>
        <v>tier - 3</v>
      </c>
      <c r="P816" s="11" t="str">
        <f>VLOOKUP(Table3[[#This Row],[city tier2]],Table3[city tier2],1,FALSE)</f>
        <v>tier - 2</v>
      </c>
      <c r="Q816" s="11" t="str">
        <f>VLOOKUP(Table3[[#This Row],[state id2]],Table3[state id2],1,FALSE)</f>
        <v>R1016</v>
      </c>
      <c r="R816" s="11">
        <f t="shared" si="24"/>
        <v>-3.4689507662793252E-2</v>
      </c>
      <c r="S816" s="11">
        <f t="shared" si="25"/>
        <v>5.7197642578313841E-2</v>
      </c>
    </row>
    <row r="817" spans="1:19" x14ac:dyDescent="0.25">
      <c r="A817" s="20" t="str">
        <f>VLOOKUP('Customer Names'!A817,'Customer Names'!A817:A3152,1,FALSE)</f>
        <v>Id816</v>
      </c>
      <c r="B817" s="20" t="str">
        <f>VLOOKUP(Table6[[#This Row],[NAME]],Table6[NAME],1,FALSE)</f>
        <v>Rich</v>
      </c>
      <c r="C817" s="11">
        <f>VLOOKUP(Table4[[#This Row],[BMI]],Table4[BMI],1,FALSE)</f>
        <v>31.79</v>
      </c>
      <c r="D817" s="11">
        <f>VLOOKUP(Table4[[#This Row],[HBA1C]],Table4[HBA1C],1,FALSE)</f>
        <v>11.33</v>
      </c>
      <c r="E817" s="11" t="str">
        <f>VLOOKUP(Table4[[#This Row],[Any Transplants]],Table4[Any Transplants],1,FALSE)</f>
        <v>No</v>
      </c>
      <c r="F817" s="11" t="str">
        <f>VLOOKUP(Table4[[#This Row],[Cancer history]],Table4[Cancer history],1,FALSE)</f>
        <v>Yes</v>
      </c>
      <c r="G817" s="11" t="str">
        <f>VLOOKUP(Table4[[#This Row],[Smoker2]],Table4[Smoker2],1,FALSE)</f>
        <v>NO</v>
      </c>
      <c r="H817" s="11" t="str">
        <f>VLOOKUP(Table4[[#This Row],[Heart Issues]],Table4[Heart Issues],1,FALSE)</f>
        <v>yes</v>
      </c>
      <c r="I817" s="11">
        <f>VLOOKUP(Table4[[#This Row],[Number of Major Surgeries]],Table4[Number of Major Surgeries],1,FALSE)</f>
        <v>1</v>
      </c>
      <c r="J817" s="11" t="str">
        <f>VLOOKUP('Medical Examinations'!M817,'Medical Examinations'!M817:M3151,1,FALSE)</f>
        <v>obesity</v>
      </c>
      <c r="K817" s="11" t="str">
        <f>VLOOKUP('Medical Examinations'!N817,'Medical Examinations'!N817:N3151,1,FALSE)</f>
        <v>diabetes</v>
      </c>
      <c r="L817" s="11" t="str">
        <f>VLOOKUP(Table3[[#This Row],[date of birth]],Table3[date of birth],1,FALSE)</f>
        <v>5-Jun-1986</v>
      </c>
      <c r="M817" s="11">
        <f>VLOOKUP(Table3[[#This Row],[age]],Table3[age],1,FALSE)</f>
        <v>37</v>
      </c>
      <c r="N817" s="65">
        <f>VLOOKUP(Table3[[#This Row],[charges2]],Table3[charges2],1,FALSE)</f>
        <v>6748.59</v>
      </c>
      <c r="O817" s="11" t="str">
        <f>VLOOKUP(Table3[[#This Row],[HOSPITAL TIER2]],Table3[HOSPITAL TIER2],1,FALSE)</f>
        <v>tier - 3</v>
      </c>
      <c r="P817" s="11" t="str">
        <f>VLOOKUP(Table3[[#This Row],[city tier2]],Table3[city tier2],1,FALSE)</f>
        <v>tier - 1</v>
      </c>
      <c r="Q817" s="11" t="str">
        <f>VLOOKUP(Table3[[#This Row],[state id2]],Table3[state id2],1,FALSE)</f>
        <v>R1016</v>
      </c>
      <c r="R817" s="11">
        <f t="shared" si="24"/>
        <v>-3.4414073967375079E-2</v>
      </c>
      <c r="S817" s="11">
        <f t="shared" si="25"/>
        <v>5.6998001152576569E-2</v>
      </c>
    </row>
    <row r="818" spans="1:19" x14ac:dyDescent="0.25">
      <c r="A818" s="20" t="str">
        <f>VLOOKUP('Customer Names'!A818,'Customer Names'!A818:A3153,1,FALSE)</f>
        <v>Id817</v>
      </c>
      <c r="B818" s="20" t="str">
        <f>VLOOKUP(Table6[[#This Row],[NAME]],Table6[NAME],1,FALSE)</f>
        <v>Marcos S</v>
      </c>
      <c r="C818" s="11">
        <f>VLOOKUP(Table4[[#This Row],[BMI]],Table4[BMI],1,FALSE)</f>
        <v>29.7</v>
      </c>
      <c r="D818" s="11">
        <f>VLOOKUP(Table4[[#This Row],[HBA1C]],Table4[HBA1C],1,FALSE)</f>
        <v>7.69</v>
      </c>
      <c r="E818" s="11" t="str">
        <f>VLOOKUP(Table4[[#This Row],[Any Transplants]],Table4[Any Transplants],1,FALSE)</f>
        <v>No</v>
      </c>
      <c r="F818" s="11" t="str">
        <f>VLOOKUP(Table4[[#This Row],[Cancer history]],Table4[Cancer history],1,FALSE)</f>
        <v>Yes</v>
      </c>
      <c r="G818" s="11" t="str">
        <f>VLOOKUP(Table4[[#This Row],[Smoker2]],Table4[Smoker2],1,FALSE)</f>
        <v>NO</v>
      </c>
      <c r="H818" s="11" t="str">
        <f>VLOOKUP(Table4[[#This Row],[Heart Issues]],Table4[Heart Issues],1,FALSE)</f>
        <v>yes</v>
      </c>
      <c r="I818" s="11">
        <f>VLOOKUP(Table4[[#This Row],[Number of Major Surgeries]],Table4[Number of Major Surgeries],1,FALSE)</f>
        <v>1</v>
      </c>
      <c r="J818" s="11" t="str">
        <f>VLOOKUP('Medical Examinations'!M818,'Medical Examinations'!M818:M3152,1,FALSE)</f>
        <v>over weight</v>
      </c>
      <c r="K818" s="11" t="str">
        <f>VLOOKUP('Medical Examinations'!N818,'Medical Examinations'!N818:N3152,1,FALSE)</f>
        <v>diabetes</v>
      </c>
      <c r="L818" s="11" t="str">
        <f>VLOOKUP(Table3[[#This Row],[date of birth]],Table3[date of birth],1,FALSE)</f>
        <v>17-Jun-1970</v>
      </c>
      <c r="M818" s="11">
        <f>VLOOKUP(Table3[[#This Row],[age]],Table3[age],1,FALSE)</f>
        <v>52</v>
      </c>
      <c r="N818" s="65">
        <f>VLOOKUP(Table3[[#This Row],[charges2]],Table3[charges2],1,FALSE)</f>
        <v>6749.63</v>
      </c>
      <c r="O818" s="11" t="str">
        <f>VLOOKUP(Table3[[#This Row],[HOSPITAL TIER2]],Table3[HOSPITAL TIER2],1,FALSE)</f>
        <v>tier - 2</v>
      </c>
      <c r="P818" s="11" t="str">
        <f>VLOOKUP(Table3[[#This Row],[city tier2]],Table3[city tier2],1,FALSE)</f>
        <v>tier - 1</v>
      </c>
      <c r="Q818" s="11" t="str">
        <f>VLOOKUP(Table3[[#This Row],[state id2]],Table3[state id2],1,FALSE)</f>
        <v>R1013</v>
      </c>
      <c r="R818" s="11">
        <f t="shared" si="24"/>
        <v>-3.4267875320313168E-2</v>
      </c>
      <c r="S818" s="11">
        <f t="shared" si="25"/>
        <v>5.8060641513666245E-2</v>
      </c>
    </row>
    <row r="819" spans="1:19" x14ac:dyDescent="0.25">
      <c r="A819" s="20" t="str">
        <f>VLOOKUP('Customer Names'!A819,'Customer Names'!A819:A3154,1,FALSE)</f>
        <v>Id818</v>
      </c>
      <c r="B819" s="20" t="str">
        <f>VLOOKUP(Table6[[#This Row],[NAME]],Table6[NAME],1,FALSE)</f>
        <v>Dave</v>
      </c>
      <c r="C819" s="11">
        <f>VLOOKUP(Table4[[#This Row],[BMI]],Table4[BMI],1,FALSE)</f>
        <v>25.46</v>
      </c>
      <c r="D819" s="11">
        <f>VLOOKUP(Table4[[#This Row],[HBA1C]],Table4[HBA1C],1,FALSE)</f>
        <v>8.77</v>
      </c>
      <c r="E819" s="11" t="str">
        <f>VLOOKUP(Table4[[#This Row],[Any Transplants]],Table4[Any Transplants],1,FALSE)</f>
        <v>No</v>
      </c>
      <c r="F819" s="11" t="str">
        <f>VLOOKUP(Table4[[#This Row],[Cancer history]],Table4[Cancer history],1,FALSE)</f>
        <v>Yes</v>
      </c>
      <c r="G819" s="11" t="str">
        <f>VLOOKUP(Table4[[#This Row],[Smoker2]],Table4[Smoker2],1,FALSE)</f>
        <v>NO</v>
      </c>
      <c r="H819" s="11" t="str">
        <f>VLOOKUP(Table4[[#This Row],[Heart Issues]],Table4[Heart Issues],1,FALSE)</f>
        <v>yes</v>
      </c>
      <c r="I819" s="11">
        <f>VLOOKUP(Table4[[#This Row],[Number of Major Surgeries]],Table4[Number of Major Surgeries],1,FALSE)</f>
        <v>1</v>
      </c>
      <c r="J819" s="11" t="str">
        <f>VLOOKUP('Medical Examinations'!M819,'Medical Examinations'!M819:M3153,1,FALSE)</f>
        <v>over weight</v>
      </c>
      <c r="K819" s="11" t="str">
        <f>VLOOKUP('Medical Examinations'!N819,'Medical Examinations'!N819:N3153,1,FALSE)</f>
        <v>diabetes</v>
      </c>
      <c r="L819" s="11" t="str">
        <f>VLOOKUP(Table3[[#This Row],[date of birth]],Table3[date of birth],1,FALSE)</f>
        <v>9-Dec-1966</v>
      </c>
      <c r="M819" s="11">
        <f>VLOOKUP(Table3[[#This Row],[age]],Table3[age],1,FALSE)</f>
        <v>56</v>
      </c>
      <c r="N819" s="65">
        <f>VLOOKUP(Table3[[#This Row],[charges2]],Table3[charges2],1,FALSE)</f>
        <v>6750.27</v>
      </c>
      <c r="O819" s="11" t="str">
        <f>VLOOKUP(Table3[[#This Row],[HOSPITAL TIER2]],Table3[HOSPITAL TIER2],1,FALSE)</f>
        <v>tier - 3</v>
      </c>
      <c r="P819" s="11" t="str">
        <f>VLOOKUP(Table3[[#This Row],[city tier2]],Table3[city tier2],1,FALSE)</f>
        <v>tier - 2</v>
      </c>
      <c r="Q819" s="11" t="str">
        <f>VLOOKUP(Table3[[#This Row],[state id2]],Table3[state id2],1,FALSE)</f>
        <v>R1013</v>
      </c>
      <c r="R819" s="11">
        <f t="shared" si="24"/>
        <v>-3.4311021715403553E-2</v>
      </c>
      <c r="S819" s="11">
        <f t="shared" si="25"/>
        <v>5.7830858307632342E-2</v>
      </c>
    </row>
    <row r="820" spans="1:19" x14ac:dyDescent="0.25">
      <c r="A820" s="20" t="str">
        <f>VLOOKUP('Customer Names'!A820,'Customer Names'!A820:A3155,1,FALSE)</f>
        <v>Id819</v>
      </c>
      <c r="B820" s="20" t="str">
        <f>VLOOKUP(Table6[[#This Row],[NAME]],Table6[NAME],1,FALSE)</f>
        <v>Andy</v>
      </c>
      <c r="C820" s="11">
        <f>VLOOKUP(Table4[[#This Row],[BMI]],Table4[BMI],1,FALSE)</f>
        <v>39.14</v>
      </c>
      <c r="D820" s="11">
        <f>VLOOKUP(Table4[[#This Row],[HBA1C]],Table4[HBA1C],1,FALSE)</f>
        <v>4.91</v>
      </c>
      <c r="E820" s="11" t="str">
        <f>VLOOKUP(Table4[[#This Row],[Any Transplants]],Table4[Any Transplants],1,FALSE)</f>
        <v>yes</v>
      </c>
      <c r="F820" s="11" t="str">
        <f>VLOOKUP(Table4[[#This Row],[Cancer history]],Table4[Cancer history],1,FALSE)</f>
        <v>No</v>
      </c>
      <c r="G820" s="11" t="str">
        <f>VLOOKUP(Table4[[#This Row],[Smoker2]],Table4[Smoker2],1,FALSE)</f>
        <v>NO</v>
      </c>
      <c r="H820" s="11" t="str">
        <f>VLOOKUP(Table4[[#This Row],[Heart Issues]],Table4[Heart Issues],1,FALSE)</f>
        <v>No</v>
      </c>
      <c r="I820" s="11">
        <f>VLOOKUP(Table4[[#This Row],[Number of Major Surgeries]],Table4[Number of Major Surgeries],1,FALSE)</f>
        <v>1</v>
      </c>
      <c r="J820" s="11" t="str">
        <f>VLOOKUP('Medical Examinations'!M820,'Medical Examinations'!M820:M3154,1,FALSE)</f>
        <v>obesity</v>
      </c>
      <c r="K820" s="11" t="str">
        <f>VLOOKUP('Medical Examinations'!N820,'Medical Examinations'!N820:N3154,1,FALSE)</f>
        <v>normal</v>
      </c>
      <c r="L820" s="11" t="str">
        <f>VLOOKUP(Table3[[#This Row],[date of birth]],Table3[date of birth],1,FALSE)</f>
        <v>10-Oct-1988</v>
      </c>
      <c r="M820" s="11">
        <f>VLOOKUP(Table3[[#This Row],[age]],Table3[age],1,FALSE)</f>
        <v>34</v>
      </c>
      <c r="N820" s="65">
        <f>VLOOKUP(Table3[[#This Row],[charges2]],Table3[charges2],1,FALSE)</f>
        <v>6753.04</v>
      </c>
      <c r="O820" s="11" t="str">
        <f>VLOOKUP(Table3[[#This Row],[HOSPITAL TIER2]],Table3[HOSPITAL TIER2],1,FALSE)</f>
        <v>tier - 2</v>
      </c>
      <c r="P820" s="11" t="str">
        <f>VLOOKUP(Table3[[#This Row],[city tier2]],Table3[city tier2],1,FALSE)</f>
        <v>tier - 2</v>
      </c>
      <c r="Q820" s="11" t="str">
        <f>VLOOKUP(Table3[[#This Row],[state id2]],Table3[state id2],1,FALSE)</f>
        <v>R1024</v>
      </c>
      <c r="R820" s="11">
        <f t="shared" si="24"/>
        <v>-3.4041747476926988E-2</v>
      </c>
      <c r="S820" s="11">
        <f t="shared" si="25"/>
        <v>5.7181344265732056E-2</v>
      </c>
    </row>
    <row r="821" spans="1:19" x14ac:dyDescent="0.25">
      <c r="A821" s="20" t="str">
        <f>VLOOKUP('Customer Names'!A821,'Customer Names'!A821:A3156,1,FALSE)</f>
        <v>Id820</v>
      </c>
      <c r="B821" s="20" t="str">
        <f>VLOOKUP(Table6[[#This Row],[NAME]],Table6[NAME],1,FALSE)</f>
        <v>Mary</v>
      </c>
      <c r="C821" s="11">
        <f>VLOOKUP(Table4[[#This Row],[BMI]],Table4[BMI],1,FALSE)</f>
        <v>41.2</v>
      </c>
      <c r="D821" s="11">
        <f>VLOOKUP(Table4[[#This Row],[HBA1C]],Table4[HBA1C],1,FALSE)</f>
        <v>4.95</v>
      </c>
      <c r="E821" s="11" t="str">
        <f>VLOOKUP(Table4[[#This Row],[Any Transplants]],Table4[Any Transplants],1,FALSE)</f>
        <v>No</v>
      </c>
      <c r="F821" s="11" t="str">
        <f>VLOOKUP(Table4[[#This Row],[Cancer history]],Table4[Cancer history],1,FALSE)</f>
        <v>No</v>
      </c>
      <c r="G821" s="11" t="str">
        <f>VLOOKUP(Table4[[#This Row],[Smoker2]],Table4[Smoker2],1,FALSE)</f>
        <v>NO</v>
      </c>
      <c r="H821" s="11" t="str">
        <f>VLOOKUP(Table4[[#This Row],[Heart Issues]],Table4[Heart Issues],1,FALSE)</f>
        <v>No</v>
      </c>
      <c r="I821" s="11">
        <f>VLOOKUP(Table4[[#This Row],[Number of Major Surgeries]],Table4[Number of Major Surgeries],1,FALSE)</f>
        <v>1</v>
      </c>
      <c r="J821" s="11" t="str">
        <f>VLOOKUP('Medical Examinations'!M821,'Medical Examinations'!M821:M3155,1,FALSE)</f>
        <v>obesity</v>
      </c>
      <c r="K821" s="11" t="str">
        <f>VLOOKUP('Medical Examinations'!N821,'Medical Examinations'!N821:N3155,1,FALSE)</f>
        <v>normal</v>
      </c>
      <c r="L821" s="11" t="str">
        <f>VLOOKUP(Table3[[#This Row],[date of birth]],Table3[date of birth],1,FALSE)</f>
        <v>21-Sep-1981</v>
      </c>
      <c r="M821" s="11">
        <f>VLOOKUP(Table3[[#This Row],[age]],Table3[age],1,FALSE)</f>
        <v>41</v>
      </c>
      <c r="N821" s="65">
        <f>VLOOKUP(Table3[[#This Row],[charges2]],Table3[charges2],1,FALSE)</f>
        <v>6770.19</v>
      </c>
      <c r="O821" s="11" t="str">
        <f>VLOOKUP(Table3[[#This Row],[HOSPITAL TIER2]],Table3[HOSPITAL TIER2],1,FALSE)</f>
        <v>tier - 2</v>
      </c>
      <c r="P821" s="11" t="str">
        <f>VLOOKUP(Table3[[#This Row],[city tier2]],Table3[city tier2],1,FALSE)</f>
        <v>tier - 3</v>
      </c>
      <c r="Q821" s="11" t="str">
        <f>VLOOKUP(Table3[[#This Row],[state id2]],Table3[state id2],1,FALSE)</f>
        <v>R1013</v>
      </c>
      <c r="R821" s="11">
        <f t="shared" si="24"/>
        <v>-3.3306751053996282E-2</v>
      </c>
      <c r="S821" s="11">
        <f t="shared" si="25"/>
        <v>5.6805114882387653E-2</v>
      </c>
    </row>
    <row r="822" spans="1:19" x14ac:dyDescent="0.25">
      <c r="A822" s="20" t="str">
        <f>VLOOKUP('Customer Names'!A822,'Customer Names'!A822:A3157,1,FALSE)</f>
        <v>Id821</v>
      </c>
      <c r="B822" s="20" t="str">
        <f>VLOOKUP(Table6[[#This Row],[NAME]],Table6[NAME],1,FALSE)</f>
        <v>Marcus B</v>
      </c>
      <c r="C822" s="11">
        <f>VLOOKUP(Table4[[#This Row],[BMI]],Table4[BMI],1,FALSE)</f>
        <v>28.81</v>
      </c>
      <c r="D822" s="11">
        <f>VLOOKUP(Table4[[#This Row],[HBA1C]],Table4[HBA1C],1,FALSE)</f>
        <v>10.8</v>
      </c>
      <c r="E822" s="11" t="str">
        <f>VLOOKUP(Table4[[#This Row],[Any Transplants]],Table4[Any Transplants],1,FALSE)</f>
        <v>No</v>
      </c>
      <c r="F822" s="11" t="str">
        <f>VLOOKUP(Table4[[#This Row],[Cancer history]],Table4[Cancer history],1,FALSE)</f>
        <v>Yes</v>
      </c>
      <c r="G822" s="11" t="str">
        <f>VLOOKUP(Table4[[#This Row],[Smoker2]],Table4[Smoker2],1,FALSE)</f>
        <v>NO</v>
      </c>
      <c r="H822" s="11" t="str">
        <f>VLOOKUP(Table4[[#This Row],[Heart Issues]],Table4[Heart Issues],1,FALSE)</f>
        <v>yes</v>
      </c>
      <c r="I822" s="11">
        <f>VLOOKUP(Table4[[#This Row],[Number of Major Surgeries]],Table4[Number of Major Surgeries],1,FALSE)</f>
        <v>1</v>
      </c>
      <c r="J822" s="11" t="str">
        <f>VLOOKUP('Medical Examinations'!M822,'Medical Examinations'!M822:M3156,1,FALSE)</f>
        <v>over weight</v>
      </c>
      <c r="K822" s="11" t="str">
        <f>VLOOKUP('Medical Examinations'!N822,'Medical Examinations'!N822:N3156,1,FALSE)</f>
        <v>diabetes</v>
      </c>
      <c r="L822" s="11" t="str">
        <f>VLOOKUP(Table3[[#This Row],[date of birth]],Table3[date of birth],1,FALSE)</f>
        <v>3-Sep-1981</v>
      </c>
      <c r="M822" s="11">
        <f>VLOOKUP(Table3[[#This Row],[age]],Table3[age],1,FALSE)</f>
        <v>41</v>
      </c>
      <c r="N822" s="65">
        <f>VLOOKUP(Table3[[#This Row],[charges2]],Table3[charges2],1,FALSE)</f>
        <v>6775.96</v>
      </c>
      <c r="O822" s="11" t="str">
        <f>VLOOKUP(Table3[[#This Row],[HOSPITAL TIER2]],Table3[HOSPITAL TIER2],1,FALSE)</f>
        <v>tier - 2</v>
      </c>
      <c r="P822" s="11" t="str">
        <f>VLOOKUP(Table3[[#This Row],[city tier2]],Table3[city tier2],1,FALSE)</f>
        <v>tier - 3</v>
      </c>
      <c r="Q822" s="11" t="str">
        <f>VLOOKUP(Table3[[#This Row],[state id2]],Table3[state id2],1,FALSE)</f>
        <v>R1011</v>
      </c>
      <c r="R822" s="11">
        <f t="shared" si="24"/>
        <v>-3.3023285252911802E-2</v>
      </c>
      <c r="S822" s="11">
        <f t="shared" si="25"/>
        <v>5.6683007468960128E-2</v>
      </c>
    </row>
    <row r="823" spans="1:19" x14ac:dyDescent="0.25">
      <c r="A823" s="20" t="str">
        <f>VLOOKUP('Customer Names'!A823,'Customer Names'!A823:A3158,1,FALSE)</f>
        <v>Id822</v>
      </c>
      <c r="B823" s="20" t="str">
        <f>VLOOKUP(Table6[[#This Row],[NAME]],Table6[NAME],1,FALSE)</f>
        <v>Thomas K.</v>
      </c>
      <c r="C823" s="11">
        <f>VLOOKUP(Table4[[#This Row],[BMI]],Table4[BMI],1,FALSE)</f>
        <v>37.409999999999997</v>
      </c>
      <c r="D823" s="11">
        <f>VLOOKUP(Table4[[#This Row],[HBA1C]],Table4[HBA1C],1,FALSE)</f>
        <v>7.21</v>
      </c>
      <c r="E823" s="11" t="str">
        <f>VLOOKUP(Table4[[#This Row],[Any Transplants]],Table4[Any Transplants],1,FALSE)</f>
        <v>No</v>
      </c>
      <c r="F823" s="11" t="str">
        <f>VLOOKUP(Table4[[#This Row],[Cancer history]],Table4[Cancer history],1,FALSE)</f>
        <v>No</v>
      </c>
      <c r="G823" s="11" t="str">
        <f>VLOOKUP(Table4[[#This Row],[Smoker2]],Table4[Smoker2],1,FALSE)</f>
        <v>NO</v>
      </c>
      <c r="H823" s="11" t="str">
        <f>VLOOKUP(Table4[[#This Row],[Heart Issues]],Table4[Heart Issues],1,FALSE)</f>
        <v>No</v>
      </c>
      <c r="I823" s="11">
        <f>VLOOKUP(Table4[[#This Row],[Number of Major Surgeries]],Table4[Number of Major Surgeries],1,FALSE)</f>
        <v>2</v>
      </c>
      <c r="J823" s="11" t="str">
        <f>VLOOKUP('Medical Examinations'!M823,'Medical Examinations'!M823:M3157,1,FALSE)</f>
        <v>obesity</v>
      </c>
      <c r="K823" s="11" t="str">
        <f>VLOOKUP('Medical Examinations'!N823,'Medical Examinations'!N823:N3157,1,FALSE)</f>
        <v>diabetes</v>
      </c>
      <c r="L823" s="11" t="str">
        <f>VLOOKUP(Table3[[#This Row],[date of birth]],Table3[date of birth],1,FALSE)</f>
        <v>8-Oct-1981</v>
      </c>
      <c r="M823" s="11">
        <f>VLOOKUP(Table3[[#This Row],[age]],Table3[age],1,FALSE)</f>
        <v>41</v>
      </c>
      <c r="N823" s="65">
        <f>VLOOKUP(Table3[[#This Row],[charges2]],Table3[charges2],1,FALSE)</f>
        <v>6781.35</v>
      </c>
      <c r="O823" s="11" t="str">
        <f>VLOOKUP(Table3[[#This Row],[HOSPITAL TIER2]],Table3[HOSPITAL TIER2],1,FALSE)</f>
        <v>tier - 2</v>
      </c>
      <c r="P823" s="11" t="str">
        <f>VLOOKUP(Table3[[#This Row],[city tier2]],Table3[city tier2],1,FALSE)</f>
        <v>tier - 1</v>
      </c>
      <c r="Q823" s="11" t="str">
        <f>VLOOKUP(Table3[[#This Row],[state id2]],Table3[state id2],1,FALSE)</f>
        <v>R1013</v>
      </c>
      <c r="R823" s="11">
        <f t="shared" si="24"/>
        <v>-3.3027630848399048E-2</v>
      </c>
      <c r="S823" s="11">
        <f t="shared" si="25"/>
        <v>5.7170623198992673E-2</v>
      </c>
    </row>
    <row r="824" spans="1:19" x14ac:dyDescent="0.25">
      <c r="A824" s="20" t="str">
        <f>VLOOKUP('Customer Names'!A824,'Customer Names'!A824:A3159,1,FALSE)</f>
        <v>Id823</v>
      </c>
      <c r="B824" s="20" t="str">
        <f>VLOOKUP(Table6[[#This Row],[NAME]],Table6[NAME],1,FALSE)</f>
        <v>Robert</v>
      </c>
      <c r="C824" s="11">
        <f>VLOOKUP(Table4[[#This Row],[BMI]],Table4[BMI],1,FALSE)</f>
        <v>52.54</v>
      </c>
      <c r="D824" s="11">
        <f>VLOOKUP(Table4[[#This Row],[HBA1C]],Table4[HBA1C],1,FALSE)</f>
        <v>5.12</v>
      </c>
      <c r="E824" s="11" t="str">
        <f>VLOOKUP(Table4[[#This Row],[Any Transplants]],Table4[Any Transplants],1,FALSE)</f>
        <v>No</v>
      </c>
      <c r="F824" s="11" t="str">
        <f>VLOOKUP(Table4[[#This Row],[Cancer history]],Table4[Cancer history],1,FALSE)</f>
        <v>Yes</v>
      </c>
      <c r="G824" s="11" t="str">
        <f>VLOOKUP(Table4[[#This Row],[Smoker2]],Table4[Smoker2],1,FALSE)</f>
        <v>NO</v>
      </c>
      <c r="H824" s="11" t="str">
        <f>VLOOKUP(Table4[[#This Row],[Heart Issues]],Table4[Heart Issues],1,FALSE)</f>
        <v>No</v>
      </c>
      <c r="I824" s="11">
        <f>VLOOKUP(Table4[[#This Row],[Number of Major Surgeries]],Table4[Number of Major Surgeries],1,FALSE)</f>
        <v>1</v>
      </c>
      <c r="J824" s="11" t="str">
        <f>VLOOKUP('Medical Examinations'!M824,'Medical Examinations'!M824:M3158,1,FALSE)</f>
        <v>obesity</v>
      </c>
      <c r="K824" s="11" t="str">
        <f>VLOOKUP('Medical Examinations'!N824,'Medical Examinations'!N824:N3158,1,FALSE)</f>
        <v>normal</v>
      </c>
      <c r="L824" s="11" t="str">
        <f>VLOOKUP(Table3[[#This Row],[date of birth]],Table3[date of birth],1,FALSE)</f>
        <v>23-Nov-1980</v>
      </c>
      <c r="M824" s="11">
        <f>VLOOKUP(Table3[[#This Row],[age]],Table3[age],1,FALSE)</f>
        <v>42</v>
      </c>
      <c r="N824" s="65">
        <f>VLOOKUP(Table3[[#This Row],[charges2]],Table3[charges2],1,FALSE)</f>
        <v>6781.52</v>
      </c>
      <c r="O824" s="11" t="str">
        <f>VLOOKUP(Table3[[#This Row],[HOSPITAL TIER2]],Table3[HOSPITAL TIER2],1,FALSE)</f>
        <v>tier - 2</v>
      </c>
      <c r="P824" s="11" t="str">
        <f>VLOOKUP(Table3[[#This Row],[city tier2]],Table3[city tier2],1,FALSE)</f>
        <v>tier - 2</v>
      </c>
      <c r="Q824" s="11" t="str">
        <f>VLOOKUP(Table3[[#This Row],[state id2]],Table3[state id2],1,FALSE)</f>
        <v>R1013</v>
      </c>
      <c r="R824" s="11">
        <f t="shared" si="24"/>
        <v>-3.2825491997271194E-2</v>
      </c>
      <c r="S824" s="11">
        <f t="shared" si="25"/>
        <v>5.7250641622994106E-2</v>
      </c>
    </row>
    <row r="825" spans="1:19" x14ac:dyDescent="0.25">
      <c r="A825" s="20" t="str">
        <f>VLOOKUP('Customer Names'!A825,'Customer Names'!A825:A3160,1,FALSE)</f>
        <v>Id824</v>
      </c>
      <c r="B825" s="20" t="str">
        <f>VLOOKUP(Table6[[#This Row],[NAME]],Table6[NAME],1,FALSE)</f>
        <v>Geoff</v>
      </c>
      <c r="C825" s="11">
        <f>VLOOKUP(Table4[[#This Row],[BMI]],Table4[BMI],1,FALSE)</f>
        <v>17.29</v>
      </c>
      <c r="D825" s="11">
        <f>VLOOKUP(Table4[[#This Row],[HBA1C]],Table4[HBA1C],1,FALSE)</f>
        <v>4.62</v>
      </c>
      <c r="E825" s="11" t="str">
        <f>VLOOKUP(Table4[[#This Row],[Any Transplants]],Table4[Any Transplants],1,FALSE)</f>
        <v>yes</v>
      </c>
      <c r="F825" s="11" t="str">
        <f>VLOOKUP(Table4[[#This Row],[Cancer history]],Table4[Cancer history],1,FALSE)</f>
        <v>No</v>
      </c>
      <c r="G825" s="11" t="str">
        <f>VLOOKUP(Table4[[#This Row],[Smoker2]],Table4[Smoker2],1,FALSE)</f>
        <v>YES</v>
      </c>
      <c r="H825" s="11" t="str">
        <f>VLOOKUP(Table4[[#This Row],[Heart Issues]],Table4[Heart Issues],1,FALSE)</f>
        <v>No</v>
      </c>
      <c r="I825" s="11">
        <f>VLOOKUP(Table4[[#This Row],[Number of Major Surgeries]],Table4[Number of Major Surgeries],1,FALSE)</f>
        <v>1</v>
      </c>
      <c r="J825" s="11" t="str">
        <f>VLOOKUP('Medical Examinations'!M825,'Medical Examinations'!M825:M3159,1,FALSE)</f>
        <v>underweight</v>
      </c>
      <c r="K825" s="11" t="str">
        <f>VLOOKUP('Medical Examinations'!N825,'Medical Examinations'!N825:N3159,1,FALSE)</f>
        <v>normal</v>
      </c>
      <c r="L825" s="11" t="str">
        <f>VLOOKUP(Table3[[#This Row],[date of birth]],Table3[date of birth],1,FALSE)</f>
        <v>24-Dec-1985</v>
      </c>
      <c r="M825" s="11">
        <f>VLOOKUP(Table3[[#This Row],[age]],Table3[age],1,FALSE)</f>
        <v>37</v>
      </c>
      <c r="N825" s="65">
        <f>VLOOKUP(Table3[[#This Row],[charges2]],Table3[charges2],1,FALSE)</f>
        <v>6796.86</v>
      </c>
      <c r="O825" s="11" t="str">
        <f>VLOOKUP(Table3[[#This Row],[HOSPITAL TIER2]],Table3[HOSPITAL TIER2],1,FALSE)</f>
        <v>tier - 3</v>
      </c>
      <c r="P825" s="11" t="str">
        <f>VLOOKUP(Table3[[#This Row],[city tier2]],Table3[city tier2],1,FALSE)</f>
        <v>tier - 3</v>
      </c>
      <c r="Q825" s="11" t="str">
        <f>VLOOKUP(Table3[[#This Row],[state id2]],Table3[state id2],1,FALSE)</f>
        <v>R1012</v>
      </c>
      <c r="R825" s="11">
        <f t="shared" si="24"/>
        <v>-3.2491600537171976E-2</v>
      </c>
      <c r="S825" s="11">
        <f t="shared" si="25"/>
        <v>5.7173698970625998E-2</v>
      </c>
    </row>
    <row r="826" spans="1:19" x14ac:dyDescent="0.25">
      <c r="A826" s="20" t="str">
        <f>VLOOKUP('Customer Names'!A826,'Customer Names'!A826:A3161,1,FALSE)</f>
        <v>Id825</v>
      </c>
      <c r="B826" s="20" t="str">
        <f>VLOOKUP(Table6[[#This Row],[NAME]],Table6[NAME],1,FALSE)</f>
        <v>Chris J.</v>
      </c>
      <c r="C826" s="11">
        <f>VLOOKUP(Table4[[#This Row],[BMI]],Table4[BMI],1,FALSE)</f>
        <v>31.74</v>
      </c>
      <c r="D826" s="11">
        <f>VLOOKUP(Table4[[#This Row],[HBA1C]],Table4[HBA1C],1,FALSE)</f>
        <v>7.68</v>
      </c>
      <c r="E826" s="11" t="str">
        <f>VLOOKUP(Table4[[#This Row],[Any Transplants]],Table4[Any Transplants],1,FALSE)</f>
        <v>No</v>
      </c>
      <c r="F826" s="11" t="str">
        <f>VLOOKUP(Table4[[#This Row],[Cancer history]],Table4[Cancer history],1,FALSE)</f>
        <v>No</v>
      </c>
      <c r="G826" s="11" t="str">
        <f>VLOOKUP(Table4[[#This Row],[Smoker2]],Table4[Smoker2],1,FALSE)</f>
        <v>NO</v>
      </c>
      <c r="H826" s="11" t="str">
        <f>VLOOKUP(Table4[[#This Row],[Heart Issues]],Table4[Heart Issues],1,FALSE)</f>
        <v>yes</v>
      </c>
      <c r="I826" s="11">
        <f>VLOOKUP(Table4[[#This Row],[Number of Major Surgeries]],Table4[Number of Major Surgeries],1,FALSE)</f>
        <v>0</v>
      </c>
      <c r="J826" s="11" t="str">
        <f>VLOOKUP('Medical Examinations'!M826,'Medical Examinations'!M826:M3160,1,FALSE)</f>
        <v>obesity</v>
      </c>
      <c r="K826" s="11" t="str">
        <f>VLOOKUP('Medical Examinations'!N826,'Medical Examinations'!N826:N3160,1,FALSE)</f>
        <v>diabetes</v>
      </c>
      <c r="L826" s="11" t="str">
        <f>VLOOKUP(Table3[[#This Row],[date of birth]],Table3[date of birth],1,FALSE)</f>
        <v>29-Jun-1991</v>
      </c>
      <c r="M826" s="11">
        <f>VLOOKUP(Table3[[#This Row],[age]],Table3[age],1,FALSE)</f>
        <v>31</v>
      </c>
      <c r="N826" s="65">
        <f>VLOOKUP(Table3[[#This Row],[charges2]],Table3[charges2],1,FALSE)</f>
        <v>6799.46</v>
      </c>
      <c r="O826" s="11" t="str">
        <f>VLOOKUP(Table3[[#This Row],[HOSPITAL TIER2]],Table3[HOSPITAL TIER2],1,FALSE)</f>
        <v>tier - 1</v>
      </c>
      <c r="P826" s="11" t="str">
        <f>VLOOKUP(Table3[[#This Row],[city tier2]],Table3[city tier2],1,FALSE)</f>
        <v>tier - 2</v>
      </c>
      <c r="Q826" s="11" t="str">
        <f>VLOOKUP(Table3[[#This Row],[state id2]],Table3[state id2],1,FALSE)</f>
        <v>R1014</v>
      </c>
      <c r="R826" s="11">
        <f t="shared" si="24"/>
        <v>-3.3150539436204884E-2</v>
      </c>
      <c r="S826" s="11">
        <f t="shared" si="25"/>
        <v>5.6850209888793531E-2</v>
      </c>
    </row>
    <row r="827" spans="1:19" x14ac:dyDescent="0.25">
      <c r="A827" s="20" t="str">
        <f>VLOOKUP('Customer Names'!A827,'Customer Names'!A827:A3162,1,FALSE)</f>
        <v>Id826</v>
      </c>
      <c r="B827" s="20" t="str">
        <f>VLOOKUP(Table6[[#This Row],[NAME]],Table6[NAME],1,FALSE)</f>
        <v>Kate A.</v>
      </c>
      <c r="C827" s="11">
        <f>VLOOKUP(Table4[[#This Row],[BMI]],Table4[BMI],1,FALSE)</f>
        <v>26.504999999999999</v>
      </c>
      <c r="D827" s="11">
        <f>VLOOKUP(Table4[[#This Row],[HBA1C]],Table4[HBA1C],1,FALSE)</f>
        <v>6.79</v>
      </c>
      <c r="E827" s="11" t="str">
        <f>VLOOKUP(Table4[[#This Row],[Any Transplants]],Table4[Any Transplants],1,FALSE)</f>
        <v>No</v>
      </c>
      <c r="F827" s="11" t="str">
        <f>VLOOKUP(Table4[[#This Row],[Cancer history]],Table4[Cancer history],1,FALSE)</f>
        <v>Yes</v>
      </c>
      <c r="G827" s="11" t="str">
        <f>VLOOKUP(Table4[[#This Row],[Smoker2]],Table4[Smoker2],1,FALSE)</f>
        <v>NO</v>
      </c>
      <c r="H827" s="11" t="str">
        <f>VLOOKUP(Table4[[#This Row],[Heart Issues]],Table4[Heart Issues],1,FALSE)</f>
        <v>yes</v>
      </c>
      <c r="I827" s="11">
        <f>VLOOKUP(Table4[[#This Row],[Number of Major Surgeries]],Table4[Number of Major Surgeries],1,FALSE)</f>
        <v>1</v>
      </c>
      <c r="J827" s="11" t="str">
        <f>VLOOKUP('Medical Examinations'!M827,'Medical Examinations'!M827:M3161,1,FALSE)</f>
        <v>over weight</v>
      </c>
      <c r="K827" s="11" t="str">
        <f>VLOOKUP('Medical Examinations'!N827,'Medical Examinations'!N827:N3161,1,FALSE)</f>
        <v>diabetes</v>
      </c>
      <c r="L827" s="11" t="str">
        <f>VLOOKUP(Table3[[#This Row],[date of birth]],Table3[date of birth],1,FALSE)</f>
        <v>17-Aug-1975</v>
      </c>
      <c r="M827" s="11">
        <f>VLOOKUP(Table3[[#This Row],[age]],Table3[age],1,FALSE)</f>
        <v>47</v>
      </c>
      <c r="N827" s="65">
        <f>VLOOKUP(Table3[[#This Row],[charges2]],Table3[charges2],1,FALSE)</f>
        <v>6809.46</v>
      </c>
      <c r="O827" s="11" t="str">
        <f>VLOOKUP(Table3[[#This Row],[HOSPITAL TIER2]],Table3[HOSPITAL TIER2],1,FALSE)</f>
        <v>tier - 2</v>
      </c>
      <c r="P827" s="11" t="str">
        <f>VLOOKUP(Table3[[#This Row],[city tier2]],Table3[city tier2],1,FALSE)</f>
        <v>tier - 1</v>
      </c>
      <c r="Q827" s="11" t="str">
        <f>VLOOKUP(Table3[[#This Row],[state id2]],Table3[state id2],1,FALSE)</f>
        <v>R1012</v>
      </c>
      <c r="R827" s="11">
        <f t="shared" si="24"/>
        <v>-3.2893356142950358E-2</v>
      </c>
      <c r="S827" s="11">
        <f t="shared" si="25"/>
        <v>5.7329003737362591E-2</v>
      </c>
    </row>
    <row r="828" spans="1:19" x14ac:dyDescent="0.25">
      <c r="A828" s="20" t="str">
        <f>VLOOKUP('Customer Names'!A828,'Customer Names'!A828:A3163,1,FALSE)</f>
        <v>Id827</v>
      </c>
      <c r="B828" s="20" t="str">
        <f>VLOOKUP(Table6[[#This Row],[NAME]],Table6[NAME],1,FALSE)</f>
        <v>Kelli</v>
      </c>
      <c r="C828" s="11">
        <f>VLOOKUP(Table4[[#This Row],[BMI]],Table4[BMI],1,FALSE)</f>
        <v>36.479999999999997</v>
      </c>
      <c r="D828" s="11">
        <f>VLOOKUP(Table4[[#This Row],[HBA1C]],Table4[HBA1C],1,FALSE)</f>
        <v>11.09</v>
      </c>
      <c r="E828" s="11" t="str">
        <f>VLOOKUP(Table4[[#This Row],[Any Transplants]],Table4[Any Transplants],1,FALSE)</f>
        <v>No</v>
      </c>
      <c r="F828" s="11" t="str">
        <f>VLOOKUP(Table4[[#This Row],[Cancer history]],Table4[Cancer history],1,FALSE)</f>
        <v>No</v>
      </c>
      <c r="G828" s="11" t="str">
        <f>VLOOKUP(Table4[[#This Row],[Smoker2]],Table4[Smoker2],1,FALSE)</f>
        <v>NO</v>
      </c>
      <c r="H828" s="11" t="str">
        <f>VLOOKUP(Table4[[#This Row],[Heart Issues]],Table4[Heart Issues],1,FALSE)</f>
        <v>No</v>
      </c>
      <c r="I828" s="11">
        <f>VLOOKUP(Table4[[#This Row],[Number of Major Surgeries]],Table4[Number of Major Surgeries],1,FALSE)</f>
        <v>0</v>
      </c>
      <c r="J828" s="11" t="str">
        <f>VLOOKUP('Medical Examinations'!M828,'Medical Examinations'!M828:M3162,1,FALSE)</f>
        <v>obesity</v>
      </c>
      <c r="K828" s="11" t="str">
        <f>VLOOKUP('Medical Examinations'!N828,'Medical Examinations'!N828:N3162,1,FALSE)</f>
        <v>diabetes</v>
      </c>
      <c r="L828" s="11" t="str">
        <f>VLOOKUP(Table3[[#This Row],[date of birth]],Table3[date of birth],1,FALSE)</f>
        <v>8-Jul-1994</v>
      </c>
      <c r="M828" s="11">
        <f>VLOOKUP(Table3[[#This Row],[age]],Table3[age],1,FALSE)</f>
        <v>28</v>
      </c>
      <c r="N828" s="65">
        <f>VLOOKUP(Table3[[#This Row],[charges2]],Table3[charges2],1,FALSE)</f>
        <v>6827.69</v>
      </c>
      <c r="O828" s="11" t="str">
        <f>VLOOKUP(Table3[[#This Row],[HOSPITAL TIER2]],Table3[HOSPITAL TIER2],1,FALSE)</f>
        <v>tier - 2</v>
      </c>
      <c r="P828" s="11" t="str">
        <f>VLOOKUP(Table3[[#This Row],[city tier2]],Table3[city tier2],1,FALSE)</f>
        <v>tier - 2</v>
      </c>
      <c r="Q828" s="11" t="str">
        <f>VLOOKUP(Table3[[#This Row],[state id2]],Table3[state id2],1,FALSE)</f>
        <v>R1021</v>
      </c>
      <c r="R828" s="11">
        <f t="shared" si="24"/>
        <v>-3.2853950270234716E-2</v>
      </c>
      <c r="S828" s="11">
        <f t="shared" si="25"/>
        <v>5.7306150633446878E-2</v>
      </c>
    </row>
    <row r="829" spans="1:19" x14ac:dyDescent="0.25">
      <c r="A829" s="20" t="str">
        <f>VLOOKUP('Customer Names'!A829,'Customer Names'!A829:A3164,1,FALSE)</f>
        <v>Id828</v>
      </c>
      <c r="B829" s="20" t="str">
        <f>VLOOKUP(Table6[[#This Row],[NAME]],Table6[NAME],1,FALSE)</f>
        <v>.  Maggie M</v>
      </c>
      <c r="C829" s="11">
        <f>VLOOKUP(Table4[[#This Row],[BMI]],Table4[BMI],1,FALSE)</f>
        <v>39.159999999999997</v>
      </c>
      <c r="D829" s="11">
        <f>VLOOKUP(Table4[[#This Row],[HBA1C]],Table4[HBA1C],1,FALSE)</f>
        <v>5.24</v>
      </c>
      <c r="E829" s="11" t="str">
        <f>VLOOKUP(Table4[[#This Row],[Any Transplants]],Table4[Any Transplants],1,FALSE)</f>
        <v>No</v>
      </c>
      <c r="F829" s="11" t="str">
        <f>VLOOKUP(Table4[[#This Row],[Cancer history]],Table4[Cancer history],1,FALSE)</f>
        <v>Yes</v>
      </c>
      <c r="G829" s="11" t="str">
        <f>VLOOKUP(Table4[[#This Row],[Smoker2]],Table4[Smoker2],1,FALSE)</f>
        <v>NO</v>
      </c>
      <c r="H829" s="11" t="str">
        <f>VLOOKUP(Table4[[#This Row],[Heart Issues]],Table4[Heart Issues],1,FALSE)</f>
        <v>yes</v>
      </c>
      <c r="I829" s="11">
        <f>VLOOKUP(Table4[[#This Row],[Number of Major Surgeries]],Table4[Number of Major Surgeries],1,FALSE)</f>
        <v>1</v>
      </c>
      <c r="J829" s="11" t="str">
        <f>VLOOKUP('Medical Examinations'!M829,'Medical Examinations'!M829:M3163,1,FALSE)</f>
        <v>obesity</v>
      </c>
      <c r="K829" s="11" t="str">
        <f>VLOOKUP('Medical Examinations'!N829,'Medical Examinations'!N829:N3163,1,FALSE)</f>
        <v>normal</v>
      </c>
      <c r="L829" s="11" t="str">
        <f>VLOOKUP(Table3[[#This Row],[date of birth]],Table3[date of birth],1,FALSE)</f>
        <v>15-Jul-1979</v>
      </c>
      <c r="M829" s="11">
        <f>VLOOKUP(Table3[[#This Row],[age]],Table3[age],1,FALSE)</f>
        <v>43</v>
      </c>
      <c r="N829" s="65">
        <f>VLOOKUP(Table3[[#This Row],[charges2]],Table3[charges2],1,FALSE)</f>
        <v>6837.37</v>
      </c>
      <c r="O829" s="11" t="str">
        <f>VLOOKUP(Table3[[#This Row],[HOSPITAL TIER2]],Table3[HOSPITAL TIER2],1,FALSE)</f>
        <v>tier - 3</v>
      </c>
      <c r="P829" s="11" t="str">
        <f>VLOOKUP(Table3[[#This Row],[city tier2]],Table3[city tier2],1,FALSE)</f>
        <v>tier - 1</v>
      </c>
      <c r="Q829" s="11" t="str">
        <f>VLOOKUP(Table3[[#This Row],[state id2]],Table3[state id2],1,FALSE)</f>
        <v>R1016</v>
      </c>
      <c r="R829" s="11">
        <f t="shared" si="24"/>
        <v>-3.1990665206574204E-2</v>
      </c>
      <c r="S829" s="11">
        <f t="shared" si="25"/>
        <v>5.9434956645356404E-2</v>
      </c>
    </row>
    <row r="830" spans="1:19" x14ac:dyDescent="0.25">
      <c r="A830" s="20" t="str">
        <f>VLOOKUP('Customer Names'!A830,'Customer Names'!A830:A3165,1,FALSE)</f>
        <v>Id829</v>
      </c>
      <c r="B830" s="20" t="str">
        <f>VLOOKUP(Table6[[#This Row],[NAME]],Table6[NAME],1,FALSE)</f>
        <v>.  Michelle L.</v>
      </c>
      <c r="C830" s="11">
        <f>VLOOKUP(Table4[[#This Row],[BMI]],Table4[BMI],1,FALSE)</f>
        <v>28.22</v>
      </c>
      <c r="D830" s="11">
        <f>VLOOKUP(Table4[[#This Row],[HBA1C]],Table4[HBA1C],1,FALSE)</f>
        <v>7.51</v>
      </c>
      <c r="E830" s="11" t="str">
        <f>VLOOKUP(Table4[[#This Row],[Any Transplants]],Table4[Any Transplants],1,FALSE)</f>
        <v>No</v>
      </c>
      <c r="F830" s="11" t="str">
        <f>VLOOKUP(Table4[[#This Row],[Cancer history]],Table4[Cancer history],1,FALSE)</f>
        <v>Yes</v>
      </c>
      <c r="G830" s="11" t="str">
        <f>VLOOKUP(Table4[[#This Row],[Smoker2]],Table4[Smoker2],1,FALSE)</f>
        <v>NO</v>
      </c>
      <c r="H830" s="11" t="str">
        <f>VLOOKUP(Table4[[#This Row],[Heart Issues]],Table4[Heart Issues],1,FALSE)</f>
        <v>yes</v>
      </c>
      <c r="I830" s="11">
        <f>VLOOKUP(Table4[[#This Row],[Number of Major Surgeries]],Table4[Number of Major Surgeries],1,FALSE)</f>
        <v>1</v>
      </c>
      <c r="J830" s="11" t="str">
        <f>VLOOKUP('Medical Examinations'!M830,'Medical Examinations'!M830:M3164,1,FALSE)</f>
        <v>over weight</v>
      </c>
      <c r="K830" s="11" t="str">
        <f>VLOOKUP('Medical Examinations'!N830,'Medical Examinations'!N830:N3164,1,FALSE)</f>
        <v>diabetes</v>
      </c>
      <c r="L830" s="11" t="str">
        <f>VLOOKUP(Table3[[#This Row],[date of birth]],Table3[date of birth],1,FALSE)</f>
        <v>30-Nov-2000</v>
      </c>
      <c r="M830" s="11">
        <f>VLOOKUP(Table3[[#This Row],[age]],Table3[age],1,FALSE)</f>
        <v>22</v>
      </c>
      <c r="N830" s="65">
        <f>VLOOKUP(Table3[[#This Row],[charges2]],Table3[charges2],1,FALSE)</f>
        <v>6842.28</v>
      </c>
      <c r="O830" s="11" t="str">
        <f>VLOOKUP(Table3[[#This Row],[HOSPITAL TIER2]],Table3[HOSPITAL TIER2],1,FALSE)</f>
        <v>tier - 2</v>
      </c>
      <c r="P830" s="11" t="str">
        <f>VLOOKUP(Table3[[#This Row],[city tier2]],Table3[city tier2],1,FALSE)</f>
        <v>tier - 1</v>
      </c>
      <c r="Q830" s="11" t="str">
        <f>VLOOKUP(Table3[[#This Row],[state id2]],Table3[state id2],1,FALSE)</f>
        <v>R1012</v>
      </c>
      <c r="R830" s="11">
        <f t="shared" si="24"/>
        <v>-3.1890568174788643E-2</v>
      </c>
      <c r="S830" s="11">
        <f t="shared" si="25"/>
        <v>5.9393014383157493E-2</v>
      </c>
    </row>
    <row r="831" spans="1:19" x14ac:dyDescent="0.25">
      <c r="A831" s="20" t="str">
        <f>VLOOKUP('Customer Names'!A831,'Customer Names'!A831:A3166,1,FALSE)</f>
        <v>Id830</v>
      </c>
      <c r="B831" s="20" t="str">
        <f>VLOOKUP(Table6[[#This Row],[NAME]],Table6[NAME],1,FALSE)</f>
        <v>.  Ashley K</v>
      </c>
      <c r="C831" s="11">
        <f>VLOOKUP(Table4[[#This Row],[BMI]],Table4[BMI],1,FALSE)</f>
        <v>35</v>
      </c>
      <c r="D831" s="11">
        <f>VLOOKUP(Table4[[#This Row],[HBA1C]],Table4[HBA1C],1,FALSE)</f>
        <v>4.13</v>
      </c>
      <c r="E831" s="11" t="str">
        <f>VLOOKUP(Table4[[#This Row],[Any Transplants]],Table4[Any Transplants],1,FALSE)</f>
        <v>No</v>
      </c>
      <c r="F831" s="11" t="str">
        <f>VLOOKUP(Table4[[#This Row],[Cancer history]],Table4[Cancer history],1,FALSE)</f>
        <v>No</v>
      </c>
      <c r="G831" s="11" t="str">
        <f>VLOOKUP(Table4[[#This Row],[Smoker2]],Table4[Smoker2],1,FALSE)</f>
        <v>NO</v>
      </c>
      <c r="H831" s="11" t="str">
        <f>VLOOKUP(Table4[[#This Row],[Heart Issues]],Table4[Heart Issues],1,FALSE)</f>
        <v>No</v>
      </c>
      <c r="I831" s="11">
        <f>VLOOKUP(Table4[[#This Row],[Number of Major Surgeries]],Table4[Number of Major Surgeries],1,FALSE)</f>
        <v>2</v>
      </c>
      <c r="J831" s="11" t="str">
        <f>VLOOKUP('Medical Examinations'!M831,'Medical Examinations'!M831:M3165,1,FALSE)</f>
        <v>obesity</v>
      </c>
      <c r="K831" s="11" t="str">
        <f>VLOOKUP('Medical Examinations'!N831,'Medical Examinations'!N831:N3165,1,FALSE)</f>
        <v>normal</v>
      </c>
      <c r="L831" s="11" t="str">
        <f>VLOOKUP(Table3[[#This Row],[date of birth]],Table3[date of birth],1,FALSE)</f>
        <v>15-Jun-1977</v>
      </c>
      <c r="M831" s="11">
        <f>VLOOKUP(Table3[[#This Row],[age]],Table3[age],1,FALSE)</f>
        <v>45</v>
      </c>
      <c r="N831" s="65">
        <f>VLOOKUP(Table3[[#This Row],[charges2]],Table3[charges2],1,FALSE)</f>
        <v>6843.17</v>
      </c>
      <c r="O831" s="11" t="str">
        <f>VLOOKUP(Table3[[#This Row],[HOSPITAL TIER2]],Table3[HOSPITAL TIER2],1,FALSE)</f>
        <v>tier - 2</v>
      </c>
      <c r="P831" s="11" t="str">
        <f>VLOOKUP(Table3[[#This Row],[city tier2]],Table3[city tier2],1,FALSE)</f>
        <v>tier - 1</v>
      </c>
      <c r="Q831" s="11" t="str">
        <f>VLOOKUP(Table3[[#This Row],[state id2]],Table3[state id2],1,FALSE)</f>
        <v>R1013</v>
      </c>
      <c r="R831" s="11">
        <f t="shared" si="24"/>
        <v>-3.2039806319158037E-2</v>
      </c>
      <c r="S831" s="11">
        <f t="shared" si="25"/>
        <v>6.0117989261466852E-2</v>
      </c>
    </row>
    <row r="832" spans="1:19" x14ac:dyDescent="0.25">
      <c r="A832" s="20" t="str">
        <f>VLOOKUP('Customer Names'!A832,'Customer Names'!A832:A3167,1,FALSE)</f>
        <v>Id831</v>
      </c>
      <c r="B832" s="20" t="str">
        <f>VLOOKUP(Table6[[#This Row],[NAME]],Table6[NAME],1,FALSE)</f>
        <v>Michael</v>
      </c>
      <c r="C832" s="11">
        <f>VLOOKUP(Table4[[#This Row],[BMI]],Table4[BMI],1,FALSE)</f>
        <v>36.24</v>
      </c>
      <c r="D832" s="11">
        <f>VLOOKUP(Table4[[#This Row],[HBA1C]],Table4[HBA1C],1,FALSE)</f>
        <v>8.3800000000000008</v>
      </c>
      <c r="E832" s="11" t="str">
        <f>VLOOKUP(Table4[[#This Row],[Any Transplants]],Table4[Any Transplants],1,FALSE)</f>
        <v>No</v>
      </c>
      <c r="F832" s="11" t="str">
        <f>VLOOKUP(Table4[[#This Row],[Cancer history]],Table4[Cancer history],1,FALSE)</f>
        <v>No</v>
      </c>
      <c r="G832" s="11" t="str">
        <f>VLOOKUP(Table4[[#This Row],[Smoker2]],Table4[Smoker2],1,FALSE)</f>
        <v>NO</v>
      </c>
      <c r="H832" s="11" t="str">
        <f>VLOOKUP(Table4[[#This Row],[Heart Issues]],Table4[Heart Issues],1,FALSE)</f>
        <v>yes</v>
      </c>
      <c r="I832" s="11">
        <f>VLOOKUP(Table4[[#This Row],[Number of Major Surgeries]],Table4[Number of Major Surgeries],1,FALSE)</f>
        <v>1</v>
      </c>
      <c r="J832" s="11" t="str">
        <f>VLOOKUP('Medical Examinations'!M832,'Medical Examinations'!M832:M3166,1,FALSE)</f>
        <v>obesity</v>
      </c>
      <c r="K832" s="11" t="str">
        <f>VLOOKUP('Medical Examinations'!N832,'Medical Examinations'!N832:N3166,1,FALSE)</f>
        <v>diabetes</v>
      </c>
      <c r="L832" s="11" t="str">
        <f>VLOOKUP(Table3[[#This Row],[date of birth]],Table3[date of birth],1,FALSE)</f>
        <v>4-Nov-1979</v>
      </c>
      <c r="M832" s="11">
        <f>VLOOKUP(Table3[[#This Row],[age]],Table3[age],1,FALSE)</f>
        <v>43</v>
      </c>
      <c r="N832" s="65">
        <f>VLOOKUP(Table3[[#This Row],[charges2]],Table3[charges2],1,FALSE)</f>
        <v>6849.03</v>
      </c>
      <c r="O832" s="11" t="str">
        <f>VLOOKUP(Table3[[#This Row],[HOSPITAL TIER2]],Table3[HOSPITAL TIER2],1,FALSE)</f>
        <v>tier - 2</v>
      </c>
      <c r="P832" s="11" t="str">
        <f>VLOOKUP(Table3[[#This Row],[city tier2]],Table3[city tier2],1,FALSE)</f>
        <v>tier - 2</v>
      </c>
      <c r="Q832" s="11" t="str">
        <f>VLOOKUP(Table3[[#This Row],[state id2]],Table3[state id2],1,FALSE)</f>
        <v>R1011</v>
      </c>
      <c r="R832" s="11">
        <f t="shared" si="24"/>
        <v>-3.2061664879484884E-2</v>
      </c>
      <c r="S832" s="11">
        <f t="shared" si="25"/>
        <v>6.0160641722979309E-2</v>
      </c>
    </row>
    <row r="833" spans="1:19" x14ac:dyDescent="0.25">
      <c r="A833" s="20" t="str">
        <f>VLOOKUP('Customer Names'!A833,'Customer Names'!A833:A3168,1,FALSE)</f>
        <v>Id832</v>
      </c>
      <c r="B833" s="20" t="str">
        <f>VLOOKUP(Table6[[#This Row],[NAME]],Table6[NAME],1,FALSE)</f>
        <v>Ryan K.</v>
      </c>
      <c r="C833" s="11">
        <f>VLOOKUP(Table4[[#This Row],[BMI]],Table4[BMI],1,FALSE)</f>
        <v>36.954999999999998</v>
      </c>
      <c r="D833" s="11">
        <f>VLOOKUP(Table4[[#This Row],[HBA1C]],Table4[HBA1C],1,FALSE)</f>
        <v>8.07</v>
      </c>
      <c r="E833" s="11" t="str">
        <f>VLOOKUP(Table4[[#This Row],[Any Transplants]],Table4[Any Transplants],1,FALSE)</f>
        <v>No</v>
      </c>
      <c r="F833" s="11" t="str">
        <f>VLOOKUP(Table4[[#This Row],[Cancer history]],Table4[Cancer history],1,FALSE)</f>
        <v>No</v>
      </c>
      <c r="G833" s="11" t="str">
        <f>VLOOKUP(Table4[[#This Row],[Smoker2]],Table4[Smoker2],1,FALSE)</f>
        <v>NO</v>
      </c>
      <c r="H833" s="11" t="str">
        <f>VLOOKUP(Table4[[#This Row],[Heart Issues]],Table4[Heart Issues],1,FALSE)</f>
        <v>No</v>
      </c>
      <c r="I833" s="11">
        <f>VLOOKUP(Table4[[#This Row],[Number of Major Surgeries]],Table4[Number of Major Surgeries],1,FALSE)</f>
        <v>0</v>
      </c>
      <c r="J833" s="11" t="str">
        <f>VLOOKUP('Medical Examinations'!M833,'Medical Examinations'!M833:M3167,1,FALSE)</f>
        <v>obesity</v>
      </c>
      <c r="K833" s="11" t="str">
        <f>VLOOKUP('Medical Examinations'!N833,'Medical Examinations'!N833:N3167,1,FALSE)</f>
        <v>diabetes</v>
      </c>
      <c r="L833" s="11" t="str">
        <f>VLOOKUP(Table3[[#This Row],[date of birth]],Table3[date of birth],1,FALSE)</f>
        <v>19-Jun-1981</v>
      </c>
      <c r="M833" s="11">
        <f>VLOOKUP(Table3[[#This Row],[age]],Table3[age],1,FALSE)</f>
        <v>41</v>
      </c>
      <c r="N833" s="65">
        <f>VLOOKUP(Table3[[#This Row],[charges2]],Table3[charges2],1,FALSE)</f>
        <v>6858.48</v>
      </c>
      <c r="O833" s="11" t="str">
        <f>VLOOKUP(Table3[[#This Row],[HOSPITAL TIER2]],Table3[HOSPITAL TIER2],1,FALSE)</f>
        <v>tier - 2</v>
      </c>
      <c r="P833" s="11" t="str">
        <f>VLOOKUP(Table3[[#This Row],[city tier2]],Table3[city tier2],1,FALSE)</f>
        <v>tier - 2</v>
      </c>
      <c r="Q833" s="11" t="str">
        <f>VLOOKUP(Table3[[#This Row],[state id2]],Table3[state id2],1,FALSE)</f>
        <v>R1019</v>
      </c>
      <c r="R833" s="11">
        <f t="shared" si="24"/>
        <v>-3.1985260517124206E-2</v>
      </c>
      <c r="S833" s="11">
        <f t="shared" si="25"/>
        <v>6.0262957102694269E-2</v>
      </c>
    </row>
    <row r="834" spans="1:19" x14ac:dyDescent="0.25">
      <c r="A834" s="20" t="str">
        <f>VLOOKUP('Customer Names'!A834,'Customer Names'!A834:A3169,1,FALSE)</f>
        <v>Id833</v>
      </c>
      <c r="B834" s="20" t="str">
        <f>VLOOKUP(Table6[[#This Row],[NAME]],Table6[NAME],1,FALSE)</f>
        <v>Matthew J</v>
      </c>
      <c r="C834" s="11">
        <f>VLOOKUP(Table4[[#This Row],[BMI]],Table4[BMI],1,FALSE)</f>
        <v>29.64</v>
      </c>
      <c r="D834" s="11">
        <f>VLOOKUP(Table4[[#This Row],[HBA1C]],Table4[HBA1C],1,FALSE)</f>
        <v>8.9499999999999993</v>
      </c>
      <c r="E834" s="11" t="str">
        <f>VLOOKUP(Table4[[#This Row],[Any Transplants]],Table4[Any Transplants],1,FALSE)</f>
        <v>No</v>
      </c>
      <c r="F834" s="11" t="str">
        <f>VLOOKUP(Table4[[#This Row],[Cancer history]],Table4[Cancer history],1,FALSE)</f>
        <v>No</v>
      </c>
      <c r="G834" s="11" t="str">
        <f>VLOOKUP(Table4[[#This Row],[Smoker2]],Table4[Smoker2],1,FALSE)</f>
        <v>NO</v>
      </c>
      <c r="H834" s="11" t="str">
        <f>VLOOKUP(Table4[[#This Row],[Heart Issues]],Table4[Heart Issues],1,FALSE)</f>
        <v>No</v>
      </c>
      <c r="I834" s="11">
        <f>VLOOKUP(Table4[[#This Row],[Number of Major Surgeries]],Table4[Number of Major Surgeries],1,FALSE)</f>
        <v>0</v>
      </c>
      <c r="J834" s="11" t="str">
        <f>VLOOKUP('Medical Examinations'!M834,'Medical Examinations'!M834:M3168,1,FALSE)</f>
        <v>over weight</v>
      </c>
      <c r="K834" s="11" t="str">
        <f>VLOOKUP('Medical Examinations'!N834,'Medical Examinations'!N834:N3168,1,FALSE)</f>
        <v>diabetes</v>
      </c>
      <c r="L834" s="11" t="str">
        <f>VLOOKUP(Table3[[#This Row],[date of birth]],Table3[date of birth],1,FALSE)</f>
        <v>5-Aug-1978</v>
      </c>
      <c r="M834" s="11">
        <f>VLOOKUP(Table3[[#This Row],[age]],Table3[age],1,FALSE)</f>
        <v>44</v>
      </c>
      <c r="N834" s="65">
        <f>VLOOKUP(Table3[[#This Row],[charges2]],Table3[charges2],1,FALSE)</f>
        <v>6863.49</v>
      </c>
      <c r="O834" s="11" t="str">
        <f>VLOOKUP(Table3[[#This Row],[HOSPITAL TIER2]],Table3[HOSPITAL TIER2],1,FALSE)</f>
        <v>tier - 2</v>
      </c>
      <c r="P834" s="11" t="str">
        <f>VLOOKUP(Table3[[#This Row],[city tier2]],Table3[city tier2],1,FALSE)</f>
        <v>tier - 1</v>
      </c>
      <c r="Q834" s="11" t="str">
        <f>VLOOKUP(Table3[[#This Row],[state id2]],Table3[state id2],1,FALSE)</f>
        <v>R1013</v>
      </c>
      <c r="R834" s="11">
        <f t="shared" si="24"/>
        <v>-3.1788090409893791E-2</v>
      </c>
      <c r="S834" s="11">
        <f t="shared" si="25"/>
        <v>6.0435072731000093E-2</v>
      </c>
    </row>
    <row r="835" spans="1:19" x14ac:dyDescent="0.25">
      <c r="A835" s="20" t="str">
        <f>VLOOKUP('Customer Names'!A835,'Customer Names'!A835:A3170,1,FALSE)</f>
        <v>Id834</v>
      </c>
      <c r="B835" s="20" t="str">
        <f>VLOOKUP(Table6[[#This Row],[NAME]],Table6[NAME],1,FALSE)</f>
        <v>.  Karine</v>
      </c>
      <c r="C835" s="11">
        <f>VLOOKUP(Table4[[#This Row],[BMI]],Table4[BMI],1,FALSE)</f>
        <v>42.74</v>
      </c>
      <c r="D835" s="11">
        <f>VLOOKUP(Table4[[#This Row],[HBA1C]],Table4[HBA1C],1,FALSE)</f>
        <v>6.31</v>
      </c>
      <c r="E835" s="11" t="str">
        <f>VLOOKUP(Table4[[#This Row],[Any Transplants]],Table4[Any Transplants],1,FALSE)</f>
        <v>No</v>
      </c>
      <c r="F835" s="11" t="str">
        <f>VLOOKUP(Table4[[#This Row],[Cancer history]],Table4[Cancer history],1,FALSE)</f>
        <v>No</v>
      </c>
      <c r="G835" s="11" t="str">
        <f>VLOOKUP(Table4[[#This Row],[Smoker2]],Table4[Smoker2],1,FALSE)</f>
        <v>NO</v>
      </c>
      <c r="H835" s="11" t="str">
        <f>VLOOKUP(Table4[[#This Row],[Heart Issues]],Table4[Heart Issues],1,FALSE)</f>
        <v>yes</v>
      </c>
      <c r="I835" s="11">
        <f>VLOOKUP(Table4[[#This Row],[Number of Major Surgeries]],Table4[Number of Major Surgeries],1,FALSE)</f>
        <v>1</v>
      </c>
      <c r="J835" s="11" t="str">
        <f>VLOOKUP('Medical Examinations'!M835,'Medical Examinations'!M835:M3169,1,FALSE)</f>
        <v>obesity</v>
      </c>
      <c r="K835" s="11" t="str">
        <f>VLOOKUP('Medical Examinations'!N835,'Medical Examinations'!N835:N3169,1,FALSE)</f>
        <v>prediabetes</v>
      </c>
      <c r="L835" s="11" t="str">
        <f>VLOOKUP(Table3[[#This Row],[date of birth]],Table3[date of birth],1,FALSE)</f>
        <v>23-Oct-1969</v>
      </c>
      <c r="M835" s="11">
        <f>VLOOKUP(Table3[[#This Row],[age]],Table3[age],1,FALSE)</f>
        <v>53</v>
      </c>
      <c r="N835" s="65">
        <f>VLOOKUP(Table3[[#This Row],[charges2]],Table3[charges2],1,FALSE)</f>
        <v>6868.39</v>
      </c>
      <c r="O835" s="11" t="str">
        <f>VLOOKUP(Table3[[#This Row],[HOSPITAL TIER2]],Table3[HOSPITAL TIER2],1,FALSE)</f>
        <v>tier - 2</v>
      </c>
      <c r="P835" s="11" t="str">
        <f>VLOOKUP(Table3[[#This Row],[city tier2]],Table3[city tier2],1,FALSE)</f>
        <v>tier - 2</v>
      </c>
      <c r="Q835" s="11" t="str">
        <f>VLOOKUP(Table3[[#This Row],[state id2]],Table3[state id2],1,FALSE)</f>
        <v>R1013</v>
      </c>
      <c r="R835" s="11">
        <f t="shared" ref="R835:R898" si="26">CORREL(M835:M3169,C835:C3169)</f>
        <v>-3.1784771208095683E-2</v>
      </c>
      <c r="S835" s="11">
        <f t="shared" ref="S835:S898" si="27">CORREL(M835:M3169,D835:D3169)</f>
        <v>6.0507525223245151E-2</v>
      </c>
    </row>
    <row r="836" spans="1:19" x14ac:dyDescent="0.25">
      <c r="A836" s="20" t="str">
        <f>VLOOKUP('Customer Names'!A836,'Customer Names'!A836:A3171,1,FALSE)</f>
        <v>Id835</v>
      </c>
      <c r="B836" s="20" t="str">
        <f>VLOOKUP(Table6[[#This Row],[NAME]],Table6[NAME],1,FALSE)</f>
        <v>Antonia G</v>
      </c>
      <c r="C836" s="11">
        <f>VLOOKUP(Table4[[#This Row],[BMI]],Table4[BMI],1,FALSE)</f>
        <v>36.130000000000003</v>
      </c>
      <c r="D836" s="11">
        <f>VLOOKUP(Table4[[#This Row],[HBA1C]],Table4[HBA1C],1,FALSE)</f>
        <v>7.19</v>
      </c>
      <c r="E836" s="11" t="str">
        <f>VLOOKUP(Table4[[#This Row],[Any Transplants]],Table4[Any Transplants],1,FALSE)</f>
        <v>No</v>
      </c>
      <c r="F836" s="11" t="str">
        <f>VLOOKUP(Table4[[#This Row],[Cancer history]],Table4[Cancer history],1,FALSE)</f>
        <v>No</v>
      </c>
      <c r="G836" s="11" t="str">
        <f>VLOOKUP(Table4[[#This Row],[Smoker2]],Table4[Smoker2],1,FALSE)</f>
        <v>NO</v>
      </c>
      <c r="H836" s="11" t="str">
        <f>VLOOKUP(Table4[[#This Row],[Heart Issues]],Table4[Heart Issues],1,FALSE)</f>
        <v>yes</v>
      </c>
      <c r="I836" s="11">
        <f>VLOOKUP(Table4[[#This Row],[Number of Major Surgeries]],Table4[Number of Major Surgeries],1,FALSE)</f>
        <v>2</v>
      </c>
      <c r="J836" s="11" t="str">
        <f>VLOOKUP('Medical Examinations'!M836,'Medical Examinations'!M836:M3170,1,FALSE)</f>
        <v>obesity</v>
      </c>
      <c r="K836" s="11" t="str">
        <f>VLOOKUP('Medical Examinations'!N836,'Medical Examinations'!N836:N3170,1,FALSE)</f>
        <v>diabetes</v>
      </c>
      <c r="L836" s="11" t="str">
        <f>VLOOKUP(Table3[[#This Row],[date of birth]],Table3[date of birth],1,FALSE)</f>
        <v>23-Jun-1981</v>
      </c>
      <c r="M836" s="11">
        <f>VLOOKUP(Table3[[#This Row],[age]],Table3[age],1,FALSE)</f>
        <v>41</v>
      </c>
      <c r="N836" s="65">
        <f>VLOOKUP(Table3[[#This Row],[charges2]],Table3[charges2],1,FALSE)</f>
        <v>6875.96</v>
      </c>
      <c r="O836" s="11" t="str">
        <f>VLOOKUP(Table3[[#This Row],[HOSPITAL TIER2]],Table3[HOSPITAL TIER2],1,FALSE)</f>
        <v>tier - 2</v>
      </c>
      <c r="P836" s="11" t="str">
        <f>VLOOKUP(Table3[[#This Row],[city tier2]],Table3[city tier2],1,FALSE)</f>
        <v>tier - 2</v>
      </c>
      <c r="Q836" s="11" t="str">
        <f>VLOOKUP(Table3[[#This Row],[state id2]],Table3[state id2],1,FALSE)</f>
        <v>R1011</v>
      </c>
      <c r="R836" s="11">
        <f t="shared" si="26"/>
        <v>-3.2650134745766599E-2</v>
      </c>
      <c r="S836" s="11">
        <f t="shared" si="27"/>
        <v>6.0532860587181492E-2</v>
      </c>
    </row>
    <row r="837" spans="1:19" x14ac:dyDescent="0.25">
      <c r="A837" s="20" t="str">
        <f>VLOOKUP('Customer Names'!A837,'Customer Names'!A837:A3172,1,FALSE)</f>
        <v>Id836</v>
      </c>
      <c r="B837" s="20" t="str">
        <f>VLOOKUP(Table6[[#This Row],[NAME]],Table6[NAME],1,FALSE)</f>
        <v>Casondra L</v>
      </c>
      <c r="C837" s="11">
        <f>VLOOKUP(Table4[[#This Row],[BMI]],Table4[BMI],1,FALSE)</f>
        <v>31.55</v>
      </c>
      <c r="D837" s="11">
        <f>VLOOKUP(Table4[[#This Row],[HBA1C]],Table4[HBA1C],1,FALSE)</f>
        <v>6.11</v>
      </c>
      <c r="E837" s="11" t="str">
        <f>VLOOKUP(Table4[[#This Row],[Any Transplants]],Table4[Any Transplants],1,FALSE)</f>
        <v>No</v>
      </c>
      <c r="F837" s="11" t="str">
        <f>VLOOKUP(Table4[[#This Row],[Cancer history]],Table4[Cancer history],1,FALSE)</f>
        <v>No</v>
      </c>
      <c r="G837" s="11" t="str">
        <f>VLOOKUP(Table4[[#This Row],[Smoker2]],Table4[Smoker2],1,FALSE)</f>
        <v>NO</v>
      </c>
      <c r="H837" s="11" t="str">
        <f>VLOOKUP(Table4[[#This Row],[Heart Issues]],Table4[Heart Issues],1,FALSE)</f>
        <v>yes</v>
      </c>
      <c r="I837" s="11">
        <f>VLOOKUP(Table4[[#This Row],[Number of Major Surgeries]],Table4[Number of Major Surgeries],1,FALSE)</f>
        <v>1</v>
      </c>
      <c r="J837" s="11" t="str">
        <f>VLOOKUP('Medical Examinations'!M837,'Medical Examinations'!M837:M3171,1,FALSE)</f>
        <v>obesity</v>
      </c>
      <c r="K837" s="11" t="str">
        <f>VLOOKUP('Medical Examinations'!N837,'Medical Examinations'!N837:N3171,1,FALSE)</f>
        <v>prediabetes</v>
      </c>
      <c r="L837" s="11" t="str">
        <f>VLOOKUP(Table3[[#This Row],[date of birth]],Table3[date of birth],1,FALSE)</f>
        <v>24-Dec-2004</v>
      </c>
      <c r="M837" s="11">
        <f>VLOOKUP(Table3[[#This Row],[age]],Table3[age],1,FALSE)</f>
        <v>18</v>
      </c>
      <c r="N837" s="65">
        <f>VLOOKUP(Table3[[#This Row],[charges2]],Table3[charges2],1,FALSE)</f>
        <v>6876.53</v>
      </c>
      <c r="O837" s="11" t="str">
        <f>VLOOKUP(Table3[[#This Row],[HOSPITAL TIER2]],Table3[HOSPITAL TIER2],1,FALSE)</f>
        <v>tier - 2</v>
      </c>
      <c r="P837" s="11" t="str">
        <f>VLOOKUP(Table3[[#This Row],[city tier2]],Table3[city tier2],1,FALSE)</f>
        <v>tier - 1</v>
      </c>
      <c r="Q837" s="11" t="str">
        <f>VLOOKUP(Table3[[#This Row],[state id2]],Table3[state id2],1,FALSE)</f>
        <v>R1012</v>
      </c>
      <c r="R837" s="11">
        <f t="shared" si="26"/>
        <v>-3.2471924652859925E-2</v>
      </c>
      <c r="S837" s="11">
        <f t="shared" si="27"/>
        <v>6.0613092775871943E-2</v>
      </c>
    </row>
    <row r="838" spans="1:19" x14ac:dyDescent="0.25">
      <c r="A838" s="20" t="str">
        <f>VLOOKUP('Customer Names'!A838,'Customer Names'!A838:A3173,1,FALSE)</f>
        <v>Id837</v>
      </c>
      <c r="B838" s="20" t="str">
        <f>VLOOKUP(Table6[[#This Row],[NAME]],Table6[NAME],1,FALSE)</f>
        <v>Wendy</v>
      </c>
      <c r="C838" s="11">
        <f>VLOOKUP(Table4[[#This Row],[BMI]],Table4[BMI],1,FALSE)</f>
        <v>52.75</v>
      </c>
      <c r="D838" s="11">
        <f>VLOOKUP(Table4[[#This Row],[HBA1C]],Table4[HBA1C],1,FALSE)</f>
        <v>6.02</v>
      </c>
      <c r="E838" s="11" t="str">
        <f>VLOOKUP(Table4[[#This Row],[Any Transplants]],Table4[Any Transplants],1,FALSE)</f>
        <v>No</v>
      </c>
      <c r="F838" s="11" t="str">
        <f>VLOOKUP(Table4[[#This Row],[Cancer history]],Table4[Cancer history],1,FALSE)</f>
        <v>No</v>
      </c>
      <c r="G838" s="11" t="str">
        <f>VLOOKUP(Table4[[#This Row],[Smoker2]],Table4[Smoker2],1,FALSE)</f>
        <v>NO</v>
      </c>
      <c r="H838" s="11" t="str">
        <f>VLOOKUP(Table4[[#This Row],[Heart Issues]],Table4[Heart Issues],1,FALSE)</f>
        <v>No</v>
      </c>
      <c r="I838" s="11">
        <f>VLOOKUP(Table4[[#This Row],[Number of Major Surgeries]],Table4[Number of Major Surgeries],1,FALSE)</f>
        <v>1</v>
      </c>
      <c r="J838" s="11" t="str">
        <f>VLOOKUP('Medical Examinations'!M838,'Medical Examinations'!M838:M3172,1,FALSE)</f>
        <v>obesity</v>
      </c>
      <c r="K838" s="11" t="str">
        <f>VLOOKUP('Medical Examinations'!N838,'Medical Examinations'!N838:N3172,1,FALSE)</f>
        <v>prediabetes</v>
      </c>
      <c r="L838" s="11" t="str">
        <f>VLOOKUP(Table3[[#This Row],[date of birth]],Table3[date of birth],1,FALSE)</f>
        <v>10-Sep-1985</v>
      </c>
      <c r="M838" s="11">
        <f>VLOOKUP(Table3[[#This Row],[age]],Table3[age],1,FALSE)</f>
        <v>37</v>
      </c>
      <c r="N838" s="65">
        <f>VLOOKUP(Table3[[#This Row],[charges2]],Table3[charges2],1,FALSE)</f>
        <v>6877.98</v>
      </c>
      <c r="O838" s="11" t="str">
        <f>VLOOKUP(Table3[[#This Row],[HOSPITAL TIER2]],Table3[HOSPITAL TIER2],1,FALSE)</f>
        <v>tier - 2</v>
      </c>
      <c r="P838" s="11" t="str">
        <f>VLOOKUP(Table3[[#This Row],[city tier2]],Table3[city tier2],1,FALSE)</f>
        <v>tier - 1</v>
      </c>
      <c r="Q838" s="11" t="str">
        <f>VLOOKUP(Table3[[#This Row],[state id2]],Table3[state id2],1,FALSE)</f>
        <v>R1024</v>
      </c>
      <c r="R838" s="11">
        <f t="shared" si="26"/>
        <v>-3.2016789958787109E-2</v>
      </c>
      <c r="S838" s="11">
        <f t="shared" si="27"/>
        <v>6.0522459331554167E-2</v>
      </c>
    </row>
    <row r="839" spans="1:19" x14ac:dyDescent="0.25">
      <c r="A839" s="20" t="str">
        <f>VLOOKUP('Customer Names'!A839,'Customer Names'!A839:A3174,1,FALSE)</f>
        <v>Id838</v>
      </c>
      <c r="B839" s="20" t="str">
        <f>VLOOKUP(Table6[[#This Row],[NAME]],Table6[NAME],1,FALSE)</f>
        <v>Eric D</v>
      </c>
      <c r="C839" s="11">
        <f>VLOOKUP(Table4[[#This Row],[BMI]],Table4[BMI],1,FALSE)</f>
        <v>36.67</v>
      </c>
      <c r="D839" s="11">
        <f>VLOOKUP(Table4[[#This Row],[HBA1C]],Table4[HBA1C],1,FALSE)</f>
        <v>11.86</v>
      </c>
      <c r="E839" s="11" t="str">
        <f>VLOOKUP(Table4[[#This Row],[Any Transplants]],Table4[Any Transplants],1,FALSE)</f>
        <v>No</v>
      </c>
      <c r="F839" s="11" t="str">
        <f>VLOOKUP(Table4[[#This Row],[Cancer history]],Table4[Cancer history],1,FALSE)</f>
        <v>No</v>
      </c>
      <c r="G839" s="11" t="str">
        <f>VLOOKUP(Table4[[#This Row],[Smoker2]],Table4[Smoker2],1,FALSE)</f>
        <v>NO</v>
      </c>
      <c r="H839" s="11" t="str">
        <f>VLOOKUP(Table4[[#This Row],[Heart Issues]],Table4[Heart Issues],1,FALSE)</f>
        <v>No</v>
      </c>
      <c r="I839" s="11">
        <f>VLOOKUP(Table4[[#This Row],[Number of Major Surgeries]],Table4[Number of Major Surgeries],1,FALSE)</f>
        <v>0</v>
      </c>
      <c r="J839" s="11" t="str">
        <f>VLOOKUP('Medical Examinations'!M839,'Medical Examinations'!M839:M3173,1,FALSE)</f>
        <v>obesity</v>
      </c>
      <c r="K839" s="11" t="str">
        <f>VLOOKUP('Medical Examinations'!N839,'Medical Examinations'!N839:N3173,1,FALSE)</f>
        <v>diabetes</v>
      </c>
      <c r="L839" s="11" t="str">
        <f>VLOOKUP(Table3[[#This Row],[date of birth]],Table3[date of birth],1,FALSE)</f>
        <v>21-Dec-1989</v>
      </c>
      <c r="M839" s="11">
        <f>VLOOKUP(Table3[[#This Row],[age]],Table3[age],1,FALSE)</f>
        <v>33</v>
      </c>
      <c r="N839" s="65">
        <f>VLOOKUP(Table3[[#This Row],[charges2]],Table3[charges2],1,FALSE)</f>
        <v>6895.19</v>
      </c>
      <c r="O839" s="11" t="str">
        <f>VLOOKUP(Table3[[#This Row],[HOSPITAL TIER2]],Table3[HOSPITAL TIER2],1,FALSE)</f>
        <v>tier - 2</v>
      </c>
      <c r="P839" s="11" t="str">
        <f>VLOOKUP(Table3[[#This Row],[city tier2]],Table3[city tier2],1,FALSE)</f>
        <v>tier - 3</v>
      </c>
      <c r="Q839" s="11" t="str">
        <f>VLOOKUP(Table3[[#This Row],[state id2]],Table3[state id2],1,FALSE)</f>
        <v>R1024</v>
      </c>
      <c r="R839" s="11">
        <f t="shared" si="26"/>
        <v>-3.080978431274169E-2</v>
      </c>
      <c r="S839" s="11">
        <f t="shared" si="27"/>
        <v>6.0459261581058008E-2</v>
      </c>
    </row>
    <row r="840" spans="1:19" x14ac:dyDescent="0.25">
      <c r="A840" s="20" t="str">
        <f>VLOOKUP('Customer Names'!A840,'Customer Names'!A840:A3175,1,FALSE)</f>
        <v>Id839</v>
      </c>
      <c r="B840" s="20" t="str">
        <f>VLOOKUP(Table6[[#This Row],[NAME]],Table6[NAME],1,FALSE)</f>
        <v>Elizabeth</v>
      </c>
      <c r="C840" s="11">
        <f>VLOOKUP(Table4[[#This Row],[BMI]],Table4[BMI],1,FALSE)</f>
        <v>38.06</v>
      </c>
      <c r="D840" s="11">
        <f>VLOOKUP(Table4[[#This Row],[HBA1C]],Table4[HBA1C],1,FALSE)</f>
        <v>8.25</v>
      </c>
      <c r="E840" s="11" t="str">
        <f>VLOOKUP(Table4[[#This Row],[Any Transplants]],Table4[Any Transplants],1,FALSE)</f>
        <v>No</v>
      </c>
      <c r="F840" s="11" t="str">
        <f>VLOOKUP(Table4[[#This Row],[Cancer history]],Table4[Cancer history],1,FALSE)</f>
        <v>No</v>
      </c>
      <c r="G840" s="11" t="str">
        <f>VLOOKUP(Table4[[#This Row],[Smoker2]],Table4[Smoker2],1,FALSE)</f>
        <v>NO</v>
      </c>
      <c r="H840" s="11" t="str">
        <f>VLOOKUP(Table4[[#This Row],[Heart Issues]],Table4[Heart Issues],1,FALSE)</f>
        <v>No</v>
      </c>
      <c r="I840" s="11">
        <f>VLOOKUP(Table4[[#This Row],[Number of Major Surgeries]],Table4[Number of Major Surgeries],1,FALSE)</f>
        <v>0</v>
      </c>
      <c r="J840" s="11" t="str">
        <f>VLOOKUP('Medical Examinations'!M840,'Medical Examinations'!M840:M3174,1,FALSE)</f>
        <v>obesity</v>
      </c>
      <c r="K840" s="11" t="str">
        <f>VLOOKUP('Medical Examinations'!N840,'Medical Examinations'!N840:N3174,1,FALSE)</f>
        <v>diabetes</v>
      </c>
      <c r="L840" s="11" t="str">
        <f>VLOOKUP(Table3[[#This Row],[date of birth]],Table3[date of birth],1,FALSE)</f>
        <v>5-Sep-1984</v>
      </c>
      <c r="M840" s="11">
        <f>VLOOKUP(Table3[[#This Row],[age]],Table3[age],1,FALSE)</f>
        <v>38</v>
      </c>
      <c r="N840" s="65">
        <f>VLOOKUP(Table3[[#This Row],[charges2]],Table3[charges2],1,FALSE)</f>
        <v>6933.24</v>
      </c>
      <c r="O840" s="11" t="str">
        <f>VLOOKUP(Table3[[#This Row],[HOSPITAL TIER2]],Table3[HOSPITAL TIER2],1,FALSE)</f>
        <v>tier - 2</v>
      </c>
      <c r="P840" s="11" t="str">
        <f>VLOOKUP(Table3[[#This Row],[city tier2]],Table3[city tier2],1,FALSE)</f>
        <v>tier - 3</v>
      </c>
      <c r="Q840" s="11" t="str">
        <f>VLOOKUP(Table3[[#This Row],[state id2]],Table3[state id2],1,FALSE)</f>
        <v>R1012</v>
      </c>
      <c r="R840" s="11">
        <f t="shared" si="26"/>
        <v>-3.0174929090501745E-2</v>
      </c>
      <c r="S840" s="11">
        <f t="shared" si="27"/>
        <v>6.2260544656988805E-2</v>
      </c>
    </row>
    <row r="841" spans="1:19" x14ac:dyDescent="0.25">
      <c r="A841" s="20" t="str">
        <f>VLOOKUP('Customer Names'!A841,'Customer Names'!A841:A3176,1,FALSE)</f>
        <v>Id840</v>
      </c>
      <c r="B841" s="20" t="str">
        <f>VLOOKUP(Table6[[#This Row],[NAME]],Table6[NAME],1,FALSE)</f>
        <v>Laura F</v>
      </c>
      <c r="C841" s="11">
        <f>VLOOKUP(Table4[[#This Row],[BMI]],Table4[BMI],1,FALSE)</f>
        <v>38</v>
      </c>
      <c r="D841" s="11">
        <f>VLOOKUP(Table4[[#This Row],[HBA1C]],Table4[HBA1C],1,FALSE)</f>
        <v>8.1300000000000008</v>
      </c>
      <c r="E841" s="11" t="str">
        <f>VLOOKUP(Table4[[#This Row],[Any Transplants]],Table4[Any Transplants],1,FALSE)</f>
        <v>No</v>
      </c>
      <c r="F841" s="11" t="str">
        <f>VLOOKUP(Table4[[#This Row],[Cancer history]],Table4[Cancer history],1,FALSE)</f>
        <v>No</v>
      </c>
      <c r="G841" s="11" t="str">
        <f>VLOOKUP(Table4[[#This Row],[Smoker2]],Table4[Smoker2],1,FALSE)</f>
        <v>NO</v>
      </c>
      <c r="H841" s="11" t="str">
        <f>VLOOKUP(Table4[[#This Row],[Heart Issues]],Table4[Heart Issues],1,FALSE)</f>
        <v>No</v>
      </c>
      <c r="I841" s="11">
        <f>VLOOKUP(Table4[[#This Row],[Number of Major Surgeries]],Table4[Number of Major Surgeries],1,FALSE)</f>
        <v>0</v>
      </c>
      <c r="J841" s="11" t="str">
        <f>VLOOKUP('Medical Examinations'!M841,'Medical Examinations'!M841:M3175,1,FALSE)</f>
        <v>obesity</v>
      </c>
      <c r="K841" s="11" t="str">
        <f>VLOOKUP('Medical Examinations'!N841,'Medical Examinations'!N841:N3175,1,FALSE)</f>
        <v>diabetes</v>
      </c>
      <c r="L841" s="11" t="str">
        <f>VLOOKUP(Table3[[#This Row],[date of birth]],Table3[date of birth],1,FALSE)</f>
        <v>29-Nov-1978</v>
      </c>
      <c r="M841" s="11">
        <f>VLOOKUP(Table3[[#This Row],[age]],Table3[age],1,FALSE)</f>
        <v>44</v>
      </c>
      <c r="N841" s="65">
        <f>VLOOKUP(Table3[[#This Row],[charges2]],Table3[charges2],1,FALSE)</f>
        <v>6938.11</v>
      </c>
      <c r="O841" s="11" t="str">
        <f>VLOOKUP(Table3[[#This Row],[HOSPITAL TIER2]],Table3[HOSPITAL TIER2],1,FALSE)</f>
        <v>tier - 2</v>
      </c>
      <c r="P841" s="11" t="str">
        <f>VLOOKUP(Table3[[#This Row],[city tier2]],Table3[city tier2],1,FALSE)</f>
        <v>tier - 2</v>
      </c>
      <c r="Q841" s="11" t="str">
        <f>VLOOKUP(Table3[[#This Row],[state id2]],Table3[state id2],1,FALSE)</f>
        <v>R1013</v>
      </c>
      <c r="R841" s="11">
        <f t="shared" si="26"/>
        <v>-2.975032697654072E-2</v>
      </c>
      <c r="S841" s="11">
        <f t="shared" si="27"/>
        <v>6.2605246600812403E-2</v>
      </c>
    </row>
    <row r="842" spans="1:19" x14ac:dyDescent="0.25">
      <c r="A842" s="20" t="str">
        <f>VLOOKUP('Customer Names'!A842,'Customer Names'!A842:A3177,1,FALSE)</f>
        <v>Id841</v>
      </c>
      <c r="B842" s="20" t="str">
        <f>VLOOKUP(Table6[[#This Row],[NAME]],Table6[NAME],1,FALSE)</f>
        <v>Amelia F.</v>
      </c>
      <c r="C842" s="11">
        <f>VLOOKUP(Table4[[#This Row],[BMI]],Table4[BMI],1,FALSE)</f>
        <v>35.1</v>
      </c>
      <c r="D842" s="11">
        <f>VLOOKUP(Table4[[#This Row],[HBA1C]],Table4[HBA1C],1,FALSE)</f>
        <v>10.1</v>
      </c>
      <c r="E842" s="11" t="str">
        <f>VLOOKUP(Table4[[#This Row],[Any Transplants]],Table4[Any Transplants],1,FALSE)</f>
        <v>No</v>
      </c>
      <c r="F842" s="11" t="str">
        <f>VLOOKUP(Table4[[#This Row],[Cancer history]],Table4[Cancer history],1,FALSE)</f>
        <v>No</v>
      </c>
      <c r="G842" s="11" t="str">
        <f>VLOOKUP(Table4[[#This Row],[Smoker2]],Table4[Smoker2],1,FALSE)</f>
        <v>NO</v>
      </c>
      <c r="H842" s="11" t="str">
        <f>VLOOKUP(Table4[[#This Row],[Heart Issues]],Table4[Heart Issues],1,FALSE)</f>
        <v>No</v>
      </c>
      <c r="I842" s="11">
        <f>VLOOKUP(Table4[[#This Row],[Number of Major Surgeries]],Table4[Number of Major Surgeries],1,FALSE)</f>
        <v>0</v>
      </c>
      <c r="J842" s="11" t="str">
        <f>VLOOKUP('Medical Examinations'!M842,'Medical Examinations'!M842:M3176,1,FALSE)</f>
        <v>obesity</v>
      </c>
      <c r="K842" s="11" t="str">
        <f>VLOOKUP('Medical Examinations'!N842,'Medical Examinations'!N842:N3176,1,FALSE)</f>
        <v>diabetes</v>
      </c>
      <c r="L842" s="11" t="str">
        <f>VLOOKUP(Table3[[#This Row],[date of birth]],Table3[date of birth],1,FALSE)</f>
        <v>30-Aug-1980</v>
      </c>
      <c r="M842" s="11">
        <f>VLOOKUP(Table3[[#This Row],[age]],Table3[age],1,FALSE)</f>
        <v>42</v>
      </c>
      <c r="N842" s="65">
        <f>VLOOKUP(Table3[[#This Row],[charges2]],Table3[charges2],1,FALSE)</f>
        <v>6940.91</v>
      </c>
      <c r="O842" s="11" t="str">
        <f>VLOOKUP(Table3[[#This Row],[HOSPITAL TIER2]],Table3[HOSPITAL TIER2],1,FALSE)</f>
        <v>tier - 2</v>
      </c>
      <c r="P842" s="11" t="str">
        <f>VLOOKUP(Table3[[#This Row],[city tier2]],Table3[city tier2],1,FALSE)</f>
        <v>tier - 2</v>
      </c>
      <c r="Q842" s="11" t="str">
        <f>VLOOKUP(Table3[[#This Row],[state id2]],Table3[state id2],1,FALSE)</f>
        <v>R1012</v>
      </c>
      <c r="R842" s="11">
        <f t="shared" si="26"/>
        <v>-2.9719413463243947E-2</v>
      </c>
      <c r="S842" s="11">
        <f t="shared" si="27"/>
        <v>6.265059661848818E-2</v>
      </c>
    </row>
    <row r="843" spans="1:19" x14ac:dyDescent="0.25">
      <c r="A843" s="20" t="str">
        <f>VLOOKUP('Customer Names'!A843,'Customer Names'!A843:A3178,1,FALSE)</f>
        <v>Id842</v>
      </c>
      <c r="B843" s="20" t="str">
        <f>VLOOKUP(Table6[[#This Row],[NAME]],Table6[NAME],1,FALSE)</f>
        <v>Amy L.</v>
      </c>
      <c r="C843" s="11">
        <f>VLOOKUP(Table4[[#This Row],[BMI]],Table4[BMI],1,FALSE)</f>
        <v>33.82</v>
      </c>
      <c r="D843" s="11">
        <f>VLOOKUP(Table4[[#This Row],[HBA1C]],Table4[HBA1C],1,FALSE)</f>
        <v>5.89</v>
      </c>
      <c r="E843" s="11" t="str">
        <f>VLOOKUP(Table4[[#This Row],[Any Transplants]],Table4[Any Transplants],1,FALSE)</f>
        <v>No</v>
      </c>
      <c r="F843" s="11" t="str">
        <f>VLOOKUP(Table4[[#This Row],[Cancer history]],Table4[Cancer history],1,FALSE)</f>
        <v>No</v>
      </c>
      <c r="G843" s="11" t="str">
        <f>VLOOKUP(Table4[[#This Row],[Smoker2]],Table4[Smoker2],1,FALSE)</f>
        <v>NO</v>
      </c>
      <c r="H843" s="11" t="str">
        <f>VLOOKUP(Table4[[#This Row],[Heart Issues]],Table4[Heart Issues],1,FALSE)</f>
        <v>yes</v>
      </c>
      <c r="I843" s="11">
        <f>VLOOKUP(Table4[[#This Row],[Number of Major Surgeries]],Table4[Number of Major Surgeries],1,FALSE)</f>
        <v>2</v>
      </c>
      <c r="J843" s="11" t="str">
        <f>VLOOKUP('Medical Examinations'!M843,'Medical Examinations'!M843:M3177,1,FALSE)</f>
        <v>obesity</v>
      </c>
      <c r="K843" s="11" t="str">
        <f>VLOOKUP('Medical Examinations'!N843,'Medical Examinations'!N843:N3177,1,FALSE)</f>
        <v>prediabetes</v>
      </c>
      <c r="L843" s="11" t="str">
        <f>VLOOKUP(Table3[[#This Row],[date of birth]],Table3[date of birth],1,FALSE)</f>
        <v>5-Oct-1980</v>
      </c>
      <c r="M843" s="11">
        <f>VLOOKUP(Table3[[#This Row],[age]],Table3[age],1,FALSE)</f>
        <v>42</v>
      </c>
      <c r="N843" s="65">
        <f>VLOOKUP(Table3[[#This Row],[charges2]],Table3[charges2],1,FALSE)</f>
        <v>6940.94</v>
      </c>
      <c r="O843" s="11" t="str">
        <f>VLOOKUP(Table3[[#This Row],[HOSPITAL TIER2]],Table3[HOSPITAL TIER2],1,FALSE)</f>
        <v>tier - 2</v>
      </c>
      <c r="P843" s="11" t="str">
        <f>VLOOKUP(Table3[[#This Row],[city tier2]],Table3[city tier2],1,FALSE)</f>
        <v>tier - 3</v>
      </c>
      <c r="Q843" s="11" t="str">
        <f>VLOOKUP(Table3[[#This Row],[state id2]],Table3[state id2],1,FALSE)</f>
        <v>R1013</v>
      </c>
      <c r="R843" s="11">
        <f t="shared" si="26"/>
        <v>-2.9605622345000346E-2</v>
      </c>
      <c r="S843" s="11">
        <f t="shared" si="27"/>
        <v>6.297443519307383E-2</v>
      </c>
    </row>
    <row r="844" spans="1:19" x14ac:dyDescent="0.25">
      <c r="A844" s="20" t="str">
        <f>VLOOKUP('Customer Names'!A844,'Customer Names'!A844:A3179,1,FALSE)</f>
        <v>Id843</v>
      </c>
      <c r="B844" s="20" t="str">
        <f>VLOOKUP(Table6[[#This Row],[NAME]],Table6[NAME],1,FALSE)</f>
        <v>Katie J</v>
      </c>
      <c r="C844" s="11">
        <f>VLOOKUP(Table4[[#This Row],[BMI]],Table4[BMI],1,FALSE)</f>
        <v>37.43</v>
      </c>
      <c r="D844" s="11">
        <f>VLOOKUP(Table4[[#This Row],[HBA1C]],Table4[HBA1C],1,FALSE)</f>
        <v>4.97</v>
      </c>
      <c r="E844" s="11" t="str">
        <f>VLOOKUP(Table4[[#This Row],[Any Transplants]],Table4[Any Transplants],1,FALSE)</f>
        <v>No</v>
      </c>
      <c r="F844" s="11" t="str">
        <f>VLOOKUP(Table4[[#This Row],[Cancer history]],Table4[Cancer history],1,FALSE)</f>
        <v>No</v>
      </c>
      <c r="G844" s="11" t="str">
        <f>VLOOKUP(Table4[[#This Row],[Smoker2]],Table4[Smoker2],1,FALSE)</f>
        <v>NO</v>
      </c>
      <c r="H844" s="11" t="str">
        <f>VLOOKUP(Table4[[#This Row],[Heart Issues]],Table4[Heart Issues],1,FALSE)</f>
        <v>No</v>
      </c>
      <c r="I844" s="11">
        <f>VLOOKUP(Table4[[#This Row],[Number of Major Surgeries]],Table4[Number of Major Surgeries],1,FALSE)</f>
        <v>2</v>
      </c>
      <c r="J844" s="11" t="str">
        <f>VLOOKUP('Medical Examinations'!M844,'Medical Examinations'!M844:M3178,1,FALSE)</f>
        <v>obesity</v>
      </c>
      <c r="K844" s="11" t="str">
        <f>VLOOKUP('Medical Examinations'!N844,'Medical Examinations'!N844:N3178,1,FALSE)</f>
        <v>normal</v>
      </c>
      <c r="L844" s="11" t="str">
        <f>VLOOKUP(Table3[[#This Row],[date of birth]],Table3[date of birth],1,FALSE)</f>
        <v>15-Dec-1978</v>
      </c>
      <c r="M844" s="11">
        <f>VLOOKUP(Table3[[#This Row],[age]],Table3[age],1,FALSE)</f>
        <v>44</v>
      </c>
      <c r="N844" s="65">
        <f>VLOOKUP(Table3[[#This Row],[charges2]],Table3[charges2],1,FALSE)</f>
        <v>6948.7</v>
      </c>
      <c r="O844" s="11" t="str">
        <f>VLOOKUP(Table3[[#This Row],[HOSPITAL TIER2]],Table3[HOSPITAL TIER2],1,FALSE)</f>
        <v>tier - 1</v>
      </c>
      <c r="P844" s="11" t="str">
        <f>VLOOKUP(Table3[[#This Row],[city tier2]],Table3[city tier2],1,FALSE)</f>
        <v>tier - 2</v>
      </c>
      <c r="Q844" s="11" t="str">
        <f>VLOOKUP(Table3[[#This Row],[state id2]],Table3[state id2],1,FALSE)</f>
        <v>R1012</v>
      </c>
      <c r="R844" s="11">
        <f t="shared" si="26"/>
        <v>-2.9513988326317592E-2</v>
      </c>
      <c r="S844" s="11">
        <f t="shared" si="27"/>
        <v>6.2942824807426981E-2</v>
      </c>
    </row>
    <row r="845" spans="1:19" x14ac:dyDescent="0.25">
      <c r="A845" s="20" t="str">
        <f>VLOOKUP('Customer Names'!A845,'Customer Names'!A845:A3180,1,FALSE)</f>
        <v>Id844</v>
      </c>
      <c r="B845" s="20" t="str">
        <f>VLOOKUP(Table6[[#This Row],[NAME]],Table6[NAME],1,FALSE)</f>
        <v>Laura E.</v>
      </c>
      <c r="C845" s="11">
        <f>VLOOKUP(Table4[[#This Row],[BMI]],Table4[BMI],1,FALSE)</f>
        <v>30.5</v>
      </c>
      <c r="D845" s="11">
        <f>VLOOKUP(Table4[[#This Row],[HBA1C]],Table4[HBA1C],1,FALSE)</f>
        <v>9.9</v>
      </c>
      <c r="E845" s="11" t="str">
        <f>VLOOKUP(Table4[[#This Row],[Any Transplants]],Table4[Any Transplants],1,FALSE)</f>
        <v>No</v>
      </c>
      <c r="F845" s="11" t="str">
        <f>VLOOKUP(Table4[[#This Row],[Cancer history]],Table4[Cancer history],1,FALSE)</f>
        <v>No</v>
      </c>
      <c r="G845" s="11" t="str">
        <f>VLOOKUP(Table4[[#This Row],[Smoker2]],Table4[Smoker2],1,FALSE)</f>
        <v>NO</v>
      </c>
      <c r="H845" s="11" t="str">
        <f>VLOOKUP(Table4[[#This Row],[Heart Issues]],Table4[Heart Issues],1,FALSE)</f>
        <v>No</v>
      </c>
      <c r="I845" s="11">
        <f>VLOOKUP(Table4[[#This Row],[Number of Major Surgeries]],Table4[Number of Major Surgeries],1,FALSE)</f>
        <v>0</v>
      </c>
      <c r="J845" s="11" t="str">
        <f>VLOOKUP('Medical Examinations'!M845,'Medical Examinations'!M845:M3179,1,FALSE)</f>
        <v>obesity</v>
      </c>
      <c r="K845" s="11" t="str">
        <f>VLOOKUP('Medical Examinations'!N845,'Medical Examinations'!N845:N3179,1,FALSE)</f>
        <v>diabetes</v>
      </c>
      <c r="L845" s="11" t="str">
        <f>VLOOKUP(Table3[[#This Row],[date of birth]],Table3[date of birth],1,FALSE)</f>
        <v>18-Aug-1980</v>
      </c>
      <c r="M845" s="11">
        <f>VLOOKUP(Table3[[#This Row],[age]],Table3[age],1,FALSE)</f>
        <v>42</v>
      </c>
      <c r="N845" s="65">
        <f>VLOOKUP(Table3[[#This Row],[charges2]],Table3[charges2],1,FALSE)</f>
        <v>6951.12</v>
      </c>
      <c r="O845" s="11" t="str">
        <f>VLOOKUP(Table3[[#This Row],[HOSPITAL TIER2]],Table3[HOSPITAL TIER2],1,FALSE)</f>
        <v>tier - 2</v>
      </c>
      <c r="P845" s="11" t="str">
        <f>VLOOKUP(Table3[[#This Row],[city tier2]],Table3[city tier2],1,FALSE)</f>
        <v>tier - 2</v>
      </c>
      <c r="Q845" s="11" t="str">
        <f>VLOOKUP(Table3[[#This Row],[state id2]],Table3[state id2],1,FALSE)</f>
        <v>R1013</v>
      </c>
      <c r="R845" s="11">
        <f t="shared" si="26"/>
        <v>-2.9483772565907156E-2</v>
      </c>
      <c r="S845" s="11">
        <f t="shared" si="27"/>
        <v>6.2926995531328259E-2</v>
      </c>
    </row>
    <row r="846" spans="1:19" x14ac:dyDescent="0.25">
      <c r="A846" s="20" t="str">
        <f>VLOOKUP('Customer Names'!A846,'Customer Names'!A846:A3181,1,FALSE)</f>
        <v>Id845</v>
      </c>
      <c r="B846" s="20" t="str">
        <f>VLOOKUP(Table6[[#This Row],[NAME]],Table6[NAME],1,FALSE)</f>
        <v>.  Mayumi</v>
      </c>
      <c r="C846" s="11">
        <f>VLOOKUP(Table4[[#This Row],[BMI]],Table4[BMI],1,FALSE)</f>
        <v>24.53</v>
      </c>
      <c r="D846" s="11">
        <f>VLOOKUP(Table4[[#This Row],[HBA1C]],Table4[HBA1C],1,FALSE)</f>
        <v>9.0500000000000007</v>
      </c>
      <c r="E846" s="11" t="str">
        <f>VLOOKUP(Table4[[#This Row],[Any Transplants]],Table4[Any Transplants],1,FALSE)</f>
        <v>No</v>
      </c>
      <c r="F846" s="11" t="str">
        <f>VLOOKUP(Table4[[#This Row],[Cancer history]],Table4[Cancer history],1,FALSE)</f>
        <v>No</v>
      </c>
      <c r="G846" s="11" t="str">
        <f>VLOOKUP(Table4[[#This Row],[Smoker2]],Table4[Smoker2],1,FALSE)</f>
        <v>NO</v>
      </c>
      <c r="H846" s="11" t="str">
        <f>VLOOKUP(Table4[[#This Row],[Heart Issues]],Table4[Heart Issues],1,FALSE)</f>
        <v>No</v>
      </c>
      <c r="I846" s="11">
        <f>VLOOKUP(Table4[[#This Row],[Number of Major Surgeries]],Table4[Number of Major Surgeries],1,FALSE)</f>
        <v>0</v>
      </c>
      <c r="J846" s="11" t="str">
        <f>VLOOKUP('Medical Examinations'!M846,'Medical Examinations'!M846:M3180,1,FALSE)</f>
        <v>normal weight</v>
      </c>
      <c r="K846" s="11" t="str">
        <f>VLOOKUP('Medical Examinations'!N846,'Medical Examinations'!N846:N3180,1,FALSE)</f>
        <v>diabetes</v>
      </c>
      <c r="L846" s="11" t="str">
        <f>VLOOKUP(Table3[[#This Row],[date of birth]],Table3[date of birth],1,FALSE)</f>
        <v>3-Jun-1975</v>
      </c>
      <c r="M846" s="11">
        <f>VLOOKUP(Table3[[#This Row],[age]],Table3[age],1,FALSE)</f>
        <v>48</v>
      </c>
      <c r="N846" s="65">
        <f>VLOOKUP(Table3[[#This Row],[charges2]],Table3[charges2],1,FALSE)</f>
        <v>6965.21</v>
      </c>
      <c r="O846" s="11" t="str">
        <f>VLOOKUP(Table3[[#This Row],[HOSPITAL TIER2]],Table3[HOSPITAL TIER2],1,FALSE)</f>
        <v>tier - 2</v>
      </c>
      <c r="P846" s="11" t="str">
        <f>VLOOKUP(Table3[[#This Row],[city tier2]],Table3[city tier2],1,FALSE)</f>
        <v>tier - 3</v>
      </c>
      <c r="Q846" s="11" t="str">
        <f>VLOOKUP(Table3[[#This Row],[state id2]],Table3[state id2],1,FALSE)</f>
        <v>R1013</v>
      </c>
      <c r="R846" s="11">
        <f t="shared" si="26"/>
        <v>-2.9452513835550261E-2</v>
      </c>
      <c r="S846" s="11">
        <f t="shared" si="27"/>
        <v>6.3231375842658255E-2</v>
      </c>
    </row>
    <row r="847" spans="1:19" x14ac:dyDescent="0.25">
      <c r="A847" s="20" t="str">
        <f>VLOOKUP('Customer Names'!A847,'Customer Names'!A847:A3182,1,FALSE)</f>
        <v>Id846</v>
      </c>
      <c r="B847" s="20" t="str">
        <f>VLOOKUP(Table6[[#This Row],[NAME]],Table6[NAME],1,FALSE)</f>
        <v>Vanessa</v>
      </c>
      <c r="C847" s="11">
        <f>VLOOKUP(Table4[[#This Row],[BMI]],Table4[BMI],1,FALSE)</f>
        <v>25.74</v>
      </c>
      <c r="D847" s="11">
        <f>VLOOKUP(Table4[[#This Row],[HBA1C]],Table4[HBA1C],1,FALSE)</f>
        <v>10.93</v>
      </c>
      <c r="E847" s="11" t="str">
        <f>VLOOKUP(Table4[[#This Row],[Any Transplants]],Table4[Any Transplants],1,FALSE)</f>
        <v>No</v>
      </c>
      <c r="F847" s="11" t="str">
        <f>VLOOKUP(Table4[[#This Row],[Cancer history]],Table4[Cancer history],1,FALSE)</f>
        <v>No</v>
      </c>
      <c r="G847" s="11" t="str">
        <f>VLOOKUP(Table4[[#This Row],[Smoker2]],Table4[Smoker2],1,FALSE)</f>
        <v>NO</v>
      </c>
      <c r="H847" s="11" t="str">
        <f>VLOOKUP(Table4[[#This Row],[Heart Issues]],Table4[Heart Issues],1,FALSE)</f>
        <v>No</v>
      </c>
      <c r="I847" s="11">
        <f>VLOOKUP(Table4[[#This Row],[Number of Major Surgeries]],Table4[Number of Major Surgeries],1,FALSE)</f>
        <v>0</v>
      </c>
      <c r="J847" s="11" t="str">
        <f>VLOOKUP('Medical Examinations'!M847,'Medical Examinations'!M847:M3181,1,FALSE)</f>
        <v>over weight</v>
      </c>
      <c r="K847" s="11" t="str">
        <f>VLOOKUP('Medical Examinations'!N847,'Medical Examinations'!N847:N3181,1,FALSE)</f>
        <v>diabetes</v>
      </c>
      <c r="L847" s="11" t="str">
        <f>VLOOKUP(Table3[[#This Row],[date of birth]],Table3[date of birth],1,FALSE)</f>
        <v>10-Dec-1985</v>
      </c>
      <c r="M847" s="11">
        <f>VLOOKUP(Table3[[#This Row],[age]],Table3[age],1,FALSE)</f>
        <v>37</v>
      </c>
      <c r="N847" s="65">
        <f>VLOOKUP(Table3[[#This Row],[charges2]],Table3[charges2],1,FALSE)</f>
        <v>6985.51</v>
      </c>
      <c r="O847" s="11" t="str">
        <f>VLOOKUP(Table3[[#This Row],[HOSPITAL TIER2]],Table3[HOSPITAL TIER2],1,FALSE)</f>
        <v>tier - 2</v>
      </c>
      <c r="P847" s="11" t="str">
        <f>VLOOKUP(Table3[[#This Row],[city tier2]],Table3[city tier2],1,FALSE)</f>
        <v>tier - 2</v>
      </c>
      <c r="Q847" s="11" t="str">
        <f>VLOOKUP(Table3[[#This Row],[state id2]],Table3[state id2],1,FALSE)</f>
        <v>R1019</v>
      </c>
      <c r="R847" s="11">
        <f t="shared" si="26"/>
        <v>-2.9353699403605112E-2</v>
      </c>
      <c r="S847" s="11">
        <f t="shared" si="27"/>
        <v>6.3037761149633026E-2</v>
      </c>
    </row>
    <row r="848" spans="1:19" x14ac:dyDescent="0.25">
      <c r="A848" s="20" t="str">
        <f>VLOOKUP('Customer Names'!A848,'Customer Names'!A848:A3183,1,FALSE)</f>
        <v>Id847</v>
      </c>
      <c r="B848" s="20" t="str">
        <f>VLOOKUP(Table6[[#This Row],[NAME]],Table6[NAME],1,FALSE)</f>
        <v>Natali N</v>
      </c>
      <c r="C848" s="11">
        <f>VLOOKUP(Table4[[#This Row],[BMI]],Table4[BMI],1,FALSE)</f>
        <v>34.08</v>
      </c>
      <c r="D848" s="11">
        <f>VLOOKUP(Table4[[#This Row],[HBA1C]],Table4[HBA1C],1,FALSE)</f>
        <v>7.58</v>
      </c>
      <c r="E848" s="11" t="str">
        <f>VLOOKUP(Table4[[#This Row],[Any Transplants]],Table4[Any Transplants],1,FALSE)</f>
        <v>No</v>
      </c>
      <c r="F848" s="11" t="str">
        <f>VLOOKUP(Table4[[#This Row],[Cancer history]],Table4[Cancer history],1,FALSE)</f>
        <v>No</v>
      </c>
      <c r="G848" s="11" t="str">
        <f>VLOOKUP(Table4[[#This Row],[Smoker2]],Table4[Smoker2],1,FALSE)</f>
        <v>NO</v>
      </c>
      <c r="H848" s="11" t="str">
        <f>VLOOKUP(Table4[[#This Row],[Heart Issues]],Table4[Heart Issues],1,FALSE)</f>
        <v>yes</v>
      </c>
      <c r="I848" s="11">
        <f>VLOOKUP(Table4[[#This Row],[Number of Major Surgeries]],Table4[Number of Major Surgeries],1,FALSE)</f>
        <v>2</v>
      </c>
      <c r="J848" s="11" t="str">
        <f>VLOOKUP('Medical Examinations'!M848,'Medical Examinations'!M848:M3182,1,FALSE)</f>
        <v>obesity</v>
      </c>
      <c r="K848" s="11" t="str">
        <f>VLOOKUP('Medical Examinations'!N848,'Medical Examinations'!N848:N3182,1,FALSE)</f>
        <v>diabetes</v>
      </c>
      <c r="L848" s="11" t="str">
        <f>VLOOKUP(Table3[[#This Row],[date of birth]],Table3[date of birth],1,FALSE)</f>
        <v>18-Oct-1982</v>
      </c>
      <c r="M848" s="11">
        <f>VLOOKUP(Table3[[#This Row],[age]],Table3[age],1,FALSE)</f>
        <v>40</v>
      </c>
      <c r="N848" s="65">
        <f>VLOOKUP(Table3[[#This Row],[charges2]],Table3[charges2],1,FALSE)</f>
        <v>6986.7</v>
      </c>
      <c r="O848" s="11" t="str">
        <f>VLOOKUP(Table3[[#This Row],[HOSPITAL TIER2]],Table3[HOSPITAL TIER2],1,FALSE)</f>
        <v>tier - 3</v>
      </c>
      <c r="P848" s="11" t="str">
        <f>VLOOKUP(Table3[[#This Row],[city tier2]],Table3[city tier2],1,FALSE)</f>
        <v>tier - 1</v>
      </c>
      <c r="Q848" s="11" t="str">
        <f>VLOOKUP(Table3[[#This Row],[state id2]],Table3[state id2],1,FALSE)</f>
        <v>R1012</v>
      </c>
      <c r="R848" s="11">
        <f t="shared" si="26"/>
        <v>-2.9531290543085214E-2</v>
      </c>
      <c r="S848" s="11">
        <f t="shared" si="27"/>
        <v>6.4052386465394712E-2</v>
      </c>
    </row>
    <row r="849" spans="1:19" x14ac:dyDescent="0.25">
      <c r="A849" s="20" t="str">
        <f>VLOOKUP('Customer Names'!A849,'Customer Names'!A849:A3184,1,FALSE)</f>
        <v>Id848</v>
      </c>
      <c r="B849" s="20" t="str">
        <f>VLOOKUP(Table6[[#This Row],[NAME]],Table6[NAME],1,FALSE)</f>
        <v>Beth</v>
      </c>
      <c r="C849" s="11">
        <f>VLOOKUP(Table4[[#This Row],[BMI]],Table4[BMI],1,FALSE)</f>
        <v>31.35</v>
      </c>
      <c r="D849" s="11">
        <f>VLOOKUP(Table4[[#This Row],[HBA1C]],Table4[HBA1C],1,FALSE)</f>
        <v>11</v>
      </c>
      <c r="E849" s="11" t="str">
        <f>VLOOKUP(Table4[[#This Row],[Any Transplants]],Table4[Any Transplants],1,FALSE)</f>
        <v>No</v>
      </c>
      <c r="F849" s="11" t="str">
        <f>VLOOKUP(Table4[[#This Row],[Cancer history]],Table4[Cancer history],1,FALSE)</f>
        <v>Yes</v>
      </c>
      <c r="G849" s="11" t="str">
        <f>VLOOKUP(Table4[[#This Row],[Smoker2]],Table4[Smoker2],1,FALSE)</f>
        <v>NO</v>
      </c>
      <c r="H849" s="11" t="str">
        <f>VLOOKUP(Table4[[#This Row],[Heart Issues]],Table4[Heart Issues],1,FALSE)</f>
        <v>yes</v>
      </c>
      <c r="I849" s="11">
        <f>VLOOKUP(Table4[[#This Row],[Number of Major Surgeries]],Table4[Number of Major Surgeries],1,FALSE)</f>
        <v>1</v>
      </c>
      <c r="J849" s="11" t="str">
        <f>VLOOKUP('Medical Examinations'!M849,'Medical Examinations'!M849:M3183,1,FALSE)</f>
        <v>obesity</v>
      </c>
      <c r="K849" s="11" t="str">
        <f>VLOOKUP('Medical Examinations'!N849,'Medical Examinations'!N849:N3183,1,FALSE)</f>
        <v>diabetes</v>
      </c>
      <c r="L849" s="11" t="str">
        <f>VLOOKUP(Table3[[#This Row],[date of birth]],Table3[date of birth],1,FALSE)</f>
        <v>1-Sep-1982</v>
      </c>
      <c r="M849" s="11">
        <f>VLOOKUP(Table3[[#This Row],[age]],Table3[age],1,FALSE)</f>
        <v>40</v>
      </c>
      <c r="N849" s="65">
        <f>VLOOKUP(Table3[[#This Row],[charges2]],Table3[charges2],1,FALSE)</f>
        <v>6989.95</v>
      </c>
      <c r="O849" s="11" t="str">
        <f>VLOOKUP(Table3[[#This Row],[HOSPITAL TIER2]],Table3[HOSPITAL TIER2],1,FALSE)</f>
        <v>tier - 2</v>
      </c>
      <c r="P849" s="11" t="str">
        <f>VLOOKUP(Table3[[#This Row],[city tier2]],Table3[city tier2],1,FALSE)</f>
        <v>tier - 1</v>
      </c>
      <c r="Q849" s="11" t="str">
        <f>VLOOKUP(Table3[[#This Row],[state id2]],Table3[state id2],1,FALSE)</f>
        <v>R1013</v>
      </c>
      <c r="R849" s="11">
        <f t="shared" si="26"/>
        <v>-2.9360071943626071E-2</v>
      </c>
      <c r="S849" s="11">
        <f t="shared" si="27"/>
        <v>6.4209954286591098E-2</v>
      </c>
    </row>
    <row r="850" spans="1:19" x14ac:dyDescent="0.25">
      <c r="A850" s="20" t="str">
        <f>VLOOKUP('Customer Names'!A850,'Customer Names'!A850:A3185,1,FALSE)</f>
        <v>Id849</v>
      </c>
      <c r="B850" s="20" t="str">
        <f>VLOOKUP(Table6[[#This Row],[NAME]],Table6[NAME],1,FALSE)</f>
        <v>Alex</v>
      </c>
      <c r="C850" s="11">
        <f>VLOOKUP(Table4[[#This Row],[BMI]],Table4[BMI],1,FALSE)</f>
        <v>26.79</v>
      </c>
      <c r="D850" s="11">
        <f>VLOOKUP(Table4[[#This Row],[HBA1C]],Table4[HBA1C],1,FALSE)</f>
        <v>5.0599999999999996</v>
      </c>
      <c r="E850" s="11" t="str">
        <f>VLOOKUP(Table4[[#This Row],[Any Transplants]],Table4[Any Transplants],1,FALSE)</f>
        <v>No</v>
      </c>
      <c r="F850" s="11" t="str">
        <f>VLOOKUP(Table4[[#This Row],[Cancer history]],Table4[Cancer history],1,FALSE)</f>
        <v>No</v>
      </c>
      <c r="G850" s="11" t="str">
        <f>VLOOKUP(Table4[[#This Row],[Smoker2]],Table4[Smoker2],1,FALSE)</f>
        <v>NO</v>
      </c>
      <c r="H850" s="11" t="str">
        <f>VLOOKUP(Table4[[#This Row],[Heart Issues]],Table4[Heart Issues],1,FALSE)</f>
        <v>No</v>
      </c>
      <c r="I850" s="11">
        <f>VLOOKUP(Table4[[#This Row],[Number of Major Surgeries]],Table4[Number of Major Surgeries],1,FALSE)</f>
        <v>1</v>
      </c>
      <c r="J850" s="11" t="str">
        <f>VLOOKUP('Medical Examinations'!M850,'Medical Examinations'!M850:M3184,1,FALSE)</f>
        <v>over weight</v>
      </c>
      <c r="K850" s="11" t="str">
        <f>VLOOKUP('Medical Examinations'!N850,'Medical Examinations'!N850:N3184,1,FALSE)</f>
        <v>normal</v>
      </c>
      <c r="L850" s="11" t="str">
        <f>VLOOKUP(Table3[[#This Row],[date of birth]],Table3[date of birth],1,FALSE)</f>
        <v>6-Jul-1969</v>
      </c>
      <c r="M850" s="11">
        <f>VLOOKUP(Table3[[#This Row],[age]],Table3[age],1,FALSE)</f>
        <v>53</v>
      </c>
      <c r="N850" s="65">
        <f>VLOOKUP(Table3[[#This Row],[charges2]],Table3[charges2],1,FALSE)</f>
        <v>7003.1</v>
      </c>
      <c r="O850" s="11" t="str">
        <f>VLOOKUP(Table3[[#This Row],[HOSPITAL TIER2]],Table3[HOSPITAL TIER2],1,FALSE)</f>
        <v>tier - 2</v>
      </c>
      <c r="P850" s="11" t="str">
        <f>VLOOKUP(Table3[[#This Row],[city tier2]],Table3[city tier2],1,FALSE)</f>
        <v>tier - 3</v>
      </c>
      <c r="Q850" s="11" t="str">
        <f>VLOOKUP(Table3[[#This Row],[state id2]],Table3[state id2],1,FALSE)</f>
        <v>R1013</v>
      </c>
      <c r="R850" s="11">
        <f t="shared" si="26"/>
        <v>-2.9277531991165666E-2</v>
      </c>
      <c r="S850" s="11">
        <f t="shared" si="27"/>
        <v>6.4881454250085138E-2</v>
      </c>
    </row>
    <row r="851" spans="1:19" x14ac:dyDescent="0.25">
      <c r="A851" s="20" t="str">
        <f>VLOOKUP('Customer Names'!A851,'Customer Names'!A851:A3186,1,FALSE)</f>
        <v>Id850</v>
      </c>
      <c r="B851" s="20" t="str">
        <f>VLOOKUP(Table6[[#This Row],[NAME]],Table6[NAME],1,FALSE)</f>
        <v>Spencer</v>
      </c>
      <c r="C851" s="11">
        <f>VLOOKUP(Table4[[#This Row],[BMI]],Table4[BMI],1,FALSE)</f>
        <v>42.78</v>
      </c>
      <c r="D851" s="11">
        <f>VLOOKUP(Table4[[#This Row],[HBA1C]],Table4[HBA1C],1,FALSE)</f>
        <v>6.11</v>
      </c>
      <c r="E851" s="11" t="str">
        <f>VLOOKUP(Table4[[#This Row],[Any Transplants]],Table4[Any Transplants],1,FALSE)</f>
        <v>No</v>
      </c>
      <c r="F851" s="11" t="str">
        <f>VLOOKUP(Table4[[#This Row],[Cancer history]],Table4[Cancer history],1,FALSE)</f>
        <v>No</v>
      </c>
      <c r="G851" s="11" t="str">
        <f>VLOOKUP(Table4[[#This Row],[Smoker2]],Table4[Smoker2],1,FALSE)</f>
        <v>NO</v>
      </c>
      <c r="H851" s="11" t="str">
        <f>VLOOKUP(Table4[[#This Row],[Heart Issues]],Table4[Heart Issues],1,FALSE)</f>
        <v>yes</v>
      </c>
      <c r="I851" s="11">
        <f>VLOOKUP(Table4[[#This Row],[Number of Major Surgeries]],Table4[Number of Major Surgeries],1,FALSE)</f>
        <v>1</v>
      </c>
      <c r="J851" s="11" t="str">
        <f>VLOOKUP('Medical Examinations'!M851,'Medical Examinations'!M851:M3185,1,FALSE)</f>
        <v>obesity</v>
      </c>
      <c r="K851" s="11" t="str">
        <f>VLOOKUP('Medical Examinations'!N851,'Medical Examinations'!N851:N3185,1,FALSE)</f>
        <v>prediabetes</v>
      </c>
      <c r="L851" s="11" t="str">
        <f>VLOOKUP(Table3[[#This Row],[date of birth]],Table3[date of birth],1,FALSE)</f>
        <v>2-Jun-1978</v>
      </c>
      <c r="M851" s="11">
        <f>VLOOKUP(Table3[[#This Row],[age]],Table3[age],1,FALSE)</f>
        <v>45</v>
      </c>
      <c r="N851" s="65">
        <f>VLOOKUP(Table3[[#This Row],[charges2]],Table3[charges2],1,FALSE)</f>
        <v>7033.08</v>
      </c>
      <c r="O851" s="11" t="str">
        <f>VLOOKUP(Table3[[#This Row],[HOSPITAL TIER2]],Table3[HOSPITAL TIER2],1,FALSE)</f>
        <v>tier - 2</v>
      </c>
      <c r="P851" s="11" t="str">
        <f>VLOOKUP(Table3[[#This Row],[city tier2]],Table3[city tier2],1,FALSE)</f>
        <v>tier - 2</v>
      </c>
      <c r="Q851" s="11" t="str">
        <f>VLOOKUP(Table3[[#This Row],[state id2]],Table3[state id2],1,FALSE)</f>
        <v>R1013</v>
      </c>
      <c r="R851" s="11">
        <f t="shared" si="26"/>
        <v>-2.9160141886715993E-2</v>
      </c>
      <c r="S851" s="11">
        <f t="shared" si="27"/>
        <v>6.5181120841704618E-2</v>
      </c>
    </row>
    <row r="852" spans="1:19" x14ac:dyDescent="0.25">
      <c r="A852" s="20" t="str">
        <f>VLOOKUP('Customer Names'!A852,'Customer Names'!A852:A3187,1,FALSE)</f>
        <v>Id851</v>
      </c>
      <c r="B852" s="20" t="str">
        <f>VLOOKUP(Table6[[#This Row],[NAME]],Table6[NAME],1,FALSE)</f>
        <v>Andee W.</v>
      </c>
      <c r="C852" s="11">
        <f>VLOOKUP(Table4[[#This Row],[BMI]],Table4[BMI],1,FALSE)</f>
        <v>46.75</v>
      </c>
      <c r="D852" s="11">
        <f>VLOOKUP(Table4[[#This Row],[HBA1C]],Table4[HBA1C],1,FALSE)</f>
        <v>6.66</v>
      </c>
      <c r="E852" s="11" t="str">
        <f>VLOOKUP(Table4[[#This Row],[Any Transplants]],Table4[Any Transplants],1,FALSE)</f>
        <v>No</v>
      </c>
      <c r="F852" s="11" t="str">
        <f>VLOOKUP(Table4[[#This Row],[Cancer history]],Table4[Cancer history],1,FALSE)</f>
        <v>No</v>
      </c>
      <c r="G852" s="11" t="str">
        <f>VLOOKUP(Table4[[#This Row],[Smoker2]],Table4[Smoker2],1,FALSE)</f>
        <v>NO</v>
      </c>
      <c r="H852" s="11" t="str">
        <f>VLOOKUP(Table4[[#This Row],[Heart Issues]],Table4[Heart Issues],1,FALSE)</f>
        <v>yes</v>
      </c>
      <c r="I852" s="11">
        <f>VLOOKUP(Table4[[#This Row],[Number of Major Surgeries]],Table4[Number of Major Surgeries],1,FALSE)</f>
        <v>2</v>
      </c>
      <c r="J852" s="11" t="str">
        <f>VLOOKUP('Medical Examinations'!M852,'Medical Examinations'!M852:M3186,1,FALSE)</f>
        <v>obesity</v>
      </c>
      <c r="K852" s="11" t="str">
        <f>VLOOKUP('Medical Examinations'!N852,'Medical Examinations'!N852:N3186,1,FALSE)</f>
        <v>diabetes</v>
      </c>
      <c r="L852" s="11" t="str">
        <f>VLOOKUP(Table3[[#This Row],[date of birth]],Table3[date of birth],1,FALSE)</f>
        <v>29-Oct-1995</v>
      </c>
      <c r="M852" s="11">
        <f>VLOOKUP(Table3[[#This Row],[age]],Table3[age],1,FALSE)</f>
        <v>27</v>
      </c>
      <c r="N852" s="65">
        <f>VLOOKUP(Table3[[#This Row],[charges2]],Table3[charges2],1,FALSE)</f>
        <v>7042.11</v>
      </c>
      <c r="O852" s="11" t="str">
        <f>VLOOKUP(Table3[[#This Row],[HOSPITAL TIER2]],Table3[HOSPITAL TIER2],1,FALSE)</f>
        <v>tier - 2</v>
      </c>
      <c r="P852" s="11" t="str">
        <f>VLOOKUP(Table3[[#This Row],[city tier2]],Table3[city tier2],1,FALSE)</f>
        <v>tier - 3</v>
      </c>
      <c r="Q852" s="11" t="str">
        <f>VLOOKUP(Table3[[#This Row],[state id2]],Table3[state id2],1,FALSE)</f>
        <v>R1012</v>
      </c>
      <c r="R852" s="11">
        <f t="shared" si="26"/>
        <v>-2.92233836261412E-2</v>
      </c>
      <c r="S852" s="11">
        <f t="shared" si="27"/>
        <v>6.5183468446116791E-2</v>
      </c>
    </row>
    <row r="853" spans="1:19" x14ac:dyDescent="0.25">
      <c r="A853" s="20" t="str">
        <f>VLOOKUP('Customer Names'!A853,'Customer Names'!A853:A3188,1,FALSE)</f>
        <v>Id852</v>
      </c>
      <c r="B853" s="20" t="str">
        <f>VLOOKUP(Table6[[#This Row],[NAME]],Table6[NAME],1,FALSE)</f>
        <v>.  Amy</v>
      </c>
      <c r="C853" s="11">
        <f>VLOOKUP(Table4[[#This Row],[BMI]],Table4[BMI],1,FALSE)</f>
        <v>32.15</v>
      </c>
      <c r="D853" s="11">
        <f>VLOOKUP(Table4[[#This Row],[HBA1C]],Table4[HBA1C],1,FALSE)</f>
        <v>4.0199999999999996</v>
      </c>
      <c r="E853" s="11" t="str">
        <f>VLOOKUP(Table4[[#This Row],[Any Transplants]],Table4[Any Transplants],1,FALSE)</f>
        <v>No</v>
      </c>
      <c r="F853" s="11" t="str">
        <f>VLOOKUP(Table4[[#This Row],[Cancer history]],Table4[Cancer history],1,FALSE)</f>
        <v>Yes</v>
      </c>
      <c r="G853" s="11" t="str">
        <f>VLOOKUP(Table4[[#This Row],[Smoker2]],Table4[Smoker2],1,FALSE)</f>
        <v>NO</v>
      </c>
      <c r="H853" s="11" t="str">
        <f>VLOOKUP(Table4[[#This Row],[Heart Issues]],Table4[Heart Issues],1,FALSE)</f>
        <v>yes</v>
      </c>
      <c r="I853" s="11">
        <f>VLOOKUP(Table4[[#This Row],[Number of Major Surgeries]],Table4[Number of Major Surgeries],1,FALSE)</f>
        <v>1</v>
      </c>
      <c r="J853" s="11" t="str">
        <f>VLOOKUP('Medical Examinations'!M853,'Medical Examinations'!M853:M3187,1,FALSE)</f>
        <v>obesity</v>
      </c>
      <c r="K853" s="11" t="str">
        <f>VLOOKUP('Medical Examinations'!N853,'Medical Examinations'!N853:N3187,1,FALSE)</f>
        <v>normal</v>
      </c>
      <c r="L853" s="11" t="str">
        <f>VLOOKUP(Table3[[#This Row],[date of birth]],Table3[date of birth],1,FALSE)</f>
        <v>26-Jul-1980</v>
      </c>
      <c r="M853" s="11">
        <f>VLOOKUP(Table3[[#This Row],[age]],Table3[age],1,FALSE)</f>
        <v>42</v>
      </c>
      <c r="N853" s="65">
        <f>VLOOKUP(Table3[[#This Row],[charges2]],Table3[charges2],1,FALSE)</f>
        <v>7045.5</v>
      </c>
      <c r="O853" s="11" t="str">
        <f>VLOOKUP(Table3[[#This Row],[HOSPITAL TIER2]],Table3[HOSPITAL TIER2],1,FALSE)</f>
        <v>tier - 2</v>
      </c>
      <c r="P853" s="11" t="str">
        <f>VLOOKUP(Table3[[#This Row],[city tier2]],Table3[city tier2],1,FALSE)</f>
        <v>tier - 1</v>
      </c>
      <c r="Q853" s="11" t="str">
        <f>VLOOKUP(Table3[[#This Row],[state id2]],Table3[state id2],1,FALSE)</f>
        <v>R1011</v>
      </c>
      <c r="R853" s="11">
        <f t="shared" si="26"/>
        <v>-2.700240131499999E-2</v>
      </c>
      <c r="S853" s="11">
        <f t="shared" si="27"/>
        <v>6.5364799237010315E-2</v>
      </c>
    </row>
    <row r="854" spans="1:19" x14ac:dyDescent="0.25">
      <c r="A854" s="20" t="str">
        <f>VLOOKUP('Customer Names'!A854,'Customer Names'!A854:A3189,1,FALSE)</f>
        <v>Id853</v>
      </c>
      <c r="B854" s="20" t="str">
        <f>VLOOKUP(Table6[[#This Row],[NAME]],Table6[NAME],1,FALSE)</f>
        <v>Joshua</v>
      </c>
      <c r="C854" s="11">
        <f>VLOOKUP(Table4[[#This Row],[BMI]],Table4[BMI],1,FALSE)</f>
        <v>43.4</v>
      </c>
      <c r="D854" s="11">
        <f>VLOOKUP(Table4[[#This Row],[HBA1C]],Table4[HBA1C],1,FALSE)</f>
        <v>8.81</v>
      </c>
      <c r="E854" s="11" t="str">
        <f>VLOOKUP(Table4[[#This Row],[Any Transplants]],Table4[Any Transplants],1,FALSE)</f>
        <v>No</v>
      </c>
      <c r="F854" s="11" t="str">
        <f>VLOOKUP(Table4[[#This Row],[Cancer history]],Table4[Cancer history],1,FALSE)</f>
        <v>No</v>
      </c>
      <c r="G854" s="11" t="str">
        <f>VLOOKUP(Table4[[#This Row],[Smoker2]],Table4[Smoker2],1,FALSE)</f>
        <v>NO</v>
      </c>
      <c r="H854" s="11" t="str">
        <f>VLOOKUP(Table4[[#This Row],[Heart Issues]],Table4[Heart Issues],1,FALSE)</f>
        <v>yes</v>
      </c>
      <c r="I854" s="11">
        <f>VLOOKUP(Table4[[#This Row],[Number of Major Surgeries]],Table4[Number of Major Surgeries],1,FALSE)</f>
        <v>2</v>
      </c>
      <c r="J854" s="11" t="str">
        <f>VLOOKUP('Medical Examinations'!M854,'Medical Examinations'!M854:M3188,1,FALSE)</f>
        <v>obesity</v>
      </c>
      <c r="K854" s="11" t="str">
        <f>VLOOKUP('Medical Examinations'!N854,'Medical Examinations'!N854:N3188,1,FALSE)</f>
        <v>diabetes</v>
      </c>
      <c r="L854" s="11" t="str">
        <f>VLOOKUP(Table3[[#This Row],[date of birth]],Table3[date of birth],1,FALSE)</f>
        <v>22-Oct-1980</v>
      </c>
      <c r="M854" s="11">
        <f>VLOOKUP(Table3[[#This Row],[age]],Table3[age],1,FALSE)</f>
        <v>42</v>
      </c>
      <c r="N854" s="65">
        <f>VLOOKUP(Table3[[#This Row],[charges2]],Table3[charges2],1,FALSE)</f>
        <v>7046.72</v>
      </c>
      <c r="O854" s="11" t="str">
        <f>VLOOKUP(Table3[[#This Row],[HOSPITAL TIER2]],Table3[HOSPITAL TIER2],1,FALSE)</f>
        <v>tier - 2</v>
      </c>
      <c r="P854" s="11" t="str">
        <f>VLOOKUP(Table3[[#This Row],[city tier2]],Table3[city tier2],1,FALSE)</f>
        <v>tier - 3</v>
      </c>
      <c r="Q854" s="11" t="str">
        <f>VLOOKUP(Table3[[#This Row],[state id2]],Table3[state id2],1,FALSE)</f>
        <v>R1013</v>
      </c>
      <c r="R854" s="11">
        <f t="shared" si="26"/>
        <v>-2.6939233913078148E-2</v>
      </c>
      <c r="S854" s="11">
        <f t="shared" si="27"/>
        <v>6.5227554920710307E-2</v>
      </c>
    </row>
    <row r="855" spans="1:19" x14ac:dyDescent="0.25">
      <c r="A855" s="20" t="str">
        <f>VLOOKUP('Customer Names'!A855,'Customer Names'!A855:A3190,1,FALSE)</f>
        <v>Id854</v>
      </c>
      <c r="B855" s="20" t="str">
        <f>VLOOKUP(Table6[[#This Row],[NAME]],Table6[NAME],1,FALSE)</f>
        <v>C Fred</v>
      </c>
      <c r="C855" s="11">
        <f>VLOOKUP(Table4[[#This Row],[BMI]],Table4[BMI],1,FALSE)</f>
        <v>31.57</v>
      </c>
      <c r="D855" s="11">
        <f>VLOOKUP(Table4[[#This Row],[HBA1C]],Table4[HBA1C],1,FALSE)</f>
        <v>7.92</v>
      </c>
      <c r="E855" s="11" t="str">
        <f>VLOOKUP(Table4[[#This Row],[Any Transplants]],Table4[Any Transplants],1,FALSE)</f>
        <v>No</v>
      </c>
      <c r="F855" s="11" t="str">
        <f>VLOOKUP(Table4[[#This Row],[Cancer history]],Table4[Cancer history],1,FALSE)</f>
        <v>No</v>
      </c>
      <c r="G855" s="11" t="str">
        <f>VLOOKUP(Table4[[#This Row],[Smoker2]],Table4[Smoker2],1,FALSE)</f>
        <v>NO</v>
      </c>
      <c r="H855" s="11" t="str">
        <f>VLOOKUP(Table4[[#This Row],[Heart Issues]],Table4[Heart Issues],1,FALSE)</f>
        <v>yes</v>
      </c>
      <c r="I855" s="11">
        <f>VLOOKUP(Table4[[#This Row],[Number of Major Surgeries]],Table4[Number of Major Surgeries],1,FALSE)</f>
        <v>2</v>
      </c>
      <c r="J855" s="11" t="str">
        <f>VLOOKUP('Medical Examinations'!M855,'Medical Examinations'!M855:M3189,1,FALSE)</f>
        <v>obesity</v>
      </c>
      <c r="K855" s="11" t="str">
        <f>VLOOKUP('Medical Examinations'!N855,'Medical Examinations'!N855:N3189,1,FALSE)</f>
        <v>diabetes</v>
      </c>
      <c r="L855" s="11" t="str">
        <f>VLOOKUP(Table3[[#This Row],[date of birth]],Table3[date of birth],1,FALSE)</f>
        <v>21-Jul-1980</v>
      </c>
      <c r="M855" s="11">
        <f>VLOOKUP(Table3[[#This Row],[age]],Table3[age],1,FALSE)</f>
        <v>42</v>
      </c>
      <c r="N855" s="65">
        <f>VLOOKUP(Table3[[#This Row],[charges2]],Table3[charges2],1,FALSE)</f>
        <v>7050.02</v>
      </c>
      <c r="O855" s="11" t="str">
        <f>VLOOKUP(Table3[[#This Row],[HOSPITAL TIER2]],Table3[HOSPITAL TIER2],1,FALSE)</f>
        <v>tier - 2</v>
      </c>
      <c r="P855" s="11" t="str">
        <f>VLOOKUP(Table3[[#This Row],[city tier2]],Table3[city tier2],1,FALSE)</f>
        <v>tier - 1</v>
      </c>
      <c r="Q855" s="11" t="str">
        <f>VLOOKUP(Table3[[#This Row],[state id2]],Table3[state id2],1,FALSE)</f>
        <v>R1024</v>
      </c>
      <c r="R855" s="11">
        <f t="shared" si="26"/>
        <v>-2.6686387825693443E-2</v>
      </c>
      <c r="S855" s="11">
        <f t="shared" si="27"/>
        <v>6.543006934019735E-2</v>
      </c>
    </row>
    <row r="856" spans="1:19" x14ac:dyDescent="0.25">
      <c r="A856" s="20" t="str">
        <f>VLOOKUP('Customer Names'!A856,'Customer Names'!A856:A3191,1,FALSE)</f>
        <v>Id855</v>
      </c>
      <c r="B856" s="20" t="str">
        <f>VLOOKUP(Table6[[#This Row],[NAME]],Table6[NAME],1,FALSE)</f>
        <v>Jeremy</v>
      </c>
      <c r="C856" s="11">
        <f>VLOOKUP(Table4[[#This Row],[BMI]],Table4[BMI],1,FALSE)</f>
        <v>24.32</v>
      </c>
      <c r="D856" s="11">
        <f>VLOOKUP(Table4[[#This Row],[HBA1C]],Table4[HBA1C],1,FALSE)</f>
        <v>7.48</v>
      </c>
      <c r="E856" s="11" t="str">
        <f>VLOOKUP(Table4[[#This Row],[Any Transplants]],Table4[Any Transplants],1,FALSE)</f>
        <v>No</v>
      </c>
      <c r="F856" s="11" t="str">
        <f>VLOOKUP(Table4[[#This Row],[Cancer history]],Table4[Cancer history],1,FALSE)</f>
        <v>No</v>
      </c>
      <c r="G856" s="11" t="str">
        <f>VLOOKUP(Table4[[#This Row],[Smoker2]],Table4[Smoker2],1,FALSE)</f>
        <v>NO</v>
      </c>
      <c r="H856" s="11" t="str">
        <f>VLOOKUP(Table4[[#This Row],[Heart Issues]],Table4[Heart Issues],1,FALSE)</f>
        <v>No</v>
      </c>
      <c r="I856" s="11">
        <f>VLOOKUP(Table4[[#This Row],[Number of Major Surgeries]],Table4[Number of Major Surgeries],1,FALSE)</f>
        <v>0</v>
      </c>
      <c r="J856" s="11" t="str">
        <f>VLOOKUP('Medical Examinations'!M856,'Medical Examinations'!M856:M3190,1,FALSE)</f>
        <v>normal weight</v>
      </c>
      <c r="K856" s="11" t="str">
        <f>VLOOKUP('Medical Examinations'!N856,'Medical Examinations'!N856:N3190,1,FALSE)</f>
        <v>diabetes</v>
      </c>
      <c r="L856" s="11" t="str">
        <f>VLOOKUP(Table3[[#This Row],[date of birth]],Table3[date of birth],1,FALSE)</f>
        <v>28-Jun-1980</v>
      </c>
      <c r="M856" s="11">
        <f>VLOOKUP(Table3[[#This Row],[age]],Table3[age],1,FALSE)</f>
        <v>42</v>
      </c>
      <c r="N856" s="65">
        <f>VLOOKUP(Table3[[#This Row],[charges2]],Table3[charges2],1,FALSE)</f>
        <v>7050.64</v>
      </c>
      <c r="O856" s="11" t="str">
        <f>VLOOKUP(Table3[[#This Row],[HOSPITAL TIER2]],Table3[HOSPITAL TIER2],1,FALSE)</f>
        <v>tier - 2</v>
      </c>
      <c r="P856" s="11" t="str">
        <f>VLOOKUP(Table3[[#This Row],[city tier2]],Table3[city tier2],1,FALSE)</f>
        <v>tier - 3</v>
      </c>
      <c r="Q856" s="11" t="str">
        <f>VLOOKUP(Table3[[#This Row],[state id2]],Table3[state id2],1,FALSE)</f>
        <v>R1011</v>
      </c>
      <c r="R856" s="11">
        <f t="shared" si="26"/>
        <v>-2.6633659803207168E-2</v>
      </c>
      <c r="S856" s="11">
        <f t="shared" si="27"/>
        <v>6.555269043961448E-2</v>
      </c>
    </row>
    <row r="857" spans="1:19" x14ac:dyDescent="0.25">
      <c r="A857" s="20" t="str">
        <f>VLOOKUP('Customer Names'!A857,'Customer Names'!A857:A3192,1,FALSE)</f>
        <v>Id856</v>
      </c>
      <c r="B857" s="20" t="str">
        <f>VLOOKUP(Table6[[#This Row],[NAME]],Table6[NAME],1,FALSE)</f>
        <v>Patrick Sr.</v>
      </c>
      <c r="C857" s="11">
        <f>VLOOKUP(Table4[[#This Row],[BMI]],Table4[BMI],1,FALSE)</f>
        <v>31.07</v>
      </c>
      <c r="D857" s="11">
        <f>VLOOKUP(Table4[[#This Row],[HBA1C]],Table4[HBA1C],1,FALSE)</f>
        <v>4.62</v>
      </c>
      <c r="E857" s="11" t="str">
        <f>VLOOKUP(Table4[[#This Row],[Any Transplants]],Table4[Any Transplants],1,FALSE)</f>
        <v>No</v>
      </c>
      <c r="F857" s="11" t="str">
        <f>VLOOKUP(Table4[[#This Row],[Cancer history]],Table4[Cancer history],1,FALSE)</f>
        <v>No</v>
      </c>
      <c r="G857" s="11" t="str">
        <f>VLOOKUP(Table4[[#This Row],[Smoker2]],Table4[Smoker2],1,FALSE)</f>
        <v>NO</v>
      </c>
      <c r="H857" s="11" t="str">
        <f>VLOOKUP(Table4[[#This Row],[Heart Issues]],Table4[Heart Issues],1,FALSE)</f>
        <v>yes</v>
      </c>
      <c r="I857" s="11">
        <f>VLOOKUP(Table4[[#This Row],[Number of Major Surgeries]],Table4[Number of Major Surgeries],1,FALSE)</f>
        <v>2</v>
      </c>
      <c r="J857" s="11" t="str">
        <f>VLOOKUP('Medical Examinations'!M857,'Medical Examinations'!M857:M3191,1,FALSE)</f>
        <v>obesity</v>
      </c>
      <c r="K857" s="11" t="str">
        <f>VLOOKUP('Medical Examinations'!N857,'Medical Examinations'!N857:N3191,1,FALSE)</f>
        <v>normal</v>
      </c>
      <c r="L857" s="11" t="str">
        <f>VLOOKUP(Table3[[#This Row],[date of birth]],Table3[date of birth],1,FALSE)</f>
        <v>24-Jun-1978</v>
      </c>
      <c r="M857" s="11">
        <f>VLOOKUP(Table3[[#This Row],[age]],Table3[age],1,FALSE)</f>
        <v>44</v>
      </c>
      <c r="N857" s="65">
        <f>VLOOKUP(Table3[[#This Row],[charges2]],Table3[charges2],1,FALSE)</f>
        <v>7054.41</v>
      </c>
      <c r="O857" s="11" t="str">
        <f>VLOOKUP(Table3[[#This Row],[HOSPITAL TIER2]],Table3[HOSPITAL TIER2],1,FALSE)</f>
        <v>tier - 2</v>
      </c>
      <c r="P857" s="11" t="str">
        <f>VLOOKUP(Table3[[#This Row],[city tier2]],Table3[city tier2],1,FALSE)</f>
        <v>tier - 2</v>
      </c>
      <c r="Q857" s="11" t="str">
        <f>VLOOKUP(Table3[[#This Row],[state id2]],Table3[state id2],1,FALSE)</f>
        <v>R1013</v>
      </c>
      <c r="R857" s="11">
        <f t="shared" si="26"/>
        <v>-2.6725531544442221E-2</v>
      </c>
      <c r="S857" s="11">
        <f t="shared" si="27"/>
        <v>6.5638647121748911E-2</v>
      </c>
    </row>
    <row r="858" spans="1:19" x14ac:dyDescent="0.25">
      <c r="A858" s="20" t="str">
        <f>VLOOKUP('Customer Names'!A858,'Customer Names'!A858:A3193,1,FALSE)</f>
        <v>Id857</v>
      </c>
      <c r="B858" s="20" t="str">
        <f>VLOOKUP(Table6[[#This Row],[NAME]],Table6[NAME],1,FALSE)</f>
        <v>Kelly M.</v>
      </c>
      <c r="C858" s="11">
        <f>VLOOKUP(Table4[[#This Row],[BMI]],Table4[BMI],1,FALSE)</f>
        <v>35.814999999999998</v>
      </c>
      <c r="D858" s="11">
        <f>VLOOKUP(Table4[[#This Row],[HBA1C]],Table4[HBA1C],1,FALSE)</f>
        <v>8.4700000000000006</v>
      </c>
      <c r="E858" s="11" t="str">
        <f>VLOOKUP(Table4[[#This Row],[Any Transplants]],Table4[Any Transplants],1,FALSE)</f>
        <v>No</v>
      </c>
      <c r="F858" s="11" t="str">
        <f>VLOOKUP(Table4[[#This Row],[Cancer history]],Table4[Cancer history],1,FALSE)</f>
        <v>No</v>
      </c>
      <c r="G858" s="11" t="str">
        <f>VLOOKUP(Table4[[#This Row],[Smoker2]],Table4[Smoker2],1,FALSE)</f>
        <v>NO</v>
      </c>
      <c r="H858" s="11" t="str">
        <f>VLOOKUP(Table4[[#This Row],[Heart Issues]],Table4[Heart Issues],1,FALSE)</f>
        <v>No</v>
      </c>
      <c r="I858" s="11">
        <f>VLOOKUP(Table4[[#This Row],[Number of Major Surgeries]],Table4[Number of Major Surgeries],1,FALSE)</f>
        <v>0</v>
      </c>
      <c r="J858" s="11" t="str">
        <f>VLOOKUP('Medical Examinations'!M858,'Medical Examinations'!M858:M3192,1,FALSE)</f>
        <v>obesity</v>
      </c>
      <c r="K858" s="11" t="str">
        <f>VLOOKUP('Medical Examinations'!N858,'Medical Examinations'!N858:N3192,1,FALSE)</f>
        <v>diabetes</v>
      </c>
      <c r="L858" s="11" t="str">
        <f>VLOOKUP(Table3[[#This Row],[date of birth]],Table3[date of birth],1,FALSE)</f>
        <v>6-Oct-1982</v>
      </c>
      <c r="M858" s="11">
        <f>VLOOKUP(Table3[[#This Row],[age]],Table3[age],1,FALSE)</f>
        <v>40</v>
      </c>
      <c r="N858" s="65">
        <f>VLOOKUP(Table3[[#This Row],[charges2]],Table3[charges2],1,FALSE)</f>
        <v>7077.19</v>
      </c>
      <c r="O858" s="11" t="str">
        <f>VLOOKUP(Table3[[#This Row],[HOSPITAL TIER2]],Table3[HOSPITAL TIER2],1,FALSE)</f>
        <v>tier - 2</v>
      </c>
      <c r="P858" s="11" t="str">
        <f>VLOOKUP(Table3[[#This Row],[city tier2]],Table3[city tier2],1,FALSE)</f>
        <v>tier - 3</v>
      </c>
      <c r="Q858" s="11" t="str">
        <f>VLOOKUP(Table3[[#This Row],[state id2]],Table3[state id2],1,FALSE)</f>
        <v>R1024</v>
      </c>
      <c r="R858" s="11">
        <f t="shared" si="26"/>
        <v>-2.6714600539459933E-2</v>
      </c>
      <c r="S858" s="11">
        <f t="shared" si="27"/>
        <v>6.5621182696045888E-2</v>
      </c>
    </row>
    <row r="859" spans="1:19" x14ac:dyDescent="0.25">
      <c r="A859" s="20" t="str">
        <f>VLOOKUP('Customer Names'!A859,'Customer Names'!A859:A3194,1,FALSE)</f>
        <v>Id858</v>
      </c>
      <c r="B859" s="20" t="str">
        <f>VLOOKUP(Table6[[#This Row],[NAME]],Table6[NAME],1,FALSE)</f>
        <v>Katherine</v>
      </c>
      <c r="C859" s="11">
        <f>VLOOKUP(Table4[[#This Row],[BMI]],Table4[BMI],1,FALSE)</f>
        <v>40.81</v>
      </c>
      <c r="D859" s="11">
        <f>VLOOKUP(Table4[[#This Row],[HBA1C]],Table4[HBA1C],1,FALSE)</f>
        <v>10.58</v>
      </c>
      <c r="E859" s="11" t="str">
        <f>VLOOKUP(Table4[[#This Row],[Any Transplants]],Table4[Any Transplants],1,FALSE)</f>
        <v>No</v>
      </c>
      <c r="F859" s="11" t="str">
        <f>VLOOKUP(Table4[[#This Row],[Cancer history]],Table4[Cancer history],1,FALSE)</f>
        <v>No</v>
      </c>
      <c r="G859" s="11" t="str">
        <f>VLOOKUP(Table4[[#This Row],[Smoker2]],Table4[Smoker2],1,FALSE)</f>
        <v>NO</v>
      </c>
      <c r="H859" s="11" t="str">
        <f>VLOOKUP(Table4[[#This Row],[Heart Issues]],Table4[Heart Issues],1,FALSE)</f>
        <v>yes</v>
      </c>
      <c r="I859" s="11">
        <f>VLOOKUP(Table4[[#This Row],[Number of Major Surgeries]],Table4[Number of Major Surgeries],1,FALSE)</f>
        <v>0</v>
      </c>
      <c r="J859" s="11" t="str">
        <f>VLOOKUP('Medical Examinations'!M859,'Medical Examinations'!M859:M3193,1,FALSE)</f>
        <v>obesity</v>
      </c>
      <c r="K859" s="11" t="str">
        <f>VLOOKUP('Medical Examinations'!N859,'Medical Examinations'!N859:N3193,1,FALSE)</f>
        <v>diabetes</v>
      </c>
      <c r="L859" s="11" t="str">
        <f>VLOOKUP(Table3[[#This Row],[date of birth]],Table3[date of birth],1,FALSE)</f>
        <v>18-Jun-1992</v>
      </c>
      <c r="M859" s="11">
        <f>VLOOKUP(Table3[[#This Row],[age]],Table3[age],1,FALSE)</f>
        <v>30</v>
      </c>
      <c r="N859" s="65">
        <f>VLOOKUP(Table3[[#This Row],[charges2]],Table3[charges2],1,FALSE)</f>
        <v>7096.98</v>
      </c>
      <c r="O859" s="11" t="str">
        <f>VLOOKUP(Table3[[#This Row],[HOSPITAL TIER2]],Table3[HOSPITAL TIER2],1,FALSE)</f>
        <v>tier - 2</v>
      </c>
      <c r="P859" s="11" t="str">
        <f>VLOOKUP(Table3[[#This Row],[city tier2]],Table3[city tier2],1,FALSE)</f>
        <v>tier - 2</v>
      </c>
      <c r="Q859" s="11" t="str">
        <f>VLOOKUP(Table3[[#This Row],[state id2]],Table3[state id2],1,FALSE)</f>
        <v>R1012</v>
      </c>
      <c r="R859" s="11">
        <f t="shared" si="26"/>
        <v>-2.6483756656552747E-2</v>
      </c>
      <c r="S859" s="11">
        <f t="shared" si="27"/>
        <v>6.5904781061567025E-2</v>
      </c>
    </row>
    <row r="860" spans="1:19" x14ac:dyDescent="0.25">
      <c r="A860" s="20" t="str">
        <f>VLOOKUP('Customer Names'!A860,'Customer Names'!A860:A3195,1,FALSE)</f>
        <v>Id859</v>
      </c>
      <c r="B860" s="20" t="str">
        <f>VLOOKUP(Table6[[#This Row],[NAME]],Table6[NAME],1,FALSE)</f>
        <v>Keila L</v>
      </c>
      <c r="C860" s="11">
        <f>VLOOKUP(Table4[[#This Row],[BMI]],Table4[BMI],1,FALSE)</f>
        <v>24.605</v>
      </c>
      <c r="D860" s="11">
        <f>VLOOKUP(Table4[[#This Row],[HBA1C]],Table4[HBA1C],1,FALSE)</f>
        <v>7.48</v>
      </c>
      <c r="E860" s="11" t="str">
        <f>VLOOKUP(Table4[[#This Row],[Any Transplants]],Table4[Any Transplants],1,FALSE)</f>
        <v>No</v>
      </c>
      <c r="F860" s="11" t="str">
        <f>VLOOKUP(Table4[[#This Row],[Cancer history]],Table4[Cancer history],1,FALSE)</f>
        <v>No</v>
      </c>
      <c r="G860" s="11" t="str">
        <f>VLOOKUP(Table4[[#This Row],[Smoker2]],Table4[Smoker2],1,FALSE)</f>
        <v>NO</v>
      </c>
      <c r="H860" s="11" t="str">
        <f>VLOOKUP(Table4[[#This Row],[Heart Issues]],Table4[Heart Issues],1,FALSE)</f>
        <v>No</v>
      </c>
      <c r="I860" s="11">
        <f>VLOOKUP(Table4[[#This Row],[Number of Major Surgeries]],Table4[Number of Major Surgeries],1,FALSE)</f>
        <v>0</v>
      </c>
      <c r="J860" s="11" t="str">
        <f>VLOOKUP('Medical Examinations'!M860,'Medical Examinations'!M860:M3194,1,FALSE)</f>
        <v>normal weight</v>
      </c>
      <c r="K860" s="11" t="str">
        <f>VLOOKUP('Medical Examinations'!N860,'Medical Examinations'!N860:N3194,1,FALSE)</f>
        <v>diabetes</v>
      </c>
      <c r="L860" s="11" t="str">
        <f>VLOOKUP(Table3[[#This Row],[date of birth]],Table3[date of birth],1,FALSE)</f>
        <v>11-Aug-1987</v>
      </c>
      <c r="M860" s="11">
        <f>VLOOKUP(Table3[[#This Row],[age]],Table3[age],1,FALSE)</f>
        <v>35</v>
      </c>
      <c r="N860" s="65">
        <f>VLOOKUP(Table3[[#This Row],[charges2]],Table3[charges2],1,FALSE)</f>
        <v>7106.81</v>
      </c>
      <c r="O860" s="11" t="str">
        <f>VLOOKUP(Table3[[#This Row],[HOSPITAL TIER2]],Table3[HOSPITAL TIER2],1,FALSE)</f>
        <v>tier - 2</v>
      </c>
      <c r="P860" s="11" t="str">
        <f>VLOOKUP(Table3[[#This Row],[city tier2]],Table3[city tier2],1,FALSE)</f>
        <v>tier - 1</v>
      </c>
      <c r="Q860" s="11" t="str">
        <f>VLOOKUP(Table3[[#This Row],[state id2]],Table3[state id2],1,FALSE)</f>
        <v>R1012</v>
      </c>
      <c r="R860" s="11">
        <f t="shared" si="26"/>
        <v>-2.5234978298017293E-2</v>
      </c>
      <c r="S860" s="11">
        <f t="shared" si="27"/>
        <v>6.7644053654996913E-2</v>
      </c>
    </row>
    <row r="861" spans="1:19" x14ac:dyDescent="0.25">
      <c r="A861" s="20" t="str">
        <f>VLOOKUP('Customer Names'!A861,'Customer Names'!A861:A3196,1,FALSE)</f>
        <v>Id860</v>
      </c>
      <c r="B861" s="20" t="str">
        <f>VLOOKUP(Table6[[#This Row],[NAME]],Table6[NAME],1,FALSE)</f>
        <v>Zanae E</v>
      </c>
      <c r="C861" s="11">
        <f>VLOOKUP(Table4[[#This Row],[BMI]],Table4[BMI],1,FALSE)</f>
        <v>21.47</v>
      </c>
      <c r="D861" s="11">
        <f>VLOOKUP(Table4[[#This Row],[HBA1C]],Table4[HBA1C],1,FALSE)</f>
        <v>7.82</v>
      </c>
      <c r="E861" s="11" t="str">
        <f>VLOOKUP(Table4[[#This Row],[Any Transplants]],Table4[Any Transplants],1,FALSE)</f>
        <v>No</v>
      </c>
      <c r="F861" s="11" t="str">
        <f>VLOOKUP(Table4[[#This Row],[Cancer history]],Table4[Cancer history],1,FALSE)</f>
        <v>No</v>
      </c>
      <c r="G861" s="11" t="str">
        <f>VLOOKUP(Table4[[#This Row],[Smoker2]],Table4[Smoker2],1,FALSE)</f>
        <v>NO</v>
      </c>
      <c r="H861" s="11" t="str">
        <f>VLOOKUP(Table4[[#This Row],[Heart Issues]],Table4[Heart Issues],1,FALSE)</f>
        <v>No</v>
      </c>
      <c r="I861" s="11">
        <f>VLOOKUP(Table4[[#This Row],[Number of Major Surgeries]],Table4[Number of Major Surgeries],1,FALSE)</f>
        <v>0</v>
      </c>
      <c r="J861" s="11" t="str">
        <f>VLOOKUP('Medical Examinations'!M861,'Medical Examinations'!M861:M3195,1,FALSE)</f>
        <v>normal weight</v>
      </c>
      <c r="K861" s="11" t="str">
        <f>VLOOKUP('Medical Examinations'!N861,'Medical Examinations'!N861:N3195,1,FALSE)</f>
        <v>diabetes</v>
      </c>
      <c r="L861" s="11" t="str">
        <f>VLOOKUP(Table3[[#This Row],[date of birth]],Table3[date of birth],1,FALSE)</f>
        <v>29-Jun-1968</v>
      </c>
      <c r="M861" s="11">
        <f>VLOOKUP(Table3[[#This Row],[age]],Table3[age],1,FALSE)</f>
        <v>54</v>
      </c>
      <c r="N861" s="65">
        <f>VLOOKUP(Table3[[#This Row],[charges2]],Table3[charges2],1,FALSE)</f>
        <v>7125.25</v>
      </c>
      <c r="O861" s="11" t="str">
        <f>VLOOKUP(Table3[[#This Row],[HOSPITAL TIER2]],Table3[HOSPITAL TIER2],1,FALSE)</f>
        <v>tier - 3</v>
      </c>
      <c r="P861" s="11" t="str">
        <f>VLOOKUP(Table3[[#This Row],[city tier2]],Table3[city tier2],1,FALSE)</f>
        <v>tier - 2</v>
      </c>
      <c r="Q861" s="11" t="str">
        <f>VLOOKUP(Table3[[#This Row],[state id2]],Table3[state id2],1,FALSE)</f>
        <v>R1013</v>
      </c>
      <c r="R861" s="11">
        <f t="shared" si="26"/>
        <v>-2.5539118243938206E-2</v>
      </c>
      <c r="S861" s="11">
        <f t="shared" si="27"/>
        <v>6.7948878976278923E-2</v>
      </c>
    </row>
    <row r="862" spans="1:19" x14ac:dyDescent="0.25">
      <c r="A862" s="20" t="str">
        <f>VLOOKUP('Customer Names'!A862,'Customer Names'!A862:A3197,1,FALSE)</f>
        <v>Id861</v>
      </c>
      <c r="B862" s="20" t="str">
        <f>VLOOKUP(Table6[[#This Row],[NAME]],Table6[NAME],1,FALSE)</f>
        <v>Alex</v>
      </c>
      <c r="C862" s="11">
        <f>VLOOKUP(Table4[[#This Row],[BMI]],Table4[BMI],1,FALSE)</f>
        <v>52.89</v>
      </c>
      <c r="D862" s="11">
        <f>VLOOKUP(Table4[[#This Row],[HBA1C]],Table4[HBA1C],1,FALSE)</f>
        <v>4.96</v>
      </c>
      <c r="E862" s="11" t="str">
        <f>VLOOKUP(Table4[[#This Row],[Any Transplants]],Table4[Any Transplants],1,FALSE)</f>
        <v>No</v>
      </c>
      <c r="F862" s="11" t="str">
        <f>VLOOKUP(Table4[[#This Row],[Cancer history]],Table4[Cancer history],1,FALSE)</f>
        <v>No</v>
      </c>
      <c r="G862" s="11" t="str">
        <f>VLOOKUP(Table4[[#This Row],[Smoker2]],Table4[Smoker2],1,FALSE)</f>
        <v>NO</v>
      </c>
      <c r="H862" s="11" t="str">
        <f>VLOOKUP(Table4[[#This Row],[Heart Issues]],Table4[Heart Issues],1,FALSE)</f>
        <v>yes</v>
      </c>
      <c r="I862" s="11">
        <f>VLOOKUP(Table4[[#This Row],[Number of Major Surgeries]],Table4[Number of Major Surgeries],1,FALSE)</f>
        <v>1</v>
      </c>
      <c r="J862" s="11" t="str">
        <f>VLOOKUP('Medical Examinations'!M862,'Medical Examinations'!M862:M3196,1,FALSE)</f>
        <v>obesity</v>
      </c>
      <c r="K862" s="11" t="str">
        <f>VLOOKUP('Medical Examinations'!N862,'Medical Examinations'!N862:N3196,1,FALSE)</f>
        <v>normal</v>
      </c>
      <c r="L862" s="11" t="str">
        <f>VLOOKUP(Table3[[#This Row],[date of birth]],Table3[date of birth],1,FALSE)</f>
        <v>1-Aug-1993</v>
      </c>
      <c r="M862" s="11">
        <f>VLOOKUP(Table3[[#This Row],[age]],Table3[age],1,FALSE)</f>
        <v>29</v>
      </c>
      <c r="N862" s="65">
        <f>VLOOKUP(Table3[[#This Row],[charges2]],Table3[charges2],1,FALSE)</f>
        <v>7128.64</v>
      </c>
      <c r="O862" s="11" t="str">
        <f>VLOOKUP(Table3[[#This Row],[HOSPITAL TIER2]],Table3[HOSPITAL TIER2],1,FALSE)</f>
        <v>tier - 2</v>
      </c>
      <c r="P862" s="11" t="str">
        <f>VLOOKUP(Table3[[#This Row],[city tier2]],Table3[city tier2],1,FALSE)</f>
        <v>tier - 2</v>
      </c>
      <c r="Q862" s="11" t="str">
        <f>VLOOKUP(Table3[[#This Row],[state id2]],Table3[state id2],1,FALSE)</f>
        <v>R1021</v>
      </c>
      <c r="R862" s="11">
        <f t="shared" si="26"/>
        <v>-2.5058713819386791E-2</v>
      </c>
      <c r="S862" s="11">
        <f t="shared" si="27"/>
        <v>6.7620132857821202E-2</v>
      </c>
    </row>
    <row r="863" spans="1:19" x14ac:dyDescent="0.25">
      <c r="A863" s="20" t="str">
        <f>VLOOKUP('Customer Names'!A863,'Customer Names'!A863:A3198,1,FALSE)</f>
        <v>Id862</v>
      </c>
      <c r="B863" s="20" t="str">
        <f>VLOOKUP(Table6[[#This Row],[NAME]],Table6[NAME],1,FALSE)</f>
        <v>Kathryn</v>
      </c>
      <c r="C863" s="11">
        <f>VLOOKUP(Table4[[#This Row],[BMI]],Table4[BMI],1,FALSE)</f>
        <v>32.965000000000003</v>
      </c>
      <c r="D863" s="11">
        <f>VLOOKUP(Table4[[#This Row],[HBA1C]],Table4[HBA1C],1,FALSE)</f>
        <v>6.15</v>
      </c>
      <c r="E863" s="11" t="str">
        <f>VLOOKUP(Table4[[#This Row],[Any Transplants]],Table4[Any Transplants],1,FALSE)</f>
        <v>No</v>
      </c>
      <c r="F863" s="11" t="str">
        <f>VLOOKUP(Table4[[#This Row],[Cancer history]],Table4[Cancer history],1,FALSE)</f>
        <v>No</v>
      </c>
      <c r="G863" s="11" t="str">
        <f>VLOOKUP(Table4[[#This Row],[Smoker2]],Table4[Smoker2],1,FALSE)</f>
        <v>NO</v>
      </c>
      <c r="H863" s="11" t="str">
        <f>VLOOKUP(Table4[[#This Row],[Heart Issues]],Table4[Heart Issues],1,FALSE)</f>
        <v>yes</v>
      </c>
      <c r="I863" s="11">
        <f>VLOOKUP(Table4[[#This Row],[Number of Major Surgeries]],Table4[Number of Major Surgeries],1,FALSE)</f>
        <v>1</v>
      </c>
      <c r="J863" s="11" t="str">
        <f>VLOOKUP('Medical Examinations'!M863,'Medical Examinations'!M863:M3197,1,FALSE)</f>
        <v>obesity</v>
      </c>
      <c r="K863" s="11" t="str">
        <f>VLOOKUP('Medical Examinations'!N863,'Medical Examinations'!N863:N3197,1,FALSE)</f>
        <v>prediabetes</v>
      </c>
      <c r="L863" s="11" t="str">
        <f>VLOOKUP(Table3[[#This Row],[date of birth]],Table3[date of birth],1,FALSE)</f>
        <v>7-Jul-1984</v>
      </c>
      <c r="M863" s="11">
        <f>VLOOKUP(Table3[[#This Row],[age]],Table3[age],1,FALSE)</f>
        <v>38</v>
      </c>
      <c r="N863" s="65">
        <f>VLOOKUP(Table3[[#This Row],[charges2]],Table3[charges2],1,FALSE)</f>
        <v>7133.9</v>
      </c>
      <c r="O863" s="11" t="str">
        <f>VLOOKUP(Table3[[#This Row],[HOSPITAL TIER2]],Table3[HOSPITAL TIER2],1,FALSE)</f>
        <v>tier - 2</v>
      </c>
      <c r="P863" s="11" t="str">
        <f>VLOOKUP(Table3[[#This Row],[city tier2]],Table3[city tier2],1,FALSE)</f>
        <v>tier - 1</v>
      </c>
      <c r="Q863" s="11" t="str">
        <f>VLOOKUP(Table3[[#This Row],[state id2]],Table3[state id2],1,FALSE)</f>
        <v>R1024</v>
      </c>
      <c r="R863" s="11">
        <f t="shared" si="26"/>
        <v>-2.239248911788335E-2</v>
      </c>
      <c r="S863" s="11">
        <f t="shared" si="27"/>
        <v>6.709278093946118E-2</v>
      </c>
    </row>
    <row r="864" spans="1:19" x14ac:dyDescent="0.25">
      <c r="A864" s="20" t="str">
        <f>VLOOKUP('Customer Names'!A864,'Customer Names'!A864:A3199,1,FALSE)</f>
        <v>Id863</v>
      </c>
      <c r="B864" s="20" t="str">
        <f>VLOOKUP(Table6[[#This Row],[NAME]],Table6[NAME],1,FALSE)</f>
        <v>Jason L.</v>
      </c>
      <c r="C864" s="11">
        <f>VLOOKUP(Table4[[#This Row],[BMI]],Table4[BMI],1,FALSE)</f>
        <v>36.799999999999997</v>
      </c>
      <c r="D864" s="11">
        <f>VLOOKUP(Table4[[#This Row],[HBA1C]],Table4[HBA1C],1,FALSE)</f>
        <v>4.62</v>
      </c>
      <c r="E864" s="11" t="str">
        <f>VLOOKUP(Table4[[#This Row],[Any Transplants]],Table4[Any Transplants],1,FALSE)</f>
        <v>No</v>
      </c>
      <c r="F864" s="11" t="str">
        <f>VLOOKUP(Table4[[#This Row],[Cancer history]],Table4[Cancer history],1,FALSE)</f>
        <v>Yes</v>
      </c>
      <c r="G864" s="11" t="str">
        <f>VLOOKUP(Table4[[#This Row],[Smoker2]],Table4[Smoker2],1,FALSE)</f>
        <v>NO</v>
      </c>
      <c r="H864" s="11" t="str">
        <f>VLOOKUP(Table4[[#This Row],[Heart Issues]],Table4[Heart Issues],1,FALSE)</f>
        <v>No</v>
      </c>
      <c r="I864" s="11">
        <f>VLOOKUP(Table4[[#This Row],[Number of Major Surgeries]],Table4[Number of Major Surgeries],1,FALSE)</f>
        <v>1</v>
      </c>
      <c r="J864" s="11" t="str">
        <f>VLOOKUP('Medical Examinations'!M864,'Medical Examinations'!M864:M3198,1,FALSE)</f>
        <v>obesity</v>
      </c>
      <c r="K864" s="11" t="str">
        <f>VLOOKUP('Medical Examinations'!N864,'Medical Examinations'!N864:N3198,1,FALSE)</f>
        <v>normal</v>
      </c>
      <c r="L864" s="11" t="str">
        <f>VLOOKUP(Table3[[#This Row],[date of birth]],Table3[date of birth],1,FALSE)</f>
        <v>8-Aug-1999</v>
      </c>
      <c r="M864" s="11">
        <f>VLOOKUP(Table3[[#This Row],[age]],Table3[age],1,FALSE)</f>
        <v>23</v>
      </c>
      <c r="N864" s="65">
        <f>VLOOKUP(Table3[[#This Row],[charges2]],Table3[charges2],1,FALSE)</f>
        <v>7144.4</v>
      </c>
      <c r="O864" s="11" t="str">
        <f>VLOOKUP(Table3[[#This Row],[HOSPITAL TIER2]],Table3[HOSPITAL TIER2],1,FALSE)</f>
        <v>tier - 2</v>
      </c>
      <c r="P864" s="11" t="str">
        <f>VLOOKUP(Table3[[#This Row],[city tier2]],Table3[city tier2],1,FALSE)</f>
        <v>tier - 1</v>
      </c>
      <c r="Q864" s="11" t="str">
        <f>VLOOKUP(Table3[[#This Row],[state id2]],Table3[state id2],1,FALSE)</f>
        <v>R1022</v>
      </c>
      <c r="R864" s="11">
        <f t="shared" si="26"/>
        <v>-2.2191376208635344E-2</v>
      </c>
      <c r="S864" s="11">
        <f t="shared" si="27"/>
        <v>6.7062791005959216E-2</v>
      </c>
    </row>
    <row r="865" spans="1:19" x14ac:dyDescent="0.25">
      <c r="A865" s="20" t="str">
        <f>VLOOKUP('Customer Names'!A865,'Customer Names'!A865:A3200,1,FALSE)</f>
        <v>Id864</v>
      </c>
      <c r="B865" s="20" t="str">
        <f>VLOOKUP(Table6[[#This Row],[NAME]],Table6[NAME],1,FALSE)</f>
        <v>Benjamin J.</v>
      </c>
      <c r="C865" s="11">
        <f>VLOOKUP(Table4[[#This Row],[BMI]],Table4[BMI],1,FALSE)</f>
        <v>34.299999999999997</v>
      </c>
      <c r="D865" s="11">
        <f>VLOOKUP(Table4[[#This Row],[HBA1C]],Table4[HBA1C],1,FALSE)</f>
        <v>4.87</v>
      </c>
      <c r="E865" s="11" t="str">
        <f>VLOOKUP(Table4[[#This Row],[Any Transplants]],Table4[Any Transplants],1,FALSE)</f>
        <v>No</v>
      </c>
      <c r="F865" s="11" t="str">
        <f>VLOOKUP(Table4[[#This Row],[Cancer history]],Table4[Cancer history],1,FALSE)</f>
        <v>No</v>
      </c>
      <c r="G865" s="11" t="str">
        <f>VLOOKUP(Table4[[#This Row],[Smoker2]],Table4[Smoker2],1,FALSE)</f>
        <v>NO</v>
      </c>
      <c r="H865" s="11" t="str">
        <f>VLOOKUP(Table4[[#This Row],[Heart Issues]],Table4[Heart Issues],1,FALSE)</f>
        <v>No</v>
      </c>
      <c r="I865" s="11">
        <f>VLOOKUP(Table4[[#This Row],[Number of Major Surgeries]],Table4[Number of Major Surgeries],1,FALSE)</f>
        <v>2</v>
      </c>
      <c r="J865" s="11" t="str">
        <f>VLOOKUP('Medical Examinations'!M865,'Medical Examinations'!M865:M3199,1,FALSE)</f>
        <v>obesity</v>
      </c>
      <c r="K865" s="11" t="str">
        <f>VLOOKUP('Medical Examinations'!N865,'Medical Examinations'!N865:N3199,1,FALSE)</f>
        <v>normal</v>
      </c>
      <c r="L865" s="11" t="str">
        <f>VLOOKUP(Table3[[#This Row],[date of birth]],Table3[date of birth],1,FALSE)</f>
        <v>21-Nov-1984</v>
      </c>
      <c r="M865" s="11">
        <f>VLOOKUP(Table3[[#This Row],[age]],Table3[age],1,FALSE)</f>
        <v>38</v>
      </c>
      <c r="N865" s="65">
        <f>VLOOKUP(Table3[[#This Row],[charges2]],Table3[charges2],1,FALSE)</f>
        <v>7144.86</v>
      </c>
      <c r="O865" s="11" t="str">
        <f>VLOOKUP(Table3[[#This Row],[HOSPITAL TIER2]],Table3[HOSPITAL TIER2],1,FALSE)</f>
        <v>tier - 2</v>
      </c>
      <c r="P865" s="11" t="str">
        <f>VLOOKUP(Table3[[#This Row],[city tier2]],Table3[city tier2],1,FALSE)</f>
        <v>tier - 2</v>
      </c>
      <c r="Q865" s="11" t="str">
        <f>VLOOKUP(Table3[[#This Row],[state id2]],Table3[state id2],1,FALSE)</f>
        <v>R1024</v>
      </c>
      <c r="R865" s="11">
        <f t="shared" si="26"/>
        <v>-2.094884515149345E-2</v>
      </c>
      <c r="S865" s="11">
        <f t="shared" si="27"/>
        <v>6.615971838679284E-2</v>
      </c>
    </row>
    <row r="866" spans="1:19" x14ac:dyDescent="0.25">
      <c r="A866" s="20" t="str">
        <f>VLOOKUP('Customer Names'!A866,'Customer Names'!A866:A3201,1,FALSE)</f>
        <v>Id865</v>
      </c>
      <c r="B866" s="20" t="str">
        <f>VLOOKUP(Table6[[#This Row],[NAME]],Table6[NAME],1,FALSE)</f>
        <v>Steven M.</v>
      </c>
      <c r="C866" s="11">
        <f>VLOOKUP(Table4[[#This Row],[BMI]],Table4[BMI],1,FALSE)</f>
        <v>35.244999999999997</v>
      </c>
      <c r="D866" s="11">
        <f>VLOOKUP(Table4[[#This Row],[HBA1C]],Table4[HBA1C],1,FALSE)</f>
        <v>4.63</v>
      </c>
      <c r="E866" s="11" t="str">
        <f>VLOOKUP(Table4[[#This Row],[Any Transplants]],Table4[Any Transplants],1,FALSE)</f>
        <v>No</v>
      </c>
      <c r="F866" s="11" t="str">
        <f>VLOOKUP(Table4[[#This Row],[Cancer history]],Table4[Cancer history],1,FALSE)</f>
        <v>No</v>
      </c>
      <c r="G866" s="11" t="str">
        <f>VLOOKUP(Table4[[#This Row],[Smoker2]],Table4[Smoker2],1,FALSE)</f>
        <v>NO</v>
      </c>
      <c r="H866" s="11" t="str">
        <f>VLOOKUP(Table4[[#This Row],[Heart Issues]],Table4[Heart Issues],1,FALSE)</f>
        <v>No</v>
      </c>
      <c r="I866" s="11">
        <f>VLOOKUP(Table4[[#This Row],[Number of Major Surgeries]],Table4[Number of Major Surgeries],1,FALSE)</f>
        <v>0</v>
      </c>
      <c r="J866" s="11" t="str">
        <f>VLOOKUP('Medical Examinations'!M866,'Medical Examinations'!M866:M3200,1,FALSE)</f>
        <v>obesity</v>
      </c>
      <c r="K866" s="11" t="str">
        <f>VLOOKUP('Medical Examinations'!N866,'Medical Examinations'!N866:N3200,1,FALSE)</f>
        <v>normal</v>
      </c>
      <c r="L866" s="11" t="str">
        <f>VLOOKUP(Table3[[#This Row],[date of birth]],Table3[date of birth],1,FALSE)</f>
        <v>24-Jun-1976</v>
      </c>
      <c r="M866" s="11">
        <f>VLOOKUP(Table3[[#This Row],[age]],Table3[age],1,FALSE)</f>
        <v>46</v>
      </c>
      <c r="N866" s="65">
        <f>VLOOKUP(Table3[[#This Row],[charges2]],Table3[charges2],1,FALSE)</f>
        <v>7147.11</v>
      </c>
      <c r="O866" s="11" t="str">
        <f>VLOOKUP(Table3[[#This Row],[HOSPITAL TIER2]],Table3[HOSPITAL TIER2],1,FALSE)</f>
        <v>tier - 3</v>
      </c>
      <c r="P866" s="11" t="str">
        <f>VLOOKUP(Table3[[#This Row],[city tier2]],Table3[city tier2],1,FALSE)</f>
        <v>tier - 2</v>
      </c>
      <c r="Q866" s="11" t="str">
        <f>VLOOKUP(Table3[[#This Row],[state id2]],Table3[state id2],1,FALSE)</f>
        <v>R1011</v>
      </c>
      <c r="R866" s="11">
        <f t="shared" si="26"/>
        <v>-2.0681701571637665E-2</v>
      </c>
      <c r="S866" s="11">
        <f t="shared" si="27"/>
        <v>6.5913758311140741E-2</v>
      </c>
    </row>
    <row r="867" spans="1:19" x14ac:dyDescent="0.25">
      <c r="A867" s="20" t="str">
        <f>VLOOKUP('Customer Names'!A867,'Customer Names'!A867:A3202,1,FALSE)</f>
        <v>Id866</v>
      </c>
      <c r="B867" s="20" t="str">
        <f>VLOOKUP(Table6[[#This Row],[NAME]],Table6[NAME],1,FALSE)</f>
        <v>.  Erika</v>
      </c>
      <c r="C867" s="11">
        <f>VLOOKUP(Table4[[#This Row],[BMI]],Table4[BMI],1,FALSE)</f>
        <v>26.23</v>
      </c>
      <c r="D867" s="11">
        <f>VLOOKUP(Table4[[#This Row],[HBA1C]],Table4[HBA1C],1,FALSE)</f>
        <v>11.93</v>
      </c>
      <c r="E867" s="11" t="str">
        <f>VLOOKUP(Table4[[#This Row],[Any Transplants]],Table4[Any Transplants],1,FALSE)</f>
        <v>No</v>
      </c>
      <c r="F867" s="11" t="str">
        <f>VLOOKUP(Table4[[#This Row],[Cancer history]],Table4[Cancer history],1,FALSE)</f>
        <v>No</v>
      </c>
      <c r="G867" s="11" t="str">
        <f>VLOOKUP(Table4[[#This Row],[Smoker2]],Table4[Smoker2],1,FALSE)</f>
        <v>NO</v>
      </c>
      <c r="H867" s="11" t="str">
        <f>VLOOKUP(Table4[[#This Row],[Heart Issues]],Table4[Heart Issues],1,FALSE)</f>
        <v>No</v>
      </c>
      <c r="I867" s="11">
        <f>VLOOKUP(Table4[[#This Row],[Number of Major Surgeries]],Table4[Number of Major Surgeries],1,FALSE)</f>
        <v>0</v>
      </c>
      <c r="J867" s="11" t="str">
        <f>VLOOKUP('Medical Examinations'!M867,'Medical Examinations'!M867:M3201,1,FALSE)</f>
        <v>over weight</v>
      </c>
      <c r="K867" s="11" t="str">
        <f>VLOOKUP('Medical Examinations'!N867,'Medical Examinations'!N867:N3201,1,FALSE)</f>
        <v>diabetes</v>
      </c>
      <c r="L867" s="11" t="str">
        <f>VLOOKUP(Table3[[#This Row],[date of birth]],Table3[date of birth],1,FALSE)</f>
        <v>30-Jul-1978</v>
      </c>
      <c r="M867" s="11">
        <f>VLOOKUP(Table3[[#This Row],[age]],Table3[age],1,FALSE)</f>
        <v>44</v>
      </c>
      <c r="N867" s="65">
        <f>VLOOKUP(Table3[[#This Row],[charges2]],Table3[charges2],1,FALSE)</f>
        <v>7147.47</v>
      </c>
      <c r="O867" s="11" t="str">
        <f>VLOOKUP(Table3[[#This Row],[HOSPITAL TIER2]],Table3[HOSPITAL TIER2],1,FALSE)</f>
        <v>tier - 2</v>
      </c>
      <c r="P867" s="11" t="str">
        <f>VLOOKUP(Table3[[#This Row],[city tier2]],Table3[city tier2],1,FALSE)</f>
        <v>tier - 3</v>
      </c>
      <c r="Q867" s="11" t="str">
        <f>VLOOKUP(Table3[[#This Row],[state id2]],Table3[state id2],1,FALSE)</f>
        <v>R1013</v>
      </c>
      <c r="R867" s="11">
        <f t="shared" si="26"/>
        <v>-2.0745331431571794E-2</v>
      </c>
      <c r="S867" s="11">
        <f t="shared" si="27"/>
        <v>6.5984935413470447E-2</v>
      </c>
    </row>
    <row r="868" spans="1:19" x14ac:dyDescent="0.25">
      <c r="A868" s="20" t="str">
        <f>VLOOKUP('Customer Names'!A868,'Customer Names'!A868:A3203,1,FALSE)</f>
        <v>Id867</v>
      </c>
      <c r="B868" s="20" t="str">
        <f>VLOOKUP(Table6[[#This Row],[NAME]],Table6[NAME],1,FALSE)</f>
        <v>Chad</v>
      </c>
      <c r="C868" s="11">
        <f>VLOOKUP(Table4[[#This Row],[BMI]],Table4[BMI],1,FALSE)</f>
        <v>36.1</v>
      </c>
      <c r="D868" s="11">
        <f>VLOOKUP(Table4[[#This Row],[HBA1C]],Table4[HBA1C],1,FALSE)</f>
        <v>5.65</v>
      </c>
      <c r="E868" s="11" t="str">
        <f>VLOOKUP(Table4[[#This Row],[Any Transplants]],Table4[Any Transplants],1,FALSE)</f>
        <v>No</v>
      </c>
      <c r="F868" s="11" t="str">
        <f>VLOOKUP(Table4[[#This Row],[Cancer history]],Table4[Cancer history],1,FALSE)</f>
        <v>No</v>
      </c>
      <c r="G868" s="11" t="str">
        <f>VLOOKUP(Table4[[#This Row],[Smoker2]],Table4[Smoker2],1,FALSE)</f>
        <v>NO</v>
      </c>
      <c r="H868" s="11" t="str">
        <f>VLOOKUP(Table4[[#This Row],[Heart Issues]],Table4[Heart Issues],1,FALSE)</f>
        <v>yes</v>
      </c>
      <c r="I868" s="11">
        <f>VLOOKUP(Table4[[#This Row],[Number of Major Surgeries]],Table4[Number of Major Surgeries],1,FALSE)</f>
        <v>2</v>
      </c>
      <c r="J868" s="11" t="str">
        <f>VLOOKUP('Medical Examinations'!M868,'Medical Examinations'!M868:M3202,1,FALSE)</f>
        <v>obesity</v>
      </c>
      <c r="K868" s="11" t="str">
        <f>VLOOKUP('Medical Examinations'!N868,'Medical Examinations'!N868:N3202,1,FALSE)</f>
        <v>normal</v>
      </c>
      <c r="L868" s="11" t="str">
        <f>VLOOKUP(Table3[[#This Row],[date of birth]],Table3[date of birth],1,FALSE)</f>
        <v>29-Jun-1984</v>
      </c>
      <c r="M868" s="11">
        <f>VLOOKUP(Table3[[#This Row],[age]],Table3[age],1,FALSE)</f>
        <v>38</v>
      </c>
      <c r="N868" s="65">
        <f>VLOOKUP(Table3[[#This Row],[charges2]],Table3[charges2],1,FALSE)</f>
        <v>7151.09</v>
      </c>
      <c r="O868" s="11" t="str">
        <f>VLOOKUP(Table3[[#This Row],[HOSPITAL TIER2]],Table3[HOSPITAL TIER2],1,FALSE)</f>
        <v>tier - 2</v>
      </c>
      <c r="P868" s="11" t="str">
        <f>VLOOKUP(Table3[[#This Row],[city tier2]],Table3[city tier2],1,FALSE)</f>
        <v>tier - 2</v>
      </c>
      <c r="Q868" s="11" t="str">
        <f>VLOOKUP(Table3[[#This Row],[state id2]],Table3[state id2],1,FALSE)</f>
        <v>R1011</v>
      </c>
      <c r="R868" s="11">
        <f t="shared" si="26"/>
        <v>-2.0760347839205377E-2</v>
      </c>
      <c r="S868" s="11">
        <f t="shared" si="27"/>
        <v>6.6251653695775348E-2</v>
      </c>
    </row>
    <row r="869" spans="1:19" x14ac:dyDescent="0.25">
      <c r="A869" s="20" t="str">
        <f>VLOOKUP('Customer Names'!A869,'Customer Names'!A869:A3204,1,FALSE)</f>
        <v>Id868</v>
      </c>
      <c r="B869" s="20" t="str">
        <f>VLOOKUP(Table6[[#This Row],[NAME]],Table6[NAME],1,FALSE)</f>
        <v>Mark</v>
      </c>
      <c r="C869" s="11">
        <f>VLOOKUP(Table4[[#This Row],[BMI]],Table4[BMI],1,FALSE)</f>
        <v>37.1</v>
      </c>
      <c r="D869" s="11">
        <f>VLOOKUP(Table4[[#This Row],[HBA1C]],Table4[HBA1C],1,FALSE)</f>
        <v>11.21</v>
      </c>
      <c r="E869" s="11" t="str">
        <f>VLOOKUP(Table4[[#This Row],[Any Transplants]],Table4[Any Transplants],1,FALSE)</f>
        <v>No</v>
      </c>
      <c r="F869" s="11" t="str">
        <f>VLOOKUP(Table4[[#This Row],[Cancer history]],Table4[Cancer history],1,FALSE)</f>
        <v>Yes</v>
      </c>
      <c r="G869" s="11" t="str">
        <f>VLOOKUP(Table4[[#This Row],[Smoker2]],Table4[Smoker2],1,FALSE)</f>
        <v>NO</v>
      </c>
      <c r="H869" s="11" t="str">
        <f>VLOOKUP(Table4[[#This Row],[Heart Issues]],Table4[Heart Issues],1,FALSE)</f>
        <v>yes</v>
      </c>
      <c r="I869" s="11">
        <f>VLOOKUP(Table4[[#This Row],[Number of Major Surgeries]],Table4[Number of Major Surgeries],1,FALSE)</f>
        <v>1</v>
      </c>
      <c r="J869" s="11" t="str">
        <f>VLOOKUP('Medical Examinations'!M869,'Medical Examinations'!M869:M3203,1,FALSE)</f>
        <v>obesity</v>
      </c>
      <c r="K869" s="11" t="str">
        <f>VLOOKUP('Medical Examinations'!N869,'Medical Examinations'!N869:N3203,1,FALSE)</f>
        <v>diabetes</v>
      </c>
      <c r="L869" s="11" t="str">
        <f>VLOOKUP(Table3[[#This Row],[date of birth]],Table3[date of birth],1,FALSE)</f>
        <v>6-Sep-1978</v>
      </c>
      <c r="M869" s="11">
        <f>VLOOKUP(Table3[[#This Row],[age]],Table3[age],1,FALSE)</f>
        <v>44</v>
      </c>
      <c r="N869" s="65">
        <f>VLOOKUP(Table3[[#This Row],[charges2]],Table3[charges2],1,FALSE)</f>
        <v>7152.67</v>
      </c>
      <c r="O869" s="11" t="str">
        <f>VLOOKUP(Table3[[#This Row],[HOSPITAL TIER2]],Table3[HOSPITAL TIER2],1,FALSE)</f>
        <v>tier - 3</v>
      </c>
      <c r="P869" s="11" t="str">
        <f>VLOOKUP(Table3[[#This Row],[city tier2]],Table3[city tier2],1,FALSE)</f>
        <v>tier - 2</v>
      </c>
      <c r="Q869" s="11" t="str">
        <f>VLOOKUP(Table3[[#This Row],[state id2]],Table3[state id2],1,FALSE)</f>
        <v>R1013</v>
      </c>
      <c r="R869" s="11">
        <f t="shared" si="26"/>
        <v>-2.0406202421540481E-2</v>
      </c>
      <c r="S869" s="11">
        <f t="shared" si="27"/>
        <v>6.6134968633145733E-2</v>
      </c>
    </row>
    <row r="870" spans="1:19" x14ac:dyDescent="0.25">
      <c r="A870" s="20" t="str">
        <f>VLOOKUP('Customer Names'!A870,'Customer Names'!A870:A3205,1,FALSE)</f>
        <v>Id869</v>
      </c>
      <c r="B870" s="20" t="str">
        <f>VLOOKUP(Table6[[#This Row],[NAME]],Table6[NAME],1,FALSE)</f>
        <v>David</v>
      </c>
      <c r="C870" s="11">
        <f>VLOOKUP(Table4[[#This Row],[BMI]],Table4[BMI],1,FALSE)</f>
        <v>27.5</v>
      </c>
      <c r="D870" s="11">
        <f>VLOOKUP(Table4[[#This Row],[HBA1C]],Table4[HBA1C],1,FALSE)</f>
        <v>10.62</v>
      </c>
      <c r="E870" s="11" t="str">
        <f>VLOOKUP(Table4[[#This Row],[Any Transplants]],Table4[Any Transplants],1,FALSE)</f>
        <v>No</v>
      </c>
      <c r="F870" s="11" t="str">
        <f>VLOOKUP(Table4[[#This Row],[Cancer history]],Table4[Cancer history],1,FALSE)</f>
        <v>Yes</v>
      </c>
      <c r="G870" s="11" t="str">
        <f>VLOOKUP(Table4[[#This Row],[Smoker2]],Table4[Smoker2],1,FALSE)</f>
        <v>NO</v>
      </c>
      <c r="H870" s="11" t="str">
        <f>VLOOKUP(Table4[[#This Row],[Heart Issues]],Table4[Heart Issues],1,FALSE)</f>
        <v>yes</v>
      </c>
      <c r="I870" s="11">
        <f>VLOOKUP(Table4[[#This Row],[Number of Major Surgeries]],Table4[Number of Major Surgeries],1,FALSE)</f>
        <v>1</v>
      </c>
      <c r="J870" s="11" t="str">
        <f>VLOOKUP('Medical Examinations'!M870,'Medical Examinations'!M870:M3204,1,FALSE)</f>
        <v>over weight</v>
      </c>
      <c r="K870" s="11" t="str">
        <f>VLOOKUP('Medical Examinations'!N870,'Medical Examinations'!N870:N3204,1,FALSE)</f>
        <v>diabetes</v>
      </c>
      <c r="L870" s="11" t="str">
        <f>VLOOKUP(Table3[[#This Row],[date of birth]],Table3[date of birth],1,FALSE)</f>
        <v>17-Jul-1981</v>
      </c>
      <c r="M870" s="11">
        <f>VLOOKUP(Table3[[#This Row],[age]],Table3[age],1,FALSE)</f>
        <v>41</v>
      </c>
      <c r="N870" s="65">
        <f>VLOOKUP(Table3[[#This Row],[charges2]],Table3[charges2],1,FALSE)</f>
        <v>7153.55</v>
      </c>
      <c r="O870" s="11" t="str">
        <f>VLOOKUP(Table3[[#This Row],[HOSPITAL TIER2]],Table3[HOSPITAL TIER2],1,FALSE)</f>
        <v>tier - 2</v>
      </c>
      <c r="P870" s="11" t="str">
        <f>VLOOKUP(Table3[[#This Row],[city tier2]],Table3[city tier2],1,FALSE)</f>
        <v>tier - 1</v>
      </c>
      <c r="Q870" s="11" t="str">
        <f>VLOOKUP(Table3[[#This Row],[state id2]],Table3[state id2],1,FALSE)</f>
        <v>R1012</v>
      </c>
      <c r="R870" s="11">
        <f t="shared" si="26"/>
        <v>-2.0367637667441985E-2</v>
      </c>
      <c r="S870" s="11">
        <f t="shared" si="27"/>
        <v>6.635154064383364E-2</v>
      </c>
    </row>
    <row r="871" spans="1:19" x14ac:dyDescent="0.25">
      <c r="A871" s="20" t="str">
        <f>VLOOKUP('Customer Names'!A871,'Customer Names'!A871:A3206,1,FALSE)</f>
        <v>Id870</v>
      </c>
      <c r="B871" s="20" t="str">
        <f>VLOOKUP(Table6[[#This Row],[NAME]],Table6[NAME],1,FALSE)</f>
        <v>Matthew R</v>
      </c>
      <c r="C871" s="11">
        <f>VLOOKUP(Table4[[#This Row],[BMI]],Table4[BMI],1,FALSE)</f>
        <v>24.7</v>
      </c>
      <c r="D871" s="11">
        <f>VLOOKUP(Table4[[#This Row],[HBA1C]],Table4[HBA1C],1,FALSE)</f>
        <v>10.7</v>
      </c>
      <c r="E871" s="11" t="str">
        <f>VLOOKUP(Table4[[#This Row],[Any Transplants]],Table4[Any Transplants],1,FALSE)</f>
        <v>No</v>
      </c>
      <c r="F871" s="11" t="str">
        <f>VLOOKUP(Table4[[#This Row],[Cancer history]],Table4[Cancer history],1,FALSE)</f>
        <v>Yes</v>
      </c>
      <c r="G871" s="11" t="str">
        <f>VLOOKUP(Table4[[#This Row],[Smoker2]],Table4[Smoker2],1,FALSE)</f>
        <v>NO</v>
      </c>
      <c r="H871" s="11" t="str">
        <f>VLOOKUP(Table4[[#This Row],[Heart Issues]],Table4[Heart Issues],1,FALSE)</f>
        <v>yes</v>
      </c>
      <c r="I871" s="11">
        <f>VLOOKUP(Table4[[#This Row],[Number of Major Surgeries]],Table4[Number of Major Surgeries],1,FALSE)</f>
        <v>1</v>
      </c>
      <c r="J871" s="11" t="str">
        <f>VLOOKUP('Medical Examinations'!M871,'Medical Examinations'!M871:M3205,1,FALSE)</f>
        <v>normal weight</v>
      </c>
      <c r="K871" s="11" t="str">
        <f>VLOOKUP('Medical Examinations'!N871,'Medical Examinations'!N871:N3205,1,FALSE)</f>
        <v>diabetes</v>
      </c>
      <c r="L871" s="11" t="str">
        <f>VLOOKUP(Table3[[#This Row],[date of birth]],Table3[date of birth],1,FALSE)</f>
        <v>22-Jun-1980</v>
      </c>
      <c r="M871" s="11">
        <f>VLOOKUP(Table3[[#This Row],[age]],Table3[age],1,FALSE)</f>
        <v>42</v>
      </c>
      <c r="N871" s="65">
        <f>VLOOKUP(Table3[[#This Row],[charges2]],Table3[charges2],1,FALSE)</f>
        <v>7160.09</v>
      </c>
      <c r="O871" s="11" t="str">
        <f>VLOOKUP(Table3[[#This Row],[HOSPITAL TIER2]],Table3[HOSPITAL TIER2],1,FALSE)</f>
        <v>tier - 2</v>
      </c>
      <c r="P871" s="11" t="str">
        <f>VLOOKUP(Table3[[#This Row],[city tier2]],Table3[city tier2],1,FALSE)</f>
        <v>tier - 2</v>
      </c>
      <c r="Q871" s="11" t="str">
        <f>VLOOKUP(Table3[[#This Row],[state id2]],Table3[state id2],1,FALSE)</f>
        <v>R1011</v>
      </c>
      <c r="R871" s="11">
        <f t="shared" si="26"/>
        <v>-2.0403258370161784E-2</v>
      </c>
      <c r="S871" s="11">
        <f t="shared" si="27"/>
        <v>6.6868701107321432E-2</v>
      </c>
    </row>
    <row r="872" spans="1:19" x14ac:dyDescent="0.25">
      <c r="A872" s="20" t="str">
        <f>VLOOKUP('Customer Names'!A872,'Customer Names'!A872:A3207,1,FALSE)</f>
        <v>Id871</v>
      </c>
      <c r="B872" s="20" t="str">
        <f>VLOOKUP(Table6[[#This Row],[NAME]],Table6[NAME],1,FALSE)</f>
        <v>.  Orla</v>
      </c>
      <c r="C872" s="11">
        <f>VLOOKUP(Table4[[#This Row],[BMI]],Table4[BMI],1,FALSE)</f>
        <v>26.78</v>
      </c>
      <c r="D872" s="11">
        <f>VLOOKUP(Table4[[#This Row],[HBA1C]],Table4[HBA1C],1,FALSE)</f>
        <v>10.02</v>
      </c>
      <c r="E872" s="11" t="str">
        <f>VLOOKUP(Table4[[#This Row],[Any Transplants]],Table4[Any Transplants],1,FALSE)</f>
        <v>No</v>
      </c>
      <c r="F872" s="11" t="str">
        <f>VLOOKUP(Table4[[#This Row],[Cancer history]],Table4[Cancer history],1,FALSE)</f>
        <v>Yes</v>
      </c>
      <c r="G872" s="11" t="str">
        <f>VLOOKUP(Table4[[#This Row],[Smoker2]],Table4[Smoker2],1,FALSE)</f>
        <v>NO</v>
      </c>
      <c r="H872" s="11" t="str">
        <f>VLOOKUP(Table4[[#This Row],[Heart Issues]],Table4[Heart Issues],1,FALSE)</f>
        <v>yes</v>
      </c>
      <c r="I872" s="11">
        <f>VLOOKUP(Table4[[#This Row],[Number of Major Surgeries]],Table4[Number of Major Surgeries],1,FALSE)</f>
        <v>1</v>
      </c>
      <c r="J872" s="11" t="str">
        <f>VLOOKUP('Medical Examinations'!M872,'Medical Examinations'!M872:M3206,1,FALSE)</f>
        <v>over weight</v>
      </c>
      <c r="K872" s="11" t="str">
        <f>VLOOKUP('Medical Examinations'!N872,'Medical Examinations'!N872:N3206,1,FALSE)</f>
        <v>diabetes</v>
      </c>
      <c r="L872" s="11" t="str">
        <f>VLOOKUP(Table3[[#This Row],[date of birth]],Table3[date of birth],1,FALSE)</f>
        <v>7-Oct-1980</v>
      </c>
      <c r="M872" s="11">
        <f>VLOOKUP(Table3[[#This Row],[age]],Table3[age],1,FALSE)</f>
        <v>42</v>
      </c>
      <c r="N872" s="65">
        <f>VLOOKUP(Table3[[#This Row],[charges2]],Table3[charges2],1,FALSE)</f>
        <v>7160.33</v>
      </c>
      <c r="O872" s="11" t="str">
        <f>VLOOKUP(Table3[[#This Row],[HOSPITAL TIER2]],Table3[HOSPITAL TIER2],1,FALSE)</f>
        <v>tier - 2</v>
      </c>
      <c r="P872" s="11" t="str">
        <f>VLOOKUP(Table3[[#This Row],[city tier2]],Table3[city tier2],1,FALSE)</f>
        <v>tier - 1</v>
      </c>
      <c r="Q872" s="11" t="str">
        <f>VLOOKUP(Table3[[#This Row],[state id2]],Table3[state id2],1,FALSE)</f>
        <v>R1013</v>
      </c>
      <c r="R872" s="11">
        <f t="shared" si="26"/>
        <v>-2.0488049398760009E-2</v>
      </c>
      <c r="S872" s="11">
        <f t="shared" si="27"/>
        <v>6.7284140121318906E-2</v>
      </c>
    </row>
    <row r="873" spans="1:19" x14ac:dyDescent="0.25">
      <c r="A873" s="20" t="str">
        <f>VLOOKUP('Customer Names'!A873,'Customer Names'!A873:A3208,1,FALSE)</f>
        <v>Id872</v>
      </c>
      <c r="B873" s="20" t="str">
        <f>VLOOKUP(Table6[[#This Row],[NAME]],Table6[NAME],1,FALSE)</f>
        <v>Shaista S</v>
      </c>
      <c r="C873" s="11">
        <f>VLOOKUP(Table4[[#This Row],[BMI]],Table4[BMI],1,FALSE)</f>
        <v>45.8</v>
      </c>
      <c r="D873" s="11">
        <f>VLOOKUP(Table4[[#This Row],[HBA1C]],Table4[HBA1C],1,FALSE)</f>
        <v>4.8499999999999996</v>
      </c>
      <c r="E873" s="11" t="str">
        <f>VLOOKUP(Table4[[#This Row],[Any Transplants]],Table4[Any Transplants],1,FALSE)</f>
        <v>No</v>
      </c>
      <c r="F873" s="11" t="str">
        <f>VLOOKUP(Table4[[#This Row],[Cancer history]],Table4[Cancer history],1,FALSE)</f>
        <v>No</v>
      </c>
      <c r="G873" s="11" t="str">
        <f>VLOOKUP(Table4[[#This Row],[Smoker2]],Table4[Smoker2],1,FALSE)</f>
        <v>NO</v>
      </c>
      <c r="H873" s="11" t="str">
        <f>VLOOKUP(Table4[[#This Row],[Heart Issues]],Table4[Heart Issues],1,FALSE)</f>
        <v>No</v>
      </c>
      <c r="I873" s="11">
        <f>VLOOKUP(Table4[[#This Row],[Number of Major Surgeries]],Table4[Number of Major Surgeries],1,FALSE)</f>
        <v>0</v>
      </c>
      <c r="J873" s="11" t="str">
        <f>VLOOKUP('Medical Examinations'!M873,'Medical Examinations'!M873:M3207,1,FALSE)</f>
        <v>obesity</v>
      </c>
      <c r="K873" s="11" t="str">
        <f>VLOOKUP('Medical Examinations'!N873,'Medical Examinations'!N873:N3207,1,FALSE)</f>
        <v>normal</v>
      </c>
      <c r="L873" s="11" t="str">
        <f>VLOOKUP(Table3[[#This Row],[date of birth]],Table3[date of birth],1,FALSE)</f>
        <v>30-Sep-1980</v>
      </c>
      <c r="M873" s="11">
        <f>VLOOKUP(Table3[[#This Row],[age]],Table3[age],1,FALSE)</f>
        <v>42</v>
      </c>
      <c r="N873" s="65">
        <f>VLOOKUP(Table3[[#This Row],[charges2]],Table3[charges2],1,FALSE)</f>
        <v>7162.01</v>
      </c>
      <c r="O873" s="11" t="str">
        <f>VLOOKUP(Table3[[#This Row],[HOSPITAL TIER2]],Table3[HOSPITAL TIER2],1,FALSE)</f>
        <v>tier - 2</v>
      </c>
      <c r="P873" s="11" t="str">
        <f>VLOOKUP(Table3[[#This Row],[city tier2]],Table3[city tier2],1,FALSE)</f>
        <v>tier - 3</v>
      </c>
      <c r="Q873" s="11" t="str">
        <f>VLOOKUP(Table3[[#This Row],[state id2]],Table3[state id2],1,FALSE)</f>
        <v>R1013</v>
      </c>
      <c r="R873" s="11">
        <f t="shared" si="26"/>
        <v>-2.0529182456300483E-2</v>
      </c>
      <c r="S873" s="11">
        <f t="shared" si="27"/>
        <v>6.7623375023105281E-2</v>
      </c>
    </row>
    <row r="874" spans="1:19" x14ac:dyDescent="0.25">
      <c r="A874" s="20" t="str">
        <f>VLOOKUP('Customer Names'!A874,'Customer Names'!A874:A3209,1,FALSE)</f>
        <v>Id873</v>
      </c>
      <c r="B874" s="20" t="str">
        <f>VLOOKUP(Table6[[#This Row],[NAME]],Table6[NAME],1,FALSE)</f>
        <v>.  Emily</v>
      </c>
      <c r="C874" s="11">
        <f>VLOOKUP(Table4[[#This Row],[BMI]],Table4[BMI],1,FALSE)</f>
        <v>29</v>
      </c>
      <c r="D874" s="11">
        <f>VLOOKUP(Table4[[#This Row],[HBA1C]],Table4[HBA1C],1,FALSE)</f>
        <v>4.3899999999999997</v>
      </c>
      <c r="E874" s="11" t="str">
        <f>VLOOKUP(Table4[[#This Row],[Any Transplants]],Table4[Any Transplants],1,FALSE)</f>
        <v>No</v>
      </c>
      <c r="F874" s="11" t="str">
        <f>VLOOKUP(Table4[[#This Row],[Cancer history]],Table4[Cancer history],1,FALSE)</f>
        <v>No</v>
      </c>
      <c r="G874" s="11" t="str">
        <f>VLOOKUP(Table4[[#This Row],[Smoker2]],Table4[Smoker2],1,FALSE)</f>
        <v>NO</v>
      </c>
      <c r="H874" s="11" t="str">
        <f>VLOOKUP(Table4[[#This Row],[Heart Issues]],Table4[Heart Issues],1,FALSE)</f>
        <v>yes</v>
      </c>
      <c r="I874" s="11">
        <f>VLOOKUP(Table4[[#This Row],[Number of Major Surgeries]],Table4[Number of Major Surgeries],1,FALSE)</f>
        <v>2</v>
      </c>
      <c r="J874" s="11" t="str">
        <f>VLOOKUP('Medical Examinations'!M874,'Medical Examinations'!M874:M3208,1,FALSE)</f>
        <v>over weight</v>
      </c>
      <c r="K874" s="11" t="str">
        <f>VLOOKUP('Medical Examinations'!N874,'Medical Examinations'!N874:N3208,1,FALSE)</f>
        <v>normal</v>
      </c>
      <c r="L874" s="11" t="str">
        <f>VLOOKUP(Table3[[#This Row],[date of birth]],Table3[date of birth],1,FALSE)</f>
        <v>16-Aug-1982</v>
      </c>
      <c r="M874" s="11">
        <f>VLOOKUP(Table3[[#This Row],[age]],Table3[age],1,FALSE)</f>
        <v>40</v>
      </c>
      <c r="N874" s="65">
        <f>VLOOKUP(Table3[[#This Row],[charges2]],Table3[charges2],1,FALSE)</f>
        <v>7173.36</v>
      </c>
      <c r="O874" s="11" t="str">
        <f>VLOOKUP(Table3[[#This Row],[HOSPITAL TIER2]],Table3[HOSPITAL TIER2],1,FALSE)</f>
        <v>tier - 3</v>
      </c>
      <c r="P874" s="11" t="str">
        <f>VLOOKUP(Table3[[#This Row],[city tier2]],Table3[city tier2],1,FALSE)</f>
        <v>tier - 2</v>
      </c>
      <c r="Q874" s="11" t="str">
        <f>VLOOKUP(Table3[[#This Row],[state id2]],Table3[state id2],1,FALSE)</f>
        <v>R1016</v>
      </c>
      <c r="R874" s="11">
        <f t="shared" si="26"/>
        <v>-2.0217886070099503E-2</v>
      </c>
      <c r="S874" s="11">
        <f t="shared" si="27"/>
        <v>6.7526366499337978E-2</v>
      </c>
    </row>
    <row r="875" spans="1:19" x14ac:dyDescent="0.25">
      <c r="A875" s="20" t="str">
        <f>VLOOKUP('Customer Names'!A875,'Customer Names'!A875:A3210,1,FALSE)</f>
        <v>Id874</v>
      </c>
      <c r="B875" s="20" t="str">
        <f>VLOOKUP(Table6[[#This Row],[NAME]],Table6[NAME],1,FALSE)</f>
        <v>Julie A.</v>
      </c>
      <c r="C875" s="11">
        <f>VLOOKUP(Table4[[#This Row],[BMI]],Table4[BMI],1,FALSE)</f>
        <v>33.534999999999997</v>
      </c>
      <c r="D875" s="11">
        <f>VLOOKUP(Table4[[#This Row],[HBA1C]],Table4[HBA1C],1,FALSE)</f>
        <v>8.24</v>
      </c>
      <c r="E875" s="11" t="str">
        <f>VLOOKUP(Table4[[#This Row],[Any Transplants]],Table4[Any Transplants],1,FALSE)</f>
        <v>No</v>
      </c>
      <c r="F875" s="11" t="str">
        <f>VLOOKUP(Table4[[#This Row],[Cancer history]],Table4[Cancer history],1,FALSE)</f>
        <v>No</v>
      </c>
      <c r="G875" s="11" t="str">
        <f>VLOOKUP(Table4[[#This Row],[Smoker2]],Table4[Smoker2],1,FALSE)</f>
        <v>NO</v>
      </c>
      <c r="H875" s="11" t="str">
        <f>VLOOKUP(Table4[[#This Row],[Heart Issues]],Table4[Heart Issues],1,FALSE)</f>
        <v>yes</v>
      </c>
      <c r="I875" s="11">
        <f>VLOOKUP(Table4[[#This Row],[Number of Major Surgeries]],Table4[Number of Major Surgeries],1,FALSE)</f>
        <v>0</v>
      </c>
      <c r="J875" s="11" t="str">
        <f>VLOOKUP('Medical Examinations'!M875,'Medical Examinations'!M875:M3209,1,FALSE)</f>
        <v>obesity</v>
      </c>
      <c r="K875" s="11" t="str">
        <f>VLOOKUP('Medical Examinations'!N875,'Medical Examinations'!N875:N3209,1,FALSE)</f>
        <v>diabetes</v>
      </c>
      <c r="L875" s="11" t="str">
        <f>VLOOKUP(Table3[[#This Row],[date of birth]],Table3[date of birth],1,FALSE)</f>
        <v>19-Jul-1975</v>
      </c>
      <c r="M875" s="11">
        <f>VLOOKUP(Table3[[#This Row],[age]],Table3[age],1,FALSE)</f>
        <v>47</v>
      </c>
      <c r="N875" s="65">
        <f>VLOOKUP(Table3[[#This Row],[charges2]],Table3[charges2],1,FALSE)</f>
        <v>7175.51</v>
      </c>
      <c r="O875" s="11" t="str">
        <f>VLOOKUP(Table3[[#This Row],[HOSPITAL TIER2]],Table3[HOSPITAL TIER2],1,FALSE)</f>
        <v>tier - 2</v>
      </c>
      <c r="P875" s="11" t="str">
        <f>VLOOKUP(Table3[[#This Row],[city tier2]],Table3[city tier2],1,FALSE)</f>
        <v>tier - 3</v>
      </c>
      <c r="Q875" s="11" t="str">
        <f>VLOOKUP(Table3[[#This Row],[state id2]],Table3[state id2],1,FALSE)</f>
        <v>R1013</v>
      </c>
      <c r="R875" s="11">
        <f t="shared" si="26"/>
        <v>-2.0210282612079751E-2</v>
      </c>
      <c r="S875" s="11">
        <f t="shared" si="27"/>
        <v>6.7302500566867415E-2</v>
      </c>
    </row>
    <row r="876" spans="1:19" x14ac:dyDescent="0.25">
      <c r="A876" s="20" t="str">
        <f>VLOOKUP('Customer Names'!A876,'Customer Names'!A876:A3211,1,FALSE)</f>
        <v>Id875</v>
      </c>
      <c r="B876" s="20" t="str">
        <f>VLOOKUP(Table6[[#This Row],[NAME]],Table6[NAME],1,FALSE)</f>
        <v>Megumi</v>
      </c>
      <c r="C876" s="11">
        <f>VLOOKUP(Table4[[#This Row],[BMI]],Table4[BMI],1,FALSE)</f>
        <v>32.774999999999999</v>
      </c>
      <c r="D876" s="11">
        <f>VLOOKUP(Table4[[#This Row],[HBA1C]],Table4[HBA1C],1,FALSE)</f>
        <v>9.77</v>
      </c>
      <c r="E876" s="11" t="str">
        <f>VLOOKUP(Table4[[#This Row],[Any Transplants]],Table4[Any Transplants],1,FALSE)</f>
        <v>No</v>
      </c>
      <c r="F876" s="11" t="str">
        <f>VLOOKUP(Table4[[#This Row],[Cancer history]],Table4[Cancer history],1,FALSE)</f>
        <v>No</v>
      </c>
      <c r="G876" s="11" t="str">
        <f>VLOOKUP(Table4[[#This Row],[Smoker2]],Table4[Smoker2],1,FALSE)</f>
        <v>NO</v>
      </c>
      <c r="H876" s="11" t="str">
        <f>VLOOKUP(Table4[[#This Row],[Heart Issues]],Table4[Heart Issues],1,FALSE)</f>
        <v>yes</v>
      </c>
      <c r="I876" s="11">
        <f>VLOOKUP(Table4[[#This Row],[Number of Major Surgeries]],Table4[Number of Major Surgeries],1,FALSE)</f>
        <v>0</v>
      </c>
      <c r="J876" s="11" t="str">
        <f>VLOOKUP('Medical Examinations'!M876,'Medical Examinations'!M876:M3210,1,FALSE)</f>
        <v>obesity</v>
      </c>
      <c r="K876" s="11" t="str">
        <f>VLOOKUP('Medical Examinations'!N876,'Medical Examinations'!N876:N3210,1,FALSE)</f>
        <v>diabetes</v>
      </c>
      <c r="L876" s="11" t="str">
        <f>VLOOKUP(Table3[[#This Row],[date of birth]],Table3[date of birth],1,FALSE)</f>
        <v>26-Aug-1968</v>
      </c>
      <c r="M876" s="11">
        <f>VLOOKUP(Table3[[#This Row],[age]],Table3[age],1,FALSE)</f>
        <v>54</v>
      </c>
      <c r="N876" s="65">
        <f>VLOOKUP(Table3[[#This Row],[charges2]],Table3[charges2],1,FALSE)</f>
        <v>7179.52</v>
      </c>
      <c r="O876" s="11" t="str">
        <f>VLOOKUP(Table3[[#This Row],[HOSPITAL TIER2]],Table3[HOSPITAL TIER2],1,FALSE)</f>
        <v>tier - 3</v>
      </c>
      <c r="P876" s="11" t="str">
        <f>VLOOKUP(Table3[[#This Row],[city tier2]],Table3[city tier2],1,FALSE)</f>
        <v>tier - 3</v>
      </c>
      <c r="Q876" s="11" t="str">
        <f>VLOOKUP(Table3[[#This Row],[state id2]],Table3[state id2],1,FALSE)</f>
        <v>R1013</v>
      </c>
      <c r="R876" s="11">
        <f t="shared" si="26"/>
        <v>-2.0291079987351419E-2</v>
      </c>
      <c r="S876" s="11">
        <f t="shared" si="27"/>
        <v>6.7211083968608185E-2</v>
      </c>
    </row>
    <row r="877" spans="1:19" x14ac:dyDescent="0.25">
      <c r="A877" s="20" t="str">
        <f>VLOOKUP('Customer Names'!A877,'Customer Names'!A877:A3212,1,FALSE)</f>
        <v>Id876</v>
      </c>
      <c r="B877" s="20" t="str">
        <f>VLOOKUP(Table6[[#This Row],[NAME]],Table6[NAME],1,FALSE)</f>
        <v>Skylar</v>
      </c>
      <c r="C877" s="11">
        <f>VLOOKUP(Table4[[#This Row],[BMI]],Table4[BMI],1,FALSE)</f>
        <v>37.51</v>
      </c>
      <c r="D877" s="11">
        <f>VLOOKUP(Table4[[#This Row],[HBA1C]],Table4[HBA1C],1,FALSE)</f>
        <v>5.5</v>
      </c>
      <c r="E877" s="11" t="str">
        <f>VLOOKUP(Table4[[#This Row],[Any Transplants]],Table4[Any Transplants],1,FALSE)</f>
        <v>No</v>
      </c>
      <c r="F877" s="11" t="str">
        <f>VLOOKUP(Table4[[#This Row],[Cancer history]],Table4[Cancer history],1,FALSE)</f>
        <v>No</v>
      </c>
      <c r="G877" s="11" t="str">
        <f>VLOOKUP(Table4[[#This Row],[Smoker2]],Table4[Smoker2],1,FALSE)</f>
        <v>NO</v>
      </c>
      <c r="H877" s="11" t="str">
        <f>VLOOKUP(Table4[[#This Row],[Heart Issues]],Table4[Heart Issues],1,FALSE)</f>
        <v>yes</v>
      </c>
      <c r="I877" s="11">
        <f>VLOOKUP(Table4[[#This Row],[Number of Major Surgeries]],Table4[Number of Major Surgeries],1,FALSE)</f>
        <v>2</v>
      </c>
      <c r="J877" s="11" t="str">
        <f>VLOOKUP('Medical Examinations'!M877,'Medical Examinations'!M877:M3211,1,FALSE)</f>
        <v>obesity</v>
      </c>
      <c r="K877" s="11" t="str">
        <f>VLOOKUP('Medical Examinations'!N877,'Medical Examinations'!N877:N3211,1,FALSE)</f>
        <v>normal</v>
      </c>
      <c r="L877" s="11" t="str">
        <f>VLOOKUP(Table3[[#This Row],[date of birth]],Table3[date of birth],1,FALSE)</f>
        <v>14-Sep-1982</v>
      </c>
      <c r="M877" s="11">
        <f>VLOOKUP(Table3[[#This Row],[age]],Table3[age],1,FALSE)</f>
        <v>40</v>
      </c>
      <c r="N877" s="65">
        <f>VLOOKUP(Table3[[#This Row],[charges2]],Table3[charges2],1,FALSE)</f>
        <v>7196.87</v>
      </c>
      <c r="O877" s="11" t="str">
        <f>VLOOKUP(Table3[[#This Row],[HOSPITAL TIER2]],Table3[HOSPITAL TIER2],1,FALSE)</f>
        <v>tier - 3</v>
      </c>
      <c r="P877" s="11" t="str">
        <f>VLOOKUP(Table3[[#This Row],[city tier2]],Table3[city tier2],1,FALSE)</f>
        <v>tier - 2</v>
      </c>
      <c r="Q877" s="11" t="str">
        <f>VLOOKUP(Table3[[#This Row],[state id2]],Table3[state id2],1,FALSE)</f>
        <v>R1011</v>
      </c>
      <c r="R877" s="11">
        <f t="shared" si="26"/>
        <v>-2.0569321796719098E-2</v>
      </c>
      <c r="S877" s="11">
        <f t="shared" si="27"/>
        <v>6.6451042366564475E-2</v>
      </c>
    </row>
    <row r="878" spans="1:19" x14ac:dyDescent="0.25">
      <c r="A878" s="20" t="str">
        <f>VLOOKUP('Customer Names'!A878,'Customer Names'!A878:A3213,1,FALSE)</f>
        <v>Id877</v>
      </c>
      <c r="B878" s="20" t="str">
        <f>VLOOKUP(Table6[[#This Row],[NAME]],Table6[NAME],1,FALSE)</f>
        <v>.  Victoria</v>
      </c>
      <c r="C878" s="11">
        <f>VLOOKUP(Table4[[#This Row],[BMI]],Table4[BMI],1,FALSE)</f>
        <v>39.86</v>
      </c>
      <c r="D878" s="11">
        <f>VLOOKUP(Table4[[#This Row],[HBA1C]],Table4[HBA1C],1,FALSE)</f>
        <v>11.84</v>
      </c>
      <c r="E878" s="11" t="str">
        <f>VLOOKUP(Table4[[#This Row],[Any Transplants]],Table4[Any Transplants],1,FALSE)</f>
        <v>No</v>
      </c>
      <c r="F878" s="11" t="str">
        <f>VLOOKUP(Table4[[#This Row],[Cancer history]],Table4[Cancer history],1,FALSE)</f>
        <v>No</v>
      </c>
      <c r="G878" s="11" t="str">
        <f>VLOOKUP(Table4[[#This Row],[Smoker2]],Table4[Smoker2],1,FALSE)</f>
        <v>NO</v>
      </c>
      <c r="H878" s="11" t="str">
        <f>VLOOKUP(Table4[[#This Row],[Heart Issues]],Table4[Heart Issues],1,FALSE)</f>
        <v>yes</v>
      </c>
      <c r="I878" s="11">
        <f>VLOOKUP(Table4[[#This Row],[Number of Major Surgeries]],Table4[Number of Major Surgeries],1,FALSE)</f>
        <v>1</v>
      </c>
      <c r="J878" s="11" t="str">
        <f>VLOOKUP('Medical Examinations'!M878,'Medical Examinations'!M878:M3212,1,FALSE)</f>
        <v>obesity</v>
      </c>
      <c r="K878" s="11" t="str">
        <f>VLOOKUP('Medical Examinations'!N878,'Medical Examinations'!N878:N3212,1,FALSE)</f>
        <v>diabetes</v>
      </c>
      <c r="L878" s="11" t="str">
        <f>VLOOKUP(Table3[[#This Row],[date of birth]],Table3[date of birth],1,FALSE)</f>
        <v>11-Aug-1983</v>
      </c>
      <c r="M878" s="11">
        <f>VLOOKUP(Table3[[#This Row],[age]],Table3[age],1,FALSE)</f>
        <v>39</v>
      </c>
      <c r="N878" s="65">
        <f>VLOOKUP(Table3[[#This Row],[charges2]],Table3[charges2],1,FALSE)</f>
        <v>7201.7</v>
      </c>
      <c r="O878" s="11" t="str">
        <f>VLOOKUP(Table3[[#This Row],[HOSPITAL TIER2]],Table3[HOSPITAL TIER2],1,FALSE)</f>
        <v>tier - 2</v>
      </c>
      <c r="P878" s="11" t="str">
        <f>VLOOKUP(Table3[[#This Row],[city tier2]],Table3[city tier2],1,FALSE)</f>
        <v>tier - 3</v>
      </c>
      <c r="Q878" s="11" t="str">
        <f>VLOOKUP(Table3[[#This Row],[state id2]],Table3[state id2],1,FALSE)</f>
        <v>R1012</v>
      </c>
      <c r="R878" s="11">
        <f t="shared" si="26"/>
        <v>-2.0272580506641293E-2</v>
      </c>
      <c r="S878" s="11">
        <f t="shared" si="27"/>
        <v>6.6351124806720368E-2</v>
      </c>
    </row>
    <row r="879" spans="1:19" x14ac:dyDescent="0.25">
      <c r="A879" s="20" t="str">
        <f>VLOOKUP('Customer Names'!A879,'Customer Names'!A879:A3214,1,FALSE)</f>
        <v>Id878</v>
      </c>
      <c r="B879" s="20" t="str">
        <f>VLOOKUP(Table6[[#This Row],[NAME]],Table6[NAME],1,FALSE)</f>
        <v>.  Amanda L</v>
      </c>
      <c r="C879" s="11">
        <f>VLOOKUP(Table4[[#This Row],[BMI]],Table4[BMI],1,FALSE)</f>
        <v>42.13</v>
      </c>
      <c r="D879" s="11">
        <f>VLOOKUP(Table4[[#This Row],[HBA1C]],Table4[HBA1C],1,FALSE)</f>
        <v>4.66</v>
      </c>
      <c r="E879" s="11" t="str">
        <f>VLOOKUP(Table4[[#This Row],[Any Transplants]],Table4[Any Transplants],1,FALSE)</f>
        <v>No</v>
      </c>
      <c r="F879" s="11" t="str">
        <f>VLOOKUP(Table4[[#This Row],[Cancer history]],Table4[Cancer history],1,FALSE)</f>
        <v>No</v>
      </c>
      <c r="G879" s="11" t="str">
        <f>VLOOKUP(Table4[[#This Row],[Smoker2]],Table4[Smoker2],1,FALSE)</f>
        <v>NO</v>
      </c>
      <c r="H879" s="11" t="str">
        <f>VLOOKUP(Table4[[#This Row],[Heart Issues]],Table4[Heart Issues],1,FALSE)</f>
        <v>No</v>
      </c>
      <c r="I879" s="11">
        <f>VLOOKUP(Table4[[#This Row],[Number of Major Surgeries]],Table4[Number of Major Surgeries],1,FALSE)</f>
        <v>0</v>
      </c>
      <c r="J879" s="11" t="str">
        <f>VLOOKUP('Medical Examinations'!M879,'Medical Examinations'!M879:M3213,1,FALSE)</f>
        <v>obesity</v>
      </c>
      <c r="K879" s="11" t="str">
        <f>VLOOKUP('Medical Examinations'!N879,'Medical Examinations'!N879:N3213,1,FALSE)</f>
        <v>normal</v>
      </c>
      <c r="L879" s="11" t="str">
        <f>VLOOKUP(Table3[[#This Row],[date of birth]],Table3[date of birth],1,FALSE)</f>
        <v>21-Nov-1983</v>
      </c>
      <c r="M879" s="11">
        <f>VLOOKUP(Table3[[#This Row],[age]],Table3[age],1,FALSE)</f>
        <v>39</v>
      </c>
      <c r="N879" s="65">
        <f>VLOOKUP(Table3[[#This Row],[charges2]],Table3[charges2],1,FALSE)</f>
        <v>7209.49</v>
      </c>
      <c r="O879" s="11" t="str">
        <f>VLOOKUP(Table3[[#This Row],[HOSPITAL TIER2]],Table3[HOSPITAL TIER2],1,FALSE)</f>
        <v>tier - 2</v>
      </c>
      <c r="P879" s="11" t="str">
        <f>VLOOKUP(Table3[[#This Row],[city tier2]],Table3[city tier2],1,FALSE)</f>
        <v>tier - 3</v>
      </c>
      <c r="Q879" s="11" t="str">
        <f>VLOOKUP(Table3[[#This Row],[state id2]],Table3[state id2],1,FALSE)</f>
        <v>R1012</v>
      </c>
      <c r="R879" s="11">
        <f t="shared" si="26"/>
        <v>-1.981695222686199E-2</v>
      </c>
      <c r="S879" s="11">
        <f t="shared" si="27"/>
        <v>6.7351705610247781E-2</v>
      </c>
    </row>
    <row r="880" spans="1:19" x14ac:dyDescent="0.25">
      <c r="A880" s="20" t="str">
        <f>VLOOKUP('Customer Names'!A880,'Customer Names'!A880:A3215,1,FALSE)</f>
        <v>Id879</v>
      </c>
      <c r="B880" s="20" t="str">
        <f>VLOOKUP(Table6[[#This Row],[NAME]],Table6[NAME],1,FALSE)</f>
        <v>Renee</v>
      </c>
      <c r="C880" s="11">
        <f>VLOOKUP(Table4[[#This Row],[BMI]],Table4[BMI],1,FALSE)</f>
        <v>35.99</v>
      </c>
      <c r="D880" s="11">
        <f>VLOOKUP(Table4[[#This Row],[HBA1C]],Table4[HBA1C],1,FALSE)</f>
        <v>11.11</v>
      </c>
      <c r="E880" s="11" t="str">
        <f>VLOOKUP(Table4[[#This Row],[Any Transplants]],Table4[Any Transplants],1,FALSE)</f>
        <v>No</v>
      </c>
      <c r="F880" s="11" t="str">
        <f>VLOOKUP(Table4[[#This Row],[Cancer history]],Table4[Cancer history],1,FALSE)</f>
        <v>No</v>
      </c>
      <c r="G880" s="11" t="str">
        <f>VLOOKUP(Table4[[#This Row],[Smoker2]],Table4[Smoker2],1,FALSE)</f>
        <v>NO</v>
      </c>
      <c r="H880" s="11" t="str">
        <f>VLOOKUP(Table4[[#This Row],[Heart Issues]],Table4[Heart Issues],1,FALSE)</f>
        <v>No</v>
      </c>
      <c r="I880" s="11">
        <f>VLOOKUP(Table4[[#This Row],[Number of Major Surgeries]],Table4[Number of Major Surgeries],1,FALSE)</f>
        <v>0</v>
      </c>
      <c r="J880" s="11" t="str">
        <f>VLOOKUP('Medical Examinations'!M880,'Medical Examinations'!M880:M3214,1,FALSE)</f>
        <v>obesity</v>
      </c>
      <c r="K880" s="11" t="str">
        <f>VLOOKUP('Medical Examinations'!N880,'Medical Examinations'!N880:N3214,1,FALSE)</f>
        <v>diabetes</v>
      </c>
      <c r="L880" s="11" t="str">
        <f>VLOOKUP(Table3[[#This Row],[date of birth]],Table3[date of birth],1,FALSE)</f>
        <v>28-Jun-1991</v>
      </c>
      <c r="M880" s="11">
        <f>VLOOKUP(Table3[[#This Row],[age]],Table3[age],1,FALSE)</f>
        <v>31</v>
      </c>
      <c r="N880" s="65">
        <f>VLOOKUP(Table3[[#This Row],[charges2]],Table3[charges2],1,FALSE)</f>
        <v>7220.25</v>
      </c>
      <c r="O880" s="11" t="str">
        <f>VLOOKUP(Table3[[#This Row],[HOSPITAL TIER2]],Table3[HOSPITAL TIER2],1,FALSE)</f>
        <v>tier - 2</v>
      </c>
      <c r="P880" s="11" t="str">
        <f>VLOOKUP(Table3[[#This Row],[city tier2]],Table3[city tier2],1,FALSE)</f>
        <v>tier - 2</v>
      </c>
      <c r="Q880" s="11" t="str">
        <f>VLOOKUP(Table3[[#This Row],[state id2]],Table3[state id2],1,FALSE)</f>
        <v>R1021</v>
      </c>
      <c r="R880" s="11">
        <f t="shared" si="26"/>
        <v>-1.9269840262111735E-2</v>
      </c>
      <c r="S880" s="11">
        <f t="shared" si="27"/>
        <v>6.7113391342956172E-2</v>
      </c>
    </row>
    <row r="881" spans="1:19" x14ac:dyDescent="0.25">
      <c r="A881" s="20" t="str">
        <f>VLOOKUP('Customer Names'!A881,'Customer Names'!A881:A3216,1,FALSE)</f>
        <v>Id880</v>
      </c>
      <c r="B881" s="20" t="str">
        <f>VLOOKUP(Table6[[#This Row],[NAME]],Table6[NAME],1,FALSE)</f>
        <v>Nellie A.</v>
      </c>
      <c r="C881" s="11">
        <f>VLOOKUP(Table4[[#This Row],[BMI]],Table4[BMI],1,FALSE)</f>
        <v>35.200000000000003</v>
      </c>
      <c r="D881" s="11">
        <f>VLOOKUP(Table4[[#This Row],[HBA1C]],Table4[HBA1C],1,FALSE)</f>
        <v>7.72</v>
      </c>
      <c r="E881" s="11" t="str">
        <f>VLOOKUP(Table4[[#This Row],[Any Transplants]],Table4[Any Transplants],1,FALSE)</f>
        <v>No</v>
      </c>
      <c r="F881" s="11" t="str">
        <f>VLOOKUP(Table4[[#This Row],[Cancer history]],Table4[Cancer history],1,FALSE)</f>
        <v>Yes</v>
      </c>
      <c r="G881" s="11" t="str">
        <f>VLOOKUP(Table4[[#This Row],[Smoker2]],Table4[Smoker2],1,FALSE)</f>
        <v>NO</v>
      </c>
      <c r="H881" s="11" t="str">
        <f>VLOOKUP(Table4[[#This Row],[Heart Issues]],Table4[Heart Issues],1,FALSE)</f>
        <v>yes</v>
      </c>
      <c r="I881" s="11">
        <f>VLOOKUP(Table4[[#This Row],[Number of Major Surgeries]],Table4[Number of Major Surgeries],1,FALSE)</f>
        <v>1</v>
      </c>
      <c r="J881" s="11" t="str">
        <f>VLOOKUP('Medical Examinations'!M881,'Medical Examinations'!M881:M3215,1,FALSE)</f>
        <v>obesity</v>
      </c>
      <c r="K881" s="11" t="str">
        <f>VLOOKUP('Medical Examinations'!N881,'Medical Examinations'!N881:N3215,1,FALSE)</f>
        <v>diabetes</v>
      </c>
      <c r="L881" s="11" t="str">
        <f>VLOOKUP(Table3[[#This Row],[date of birth]],Table3[date of birth],1,FALSE)</f>
        <v>15-Sep-1977</v>
      </c>
      <c r="M881" s="11">
        <f>VLOOKUP(Table3[[#This Row],[age]],Table3[age],1,FALSE)</f>
        <v>45</v>
      </c>
      <c r="N881" s="65">
        <f>VLOOKUP(Table3[[#This Row],[charges2]],Table3[charges2],1,FALSE)</f>
        <v>7222.79</v>
      </c>
      <c r="O881" s="11" t="str">
        <f>VLOOKUP(Table3[[#This Row],[HOSPITAL TIER2]],Table3[HOSPITAL TIER2],1,FALSE)</f>
        <v>tier - 3</v>
      </c>
      <c r="P881" s="11" t="str">
        <f>VLOOKUP(Table3[[#This Row],[city tier2]],Table3[city tier2],1,FALSE)</f>
        <v>tier - 3</v>
      </c>
      <c r="Q881" s="11" t="str">
        <f>VLOOKUP(Table3[[#This Row],[state id2]],Table3[state id2],1,FALSE)</f>
        <v>R1012</v>
      </c>
      <c r="R881" s="11">
        <f t="shared" si="26"/>
        <v>-1.8546754077821255E-2</v>
      </c>
      <c r="S881" s="11">
        <f t="shared" si="27"/>
        <v>6.9005606706163042E-2</v>
      </c>
    </row>
    <row r="882" spans="1:19" x14ac:dyDescent="0.25">
      <c r="A882" s="20" t="str">
        <f>VLOOKUP('Customer Names'!A882,'Customer Names'!A882:A3217,1,FALSE)</f>
        <v>Id881</v>
      </c>
      <c r="B882" s="20" t="str">
        <f>VLOOKUP(Table6[[#This Row],[NAME]],Table6[NAME],1,FALSE)</f>
        <v>Tamara</v>
      </c>
      <c r="C882" s="11">
        <f>VLOOKUP(Table4[[#This Row],[BMI]],Table4[BMI],1,FALSE)</f>
        <v>29.91</v>
      </c>
      <c r="D882" s="11">
        <f>VLOOKUP(Table4[[#This Row],[HBA1C]],Table4[HBA1C],1,FALSE)</f>
        <v>5.55</v>
      </c>
      <c r="E882" s="11" t="str">
        <f>VLOOKUP(Table4[[#This Row],[Any Transplants]],Table4[Any Transplants],1,FALSE)</f>
        <v>No</v>
      </c>
      <c r="F882" s="11" t="str">
        <f>VLOOKUP(Table4[[#This Row],[Cancer history]],Table4[Cancer history],1,FALSE)</f>
        <v>No</v>
      </c>
      <c r="G882" s="11" t="str">
        <f>VLOOKUP(Table4[[#This Row],[Smoker2]],Table4[Smoker2],1,FALSE)</f>
        <v>NO</v>
      </c>
      <c r="H882" s="11" t="str">
        <f>VLOOKUP(Table4[[#This Row],[Heart Issues]],Table4[Heart Issues],1,FALSE)</f>
        <v>yes</v>
      </c>
      <c r="I882" s="11">
        <f>VLOOKUP(Table4[[#This Row],[Number of Major Surgeries]],Table4[Number of Major Surgeries],1,FALSE)</f>
        <v>2</v>
      </c>
      <c r="J882" s="11" t="str">
        <f>VLOOKUP('Medical Examinations'!M882,'Medical Examinations'!M882:M3216,1,FALSE)</f>
        <v>obesity</v>
      </c>
      <c r="K882" s="11" t="str">
        <f>VLOOKUP('Medical Examinations'!N882,'Medical Examinations'!N882:N3216,1,FALSE)</f>
        <v>normal</v>
      </c>
      <c r="L882" s="11" t="str">
        <f>VLOOKUP(Table3[[#This Row],[date of birth]],Table3[date of birth],1,FALSE)</f>
        <v>13-Jul-1986</v>
      </c>
      <c r="M882" s="11">
        <f>VLOOKUP(Table3[[#This Row],[age]],Table3[age],1,FALSE)</f>
        <v>36</v>
      </c>
      <c r="N882" s="65">
        <f>VLOOKUP(Table3[[#This Row],[charges2]],Table3[charges2],1,FALSE)</f>
        <v>7228.22</v>
      </c>
      <c r="O882" s="11" t="str">
        <f>VLOOKUP(Table3[[#This Row],[HOSPITAL TIER2]],Table3[HOSPITAL TIER2],1,FALSE)</f>
        <v>tier - 2</v>
      </c>
      <c r="P882" s="11" t="str">
        <f>VLOOKUP(Table3[[#This Row],[city tier2]],Table3[city tier2],1,FALSE)</f>
        <v>tier - 1</v>
      </c>
      <c r="Q882" s="11" t="str">
        <f>VLOOKUP(Table3[[#This Row],[state id2]],Table3[state id2],1,FALSE)</f>
        <v>R1024</v>
      </c>
      <c r="R882" s="11">
        <f t="shared" si="26"/>
        <v>-1.8561207967584946E-2</v>
      </c>
      <c r="S882" s="11">
        <f t="shared" si="27"/>
        <v>6.9008272279522942E-2</v>
      </c>
    </row>
    <row r="883" spans="1:19" x14ac:dyDescent="0.25">
      <c r="A883" s="20" t="str">
        <f>VLOOKUP('Customer Names'!A883,'Customer Names'!A883:A3218,1,FALSE)</f>
        <v>Id882</v>
      </c>
      <c r="B883" s="20" t="str">
        <f>VLOOKUP(Table6[[#This Row],[NAME]],Table6[NAME],1,FALSE)</f>
        <v>Joan</v>
      </c>
      <c r="C883" s="11">
        <f>VLOOKUP(Table4[[#This Row],[BMI]],Table4[BMI],1,FALSE)</f>
        <v>36.479999999999997</v>
      </c>
      <c r="D883" s="11">
        <f>VLOOKUP(Table4[[#This Row],[HBA1C]],Table4[HBA1C],1,FALSE)</f>
        <v>5.05</v>
      </c>
      <c r="E883" s="11" t="str">
        <f>VLOOKUP(Table4[[#This Row],[Any Transplants]],Table4[Any Transplants],1,FALSE)</f>
        <v>No</v>
      </c>
      <c r="F883" s="11" t="str">
        <f>VLOOKUP(Table4[[#This Row],[Cancer history]],Table4[Cancer history],1,FALSE)</f>
        <v>No</v>
      </c>
      <c r="G883" s="11" t="str">
        <f>VLOOKUP(Table4[[#This Row],[Smoker2]],Table4[Smoker2],1,FALSE)</f>
        <v>NO</v>
      </c>
      <c r="H883" s="11" t="str">
        <f>VLOOKUP(Table4[[#This Row],[Heart Issues]],Table4[Heart Issues],1,FALSE)</f>
        <v>yes</v>
      </c>
      <c r="I883" s="11">
        <f>VLOOKUP(Table4[[#This Row],[Number of Major Surgeries]],Table4[Number of Major Surgeries],1,FALSE)</f>
        <v>1</v>
      </c>
      <c r="J883" s="11" t="str">
        <f>VLOOKUP('Medical Examinations'!M883,'Medical Examinations'!M883:M3217,1,FALSE)</f>
        <v>obesity</v>
      </c>
      <c r="K883" s="11" t="str">
        <f>VLOOKUP('Medical Examinations'!N883,'Medical Examinations'!N883:N3217,1,FALSE)</f>
        <v>normal</v>
      </c>
      <c r="L883" s="11" t="str">
        <f>VLOOKUP(Table3[[#This Row],[date of birth]],Table3[date of birth],1,FALSE)</f>
        <v>2-Sep-1986</v>
      </c>
      <c r="M883" s="11">
        <f>VLOOKUP(Table3[[#This Row],[age]],Table3[age],1,FALSE)</f>
        <v>36</v>
      </c>
      <c r="N883" s="65">
        <f>VLOOKUP(Table3[[#This Row],[charges2]],Table3[charges2],1,FALSE)</f>
        <v>7243.81</v>
      </c>
      <c r="O883" s="11" t="str">
        <f>VLOOKUP(Table3[[#This Row],[HOSPITAL TIER2]],Table3[HOSPITAL TIER2],1,FALSE)</f>
        <v>tier - 2</v>
      </c>
      <c r="P883" s="11" t="str">
        <f>VLOOKUP(Table3[[#This Row],[city tier2]],Table3[city tier2],1,FALSE)</f>
        <v>tier - 3</v>
      </c>
      <c r="Q883" s="11" t="str">
        <f>VLOOKUP(Table3[[#This Row],[state id2]],Table3[state id2],1,FALSE)</f>
        <v>R1013</v>
      </c>
      <c r="R883" s="11">
        <f t="shared" si="26"/>
        <v>-1.8487187229117224E-2</v>
      </c>
      <c r="S883" s="11">
        <f t="shared" si="27"/>
        <v>6.8838691198417484E-2</v>
      </c>
    </row>
    <row r="884" spans="1:19" x14ac:dyDescent="0.25">
      <c r="A884" s="20" t="str">
        <f>VLOOKUP('Customer Names'!A884,'Customer Names'!A884:A3219,1,FALSE)</f>
        <v>Id883</v>
      </c>
      <c r="B884" s="20" t="str">
        <f>VLOOKUP(Table6[[#This Row],[NAME]],Table6[NAME],1,FALSE)</f>
        <v>Aimee J.</v>
      </c>
      <c r="C884" s="11">
        <f>VLOOKUP(Table4[[#This Row],[BMI]],Table4[BMI],1,FALSE)</f>
        <v>27.5</v>
      </c>
      <c r="D884" s="11">
        <f>VLOOKUP(Table4[[#This Row],[HBA1C]],Table4[HBA1C],1,FALSE)</f>
        <v>8.69</v>
      </c>
      <c r="E884" s="11" t="str">
        <f>VLOOKUP(Table4[[#This Row],[Any Transplants]],Table4[Any Transplants],1,FALSE)</f>
        <v>No</v>
      </c>
      <c r="F884" s="11" t="str">
        <f>VLOOKUP(Table4[[#This Row],[Cancer history]],Table4[Cancer history],1,FALSE)</f>
        <v>Yes</v>
      </c>
      <c r="G884" s="11" t="str">
        <f>VLOOKUP(Table4[[#This Row],[Smoker2]],Table4[Smoker2],1,FALSE)</f>
        <v>NO</v>
      </c>
      <c r="H884" s="11" t="str">
        <f>VLOOKUP(Table4[[#This Row],[Heart Issues]],Table4[Heart Issues],1,FALSE)</f>
        <v>yes</v>
      </c>
      <c r="I884" s="11">
        <f>VLOOKUP(Table4[[#This Row],[Number of Major Surgeries]],Table4[Number of Major Surgeries],1,FALSE)</f>
        <v>1</v>
      </c>
      <c r="J884" s="11" t="str">
        <f>VLOOKUP('Medical Examinations'!M884,'Medical Examinations'!M884:M3218,1,FALSE)</f>
        <v>over weight</v>
      </c>
      <c r="K884" s="11" t="str">
        <f>VLOOKUP('Medical Examinations'!N884,'Medical Examinations'!N884:N3218,1,FALSE)</f>
        <v>diabetes</v>
      </c>
      <c r="L884" s="11" t="str">
        <f>VLOOKUP(Table3[[#This Row],[date of birth]],Table3[date of birth],1,FALSE)</f>
        <v>24-Jul-1982</v>
      </c>
      <c r="M884" s="11">
        <f>VLOOKUP(Table3[[#This Row],[age]],Table3[age],1,FALSE)</f>
        <v>40</v>
      </c>
      <c r="N884" s="65">
        <f>VLOOKUP(Table3[[#This Row],[charges2]],Table3[charges2],1,FALSE)</f>
        <v>7248.71</v>
      </c>
      <c r="O884" s="11" t="str">
        <f>VLOOKUP(Table3[[#This Row],[HOSPITAL TIER2]],Table3[HOSPITAL TIER2],1,FALSE)</f>
        <v>tier - 2</v>
      </c>
      <c r="P884" s="11" t="str">
        <f>VLOOKUP(Table3[[#This Row],[city tier2]],Table3[city tier2],1,FALSE)</f>
        <v>tier - 1</v>
      </c>
      <c r="Q884" s="11" t="str">
        <f>VLOOKUP(Table3[[#This Row],[state id2]],Table3[state id2],1,FALSE)</f>
        <v>R1013</v>
      </c>
      <c r="R884" s="11">
        <f t="shared" si="26"/>
        <v>-1.7993390110125778E-2</v>
      </c>
      <c r="S884" s="11">
        <f t="shared" si="27"/>
        <v>6.8557372433132868E-2</v>
      </c>
    </row>
    <row r="885" spans="1:19" x14ac:dyDescent="0.25">
      <c r="A885" s="20" t="str">
        <f>VLOOKUP('Customer Names'!A885,'Customer Names'!A885:A3220,1,FALSE)</f>
        <v>Id884</v>
      </c>
      <c r="B885" s="20" t="str">
        <f>VLOOKUP(Table6[[#This Row],[NAME]],Table6[NAME],1,FALSE)</f>
        <v>Suzanne</v>
      </c>
      <c r="C885" s="11">
        <f>VLOOKUP(Table4[[#This Row],[BMI]],Table4[BMI],1,FALSE)</f>
        <v>33.44</v>
      </c>
      <c r="D885" s="11">
        <f>VLOOKUP(Table4[[#This Row],[HBA1C]],Table4[HBA1C],1,FALSE)</f>
        <v>5.9</v>
      </c>
      <c r="E885" s="11" t="str">
        <f>VLOOKUP(Table4[[#This Row],[Any Transplants]],Table4[Any Transplants],1,FALSE)</f>
        <v>No</v>
      </c>
      <c r="F885" s="11" t="str">
        <f>VLOOKUP(Table4[[#This Row],[Cancer history]],Table4[Cancer history],1,FALSE)</f>
        <v>No</v>
      </c>
      <c r="G885" s="11" t="str">
        <f>VLOOKUP(Table4[[#This Row],[Smoker2]],Table4[Smoker2],1,FALSE)</f>
        <v>NO</v>
      </c>
      <c r="H885" s="11" t="str">
        <f>VLOOKUP(Table4[[#This Row],[Heart Issues]],Table4[Heart Issues],1,FALSE)</f>
        <v>yes</v>
      </c>
      <c r="I885" s="11">
        <f>VLOOKUP(Table4[[#This Row],[Number of Major Surgeries]],Table4[Number of Major Surgeries],1,FALSE)</f>
        <v>1</v>
      </c>
      <c r="J885" s="11" t="str">
        <f>VLOOKUP('Medical Examinations'!M885,'Medical Examinations'!M885:M3219,1,FALSE)</f>
        <v>obesity</v>
      </c>
      <c r="K885" s="11" t="str">
        <f>VLOOKUP('Medical Examinations'!N885,'Medical Examinations'!N885:N3219,1,FALSE)</f>
        <v>prediabetes</v>
      </c>
      <c r="L885" s="11" t="str">
        <f>VLOOKUP(Table3[[#This Row],[date of birth]],Table3[date of birth],1,FALSE)</f>
        <v>14-Aug-1981</v>
      </c>
      <c r="M885" s="11">
        <f>VLOOKUP(Table3[[#This Row],[age]],Table3[age],1,FALSE)</f>
        <v>41</v>
      </c>
      <c r="N885" s="65">
        <f>VLOOKUP(Table3[[#This Row],[charges2]],Table3[charges2],1,FALSE)</f>
        <v>7256.72</v>
      </c>
      <c r="O885" s="11" t="str">
        <f>VLOOKUP(Table3[[#This Row],[HOSPITAL TIER2]],Table3[HOSPITAL TIER2],1,FALSE)</f>
        <v>tier - 3</v>
      </c>
      <c r="P885" s="11" t="str">
        <f>VLOOKUP(Table3[[#This Row],[city tier2]],Table3[city tier2],1,FALSE)</f>
        <v>tier - 2</v>
      </c>
      <c r="Q885" s="11" t="str">
        <f>VLOOKUP(Table3[[#This Row],[state id2]],Table3[state id2],1,FALSE)</f>
        <v>R1012</v>
      </c>
      <c r="R885" s="11">
        <f t="shared" si="26"/>
        <v>-1.8037300949320548E-2</v>
      </c>
      <c r="S885" s="11">
        <f t="shared" si="27"/>
        <v>6.889042213532387E-2</v>
      </c>
    </row>
    <row r="886" spans="1:19" x14ac:dyDescent="0.25">
      <c r="A886" s="20" t="str">
        <f>VLOOKUP('Customer Names'!A886,'Customer Names'!A886:A3221,1,FALSE)</f>
        <v>Id885</v>
      </c>
      <c r="B886" s="20" t="str">
        <f>VLOOKUP(Table6[[#This Row],[NAME]],Table6[NAME],1,FALSE)</f>
        <v>Kristin A.</v>
      </c>
      <c r="C886" s="11">
        <f>VLOOKUP(Table4[[#This Row],[BMI]],Table4[BMI],1,FALSE)</f>
        <v>28.215</v>
      </c>
      <c r="D886" s="11">
        <f>VLOOKUP(Table4[[#This Row],[HBA1C]],Table4[HBA1C],1,FALSE)</f>
        <v>6.29</v>
      </c>
      <c r="E886" s="11" t="str">
        <f>VLOOKUP(Table4[[#This Row],[Any Transplants]],Table4[Any Transplants],1,FALSE)</f>
        <v>No</v>
      </c>
      <c r="F886" s="11" t="str">
        <f>VLOOKUP(Table4[[#This Row],[Cancer history]],Table4[Cancer history],1,FALSE)</f>
        <v>No</v>
      </c>
      <c r="G886" s="11" t="str">
        <f>VLOOKUP(Table4[[#This Row],[Smoker2]],Table4[Smoker2],1,FALSE)</f>
        <v>NO</v>
      </c>
      <c r="H886" s="11" t="str">
        <f>VLOOKUP(Table4[[#This Row],[Heart Issues]],Table4[Heart Issues],1,FALSE)</f>
        <v>yes</v>
      </c>
      <c r="I886" s="11">
        <f>VLOOKUP(Table4[[#This Row],[Number of Major Surgeries]],Table4[Number of Major Surgeries],1,FALSE)</f>
        <v>1</v>
      </c>
      <c r="J886" s="11" t="str">
        <f>VLOOKUP('Medical Examinations'!M886,'Medical Examinations'!M886:M3220,1,FALSE)</f>
        <v>over weight</v>
      </c>
      <c r="K886" s="11" t="str">
        <f>VLOOKUP('Medical Examinations'!N886,'Medical Examinations'!N886:N3220,1,FALSE)</f>
        <v>prediabetes</v>
      </c>
      <c r="L886" s="11" t="str">
        <f>VLOOKUP(Table3[[#This Row],[date of birth]],Table3[date of birth],1,FALSE)</f>
        <v>13-Jun-1981</v>
      </c>
      <c r="M886" s="11">
        <f>VLOOKUP(Table3[[#This Row],[age]],Table3[age],1,FALSE)</f>
        <v>41</v>
      </c>
      <c r="N886" s="65">
        <f>VLOOKUP(Table3[[#This Row],[charges2]],Table3[charges2],1,FALSE)</f>
        <v>7261.74</v>
      </c>
      <c r="O886" s="11" t="str">
        <f>VLOOKUP(Table3[[#This Row],[HOSPITAL TIER2]],Table3[HOSPITAL TIER2],1,FALSE)</f>
        <v>tier - 3</v>
      </c>
      <c r="P886" s="11" t="str">
        <f>VLOOKUP(Table3[[#This Row],[city tier2]],Table3[city tier2],1,FALSE)</f>
        <v>tier - 3</v>
      </c>
      <c r="Q886" s="11" t="str">
        <f>VLOOKUP(Table3[[#This Row],[state id2]],Table3[state id2],1,FALSE)</f>
        <v>R1012</v>
      </c>
      <c r="R886" s="11">
        <f t="shared" si="26"/>
        <v>-1.7907444181322705E-2</v>
      </c>
      <c r="S886" s="11">
        <f t="shared" si="27"/>
        <v>6.8848990074247815E-2</v>
      </c>
    </row>
    <row r="887" spans="1:19" x14ac:dyDescent="0.25">
      <c r="A887" s="20" t="str">
        <f>VLOOKUP('Customer Names'!A887,'Customer Names'!A887:A3222,1,FALSE)</f>
        <v>Id886</v>
      </c>
      <c r="B887" s="20" t="str">
        <f>VLOOKUP(Table6[[#This Row],[NAME]],Table6[NAME],1,FALSE)</f>
        <v>Bronwyn</v>
      </c>
      <c r="C887" s="11">
        <f>VLOOKUP(Table4[[#This Row],[BMI]],Table4[BMI],1,FALSE)</f>
        <v>27.17</v>
      </c>
      <c r="D887" s="11">
        <f>VLOOKUP(Table4[[#This Row],[HBA1C]],Table4[HBA1C],1,FALSE)</f>
        <v>5.84</v>
      </c>
      <c r="E887" s="11" t="str">
        <f>VLOOKUP(Table4[[#This Row],[Any Transplants]],Table4[Any Transplants],1,FALSE)</f>
        <v>No</v>
      </c>
      <c r="F887" s="11" t="str">
        <f>VLOOKUP(Table4[[#This Row],[Cancer history]],Table4[Cancer history],1,FALSE)</f>
        <v>No</v>
      </c>
      <c r="G887" s="11" t="str">
        <f>VLOOKUP(Table4[[#This Row],[Smoker2]],Table4[Smoker2],1,FALSE)</f>
        <v>NO</v>
      </c>
      <c r="H887" s="11" t="str">
        <f>VLOOKUP(Table4[[#This Row],[Heart Issues]],Table4[Heart Issues],1,FALSE)</f>
        <v>yes</v>
      </c>
      <c r="I887" s="11">
        <f>VLOOKUP(Table4[[#This Row],[Number of Major Surgeries]],Table4[Number of Major Surgeries],1,FALSE)</f>
        <v>1</v>
      </c>
      <c r="J887" s="11" t="str">
        <f>VLOOKUP('Medical Examinations'!M887,'Medical Examinations'!M887:M3221,1,FALSE)</f>
        <v>over weight</v>
      </c>
      <c r="K887" s="11" t="str">
        <f>VLOOKUP('Medical Examinations'!N887,'Medical Examinations'!N887:N3221,1,FALSE)</f>
        <v>prediabetes</v>
      </c>
      <c r="L887" s="11" t="str">
        <f>VLOOKUP(Table3[[#This Row],[date of birth]],Table3[date of birth],1,FALSE)</f>
        <v>25-Oct-1973</v>
      </c>
      <c r="M887" s="11">
        <f>VLOOKUP(Table3[[#This Row],[age]],Table3[age],1,FALSE)</f>
        <v>49</v>
      </c>
      <c r="N887" s="65">
        <f>VLOOKUP(Table3[[#This Row],[charges2]],Table3[charges2],1,FALSE)</f>
        <v>7265.58</v>
      </c>
      <c r="O887" s="11" t="str">
        <f>VLOOKUP(Table3[[#This Row],[HOSPITAL TIER2]],Table3[HOSPITAL TIER2],1,FALSE)</f>
        <v>tier - 2</v>
      </c>
      <c r="P887" s="11" t="str">
        <f>VLOOKUP(Table3[[#This Row],[city tier2]],Table3[city tier2],1,FALSE)</f>
        <v>tier - 2</v>
      </c>
      <c r="Q887" s="11" t="str">
        <f>VLOOKUP(Table3[[#This Row],[state id2]],Table3[state id2],1,FALSE)</f>
        <v>R1013</v>
      </c>
      <c r="R887" s="11">
        <f t="shared" si="26"/>
        <v>-1.7921860472523841E-2</v>
      </c>
      <c r="S887" s="11">
        <f t="shared" si="27"/>
        <v>6.8846021506213564E-2</v>
      </c>
    </row>
    <row r="888" spans="1:19" x14ac:dyDescent="0.25">
      <c r="A888" s="20" t="str">
        <f>VLOOKUP('Customer Names'!A888,'Customer Names'!A888:A3223,1,FALSE)</f>
        <v>Id887</v>
      </c>
      <c r="B888" s="20" t="str">
        <f>VLOOKUP(Table6[[#This Row],[NAME]],Table6[NAME],1,FALSE)</f>
        <v>Taylor J</v>
      </c>
      <c r="C888" s="11">
        <f>VLOOKUP(Table4[[#This Row],[BMI]],Table4[BMI],1,FALSE)</f>
        <v>35.380000000000003</v>
      </c>
      <c r="D888" s="11">
        <f>VLOOKUP(Table4[[#This Row],[HBA1C]],Table4[HBA1C],1,FALSE)</f>
        <v>6.12</v>
      </c>
      <c r="E888" s="11" t="str">
        <f>VLOOKUP(Table4[[#This Row],[Any Transplants]],Table4[Any Transplants],1,FALSE)</f>
        <v>No</v>
      </c>
      <c r="F888" s="11" t="str">
        <f>VLOOKUP(Table4[[#This Row],[Cancer history]],Table4[Cancer history],1,FALSE)</f>
        <v>No</v>
      </c>
      <c r="G888" s="11" t="str">
        <f>VLOOKUP(Table4[[#This Row],[Smoker2]],Table4[Smoker2],1,FALSE)</f>
        <v>NO</v>
      </c>
      <c r="H888" s="11" t="str">
        <f>VLOOKUP(Table4[[#This Row],[Heart Issues]],Table4[Heart Issues],1,FALSE)</f>
        <v>No</v>
      </c>
      <c r="I888" s="11">
        <f>VLOOKUP(Table4[[#This Row],[Number of Major Surgeries]],Table4[Number of Major Surgeries],1,FALSE)</f>
        <v>0</v>
      </c>
      <c r="J888" s="11" t="str">
        <f>VLOOKUP('Medical Examinations'!M888,'Medical Examinations'!M888:M3222,1,FALSE)</f>
        <v>obesity</v>
      </c>
      <c r="K888" s="11" t="str">
        <f>VLOOKUP('Medical Examinations'!N888,'Medical Examinations'!N888:N3222,1,FALSE)</f>
        <v>prediabetes</v>
      </c>
      <c r="L888" s="11" t="str">
        <f>VLOOKUP(Table3[[#This Row],[date of birth]],Table3[date of birth],1,FALSE)</f>
        <v>4-Aug-1981</v>
      </c>
      <c r="M888" s="11">
        <f>VLOOKUP(Table3[[#This Row],[age]],Table3[age],1,FALSE)</f>
        <v>41</v>
      </c>
      <c r="N888" s="65">
        <f>VLOOKUP(Table3[[#This Row],[charges2]],Table3[charges2],1,FALSE)</f>
        <v>7265.7</v>
      </c>
      <c r="O888" s="11" t="str">
        <f>VLOOKUP(Table3[[#This Row],[HOSPITAL TIER2]],Table3[HOSPITAL TIER2],1,FALSE)</f>
        <v>tier - 3</v>
      </c>
      <c r="P888" s="11" t="str">
        <f>VLOOKUP(Table3[[#This Row],[city tier2]],Table3[city tier2],1,FALSE)</f>
        <v>tier - 3</v>
      </c>
      <c r="Q888" s="11" t="str">
        <f>VLOOKUP(Table3[[#This Row],[state id2]],Table3[state id2],1,FALSE)</f>
        <v>R1012</v>
      </c>
      <c r="R888" s="11">
        <f t="shared" si="26"/>
        <v>-1.7875429454704217E-2</v>
      </c>
      <c r="S888" s="11">
        <f t="shared" si="27"/>
        <v>6.8905988832707515E-2</v>
      </c>
    </row>
    <row r="889" spans="1:19" x14ac:dyDescent="0.25">
      <c r="A889" s="20" t="str">
        <f>VLOOKUP('Customer Names'!A889,'Customer Names'!A889:A3224,1,FALSE)</f>
        <v>Id888</v>
      </c>
      <c r="B889" s="20" t="str">
        <f>VLOOKUP(Table6[[#This Row],[NAME]],Table6[NAME],1,FALSE)</f>
        <v>.  Kimberly M.</v>
      </c>
      <c r="C889" s="11">
        <f>VLOOKUP(Table4[[#This Row],[BMI]],Table4[BMI],1,FALSE)</f>
        <v>43.48</v>
      </c>
      <c r="D889" s="11">
        <f>VLOOKUP(Table4[[#This Row],[HBA1C]],Table4[HBA1C],1,FALSE)</f>
        <v>6.24</v>
      </c>
      <c r="E889" s="11" t="str">
        <f>VLOOKUP(Table4[[#This Row],[Any Transplants]],Table4[Any Transplants],1,FALSE)</f>
        <v>No</v>
      </c>
      <c r="F889" s="11" t="str">
        <f>VLOOKUP(Table4[[#This Row],[Cancer history]],Table4[Cancer history],1,FALSE)</f>
        <v>No</v>
      </c>
      <c r="G889" s="11" t="str">
        <f>VLOOKUP(Table4[[#This Row],[Smoker2]],Table4[Smoker2],1,FALSE)</f>
        <v>NO</v>
      </c>
      <c r="H889" s="11" t="str">
        <f>VLOOKUP(Table4[[#This Row],[Heart Issues]],Table4[Heart Issues],1,FALSE)</f>
        <v>No</v>
      </c>
      <c r="I889" s="11">
        <f>VLOOKUP(Table4[[#This Row],[Number of Major Surgeries]],Table4[Number of Major Surgeries],1,FALSE)</f>
        <v>0</v>
      </c>
      <c r="J889" s="11" t="str">
        <f>VLOOKUP('Medical Examinations'!M889,'Medical Examinations'!M889:M3223,1,FALSE)</f>
        <v>obesity</v>
      </c>
      <c r="K889" s="11" t="str">
        <f>VLOOKUP('Medical Examinations'!N889,'Medical Examinations'!N889:N3223,1,FALSE)</f>
        <v>prediabetes</v>
      </c>
      <c r="L889" s="11" t="str">
        <f>VLOOKUP(Table3[[#This Row],[date of birth]],Table3[date of birth],1,FALSE)</f>
        <v>18-Dec-1976</v>
      </c>
      <c r="M889" s="11">
        <f>VLOOKUP(Table3[[#This Row],[age]],Table3[age],1,FALSE)</f>
        <v>46</v>
      </c>
      <c r="N889" s="65">
        <f>VLOOKUP(Table3[[#This Row],[charges2]],Table3[charges2],1,FALSE)</f>
        <v>7273.02</v>
      </c>
      <c r="O889" s="11" t="str">
        <f>VLOOKUP(Table3[[#This Row],[HOSPITAL TIER2]],Table3[HOSPITAL TIER2],1,FALSE)</f>
        <v>tier - 2</v>
      </c>
      <c r="P889" s="11" t="str">
        <f>VLOOKUP(Table3[[#This Row],[city tier2]],Table3[city tier2],1,FALSE)</f>
        <v>tier - 1</v>
      </c>
      <c r="Q889" s="11" t="str">
        <f>VLOOKUP(Table3[[#This Row],[state id2]],Table3[state id2],1,FALSE)</f>
        <v>R1013</v>
      </c>
      <c r="R889" s="11">
        <f t="shared" si="26"/>
        <v>-1.7693187708587001E-2</v>
      </c>
      <c r="S889" s="11">
        <f t="shared" si="27"/>
        <v>6.8885990976345693E-2</v>
      </c>
    </row>
    <row r="890" spans="1:19" x14ac:dyDescent="0.25">
      <c r="A890" s="20" t="str">
        <f>VLOOKUP('Customer Names'!A890,'Customer Names'!A890:A3225,1,FALSE)</f>
        <v>Id889</v>
      </c>
      <c r="B890" s="20" t="str">
        <f>VLOOKUP(Table6[[#This Row],[NAME]],Table6[NAME],1,FALSE)</f>
        <v>Joshua E.</v>
      </c>
      <c r="C890" s="11">
        <f>VLOOKUP(Table4[[#This Row],[BMI]],Table4[BMI],1,FALSE)</f>
        <v>41.73</v>
      </c>
      <c r="D890" s="11">
        <f>VLOOKUP(Table4[[#This Row],[HBA1C]],Table4[HBA1C],1,FALSE)</f>
        <v>6.25</v>
      </c>
      <c r="E890" s="11" t="str">
        <f>VLOOKUP(Table4[[#This Row],[Any Transplants]],Table4[Any Transplants],1,FALSE)</f>
        <v>No</v>
      </c>
      <c r="F890" s="11" t="str">
        <f>VLOOKUP(Table4[[#This Row],[Cancer history]],Table4[Cancer history],1,FALSE)</f>
        <v>No</v>
      </c>
      <c r="G890" s="11" t="str">
        <f>VLOOKUP(Table4[[#This Row],[Smoker2]],Table4[Smoker2],1,FALSE)</f>
        <v>NO</v>
      </c>
      <c r="H890" s="11" t="str">
        <f>VLOOKUP(Table4[[#This Row],[Heart Issues]],Table4[Heart Issues],1,FALSE)</f>
        <v>No</v>
      </c>
      <c r="I890" s="11">
        <f>VLOOKUP(Table4[[#This Row],[Number of Major Surgeries]],Table4[Number of Major Surgeries],1,FALSE)</f>
        <v>1</v>
      </c>
      <c r="J890" s="11" t="str">
        <f>VLOOKUP('Medical Examinations'!M890,'Medical Examinations'!M890:M3224,1,FALSE)</f>
        <v>obesity</v>
      </c>
      <c r="K890" s="11" t="str">
        <f>VLOOKUP('Medical Examinations'!N890,'Medical Examinations'!N890:N3224,1,FALSE)</f>
        <v>prediabetes</v>
      </c>
      <c r="L890" s="11" t="str">
        <f>VLOOKUP(Table3[[#This Row],[date of birth]],Table3[date of birth],1,FALSE)</f>
        <v>2-Nov-1985</v>
      </c>
      <c r="M890" s="11">
        <f>VLOOKUP(Table3[[#This Row],[age]],Table3[age],1,FALSE)</f>
        <v>37</v>
      </c>
      <c r="N890" s="65">
        <f>VLOOKUP(Table3[[#This Row],[charges2]],Table3[charges2],1,FALSE)</f>
        <v>7281.51</v>
      </c>
      <c r="O890" s="11" t="str">
        <f>VLOOKUP(Table3[[#This Row],[HOSPITAL TIER2]],Table3[HOSPITAL TIER2],1,FALSE)</f>
        <v>tier - 2</v>
      </c>
      <c r="P890" s="11" t="str">
        <f>VLOOKUP(Table3[[#This Row],[city tier2]],Table3[city tier2],1,FALSE)</f>
        <v>tier - 1</v>
      </c>
      <c r="Q890" s="11" t="str">
        <f>VLOOKUP(Table3[[#This Row],[state id2]],Table3[state id2],1,FALSE)</f>
        <v>R1012</v>
      </c>
      <c r="R890" s="11">
        <f t="shared" si="26"/>
        <v>-1.7845706246972699E-2</v>
      </c>
      <c r="S890" s="11">
        <f t="shared" si="27"/>
        <v>6.8889495027344413E-2</v>
      </c>
    </row>
    <row r="891" spans="1:19" x14ac:dyDescent="0.25">
      <c r="A891" s="20" t="str">
        <f>VLOOKUP('Customer Names'!A891,'Customer Names'!A891:A3226,1,FALSE)</f>
        <v>Id890</v>
      </c>
      <c r="B891" s="20" t="str">
        <f>VLOOKUP(Table6[[#This Row],[NAME]],Table6[NAME],1,FALSE)</f>
        <v>Jeffrey</v>
      </c>
      <c r="C891" s="11">
        <f>VLOOKUP(Table4[[#This Row],[BMI]],Table4[BMI],1,FALSE)</f>
        <v>28.9</v>
      </c>
      <c r="D891" s="11">
        <f>VLOOKUP(Table4[[#This Row],[HBA1C]],Table4[HBA1C],1,FALSE)</f>
        <v>11.96</v>
      </c>
      <c r="E891" s="11" t="str">
        <f>VLOOKUP(Table4[[#This Row],[Any Transplants]],Table4[Any Transplants],1,FALSE)</f>
        <v>No</v>
      </c>
      <c r="F891" s="11" t="str">
        <f>VLOOKUP(Table4[[#This Row],[Cancer history]],Table4[Cancer history],1,FALSE)</f>
        <v>No</v>
      </c>
      <c r="G891" s="11" t="str">
        <f>VLOOKUP(Table4[[#This Row],[Smoker2]],Table4[Smoker2],1,FALSE)</f>
        <v>NO</v>
      </c>
      <c r="H891" s="11" t="str">
        <f>VLOOKUP(Table4[[#This Row],[Heart Issues]],Table4[Heart Issues],1,FALSE)</f>
        <v>No</v>
      </c>
      <c r="I891" s="11">
        <f>VLOOKUP(Table4[[#This Row],[Number of Major Surgeries]],Table4[Number of Major Surgeries],1,FALSE)</f>
        <v>0</v>
      </c>
      <c r="J891" s="11" t="str">
        <f>VLOOKUP('Medical Examinations'!M891,'Medical Examinations'!M891:M3225,1,FALSE)</f>
        <v>over weight</v>
      </c>
      <c r="K891" s="11" t="str">
        <f>VLOOKUP('Medical Examinations'!N891,'Medical Examinations'!N891:N3225,1,FALSE)</f>
        <v>diabetes</v>
      </c>
      <c r="L891" s="11" t="str">
        <f>VLOOKUP(Table3[[#This Row],[date of birth]],Table3[date of birth],1,FALSE)</f>
        <v>26-Dec-1966</v>
      </c>
      <c r="M891" s="11">
        <f>VLOOKUP(Table3[[#This Row],[age]],Table3[age],1,FALSE)</f>
        <v>56</v>
      </c>
      <c r="N891" s="65">
        <f>VLOOKUP(Table3[[#This Row],[charges2]],Table3[charges2],1,FALSE)</f>
        <v>7302.46</v>
      </c>
      <c r="O891" s="11" t="str">
        <f>VLOOKUP(Table3[[#This Row],[HOSPITAL TIER2]],Table3[HOSPITAL TIER2],1,FALSE)</f>
        <v>tier - 3</v>
      </c>
      <c r="P891" s="11" t="str">
        <f>VLOOKUP(Table3[[#This Row],[city tier2]],Table3[city tier2],1,FALSE)</f>
        <v>tier - 1</v>
      </c>
      <c r="Q891" s="11" t="str">
        <f>VLOOKUP(Table3[[#This Row],[state id2]],Table3[state id2],1,FALSE)</f>
        <v>R1012</v>
      </c>
      <c r="R891" s="11">
        <f t="shared" si="26"/>
        <v>-1.711326312413116E-2</v>
      </c>
      <c r="S891" s="11">
        <f t="shared" si="27"/>
        <v>6.8879884224389107E-2</v>
      </c>
    </row>
    <row r="892" spans="1:19" x14ac:dyDescent="0.25">
      <c r="A892" s="20" t="str">
        <f>VLOOKUP('Customer Names'!A892,'Customer Names'!A892:A3227,1,FALSE)</f>
        <v>Id891</v>
      </c>
      <c r="B892" s="20" t="str">
        <f>VLOOKUP(Table6[[#This Row],[NAME]],Table6[NAME],1,FALSE)</f>
        <v>Andrew R</v>
      </c>
      <c r="C892" s="11">
        <f>VLOOKUP(Table4[[#This Row],[BMI]],Table4[BMI],1,FALSE)</f>
        <v>25.74</v>
      </c>
      <c r="D892" s="11">
        <f>VLOOKUP(Table4[[#This Row],[HBA1C]],Table4[HBA1C],1,FALSE)</f>
        <v>7.69</v>
      </c>
      <c r="E892" s="11" t="str">
        <f>VLOOKUP(Table4[[#This Row],[Any Transplants]],Table4[Any Transplants],1,FALSE)</f>
        <v>No</v>
      </c>
      <c r="F892" s="11" t="str">
        <f>VLOOKUP(Table4[[#This Row],[Cancer history]],Table4[Cancer history],1,FALSE)</f>
        <v>No</v>
      </c>
      <c r="G892" s="11" t="str">
        <f>VLOOKUP(Table4[[#This Row],[Smoker2]],Table4[Smoker2],1,FALSE)</f>
        <v>NO</v>
      </c>
      <c r="H892" s="11" t="str">
        <f>VLOOKUP(Table4[[#This Row],[Heart Issues]],Table4[Heart Issues],1,FALSE)</f>
        <v>No</v>
      </c>
      <c r="I892" s="11">
        <f>VLOOKUP(Table4[[#This Row],[Number of Major Surgeries]],Table4[Number of Major Surgeries],1,FALSE)</f>
        <v>0</v>
      </c>
      <c r="J892" s="11" t="str">
        <f>VLOOKUP('Medical Examinations'!M892,'Medical Examinations'!M892:M3226,1,FALSE)</f>
        <v>over weight</v>
      </c>
      <c r="K892" s="11" t="str">
        <f>VLOOKUP('Medical Examinations'!N892,'Medical Examinations'!N892:N3226,1,FALSE)</f>
        <v>diabetes</v>
      </c>
      <c r="L892" s="11" t="str">
        <f>VLOOKUP(Table3[[#This Row],[date of birth]],Table3[date of birth],1,FALSE)</f>
        <v>6-Jun-1965</v>
      </c>
      <c r="M892" s="11">
        <f>VLOOKUP(Table3[[#This Row],[age]],Table3[age],1,FALSE)</f>
        <v>58</v>
      </c>
      <c r="N892" s="65">
        <f>VLOOKUP(Table3[[#This Row],[charges2]],Table3[charges2],1,FALSE)</f>
        <v>7304.65</v>
      </c>
      <c r="O892" s="11" t="str">
        <f>VLOOKUP(Table3[[#This Row],[HOSPITAL TIER2]],Table3[HOSPITAL TIER2],1,FALSE)</f>
        <v>tier - 3</v>
      </c>
      <c r="P892" s="11" t="str">
        <f>VLOOKUP(Table3[[#This Row],[city tier2]],Table3[city tier2],1,FALSE)</f>
        <v>tier - 3</v>
      </c>
      <c r="Q892" s="11" t="str">
        <f>VLOOKUP(Table3[[#This Row],[state id2]],Table3[state id2],1,FALSE)</f>
        <v>R1013</v>
      </c>
      <c r="R892" s="11">
        <f t="shared" si="26"/>
        <v>-1.7136032533324613E-2</v>
      </c>
      <c r="S892" s="11">
        <f t="shared" si="27"/>
        <v>6.7393494867308182E-2</v>
      </c>
    </row>
    <row r="893" spans="1:19" x14ac:dyDescent="0.25">
      <c r="A893" s="20" t="str">
        <f>VLOOKUP('Customer Names'!A893,'Customer Names'!A893:A3228,1,FALSE)</f>
        <v>Id892</v>
      </c>
      <c r="B893" s="20" t="str">
        <f>VLOOKUP(Table6[[#This Row],[NAME]],Table6[NAME],1,FALSE)</f>
        <v>Francisco J. Sr.</v>
      </c>
      <c r="C893" s="11">
        <f>VLOOKUP(Table4[[#This Row],[BMI]],Table4[BMI],1,FALSE)</f>
        <v>36.06</v>
      </c>
      <c r="D893" s="11">
        <f>VLOOKUP(Table4[[#This Row],[HBA1C]],Table4[HBA1C],1,FALSE)</f>
        <v>8.83</v>
      </c>
      <c r="E893" s="11" t="str">
        <f>VLOOKUP(Table4[[#This Row],[Any Transplants]],Table4[Any Transplants],1,FALSE)</f>
        <v>No</v>
      </c>
      <c r="F893" s="11" t="str">
        <f>VLOOKUP(Table4[[#This Row],[Cancer history]],Table4[Cancer history],1,FALSE)</f>
        <v>No</v>
      </c>
      <c r="G893" s="11" t="str">
        <f>VLOOKUP(Table4[[#This Row],[Smoker2]],Table4[Smoker2],1,FALSE)</f>
        <v>NO</v>
      </c>
      <c r="H893" s="11" t="str">
        <f>VLOOKUP(Table4[[#This Row],[Heart Issues]],Table4[Heart Issues],1,FALSE)</f>
        <v>No</v>
      </c>
      <c r="I893" s="11">
        <f>VLOOKUP(Table4[[#This Row],[Number of Major Surgeries]],Table4[Number of Major Surgeries],1,FALSE)</f>
        <v>0</v>
      </c>
      <c r="J893" s="11" t="str">
        <f>VLOOKUP('Medical Examinations'!M893,'Medical Examinations'!M893:M3227,1,FALSE)</f>
        <v>obesity</v>
      </c>
      <c r="K893" s="11" t="str">
        <f>VLOOKUP('Medical Examinations'!N893,'Medical Examinations'!N893:N3227,1,FALSE)</f>
        <v>diabetes</v>
      </c>
      <c r="L893" s="11" t="str">
        <f>VLOOKUP(Table3[[#This Row],[date of birth]],Table3[date of birth],1,FALSE)</f>
        <v>25-Jun-1965</v>
      </c>
      <c r="M893" s="11">
        <f>VLOOKUP(Table3[[#This Row],[age]],Table3[age],1,FALSE)</f>
        <v>57</v>
      </c>
      <c r="N893" s="65">
        <f>VLOOKUP(Table3[[#This Row],[charges2]],Table3[charges2],1,FALSE)</f>
        <v>7318.21</v>
      </c>
      <c r="O893" s="11" t="str">
        <f>VLOOKUP(Table3[[#This Row],[HOSPITAL TIER2]],Table3[HOSPITAL TIER2],1,FALSE)</f>
        <v>tier - 3</v>
      </c>
      <c r="P893" s="11" t="str">
        <f>VLOOKUP(Table3[[#This Row],[city tier2]],Table3[city tier2],1,FALSE)</f>
        <v>tier - 1</v>
      </c>
      <c r="Q893" s="11" t="str">
        <f>VLOOKUP(Table3[[#This Row],[state id2]],Table3[state id2],1,FALSE)</f>
        <v>R1013</v>
      </c>
      <c r="R893" s="11">
        <f t="shared" si="26"/>
        <v>-1.6856531137008003E-2</v>
      </c>
      <c r="S893" s="11">
        <f t="shared" si="27"/>
        <v>6.6954015277130047E-2</v>
      </c>
    </row>
    <row r="894" spans="1:19" x14ac:dyDescent="0.25">
      <c r="A894" s="20" t="str">
        <f>VLOOKUP('Customer Names'!A894,'Customer Names'!A894:A3229,1,FALSE)</f>
        <v>Id893</v>
      </c>
      <c r="B894" s="20" t="str">
        <f>VLOOKUP(Table6[[#This Row],[NAME]],Table6[NAME],1,FALSE)</f>
        <v>.  Rhonda</v>
      </c>
      <c r="C894" s="11">
        <f>VLOOKUP(Table4[[#This Row],[BMI]],Table4[BMI],1,FALSE)</f>
        <v>43.28</v>
      </c>
      <c r="D894" s="11">
        <f>VLOOKUP(Table4[[#This Row],[HBA1C]],Table4[HBA1C],1,FALSE)</f>
        <v>4.41</v>
      </c>
      <c r="E894" s="11" t="str">
        <f>VLOOKUP(Table4[[#This Row],[Any Transplants]],Table4[Any Transplants],1,FALSE)</f>
        <v>No</v>
      </c>
      <c r="F894" s="11" t="str">
        <f>VLOOKUP(Table4[[#This Row],[Cancer history]],Table4[Cancer history],1,FALSE)</f>
        <v>No</v>
      </c>
      <c r="G894" s="11" t="str">
        <f>VLOOKUP(Table4[[#This Row],[Smoker2]],Table4[Smoker2],1,FALSE)</f>
        <v>NO</v>
      </c>
      <c r="H894" s="11" t="str">
        <f>VLOOKUP(Table4[[#This Row],[Heart Issues]],Table4[Heart Issues],1,FALSE)</f>
        <v>No</v>
      </c>
      <c r="I894" s="11">
        <f>VLOOKUP(Table4[[#This Row],[Number of Major Surgeries]],Table4[Number of Major Surgeries],1,FALSE)</f>
        <v>0</v>
      </c>
      <c r="J894" s="11" t="str">
        <f>VLOOKUP('Medical Examinations'!M894,'Medical Examinations'!M894:M3228,1,FALSE)</f>
        <v>obesity</v>
      </c>
      <c r="K894" s="11" t="str">
        <f>VLOOKUP('Medical Examinations'!N894,'Medical Examinations'!N894:N3228,1,FALSE)</f>
        <v>normal</v>
      </c>
      <c r="L894" s="11" t="str">
        <f>VLOOKUP(Table3[[#This Row],[date of birth]],Table3[date of birth],1,FALSE)</f>
        <v>11-Aug-1972</v>
      </c>
      <c r="M894" s="11">
        <f>VLOOKUP(Table3[[#This Row],[age]],Table3[age],1,FALSE)</f>
        <v>50</v>
      </c>
      <c r="N894" s="65">
        <f>VLOOKUP(Table3[[#This Row],[charges2]],Table3[charges2],1,FALSE)</f>
        <v>7318.22</v>
      </c>
      <c r="O894" s="11" t="str">
        <f>VLOOKUP(Table3[[#This Row],[HOSPITAL TIER2]],Table3[HOSPITAL TIER2],1,FALSE)</f>
        <v>tier - 2</v>
      </c>
      <c r="P894" s="11" t="str">
        <f>VLOOKUP(Table3[[#This Row],[city tier2]],Table3[city tier2],1,FALSE)</f>
        <v>tier - 3</v>
      </c>
      <c r="Q894" s="11" t="str">
        <f>VLOOKUP(Table3[[#This Row],[state id2]],Table3[state id2],1,FALSE)</f>
        <v>R1012</v>
      </c>
      <c r="R894" s="11">
        <f t="shared" si="26"/>
        <v>-1.7533666120412291E-2</v>
      </c>
      <c r="S894" s="11">
        <f t="shared" si="27"/>
        <v>6.6197036985562452E-2</v>
      </c>
    </row>
    <row r="895" spans="1:19" x14ac:dyDescent="0.25">
      <c r="A895" s="20" t="str">
        <f>VLOOKUP('Customer Names'!A895,'Customer Names'!A895:A3230,1,FALSE)</f>
        <v>Id894</v>
      </c>
      <c r="B895" s="20" t="str">
        <f>VLOOKUP(Table6[[#This Row],[NAME]],Table6[NAME],1,FALSE)</f>
        <v>John</v>
      </c>
      <c r="C895" s="11">
        <f>VLOOKUP(Table4[[#This Row],[BMI]],Table4[BMI],1,FALSE)</f>
        <v>28.785</v>
      </c>
      <c r="D895" s="11">
        <f>VLOOKUP(Table4[[#This Row],[HBA1C]],Table4[HBA1C],1,FALSE)</f>
        <v>9.1</v>
      </c>
      <c r="E895" s="11" t="str">
        <f>VLOOKUP(Table4[[#This Row],[Any Transplants]],Table4[Any Transplants],1,FALSE)</f>
        <v>No</v>
      </c>
      <c r="F895" s="11" t="str">
        <f>VLOOKUP(Table4[[#This Row],[Cancer history]],Table4[Cancer history],1,FALSE)</f>
        <v>Yes</v>
      </c>
      <c r="G895" s="11" t="str">
        <f>VLOOKUP(Table4[[#This Row],[Smoker2]],Table4[Smoker2],1,FALSE)</f>
        <v>NO</v>
      </c>
      <c r="H895" s="11" t="str">
        <f>VLOOKUP(Table4[[#This Row],[Heart Issues]],Table4[Heart Issues],1,FALSE)</f>
        <v>yes</v>
      </c>
      <c r="I895" s="11">
        <f>VLOOKUP(Table4[[#This Row],[Number of Major Surgeries]],Table4[Number of Major Surgeries],1,FALSE)</f>
        <v>1</v>
      </c>
      <c r="J895" s="11" t="str">
        <f>VLOOKUP('Medical Examinations'!M895,'Medical Examinations'!M895:M3229,1,FALSE)</f>
        <v>over weight</v>
      </c>
      <c r="K895" s="11" t="str">
        <f>VLOOKUP('Medical Examinations'!N895,'Medical Examinations'!N895:N3229,1,FALSE)</f>
        <v>diabetes</v>
      </c>
      <c r="L895" s="11" t="str">
        <f>VLOOKUP(Table3[[#This Row],[date of birth]],Table3[date of birth],1,FALSE)</f>
        <v>11-Jul-1965</v>
      </c>
      <c r="M895" s="11">
        <f>VLOOKUP(Table3[[#This Row],[age]],Table3[age],1,FALSE)</f>
        <v>57</v>
      </c>
      <c r="N895" s="65">
        <f>VLOOKUP(Table3[[#This Row],[charges2]],Table3[charges2],1,FALSE)</f>
        <v>7322.86</v>
      </c>
      <c r="O895" s="11" t="str">
        <f>VLOOKUP(Table3[[#This Row],[HOSPITAL TIER2]],Table3[HOSPITAL TIER2],1,FALSE)</f>
        <v>tier - 3</v>
      </c>
      <c r="P895" s="11" t="str">
        <f>VLOOKUP(Table3[[#This Row],[city tier2]],Table3[city tier2],1,FALSE)</f>
        <v>tier - 3</v>
      </c>
      <c r="Q895" s="11" t="str">
        <f>VLOOKUP(Table3[[#This Row],[state id2]],Table3[state id2],1,FALSE)</f>
        <v>R1012</v>
      </c>
      <c r="R895" s="11">
        <f t="shared" si="26"/>
        <v>-1.8120678320170943E-2</v>
      </c>
      <c r="S895" s="11">
        <f t="shared" si="27"/>
        <v>6.6488350977737545E-2</v>
      </c>
    </row>
    <row r="896" spans="1:19" x14ac:dyDescent="0.25">
      <c r="A896" s="20" t="str">
        <f>VLOOKUP('Customer Names'!A896,'Customer Names'!A896:A3231,1,FALSE)</f>
        <v>Id895</v>
      </c>
      <c r="B896" s="20" t="str">
        <f>VLOOKUP(Table6[[#This Row],[NAME]],Table6[NAME],1,FALSE)</f>
        <v>Miles J.</v>
      </c>
      <c r="C896" s="11">
        <f>VLOOKUP(Table4[[#This Row],[BMI]],Table4[BMI],1,FALSE)</f>
        <v>25.46</v>
      </c>
      <c r="D896" s="11">
        <f>VLOOKUP(Table4[[#This Row],[HBA1C]],Table4[HBA1C],1,FALSE)</f>
        <v>11.52</v>
      </c>
      <c r="E896" s="11" t="str">
        <f>VLOOKUP(Table4[[#This Row],[Any Transplants]],Table4[Any Transplants],1,FALSE)</f>
        <v>No</v>
      </c>
      <c r="F896" s="11" t="str">
        <f>VLOOKUP(Table4[[#This Row],[Cancer history]],Table4[Cancer history],1,FALSE)</f>
        <v>Yes</v>
      </c>
      <c r="G896" s="11" t="str">
        <f>VLOOKUP(Table4[[#This Row],[Smoker2]],Table4[Smoker2],1,FALSE)</f>
        <v>NO</v>
      </c>
      <c r="H896" s="11" t="str">
        <f>VLOOKUP(Table4[[#This Row],[Heart Issues]],Table4[Heart Issues],1,FALSE)</f>
        <v>yes</v>
      </c>
      <c r="I896" s="11">
        <f>VLOOKUP(Table4[[#This Row],[Number of Major Surgeries]],Table4[Number of Major Surgeries],1,FALSE)</f>
        <v>1</v>
      </c>
      <c r="J896" s="11" t="str">
        <f>VLOOKUP('Medical Examinations'!M896,'Medical Examinations'!M896:M3230,1,FALSE)</f>
        <v>over weight</v>
      </c>
      <c r="K896" s="11" t="str">
        <f>VLOOKUP('Medical Examinations'!N896,'Medical Examinations'!N896:N3230,1,FALSE)</f>
        <v>diabetes</v>
      </c>
      <c r="L896" s="11" t="str">
        <f>VLOOKUP(Table3[[#This Row],[date of birth]],Table3[date of birth],1,FALSE)</f>
        <v>15-Nov-2004</v>
      </c>
      <c r="M896" s="11">
        <f>VLOOKUP(Table3[[#This Row],[age]],Table3[age],1,FALSE)</f>
        <v>18</v>
      </c>
      <c r="N896" s="65">
        <f>VLOOKUP(Table3[[#This Row],[charges2]],Table3[charges2],1,FALSE)</f>
        <v>7323.73</v>
      </c>
      <c r="O896" s="11" t="str">
        <f>VLOOKUP(Table3[[#This Row],[HOSPITAL TIER2]],Table3[HOSPITAL TIER2],1,FALSE)</f>
        <v>tier - 2</v>
      </c>
      <c r="P896" s="11" t="str">
        <f>VLOOKUP(Table3[[#This Row],[city tier2]],Table3[city tier2],1,FALSE)</f>
        <v>tier - 2</v>
      </c>
      <c r="Q896" s="11" t="str">
        <f>VLOOKUP(Table3[[#This Row],[state id2]],Table3[state id2],1,FALSE)</f>
        <v>R1024</v>
      </c>
      <c r="R896" s="11">
        <f t="shared" si="26"/>
        <v>-1.8137235170670278E-2</v>
      </c>
      <c r="S896" s="11">
        <f t="shared" si="27"/>
        <v>6.5648342927180039E-2</v>
      </c>
    </row>
    <row r="897" spans="1:19" x14ac:dyDescent="0.25">
      <c r="A897" s="20" t="str">
        <f>VLOOKUP('Customer Names'!A897,'Customer Names'!A897:A3232,1,FALSE)</f>
        <v>Id896</v>
      </c>
      <c r="B897" s="20" t="str">
        <f>VLOOKUP(Table6[[#This Row],[NAME]],Table6[NAME],1,FALSE)</f>
        <v>Justyna I.</v>
      </c>
      <c r="C897" s="11">
        <f>VLOOKUP(Table4[[#This Row],[BMI]],Table4[BMI],1,FALSE)</f>
        <v>30.8</v>
      </c>
      <c r="D897" s="11">
        <f>VLOOKUP(Table4[[#This Row],[HBA1C]],Table4[HBA1C],1,FALSE)</f>
        <v>10.95</v>
      </c>
      <c r="E897" s="11" t="str">
        <f>VLOOKUP(Table4[[#This Row],[Any Transplants]],Table4[Any Transplants],1,FALSE)</f>
        <v>No</v>
      </c>
      <c r="F897" s="11" t="str">
        <f>VLOOKUP(Table4[[#This Row],[Cancer history]],Table4[Cancer history],1,FALSE)</f>
        <v>No</v>
      </c>
      <c r="G897" s="11" t="str">
        <f>VLOOKUP(Table4[[#This Row],[Smoker2]],Table4[Smoker2],1,FALSE)</f>
        <v>NO</v>
      </c>
      <c r="H897" s="11" t="str">
        <f>VLOOKUP(Table4[[#This Row],[Heart Issues]],Table4[Heart Issues],1,FALSE)</f>
        <v>No</v>
      </c>
      <c r="I897" s="11">
        <f>VLOOKUP(Table4[[#This Row],[Number of Major Surgeries]],Table4[Number of Major Surgeries],1,FALSE)</f>
        <v>0</v>
      </c>
      <c r="J897" s="11" t="str">
        <f>VLOOKUP('Medical Examinations'!M897,'Medical Examinations'!M897:M3231,1,FALSE)</f>
        <v>obesity</v>
      </c>
      <c r="K897" s="11" t="str">
        <f>VLOOKUP('Medical Examinations'!N897,'Medical Examinations'!N897:N3231,1,FALSE)</f>
        <v>diabetes</v>
      </c>
      <c r="L897" s="11" t="str">
        <f>VLOOKUP(Table3[[#This Row],[date of birth]],Table3[date of birth],1,FALSE)</f>
        <v>19-Jun-1979</v>
      </c>
      <c r="M897" s="11">
        <f>VLOOKUP(Table3[[#This Row],[age]],Table3[age],1,FALSE)</f>
        <v>43</v>
      </c>
      <c r="N897" s="65">
        <f>VLOOKUP(Table3[[#This Row],[charges2]],Table3[charges2],1,FALSE)</f>
        <v>7325.05</v>
      </c>
      <c r="O897" s="11" t="str">
        <f>VLOOKUP(Table3[[#This Row],[HOSPITAL TIER2]],Table3[HOSPITAL TIER2],1,FALSE)</f>
        <v>tier - 2</v>
      </c>
      <c r="P897" s="11" t="str">
        <f>VLOOKUP(Table3[[#This Row],[city tier2]],Table3[city tier2],1,FALSE)</f>
        <v>tier - 3</v>
      </c>
      <c r="Q897" s="11" t="str">
        <f>VLOOKUP(Table3[[#This Row],[state id2]],Table3[state id2],1,FALSE)</f>
        <v>R1024</v>
      </c>
      <c r="R897" s="11">
        <f t="shared" si="26"/>
        <v>-1.8806730866700594E-2</v>
      </c>
      <c r="S897" s="11">
        <f t="shared" si="27"/>
        <v>6.9623953638122987E-2</v>
      </c>
    </row>
    <row r="898" spans="1:19" x14ac:dyDescent="0.25">
      <c r="A898" s="20" t="str">
        <f>VLOOKUP('Customer Names'!A898,'Customer Names'!A898:A3233,1,FALSE)</f>
        <v>Id897</v>
      </c>
      <c r="B898" s="20" t="str">
        <f>VLOOKUP(Table6[[#This Row],[NAME]],Table6[NAME],1,FALSE)</f>
        <v>Lucille</v>
      </c>
      <c r="C898" s="11">
        <f>VLOOKUP(Table4[[#This Row],[BMI]],Table4[BMI],1,FALSE)</f>
        <v>28.88</v>
      </c>
      <c r="D898" s="11">
        <f>VLOOKUP(Table4[[#This Row],[HBA1C]],Table4[HBA1C],1,FALSE)</f>
        <v>11.5</v>
      </c>
      <c r="E898" s="11" t="str">
        <f>VLOOKUP(Table4[[#This Row],[Any Transplants]],Table4[Any Transplants],1,FALSE)</f>
        <v>No</v>
      </c>
      <c r="F898" s="11" t="str">
        <f>VLOOKUP(Table4[[#This Row],[Cancer history]],Table4[Cancer history],1,FALSE)</f>
        <v>No</v>
      </c>
      <c r="G898" s="11" t="str">
        <f>VLOOKUP(Table4[[#This Row],[Smoker2]],Table4[Smoker2],1,FALSE)</f>
        <v>NO</v>
      </c>
      <c r="H898" s="11" t="str">
        <f>VLOOKUP(Table4[[#This Row],[Heart Issues]],Table4[Heart Issues],1,FALSE)</f>
        <v>No</v>
      </c>
      <c r="I898" s="11">
        <f>VLOOKUP(Table4[[#This Row],[Number of Major Surgeries]],Table4[Number of Major Surgeries],1,FALSE)</f>
        <v>0</v>
      </c>
      <c r="J898" s="11" t="str">
        <f>VLOOKUP('Medical Examinations'!M898,'Medical Examinations'!M898:M3232,1,FALSE)</f>
        <v>over weight</v>
      </c>
      <c r="K898" s="11" t="str">
        <f>VLOOKUP('Medical Examinations'!N898,'Medical Examinations'!N898:N3232,1,FALSE)</f>
        <v>diabetes</v>
      </c>
      <c r="L898" s="11" t="str">
        <f>VLOOKUP(Table3[[#This Row],[date of birth]],Table3[date of birth],1,FALSE)</f>
        <v>25-Jul-1984</v>
      </c>
      <c r="M898" s="11">
        <f>VLOOKUP(Table3[[#This Row],[age]],Table3[age],1,FALSE)</f>
        <v>38</v>
      </c>
      <c r="N898" s="65">
        <f>VLOOKUP(Table3[[#This Row],[charges2]],Table3[charges2],1,FALSE)</f>
        <v>7325.47</v>
      </c>
      <c r="O898" s="11" t="str">
        <f>VLOOKUP(Table3[[#This Row],[HOSPITAL TIER2]],Table3[HOSPITAL TIER2],1,FALSE)</f>
        <v>tier - 2</v>
      </c>
      <c r="P898" s="11" t="str">
        <f>VLOOKUP(Table3[[#This Row],[city tier2]],Table3[city tier2],1,FALSE)</f>
        <v>tier - 1</v>
      </c>
      <c r="Q898" s="11" t="str">
        <f>VLOOKUP(Table3[[#This Row],[state id2]],Table3[state id2],1,FALSE)</f>
        <v>R1012</v>
      </c>
      <c r="R898" s="11">
        <f t="shared" si="26"/>
        <v>-1.8778923267616484E-2</v>
      </c>
      <c r="S898" s="11">
        <f t="shared" si="27"/>
        <v>6.9965462812256421E-2</v>
      </c>
    </row>
    <row r="899" spans="1:19" x14ac:dyDescent="0.25">
      <c r="A899" s="20" t="str">
        <f>VLOOKUP('Customer Names'!A899,'Customer Names'!A899:A3234,1,FALSE)</f>
        <v>Id898</v>
      </c>
      <c r="B899" s="20" t="str">
        <f>VLOOKUP(Table6[[#This Row],[NAME]],Table6[NAME],1,FALSE)</f>
        <v>April</v>
      </c>
      <c r="C899" s="11">
        <f>VLOOKUP(Table4[[#This Row],[BMI]],Table4[BMI],1,FALSE)</f>
        <v>23</v>
      </c>
      <c r="D899" s="11">
        <f>VLOOKUP(Table4[[#This Row],[HBA1C]],Table4[HBA1C],1,FALSE)</f>
        <v>9.8800000000000008</v>
      </c>
      <c r="E899" s="11" t="str">
        <f>VLOOKUP(Table4[[#This Row],[Any Transplants]],Table4[Any Transplants],1,FALSE)</f>
        <v>No</v>
      </c>
      <c r="F899" s="11" t="str">
        <f>VLOOKUP(Table4[[#This Row],[Cancer history]],Table4[Cancer history],1,FALSE)</f>
        <v>No</v>
      </c>
      <c r="G899" s="11" t="str">
        <f>VLOOKUP(Table4[[#This Row],[Smoker2]],Table4[Smoker2],1,FALSE)</f>
        <v>NO</v>
      </c>
      <c r="H899" s="11" t="str">
        <f>VLOOKUP(Table4[[#This Row],[Heart Issues]],Table4[Heart Issues],1,FALSE)</f>
        <v>No</v>
      </c>
      <c r="I899" s="11">
        <f>VLOOKUP(Table4[[#This Row],[Number of Major Surgeries]],Table4[Number of Major Surgeries],1,FALSE)</f>
        <v>0</v>
      </c>
      <c r="J899" s="11" t="str">
        <f>VLOOKUP('Medical Examinations'!M899,'Medical Examinations'!M899:M3233,1,FALSE)</f>
        <v>normal weight</v>
      </c>
      <c r="K899" s="11" t="str">
        <f>VLOOKUP('Medical Examinations'!N899,'Medical Examinations'!N899:N3233,1,FALSE)</f>
        <v>diabetes</v>
      </c>
      <c r="L899" s="11" t="str">
        <f>VLOOKUP(Table3[[#This Row],[date of birth]],Table3[date of birth],1,FALSE)</f>
        <v>19-Sep-1979</v>
      </c>
      <c r="M899" s="11">
        <f>VLOOKUP(Table3[[#This Row],[age]],Table3[age],1,FALSE)</f>
        <v>43</v>
      </c>
      <c r="N899" s="65">
        <f>VLOOKUP(Table3[[#This Row],[charges2]],Table3[charges2],1,FALSE)</f>
        <v>7337.75</v>
      </c>
      <c r="O899" s="11" t="str">
        <f>VLOOKUP(Table3[[#This Row],[HOSPITAL TIER2]],Table3[HOSPITAL TIER2],1,FALSE)</f>
        <v>tier - 2</v>
      </c>
      <c r="P899" s="11" t="str">
        <f>VLOOKUP(Table3[[#This Row],[city tier2]],Table3[city tier2],1,FALSE)</f>
        <v>tier - 3</v>
      </c>
      <c r="Q899" s="11" t="str">
        <f>VLOOKUP(Table3[[#This Row],[state id2]],Table3[state id2],1,FALSE)</f>
        <v>R1011</v>
      </c>
      <c r="R899" s="11">
        <f t="shared" ref="R899:R962" si="28">CORREL(M899:M3233,C899:C3233)</f>
        <v>-1.877034767478945E-2</v>
      </c>
      <c r="S899" s="11">
        <f t="shared" ref="S899:S962" si="29">CORREL(M899:M3233,D899:D3233)</f>
        <v>7.1069604969909134E-2</v>
      </c>
    </row>
    <row r="900" spans="1:19" x14ac:dyDescent="0.25">
      <c r="A900" s="20" t="str">
        <f>VLOOKUP('Customer Names'!A900,'Customer Names'!A900:A3235,1,FALSE)</f>
        <v>Id899</v>
      </c>
      <c r="B900" s="20" t="str">
        <f>VLOOKUP(Table6[[#This Row],[NAME]],Table6[NAME],1,FALSE)</f>
        <v>Robert</v>
      </c>
      <c r="C900" s="11">
        <f>VLOOKUP(Table4[[#This Row],[BMI]],Table4[BMI],1,FALSE)</f>
        <v>38.25</v>
      </c>
      <c r="D900" s="11">
        <f>VLOOKUP(Table4[[#This Row],[HBA1C]],Table4[HBA1C],1,FALSE)</f>
        <v>6.2</v>
      </c>
      <c r="E900" s="11" t="str">
        <f>VLOOKUP(Table4[[#This Row],[Any Transplants]],Table4[Any Transplants],1,FALSE)</f>
        <v>No</v>
      </c>
      <c r="F900" s="11" t="str">
        <f>VLOOKUP(Table4[[#This Row],[Cancer history]],Table4[Cancer history],1,FALSE)</f>
        <v>No</v>
      </c>
      <c r="G900" s="11" t="str">
        <f>VLOOKUP(Table4[[#This Row],[Smoker2]],Table4[Smoker2],1,FALSE)</f>
        <v>NO</v>
      </c>
      <c r="H900" s="11" t="str">
        <f>VLOOKUP(Table4[[#This Row],[Heart Issues]],Table4[Heart Issues],1,FALSE)</f>
        <v>No</v>
      </c>
      <c r="I900" s="11">
        <f>VLOOKUP(Table4[[#This Row],[Number of Major Surgeries]],Table4[Number of Major Surgeries],1,FALSE)</f>
        <v>1</v>
      </c>
      <c r="J900" s="11" t="str">
        <f>VLOOKUP('Medical Examinations'!M900,'Medical Examinations'!M900:M3234,1,FALSE)</f>
        <v>obesity</v>
      </c>
      <c r="K900" s="11" t="str">
        <f>VLOOKUP('Medical Examinations'!N900,'Medical Examinations'!N900:N3234,1,FALSE)</f>
        <v>prediabetes</v>
      </c>
      <c r="L900" s="11" t="str">
        <f>VLOOKUP(Table3[[#This Row],[date of birth]],Table3[date of birth],1,FALSE)</f>
        <v>15-Jun-1986</v>
      </c>
      <c r="M900" s="11">
        <f>VLOOKUP(Table3[[#This Row],[age]],Table3[age],1,FALSE)</f>
        <v>36</v>
      </c>
      <c r="N900" s="65">
        <f>VLOOKUP(Table3[[#This Row],[charges2]],Table3[charges2],1,FALSE)</f>
        <v>7339.93</v>
      </c>
      <c r="O900" s="11" t="str">
        <f>VLOOKUP(Table3[[#This Row],[HOSPITAL TIER2]],Table3[HOSPITAL TIER2],1,FALSE)</f>
        <v>tier - 2</v>
      </c>
      <c r="P900" s="11" t="str">
        <f>VLOOKUP(Table3[[#This Row],[city tier2]],Table3[city tier2],1,FALSE)</f>
        <v>tier - 2</v>
      </c>
      <c r="Q900" s="11" t="str">
        <f>VLOOKUP(Table3[[#This Row],[state id2]],Table3[state id2],1,FALSE)</f>
        <v>R1012</v>
      </c>
      <c r="R900" s="11">
        <f t="shared" si="28"/>
        <v>-1.8850256681360675E-2</v>
      </c>
      <c r="S900" s="11">
        <f t="shared" si="29"/>
        <v>7.1314883673966614E-2</v>
      </c>
    </row>
    <row r="901" spans="1:19" x14ac:dyDescent="0.25">
      <c r="A901" s="20" t="str">
        <f>VLOOKUP('Customer Names'!A901,'Customer Names'!A901:A3236,1,FALSE)</f>
        <v>Id900</v>
      </c>
      <c r="B901" s="20" t="str">
        <f>VLOOKUP(Table6[[#This Row],[NAME]],Table6[NAME],1,FALSE)</f>
        <v>.  Alyssa</v>
      </c>
      <c r="C901" s="11">
        <f>VLOOKUP(Table4[[#This Row],[BMI]],Table4[BMI],1,FALSE)</f>
        <v>39.25</v>
      </c>
      <c r="D901" s="11">
        <f>VLOOKUP(Table4[[#This Row],[HBA1C]],Table4[HBA1C],1,FALSE)</f>
        <v>8.41</v>
      </c>
      <c r="E901" s="11" t="str">
        <f>VLOOKUP(Table4[[#This Row],[Any Transplants]],Table4[Any Transplants],1,FALSE)</f>
        <v>No</v>
      </c>
      <c r="F901" s="11" t="str">
        <f>VLOOKUP(Table4[[#This Row],[Cancer history]],Table4[Cancer history],1,FALSE)</f>
        <v>No</v>
      </c>
      <c r="G901" s="11" t="str">
        <f>VLOOKUP(Table4[[#This Row],[Smoker2]],Table4[Smoker2],1,FALSE)</f>
        <v>NO</v>
      </c>
      <c r="H901" s="11" t="str">
        <f>VLOOKUP(Table4[[#This Row],[Heart Issues]],Table4[Heart Issues],1,FALSE)</f>
        <v>yes</v>
      </c>
      <c r="I901" s="11">
        <f>VLOOKUP(Table4[[#This Row],[Number of Major Surgeries]],Table4[Number of Major Surgeries],1,FALSE)</f>
        <v>1</v>
      </c>
      <c r="J901" s="11" t="str">
        <f>VLOOKUP('Medical Examinations'!M901,'Medical Examinations'!M901:M3235,1,FALSE)</f>
        <v>obesity</v>
      </c>
      <c r="K901" s="11" t="str">
        <f>VLOOKUP('Medical Examinations'!N901,'Medical Examinations'!N901:N3235,1,FALSE)</f>
        <v>diabetes</v>
      </c>
      <c r="L901" s="11" t="str">
        <f>VLOOKUP(Table3[[#This Row],[date of birth]],Table3[date of birth],1,FALSE)</f>
        <v>18-Dec-1977</v>
      </c>
      <c r="M901" s="11">
        <f>VLOOKUP(Table3[[#This Row],[age]],Table3[age],1,FALSE)</f>
        <v>45</v>
      </c>
      <c r="N901" s="65">
        <f>VLOOKUP(Table3[[#This Row],[charges2]],Table3[charges2],1,FALSE)</f>
        <v>7345.08</v>
      </c>
      <c r="O901" s="11" t="str">
        <f>VLOOKUP(Table3[[#This Row],[HOSPITAL TIER2]],Table3[HOSPITAL TIER2],1,FALSE)</f>
        <v>tier - 2</v>
      </c>
      <c r="P901" s="11" t="str">
        <f>VLOOKUP(Table3[[#This Row],[city tier2]],Table3[city tier2],1,FALSE)</f>
        <v>tier - 1</v>
      </c>
      <c r="Q901" s="11" t="str">
        <f>VLOOKUP(Table3[[#This Row],[state id2]],Table3[state id2],1,FALSE)</f>
        <v>R1011</v>
      </c>
      <c r="R901" s="11">
        <f t="shared" si="28"/>
        <v>-1.8236880843985198E-2</v>
      </c>
      <c r="S901" s="11">
        <f t="shared" si="29"/>
        <v>7.1298512002518286E-2</v>
      </c>
    </row>
    <row r="902" spans="1:19" x14ac:dyDescent="0.25">
      <c r="A902" s="20" t="str">
        <f>VLOOKUP('Customer Names'!A902,'Customer Names'!A902:A3237,1,FALSE)</f>
        <v>Id901</v>
      </c>
      <c r="B902" s="20" t="str">
        <f>VLOOKUP(Table6[[#This Row],[NAME]],Table6[NAME],1,FALSE)</f>
        <v>Jessica E.</v>
      </c>
      <c r="C902" s="11">
        <f>VLOOKUP(Table4[[#This Row],[BMI]],Table4[BMI],1,FALSE)</f>
        <v>26.6</v>
      </c>
      <c r="D902" s="11">
        <f>VLOOKUP(Table4[[#This Row],[HBA1C]],Table4[HBA1C],1,FALSE)</f>
        <v>5.07</v>
      </c>
      <c r="E902" s="11" t="str">
        <f>VLOOKUP(Table4[[#This Row],[Any Transplants]],Table4[Any Transplants],1,FALSE)</f>
        <v>No</v>
      </c>
      <c r="F902" s="11" t="str">
        <f>VLOOKUP(Table4[[#This Row],[Cancer history]],Table4[Cancer history],1,FALSE)</f>
        <v>No</v>
      </c>
      <c r="G902" s="11" t="str">
        <f>VLOOKUP(Table4[[#This Row],[Smoker2]],Table4[Smoker2],1,FALSE)</f>
        <v>NO</v>
      </c>
      <c r="H902" s="11" t="str">
        <f>VLOOKUP(Table4[[#This Row],[Heart Issues]],Table4[Heart Issues],1,FALSE)</f>
        <v>yes</v>
      </c>
      <c r="I902" s="11">
        <f>VLOOKUP(Table4[[#This Row],[Number of Major Surgeries]],Table4[Number of Major Surgeries],1,FALSE)</f>
        <v>2</v>
      </c>
      <c r="J902" s="11" t="str">
        <f>VLOOKUP('Medical Examinations'!M902,'Medical Examinations'!M902:M3236,1,FALSE)</f>
        <v>over weight</v>
      </c>
      <c r="K902" s="11" t="str">
        <f>VLOOKUP('Medical Examinations'!N902,'Medical Examinations'!N902:N3236,1,FALSE)</f>
        <v>normal</v>
      </c>
      <c r="L902" s="11" t="str">
        <f>VLOOKUP(Table3[[#This Row],[date of birth]],Table3[date of birth],1,FALSE)</f>
        <v>26-Jun-1979</v>
      </c>
      <c r="M902" s="11">
        <f>VLOOKUP(Table3[[#This Row],[age]],Table3[age],1,FALSE)</f>
        <v>43</v>
      </c>
      <c r="N902" s="65">
        <f>VLOOKUP(Table3[[#This Row],[charges2]],Table3[charges2],1,FALSE)</f>
        <v>7345.73</v>
      </c>
      <c r="O902" s="11" t="str">
        <f>VLOOKUP(Table3[[#This Row],[HOSPITAL TIER2]],Table3[HOSPITAL TIER2],1,FALSE)</f>
        <v>tier - 2</v>
      </c>
      <c r="P902" s="11" t="str">
        <f>VLOOKUP(Table3[[#This Row],[city tier2]],Table3[city tier2],1,FALSE)</f>
        <v>tier - 1</v>
      </c>
      <c r="Q902" s="11" t="str">
        <f>VLOOKUP(Table3[[#This Row],[state id2]],Table3[state id2],1,FALSE)</f>
        <v>R1013</v>
      </c>
      <c r="R902" s="11">
        <f t="shared" si="28"/>
        <v>-1.8263866023399279E-2</v>
      </c>
      <c r="S902" s="11">
        <f t="shared" si="29"/>
        <v>7.1312765134684611E-2</v>
      </c>
    </row>
    <row r="903" spans="1:19" x14ac:dyDescent="0.25">
      <c r="A903" s="20" t="str">
        <f>VLOOKUP('Customer Names'!A903,'Customer Names'!A903:A3238,1,FALSE)</f>
        <v>Id902</v>
      </c>
      <c r="B903" s="20" t="str">
        <f>VLOOKUP(Table6[[#This Row],[NAME]],Table6[NAME],1,FALSE)</f>
        <v>Patrick J.</v>
      </c>
      <c r="C903" s="11">
        <f>VLOOKUP(Table4[[#This Row],[BMI]],Table4[BMI],1,FALSE)</f>
        <v>35.700000000000003</v>
      </c>
      <c r="D903" s="11">
        <f>VLOOKUP(Table4[[#This Row],[HBA1C]],Table4[HBA1C],1,FALSE)</f>
        <v>4.0599999999999996</v>
      </c>
      <c r="E903" s="11" t="str">
        <f>VLOOKUP(Table4[[#This Row],[Any Transplants]],Table4[Any Transplants],1,FALSE)</f>
        <v>No</v>
      </c>
      <c r="F903" s="11" t="str">
        <f>VLOOKUP(Table4[[#This Row],[Cancer history]],Table4[Cancer history],1,FALSE)</f>
        <v>Yes</v>
      </c>
      <c r="G903" s="11" t="str">
        <f>VLOOKUP(Table4[[#This Row],[Smoker2]],Table4[Smoker2],1,FALSE)</f>
        <v>NO</v>
      </c>
      <c r="H903" s="11" t="str">
        <f>VLOOKUP(Table4[[#This Row],[Heart Issues]],Table4[Heart Issues],1,FALSE)</f>
        <v>No</v>
      </c>
      <c r="I903" s="11">
        <f>VLOOKUP(Table4[[#This Row],[Number of Major Surgeries]],Table4[Number of Major Surgeries],1,FALSE)</f>
        <v>1</v>
      </c>
      <c r="J903" s="11" t="str">
        <f>VLOOKUP('Medical Examinations'!M903,'Medical Examinations'!M903:M3237,1,FALSE)</f>
        <v>obesity</v>
      </c>
      <c r="K903" s="11" t="str">
        <f>VLOOKUP('Medical Examinations'!N903,'Medical Examinations'!N903:N3237,1,FALSE)</f>
        <v>normal</v>
      </c>
      <c r="L903" s="11" t="str">
        <f>VLOOKUP(Table3[[#This Row],[date of birth]],Table3[date of birth],1,FALSE)</f>
        <v>1-Dec-1977</v>
      </c>
      <c r="M903" s="11">
        <f>VLOOKUP(Table3[[#This Row],[age]],Table3[age],1,FALSE)</f>
        <v>45</v>
      </c>
      <c r="N903" s="65">
        <f>VLOOKUP(Table3[[#This Row],[charges2]],Table3[charges2],1,FALSE)</f>
        <v>7348.14</v>
      </c>
      <c r="O903" s="11" t="str">
        <f>VLOOKUP(Table3[[#This Row],[HOSPITAL TIER2]],Table3[HOSPITAL TIER2],1,FALSE)</f>
        <v>tier - 2</v>
      </c>
      <c r="P903" s="11" t="str">
        <f>VLOOKUP(Table3[[#This Row],[city tier2]],Table3[city tier2],1,FALSE)</f>
        <v>tier - 1</v>
      </c>
      <c r="Q903" s="11" t="str">
        <f>VLOOKUP(Table3[[#This Row],[state id2]],Table3[state id2],1,FALSE)</f>
        <v>R1011</v>
      </c>
      <c r="R903" s="11">
        <f t="shared" si="28"/>
        <v>-1.8292287271535142E-2</v>
      </c>
      <c r="S903" s="11">
        <f t="shared" si="29"/>
        <v>7.1260904240464579E-2</v>
      </c>
    </row>
    <row r="904" spans="1:19" x14ac:dyDescent="0.25">
      <c r="A904" s="20" t="str">
        <f>VLOOKUP('Customer Names'!A904,'Customer Names'!A904:A3239,1,FALSE)</f>
        <v>Id903</v>
      </c>
      <c r="B904" s="20" t="str">
        <f>VLOOKUP(Table6[[#This Row],[NAME]],Table6[NAME],1,FALSE)</f>
        <v>Emilie</v>
      </c>
      <c r="C904" s="11">
        <f>VLOOKUP(Table4[[#This Row],[BMI]],Table4[BMI],1,FALSE)</f>
        <v>20.100000000000001</v>
      </c>
      <c r="D904" s="11">
        <f>VLOOKUP(Table4[[#This Row],[HBA1C]],Table4[HBA1C],1,FALSE)</f>
        <v>10.52</v>
      </c>
      <c r="E904" s="11" t="str">
        <f>VLOOKUP(Table4[[#This Row],[Any Transplants]],Table4[Any Transplants],1,FALSE)</f>
        <v>No</v>
      </c>
      <c r="F904" s="11" t="str">
        <f>VLOOKUP(Table4[[#This Row],[Cancer history]],Table4[Cancer history],1,FALSE)</f>
        <v>No</v>
      </c>
      <c r="G904" s="11" t="str">
        <f>VLOOKUP(Table4[[#This Row],[Smoker2]],Table4[Smoker2],1,FALSE)</f>
        <v>NO</v>
      </c>
      <c r="H904" s="11" t="str">
        <f>VLOOKUP(Table4[[#This Row],[Heart Issues]],Table4[Heart Issues],1,FALSE)</f>
        <v>No</v>
      </c>
      <c r="I904" s="11">
        <f>VLOOKUP(Table4[[#This Row],[Number of Major Surgeries]],Table4[Number of Major Surgeries],1,FALSE)</f>
        <v>0</v>
      </c>
      <c r="J904" s="11" t="str">
        <f>VLOOKUP('Medical Examinations'!M904,'Medical Examinations'!M904:M3238,1,FALSE)</f>
        <v>normal weight</v>
      </c>
      <c r="K904" s="11" t="str">
        <f>VLOOKUP('Medical Examinations'!N904,'Medical Examinations'!N904:N3238,1,FALSE)</f>
        <v>diabetes</v>
      </c>
      <c r="L904" s="11" t="str">
        <f>VLOOKUP(Table3[[#This Row],[date of birth]],Table3[date of birth],1,FALSE)</f>
        <v>5-Oct-1993</v>
      </c>
      <c r="M904" s="11">
        <f>VLOOKUP(Table3[[#This Row],[age]],Table3[age],1,FALSE)</f>
        <v>29</v>
      </c>
      <c r="N904" s="65">
        <f>VLOOKUP(Table3[[#This Row],[charges2]],Table3[charges2],1,FALSE)</f>
        <v>7349.12</v>
      </c>
      <c r="O904" s="11" t="str">
        <f>VLOOKUP(Table3[[#This Row],[HOSPITAL TIER2]],Table3[HOSPITAL TIER2],1,FALSE)</f>
        <v>tier - 2</v>
      </c>
      <c r="P904" s="11" t="str">
        <f>VLOOKUP(Table3[[#This Row],[city tier2]],Table3[city tier2],1,FALSE)</f>
        <v>tier - 2</v>
      </c>
      <c r="Q904" s="11" t="str">
        <f>VLOOKUP(Table3[[#This Row],[state id2]],Table3[state id2],1,FALSE)</f>
        <v>R1021</v>
      </c>
      <c r="R904" s="11">
        <f t="shared" si="28"/>
        <v>-1.8307450850587308E-2</v>
      </c>
      <c r="S904" s="11">
        <f t="shared" si="29"/>
        <v>7.1301253740348097E-2</v>
      </c>
    </row>
    <row r="905" spans="1:19" x14ac:dyDescent="0.25">
      <c r="A905" s="20" t="str">
        <f>VLOOKUP('Customer Names'!A905,'Customer Names'!A905:A3240,1,FALSE)</f>
        <v>Id904</v>
      </c>
      <c r="B905" s="20" t="str">
        <f>VLOOKUP(Table6[[#This Row],[NAME]],Table6[NAME],1,FALSE)</f>
        <v>Caitlin B.</v>
      </c>
      <c r="C905" s="11">
        <f>VLOOKUP(Table4[[#This Row],[BMI]],Table4[BMI],1,FALSE)</f>
        <v>22.23</v>
      </c>
      <c r="D905" s="11">
        <f>VLOOKUP(Table4[[#This Row],[HBA1C]],Table4[HBA1C],1,FALSE)</f>
        <v>9.65</v>
      </c>
      <c r="E905" s="11" t="str">
        <f>VLOOKUP(Table4[[#This Row],[Any Transplants]],Table4[Any Transplants],1,FALSE)</f>
        <v>No</v>
      </c>
      <c r="F905" s="11" t="str">
        <f>VLOOKUP(Table4[[#This Row],[Cancer history]],Table4[Cancer history],1,FALSE)</f>
        <v>No</v>
      </c>
      <c r="G905" s="11" t="str">
        <f>VLOOKUP(Table4[[#This Row],[Smoker2]],Table4[Smoker2],1,FALSE)</f>
        <v>NO</v>
      </c>
      <c r="H905" s="11" t="str">
        <f>VLOOKUP(Table4[[#This Row],[Heart Issues]],Table4[Heart Issues],1,FALSE)</f>
        <v>No</v>
      </c>
      <c r="I905" s="11">
        <f>VLOOKUP(Table4[[#This Row],[Number of Major Surgeries]],Table4[Number of Major Surgeries],1,FALSE)</f>
        <v>0</v>
      </c>
      <c r="J905" s="11" t="str">
        <f>VLOOKUP('Medical Examinations'!M905,'Medical Examinations'!M905:M3239,1,FALSE)</f>
        <v>normal weight</v>
      </c>
      <c r="K905" s="11" t="str">
        <f>VLOOKUP('Medical Examinations'!N905,'Medical Examinations'!N905:N3239,1,FALSE)</f>
        <v>diabetes</v>
      </c>
      <c r="L905" s="11" t="str">
        <f>VLOOKUP(Table3[[#This Row],[date of birth]],Table3[date of birth],1,FALSE)</f>
        <v>21-Jun-1983</v>
      </c>
      <c r="M905" s="11">
        <f>VLOOKUP(Table3[[#This Row],[age]],Table3[age],1,FALSE)</f>
        <v>39</v>
      </c>
      <c r="N905" s="65">
        <f>VLOOKUP(Table3[[#This Row],[charges2]],Table3[charges2],1,FALSE)</f>
        <v>7357.49</v>
      </c>
      <c r="O905" s="11" t="str">
        <f>VLOOKUP(Table3[[#This Row],[HOSPITAL TIER2]],Table3[HOSPITAL TIER2],1,FALSE)</f>
        <v>tier - 2</v>
      </c>
      <c r="P905" s="11" t="str">
        <f>VLOOKUP(Table3[[#This Row],[city tier2]],Table3[city tier2],1,FALSE)</f>
        <v>tier - 2</v>
      </c>
      <c r="Q905" s="11" t="str">
        <f>VLOOKUP(Table3[[#This Row],[state id2]],Table3[state id2],1,FALSE)</f>
        <v>R1012</v>
      </c>
      <c r="R905" s="11">
        <f t="shared" si="28"/>
        <v>-1.9334454895298125E-2</v>
      </c>
      <c r="S905" s="11">
        <f t="shared" si="29"/>
        <v>7.3238942035839971E-2</v>
      </c>
    </row>
    <row r="906" spans="1:19" x14ac:dyDescent="0.25">
      <c r="A906" s="20" t="str">
        <f>VLOOKUP('Customer Names'!A906,'Customer Names'!A906:A3241,1,FALSE)</f>
        <v>Id905</v>
      </c>
      <c r="B906" s="20" t="str">
        <f>VLOOKUP(Table6[[#This Row],[NAME]],Table6[NAME],1,FALSE)</f>
        <v>Joseph W</v>
      </c>
      <c r="C906" s="11">
        <f>VLOOKUP(Table4[[#This Row],[BMI]],Table4[BMI],1,FALSE)</f>
        <v>36.47</v>
      </c>
      <c r="D906" s="11">
        <f>VLOOKUP(Table4[[#This Row],[HBA1C]],Table4[HBA1C],1,FALSE)</f>
        <v>6.21</v>
      </c>
      <c r="E906" s="11" t="str">
        <f>VLOOKUP(Table4[[#This Row],[Any Transplants]],Table4[Any Transplants],1,FALSE)</f>
        <v>No</v>
      </c>
      <c r="F906" s="11" t="str">
        <f>VLOOKUP(Table4[[#This Row],[Cancer history]],Table4[Cancer history],1,FALSE)</f>
        <v>No</v>
      </c>
      <c r="G906" s="11" t="str">
        <f>VLOOKUP(Table4[[#This Row],[Smoker2]],Table4[Smoker2],1,FALSE)</f>
        <v>NO</v>
      </c>
      <c r="H906" s="11" t="str">
        <f>VLOOKUP(Table4[[#This Row],[Heart Issues]],Table4[Heart Issues],1,FALSE)</f>
        <v>No</v>
      </c>
      <c r="I906" s="11">
        <f>VLOOKUP(Table4[[#This Row],[Number of Major Surgeries]],Table4[Number of Major Surgeries],1,FALSE)</f>
        <v>0</v>
      </c>
      <c r="J906" s="11" t="str">
        <f>VLOOKUP('Medical Examinations'!M906,'Medical Examinations'!M906:M3240,1,FALSE)</f>
        <v>obesity</v>
      </c>
      <c r="K906" s="11" t="str">
        <f>VLOOKUP('Medical Examinations'!N906,'Medical Examinations'!N906:N3240,1,FALSE)</f>
        <v>prediabetes</v>
      </c>
      <c r="L906" s="11" t="str">
        <f>VLOOKUP(Table3[[#This Row],[date of birth]],Table3[date of birth],1,FALSE)</f>
        <v>16-Jul-1981</v>
      </c>
      <c r="M906" s="11">
        <f>VLOOKUP(Table3[[#This Row],[age]],Table3[age],1,FALSE)</f>
        <v>41</v>
      </c>
      <c r="N906" s="65">
        <f>VLOOKUP(Table3[[#This Row],[charges2]],Table3[charges2],1,FALSE)</f>
        <v>7358.18</v>
      </c>
      <c r="O906" s="11" t="str">
        <f>VLOOKUP(Table3[[#This Row],[HOSPITAL TIER2]],Table3[HOSPITAL TIER2],1,FALSE)</f>
        <v>tier - 2</v>
      </c>
      <c r="P906" s="11" t="str">
        <f>VLOOKUP(Table3[[#This Row],[city tier2]],Table3[city tier2],1,FALSE)</f>
        <v>tier - 3</v>
      </c>
      <c r="Q906" s="11" t="str">
        <f>VLOOKUP(Table3[[#This Row],[state id2]],Table3[state id2],1,FALSE)</f>
        <v>R1024</v>
      </c>
      <c r="R906" s="11">
        <f t="shared" si="28"/>
        <v>-1.9620172062013407E-2</v>
      </c>
      <c r="S906" s="11">
        <f t="shared" si="29"/>
        <v>7.3835182795805671E-2</v>
      </c>
    </row>
    <row r="907" spans="1:19" x14ac:dyDescent="0.25">
      <c r="A907" s="20" t="str">
        <f>VLOOKUP('Customer Names'!A907,'Customer Names'!A907:A3242,1,FALSE)</f>
        <v>Id906</v>
      </c>
      <c r="B907" s="20" t="str">
        <f>VLOOKUP(Table6[[#This Row],[NAME]],Table6[NAME],1,FALSE)</f>
        <v>Wendy</v>
      </c>
      <c r="C907" s="11">
        <f>VLOOKUP(Table4[[#This Row],[BMI]],Table4[BMI],1,FALSE)</f>
        <v>49.64</v>
      </c>
      <c r="D907" s="11">
        <f>VLOOKUP(Table4[[#This Row],[HBA1C]],Table4[HBA1C],1,FALSE)</f>
        <v>4.76</v>
      </c>
      <c r="E907" s="11" t="str">
        <f>VLOOKUP(Table4[[#This Row],[Any Transplants]],Table4[Any Transplants],1,FALSE)</f>
        <v>No</v>
      </c>
      <c r="F907" s="11" t="str">
        <f>VLOOKUP(Table4[[#This Row],[Cancer history]],Table4[Cancer history],1,FALSE)</f>
        <v>Yes</v>
      </c>
      <c r="G907" s="11" t="str">
        <f>VLOOKUP(Table4[[#This Row],[Smoker2]],Table4[Smoker2],1,FALSE)</f>
        <v>NO</v>
      </c>
      <c r="H907" s="11" t="str">
        <f>VLOOKUP(Table4[[#This Row],[Heart Issues]],Table4[Heart Issues],1,FALSE)</f>
        <v>No</v>
      </c>
      <c r="I907" s="11">
        <f>VLOOKUP(Table4[[#This Row],[Number of Major Surgeries]],Table4[Number of Major Surgeries],1,FALSE)</f>
        <v>1</v>
      </c>
      <c r="J907" s="11" t="str">
        <f>VLOOKUP('Medical Examinations'!M907,'Medical Examinations'!M907:M3241,1,FALSE)</f>
        <v>obesity</v>
      </c>
      <c r="K907" s="11" t="str">
        <f>VLOOKUP('Medical Examinations'!N907,'Medical Examinations'!N907:N3241,1,FALSE)</f>
        <v>normal</v>
      </c>
      <c r="L907" s="11" t="str">
        <f>VLOOKUP(Table3[[#This Row],[date of birth]],Table3[date of birth],1,FALSE)</f>
        <v>9-Dec-1965</v>
      </c>
      <c r="M907" s="11">
        <f>VLOOKUP(Table3[[#This Row],[age]],Table3[age],1,FALSE)</f>
        <v>57</v>
      </c>
      <c r="N907" s="65">
        <f>VLOOKUP(Table3[[#This Row],[charges2]],Table3[charges2],1,FALSE)</f>
        <v>7362.31</v>
      </c>
      <c r="O907" s="11" t="str">
        <f>VLOOKUP(Table3[[#This Row],[HOSPITAL TIER2]],Table3[HOSPITAL TIER2],1,FALSE)</f>
        <v>tier - 3</v>
      </c>
      <c r="P907" s="11" t="str">
        <f>VLOOKUP(Table3[[#This Row],[city tier2]],Table3[city tier2],1,FALSE)</f>
        <v>tier - 3</v>
      </c>
      <c r="Q907" s="11" t="str">
        <f>VLOOKUP(Table3[[#This Row],[state id2]],Table3[state id2],1,FALSE)</f>
        <v>R1013</v>
      </c>
      <c r="R907" s="11">
        <f t="shared" si="28"/>
        <v>-1.9405231573098654E-2</v>
      </c>
      <c r="S907" s="11">
        <f t="shared" si="29"/>
        <v>7.3826493422576106E-2</v>
      </c>
    </row>
    <row r="908" spans="1:19" x14ac:dyDescent="0.25">
      <c r="A908" s="20" t="str">
        <f>VLOOKUP('Customer Names'!A908,'Customer Names'!A908:A3243,1,FALSE)</f>
        <v>Id907</v>
      </c>
      <c r="B908" s="20" t="str">
        <f>VLOOKUP(Table6[[#This Row],[NAME]],Table6[NAME],1,FALSE)</f>
        <v>.  Leah L.</v>
      </c>
      <c r="C908" s="11">
        <f>VLOOKUP(Table4[[#This Row],[BMI]],Table4[BMI],1,FALSE)</f>
        <v>36.799999999999997</v>
      </c>
      <c r="D908" s="11">
        <f>VLOOKUP(Table4[[#This Row],[HBA1C]],Table4[HBA1C],1,FALSE)</f>
        <v>5.73</v>
      </c>
      <c r="E908" s="11" t="str">
        <f>VLOOKUP(Table4[[#This Row],[Any Transplants]],Table4[Any Transplants],1,FALSE)</f>
        <v>No</v>
      </c>
      <c r="F908" s="11" t="str">
        <f>VLOOKUP(Table4[[#This Row],[Cancer history]],Table4[Cancer history],1,FALSE)</f>
        <v>Yes</v>
      </c>
      <c r="G908" s="11" t="str">
        <f>VLOOKUP(Table4[[#This Row],[Smoker2]],Table4[Smoker2],1,FALSE)</f>
        <v>NO</v>
      </c>
      <c r="H908" s="11" t="str">
        <f>VLOOKUP(Table4[[#This Row],[Heart Issues]],Table4[Heart Issues],1,FALSE)</f>
        <v>yes</v>
      </c>
      <c r="I908" s="11">
        <f>VLOOKUP(Table4[[#This Row],[Number of Major Surgeries]],Table4[Number of Major Surgeries],1,FALSE)</f>
        <v>1</v>
      </c>
      <c r="J908" s="11" t="str">
        <f>VLOOKUP('Medical Examinations'!M908,'Medical Examinations'!M908:M3242,1,FALSE)</f>
        <v>obesity</v>
      </c>
      <c r="K908" s="11" t="str">
        <f>VLOOKUP('Medical Examinations'!N908,'Medical Examinations'!N908:N3242,1,FALSE)</f>
        <v>prediabetes</v>
      </c>
      <c r="L908" s="11" t="str">
        <f>VLOOKUP(Table3[[#This Row],[date of birth]],Table3[date of birth],1,FALSE)</f>
        <v>24-Nov-1981</v>
      </c>
      <c r="M908" s="11">
        <f>VLOOKUP(Table3[[#This Row],[age]],Table3[age],1,FALSE)</f>
        <v>41</v>
      </c>
      <c r="N908" s="65">
        <f>VLOOKUP(Table3[[#This Row],[charges2]],Table3[charges2],1,FALSE)</f>
        <v>7371.77</v>
      </c>
      <c r="O908" s="11" t="str">
        <f>VLOOKUP(Table3[[#This Row],[HOSPITAL TIER2]],Table3[HOSPITAL TIER2],1,FALSE)</f>
        <v>tier - 2</v>
      </c>
      <c r="P908" s="11" t="str">
        <f>VLOOKUP(Table3[[#This Row],[city tier2]],Table3[city tier2],1,FALSE)</f>
        <v>tier - 1</v>
      </c>
      <c r="Q908" s="11" t="str">
        <f>VLOOKUP(Table3[[#This Row],[state id2]],Table3[state id2],1,FALSE)</f>
        <v>R1011</v>
      </c>
      <c r="R908" s="11">
        <f t="shared" si="28"/>
        <v>-2.1372821859162346E-2</v>
      </c>
      <c r="S908" s="11">
        <f t="shared" si="29"/>
        <v>7.4379980303068999E-2</v>
      </c>
    </row>
    <row r="909" spans="1:19" x14ac:dyDescent="0.25">
      <c r="A909" s="20" t="str">
        <f>VLOOKUP('Customer Names'!A909,'Customer Names'!A909:A3244,1,FALSE)</f>
        <v>Id908</v>
      </c>
      <c r="B909" s="20" t="str">
        <f>VLOOKUP(Table6[[#This Row],[NAME]],Table6[NAME],1,FALSE)</f>
        <v>Wayne L.</v>
      </c>
      <c r="C909" s="11">
        <f>VLOOKUP(Table4[[#This Row],[BMI]],Table4[BMI],1,FALSE)</f>
        <v>33.880000000000003</v>
      </c>
      <c r="D909" s="11">
        <f>VLOOKUP(Table4[[#This Row],[HBA1C]],Table4[HBA1C],1,FALSE)</f>
        <v>10.78</v>
      </c>
      <c r="E909" s="11" t="str">
        <f>VLOOKUP(Table4[[#This Row],[Any Transplants]],Table4[Any Transplants],1,FALSE)</f>
        <v>No</v>
      </c>
      <c r="F909" s="11" t="str">
        <f>VLOOKUP(Table4[[#This Row],[Cancer history]],Table4[Cancer history],1,FALSE)</f>
        <v>No</v>
      </c>
      <c r="G909" s="11" t="str">
        <f>VLOOKUP(Table4[[#This Row],[Smoker2]],Table4[Smoker2],1,FALSE)</f>
        <v>NO</v>
      </c>
      <c r="H909" s="11" t="str">
        <f>VLOOKUP(Table4[[#This Row],[Heart Issues]],Table4[Heart Issues],1,FALSE)</f>
        <v>yes</v>
      </c>
      <c r="I909" s="11">
        <f>VLOOKUP(Table4[[#This Row],[Number of Major Surgeries]],Table4[Number of Major Surgeries],1,FALSE)</f>
        <v>0</v>
      </c>
      <c r="J909" s="11" t="str">
        <f>VLOOKUP('Medical Examinations'!M909,'Medical Examinations'!M909:M3243,1,FALSE)</f>
        <v>obesity</v>
      </c>
      <c r="K909" s="11" t="str">
        <f>VLOOKUP('Medical Examinations'!N909,'Medical Examinations'!N909:N3243,1,FALSE)</f>
        <v>diabetes</v>
      </c>
      <c r="L909" s="11" t="str">
        <f>VLOOKUP(Table3[[#This Row],[date of birth]],Table3[date of birth],1,FALSE)</f>
        <v>22-Jul-1993</v>
      </c>
      <c r="M909" s="11">
        <f>VLOOKUP(Table3[[#This Row],[age]],Table3[age],1,FALSE)</f>
        <v>29</v>
      </c>
      <c r="N909" s="65">
        <f>VLOOKUP(Table3[[#This Row],[charges2]],Table3[charges2],1,FALSE)</f>
        <v>7388.85</v>
      </c>
      <c r="O909" s="11" t="str">
        <f>VLOOKUP(Table3[[#This Row],[HOSPITAL TIER2]],Table3[HOSPITAL TIER2],1,FALSE)</f>
        <v>tier - 2</v>
      </c>
      <c r="P909" s="11" t="str">
        <f>VLOOKUP(Table3[[#This Row],[city tier2]],Table3[city tier2],1,FALSE)</f>
        <v>tier - 2</v>
      </c>
      <c r="Q909" s="11" t="str">
        <f>VLOOKUP(Table3[[#This Row],[state id2]],Table3[state id2],1,FALSE)</f>
        <v>R1026</v>
      </c>
      <c r="R909" s="11">
        <f t="shared" si="28"/>
        <v>-2.1148912450821733E-2</v>
      </c>
      <c r="S909" s="11">
        <f t="shared" si="29"/>
        <v>7.4323423886685586E-2</v>
      </c>
    </row>
    <row r="910" spans="1:19" x14ac:dyDescent="0.25">
      <c r="A910" s="20" t="str">
        <f>VLOOKUP('Customer Names'!A910,'Customer Names'!A910:A3245,1,FALSE)</f>
        <v>Id909</v>
      </c>
      <c r="B910" s="20" t="str">
        <f>VLOOKUP(Table6[[#This Row],[NAME]],Table6[NAME],1,FALSE)</f>
        <v>Jason M.</v>
      </c>
      <c r="C910" s="11">
        <f>VLOOKUP(Table4[[#This Row],[BMI]],Table4[BMI],1,FALSE)</f>
        <v>32.01</v>
      </c>
      <c r="D910" s="11">
        <f>VLOOKUP(Table4[[#This Row],[HBA1C]],Table4[HBA1C],1,FALSE)</f>
        <v>5.08</v>
      </c>
      <c r="E910" s="11" t="str">
        <f>VLOOKUP(Table4[[#This Row],[Any Transplants]],Table4[Any Transplants],1,FALSE)</f>
        <v>No</v>
      </c>
      <c r="F910" s="11" t="str">
        <f>VLOOKUP(Table4[[#This Row],[Cancer history]],Table4[Cancer history],1,FALSE)</f>
        <v>No</v>
      </c>
      <c r="G910" s="11" t="str">
        <f>VLOOKUP(Table4[[#This Row],[Smoker2]],Table4[Smoker2],1,FALSE)</f>
        <v>NO</v>
      </c>
      <c r="H910" s="11" t="str">
        <f>VLOOKUP(Table4[[#This Row],[Heart Issues]],Table4[Heart Issues],1,FALSE)</f>
        <v>yes</v>
      </c>
      <c r="I910" s="11">
        <f>VLOOKUP(Table4[[#This Row],[Number of Major Surgeries]],Table4[Number of Major Surgeries],1,FALSE)</f>
        <v>1</v>
      </c>
      <c r="J910" s="11" t="str">
        <f>VLOOKUP('Medical Examinations'!M910,'Medical Examinations'!M910:M3244,1,FALSE)</f>
        <v>obesity</v>
      </c>
      <c r="K910" s="11" t="str">
        <f>VLOOKUP('Medical Examinations'!N910,'Medical Examinations'!N910:N3244,1,FALSE)</f>
        <v>normal</v>
      </c>
      <c r="L910" s="11" t="str">
        <f>VLOOKUP(Table3[[#This Row],[date of birth]],Table3[date of birth],1,FALSE)</f>
        <v>5-Dec-1965</v>
      </c>
      <c r="M910" s="11">
        <f>VLOOKUP(Table3[[#This Row],[age]],Table3[age],1,FALSE)</f>
        <v>57</v>
      </c>
      <c r="N910" s="65">
        <f>VLOOKUP(Table3[[#This Row],[charges2]],Table3[charges2],1,FALSE)</f>
        <v>7403.98</v>
      </c>
      <c r="O910" s="11" t="str">
        <f>VLOOKUP(Table3[[#This Row],[HOSPITAL TIER2]],Table3[HOSPITAL TIER2],1,FALSE)</f>
        <v>tier - 3</v>
      </c>
      <c r="P910" s="11" t="str">
        <f>VLOOKUP(Table3[[#This Row],[city tier2]],Table3[city tier2],1,FALSE)</f>
        <v>tier - 2</v>
      </c>
      <c r="Q910" s="11" t="str">
        <f>VLOOKUP(Table3[[#This Row],[state id2]],Table3[state id2],1,FALSE)</f>
        <v>R1013</v>
      </c>
      <c r="R910" s="11">
        <f t="shared" si="28"/>
        <v>-2.0543816807768137E-2</v>
      </c>
      <c r="S910" s="11">
        <f t="shared" si="29"/>
        <v>7.6402975260002698E-2</v>
      </c>
    </row>
    <row r="911" spans="1:19" x14ac:dyDescent="0.25">
      <c r="A911" s="20" t="str">
        <f>VLOOKUP('Customer Names'!A911,'Customer Names'!A911:A3246,1,FALSE)</f>
        <v>Id910</v>
      </c>
      <c r="B911" s="20" t="str">
        <f>VLOOKUP(Table6[[#This Row],[NAME]],Table6[NAME],1,FALSE)</f>
        <v>Floris</v>
      </c>
      <c r="C911" s="11">
        <f>VLOOKUP(Table4[[#This Row],[BMI]],Table4[BMI],1,FALSE)</f>
        <v>33.630000000000003</v>
      </c>
      <c r="D911" s="11">
        <f>VLOOKUP(Table4[[#This Row],[HBA1C]],Table4[HBA1C],1,FALSE)</f>
        <v>11.39</v>
      </c>
      <c r="E911" s="11" t="str">
        <f>VLOOKUP(Table4[[#This Row],[Any Transplants]],Table4[Any Transplants],1,FALSE)</f>
        <v>No</v>
      </c>
      <c r="F911" s="11" t="str">
        <f>VLOOKUP(Table4[[#This Row],[Cancer history]],Table4[Cancer history],1,FALSE)</f>
        <v>No</v>
      </c>
      <c r="G911" s="11" t="str">
        <f>VLOOKUP(Table4[[#This Row],[Smoker2]],Table4[Smoker2],1,FALSE)</f>
        <v>NO</v>
      </c>
      <c r="H911" s="11" t="str">
        <f>VLOOKUP(Table4[[#This Row],[Heart Issues]],Table4[Heart Issues],1,FALSE)</f>
        <v>No</v>
      </c>
      <c r="I911" s="11">
        <f>VLOOKUP(Table4[[#This Row],[Number of Major Surgeries]],Table4[Number of Major Surgeries],1,FALSE)</f>
        <v>0</v>
      </c>
      <c r="J911" s="11" t="str">
        <f>VLOOKUP('Medical Examinations'!M911,'Medical Examinations'!M911:M3245,1,FALSE)</f>
        <v>obesity</v>
      </c>
      <c r="K911" s="11" t="str">
        <f>VLOOKUP('Medical Examinations'!N911,'Medical Examinations'!N911:N3245,1,FALSE)</f>
        <v>diabetes</v>
      </c>
      <c r="L911" s="11" t="str">
        <f>VLOOKUP(Table3[[#This Row],[date of birth]],Table3[date of birth],1,FALSE)</f>
        <v>19-Sep-1983</v>
      </c>
      <c r="M911" s="11">
        <f>VLOOKUP(Table3[[#This Row],[age]],Table3[age],1,FALSE)</f>
        <v>39</v>
      </c>
      <c r="N911" s="65">
        <f>VLOOKUP(Table3[[#This Row],[charges2]],Table3[charges2],1,FALSE)</f>
        <v>7418.52</v>
      </c>
      <c r="O911" s="11" t="str">
        <f>VLOOKUP(Table3[[#This Row],[HOSPITAL TIER2]],Table3[HOSPITAL TIER2],1,FALSE)</f>
        <v>tier - 2</v>
      </c>
      <c r="P911" s="11" t="str">
        <f>VLOOKUP(Table3[[#This Row],[city tier2]],Table3[city tier2],1,FALSE)</f>
        <v>tier - 2</v>
      </c>
      <c r="Q911" s="11" t="str">
        <f>VLOOKUP(Table3[[#This Row],[state id2]],Table3[state id2],1,FALSE)</f>
        <v>R1011</v>
      </c>
      <c r="R911" s="11">
        <f t="shared" si="28"/>
        <v>-2.0859428863251581E-2</v>
      </c>
      <c r="S911" s="11">
        <f t="shared" si="29"/>
        <v>7.684723064733899E-2</v>
      </c>
    </row>
    <row r="912" spans="1:19" x14ac:dyDescent="0.25">
      <c r="A912" s="20" t="str">
        <f>VLOOKUP('Customer Names'!A912,'Customer Names'!A912:A3247,1,FALSE)</f>
        <v>Id911</v>
      </c>
      <c r="B912" s="20" t="str">
        <f>VLOOKUP(Table6[[#This Row],[NAME]],Table6[NAME],1,FALSE)</f>
        <v>Marc</v>
      </c>
      <c r="C912" s="11">
        <f>VLOOKUP(Table4[[#This Row],[BMI]],Table4[BMI],1,FALSE)</f>
        <v>34.865000000000002</v>
      </c>
      <c r="D912" s="11">
        <f>VLOOKUP(Table4[[#This Row],[HBA1C]],Table4[HBA1C],1,FALSE)</f>
        <v>5.35</v>
      </c>
      <c r="E912" s="11" t="str">
        <f>VLOOKUP(Table4[[#This Row],[Any Transplants]],Table4[Any Transplants],1,FALSE)</f>
        <v>No</v>
      </c>
      <c r="F912" s="11" t="str">
        <f>VLOOKUP(Table4[[#This Row],[Cancer history]],Table4[Cancer history],1,FALSE)</f>
        <v>No</v>
      </c>
      <c r="G912" s="11" t="str">
        <f>VLOOKUP(Table4[[#This Row],[Smoker2]],Table4[Smoker2],1,FALSE)</f>
        <v>NO</v>
      </c>
      <c r="H912" s="11" t="str">
        <f>VLOOKUP(Table4[[#This Row],[Heart Issues]],Table4[Heart Issues],1,FALSE)</f>
        <v>yes</v>
      </c>
      <c r="I912" s="11">
        <f>VLOOKUP(Table4[[#This Row],[Number of Major Surgeries]],Table4[Number of Major Surgeries],1,FALSE)</f>
        <v>1</v>
      </c>
      <c r="J912" s="11" t="str">
        <f>VLOOKUP('Medical Examinations'!M912,'Medical Examinations'!M912:M3246,1,FALSE)</f>
        <v>obesity</v>
      </c>
      <c r="K912" s="11" t="str">
        <f>VLOOKUP('Medical Examinations'!N912,'Medical Examinations'!N912:N3246,1,FALSE)</f>
        <v>normal</v>
      </c>
      <c r="L912" s="11" t="str">
        <f>VLOOKUP(Table3[[#This Row],[date of birth]],Table3[date of birth],1,FALSE)</f>
        <v>12-Nov-1978</v>
      </c>
      <c r="M912" s="11">
        <f>VLOOKUP(Table3[[#This Row],[age]],Table3[age],1,FALSE)</f>
        <v>44</v>
      </c>
      <c r="N912" s="65">
        <f>VLOOKUP(Table3[[#This Row],[charges2]],Table3[charges2],1,FALSE)</f>
        <v>7419.48</v>
      </c>
      <c r="O912" s="11" t="str">
        <f>VLOOKUP(Table3[[#This Row],[HOSPITAL TIER2]],Table3[HOSPITAL TIER2],1,FALSE)</f>
        <v>tier - 2</v>
      </c>
      <c r="P912" s="11" t="str">
        <f>VLOOKUP(Table3[[#This Row],[city tier2]],Table3[city tier2],1,FALSE)</f>
        <v>tier - 2</v>
      </c>
      <c r="Q912" s="11" t="str">
        <f>VLOOKUP(Table3[[#This Row],[state id2]],Table3[state id2],1,FALSE)</f>
        <v>R1012</v>
      </c>
      <c r="R912" s="11">
        <f t="shared" si="28"/>
        <v>-2.0646083143093238E-2</v>
      </c>
      <c r="S912" s="11">
        <f t="shared" si="29"/>
        <v>7.7818201026590608E-2</v>
      </c>
    </row>
    <row r="913" spans="1:19" x14ac:dyDescent="0.25">
      <c r="A913" s="20" t="str">
        <f>VLOOKUP('Customer Names'!A913,'Customer Names'!A913:A3248,1,FALSE)</f>
        <v>Id912</v>
      </c>
      <c r="B913" s="20" t="str">
        <f>VLOOKUP(Table6[[#This Row],[NAME]],Table6[NAME],1,FALSE)</f>
        <v>Christopher</v>
      </c>
      <c r="C913" s="11">
        <f>VLOOKUP(Table4[[#This Row],[BMI]],Table4[BMI],1,FALSE)</f>
        <v>43.11</v>
      </c>
      <c r="D913" s="11">
        <f>VLOOKUP(Table4[[#This Row],[HBA1C]],Table4[HBA1C],1,FALSE)</f>
        <v>5.6</v>
      </c>
      <c r="E913" s="11" t="str">
        <f>VLOOKUP(Table4[[#This Row],[Any Transplants]],Table4[Any Transplants],1,FALSE)</f>
        <v>No</v>
      </c>
      <c r="F913" s="11" t="str">
        <f>VLOOKUP(Table4[[#This Row],[Cancer history]],Table4[Cancer history],1,FALSE)</f>
        <v>No</v>
      </c>
      <c r="G913" s="11" t="str">
        <f>VLOOKUP(Table4[[#This Row],[Smoker2]],Table4[Smoker2],1,FALSE)</f>
        <v>NO</v>
      </c>
      <c r="H913" s="11" t="str">
        <f>VLOOKUP(Table4[[#This Row],[Heart Issues]],Table4[Heart Issues],1,FALSE)</f>
        <v>No</v>
      </c>
      <c r="I913" s="11">
        <f>VLOOKUP(Table4[[#This Row],[Number of Major Surgeries]],Table4[Number of Major Surgeries],1,FALSE)</f>
        <v>0</v>
      </c>
      <c r="J913" s="11" t="str">
        <f>VLOOKUP('Medical Examinations'!M913,'Medical Examinations'!M913:M3247,1,FALSE)</f>
        <v>obesity</v>
      </c>
      <c r="K913" s="11" t="str">
        <f>VLOOKUP('Medical Examinations'!N913,'Medical Examinations'!N913:N3247,1,FALSE)</f>
        <v>normal</v>
      </c>
      <c r="L913" s="11" t="str">
        <f>VLOOKUP(Table3[[#This Row],[date of birth]],Table3[date of birth],1,FALSE)</f>
        <v>2-Dec-1978</v>
      </c>
      <c r="M913" s="11">
        <f>VLOOKUP(Table3[[#This Row],[age]],Table3[age],1,FALSE)</f>
        <v>44</v>
      </c>
      <c r="N913" s="65">
        <f>VLOOKUP(Table3[[#This Row],[charges2]],Table3[charges2],1,FALSE)</f>
        <v>7421.19</v>
      </c>
      <c r="O913" s="11" t="str">
        <f>VLOOKUP(Table3[[#This Row],[HOSPITAL TIER2]],Table3[HOSPITAL TIER2],1,FALSE)</f>
        <v>tier - 2</v>
      </c>
      <c r="P913" s="11" t="str">
        <f>VLOOKUP(Table3[[#This Row],[city tier2]],Table3[city tier2],1,FALSE)</f>
        <v>tier - 3</v>
      </c>
      <c r="Q913" s="11" t="str">
        <f>VLOOKUP(Table3[[#This Row],[state id2]],Table3[state id2],1,FALSE)</f>
        <v>R1012</v>
      </c>
      <c r="R913" s="11">
        <f t="shared" si="28"/>
        <v>-2.0612070963113637E-2</v>
      </c>
      <c r="S913" s="11">
        <f t="shared" si="29"/>
        <v>7.7802265624436207E-2</v>
      </c>
    </row>
    <row r="914" spans="1:19" x14ac:dyDescent="0.25">
      <c r="A914" s="20" t="str">
        <f>VLOOKUP('Customer Names'!A914,'Customer Names'!A914:A3249,1,FALSE)</f>
        <v>Id913</v>
      </c>
      <c r="B914" s="20" t="str">
        <f>VLOOKUP(Table6[[#This Row],[NAME]],Table6[NAME],1,FALSE)</f>
        <v>Kevin</v>
      </c>
      <c r="C914" s="11">
        <f>VLOOKUP(Table4[[#This Row],[BMI]],Table4[BMI],1,FALSE)</f>
        <v>30.305</v>
      </c>
      <c r="D914" s="11">
        <f>VLOOKUP(Table4[[#This Row],[HBA1C]],Table4[HBA1C],1,FALSE)</f>
        <v>4.2699999999999996</v>
      </c>
      <c r="E914" s="11" t="str">
        <f>VLOOKUP(Table4[[#This Row],[Any Transplants]],Table4[Any Transplants],1,FALSE)</f>
        <v>No</v>
      </c>
      <c r="F914" s="11" t="str">
        <f>VLOOKUP(Table4[[#This Row],[Cancer history]],Table4[Cancer history],1,FALSE)</f>
        <v>No</v>
      </c>
      <c r="G914" s="11" t="str">
        <f>VLOOKUP(Table4[[#This Row],[Smoker2]],Table4[Smoker2],1,FALSE)</f>
        <v>NO</v>
      </c>
      <c r="H914" s="11" t="str">
        <f>VLOOKUP(Table4[[#This Row],[Heart Issues]],Table4[Heart Issues],1,FALSE)</f>
        <v>yes</v>
      </c>
      <c r="I914" s="11">
        <f>VLOOKUP(Table4[[#This Row],[Number of Major Surgeries]],Table4[Number of Major Surgeries],1,FALSE)</f>
        <v>1</v>
      </c>
      <c r="J914" s="11" t="str">
        <f>VLOOKUP('Medical Examinations'!M914,'Medical Examinations'!M914:M3248,1,FALSE)</f>
        <v>obesity</v>
      </c>
      <c r="K914" s="11" t="str">
        <f>VLOOKUP('Medical Examinations'!N914,'Medical Examinations'!N914:N3248,1,FALSE)</f>
        <v>normal</v>
      </c>
      <c r="L914" s="11" t="str">
        <f>VLOOKUP(Table3[[#This Row],[date of birth]],Table3[date of birth],1,FALSE)</f>
        <v>25-Aug-1977</v>
      </c>
      <c r="M914" s="11">
        <f>VLOOKUP(Table3[[#This Row],[age]],Table3[age],1,FALSE)</f>
        <v>45</v>
      </c>
      <c r="N914" s="65">
        <f>VLOOKUP(Table3[[#This Row],[charges2]],Table3[charges2],1,FALSE)</f>
        <v>7441.05</v>
      </c>
      <c r="O914" s="11" t="str">
        <f>VLOOKUP(Table3[[#This Row],[HOSPITAL TIER2]],Table3[HOSPITAL TIER2],1,FALSE)</f>
        <v>tier - 3</v>
      </c>
      <c r="P914" s="11" t="str">
        <f>VLOOKUP(Table3[[#This Row],[city tier2]],Table3[city tier2],1,FALSE)</f>
        <v>tier - 2</v>
      </c>
      <c r="Q914" s="11" t="str">
        <f>VLOOKUP(Table3[[#This Row],[state id2]],Table3[state id2],1,FALSE)</f>
        <v>R1011</v>
      </c>
      <c r="R914" s="11">
        <f t="shared" si="28"/>
        <v>-2.054789295978179E-2</v>
      </c>
      <c r="S914" s="11">
        <f t="shared" si="29"/>
        <v>7.7789351861202505E-2</v>
      </c>
    </row>
    <row r="915" spans="1:19" x14ac:dyDescent="0.25">
      <c r="A915" s="20" t="str">
        <f>VLOOKUP('Customer Names'!A915,'Customer Names'!A915:A3250,1,FALSE)</f>
        <v>Id914</v>
      </c>
      <c r="B915" s="20" t="str">
        <f>VLOOKUP(Table6[[#This Row],[NAME]],Table6[NAME],1,FALSE)</f>
        <v>Aharon N</v>
      </c>
      <c r="C915" s="11">
        <f>VLOOKUP(Table4[[#This Row],[BMI]],Table4[BMI],1,FALSE)</f>
        <v>25.175000000000001</v>
      </c>
      <c r="D915" s="11">
        <f>VLOOKUP(Table4[[#This Row],[HBA1C]],Table4[HBA1C],1,FALSE)</f>
        <v>5.57</v>
      </c>
      <c r="E915" s="11" t="str">
        <f>VLOOKUP(Table4[[#This Row],[Any Transplants]],Table4[Any Transplants],1,FALSE)</f>
        <v>No</v>
      </c>
      <c r="F915" s="11" t="str">
        <f>VLOOKUP(Table4[[#This Row],[Cancer history]],Table4[Cancer history],1,FALSE)</f>
        <v>No</v>
      </c>
      <c r="G915" s="11" t="str">
        <f>VLOOKUP(Table4[[#This Row],[Smoker2]],Table4[Smoker2],1,FALSE)</f>
        <v>NO</v>
      </c>
      <c r="H915" s="11" t="str">
        <f>VLOOKUP(Table4[[#This Row],[Heart Issues]],Table4[Heart Issues],1,FALSE)</f>
        <v>yes</v>
      </c>
      <c r="I915" s="11">
        <f>VLOOKUP(Table4[[#This Row],[Number of Major Surgeries]],Table4[Number of Major Surgeries],1,FALSE)</f>
        <v>1</v>
      </c>
      <c r="J915" s="11" t="str">
        <f>VLOOKUP('Medical Examinations'!M915,'Medical Examinations'!M915:M3249,1,FALSE)</f>
        <v>over weight</v>
      </c>
      <c r="K915" s="11" t="str">
        <f>VLOOKUP('Medical Examinations'!N915,'Medical Examinations'!N915:N3249,1,FALSE)</f>
        <v>normal</v>
      </c>
      <c r="L915" s="11" t="str">
        <f>VLOOKUP(Table3[[#This Row],[date of birth]],Table3[date of birth],1,FALSE)</f>
        <v>1-Sep-1979</v>
      </c>
      <c r="M915" s="11">
        <f>VLOOKUP(Table3[[#This Row],[age]],Table3[age],1,FALSE)</f>
        <v>43</v>
      </c>
      <c r="N915" s="65">
        <f>VLOOKUP(Table3[[#This Row],[charges2]],Table3[charges2],1,FALSE)</f>
        <v>7441.5</v>
      </c>
      <c r="O915" s="11" t="str">
        <f>VLOOKUP(Table3[[#This Row],[HOSPITAL TIER2]],Table3[HOSPITAL TIER2],1,FALSE)</f>
        <v>tier - 3</v>
      </c>
      <c r="P915" s="11" t="str">
        <f>VLOOKUP(Table3[[#This Row],[city tier2]],Table3[city tier2],1,FALSE)</f>
        <v>tier - 2</v>
      </c>
      <c r="Q915" s="11" t="str">
        <f>VLOOKUP(Table3[[#This Row],[state id2]],Table3[state id2],1,FALSE)</f>
        <v>R1011</v>
      </c>
      <c r="R915" s="11">
        <f t="shared" si="28"/>
        <v>-2.0550343640779272E-2</v>
      </c>
      <c r="S915" s="11">
        <f t="shared" si="29"/>
        <v>7.7824842894669927E-2</v>
      </c>
    </row>
    <row r="916" spans="1:19" x14ac:dyDescent="0.25">
      <c r="A916" s="20" t="str">
        <f>VLOOKUP('Customer Names'!A916,'Customer Names'!A916:A3251,1,FALSE)</f>
        <v>Id915</v>
      </c>
      <c r="B916" s="20" t="str">
        <f>VLOOKUP(Table6[[#This Row],[NAME]],Table6[NAME],1,FALSE)</f>
        <v>Lawrence D.</v>
      </c>
      <c r="C916" s="11">
        <f>VLOOKUP(Table4[[#This Row],[BMI]],Table4[BMI],1,FALSE)</f>
        <v>26.8</v>
      </c>
      <c r="D916" s="11">
        <f>VLOOKUP(Table4[[#This Row],[HBA1C]],Table4[HBA1C],1,FALSE)</f>
        <v>5.68</v>
      </c>
      <c r="E916" s="11" t="str">
        <f>VLOOKUP(Table4[[#This Row],[Any Transplants]],Table4[Any Transplants],1,FALSE)</f>
        <v>No</v>
      </c>
      <c r="F916" s="11" t="str">
        <f>VLOOKUP(Table4[[#This Row],[Cancer history]],Table4[Cancer history],1,FALSE)</f>
        <v>No</v>
      </c>
      <c r="G916" s="11" t="str">
        <f>VLOOKUP(Table4[[#This Row],[Smoker2]],Table4[Smoker2],1,FALSE)</f>
        <v>NO</v>
      </c>
      <c r="H916" s="11" t="str">
        <f>VLOOKUP(Table4[[#This Row],[Heart Issues]],Table4[Heart Issues],1,FALSE)</f>
        <v>yes</v>
      </c>
      <c r="I916" s="11">
        <f>VLOOKUP(Table4[[#This Row],[Number of Major Surgeries]],Table4[Number of Major Surgeries],1,FALSE)</f>
        <v>1</v>
      </c>
      <c r="J916" s="11" t="str">
        <f>VLOOKUP('Medical Examinations'!M916,'Medical Examinations'!M916:M3250,1,FALSE)</f>
        <v>over weight</v>
      </c>
      <c r="K916" s="11" t="str">
        <f>VLOOKUP('Medical Examinations'!N916,'Medical Examinations'!N916:N3250,1,FALSE)</f>
        <v>normal</v>
      </c>
      <c r="L916" s="11" t="str">
        <f>VLOOKUP(Table3[[#This Row],[date of birth]],Table3[date of birth],1,FALSE)</f>
        <v>7-Jul-1980</v>
      </c>
      <c r="M916" s="11">
        <f>VLOOKUP(Table3[[#This Row],[age]],Table3[age],1,FALSE)</f>
        <v>42</v>
      </c>
      <c r="N916" s="65">
        <f>VLOOKUP(Table3[[#This Row],[charges2]],Table3[charges2],1,FALSE)</f>
        <v>7443.64</v>
      </c>
      <c r="O916" s="11" t="str">
        <f>VLOOKUP(Table3[[#This Row],[HOSPITAL TIER2]],Table3[HOSPITAL TIER2],1,FALSE)</f>
        <v>tier - 2</v>
      </c>
      <c r="P916" s="11" t="str">
        <f>VLOOKUP(Table3[[#This Row],[city tier2]],Table3[city tier2],1,FALSE)</f>
        <v>tier - 3</v>
      </c>
      <c r="Q916" s="11" t="str">
        <f>VLOOKUP(Table3[[#This Row],[state id2]],Table3[state id2],1,FALSE)</f>
        <v>R1012</v>
      </c>
      <c r="R916" s="11">
        <f t="shared" si="28"/>
        <v>-2.0599381881841117E-2</v>
      </c>
      <c r="S916" s="11">
        <f t="shared" si="29"/>
        <v>7.779160916736913E-2</v>
      </c>
    </row>
    <row r="917" spans="1:19" x14ac:dyDescent="0.25">
      <c r="A917" s="20" t="str">
        <f>VLOOKUP('Customer Names'!A917,'Customer Names'!A917:A3252,1,FALSE)</f>
        <v>Id916</v>
      </c>
      <c r="B917" s="20" t="str">
        <f>VLOOKUP(Table6[[#This Row],[NAME]],Table6[NAME],1,FALSE)</f>
        <v>Malcolm</v>
      </c>
      <c r="C917" s="11">
        <f>VLOOKUP(Table4[[#This Row],[BMI]],Table4[BMI],1,FALSE)</f>
        <v>21.78</v>
      </c>
      <c r="D917" s="11">
        <f>VLOOKUP(Table4[[#This Row],[HBA1C]],Table4[HBA1C],1,FALSE)</f>
        <v>5.3</v>
      </c>
      <c r="E917" s="11" t="str">
        <f>VLOOKUP(Table4[[#This Row],[Any Transplants]],Table4[Any Transplants],1,FALSE)</f>
        <v>yes</v>
      </c>
      <c r="F917" s="11" t="str">
        <f>VLOOKUP(Table4[[#This Row],[Cancer history]],Table4[Cancer history],1,FALSE)</f>
        <v>No</v>
      </c>
      <c r="G917" s="11" t="str">
        <f>VLOOKUP(Table4[[#This Row],[Smoker2]],Table4[Smoker2],1,FALSE)</f>
        <v>NO</v>
      </c>
      <c r="H917" s="11" t="str">
        <f>VLOOKUP(Table4[[#This Row],[Heart Issues]],Table4[Heart Issues],1,FALSE)</f>
        <v>No</v>
      </c>
      <c r="I917" s="11">
        <f>VLOOKUP(Table4[[#This Row],[Number of Major Surgeries]],Table4[Number of Major Surgeries],1,FALSE)</f>
        <v>1</v>
      </c>
      <c r="J917" s="11" t="str">
        <f>VLOOKUP('Medical Examinations'!M917,'Medical Examinations'!M917:M3251,1,FALSE)</f>
        <v>normal weight</v>
      </c>
      <c r="K917" s="11" t="str">
        <f>VLOOKUP('Medical Examinations'!N917,'Medical Examinations'!N917:N3251,1,FALSE)</f>
        <v>normal</v>
      </c>
      <c r="L917" s="11" t="str">
        <f>VLOOKUP(Table3[[#This Row],[date of birth]],Table3[date of birth],1,FALSE)</f>
        <v>25-Sep-1977</v>
      </c>
      <c r="M917" s="11">
        <f>VLOOKUP(Table3[[#This Row],[age]],Table3[age],1,FALSE)</f>
        <v>45</v>
      </c>
      <c r="N917" s="65">
        <f>VLOOKUP(Table3[[#This Row],[charges2]],Table3[charges2],1,FALSE)</f>
        <v>7445.92</v>
      </c>
      <c r="O917" s="11" t="str">
        <f>VLOOKUP(Table3[[#This Row],[HOSPITAL TIER2]],Table3[HOSPITAL TIER2],1,FALSE)</f>
        <v>tier - 3</v>
      </c>
      <c r="P917" s="11" t="str">
        <f>VLOOKUP(Table3[[#This Row],[city tier2]],Table3[city tier2],1,FALSE)</f>
        <v>tier - 1</v>
      </c>
      <c r="Q917" s="11" t="str">
        <f>VLOOKUP(Table3[[#This Row],[state id2]],Table3[state id2],1,FALSE)</f>
        <v>R1011</v>
      </c>
      <c r="R917" s="11">
        <f t="shared" si="28"/>
        <v>-2.0638896240202615E-2</v>
      </c>
      <c r="S917" s="11">
        <f t="shared" si="29"/>
        <v>7.7746339421057672E-2</v>
      </c>
    </row>
    <row r="918" spans="1:19" x14ac:dyDescent="0.25">
      <c r="A918" s="20" t="str">
        <f>VLOOKUP('Customer Names'!A918,'Customer Names'!A918:A3253,1,FALSE)</f>
        <v>Id917</v>
      </c>
      <c r="B918" s="20" t="str">
        <f>VLOOKUP(Table6[[#This Row],[NAME]],Table6[NAME],1,FALSE)</f>
        <v>Anna E.</v>
      </c>
      <c r="C918" s="11">
        <f>VLOOKUP(Table4[[#This Row],[BMI]],Table4[BMI],1,FALSE)</f>
        <v>30.14</v>
      </c>
      <c r="D918" s="11">
        <f>VLOOKUP(Table4[[#This Row],[HBA1C]],Table4[HBA1C],1,FALSE)</f>
        <v>9.4499999999999993</v>
      </c>
      <c r="E918" s="11" t="str">
        <f>VLOOKUP(Table4[[#This Row],[Any Transplants]],Table4[Any Transplants],1,FALSE)</f>
        <v>No</v>
      </c>
      <c r="F918" s="11" t="str">
        <f>VLOOKUP(Table4[[#This Row],[Cancer history]],Table4[Cancer history],1,FALSE)</f>
        <v>No</v>
      </c>
      <c r="G918" s="11" t="str">
        <f>VLOOKUP(Table4[[#This Row],[Smoker2]],Table4[Smoker2],1,FALSE)</f>
        <v>NO</v>
      </c>
      <c r="H918" s="11" t="str">
        <f>VLOOKUP(Table4[[#This Row],[Heart Issues]],Table4[Heart Issues],1,FALSE)</f>
        <v>yes</v>
      </c>
      <c r="I918" s="11">
        <f>VLOOKUP(Table4[[#This Row],[Number of Major Surgeries]],Table4[Number of Major Surgeries],1,FALSE)</f>
        <v>0</v>
      </c>
      <c r="J918" s="11" t="str">
        <f>VLOOKUP('Medical Examinations'!M918,'Medical Examinations'!M918:M3252,1,FALSE)</f>
        <v>obesity</v>
      </c>
      <c r="K918" s="11" t="str">
        <f>VLOOKUP('Medical Examinations'!N918,'Medical Examinations'!N918:N3252,1,FALSE)</f>
        <v>diabetes</v>
      </c>
      <c r="L918" s="11" t="str">
        <f>VLOOKUP(Table3[[#This Row],[date of birth]],Table3[date of birth],1,FALSE)</f>
        <v>30-Sep-1977</v>
      </c>
      <c r="M918" s="11">
        <f>VLOOKUP(Table3[[#This Row],[age]],Table3[age],1,FALSE)</f>
        <v>45</v>
      </c>
      <c r="N918" s="65">
        <f>VLOOKUP(Table3[[#This Row],[charges2]],Table3[charges2],1,FALSE)</f>
        <v>7448.4</v>
      </c>
      <c r="O918" s="11" t="str">
        <f>VLOOKUP(Table3[[#This Row],[HOSPITAL TIER2]],Table3[HOSPITAL TIER2],1,FALSE)</f>
        <v>tier - 3</v>
      </c>
      <c r="P918" s="11" t="str">
        <f>VLOOKUP(Table3[[#This Row],[city tier2]],Table3[city tier2],1,FALSE)</f>
        <v>tier - 3</v>
      </c>
      <c r="Q918" s="11" t="str">
        <f>VLOOKUP(Table3[[#This Row],[state id2]],Table3[state id2],1,FALSE)</f>
        <v>R1017</v>
      </c>
      <c r="R918" s="11">
        <f t="shared" si="28"/>
        <v>-2.0636497081988177E-2</v>
      </c>
      <c r="S918" s="11">
        <f t="shared" si="29"/>
        <v>7.7757343454048486E-2</v>
      </c>
    </row>
    <row r="919" spans="1:19" x14ac:dyDescent="0.25">
      <c r="A919" s="20" t="str">
        <f>VLOOKUP('Customer Names'!A919,'Customer Names'!A919:A3254,1,FALSE)</f>
        <v>Id918</v>
      </c>
      <c r="B919" s="20" t="str">
        <f>VLOOKUP(Table6[[#This Row],[NAME]],Table6[NAME],1,FALSE)</f>
        <v>Jenny</v>
      </c>
      <c r="C919" s="11">
        <f>VLOOKUP(Table4[[#This Row],[BMI]],Table4[BMI],1,FALSE)</f>
        <v>29.7</v>
      </c>
      <c r="D919" s="11">
        <f>VLOOKUP(Table4[[#This Row],[HBA1C]],Table4[HBA1C],1,FALSE)</f>
        <v>6.79</v>
      </c>
      <c r="E919" s="11" t="str">
        <f>VLOOKUP(Table4[[#This Row],[Any Transplants]],Table4[Any Transplants],1,FALSE)</f>
        <v>No</v>
      </c>
      <c r="F919" s="11" t="str">
        <f>VLOOKUP(Table4[[#This Row],[Cancer history]],Table4[Cancer history],1,FALSE)</f>
        <v>No</v>
      </c>
      <c r="G919" s="11" t="str">
        <f>VLOOKUP(Table4[[#This Row],[Smoker2]],Table4[Smoker2],1,FALSE)</f>
        <v>NO</v>
      </c>
      <c r="H919" s="11" t="str">
        <f>VLOOKUP(Table4[[#This Row],[Heart Issues]],Table4[Heart Issues],1,FALSE)</f>
        <v>yes</v>
      </c>
      <c r="I919" s="11">
        <f>VLOOKUP(Table4[[#This Row],[Number of Major Surgeries]],Table4[Number of Major Surgeries],1,FALSE)</f>
        <v>0</v>
      </c>
      <c r="J919" s="11" t="str">
        <f>VLOOKUP('Medical Examinations'!M919,'Medical Examinations'!M919:M3253,1,FALSE)</f>
        <v>over weight</v>
      </c>
      <c r="K919" s="11" t="str">
        <f>VLOOKUP('Medical Examinations'!N919,'Medical Examinations'!N919:N3253,1,FALSE)</f>
        <v>diabetes</v>
      </c>
      <c r="L919" s="11" t="str">
        <f>VLOOKUP(Table3[[#This Row],[date of birth]],Table3[date of birth],1,FALSE)</f>
        <v>1-Jun-2001</v>
      </c>
      <c r="M919" s="11">
        <f>VLOOKUP(Table3[[#This Row],[age]],Table3[age],1,FALSE)</f>
        <v>22</v>
      </c>
      <c r="N919" s="65">
        <f>VLOOKUP(Table3[[#This Row],[charges2]],Table3[charges2],1,FALSE)</f>
        <v>7450.36</v>
      </c>
      <c r="O919" s="11" t="str">
        <f>VLOOKUP(Table3[[#This Row],[HOSPITAL TIER2]],Table3[HOSPITAL TIER2],1,FALSE)</f>
        <v>tier - 2</v>
      </c>
      <c r="P919" s="11" t="str">
        <f>VLOOKUP(Table3[[#This Row],[city tier2]],Table3[city tier2],1,FALSE)</f>
        <v>tier - 2</v>
      </c>
      <c r="Q919" s="11" t="str">
        <f>VLOOKUP(Table3[[#This Row],[state id2]],Table3[state id2],1,FALSE)</f>
        <v>R1012</v>
      </c>
      <c r="R919" s="11">
        <f t="shared" si="28"/>
        <v>-2.0638632181893258E-2</v>
      </c>
      <c r="S919" s="11">
        <f t="shared" si="29"/>
        <v>7.7805191062856979E-2</v>
      </c>
    </row>
    <row r="920" spans="1:19" x14ac:dyDescent="0.25">
      <c r="A920" s="20" t="str">
        <f>VLOOKUP('Customer Names'!A920,'Customer Names'!A920:A3255,1,FALSE)</f>
        <v>Id919</v>
      </c>
      <c r="B920" s="20" t="str">
        <f>VLOOKUP(Table6[[#This Row],[NAME]],Table6[NAME],1,FALSE)</f>
        <v>Melissa L</v>
      </c>
      <c r="C920" s="11">
        <f>VLOOKUP(Table4[[#This Row],[BMI]],Table4[BMI],1,FALSE)</f>
        <v>32.395000000000003</v>
      </c>
      <c r="D920" s="11">
        <f>VLOOKUP(Table4[[#This Row],[HBA1C]],Table4[HBA1C],1,FALSE)</f>
        <v>11.1</v>
      </c>
      <c r="E920" s="11" t="str">
        <f>VLOOKUP(Table4[[#This Row],[Any Transplants]],Table4[Any Transplants],1,FALSE)</f>
        <v>No</v>
      </c>
      <c r="F920" s="11" t="str">
        <f>VLOOKUP(Table4[[#This Row],[Cancer history]],Table4[Cancer history],1,FALSE)</f>
        <v>No</v>
      </c>
      <c r="G920" s="11" t="str">
        <f>VLOOKUP(Table4[[#This Row],[Smoker2]],Table4[Smoker2],1,FALSE)</f>
        <v>NO</v>
      </c>
      <c r="H920" s="11" t="str">
        <f>VLOOKUP(Table4[[#This Row],[Heart Issues]],Table4[Heart Issues],1,FALSE)</f>
        <v>yes</v>
      </c>
      <c r="I920" s="11">
        <f>VLOOKUP(Table4[[#This Row],[Number of Major Surgeries]],Table4[Number of Major Surgeries],1,FALSE)</f>
        <v>0</v>
      </c>
      <c r="J920" s="11" t="str">
        <f>VLOOKUP('Medical Examinations'!M920,'Medical Examinations'!M920:M3254,1,FALSE)</f>
        <v>obesity</v>
      </c>
      <c r="K920" s="11" t="str">
        <f>VLOOKUP('Medical Examinations'!N920,'Medical Examinations'!N920:N3254,1,FALSE)</f>
        <v>diabetes</v>
      </c>
      <c r="L920" s="11" t="str">
        <f>VLOOKUP(Table3[[#This Row],[date of birth]],Table3[date of birth],1,FALSE)</f>
        <v>4-Aug-1967</v>
      </c>
      <c r="M920" s="11">
        <f>VLOOKUP(Table3[[#This Row],[age]],Table3[age],1,FALSE)</f>
        <v>55</v>
      </c>
      <c r="N920" s="65">
        <f>VLOOKUP(Table3[[#This Row],[charges2]],Table3[charges2],1,FALSE)</f>
        <v>7463.51</v>
      </c>
      <c r="O920" s="11" t="str">
        <f>VLOOKUP(Table3[[#This Row],[HOSPITAL TIER2]],Table3[HOSPITAL TIER2],1,FALSE)</f>
        <v>tier - 3</v>
      </c>
      <c r="P920" s="11" t="str">
        <f>VLOOKUP(Table3[[#This Row],[city tier2]],Table3[city tier2],1,FALSE)</f>
        <v>tier - 3</v>
      </c>
      <c r="Q920" s="11" t="str">
        <f>VLOOKUP(Table3[[#This Row],[state id2]],Table3[state id2],1,FALSE)</f>
        <v>R1013</v>
      </c>
      <c r="R920" s="11">
        <f t="shared" si="28"/>
        <v>-2.0478850412053461E-2</v>
      </c>
      <c r="S920" s="11">
        <f t="shared" si="29"/>
        <v>7.8195648813149873E-2</v>
      </c>
    </row>
    <row r="921" spans="1:19" x14ac:dyDescent="0.25">
      <c r="A921" s="20" t="str">
        <f>VLOOKUP('Customer Names'!A921,'Customer Names'!A921:A3256,1,FALSE)</f>
        <v>Id920</v>
      </c>
      <c r="B921" s="20" t="str">
        <f>VLOOKUP(Table6[[#This Row],[NAME]],Table6[NAME],1,FALSE)</f>
        <v>Chia J.</v>
      </c>
      <c r="C921" s="11">
        <f>VLOOKUP(Table4[[#This Row],[BMI]],Table4[BMI],1,FALSE)</f>
        <v>36.64</v>
      </c>
      <c r="D921" s="11">
        <f>VLOOKUP(Table4[[#This Row],[HBA1C]],Table4[HBA1C],1,FALSE)</f>
        <v>7.26</v>
      </c>
      <c r="E921" s="11" t="str">
        <f>VLOOKUP(Table4[[#This Row],[Any Transplants]],Table4[Any Transplants],1,FALSE)</f>
        <v>No</v>
      </c>
      <c r="F921" s="11" t="str">
        <f>VLOOKUP(Table4[[#This Row],[Cancer history]],Table4[Cancer history],1,FALSE)</f>
        <v>No</v>
      </c>
      <c r="G921" s="11" t="str">
        <f>VLOOKUP(Table4[[#This Row],[Smoker2]],Table4[Smoker2],1,FALSE)</f>
        <v>NO</v>
      </c>
      <c r="H921" s="11" t="str">
        <f>VLOOKUP(Table4[[#This Row],[Heart Issues]],Table4[Heart Issues],1,FALSE)</f>
        <v>No</v>
      </c>
      <c r="I921" s="11">
        <f>VLOOKUP(Table4[[#This Row],[Number of Major Surgeries]],Table4[Number of Major Surgeries],1,FALSE)</f>
        <v>0</v>
      </c>
      <c r="J921" s="11" t="str">
        <f>VLOOKUP('Medical Examinations'!M921,'Medical Examinations'!M921:M3255,1,FALSE)</f>
        <v>obesity</v>
      </c>
      <c r="K921" s="11" t="str">
        <f>VLOOKUP('Medical Examinations'!N921,'Medical Examinations'!N921:N3255,1,FALSE)</f>
        <v>diabetes</v>
      </c>
      <c r="L921" s="11" t="str">
        <f>VLOOKUP(Table3[[#This Row],[date of birth]],Table3[date of birth],1,FALSE)</f>
        <v>14-Jun-1996</v>
      </c>
      <c r="M921" s="11">
        <f>VLOOKUP(Table3[[#This Row],[age]],Table3[age],1,FALSE)</f>
        <v>26</v>
      </c>
      <c r="N921" s="65">
        <f>VLOOKUP(Table3[[#This Row],[charges2]],Table3[charges2],1,FALSE)</f>
        <v>7487.38</v>
      </c>
      <c r="O921" s="11" t="str">
        <f>VLOOKUP(Table3[[#This Row],[HOSPITAL TIER2]],Table3[HOSPITAL TIER2],1,FALSE)</f>
        <v>tier - 2</v>
      </c>
      <c r="P921" s="11" t="str">
        <f>VLOOKUP(Table3[[#This Row],[city tier2]],Table3[city tier2],1,FALSE)</f>
        <v>tier - 3</v>
      </c>
      <c r="Q921" s="11" t="str">
        <f>VLOOKUP(Table3[[#This Row],[state id2]],Table3[state id2],1,FALSE)</f>
        <v>R1012</v>
      </c>
      <c r="R921" s="11">
        <f t="shared" si="28"/>
        <v>-2.0773248133244205E-2</v>
      </c>
      <c r="S921" s="11">
        <f t="shared" si="29"/>
        <v>7.7030835892423724E-2</v>
      </c>
    </row>
    <row r="922" spans="1:19" x14ac:dyDescent="0.25">
      <c r="A922" s="20" t="str">
        <f>VLOOKUP('Customer Names'!A922,'Customer Names'!A922:A3257,1,FALSE)</f>
        <v>Id921</v>
      </c>
      <c r="B922" s="20" t="str">
        <f>VLOOKUP(Table6[[#This Row],[NAME]],Table6[NAME],1,FALSE)</f>
        <v>Laura A</v>
      </c>
      <c r="C922" s="11">
        <f>VLOOKUP(Table4[[#This Row],[BMI]],Table4[BMI],1,FALSE)</f>
        <v>39.049999999999997</v>
      </c>
      <c r="D922" s="11">
        <f>VLOOKUP(Table4[[#This Row],[HBA1C]],Table4[HBA1C],1,FALSE)</f>
        <v>5.27</v>
      </c>
      <c r="E922" s="11" t="str">
        <f>VLOOKUP(Table4[[#This Row],[Any Transplants]],Table4[Any Transplants],1,FALSE)</f>
        <v>No</v>
      </c>
      <c r="F922" s="11" t="str">
        <f>VLOOKUP(Table4[[#This Row],[Cancer history]],Table4[Cancer history],1,FALSE)</f>
        <v>No</v>
      </c>
      <c r="G922" s="11" t="str">
        <f>VLOOKUP(Table4[[#This Row],[Smoker2]],Table4[Smoker2],1,FALSE)</f>
        <v>NO</v>
      </c>
      <c r="H922" s="11" t="str">
        <f>VLOOKUP(Table4[[#This Row],[Heart Issues]],Table4[Heart Issues],1,FALSE)</f>
        <v>yes</v>
      </c>
      <c r="I922" s="11">
        <f>VLOOKUP(Table4[[#This Row],[Number of Major Surgeries]],Table4[Number of Major Surgeries],1,FALSE)</f>
        <v>1</v>
      </c>
      <c r="J922" s="11" t="str">
        <f>VLOOKUP('Medical Examinations'!M922,'Medical Examinations'!M922:M3256,1,FALSE)</f>
        <v>obesity</v>
      </c>
      <c r="K922" s="11" t="str">
        <f>VLOOKUP('Medical Examinations'!N922,'Medical Examinations'!N922:N3256,1,FALSE)</f>
        <v>normal</v>
      </c>
      <c r="L922" s="11" t="str">
        <f>VLOOKUP(Table3[[#This Row],[date of birth]],Table3[date of birth],1,FALSE)</f>
        <v>15-Dec-1988</v>
      </c>
      <c r="M922" s="11">
        <f>VLOOKUP(Table3[[#This Row],[age]],Table3[age],1,FALSE)</f>
        <v>34</v>
      </c>
      <c r="N922" s="65">
        <f>VLOOKUP(Table3[[#This Row],[charges2]],Table3[charges2],1,FALSE)</f>
        <v>7494.63</v>
      </c>
      <c r="O922" s="11" t="str">
        <f>VLOOKUP(Table3[[#This Row],[HOSPITAL TIER2]],Table3[HOSPITAL TIER2],1,FALSE)</f>
        <v>tier - 2</v>
      </c>
      <c r="P922" s="11" t="str">
        <f>VLOOKUP(Table3[[#This Row],[city tier2]],Table3[city tier2],1,FALSE)</f>
        <v>tier - 3</v>
      </c>
      <c r="Q922" s="11" t="str">
        <f>VLOOKUP(Table3[[#This Row],[state id2]],Table3[state id2],1,FALSE)</f>
        <v>R1025</v>
      </c>
      <c r="R922" s="11">
        <f t="shared" si="28"/>
        <v>-1.9660652745324178E-2</v>
      </c>
      <c r="S922" s="11">
        <f t="shared" si="29"/>
        <v>7.7588872818574503E-2</v>
      </c>
    </row>
    <row r="923" spans="1:19" x14ac:dyDescent="0.25">
      <c r="A923" s="20" t="str">
        <f>VLOOKUP('Customer Names'!A923,'Customer Names'!A923:A3258,1,FALSE)</f>
        <v>Id922</v>
      </c>
      <c r="B923" s="20" t="str">
        <f>VLOOKUP(Table6[[#This Row],[NAME]],Table6[NAME],1,FALSE)</f>
        <v>Aditi</v>
      </c>
      <c r="C923" s="11">
        <f>VLOOKUP(Table4[[#This Row],[BMI]],Table4[BMI],1,FALSE)</f>
        <v>33.1</v>
      </c>
      <c r="D923" s="11">
        <f>VLOOKUP(Table4[[#This Row],[HBA1C]],Table4[HBA1C],1,FALSE)</f>
        <v>5.46</v>
      </c>
      <c r="E923" s="11" t="str">
        <f>VLOOKUP(Table4[[#This Row],[Any Transplants]],Table4[Any Transplants],1,FALSE)</f>
        <v>No</v>
      </c>
      <c r="F923" s="11" t="str">
        <f>VLOOKUP(Table4[[#This Row],[Cancer history]],Table4[Cancer history],1,FALSE)</f>
        <v>No</v>
      </c>
      <c r="G923" s="11" t="str">
        <f>VLOOKUP(Table4[[#This Row],[Smoker2]],Table4[Smoker2],1,FALSE)</f>
        <v>NO</v>
      </c>
      <c r="H923" s="11" t="str">
        <f>VLOOKUP(Table4[[#This Row],[Heart Issues]],Table4[Heart Issues],1,FALSE)</f>
        <v>yes</v>
      </c>
      <c r="I923" s="11">
        <f>VLOOKUP(Table4[[#This Row],[Number of Major Surgeries]],Table4[Number of Major Surgeries],1,FALSE)</f>
        <v>1</v>
      </c>
      <c r="J923" s="11" t="str">
        <f>VLOOKUP('Medical Examinations'!M923,'Medical Examinations'!M923:M3257,1,FALSE)</f>
        <v>obesity</v>
      </c>
      <c r="K923" s="11" t="str">
        <f>VLOOKUP('Medical Examinations'!N923,'Medical Examinations'!N923:N3257,1,FALSE)</f>
        <v>normal</v>
      </c>
      <c r="L923" s="11" t="str">
        <f>VLOOKUP(Table3[[#This Row],[date of birth]],Table3[date of birth],1,FALSE)</f>
        <v>28-Oct-1997</v>
      </c>
      <c r="M923" s="11">
        <f>VLOOKUP(Table3[[#This Row],[age]],Table3[age],1,FALSE)</f>
        <v>25</v>
      </c>
      <c r="N923" s="65">
        <f>VLOOKUP(Table3[[#This Row],[charges2]],Table3[charges2],1,FALSE)</f>
        <v>7504.3</v>
      </c>
      <c r="O923" s="11" t="str">
        <f>VLOOKUP(Table3[[#This Row],[HOSPITAL TIER2]],Table3[HOSPITAL TIER2],1,FALSE)</f>
        <v>tier - 2</v>
      </c>
      <c r="P923" s="11" t="str">
        <f>VLOOKUP(Table3[[#This Row],[city tier2]],Table3[city tier2],1,FALSE)</f>
        <v>tier - 1</v>
      </c>
      <c r="Q923" s="11" t="str">
        <f>VLOOKUP(Table3[[#This Row],[state id2]],Table3[state id2],1,FALSE)</f>
        <v>R1012</v>
      </c>
      <c r="R923" s="11">
        <f t="shared" si="28"/>
        <v>-1.8825206006570963E-2</v>
      </c>
      <c r="S923" s="11">
        <f t="shared" si="29"/>
        <v>7.730678063385768E-2</v>
      </c>
    </row>
    <row r="924" spans="1:19" x14ac:dyDescent="0.25">
      <c r="A924" s="20" t="str">
        <f>VLOOKUP('Customer Names'!A924,'Customer Names'!A924:A3259,1,FALSE)</f>
        <v>Id923</v>
      </c>
      <c r="B924" s="20" t="str">
        <f>VLOOKUP(Table6[[#This Row],[NAME]],Table6[NAME],1,FALSE)</f>
        <v>Leah A.</v>
      </c>
      <c r="C924" s="11">
        <f>VLOOKUP(Table4[[#This Row],[BMI]],Table4[BMI],1,FALSE)</f>
        <v>31.824999999999999</v>
      </c>
      <c r="D924" s="11">
        <f>VLOOKUP(Table4[[#This Row],[HBA1C]],Table4[HBA1C],1,FALSE)</f>
        <v>8.1300000000000008</v>
      </c>
      <c r="E924" s="11" t="str">
        <f>VLOOKUP(Table4[[#This Row],[Any Transplants]],Table4[Any Transplants],1,FALSE)</f>
        <v>No</v>
      </c>
      <c r="F924" s="11" t="str">
        <f>VLOOKUP(Table4[[#This Row],[Cancer history]],Table4[Cancer history],1,FALSE)</f>
        <v>No</v>
      </c>
      <c r="G924" s="11" t="str">
        <f>VLOOKUP(Table4[[#This Row],[Smoker2]],Table4[Smoker2],1,FALSE)</f>
        <v>NO</v>
      </c>
      <c r="H924" s="11" t="str">
        <f>VLOOKUP(Table4[[#This Row],[Heart Issues]],Table4[Heart Issues],1,FALSE)</f>
        <v>No</v>
      </c>
      <c r="I924" s="11">
        <f>VLOOKUP(Table4[[#This Row],[Number of Major Surgeries]],Table4[Number of Major Surgeries],1,FALSE)</f>
        <v>0</v>
      </c>
      <c r="J924" s="11" t="str">
        <f>VLOOKUP('Medical Examinations'!M924,'Medical Examinations'!M924:M3258,1,FALSE)</f>
        <v>obesity</v>
      </c>
      <c r="K924" s="11" t="str">
        <f>VLOOKUP('Medical Examinations'!N924,'Medical Examinations'!N924:N3258,1,FALSE)</f>
        <v>diabetes</v>
      </c>
      <c r="L924" s="11" t="str">
        <f>VLOOKUP(Table3[[#This Row],[date of birth]],Table3[date of birth],1,FALSE)</f>
        <v>10-Jul-1983</v>
      </c>
      <c r="M924" s="11">
        <f>VLOOKUP(Table3[[#This Row],[age]],Table3[age],1,FALSE)</f>
        <v>39</v>
      </c>
      <c r="N924" s="65">
        <f>VLOOKUP(Table3[[#This Row],[charges2]],Table3[charges2],1,FALSE)</f>
        <v>7512.27</v>
      </c>
      <c r="O924" s="11" t="str">
        <f>VLOOKUP(Table3[[#This Row],[HOSPITAL TIER2]],Table3[HOSPITAL TIER2],1,FALSE)</f>
        <v>tier - 3</v>
      </c>
      <c r="P924" s="11" t="str">
        <f>VLOOKUP(Table3[[#This Row],[city tier2]],Table3[city tier2],1,FALSE)</f>
        <v>tier - 2</v>
      </c>
      <c r="Q924" s="11" t="str">
        <f>VLOOKUP(Table3[[#This Row],[state id2]],Table3[state id2],1,FALSE)</f>
        <v>R1011</v>
      </c>
      <c r="R924" s="11">
        <f t="shared" si="28"/>
        <v>-1.8171459752211246E-2</v>
      </c>
      <c r="S924" s="11">
        <f t="shared" si="29"/>
        <v>7.6917296316123721E-2</v>
      </c>
    </row>
    <row r="925" spans="1:19" x14ac:dyDescent="0.25">
      <c r="A925" s="20" t="str">
        <f>VLOOKUP('Customer Names'!A925,'Customer Names'!A925:A3260,1,FALSE)</f>
        <v>Id924</v>
      </c>
      <c r="B925" s="20" t="str">
        <f>VLOOKUP(Table6[[#This Row],[NAME]],Table6[NAME],1,FALSE)</f>
        <v>Marianne</v>
      </c>
      <c r="C925" s="11">
        <f>VLOOKUP(Table4[[#This Row],[BMI]],Table4[BMI],1,FALSE)</f>
        <v>29</v>
      </c>
      <c r="D925" s="11">
        <f>VLOOKUP(Table4[[#This Row],[HBA1C]],Table4[HBA1C],1,FALSE)</f>
        <v>4.25</v>
      </c>
      <c r="E925" s="11" t="str">
        <f>VLOOKUP(Table4[[#This Row],[Any Transplants]],Table4[Any Transplants],1,FALSE)</f>
        <v>No</v>
      </c>
      <c r="F925" s="11" t="str">
        <f>VLOOKUP(Table4[[#This Row],[Cancer history]],Table4[Cancer history],1,FALSE)</f>
        <v>No</v>
      </c>
      <c r="G925" s="11" t="str">
        <f>VLOOKUP(Table4[[#This Row],[Smoker2]],Table4[Smoker2],1,FALSE)</f>
        <v>NO</v>
      </c>
      <c r="H925" s="11" t="str">
        <f>VLOOKUP(Table4[[#This Row],[Heart Issues]],Table4[Heart Issues],1,FALSE)</f>
        <v>yes</v>
      </c>
      <c r="I925" s="11">
        <f>VLOOKUP(Table4[[#This Row],[Number of Major Surgeries]],Table4[Number of Major Surgeries],1,FALSE)</f>
        <v>1</v>
      </c>
      <c r="J925" s="11" t="str">
        <f>VLOOKUP('Medical Examinations'!M925,'Medical Examinations'!M925:M3259,1,FALSE)</f>
        <v>over weight</v>
      </c>
      <c r="K925" s="11" t="str">
        <f>VLOOKUP('Medical Examinations'!N925,'Medical Examinations'!N925:N3259,1,FALSE)</f>
        <v>normal</v>
      </c>
      <c r="L925" s="11" t="str">
        <f>VLOOKUP(Table3[[#This Row],[date of birth]],Table3[date of birth],1,FALSE)</f>
        <v>18-Oct-1978</v>
      </c>
      <c r="M925" s="11">
        <f>VLOOKUP(Table3[[#This Row],[age]],Table3[age],1,FALSE)</f>
        <v>44</v>
      </c>
      <c r="N925" s="65">
        <f>VLOOKUP(Table3[[#This Row],[charges2]],Table3[charges2],1,FALSE)</f>
        <v>7518.03</v>
      </c>
      <c r="O925" s="11" t="str">
        <f>VLOOKUP(Table3[[#This Row],[HOSPITAL TIER2]],Table3[HOSPITAL TIER2],1,FALSE)</f>
        <v>tier - 2</v>
      </c>
      <c r="P925" s="11" t="str">
        <f>VLOOKUP(Table3[[#This Row],[city tier2]],Table3[city tier2],1,FALSE)</f>
        <v>tier - 3</v>
      </c>
      <c r="Q925" s="11" t="str">
        <f>VLOOKUP(Table3[[#This Row],[state id2]],Table3[state id2],1,FALSE)</f>
        <v>R1012</v>
      </c>
      <c r="R925" s="11">
        <f t="shared" si="28"/>
        <v>-1.8031157946944827E-2</v>
      </c>
      <c r="S925" s="11">
        <f t="shared" si="29"/>
        <v>7.7237368546156246E-2</v>
      </c>
    </row>
    <row r="926" spans="1:19" x14ac:dyDescent="0.25">
      <c r="A926" s="20" t="str">
        <f>VLOOKUP('Customer Names'!A926,'Customer Names'!A926:A3261,1,FALSE)</f>
        <v>Id925</v>
      </c>
      <c r="B926" s="20" t="str">
        <f>VLOOKUP(Table6[[#This Row],[NAME]],Table6[NAME],1,FALSE)</f>
        <v>Carla</v>
      </c>
      <c r="C926" s="11">
        <f>VLOOKUP(Table4[[#This Row],[BMI]],Table4[BMI],1,FALSE)</f>
        <v>30.495000000000001</v>
      </c>
      <c r="D926" s="11">
        <f>VLOOKUP(Table4[[#This Row],[HBA1C]],Table4[HBA1C],1,FALSE)</f>
        <v>8.68</v>
      </c>
      <c r="E926" s="11" t="str">
        <f>VLOOKUP(Table4[[#This Row],[Any Transplants]],Table4[Any Transplants],1,FALSE)</f>
        <v>No</v>
      </c>
      <c r="F926" s="11" t="str">
        <f>VLOOKUP(Table4[[#This Row],[Cancer history]],Table4[Cancer history],1,FALSE)</f>
        <v>No</v>
      </c>
      <c r="G926" s="11" t="str">
        <f>VLOOKUP(Table4[[#This Row],[Smoker2]],Table4[Smoker2],1,FALSE)</f>
        <v>NO</v>
      </c>
      <c r="H926" s="11" t="str">
        <f>VLOOKUP(Table4[[#This Row],[Heart Issues]],Table4[Heart Issues],1,FALSE)</f>
        <v>No</v>
      </c>
      <c r="I926" s="11">
        <f>VLOOKUP(Table4[[#This Row],[Number of Major Surgeries]],Table4[Number of Major Surgeries],1,FALSE)</f>
        <v>0</v>
      </c>
      <c r="J926" s="11" t="str">
        <f>VLOOKUP('Medical Examinations'!M926,'Medical Examinations'!M926:M3260,1,FALSE)</f>
        <v>obesity</v>
      </c>
      <c r="K926" s="11" t="str">
        <f>VLOOKUP('Medical Examinations'!N926,'Medical Examinations'!N926:N3260,1,FALSE)</f>
        <v>diabetes</v>
      </c>
      <c r="L926" s="11" t="str">
        <f>VLOOKUP(Table3[[#This Row],[date of birth]],Table3[date of birth],1,FALSE)</f>
        <v>10-Oct-1976</v>
      </c>
      <c r="M926" s="11">
        <f>VLOOKUP(Table3[[#This Row],[age]],Table3[age],1,FALSE)</f>
        <v>46</v>
      </c>
      <c r="N926" s="65">
        <f>VLOOKUP(Table3[[#This Row],[charges2]],Table3[charges2],1,FALSE)</f>
        <v>7526.71</v>
      </c>
      <c r="O926" s="11" t="str">
        <f>VLOOKUP(Table3[[#This Row],[HOSPITAL TIER2]],Table3[HOSPITAL TIER2],1,FALSE)</f>
        <v>tier - 3</v>
      </c>
      <c r="P926" s="11" t="str">
        <f>VLOOKUP(Table3[[#This Row],[city tier2]],Table3[city tier2],1,FALSE)</f>
        <v>tier - 1</v>
      </c>
      <c r="Q926" s="11" t="str">
        <f>VLOOKUP(Table3[[#This Row],[state id2]],Table3[state id2],1,FALSE)</f>
        <v>R1012</v>
      </c>
      <c r="R926" s="11">
        <f t="shared" si="28"/>
        <v>-1.802854804075887E-2</v>
      </c>
      <c r="S926" s="11">
        <f t="shared" si="29"/>
        <v>7.7214074067030208E-2</v>
      </c>
    </row>
    <row r="927" spans="1:19" x14ac:dyDescent="0.25">
      <c r="A927" s="20" t="str">
        <f>VLOOKUP('Customer Names'!A927,'Customer Names'!A927:A3262,1,FALSE)</f>
        <v>Id926</v>
      </c>
      <c r="B927" s="20" t="str">
        <f>VLOOKUP(Table6[[#This Row],[NAME]],Table6[NAME],1,FALSE)</f>
        <v>Oksana</v>
      </c>
      <c r="C927" s="11">
        <f>VLOOKUP(Table4[[#This Row],[BMI]],Table4[BMI],1,FALSE)</f>
        <v>25.2</v>
      </c>
      <c r="D927" s="11">
        <f>VLOOKUP(Table4[[#This Row],[HBA1C]],Table4[HBA1C],1,FALSE)</f>
        <v>6.25</v>
      </c>
      <c r="E927" s="11" t="str">
        <f>VLOOKUP(Table4[[#This Row],[Any Transplants]],Table4[Any Transplants],1,FALSE)</f>
        <v>No</v>
      </c>
      <c r="F927" s="11" t="str">
        <f>VLOOKUP(Table4[[#This Row],[Cancer history]],Table4[Cancer history],1,FALSE)</f>
        <v>No</v>
      </c>
      <c r="G927" s="11" t="str">
        <f>VLOOKUP(Table4[[#This Row],[Smoker2]],Table4[Smoker2],1,FALSE)</f>
        <v>NO</v>
      </c>
      <c r="H927" s="11" t="str">
        <f>VLOOKUP(Table4[[#This Row],[Heart Issues]],Table4[Heart Issues],1,FALSE)</f>
        <v>yes</v>
      </c>
      <c r="I927" s="11">
        <f>VLOOKUP(Table4[[#This Row],[Number of Major Surgeries]],Table4[Number of Major Surgeries],1,FALSE)</f>
        <v>1</v>
      </c>
      <c r="J927" s="11" t="str">
        <f>VLOOKUP('Medical Examinations'!M927,'Medical Examinations'!M927:M3261,1,FALSE)</f>
        <v>over weight</v>
      </c>
      <c r="K927" s="11" t="str">
        <f>VLOOKUP('Medical Examinations'!N927,'Medical Examinations'!N927:N3261,1,FALSE)</f>
        <v>prediabetes</v>
      </c>
      <c r="L927" s="11" t="str">
        <f>VLOOKUP(Table3[[#This Row],[date of birth]],Table3[date of birth],1,FALSE)</f>
        <v>14-Dec-1978</v>
      </c>
      <c r="M927" s="11">
        <f>VLOOKUP(Table3[[#This Row],[age]],Table3[age],1,FALSE)</f>
        <v>44</v>
      </c>
      <c r="N927" s="65">
        <f>VLOOKUP(Table3[[#This Row],[charges2]],Table3[charges2],1,FALSE)</f>
        <v>7531.7</v>
      </c>
      <c r="O927" s="11" t="str">
        <f>VLOOKUP(Table3[[#This Row],[HOSPITAL TIER2]],Table3[HOSPITAL TIER2],1,FALSE)</f>
        <v>tier - 2</v>
      </c>
      <c r="P927" s="11" t="str">
        <f>VLOOKUP(Table3[[#This Row],[city tier2]],Table3[city tier2],1,FALSE)</f>
        <v>tier - 1</v>
      </c>
      <c r="Q927" s="11" t="str">
        <f>VLOOKUP(Table3[[#This Row],[state id2]],Table3[state id2],1,FALSE)</f>
        <v>R1013</v>
      </c>
      <c r="R927" s="11">
        <f t="shared" si="28"/>
        <v>-1.8044900433282659E-2</v>
      </c>
      <c r="S927" s="11">
        <f t="shared" si="29"/>
        <v>7.7177140309172568E-2</v>
      </c>
    </row>
    <row r="928" spans="1:19" x14ac:dyDescent="0.25">
      <c r="A928" s="20" t="str">
        <f>VLOOKUP('Customer Names'!A928,'Customer Names'!A928:A3263,1,FALSE)</f>
        <v>Id927</v>
      </c>
      <c r="B928" s="20" t="str">
        <f>VLOOKUP(Table6[[#This Row],[NAME]],Table6[NAME],1,FALSE)</f>
        <v>Rebecca B.</v>
      </c>
      <c r="C928" s="11">
        <f>VLOOKUP(Table4[[#This Row],[BMI]],Table4[BMI],1,FALSE)</f>
        <v>22.77</v>
      </c>
      <c r="D928" s="11">
        <f>VLOOKUP(Table4[[#This Row],[HBA1C]],Table4[HBA1C],1,FALSE)</f>
        <v>4.47</v>
      </c>
      <c r="E928" s="11" t="str">
        <f>VLOOKUP(Table4[[#This Row],[Any Transplants]],Table4[Any Transplants],1,FALSE)</f>
        <v>No</v>
      </c>
      <c r="F928" s="11" t="str">
        <f>VLOOKUP(Table4[[#This Row],[Cancer history]],Table4[Cancer history],1,FALSE)</f>
        <v>No</v>
      </c>
      <c r="G928" s="11" t="str">
        <f>VLOOKUP(Table4[[#This Row],[Smoker2]],Table4[Smoker2],1,FALSE)</f>
        <v>NO</v>
      </c>
      <c r="H928" s="11" t="str">
        <f>VLOOKUP(Table4[[#This Row],[Heart Issues]],Table4[Heart Issues],1,FALSE)</f>
        <v>yes</v>
      </c>
      <c r="I928" s="11">
        <f>VLOOKUP(Table4[[#This Row],[Number of Major Surgeries]],Table4[Number of Major Surgeries],1,FALSE)</f>
        <v>1</v>
      </c>
      <c r="J928" s="11" t="str">
        <f>VLOOKUP('Medical Examinations'!M928,'Medical Examinations'!M928:M3262,1,FALSE)</f>
        <v>normal weight</v>
      </c>
      <c r="K928" s="11" t="str">
        <f>VLOOKUP('Medical Examinations'!N928,'Medical Examinations'!N928:N3262,1,FALSE)</f>
        <v>normal</v>
      </c>
      <c r="L928" s="11" t="str">
        <f>VLOOKUP(Table3[[#This Row],[date of birth]],Table3[date of birth],1,FALSE)</f>
        <v>22-Aug-1984</v>
      </c>
      <c r="M928" s="11">
        <f>VLOOKUP(Table3[[#This Row],[age]],Table3[age],1,FALSE)</f>
        <v>38</v>
      </c>
      <c r="N928" s="65">
        <f>VLOOKUP(Table3[[#This Row],[charges2]],Table3[charges2],1,FALSE)</f>
        <v>7537.16</v>
      </c>
      <c r="O928" s="11" t="str">
        <f>VLOOKUP(Table3[[#This Row],[HOSPITAL TIER2]],Table3[HOSPITAL TIER2],1,FALSE)</f>
        <v>tier - 2</v>
      </c>
      <c r="P928" s="11" t="str">
        <f>VLOOKUP(Table3[[#This Row],[city tier2]],Table3[city tier2],1,FALSE)</f>
        <v>tier - 2</v>
      </c>
      <c r="Q928" s="11" t="str">
        <f>VLOOKUP(Table3[[#This Row],[state id2]],Table3[state id2],1,FALSE)</f>
        <v>R1012</v>
      </c>
      <c r="R928" s="11">
        <f t="shared" si="28"/>
        <v>-1.8068942067621625E-2</v>
      </c>
      <c r="S928" s="11">
        <f t="shared" si="29"/>
        <v>7.7175804809504672E-2</v>
      </c>
    </row>
    <row r="929" spans="1:19" x14ac:dyDescent="0.25">
      <c r="A929" s="20" t="str">
        <f>VLOOKUP('Customer Names'!A929,'Customer Names'!A929:A3264,1,FALSE)</f>
        <v>Id928</v>
      </c>
      <c r="B929" s="20" t="str">
        <f>VLOOKUP(Table6[[#This Row],[NAME]],Table6[NAME],1,FALSE)</f>
        <v>Maria A.</v>
      </c>
      <c r="C929" s="11">
        <f>VLOOKUP(Table4[[#This Row],[BMI]],Table4[BMI],1,FALSE)</f>
        <v>23.18</v>
      </c>
      <c r="D929" s="11">
        <f>VLOOKUP(Table4[[#This Row],[HBA1C]],Table4[HBA1C],1,FALSE)</f>
        <v>8.31</v>
      </c>
      <c r="E929" s="11" t="str">
        <f>VLOOKUP(Table4[[#This Row],[Any Transplants]],Table4[Any Transplants],1,FALSE)</f>
        <v>No</v>
      </c>
      <c r="F929" s="11" t="str">
        <f>VLOOKUP(Table4[[#This Row],[Cancer history]],Table4[Cancer history],1,FALSE)</f>
        <v>No</v>
      </c>
      <c r="G929" s="11" t="str">
        <f>VLOOKUP(Table4[[#This Row],[Smoker2]],Table4[Smoker2],1,FALSE)</f>
        <v>NO</v>
      </c>
      <c r="H929" s="11" t="str">
        <f>VLOOKUP(Table4[[#This Row],[Heart Issues]],Table4[Heart Issues],1,FALSE)</f>
        <v>No</v>
      </c>
      <c r="I929" s="11">
        <f>VLOOKUP(Table4[[#This Row],[Number of Major Surgeries]],Table4[Number of Major Surgeries],1,FALSE)</f>
        <v>0</v>
      </c>
      <c r="J929" s="11" t="str">
        <f>VLOOKUP('Medical Examinations'!M929,'Medical Examinations'!M929:M3263,1,FALSE)</f>
        <v>normal weight</v>
      </c>
      <c r="K929" s="11" t="str">
        <f>VLOOKUP('Medical Examinations'!N929,'Medical Examinations'!N929:N3263,1,FALSE)</f>
        <v>diabetes</v>
      </c>
      <c r="L929" s="11" t="str">
        <f>VLOOKUP(Table3[[#This Row],[date of birth]],Table3[date of birth],1,FALSE)</f>
        <v>15-Dec-1988</v>
      </c>
      <c r="M929" s="11">
        <f>VLOOKUP(Table3[[#This Row],[age]],Table3[age],1,FALSE)</f>
        <v>34</v>
      </c>
      <c r="N929" s="65">
        <f>VLOOKUP(Table3[[#This Row],[charges2]],Table3[charges2],1,FALSE)</f>
        <v>7538.52</v>
      </c>
      <c r="O929" s="11" t="str">
        <f>VLOOKUP(Table3[[#This Row],[HOSPITAL TIER2]],Table3[HOSPITAL TIER2],1,FALSE)</f>
        <v>tier - 2</v>
      </c>
      <c r="P929" s="11" t="str">
        <f>VLOOKUP(Table3[[#This Row],[city tier2]],Table3[city tier2],1,FALSE)</f>
        <v>tier - 2</v>
      </c>
      <c r="Q929" s="11" t="str">
        <f>VLOOKUP(Table3[[#This Row],[state id2]],Table3[state id2],1,FALSE)</f>
        <v>R1012</v>
      </c>
      <c r="R929" s="11">
        <f t="shared" si="28"/>
        <v>-1.8377866135239191E-2</v>
      </c>
      <c r="S929" s="11">
        <f t="shared" si="29"/>
        <v>7.6857146110746719E-2</v>
      </c>
    </row>
    <row r="930" spans="1:19" x14ac:dyDescent="0.25">
      <c r="A930" s="20" t="str">
        <f>VLOOKUP('Customer Names'!A930,'Customer Names'!A930:A3265,1,FALSE)</f>
        <v>Id929</v>
      </c>
      <c r="B930" s="20" t="str">
        <f>VLOOKUP(Table6[[#This Row],[NAME]],Table6[NAME],1,FALSE)</f>
        <v>.  Lisa M</v>
      </c>
      <c r="C930" s="11">
        <f>VLOOKUP(Table4[[#This Row],[BMI]],Table4[BMI],1,FALSE)</f>
        <v>35.409999999999997</v>
      </c>
      <c r="D930" s="11">
        <f>VLOOKUP(Table4[[#This Row],[HBA1C]],Table4[HBA1C],1,FALSE)</f>
        <v>5.68</v>
      </c>
      <c r="E930" s="11" t="str">
        <f>VLOOKUP(Table4[[#This Row],[Any Transplants]],Table4[Any Transplants],1,FALSE)</f>
        <v>No</v>
      </c>
      <c r="F930" s="11" t="str">
        <f>VLOOKUP(Table4[[#This Row],[Cancer history]],Table4[Cancer history],1,FALSE)</f>
        <v>No</v>
      </c>
      <c r="G930" s="11" t="str">
        <f>VLOOKUP(Table4[[#This Row],[Smoker2]],Table4[Smoker2],1,FALSE)</f>
        <v>NO</v>
      </c>
      <c r="H930" s="11" t="str">
        <f>VLOOKUP(Table4[[#This Row],[Heart Issues]],Table4[Heart Issues],1,FALSE)</f>
        <v>No</v>
      </c>
      <c r="I930" s="11">
        <f>VLOOKUP(Table4[[#This Row],[Number of Major Surgeries]],Table4[Number of Major Surgeries],1,FALSE)</f>
        <v>0</v>
      </c>
      <c r="J930" s="11" t="str">
        <f>VLOOKUP('Medical Examinations'!M930,'Medical Examinations'!M930:M3264,1,FALSE)</f>
        <v>obesity</v>
      </c>
      <c r="K930" s="11" t="str">
        <f>VLOOKUP('Medical Examinations'!N930,'Medical Examinations'!N930:N3264,1,FALSE)</f>
        <v>normal</v>
      </c>
      <c r="L930" s="11" t="str">
        <f>VLOOKUP(Table3[[#This Row],[date of birth]],Table3[date of birth],1,FALSE)</f>
        <v>14-Aug-1994</v>
      </c>
      <c r="M930" s="11">
        <f>VLOOKUP(Table3[[#This Row],[age]],Table3[age],1,FALSE)</f>
        <v>28</v>
      </c>
      <c r="N930" s="65">
        <f>VLOOKUP(Table3[[#This Row],[charges2]],Table3[charges2],1,FALSE)</f>
        <v>7567.13</v>
      </c>
      <c r="O930" s="11" t="str">
        <f>VLOOKUP(Table3[[#This Row],[HOSPITAL TIER2]],Table3[HOSPITAL TIER2],1,FALSE)</f>
        <v>tier - 2</v>
      </c>
      <c r="P930" s="11" t="str">
        <f>VLOOKUP(Table3[[#This Row],[city tier2]],Table3[city tier2],1,FALSE)</f>
        <v>tier - 2</v>
      </c>
      <c r="Q930" s="11" t="str">
        <f>VLOOKUP(Table3[[#This Row],[state id2]],Table3[state id2],1,FALSE)</f>
        <v>R1021</v>
      </c>
      <c r="R930" s="11">
        <f t="shared" si="28"/>
        <v>-1.883255415101736E-2</v>
      </c>
      <c r="S930" s="11">
        <f t="shared" si="29"/>
        <v>7.7501225576112859E-2</v>
      </c>
    </row>
    <row r="931" spans="1:19" x14ac:dyDescent="0.25">
      <c r="A931" s="20" t="str">
        <f>VLOOKUP('Customer Names'!A931,'Customer Names'!A931:A3266,1,FALSE)</f>
        <v>Id930</v>
      </c>
      <c r="B931" s="20" t="str">
        <f>VLOOKUP(Table6[[#This Row],[NAME]],Table6[NAME],1,FALSE)</f>
        <v>Steve Jr.</v>
      </c>
      <c r="C931" s="11">
        <f>VLOOKUP(Table4[[#This Row],[BMI]],Table4[BMI],1,FALSE)</f>
        <v>32.11</v>
      </c>
      <c r="D931" s="11">
        <f>VLOOKUP(Table4[[#This Row],[HBA1C]],Table4[HBA1C],1,FALSE)</f>
        <v>4.75</v>
      </c>
      <c r="E931" s="11" t="str">
        <f>VLOOKUP(Table4[[#This Row],[Any Transplants]],Table4[Any Transplants],1,FALSE)</f>
        <v>No</v>
      </c>
      <c r="F931" s="11" t="str">
        <f>VLOOKUP(Table4[[#This Row],[Cancer history]],Table4[Cancer history],1,FALSE)</f>
        <v>No</v>
      </c>
      <c r="G931" s="11" t="str">
        <f>VLOOKUP(Table4[[#This Row],[Smoker2]],Table4[Smoker2],1,FALSE)</f>
        <v>NO</v>
      </c>
      <c r="H931" s="11" t="str">
        <f>VLOOKUP(Table4[[#This Row],[Heart Issues]],Table4[Heart Issues],1,FALSE)</f>
        <v>yes</v>
      </c>
      <c r="I931" s="11">
        <f>VLOOKUP(Table4[[#This Row],[Number of Major Surgeries]],Table4[Number of Major Surgeries],1,FALSE)</f>
        <v>2</v>
      </c>
      <c r="J931" s="11" t="str">
        <f>VLOOKUP('Medical Examinations'!M931,'Medical Examinations'!M931:M3265,1,FALSE)</f>
        <v>obesity</v>
      </c>
      <c r="K931" s="11" t="str">
        <f>VLOOKUP('Medical Examinations'!N931,'Medical Examinations'!N931:N3265,1,FALSE)</f>
        <v>normal</v>
      </c>
      <c r="L931" s="11" t="str">
        <f>VLOOKUP(Table3[[#This Row],[date of birth]],Table3[date of birth],1,FALSE)</f>
        <v>17-Jul-1967</v>
      </c>
      <c r="M931" s="11">
        <f>VLOOKUP(Table3[[#This Row],[age]],Table3[age],1,FALSE)</f>
        <v>55</v>
      </c>
      <c r="N931" s="65">
        <f>VLOOKUP(Table3[[#This Row],[charges2]],Table3[charges2],1,FALSE)</f>
        <v>7585.62</v>
      </c>
      <c r="O931" s="11" t="str">
        <f>VLOOKUP(Table3[[#This Row],[HOSPITAL TIER2]],Table3[HOSPITAL TIER2],1,FALSE)</f>
        <v>tier - 3</v>
      </c>
      <c r="P931" s="11" t="str">
        <f>VLOOKUP(Table3[[#This Row],[city tier2]],Table3[city tier2],1,FALSE)</f>
        <v>tier - 2</v>
      </c>
      <c r="Q931" s="11" t="str">
        <f>VLOOKUP(Table3[[#This Row],[state id2]],Table3[state id2],1,FALSE)</f>
        <v>R1013</v>
      </c>
      <c r="R931" s="11">
        <f t="shared" si="28"/>
        <v>-1.7981968714790082E-2</v>
      </c>
      <c r="S931" s="11">
        <f t="shared" si="29"/>
        <v>7.7261457953243615E-2</v>
      </c>
    </row>
    <row r="932" spans="1:19" x14ac:dyDescent="0.25">
      <c r="A932" s="20" t="str">
        <f>VLOOKUP('Customer Names'!A932,'Customer Names'!A932:A3267,1,FALSE)</f>
        <v>Id931</v>
      </c>
      <c r="B932" s="20" t="str">
        <f>VLOOKUP(Table6[[#This Row],[NAME]],Table6[NAME],1,FALSE)</f>
        <v>.  Tiffany</v>
      </c>
      <c r="C932" s="11">
        <f>VLOOKUP(Table4[[#This Row],[BMI]],Table4[BMI],1,FALSE)</f>
        <v>34.479999999999997</v>
      </c>
      <c r="D932" s="11">
        <f>VLOOKUP(Table4[[#This Row],[HBA1C]],Table4[HBA1C],1,FALSE)</f>
        <v>6.31</v>
      </c>
      <c r="E932" s="11" t="str">
        <f>VLOOKUP(Table4[[#This Row],[Any Transplants]],Table4[Any Transplants],1,FALSE)</f>
        <v>No</v>
      </c>
      <c r="F932" s="11" t="str">
        <f>VLOOKUP(Table4[[#This Row],[Cancer history]],Table4[Cancer history],1,FALSE)</f>
        <v>Yes</v>
      </c>
      <c r="G932" s="11" t="str">
        <f>VLOOKUP(Table4[[#This Row],[Smoker2]],Table4[Smoker2],1,FALSE)</f>
        <v>NO</v>
      </c>
      <c r="H932" s="11" t="str">
        <f>VLOOKUP(Table4[[#This Row],[Heart Issues]],Table4[Heart Issues],1,FALSE)</f>
        <v>No</v>
      </c>
      <c r="I932" s="11">
        <f>VLOOKUP(Table4[[#This Row],[Number of Major Surgeries]],Table4[Number of Major Surgeries],1,FALSE)</f>
        <v>1</v>
      </c>
      <c r="J932" s="11" t="str">
        <f>VLOOKUP('Medical Examinations'!M932,'Medical Examinations'!M932:M3266,1,FALSE)</f>
        <v>obesity</v>
      </c>
      <c r="K932" s="11" t="str">
        <f>VLOOKUP('Medical Examinations'!N932,'Medical Examinations'!N932:N3266,1,FALSE)</f>
        <v>prediabetes</v>
      </c>
      <c r="L932" s="11" t="str">
        <f>VLOOKUP(Table3[[#This Row],[date of birth]],Table3[date of birth],1,FALSE)</f>
        <v>30-Sep-1997</v>
      </c>
      <c r="M932" s="11">
        <f>VLOOKUP(Table3[[#This Row],[age]],Table3[age],1,FALSE)</f>
        <v>25</v>
      </c>
      <c r="N932" s="65">
        <f>VLOOKUP(Table3[[#This Row],[charges2]],Table3[charges2],1,FALSE)</f>
        <v>7607.03</v>
      </c>
      <c r="O932" s="11" t="str">
        <f>VLOOKUP(Table3[[#This Row],[HOSPITAL TIER2]],Table3[HOSPITAL TIER2],1,FALSE)</f>
        <v>tier - 2</v>
      </c>
      <c r="P932" s="11" t="str">
        <f>VLOOKUP(Table3[[#This Row],[city tier2]],Table3[city tier2],1,FALSE)</f>
        <v>tier - 2</v>
      </c>
      <c r="Q932" s="11" t="str">
        <f>VLOOKUP(Table3[[#This Row],[state id2]],Table3[state id2],1,FALSE)</f>
        <v>R1012</v>
      </c>
      <c r="R932" s="11">
        <f t="shared" si="28"/>
        <v>-1.8254851575129516E-2</v>
      </c>
      <c r="S932" s="11">
        <f t="shared" si="29"/>
        <v>7.7728835532015511E-2</v>
      </c>
    </row>
    <row r="933" spans="1:19" x14ac:dyDescent="0.25">
      <c r="A933" s="20" t="str">
        <f>VLOOKUP('Customer Names'!A933,'Customer Names'!A933:A3268,1,FALSE)</f>
        <v>Id932</v>
      </c>
      <c r="B933" s="20" t="str">
        <f>VLOOKUP(Table6[[#This Row],[NAME]],Table6[NAME],1,FALSE)</f>
        <v>Greg</v>
      </c>
      <c r="C933" s="11">
        <f>VLOOKUP(Table4[[#This Row],[BMI]],Table4[BMI],1,FALSE)</f>
        <v>34.39</v>
      </c>
      <c r="D933" s="11">
        <f>VLOOKUP(Table4[[#This Row],[HBA1C]],Table4[HBA1C],1,FALSE)</f>
        <v>6.28</v>
      </c>
      <c r="E933" s="11" t="str">
        <f>VLOOKUP(Table4[[#This Row],[Any Transplants]],Table4[Any Transplants],1,FALSE)</f>
        <v>No</v>
      </c>
      <c r="F933" s="11" t="str">
        <f>VLOOKUP(Table4[[#This Row],[Cancer history]],Table4[Cancer history],1,FALSE)</f>
        <v>No</v>
      </c>
      <c r="G933" s="11" t="str">
        <f>VLOOKUP(Table4[[#This Row],[Smoker2]],Table4[Smoker2],1,FALSE)</f>
        <v>NO</v>
      </c>
      <c r="H933" s="11" t="str">
        <f>VLOOKUP(Table4[[#This Row],[Heart Issues]],Table4[Heart Issues],1,FALSE)</f>
        <v>yes</v>
      </c>
      <c r="I933" s="11">
        <f>VLOOKUP(Table4[[#This Row],[Number of Major Surgeries]],Table4[Number of Major Surgeries],1,FALSE)</f>
        <v>1</v>
      </c>
      <c r="J933" s="11" t="str">
        <f>VLOOKUP('Medical Examinations'!M933,'Medical Examinations'!M933:M3267,1,FALSE)</f>
        <v>obesity</v>
      </c>
      <c r="K933" s="11" t="str">
        <f>VLOOKUP('Medical Examinations'!N933,'Medical Examinations'!N933:N3267,1,FALSE)</f>
        <v>prediabetes</v>
      </c>
      <c r="L933" s="11" t="str">
        <f>VLOOKUP(Table3[[#This Row],[date of birth]],Table3[date of birth],1,FALSE)</f>
        <v>3-Jul-1968</v>
      </c>
      <c r="M933" s="11">
        <f>VLOOKUP(Table3[[#This Row],[age]],Table3[age],1,FALSE)</f>
        <v>54</v>
      </c>
      <c r="N933" s="65">
        <f>VLOOKUP(Table3[[#This Row],[charges2]],Table3[charges2],1,FALSE)</f>
        <v>7609.6</v>
      </c>
      <c r="O933" s="11" t="str">
        <f>VLOOKUP(Table3[[#This Row],[HOSPITAL TIER2]],Table3[HOSPITAL TIER2],1,FALSE)</f>
        <v>tier - 3</v>
      </c>
      <c r="P933" s="11" t="str">
        <f>VLOOKUP(Table3[[#This Row],[city tier2]],Table3[city tier2],1,FALSE)</f>
        <v>tier - 2</v>
      </c>
      <c r="Q933" s="11" t="str">
        <f>VLOOKUP(Table3[[#This Row],[state id2]],Table3[state id2],1,FALSE)</f>
        <v>R1012</v>
      </c>
      <c r="R933" s="11">
        <f t="shared" si="28"/>
        <v>-1.7390234529351296E-2</v>
      </c>
      <c r="S933" s="11">
        <f t="shared" si="29"/>
        <v>7.7798701438183404E-2</v>
      </c>
    </row>
    <row r="934" spans="1:19" x14ac:dyDescent="0.25">
      <c r="A934" s="20" t="str">
        <f>VLOOKUP('Customer Names'!A934,'Customer Names'!A934:A3269,1,FALSE)</f>
        <v>Id933</v>
      </c>
      <c r="B934" s="20" t="str">
        <f>VLOOKUP(Table6[[#This Row],[NAME]],Table6[NAME],1,FALSE)</f>
        <v>Dale</v>
      </c>
      <c r="C934" s="11">
        <f>VLOOKUP(Table4[[#This Row],[BMI]],Table4[BMI],1,FALSE)</f>
        <v>26.4</v>
      </c>
      <c r="D934" s="11">
        <f>VLOOKUP(Table4[[#This Row],[HBA1C]],Table4[HBA1C],1,FALSE)</f>
        <v>9.2899999999999991</v>
      </c>
      <c r="E934" s="11" t="str">
        <f>VLOOKUP(Table4[[#This Row],[Any Transplants]],Table4[Any Transplants],1,FALSE)</f>
        <v>No</v>
      </c>
      <c r="F934" s="11" t="str">
        <f>VLOOKUP(Table4[[#This Row],[Cancer history]],Table4[Cancer history],1,FALSE)</f>
        <v>Yes</v>
      </c>
      <c r="G934" s="11" t="str">
        <f>VLOOKUP(Table4[[#This Row],[Smoker2]],Table4[Smoker2],1,FALSE)</f>
        <v>NO</v>
      </c>
      <c r="H934" s="11" t="str">
        <f>VLOOKUP(Table4[[#This Row],[Heart Issues]],Table4[Heart Issues],1,FALSE)</f>
        <v>yes</v>
      </c>
      <c r="I934" s="11">
        <f>VLOOKUP(Table4[[#This Row],[Number of Major Surgeries]],Table4[Number of Major Surgeries],1,FALSE)</f>
        <v>1</v>
      </c>
      <c r="J934" s="11" t="str">
        <f>VLOOKUP('Medical Examinations'!M934,'Medical Examinations'!M934:M3268,1,FALSE)</f>
        <v>over weight</v>
      </c>
      <c r="K934" s="11" t="str">
        <f>VLOOKUP('Medical Examinations'!N934,'Medical Examinations'!N934:N3268,1,FALSE)</f>
        <v>diabetes</v>
      </c>
      <c r="L934" s="11" t="str">
        <f>VLOOKUP(Table3[[#This Row],[date of birth]],Table3[date of birth],1,FALSE)</f>
        <v>17-Sep-1996</v>
      </c>
      <c r="M934" s="11">
        <f>VLOOKUP(Table3[[#This Row],[age]],Table3[age],1,FALSE)</f>
        <v>26</v>
      </c>
      <c r="N934" s="65">
        <f>VLOOKUP(Table3[[#This Row],[charges2]],Table3[charges2],1,FALSE)</f>
        <v>7623.13</v>
      </c>
      <c r="O934" s="11" t="str">
        <f>VLOOKUP(Table3[[#This Row],[HOSPITAL TIER2]],Table3[HOSPITAL TIER2],1,FALSE)</f>
        <v>tier - 2</v>
      </c>
      <c r="P934" s="11" t="str">
        <f>VLOOKUP(Table3[[#This Row],[city tier2]],Table3[city tier2],1,FALSE)</f>
        <v>tier - 3</v>
      </c>
      <c r="Q934" s="11" t="str">
        <f>VLOOKUP(Table3[[#This Row],[state id2]],Table3[state id2],1,FALSE)</f>
        <v>R1011</v>
      </c>
      <c r="R934" s="11">
        <f t="shared" si="28"/>
        <v>-1.7795381966410589E-2</v>
      </c>
      <c r="S934" s="11">
        <f t="shared" si="29"/>
        <v>7.7821927978844366E-2</v>
      </c>
    </row>
    <row r="935" spans="1:19" x14ac:dyDescent="0.25">
      <c r="A935" s="20" t="str">
        <f>VLOOKUP('Customer Names'!A935,'Customer Names'!A935:A3270,1,FALSE)</f>
        <v>Id934</v>
      </c>
      <c r="B935" s="20" t="str">
        <f>VLOOKUP(Table6[[#This Row],[NAME]],Table6[NAME],1,FALSE)</f>
        <v>Brittany A.</v>
      </c>
      <c r="C935" s="11">
        <f>VLOOKUP(Table4[[#This Row],[BMI]],Table4[BMI],1,FALSE)</f>
        <v>28.1</v>
      </c>
      <c r="D935" s="11">
        <f>VLOOKUP(Table4[[#This Row],[HBA1C]],Table4[HBA1C],1,FALSE)</f>
        <v>5.79</v>
      </c>
      <c r="E935" s="11" t="str">
        <f>VLOOKUP(Table4[[#This Row],[Any Transplants]],Table4[Any Transplants],1,FALSE)</f>
        <v>No</v>
      </c>
      <c r="F935" s="11" t="str">
        <f>VLOOKUP(Table4[[#This Row],[Cancer history]],Table4[Cancer history],1,FALSE)</f>
        <v>Yes</v>
      </c>
      <c r="G935" s="11" t="str">
        <f>VLOOKUP(Table4[[#This Row],[Smoker2]],Table4[Smoker2],1,FALSE)</f>
        <v>NO</v>
      </c>
      <c r="H935" s="11" t="str">
        <f>VLOOKUP(Table4[[#This Row],[Heart Issues]],Table4[Heart Issues],1,FALSE)</f>
        <v>yes</v>
      </c>
      <c r="I935" s="11">
        <f>VLOOKUP(Table4[[#This Row],[Number of Major Surgeries]],Table4[Number of Major Surgeries],1,FALSE)</f>
        <v>1</v>
      </c>
      <c r="J935" s="11" t="str">
        <f>VLOOKUP('Medical Examinations'!M935,'Medical Examinations'!M935:M3269,1,FALSE)</f>
        <v>over weight</v>
      </c>
      <c r="K935" s="11" t="str">
        <f>VLOOKUP('Medical Examinations'!N935,'Medical Examinations'!N935:N3269,1,FALSE)</f>
        <v>prediabetes</v>
      </c>
      <c r="L935" s="11" t="str">
        <f>VLOOKUP(Table3[[#This Row],[date of birth]],Table3[date of birth],1,FALSE)</f>
        <v>28-Nov-1978</v>
      </c>
      <c r="M935" s="11">
        <f>VLOOKUP(Table3[[#This Row],[age]],Table3[age],1,FALSE)</f>
        <v>44</v>
      </c>
      <c r="N935" s="65">
        <f>VLOOKUP(Table3[[#This Row],[charges2]],Table3[charges2],1,FALSE)</f>
        <v>7623.52</v>
      </c>
      <c r="O935" s="11" t="str">
        <f>VLOOKUP(Table3[[#This Row],[HOSPITAL TIER2]],Table3[HOSPITAL TIER2],1,FALSE)</f>
        <v>tier - 2</v>
      </c>
      <c r="P935" s="11" t="str">
        <f>VLOOKUP(Table3[[#This Row],[city tier2]],Table3[city tier2],1,FALSE)</f>
        <v>tier - 1</v>
      </c>
      <c r="Q935" s="11" t="str">
        <f>VLOOKUP(Table3[[#This Row],[state id2]],Table3[state id2],1,FALSE)</f>
        <v>R1011</v>
      </c>
      <c r="R935" s="11">
        <f t="shared" si="28"/>
        <v>-1.8125350860302609E-2</v>
      </c>
      <c r="S935" s="11">
        <f t="shared" si="29"/>
        <v>7.9496757279630181E-2</v>
      </c>
    </row>
    <row r="936" spans="1:19" x14ac:dyDescent="0.25">
      <c r="A936" s="20" t="str">
        <f>VLOOKUP('Customer Names'!A936,'Customer Names'!A936:A3271,1,FALSE)</f>
        <v>Id935</v>
      </c>
      <c r="B936" s="20" t="str">
        <f>VLOOKUP(Table6[[#This Row],[NAME]],Table6[NAME],1,FALSE)</f>
        <v>Robert S</v>
      </c>
      <c r="C936" s="11">
        <f>VLOOKUP(Table4[[#This Row],[BMI]],Table4[BMI],1,FALSE)</f>
        <v>27</v>
      </c>
      <c r="D936" s="11">
        <f>VLOOKUP(Table4[[#This Row],[HBA1C]],Table4[HBA1C],1,FALSE)</f>
        <v>4.54</v>
      </c>
      <c r="E936" s="11" t="str">
        <f>VLOOKUP(Table4[[#This Row],[Any Transplants]],Table4[Any Transplants],1,FALSE)</f>
        <v>No</v>
      </c>
      <c r="F936" s="11" t="str">
        <f>VLOOKUP(Table4[[#This Row],[Cancer history]],Table4[Cancer history],1,FALSE)</f>
        <v>No</v>
      </c>
      <c r="G936" s="11" t="str">
        <f>VLOOKUP(Table4[[#This Row],[Smoker2]],Table4[Smoker2],1,FALSE)</f>
        <v>NO</v>
      </c>
      <c r="H936" s="11" t="str">
        <f>VLOOKUP(Table4[[#This Row],[Heart Issues]],Table4[Heart Issues],1,FALSE)</f>
        <v>yes</v>
      </c>
      <c r="I936" s="11">
        <f>VLOOKUP(Table4[[#This Row],[Number of Major Surgeries]],Table4[Number of Major Surgeries],1,FALSE)</f>
        <v>1</v>
      </c>
      <c r="J936" s="11" t="str">
        <f>VLOOKUP('Medical Examinations'!M936,'Medical Examinations'!M936:M3270,1,FALSE)</f>
        <v>over weight</v>
      </c>
      <c r="K936" s="11" t="str">
        <f>VLOOKUP('Medical Examinations'!N936,'Medical Examinations'!N936:N3270,1,FALSE)</f>
        <v>normal</v>
      </c>
      <c r="L936" s="11" t="str">
        <f>VLOOKUP(Table3[[#This Row],[date of birth]],Table3[date of birth],1,FALSE)</f>
        <v>6-Nov-1978</v>
      </c>
      <c r="M936" s="11">
        <f>VLOOKUP(Table3[[#This Row],[age]],Table3[age],1,FALSE)</f>
        <v>44</v>
      </c>
      <c r="N936" s="65">
        <f>VLOOKUP(Table3[[#This Row],[charges2]],Table3[charges2],1,FALSE)</f>
        <v>7624.63</v>
      </c>
      <c r="O936" s="11" t="str">
        <f>VLOOKUP(Table3[[#This Row],[HOSPITAL TIER2]],Table3[HOSPITAL TIER2],1,FALSE)</f>
        <v>tier - 2</v>
      </c>
      <c r="P936" s="11" t="str">
        <f>VLOOKUP(Table3[[#This Row],[city tier2]],Table3[city tier2],1,FALSE)</f>
        <v>tier - 1</v>
      </c>
      <c r="Q936" s="11" t="str">
        <f>VLOOKUP(Table3[[#This Row],[state id2]],Table3[state id2],1,FALSE)</f>
        <v>R1011</v>
      </c>
      <c r="R936" s="11">
        <f t="shared" si="28"/>
        <v>-1.8128897028423175E-2</v>
      </c>
      <c r="S936" s="11">
        <f t="shared" si="29"/>
        <v>7.9485376694886409E-2</v>
      </c>
    </row>
    <row r="937" spans="1:19" x14ac:dyDescent="0.25">
      <c r="A937" s="20" t="str">
        <f>VLOOKUP('Customer Names'!A937,'Customer Names'!A937:A3272,1,FALSE)</f>
        <v>Id936</v>
      </c>
      <c r="B937" s="20" t="str">
        <f>VLOOKUP(Table6[[#This Row],[NAME]],Table6[NAME],1,FALSE)</f>
        <v>Cameron</v>
      </c>
      <c r="C937" s="11">
        <f>VLOOKUP(Table4[[#This Row],[BMI]],Table4[BMI],1,FALSE)</f>
        <v>28.594999999999999</v>
      </c>
      <c r="D937" s="11">
        <f>VLOOKUP(Table4[[#This Row],[HBA1C]],Table4[HBA1C],1,FALSE)</f>
        <v>4.68</v>
      </c>
      <c r="E937" s="11" t="str">
        <f>VLOOKUP(Table4[[#This Row],[Any Transplants]],Table4[Any Transplants],1,FALSE)</f>
        <v>No</v>
      </c>
      <c r="F937" s="11" t="str">
        <f>VLOOKUP(Table4[[#This Row],[Cancer history]],Table4[Cancer history],1,FALSE)</f>
        <v>No</v>
      </c>
      <c r="G937" s="11" t="str">
        <f>VLOOKUP(Table4[[#This Row],[Smoker2]],Table4[Smoker2],1,FALSE)</f>
        <v>NO</v>
      </c>
      <c r="H937" s="11" t="str">
        <f>VLOOKUP(Table4[[#This Row],[Heart Issues]],Table4[Heart Issues],1,FALSE)</f>
        <v>yes</v>
      </c>
      <c r="I937" s="11">
        <f>VLOOKUP(Table4[[#This Row],[Number of Major Surgeries]],Table4[Number of Major Surgeries],1,FALSE)</f>
        <v>1</v>
      </c>
      <c r="J937" s="11" t="str">
        <f>VLOOKUP('Medical Examinations'!M937,'Medical Examinations'!M937:M3271,1,FALSE)</f>
        <v>over weight</v>
      </c>
      <c r="K937" s="11" t="str">
        <f>VLOOKUP('Medical Examinations'!N937,'Medical Examinations'!N937:N3271,1,FALSE)</f>
        <v>normal</v>
      </c>
      <c r="L937" s="11" t="str">
        <f>VLOOKUP(Table3[[#This Row],[date of birth]],Table3[date of birth],1,FALSE)</f>
        <v>29-Nov-1978</v>
      </c>
      <c r="M937" s="11">
        <f>VLOOKUP(Table3[[#This Row],[age]],Table3[age],1,FALSE)</f>
        <v>44</v>
      </c>
      <c r="N937" s="65">
        <f>VLOOKUP(Table3[[#This Row],[charges2]],Table3[charges2],1,FALSE)</f>
        <v>7626.99</v>
      </c>
      <c r="O937" s="11" t="str">
        <f>VLOOKUP(Table3[[#This Row],[HOSPITAL TIER2]],Table3[HOSPITAL TIER2],1,FALSE)</f>
        <v>tier - 2</v>
      </c>
      <c r="P937" s="11" t="str">
        <f>VLOOKUP(Table3[[#This Row],[city tier2]],Table3[city tier2],1,FALSE)</f>
        <v>tier - 2</v>
      </c>
      <c r="Q937" s="11" t="str">
        <f>VLOOKUP(Table3[[#This Row],[state id2]],Table3[state id2],1,FALSE)</f>
        <v>R1011</v>
      </c>
      <c r="R937" s="11">
        <f t="shared" si="28"/>
        <v>-1.8140423374072887E-2</v>
      </c>
      <c r="S937" s="11">
        <f t="shared" si="29"/>
        <v>7.9460652102997881E-2</v>
      </c>
    </row>
    <row r="938" spans="1:19" x14ac:dyDescent="0.25">
      <c r="A938" s="20" t="str">
        <f>VLOOKUP('Customer Names'!A938,'Customer Names'!A938:A3273,1,FALSE)</f>
        <v>Id937</v>
      </c>
      <c r="B938" s="20" t="str">
        <f>VLOOKUP(Table6[[#This Row],[NAME]],Table6[NAME],1,FALSE)</f>
        <v>.  Ulrike</v>
      </c>
      <c r="C938" s="11">
        <f>VLOOKUP(Table4[[#This Row],[BMI]],Table4[BMI],1,FALSE)</f>
        <v>36.799999999999997</v>
      </c>
      <c r="D938" s="11">
        <f>VLOOKUP(Table4[[#This Row],[HBA1C]],Table4[HBA1C],1,FALSE)</f>
        <v>5.88</v>
      </c>
      <c r="E938" s="11" t="str">
        <f>VLOOKUP(Table4[[#This Row],[Any Transplants]],Table4[Any Transplants],1,FALSE)</f>
        <v>No</v>
      </c>
      <c r="F938" s="11" t="str">
        <f>VLOOKUP(Table4[[#This Row],[Cancer history]],Table4[Cancer history],1,FALSE)</f>
        <v>No</v>
      </c>
      <c r="G938" s="11" t="str">
        <f>VLOOKUP(Table4[[#This Row],[Smoker2]],Table4[Smoker2],1,FALSE)</f>
        <v>NO</v>
      </c>
      <c r="H938" s="11" t="str">
        <f>VLOOKUP(Table4[[#This Row],[Heart Issues]],Table4[Heart Issues],1,FALSE)</f>
        <v>No</v>
      </c>
      <c r="I938" s="11">
        <f>VLOOKUP(Table4[[#This Row],[Number of Major Surgeries]],Table4[Number of Major Surgeries],1,FALSE)</f>
        <v>1</v>
      </c>
      <c r="J938" s="11" t="str">
        <f>VLOOKUP('Medical Examinations'!M938,'Medical Examinations'!M938:M3272,1,FALSE)</f>
        <v>obesity</v>
      </c>
      <c r="K938" s="11" t="str">
        <f>VLOOKUP('Medical Examinations'!N938,'Medical Examinations'!N938:N3272,1,FALSE)</f>
        <v>prediabetes</v>
      </c>
      <c r="L938" s="11" t="str">
        <f>VLOOKUP(Table3[[#This Row],[date of birth]],Table3[date of birth],1,FALSE)</f>
        <v>24-Aug-1978</v>
      </c>
      <c r="M938" s="11">
        <f>VLOOKUP(Table3[[#This Row],[age]],Table3[age],1,FALSE)</f>
        <v>44</v>
      </c>
      <c r="N938" s="65">
        <f>VLOOKUP(Table3[[#This Row],[charges2]],Table3[charges2],1,FALSE)</f>
        <v>7633.72</v>
      </c>
      <c r="O938" s="11" t="str">
        <f>VLOOKUP(Table3[[#This Row],[HOSPITAL TIER2]],Table3[HOSPITAL TIER2],1,FALSE)</f>
        <v>tier - 2</v>
      </c>
      <c r="P938" s="11" t="str">
        <f>VLOOKUP(Table3[[#This Row],[city tier2]],Table3[city tier2],1,FALSE)</f>
        <v>tier - 1</v>
      </c>
      <c r="Q938" s="11" t="str">
        <f>VLOOKUP(Table3[[#This Row],[state id2]],Table3[state id2],1,FALSE)</f>
        <v>R1013</v>
      </c>
      <c r="R938" s="11">
        <f t="shared" si="28"/>
        <v>-1.8140482202358858E-2</v>
      </c>
      <c r="S938" s="11">
        <f t="shared" si="29"/>
        <v>7.9436368454797721E-2</v>
      </c>
    </row>
    <row r="939" spans="1:19" x14ac:dyDescent="0.25">
      <c r="A939" s="20" t="str">
        <f>VLOOKUP('Customer Names'!A939,'Customer Names'!A939:A3274,1,FALSE)</f>
        <v>Id938</v>
      </c>
      <c r="B939" s="20" t="str">
        <f>VLOOKUP(Table6[[#This Row],[NAME]],Table6[NAME],1,FALSE)</f>
        <v>Katlyn A.</v>
      </c>
      <c r="C939" s="11">
        <f>VLOOKUP(Table4[[#This Row],[BMI]],Table4[BMI],1,FALSE)</f>
        <v>23.75</v>
      </c>
      <c r="D939" s="11">
        <f>VLOOKUP(Table4[[#This Row],[HBA1C]],Table4[HBA1C],1,FALSE)</f>
        <v>5.42</v>
      </c>
      <c r="E939" s="11" t="str">
        <f>VLOOKUP(Table4[[#This Row],[Any Transplants]],Table4[Any Transplants],1,FALSE)</f>
        <v>No</v>
      </c>
      <c r="F939" s="11" t="str">
        <f>VLOOKUP(Table4[[#This Row],[Cancer history]],Table4[Cancer history],1,FALSE)</f>
        <v>Yes</v>
      </c>
      <c r="G939" s="11" t="str">
        <f>VLOOKUP(Table4[[#This Row],[Smoker2]],Table4[Smoker2],1,FALSE)</f>
        <v>NO</v>
      </c>
      <c r="H939" s="11" t="str">
        <f>VLOOKUP(Table4[[#This Row],[Heart Issues]],Table4[Heart Issues],1,FALSE)</f>
        <v>yes</v>
      </c>
      <c r="I939" s="11">
        <f>VLOOKUP(Table4[[#This Row],[Number of Major Surgeries]],Table4[Number of Major Surgeries],1,FALSE)</f>
        <v>1</v>
      </c>
      <c r="J939" s="11" t="str">
        <f>VLOOKUP('Medical Examinations'!M939,'Medical Examinations'!M939:M3273,1,FALSE)</f>
        <v>normal weight</v>
      </c>
      <c r="K939" s="11" t="str">
        <f>VLOOKUP('Medical Examinations'!N939,'Medical Examinations'!N939:N3273,1,FALSE)</f>
        <v>normal</v>
      </c>
      <c r="L939" s="11" t="str">
        <f>VLOOKUP(Table3[[#This Row],[date of birth]],Table3[date of birth],1,FALSE)</f>
        <v>13-Dec-2001</v>
      </c>
      <c r="M939" s="11">
        <f>VLOOKUP(Table3[[#This Row],[age]],Table3[age],1,FALSE)</f>
        <v>21</v>
      </c>
      <c r="N939" s="65">
        <f>VLOOKUP(Table3[[#This Row],[charges2]],Table3[charges2],1,FALSE)</f>
        <v>7636.92</v>
      </c>
      <c r="O939" s="11" t="str">
        <f>VLOOKUP(Table3[[#This Row],[HOSPITAL TIER2]],Table3[HOSPITAL TIER2],1,FALSE)</f>
        <v>tier - 2</v>
      </c>
      <c r="P939" s="11" t="str">
        <f>VLOOKUP(Table3[[#This Row],[city tier2]],Table3[city tier2],1,FALSE)</f>
        <v>tier - 3</v>
      </c>
      <c r="Q939" s="11" t="str">
        <f>VLOOKUP(Table3[[#This Row],[state id2]],Table3[state id2],1,FALSE)</f>
        <v>R1012</v>
      </c>
      <c r="R939" s="11">
        <f t="shared" si="28"/>
        <v>-1.8090390919731331E-2</v>
      </c>
      <c r="S939" s="11">
        <f t="shared" si="29"/>
        <v>7.9426644820886544E-2</v>
      </c>
    </row>
    <row r="940" spans="1:19" x14ac:dyDescent="0.25">
      <c r="A940" s="20" t="str">
        <f>VLOOKUP('Customer Names'!A940,'Customer Names'!A940:A3275,1,FALSE)</f>
        <v>Id939</v>
      </c>
      <c r="B940" s="20" t="str">
        <f>VLOOKUP(Table6[[#This Row],[NAME]],Table6[NAME],1,FALSE)</f>
        <v>Morgan B.</v>
      </c>
      <c r="C940" s="11">
        <f>VLOOKUP(Table4[[#This Row],[BMI]],Table4[BMI],1,FALSE)</f>
        <v>35.619999999999997</v>
      </c>
      <c r="D940" s="11">
        <f>VLOOKUP(Table4[[#This Row],[HBA1C]],Table4[HBA1C],1,FALSE)</f>
        <v>4.16</v>
      </c>
      <c r="E940" s="11" t="str">
        <f>VLOOKUP(Table4[[#This Row],[Any Transplants]],Table4[Any Transplants],1,FALSE)</f>
        <v>No</v>
      </c>
      <c r="F940" s="11" t="str">
        <f>VLOOKUP(Table4[[#This Row],[Cancer history]],Table4[Cancer history],1,FALSE)</f>
        <v>No</v>
      </c>
      <c r="G940" s="11" t="str">
        <f>VLOOKUP(Table4[[#This Row],[Smoker2]],Table4[Smoker2],1,FALSE)</f>
        <v>NO</v>
      </c>
      <c r="H940" s="11" t="str">
        <f>VLOOKUP(Table4[[#This Row],[Heart Issues]],Table4[Heart Issues],1,FALSE)</f>
        <v>No</v>
      </c>
      <c r="I940" s="11">
        <f>VLOOKUP(Table4[[#This Row],[Number of Major Surgeries]],Table4[Number of Major Surgeries],1,FALSE)</f>
        <v>0</v>
      </c>
      <c r="J940" s="11" t="str">
        <f>VLOOKUP('Medical Examinations'!M940,'Medical Examinations'!M940:M3274,1,FALSE)</f>
        <v>obesity</v>
      </c>
      <c r="K940" s="11" t="str">
        <f>VLOOKUP('Medical Examinations'!N940,'Medical Examinations'!N940:N3274,1,FALSE)</f>
        <v>normal</v>
      </c>
      <c r="L940" s="11" t="str">
        <f>VLOOKUP(Table3[[#This Row],[date of birth]],Table3[date of birth],1,FALSE)</f>
        <v>20-Jun-1980</v>
      </c>
      <c r="M940" s="11">
        <f>VLOOKUP(Table3[[#This Row],[age]],Table3[age],1,FALSE)</f>
        <v>42</v>
      </c>
      <c r="N940" s="65">
        <f>VLOOKUP(Table3[[#This Row],[charges2]],Table3[charges2],1,FALSE)</f>
        <v>7639.42</v>
      </c>
      <c r="O940" s="11" t="str">
        <f>VLOOKUP(Table3[[#This Row],[HOSPITAL TIER2]],Table3[HOSPITAL TIER2],1,FALSE)</f>
        <v>tier - 2</v>
      </c>
      <c r="P940" s="11" t="str">
        <f>VLOOKUP(Table3[[#This Row],[city tier2]],Table3[city tier2],1,FALSE)</f>
        <v>tier - 2</v>
      </c>
      <c r="Q940" s="11" t="str">
        <f>VLOOKUP(Table3[[#This Row],[state id2]],Table3[state id2],1,FALSE)</f>
        <v>R1024</v>
      </c>
      <c r="R940" s="11">
        <f t="shared" si="28"/>
        <v>-1.899698579385348E-2</v>
      </c>
      <c r="S940" s="11">
        <f t="shared" si="29"/>
        <v>7.8946463769716119E-2</v>
      </c>
    </row>
    <row r="941" spans="1:19" x14ac:dyDescent="0.25">
      <c r="A941" s="20" t="str">
        <f>VLOOKUP('Customer Names'!A941,'Customer Names'!A941:A3276,1,FALSE)</f>
        <v>Id940</v>
      </c>
      <c r="B941" s="20" t="str">
        <f>VLOOKUP(Table6[[#This Row],[NAME]],Table6[NAME],1,FALSE)</f>
        <v>Peter</v>
      </c>
      <c r="C941" s="11">
        <f>VLOOKUP(Table4[[#This Row],[BMI]],Table4[BMI],1,FALSE)</f>
        <v>30.69</v>
      </c>
      <c r="D941" s="11">
        <f>VLOOKUP(Table4[[#This Row],[HBA1C]],Table4[HBA1C],1,FALSE)</f>
        <v>7.05</v>
      </c>
      <c r="E941" s="11" t="str">
        <f>VLOOKUP(Table4[[#This Row],[Any Transplants]],Table4[Any Transplants],1,FALSE)</f>
        <v>No</v>
      </c>
      <c r="F941" s="11" t="str">
        <f>VLOOKUP(Table4[[#This Row],[Cancer history]],Table4[Cancer history],1,FALSE)</f>
        <v>No</v>
      </c>
      <c r="G941" s="11" t="str">
        <f>VLOOKUP(Table4[[#This Row],[Smoker2]],Table4[Smoker2],1,FALSE)</f>
        <v>NO</v>
      </c>
      <c r="H941" s="11" t="str">
        <f>VLOOKUP(Table4[[#This Row],[Heart Issues]],Table4[Heart Issues],1,FALSE)</f>
        <v>yes</v>
      </c>
      <c r="I941" s="11">
        <f>VLOOKUP(Table4[[#This Row],[Number of Major Surgeries]],Table4[Number of Major Surgeries],1,FALSE)</f>
        <v>2</v>
      </c>
      <c r="J941" s="11" t="str">
        <f>VLOOKUP('Medical Examinations'!M941,'Medical Examinations'!M941:M3275,1,FALSE)</f>
        <v>obesity</v>
      </c>
      <c r="K941" s="11" t="str">
        <f>VLOOKUP('Medical Examinations'!N941,'Medical Examinations'!N941:N3275,1,FALSE)</f>
        <v>diabetes</v>
      </c>
      <c r="L941" s="11" t="str">
        <f>VLOOKUP(Table3[[#This Row],[date of birth]],Table3[date of birth],1,FALSE)</f>
        <v>24-Jul-1980</v>
      </c>
      <c r="M941" s="11">
        <f>VLOOKUP(Table3[[#This Row],[age]],Table3[age],1,FALSE)</f>
        <v>42</v>
      </c>
      <c r="N941" s="65">
        <f>VLOOKUP(Table3[[#This Row],[charges2]],Table3[charges2],1,FALSE)</f>
        <v>7640.31</v>
      </c>
      <c r="O941" s="11" t="str">
        <f>VLOOKUP(Table3[[#This Row],[HOSPITAL TIER2]],Table3[HOSPITAL TIER2],1,FALSE)</f>
        <v>tier - 2</v>
      </c>
      <c r="P941" s="11" t="str">
        <f>VLOOKUP(Table3[[#This Row],[city tier2]],Table3[city tier2],1,FALSE)</f>
        <v>tier - 1</v>
      </c>
      <c r="Q941" s="11" t="str">
        <f>VLOOKUP(Table3[[#This Row],[state id2]],Table3[state id2],1,FALSE)</f>
        <v>R1013</v>
      </c>
      <c r="R941" s="11">
        <f t="shared" si="28"/>
        <v>-1.8846037202175241E-2</v>
      </c>
      <c r="S941" s="11">
        <f t="shared" si="29"/>
        <v>7.8802536919820379E-2</v>
      </c>
    </row>
    <row r="942" spans="1:19" x14ac:dyDescent="0.25">
      <c r="A942" s="20" t="str">
        <f>VLOOKUP('Customer Names'!A942,'Customer Names'!A942:A3277,1,FALSE)</f>
        <v>Id941</v>
      </c>
      <c r="B942" s="20" t="str">
        <f>VLOOKUP(Table6[[#This Row],[NAME]],Table6[NAME],1,FALSE)</f>
        <v>Chandler</v>
      </c>
      <c r="C942" s="11">
        <f>VLOOKUP(Table4[[#This Row],[BMI]],Table4[BMI],1,FALSE)</f>
        <v>35.799999999999997</v>
      </c>
      <c r="D942" s="11">
        <f>VLOOKUP(Table4[[#This Row],[HBA1C]],Table4[HBA1C],1,FALSE)</f>
        <v>5.63</v>
      </c>
      <c r="E942" s="11" t="str">
        <f>VLOOKUP(Table4[[#This Row],[Any Transplants]],Table4[Any Transplants],1,FALSE)</f>
        <v>No</v>
      </c>
      <c r="F942" s="11" t="str">
        <f>VLOOKUP(Table4[[#This Row],[Cancer history]],Table4[Cancer history],1,FALSE)</f>
        <v>No</v>
      </c>
      <c r="G942" s="11" t="str">
        <f>VLOOKUP(Table4[[#This Row],[Smoker2]],Table4[Smoker2],1,FALSE)</f>
        <v>NO</v>
      </c>
      <c r="H942" s="11" t="str">
        <f>VLOOKUP(Table4[[#This Row],[Heart Issues]],Table4[Heart Issues],1,FALSE)</f>
        <v>yes</v>
      </c>
      <c r="I942" s="11">
        <f>VLOOKUP(Table4[[#This Row],[Number of Major Surgeries]],Table4[Number of Major Surgeries],1,FALSE)</f>
        <v>2</v>
      </c>
      <c r="J942" s="11" t="str">
        <f>VLOOKUP('Medical Examinations'!M942,'Medical Examinations'!M942:M3276,1,FALSE)</f>
        <v>obesity</v>
      </c>
      <c r="K942" s="11" t="str">
        <f>VLOOKUP('Medical Examinations'!N942,'Medical Examinations'!N942:N3276,1,FALSE)</f>
        <v>normal</v>
      </c>
      <c r="L942" s="11" t="str">
        <f>VLOOKUP(Table3[[#This Row],[date of birth]],Table3[date of birth],1,FALSE)</f>
        <v>15-Jun-1999</v>
      </c>
      <c r="M942" s="11">
        <f>VLOOKUP(Table3[[#This Row],[age]],Table3[age],1,FALSE)</f>
        <v>23</v>
      </c>
      <c r="N942" s="65">
        <f>VLOOKUP(Table3[[#This Row],[charges2]],Table3[charges2],1,FALSE)</f>
        <v>7642.05</v>
      </c>
      <c r="O942" s="11" t="str">
        <f>VLOOKUP(Table3[[#This Row],[HOSPITAL TIER2]],Table3[HOSPITAL TIER2],1,FALSE)</f>
        <v>tier - 2</v>
      </c>
      <c r="P942" s="11" t="str">
        <f>VLOOKUP(Table3[[#This Row],[city tier2]],Table3[city tier2],1,FALSE)</f>
        <v>tier - 2</v>
      </c>
      <c r="Q942" s="11" t="str">
        <f>VLOOKUP(Table3[[#This Row],[state id2]],Table3[state id2],1,FALSE)</f>
        <v>R1026</v>
      </c>
      <c r="R942" s="11">
        <f t="shared" si="28"/>
        <v>-1.8799940814960506E-2</v>
      </c>
      <c r="S942" s="11">
        <f t="shared" si="29"/>
        <v>7.8867419148978143E-2</v>
      </c>
    </row>
    <row r="943" spans="1:19" x14ac:dyDescent="0.25">
      <c r="A943" s="20" t="str">
        <f>VLOOKUP('Customer Names'!A943,'Customer Names'!A943:A3278,1,FALSE)</f>
        <v>Id942</v>
      </c>
      <c r="B943" s="20" t="str">
        <f>VLOOKUP(Table6[[#This Row],[NAME]],Table6[NAME],1,FALSE)</f>
        <v>Silvana M.</v>
      </c>
      <c r="C943" s="11">
        <f>VLOOKUP(Table4[[#This Row],[BMI]],Table4[BMI],1,FALSE)</f>
        <v>28.785</v>
      </c>
      <c r="D943" s="11">
        <f>VLOOKUP(Table4[[#This Row],[HBA1C]],Table4[HBA1C],1,FALSE)</f>
        <v>4.24</v>
      </c>
      <c r="E943" s="11" t="str">
        <f>VLOOKUP(Table4[[#This Row],[Any Transplants]],Table4[Any Transplants],1,FALSE)</f>
        <v>No</v>
      </c>
      <c r="F943" s="11" t="str">
        <f>VLOOKUP(Table4[[#This Row],[Cancer history]],Table4[Cancer history],1,FALSE)</f>
        <v>No</v>
      </c>
      <c r="G943" s="11" t="str">
        <f>VLOOKUP(Table4[[#This Row],[Smoker2]],Table4[Smoker2],1,FALSE)</f>
        <v>NO</v>
      </c>
      <c r="H943" s="11" t="str">
        <f>VLOOKUP(Table4[[#This Row],[Heart Issues]],Table4[Heart Issues],1,FALSE)</f>
        <v>yes</v>
      </c>
      <c r="I943" s="11">
        <f>VLOOKUP(Table4[[#This Row],[Number of Major Surgeries]],Table4[Number of Major Surgeries],1,FALSE)</f>
        <v>2</v>
      </c>
      <c r="J943" s="11" t="str">
        <f>VLOOKUP('Medical Examinations'!M943,'Medical Examinations'!M943:M3277,1,FALSE)</f>
        <v>over weight</v>
      </c>
      <c r="K943" s="11" t="str">
        <f>VLOOKUP('Medical Examinations'!N943,'Medical Examinations'!N943:N3277,1,FALSE)</f>
        <v>normal</v>
      </c>
      <c r="L943" s="11" t="str">
        <f>VLOOKUP(Table3[[#This Row],[date of birth]],Table3[date of birth],1,FALSE)</f>
        <v>16-Oct-1980</v>
      </c>
      <c r="M943" s="11">
        <f>VLOOKUP(Table3[[#This Row],[age]],Table3[age],1,FALSE)</f>
        <v>42</v>
      </c>
      <c r="N943" s="65">
        <f>VLOOKUP(Table3[[#This Row],[charges2]],Table3[charges2],1,FALSE)</f>
        <v>7650.77</v>
      </c>
      <c r="O943" s="11" t="str">
        <f>VLOOKUP(Table3[[#This Row],[HOSPITAL TIER2]],Table3[HOSPITAL TIER2],1,FALSE)</f>
        <v>tier - 2</v>
      </c>
      <c r="P943" s="11" t="str">
        <f>VLOOKUP(Table3[[#This Row],[city tier2]],Table3[city tier2],1,FALSE)</f>
        <v>tier - 2</v>
      </c>
      <c r="Q943" s="11" t="str">
        <f>VLOOKUP(Table3[[#This Row],[state id2]],Table3[state id2],1,FALSE)</f>
        <v>R1024</v>
      </c>
      <c r="R943" s="11">
        <f t="shared" si="28"/>
        <v>-1.7623238504860549E-2</v>
      </c>
      <c r="S943" s="11">
        <f t="shared" si="29"/>
        <v>7.8542509915462883E-2</v>
      </c>
    </row>
    <row r="944" spans="1:19" x14ac:dyDescent="0.25">
      <c r="A944" s="20" t="str">
        <f>VLOOKUP('Customer Names'!A944,'Customer Names'!A944:A3279,1,FALSE)</f>
        <v>Id943</v>
      </c>
      <c r="B944" s="20" t="str">
        <f>VLOOKUP(Table6[[#This Row],[NAME]],Table6[NAME],1,FALSE)</f>
        <v>Natty</v>
      </c>
      <c r="C944" s="11">
        <f>VLOOKUP(Table4[[#This Row],[BMI]],Table4[BMI],1,FALSE)</f>
        <v>28.594999999999999</v>
      </c>
      <c r="D944" s="11">
        <f>VLOOKUP(Table4[[#This Row],[HBA1C]],Table4[HBA1C],1,FALSE)</f>
        <v>4.96</v>
      </c>
      <c r="E944" s="11" t="str">
        <f>VLOOKUP(Table4[[#This Row],[Any Transplants]],Table4[Any Transplants],1,FALSE)</f>
        <v>No</v>
      </c>
      <c r="F944" s="11" t="str">
        <f>VLOOKUP(Table4[[#This Row],[Cancer history]],Table4[Cancer history],1,FALSE)</f>
        <v>No</v>
      </c>
      <c r="G944" s="11" t="str">
        <f>VLOOKUP(Table4[[#This Row],[Smoker2]],Table4[Smoker2],1,FALSE)</f>
        <v>NO</v>
      </c>
      <c r="H944" s="11" t="str">
        <f>VLOOKUP(Table4[[#This Row],[Heart Issues]],Table4[Heart Issues],1,FALSE)</f>
        <v>yes</v>
      </c>
      <c r="I944" s="11">
        <f>VLOOKUP(Table4[[#This Row],[Number of Major Surgeries]],Table4[Number of Major Surgeries],1,FALSE)</f>
        <v>2</v>
      </c>
      <c r="J944" s="11" t="str">
        <f>VLOOKUP('Medical Examinations'!M944,'Medical Examinations'!M944:M3278,1,FALSE)</f>
        <v>over weight</v>
      </c>
      <c r="K944" s="11" t="str">
        <f>VLOOKUP('Medical Examinations'!N944,'Medical Examinations'!N944:N3278,1,FALSE)</f>
        <v>normal</v>
      </c>
      <c r="L944" s="11" t="str">
        <f>VLOOKUP(Table3[[#This Row],[date of birth]],Table3[date of birth],1,FALSE)</f>
        <v>10-Aug-1993</v>
      </c>
      <c r="M944" s="11">
        <f>VLOOKUP(Table3[[#This Row],[age]],Table3[age],1,FALSE)</f>
        <v>29</v>
      </c>
      <c r="N944" s="65">
        <f>VLOOKUP(Table3[[#This Row],[charges2]],Table3[charges2],1,FALSE)</f>
        <v>7650.8</v>
      </c>
      <c r="O944" s="11" t="str">
        <f>VLOOKUP(Table3[[#This Row],[HOSPITAL TIER2]],Table3[HOSPITAL TIER2],1,FALSE)</f>
        <v>tier - 2</v>
      </c>
      <c r="P944" s="11" t="str">
        <f>VLOOKUP(Table3[[#This Row],[city tier2]],Table3[city tier2],1,FALSE)</f>
        <v>tier - 2</v>
      </c>
      <c r="Q944" s="11" t="str">
        <f>VLOOKUP(Table3[[#This Row],[state id2]],Table3[state id2],1,FALSE)</f>
        <v>R1012</v>
      </c>
      <c r="R944" s="11">
        <f t="shared" si="28"/>
        <v>-1.7619074724452517E-2</v>
      </c>
      <c r="S944" s="11">
        <f t="shared" si="29"/>
        <v>7.8401310011805045E-2</v>
      </c>
    </row>
    <row r="945" spans="1:19" x14ac:dyDescent="0.25">
      <c r="A945" s="20" t="str">
        <f>VLOOKUP('Customer Names'!A945,'Customer Names'!A945:A3280,1,FALSE)</f>
        <v>Id944</v>
      </c>
      <c r="B945" s="20" t="str">
        <f>VLOOKUP(Table6[[#This Row],[NAME]],Table6[NAME],1,FALSE)</f>
        <v>Nicholas T</v>
      </c>
      <c r="C945" s="11">
        <f>VLOOKUP(Table4[[#This Row],[BMI]],Table4[BMI],1,FALSE)</f>
        <v>48.75</v>
      </c>
      <c r="D945" s="11">
        <f>VLOOKUP(Table4[[#This Row],[HBA1C]],Table4[HBA1C],1,FALSE)</f>
        <v>4.34</v>
      </c>
      <c r="E945" s="11" t="str">
        <f>VLOOKUP(Table4[[#This Row],[Any Transplants]],Table4[Any Transplants],1,FALSE)</f>
        <v>No</v>
      </c>
      <c r="F945" s="11" t="str">
        <f>VLOOKUP(Table4[[#This Row],[Cancer history]],Table4[Cancer history],1,FALSE)</f>
        <v>No</v>
      </c>
      <c r="G945" s="11" t="str">
        <f>VLOOKUP(Table4[[#This Row],[Smoker2]],Table4[Smoker2],1,FALSE)</f>
        <v>NO</v>
      </c>
      <c r="H945" s="11" t="str">
        <f>VLOOKUP(Table4[[#This Row],[Heart Issues]],Table4[Heart Issues],1,FALSE)</f>
        <v>No</v>
      </c>
      <c r="I945" s="11">
        <f>VLOOKUP(Table4[[#This Row],[Number of Major Surgeries]],Table4[Number of Major Surgeries],1,FALSE)</f>
        <v>0</v>
      </c>
      <c r="J945" s="11" t="str">
        <f>VLOOKUP('Medical Examinations'!M945,'Medical Examinations'!M945:M3279,1,FALSE)</f>
        <v>obesity</v>
      </c>
      <c r="K945" s="11" t="str">
        <f>VLOOKUP('Medical Examinations'!N945,'Medical Examinations'!N945:N3279,1,FALSE)</f>
        <v>normal</v>
      </c>
      <c r="L945" s="11" t="str">
        <f>VLOOKUP(Table3[[#This Row],[date of birth]],Table3[date of birth],1,FALSE)</f>
        <v>30-Sep-1998</v>
      </c>
      <c r="M945" s="11">
        <f>VLOOKUP(Table3[[#This Row],[age]],Table3[age],1,FALSE)</f>
        <v>24</v>
      </c>
      <c r="N945" s="65">
        <f>VLOOKUP(Table3[[#This Row],[charges2]],Table3[charges2],1,FALSE)</f>
        <v>7652.26</v>
      </c>
      <c r="O945" s="11" t="str">
        <f>VLOOKUP(Table3[[#This Row],[HOSPITAL TIER2]],Table3[HOSPITAL TIER2],1,FALSE)</f>
        <v>tier - 2</v>
      </c>
      <c r="P945" s="11" t="str">
        <f>VLOOKUP(Table3[[#This Row],[city tier2]],Table3[city tier2],1,FALSE)</f>
        <v>tier - 3</v>
      </c>
      <c r="Q945" s="11" t="str">
        <f>VLOOKUP(Table3[[#This Row],[state id2]],Table3[state id2],1,FALSE)</f>
        <v>R1023</v>
      </c>
      <c r="R945" s="11">
        <f t="shared" si="28"/>
        <v>-1.7628263659977821E-2</v>
      </c>
      <c r="S945" s="11">
        <f t="shared" si="29"/>
        <v>7.7858919259714929E-2</v>
      </c>
    </row>
    <row r="946" spans="1:19" x14ac:dyDescent="0.25">
      <c r="A946" s="20" t="str">
        <f>VLOOKUP('Customer Names'!A946,'Customer Names'!A946:A3281,1,FALSE)</f>
        <v>Id945</v>
      </c>
      <c r="B946" s="20" t="str">
        <f>VLOOKUP(Table6[[#This Row],[NAME]],Table6[NAME],1,FALSE)</f>
        <v>Rebecca</v>
      </c>
      <c r="C946" s="11">
        <f>VLOOKUP(Table4[[#This Row],[BMI]],Table4[BMI],1,FALSE)</f>
        <v>28.31</v>
      </c>
      <c r="D946" s="11">
        <f>VLOOKUP(Table4[[#This Row],[HBA1C]],Table4[HBA1C],1,FALSE)</f>
        <v>5.43</v>
      </c>
      <c r="E946" s="11" t="str">
        <f>VLOOKUP(Table4[[#This Row],[Any Transplants]],Table4[Any Transplants],1,FALSE)</f>
        <v>No</v>
      </c>
      <c r="F946" s="11" t="str">
        <f>VLOOKUP(Table4[[#This Row],[Cancer history]],Table4[Cancer history],1,FALSE)</f>
        <v>No</v>
      </c>
      <c r="G946" s="11" t="str">
        <f>VLOOKUP(Table4[[#This Row],[Smoker2]],Table4[Smoker2],1,FALSE)</f>
        <v>NO</v>
      </c>
      <c r="H946" s="11" t="str">
        <f>VLOOKUP(Table4[[#This Row],[Heart Issues]],Table4[Heart Issues],1,FALSE)</f>
        <v>yes</v>
      </c>
      <c r="I946" s="11">
        <f>VLOOKUP(Table4[[#This Row],[Number of Major Surgeries]],Table4[Number of Major Surgeries],1,FALSE)</f>
        <v>2</v>
      </c>
      <c r="J946" s="11" t="str">
        <f>VLOOKUP('Medical Examinations'!M946,'Medical Examinations'!M946:M3280,1,FALSE)</f>
        <v>over weight</v>
      </c>
      <c r="K946" s="11" t="str">
        <f>VLOOKUP('Medical Examinations'!N946,'Medical Examinations'!N946:N3280,1,FALSE)</f>
        <v>normal</v>
      </c>
      <c r="L946" s="11" t="str">
        <f>VLOOKUP(Table3[[#This Row],[date of birth]],Table3[date of birth],1,FALSE)</f>
        <v>27-Dec-1965</v>
      </c>
      <c r="M946" s="11">
        <f>VLOOKUP(Table3[[#This Row],[age]],Table3[age],1,FALSE)</f>
        <v>57</v>
      </c>
      <c r="N946" s="65">
        <f>VLOOKUP(Table3[[#This Row],[charges2]],Table3[charges2],1,FALSE)</f>
        <v>7657.69</v>
      </c>
      <c r="O946" s="11" t="str">
        <f>VLOOKUP(Table3[[#This Row],[HOSPITAL TIER2]],Table3[HOSPITAL TIER2],1,FALSE)</f>
        <v>tier - 3</v>
      </c>
      <c r="P946" s="11" t="str">
        <f>VLOOKUP(Table3[[#This Row],[city tier2]],Table3[city tier2],1,FALSE)</f>
        <v>tier - 3</v>
      </c>
      <c r="Q946" s="11" t="str">
        <f>VLOOKUP(Table3[[#This Row],[state id2]],Table3[state id2],1,FALSE)</f>
        <v>R1012</v>
      </c>
      <c r="R946" s="11">
        <f t="shared" si="28"/>
        <v>-1.4459378167239667E-2</v>
      </c>
      <c r="S946" s="11">
        <f t="shared" si="29"/>
        <v>7.6811899753236351E-2</v>
      </c>
    </row>
    <row r="947" spans="1:19" x14ac:dyDescent="0.25">
      <c r="A947" s="20" t="str">
        <f>VLOOKUP('Customer Names'!A947,'Customer Names'!A947:A3282,1,FALSE)</f>
        <v>Id946</v>
      </c>
      <c r="B947" s="20" t="str">
        <f>VLOOKUP(Table6[[#This Row],[NAME]],Table6[NAME],1,FALSE)</f>
        <v>John</v>
      </c>
      <c r="C947" s="11">
        <f>VLOOKUP(Table4[[#This Row],[BMI]],Table4[BMI],1,FALSE)</f>
        <v>38.39</v>
      </c>
      <c r="D947" s="11">
        <f>VLOOKUP(Table4[[#This Row],[HBA1C]],Table4[HBA1C],1,FALSE)</f>
        <v>8.33</v>
      </c>
      <c r="E947" s="11" t="str">
        <f>VLOOKUP(Table4[[#This Row],[Any Transplants]],Table4[Any Transplants],1,FALSE)</f>
        <v>No</v>
      </c>
      <c r="F947" s="11" t="str">
        <f>VLOOKUP(Table4[[#This Row],[Cancer history]],Table4[Cancer history],1,FALSE)</f>
        <v>No</v>
      </c>
      <c r="G947" s="11" t="str">
        <f>VLOOKUP(Table4[[#This Row],[Smoker2]],Table4[Smoker2],1,FALSE)</f>
        <v>NO</v>
      </c>
      <c r="H947" s="11" t="str">
        <f>VLOOKUP(Table4[[#This Row],[Heart Issues]],Table4[Heart Issues],1,FALSE)</f>
        <v>yes</v>
      </c>
      <c r="I947" s="11">
        <f>VLOOKUP(Table4[[#This Row],[Number of Major Surgeries]],Table4[Number of Major Surgeries],1,FALSE)</f>
        <v>1</v>
      </c>
      <c r="J947" s="11" t="str">
        <f>VLOOKUP('Medical Examinations'!M947,'Medical Examinations'!M947:M3281,1,FALSE)</f>
        <v>obesity</v>
      </c>
      <c r="K947" s="11" t="str">
        <f>VLOOKUP('Medical Examinations'!N947,'Medical Examinations'!N947:N3281,1,FALSE)</f>
        <v>diabetes</v>
      </c>
      <c r="L947" s="11" t="str">
        <f>VLOOKUP(Table3[[#This Row],[date of birth]],Table3[date of birth],1,FALSE)</f>
        <v>9-Oct-1976</v>
      </c>
      <c r="M947" s="11">
        <f>VLOOKUP(Table3[[#This Row],[age]],Table3[age],1,FALSE)</f>
        <v>46</v>
      </c>
      <c r="N947" s="65">
        <f>VLOOKUP(Table3[[#This Row],[charges2]],Table3[charges2],1,FALSE)</f>
        <v>7662.47</v>
      </c>
      <c r="O947" s="11" t="str">
        <f>VLOOKUP(Table3[[#This Row],[HOSPITAL TIER2]],Table3[HOSPITAL TIER2],1,FALSE)</f>
        <v>tier - 2</v>
      </c>
      <c r="P947" s="11" t="str">
        <f>VLOOKUP(Table3[[#This Row],[city tier2]],Table3[city tier2],1,FALSE)</f>
        <v>tier - 1</v>
      </c>
      <c r="Q947" s="11" t="str">
        <f>VLOOKUP(Table3[[#This Row],[state id2]],Table3[state id2],1,FALSE)</f>
        <v>R1011</v>
      </c>
      <c r="R947" s="11">
        <f t="shared" si="28"/>
        <v>-1.4440481160804566E-2</v>
      </c>
      <c r="S947" s="11">
        <f t="shared" si="29"/>
        <v>7.7139788908939216E-2</v>
      </c>
    </row>
    <row r="948" spans="1:19" x14ac:dyDescent="0.25">
      <c r="A948" s="20" t="str">
        <f>VLOOKUP('Customer Names'!A948,'Customer Names'!A948:A3283,1,FALSE)</f>
        <v>Id947</v>
      </c>
      <c r="B948" s="20" t="str">
        <f>VLOOKUP(Table6[[#This Row],[NAME]],Table6[NAME],1,FALSE)</f>
        <v>Antony G</v>
      </c>
      <c r="C948" s="11">
        <f>VLOOKUP(Table4[[#This Row],[BMI]],Table4[BMI],1,FALSE)</f>
        <v>25.87</v>
      </c>
      <c r="D948" s="11">
        <f>VLOOKUP(Table4[[#This Row],[HBA1C]],Table4[HBA1C],1,FALSE)</f>
        <v>5.63</v>
      </c>
      <c r="E948" s="11" t="str">
        <f>VLOOKUP(Table4[[#This Row],[Any Transplants]],Table4[Any Transplants],1,FALSE)</f>
        <v>No</v>
      </c>
      <c r="F948" s="11" t="str">
        <f>VLOOKUP(Table4[[#This Row],[Cancer history]],Table4[Cancer history],1,FALSE)</f>
        <v>No</v>
      </c>
      <c r="G948" s="11" t="str">
        <f>VLOOKUP(Table4[[#This Row],[Smoker2]],Table4[Smoker2],1,FALSE)</f>
        <v>NO</v>
      </c>
      <c r="H948" s="11" t="str">
        <f>VLOOKUP(Table4[[#This Row],[Heart Issues]],Table4[Heart Issues],1,FALSE)</f>
        <v>yes</v>
      </c>
      <c r="I948" s="11">
        <f>VLOOKUP(Table4[[#This Row],[Number of Major Surgeries]],Table4[Number of Major Surgeries],1,FALSE)</f>
        <v>1</v>
      </c>
      <c r="J948" s="11" t="str">
        <f>VLOOKUP('Medical Examinations'!M948,'Medical Examinations'!M948:M3282,1,FALSE)</f>
        <v>over weight</v>
      </c>
      <c r="K948" s="11" t="str">
        <f>VLOOKUP('Medical Examinations'!N948,'Medical Examinations'!N948:N3282,1,FALSE)</f>
        <v>normal</v>
      </c>
      <c r="L948" s="11" t="str">
        <f>VLOOKUP(Table3[[#This Row],[date of birth]],Table3[date of birth],1,FALSE)</f>
        <v>24-Nov-1996</v>
      </c>
      <c r="M948" s="11">
        <f>VLOOKUP(Table3[[#This Row],[age]],Table3[age],1,FALSE)</f>
        <v>26</v>
      </c>
      <c r="N948" s="65">
        <f>VLOOKUP(Table3[[#This Row],[charges2]],Table3[charges2],1,FALSE)</f>
        <v>7670.75</v>
      </c>
      <c r="O948" s="11" t="str">
        <f>VLOOKUP(Table3[[#This Row],[HOSPITAL TIER2]],Table3[HOSPITAL TIER2],1,FALSE)</f>
        <v>tier - 2</v>
      </c>
      <c r="P948" s="11" t="str">
        <f>VLOOKUP(Table3[[#This Row],[city tier2]],Table3[city tier2],1,FALSE)</f>
        <v>tier - 2</v>
      </c>
      <c r="Q948" s="11" t="str">
        <f>VLOOKUP(Table3[[#This Row],[state id2]],Table3[state id2],1,FALSE)</f>
        <v>R1022</v>
      </c>
      <c r="R948" s="11">
        <f t="shared" si="28"/>
        <v>-1.4525389449802023E-2</v>
      </c>
      <c r="S948" s="11">
        <f t="shared" si="29"/>
        <v>7.7108860935374335E-2</v>
      </c>
    </row>
    <row r="949" spans="1:19" x14ac:dyDescent="0.25">
      <c r="A949" s="20" t="str">
        <f>VLOOKUP('Customer Names'!A949,'Customer Names'!A949:A3284,1,FALSE)</f>
        <v>Id948</v>
      </c>
      <c r="B949" s="20" t="str">
        <f>VLOOKUP(Table6[[#This Row],[NAME]],Table6[NAME],1,FALSE)</f>
        <v>Eric</v>
      </c>
      <c r="C949" s="11">
        <f>VLOOKUP(Table4[[#This Row],[BMI]],Table4[BMI],1,FALSE)</f>
        <v>43.7</v>
      </c>
      <c r="D949" s="11">
        <f>VLOOKUP(Table4[[#This Row],[HBA1C]],Table4[HBA1C],1,FALSE)</f>
        <v>7.23</v>
      </c>
      <c r="E949" s="11" t="str">
        <f>VLOOKUP(Table4[[#This Row],[Any Transplants]],Table4[Any Transplants],1,FALSE)</f>
        <v>No</v>
      </c>
      <c r="F949" s="11" t="str">
        <f>VLOOKUP(Table4[[#This Row],[Cancer history]],Table4[Cancer history],1,FALSE)</f>
        <v>No</v>
      </c>
      <c r="G949" s="11" t="str">
        <f>VLOOKUP(Table4[[#This Row],[Smoker2]],Table4[Smoker2],1,FALSE)</f>
        <v>NO</v>
      </c>
      <c r="H949" s="11" t="str">
        <f>VLOOKUP(Table4[[#This Row],[Heart Issues]],Table4[Heart Issues],1,FALSE)</f>
        <v>No</v>
      </c>
      <c r="I949" s="11">
        <f>VLOOKUP(Table4[[#This Row],[Number of Major Surgeries]],Table4[Number of Major Surgeries],1,FALSE)</f>
        <v>0</v>
      </c>
      <c r="J949" s="11" t="str">
        <f>VLOOKUP('Medical Examinations'!M949,'Medical Examinations'!M949:M3283,1,FALSE)</f>
        <v>obesity</v>
      </c>
      <c r="K949" s="11" t="str">
        <f>VLOOKUP('Medical Examinations'!N949,'Medical Examinations'!N949:N3283,1,FALSE)</f>
        <v>diabetes</v>
      </c>
      <c r="L949" s="11" t="str">
        <f>VLOOKUP(Table3[[#This Row],[date of birth]],Table3[date of birth],1,FALSE)</f>
        <v>13-Sep-1995</v>
      </c>
      <c r="M949" s="11">
        <f>VLOOKUP(Table3[[#This Row],[age]],Table3[age],1,FALSE)</f>
        <v>27</v>
      </c>
      <c r="N949" s="65">
        <f>VLOOKUP(Table3[[#This Row],[charges2]],Table3[charges2],1,FALSE)</f>
        <v>7676.4</v>
      </c>
      <c r="O949" s="11" t="str">
        <f>VLOOKUP(Table3[[#This Row],[HOSPITAL TIER2]],Table3[HOSPITAL TIER2],1,FALSE)</f>
        <v>tier - 2</v>
      </c>
      <c r="P949" s="11" t="str">
        <f>VLOOKUP(Table3[[#This Row],[city tier2]],Table3[city tier2],1,FALSE)</f>
        <v>tier - 1</v>
      </c>
      <c r="Q949" s="11" t="str">
        <f>VLOOKUP(Table3[[#This Row],[state id2]],Table3[state id2],1,FALSE)</f>
        <v>R1012</v>
      </c>
      <c r="R949" s="11">
        <f t="shared" si="28"/>
        <v>-1.4929552541820075E-2</v>
      </c>
      <c r="S949" s="11">
        <f t="shared" si="29"/>
        <v>7.6813356754134407E-2</v>
      </c>
    </row>
    <row r="950" spans="1:19" x14ac:dyDescent="0.25">
      <c r="A950" s="20" t="str">
        <f>VLOOKUP('Customer Names'!A950,'Customer Names'!A950:A3285,1,FALSE)</f>
        <v>Id949</v>
      </c>
      <c r="B950" s="20" t="str">
        <f>VLOOKUP(Table6[[#This Row],[NAME]],Table6[NAME],1,FALSE)</f>
        <v>Erik</v>
      </c>
      <c r="C950" s="11">
        <f>VLOOKUP(Table4[[#This Row],[BMI]],Table4[BMI],1,FALSE)</f>
        <v>40.945</v>
      </c>
      <c r="D950" s="11">
        <f>VLOOKUP(Table4[[#This Row],[HBA1C]],Table4[HBA1C],1,FALSE)</f>
        <v>10.57</v>
      </c>
      <c r="E950" s="11" t="str">
        <f>VLOOKUP(Table4[[#This Row],[Any Transplants]],Table4[Any Transplants],1,FALSE)</f>
        <v>No</v>
      </c>
      <c r="F950" s="11" t="str">
        <f>VLOOKUP(Table4[[#This Row],[Cancer history]],Table4[Cancer history],1,FALSE)</f>
        <v>No</v>
      </c>
      <c r="G950" s="11" t="str">
        <f>VLOOKUP(Table4[[#This Row],[Smoker2]],Table4[Smoker2],1,FALSE)</f>
        <v>NO</v>
      </c>
      <c r="H950" s="11" t="str">
        <f>VLOOKUP(Table4[[#This Row],[Heart Issues]],Table4[Heart Issues],1,FALSE)</f>
        <v>No</v>
      </c>
      <c r="I950" s="11">
        <f>VLOOKUP(Table4[[#This Row],[Number of Major Surgeries]],Table4[Number of Major Surgeries],1,FALSE)</f>
        <v>0</v>
      </c>
      <c r="J950" s="11" t="str">
        <f>VLOOKUP('Medical Examinations'!M950,'Medical Examinations'!M950:M3284,1,FALSE)</f>
        <v>obesity</v>
      </c>
      <c r="K950" s="11" t="str">
        <f>VLOOKUP('Medical Examinations'!N950,'Medical Examinations'!N950:N3284,1,FALSE)</f>
        <v>diabetes</v>
      </c>
      <c r="L950" s="11" t="str">
        <f>VLOOKUP(Table3[[#This Row],[date of birth]],Table3[date of birth],1,FALSE)</f>
        <v>11-Oct-1971</v>
      </c>
      <c r="M950" s="11">
        <f>VLOOKUP(Table3[[#This Row],[age]],Table3[age],1,FALSE)</f>
        <v>51</v>
      </c>
      <c r="N950" s="65">
        <f>VLOOKUP(Table3[[#This Row],[charges2]],Table3[charges2],1,FALSE)</f>
        <v>7680.92</v>
      </c>
      <c r="O950" s="11" t="str">
        <f>VLOOKUP(Table3[[#This Row],[HOSPITAL TIER2]],Table3[HOSPITAL TIER2],1,FALSE)</f>
        <v>tier - 2</v>
      </c>
      <c r="P950" s="11" t="str">
        <f>VLOOKUP(Table3[[#This Row],[city tier2]],Table3[city tier2],1,FALSE)</f>
        <v>tier - 1</v>
      </c>
      <c r="Q950" s="11" t="str">
        <f>VLOOKUP(Table3[[#This Row],[state id2]],Table3[state id2],1,FALSE)</f>
        <v>R1013</v>
      </c>
      <c r="R950" s="11">
        <f t="shared" si="28"/>
        <v>-1.2873036614907353E-2</v>
      </c>
      <c r="S950" s="11">
        <f t="shared" si="29"/>
        <v>7.7333160594938125E-2</v>
      </c>
    </row>
    <row r="951" spans="1:19" x14ac:dyDescent="0.25">
      <c r="A951" s="20" t="str">
        <f>VLOOKUP('Customer Names'!A951,'Customer Names'!A951:A3286,1,FALSE)</f>
        <v>Id950</v>
      </c>
      <c r="B951" s="20" t="str">
        <f>VLOOKUP(Table6[[#This Row],[NAME]],Table6[NAME],1,FALSE)</f>
        <v>Matthew T</v>
      </c>
      <c r="C951" s="11">
        <f>VLOOKUP(Table4[[#This Row],[BMI]],Table4[BMI],1,FALSE)</f>
        <v>27.94</v>
      </c>
      <c r="D951" s="11">
        <f>VLOOKUP(Table4[[#This Row],[HBA1C]],Table4[HBA1C],1,FALSE)</f>
        <v>7.92</v>
      </c>
      <c r="E951" s="11" t="str">
        <f>VLOOKUP(Table4[[#This Row],[Any Transplants]],Table4[Any Transplants],1,FALSE)</f>
        <v>No</v>
      </c>
      <c r="F951" s="11" t="str">
        <f>VLOOKUP(Table4[[#This Row],[Cancer history]],Table4[Cancer history],1,FALSE)</f>
        <v>No</v>
      </c>
      <c r="G951" s="11" t="str">
        <f>VLOOKUP(Table4[[#This Row],[Smoker2]],Table4[Smoker2],1,FALSE)</f>
        <v>NO</v>
      </c>
      <c r="H951" s="11" t="str">
        <f>VLOOKUP(Table4[[#This Row],[Heart Issues]],Table4[Heart Issues],1,FALSE)</f>
        <v>No</v>
      </c>
      <c r="I951" s="11">
        <f>VLOOKUP(Table4[[#This Row],[Number of Major Surgeries]],Table4[Number of Major Surgeries],1,FALSE)</f>
        <v>0</v>
      </c>
      <c r="J951" s="11" t="str">
        <f>VLOOKUP('Medical Examinations'!M951,'Medical Examinations'!M951:M3285,1,FALSE)</f>
        <v>over weight</v>
      </c>
      <c r="K951" s="11" t="str">
        <f>VLOOKUP('Medical Examinations'!N951,'Medical Examinations'!N951:N3285,1,FALSE)</f>
        <v>diabetes</v>
      </c>
      <c r="L951" s="11" t="str">
        <f>VLOOKUP(Table3[[#This Row],[date of birth]],Table3[date of birth],1,FALSE)</f>
        <v>19-Dec-1981</v>
      </c>
      <c r="M951" s="11">
        <f>VLOOKUP(Table3[[#This Row],[age]],Table3[age],1,FALSE)</f>
        <v>41</v>
      </c>
      <c r="N951" s="65">
        <f>VLOOKUP(Table3[[#This Row],[charges2]],Table3[charges2],1,FALSE)</f>
        <v>7681.17</v>
      </c>
      <c r="O951" s="11" t="str">
        <f>VLOOKUP(Table3[[#This Row],[HOSPITAL TIER2]],Table3[HOSPITAL TIER2],1,FALSE)</f>
        <v>tier - 2</v>
      </c>
      <c r="P951" s="11" t="str">
        <f>VLOOKUP(Table3[[#This Row],[city tier2]],Table3[city tier2],1,FALSE)</f>
        <v>tier - 2</v>
      </c>
      <c r="Q951" s="11" t="str">
        <f>VLOOKUP(Table3[[#This Row],[state id2]],Table3[state id2],1,FALSE)</f>
        <v>R1020</v>
      </c>
      <c r="R951" s="11">
        <f t="shared" si="28"/>
        <v>-1.3456253377031605E-2</v>
      </c>
      <c r="S951" s="11">
        <f t="shared" si="29"/>
        <v>7.6744988438534487E-2</v>
      </c>
    </row>
    <row r="952" spans="1:19" x14ac:dyDescent="0.25">
      <c r="A952" s="20" t="str">
        <f>VLOOKUP('Customer Names'!A952,'Customer Names'!A952:A3287,1,FALSE)</f>
        <v>Id951</v>
      </c>
      <c r="B952" s="20" t="str">
        <f>VLOOKUP(Table6[[#This Row],[NAME]],Table6[NAME],1,FALSE)</f>
        <v>Cassandra</v>
      </c>
      <c r="C952" s="11">
        <f>VLOOKUP(Table4[[#This Row],[BMI]],Table4[BMI],1,FALSE)</f>
        <v>31.9</v>
      </c>
      <c r="D952" s="11">
        <f>VLOOKUP(Table4[[#This Row],[HBA1C]],Table4[HBA1C],1,FALSE)</f>
        <v>10.119999999999999</v>
      </c>
      <c r="E952" s="11" t="str">
        <f>VLOOKUP(Table4[[#This Row],[Any Transplants]],Table4[Any Transplants],1,FALSE)</f>
        <v>No</v>
      </c>
      <c r="F952" s="11" t="str">
        <f>VLOOKUP(Table4[[#This Row],[Cancer history]],Table4[Cancer history],1,FALSE)</f>
        <v>No</v>
      </c>
      <c r="G952" s="11" t="str">
        <f>VLOOKUP(Table4[[#This Row],[Smoker2]],Table4[Smoker2],1,FALSE)</f>
        <v>NO</v>
      </c>
      <c r="H952" s="11" t="str">
        <f>VLOOKUP(Table4[[#This Row],[Heart Issues]],Table4[Heart Issues],1,FALSE)</f>
        <v>No</v>
      </c>
      <c r="I952" s="11">
        <f>VLOOKUP(Table4[[#This Row],[Number of Major Surgeries]],Table4[Number of Major Surgeries],1,FALSE)</f>
        <v>2</v>
      </c>
      <c r="J952" s="11" t="str">
        <f>VLOOKUP('Medical Examinations'!M952,'Medical Examinations'!M952:M3286,1,FALSE)</f>
        <v>obesity</v>
      </c>
      <c r="K952" s="11" t="str">
        <f>VLOOKUP('Medical Examinations'!N952,'Medical Examinations'!N952:N3286,1,FALSE)</f>
        <v>diabetes</v>
      </c>
      <c r="L952" s="11" t="str">
        <f>VLOOKUP(Table3[[#This Row],[date of birth]],Table3[date of birth],1,FALSE)</f>
        <v>18-Dec-1982</v>
      </c>
      <c r="M952" s="11">
        <f>VLOOKUP(Table3[[#This Row],[age]],Table3[age],1,FALSE)</f>
        <v>40</v>
      </c>
      <c r="N952" s="65">
        <f>VLOOKUP(Table3[[#This Row],[charges2]],Table3[charges2],1,FALSE)</f>
        <v>7682.67</v>
      </c>
      <c r="O952" s="11" t="str">
        <f>VLOOKUP(Table3[[#This Row],[HOSPITAL TIER2]],Table3[HOSPITAL TIER2],1,FALSE)</f>
        <v>tier - 2</v>
      </c>
      <c r="P952" s="11" t="str">
        <f>VLOOKUP(Table3[[#This Row],[city tier2]],Table3[city tier2],1,FALSE)</f>
        <v>tier - 1</v>
      </c>
      <c r="Q952" s="11" t="str">
        <f>VLOOKUP(Table3[[#This Row],[state id2]],Table3[state id2],1,FALSE)</f>
        <v>R1013</v>
      </c>
      <c r="R952" s="11">
        <f t="shared" si="28"/>
        <v>-1.3475393930363374E-2</v>
      </c>
      <c r="S952" s="11">
        <f t="shared" si="29"/>
        <v>7.6943325436487908E-2</v>
      </c>
    </row>
    <row r="953" spans="1:19" x14ac:dyDescent="0.25">
      <c r="A953" s="20" t="str">
        <f>VLOOKUP('Customer Names'!A953,'Customer Names'!A953:A3288,1,FALSE)</f>
        <v>Id952</v>
      </c>
      <c r="B953" s="20" t="str">
        <f>VLOOKUP(Table6[[#This Row],[NAME]],Table6[NAME],1,FALSE)</f>
        <v>Rosemary C</v>
      </c>
      <c r="C953" s="11">
        <f>VLOOKUP(Table4[[#This Row],[BMI]],Table4[BMI],1,FALSE)</f>
        <v>31.64</v>
      </c>
      <c r="D953" s="11">
        <f>VLOOKUP(Table4[[#This Row],[HBA1C]],Table4[HBA1C],1,FALSE)</f>
        <v>7.91</v>
      </c>
      <c r="E953" s="11" t="str">
        <f>VLOOKUP(Table4[[#This Row],[Any Transplants]],Table4[Any Transplants],1,FALSE)</f>
        <v>No</v>
      </c>
      <c r="F953" s="11" t="str">
        <f>VLOOKUP(Table4[[#This Row],[Cancer history]],Table4[Cancer history],1,FALSE)</f>
        <v>No</v>
      </c>
      <c r="G953" s="11" t="str">
        <f>VLOOKUP(Table4[[#This Row],[Smoker2]],Table4[Smoker2],1,FALSE)</f>
        <v>NO</v>
      </c>
      <c r="H953" s="11" t="str">
        <f>VLOOKUP(Table4[[#This Row],[Heart Issues]],Table4[Heart Issues],1,FALSE)</f>
        <v>No</v>
      </c>
      <c r="I953" s="11">
        <f>VLOOKUP(Table4[[#This Row],[Number of Major Surgeries]],Table4[Number of Major Surgeries],1,FALSE)</f>
        <v>0</v>
      </c>
      <c r="J953" s="11" t="str">
        <f>VLOOKUP('Medical Examinations'!M953,'Medical Examinations'!M953:M3287,1,FALSE)</f>
        <v>obesity</v>
      </c>
      <c r="K953" s="11" t="str">
        <f>VLOOKUP('Medical Examinations'!N953,'Medical Examinations'!N953:N3287,1,FALSE)</f>
        <v>diabetes</v>
      </c>
      <c r="L953" s="11" t="str">
        <f>VLOOKUP(Table3[[#This Row],[date of birth]],Table3[date of birth],1,FALSE)</f>
        <v>12-Jul-1987</v>
      </c>
      <c r="M953" s="11">
        <f>VLOOKUP(Table3[[#This Row],[age]],Table3[age],1,FALSE)</f>
        <v>35</v>
      </c>
      <c r="N953" s="65">
        <f>VLOOKUP(Table3[[#This Row],[charges2]],Table3[charges2],1,FALSE)</f>
        <v>7684.62</v>
      </c>
      <c r="O953" s="11" t="str">
        <f>VLOOKUP(Table3[[#This Row],[HOSPITAL TIER2]],Table3[HOSPITAL TIER2],1,FALSE)</f>
        <v>tier - 2</v>
      </c>
      <c r="P953" s="11" t="str">
        <f>VLOOKUP(Table3[[#This Row],[city tier2]],Table3[city tier2],1,FALSE)</f>
        <v>tier - 3</v>
      </c>
      <c r="Q953" s="11" t="str">
        <f>VLOOKUP(Table3[[#This Row],[state id2]],Table3[state id2],1,FALSE)</f>
        <v>R1021</v>
      </c>
      <c r="R953" s="11">
        <f t="shared" si="28"/>
        <v>-1.3348087662541506E-2</v>
      </c>
      <c r="S953" s="11">
        <f t="shared" si="29"/>
        <v>7.7571946567406139E-2</v>
      </c>
    </row>
    <row r="954" spans="1:19" x14ac:dyDescent="0.25">
      <c r="A954" s="20" t="str">
        <f>VLOOKUP('Customer Names'!A954,'Customer Names'!A954:A3289,1,FALSE)</f>
        <v>Id953</v>
      </c>
      <c r="B954" s="20" t="str">
        <f>VLOOKUP(Table6[[#This Row],[NAME]],Table6[NAME],1,FALSE)</f>
        <v>Carrie A.</v>
      </c>
      <c r="C954" s="11">
        <f>VLOOKUP(Table4[[#This Row],[BMI]],Table4[BMI],1,FALSE)</f>
        <v>46.7</v>
      </c>
      <c r="D954" s="11">
        <f>VLOOKUP(Table4[[#This Row],[HBA1C]],Table4[HBA1C],1,FALSE)</f>
        <v>10.9</v>
      </c>
      <c r="E954" s="11" t="str">
        <f>VLOOKUP(Table4[[#This Row],[Any Transplants]],Table4[Any Transplants],1,FALSE)</f>
        <v>No</v>
      </c>
      <c r="F954" s="11" t="str">
        <f>VLOOKUP(Table4[[#This Row],[Cancer history]],Table4[Cancer history],1,FALSE)</f>
        <v>No</v>
      </c>
      <c r="G954" s="11" t="str">
        <f>VLOOKUP(Table4[[#This Row],[Smoker2]],Table4[Smoker2],1,FALSE)</f>
        <v>NO</v>
      </c>
      <c r="H954" s="11" t="str">
        <f>VLOOKUP(Table4[[#This Row],[Heart Issues]],Table4[Heart Issues],1,FALSE)</f>
        <v>No</v>
      </c>
      <c r="I954" s="11">
        <f>VLOOKUP(Table4[[#This Row],[Number of Major Surgeries]],Table4[Number of Major Surgeries],1,FALSE)</f>
        <v>0</v>
      </c>
      <c r="J954" s="11" t="str">
        <f>VLOOKUP('Medical Examinations'!M954,'Medical Examinations'!M954:M3288,1,FALSE)</f>
        <v>obesity</v>
      </c>
      <c r="K954" s="11" t="str">
        <f>VLOOKUP('Medical Examinations'!N954,'Medical Examinations'!N954:N3288,1,FALSE)</f>
        <v>diabetes</v>
      </c>
      <c r="L954" s="11" t="str">
        <f>VLOOKUP(Table3[[#This Row],[date of birth]],Table3[date of birth],1,FALSE)</f>
        <v>29-Dec-1978</v>
      </c>
      <c r="M954" s="11">
        <f>VLOOKUP(Table3[[#This Row],[age]],Table3[age],1,FALSE)</f>
        <v>44</v>
      </c>
      <c r="N954" s="65">
        <f>VLOOKUP(Table3[[#This Row],[charges2]],Table3[charges2],1,FALSE)</f>
        <v>7726.85</v>
      </c>
      <c r="O954" s="11" t="str">
        <f>VLOOKUP(Table3[[#This Row],[HOSPITAL TIER2]],Table3[HOSPITAL TIER2],1,FALSE)</f>
        <v>tier - 1</v>
      </c>
      <c r="P954" s="11" t="str">
        <f>VLOOKUP(Table3[[#This Row],[city tier2]],Table3[city tier2],1,FALSE)</f>
        <v>tier - 2</v>
      </c>
      <c r="Q954" s="11" t="str">
        <f>VLOOKUP(Table3[[#This Row],[state id2]],Table3[state id2],1,FALSE)</f>
        <v>R1011</v>
      </c>
      <c r="R954" s="11">
        <f t="shared" si="28"/>
        <v>-1.3113826412108027E-2</v>
      </c>
      <c r="S954" s="11">
        <f t="shared" si="29"/>
        <v>7.8053508167634844E-2</v>
      </c>
    </row>
    <row r="955" spans="1:19" x14ac:dyDescent="0.25">
      <c r="A955" s="20" t="str">
        <f>VLOOKUP('Customer Names'!A955,'Customer Names'!A955:A3290,1,FALSE)</f>
        <v>Id954</v>
      </c>
      <c r="B955" s="20" t="str">
        <f>VLOOKUP(Table6[[#This Row],[NAME]],Table6[NAME],1,FALSE)</f>
        <v>Gerardo Sr.</v>
      </c>
      <c r="C955" s="11">
        <f>VLOOKUP(Table4[[#This Row],[BMI]],Table4[BMI],1,FALSE)</f>
        <v>18.335000000000001</v>
      </c>
      <c r="D955" s="11">
        <f>VLOOKUP(Table4[[#This Row],[HBA1C]],Table4[HBA1C],1,FALSE)</f>
        <v>11.83</v>
      </c>
      <c r="E955" s="11" t="str">
        <f>VLOOKUP(Table4[[#This Row],[Any Transplants]],Table4[Any Transplants],1,FALSE)</f>
        <v>No</v>
      </c>
      <c r="F955" s="11" t="str">
        <f>VLOOKUP(Table4[[#This Row],[Cancer history]],Table4[Cancer history],1,FALSE)</f>
        <v>No</v>
      </c>
      <c r="G955" s="11" t="str">
        <f>VLOOKUP(Table4[[#This Row],[Smoker2]],Table4[Smoker2],1,FALSE)</f>
        <v>NO</v>
      </c>
      <c r="H955" s="11" t="str">
        <f>VLOOKUP(Table4[[#This Row],[Heart Issues]],Table4[Heart Issues],1,FALSE)</f>
        <v>No</v>
      </c>
      <c r="I955" s="11">
        <f>VLOOKUP(Table4[[#This Row],[Number of Major Surgeries]],Table4[Number of Major Surgeries],1,FALSE)</f>
        <v>0</v>
      </c>
      <c r="J955" s="11" t="str">
        <f>VLOOKUP('Medical Examinations'!M955,'Medical Examinations'!M955:M3289,1,FALSE)</f>
        <v>underweight</v>
      </c>
      <c r="K955" s="11" t="str">
        <f>VLOOKUP('Medical Examinations'!N955,'Medical Examinations'!N955:N3289,1,FALSE)</f>
        <v>diabetes</v>
      </c>
      <c r="L955" s="11" t="str">
        <f>VLOOKUP(Table3[[#This Row],[date of birth]],Table3[date of birth],1,FALSE)</f>
        <v>2-Jun-1979</v>
      </c>
      <c r="M955" s="11">
        <f>VLOOKUP(Table3[[#This Row],[age]],Table3[age],1,FALSE)</f>
        <v>44</v>
      </c>
      <c r="N955" s="65">
        <f>VLOOKUP(Table3[[#This Row],[charges2]],Table3[charges2],1,FALSE)</f>
        <v>7727.25</v>
      </c>
      <c r="O955" s="11" t="str">
        <f>VLOOKUP(Table3[[#This Row],[HOSPITAL TIER2]],Table3[HOSPITAL TIER2],1,FALSE)</f>
        <v>tier - 2</v>
      </c>
      <c r="P955" s="11" t="str">
        <f>VLOOKUP(Table3[[#This Row],[city tier2]],Table3[city tier2],1,FALSE)</f>
        <v>tier - 3</v>
      </c>
      <c r="Q955" s="11" t="str">
        <f>VLOOKUP(Table3[[#This Row],[state id2]],Table3[state id2],1,FALSE)</f>
        <v>R1012</v>
      </c>
      <c r="R955" s="11">
        <f t="shared" si="28"/>
        <v>-1.2998352682775634E-2</v>
      </c>
      <c r="S955" s="11">
        <f t="shared" si="29"/>
        <v>7.8320814774437919E-2</v>
      </c>
    </row>
    <row r="956" spans="1:19" x14ac:dyDescent="0.25">
      <c r="A956" s="20" t="str">
        <f>VLOOKUP('Customer Names'!A956,'Customer Names'!A956:A3291,1,FALSE)</f>
        <v>Id955</v>
      </c>
      <c r="B956" s="20" t="str">
        <f>VLOOKUP(Table6[[#This Row],[NAME]],Table6[NAME],1,FALSE)</f>
        <v>Matthew R.</v>
      </c>
      <c r="C956" s="11">
        <f>VLOOKUP(Table4[[#This Row],[BMI]],Table4[BMI],1,FALSE)</f>
        <v>31.24</v>
      </c>
      <c r="D956" s="11">
        <f>VLOOKUP(Table4[[#This Row],[HBA1C]],Table4[HBA1C],1,FALSE)</f>
        <v>7.42</v>
      </c>
      <c r="E956" s="11" t="str">
        <f>VLOOKUP(Table4[[#This Row],[Any Transplants]],Table4[Any Transplants],1,FALSE)</f>
        <v>No</v>
      </c>
      <c r="F956" s="11" t="str">
        <f>VLOOKUP(Table4[[#This Row],[Cancer history]],Table4[Cancer history],1,FALSE)</f>
        <v>No</v>
      </c>
      <c r="G956" s="11" t="str">
        <f>VLOOKUP(Table4[[#This Row],[Smoker2]],Table4[Smoker2],1,FALSE)</f>
        <v>NO</v>
      </c>
      <c r="H956" s="11" t="str">
        <f>VLOOKUP(Table4[[#This Row],[Heart Issues]],Table4[Heart Issues],1,FALSE)</f>
        <v>yes</v>
      </c>
      <c r="I956" s="11">
        <f>VLOOKUP(Table4[[#This Row],[Number of Major Surgeries]],Table4[Number of Major Surgeries],1,FALSE)</f>
        <v>2</v>
      </c>
      <c r="J956" s="11" t="str">
        <f>VLOOKUP('Medical Examinations'!M956,'Medical Examinations'!M956:M3290,1,FALSE)</f>
        <v>obesity</v>
      </c>
      <c r="K956" s="11" t="str">
        <f>VLOOKUP('Medical Examinations'!N956,'Medical Examinations'!N956:N3290,1,FALSE)</f>
        <v>diabetes</v>
      </c>
      <c r="L956" s="11" t="str">
        <f>VLOOKUP(Table3[[#This Row],[date of birth]],Table3[date of birth],1,FALSE)</f>
        <v>10-Sep-1980</v>
      </c>
      <c r="M956" s="11">
        <f>VLOOKUP(Table3[[#This Row],[age]],Table3[age],1,FALSE)</f>
        <v>42</v>
      </c>
      <c r="N956" s="65">
        <f>VLOOKUP(Table3[[#This Row],[charges2]],Table3[charges2],1,FALSE)</f>
        <v>7729.65</v>
      </c>
      <c r="O956" s="11" t="str">
        <f>VLOOKUP(Table3[[#This Row],[HOSPITAL TIER2]],Table3[HOSPITAL TIER2],1,FALSE)</f>
        <v>tier - 3</v>
      </c>
      <c r="P956" s="11" t="str">
        <f>VLOOKUP(Table3[[#This Row],[city tier2]],Table3[city tier2],1,FALSE)</f>
        <v>tier - 1</v>
      </c>
      <c r="Q956" s="11" t="str">
        <f>VLOOKUP(Table3[[#This Row],[state id2]],Table3[state id2],1,FALSE)</f>
        <v>R1016</v>
      </c>
      <c r="R956" s="11">
        <f t="shared" si="28"/>
        <v>-1.3087012819011147E-2</v>
      </c>
      <c r="S956" s="11">
        <f t="shared" si="29"/>
        <v>7.8677881840241645E-2</v>
      </c>
    </row>
    <row r="957" spans="1:19" x14ac:dyDescent="0.25">
      <c r="A957" s="20" t="str">
        <f>VLOOKUP('Customer Names'!A957,'Customer Names'!A957:A3292,1,FALSE)</f>
        <v>Id956</v>
      </c>
      <c r="B957" s="20" t="str">
        <f>VLOOKUP(Table6[[#This Row],[NAME]],Table6[NAME],1,FALSE)</f>
        <v>.  Meghan E</v>
      </c>
      <c r="C957" s="11">
        <f>VLOOKUP(Table4[[#This Row],[BMI]],Table4[BMI],1,FALSE)</f>
        <v>39.22</v>
      </c>
      <c r="D957" s="11">
        <f>VLOOKUP(Table4[[#This Row],[HBA1C]],Table4[HBA1C],1,FALSE)</f>
        <v>5.62</v>
      </c>
      <c r="E957" s="11" t="str">
        <f>VLOOKUP(Table4[[#This Row],[Any Transplants]],Table4[Any Transplants],1,FALSE)</f>
        <v>No</v>
      </c>
      <c r="F957" s="11" t="str">
        <f>VLOOKUP(Table4[[#This Row],[Cancer history]],Table4[Cancer history],1,FALSE)</f>
        <v>No</v>
      </c>
      <c r="G957" s="11" t="str">
        <f>VLOOKUP(Table4[[#This Row],[Smoker2]],Table4[Smoker2],1,FALSE)</f>
        <v>NO</v>
      </c>
      <c r="H957" s="11" t="str">
        <f>VLOOKUP(Table4[[#This Row],[Heart Issues]],Table4[Heart Issues],1,FALSE)</f>
        <v>yes</v>
      </c>
      <c r="I957" s="11">
        <f>VLOOKUP(Table4[[#This Row],[Number of Major Surgeries]],Table4[Number of Major Surgeries],1,FALSE)</f>
        <v>1</v>
      </c>
      <c r="J957" s="11" t="str">
        <f>VLOOKUP('Medical Examinations'!M957,'Medical Examinations'!M957:M3291,1,FALSE)</f>
        <v>obesity</v>
      </c>
      <c r="K957" s="11" t="str">
        <f>VLOOKUP('Medical Examinations'!N957,'Medical Examinations'!N957:N3291,1,FALSE)</f>
        <v>normal</v>
      </c>
      <c r="L957" s="11" t="str">
        <f>VLOOKUP(Table3[[#This Row],[date of birth]],Table3[date of birth],1,FALSE)</f>
        <v>4-Dec-1978</v>
      </c>
      <c r="M957" s="11">
        <f>VLOOKUP(Table3[[#This Row],[age]],Table3[age],1,FALSE)</f>
        <v>44</v>
      </c>
      <c r="N957" s="65">
        <f>VLOOKUP(Table3[[#This Row],[charges2]],Table3[charges2],1,FALSE)</f>
        <v>7731.43</v>
      </c>
      <c r="O957" s="11" t="str">
        <f>VLOOKUP(Table3[[#This Row],[HOSPITAL TIER2]],Table3[HOSPITAL TIER2],1,FALSE)</f>
        <v>tier - 3</v>
      </c>
      <c r="P957" s="11" t="str">
        <f>VLOOKUP(Table3[[#This Row],[city tier2]],Table3[city tier2],1,FALSE)</f>
        <v>tier - 2</v>
      </c>
      <c r="Q957" s="11" t="str">
        <f>VLOOKUP(Table3[[#This Row],[state id2]],Table3[state id2],1,FALSE)</f>
        <v>R1013</v>
      </c>
      <c r="R957" s="11">
        <f t="shared" si="28"/>
        <v>-1.3024929412065102E-2</v>
      </c>
      <c r="S957" s="11">
        <f t="shared" si="29"/>
        <v>7.8782370306232488E-2</v>
      </c>
    </row>
    <row r="958" spans="1:19" x14ac:dyDescent="0.25">
      <c r="A958" s="20" t="str">
        <f>VLOOKUP('Customer Names'!A958,'Customer Names'!A958:A3293,1,FALSE)</f>
        <v>Id957</v>
      </c>
      <c r="B958" s="20" t="str">
        <f>VLOOKUP(Table6[[#This Row],[NAME]],Table6[NAME],1,FALSE)</f>
        <v>Eric</v>
      </c>
      <c r="C958" s="11">
        <f>VLOOKUP(Table4[[#This Row],[BMI]],Table4[BMI],1,FALSE)</f>
        <v>24.414999999999999</v>
      </c>
      <c r="D958" s="11">
        <f>VLOOKUP(Table4[[#This Row],[HBA1C]],Table4[HBA1C],1,FALSE)</f>
        <v>7.16</v>
      </c>
      <c r="E958" s="11" t="str">
        <f>VLOOKUP(Table4[[#This Row],[Any Transplants]],Table4[Any Transplants],1,FALSE)</f>
        <v>No</v>
      </c>
      <c r="F958" s="11" t="str">
        <f>VLOOKUP(Table4[[#This Row],[Cancer history]],Table4[Cancer history],1,FALSE)</f>
        <v>No</v>
      </c>
      <c r="G958" s="11" t="str">
        <f>VLOOKUP(Table4[[#This Row],[Smoker2]],Table4[Smoker2],1,FALSE)</f>
        <v>NO</v>
      </c>
      <c r="H958" s="11" t="str">
        <f>VLOOKUP(Table4[[#This Row],[Heart Issues]],Table4[Heart Issues],1,FALSE)</f>
        <v>No</v>
      </c>
      <c r="I958" s="11">
        <f>VLOOKUP(Table4[[#This Row],[Number of Major Surgeries]],Table4[Number of Major Surgeries],1,FALSE)</f>
        <v>0</v>
      </c>
      <c r="J958" s="11" t="str">
        <f>VLOOKUP('Medical Examinations'!M958,'Medical Examinations'!M958:M3292,1,FALSE)</f>
        <v>normal weight</v>
      </c>
      <c r="K958" s="11" t="str">
        <f>VLOOKUP('Medical Examinations'!N958,'Medical Examinations'!N958:N3292,1,FALSE)</f>
        <v>diabetes</v>
      </c>
      <c r="L958" s="11" t="str">
        <f>VLOOKUP(Table3[[#This Row],[date of birth]],Table3[date of birth],1,FALSE)</f>
        <v>29-Aug-1977</v>
      </c>
      <c r="M958" s="11">
        <f>VLOOKUP(Table3[[#This Row],[age]],Table3[age],1,FALSE)</f>
        <v>45</v>
      </c>
      <c r="N958" s="65">
        <f>VLOOKUP(Table3[[#This Row],[charges2]],Table3[charges2],1,FALSE)</f>
        <v>7731.86</v>
      </c>
      <c r="O958" s="11" t="str">
        <f>VLOOKUP(Table3[[#This Row],[HOSPITAL TIER2]],Table3[HOSPITAL TIER2],1,FALSE)</f>
        <v>tier - 2</v>
      </c>
      <c r="P958" s="11" t="str">
        <f>VLOOKUP(Table3[[#This Row],[city tier2]],Table3[city tier2],1,FALSE)</f>
        <v>tier - 3</v>
      </c>
      <c r="Q958" s="11" t="str">
        <f>VLOOKUP(Table3[[#This Row],[state id2]],Table3[state id2],1,FALSE)</f>
        <v>R1012</v>
      </c>
      <c r="R958" s="11">
        <f t="shared" si="28"/>
        <v>-1.294996718435521E-2</v>
      </c>
      <c r="S958" s="11">
        <f t="shared" si="29"/>
        <v>7.8766008727005829E-2</v>
      </c>
    </row>
    <row r="959" spans="1:19" x14ac:dyDescent="0.25">
      <c r="A959" s="20" t="str">
        <f>VLOOKUP('Customer Names'!A959,'Customer Names'!A959:A3294,1,FALSE)</f>
        <v>Id958</v>
      </c>
      <c r="B959" s="20" t="str">
        <f>VLOOKUP(Table6[[#This Row],[NAME]],Table6[NAME],1,FALSE)</f>
        <v>Lisa B</v>
      </c>
      <c r="C959" s="11">
        <f>VLOOKUP(Table4[[#This Row],[BMI]],Table4[BMI],1,FALSE)</f>
        <v>32.299999999999997</v>
      </c>
      <c r="D959" s="11">
        <f>VLOOKUP(Table4[[#This Row],[HBA1C]],Table4[HBA1C],1,FALSE)</f>
        <v>9.89</v>
      </c>
      <c r="E959" s="11" t="str">
        <f>VLOOKUP(Table4[[#This Row],[Any Transplants]],Table4[Any Transplants],1,FALSE)</f>
        <v>No</v>
      </c>
      <c r="F959" s="11" t="str">
        <f>VLOOKUP(Table4[[#This Row],[Cancer history]],Table4[Cancer history],1,FALSE)</f>
        <v>No</v>
      </c>
      <c r="G959" s="11" t="str">
        <f>VLOOKUP(Table4[[#This Row],[Smoker2]],Table4[Smoker2],1,FALSE)</f>
        <v>NO</v>
      </c>
      <c r="H959" s="11" t="str">
        <f>VLOOKUP(Table4[[#This Row],[Heart Issues]],Table4[Heart Issues],1,FALSE)</f>
        <v>No</v>
      </c>
      <c r="I959" s="11">
        <f>VLOOKUP(Table4[[#This Row],[Number of Major Surgeries]],Table4[Number of Major Surgeries],1,FALSE)</f>
        <v>0</v>
      </c>
      <c r="J959" s="11" t="str">
        <f>VLOOKUP('Medical Examinations'!M959,'Medical Examinations'!M959:M3293,1,FALSE)</f>
        <v>obesity</v>
      </c>
      <c r="K959" s="11" t="str">
        <f>VLOOKUP('Medical Examinations'!N959,'Medical Examinations'!N959:N3293,1,FALSE)</f>
        <v>diabetes</v>
      </c>
      <c r="L959" s="11" t="str">
        <f>VLOOKUP(Table3[[#This Row],[date of birth]],Table3[date of birth],1,FALSE)</f>
        <v>18-Jul-1965</v>
      </c>
      <c r="M959" s="11">
        <f>VLOOKUP(Table3[[#This Row],[age]],Table3[age],1,FALSE)</f>
        <v>57</v>
      </c>
      <c r="N959" s="65">
        <f>VLOOKUP(Table3[[#This Row],[charges2]],Table3[charges2],1,FALSE)</f>
        <v>7736.39</v>
      </c>
      <c r="O959" s="11" t="str">
        <f>VLOOKUP(Table3[[#This Row],[HOSPITAL TIER2]],Table3[HOSPITAL TIER2],1,FALSE)</f>
        <v>tier - 3</v>
      </c>
      <c r="P959" s="11" t="str">
        <f>VLOOKUP(Table3[[#This Row],[city tier2]],Table3[city tier2],1,FALSE)</f>
        <v>tier - 2</v>
      </c>
      <c r="Q959" s="11" t="str">
        <f>VLOOKUP(Table3[[#This Row],[state id2]],Table3[state id2],1,FALSE)</f>
        <v>R1013</v>
      </c>
      <c r="R959" s="11">
        <f t="shared" si="28"/>
        <v>-1.2952124678888823E-2</v>
      </c>
      <c r="S959" s="11">
        <f t="shared" si="29"/>
        <v>7.8771417414486553E-2</v>
      </c>
    </row>
    <row r="960" spans="1:19" x14ac:dyDescent="0.25">
      <c r="A960" s="20" t="str">
        <f>VLOOKUP('Customer Names'!A960,'Customer Names'!A960:A3295,1,FALSE)</f>
        <v>Id959</v>
      </c>
      <c r="B960" s="20" t="str">
        <f>VLOOKUP(Table6[[#This Row],[NAME]],Table6[NAME],1,FALSE)</f>
        <v>.  Jane R.</v>
      </c>
      <c r="C960" s="11">
        <f>VLOOKUP(Table4[[#This Row],[BMI]],Table4[BMI],1,FALSE)</f>
        <v>39.94</v>
      </c>
      <c r="D960" s="11">
        <f>VLOOKUP(Table4[[#This Row],[HBA1C]],Table4[HBA1C],1,FALSE)</f>
        <v>5.14</v>
      </c>
      <c r="E960" s="11" t="str">
        <f>VLOOKUP(Table4[[#This Row],[Any Transplants]],Table4[Any Transplants],1,FALSE)</f>
        <v>No</v>
      </c>
      <c r="F960" s="11" t="str">
        <f>VLOOKUP(Table4[[#This Row],[Cancer history]],Table4[Cancer history],1,FALSE)</f>
        <v>No</v>
      </c>
      <c r="G960" s="11" t="str">
        <f>VLOOKUP(Table4[[#This Row],[Smoker2]],Table4[Smoker2],1,FALSE)</f>
        <v>NO</v>
      </c>
      <c r="H960" s="11" t="str">
        <f>VLOOKUP(Table4[[#This Row],[Heart Issues]],Table4[Heart Issues],1,FALSE)</f>
        <v>No</v>
      </c>
      <c r="I960" s="11">
        <f>VLOOKUP(Table4[[#This Row],[Number of Major Surgeries]],Table4[Number of Major Surgeries],1,FALSE)</f>
        <v>0</v>
      </c>
      <c r="J960" s="11" t="str">
        <f>VLOOKUP('Medical Examinations'!M960,'Medical Examinations'!M960:M3294,1,FALSE)</f>
        <v>obesity</v>
      </c>
      <c r="K960" s="11" t="str">
        <f>VLOOKUP('Medical Examinations'!N960,'Medical Examinations'!N960:N3294,1,FALSE)</f>
        <v>normal</v>
      </c>
      <c r="L960" s="11" t="str">
        <f>VLOOKUP(Table3[[#This Row],[date of birth]],Table3[date of birth],1,FALSE)</f>
        <v>4-Sep-1978</v>
      </c>
      <c r="M960" s="11">
        <f>VLOOKUP(Table3[[#This Row],[age]],Table3[age],1,FALSE)</f>
        <v>44</v>
      </c>
      <c r="N960" s="65">
        <f>VLOOKUP(Table3[[#This Row],[charges2]],Table3[charges2],1,FALSE)</f>
        <v>7740.34</v>
      </c>
      <c r="O960" s="11" t="str">
        <f>VLOOKUP(Table3[[#This Row],[HOSPITAL TIER2]],Table3[HOSPITAL TIER2],1,FALSE)</f>
        <v>tier - 1</v>
      </c>
      <c r="P960" s="11" t="str">
        <f>VLOOKUP(Table3[[#This Row],[city tier2]],Table3[city tier2],1,FALSE)</f>
        <v>tier - 1</v>
      </c>
      <c r="Q960" s="11" t="str">
        <f>VLOOKUP(Table3[[#This Row],[state id2]],Table3[state id2],1,FALSE)</f>
        <v>R1011</v>
      </c>
      <c r="R960" s="11">
        <f t="shared" si="28"/>
        <v>-1.3306051250420876E-2</v>
      </c>
      <c r="S960" s="11">
        <f t="shared" si="29"/>
        <v>7.7675793486610314E-2</v>
      </c>
    </row>
    <row r="961" spans="1:19" x14ac:dyDescent="0.25">
      <c r="A961" s="20" t="str">
        <f>VLOOKUP('Customer Names'!A961,'Customer Names'!A961:A3296,1,FALSE)</f>
        <v>Id960</v>
      </c>
      <c r="B961" s="20" t="str">
        <f>VLOOKUP(Table6[[#This Row],[NAME]],Table6[NAME],1,FALSE)</f>
        <v>Allison M</v>
      </c>
      <c r="C961" s="11">
        <f>VLOOKUP(Table4[[#This Row],[BMI]],Table4[BMI],1,FALSE)</f>
        <v>30</v>
      </c>
      <c r="D961" s="11">
        <f>VLOOKUP(Table4[[#This Row],[HBA1C]],Table4[HBA1C],1,FALSE)</f>
        <v>5.61</v>
      </c>
      <c r="E961" s="11" t="str">
        <f>VLOOKUP(Table4[[#This Row],[Any Transplants]],Table4[Any Transplants],1,FALSE)</f>
        <v>No</v>
      </c>
      <c r="F961" s="11" t="str">
        <f>VLOOKUP(Table4[[#This Row],[Cancer history]],Table4[Cancer history],1,FALSE)</f>
        <v>Yes</v>
      </c>
      <c r="G961" s="11" t="str">
        <f>VLOOKUP(Table4[[#This Row],[Smoker2]],Table4[Smoker2],1,FALSE)</f>
        <v>NO</v>
      </c>
      <c r="H961" s="11" t="str">
        <f>VLOOKUP(Table4[[#This Row],[Heart Issues]],Table4[Heart Issues],1,FALSE)</f>
        <v>yes</v>
      </c>
      <c r="I961" s="11">
        <f>VLOOKUP(Table4[[#This Row],[Number of Major Surgeries]],Table4[Number of Major Surgeries],1,FALSE)</f>
        <v>1</v>
      </c>
      <c r="J961" s="11" t="str">
        <f>VLOOKUP('Medical Examinations'!M961,'Medical Examinations'!M961:M3295,1,FALSE)</f>
        <v>obesity</v>
      </c>
      <c r="K961" s="11" t="str">
        <f>VLOOKUP('Medical Examinations'!N961,'Medical Examinations'!N961:N3295,1,FALSE)</f>
        <v>normal</v>
      </c>
      <c r="L961" s="11" t="str">
        <f>VLOOKUP(Table3[[#This Row],[date of birth]],Table3[date of birth],1,FALSE)</f>
        <v>12-Dec-1976</v>
      </c>
      <c r="M961" s="11">
        <f>VLOOKUP(Table3[[#This Row],[age]],Table3[age],1,FALSE)</f>
        <v>46</v>
      </c>
      <c r="N961" s="65">
        <f>VLOOKUP(Table3[[#This Row],[charges2]],Table3[charges2],1,FALSE)</f>
        <v>7742.11</v>
      </c>
      <c r="O961" s="11" t="str">
        <f>VLOOKUP(Table3[[#This Row],[HOSPITAL TIER2]],Table3[HOSPITAL TIER2],1,FALSE)</f>
        <v>tier - 3</v>
      </c>
      <c r="P961" s="11" t="str">
        <f>VLOOKUP(Table3[[#This Row],[city tier2]],Table3[city tier2],1,FALSE)</f>
        <v>tier - 2</v>
      </c>
      <c r="Q961" s="11" t="str">
        <f>VLOOKUP(Table3[[#This Row],[state id2]],Table3[state id2],1,FALSE)</f>
        <v>R1013</v>
      </c>
      <c r="R961" s="11">
        <f t="shared" si="28"/>
        <v>-1.3227493068152548E-2</v>
      </c>
      <c r="S961" s="11">
        <f t="shared" si="29"/>
        <v>7.7651594618712683E-2</v>
      </c>
    </row>
    <row r="962" spans="1:19" x14ac:dyDescent="0.25">
      <c r="A962" s="20" t="str">
        <f>VLOOKUP('Customer Names'!A962,'Customer Names'!A962:A3297,1,FALSE)</f>
        <v>Id961</v>
      </c>
      <c r="B962" s="20" t="str">
        <f>VLOOKUP(Table6[[#This Row],[NAME]],Table6[NAME],1,FALSE)</f>
        <v>.  Sarah E.</v>
      </c>
      <c r="C962" s="11">
        <f>VLOOKUP(Table4[[#This Row],[BMI]],Table4[BMI],1,FALSE)</f>
        <v>35.340000000000003</v>
      </c>
      <c r="D962" s="11">
        <f>VLOOKUP(Table4[[#This Row],[HBA1C]],Table4[HBA1C],1,FALSE)</f>
        <v>5.51</v>
      </c>
      <c r="E962" s="11" t="str">
        <f>VLOOKUP(Table4[[#This Row],[Any Transplants]],Table4[Any Transplants],1,FALSE)</f>
        <v>No</v>
      </c>
      <c r="F962" s="11" t="str">
        <f>VLOOKUP(Table4[[#This Row],[Cancer history]],Table4[Cancer history],1,FALSE)</f>
        <v>Yes</v>
      </c>
      <c r="G962" s="11" t="str">
        <f>VLOOKUP(Table4[[#This Row],[Smoker2]],Table4[Smoker2],1,FALSE)</f>
        <v>NO</v>
      </c>
      <c r="H962" s="11" t="str">
        <f>VLOOKUP(Table4[[#This Row],[Heart Issues]],Table4[Heart Issues],1,FALSE)</f>
        <v>yes</v>
      </c>
      <c r="I962" s="11">
        <f>VLOOKUP(Table4[[#This Row],[Number of Major Surgeries]],Table4[Number of Major Surgeries],1,FALSE)</f>
        <v>1</v>
      </c>
      <c r="J962" s="11" t="str">
        <f>VLOOKUP('Medical Examinations'!M962,'Medical Examinations'!M962:M3296,1,FALSE)</f>
        <v>obesity</v>
      </c>
      <c r="K962" s="11" t="str">
        <f>VLOOKUP('Medical Examinations'!N962,'Medical Examinations'!N962:N3296,1,FALSE)</f>
        <v>normal</v>
      </c>
      <c r="L962" s="11" t="str">
        <f>VLOOKUP(Table3[[#This Row],[date of birth]],Table3[date of birth],1,FALSE)</f>
        <v>30-Jun-1981</v>
      </c>
      <c r="M962" s="11">
        <f>VLOOKUP(Table3[[#This Row],[age]],Table3[age],1,FALSE)</f>
        <v>41</v>
      </c>
      <c r="N962" s="65">
        <f>VLOOKUP(Table3[[#This Row],[charges2]],Table3[charges2],1,FALSE)</f>
        <v>7749.16</v>
      </c>
      <c r="O962" s="11" t="str">
        <f>VLOOKUP(Table3[[#This Row],[HOSPITAL TIER2]],Table3[HOSPITAL TIER2],1,FALSE)</f>
        <v>tier - 2</v>
      </c>
      <c r="P962" s="11" t="str">
        <f>VLOOKUP(Table3[[#This Row],[city tier2]],Table3[city tier2],1,FALSE)</f>
        <v>tier - 1</v>
      </c>
      <c r="Q962" s="11" t="str">
        <f>VLOOKUP(Table3[[#This Row],[state id2]],Table3[state id2],1,FALSE)</f>
        <v>R1012</v>
      </c>
      <c r="R962" s="11">
        <f t="shared" si="28"/>
        <v>-1.3238963048779731E-2</v>
      </c>
      <c r="S962" s="11">
        <f t="shared" si="29"/>
        <v>7.76739656312284E-2</v>
      </c>
    </row>
    <row r="963" spans="1:19" x14ac:dyDescent="0.25">
      <c r="A963" s="20" t="str">
        <f>VLOOKUP('Customer Names'!A963,'Customer Names'!A963:A3298,1,FALSE)</f>
        <v>Id962</v>
      </c>
      <c r="B963" s="20" t="str">
        <f>VLOOKUP(Table6[[#This Row],[NAME]],Table6[NAME],1,FALSE)</f>
        <v>Philip J</v>
      </c>
      <c r="C963" s="11">
        <f>VLOOKUP(Table4[[#This Row],[BMI]],Table4[BMI],1,FALSE)</f>
        <v>32.204999999999998</v>
      </c>
      <c r="D963" s="11">
        <f>VLOOKUP(Table4[[#This Row],[HBA1C]],Table4[HBA1C],1,FALSE)</f>
        <v>8.3800000000000008</v>
      </c>
      <c r="E963" s="11" t="str">
        <f>VLOOKUP(Table4[[#This Row],[Any Transplants]],Table4[Any Transplants],1,FALSE)</f>
        <v>No</v>
      </c>
      <c r="F963" s="11" t="str">
        <f>VLOOKUP(Table4[[#This Row],[Cancer history]],Table4[Cancer history],1,FALSE)</f>
        <v>No</v>
      </c>
      <c r="G963" s="11" t="str">
        <f>VLOOKUP(Table4[[#This Row],[Smoker2]],Table4[Smoker2],1,FALSE)</f>
        <v>NO</v>
      </c>
      <c r="H963" s="11" t="str">
        <f>VLOOKUP(Table4[[#This Row],[Heart Issues]],Table4[Heart Issues],1,FALSE)</f>
        <v>yes</v>
      </c>
      <c r="I963" s="11">
        <f>VLOOKUP(Table4[[#This Row],[Number of Major Surgeries]],Table4[Number of Major Surgeries],1,FALSE)</f>
        <v>2</v>
      </c>
      <c r="J963" s="11" t="str">
        <f>VLOOKUP('Medical Examinations'!M963,'Medical Examinations'!M963:M3297,1,FALSE)</f>
        <v>obesity</v>
      </c>
      <c r="K963" s="11" t="str">
        <f>VLOOKUP('Medical Examinations'!N963,'Medical Examinations'!N963:N3297,1,FALSE)</f>
        <v>diabetes</v>
      </c>
      <c r="L963" s="11" t="str">
        <f>VLOOKUP(Table3[[#This Row],[date of birth]],Table3[date of birth],1,FALSE)</f>
        <v>21-Dec-1997</v>
      </c>
      <c r="M963" s="11">
        <f>VLOOKUP(Table3[[#This Row],[age]],Table3[age],1,FALSE)</f>
        <v>25</v>
      </c>
      <c r="N963" s="65">
        <f>VLOOKUP(Table3[[#This Row],[charges2]],Table3[charges2],1,FALSE)</f>
        <v>7763.06</v>
      </c>
      <c r="O963" s="11" t="str">
        <f>VLOOKUP(Table3[[#This Row],[HOSPITAL TIER2]],Table3[HOSPITAL TIER2],1,FALSE)</f>
        <v>tier - 2</v>
      </c>
      <c r="P963" s="11" t="str">
        <f>VLOOKUP(Table3[[#This Row],[city tier2]],Table3[city tier2],1,FALSE)</f>
        <v>tier - 1</v>
      </c>
      <c r="Q963" s="11" t="str">
        <f>VLOOKUP(Table3[[#This Row],[state id2]],Table3[state id2],1,FALSE)</f>
        <v>R1012</v>
      </c>
      <c r="R963" s="11">
        <f t="shared" ref="R963:R1026" si="30">CORREL(M963:M3297,C963:C3297)</f>
        <v>-1.3031744851145189E-2</v>
      </c>
      <c r="S963" s="11">
        <f t="shared" ref="S963:S1026" si="31">CORREL(M963:M3297,D963:D3297)</f>
        <v>7.7591652272841427E-2</v>
      </c>
    </row>
    <row r="964" spans="1:19" x14ac:dyDescent="0.25">
      <c r="A964" s="20" t="str">
        <f>VLOOKUP('Customer Names'!A964,'Customer Names'!A964:A3299,1,FALSE)</f>
        <v>Id963</v>
      </c>
      <c r="B964" s="20" t="str">
        <f>VLOOKUP(Table6[[#This Row],[NAME]],Table6[NAME],1,FALSE)</f>
        <v>Jillian A.</v>
      </c>
      <c r="C964" s="11">
        <f>VLOOKUP(Table4[[#This Row],[BMI]],Table4[BMI],1,FALSE)</f>
        <v>33.880000000000003</v>
      </c>
      <c r="D964" s="11">
        <f>VLOOKUP(Table4[[#This Row],[HBA1C]],Table4[HBA1C],1,FALSE)</f>
        <v>4.68</v>
      </c>
      <c r="E964" s="11" t="str">
        <f>VLOOKUP(Table4[[#This Row],[Any Transplants]],Table4[Any Transplants],1,FALSE)</f>
        <v>yes</v>
      </c>
      <c r="F964" s="11" t="str">
        <f>VLOOKUP(Table4[[#This Row],[Cancer history]],Table4[Cancer history],1,FALSE)</f>
        <v>No</v>
      </c>
      <c r="G964" s="11" t="str">
        <f>VLOOKUP(Table4[[#This Row],[Smoker2]],Table4[Smoker2],1,FALSE)</f>
        <v>NO</v>
      </c>
      <c r="H964" s="11" t="str">
        <f>VLOOKUP(Table4[[#This Row],[Heart Issues]],Table4[Heart Issues],1,FALSE)</f>
        <v>No</v>
      </c>
      <c r="I964" s="11">
        <f>VLOOKUP(Table4[[#This Row],[Number of Major Surgeries]],Table4[Number of Major Surgeries],1,FALSE)</f>
        <v>1</v>
      </c>
      <c r="J964" s="11" t="str">
        <f>VLOOKUP('Medical Examinations'!M964,'Medical Examinations'!M964:M3298,1,FALSE)</f>
        <v>obesity</v>
      </c>
      <c r="K964" s="11" t="str">
        <f>VLOOKUP('Medical Examinations'!N964,'Medical Examinations'!N964:N3298,1,FALSE)</f>
        <v>normal</v>
      </c>
      <c r="L964" s="11" t="str">
        <f>VLOOKUP(Table3[[#This Row],[date of birth]],Table3[date of birth],1,FALSE)</f>
        <v>6-Dec-1974</v>
      </c>
      <c r="M964" s="11">
        <f>VLOOKUP(Table3[[#This Row],[age]],Table3[age],1,FALSE)</f>
        <v>48</v>
      </c>
      <c r="N964" s="65">
        <f>VLOOKUP(Table3[[#This Row],[charges2]],Table3[charges2],1,FALSE)</f>
        <v>7789.64</v>
      </c>
      <c r="O964" s="11" t="str">
        <f>VLOOKUP(Table3[[#This Row],[HOSPITAL TIER2]],Table3[HOSPITAL TIER2],1,FALSE)</f>
        <v>tier - 1</v>
      </c>
      <c r="P964" s="11" t="str">
        <f>VLOOKUP(Table3[[#This Row],[city tier2]],Table3[city tier2],1,FALSE)</f>
        <v>tier - 3</v>
      </c>
      <c r="Q964" s="11" t="str">
        <f>VLOOKUP(Table3[[#This Row],[state id2]],Table3[state id2],1,FALSE)</f>
        <v>R1013</v>
      </c>
      <c r="R964" s="11">
        <f t="shared" si="30"/>
        <v>-1.2473619436641457E-2</v>
      </c>
      <c r="S964" s="11">
        <f t="shared" si="31"/>
        <v>7.8863802550969031E-2</v>
      </c>
    </row>
    <row r="965" spans="1:19" x14ac:dyDescent="0.25">
      <c r="A965" s="20" t="str">
        <f>VLOOKUP('Customer Names'!A965,'Customer Names'!A965:A3300,1,FALSE)</f>
        <v>Id964</v>
      </c>
      <c r="B965" s="20" t="str">
        <f>VLOOKUP(Table6[[#This Row],[NAME]],Table6[NAME],1,FALSE)</f>
        <v>.  Laura D</v>
      </c>
      <c r="C965" s="11">
        <f>VLOOKUP(Table4[[#This Row],[BMI]],Table4[BMI],1,FALSE)</f>
        <v>26.63</v>
      </c>
      <c r="D965" s="11">
        <f>VLOOKUP(Table4[[#This Row],[HBA1C]],Table4[HBA1C],1,FALSE)</f>
        <v>4.3600000000000003</v>
      </c>
      <c r="E965" s="11" t="str">
        <f>VLOOKUP(Table4[[#This Row],[Any Transplants]],Table4[Any Transplants],1,FALSE)</f>
        <v>No</v>
      </c>
      <c r="F965" s="11" t="str">
        <f>VLOOKUP(Table4[[#This Row],[Cancer history]],Table4[Cancer history],1,FALSE)</f>
        <v>No</v>
      </c>
      <c r="G965" s="11" t="str">
        <f>VLOOKUP(Table4[[#This Row],[Smoker2]],Table4[Smoker2],1,FALSE)</f>
        <v>NO</v>
      </c>
      <c r="H965" s="11" t="str">
        <f>VLOOKUP(Table4[[#This Row],[Heart Issues]],Table4[Heart Issues],1,FALSE)</f>
        <v>yes</v>
      </c>
      <c r="I965" s="11">
        <f>VLOOKUP(Table4[[#This Row],[Number of Major Surgeries]],Table4[Number of Major Surgeries],1,FALSE)</f>
        <v>2</v>
      </c>
      <c r="J965" s="11" t="str">
        <f>VLOOKUP('Medical Examinations'!M965,'Medical Examinations'!M965:M3299,1,FALSE)</f>
        <v>over weight</v>
      </c>
      <c r="K965" s="11" t="str">
        <f>VLOOKUP('Medical Examinations'!N965,'Medical Examinations'!N965:N3299,1,FALSE)</f>
        <v>normal</v>
      </c>
      <c r="L965" s="11" t="str">
        <f>VLOOKUP(Table3[[#This Row],[date of birth]],Table3[date of birth],1,FALSE)</f>
        <v>25-Dec-1999</v>
      </c>
      <c r="M965" s="11">
        <f>VLOOKUP(Table3[[#This Row],[age]],Table3[age],1,FALSE)</f>
        <v>23</v>
      </c>
      <c r="N965" s="65">
        <f>VLOOKUP(Table3[[#This Row],[charges2]],Table3[charges2],1,FALSE)</f>
        <v>7794.68</v>
      </c>
      <c r="O965" s="11" t="str">
        <f>VLOOKUP(Table3[[#This Row],[HOSPITAL TIER2]],Table3[HOSPITAL TIER2],1,FALSE)</f>
        <v>tier - 2</v>
      </c>
      <c r="P965" s="11" t="str">
        <f>VLOOKUP(Table3[[#This Row],[city tier2]],Table3[city tier2],1,FALSE)</f>
        <v>tier - 2</v>
      </c>
      <c r="Q965" s="11" t="str">
        <f>VLOOKUP(Table3[[#This Row],[state id2]],Table3[state id2],1,FALSE)</f>
        <v>R1026</v>
      </c>
      <c r="R965" s="11">
        <f t="shared" si="30"/>
        <v>-1.2599347192001648E-2</v>
      </c>
      <c r="S965" s="11">
        <f t="shared" si="31"/>
        <v>7.9018092489696518E-2</v>
      </c>
    </row>
    <row r="966" spans="1:19" x14ac:dyDescent="0.25">
      <c r="A966" s="20" t="str">
        <f>VLOOKUP('Customer Names'!A966,'Customer Names'!A966:A3301,1,FALSE)</f>
        <v>Id965</v>
      </c>
      <c r="B966" s="20" t="str">
        <f>VLOOKUP(Table6[[#This Row],[NAME]],Table6[NAME],1,FALSE)</f>
        <v>Megan E.</v>
      </c>
      <c r="C966" s="11">
        <f>VLOOKUP(Table4[[#This Row],[BMI]],Table4[BMI],1,FALSE)</f>
        <v>28.7</v>
      </c>
      <c r="D966" s="11">
        <f>VLOOKUP(Table4[[#This Row],[HBA1C]],Table4[HBA1C],1,FALSE)</f>
        <v>7.74</v>
      </c>
      <c r="E966" s="11" t="str">
        <f>VLOOKUP(Table4[[#This Row],[Any Transplants]],Table4[Any Transplants],1,FALSE)</f>
        <v>No</v>
      </c>
      <c r="F966" s="11" t="str">
        <f>VLOOKUP(Table4[[#This Row],[Cancer history]],Table4[Cancer history],1,FALSE)</f>
        <v>No</v>
      </c>
      <c r="G966" s="11" t="str">
        <f>VLOOKUP(Table4[[#This Row],[Smoker2]],Table4[Smoker2],1,FALSE)</f>
        <v>NO</v>
      </c>
      <c r="H966" s="11" t="str">
        <f>VLOOKUP(Table4[[#This Row],[Heart Issues]],Table4[Heart Issues],1,FALSE)</f>
        <v>No</v>
      </c>
      <c r="I966" s="11">
        <f>VLOOKUP(Table4[[#This Row],[Number of Major Surgeries]],Table4[Number of Major Surgeries],1,FALSE)</f>
        <v>0</v>
      </c>
      <c r="J966" s="11" t="str">
        <f>VLOOKUP('Medical Examinations'!M966,'Medical Examinations'!M966:M3300,1,FALSE)</f>
        <v>over weight</v>
      </c>
      <c r="K966" s="11" t="str">
        <f>VLOOKUP('Medical Examinations'!N966,'Medical Examinations'!N966:N3300,1,FALSE)</f>
        <v>diabetes</v>
      </c>
      <c r="L966" s="11" t="str">
        <f>VLOOKUP(Table3[[#This Row],[date of birth]],Table3[date of birth],1,FALSE)</f>
        <v>2-Dec-1997</v>
      </c>
      <c r="M966" s="11">
        <f>VLOOKUP(Table3[[#This Row],[age]],Table3[age],1,FALSE)</f>
        <v>25</v>
      </c>
      <c r="N966" s="65">
        <f>VLOOKUP(Table3[[#This Row],[charges2]],Table3[charges2],1,FALSE)</f>
        <v>7803.77</v>
      </c>
      <c r="O966" s="11" t="str">
        <f>VLOOKUP(Table3[[#This Row],[HOSPITAL TIER2]],Table3[HOSPITAL TIER2],1,FALSE)</f>
        <v>tier - 2</v>
      </c>
      <c r="P966" s="11" t="str">
        <f>VLOOKUP(Table3[[#This Row],[city tier2]],Table3[city tier2],1,FALSE)</f>
        <v>tier - 3</v>
      </c>
      <c r="Q966" s="11" t="str">
        <f>VLOOKUP(Table3[[#This Row],[state id2]],Table3[state id2],1,FALSE)</f>
        <v>R1012</v>
      </c>
      <c r="R966" s="11">
        <f t="shared" si="30"/>
        <v>-1.2933735024223044E-2</v>
      </c>
      <c r="S966" s="11">
        <f t="shared" si="31"/>
        <v>7.7928096737021793E-2</v>
      </c>
    </row>
    <row r="967" spans="1:19" x14ac:dyDescent="0.25">
      <c r="A967" s="20" t="str">
        <f>VLOOKUP('Customer Names'!A967,'Customer Names'!A967:A3302,1,FALSE)</f>
        <v>Id966</v>
      </c>
      <c r="B967" s="20" t="str">
        <f>VLOOKUP(Table6[[#This Row],[NAME]],Table6[NAME],1,FALSE)</f>
        <v>Shannon J.</v>
      </c>
      <c r="C967" s="11">
        <f>VLOOKUP(Table4[[#This Row],[BMI]],Table4[BMI],1,FALSE)</f>
        <v>25.65</v>
      </c>
      <c r="D967" s="11">
        <f>VLOOKUP(Table4[[#This Row],[HBA1C]],Table4[HBA1C],1,FALSE)</f>
        <v>4.05</v>
      </c>
      <c r="E967" s="11" t="str">
        <f>VLOOKUP(Table4[[#This Row],[Any Transplants]],Table4[Any Transplants],1,FALSE)</f>
        <v>No</v>
      </c>
      <c r="F967" s="11" t="str">
        <f>VLOOKUP(Table4[[#This Row],[Cancer history]],Table4[Cancer history],1,FALSE)</f>
        <v>No</v>
      </c>
      <c r="G967" s="11" t="str">
        <f>VLOOKUP(Table4[[#This Row],[Smoker2]],Table4[Smoker2],1,FALSE)</f>
        <v>NO</v>
      </c>
      <c r="H967" s="11" t="str">
        <f>VLOOKUP(Table4[[#This Row],[Heart Issues]],Table4[Heart Issues],1,FALSE)</f>
        <v>yes</v>
      </c>
      <c r="I967" s="11">
        <f>VLOOKUP(Table4[[#This Row],[Number of Major Surgeries]],Table4[Number of Major Surgeries],1,FALSE)</f>
        <v>2</v>
      </c>
      <c r="J967" s="11" t="str">
        <f>VLOOKUP('Medical Examinations'!M967,'Medical Examinations'!M967:M3301,1,FALSE)</f>
        <v>over weight</v>
      </c>
      <c r="K967" s="11" t="str">
        <f>VLOOKUP('Medical Examinations'!N967,'Medical Examinations'!N967:N3301,1,FALSE)</f>
        <v>normal</v>
      </c>
      <c r="L967" s="11" t="str">
        <f>VLOOKUP(Table3[[#This Row],[date of birth]],Table3[date of birth],1,FALSE)</f>
        <v>9-Nov-1974</v>
      </c>
      <c r="M967" s="11">
        <f>VLOOKUP(Table3[[#This Row],[age]],Table3[age],1,FALSE)</f>
        <v>48</v>
      </c>
      <c r="N967" s="65">
        <f>VLOOKUP(Table3[[#This Row],[charges2]],Table3[charges2],1,FALSE)</f>
        <v>7804.16</v>
      </c>
      <c r="O967" s="11" t="str">
        <f>VLOOKUP(Table3[[#This Row],[HOSPITAL TIER2]],Table3[HOSPITAL TIER2],1,FALSE)</f>
        <v>tier - 2</v>
      </c>
      <c r="P967" s="11" t="str">
        <f>VLOOKUP(Table3[[#This Row],[city tier2]],Table3[city tier2],1,FALSE)</f>
        <v>tier - 3</v>
      </c>
      <c r="Q967" s="11" t="str">
        <f>VLOOKUP(Table3[[#This Row],[state id2]],Table3[state id2],1,FALSE)</f>
        <v>R1013</v>
      </c>
      <c r="R967" s="11">
        <f t="shared" si="30"/>
        <v>-1.2915901758962716E-2</v>
      </c>
      <c r="S967" s="11">
        <f t="shared" si="31"/>
        <v>7.8828846887928433E-2</v>
      </c>
    </row>
    <row r="968" spans="1:19" x14ac:dyDescent="0.25">
      <c r="A968" s="20" t="str">
        <f>VLOOKUP('Customer Names'!A968,'Customer Names'!A968:A3303,1,FALSE)</f>
        <v>Id967</v>
      </c>
      <c r="B968" s="20" t="str">
        <f>VLOOKUP(Table6[[#This Row],[NAME]],Table6[NAME],1,FALSE)</f>
        <v>Rachelle M</v>
      </c>
      <c r="C968" s="11">
        <f>VLOOKUP(Table4[[#This Row],[BMI]],Table4[BMI],1,FALSE)</f>
        <v>36.384999999999998</v>
      </c>
      <c r="D968" s="11">
        <f>VLOOKUP(Table4[[#This Row],[HBA1C]],Table4[HBA1C],1,FALSE)</f>
        <v>11.49</v>
      </c>
      <c r="E968" s="11" t="str">
        <f>VLOOKUP(Table4[[#This Row],[Any Transplants]],Table4[Any Transplants],1,FALSE)</f>
        <v>No</v>
      </c>
      <c r="F968" s="11" t="str">
        <f>VLOOKUP(Table4[[#This Row],[Cancer history]],Table4[Cancer history],1,FALSE)</f>
        <v>No</v>
      </c>
      <c r="G968" s="11" t="str">
        <f>VLOOKUP(Table4[[#This Row],[Smoker2]],Table4[Smoker2],1,FALSE)</f>
        <v>NO</v>
      </c>
      <c r="H968" s="11" t="str">
        <f>VLOOKUP(Table4[[#This Row],[Heart Issues]],Table4[Heart Issues],1,FALSE)</f>
        <v>No</v>
      </c>
      <c r="I968" s="11">
        <f>VLOOKUP(Table4[[#This Row],[Number of Major Surgeries]],Table4[Number of Major Surgeries],1,FALSE)</f>
        <v>0</v>
      </c>
      <c r="J968" s="11" t="str">
        <f>VLOOKUP('Medical Examinations'!M968,'Medical Examinations'!M968:M3302,1,FALSE)</f>
        <v>obesity</v>
      </c>
      <c r="K968" s="11" t="str">
        <f>VLOOKUP('Medical Examinations'!N968,'Medical Examinations'!N968:N3302,1,FALSE)</f>
        <v>diabetes</v>
      </c>
      <c r="L968" s="11" t="str">
        <f>VLOOKUP(Table3[[#This Row],[date of birth]],Table3[date of birth],1,FALSE)</f>
        <v>21-Dec-1991</v>
      </c>
      <c r="M968" s="11">
        <f>VLOOKUP(Table3[[#This Row],[age]],Table3[age],1,FALSE)</f>
        <v>31</v>
      </c>
      <c r="N968" s="65">
        <f>VLOOKUP(Table3[[#This Row],[charges2]],Table3[charges2],1,FALSE)</f>
        <v>7812.67</v>
      </c>
      <c r="O968" s="11" t="str">
        <f>VLOOKUP(Table3[[#This Row],[HOSPITAL TIER2]],Table3[HOSPITAL TIER2],1,FALSE)</f>
        <v>tier - 2</v>
      </c>
      <c r="P968" s="11" t="str">
        <f>VLOOKUP(Table3[[#This Row],[city tier2]],Table3[city tier2],1,FALSE)</f>
        <v>tier - 1</v>
      </c>
      <c r="Q968" s="11" t="str">
        <f>VLOOKUP(Table3[[#This Row],[state id2]],Table3[state id2],1,FALSE)</f>
        <v>R1012</v>
      </c>
      <c r="R968" s="11">
        <f t="shared" si="30"/>
        <v>-1.2851831597270158E-2</v>
      </c>
      <c r="S968" s="11">
        <f t="shared" si="31"/>
        <v>7.9050780263129269E-2</v>
      </c>
    </row>
    <row r="969" spans="1:19" x14ac:dyDescent="0.25">
      <c r="A969" s="20" t="str">
        <f>VLOOKUP('Customer Names'!A969,'Customer Names'!A969:A3304,1,FALSE)</f>
        <v>Id968</v>
      </c>
      <c r="B969" s="20" t="str">
        <f>VLOOKUP(Table6[[#This Row],[NAME]],Table6[NAME],1,FALSE)</f>
        <v>Casey</v>
      </c>
      <c r="C969" s="11">
        <f>VLOOKUP(Table4[[#This Row],[BMI]],Table4[BMI],1,FALSE)</f>
        <v>34.69</v>
      </c>
      <c r="D969" s="11">
        <f>VLOOKUP(Table4[[#This Row],[HBA1C]],Table4[HBA1C],1,FALSE)</f>
        <v>5.65</v>
      </c>
      <c r="E969" s="11" t="str">
        <f>VLOOKUP(Table4[[#This Row],[Any Transplants]],Table4[Any Transplants],1,FALSE)</f>
        <v>No</v>
      </c>
      <c r="F969" s="11" t="str">
        <f>VLOOKUP(Table4[[#This Row],[Cancer history]],Table4[Cancer history],1,FALSE)</f>
        <v>No</v>
      </c>
      <c r="G969" s="11" t="str">
        <f>VLOOKUP(Table4[[#This Row],[Smoker2]],Table4[Smoker2],1,FALSE)</f>
        <v>NO</v>
      </c>
      <c r="H969" s="11" t="str">
        <f>VLOOKUP(Table4[[#This Row],[Heart Issues]],Table4[Heart Issues],1,FALSE)</f>
        <v>No</v>
      </c>
      <c r="I969" s="11">
        <f>VLOOKUP(Table4[[#This Row],[Number of Major Surgeries]],Table4[Number of Major Surgeries],1,FALSE)</f>
        <v>0</v>
      </c>
      <c r="J969" s="11" t="str">
        <f>VLOOKUP('Medical Examinations'!M969,'Medical Examinations'!M969:M3303,1,FALSE)</f>
        <v>obesity</v>
      </c>
      <c r="K969" s="11" t="str">
        <f>VLOOKUP('Medical Examinations'!N969,'Medical Examinations'!N969:N3303,1,FALSE)</f>
        <v>normal</v>
      </c>
      <c r="L969" s="11" t="str">
        <f>VLOOKUP(Table3[[#This Row],[date of birth]],Table3[date of birth],1,FALSE)</f>
        <v>12-Oct-1989</v>
      </c>
      <c r="M969" s="11">
        <f>VLOOKUP(Table3[[#This Row],[age]],Table3[age],1,FALSE)</f>
        <v>33</v>
      </c>
      <c r="N969" s="65">
        <f>VLOOKUP(Table3[[#This Row],[charges2]],Table3[charges2],1,FALSE)</f>
        <v>7824.37</v>
      </c>
      <c r="O969" s="11" t="str">
        <f>VLOOKUP(Table3[[#This Row],[HOSPITAL TIER2]],Table3[HOSPITAL TIER2],1,FALSE)</f>
        <v>tier - 2</v>
      </c>
      <c r="P969" s="11" t="str">
        <f>VLOOKUP(Table3[[#This Row],[city tier2]],Table3[city tier2],1,FALSE)</f>
        <v>tier - 2</v>
      </c>
      <c r="Q969" s="11" t="str">
        <f>VLOOKUP(Table3[[#This Row],[state id2]],Table3[state id2],1,FALSE)</f>
        <v>R1012</v>
      </c>
      <c r="R969" s="11">
        <f t="shared" si="30"/>
        <v>-1.2004041040816432E-2</v>
      </c>
      <c r="S969" s="11">
        <f t="shared" si="31"/>
        <v>8.1331119409732228E-2</v>
      </c>
    </row>
    <row r="970" spans="1:19" x14ac:dyDescent="0.25">
      <c r="A970" s="20" t="str">
        <f>VLOOKUP('Customer Names'!A970,'Customer Names'!A970:A3305,1,FALSE)</f>
        <v>Id969</v>
      </c>
      <c r="B970" s="20" t="str">
        <f>VLOOKUP(Table6[[#This Row],[NAME]],Table6[NAME],1,FALSE)</f>
        <v>Jessica L</v>
      </c>
      <c r="C970" s="11">
        <f>VLOOKUP(Table4[[#This Row],[BMI]],Table4[BMI],1,FALSE)</f>
        <v>37.68</v>
      </c>
      <c r="D970" s="11">
        <f>VLOOKUP(Table4[[#This Row],[HBA1C]],Table4[HBA1C],1,FALSE)</f>
        <v>4.29</v>
      </c>
      <c r="E970" s="11" t="str">
        <f>VLOOKUP(Table4[[#This Row],[Any Transplants]],Table4[Any Transplants],1,FALSE)</f>
        <v>No</v>
      </c>
      <c r="F970" s="11" t="str">
        <f>VLOOKUP(Table4[[#This Row],[Cancer history]],Table4[Cancer history],1,FALSE)</f>
        <v>No</v>
      </c>
      <c r="G970" s="11" t="str">
        <f>VLOOKUP(Table4[[#This Row],[Smoker2]],Table4[Smoker2],1,FALSE)</f>
        <v>NO</v>
      </c>
      <c r="H970" s="11" t="str">
        <f>VLOOKUP(Table4[[#This Row],[Heart Issues]],Table4[Heart Issues],1,FALSE)</f>
        <v>yes</v>
      </c>
      <c r="I970" s="11">
        <f>VLOOKUP(Table4[[#This Row],[Number of Major Surgeries]],Table4[Number of Major Surgeries],1,FALSE)</f>
        <v>0</v>
      </c>
      <c r="J970" s="11" t="str">
        <f>VLOOKUP('Medical Examinations'!M970,'Medical Examinations'!M970:M3304,1,FALSE)</f>
        <v>obesity</v>
      </c>
      <c r="K970" s="11" t="str">
        <f>VLOOKUP('Medical Examinations'!N970,'Medical Examinations'!N970:N3304,1,FALSE)</f>
        <v>normal</v>
      </c>
      <c r="L970" s="11" t="str">
        <f>VLOOKUP(Table3[[#This Row],[date of birth]],Table3[date of birth],1,FALSE)</f>
        <v>5-Oct-2001</v>
      </c>
      <c r="M970" s="11">
        <f>VLOOKUP(Table3[[#This Row],[age]],Table3[age],1,FALSE)</f>
        <v>21</v>
      </c>
      <c r="N970" s="65">
        <f>VLOOKUP(Table3[[#This Row],[charges2]],Table3[charges2],1,FALSE)</f>
        <v>7844.8</v>
      </c>
      <c r="O970" s="11" t="str">
        <f>VLOOKUP(Table3[[#This Row],[HOSPITAL TIER2]],Table3[HOSPITAL TIER2],1,FALSE)</f>
        <v>tier - 2</v>
      </c>
      <c r="P970" s="11" t="str">
        <f>VLOOKUP(Table3[[#This Row],[city tier2]],Table3[city tier2],1,FALSE)</f>
        <v>tier - 2</v>
      </c>
      <c r="Q970" s="11" t="str">
        <f>VLOOKUP(Table3[[#This Row],[state id2]],Table3[state id2],1,FALSE)</f>
        <v>R1012</v>
      </c>
      <c r="R970" s="11">
        <f t="shared" si="30"/>
        <v>-1.1431554198643263E-2</v>
      </c>
      <c r="S970" s="11">
        <f t="shared" si="31"/>
        <v>8.1140019884676215E-2</v>
      </c>
    </row>
    <row r="971" spans="1:19" x14ac:dyDescent="0.25">
      <c r="A971" s="20" t="str">
        <f>VLOOKUP('Customer Names'!A971,'Customer Names'!A971:A3306,1,FALSE)</f>
        <v>Id970</v>
      </c>
      <c r="B971" s="20" t="str">
        <f>VLOOKUP(Table6[[#This Row],[NAME]],Table6[NAME],1,FALSE)</f>
        <v>Brandon F</v>
      </c>
      <c r="C971" s="11">
        <f>VLOOKUP(Table4[[#This Row],[BMI]],Table4[BMI],1,FALSE)</f>
        <v>35.49</v>
      </c>
      <c r="D971" s="11">
        <f>VLOOKUP(Table4[[#This Row],[HBA1C]],Table4[HBA1C],1,FALSE)</f>
        <v>4.74</v>
      </c>
      <c r="E971" s="11" t="str">
        <f>VLOOKUP(Table4[[#This Row],[Any Transplants]],Table4[Any Transplants],1,FALSE)</f>
        <v>No</v>
      </c>
      <c r="F971" s="11" t="str">
        <f>VLOOKUP(Table4[[#This Row],[Cancer history]],Table4[Cancer history],1,FALSE)</f>
        <v>Yes</v>
      </c>
      <c r="G971" s="11" t="str">
        <f>VLOOKUP(Table4[[#This Row],[Smoker2]],Table4[Smoker2],1,FALSE)</f>
        <v>NO</v>
      </c>
      <c r="H971" s="11" t="str">
        <f>VLOOKUP(Table4[[#This Row],[Heart Issues]],Table4[Heart Issues],1,FALSE)</f>
        <v>yes</v>
      </c>
      <c r="I971" s="11">
        <f>VLOOKUP(Table4[[#This Row],[Number of Major Surgeries]],Table4[Number of Major Surgeries],1,FALSE)</f>
        <v>1</v>
      </c>
      <c r="J971" s="11" t="str">
        <f>VLOOKUP('Medical Examinations'!M971,'Medical Examinations'!M971:M3305,1,FALSE)</f>
        <v>obesity</v>
      </c>
      <c r="K971" s="11" t="str">
        <f>VLOOKUP('Medical Examinations'!N971,'Medical Examinations'!N971:N3305,1,FALSE)</f>
        <v>normal</v>
      </c>
      <c r="L971" s="11" t="str">
        <f>VLOOKUP(Table3[[#This Row],[date of birth]],Table3[date of birth],1,FALSE)</f>
        <v>17-Nov-1994</v>
      </c>
      <c r="M971" s="11">
        <f>VLOOKUP(Table3[[#This Row],[age]],Table3[age],1,FALSE)</f>
        <v>28</v>
      </c>
      <c r="N971" s="65">
        <f>VLOOKUP(Table3[[#This Row],[charges2]],Table3[charges2],1,FALSE)</f>
        <v>7851.85</v>
      </c>
      <c r="O971" s="11" t="str">
        <f>VLOOKUP(Table3[[#This Row],[HOSPITAL TIER2]],Table3[HOSPITAL TIER2],1,FALSE)</f>
        <v>tier - 2</v>
      </c>
      <c r="P971" s="11" t="str">
        <f>VLOOKUP(Table3[[#This Row],[city tier2]],Table3[city tier2],1,FALSE)</f>
        <v>tier - 3</v>
      </c>
      <c r="Q971" s="11" t="str">
        <f>VLOOKUP(Table3[[#This Row],[state id2]],Table3[state id2],1,FALSE)</f>
        <v>R1012</v>
      </c>
      <c r="R971" s="11">
        <f t="shared" si="30"/>
        <v>-9.7345366846605837E-3</v>
      </c>
      <c r="S971" s="11">
        <f t="shared" si="31"/>
        <v>7.9906548753134771E-2</v>
      </c>
    </row>
    <row r="972" spans="1:19" x14ac:dyDescent="0.25">
      <c r="A972" s="20" t="str">
        <f>VLOOKUP('Customer Names'!A972,'Customer Names'!A972:A3307,1,FALSE)</f>
        <v>Id971</v>
      </c>
      <c r="B972" s="20" t="str">
        <f>VLOOKUP(Table6[[#This Row],[NAME]],Table6[NAME],1,FALSE)</f>
        <v>Melissa</v>
      </c>
      <c r="C972" s="11">
        <f>VLOOKUP(Table4[[#This Row],[BMI]],Table4[BMI],1,FALSE)</f>
        <v>44.7</v>
      </c>
      <c r="D972" s="11">
        <f>VLOOKUP(Table4[[#This Row],[HBA1C]],Table4[HBA1C],1,FALSE)</f>
        <v>7.6</v>
      </c>
      <c r="E972" s="11" t="str">
        <f>VLOOKUP(Table4[[#This Row],[Any Transplants]],Table4[Any Transplants],1,FALSE)</f>
        <v>No</v>
      </c>
      <c r="F972" s="11" t="str">
        <f>VLOOKUP(Table4[[#This Row],[Cancer history]],Table4[Cancer history],1,FALSE)</f>
        <v>No</v>
      </c>
      <c r="G972" s="11" t="str">
        <f>VLOOKUP(Table4[[#This Row],[Smoker2]],Table4[Smoker2],1,FALSE)</f>
        <v>NO</v>
      </c>
      <c r="H972" s="11" t="str">
        <f>VLOOKUP(Table4[[#This Row],[Heart Issues]],Table4[Heart Issues],1,FALSE)</f>
        <v>yes</v>
      </c>
      <c r="I972" s="11">
        <f>VLOOKUP(Table4[[#This Row],[Number of Major Surgeries]],Table4[Number of Major Surgeries],1,FALSE)</f>
        <v>2</v>
      </c>
      <c r="J972" s="11" t="str">
        <f>VLOOKUP('Medical Examinations'!M972,'Medical Examinations'!M972:M3306,1,FALSE)</f>
        <v>obesity</v>
      </c>
      <c r="K972" s="11" t="str">
        <f>VLOOKUP('Medical Examinations'!N972,'Medical Examinations'!N972:N3306,1,FALSE)</f>
        <v>diabetes</v>
      </c>
      <c r="L972" s="11" t="str">
        <f>VLOOKUP(Table3[[#This Row],[date of birth]],Table3[date of birth],1,FALSE)</f>
        <v>10-Oct-1962</v>
      </c>
      <c r="M972" s="11">
        <f>VLOOKUP(Table3[[#This Row],[age]],Table3[age],1,FALSE)</f>
        <v>60</v>
      </c>
      <c r="N972" s="65">
        <f>VLOOKUP(Table3[[#This Row],[charges2]],Table3[charges2],1,FALSE)</f>
        <v>7896.41</v>
      </c>
      <c r="O972" s="11" t="str">
        <f>VLOOKUP(Table3[[#This Row],[HOSPITAL TIER2]],Table3[HOSPITAL TIER2],1,FALSE)</f>
        <v>tier - 3</v>
      </c>
      <c r="P972" s="11" t="str">
        <f>VLOOKUP(Table3[[#This Row],[city tier2]],Table3[city tier2],1,FALSE)</f>
        <v>tier - 2</v>
      </c>
      <c r="Q972" s="11" t="str">
        <f>VLOOKUP(Table3[[#This Row],[state id2]],Table3[state id2],1,FALSE)</f>
        <v>R1013</v>
      </c>
      <c r="R972" s="11">
        <f t="shared" si="30"/>
        <v>-8.8131162605856218E-3</v>
      </c>
      <c r="S972" s="11">
        <f t="shared" si="31"/>
        <v>7.9220536872844194E-2</v>
      </c>
    </row>
    <row r="973" spans="1:19" x14ac:dyDescent="0.25">
      <c r="A973" s="20" t="str">
        <f>VLOOKUP('Customer Names'!A973,'Customer Names'!A973:A3308,1,FALSE)</f>
        <v>Id972</v>
      </c>
      <c r="B973" s="20" t="str">
        <f>VLOOKUP(Table6[[#This Row],[NAME]],Table6[NAME],1,FALSE)</f>
        <v>Danielle N</v>
      </c>
      <c r="C973" s="11">
        <f>VLOOKUP(Table4[[#This Row],[BMI]],Table4[BMI],1,FALSE)</f>
        <v>38.380000000000003</v>
      </c>
      <c r="D973" s="11">
        <f>VLOOKUP(Table4[[#This Row],[HBA1C]],Table4[HBA1C],1,FALSE)</f>
        <v>8.5</v>
      </c>
      <c r="E973" s="11" t="str">
        <f>VLOOKUP(Table4[[#This Row],[Any Transplants]],Table4[Any Transplants],1,FALSE)</f>
        <v>No</v>
      </c>
      <c r="F973" s="11" t="str">
        <f>VLOOKUP(Table4[[#This Row],[Cancer history]],Table4[Cancer history],1,FALSE)</f>
        <v>No</v>
      </c>
      <c r="G973" s="11" t="str">
        <f>VLOOKUP(Table4[[#This Row],[Smoker2]],Table4[Smoker2],1,FALSE)</f>
        <v>NO</v>
      </c>
      <c r="H973" s="11" t="str">
        <f>VLOOKUP(Table4[[#This Row],[Heart Issues]],Table4[Heart Issues],1,FALSE)</f>
        <v>yes</v>
      </c>
      <c r="I973" s="11">
        <f>VLOOKUP(Table4[[#This Row],[Number of Major Surgeries]],Table4[Number of Major Surgeries],1,FALSE)</f>
        <v>2</v>
      </c>
      <c r="J973" s="11" t="str">
        <f>VLOOKUP('Medical Examinations'!M973,'Medical Examinations'!M973:M3307,1,FALSE)</f>
        <v>obesity</v>
      </c>
      <c r="K973" s="11" t="str">
        <f>VLOOKUP('Medical Examinations'!N973,'Medical Examinations'!N973:N3307,1,FALSE)</f>
        <v>diabetes</v>
      </c>
      <c r="L973" s="11" t="str">
        <f>VLOOKUP(Table3[[#This Row],[date of birth]],Table3[date of birth],1,FALSE)</f>
        <v>20-Jul-1977</v>
      </c>
      <c r="M973" s="11">
        <f>VLOOKUP(Table3[[#This Row],[age]],Table3[age],1,FALSE)</f>
        <v>45</v>
      </c>
      <c r="N973" s="65">
        <f>VLOOKUP(Table3[[#This Row],[charges2]],Table3[charges2],1,FALSE)</f>
        <v>7935.29</v>
      </c>
      <c r="O973" s="11" t="str">
        <f>VLOOKUP(Table3[[#This Row],[HOSPITAL TIER2]],Table3[HOSPITAL TIER2],1,FALSE)</f>
        <v>tier - 2</v>
      </c>
      <c r="P973" s="11" t="str">
        <f>VLOOKUP(Table3[[#This Row],[city tier2]],Table3[city tier2],1,FALSE)</f>
        <v>tier - 1</v>
      </c>
      <c r="Q973" s="11" t="str">
        <f>VLOOKUP(Table3[[#This Row],[state id2]],Table3[state id2],1,FALSE)</f>
        <v>R1024</v>
      </c>
      <c r="R973" s="11">
        <f t="shared" si="30"/>
        <v>-1.0715586336955664E-2</v>
      </c>
      <c r="S973" s="11">
        <f t="shared" si="31"/>
        <v>7.8725095779852691E-2</v>
      </c>
    </row>
    <row r="974" spans="1:19" x14ac:dyDescent="0.25">
      <c r="A974" s="20" t="str">
        <f>VLOOKUP('Customer Names'!A974,'Customer Names'!A974:A3309,1,FALSE)</f>
        <v>Id973</v>
      </c>
      <c r="B974" s="20" t="str">
        <f>VLOOKUP(Table6[[#This Row],[NAME]],Table6[NAME],1,FALSE)</f>
        <v>Matthew</v>
      </c>
      <c r="C974" s="11">
        <f>VLOOKUP(Table4[[#This Row],[BMI]],Table4[BMI],1,FALSE)</f>
        <v>35.244999999999997</v>
      </c>
      <c r="D974" s="11">
        <f>VLOOKUP(Table4[[#This Row],[HBA1C]],Table4[HBA1C],1,FALSE)</f>
        <v>11.22</v>
      </c>
      <c r="E974" s="11" t="str">
        <f>VLOOKUP(Table4[[#This Row],[Any Transplants]],Table4[Any Transplants],1,FALSE)</f>
        <v>No</v>
      </c>
      <c r="F974" s="11" t="str">
        <f>VLOOKUP(Table4[[#This Row],[Cancer history]],Table4[Cancer history],1,FALSE)</f>
        <v>No</v>
      </c>
      <c r="G974" s="11" t="str">
        <f>VLOOKUP(Table4[[#This Row],[Smoker2]],Table4[Smoker2],1,FALSE)</f>
        <v>NO</v>
      </c>
      <c r="H974" s="11" t="str">
        <f>VLOOKUP(Table4[[#This Row],[Heart Issues]],Table4[Heart Issues],1,FALSE)</f>
        <v>yes</v>
      </c>
      <c r="I974" s="11">
        <f>VLOOKUP(Table4[[#This Row],[Number of Major Surgeries]],Table4[Number of Major Surgeries],1,FALSE)</f>
        <v>0</v>
      </c>
      <c r="J974" s="11" t="str">
        <f>VLOOKUP('Medical Examinations'!M974,'Medical Examinations'!M974:M3308,1,FALSE)</f>
        <v>obesity</v>
      </c>
      <c r="K974" s="11" t="str">
        <f>VLOOKUP('Medical Examinations'!N974,'Medical Examinations'!N974:N3308,1,FALSE)</f>
        <v>diabetes</v>
      </c>
      <c r="L974" s="11" t="str">
        <f>VLOOKUP(Table3[[#This Row],[date of birth]],Table3[date of birth],1,FALSE)</f>
        <v>29-Oct-1987</v>
      </c>
      <c r="M974" s="11">
        <f>VLOOKUP(Table3[[#This Row],[age]],Table3[age],1,FALSE)</f>
        <v>35</v>
      </c>
      <c r="N974" s="65">
        <f>VLOOKUP(Table3[[#This Row],[charges2]],Table3[charges2],1,FALSE)</f>
        <v>7948.22</v>
      </c>
      <c r="O974" s="11" t="str">
        <f>VLOOKUP(Table3[[#This Row],[HOSPITAL TIER2]],Table3[HOSPITAL TIER2],1,FALSE)</f>
        <v>tier - 2</v>
      </c>
      <c r="P974" s="11" t="str">
        <f>VLOOKUP(Table3[[#This Row],[city tier2]],Table3[city tier2],1,FALSE)</f>
        <v>tier - 3</v>
      </c>
      <c r="Q974" s="11" t="str">
        <f>VLOOKUP(Table3[[#This Row],[state id2]],Table3[state id2],1,FALSE)</f>
        <v>R1025</v>
      </c>
      <c r="R974" s="11">
        <f t="shared" si="30"/>
        <v>-1.0714677226270312E-2</v>
      </c>
      <c r="S974" s="11">
        <f t="shared" si="31"/>
        <v>7.8763315073197004E-2</v>
      </c>
    </row>
    <row r="975" spans="1:19" x14ac:dyDescent="0.25">
      <c r="A975" s="20" t="str">
        <f>VLOOKUP('Customer Names'!A975,'Customer Names'!A975:A3310,1,FALSE)</f>
        <v>Id974</v>
      </c>
      <c r="B975" s="20" t="str">
        <f>VLOOKUP(Table6[[#This Row],[NAME]],Table6[NAME],1,FALSE)</f>
        <v>.  Bettina</v>
      </c>
      <c r="C975" s="11">
        <f>VLOOKUP(Table4[[#This Row],[BMI]],Table4[BMI],1,FALSE)</f>
        <v>49.84</v>
      </c>
      <c r="D975" s="11">
        <f>VLOOKUP(Table4[[#This Row],[HBA1C]],Table4[HBA1C],1,FALSE)</f>
        <v>5.0999999999999996</v>
      </c>
      <c r="E975" s="11" t="str">
        <f>VLOOKUP(Table4[[#This Row],[Any Transplants]],Table4[Any Transplants],1,FALSE)</f>
        <v>No</v>
      </c>
      <c r="F975" s="11" t="str">
        <f>VLOOKUP(Table4[[#This Row],[Cancer history]],Table4[Cancer history],1,FALSE)</f>
        <v>Yes</v>
      </c>
      <c r="G975" s="11" t="str">
        <f>VLOOKUP(Table4[[#This Row],[Smoker2]],Table4[Smoker2],1,FALSE)</f>
        <v>NO</v>
      </c>
      <c r="H975" s="11" t="str">
        <f>VLOOKUP(Table4[[#This Row],[Heart Issues]],Table4[Heart Issues],1,FALSE)</f>
        <v>yes</v>
      </c>
      <c r="I975" s="11">
        <f>VLOOKUP(Table4[[#This Row],[Number of Major Surgeries]],Table4[Number of Major Surgeries],1,FALSE)</f>
        <v>1</v>
      </c>
      <c r="J975" s="11" t="str">
        <f>VLOOKUP('Medical Examinations'!M975,'Medical Examinations'!M975:M3309,1,FALSE)</f>
        <v>obesity</v>
      </c>
      <c r="K975" s="11" t="str">
        <f>VLOOKUP('Medical Examinations'!N975,'Medical Examinations'!N975:N3309,1,FALSE)</f>
        <v>normal</v>
      </c>
      <c r="L975" s="11" t="str">
        <f>VLOOKUP(Table3[[#This Row],[date of birth]],Table3[date of birth],1,FALSE)</f>
        <v>9-Jul-1966</v>
      </c>
      <c r="M975" s="11">
        <f>VLOOKUP(Table3[[#This Row],[age]],Table3[age],1,FALSE)</f>
        <v>56</v>
      </c>
      <c r="N975" s="65">
        <f>VLOOKUP(Table3[[#This Row],[charges2]],Table3[charges2],1,FALSE)</f>
        <v>7953.72</v>
      </c>
      <c r="O975" s="11" t="str">
        <f>VLOOKUP(Table3[[#This Row],[HOSPITAL TIER2]],Table3[HOSPITAL TIER2],1,FALSE)</f>
        <v>tier - 3</v>
      </c>
      <c r="P975" s="11" t="str">
        <f>VLOOKUP(Table3[[#This Row],[city tier2]],Table3[city tier2],1,FALSE)</f>
        <v>tier - 3</v>
      </c>
      <c r="Q975" s="11" t="str">
        <f>VLOOKUP(Table3[[#This Row],[state id2]],Table3[state id2],1,FALSE)</f>
        <v>R1012</v>
      </c>
      <c r="R975" s="11">
        <f t="shared" si="30"/>
        <v>-1.0185930389512736E-2</v>
      </c>
      <c r="S975" s="11">
        <f t="shared" si="31"/>
        <v>8.0359307810583785E-2</v>
      </c>
    </row>
    <row r="976" spans="1:19" x14ac:dyDescent="0.25">
      <c r="A976" s="20" t="str">
        <f>VLOOKUP('Customer Names'!A976,'Customer Names'!A976:A3311,1,FALSE)</f>
        <v>Id975</v>
      </c>
      <c r="B976" s="20" t="str">
        <f>VLOOKUP(Table6[[#This Row],[NAME]],Table6[NAME],1,FALSE)</f>
        <v>Alexander</v>
      </c>
      <c r="C976" s="11">
        <f>VLOOKUP(Table4[[#This Row],[BMI]],Table4[BMI],1,FALSE)</f>
        <v>49.06</v>
      </c>
      <c r="D976" s="11">
        <f>VLOOKUP(Table4[[#This Row],[HBA1C]],Table4[HBA1C],1,FALSE)</f>
        <v>5.43</v>
      </c>
      <c r="E976" s="11" t="str">
        <f>VLOOKUP(Table4[[#This Row],[Any Transplants]],Table4[Any Transplants],1,FALSE)</f>
        <v>No</v>
      </c>
      <c r="F976" s="11" t="str">
        <f>VLOOKUP(Table4[[#This Row],[Cancer history]],Table4[Cancer history],1,FALSE)</f>
        <v>No</v>
      </c>
      <c r="G976" s="11" t="str">
        <f>VLOOKUP(Table4[[#This Row],[Smoker2]],Table4[Smoker2],1,FALSE)</f>
        <v>NO</v>
      </c>
      <c r="H976" s="11" t="str">
        <f>VLOOKUP(Table4[[#This Row],[Heart Issues]],Table4[Heart Issues],1,FALSE)</f>
        <v>yes</v>
      </c>
      <c r="I976" s="11">
        <f>VLOOKUP(Table4[[#This Row],[Number of Major Surgeries]],Table4[Number of Major Surgeries],1,FALSE)</f>
        <v>1</v>
      </c>
      <c r="J976" s="11" t="str">
        <f>VLOOKUP('Medical Examinations'!M976,'Medical Examinations'!M976:M3310,1,FALSE)</f>
        <v>obesity</v>
      </c>
      <c r="K976" s="11" t="str">
        <f>VLOOKUP('Medical Examinations'!N976,'Medical Examinations'!N976:N3310,1,FALSE)</f>
        <v>normal</v>
      </c>
      <c r="L976" s="11" t="str">
        <f>VLOOKUP(Table3[[#This Row],[date of birth]],Table3[date of birth],1,FALSE)</f>
        <v>28-Dec-1981</v>
      </c>
      <c r="M976" s="11">
        <f>VLOOKUP(Table3[[#This Row],[age]],Table3[age],1,FALSE)</f>
        <v>41</v>
      </c>
      <c r="N976" s="65">
        <f>VLOOKUP(Table3[[#This Row],[charges2]],Table3[charges2],1,FALSE)</f>
        <v>7954.52</v>
      </c>
      <c r="O976" s="11" t="str">
        <f>VLOOKUP(Table3[[#This Row],[HOSPITAL TIER2]],Table3[HOSPITAL TIER2],1,FALSE)</f>
        <v>tier - 2</v>
      </c>
      <c r="P976" s="11" t="str">
        <f>VLOOKUP(Table3[[#This Row],[city tier2]],Table3[city tier2],1,FALSE)</f>
        <v>tier - 2</v>
      </c>
      <c r="Q976" s="11" t="str">
        <f>VLOOKUP(Table3[[#This Row],[state id2]],Table3[state id2],1,FALSE)</f>
        <v>R1011</v>
      </c>
      <c r="R976" s="11">
        <f t="shared" si="30"/>
        <v>-1.2042983066684785E-2</v>
      </c>
      <c r="S976" s="11">
        <f t="shared" si="31"/>
        <v>8.0763599398131353E-2</v>
      </c>
    </row>
    <row r="977" spans="1:19" x14ac:dyDescent="0.25">
      <c r="A977" s="20" t="str">
        <f>VLOOKUP('Customer Names'!A977,'Customer Names'!A977:A3312,1,FALSE)</f>
        <v>Id976</v>
      </c>
      <c r="B977" s="20" t="str">
        <f>VLOOKUP(Table6[[#This Row],[NAME]],Table6[NAME],1,FALSE)</f>
        <v>.  Holli</v>
      </c>
      <c r="C977" s="11">
        <f>VLOOKUP(Table4[[#This Row],[BMI]],Table4[BMI],1,FALSE)</f>
        <v>30.88</v>
      </c>
      <c r="D977" s="11">
        <f>VLOOKUP(Table4[[#This Row],[HBA1C]],Table4[HBA1C],1,FALSE)</f>
        <v>5.82</v>
      </c>
      <c r="E977" s="11" t="str">
        <f>VLOOKUP(Table4[[#This Row],[Any Transplants]],Table4[Any Transplants],1,FALSE)</f>
        <v>No</v>
      </c>
      <c r="F977" s="11" t="str">
        <f>VLOOKUP(Table4[[#This Row],[Cancer history]],Table4[Cancer history],1,FALSE)</f>
        <v>No</v>
      </c>
      <c r="G977" s="11" t="str">
        <f>VLOOKUP(Table4[[#This Row],[Smoker2]],Table4[Smoker2],1,FALSE)</f>
        <v>NO</v>
      </c>
      <c r="H977" s="11" t="str">
        <f>VLOOKUP(Table4[[#This Row],[Heart Issues]],Table4[Heart Issues],1,FALSE)</f>
        <v>No</v>
      </c>
      <c r="I977" s="11">
        <f>VLOOKUP(Table4[[#This Row],[Number of Major Surgeries]],Table4[Number of Major Surgeries],1,FALSE)</f>
        <v>2</v>
      </c>
      <c r="J977" s="11" t="str">
        <f>VLOOKUP('Medical Examinations'!M977,'Medical Examinations'!M977:M3311,1,FALSE)</f>
        <v>obesity</v>
      </c>
      <c r="K977" s="11" t="str">
        <f>VLOOKUP('Medical Examinations'!N977,'Medical Examinations'!N977:N3311,1,FALSE)</f>
        <v>prediabetes</v>
      </c>
      <c r="L977" s="11" t="str">
        <f>VLOOKUP(Table3[[#This Row],[date of birth]],Table3[date of birth],1,FALSE)</f>
        <v>19-Jun-1970</v>
      </c>
      <c r="M977" s="11">
        <f>VLOOKUP(Table3[[#This Row],[age]],Table3[age],1,FALSE)</f>
        <v>52</v>
      </c>
      <c r="N977" s="65">
        <f>VLOOKUP(Table3[[#This Row],[charges2]],Table3[charges2],1,FALSE)</f>
        <v>7958.13</v>
      </c>
      <c r="O977" s="11" t="str">
        <f>VLOOKUP(Table3[[#This Row],[HOSPITAL TIER2]],Table3[HOSPITAL TIER2],1,FALSE)</f>
        <v>tier - 2</v>
      </c>
      <c r="P977" s="11" t="str">
        <f>VLOOKUP(Table3[[#This Row],[city tier2]],Table3[city tier2],1,FALSE)</f>
        <v>tier - 2</v>
      </c>
      <c r="Q977" s="11" t="str">
        <f>VLOOKUP(Table3[[#This Row],[state id2]],Table3[state id2],1,FALSE)</f>
        <v>R1013</v>
      </c>
      <c r="R977" s="11">
        <f t="shared" si="30"/>
        <v>-1.1412838086095473E-2</v>
      </c>
      <c r="S977" s="11">
        <f t="shared" si="31"/>
        <v>8.0670633643742468E-2</v>
      </c>
    </row>
    <row r="978" spans="1:19" x14ac:dyDescent="0.25">
      <c r="A978" s="20" t="str">
        <f>VLOOKUP('Customer Names'!A978,'Customer Names'!A978:A3313,1,FALSE)</f>
        <v>Id977</v>
      </c>
      <c r="B978" s="20" t="str">
        <f>VLOOKUP(Table6[[#This Row],[NAME]],Table6[NAME],1,FALSE)</f>
        <v>.  Heather C</v>
      </c>
      <c r="C978" s="11">
        <f>VLOOKUP(Table4[[#This Row],[BMI]],Table4[BMI],1,FALSE)</f>
        <v>33.35</v>
      </c>
      <c r="D978" s="11">
        <f>VLOOKUP(Table4[[#This Row],[HBA1C]],Table4[HBA1C],1,FALSE)</f>
        <v>6.05</v>
      </c>
      <c r="E978" s="11" t="str">
        <f>VLOOKUP(Table4[[#This Row],[Any Transplants]],Table4[Any Transplants],1,FALSE)</f>
        <v>No</v>
      </c>
      <c r="F978" s="11" t="str">
        <f>VLOOKUP(Table4[[#This Row],[Cancer history]],Table4[Cancer history],1,FALSE)</f>
        <v>Yes</v>
      </c>
      <c r="G978" s="11" t="str">
        <f>VLOOKUP(Table4[[#This Row],[Smoker2]],Table4[Smoker2],1,FALSE)</f>
        <v>NO</v>
      </c>
      <c r="H978" s="11" t="str">
        <f>VLOOKUP(Table4[[#This Row],[Heart Issues]],Table4[Heart Issues],1,FALSE)</f>
        <v>No</v>
      </c>
      <c r="I978" s="11">
        <f>VLOOKUP(Table4[[#This Row],[Number of Major Surgeries]],Table4[Number of Major Surgeries],1,FALSE)</f>
        <v>1</v>
      </c>
      <c r="J978" s="11" t="str">
        <f>VLOOKUP('Medical Examinations'!M978,'Medical Examinations'!M978:M3312,1,FALSE)</f>
        <v>obesity</v>
      </c>
      <c r="K978" s="11" t="str">
        <f>VLOOKUP('Medical Examinations'!N978,'Medical Examinations'!N978:N3312,1,FALSE)</f>
        <v>prediabetes</v>
      </c>
      <c r="L978" s="11" t="str">
        <f>VLOOKUP(Table3[[#This Row],[date of birth]],Table3[date of birth],1,FALSE)</f>
        <v>10-Aug-1975</v>
      </c>
      <c r="M978" s="11">
        <f>VLOOKUP(Table3[[#This Row],[age]],Table3[age],1,FALSE)</f>
        <v>47</v>
      </c>
      <c r="N978" s="65">
        <f>VLOOKUP(Table3[[#This Row],[charges2]],Table3[charges2],1,FALSE)</f>
        <v>7966.81</v>
      </c>
      <c r="O978" s="11" t="str">
        <f>VLOOKUP(Table3[[#This Row],[HOSPITAL TIER2]],Table3[HOSPITAL TIER2],1,FALSE)</f>
        <v>tier - 2</v>
      </c>
      <c r="P978" s="11" t="str">
        <f>VLOOKUP(Table3[[#This Row],[city tier2]],Table3[city tier2],1,FALSE)</f>
        <v>tier - 2</v>
      </c>
      <c r="Q978" s="11" t="str">
        <f>VLOOKUP(Table3[[#This Row],[state id2]],Table3[state id2],1,FALSE)</f>
        <v>R1013</v>
      </c>
      <c r="R978" s="11">
        <f t="shared" si="30"/>
        <v>-1.1547351115139739E-2</v>
      </c>
      <c r="S978" s="11">
        <f t="shared" si="31"/>
        <v>8.0775519105333995E-2</v>
      </c>
    </row>
    <row r="979" spans="1:19" x14ac:dyDescent="0.25">
      <c r="A979" s="20" t="str">
        <f>VLOOKUP('Customer Names'!A979,'Customer Names'!A979:A3314,1,FALSE)</f>
        <v>Id978</v>
      </c>
      <c r="B979" s="20" t="str">
        <f>VLOOKUP(Table6[[#This Row],[NAME]],Table6[NAME],1,FALSE)</f>
        <v>Kyle</v>
      </c>
      <c r="C979" s="11">
        <f>VLOOKUP(Table4[[#This Row],[BMI]],Table4[BMI],1,FALSE)</f>
        <v>38</v>
      </c>
      <c r="D979" s="11">
        <f>VLOOKUP(Table4[[#This Row],[HBA1C]],Table4[HBA1C],1,FALSE)</f>
        <v>6.38</v>
      </c>
      <c r="E979" s="11" t="str">
        <f>VLOOKUP(Table4[[#This Row],[Any Transplants]],Table4[Any Transplants],1,FALSE)</f>
        <v>No</v>
      </c>
      <c r="F979" s="11" t="str">
        <f>VLOOKUP(Table4[[#This Row],[Cancer history]],Table4[Cancer history],1,FALSE)</f>
        <v>No</v>
      </c>
      <c r="G979" s="11" t="str">
        <f>VLOOKUP(Table4[[#This Row],[Smoker2]],Table4[Smoker2],1,FALSE)</f>
        <v>NO</v>
      </c>
      <c r="H979" s="11" t="str">
        <f>VLOOKUP(Table4[[#This Row],[Heart Issues]],Table4[Heart Issues],1,FALSE)</f>
        <v>yes</v>
      </c>
      <c r="I979" s="11">
        <f>VLOOKUP(Table4[[#This Row],[Number of Major Surgeries]],Table4[Number of Major Surgeries],1,FALSE)</f>
        <v>1</v>
      </c>
      <c r="J979" s="11" t="str">
        <f>VLOOKUP('Medical Examinations'!M979,'Medical Examinations'!M979:M3313,1,FALSE)</f>
        <v>obesity</v>
      </c>
      <c r="K979" s="11" t="str">
        <f>VLOOKUP('Medical Examinations'!N979,'Medical Examinations'!N979:N3313,1,FALSE)</f>
        <v>prediabetes</v>
      </c>
      <c r="L979" s="11" t="str">
        <f>VLOOKUP(Table3[[#This Row],[date of birth]],Table3[date of birth],1,FALSE)</f>
        <v>23-Nov-1972</v>
      </c>
      <c r="M979" s="11">
        <f>VLOOKUP(Table3[[#This Row],[age]],Table3[age],1,FALSE)</f>
        <v>50</v>
      </c>
      <c r="N979" s="65">
        <f>VLOOKUP(Table3[[#This Row],[charges2]],Table3[charges2],1,FALSE)</f>
        <v>7980.34</v>
      </c>
      <c r="O979" s="11" t="str">
        <f>VLOOKUP(Table3[[#This Row],[HOSPITAL TIER2]],Table3[HOSPITAL TIER2],1,FALSE)</f>
        <v>tier - 2</v>
      </c>
      <c r="P979" s="11" t="str">
        <f>VLOOKUP(Table3[[#This Row],[city tier2]],Table3[city tier2],1,FALSE)</f>
        <v>tier - 2</v>
      </c>
      <c r="Q979" s="11" t="str">
        <f>VLOOKUP(Table3[[#This Row],[state id2]],Table3[state id2],1,FALSE)</f>
        <v>R1013</v>
      </c>
      <c r="R979" s="11">
        <f t="shared" si="30"/>
        <v>-1.1622891312059949E-2</v>
      </c>
      <c r="S979" s="11">
        <f t="shared" si="31"/>
        <v>8.0790155020848645E-2</v>
      </c>
    </row>
    <row r="980" spans="1:19" x14ac:dyDescent="0.25">
      <c r="A980" s="20" t="str">
        <f>VLOOKUP('Customer Names'!A980,'Customer Names'!A980:A3315,1,FALSE)</f>
        <v>Id979</v>
      </c>
      <c r="B980" s="20" t="str">
        <f>VLOOKUP(Table6[[#This Row],[NAME]],Table6[NAME],1,FALSE)</f>
        <v>Thomas J</v>
      </c>
      <c r="C980" s="11">
        <f>VLOOKUP(Table4[[#This Row],[BMI]],Table4[BMI],1,FALSE)</f>
        <v>36.08</v>
      </c>
      <c r="D980" s="11">
        <f>VLOOKUP(Table4[[#This Row],[HBA1C]],Table4[HBA1C],1,FALSE)</f>
        <v>5.73</v>
      </c>
      <c r="E980" s="11" t="str">
        <f>VLOOKUP(Table4[[#This Row],[Any Transplants]],Table4[Any Transplants],1,FALSE)</f>
        <v>No</v>
      </c>
      <c r="F980" s="11" t="str">
        <f>VLOOKUP(Table4[[#This Row],[Cancer history]],Table4[Cancer history],1,FALSE)</f>
        <v>No</v>
      </c>
      <c r="G980" s="11" t="str">
        <f>VLOOKUP(Table4[[#This Row],[Smoker2]],Table4[Smoker2],1,FALSE)</f>
        <v>NO</v>
      </c>
      <c r="H980" s="11" t="str">
        <f>VLOOKUP(Table4[[#This Row],[Heart Issues]],Table4[Heart Issues],1,FALSE)</f>
        <v>yes</v>
      </c>
      <c r="I980" s="11">
        <f>VLOOKUP(Table4[[#This Row],[Number of Major Surgeries]],Table4[Number of Major Surgeries],1,FALSE)</f>
        <v>1</v>
      </c>
      <c r="J980" s="11" t="str">
        <f>VLOOKUP('Medical Examinations'!M980,'Medical Examinations'!M980:M3314,1,FALSE)</f>
        <v>obesity</v>
      </c>
      <c r="K980" s="11" t="str">
        <f>VLOOKUP('Medical Examinations'!N980,'Medical Examinations'!N980:N3314,1,FALSE)</f>
        <v>prediabetes</v>
      </c>
      <c r="L980" s="11" t="str">
        <f>VLOOKUP(Table3[[#This Row],[date of birth]],Table3[date of birth],1,FALSE)</f>
        <v>28-Aug-1983</v>
      </c>
      <c r="M980" s="11">
        <f>VLOOKUP(Table3[[#This Row],[age]],Table3[age],1,FALSE)</f>
        <v>39</v>
      </c>
      <c r="N980" s="65">
        <f>VLOOKUP(Table3[[#This Row],[charges2]],Table3[charges2],1,FALSE)</f>
        <v>7985.82</v>
      </c>
      <c r="O980" s="11" t="str">
        <f>VLOOKUP(Table3[[#This Row],[HOSPITAL TIER2]],Table3[HOSPITAL TIER2],1,FALSE)</f>
        <v>tier - 2</v>
      </c>
      <c r="P980" s="11" t="str">
        <f>VLOOKUP(Table3[[#This Row],[city tier2]],Table3[city tier2],1,FALSE)</f>
        <v>tier - 1</v>
      </c>
      <c r="Q980" s="11" t="str">
        <f>VLOOKUP(Table3[[#This Row],[state id2]],Table3[state id2],1,FALSE)</f>
        <v>R1024</v>
      </c>
      <c r="R980" s="11">
        <f t="shared" si="30"/>
        <v>-1.1999750159977689E-2</v>
      </c>
      <c r="S980" s="11">
        <f t="shared" si="31"/>
        <v>8.0783534040789917E-2</v>
      </c>
    </row>
    <row r="981" spans="1:19" x14ac:dyDescent="0.25">
      <c r="A981" s="20" t="str">
        <f>VLOOKUP('Customer Names'!A981,'Customer Names'!A981:A3316,1,FALSE)</f>
        <v>Id980</v>
      </c>
      <c r="B981" s="20" t="str">
        <f>VLOOKUP(Table6[[#This Row],[NAME]],Table6[NAME],1,FALSE)</f>
        <v>Chris</v>
      </c>
      <c r="C981" s="11">
        <f>VLOOKUP(Table4[[#This Row],[BMI]],Table4[BMI],1,FALSE)</f>
        <v>35.700000000000003</v>
      </c>
      <c r="D981" s="11">
        <f>VLOOKUP(Table4[[#This Row],[HBA1C]],Table4[HBA1C],1,FALSE)</f>
        <v>5.47</v>
      </c>
      <c r="E981" s="11" t="str">
        <f>VLOOKUP(Table4[[#This Row],[Any Transplants]],Table4[Any Transplants],1,FALSE)</f>
        <v>No</v>
      </c>
      <c r="F981" s="11" t="str">
        <f>VLOOKUP(Table4[[#This Row],[Cancer history]],Table4[Cancer history],1,FALSE)</f>
        <v>No</v>
      </c>
      <c r="G981" s="11" t="str">
        <f>VLOOKUP(Table4[[#This Row],[Smoker2]],Table4[Smoker2],1,FALSE)</f>
        <v>NO</v>
      </c>
      <c r="H981" s="11" t="str">
        <f>VLOOKUP(Table4[[#This Row],[Heart Issues]],Table4[Heart Issues],1,FALSE)</f>
        <v>yes</v>
      </c>
      <c r="I981" s="11">
        <f>VLOOKUP(Table4[[#This Row],[Number of Major Surgeries]],Table4[Number of Major Surgeries],1,FALSE)</f>
        <v>1</v>
      </c>
      <c r="J981" s="11" t="str">
        <f>VLOOKUP('Medical Examinations'!M981,'Medical Examinations'!M981:M3315,1,FALSE)</f>
        <v>obesity</v>
      </c>
      <c r="K981" s="11" t="str">
        <f>VLOOKUP('Medical Examinations'!N981,'Medical Examinations'!N981:N3315,1,FALSE)</f>
        <v>normal</v>
      </c>
      <c r="L981" s="11" t="str">
        <f>VLOOKUP(Table3[[#This Row],[date of birth]],Table3[date of birth],1,FALSE)</f>
        <v>20-Aug-1983</v>
      </c>
      <c r="M981" s="11">
        <f>VLOOKUP(Table3[[#This Row],[age]],Table3[age],1,FALSE)</f>
        <v>39</v>
      </c>
      <c r="N981" s="65">
        <f>VLOOKUP(Table3[[#This Row],[charges2]],Table3[charges2],1,FALSE)</f>
        <v>7986.48</v>
      </c>
      <c r="O981" s="11" t="str">
        <f>VLOOKUP(Table3[[#This Row],[HOSPITAL TIER2]],Table3[HOSPITAL TIER2],1,FALSE)</f>
        <v>tier - 2</v>
      </c>
      <c r="P981" s="11" t="str">
        <f>VLOOKUP(Table3[[#This Row],[city tier2]],Table3[city tier2],1,FALSE)</f>
        <v>tier - 3</v>
      </c>
      <c r="Q981" s="11" t="str">
        <f>VLOOKUP(Table3[[#This Row],[state id2]],Table3[state id2],1,FALSE)</f>
        <v>R1024</v>
      </c>
      <c r="R981" s="11">
        <f t="shared" si="30"/>
        <v>-1.1638271446513613E-2</v>
      </c>
      <c r="S981" s="11">
        <f t="shared" si="31"/>
        <v>8.0694124023600503E-2</v>
      </c>
    </row>
    <row r="982" spans="1:19" x14ac:dyDescent="0.25">
      <c r="A982" s="20" t="str">
        <f>VLOOKUP('Customer Names'!A982,'Customer Names'!A982:A3317,1,FALSE)</f>
        <v>Id981</v>
      </c>
      <c r="B982" s="20" t="str">
        <f>VLOOKUP(Table6[[#This Row],[NAME]],Table6[NAME],1,FALSE)</f>
        <v>Graham</v>
      </c>
      <c r="C982" s="11">
        <f>VLOOKUP(Table4[[#This Row],[BMI]],Table4[BMI],1,FALSE)</f>
        <v>34.01</v>
      </c>
      <c r="D982" s="11">
        <f>VLOOKUP(Table4[[#This Row],[HBA1C]],Table4[HBA1C],1,FALSE)</f>
        <v>11.3</v>
      </c>
      <c r="E982" s="11" t="str">
        <f>VLOOKUP(Table4[[#This Row],[Any Transplants]],Table4[Any Transplants],1,FALSE)</f>
        <v>No</v>
      </c>
      <c r="F982" s="11" t="str">
        <f>VLOOKUP(Table4[[#This Row],[Cancer history]],Table4[Cancer history],1,FALSE)</f>
        <v>No</v>
      </c>
      <c r="G982" s="11" t="str">
        <f>VLOOKUP(Table4[[#This Row],[Smoker2]],Table4[Smoker2],1,FALSE)</f>
        <v>NO</v>
      </c>
      <c r="H982" s="11" t="str">
        <f>VLOOKUP(Table4[[#This Row],[Heart Issues]],Table4[Heart Issues],1,FALSE)</f>
        <v>No</v>
      </c>
      <c r="I982" s="11">
        <f>VLOOKUP(Table4[[#This Row],[Number of Major Surgeries]],Table4[Number of Major Surgeries],1,FALSE)</f>
        <v>0</v>
      </c>
      <c r="J982" s="11" t="str">
        <f>VLOOKUP('Medical Examinations'!M982,'Medical Examinations'!M982:M3316,1,FALSE)</f>
        <v>obesity</v>
      </c>
      <c r="K982" s="11" t="str">
        <f>VLOOKUP('Medical Examinations'!N982,'Medical Examinations'!N982:N3316,1,FALSE)</f>
        <v>diabetes</v>
      </c>
      <c r="L982" s="11" t="str">
        <f>VLOOKUP(Table3[[#This Row],[date of birth]],Table3[date of birth],1,FALSE)</f>
        <v>22-Aug-1962</v>
      </c>
      <c r="M982" s="11">
        <f>VLOOKUP(Table3[[#This Row],[age]],Table3[age],1,FALSE)</f>
        <v>60</v>
      </c>
      <c r="N982" s="65">
        <f>VLOOKUP(Table3[[#This Row],[charges2]],Table3[charges2],1,FALSE)</f>
        <v>8004.96</v>
      </c>
      <c r="O982" s="11" t="str">
        <f>VLOOKUP(Table3[[#This Row],[HOSPITAL TIER2]],Table3[HOSPITAL TIER2],1,FALSE)</f>
        <v>tier - 3</v>
      </c>
      <c r="P982" s="11" t="str">
        <f>VLOOKUP(Table3[[#This Row],[city tier2]],Table3[city tier2],1,FALSE)</f>
        <v>tier - 1</v>
      </c>
      <c r="Q982" s="11" t="str">
        <f>VLOOKUP(Table3[[#This Row],[state id2]],Table3[state id2],1,FALSE)</f>
        <v>R1013</v>
      </c>
      <c r="R982" s="11">
        <f t="shared" si="30"/>
        <v>-1.1293734680664151E-2</v>
      </c>
      <c r="S982" s="11">
        <f t="shared" si="31"/>
        <v>8.0561850941691507E-2</v>
      </c>
    </row>
    <row r="983" spans="1:19" x14ac:dyDescent="0.25">
      <c r="A983" s="20" t="str">
        <f>VLOOKUP('Customer Names'!A983,'Customer Names'!A983:A3318,1,FALSE)</f>
        <v>Id982</v>
      </c>
      <c r="B983" s="20" t="str">
        <f>VLOOKUP(Table6[[#This Row],[NAME]],Table6[NAME],1,FALSE)</f>
        <v>Garrett</v>
      </c>
      <c r="C983" s="11">
        <f>VLOOKUP(Table4[[#This Row],[BMI]],Table4[BMI],1,FALSE)</f>
        <v>31.54</v>
      </c>
      <c r="D983" s="11">
        <f>VLOOKUP(Table4[[#This Row],[HBA1C]],Table4[HBA1C],1,FALSE)</f>
        <v>6.72</v>
      </c>
      <c r="E983" s="11" t="str">
        <f>VLOOKUP(Table4[[#This Row],[Any Transplants]],Table4[Any Transplants],1,FALSE)</f>
        <v>No</v>
      </c>
      <c r="F983" s="11" t="str">
        <f>VLOOKUP(Table4[[#This Row],[Cancer history]],Table4[Cancer history],1,FALSE)</f>
        <v>No</v>
      </c>
      <c r="G983" s="11" t="str">
        <f>VLOOKUP(Table4[[#This Row],[Smoker2]],Table4[Smoker2],1,FALSE)</f>
        <v>NO</v>
      </c>
      <c r="H983" s="11" t="str">
        <f>VLOOKUP(Table4[[#This Row],[Heart Issues]],Table4[Heart Issues],1,FALSE)</f>
        <v>No</v>
      </c>
      <c r="I983" s="11">
        <f>VLOOKUP(Table4[[#This Row],[Number of Major Surgeries]],Table4[Number of Major Surgeries],1,FALSE)</f>
        <v>0</v>
      </c>
      <c r="J983" s="11" t="str">
        <f>VLOOKUP('Medical Examinations'!M983,'Medical Examinations'!M983:M3317,1,FALSE)</f>
        <v>obesity</v>
      </c>
      <c r="K983" s="11" t="str">
        <f>VLOOKUP('Medical Examinations'!N983,'Medical Examinations'!N983:N3317,1,FALSE)</f>
        <v>diabetes</v>
      </c>
      <c r="L983" s="11" t="str">
        <f>VLOOKUP(Table3[[#This Row],[date of birth]],Table3[date of birth],1,FALSE)</f>
        <v>18-Sep-1995</v>
      </c>
      <c r="M983" s="11">
        <f>VLOOKUP(Table3[[#This Row],[age]],Table3[age],1,FALSE)</f>
        <v>27</v>
      </c>
      <c r="N983" s="65">
        <f>VLOOKUP(Table3[[#This Row],[charges2]],Table3[charges2],1,FALSE)</f>
        <v>8014.62</v>
      </c>
      <c r="O983" s="11" t="str">
        <f>VLOOKUP(Table3[[#This Row],[HOSPITAL TIER2]],Table3[HOSPITAL TIER2],1,FALSE)</f>
        <v>tier - 2</v>
      </c>
      <c r="P983" s="11" t="str">
        <f>VLOOKUP(Table3[[#This Row],[city tier2]],Table3[city tier2],1,FALSE)</f>
        <v>tier - 3</v>
      </c>
      <c r="Q983" s="11" t="str">
        <f>VLOOKUP(Table3[[#This Row],[state id2]],Table3[state id2],1,FALSE)</f>
        <v>R1012</v>
      </c>
      <c r="R983" s="11">
        <f t="shared" si="30"/>
        <v>-1.1959544130548677E-2</v>
      </c>
      <c r="S983" s="11">
        <f t="shared" si="31"/>
        <v>7.8645761801974592E-2</v>
      </c>
    </row>
    <row r="984" spans="1:19" x14ac:dyDescent="0.25">
      <c r="A984" s="20" t="str">
        <f>VLOOKUP('Customer Names'!A984,'Customer Names'!A984:A3319,1,FALSE)</f>
        <v>Id983</v>
      </c>
      <c r="B984" s="20" t="str">
        <f>VLOOKUP(Table6[[#This Row],[NAME]],Table6[NAME],1,FALSE)</f>
        <v>Andrew</v>
      </c>
      <c r="C984" s="11">
        <f>VLOOKUP(Table4[[#This Row],[BMI]],Table4[BMI],1,FALSE)</f>
        <v>23.3</v>
      </c>
      <c r="D984" s="11">
        <f>VLOOKUP(Table4[[#This Row],[HBA1C]],Table4[HBA1C],1,FALSE)</f>
        <v>5.36</v>
      </c>
      <c r="E984" s="11" t="str">
        <f>VLOOKUP(Table4[[#This Row],[Any Transplants]],Table4[Any Transplants],1,FALSE)</f>
        <v>No</v>
      </c>
      <c r="F984" s="11" t="str">
        <f>VLOOKUP(Table4[[#This Row],[Cancer history]],Table4[Cancer history],1,FALSE)</f>
        <v>No</v>
      </c>
      <c r="G984" s="11" t="str">
        <f>VLOOKUP(Table4[[#This Row],[Smoker2]],Table4[Smoker2],1,FALSE)</f>
        <v>NO</v>
      </c>
      <c r="H984" s="11" t="str">
        <f>VLOOKUP(Table4[[#This Row],[Heart Issues]],Table4[Heart Issues],1,FALSE)</f>
        <v>yes</v>
      </c>
      <c r="I984" s="11">
        <f>VLOOKUP(Table4[[#This Row],[Number of Major Surgeries]],Table4[Number of Major Surgeries],1,FALSE)</f>
        <v>1</v>
      </c>
      <c r="J984" s="11" t="str">
        <f>VLOOKUP('Medical Examinations'!M984,'Medical Examinations'!M984:M3318,1,FALSE)</f>
        <v>normal weight</v>
      </c>
      <c r="K984" s="11" t="str">
        <f>VLOOKUP('Medical Examinations'!N984,'Medical Examinations'!N984:N3318,1,FALSE)</f>
        <v>normal</v>
      </c>
      <c r="L984" s="11" t="str">
        <f>VLOOKUP(Table3[[#This Row],[date of birth]],Table3[date of birth],1,FALSE)</f>
        <v>8-Nov-1980</v>
      </c>
      <c r="M984" s="11">
        <f>VLOOKUP(Table3[[#This Row],[age]],Table3[age],1,FALSE)</f>
        <v>42</v>
      </c>
      <c r="N984" s="65">
        <f>VLOOKUP(Table3[[#This Row],[charges2]],Table3[charges2],1,FALSE)</f>
        <v>8017.06</v>
      </c>
      <c r="O984" s="11" t="str">
        <f>VLOOKUP(Table3[[#This Row],[HOSPITAL TIER2]],Table3[HOSPITAL TIER2],1,FALSE)</f>
        <v>tier - 2</v>
      </c>
      <c r="P984" s="11" t="str">
        <f>VLOOKUP(Table3[[#This Row],[city tier2]],Table3[city tier2],1,FALSE)</f>
        <v>tier - 2</v>
      </c>
      <c r="Q984" s="11" t="str">
        <f>VLOOKUP(Table3[[#This Row],[state id2]],Table3[state id2],1,FALSE)</f>
        <v>R1012</v>
      </c>
      <c r="R984" s="11">
        <f t="shared" si="30"/>
        <v>-1.1522419959507056E-2</v>
      </c>
      <c r="S984" s="11">
        <f t="shared" si="31"/>
        <v>7.8928163644836929E-2</v>
      </c>
    </row>
    <row r="985" spans="1:19" x14ac:dyDescent="0.25">
      <c r="A985" s="20" t="str">
        <f>VLOOKUP('Customer Names'!A985,'Customer Names'!A985:A3320,1,FALSE)</f>
        <v>Id984</v>
      </c>
      <c r="B985" s="20" t="str">
        <f>VLOOKUP(Table6[[#This Row],[NAME]],Table6[NAME],1,FALSE)</f>
        <v>.  Annabelle M</v>
      </c>
      <c r="C985" s="11">
        <f>VLOOKUP(Table4[[#This Row],[BMI]],Table4[BMI],1,FALSE)</f>
        <v>27.75</v>
      </c>
      <c r="D985" s="11">
        <f>VLOOKUP(Table4[[#This Row],[HBA1C]],Table4[HBA1C],1,FALSE)</f>
        <v>9.8800000000000008</v>
      </c>
      <c r="E985" s="11" t="str">
        <f>VLOOKUP(Table4[[#This Row],[Any Transplants]],Table4[Any Transplants],1,FALSE)</f>
        <v>No</v>
      </c>
      <c r="F985" s="11" t="str">
        <f>VLOOKUP(Table4[[#This Row],[Cancer history]],Table4[Cancer history],1,FALSE)</f>
        <v>No</v>
      </c>
      <c r="G985" s="11" t="str">
        <f>VLOOKUP(Table4[[#This Row],[Smoker2]],Table4[Smoker2],1,FALSE)</f>
        <v>NO</v>
      </c>
      <c r="H985" s="11" t="str">
        <f>VLOOKUP(Table4[[#This Row],[Heart Issues]],Table4[Heart Issues],1,FALSE)</f>
        <v>No</v>
      </c>
      <c r="I985" s="11">
        <f>VLOOKUP(Table4[[#This Row],[Number of Major Surgeries]],Table4[Number of Major Surgeries],1,FALSE)</f>
        <v>0</v>
      </c>
      <c r="J985" s="11" t="str">
        <f>VLOOKUP('Medical Examinations'!M985,'Medical Examinations'!M985:M3319,1,FALSE)</f>
        <v>over weight</v>
      </c>
      <c r="K985" s="11" t="str">
        <f>VLOOKUP('Medical Examinations'!N985,'Medical Examinations'!N985:N3319,1,FALSE)</f>
        <v>diabetes</v>
      </c>
      <c r="L985" s="11" t="str">
        <f>VLOOKUP(Table3[[#This Row],[date of birth]],Table3[date of birth],1,FALSE)</f>
        <v>3-Nov-1989</v>
      </c>
      <c r="M985" s="11">
        <f>VLOOKUP(Table3[[#This Row],[age]],Table3[age],1,FALSE)</f>
        <v>33</v>
      </c>
      <c r="N985" s="65">
        <f>VLOOKUP(Table3[[#This Row],[charges2]],Table3[charges2],1,FALSE)</f>
        <v>8021.11</v>
      </c>
      <c r="O985" s="11" t="str">
        <f>VLOOKUP(Table3[[#This Row],[HOSPITAL TIER2]],Table3[HOSPITAL TIER2],1,FALSE)</f>
        <v>tier - 2</v>
      </c>
      <c r="P985" s="11" t="str">
        <f>VLOOKUP(Table3[[#This Row],[city tier2]],Table3[city tier2],1,FALSE)</f>
        <v>tier - 1</v>
      </c>
      <c r="Q985" s="11" t="str">
        <f>VLOOKUP(Table3[[#This Row],[state id2]],Table3[state id2],1,FALSE)</f>
        <v>R1012</v>
      </c>
      <c r="R985" s="11">
        <f t="shared" si="30"/>
        <v>-1.1649354363610861E-2</v>
      </c>
      <c r="S985" s="11">
        <f t="shared" si="31"/>
        <v>7.8852779685346999E-2</v>
      </c>
    </row>
    <row r="986" spans="1:19" x14ac:dyDescent="0.25">
      <c r="A986" s="20" t="str">
        <f>VLOOKUP('Customer Names'!A986,'Customer Names'!A986:A3321,1,FALSE)</f>
        <v>Id985</v>
      </c>
      <c r="B986" s="20" t="str">
        <f>VLOOKUP(Table6[[#This Row],[NAME]],Table6[NAME],1,FALSE)</f>
        <v>Daniel T.</v>
      </c>
      <c r="C986" s="11">
        <f>VLOOKUP(Table4[[#This Row],[BMI]],Table4[BMI],1,FALSE)</f>
        <v>42.46</v>
      </c>
      <c r="D986" s="11">
        <f>VLOOKUP(Table4[[#This Row],[HBA1C]],Table4[HBA1C],1,FALSE)</f>
        <v>4.1100000000000003</v>
      </c>
      <c r="E986" s="11" t="str">
        <f>VLOOKUP(Table4[[#This Row],[Any Transplants]],Table4[Any Transplants],1,FALSE)</f>
        <v>No</v>
      </c>
      <c r="F986" s="11" t="str">
        <f>VLOOKUP(Table4[[#This Row],[Cancer history]],Table4[Cancer history],1,FALSE)</f>
        <v>No</v>
      </c>
      <c r="G986" s="11" t="str">
        <f>VLOOKUP(Table4[[#This Row],[Smoker2]],Table4[Smoker2],1,FALSE)</f>
        <v>NO</v>
      </c>
      <c r="H986" s="11" t="str">
        <f>VLOOKUP(Table4[[#This Row],[Heart Issues]],Table4[Heart Issues],1,FALSE)</f>
        <v>No</v>
      </c>
      <c r="I986" s="11">
        <f>VLOOKUP(Table4[[#This Row],[Number of Major Surgeries]],Table4[Number of Major Surgeries],1,FALSE)</f>
        <v>0</v>
      </c>
      <c r="J986" s="11" t="str">
        <f>VLOOKUP('Medical Examinations'!M986,'Medical Examinations'!M986:M3320,1,FALSE)</f>
        <v>obesity</v>
      </c>
      <c r="K986" s="11" t="str">
        <f>VLOOKUP('Medical Examinations'!N986,'Medical Examinations'!N986:N3320,1,FALSE)</f>
        <v>normal</v>
      </c>
      <c r="L986" s="11" t="str">
        <f>VLOOKUP(Table3[[#This Row],[date of birth]],Table3[date of birth],1,FALSE)</f>
        <v>17-Jul-1978</v>
      </c>
      <c r="M986" s="11">
        <f>VLOOKUP(Table3[[#This Row],[age]],Table3[age],1,FALSE)</f>
        <v>44</v>
      </c>
      <c r="N986" s="65">
        <f>VLOOKUP(Table3[[#This Row],[charges2]],Table3[charges2],1,FALSE)</f>
        <v>8023.14</v>
      </c>
      <c r="O986" s="11" t="str">
        <f>VLOOKUP(Table3[[#This Row],[HOSPITAL TIER2]],Table3[HOSPITAL TIER2],1,FALSE)</f>
        <v>tier - 2</v>
      </c>
      <c r="P986" s="11" t="str">
        <f>VLOOKUP(Table3[[#This Row],[city tier2]],Table3[city tier2],1,FALSE)</f>
        <v>tier - 3</v>
      </c>
      <c r="Q986" s="11" t="str">
        <f>VLOOKUP(Table3[[#This Row],[state id2]],Table3[state id2],1,FALSE)</f>
        <v>R1012</v>
      </c>
      <c r="R986" s="11">
        <f t="shared" si="30"/>
        <v>-1.1715946801169486E-2</v>
      </c>
      <c r="S986" s="11">
        <f t="shared" si="31"/>
        <v>8.021015916338789E-2</v>
      </c>
    </row>
    <row r="987" spans="1:19" x14ac:dyDescent="0.25">
      <c r="A987" s="20" t="str">
        <f>VLOOKUP('Customer Names'!A987,'Customer Names'!A987:A3322,1,FALSE)</f>
        <v>Id986</v>
      </c>
      <c r="B987" s="20" t="str">
        <f>VLOOKUP(Table6[[#This Row],[NAME]],Table6[NAME],1,FALSE)</f>
        <v>Deanne</v>
      </c>
      <c r="C987" s="11">
        <f>VLOOKUP(Table4[[#This Row],[BMI]],Table4[BMI],1,FALSE)</f>
        <v>54.47</v>
      </c>
      <c r="D987" s="11">
        <f>VLOOKUP(Table4[[#This Row],[HBA1C]],Table4[HBA1C],1,FALSE)</f>
        <v>7.48</v>
      </c>
      <c r="E987" s="11" t="str">
        <f>VLOOKUP(Table4[[#This Row],[Any Transplants]],Table4[Any Transplants],1,FALSE)</f>
        <v>No</v>
      </c>
      <c r="F987" s="11" t="str">
        <f>VLOOKUP(Table4[[#This Row],[Cancer history]],Table4[Cancer history],1,FALSE)</f>
        <v>No</v>
      </c>
      <c r="G987" s="11" t="str">
        <f>VLOOKUP(Table4[[#This Row],[Smoker2]],Table4[Smoker2],1,FALSE)</f>
        <v>NO</v>
      </c>
      <c r="H987" s="11" t="str">
        <f>VLOOKUP(Table4[[#This Row],[Heart Issues]],Table4[Heart Issues],1,FALSE)</f>
        <v>No</v>
      </c>
      <c r="I987" s="11">
        <f>VLOOKUP(Table4[[#This Row],[Number of Major Surgeries]],Table4[Number of Major Surgeries],1,FALSE)</f>
        <v>0</v>
      </c>
      <c r="J987" s="11" t="str">
        <f>VLOOKUP('Medical Examinations'!M987,'Medical Examinations'!M987:M3321,1,FALSE)</f>
        <v>obesity</v>
      </c>
      <c r="K987" s="11" t="str">
        <f>VLOOKUP('Medical Examinations'!N987,'Medical Examinations'!N987:N3321,1,FALSE)</f>
        <v>diabetes</v>
      </c>
      <c r="L987" s="11" t="str">
        <f>VLOOKUP(Table3[[#This Row],[date of birth]],Table3[date of birth],1,FALSE)</f>
        <v>20-Dec-1976</v>
      </c>
      <c r="M987" s="11">
        <f>VLOOKUP(Table3[[#This Row],[age]],Table3[age],1,FALSE)</f>
        <v>46</v>
      </c>
      <c r="N987" s="65">
        <f>VLOOKUP(Table3[[#This Row],[charges2]],Table3[charges2],1,FALSE)</f>
        <v>8026.67</v>
      </c>
      <c r="O987" s="11" t="str">
        <f>VLOOKUP(Table3[[#This Row],[HOSPITAL TIER2]],Table3[HOSPITAL TIER2],1,FALSE)</f>
        <v>tier - 2</v>
      </c>
      <c r="P987" s="11" t="str">
        <f>VLOOKUP(Table3[[#This Row],[city tier2]],Table3[city tier2],1,FALSE)</f>
        <v>tier - 2</v>
      </c>
      <c r="Q987" s="11" t="str">
        <f>VLOOKUP(Table3[[#This Row],[state id2]],Table3[state id2],1,FALSE)</f>
        <v>R1012</v>
      </c>
      <c r="R987" s="11">
        <f t="shared" si="30"/>
        <v>-1.1607406343012241E-2</v>
      </c>
      <c r="S987" s="11">
        <f t="shared" si="31"/>
        <v>8.0173350906766735E-2</v>
      </c>
    </row>
    <row r="988" spans="1:19" x14ac:dyDescent="0.25">
      <c r="A988" s="20" t="str">
        <f>VLOOKUP('Customer Names'!A988,'Customer Names'!A988:A3323,1,FALSE)</f>
        <v>Id987</v>
      </c>
      <c r="B988" s="20" t="str">
        <f>VLOOKUP(Table6[[#This Row],[NAME]],Table6[NAME],1,FALSE)</f>
        <v>Carrie</v>
      </c>
      <c r="C988" s="11">
        <f>VLOOKUP(Table4[[#This Row],[BMI]],Table4[BMI],1,FALSE)</f>
        <v>24.93</v>
      </c>
      <c r="D988" s="11">
        <f>VLOOKUP(Table4[[#This Row],[HBA1C]],Table4[HBA1C],1,FALSE)</f>
        <v>9.18</v>
      </c>
      <c r="E988" s="11" t="str">
        <f>VLOOKUP(Table4[[#This Row],[Any Transplants]],Table4[Any Transplants],1,FALSE)</f>
        <v>No</v>
      </c>
      <c r="F988" s="11" t="str">
        <f>VLOOKUP(Table4[[#This Row],[Cancer history]],Table4[Cancer history],1,FALSE)</f>
        <v>Yes</v>
      </c>
      <c r="G988" s="11" t="str">
        <f>VLOOKUP(Table4[[#This Row],[Smoker2]],Table4[Smoker2],1,FALSE)</f>
        <v>NO</v>
      </c>
      <c r="H988" s="11" t="str">
        <f>VLOOKUP(Table4[[#This Row],[Heart Issues]],Table4[Heart Issues],1,FALSE)</f>
        <v>yes</v>
      </c>
      <c r="I988" s="11">
        <f>VLOOKUP(Table4[[#This Row],[Number of Major Surgeries]],Table4[Number of Major Surgeries],1,FALSE)</f>
        <v>1</v>
      </c>
      <c r="J988" s="11" t="str">
        <f>VLOOKUP('Medical Examinations'!M988,'Medical Examinations'!M988:M3322,1,FALSE)</f>
        <v>over weight</v>
      </c>
      <c r="K988" s="11" t="str">
        <f>VLOOKUP('Medical Examinations'!N988,'Medical Examinations'!N988:N3322,1,FALSE)</f>
        <v>diabetes</v>
      </c>
      <c r="L988" s="11" t="str">
        <f>VLOOKUP(Table3[[#This Row],[date of birth]],Table3[date of birth],1,FALSE)</f>
        <v>6-Nov-1977</v>
      </c>
      <c r="M988" s="11">
        <f>VLOOKUP(Table3[[#This Row],[age]],Table3[age],1,FALSE)</f>
        <v>45</v>
      </c>
      <c r="N988" s="65">
        <f>VLOOKUP(Table3[[#This Row],[charges2]],Table3[charges2],1,FALSE)</f>
        <v>8027.97</v>
      </c>
      <c r="O988" s="11" t="str">
        <f>VLOOKUP(Table3[[#This Row],[HOSPITAL TIER2]],Table3[HOSPITAL TIER2],1,FALSE)</f>
        <v>tier - 3</v>
      </c>
      <c r="P988" s="11" t="str">
        <f>VLOOKUP(Table3[[#This Row],[city tier2]],Table3[city tier2],1,FALSE)</f>
        <v>tier - 2</v>
      </c>
      <c r="Q988" s="11" t="str">
        <f>VLOOKUP(Table3[[#This Row],[state id2]],Table3[state id2],1,FALSE)</f>
        <v>R1011</v>
      </c>
      <c r="R988" s="11">
        <f t="shared" si="30"/>
        <v>-1.1842115627590679E-2</v>
      </c>
      <c r="S988" s="11">
        <f t="shared" si="31"/>
        <v>8.015301864098226E-2</v>
      </c>
    </row>
    <row r="989" spans="1:19" x14ac:dyDescent="0.25">
      <c r="A989" s="20" t="str">
        <f>VLOOKUP('Customer Names'!A989,'Customer Names'!A989:A3324,1,FALSE)</f>
        <v>Id988</v>
      </c>
      <c r="B989" s="20" t="str">
        <f>VLOOKUP(Table6[[#This Row],[NAME]],Table6[NAME],1,FALSE)</f>
        <v>.  Suzanne</v>
      </c>
      <c r="C989" s="11">
        <f>VLOOKUP(Table4[[#This Row],[BMI]],Table4[BMI],1,FALSE)</f>
        <v>48.12</v>
      </c>
      <c r="D989" s="11">
        <f>VLOOKUP(Table4[[#This Row],[HBA1C]],Table4[HBA1C],1,FALSE)</f>
        <v>4.51</v>
      </c>
      <c r="E989" s="11" t="str">
        <f>VLOOKUP(Table4[[#This Row],[Any Transplants]],Table4[Any Transplants],1,FALSE)</f>
        <v>No</v>
      </c>
      <c r="F989" s="11" t="str">
        <f>VLOOKUP(Table4[[#This Row],[Cancer history]],Table4[Cancer history],1,FALSE)</f>
        <v>No</v>
      </c>
      <c r="G989" s="11" t="str">
        <f>VLOOKUP(Table4[[#This Row],[Smoker2]],Table4[Smoker2],1,FALSE)</f>
        <v>NO</v>
      </c>
      <c r="H989" s="11" t="str">
        <f>VLOOKUP(Table4[[#This Row],[Heart Issues]],Table4[Heart Issues],1,FALSE)</f>
        <v>yes</v>
      </c>
      <c r="I989" s="11">
        <f>VLOOKUP(Table4[[#This Row],[Number of Major Surgeries]],Table4[Number of Major Surgeries],1,FALSE)</f>
        <v>1</v>
      </c>
      <c r="J989" s="11" t="str">
        <f>VLOOKUP('Medical Examinations'!M989,'Medical Examinations'!M989:M3323,1,FALSE)</f>
        <v>obesity</v>
      </c>
      <c r="K989" s="11" t="str">
        <f>VLOOKUP('Medical Examinations'!N989,'Medical Examinations'!N989:N3323,1,FALSE)</f>
        <v>normal</v>
      </c>
      <c r="L989" s="11" t="str">
        <f>VLOOKUP(Table3[[#This Row],[date of birth]],Table3[date of birth],1,FALSE)</f>
        <v>12-Dec-2003</v>
      </c>
      <c r="M989" s="11">
        <f>VLOOKUP(Table3[[#This Row],[age]],Table3[age],1,FALSE)</f>
        <v>19</v>
      </c>
      <c r="N989" s="65">
        <f>VLOOKUP(Table3[[#This Row],[charges2]],Table3[charges2],1,FALSE)</f>
        <v>8035.64</v>
      </c>
      <c r="O989" s="11" t="str">
        <f>VLOOKUP(Table3[[#This Row],[HOSPITAL TIER2]],Table3[HOSPITAL TIER2],1,FALSE)</f>
        <v>tier - 2</v>
      </c>
      <c r="P989" s="11" t="str">
        <f>VLOOKUP(Table3[[#This Row],[city tier2]],Table3[city tier2],1,FALSE)</f>
        <v>tier - 2</v>
      </c>
      <c r="Q989" s="11" t="str">
        <f>VLOOKUP(Table3[[#This Row],[state id2]],Table3[state id2],1,FALSE)</f>
        <v>R1012</v>
      </c>
      <c r="R989" s="11">
        <f t="shared" si="30"/>
        <v>-1.1846133746631056E-2</v>
      </c>
      <c r="S989" s="11">
        <f t="shared" si="31"/>
        <v>8.0219473613295789E-2</v>
      </c>
    </row>
    <row r="990" spans="1:19" x14ac:dyDescent="0.25">
      <c r="A990" s="20" t="str">
        <f>VLOOKUP('Customer Names'!A990,'Customer Names'!A990:A3325,1,FALSE)</f>
        <v>Id989</v>
      </c>
      <c r="B990" s="20" t="str">
        <f>VLOOKUP(Table6[[#This Row],[NAME]],Table6[NAME],1,FALSE)</f>
        <v>Jasmine P.</v>
      </c>
      <c r="C990" s="11">
        <f>VLOOKUP(Table4[[#This Row],[BMI]],Table4[BMI],1,FALSE)</f>
        <v>24.91</v>
      </c>
      <c r="D990" s="11">
        <f>VLOOKUP(Table4[[#This Row],[HBA1C]],Table4[HBA1C],1,FALSE)</f>
        <v>7.33</v>
      </c>
      <c r="E990" s="11" t="str">
        <f>VLOOKUP(Table4[[#This Row],[Any Transplants]],Table4[Any Transplants],1,FALSE)</f>
        <v>No</v>
      </c>
      <c r="F990" s="11" t="str">
        <f>VLOOKUP(Table4[[#This Row],[Cancer history]],Table4[Cancer history],1,FALSE)</f>
        <v>Yes</v>
      </c>
      <c r="G990" s="11" t="str">
        <f>VLOOKUP(Table4[[#This Row],[Smoker2]],Table4[Smoker2],1,FALSE)</f>
        <v>NO</v>
      </c>
      <c r="H990" s="11" t="str">
        <f>VLOOKUP(Table4[[#This Row],[Heart Issues]],Table4[Heart Issues],1,FALSE)</f>
        <v>yes</v>
      </c>
      <c r="I990" s="11">
        <f>VLOOKUP(Table4[[#This Row],[Number of Major Surgeries]],Table4[Number of Major Surgeries],1,FALSE)</f>
        <v>1</v>
      </c>
      <c r="J990" s="11" t="str">
        <f>VLOOKUP('Medical Examinations'!M990,'Medical Examinations'!M990:M3324,1,FALSE)</f>
        <v>over weight</v>
      </c>
      <c r="K990" s="11" t="str">
        <f>VLOOKUP('Medical Examinations'!N990,'Medical Examinations'!N990:N3324,1,FALSE)</f>
        <v>diabetes</v>
      </c>
      <c r="L990" s="11" t="str">
        <f>VLOOKUP(Table3[[#This Row],[date of birth]],Table3[date of birth],1,FALSE)</f>
        <v>28-Nov-1985</v>
      </c>
      <c r="M990" s="11">
        <f>VLOOKUP(Table3[[#This Row],[age]],Table3[age],1,FALSE)</f>
        <v>37</v>
      </c>
      <c r="N990" s="65">
        <f>VLOOKUP(Table3[[#This Row],[charges2]],Table3[charges2],1,FALSE)</f>
        <v>8059.06</v>
      </c>
      <c r="O990" s="11" t="str">
        <f>VLOOKUP(Table3[[#This Row],[HOSPITAL TIER2]],Table3[HOSPITAL TIER2],1,FALSE)</f>
        <v>tier - 2</v>
      </c>
      <c r="P990" s="11" t="str">
        <f>VLOOKUP(Table3[[#This Row],[city tier2]],Table3[city tier2],1,FALSE)</f>
        <v>tier - 3</v>
      </c>
      <c r="Q990" s="11" t="str">
        <f>VLOOKUP(Table3[[#This Row],[state id2]],Table3[state id2],1,FALSE)</f>
        <v>R1012</v>
      </c>
      <c r="R990" s="11">
        <f t="shared" si="30"/>
        <v>-7.7893750480339512E-3</v>
      </c>
      <c r="S990" s="11">
        <f t="shared" si="31"/>
        <v>7.9034835770856279E-2</v>
      </c>
    </row>
    <row r="991" spans="1:19" x14ac:dyDescent="0.25">
      <c r="A991" s="20" t="str">
        <f>VLOOKUP('Customer Names'!A991,'Customer Names'!A991:A3326,1,FALSE)</f>
        <v>Id990</v>
      </c>
      <c r="B991" s="20" t="str">
        <f>VLOOKUP(Table6[[#This Row],[NAME]],Table6[NAME],1,FALSE)</f>
        <v>Jennifer</v>
      </c>
      <c r="C991" s="11">
        <f>VLOOKUP(Table4[[#This Row],[BMI]],Table4[BMI],1,FALSE)</f>
        <v>27.645</v>
      </c>
      <c r="D991" s="11">
        <f>VLOOKUP(Table4[[#This Row],[HBA1C]],Table4[HBA1C],1,FALSE)</f>
        <v>10.56</v>
      </c>
      <c r="E991" s="11" t="str">
        <f>VLOOKUP(Table4[[#This Row],[Any Transplants]],Table4[Any Transplants],1,FALSE)</f>
        <v>No</v>
      </c>
      <c r="F991" s="11" t="str">
        <f>VLOOKUP(Table4[[#This Row],[Cancer history]],Table4[Cancer history],1,FALSE)</f>
        <v>No</v>
      </c>
      <c r="G991" s="11" t="str">
        <f>VLOOKUP(Table4[[#This Row],[Smoker2]],Table4[Smoker2],1,FALSE)</f>
        <v>NO</v>
      </c>
      <c r="H991" s="11" t="str">
        <f>VLOOKUP(Table4[[#This Row],[Heart Issues]],Table4[Heart Issues],1,FALSE)</f>
        <v>No</v>
      </c>
      <c r="I991" s="11">
        <f>VLOOKUP(Table4[[#This Row],[Number of Major Surgeries]],Table4[Number of Major Surgeries],1,FALSE)</f>
        <v>0</v>
      </c>
      <c r="J991" s="11" t="str">
        <f>VLOOKUP('Medical Examinations'!M991,'Medical Examinations'!M991:M3325,1,FALSE)</f>
        <v>over weight</v>
      </c>
      <c r="K991" s="11" t="str">
        <f>VLOOKUP('Medical Examinations'!N991,'Medical Examinations'!N991:N3325,1,FALSE)</f>
        <v>diabetes</v>
      </c>
      <c r="L991" s="11" t="str">
        <f>VLOOKUP(Table3[[#This Row],[date of birth]],Table3[date of birth],1,FALSE)</f>
        <v>27-Dec-1982</v>
      </c>
      <c r="M991" s="11">
        <f>VLOOKUP(Table3[[#This Row],[age]],Table3[age],1,FALSE)</f>
        <v>40</v>
      </c>
      <c r="N991" s="65">
        <f>VLOOKUP(Table3[[#This Row],[charges2]],Table3[charges2],1,FALSE)</f>
        <v>8059.68</v>
      </c>
      <c r="O991" s="11" t="str">
        <f>VLOOKUP(Table3[[#This Row],[HOSPITAL TIER2]],Table3[HOSPITAL TIER2],1,FALSE)</f>
        <v>tier - 2</v>
      </c>
      <c r="P991" s="11" t="str">
        <f>VLOOKUP(Table3[[#This Row],[city tier2]],Table3[city tier2],1,FALSE)</f>
        <v>tier - 3</v>
      </c>
      <c r="Q991" s="11" t="str">
        <f>VLOOKUP(Table3[[#This Row],[state id2]],Table3[state id2],1,FALSE)</f>
        <v>R1012</v>
      </c>
      <c r="R991" s="11">
        <f t="shared" si="30"/>
        <v>-8.0149703565265233E-3</v>
      </c>
      <c r="S991" s="11">
        <f t="shared" si="31"/>
        <v>7.9297065365699151E-2</v>
      </c>
    </row>
    <row r="992" spans="1:19" x14ac:dyDescent="0.25">
      <c r="A992" s="20" t="str">
        <f>VLOOKUP('Customer Names'!A992,'Customer Names'!A992:A3327,1,FALSE)</f>
        <v>Id991</v>
      </c>
      <c r="B992" s="20" t="str">
        <f>VLOOKUP(Table6[[#This Row],[NAME]],Table6[NAME],1,FALSE)</f>
        <v>Tracie</v>
      </c>
      <c r="C992" s="11">
        <f>VLOOKUP(Table4[[#This Row],[BMI]],Table4[BMI],1,FALSE)</f>
        <v>33.700000000000003</v>
      </c>
      <c r="D992" s="11">
        <f>VLOOKUP(Table4[[#This Row],[HBA1C]],Table4[HBA1C],1,FALSE)</f>
        <v>4.01</v>
      </c>
      <c r="E992" s="11" t="str">
        <f>VLOOKUP(Table4[[#This Row],[Any Transplants]],Table4[Any Transplants],1,FALSE)</f>
        <v>No</v>
      </c>
      <c r="F992" s="11" t="str">
        <f>VLOOKUP(Table4[[#This Row],[Cancer history]],Table4[Cancer history],1,FALSE)</f>
        <v>No</v>
      </c>
      <c r="G992" s="11" t="str">
        <f>VLOOKUP(Table4[[#This Row],[Smoker2]],Table4[Smoker2],1,FALSE)</f>
        <v>NO</v>
      </c>
      <c r="H992" s="11" t="str">
        <f>VLOOKUP(Table4[[#This Row],[Heart Issues]],Table4[Heart Issues],1,FALSE)</f>
        <v>No</v>
      </c>
      <c r="I992" s="11">
        <f>VLOOKUP(Table4[[#This Row],[Number of Major Surgeries]],Table4[Number of Major Surgeries],1,FALSE)</f>
        <v>2</v>
      </c>
      <c r="J992" s="11" t="str">
        <f>VLOOKUP('Medical Examinations'!M992,'Medical Examinations'!M992:M3326,1,FALSE)</f>
        <v>obesity</v>
      </c>
      <c r="K992" s="11" t="str">
        <f>VLOOKUP('Medical Examinations'!N992,'Medical Examinations'!N992:N3326,1,FALSE)</f>
        <v>normal</v>
      </c>
      <c r="L992" s="11" t="str">
        <f>VLOOKUP(Table3[[#This Row],[date of birth]],Table3[date of birth],1,FALSE)</f>
        <v>12-Dec-1970</v>
      </c>
      <c r="M992" s="11">
        <f>VLOOKUP(Table3[[#This Row],[age]],Table3[age],1,FALSE)</f>
        <v>52</v>
      </c>
      <c r="N992" s="65">
        <f>VLOOKUP(Table3[[#This Row],[charges2]],Table3[charges2],1,FALSE)</f>
        <v>8062.31</v>
      </c>
      <c r="O992" s="11" t="str">
        <f>VLOOKUP(Table3[[#This Row],[HOSPITAL TIER2]],Table3[HOSPITAL TIER2],1,FALSE)</f>
        <v>tier - 2</v>
      </c>
      <c r="P992" s="11" t="str">
        <f>VLOOKUP(Table3[[#This Row],[city tier2]],Table3[city tier2],1,FALSE)</f>
        <v>tier - 1</v>
      </c>
      <c r="Q992" s="11" t="str">
        <f>VLOOKUP(Table3[[#This Row],[state id2]],Table3[state id2],1,FALSE)</f>
        <v>R1013</v>
      </c>
      <c r="R992" s="11">
        <f t="shared" si="30"/>
        <v>-8.0450090111733961E-3</v>
      </c>
      <c r="S992" s="11">
        <f t="shared" si="31"/>
        <v>8.0057669483164992E-2</v>
      </c>
    </row>
    <row r="993" spans="1:19" x14ac:dyDescent="0.25">
      <c r="A993" s="20" t="str">
        <f>VLOOKUP('Customer Names'!A993,'Customer Names'!A993:A3328,1,FALSE)</f>
        <v>Id992</v>
      </c>
      <c r="B993" s="20" t="str">
        <f>VLOOKUP(Table6[[#This Row],[NAME]],Table6[NAME],1,FALSE)</f>
        <v>Tristan D.</v>
      </c>
      <c r="C993" s="11">
        <f>VLOOKUP(Table4[[#This Row],[BMI]],Table4[BMI],1,FALSE)</f>
        <v>38.93</v>
      </c>
      <c r="D993" s="11">
        <f>VLOOKUP(Table4[[#This Row],[HBA1C]],Table4[HBA1C],1,FALSE)</f>
        <v>5.64</v>
      </c>
      <c r="E993" s="11" t="str">
        <f>VLOOKUP(Table4[[#This Row],[Any Transplants]],Table4[Any Transplants],1,FALSE)</f>
        <v>No</v>
      </c>
      <c r="F993" s="11" t="str">
        <f>VLOOKUP(Table4[[#This Row],[Cancer history]],Table4[Cancer history],1,FALSE)</f>
        <v>No</v>
      </c>
      <c r="G993" s="11" t="str">
        <f>VLOOKUP(Table4[[#This Row],[Smoker2]],Table4[Smoker2],1,FALSE)</f>
        <v>NO</v>
      </c>
      <c r="H993" s="11" t="str">
        <f>VLOOKUP(Table4[[#This Row],[Heart Issues]],Table4[Heart Issues],1,FALSE)</f>
        <v>yes</v>
      </c>
      <c r="I993" s="11">
        <f>VLOOKUP(Table4[[#This Row],[Number of Major Surgeries]],Table4[Number of Major Surgeries],1,FALSE)</f>
        <v>1</v>
      </c>
      <c r="J993" s="11" t="str">
        <f>VLOOKUP('Medical Examinations'!M993,'Medical Examinations'!M993:M3327,1,FALSE)</f>
        <v>obesity</v>
      </c>
      <c r="K993" s="11" t="str">
        <f>VLOOKUP('Medical Examinations'!N993,'Medical Examinations'!N993:N3327,1,FALSE)</f>
        <v>normal</v>
      </c>
      <c r="L993" s="11" t="str">
        <f>VLOOKUP(Table3[[#This Row],[date of birth]],Table3[date of birth],1,FALSE)</f>
        <v>28-Jun-1975</v>
      </c>
      <c r="M993" s="11">
        <f>VLOOKUP(Table3[[#This Row],[age]],Table3[age],1,FALSE)</f>
        <v>47</v>
      </c>
      <c r="N993" s="65">
        <f>VLOOKUP(Table3[[#This Row],[charges2]],Table3[charges2],1,FALSE)</f>
        <v>8062.76</v>
      </c>
      <c r="O993" s="11" t="str">
        <f>VLOOKUP(Table3[[#This Row],[HOSPITAL TIER2]],Table3[HOSPITAL TIER2],1,FALSE)</f>
        <v>tier - 3</v>
      </c>
      <c r="P993" s="11" t="str">
        <f>VLOOKUP(Table3[[#This Row],[city tier2]],Table3[city tier2],1,FALSE)</f>
        <v>tier - 3</v>
      </c>
      <c r="Q993" s="11" t="str">
        <f>VLOOKUP(Table3[[#This Row],[state id2]],Table3[state id2],1,FALSE)</f>
        <v>R1011</v>
      </c>
      <c r="R993" s="11">
        <f t="shared" si="30"/>
        <v>-8.3389575315342569E-3</v>
      </c>
      <c r="S993" s="11">
        <f t="shared" si="31"/>
        <v>8.05531733676495E-2</v>
      </c>
    </row>
    <row r="994" spans="1:19" x14ac:dyDescent="0.25">
      <c r="A994" s="20" t="str">
        <f>VLOOKUP('Customer Names'!A994,'Customer Names'!A994:A3329,1,FALSE)</f>
        <v>Id993</v>
      </c>
      <c r="B994" s="20" t="str">
        <f>VLOOKUP(Table6[[#This Row],[NAME]],Table6[NAME],1,FALSE)</f>
        <v>Peiweng</v>
      </c>
      <c r="C994" s="11">
        <f>VLOOKUP(Table4[[#This Row],[BMI]],Table4[BMI],1,FALSE)</f>
        <v>32.774999999999999</v>
      </c>
      <c r="D994" s="11">
        <f>VLOOKUP(Table4[[#This Row],[HBA1C]],Table4[HBA1C],1,FALSE)</f>
        <v>8.02</v>
      </c>
      <c r="E994" s="11" t="str">
        <f>VLOOKUP(Table4[[#This Row],[Any Transplants]],Table4[Any Transplants],1,FALSE)</f>
        <v>No</v>
      </c>
      <c r="F994" s="11" t="str">
        <f>VLOOKUP(Table4[[#This Row],[Cancer history]],Table4[Cancer history],1,FALSE)</f>
        <v>No</v>
      </c>
      <c r="G994" s="11" t="str">
        <f>VLOOKUP(Table4[[#This Row],[Smoker2]],Table4[Smoker2],1,FALSE)</f>
        <v>NO</v>
      </c>
      <c r="H994" s="11" t="str">
        <f>VLOOKUP(Table4[[#This Row],[Heart Issues]],Table4[Heart Issues],1,FALSE)</f>
        <v>yes</v>
      </c>
      <c r="I994" s="11">
        <f>VLOOKUP(Table4[[#This Row],[Number of Major Surgeries]],Table4[Number of Major Surgeries],1,FALSE)</f>
        <v>2</v>
      </c>
      <c r="J994" s="11" t="str">
        <f>VLOOKUP('Medical Examinations'!M994,'Medical Examinations'!M994:M3328,1,FALSE)</f>
        <v>obesity</v>
      </c>
      <c r="K994" s="11" t="str">
        <f>VLOOKUP('Medical Examinations'!N994,'Medical Examinations'!N994:N3328,1,FALSE)</f>
        <v>diabetes</v>
      </c>
      <c r="L994" s="11" t="str">
        <f>VLOOKUP(Table3[[#This Row],[date of birth]],Table3[date of birth],1,FALSE)</f>
        <v>11-Aug-1965</v>
      </c>
      <c r="M994" s="11">
        <f>VLOOKUP(Table3[[#This Row],[age]],Table3[age],1,FALSE)</f>
        <v>57</v>
      </c>
      <c r="N994" s="65">
        <f>VLOOKUP(Table3[[#This Row],[charges2]],Table3[charges2],1,FALSE)</f>
        <v>8067.83</v>
      </c>
      <c r="O994" s="11" t="str">
        <f>VLOOKUP(Table3[[#This Row],[HOSPITAL TIER2]],Table3[HOSPITAL TIER2],1,FALSE)</f>
        <v>tier - 3</v>
      </c>
      <c r="P994" s="11" t="str">
        <f>VLOOKUP(Table3[[#This Row],[city tier2]],Table3[city tier2],1,FALSE)</f>
        <v>tier - 1</v>
      </c>
      <c r="Q994" s="11" t="str">
        <f>VLOOKUP(Table3[[#This Row],[state id2]],Table3[state id2],1,FALSE)</f>
        <v>R1013</v>
      </c>
      <c r="R994" s="11">
        <f t="shared" si="30"/>
        <v>-8.5021395210228765E-3</v>
      </c>
      <c r="S994" s="11">
        <f t="shared" si="31"/>
        <v>8.0591773494981159E-2</v>
      </c>
    </row>
    <row r="995" spans="1:19" x14ac:dyDescent="0.25">
      <c r="A995" s="20" t="str">
        <f>VLOOKUP('Customer Names'!A995,'Customer Names'!A995:A3330,1,FALSE)</f>
        <v>Id994</v>
      </c>
      <c r="B995" s="20" t="str">
        <f>VLOOKUP(Table6[[#This Row],[NAME]],Table6[NAME],1,FALSE)</f>
        <v>Theresa M.</v>
      </c>
      <c r="C995" s="11">
        <f>VLOOKUP(Table4[[#This Row],[BMI]],Table4[BMI],1,FALSE)</f>
        <v>29.83</v>
      </c>
      <c r="D995" s="11">
        <f>VLOOKUP(Table4[[#This Row],[HBA1C]],Table4[HBA1C],1,FALSE)</f>
        <v>7.2</v>
      </c>
      <c r="E995" s="11" t="str">
        <f>VLOOKUP(Table4[[#This Row],[Any Transplants]],Table4[Any Transplants],1,FALSE)</f>
        <v>No</v>
      </c>
      <c r="F995" s="11" t="str">
        <f>VLOOKUP(Table4[[#This Row],[Cancer history]],Table4[Cancer history],1,FALSE)</f>
        <v>No</v>
      </c>
      <c r="G995" s="11" t="str">
        <f>VLOOKUP(Table4[[#This Row],[Smoker2]],Table4[Smoker2],1,FALSE)</f>
        <v>NO</v>
      </c>
      <c r="H995" s="11" t="str">
        <f>VLOOKUP(Table4[[#This Row],[Heart Issues]],Table4[Heart Issues],1,FALSE)</f>
        <v>yes</v>
      </c>
      <c r="I995" s="11">
        <f>VLOOKUP(Table4[[#This Row],[Number of Major Surgeries]],Table4[Number of Major Surgeries],1,FALSE)</f>
        <v>0</v>
      </c>
      <c r="J995" s="11" t="str">
        <f>VLOOKUP('Medical Examinations'!M995,'Medical Examinations'!M995:M3329,1,FALSE)</f>
        <v>over weight</v>
      </c>
      <c r="K995" s="11" t="str">
        <f>VLOOKUP('Medical Examinations'!N995,'Medical Examinations'!N995:N3329,1,FALSE)</f>
        <v>diabetes</v>
      </c>
      <c r="L995" s="11" t="str">
        <f>VLOOKUP(Table3[[#This Row],[date of birth]],Table3[date of birth],1,FALSE)</f>
        <v>15-Dec-1975</v>
      </c>
      <c r="M995" s="11">
        <f>VLOOKUP(Table3[[#This Row],[age]],Table3[age],1,FALSE)</f>
        <v>47</v>
      </c>
      <c r="N995" s="65">
        <f>VLOOKUP(Table3[[#This Row],[charges2]],Table3[charges2],1,FALSE)</f>
        <v>8068.19</v>
      </c>
      <c r="O995" s="11" t="str">
        <f>VLOOKUP(Table3[[#This Row],[HOSPITAL TIER2]],Table3[HOSPITAL TIER2],1,FALSE)</f>
        <v>tier - 3</v>
      </c>
      <c r="P995" s="11" t="str">
        <f>VLOOKUP(Table3[[#This Row],[city tier2]],Table3[city tier2],1,FALSE)</f>
        <v>tier - 2</v>
      </c>
      <c r="Q995" s="11" t="str">
        <f>VLOOKUP(Table3[[#This Row],[state id2]],Table3[state id2],1,FALSE)</f>
        <v>R1011</v>
      </c>
      <c r="R995" s="11">
        <f t="shared" si="30"/>
        <v>-8.9246636219828378E-3</v>
      </c>
      <c r="S995" s="11">
        <f t="shared" si="31"/>
        <v>8.0048681174123587E-2</v>
      </c>
    </row>
    <row r="996" spans="1:19" x14ac:dyDescent="0.25">
      <c r="A996" s="20" t="str">
        <f>VLOOKUP('Customer Names'!A996,'Customer Names'!A996:A3331,1,FALSE)</f>
        <v>Id995</v>
      </c>
      <c r="B996" s="20" t="str">
        <f>VLOOKUP(Table6[[#This Row],[NAME]],Table6[NAME],1,FALSE)</f>
        <v>Daniel J</v>
      </c>
      <c r="C996" s="11">
        <f>VLOOKUP(Table4[[#This Row],[BMI]],Table4[BMI],1,FALSE)</f>
        <v>28.31</v>
      </c>
      <c r="D996" s="11">
        <f>VLOOKUP(Table4[[#This Row],[HBA1C]],Table4[HBA1C],1,FALSE)</f>
        <v>4.55</v>
      </c>
      <c r="E996" s="11" t="str">
        <f>VLOOKUP(Table4[[#This Row],[Any Transplants]],Table4[Any Transplants],1,FALSE)</f>
        <v>yes</v>
      </c>
      <c r="F996" s="11" t="str">
        <f>VLOOKUP(Table4[[#This Row],[Cancer history]],Table4[Cancer history],1,FALSE)</f>
        <v>No</v>
      </c>
      <c r="G996" s="11" t="str">
        <f>VLOOKUP(Table4[[#This Row],[Smoker2]],Table4[Smoker2],1,FALSE)</f>
        <v>NO</v>
      </c>
      <c r="H996" s="11" t="str">
        <f>VLOOKUP(Table4[[#This Row],[Heart Issues]],Table4[Heart Issues],1,FALSE)</f>
        <v>No</v>
      </c>
      <c r="I996" s="11">
        <f>VLOOKUP(Table4[[#This Row],[Number of Major Surgeries]],Table4[Number of Major Surgeries],1,FALSE)</f>
        <v>1</v>
      </c>
      <c r="J996" s="11" t="str">
        <f>VLOOKUP('Medical Examinations'!M996,'Medical Examinations'!M996:M3330,1,FALSE)</f>
        <v>over weight</v>
      </c>
      <c r="K996" s="11" t="str">
        <f>VLOOKUP('Medical Examinations'!N996,'Medical Examinations'!N996:N3330,1,FALSE)</f>
        <v>normal</v>
      </c>
      <c r="L996" s="11" t="str">
        <f>VLOOKUP(Table3[[#This Row],[date of birth]],Table3[date of birth],1,FALSE)</f>
        <v>21-Oct-1965</v>
      </c>
      <c r="M996" s="11">
        <f>VLOOKUP(Table3[[#This Row],[age]],Table3[age],1,FALSE)</f>
        <v>57</v>
      </c>
      <c r="N996" s="65">
        <f>VLOOKUP(Table3[[#This Row],[charges2]],Table3[charges2],1,FALSE)</f>
        <v>8071.57</v>
      </c>
      <c r="O996" s="11" t="str">
        <f>VLOOKUP(Table3[[#This Row],[HOSPITAL TIER2]],Table3[HOSPITAL TIER2],1,FALSE)</f>
        <v>tier - 3</v>
      </c>
      <c r="P996" s="11" t="str">
        <f>VLOOKUP(Table3[[#This Row],[city tier2]],Table3[city tier2],1,FALSE)</f>
        <v>tier - 1</v>
      </c>
      <c r="Q996" s="11" t="str">
        <f>VLOOKUP(Table3[[#This Row],[state id2]],Table3[state id2],1,FALSE)</f>
        <v>R1011</v>
      </c>
      <c r="R996" s="11">
        <f t="shared" si="30"/>
        <v>-8.9469717196509844E-3</v>
      </c>
      <c r="S996" s="11">
        <f t="shared" si="31"/>
        <v>8.0005946970290009E-2</v>
      </c>
    </row>
    <row r="997" spans="1:19" x14ac:dyDescent="0.25">
      <c r="A997" s="20" t="str">
        <f>VLOOKUP('Customer Names'!A997,'Customer Names'!A997:A3332,1,FALSE)</f>
        <v>Id996</v>
      </c>
      <c r="B997" s="20" t="str">
        <f>VLOOKUP(Table6[[#This Row],[NAME]],Table6[NAME],1,FALSE)</f>
        <v>.  Courtney M.</v>
      </c>
      <c r="C997" s="11">
        <f>VLOOKUP(Table4[[#This Row],[BMI]],Table4[BMI],1,FALSE)</f>
        <v>29.79</v>
      </c>
      <c r="D997" s="11">
        <f>VLOOKUP(Table4[[#This Row],[HBA1C]],Table4[HBA1C],1,FALSE)</f>
        <v>9.0299999999999994</v>
      </c>
      <c r="E997" s="11" t="str">
        <f>VLOOKUP(Table4[[#This Row],[Any Transplants]],Table4[Any Transplants],1,FALSE)</f>
        <v>No</v>
      </c>
      <c r="F997" s="11" t="str">
        <f>VLOOKUP(Table4[[#This Row],[Cancer history]],Table4[Cancer history],1,FALSE)</f>
        <v>No</v>
      </c>
      <c r="G997" s="11" t="str">
        <f>VLOOKUP(Table4[[#This Row],[Smoker2]],Table4[Smoker2],1,FALSE)</f>
        <v>NO</v>
      </c>
      <c r="H997" s="11" t="str">
        <f>VLOOKUP(Table4[[#This Row],[Heart Issues]],Table4[Heart Issues],1,FALSE)</f>
        <v>No</v>
      </c>
      <c r="I997" s="11">
        <f>VLOOKUP(Table4[[#This Row],[Number of Major Surgeries]],Table4[Number of Major Surgeries],1,FALSE)</f>
        <v>0</v>
      </c>
      <c r="J997" s="11" t="str">
        <f>VLOOKUP('Medical Examinations'!M997,'Medical Examinations'!M997:M3331,1,FALSE)</f>
        <v>over weight</v>
      </c>
      <c r="K997" s="11" t="str">
        <f>VLOOKUP('Medical Examinations'!N997,'Medical Examinations'!N997:N3331,1,FALSE)</f>
        <v>diabetes</v>
      </c>
      <c r="L997" s="11" t="str">
        <f>VLOOKUP(Table3[[#This Row],[date of birth]],Table3[date of birth],1,FALSE)</f>
        <v>7-Nov-1993</v>
      </c>
      <c r="M997" s="11">
        <f>VLOOKUP(Table3[[#This Row],[age]],Table3[age],1,FALSE)</f>
        <v>29</v>
      </c>
      <c r="N997" s="65">
        <f>VLOOKUP(Table3[[#This Row],[charges2]],Table3[charges2],1,FALSE)</f>
        <v>8077.41</v>
      </c>
      <c r="O997" s="11" t="str">
        <f>VLOOKUP(Table3[[#This Row],[HOSPITAL TIER2]],Table3[HOSPITAL TIER2],1,FALSE)</f>
        <v>tier - 2</v>
      </c>
      <c r="P997" s="11" t="str">
        <f>VLOOKUP(Table3[[#This Row],[city tier2]],Table3[city tier2],1,FALSE)</f>
        <v>tier - 1</v>
      </c>
      <c r="Q997" s="11" t="str">
        <f>VLOOKUP(Table3[[#This Row],[state id2]],Table3[state id2],1,FALSE)</f>
        <v>R1026</v>
      </c>
      <c r="R997" s="11">
        <f t="shared" si="30"/>
        <v>-8.9462560750591287E-3</v>
      </c>
      <c r="S997" s="11">
        <f t="shared" si="31"/>
        <v>8.0650468693128419E-2</v>
      </c>
    </row>
    <row r="998" spans="1:19" x14ac:dyDescent="0.25">
      <c r="A998" s="20" t="str">
        <f>VLOOKUP('Customer Names'!A998,'Customer Names'!A998:A3333,1,FALSE)</f>
        <v>Id997</v>
      </c>
      <c r="B998" s="20" t="str">
        <f>VLOOKUP(Table6[[#This Row],[NAME]],Table6[NAME],1,FALSE)</f>
        <v>Jose A.</v>
      </c>
      <c r="C998" s="11">
        <f>VLOOKUP(Table4[[#This Row],[BMI]],Table4[BMI],1,FALSE)</f>
        <v>36.6</v>
      </c>
      <c r="D998" s="11">
        <f>VLOOKUP(Table4[[#This Row],[HBA1C]],Table4[HBA1C],1,FALSE)</f>
        <v>5.2</v>
      </c>
      <c r="E998" s="11" t="str">
        <f>VLOOKUP(Table4[[#This Row],[Any Transplants]],Table4[Any Transplants],1,FALSE)</f>
        <v>No</v>
      </c>
      <c r="F998" s="11" t="str">
        <f>VLOOKUP(Table4[[#This Row],[Cancer history]],Table4[Cancer history],1,FALSE)</f>
        <v>Yes</v>
      </c>
      <c r="G998" s="11" t="str">
        <f>VLOOKUP(Table4[[#This Row],[Smoker2]],Table4[Smoker2],1,FALSE)</f>
        <v>NO</v>
      </c>
      <c r="H998" s="11" t="str">
        <f>VLOOKUP(Table4[[#This Row],[Heart Issues]],Table4[Heart Issues],1,FALSE)</f>
        <v>yes</v>
      </c>
      <c r="I998" s="11">
        <f>VLOOKUP(Table4[[#This Row],[Number of Major Surgeries]],Table4[Number of Major Surgeries],1,FALSE)</f>
        <v>1</v>
      </c>
      <c r="J998" s="11" t="str">
        <f>VLOOKUP('Medical Examinations'!M998,'Medical Examinations'!M998:M3332,1,FALSE)</f>
        <v>obesity</v>
      </c>
      <c r="K998" s="11" t="str">
        <f>VLOOKUP('Medical Examinations'!N998,'Medical Examinations'!N998:N3332,1,FALSE)</f>
        <v>normal</v>
      </c>
      <c r="L998" s="11" t="str">
        <f>VLOOKUP(Table3[[#This Row],[date of birth]],Table3[date of birth],1,FALSE)</f>
        <v>28-Aug-2001</v>
      </c>
      <c r="M998" s="11">
        <f>VLOOKUP(Table3[[#This Row],[age]],Table3[age],1,FALSE)</f>
        <v>21</v>
      </c>
      <c r="N998" s="65">
        <f>VLOOKUP(Table3[[#This Row],[charges2]],Table3[charges2],1,FALSE)</f>
        <v>8081.26</v>
      </c>
      <c r="O998" s="11" t="str">
        <f>VLOOKUP(Table3[[#This Row],[HOSPITAL TIER2]],Table3[HOSPITAL TIER2],1,FALSE)</f>
        <v>tier - 2</v>
      </c>
      <c r="P998" s="11" t="str">
        <f>VLOOKUP(Table3[[#This Row],[city tier2]],Table3[city tier2],1,FALSE)</f>
        <v>tier - 2</v>
      </c>
      <c r="Q998" s="11" t="str">
        <f>VLOOKUP(Table3[[#This Row],[state id2]],Table3[state id2],1,FALSE)</f>
        <v>R1012</v>
      </c>
      <c r="R998" s="11">
        <f t="shared" si="30"/>
        <v>-8.7665844625579078E-3</v>
      </c>
      <c r="S998" s="11">
        <f t="shared" si="31"/>
        <v>8.2028824512338283E-2</v>
      </c>
    </row>
    <row r="999" spans="1:19" x14ac:dyDescent="0.25">
      <c r="A999" s="20" t="str">
        <f>VLOOKUP('Customer Names'!A999,'Customer Names'!A999:A3334,1,FALSE)</f>
        <v>Id998</v>
      </c>
      <c r="B999" s="20" t="str">
        <f>VLOOKUP(Table6[[#This Row],[NAME]],Table6[NAME],1,FALSE)</f>
        <v>.  Lauren</v>
      </c>
      <c r="C999" s="11">
        <f>VLOOKUP(Table4[[#This Row],[BMI]],Table4[BMI],1,FALSE)</f>
        <v>35.93</v>
      </c>
      <c r="D999" s="11">
        <f>VLOOKUP(Table4[[#This Row],[HBA1C]],Table4[HBA1C],1,FALSE)</f>
        <v>8.3000000000000007</v>
      </c>
      <c r="E999" s="11" t="str">
        <f>VLOOKUP(Table4[[#This Row],[Any Transplants]],Table4[Any Transplants],1,FALSE)</f>
        <v>No</v>
      </c>
      <c r="F999" s="11" t="str">
        <f>VLOOKUP(Table4[[#This Row],[Cancer history]],Table4[Cancer history],1,FALSE)</f>
        <v>No</v>
      </c>
      <c r="G999" s="11" t="str">
        <f>VLOOKUP(Table4[[#This Row],[Smoker2]],Table4[Smoker2],1,FALSE)</f>
        <v>NO</v>
      </c>
      <c r="H999" s="11" t="str">
        <f>VLOOKUP(Table4[[#This Row],[Heart Issues]],Table4[Heart Issues],1,FALSE)</f>
        <v>yes</v>
      </c>
      <c r="I999" s="11">
        <f>VLOOKUP(Table4[[#This Row],[Number of Major Surgeries]],Table4[Number of Major Surgeries],1,FALSE)</f>
        <v>0</v>
      </c>
      <c r="J999" s="11" t="str">
        <f>VLOOKUP('Medical Examinations'!M999,'Medical Examinations'!M999:M3333,1,FALSE)</f>
        <v>obesity</v>
      </c>
      <c r="K999" s="11" t="str">
        <f>VLOOKUP('Medical Examinations'!N999,'Medical Examinations'!N999:N3333,1,FALSE)</f>
        <v>diabetes</v>
      </c>
      <c r="L999" s="11" t="str">
        <f>VLOOKUP(Table3[[#This Row],[date of birth]],Table3[date of birth],1,FALSE)</f>
        <v>12-Oct-1994</v>
      </c>
      <c r="M999" s="11">
        <f>VLOOKUP(Table3[[#This Row],[age]],Table3[age],1,FALSE)</f>
        <v>28</v>
      </c>
      <c r="N999" s="65">
        <f>VLOOKUP(Table3[[#This Row],[charges2]],Table3[charges2],1,FALSE)</f>
        <v>8081.74</v>
      </c>
      <c r="O999" s="11" t="str">
        <f>VLOOKUP(Table3[[#This Row],[HOSPITAL TIER2]],Table3[HOSPITAL TIER2],1,FALSE)</f>
        <v>tier - 2</v>
      </c>
      <c r="P999" s="11" t="str">
        <f>VLOOKUP(Table3[[#This Row],[city tier2]],Table3[city tier2],1,FALSE)</f>
        <v>tier - 2</v>
      </c>
      <c r="Q999" s="11" t="str">
        <f>VLOOKUP(Table3[[#This Row],[state id2]],Table3[state id2],1,FALSE)</f>
        <v>R1026</v>
      </c>
      <c r="R999" s="11">
        <f t="shared" si="30"/>
        <v>-7.189542555824581E-3</v>
      </c>
      <c r="S999" s="11">
        <f t="shared" si="31"/>
        <v>8.1392346013225064E-2</v>
      </c>
    </row>
    <row r="1000" spans="1:19" x14ac:dyDescent="0.25">
      <c r="A1000" s="20" t="str">
        <f>VLOOKUP('Customer Names'!A1000,'Customer Names'!A1000:A3335,1,FALSE)</f>
        <v>Id999</v>
      </c>
      <c r="B1000" s="20" t="str">
        <f>VLOOKUP(Table6[[#This Row],[NAME]],Table6[NAME],1,FALSE)</f>
        <v>Jonathon M.</v>
      </c>
      <c r="C1000" s="11">
        <f>VLOOKUP(Table4[[#This Row],[BMI]],Table4[BMI],1,FALSE)</f>
        <v>28.6</v>
      </c>
      <c r="D1000" s="11">
        <f>VLOOKUP(Table4[[#This Row],[HBA1C]],Table4[HBA1C],1,FALSE)</f>
        <v>5.56</v>
      </c>
      <c r="E1000" s="11" t="str">
        <f>VLOOKUP(Table4[[#This Row],[Any Transplants]],Table4[Any Transplants],1,FALSE)</f>
        <v>No</v>
      </c>
      <c r="F1000" s="11" t="str">
        <f>VLOOKUP(Table4[[#This Row],[Cancer history]],Table4[Cancer history],1,FALSE)</f>
        <v>Yes</v>
      </c>
      <c r="G1000" s="11" t="str">
        <f>VLOOKUP(Table4[[#This Row],[Smoker2]],Table4[Smoker2],1,FALSE)</f>
        <v>NO</v>
      </c>
      <c r="H1000" s="11" t="str">
        <f>VLOOKUP(Table4[[#This Row],[Heart Issues]],Table4[Heart Issues],1,FALSE)</f>
        <v>yes</v>
      </c>
      <c r="I1000" s="11">
        <f>VLOOKUP(Table4[[#This Row],[Number of Major Surgeries]],Table4[Number of Major Surgeries],1,FALSE)</f>
        <v>1</v>
      </c>
      <c r="J1000" s="11" t="str">
        <f>VLOOKUP('Medical Examinations'!M1000,'Medical Examinations'!M1000:M3334,1,FALSE)</f>
        <v>over weight</v>
      </c>
      <c r="K1000" s="11" t="str">
        <f>VLOOKUP('Medical Examinations'!N1000,'Medical Examinations'!N1000:N3334,1,FALSE)</f>
        <v>normal</v>
      </c>
      <c r="L1000" s="11" t="str">
        <f>VLOOKUP(Table3[[#This Row],[date of birth]],Table3[date of birth],1,FALSE)</f>
        <v>21-Dec-1975</v>
      </c>
      <c r="M1000" s="11">
        <f>VLOOKUP(Table3[[#This Row],[age]],Table3[age],1,FALSE)</f>
        <v>47</v>
      </c>
      <c r="N1000" s="65">
        <f>VLOOKUP(Table3[[#This Row],[charges2]],Table3[charges2],1,FALSE)</f>
        <v>8083.92</v>
      </c>
      <c r="O1000" s="11" t="str">
        <f>VLOOKUP(Table3[[#This Row],[HOSPITAL TIER2]],Table3[HOSPITAL TIER2],1,FALSE)</f>
        <v>tier - 3</v>
      </c>
      <c r="P1000" s="11" t="str">
        <f>VLOOKUP(Table3[[#This Row],[city tier2]],Table3[city tier2],1,FALSE)</f>
        <v>tier - 3</v>
      </c>
      <c r="Q1000" s="11" t="str">
        <f>VLOOKUP(Table3[[#This Row],[state id2]],Table3[state id2],1,FALSE)</f>
        <v>R1013</v>
      </c>
      <c r="R1000" s="11">
        <f t="shared" si="30"/>
        <v>-6.1550537827046552E-3</v>
      </c>
      <c r="S1000" s="11">
        <f t="shared" si="31"/>
        <v>8.2477365506209349E-2</v>
      </c>
    </row>
    <row r="1001" spans="1:19" x14ac:dyDescent="0.25">
      <c r="A1001" s="20" t="str">
        <f>VLOOKUP('Customer Names'!A1001,'Customer Names'!A1001:A3336,1,FALSE)</f>
        <v>Id1000</v>
      </c>
      <c r="B1001" s="20" t="str">
        <f>VLOOKUP(Table6[[#This Row],[NAME]],Table6[NAME],1,FALSE)</f>
        <v>.  Stephanie A</v>
      </c>
      <c r="C1001" s="11">
        <f>VLOOKUP(Table4[[#This Row],[BMI]],Table4[BMI],1,FALSE)</f>
        <v>39.17</v>
      </c>
      <c r="D1001" s="11">
        <f>VLOOKUP(Table4[[#This Row],[HBA1C]],Table4[HBA1C],1,FALSE)</f>
        <v>4.1500000000000004</v>
      </c>
      <c r="E1001" s="11" t="str">
        <f>VLOOKUP(Table4[[#This Row],[Any Transplants]],Table4[Any Transplants],1,FALSE)</f>
        <v>No</v>
      </c>
      <c r="F1001" s="11" t="str">
        <f>VLOOKUP(Table4[[#This Row],[Cancer history]],Table4[Cancer history],1,FALSE)</f>
        <v>No</v>
      </c>
      <c r="G1001" s="11" t="str">
        <f>VLOOKUP(Table4[[#This Row],[Smoker2]],Table4[Smoker2],1,FALSE)</f>
        <v>NO</v>
      </c>
      <c r="H1001" s="11" t="str">
        <f>VLOOKUP(Table4[[#This Row],[Heart Issues]],Table4[Heart Issues],1,FALSE)</f>
        <v>No</v>
      </c>
      <c r="I1001" s="11">
        <f>VLOOKUP(Table4[[#This Row],[Number of Major Surgeries]],Table4[Number of Major Surgeries],1,FALSE)</f>
        <v>0</v>
      </c>
      <c r="J1001" s="11" t="str">
        <f>VLOOKUP('Medical Examinations'!M1001,'Medical Examinations'!M1001:M3335,1,FALSE)</f>
        <v>obesity</v>
      </c>
      <c r="K1001" s="11" t="str">
        <f>VLOOKUP('Medical Examinations'!N1001,'Medical Examinations'!N1001:N3335,1,FALSE)</f>
        <v>normal</v>
      </c>
      <c r="L1001" s="11" t="str">
        <f>VLOOKUP(Table3[[#This Row],[date of birth]],Table3[date of birth],1,FALSE)</f>
        <v>10-Jun-1967</v>
      </c>
      <c r="M1001" s="11">
        <f>VLOOKUP(Table3[[#This Row],[age]],Table3[age],1,FALSE)</f>
        <v>55</v>
      </c>
      <c r="N1001" s="65">
        <f>VLOOKUP(Table3[[#This Row],[charges2]],Table3[charges2],1,FALSE)</f>
        <v>8091.3</v>
      </c>
      <c r="O1001" s="11" t="str">
        <f>VLOOKUP(Table3[[#This Row],[HOSPITAL TIER2]],Table3[HOSPITAL TIER2],1,FALSE)</f>
        <v>tier - 3</v>
      </c>
      <c r="P1001" s="11" t="str">
        <f>VLOOKUP(Table3[[#This Row],[city tier2]],Table3[city tier2],1,FALSE)</f>
        <v>tier - 1</v>
      </c>
      <c r="Q1001" s="11" t="str">
        <f>VLOOKUP(Table3[[#This Row],[state id2]],Table3[state id2],1,FALSE)</f>
        <v>R1012</v>
      </c>
      <c r="R1001" s="11">
        <f t="shared" si="30"/>
        <v>-6.158986333825848E-3</v>
      </c>
      <c r="S1001" s="11">
        <f t="shared" si="31"/>
        <v>8.25206759699878E-2</v>
      </c>
    </row>
    <row r="1002" spans="1:19" x14ac:dyDescent="0.25">
      <c r="A1002" s="20" t="str">
        <f>VLOOKUP('Customer Names'!A1002,'Customer Names'!A1002:A3337,1,FALSE)</f>
        <v>Id1001</v>
      </c>
      <c r="B1002" s="20" t="str">
        <f>VLOOKUP(Table6[[#This Row],[NAME]],Table6[NAME],1,FALSE)</f>
        <v>Patrick</v>
      </c>
      <c r="C1002" s="11">
        <f>VLOOKUP(Table4[[#This Row],[BMI]],Table4[BMI],1,FALSE)</f>
        <v>26.41</v>
      </c>
      <c r="D1002" s="11">
        <f>VLOOKUP(Table4[[#This Row],[HBA1C]],Table4[HBA1C],1,FALSE)</f>
        <v>5.99</v>
      </c>
      <c r="E1002" s="11" t="str">
        <f>VLOOKUP(Table4[[#This Row],[Any Transplants]],Table4[Any Transplants],1,FALSE)</f>
        <v>No</v>
      </c>
      <c r="F1002" s="11" t="str">
        <f>VLOOKUP(Table4[[#This Row],[Cancer history]],Table4[Cancer history],1,FALSE)</f>
        <v>Yes</v>
      </c>
      <c r="G1002" s="11" t="str">
        <f>VLOOKUP(Table4[[#This Row],[Smoker2]],Table4[Smoker2],1,FALSE)</f>
        <v>NO</v>
      </c>
      <c r="H1002" s="11" t="str">
        <f>VLOOKUP(Table4[[#This Row],[Heart Issues]],Table4[Heart Issues],1,FALSE)</f>
        <v>yes</v>
      </c>
      <c r="I1002" s="11">
        <f>VLOOKUP(Table4[[#This Row],[Number of Major Surgeries]],Table4[Number of Major Surgeries],1,FALSE)</f>
        <v>1</v>
      </c>
      <c r="J1002" s="11" t="str">
        <f>VLOOKUP('Medical Examinations'!M1002,'Medical Examinations'!M1002:M3336,1,FALSE)</f>
        <v>over weight</v>
      </c>
      <c r="K1002" s="11" t="str">
        <f>VLOOKUP('Medical Examinations'!N1002,'Medical Examinations'!N1002:N3336,1,FALSE)</f>
        <v>prediabetes</v>
      </c>
      <c r="L1002" s="11" t="str">
        <f>VLOOKUP(Table3[[#This Row],[date of birth]],Table3[date of birth],1,FALSE)</f>
        <v>11-Oct-1973</v>
      </c>
      <c r="M1002" s="11">
        <f>VLOOKUP(Table3[[#This Row],[age]],Table3[age],1,FALSE)</f>
        <v>49</v>
      </c>
      <c r="N1002" s="65">
        <f>VLOOKUP(Table3[[#This Row],[charges2]],Table3[charges2],1,FALSE)</f>
        <v>8112.59</v>
      </c>
      <c r="O1002" s="11" t="str">
        <f>VLOOKUP(Table3[[#This Row],[HOSPITAL TIER2]],Table3[HOSPITAL TIER2],1,FALSE)</f>
        <v>tier - 2</v>
      </c>
      <c r="P1002" s="11" t="str">
        <f>VLOOKUP(Table3[[#This Row],[city tier2]],Table3[city tier2],1,FALSE)</f>
        <v>tier - 2</v>
      </c>
      <c r="Q1002" s="11" t="str">
        <f>VLOOKUP(Table3[[#This Row],[state id2]],Table3[state id2],1,FALSE)</f>
        <v>R1013</v>
      </c>
      <c r="R1002" s="11">
        <f t="shared" si="30"/>
        <v>-7.0202515365761315E-3</v>
      </c>
      <c r="S1002" s="11">
        <f t="shared" si="31"/>
        <v>8.3183145456371163E-2</v>
      </c>
    </row>
    <row r="1003" spans="1:19" x14ac:dyDescent="0.25">
      <c r="A1003" s="20" t="str">
        <f>VLOOKUP('Customer Names'!A1003,'Customer Names'!A1003:A3338,1,FALSE)</f>
        <v>Id1002</v>
      </c>
      <c r="B1003" s="20" t="str">
        <f>VLOOKUP(Table6[[#This Row],[NAME]],Table6[NAME],1,FALSE)</f>
        <v>.  Krista</v>
      </c>
      <c r="C1003" s="11">
        <f>VLOOKUP(Table4[[#This Row],[BMI]],Table4[BMI],1,FALSE)</f>
        <v>30.63</v>
      </c>
      <c r="D1003" s="11">
        <f>VLOOKUP(Table4[[#This Row],[HBA1C]],Table4[HBA1C],1,FALSE)</f>
        <v>5.8</v>
      </c>
      <c r="E1003" s="11" t="str">
        <f>VLOOKUP(Table4[[#This Row],[Any Transplants]],Table4[Any Transplants],1,FALSE)</f>
        <v>No</v>
      </c>
      <c r="F1003" s="11" t="str">
        <f>VLOOKUP(Table4[[#This Row],[Cancer history]],Table4[Cancer history],1,FALSE)</f>
        <v>No</v>
      </c>
      <c r="G1003" s="11" t="str">
        <f>VLOOKUP(Table4[[#This Row],[Smoker2]],Table4[Smoker2],1,FALSE)</f>
        <v>NO</v>
      </c>
      <c r="H1003" s="11" t="str">
        <f>VLOOKUP(Table4[[#This Row],[Heart Issues]],Table4[Heart Issues],1,FALSE)</f>
        <v>yes</v>
      </c>
      <c r="I1003" s="11">
        <f>VLOOKUP(Table4[[#This Row],[Number of Major Surgeries]],Table4[Number of Major Surgeries],1,FALSE)</f>
        <v>0</v>
      </c>
      <c r="J1003" s="11" t="str">
        <f>VLOOKUP('Medical Examinations'!M1003,'Medical Examinations'!M1003:M3337,1,FALSE)</f>
        <v>obesity</v>
      </c>
      <c r="K1003" s="11" t="str">
        <f>VLOOKUP('Medical Examinations'!N1003,'Medical Examinations'!N1003:N3337,1,FALSE)</f>
        <v>prediabetes</v>
      </c>
      <c r="L1003" s="11" t="str">
        <f>VLOOKUP(Table3[[#This Row],[date of birth]],Table3[date of birth],1,FALSE)</f>
        <v>1-Sep-1978</v>
      </c>
      <c r="M1003" s="11">
        <f>VLOOKUP(Table3[[#This Row],[age]],Table3[age],1,FALSE)</f>
        <v>44</v>
      </c>
      <c r="N1003" s="65">
        <f>VLOOKUP(Table3[[#This Row],[charges2]],Table3[charges2],1,FALSE)</f>
        <v>8116.27</v>
      </c>
      <c r="O1003" s="11" t="str">
        <f>VLOOKUP(Table3[[#This Row],[HOSPITAL TIER2]],Table3[HOSPITAL TIER2],1,FALSE)</f>
        <v>tier - 3</v>
      </c>
      <c r="P1003" s="11" t="str">
        <f>VLOOKUP(Table3[[#This Row],[city tier2]],Table3[city tier2],1,FALSE)</f>
        <v>tier - 1</v>
      </c>
      <c r="Q1003" s="11" t="str">
        <f>VLOOKUP(Table3[[#This Row],[state id2]],Table3[state id2],1,FALSE)</f>
        <v>R1012</v>
      </c>
      <c r="R1003" s="11">
        <f t="shared" si="30"/>
        <v>-6.961453496726628E-3</v>
      </c>
      <c r="S1003" s="11">
        <f t="shared" si="31"/>
        <v>8.3220375911496017E-2</v>
      </c>
    </row>
    <row r="1004" spans="1:19" x14ac:dyDescent="0.25">
      <c r="A1004" s="20" t="str">
        <f>VLOOKUP('Customer Names'!A1004,'Customer Names'!A1004:A3339,1,FALSE)</f>
        <v>Id1003</v>
      </c>
      <c r="B1004" s="20" t="str">
        <f>VLOOKUP(Table6[[#This Row],[NAME]],Table6[NAME],1,FALSE)</f>
        <v>Jenessa</v>
      </c>
      <c r="C1004" s="11">
        <f>VLOOKUP(Table4[[#This Row],[BMI]],Table4[BMI],1,FALSE)</f>
        <v>31.73</v>
      </c>
      <c r="D1004" s="11">
        <f>VLOOKUP(Table4[[#This Row],[HBA1C]],Table4[HBA1C],1,FALSE)</f>
        <v>7.32</v>
      </c>
      <c r="E1004" s="11" t="str">
        <f>VLOOKUP(Table4[[#This Row],[Any Transplants]],Table4[Any Transplants],1,FALSE)</f>
        <v>No</v>
      </c>
      <c r="F1004" s="11" t="str">
        <f>VLOOKUP(Table4[[#This Row],[Cancer history]],Table4[Cancer history],1,FALSE)</f>
        <v>No</v>
      </c>
      <c r="G1004" s="11" t="str">
        <f>VLOOKUP(Table4[[#This Row],[Smoker2]],Table4[Smoker2],1,FALSE)</f>
        <v>NO</v>
      </c>
      <c r="H1004" s="11" t="str">
        <f>VLOOKUP(Table4[[#This Row],[Heart Issues]],Table4[Heart Issues],1,FALSE)</f>
        <v>yes</v>
      </c>
      <c r="I1004" s="11">
        <f>VLOOKUP(Table4[[#This Row],[Number of Major Surgeries]],Table4[Number of Major Surgeries],1,FALSE)</f>
        <v>2</v>
      </c>
      <c r="J1004" s="11" t="str">
        <f>VLOOKUP('Medical Examinations'!M1004,'Medical Examinations'!M1004:M3338,1,FALSE)</f>
        <v>obesity</v>
      </c>
      <c r="K1004" s="11" t="str">
        <f>VLOOKUP('Medical Examinations'!N1004,'Medical Examinations'!N1004:N3338,1,FALSE)</f>
        <v>diabetes</v>
      </c>
      <c r="L1004" s="11" t="str">
        <f>VLOOKUP(Table3[[#This Row],[date of birth]],Table3[date of birth],1,FALSE)</f>
        <v>16-Dec-1973</v>
      </c>
      <c r="M1004" s="11">
        <f>VLOOKUP(Table3[[#This Row],[age]],Table3[age],1,FALSE)</f>
        <v>49</v>
      </c>
      <c r="N1004" s="65">
        <f>VLOOKUP(Table3[[#This Row],[charges2]],Table3[charges2],1,FALSE)</f>
        <v>8116.68</v>
      </c>
      <c r="O1004" s="11" t="str">
        <f>VLOOKUP(Table3[[#This Row],[HOSPITAL TIER2]],Table3[HOSPITAL TIER2],1,FALSE)</f>
        <v>tier - 3</v>
      </c>
      <c r="P1004" s="11" t="str">
        <f>VLOOKUP(Table3[[#This Row],[city tier2]],Table3[city tier2],1,FALSE)</f>
        <v>tier - 1</v>
      </c>
      <c r="Q1004" s="11" t="str">
        <f>VLOOKUP(Table3[[#This Row],[state id2]],Table3[state id2],1,FALSE)</f>
        <v>R1011</v>
      </c>
      <c r="R1004" s="11">
        <f t="shared" si="30"/>
        <v>-6.940533209252869E-3</v>
      </c>
      <c r="S1004" s="11">
        <f t="shared" si="31"/>
        <v>8.3206021564813923E-2</v>
      </c>
    </row>
    <row r="1005" spans="1:19" x14ac:dyDescent="0.25">
      <c r="A1005" s="20" t="str">
        <f>VLOOKUP('Customer Names'!A1005,'Customer Names'!A1005:A3340,1,FALSE)</f>
        <v>Id1004</v>
      </c>
      <c r="B1005" s="20" t="str">
        <f>VLOOKUP(Table6[[#This Row],[NAME]],Table6[NAME],1,FALSE)</f>
        <v>Ryan M.</v>
      </c>
      <c r="C1005" s="11">
        <f>VLOOKUP(Table4[[#This Row],[BMI]],Table4[BMI],1,FALSE)</f>
        <v>30.7</v>
      </c>
      <c r="D1005" s="11">
        <f>VLOOKUP(Table4[[#This Row],[HBA1C]],Table4[HBA1C],1,FALSE)</f>
        <v>5.16</v>
      </c>
      <c r="E1005" s="11" t="str">
        <f>VLOOKUP(Table4[[#This Row],[Any Transplants]],Table4[Any Transplants],1,FALSE)</f>
        <v>No</v>
      </c>
      <c r="F1005" s="11" t="str">
        <f>VLOOKUP(Table4[[#This Row],[Cancer history]],Table4[Cancer history],1,FALSE)</f>
        <v>No</v>
      </c>
      <c r="G1005" s="11" t="str">
        <f>VLOOKUP(Table4[[#This Row],[Smoker2]],Table4[Smoker2],1,FALSE)</f>
        <v>NO</v>
      </c>
      <c r="H1005" s="11" t="str">
        <f>VLOOKUP(Table4[[#This Row],[Heart Issues]],Table4[Heart Issues],1,FALSE)</f>
        <v>No</v>
      </c>
      <c r="I1005" s="11">
        <f>VLOOKUP(Table4[[#This Row],[Number of Major Surgeries]],Table4[Number of Major Surgeries],1,FALSE)</f>
        <v>2</v>
      </c>
      <c r="J1005" s="11" t="str">
        <f>VLOOKUP('Medical Examinations'!M1005,'Medical Examinations'!M1005:M3339,1,FALSE)</f>
        <v>obesity</v>
      </c>
      <c r="K1005" s="11" t="str">
        <f>VLOOKUP('Medical Examinations'!N1005,'Medical Examinations'!N1005:N3339,1,FALSE)</f>
        <v>normal</v>
      </c>
      <c r="L1005" s="11" t="str">
        <f>VLOOKUP(Table3[[#This Row],[date of birth]],Table3[date of birth],1,FALSE)</f>
        <v>30-Aug-1973</v>
      </c>
      <c r="M1005" s="11">
        <f>VLOOKUP(Table3[[#This Row],[age]],Table3[age],1,FALSE)</f>
        <v>49</v>
      </c>
      <c r="N1005" s="65">
        <f>VLOOKUP(Table3[[#This Row],[charges2]],Table3[charges2],1,FALSE)</f>
        <v>8124.41</v>
      </c>
      <c r="O1005" s="11" t="str">
        <f>VLOOKUP(Table3[[#This Row],[HOSPITAL TIER2]],Table3[HOSPITAL TIER2],1,FALSE)</f>
        <v>tier - 3</v>
      </c>
      <c r="P1005" s="11" t="str">
        <f>VLOOKUP(Table3[[#This Row],[city tier2]],Table3[city tier2],1,FALSE)</f>
        <v>tier - 1</v>
      </c>
      <c r="Q1005" s="11" t="str">
        <f>VLOOKUP(Table3[[#This Row],[state id2]],Table3[state id2],1,FALSE)</f>
        <v>R1013</v>
      </c>
      <c r="R1005" s="11">
        <f t="shared" si="30"/>
        <v>-7.04639084932163E-3</v>
      </c>
      <c r="S1005" s="11">
        <f t="shared" si="31"/>
        <v>8.3101779694935651E-2</v>
      </c>
    </row>
    <row r="1006" spans="1:19" x14ac:dyDescent="0.25">
      <c r="A1006" s="20" t="str">
        <f>VLOOKUP('Customer Names'!A1006,'Customer Names'!A1006:A3341,1,FALSE)</f>
        <v>Id1005</v>
      </c>
      <c r="B1006" s="20" t="str">
        <f>VLOOKUP(Table6[[#This Row],[NAME]],Table6[NAME],1,FALSE)</f>
        <v>Thomas</v>
      </c>
      <c r="C1006" s="11">
        <f>VLOOKUP(Table4[[#This Row],[BMI]],Table4[BMI],1,FALSE)</f>
        <v>25.934999999999999</v>
      </c>
      <c r="D1006" s="11">
        <f>VLOOKUP(Table4[[#This Row],[HBA1C]],Table4[HBA1C],1,FALSE)</f>
        <v>5.96</v>
      </c>
      <c r="E1006" s="11" t="str">
        <f>VLOOKUP(Table4[[#This Row],[Any Transplants]],Table4[Any Transplants],1,FALSE)</f>
        <v>No</v>
      </c>
      <c r="F1006" s="11" t="str">
        <f>VLOOKUP(Table4[[#This Row],[Cancer history]],Table4[Cancer history],1,FALSE)</f>
        <v>No</v>
      </c>
      <c r="G1006" s="11" t="str">
        <f>VLOOKUP(Table4[[#This Row],[Smoker2]],Table4[Smoker2],1,FALSE)</f>
        <v>NO</v>
      </c>
      <c r="H1006" s="11" t="str">
        <f>VLOOKUP(Table4[[#This Row],[Heart Issues]],Table4[Heart Issues],1,FALSE)</f>
        <v>yes</v>
      </c>
      <c r="I1006" s="11">
        <f>VLOOKUP(Table4[[#This Row],[Number of Major Surgeries]],Table4[Number of Major Surgeries],1,FALSE)</f>
        <v>2</v>
      </c>
      <c r="J1006" s="11" t="str">
        <f>VLOOKUP('Medical Examinations'!M1006,'Medical Examinations'!M1006:M3340,1,FALSE)</f>
        <v>over weight</v>
      </c>
      <c r="K1006" s="11" t="str">
        <f>VLOOKUP('Medical Examinations'!N1006,'Medical Examinations'!N1006:N3340,1,FALSE)</f>
        <v>prediabetes</v>
      </c>
      <c r="L1006" s="11" t="str">
        <f>VLOOKUP(Table3[[#This Row],[date of birth]],Table3[date of birth],1,FALSE)</f>
        <v>3-Sep-1973</v>
      </c>
      <c r="M1006" s="11">
        <f>VLOOKUP(Table3[[#This Row],[age]],Table3[age],1,FALSE)</f>
        <v>49</v>
      </c>
      <c r="N1006" s="65">
        <f>VLOOKUP(Table3[[#This Row],[charges2]],Table3[charges2],1,FALSE)</f>
        <v>8125.78</v>
      </c>
      <c r="O1006" s="11" t="str">
        <f>VLOOKUP(Table3[[#This Row],[HOSPITAL TIER2]],Table3[HOSPITAL TIER2],1,FALSE)</f>
        <v>tier - 2</v>
      </c>
      <c r="P1006" s="11" t="str">
        <f>VLOOKUP(Table3[[#This Row],[city tier2]],Table3[city tier2],1,FALSE)</f>
        <v>tier - 2</v>
      </c>
      <c r="Q1006" s="11" t="str">
        <f>VLOOKUP(Table3[[#This Row],[state id2]],Table3[state id2],1,FALSE)</f>
        <v>R1013</v>
      </c>
      <c r="R1006" s="11">
        <f t="shared" si="30"/>
        <v>-7.1203082165588634E-3</v>
      </c>
      <c r="S1006" s="11">
        <f t="shared" si="31"/>
        <v>8.3240340406149027E-2</v>
      </c>
    </row>
    <row r="1007" spans="1:19" x14ac:dyDescent="0.25">
      <c r="A1007" s="20" t="str">
        <f>VLOOKUP('Customer Names'!A1007,'Customer Names'!A1007:A3342,1,FALSE)</f>
        <v>Id1006</v>
      </c>
      <c r="B1007" s="20" t="str">
        <f>VLOOKUP(Table6[[#This Row],[NAME]],Table6[NAME],1,FALSE)</f>
        <v>Amanda N.</v>
      </c>
      <c r="C1007" s="11">
        <f>VLOOKUP(Table4[[#This Row],[BMI]],Table4[BMI],1,FALSE)</f>
        <v>35.9</v>
      </c>
      <c r="D1007" s="11">
        <f>VLOOKUP(Table4[[#This Row],[HBA1C]],Table4[HBA1C],1,FALSE)</f>
        <v>4.8499999999999996</v>
      </c>
      <c r="E1007" s="11" t="str">
        <f>VLOOKUP(Table4[[#This Row],[Any Transplants]],Table4[Any Transplants],1,FALSE)</f>
        <v>No</v>
      </c>
      <c r="F1007" s="11" t="str">
        <f>VLOOKUP(Table4[[#This Row],[Cancer history]],Table4[Cancer history],1,FALSE)</f>
        <v>Yes</v>
      </c>
      <c r="G1007" s="11" t="str">
        <f>VLOOKUP(Table4[[#This Row],[Smoker2]],Table4[Smoker2],1,FALSE)</f>
        <v>NO</v>
      </c>
      <c r="H1007" s="11" t="str">
        <f>VLOOKUP(Table4[[#This Row],[Heart Issues]],Table4[Heart Issues],1,FALSE)</f>
        <v>yes</v>
      </c>
      <c r="I1007" s="11">
        <f>VLOOKUP(Table4[[#This Row],[Number of Major Surgeries]],Table4[Number of Major Surgeries],1,FALSE)</f>
        <v>1</v>
      </c>
      <c r="J1007" s="11" t="str">
        <f>VLOOKUP('Medical Examinations'!M1007,'Medical Examinations'!M1007:M3341,1,FALSE)</f>
        <v>obesity</v>
      </c>
      <c r="K1007" s="11" t="str">
        <f>VLOOKUP('Medical Examinations'!N1007,'Medical Examinations'!N1007:N3341,1,FALSE)</f>
        <v>normal</v>
      </c>
      <c r="L1007" s="11" t="str">
        <f>VLOOKUP(Table3[[#This Row],[date of birth]],Table3[date of birth],1,FALSE)</f>
        <v>21-Jun-1990</v>
      </c>
      <c r="M1007" s="11">
        <f>VLOOKUP(Table3[[#This Row],[age]],Table3[age],1,FALSE)</f>
        <v>32</v>
      </c>
      <c r="N1007" s="65">
        <f>VLOOKUP(Table3[[#This Row],[charges2]],Table3[charges2],1,FALSE)</f>
        <v>8157.92</v>
      </c>
      <c r="O1007" s="11" t="str">
        <f>VLOOKUP(Table3[[#This Row],[HOSPITAL TIER2]],Table3[HOSPITAL TIER2],1,FALSE)</f>
        <v>tier - 2</v>
      </c>
      <c r="P1007" s="11" t="str">
        <f>VLOOKUP(Table3[[#This Row],[city tier2]],Table3[city tier2],1,FALSE)</f>
        <v>tier - 3</v>
      </c>
      <c r="Q1007" s="11" t="str">
        <f>VLOOKUP(Table3[[#This Row],[state id2]],Table3[state id2],1,FALSE)</f>
        <v>R1025</v>
      </c>
      <c r="R1007" s="11">
        <f t="shared" si="30"/>
        <v>-7.0469213102762095E-3</v>
      </c>
      <c r="S1007" s="11">
        <f t="shared" si="31"/>
        <v>8.3281236571308537E-2</v>
      </c>
    </row>
    <row r="1008" spans="1:19" x14ac:dyDescent="0.25">
      <c r="A1008" s="20" t="str">
        <f>VLOOKUP('Customer Names'!A1008,'Customer Names'!A1008:A3343,1,FALSE)</f>
        <v>Id1007</v>
      </c>
      <c r="B1008" s="20" t="str">
        <f>VLOOKUP(Table6[[#This Row],[NAME]],Table6[NAME],1,FALSE)</f>
        <v>Teresa P.</v>
      </c>
      <c r="C1008" s="11">
        <f>VLOOKUP(Table4[[#This Row],[BMI]],Table4[BMI],1,FALSE)</f>
        <v>26.7</v>
      </c>
      <c r="D1008" s="11">
        <f>VLOOKUP(Table4[[#This Row],[HBA1C]],Table4[HBA1C],1,FALSE)</f>
        <v>5.09</v>
      </c>
      <c r="E1008" s="11" t="str">
        <f>VLOOKUP(Table4[[#This Row],[Any Transplants]],Table4[Any Transplants],1,FALSE)</f>
        <v>No</v>
      </c>
      <c r="F1008" s="11" t="str">
        <f>VLOOKUP(Table4[[#This Row],[Cancer history]],Table4[Cancer history],1,FALSE)</f>
        <v>Yes</v>
      </c>
      <c r="G1008" s="11" t="str">
        <f>VLOOKUP(Table4[[#This Row],[Smoker2]],Table4[Smoker2],1,FALSE)</f>
        <v>NO</v>
      </c>
      <c r="H1008" s="11" t="str">
        <f>VLOOKUP(Table4[[#This Row],[Heart Issues]],Table4[Heart Issues],1,FALSE)</f>
        <v>yes</v>
      </c>
      <c r="I1008" s="11">
        <f>VLOOKUP(Table4[[#This Row],[Number of Major Surgeries]],Table4[Number of Major Surgeries],1,FALSE)</f>
        <v>1</v>
      </c>
      <c r="J1008" s="11" t="str">
        <f>VLOOKUP('Medical Examinations'!M1008,'Medical Examinations'!M1008:M3342,1,FALSE)</f>
        <v>over weight</v>
      </c>
      <c r="K1008" s="11" t="str">
        <f>VLOOKUP('Medical Examinations'!N1008,'Medical Examinations'!N1008:N3342,1,FALSE)</f>
        <v>normal</v>
      </c>
      <c r="L1008" s="11" t="str">
        <f>VLOOKUP(Table3[[#This Row],[date of birth]],Table3[date of birth],1,FALSE)</f>
        <v>28-Jun-1982</v>
      </c>
      <c r="M1008" s="11">
        <f>VLOOKUP(Table3[[#This Row],[age]],Table3[age],1,FALSE)</f>
        <v>40</v>
      </c>
      <c r="N1008" s="65">
        <f>VLOOKUP(Table3[[#This Row],[charges2]],Table3[charges2],1,FALSE)</f>
        <v>8162.72</v>
      </c>
      <c r="O1008" s="11" t="str">
        <f>VLOOKUP(Table3[[#This Row],[HOSPITAL TIER2]],Table3[HOSPITAL TIER2],1,FALSE)</f>
        <v>tier - 3</v>
      </c>
      <c r="P1008" s="11" t="str">
        <f>VLOOKUP(Table3[[#This Row],[city tier2]],Table3[city tier2],1,FALSE)</f>
        <v>tier - 3</v>
      </c>
      <c r="Q1008" s="11" t="str">
        <f>VLOOKUP(Table3[[#This Row],[state id2]],Table3[state id2],1,FALSE)</f>
        <v>R1012</v>
      </c>
      <c r="R1008" s="11">
        <f t="shared" si="30"/>
        <v>-6.2534040326094669E-3</v>
      </c>
      <c r="S1008" s="11">
        <f t="shared" si="31"/>
        <v>8.2781372387957061E-2</v>
      </c>
    </row>
    <row r="1009" spans="1:19" x14ac:dyDescent="0.25">
      <c r="A1009" s="20" t="str">
        <f>VLOOKUP('Customer Names'!A1009,'Customer Names'!A1009:A3344,1,FALSE)</f>
        <v>Id1008</v>
      </c>
      <c r="B1009" s="20" t="str">
        <f>VLOOKUP(Table6[[#This Row],[NAME]],Table6[NAME],1,FALSE)</f>
        <v>Dorian</v>
      </c>
      <c r="C1009" s="11">
        <f>VLOOKUP(Table4[[#This Row],[BMI]],Table4[BMI],1,FALSE)</f>
        <v>33.71</v>
      </c>
      <c r="D1009" s="11">
        <f>VLOOKUP(Table4[[#This Row],[HBA1C]],Table4[HBA1C],1,FALSE)</f>
        <v>4.9400000000000004</v>
      </c>
      <c r="E1009" s="11" t="str">
        <f>VLOOKUP(Table4[[#This Row],[Any Transplants]],Table4[Any Transplants],1,FALSE)</f>
        <v>No</v>
      </c>
      <c r="F1009" s="11" t="str">
        <f>VLOOKUP(Table4[[#This Row],[Cancer history]],Table4[Cancer history],1,FALSE)</f>
        <v>No</v>
      </c>
      <c r="G1009" s="11" t="str">
        <f>VLOOKUP(Table4[[#This Row],[Smoker2]],Table4[Smoker2],1,FALSE)</f>
        <v>NO</v>
      </c>
      <c r="H1009" s="11" t="str">
        <f>VLOOKUP(Table4[[#This Row],[Heart Issues]],Table4[Heart Issues],1,FALSE)</f>
        <v>No</v>
      </c>
      <c r="I1009" s="11">
        <f>VLOOKUP(Table4[[#This Row],[Number of Major Surgeries]],Table4[Number of Major Surgeries],1,FALSE)</f>
        <v>0</v>
      </c>
      <c r="J1009" s="11" t="str">
        <f>VLOOKUP('Medical Examinations'!M1009,'Medical Examinations'!M1009:M3343,1,FALSE)</f>
        <v>obesity</v>
      </c>
      <c r="K1009" s="11" t="str">
        <f>VLOOKUP('Medical Examinations'!N1009,'Medical Examinations'!N1009:N3343,1,FALSE)</f>
        <v>normal</v>
      </c>
      <c r="L1009" s="11" t="str">
        <f>VLOOKUP(Table3[[#This Row],[date of birth]],Table3[date of birth],1,FALSE)</f>
        <v>5-Nov-1963</v>
      </c>
      <c r="M1009" s="11">
        <f>VLOOKUP(Table3[[#This Row],[age]],Table3[age],1,FALSE)</f>
        <v>59</v>
      </c>
      <c r="N1009" s="65">
        <f>VLOOKUP(Table3[[#This Row],[charges2]],Table3[charges2],1,FALSE)</f>
        <v>8177.9</v>
      </c>
      <c r="O1009" s="11" t="str">
        <f>VLOOKUP(Table3[[#This Row],[HOSPITAL TIER2]],Table3[HOSPITAL TIER2],1,FALSE)</f>
        <v>tier - 3</v>
      </c>
      <c r="P1009" s="11" t="str">
        <f>VLOOKUP(Table3[[#This Row],[city tier2]],Table3[city tier2],1,FALSE)</f>
        <v>tier - 1</v>
      </c>
      <c r="Q1009" s="11" t="str">
        <f>VLOOKUP(Table3[[#This Row],[state id2]],Table3[state id2],1,FALSE)</f>
        <v>R1013</v>
      </c>
      <c r="R1009" s="11">
        <f t="shared" si="30"/>
        <v>-6.3209176169866195E-3</v>
      </c>
      <c r="S1009" s="11">
        <f t="shared" si="31"/>
        <v>8.261723324800703E-2</v>
      </c>
    </row>
    <row r="1010" spans="1:19" x14ac:dyDescent="0.25">
      <c r="A1010" s="20" t="str">
        <f>VLOOKUP('Customer Names'!A1010,'Customer Names'!A1010:A3345,1,FALSE)</f>
        <v>Id1009</v>
      </c>
      <c r="B1010" s="20" t="str">
        <f>VLOOKUP(Table6[[#This Row],[NAME]],Table6[NAME],1,FALSE)</f>
        <v>Amy</v>
      </c>
      <c r="C1010" s="11">
        <f>VLOOKUP(Table4[[#This Row],[BMI]],Table4[BMI],1,FALSE)</f>
        <v>41.91</v>
      </c>
      <c r="D1010" s="11">
        <f>VLOOKUP(Table4[[#This Row],[HBA1C]],Table4[HBA1C],1,FALSE)</f>
        <v>4.92</v>
      </c>
      <c r="E1010" s="11" t="str">
        <f>VLOOKUP(Table4[[#This Row],[Any Transplants]],Table4[Any Transplants],1,FALSE)</f>
        <v>No</v>
      </c>
      <c r="F1010" s="11" t="str">
        <f>VLOOKUP(Table4[[#This Row],[Cancer history]],Table4[Cancer history],1,FALSE)</f>
        <v>No</v>
      </c>
      <c r="G1010" s="11" t="str">
        <f>VLOOKUP(Table4[[#This Row],[Smoker2]],Table4[Smoker2],1,FALSE)</f>
        <v>NO</v>
      </c>
      <c r="H1010" s="11" t="str">
        <f>VLOOKUP(Table4[[#This Row],[Heart Issues]],Table4[Heart Issues],1,FALSE)</f>
        <v>yes</v>
      </c>
      <c r="I1010" s="11">
        <f>VLOOKUP(Table4[[#This Row],[Number of Major Surgeries]],Table4[Number of Major Surgeries],1,FALSE)</f>
        <v>2</v>
      </c>
      <c r="J1010" s="11" t="str">
        <f>VLOOKUP('Medical Examinations'!M1010,'Medical Examinations'!M1010:M3344,1,FALSE)</f>
        <v>obesity</v>
      </c>
      <c r="K1010" s="11" t="str">
        <f>VLOOKUP('Medical Examinations'!N1010,'Medical Examinations'!N1010:N3344,1,FALSE)</f>
        <v>normal</v>
      </c>
      <c r="L1010" s="11" t="str">
        <f>VLOOKUP(Table3[[#This Row],[date of birth]],Table3[date of birth],1,FALSE)</f>
        <v>8-Jun-1983</v>
      </c>
      <c r="M1010" s="11">
        <f>VLOOKUP(Table3[[#This Row],[age]],Table3[age],1,FALSE)</f>
        <v>40</v>
      </c>
      <c r="N1010" s="65">
        <f>VLOOKUP(Table3[[#This Row],[charges2]],Table3[charges2],1,FALSE)</f>
        <v>8179.51</v>
      </c>
      <c r="O1010" s="11" t="str">
        <f>VLOOKUP(Table3[[#This Row],[HOSPITAL TIER2]],Table3[HOSPITAL TIER2],1,FALSE)</f>
        <v>tier - 2</v>
      </c>
      <c r="P1010" s="11" t="str">
        <f>VLOOKUP(Table3[[#This Row],[city tier2]],Table3[city tier2],1,FALSE)</f>
        <v>tier - 2</v>
      </c>
      <c r="Q1010" s="11" t="str">
        <f>VLOOKUP(Table3[[#This Row],[state id2]],Table3[state id2],1,FALSE)</f>
        <v>R1020</v>
      </c>
      <c r="R1010" s="11">
        <f t="shared" si="30"/>
        <v>-6.9246020531162503E-3</v>
      </c>
      <c r="S1010" s="11">
        <f t="shared" si="31"/>
        <v>8.3213408698928987E-2</v>
      </c>
    </row>
    <row r="1011" spans="1:19" x14ac:dyDescent="0.25">
      <c r="A1011" s="20" t="str">
        <f>VLOOKUP('Customer Names'!A1011,'Customer Names'!A1011:A3346,1,FALSE)</f>
        <v>Id1010</v>
      </c>
      <c r="B1011" s="20" t="str">
        <f>VLOOKUP(Table6[[#This Row],[NAME]],Table6[NAME],1,FALSE)</f>
        <v>Aberu</v>
      </c>
      <c r="C1011" s="11">
        <f>VLOOKUP(Table4[[#This Row],[BMI]],Table4[BMI],1,FALSE)</f>
        <v>39.82</v>
      </c>
      <c r="D1011" s="11">
        <f>VLOOKUP(Table4[[#This Row],[HBA1C]],Table4[HBA1C],1,FALSE)</f>
        <v>6.05</v>
      </c>
      <c r="E1011" s="11" t="str">
        <f>VLOOKUP(Table4[[#This Row],[Any Transplants]],Table4[Any Transplants],1,FALSE)</f>
        <v>No</v>
      </c>
      <c r="F1011" s="11" t="str">
        <f>VLOOKUP(Table4[[#This Row],[Cancer history]],Table4[Cancer history],1,FALSE)</f>
        <v>No</v>
      </c>
      <c r="G1011" s="11" t="str">
        <f>VLOOKUP(Table4[[#This Row],[Smoker2]],Table4[Smoker2],1,FALSE)</f>
        <v>NO</v>
      </c>
      <c r="H1011" s="11" t="str">
        <f>VLOOKUP(Table4[[#This Row],[Heart Issues]],Table4[Heart Issues],1,FALSE)</f>
        <v>yes</v>
      </c>
      <c r="I1011" s="11">
        <f>VLOOKUP(Table4[[#This Row],[Number of Major Surgeries]],Table4[Number of Major Surgeries],1,FALSE)</f>
        <v>2</v>
      </c>
      <c r="J1011" s="11" t="str">
        <f>VLOOKUP('Medical Examinations'!M1011,'Medical Examinations'!M1011:M3345,1,FALSE)</f>
        <v>obesity</v>
      </c>
      <c r="K1011" s="11" t="str">
        <f>VLOOKUP('Medical Examinations'!N1011,'Medical Examinations'!N1011:N3345,1,FALSE)</f>
        <v>prediabetes</v>
      </c>
      <c r="L1011" s="11" t="str">
        <f>VLOOKUP(Table3[[#This Row],[date of birth]],Table3[date of birth],1,FALSE)</f>
        <v>21-Oct-1997</v>
      </c>
      <c r="M1011" s="11">
        <f>VLOOKUP(Table3[[#This Row],[age]],Table3[age],1,FALSE)</f>
        <v>25</v>
      </c>
      <c r="N1011" s="65">
        <f>VLOOKUP(Table3[[#This Row],[charges2]],Table3[charges2],1,FALSE)</f>
        <v>8182.89</v>
      </c>
      <c r="O1011" s="11" t="str">
        <f>VLOOKUP(Table3[[#This Row],[HOSPITAL TIER2]],Table3[HOSPITAL TIER2],1,FALSE)</f>
        <v>tier - 2</v>
      </c>
      <c r="P1011" s="11" t="str">
        <f>VLOOKUP(Table3[[#This Row],[city tier2]],Table3[city tier2],1,FALSE)</f>
        <v>tier - 1</v>
      </c>
      <c r="Q1011" s="11" t="str">
        <f>VLOOKUP(Table3[[#This Row],[state id2]],Table3[state id2],1,FALSE)</f>
        <v>R1026</v>
      </c>
      <c r="R1011" s="11">
        <f t="shared" si="30"/>
        <v>-6.3709783740407361E-3</v>
      </c>
      <c r="S1011" s="11">
        <f t="shared" si="31"/>
        <v>8.3026921614168719E-2</v>
      </c>
    </row>
    <row r="1012" spans="1:19" x14ac:dyDescent="0.25">
      <c r="A1012" s="20" t="str">
        <f>VLOOKUP('Customer Names'!A1012,'Customer Names'!A1012:A3347,1,FALSE)</f>
        <v>Id1011</v>
      </c>
      <c r="B1012" s="20" t="str">
        <f>VLOOKUP(Table6[[#This Row],[NAME]],Table6[NAME],1,FALSE)</f>
        <v>Ashley</v>
      </c>
      <c r="C1012" s="11">
        <f>VLOOKUP(Table4[[#This Row],[BMI]],Table4[BMI],1,FALSE)</f>
        <v>28.12</v>
      </c>
      <c r="D1012" s="11">
        <f>VLOOKUP(Table4[[#This Row],[HBA1C]],Table4[HBA1C],1,FALSE)</f>
        <v>4.67</v>
      </c>
      <c r="E1012" s="11" t="str">
        <f>VLOOKUP(Table4[[#This Row],[Any Transplants]],Table4[Any Transplants],1,FALSE)</f>
        <v>No</v>
      </c>
      <c r="F1012" s="11" t="str">
        <f>VLOOKUP(Table4[[#This Row],[Cancer history]],Table4[Cancer history],1,FALSE)</f>
        <v>No</v>
      </c>
      <c r="G1012" s="11" t="str">
        <f>VLOOKUP(Table4[[#This Row],[Smoker2]],Table4[Smoker2],1,FALSE)</f>
        <v>NO</v>
      </c>
      <c r="H1012" s="11" t="str">
        <f>VLOOKUP(Table4[[#This Row],[Heart Issues]],Table4[Heart Issues],1,FALSE)</f>
        <v>No</v>
      </c>
      <c r="I1012" s="11">
        <f>VLOOKUP(Table4[[#This Row],[Number of Major Surgeries]],Table4[Number of Major Surgeries],1,FALSE)</f>
        <v>2</v>
      </c>
      <c r="J1012" s="11" t="str">
        <f>VLOOKUP('Medical Examinations'!M1012,'Medical Examinations'!M1012:M3346,1,FALSE)</f>
        <v>over weight</v>
      </c>
      <c r="K1012" s="11" t="str">
        <f>VLOOKUP('Medical Examinations'!N1012,'Medical Examinations'!N1012:N3346,1,FALSE)</f>
        <v>normal</v>
      </c>
      <c r="L1012" s="11" t="str">
        <f>VLOOKUP(Table3[[#This Row],[date of birth]],Table3[date of birth],1,FALSE)</f>
        <v>23-Nov-1962</v>
      </c>
      <c r="M1012" s="11">
        <f>VLOOKUP(Table3[[#This Row],[age]],Table3[age],1,FALSE)</f>
        <v>60</v>
      </c>
      <c r="N1012" s="65">
        <f>VLOOKUP(Table3[[#This Row],[charges2]],Table3[charges2],1,FALSE)</f>
        <v>8188.12</v>
      </c>
      <c r="O1012" s="11" t="str">
        <f>VLOOKUP(Table3[[#This Row],[HOSPITAL TIER2]],Table3[HOSPITAL TIER2],1,FALSE)</f>
        <v>tier - 3</v>
      </c>
      <c r="P1012" s="11" t="str">
        <f>VLOOKUP(Table3[[#This Row],[city tier2]],Table3[city tier2],1,FALSE)</f>
        <v>tier - 3</v>
      </c>
      <c r="Q1012" s="11" t="str">
        <f>VLOOKUP(Table3[[#This Row],[state id2]],Table3[state id2],1,FALSE)</f>
        <v>R1013</v>
      </c>
      <c r="R1012" s="11">
        <f t="shared" si="30"/>
        <v>-4.5131358073966987E-3</v>
      </c>
      <c r="S1012" s="11">
        <f t="shared" si="31"/>
        <v>8.2965638125555921E-2</v>
      </c>
    </row>
    <row r="1013" spans="1:19" x14ac:dyDescent="0.25">
      <c r="A1013" s="20" t="str">
        <f>VLOOKUP('Customer Names'!A1013,'Customer Names'!A1013:A3348,1,FALSE)</f>
        <v>Id1012</v>
      </c>
      <c r="B1013" s="20" t="str">
        <f>VLOOKUP(Table6[[#This Row],[NAME]],Table6[NAME],1,FALSE)</f>
        <v>Anna E</v>
      </c>
      <c r="C1013" s="11">
        <f>VLOOKUP(Table4[[#This Row],[BMI]],Table4[BMI],1,FALSE)</f>
        <v>26.98</v>
      </c>
      <c r="D1013" s="11">
        <f>VLOOKUP(Table4[[#This Row],[HBA1C]],Table4[HBA1C],1,FALSE)</f>
        <v>9.81</v>
      </c>
      <c r="E1013" s="11" t="str">
        <f>VLOOKUP(Table4[[#This Row],[Any Transplants]],Table4[Any Transplants],1,FALSE)</f>
        <v>No</v>
      </c>
      <c r="F1013" s="11" t="str">
        <f>VLOOKUP(Table4[[#This Row],[Cancer history]],Table4[Cancer history],1,FALSE)</f>
        <v>No</v>
      </c>
      <c r="G1013" s="11" t="str">
        <f>VLOOKUP(Table4[[#This Row],[Smoker2]],Table4[Smoker2],1,FALSE)</f>
        <v>NO</v>
      </c>
      <c r="H1013" s="11" t="str">
        <f>VLOOKUP(Table4[[#This Row],[Heart Issues]],Table4[Heart Issues],1,FALSE)</f>
        <v>yes</v>
      </c>
      <c r="I1013" s="11">
        <f>VLOOKUP(Table4[[#This Row],[Number of Major Surgeries]],Table4[Number of Major Surgeries],1,FALSE)</f>
        <v>0</v>
      </c>
      <c r="J1013" s="11" t="str">
        <f>VLOOKUP('Medical Examinations'!M1013,'Medical Examinations'!M1013:M3347,1,FALSE)</f>
        <v>over weight</v>
      </c>
      <c r="K1013" s="11" t="str">
        <f>VLOOKUP('Medical Examinations'!N1013,'Medical Examinations'!N1013:N3347,1,FALSE)</f>
        <v>diabetes</v>
      </c>
      <c r="L1013" s="11" t="str">
        <f>VLOOKUP(Table3[[#This Row],[date of birth]],Table3[date of birth],1,FALSE)</f>
        <v>24-Oct-1978</v>
      </c>
      <c r="M1013" s="11">
        <f>VLOOKUP(Table3[[#This Row],[age]],Table3[age],1,FALSE)</f>
        <v>44</v>
      </c>
      <c r="N1013" s="65">
        <f>VLOOKUP(Table3[[#This Row],[charges2]],Table3[charges2],1,FALSE)</f>
        <v>8211.1</v>
      </c>
      <c r="O1013" s="11" t="str">
        <f>VLOOKUP(Table3[[#This Row],[HOSPITAL TIER2]],Table3[HOSPITAL TIER2],1,FALSE)</f>
        <v>tier - 2</v>
      </c>
      <c r="P1013" s="11" t="str">
        <f>VLOOKUP(Table3[[#This Row],[city tier2]],Table3[city tier2],1,FALSE)</f>
        <v>tier - 3</v>
      </c>
      <c r="Q1013" s="11" t="str">
        <f>VLOOKUP(Table3[[#This Row],[state id2]],Table3[state id2],1,FALSE)</f>
        <v>R1013</v>
      </c>
      <c r="R1013" s="11">
        <f t="shared" si="30"/>
        <v>-4.4942396724403557E-3</v>
      </c>
      <c r="S1013" s="11">
        <f t="shared" si="31"/>
        <v>8.3731466191265605E-2</v>
      </c>
    </row>
    <row r="1014" spans="1:19" x14ac:dyDescent="0.25">
      <c r="A1014" s="20" t="str">
        <f>VLOOKUP('Customer Names'!A1014,'Customer Names'!A1014:A3349,1,FALSE)</f>
        <v>Id1013</v>
      </c>
      <c r="B1014" s="20" t="str">
        <f>VLOOKUP(Table6[[#This Row],[NAME]],Table6[NAME],1,FALSE)</f>
        <v>Tania K.</v>
      </c>
      <c r="C1014" s="11">
        <f>VLOOKUP(Table4[[#This Row],[BMI]],Table4[BMI],1,FALSE)</f>
        <v>27.2</v>
      </c>
      <c r="D1014" s="11">
        <f>VLOOKUP(Table4[[#This Row],[HBA1C]],Table4[HBA1C],1,FALSE)</f>
        <v>6.06</v>
      </c>
      <c r="E1014" s="11" t="str">
        <f>VLOOKUP(Table4[[#This Row],[Any Transplants]],Table4[Any Transplants],1,FALSE)</f>
        <v>No</v>
      </c>
      <c r="F1014" s="11" t="str">
        <f>VLOOKUP(Table4[[#This Row],[Cancer history]],Table4[Cancer history],1,FALSE)</f>
        <v>No</v>
      </c>
      <c r="G1014" s="11" t="str">
        <f>VLOOKUP(Table4[[#This Row],[Smoker2]],Table4[Smoker2],1,FALSE)</f>
        <v>NO</v>
      </c>
      <c r="H1014" s="11" t="str">
        <f>VLOOKUP(Table4[[#This Row],[Heart Issues]],Table4[Heart Issues],1,FALSE)</f>
        <v>yes</v>
      </c>
      <c r="I1014" s="11">
        <f>VLOOKUP(Table4[[#This Row],[Number of Major Surgeries]],Table4[Number of Major Surgeries],1,FALSE)</f>
        <v>2</v>
      </c>
      <c r="J1014" s="11" t="str">
        <f>VLOOKUP('Medical Examinations'!M1014,'Medical Examinations'!M1014:M3348,1,FALSE)</f>
        <v>over weight</v>
      </c>
      <c r="K1014" s="11" t="str">
        <f>VLOOKUP('Medical Examinations'!N1014,'Medical Examinations'!N1014:N3348,1,FALSE)</f>
        <v>prediabetes</v>
      </c>
      <c r="L1014" s="11" t="str">
        <f>VLOOKUP(Table3[[#This Row],[date of birth]],Table3[date of birth],1,FALSE)</f>
        <v>30-Jun-1978</v>
      </c>
      <c r="M1014" s="11">
        <f>VLOOKUP(Table3[[#This Row],[age]],Table3[age],1,FALSE)</f>
        <v>44</v>
      </c>
      <c r="N1014" s="65">
        <f>VLOOKUP(Table3[[#This Row],[charges2]],Table3[charges2],1,FALSE)</f>
        <v>8219.2000000000007</v>
      </c>
      <c r="O1014" s="11" t="str">
        <f>VLOOKUP(Table3[[#This Row],[HOSPITAL TIER2]],Table3[HOSPITAL TIER2],1,FALSE)</f>
        <v>tier - 2</v>
      </c>
      <c r="P1014" s="11" t="str">
        <f>VLOOKUP(Table3[[#This Row],[city tier2]],Table3[city tier2],1,FALSE)</f>
        <v>tier - 2</v>
      </c>
      <c r="Q1014" s="11" t="str">
        <f>VLOOKUP(Table3[[#This Row],[state id2]],Table3[state id2],1,FALSE)</f>
        <v>R1013</v>
      </c>
      <c r="R1014" s="11">
        <f t="shared" si="30"/>
        <v>-4.5065532093795085E-3</v>
      </c>
      <c r="S1014" s="11">
        <f t="shared" si="31"/>
        <v>8.3939147438980913E-2</v>
      </c>
    </row>
    <row r="1015" spans="1:19" x14ac:dyDescent="0.25">
      <c r="A1015" s="20" t="str">
        <f>VLOOKUP('Customer Names'!A1015,'Customer Names'!A1015:A3350,1,FALSE)</f>
        <v>Id1014</v>
      </c>
      <c r="B1015" s="20" t="str">
        <f>VLOOKUP(Table6[[#This Row],[NAME]],Table6[NAME],1,FALSE)</f>
        <v>Ashley E</v>
      </c>
      <c r="C1015" s="11">
        <f>VLOOKUP(Table4[[#This Row],[BMI]],Table4[BMI],1,FALSE)</f>
        <v>25.3</v>
      </c>
      <c r="D1015" s="11">
        <f>VLOOKUP(Table4[[#This Row],[HBA1C]],Table4[HBA1C],1,FALSE)</f>
        <v>5.19</v>
      </c>
      <c r="E1015" s="11" t="str">
        <f>VLOOKUP(Table4[[#This Row],[Any Transplants]],Table4[Any Transplants],1,FALSE)</f>
        <v>No</v>
      </c>
      <c r="F1015" s="11" t="str">
        <f>VLOOKUP(Table4[[#This Row],[Cancer history]],Table4[Cancer history],1,FALSE)</f>
        <v>No</v>
      </c>
      <c r="G1015" s="11" t="str">
        <f>VLOOKUP(Table4[[#This Row],[Smoker2]],Table4[Smoker2],1,FALSE)</f>
        <v>NO</v>
      </c>
      <c r="H1015" s="11" t="str">
        <f>VLOOKUP(Table4[[#This Row],[Heart Issues]],Table4[Heart Issues],1,FALSE)</f>
        <v>yes</v>
      </c>
      <c r="I1015" s="11">
        <f>VLOOKUP(Table4[[#This Row],[Number of Major Surgeries]],Table4[Number of Major Surgeries],1,FALSE)</f>
        <v>2</v>
      </c>
      <c r="J1015" s="11" t="str">
        <f>VLOOKUP('Medical Examinations'!M1015,'Medical Examinations'!M1015:M3349,1,FALSE)</f>
        <v>over weight</v>
      </c>
      <c r="K1015" s="11" t="str">
        <f>VLOOKUP('Medical Examinations'!N1015,'Medical Examinations'!N1015:N3349,1,FALSE)</f>
        <v>normal</v>
      </c>
      <c r="L1015" s="11" t="str">
        <f>VLOOKUP(Table3[[#This Row],[date of birth]],Table3[date of birth],1,FALSE)</f>
        <v>3-Sep-1976</v>
      </c>
      <c r="M1015" s="11">
        <f>VLOOKUP(Table3[[#This Row],[age]],Table3[age],1,FALSE)</f>
        <v>46</v>
      </c>
      <c r="N1015" s="65">
        <f>VLOOKUP(Table3[[#This Row],[charges2]],Table3[charges2],1,FALSE)</f>
        <v>8232.64</v>
      </c>
      <c r="O1015" s="11" t="str">
        <f>VLOOKUP(Table3[[#This Row],[HOSPITAL TIER2]],Table3[HOSPITAL TIER2],1,FALSE)</f>
        <v>tier - 2</v>
      </c>
      <c r="P1015" s="11" t="str">
        <f>VLOOKUP(Table3[[#This Row],[city tier2]],Table3[city tier2],1,FALSE)</f>
        <v>tier - 3</v>
      </c>
      <c r="Q1015" s="11" t="str">
        <f>VLOOKUP(Table3[[#This Row],[state id2]],Table3[state id2],1,FALSE)</f>
        <v>R1013</v>
      </c>
      <c r="R1015" s="11">
        <f t="shared" si="30"/>
        <v>-4.5168245006008646E-3</v>
      </c>
      <c r="S1015" s="11">
        <f t="shared" si="31"/>
        <v>8.393194063883215E-2</v>
      </c>
    </row>
    <row r="1016" spans="1:19" x14ac:dyDescent="0.25">
      <c r="A1016" s="20" t="str">
        <f>VLOOKUP('Customer Names'!A1016,'Customer Names'!A1016:A3351,1,FALSE)</f>
        <v>Id1015</v>
      </c>
      <c r="B1016" s="20" t="str">
        <f>VLOOKUP(Table6[[#This Row],[NAME]],Table6[NAME],1,FALSE)</f>
        <v>Aleksandra</v>
      </c>
      <c r="C1016" s="11">
        <f>VLOOKUP(Table4[[#This Row],[BMI]],Table4[BMI],1,FALSE)</f>
        <v>30.25</v>
      </c>
      <c r="D1016" s="11">
        <f>VLOOKUP(Table4[[#This Row],[HBA1C]],Table4[HBA1C],1,FALSE)</f>
        <v>10.16</v>
      </c>
      <c r="E1016" s="11" t="str">
        <f>VLOOKUP(Table4[[#This Row],[Any Transplants]],Table4[Any Transplants],1,FALSE)</f>
        <v>No</v>
      </c>
      <c r="F1016" s="11" t="str">
        <f>VLOOKUP(Table4[[#This Row],[Cancer history]],Table4[Cancer history],1,FALSE)</f>
        <v>No</v>
      </c>
      <c r="G1016" s="11" t="str">
        <f>VLOOKUP(Table4[[#This Row],[Smoker2]],Table4[Smoker2],1,FALSE)</f>
        <v>NO</v>
      </c>
      <c r="H1016" s="11" t="str">
        <f>VLOOKUP(Table4[[#This Row],[Heart Issues]],Table4[Heart Issues],1,FALSE)</f>
        <v>No</v>
      </c>
      <c r="I1016" s="11">
        <f>VLOOKUP(Table4[[#This Row],[Number of Major Surgeries]],Table4[Number of Major Surgeries],1,FALSE)</f>
        <v>0</v>
      </c>
      <c r="J1016" s="11" t="str">
        <f>VLOOKUP('Medical Examinations'!M1016,'Medical Examinations'!M1016:M3350,1,FALSE)</f>
        <v>obesity</v>
      </c>
      <c r="K1016" s="11" t="str">
        <f>VLOOKUP('Medical Examinations'!N1016,'Medical Examinations'!N1016:N3350,1,FALSE)</f>
        <v>diabetes</v>
      </c>
      <c r="L1016" s="11" t="str">
        <f>VLOOKUP(Table3[[#This Row],[date of birth]],Table3[date of birth],1,FALSE)</f>
        <v>30-Jun-1976</v>
      </c>
      <c r="M1016" s="11">
        <f>VLOOKUP(Table3[[#This Row],[age]],Table3[age],1,FALSE)</f>
        <v>46</v>
      </c>
      <c r="N1016" s="65">
        <f>VLOOKUP(Table3[[#This Row],[charges2]],Table3[charges2],1,FALSE)</f>
        <v>8233.1</v>
      </c>
      <c r="O1016" s="11" t="str">
        <f>VLOOKUP(Table3[[#This Row],[HOSPITAL TIER2]],Table3[HOSPITAL TIER2],1,FALSE)</f>
        <v>tier - 2</v>
      </c>
      <c r="P1016" s="11" t="str">
        <f>VLOOKUP(Table3[[#This Row],[city tier2]],Table3[city tier2],1,FALSE)</f>
        <v>tier - 2</v>
      </c>
      <c r="Q1016" s="11" t="str">
        <f>VLOOKUP(Table3[[#This Row],[state id2]],Table3[state id2],1,FALSE)</f>
        <v>R1013</v>
      </c>
      <c r="R1016" s="11">
        <f t="shared" si="30"/>
        <v>-4.4966196424371333E-3</v>
      </c>
      <c r="S1016" s="11">
        <f t="shared" si="31"/>
        <v>8.3968221673568724E-2</v>
      </c>
    </row>
    <row r="1017" spans="1:19" x14ac:dyDescent="0.25">
      <c r="A1017" s="20" t="str">
        <f>VLOOKUP('Customer Names'!A1017,'Customer Names'!A1017:A3352,1,FALSE)</f>
        <v>Id1016</v>
      </c>
      <c r="B1017" s="20" t="str">
        <f>VLOOKUP(Table6[[#This Row],[NAME]],Table6[NAME],1,FALSE)</f>
        <v>Valery L</v>
      </c>
      <c r="C1017" s="11">
        <f>VLOOKUP(Table4[[#This Row],[BMI]],Table4[BMI],1,FALSE)</f>
        <v>54</v>
      </c>
      <c r="D1017" s="11">
        <f>VLOOKUP(Table4[[#This Row],[HBA1C]],Table4[HBA1C],1,FALSE)</f>
        <v>4.68</v>
      </c>
      <c r="E1017" s="11" t="str">
        <f>VLOOKUP(Table4[[#This Row],[Any Transplants]],Table4[Any Transplants],1,FALSE)</f>
        <v>yes</v>
      </c>
      <c r="F1017" s="11" t="str">
        <f>VLOOKUP(Table4[[#This Row],[Cancer history]],Table4[Cancer history],1,FALSE)</f>
        <v>No</v>
      </c>
      <c r="G1017" s="11" t="str">
        <f>VLOOKUP(Table4[[#This Row],[Smoker2]],Table4[Smoker2],1,FALSE)</f>
        <v>NO</v>
      </c>
      <c r="H1017" s="11" t="str">
        <f>VLOOKUP(Table4[[#This Row],[Heart Issues]],Table4[Heart Issues],1,FALSE)</f>
        <v>yes</v>
      </c>
      <c r="I1017" s="11">
        <f>VLOOKUP(Table4[[#This Row],[Number of Major Surgeries]],Table4[Number of Major Surgeries],1,FALSE)</f>
        <v>2</v>
      </c>
      <c r="J1017" s="11" t="str">
        <f>VLOOKUP('Medical Examinations'!M1017,'Medical Examinations'!M1017:M3351,1,FALSE)</f>
        <v>obesity</v>
      </c>
      <c r="K1017" s="11" t="str">
        <f>VLOOKUP('Medical Examinations'!N1017,'Medical Examinations'!N1017:N3351,1,FALSE)</f>
        <v>normal</v>
      </c>
      <c r="L1017" s="11" t="str">
        <f>VLOOKUP(Table3[[#This Row],[date of birth]],Table3[date of birth],1,FALSE)</f>
        <v>2-Sep-1976</v>
      </c>
      <c r="M1017" s="11">
        <f>VLOOKUP(Table3[[#This Row],[age]],Table3[age],1,FALSE)</f>
        <v>46</v>
      </c>
      <c r="N1017" s="65">
        <f>VLOOKUP(Table3[[#This Row],[charges2]],Table3[charges2],1,FALSE)</f>
        <v>8240.59</v>
      </c>
      <c r="O1017" s="11" t="str">
        <f>VLOOKUP(Table3[[#This Row],[HOSPITAL TIER2]],Table3[HOSPITAL TIER2],1,FALSE)</f>
        <v>tier - 2</v>
      </c>
      <c r="P1017" s="11" t="str">
        <f>VLOOKUP(Table3[[#This Row],[city tier2]],Table3[city tier2],1,FALSE)</f>
        <v>tier - 2</v>
      </c>
      <c r="Q1017" s="11" t="str">
        <f>VLOOKUP(Table3[[#This Row],[state id2]],Table3[state id2],1,FALSE)</f>
        <v>R1013</v>
      </c>
      <c r="R1017" s="11">
        <f t="shared" si="30"/>
        <v>-4.5100474578287832E-3</v>
      </c>
      <c r="S1017" s="11">
        <f t="shared" si="31"/>
        <v>8.3981819143672601E-2</v>
      </c>
    </row>
    <row r="1018" spans="1:19" x14ac:dyDescent="0.25">
      <c r="A1018" s="20" t="str">
        <f>VLOOKUP('Customer Names'!A1018,'Customer Names'!A1018:A3353,1,FALSE)</f>
        <v>Id1017</v>
      </c>
      <c r="B1018" s="20" t="str">
        <f>VLOOKUP(Table6[[#This Row],[NAME]],Table6[NAME],1,FALSE)</f>
        <v>.  Joanna G.</v>
      </c>
      <c r="C1018" s="11">
        <f>VLOOKUP(Table4[[#This Row],[BMI]],Table4[BMI],1,FALSE)</f>
        <v>51.86</v>
      </c>
      <c r="D1018" s="11">
        <f>VLOOKUP(Table4[[#This Row],[HBA1C]],Table4[HBA1C],1,FALSE)</f>
        <v>5.32</v>
      </c>
      <c r="E1018" s="11" t="str">
        <f>VLOOKUP(Table4[[#This Row],[Any Transplants]],Table4[Any Transplants],1,FALSE)</f>
        <v>No</v>
      </c>
      <c r="F1018" s="11" t="str">
        <f>VLOOKUP(Table4[[#This Row],[Cancer history]],Table4[Cancer history],1,FALSE)</f>
        <v>No</v>
      </c>
      <c r="G1018" s="11" t="str">
        <f>VLOOKUP(Table4[[#This Row],[Smoker2]],Table4[Smoker2],1,FALSE)</f>
        <v>NO</v>
      </c>
      <c r="H1018" s="11" t="str">
        <f>VLOOKUP(Table4[[#This Row],[Heart Issues]],Table4[Heart Issues],1,FALSE)</f>
        <v>yes</v>
      </c>
      <c r="I1018" s="11">
        <f>VLOOKUP(Table4[[#This Row],[Number of Major Surgeries]],Table4[Number of Major Surgeries],1,FALSE)</f>
        <v>0</v>
      </c>
      <c r="J1018" s="11" t="str">
        <f>VLOOKUP('Medical Examinations'!M1018,'Medical Examinations'!M1018:M3352,1,FALSE)</f>
        <v>obesity</v>
      </c>
      <c r="K1018" s="11" t="str">
        <f>VLOOKUP('Medical Examinations'!N1018,'Medical Examinations'!N1018:N3352,1,FALSE)</f>
        <v>normal</v>
      </c>
      <c r="L1018" s="11" t="str">
        <f>VLOOKUP(Table3[[#This Row],[date of birth]],Table3[date of birth],1,FALSE)</f>
        <v>27-Sep-1982</v>
      </c>
      <c r="M1018" s="11">
        <f>VLOOKUP(Table3[[#This Row],[age]],Table3[age],1,FALSE)</f>
        <v>40</v>
      </c>
      <c r="N1018" s="65">
        <f>VLOOKUP(Table3[[#This Row],[charges2]],Table3[charges2],1,FALSE)</f>
        <v>8252.2800000000007</v>
      </c>
      <c r="O1018" s="11" t="str">
        <f>VLOOKUP(Table3[[#This Row],[HOSPITAL TIER2]],Table3[HOSPITAL TIER2],1,FALSE)</f>
        <v>tier - 2</v>
      </c>
      <c r="P1018" s="11" t="str">
        <f>VLOOKUP(Table3[[#This Row],[city tier2]],Table3[city tier2],1,FALSE)</f>
        <v>tier - 2</v>
      </c>
      <c r="Q1018" s="11" t="str">
        <f>VLOOKUP(Table3[[#This Row],[state id2]],Table3[state id2],1,FALSE)</f>
        <v>R1024</v>
      </c>
      <c r="R1018" s="11">
        <f t="shared" si="30"/>
        <v>-4.7064804909443319E-3</v>
      </c>
      <c r="S1018" s="11">
        <f t="shared" si="31"/>
        <v>8.4040863095017029E-2</v>
      </c>
    </row>
    <row r="1019" spans="1:19" x14ac:dyDescent="0.25">
      <c r="A1019" s="20" t="str">
        <f>VLOOKUP('Customer Names'!A1019,'Customer Names'!A1019:A3354,1,FALSE)</f>
        <v>Id1018</v>
      </c>
      <c r="B1019" s="20" t="str">
        <f>VLOOKUP(Table6[[#This Row],[NAME]],Table6[NAME],1,FALSE)</f>
        <v>.  Stefanie F.</v>
      </c>
      <c r="C1019" s="11">
        <f>VLOOKUP(Table4[[#This Row],[BMI]],Table4[BMI],1,FALSE)</f>
        <v>31.39</v>
      </c>
      <c r="D1019" s="11">
        <f>VLOOKUP(Table4[[#This Row],[HBA1C]],Table4[HBA1C],1,FALSE)</f>
        <v>6.99</v>
      </c>
      <c r="E1019" s="11" t="str">
        <f>VLOOKUP(Table4[[#This Row],[Any Transplants]],Table4[Any Transplants],1,FALSE)</f>
        <v>No</v>
      </c>
      <c r="F1019" s="11" t="str">
        <f>VLOOKUP(Table4[[#This Row],[Cancer history]],Table4[Cancer history],1,FALSE)</f>
        <v>No</v>
      </c>
      <c r="G1019" s="11" t="str">
        <f>VLOOKUP(Table4[[#This Row],[Smoker2]],Table4[Smoker2],1,FALSE)</f>
        <v>NO</v>
      </c>
      <c r="H1019" s="11" t="str">
        <f>VLOOKUP(Table4[[#This Row],[Heart Issues]],Table4[Heart Issues],1,FALSE)</f>
        <v>No</v>
      </c>
      <c r="I1019" s="11">
        <f>VLOOKUP(Table4[[#This Row],[Number of Major Surgeries]],Table4[Number of Major Surgeries],1,FALSE)</f>
        <v>0</v>
      </c>
      <c r="J1019" s="11" t="str">
        <f>VLOOKUP('Medical Examinations'!M1019,'Medical Examinations'!M1019:M3353,1,FALSE)</f>
        <v>obesity</v>
      </c>
      <c r="K1019" s="11" t="str">
        <f>VLOOKUP('Medical Examinations'!N1019,'Medical Examinations'!N1019:N3353,1,FALSE)</f>
        <v>diabetes</v>
      </c>
      <c r="L1019" s="11" t="str">
        <f>VLOOKUP(Table3[[#This Row],[date of birth]],Table3[date of birth],1,FALSE)</f>
        <v>5-Sep-1964</v>
      </c>
      <c r="M1019" s="11">
        <f>VLOOKUP(Table3[[#This Row],[age]],Table3[age],1,FALSE)</f>
        <v>58</v>
      </c>
      <c r="N1019" s="65">
        <f>VLOOKUP(Table3[[#This Row],[charges2]],Table3[charges2],1,FALSE)</f>
        <v>8268</v>
      </c>
      <c r="O1019" s="11" t="str">
        <f>VLOOKUP(Table3[[#This Row],[HOSPITAL TIER2]],Table3[HOSPITAL TIER2],1,FALSE)</f>
        <v>tier - 3</v>
      </c>
      <c r="P1019" s="11" t="str">
        <f>VLOOKUP(Table3[[#This Row],[city tier2]],Table3[city tier2],1,FALSE)</f>
        <v>tier - 3</v>
      </c>
      <c r="Q1019" s="11" t="str">
        <f>VLOOKUP(Table3[[#This Row],[state id2]],Table3[state id2],1,FALSE)</f>
        <v>R1013</v>
      </c>
      <c r="R1019" s="11">
        <f t="shared" si="30"/>
        <v>-3.7365924787377291E-3</v>
      </c>
      <c r="S1019" s="11">
        <f t="shared" si="31"/>
        <v>8.3906813397572055E-2</v>
      </c>
    </row>
    <row r="1020" spans="1:19" x14ac:dyDescent="0.25">
      <c r="A1020" s="20" t="str">
        <f>VLOOKUP('Customer Names'!A1020,'Customer Names'!A1020:A3355,1,FALSE)</f>
        <v>Id1019</v>
      </c>
      <c r="B1020" s="20" t="str">
        <f>VLOOKUP(Table6[[#This Row],[NAME]],Table6[NAME],1,FALSE)</f>
        <v>Stephen</v>
      </c>
      <c r="C1020" s="11">
        <f>VLOOKUP(Table4[[#This Row],[BMI]],Table4[BMI],1,FALSE)</f>
        <v>39.97</v>
      </c>
      <c r="D1020" s="11">
        <f>VLOOKUP(Table4[[#This Row],[HBA1C]],Table4[HBA1C],1,FALSE)</f>
        <v>5.55</v>
      </c>
      <c r="E1020" s="11" t="str">
        <f>VLOOKUP(Table4[[#This Row],[Any Transplants]],Table4[Any Transplants],1,FALSE)</f>
        <v>No</v>
      </c>
      <c r="F1020" s="11" t="str">
        <f>VLOOKUP(Table4[[#This Row],[Cancer history]],Table4[Cancer history],1,FALSE)</f>
        <v>No</v>
      </c>
      <c r="G1020" s="11" t="str">
        <f>VLOOKUP(Table4[[#This Row],[Smoker2]],Table4[Smoker2],1,FALSE)</f>
        <v>NO</v>
      </c>
      <c r="H1020" s="11" t="str">
        <f>VLOOKUP(Table4[[#This Row],[Heart Issues]],Table4[Heart Issues],1,FALSE)</f>
        <v>No</v>
      </c>
      <c r="I1020" s="11">
        <f>VLOOKUP(Table4[[#This Row],[Number of Major Surgeries]],Table4[Number of Major Surgeries],1,FALSE)</f>
        <v>0</v>
      </c>
      <c r="J1020" s="11" t="str">
        <f>VLOOKUP('Medical Examinations'!M1020,'Medical Examinations'!M1020:M3354,1,FALSE)</f>
        <v>obesity</v>
      </c>
      <c r="K1020" s="11" t="str">
        <f>VLOOKUP('Medical Examinations'!N1020,'Medical Examinations'!N1020:N3354,1,FALSE)</f>
        <v>normal</v>
      </c>
      <c r="L1020" s="11" t="str">
        <f>VLOOKUP(Table3[[#This Row],[date of birth]],Table3[date of birth],1,FALSE)</f>
        <v>5-Aug-1974</v>
      </c>
      <c r="M1020" s="11">
        <f>VLOOKUP(Table3[[#This Row],[age]],Table3[age],1,FALSE)</f>
        <v>48</v>
      </c>
      <c r="N1020" s="65">
        <f>VLOOKUP(Table3[[#This Row],[charges2]],Table3[charges2],1,FALSE)</f>
        <v>8269.0400000000009</v>
      </c>
      <c r="O1020" s="11" t="str">
        <f>VLOOKUP(Table3[[#This Row],[HOSPITAL TIER2]],Table3[HOSPITAL TIER2],1,FALSE)</f>
        <v>tier - 2</v>
      </c>
      <c r="P1020" s="11" t="str">
        <f>VLOOKUP(Table3[[#This Row],[city tier2]],Table3[city tier2],1,FALSE)</f>
        <v>tier - 1</v>
      </c>
      <c r="Q1020" s="11" t="str">
        <f>VLOOKUP(Table3[[#This Row],[state id2]],Table3[state id2],1,FALSE)</f>
        <v>R1011</v>
      </c>
      <c r="R1020" s="11">
        <f t="shared" si="30"/>
        <v>-4.0650767988954411E-3</v>
      </c>
      <c r="S1020" s="11">
        <f t="shared" si="31"/>
        <v>8.3683474440979594E-2</v>
      </c>
    </row>
    <row r="1021" spans="1:19" x14ac:dyDescent="0.25">
      <c r="A1021" s="20" t="str">
        <f>VLOOKUP('Customer Names'!A1021,'Customer Names'!A1021:A3356,1,FALSE)</f>
        <v>Id1020</v>
      </c>
      <c r="B1021" s="20" t="str">
        <f>VLOOKUP(Table6[[#This Row],[NAME]],Table6[NAME],1,FALSE)</f>
        <v>Liza J.</v>
      </c>
      <c r="C1021" s="11">
        <f>VLOOKUP(Table4[[#This Row],[BMI]],Table4[BMI],1,FALSE)</f>
        <v>41.23</v>
      </c>
      <c r="D1021" s="11">
        <f>VLOOKUP(Table4[[#This Row],[HBA1C]],Table4[HBA1C],1,FALSE)</f>
        <v>6.94</v>
      </c>
      <c r="E1021" s="11" t="str">
        <f>VLOOKUP(Table4[[#This Row],[Any Transplants]],Table4[Any Transplants],1,FALSE)</f>
        <v>No</v>
      </c>
      <c r="F1021" s="11" t="str">
        <f>VLOOKUP(Table4[[#This Row],[Cancer history]],Table4[Cancer history],1,FALSE)</f>
        <v>No</v>
      </c>
      <c r="G1021" s="11" t="str">
        <f>VLOOKUP(Table4[[#This Row],[Smoker2]],Table4[Smoker2],1,FALSE)</f>
        <v>NO</v>
      </c>
      <c r="H1021" s="11" t="str">
        <f>VLOOKUP(Table4[[#This Row],[Heart Issues]],Table4[Heart Issues],1,FALSE)</f>
        <v>No</v>
      </c>
      <c r="I1021" s="11">
        <f>VLOOKUP(Table4[[#This Row],[Number of Major Surgeries]],Table4[Number of Major Surgeries],1,FALSE)</f>
        <v>0</v>
      </c>
      <c r="J1021" s="11" t="str">
        <f>VLOOKUP('Medical Examinations'!M1021,'Medical Examinations'!M1021:M3355,1,FALSE)</f>
        <v>obesity</v>
      </c>
      <c r="K1021" s="11" t="str">
        <f>VLOOKUP('Medical Examinations'!N1021,'Medical Examinations'!N1021:N3355,1,FALSE)</f>
        <v>diabetes</v>
      </c>
      <c r="L1021" s="11" t="str">
        <f>VLOOKUP(Table3[[#This Row],[date of birth]],Table3[date of birth],1,FALSE)</f>
        <v>28-Nov-2000</v>
      </c>
      <c r="M1021" s="11">
        <f>VLOOKUP(Table3[[#This Row],[age]],Table3[age],1,FALSE)</f>
        <v>22</v>
      </c>
      <c r="N1021" s="65">
        <f>VLOOKUP(Table3[[#This Row],[charges2]],Table3[charges2],1,FALSE)</f>
        <v>8271.4599999999991</v>
      </c>
      <c r="O1021" s="11" t="str">
        <f>VLOOKUP(Table3[[#This Row],[HOSPITAL TIER2]],Table3[HOSPITAL TIER2],1,FALSE)</f>
        <v>tier - 2</v>
      </c>
      <c r="P1021" s="11" t="str">
        <f>VLOOKUP(Table3[[#This Row],[city tier2]],Table3[city tier2],1,FALSE)</f>
        <v>tier - 1</v>
      </c>
      <c r="Q1021" s="11" t="str">
        <f>VLOOKUP(Table3[[#This Row],[state id2]],Table3[state id2],1,FALSE)</f>
        <v>R1023</v>
      </c>
      <c r="R1021" s="11">
        <f t="shared" si="30"/>
        <v>-4.341096221915728E-3</v>
      </c>
      <c r="S1021" s="11">
        <f t="shared" si="31"/>
        <v>8.3751203318117889E-2</v>
      </c>
    </row>
    <row r="1022" spans="1:19" x14ac:dyDescent="0.25">
      <c r="A1022" s="20" t="str">
        <f>VLOOKUP('Customer Names'!A1022,'Customer Names'!A1022:A3357,1,FALSE)</f>
        <v>Id1021</v>
      </c>
      <c r="B1022" s="20" t="str">
        <f>VLOOKUP(Table6[[#This Row],[NAME]],Table6[NAME],1,FALSE)</f>
        <v>Ian M.</v>
      </c>
      <c r="C1022" s="11">
        <f>VLOOKUP(Table4[[#This Row],[BMI]],Table4[BMI],1,FALSE)</f>
        <v>49.45</v>
      </c>
      <c r="D1022" s="11">
        <f>VLOOKUP(Table4[[#This Row],[HBA1C]],Table4[HBA1C],1,FALSE)</f>
        <v>4.2</v>
      </c>
      <c r="E1022" s="11" t="str">
        <f>VLOOKUP(Table4[[#This Row],[Any Transplants]],Table4[Any Transplants],1,FALSE)</f>
        <v>No</v>
      </c>
      <c r="F1022" s="11" t="str">
        <f>VLOOKUP(Table4[[#This Row],[Cancer history]],Table4[Cancer history],1,FALSE)</f>
        <v>No</v>
      </c>
      <c r="G1022" s="11" t="str">
        <f>VLOOKUP(Table4[[#This Row],[Smoker2]],Table4[Smoker2],1,FALSE)</f>
        <v>NO</v>
      </c>
      <c r="H1022" s="11" t="str">
        <f>VLOOKUP(Table4[[#This Row],[Heart Issues]],Table4[Heart Issues],1,FALSE)</f>
        <v>yes</v>
      </c>
      <c r="I1022" s="11">
        <f>VLOOKUP(Table4[[#This Row],[Number of Major Surgeries]],Table4[Number of Major Surgeries],1,FALSE)</f>
        <v>0</v>
      </c>
      <c r="J1022" s="11" t="str">
        <f>VLOOKUP('Medical Examinations'!M1022,'Medical Examinations'!M1022:M3356,1,FALSE)</f>
        <v>obesity</v>
      </c>
      <c r="K1022" s="11" t="str">
        <f>VLOOKUP('Medical Examinations'!N1022,'Medical Examinations'!N1022:N3356,1,FALSE)</f>
        <v>normal</v>
      </c>
      <c r="L1022" s="11" t="str">
        <f>VLOOKUP(Table3[[#This Row],[date of birth]],Table3[date of birth],1,FALSE)</f>
        <v>26-Sep-1974</v>
      </c>
      <c r="M1022" s="11">
        <f>VLOOKUP(Table3[[#This Row],[age]],Table3[age],1,FALSE)</f>
        <v>48</v>
      </c>
      <c r="N1022" s="65">
        <f>VLOOKUP(Table3[[#This Row],[charges2]],Table3[charges2],1,FALSE)</f>
        <v>8277.52</v>
      </c>
      <c r="O1022" s="11" t="str">
        <f>VLOOKUP(Table3[[#This Row],[HOSPITAL TIER2]],Table3[HOSPITAL TIER2],1,FALSE)</f>
        <v>tier - 2</v>
      </c>
      <c r="P1022" s="11" t="str">
        <f>VLOOKUP(Table3[[#This Row],[city tier2]],Table3[city tier2],1,FALSE)</f>
        <v>tier - 2</v>
      </c>
      <c r="Q1022" s="11" t="str">
        <f>VLOOKUP(Table3[[#This Row],[state id2]],Table3[state id2],1,FALSE)</f>
        <v>R1011</v>
      </c>
      <c r="R1022" s="11">
        <f t="shared" si="30"/>
        <v>-1.8996920821933538E-3</v>
      </c>
      <c r="S1022" s="11">
        <f t="shared" si="31"/>
        <v>8.4301039849451836E-2</v>
      </c>
    </row>
    <row r="1023" spans="1:19" x14ac:dyDescent="0.25">
      <c r="A1023" s="20" t="str">
        <f>VLOOKUP('Customer Names'!A1023,'Customer Names'!A1023:A3358,1,FALSE)</f>
        <v>Id1022</v>
      </c>
      <c r="B1023" s="20" t="str">
        <f>VLOOKUP(Table6[[#This Row],[NAME]],Table6[NAME],1,FALSE)</f>
        <v>Claudia L.</v>
      </c>
      <c r="C1023" s="11">
        <f>VLOOKUP(Table4[[#This Row],[BMI]],Table4[BMI],1,FALSE)</f>
        <v>41.04</v>
      </c>
      <c r="D1023" s="11">
        <f>VLOOKUP(Table4[[#This Row],[HBA1C]],Table4[HBA1C],1,FALSE)</f>
        <v>5.59</v>
      </c>
      <c r="E1023" s="11" t="str">
        <f>VLOOKUP(Table4[[#This Row],[Any Transplants]],Table4[Any Transplants],1,FALSE)</f>
        <v>No</v>
      </c>
      <c r="F1023" s="11" t="str">
        <f>VLOOKUP(Table4[[#This Row],[Cancer history]],Table4[Cancer history],1,FALSE)</f>
        <v>No</v>
      </c>
      <c r="G1023" s="11" t="str">
        <f>VLOOKUP(Table4[[#This Row],[Smoker2]],Table4[Smoker2],1,FALSE)</f>
        <v>NO</v>
      </c>
      <c r="H1023" s="11" t="str">
        <f>VLOOKUP(Table4[[#This Row],[Heart Issues]],Table4[Heart Issues],1,FALSE)</f>
        <v>No</v>
      </c>
      <c r="I1023" s="11">
        <f>VLOOKUP(Table4[[#This Row],[Number of Major Surgeries]],Table4[Number of Major Surgeries],1,FALSE)</f>
        <v>0</v>
      </c>
      <c r="J1023" s="11" t="str">
        <f>VLOOKUP('Medical Examinations'!M1023,'Medical Examinations'!M1023:M3357,1,FALSE)</f>
        <v>obesity</v>
      </c>
      <c r="K1023" s="11" t="str">
        <f>VLOOKUP('Medical Examinations'!N1023,'Medical Examinations'!N1023:N3357,1,FALSE)</f>
        <v>normal</v>
      </c>
      <c r="L1023" s="11" t="str">
        <f>VLOOKUP(Table3[[#This Row],[date of birth]],Table3[date of birth],1,FALSE)</f>
        <v>22-Dec-1974</v>
      </c>
      <c r="M1023" s="11">
        <f>VLOOKUP(Table3[[#This Row],[age]],Table3[age],1,FALSE)</f>
        <v>48</v>
      </c>
      <c r="N1023" s="65">
        <f>VLOOKUP(Table3[[#This Row],[charges2]],Table3[charges2],1,FALSE)</f>
        <v>8280.6200000000008</v>
      </c>
      <c r="O1023" s="11" t="str">
        <f>VLOOKUP(Table3[[#This Row],[HOSPITAL TIER2]],Table3[HOSPITAL TIER2],1,FALSE)</f>
        <v>tier - 2</v>
      </c>
      <c r="P1023" s="11" t="str">
        <f>VLOOKUP(Table3[[#This Row],[city tier2]],Table3[city tier2],1,FALSE)</f>
        <v>tier - 2</v>
      </c>
      <c r="Q1023" s="11" t="str">
        <f>VLOOKUP(Table3[[#This Row],[state id2]],Table3[state id2],1,FALSE)</f>
        <v>R1013</v>
      </c>
      <c r="R1023" s="11">
        <f t="shared" si="30"/>
        <v>-2.3985747094797333E-3</v>
      </c>
      <c r="S1023" s="11">
        <f t="shared" si="31"/>
        <v>8.4508817433265382E-2</v>
      </c>
    </row>
    <row r="1024" spans="1:19" x14ac:dyDescent="0.25">
      <c r="A1024" s="20" t="str">
        <f>VLOOKUP('Customer Names'!A1024,'Customer Names'!A1024:A3359,1,FALSE)</f>
        <v>Id1023</v>
      </c>
      <c r="B1024" s="20" t="str">
        <f>VLOOKUP(Table6[[#This Row],[NAME]],Table6[NAME],1,FALSE)</f>
        <v>Jessica M</v>
      </c>
      <c r="C1024" s="11">
        <f>VLOOKUP(Table4[[#This Row],[BMI]],Table4[BMI],1,FALSE)</f>
        <v>27.93</v>
      </c>
      <c r="D1024" s="11">
        <f>VLOOKUP(Table4[[#This Row],[HBA1C]],Table4[HBA1C],1,FALSE)</f>
        <v>9.9600000000000009</v>
      </c>
      <c r="E1024" s="11" t="str">
        <f>VLOOKUP(Table4[[#This Row],[Any Transplants]],Table4[Any Transplants],1,FALSE)</f>
        <v>No</v>
      </c>
      <c r="F1024" s="11" t="str">
        <f>VLOOKUP(Table4[[#This Row],[Cancer history]],Table4[Cancer history],1,FALSE)</f>
        <v>No</v>
      </c>
      <c r="G1024" s="11" t="str">
        <f>VLOOKUP(Table4[[#This Row],[Smoker2]],Table4[Smoker2],1,FALSE)</f>
        <v>NO</v>
      </c>
      <c r="H1024" s="11" t="str">
        <f>VLOOKUP(Table4[[#This Row],[Heart Issues]],Table4[Heart Issues],1,FALSE)</f>
        <v>No</v>
      </c>
      <c r="I1024" s="11">
        <f>VLOOKUP(Table4[[#This Row],[Number of Major Surgeries]],Table4[Number of Major Surgeries],1,FALSE)</f>
        <v>0</v>
      </c>
      <c r="J1024" s="11" t="str">
        <f>VLOOKUP('Medical Examinations'!M1024,'Medical Examinations'!M1024:M3358,1,FALSE)</f>
        <v>over weight</v>
      </c>
      <c r="K1024" s="11" t="str">
        <f>VLOOKUP('Medical Examinations'!N1024,'Medical Examinations'!N1024:N3358,1,FALSE)</f>
        <v>diabetes</v>
      </c>
      <c r="L1024" s="11" t="str">
        <f>VLOOKUP(Table3[[#This Row],[date of birth]],Table3[date of birth],1,FALSE)</f>
        <v>6-Jun-1974</v>
      </c>
      <c r="M1024" s="11">
        <f>VLOOKUP(Table3[[#This Row],[age]],Table3[age],1,FALSE)</f>
        <v>49</v>
      </c>
      <c r="N1024" s="65">
        <f>VLOOKUP(Table3[[#This Row],[charges2]],Table3[charges2],1,FALSE)</f>
        <v>8283.68</v>
      </c>
      <c r="O1024" s="11" t="str">
        <f>VLOOKUP(Table3[[#This Row],[HOSPITAL TIER2]],Table3[HOSPITAL TIER2],1,FALSE)</f>
        <v>tier - 2</v>
      </c>
      <c r="P1024" s="11" t="str">
        <f>VLOOKUP(Table3[[#This Row],[city tier2]],Table3[city tier2],1,FALSE)</f>
        <v>tier - 3</v>
      </c>
      <c r="Q1024" s="11" t="str">
        <f>VLOOKUP(Table3[[#This Row],[state id2]],Table3[state id2],1,FALSE)</f>
        <v>R1013</v>
      </c>
      <c r="R1024" s="11">
        <f t="shared" si="30"/>
        <v>-2.6997680307186637E-3</v>
      </c>
      <c r="S1024" s="11">
        <f t="shared" si="31"/>
        <v>8.4572824192086504E-2</v>
      </c>
    </row>
    <row r="1025" spans="1:19" x14ac:dyDescent="0.25">
      <c r="A1025" s="20" t="str">
        <f>VLOOKUP('Customer Names'!A1025,'Customer Names'!A1025:A3360,1,FALSE)</f>
        <v>Id1024</v>
      </c>
      <c r="B1025" s="20" t="str">
        <f>VLOOKUP(Table6[[#This Row],[NAME]],Table6[NAME],1,FALSE)</f>
        <v>Billy Jr.</v>
      </c>
      <c r="C1025" s="11">
        <f>VLOOKUP(Table4[[#This Row],[BMI]],Table4[BMI],1,FALSE)</f>
        <v>21.01</v>
      </c>
      <c r="D1025" s="11">
        <f>VLOOKUP(Table4[[#This Row],[HBA1C]],Table4[HBA1C],1,FALSE)</f>
        <v>7.37</v>
      </c>
      <c r="E1025" s="11" t="str">
        <f>VLOOKUP(Table4[[#This Row],[Any Transplants]],Table4[Any Transplants],1,FALSE)</f>
        <v>No</v>
      </c>
      <c r="F1025" s="11" t="str">
        <f>VLOOKUP(Table4[[#This Row],[Cancer history]],Table4[Cancer history],1,FALSE)</f>
        <v>No</v>
      </c>
      <c r="G1025" s="11" t="str">
        <f>VLOOKUP(Table4[[#This Row],[Smoker2]],Table4[Smoker2],1,FALSE)</f>
        <v>NO</v>
      </c>
      <c r="H1025" s="11" t="str">
        <f>VLOOKUP(Table4[[#This Row],[Heart Issues]],Table4[Heart Issues],1,FALSE)</f>
        <v>No</v>
      </c>
      <c r="I1025" s="11">
        <f>VLOOKUP(Table4[[#This Row],[Number of Major Surgeries]],Table4[Number of Major Surgeries],1,FALSE)</f>
        <v>0</v>
      </c>
      <c r="J1025" s="11" t="str">
        <f>VLOOKUP('Medical Examinations'!M1025,'Medical Examinations'!M1025:M3359,1,FALSE)</f>
        <v>normal weight</v>
      </c>
      <c r="K1025" s="11" t="str">
        <f>VLOOKUP('Medical Examinations'!N1025,'Medical Examinations'!N1025:N3359,1,FALSE)</f>
        <v>diabetes</v>
      </c>
      <c r="L1025" s="11" t="str">
        <f>VLOOKUP(Table3[[#This Row],[date of birth]],Table3[date of birth],1,FALSE)</f>
        <v>26-Jun-1978</v>
      </c>
      <c r="M1025" s="11">
        <f>VLOOKUP(Table3[[#This Row],[age]],Table3[age],1,FALSE)</f>
        <v>44</v>
      </c>
      <c r="N1025" s="65">
        <f>VLOOKUP(Table3[[#This Row],[charges2]],Table3[charges2],1,FALSE)</f>
        <v>8302.5400000000009</v>
      </c>
      <c r="O1025" s="11" t="str">
        <f>VLOOKUP(Table3[[#This Row],[HOSPITAL TIER2]],Table3[HOSPITAL TIER2],1,FALSE)</f>
        <v>tier - 3</v>
      </c>
      <c r="P1025" s="11" t="str">
        <f>VLOOKUP(Table3[[#This Row],[city tier2]],Table3[city tier2],1,FALSE)</f>
        <v>tier - 3</v>
      </c>
      <c r="Q1025" s="11" t="str">
        <f>VLOOKUP(Table3[[#This Row],[state id2]],Table3[state id2],1,FALSE)</f>
        <v>R1016</v>
      </c>
      <c r="R1025" s="11">
        <f t="shared" si="30"/>
        <v>-2.6908374270893619E-3</v>
      </c>
      <c r="S1025" s="11">
        <f t="shared" si="31"/>
        <v>8.4262541504490432E-2</v>
      </c>
    </row>
    <row r="1026" spans="1:19" x14ac:dyDescent="0.25">
      <c r="A1026" s="20" t="str">
        <f>VLOOKUP('Customer Names'!A1026,'Customer Names'!A1026:A3361,1,FALSE)</f>
        <v>Id1025</v>
      </c>
      <c r="B1026" s="20" t="str">
        <f>VLOOKUP(Table6[[#This Row],[NAME]],Table6[NAME],1,FALSE)</f>
        <v>David</v>
      </c>
      <c r="C1026" s="11">
        <f>VLOOKUP(Table4[[#This Row],[BMI]],Table4[BMI],1,FALSE)</f>
        <v>52.37</v>
      </c>
      <c r="D1026" s="11">
        <f>VLOOKUP(Table4[[#This Row],[HBA1C]],Table4[HBA1C],1,FALSE)</f>
        <v>5.0599999999999996</v>
      </c>
      <c r="E1026" s="11" t="str">
        <f>VLOOKUP(Table4[[#This Row],[Any Transplants]],Table4[Any Transplants],1,FALSE)</f>
        <v>yes</v>
      </c>
      <c r="F1026" s="11" t="str">
        <f>VLOOKUP(Table4[[#This Row],[Cancer history]],Table4[Cancer history],1,FALSE)</f>
        <v>No</v>
      </c>
      <c r="G1026" s="11" t="str">
        <f>VLOOKUP(Table4[[#This Row],[Smoker2]],Table4[Smoker2],1,FALSE)</f>
        <v>NO</v>
      </c>
      <c r="H1026" s="11" t="str">
        <f>VLOOKUP(Table4[[#This Row],[Heart Issues]],Table4[Heart Issues],1,FALSE)</f>
        <v>yes</v>
      </c>
      <c r="I1026" s="11">
        <f>VLOOKUP(Table4[[#This Row],[Number of Major Surgeries]],Table4[Number of Major Surgeries],1,FALSE)</f>
        <v>2</v>
      </c>
      <c r="J1026" s="11" t="str">
        <f>VLOOKUP('Medical Examinations'!M1026,'Medical Examinations'!M1026:M3360,1,FALSE)</f>
        <v>obesity</v>
      </c>
      <c r="K1026" s="11" t="str">
        <f>VLOOKUP('Medical Examinations'!N1026,'Medical Examinations'!N1026:N3360,1,FALSE)</f>
        <v>normal</v>
      </c>
      <c r="L1026" s="11" t="str">
        <f>VLOOKUP(Table3[[#This Row],[date of birth]],Table3[date of birth],1,FALSE)</f>
        <v>7-Aug-1979</v>
      </c>
      <c r="M1026" s="11">
        <f>VLOOKUP(Table3[[#This Row],[age]],Table3[age],1,FALSE)</f>
        <v>43</v>
      </c>
      <c r="N1026" s="65">
        <f>VLOOKUP(Table3[[#This Row],[charges2]],Table3[charges2],1,FALSE)</f>
        <v>8310.84</v>
      </c>
      <c r="O1026" s="11" t="str">
        <f>VLOOKUP(Table3[[#This Row],[HOSPITAL TIER2]],Table3[HOSPITAL TIER2],1,FALSE)</f>
        <v>tier - 2</v>
      </c>
      <c r="P1026" s="11" t="str">
        <f>VLOOKUP(Table3[[#This Row],[city tier2]],Table3[city tier2],1,FALSE)</f>
        <v>tier - 2</v>
      </c>
      <c r="Q1026" s="11" t="str">
        <f>VLOOKUP(Table3[[#This Row],[state id2]],Table3[state id2],1,FALSE)</f>
        <v>R1012</v>
      </c>
      <c r="R1026" s="11">
        <f t="shared" si="30"/>
        <v>-2.760012685645363E-3</v>
      </c>
      <c r="S1026" s="11">
        <f t="shared" si="31"/>
        <v>8.430772850863763E-2</v>
      </c>
    </row>
    <row r="1027" spans="1:19" x14ac:dyDescent="0.25">
      <c r="A1027" s="20" t="str">
        <f>VLOOKUP('Customer Names'!A1027,'Customer Names'!A1027:A3362,1,FALSE)</f>
        <v>Id1026</v>
      </c>
      <c r="B1027" s="20" t="str">
        <f>VLOOKUP(Table6[[#This Row],[NAME]],Table6[NAME],1,FALSE)</f>
        <v>Tim</v>
      </c>
      <c r="C1027" s="11">
        <f>VLOOKUP(Table4[[#This Row],[BMI]],Table4[BMI],1,FALSE)</f>
        <v>40.369999999999997</v>
      </c>
      <c r="D1027" s="11">
        <f>VLOOKUP(Table4[[#This Row],[HBA1C]],Table4[HBA1C],1,FALSE)</f>
        <v>8.2100000000000009</v>
      </c>
      <c r="E1027" s="11" t="str">
        <f>VLOOKUP(Table4[[#This Row],[Any Transplants]],Table4[Any Transplants],1,FALSE)</f>
        <v>No</v>
      </c>
      <c r="F1027" s="11" t="str">
        <f>VLOOKUP(Table4[[#This Row],[Cancer history]],Table4[Cancer history],1,FALSE)</f>
        <v>No</v>
      </c>
      <c r="G1027" s="11" t="str">
        <f>VLOOKUP(Table4[[#This Row],[Smoker2]],Table4[Smoker2],1,FALSE)</f>
        <v>NO</v>
      </c>
      <c r="H1027" s="11" t="str">
        <f>VLOOKUP(Table4[[#This Row],[Heart Issues]],Table4[Heart Issues],1,FALSE)</f>
        <v>No</v>
      </c>
      <c r="I1027" s="11">
        <f>VLOOKUP(Table4[[#This Row],[Number of Major Surgeries]],Table4[Number of Major Surgeries],1,FALSE)</f>
        <v>0</v>
      </c>
      <c r="J1027" s="11" t="str">
        <f>VLOOKUP('Medical Examinations'!M1027,'Medical Examinations'!M1027:M3361,1,FALSE)</f>
        <v>obesity</v>
      </c>
      <c r="K1027" s="11" t="str">
        <f>VLOOKUP('Medical Examinations'!N1027,'Medical Examinations'!N1027:N3361,1,FALSE)</f>
        <v>diabetes</v>
      </c>
      <c r="L1027" s="11" t="str">
        <f>VLOOKUP(Table3[[#This Row],[date of birth]],Table3[date of birth],1,FALSE)</f>
        <v>22-Jun-1993</v>
      </c>
      <c r="M1027" s="11">
        <f>VLOOKUP(Table3[[#This Row],[age]],Table3[age],1,FALSE)</f>
        <v>29</v>
      </c>
      <c r="N1027" s="65">
        <f>VLOOKUP(Table3[[#This Row],[charges2]],Table3[charges2],1,FALSE)</f>
        <v>8314.65</v>
      </c>
      <c r="O1027" s="11" t="str">
        <f>VLOOKUP(Table3[[#This Row],[HOSPITAL TIER2]],Table3[HOSPITAL TIER2],1,FALSE)</f>
        <v>tier - 2</v>
      </c>
      <c r="P1027" s="11" t="str">
        <f>VLOOKUP(Table3[[#This Row],[city tier2]],Table3[city tier2],1,FALSE)</f>
        <v>tier - 1</v>
      </c>
      <c r="Q1027" s="11" t="str">
        <f>VLOOKUP(Table3[[#This Row],[state id2]],Table3[state id2],1,FALSE)</f>
        <v>R1012</v>
      </c>
      <c r="R1027" s="11">
        <f t="shared" ref="R1027:R1090" si="32">CORREL(M1027:M3361,C1027:C3361)</f>
        <v>-2.3426284545643144E-3</v>
      </c>
      <c r="S1027" s="11">
        <f t="shared" ref="S1027:S1090" si="33">CORREL(M1027:M3361,D1027:D3361)</f>
        <v>8.4242053515370272E-2</v>
      </c>
    </row>
    <row r="1028" spans="1:19" x14ac:dyDescent="0.25">
      <c r="A1028" s="20" t="str">
        <f>VLOOKUP('Customer Names'!A1028,'Customer Names'!A1028:A3363,1,FALSE)</f>
        <v>Id1027</v>
      </c>
      <c r="B1028" s="20" t="str">
        <f>VLOOKUP(Table6[[#This Row],[NAME]],Table6[NAME],1,FALSE)</f>
        <v>Emma M</v>
      </c>
      <c r="C1028" s="11">
        <f>VLOOKUP(Table4[[#This Row],[BMI]],Table4[BMI],1,FALSE)</f>
        <v>41.47</v>
      </c>
      <c r="D1028" s="11">
        <f>VLOOKUP(Table4[[#This Row],[HBA1C]],Table4[HBA1C],1,FALSE)</f>
        <v>10.34</v>
      </c>
      <c r="E1028" s="11" t="str">
        <f>VLOOKUP(Table4[[#This Row],[Any Transplants]],Table4[Any Transplants],1,FALSE)</f>
        <v>No</v>
      </c>
      <c r="F1028" s="11" t="str">
        <f>VLOOKUP(Table4[[#This Row],[Cancer history]],Table4[Cancer history],1,FALSE)</f>
        <v>No</v>
      </c>
      <c r="G1028" s="11" t="str">
        <f>VLOOKUP(Table4[[#This Row],[Smoker2]],Table4[Smoker2],1,FALSE)</f>
        <v>NO</v>
      </c>
      <c r="H1028" s="11" t="str">
        <f>VLOOKUP(Table4[[#This Row],[Heart Issues]],Table4[Heart Issues],1,FALSE)</f>
        <v>No</v>
      </c>
      <c r="I1028" s="11">
        <f>VLOOKUP(Table4[[#This Row],[Number of Major Surgeries]],Table4[Number of Major Surgeries],1,FALSE)</f>
        <v>2</v>
      </c>
      <c r="J1028" s="11" t="str">
        <f>VLOOKUP('Medical Examinations'!M1028,'Medical Examinations'!M1028:M3362,1,FALSE)</f>
        <v>obesity</v>
      </c>
      <c r="K1028" s="11" t="str">
        <f>VLOOKUP('Medical Examinations'!N1028,'Medical Examinations'!N1028:N3362,1,FALSE)</f>
        <v>diabetes</v>
      </c>
      <c r="L1028" s="11" t="str">
        <f>VLOOKUP(Table3[[#This Row],[date of birth]],Table3[date of birth],1,FALSE)</f>
        <v>12-Jul-1976</v>
      </c>
      <c r="M1028" s="11">
        <f>VLOOKUP(Table3[[#This Row],[age]],Table3[age],1,FALSE)</f>
        <v>46</v>
      </c>
      <c r="N1028" s="65">
        <f>VLOOKUP(Table3[[#This Row],[charges2]],Table3[charges2],1,FALSE)</f>
        <v>8334.4599999999991</v>
      </c>
      <c r="O1028" s="11" t="str">
        <f>VLOOKUP(Table3[[#This Row],[HOSPITAL TIER2]],Table3[HOSPITAL TIER2],1,FALSE)</f>
        <v>tier - 3</v>
      </c>
      <c r="P1028" s="11" t="str">
        <f>VLOOKUP(Table3[[#This Row],[city tier2]],Table3[city tier2],1,FALSE)</f>
        <v>tier - 2</v>
      </c>
      <c r="Q1028" s="11" t="str">
        <f>VLOOKUP(Table3[[#This Row],[state id2]],Table3[state id2],1,FALSE)</f>
        <v>R1016</v>
      </c>
      <c r="R1028" s="11">
        <f t="shared" si="32"/>
        <v>-7.2516385043425527E-4</v>
      </c>
      <c r="S1028" s="11">
        <f t="shared" si="33"/>
        <v>8.5231125977224542E-2</v>
      </c>
    </row>
    <row r="1029" spans="1:19" x14ac:dyDescent="0.25">
      <c r="A1029" s="20" t="str">
        <f>VLOOKUP('Customer Names'!A1029,'Customer Names'!A1029:A3364,1,FALSE)</f>
        <v>Id1028</v>
      </c>
      <c r="B1029" s="20" t="str">
        <f>VLOOKUP(Table6[[#This Row],[NAME]],Table6[NAME],1,FALSE)</f>
        <v>Tim</v>
      </c>
      <c r="C1029" s="11">
        <f>VLOOKUP(Table4[[#This Row],[BMI]],Table4[BMI],1,FALSE)</f>
        <v>33.725000000000001</v>
      </c>
      <c r="D1029" s="11">
        <f>VLOOKUP(Table4[[#This Row],[HBA1C]],Table4[HBA1C],1,FALSE)</f>
        <v>5.51</v>
      </c>
      <c r="E1029" s="11" t="str">
        <f>VLOOKUP(Table4[[#This Row],[Any Transplants]],Table4[Any Transplants],1,FALSE)</f>
        <v>No</v>
      </c>
      <c r="F1029" s="11" t="str">
        <f>VLOOKUP(Table4[[#This Row],[Cancer history]],Table4[Cancer history],1,FALSE)</f>
        <v>No</v>
      </c>
      <c r="G1029" s="11" t="str">
        <f>VLOOKUP(Table4[[#This Row],[Smoker2]],Table4[Smoker2],1,FALSE)</f>
        <v>NO</v>
      </c>
      <c r="H1029" s="11" t="str">
        <f>VLOOKUP(Table4[[#This Row],[Heart Issues]],Table4[Heart Issues],1,FALSE)</f>
        <v>yes</v>
      </c>
      <c r="I1029" s="11">
        <f>VLOOKUP(Table4[[#This Row],[Number of Major Surgeries]],Table4[Number of Major Surgeries],1,FALSE)</f>
        <v>2</v>
      </c>
      <c r="J1029" s="11" t="str">
        <f>VLOOKUP('Medical Examinations'!M1029,'Medical Examinations'!M1029:M3363,1,FALSE)</f>
        <v>obesity</v>
      </c>
      <c r="K1029" s="11" t="str">
        <f>VLOOKUP('Medical Examinations'!N1029,'Medical Examinations'!N1029:N3363,1,FALSE)</f>
        <v>normal</v>
      </c>
      <c r="L1029" s="11" t="str">
        <f>VLOOKUP(Table3[[#This Row],[date of birth]],Table3[date of birth],1,FALSE)</f>
        <v>20-Jul-1976</v>
      </c>
      <c r="M1029" s="11">
        <f>VLOOKUP(Table3[[#This Row],[age]],Table3[age],1,FALSE)</f>
        <v>46</v>
      </c>
      <c r="N1029" s="65">
        <f>VLOOKUP(Table3[[#This Row],[charges2]],Table3[charges2],1,FALSE)</f>
        <v>8334.59</v>
      </c>
      <c r="O1029" s="11" t="str">
        <f>VLOOKUP(Table3[[#This Row],[HOSPITAL TIER2]],Table3[HOSPITAL TIER2],1,FALSE)</f>
        <v>tier - 3</v>
      </c>
      <c r="P1029" s="11" t="str">
        <f>VLOOKUP(Table3[[#This Row],[city tier2]],Table3[city tier2],1,FALSE)</f>
        <v>tier - 2</v>
      </c>
      <c r="Q1029" s="11" t="str">
        <f>VLOOKUP(Table3[[#This Row],[state id2]],Table3[state id2],1,FALSE)</f>
        <v>R1016</v>
      </c>
      <c r="R1029" s="11">
        <f t="shared" si="32"/>
        <v>-8.1717807282365813E-4</v>
      </c>
      <c r="S1029" s="11">
        <f t="shared" si="33"/>
        <v>8.525477935484603E-2</v>
      </c>
    </row>
    <row r="1030" spans="1:19" x14ac:dyDescent="0.25">
      <c r="A1030" s="20" t="str">
        <f>VLOOKUP('Customer Names'!A1030,'Customer Names'!A1030:A3365,1,FALSE)</f>
        <v>Id1029</v>
      </c>
      <c r="B1030" s="20" t="str">
        <f>VLOOKUP(Table6[[#This Row],[NAME]],Table6[NAME],1,FALSE)</f>
        <v>Patrick</v>
      </c>
      <c r="C1030" s="11">
        <f>VLOOKUP(Table4[[#This Row],[BMI]],Table4[BMI],1,FALSE)</f>
        <v>28.1</v>
      </c>
      <c r="D1030" s="11">
        <f>VLOOKUP(Table4[[#This Row],[HBA1C]],Table4[HBA1C],1,FALSE)</f>
        <v>11.2</v>
      </c>
      <c r="E1030" s="11" t="str">
        <f>VLOOKUP(Table4[[#This Row],[Any Transplants]],Table4[Any Transplants],1,FALSE)</f>
        <v>No</v>
      </c>
      <c r="F1030" s="11" t="str">
        <f>VLOOKUP(Table4[[#This Row],[Cancer history]],Table4[Cancer history],1,FALSE)</f>
        <v>No</v>
      </c>
      <c r="G1030" s="11" t="str">
        <f>VLOOKUP(Table4[[#This Row],[Smoker2]],Table4[Smoker2],1,FALSE)</f>
        <v>NO</v>
      </c>
      <c r="H1030" s="11" t="str">
        <f>VLOOKUP(Table4[[#This Row],[Heart Issues]],Table4[Heart Issues],1,FALSE)</f>
        <v>No</v>
      </c>
      <c r="I1030" s="11">
        <f>VLOOKUP(Table4[[#This Row],[Number of Major Surgeries]],Table4[Number of Major Surgeries],1,FALSE)</f>
        <v>0</v>
      </c>
      <c r="J1030" s="11" t="str">
        <f>VLOOKUP('Medical Examinations'!M1030,'Medical Examinations'!M1030:M3364,1,FALSE)</f>
        <v>over weight</v>
      </c>
      <c r="K1030" s="11" t="str">
        <f>VLOOKUP('Medical Examinations'!N1030,'Medical Examinations'!N1030:N3364,1,FALSE)</f>
        <v>diabetes</v>
      </c>
      <c r="L1030" s="11" t="str">
        <f>VLOOKUP(Table3[[#This Row],[date of birth]],Table3[date of birth],1,FALSE)</f>
        <v>7-Jul-1976</v>
      </c>
      <c r="M1030" s="11">
        <f>VLOOKUP(Table3[[#This Row],[age]],Table3[age],1,FALSE)</f>
        <v>46</v>
      </c>
      <c r="N1030" s="65">
        <f>VLOOKUP(Table3[[#This Row],[charges2]],Table3[charges2],1,FALSE)</f>
        <v>8342.91</v>
      </c>
      <c r="O1030" s="11" t="str">
        <f>VLOOKUP(Table3[[#This Row],[HOSPITAL TIER2]],Table3[HOSPITAL TIER2],1,FALSE)</f>
        <v>tier - 3</v>
      </c>
      <c r="P1030" s="11" t="str">
        <f>VLOOKUP(Table3[[#This Row],[city tier2]],Table3[city tier2],1,FALSE)</f>
        <v>tier - 1</v>
      </c>
      <c r="Q1030" s="11" t="str">
        <f>VLOOKUP(Table3[[#This Row],[state id2]],Table3[state id2],1,FALSE)</f>
        <v>R1016</v>
      </c>
      <c r="R1030" s="11">
        <f t="shared" si="32"/>
        <v>-8.5542333232444087E-4</v>
      </c>
      <c r="S1030" s="11">
        <f t="shared" si="33"/>
        <v>8.5278495867328177E-2</v>
      </c>
    </row>
    <row r="1031" spans="1:19" x14ac:dyDescent="0.25">
      <c r="A1031" s="20" t="str">
        <f>VLOOKUP('Customer Names'!A1031,'Customer Names'!A1031:A3366,1,FALSE)</f>
        <v>Id1030</v>
      </c>
      <c r="B1031" s="20" t="str">
        <f>VLOOKUP(Table6[[#This Row],[NAME]],Table6[NAME],1,FALSE)</f>
        <v>Bridget K.</v>
      </c>
      <c r="C1031" s="11">
        <f>VLOOKUP(Table4[[#This Row],[BMI]],Table4[BMI],1,FALSE)</f>
        <v>37.43</v>
      </c>
      <c r="D1031" s="11">
        <f>VLOOKUP(Table4[[#This Row],[HBA1C]],Table4[HBA1C],1,FALSE)</f>
        <v>4.3499999999999996</v>
      </c>
      <c r="E1031" s="11" t="str">
        <f>VLOOKUP(Table4[[#This Row],[Any Transplants]],Table4[Any Transplants],1,FALSE)</f>
        <v>No</v>
      </c>
      <c r="F1031" s="11" t="str">
        <f>VLOOKUP(Table4[[#This Row],[Cancer history]],Table4[Cancer history],1,FALSE)</f>
        <v>Yes</v>
      </c>
      <c r="G1031" s="11" t="str">
        <f>VLOOKUP(Table4[[#This Row],[Smoker2]],Table4[Smoker2],1,FALSE)</f>
        <v>NO</v>
      </c>
      <c r="H1031" s="11" t="str">
        <f>VLOOKUP(Table4[[#This Row],[Heart Issues]],Table4[Heart Issues],1,FALSE)</f>
        <v>yes</v>
      </c>
      <c r="I1031" s="11">
        <f>VLOOKUP(Table4[[#This Row],[Number of Major Surgeries]],Table4[Number of Major Surgeries],1,FALSE)</f>
        <v>1</v>
      </c>
      <c r="J1031" s="11" t="str">
        <f>VLOOKUP('Medical Examinations'!M1031,'Medical Examinations'!M1031:M3365,1,FALSE)</f>
        <v>obesity</v>
      </c>
      <c r="K1031" s="11" t="str">
        <f>VLOOKUP('Medical Examinations'!N1031,'Medical Examinations'!N1031:N3365,1,FALSE)</f>
        <v>normal</v>
      </c>
      <c r="L1031" s="11" t="str">
        <f>VLOOKUP(Table3[[#This Row],[date of birth]],Table3[date of birth],1,FALSE)</f>
        <v>12-Jun-1976</v>
      </c>
      <c r="M1031" s="11">
        <f>VLOOKUP(Table3[[#This Row],[age]],Table3[age],1,FALSE)</f>
        <v>46</v>
      </c>
      <c r="N1031" s="65">
        <f>VLOOKUP(Table3[[#This Row],[charges2]],Table3[charges2],1,FALSE)</f>
        <v>8347.16</v>
      </c>
      <c r="O1031" s="11" t="str">
        <f>VLOOKUP(Table3[[#This Row],[HOSPITAL TIER2]],Table3[HOSPITAL TIER2],1,FALSE)</f>
        <v>tier - 2</v>
      </c>
      <c r="P1031" s="11" t="str">
        <f>VLOOKUP(Table3[[#This Row],[city tier2]],Table3[city tier2],1,FALSE)</f>
        <v>tier - 1</v>
      </c>
      <c r="Q1031" s="11" t="str">
        <f>VLOOKUP(Table3[[#This Row],[state id2]],Table3[state id2],1,FALSE)</f>
        <v>R1013</v>
      </c>
      <c r="R1031" s="11">
        <f t="shared" si="32"/>
        <v>-8.5487345514871551E-4</v>
      </c>
      <c r="S1031" s="11">
        <f t="shared" si="33"/>
        <v>8.5339152280994798E-2</v>
      </c>
    </row>
    <row r="1032" spans="1:19" x14ac:dyDescent="0.25">
      <c r="A1032" s="20" t="str">
        <f>VLOOKUP('Customer Names'!A1032,'Customer Names'!A1032:A3367,1,FALSE)</f>
        <v>Id1031</v>
      </c>
      <c r="B1032" s="20" t="str">
        <f>VLOOKUP(Table6[[#This Row],[NAME]],Table6[NAME],1,FALSE)</f>
        <v>Gabriel</v>
      </c>
      <c r="C1032" s="11">
        <f>VLOOKUP(Table4[[#This Row],[BMI]],Table4[BMI],1,FALSE)</f>
        <v>23.7</v>
      </c>
      <c r="D1032" s="11">
        <f>VLOOKUP(Table4[[#This Row],[HBA1C]],Table4[HBA1C],1,FALSE)</f>
        <v>10.45</v>
      </c>
      <c r="E1032" s="11" t="str">
        <f>VLOOKUP(Table4[[#This Row],[Any Transplants]],Table4[Any Transplants],1,FALSE)</f>
        <v>No</v>
      </c>
      <c r="F1032" s="11" t="str">
        <f>VLOOKUP(Table4[[#This Row],[Cancer history]],Table4[Cancer history],1,FALSE)</f>
        <v>No</v>
      </c>
      <c r="G1032" s="11" t="str">
        <f>VLOOKUP(Table4[[#This Row],[Smoker2]],Table4[Smoker2],1,FALSE)</f>
        <v>NO</v>
      </c>
      <c r="H1032" s="11" t="str">
        <f>VLOOKUP(Table4[[#This Row],[Heart Issues]],Table4[Heart Issues],1,FALSE)</f>
        <v>No</v>
      </c>
      <c r="I1032" s="11">
        <f>VLOOKUP(Table4[[#This Row],[Number of Major Surgeries]],Table4[Number of Major Surgeries],1,FALSE)</f>
        <v>0</v>
      </c>
      <c r="J1032" s="11" t="str">
        <f>VLOOKUP('Medical Examinations'!M1032,'Medical Examinations'!M1032:M3366,1,FALSE)</f>
        <v>normal weight</v>
      </c>
      <c r="K1032" s="11" t="str">
        <f>VLOOKUP('Medical Examinations'!N1032,'Medical Examinations'!N1032:N3366,1,FALSE)</f>
        <v>diabetes</v>
      </c>
      <c r="L1032" s="11" t="str">
        <f>VLOOKUP(Table3[[#This Row],[date of birth]],Table3[date of birth],1,FALSE)</f>
        <v>21-Sep-1963</v>
      </c>
      <c r="M1032" s="11">
        <f>VLOOKUP(Table3[[#This Row],[age]],Table3[age],1,FALSE)</f>
        <v>59</v>
      </c>
      <c r="N1032" s="65">
        <f>VLOOKUP(Table3[[#This Row],[charges2]],Table3[charges2],1,FALSE)</f>
        <v>8355.5400000000009</v>
      </c>
      <c r="O1032" s="11" t="str">
        <f>VLOOKUP(Table3[[#This Row],[HOSPITAL TIER2]],Table3[HOSPITAL TIER2],1,FALSE)</f>
        <v>tier - 3</v>
      </c>
      <c r="P1032" s="11" t="str">
        <f>VLOOKUP(Table3[[#This Row],[city tier2]],Table3[city tier2],1,FALSE)</f>
        <v>tier - 3</v>
      </c>
      <c r="Q1032" s="11" t="str">
        <f>VLOOKUP(Table3[[#This Row],[state id2]],Table3[state id2],1,FALSE)</f>
        <v>R1012</v>
      </c>
      <c r="R1032" s="11">
        <f t="shared" si="32"/>
        <v>-9.1907409916162886E-4</v>
      </c>
      <c r="S1032" s="11">
        <f t="shared" si="33"/>
        <v>8.541495435978072E-2</v>
      </c>
    </row>
    <row r="1033" spans="1:19" x14ac:dyDescent="0.25">
      <c r="A1033" s="20" t="str">
        <f>VLOOKUP('Customer Names'!A1033,'Customer Names'!A1033:A3368,1,FALSE)</f>
        <v>Id1032</v>
      </c>
      <c r="B1033" s="20" t="str">
        <f>VLOOKUP(Table6[[#This Row],[NAME]],Table6[NAME],1,FALSE)</f>
        <v>Natasha</v>
      </c>
      <c r="C1033" s="11">
        <f>VLOOKUP(Table4[[#This Row],[BMI]],Table4[BMI],1,FALSE)</f>
        <v>24.795000000000002</v>
      </c>
      <c r="D1033" s="11">
        <f>VLOOKUP(Table4[[#This Row],[HBA1C]],Table4[HBA1C],1,FALSE)</f>
        <v>4.07</v>
      </c>
      <c r="E1033" s="11" t="str">
        <f>VLOOKUP(Table4[[#This Row],[Any Transplants]],Table4[Any Transplants],1,FALSE)</f>
        <v>No</v>
      </c>
      <c r="F1033" s="11" t="str">
        <f>VLOOKUP(Table4[[#This Row],[Cancer history]],Table4[Cancer history],1,FALSE)</f>
        <v>Yes</v>
      </c>
      <c r="G1033" s="11" t="str">
        <f>VLOOKUP(Table4[[#This Row],[Smoker2]],Table4[Smoker2],1,FALSE)</f>
        <v>NO</v>
      </c>
      <c r="H1033" s="11" t="str">
        <f>VLOOKUP(Table4[[#This Row],[Heart Issues]],Table4[Heart Issues],1,FALSE)</f>
        <v>yes</v>
      </c>
      <c r="I1033" s="11">
        <f>VLOOKUP(Table4[[#This Row],[Number of Major Surgeries]],Table4[Number of Major Surgeries],1,FALSE)</f>
        <v>1</v>
      </c>
      <c r="J1033" s="11" t="str">
        <f>VLOOKUP('Medical Examinations'!M1033,'Medical Examinations'!M1033:M3367,1,FALSE)</f>
        <v>normal weight</v>
      </c>
      <c r="K1033" s="11" t="str">
        <f>VLOOKUP('Medical Examinations'!N1033,'Medical Examinations'!N1033:N3367,1,FALSE)</f>
        <v>normal</v>
      </c>
      <c r="L1033" s="11" t="str">
        <f>VLOOKUP(Table3[[#This Row],[date of birth]],Table3[date of birth],1,FALSE)</f>
        <v>4-Sep-1971</v>
      </c>
      <c r="M1033" s="11">
        <f>VLOOKUP(Table3[[#This Row],[age]],Table3[age],1,FALSE)</f>
        <v>51</v>
      </c>
      <c r="N1033" s="65">
        <f>VLOOKUP(Table3[[#This Row],[charges2]],Table3[charges2],1,FALSE)</f>
        <v>8396.6200000000008</v>
      </c>
      <c r="O1033" s="11" t="str">
        <f>VLOOKUP(Table3[[#This Row],[HOSPITAL TIER2]],Table3[HOSPITAL TIER2],1,FALSE)</f>
        <v>tier - 2</v>
      </c>
      <c r="P1033" s="11" t="str">
        <f>VLOOKUP(Table3[[#This Row],[city tier2]],Table3[city tier2],1,FALSE)</f>
        <v>tier - 3</v>
      </c>
      <c r="Q1033" s="11" t="str">
        <f>VLOOKUP(Table3[[#This Row],[state id2]],Table3[state id2],1,FALSE)</f>
        <v>R1013</v>
      </c>
      <c r="R1033" s="11">
        <f t="shared" si="32"/>
        <v>-4.0785415301859321E-4</v>
      </c>
      <c r="S1033" s="11">
        <f t="shared" si="33"/>
        <v>8.3887176879870073E-2</v>
      </c>
    </row>
    <row r="1034" spans="1:19" x14ac:dyDescent="0.25">
      <c r="A1034" s="20" t="str">
        <f>VLOOKUP('Customer Names'!A1034,'Customer Names'!A1034:A3369,1,FALSE)</f>
        <v>Id1033</v>
      </c>
      <c r="B1034" s="20" t="str">
        <f>VLOOKUP(Table6[[#This Row],[NAME]],Table6[NAME],1,FALSE)</f>
        <v>Abby A.</v>
      </c>
      <c r="C1034" s="11">
        <f>VLOOKUP(Table4[[#This Row],[BMI]],Table4[BMI],1,FALSE)</f>
        <v>31.9</v>
      </c>
      <c r="D1034" s="11">
        <f>VLOOKUP(Table4[[#This Row],[HBA1C]],Table4[HBA1C],1,FALSE)</f>
        <v>8.34</v>
      </c>
      <c r="E1034" s="11" t="str">
        <f>VLOOKUP(Table4[[#This Row],[Any Transplants]],Table4[Any Transplants],1,FALSE)</f>
        <v>No</v>
      </c>
      <c r="F1034" s="11" t="str">
        <f>VLOOKUP(Table4[[#This Row],[Cancer history]],Table4[Cancer history],1,FALSE)</f>
        <v>No</v>
      </c>
      <c r="G1034" s="11" t="str">
        <f>VLOOKUP(Table4[[#This Row],[Smoker2]],Table4[Smoker2],1,FALSE)</f>
        <v>NO</v>
      </c>
      <c r="H1034" s="11" t="str">
        <f>VLOOKUP(Table4[[#This Row],[Heart Issues]],Table4[Heart Issues],1,FALSE)</f>
        <v>No</v>
      </c>
      <c r="I1034" s="11">
        <f>VLOOKUP(Table4[[#This Row],[Number of Major Surgeries]],Table4[Number of Major Surgeries],1,FALSE)</f>
        <v>0</v>
      </c>
      <c r="J1034" s="11" t="str">
        <f>VLOOKUP('Medical Examinations'!M1034,'Medical Examinations'!M1034:M3368,1,FALSE)</f>
        <v>obesity</v>
      </c>
      <c r="K1034" s="11" t="str">
        <f>VLOOKUP('Medical Examinations'!N1034,'Medical Examinations'!N1034:N3368,1,FALSE)</f>
        <v>diabetes</v>
      </c>
      <c r="L1034" s="11" t="str">
        <f>VLOOKUP(Table3[[#This Row],[date of birth]],Table3[date of birth],1,FALSE)</f>
        <v>18-Sep-1971</v>
      </c>
      <c r="M1034" s="11">
        <f>VLOOKUP(Table3[[#This Row],[age]],Table3[age],1,FALSE)</f>
        <v>51</v>
      </c>
      <c r="N1034" s="65">
        <f>VLOOKUP(Table3[[#This Row],[charges2]],Table3[charges2],1,FALSE)</f>
        <v>8400.01</v>
      </c>
      <c r="O1034" s="11" t="str">
        <f>VLOOKUP(Table3[[#This Row],[HOSPITAL TIER2]],Table3[HOSPITAL TIER2],1,FALSE)</f>
        <v>tier - 2</v>
      </c>
      <c r="P1034" s="11" t="str">
        <f>VLOOKUP(Table3[[#This Row],[city tier2]],Table3[city tier2],1,FALSE)</f>
        <v>tier - 3</v>
      </c>
      <c r="Q1034" s="11" t="str">
        <f>VLOOKUP(Table3[[#This Row],[state id2]],Table3[state id2],1,FALSE)</f>
        <v>R1013</v>
      </c>
      <c r="R1034" s="11">
        <f t="shared" si="32"/>
        <v>-2.4444367252543134E-4</v>
      </c>
      <c r="S1034" s="11">
        <f t="shared" si="33"/>
        <v>8.4312568771905752E-2</v>
      </c>
    </row>
    <row r="1035" spans="1:19" x14ac:dyDescent="0.25">
      <c r="A1035" s="20" t="str">
        <f>VLOOKUP('Customer Names'!A1035,'Customer Names'!A1035:A3370,1,FALSE)</f>
        <v>Id1034</v>
      </c>
      <c r="B1035" s="20" t="str">
        <f>VLOOKUP(Table6[[#This Row],[NAME]],Table6[NAME],1,FALSE)</f>
        <v>Michelle</v>
      </c>
      <c r="C1035" s="11">
        <f>VLOOKUP(Table4[[#This Row],[BMI]],Table4[BMI],1,FALSE)</f>
        <v>32.68</v>
      </c>
      <c r="D1035" s="11">
        <f>VLOOKUP(Table4[[#This Row],[HBA1C]],Table4[HBA1C],1,FALSE)</f>
        <v>7.41</v>
      </c>
      <c r="E1035" s="11" t="str">
        <f>VLOOKUP(Table4[[#This Row],[Any Transplants]],Table4[Any Transplants],1,FALSE)</f>
        <v>No</v>
      </c>
      <c r="F1035" s="11" t="str">
        <f>VLOOKUP(Table4[[#This Row],[Cancer history]],Table4[Cancer history],1,FALSE)</f>
        <v>No</v>
      </c>
      <c r="G1035" s="11" t="str">
        <f>VLOOKUP(Table4[[#This Row],[Smoker2]],Table4[Smoker2],1,FALSE)</f>
        <v>NO</v>
      </c>
      <c r="H1035" s="11" t="str">
        <f>VLOOKUP(Table4[[#This Row],[Heart Issues]],Table4[Heart Issues],1,FALSE)</f>
        <v>No</v>
      </c>
      <c r="I1035" s="11">
        <f>VLOOKUP(Table4[[#This Row],[Number of Major Surgeries]],Table4[Number of Major Surgeries],1,FALSE)</f>
        <v>0</v>
      </c>
      <c r="J1035" s="11" t="str">
        <f>VLOOKUP('Medical Examinations'!M1035,'Medical Examinations'!M1035:M3369,1,FALSE)</f>
        <v>obesity</v>
      </c>
      <c r="K1035" s="11" t="str">
        <f>VLOOKUP('Medical Examinations'!N1035,'Medical Examinations'!N1035:N3369,1,FALSE)</f>
        <v>diabetes</v>
      </c>
      <c r="L1035" s="11" t="str">
        <f>VLOOKUP(Table3[[#This Row],[date of birth]],Table3[date of birth],1,FALSE)</f>
        <v>11-Jun-1979</v>
      </c>
      <c r="M1035" s="11">
        <f>VLOOKUP(Table3[[#This Row],[age]],Table3[age],1,FALSE)</f>
        <v>43</v>
      </c>
      <c r="N1035" s="65">
        <f>VLOOKUP(Table3[[#This Row],[charges2]],Table3[charges2],1,FALSE)</f>
        <v>8410.0499999999993</v>
      </c>
      <c r="O1035" s="11" t="str">
        <f>VLOOKUP(Table3[[#This Row],[HOSPITAL TIER2]],Table3[HOSPITAL TIER2],1,FALSE)</f>
        <v>tier - 2</v>
      </c>
      <c r="P1035" s="11" t="str">
        <f>VLOOKUP(Table3[[#This Row],[city tier2]],Table3[city tier2],1,FALSE)</f>
        <v>tier - 2</v>
      </c>
      <c r="Q1035" s="11" t="str">
        <f>VLOOKUP(Table3[[#This Row],[state id2]],Table3[state id2],1,FALSE)</f>
        <v>R1012</v>
      </c>
      <c r="R1035" s="11">
        <f t="shared" si="32"/>
        <v>-4.245351019320588E-4</v>
      </c>
      <c r="S1035" s="11">
        <f t="shared" si="33"/>
        <v>8.399639575184828E-2</v>
      </c>
    </row>
    <row r="1036" spans="1:19" x14ac:dyDescent="0.25">
      <c r="A1036" s="20" t="str">
        <f>VLOOKUP('Customer Names'!A1036,'Customer Names'!A1036:A3371,1,FALSE)</f>
        <v>Id1035</v>
      </c>
      <c r="B1036" s="20" t="str">
        <f>VLOOKUP(Table6[[#This Row],[NAME]],Table6[NAME],1,FALSE)</f>
        <v>Mckendree</v>
      </c>
      <c r="C1036" s="11">
        <f>VLOOKUP(Table4[[#This Row],[BMI]],Table4[BMI],1,FALSE)</f>
        <v>47.13</v>
      </c>
      <c r="D1036" s="11">
        <f>VLOOKUP(Table4[[#This Row],[HBA1C]],Table4[HBA1C],1,FALSE)</f>
        <v>4.3099999999999996</v>
      </c>
      <c r="E1036" s="11" t="str">
        <f>VLOOKUP(Table4[[#This Row],[Any Transplants]],Table4[Any Transplants],1,FALSE)</f>
        <v>No</v>
      </c>
      <c r="F1036" s="11" t="str">
        <f>VLOOKUP(Table4[[#This Row],[Cancer history]],Table4[Cancer history],1,FALSE)</f>
        <v>No</v>
      </c>
      <c r="G1036" s="11" t="str">
        <f>VLOOKUP(Table4[[#This Row],[Smoker2]],Table4[Smoker2],1,FALSE)</f>
        <v>NO</v>
      </c>
      <c r="H1036" s="11" t="str">
        <f>VLOOKUP(Table4[[#This Row],[Heart Issues]],Table4[Heart Issues],1,FALSE)</f>
        <v>No</v>
      </c>
      <c r="I1036" s="11">
        <f>VLOOKUP(Table4[[#This Row],[Number of Major Surgeries]],Table4[Number of Major Surgeries],1,FALSE)</f>
        <v>0</v>
      </c>
      <c r="J1036" s="11" t="str">
        <f>VLOOKUP('Medical Examinations'!M1036,'Medical Examinations'!M1036:M3370,1,FALSE)</f>
        <v>obesity</v>
      </c>
      <c r="K1036" s="11" t="str">
        <f>VLOOKUP('Medical Examinations'!N1036,'Medical Examinations'!N1036:N3370,1,FALSE)</f>
        <v>normal</v>
      </c>
      <c r="L1036" s="11" t="str">
        <f>VLOOKUP(Table3[[#This Row],[date of birth]],Table3[date of birth],1,FALSE)</f>
        <v>4-Sep-1977</v>
      </c>
      <c r="M1036" s="11">
        <f>VLOOKUP(Table3[[#This Row],[age]],Table3[age],1,FALSE)</f>
        <v>45</v>
      </c>
      <c r="N1036" s="65">
        <f>VLOOKUP(Table3[[#This Row],[charges2]],Table3[charges2],1,FALSE)</f>
        <v>8413.4599999999991</v>
      </c>
      <c r="O1036" s="11" t="str">
        <f>VLOOKUP(Table3[[#This Row],[HOSPITAL TIER2]],Table3[HOSPITAL TIER2],1,FALSE)</f>
        <v>tier - 3</v>
      </c>
      <c r="P1036" s="11" t="str">
        <f>VLOOKUP(Table3[[#This Row],[city tier2]],Table3[city tier2],1,FALSE)</f>
        <v>tier - 1</v>
      </c>
      <c r="Q1036" s="11" t="str">
        <f>VLOOKUP(Table3[[#This Row],[state id2]],Table3[state id2],1,FALSE)</f>
        <v>R1012</v>
      </c>
      <c r="R1036" s="11">
        <f t="shared" si="32"/>
        <v>-3.4460066661489813E-4</v>
      </c>
      <c r="S1036" s="11">
        <f t="shared" si="33"/>
        <v>8.4078131320693264E-2</v>
      </c>
    </row>
    <row r="1037" spans="1:19" x14ac:dyDescent="0.25">
      <c r="A1037" s="20" t="str">
        <f>VLOOKUP('Customer Names'!A1037,'Customer Names'!A1037:A3372,1,FALSE)</f>
        <v>Id1036</v>
      </c>
      <c r="B1037" s="20" t="str">
        <f>VLOOKUP(Table6[[#This Row],[NAME]],Table6[NAME],1,FALSE)</f>
        <v>Tara</v>
      </c>
      <c r="C1037" s="11">
        <f>VLOOKUP(Table4[[#This Row],[BMI]],Table4[BMI],1,FALSE)</f>
        <v>36.67</v>
      </c>
      <c r="D1037" s="11">
        <f>VLOOKUP(Table4[[#This Row],[HBA1C]],Table4[HBA1C],1,FALSE)</f>
        <v>10.83</v>
      </c>
      <c r="E1037" s="11" t="str">
        <f>VLOOKUP(Table4[[#This Row],[Any Transplants]],Table4[Any Transplants],1,FALSE)</f>
        <v>No</v>
      </c>
      <c r="F1037" s="11" t="str">
        <f>VLOOKUP(Table4[[#This Row],[Cancer history]],Table4[Cancer history],1,FALSE)</f>
        <v>No</v>
      </c>
      <c r="G1037" s="11" t="str">
        <f>VLOOKUP(Table4[[#This Row],[Smoker2]],Table4[Smoker2],1,FALSE)</f>
        <v>NO</v>
      </c>
      <c r="H1037" s="11" t="str">
        <f>VLOOKUP(Table4[[#This Row],[Heart Issues]],Table4[Heart Issues],1,FALSE)</f>
        <v>No</v>
      </c>
      <c r="I1037" s="11">
        <f>VLOOKUP(Table4[[#This Row],[Number of Major Surgeries]],Table4[Number of Major Surgeries],1,FALSE)</f>
        <v>0</v>
      </c>
      <c r="J1037" s="11" t="str">
        <f>VLOOKUP('Medical Examinations'!M1037,'Medical Examinations'!M1037:M3371,1,FALSE)</f>
        <v>obesity</v>
      </c>
      <c r="K1037" s="11" t="str">
        <f>VLOOKUP('Medical Examinations'!N1037,'Medical Examinations'!N1037:N3371,1,FALSE)</f>
        <v>diabetes</v>
      </c>
      <c r="L1037" s="11" t="str">
        <f>VLOOKUP(Table3[[#This Row],[date of birth]],Table3[date of birth],1,FALSE)</f>
        <v>28-Sep-1975</v>
      </c>
      <c r="M1037" s="11">
        <f>VLOOKUP(Table3[[#This Row],[age]],Table3[age],1,FALSE)</f>
        <v>47</v>
      </c>
      <c r="N1037" s="65">
        <f>VLOOKUP(Table3[[#This Row],[charges2]],Table3[charges2],1,FALSE)</f>
        <v>8428.07</v>
      </c>
      <c r="O1037" s="11" t="str">
        <f>VLOOKUP(Table3[[#This Row],[HOSPITAL TIER2]],Table3[HOSPITAL TIER2],1,FALSE)</f>
        <v>tier - 3</v>
      </c>
      <c r="P1037" s="11" t="str">
        <f>VLOOKUP(Table3[[#This Row],[city tier2]],Table3[city tier2],1,FALSE)</f>
        <v>tier - 2</v>
      </c>
      <c r="Q1037" s="11" t="str">
        <f>VLOOKUP(Table3[[#This Row],[state id2]],Table3[state id2],1,FALSE)</f>
        <v>R1012</v>
      </c>
      <c r="R1037" s="11">
        <f t="shared" si="32"/>
        <v>-3.2213596961613503E-4</v>
      </c>
      <c r="S1037" s="11">
        <f t="shared" si="33"/>
        <v>8.4098490397994094E-2</v>
      </c>
    </row>
    <row r="1038" spans="1:19" x14ac:dyDescent="0.25">
      <c r="A1038" s="20" t="str">
        <f>VLOOKUP('Customer Names'!A1038,'Customer Names'!A1038:A3373,1,FALSE)</f>
        <v>Id1037</v>
      </c>
      <c r="B1038" s="20" t="str">
        <f>VLOOKUP(Table6[[#This Row],[NAME]],Table6[NAME],1,FALSE)</f>
        <v>Daniel</v>
      </c>
      <c r="C1038" s="11">
        <f>VLOOKUP(Table4[[#This Row],[BMI]],Table4[BMI],1,FALSE)</f>
        <v>33.630000000000003</v>
      </c>
      <c r="D1038" s="11">
        <f>VLOOKUP(Table4[[#This Row],[HBA1C]],Table4[HBA1C],1,FALSE)</f>
        <v>11.31</v>
      </c>
      <c r="E1038" s="11" t="str">
        <f>VLOOKUP(Table4[[#This Row],[Any Transplants]],Table4[Any Transplants],1,FALSE)</f>
        <v>No</v>
      </c>
      <c r="F1038" s="11" t="str">
        <f>VLOOKUP(Table4[[#This Row],[Cancer history]],Table4[Cancer history],1,FALSE)</f>
        <v>No</v>
      </c>
      <c r="G1038" s="11" t="str">
        <f>VLOOKUP(Table4[[#This Row],[Smoker2]],Table4[Smoker2],1,FALSE)</f>
        <v>NO</v>
      </c>
      <c r="H1038" s="11" t="str">
        <f>VLOOKUP(Table4[[#This Row],[Heart Issues]],Table4[Heart Issues],1,FALSE)</f>
        <v>No</v>
      </c>
      <c r="I1038" s="11">
        <f>VLOOKUP(Table4[[#This Row],[Number of Major Surgeries]],Table4[Number of Major Surgeries],1,FALSE)</f>
        <v>0</v>
      </c>
      <c r="J1038" s="11" t="str">
        <f>VLOOKUP('Medical Examinations'!M1038,'Medical Examinations'!M1038:M3372,1,FALSE)</f>
        <v>obesity</v>
      </c>
      <c r="K1038" s="11" t="str">
        <f>VLOOKUP('Medical Examinations'!N1038,'Medical Examinations'!N1038:N3372,1,FALSE)</f>
        <v>diabetes</v>
      </c>
      <c r="L1038" s="11" t="str">
        <f>VLOOKUP(Table3[[#This Row],[date of birth]],Table3[date of birth],1,FALSE)</f>
        <v>24-Sep-1963</v>
      </c>
      <c r="M1038" s="11">
        <f>VLOOKUP(Table3[[#This Row],[age]],Table3[age],1,FALSE)</f>
        <v>59</v>
      </c>
      <c r="N1038" s="65">
        <f>VLOOKUP(Table3[[#This Row],[charges2]],Table3[charges2],1,FALSE)</f>
        <v>8440.0499999999993</v>
      </c>
      <c r="O1038" s="11" t="str">
        <f>VLOOKUP(Table3[[#This Row],[HOSPITAL TIER2]],Table3[HOSPITAL TIER2],1,FALSE)</f>
        <v>tier - 3</v>
      </c>
      <c r="P1038" s="11" t="str">
        <f>VLOOKUP(Table3[[#This Row],[city tier2]],Table3[city tier2],1,FALSE)</f>
        <v>tier - 2</v>
      </c>
      <c r="Q1038" s="11" t="str">
        <f>VLOOKUP(Table3[[#This Row],[state id2]],Table3[state id2],1,FALSE)</f>
        <v>R1013</v>
      </c>
      <c r="R1038" s="11">
        <f t="shared" si="32"/>
        <v>-4.5310205426403417E-4</v>
      </c>
      <c r="S1038" s="11">
        <f t="shared" si="33"/>
        <v>8.4004442799548884E-2</v>
      </c>
    </row>
    <row r="1039" spans="1:19" x14ac:dyDescent="0.25">
      <c r="A1039" s="20" t="str">
        <f>VLOOKUP('Customer Names'!A1039,'Customer Names'!A1039:A3374,1,FALSE)</f>
        <v>Id1038</v>
      </c>
      <c r="B1039" s="20" t="str">
        <f>VLOOKUP(Table6[[#This Row],[NAME]],Table6[NAME],1,FALSE)</f>
        <v>Joshua P</v>
      </c>
      <c r="C1039" s="11">
        <f>VLOOKUP(Table4[[#This Row],[BMI]],Table4[BMI],1,FALSE)</f>
        <v>32.67</v>
      </c>
      <c r="D1039" s="11">
        <f>VLOOKUP(Table4[[#This Row],[HBA1C]],Table4[HBA1C],1,FALSE)</f>
        <v>11.81</v>
      </c>
      <c r="E1039" s="11" t="str">
        <f>VLOOKUP(Table4[[#This Row],[Any Transplants]],Table4[Any Transplants],1,FALSE)</f>
        <v>No</v>
      </c>
      <c r="F1039" s="11" t="str">
        <f>VLOOKUP(Table4[[#This Row],[Cancer history]],Table4[Cancer history],1,FALSE)</f>
        <v>No</v>
      </c>
      <c r="G1039" s="11" t="str">
        <f>VLOOKUP(Table4[[#This Row],[Smoker2]],Table4[Smoker2],1,FALSE)</f>
        <v>NO</v>
      </c>
      <c r="H1039" s="11" t="str">
        <f>VLOOKUP(Table4[[#This Row],[Heart Issues]],Table4[Heart Issues],1,FALSE)</f>
        <v>yes</v>
      </c>
      <c r="I1039" s="11">
        <f>VLOOKUP(Table4[[#This Row],[Number of Major Surgeries]],Table4[Number of Major Surgeries],1,FALSE)</f>
        <v>0</v>
      </c>
      <c r="J1039" s="11" t="str">
        <f>VLOOKUP('Medical Examinations'!M1039,'Medical Examinations'!M1039:M3373,1,FALSE)</f>
        <v>obesity</v>
      </c>
      <c r="K1039" s="11" t="str">
        <f>VLOOKUP('Medical Examinations'!N1039,'Medical Examinations'!N1039:N3373,1,FALSE)</f>
        <v>diabetes</v>
      </c>
      <c r="L1039" s="11" t="str">
        <f>VLOOKUP(Table3[[#This Row],[date of birth]],Table3[date of birth],1,FALSE)</f>
        <v>9-Sep-1972</v>
      </c>
      <c r="M1039" s="11">
        <f>VLOOKUP(Table3[[#This Row],[age]],Table3[age],1,FALSE)</f>
        <v>50</v>
      </c>
      <c r="N1039" s="65">
        <f>VLOOKUP(Table3[[#This Row],[charges2]],Table3[charges2],1,FALSE)</f>
        <v>8442.67</v>
      </c>
      <c r="O1039" s="11" t="str">
        <f>VLOOKUP(Table3[[#This Row],[HOSPITAL TIER2]],Table3[HOSPITAL TIER2],1,FALSE)</f>
        <v>tier - 2</v>
      </c>
      <c r="P1039" s="11" t="str">
        <f>VLOOKUP(Table3[[#This Row],[city tier2]],Table3[city tier2],1,FALSE)</f>
        <v>tier - 3</v>
      </c>
      <c r="Q1039" s="11" t="str">
        <f>VLOOKUP(Table3[[#This Row],[state id2]],Table3[state id2],1,FALSE)</f>
        <v>R1013</v>
      </c>
      <c r="R1039" s="11">
        <f t="shared" si="32"/>
        <v>-1.083703226218498E-3</v>
      </c>
      <c r="S1039" s="11">
        <f t="shared" si="33"/>
        <v>8.2166375001052352E-2</v>
      </c>
    </row>
    <row r="1040" spans="1:19" x14ac:dyDescent="0.25">
      <c r="A1040" s="20" t="str">
        <f>VLOOKUP('Customer Names'!A1040,'Customer Names'!A1040:A3375,1,FALSE)</f>
        <v>Id1039</v>
      </c>
      <c r="B1040" s="20" t="str">
        <f>VLOOKUP(Table6[[#This Row],[NAME]],Table6[NAME],1,FALSE)</f>
        <v>Erin C</v>
      </c>
      <c r="C1040" s="11">
        <f>VLOOKUP(Table4[[#This Row],[BMI]],Table4[BMI],1,FALSE)</f>
        <v>33.299999999999997</v>
      </c>
      <c r="D1040" s="11">
        <f>VLOOKUP(Table4[[#This Row],[HBA1C]],Table4[HBA1C],1,FALSE)</f>
        <v>8.26</v>
      </c>
      <c r="E1040" s="11" t="str">
        <f>VLOOKUP(Table4[[#This Row],[Any Transplants]],Table4[Any Transplants],1,FALSE)</f>
        <v>No</v>
      </c>
      <c r="F1040" s="11" t="str">
        <f>VLOOKUP(Table4[[#This Row],[Cancer history]],Table4[Cancer history],1,FALSE)</f>
        <v>No</v>
      </c>
      <c r="G1040" s="11" t="str">
        <f>VLOOKUP(Table4[[#This Row],[Smoker2]],Table4[Smoker2],1,FALSE)</f>
        <v>NO</v>
      </c>
      <c r="H1040" s="11" t="str">
        <f>VLOOKUP(Table4[[#This Row],[Heart Issues]],Table4[Heart Issues],1,FALSE)</f>
        <v>yes</v>
      </c>
      <c r="I1040" s="11">
        <f>VLOOKUP(Table4[[#This Row],[Number of Major Surgeries]],Table4[Number of Major Surgeries],1,FALSE)</f>
        <v>2</v>
      </c>
      <c r="J1040" s="11" t="str">
        <f>VLOOKUP('Medical Examinations'!M1040,'Medical Examinations'!M1040:M3374,1,FALSE)</f>
        <v>obesity</v>
      </c>
      <c r="K1040" s="11" t="str">
        <f>VLOOKUP('Medical Examinations'!N1040,'Medical Examinations'!N1040:N3374,1,FALSE)</f>
        <v>diabetes</v>
      </c>
      <c r="L1040" s="11" t="str">
        <f>VLOOKUP(Table3[[#This Row],[date of birth]],Table3[date of birth],1,FALSE)</f>
        <v>4-Sep-1972</v>
      </c>
      <c r="M1040" s="11">
        <f>VLOOKUP(Table3[[#This Row],[age]],Table3[age],1,FALSE)</f>
        <v>50</v>
      </c>
      <c r="N1040" s="65">
        <f>VLOOKUP(Table3[[#This Row],[charges2]],Table3[charges2],1,FALSE)</f>
        <v>8444.4699999999993</v>
      </c>
      <c r="O1040" s="11" t="str">
        <f>VLOOKUP(Table3[[#This Row],[HOSPITAL TIER2]],Table3[HOSPITAL TIER2],1,FALSE)</f>
        <v>tier - 3</v>
      </c>
      <c r="P1040" s="11" t="str">
        <f>VLOOKUP(Table3[[#This Row],[city tier2]],Table3[city tier2],1,FALSE)</f>
        <v>tier - 1</v>
      </c>
      <c r="Q1040" s="11" t="str">
        <f>VLOOKUP(Table3[[#This Row],[state id2]],Table3[state id2],1,FALSE)</f>
        <v>R1011</v>
      </c>
      <c r="R1040" s="11">
        <f t="shared" si="32"/>
        <v>-1.2666397686609324E-3</v>
      </c>
      <c r="S1040" s="11">
        <f t="shared" si="33"/>
        <v>8.1595899668800195E-2</v>
      </c>
    </row>
    <row r="1041" spans="1:19" x14ac:dyDescent="0.25">
      <c r="A1041" s="20" t="str">
        <f>VLOOKUP('Customer Names'!A1041,'Customer Names'!A1041:A3376,1,FALSE)</f>
        <v>Id1040</v>
      </c>
      <c r="B1041" s="20" t="str">
        <f>VLOOKUP(Table6[[#This Row],[NAME]],Table6[NAME],1,FALSE)</f>
        <v>Shure</v>
      </c>
      <c r="C1041" s="11">
        <f>VLOOKUP(Table4[[#This Row],[BMI]],Table4[BMI],1,FALSE)</f>
        <v>30.78</v>
      </c>
      <c r="D1041" s="11">
        <f>VLOOKUP(Table4[[#This Row],[HBA1C]],Table4[HBA1C],1,FALSE)</f>
        <v>10.74</v>
      </c>
      <c r="E1041" s="11" t="str">
        <f>VLOOKUP(Table4[[#This Row],[Any Transplants]],Table4[Any Transplants],1,FALSE)</f>
        <v>No</v>
      </c>
      <c r="F1041" s="11" t="str">
        <f>VLOOKUP(Table4[[#This Row],[Cancer history]],Table4[Cancer history],1,FALSE)</f>
        <v>No</v>
      </c>
      <c r="G1041" s="11" t="str">
        <f>VLOOKUP(Table4[[#This Row],[Smoker2]],Table4[Smoker2],1,FALSE)</f>
        <v>NO</v>
      </c>
      <c r="H1041" s="11" t="str">
        <f>VLOOKUP(Table4[[#This Row],[Heart Issues]],Table4[Heart Issues],1,FALSE)</f>
        <v>yes</v>
      </c>
      <c r="I1041" s="11">
        <f>VLOOKUP(Table4[[#This Row],[Number of Major Surgeries]],Table4[Number of Major Surgeries],1,FALSE)</f>
        <v>2</v>
      </c>
      <c r="J1041" s="11" t="str">
        <f>VLOOKUP('Medical Examinations'!M1041,'Medical Examinations'!M1041:M3375,1,FALSE)</f>
        <v>obesity</v>
      </c>
      <c r="K1041" s="11" t="str">
        <f>VLOOKUP('Medical Examinations'!N1041,'Medical Examinations'!N1041:N3375,1,FALSE)</f>
        <v>diabetes</v>
      </c>
      <c r="L1041" s="11" t="str">
        <f>VLOOKUP(Table3[[#This Row],[date of birth]],Table3[date of birth],1,FALSE)</f>
        <v>12-Jun-1966</v>
      </c>
      <c r="M1041" s="11">
        <f>VLOOKUP(Table3[[#This Row],[age]],Table3[age],1,FALSE)</f>
        <v>56</v>
      </c>
      <c r="N1041" s="65">
        <f>VLOOKUP(Table3[[#This Row],[charges2]],Table3[charges2],1,FALSE)</f>
        <v>8448.66</v>
      </c>
      <c r="O1041" s="11" t="str">
        <f>VLOOKUP(Table3[[#This Row],[HOSPITAL TIER2]],Table3[HOSPITAL TIER2],1,FALSE)</f>
        <v>tier - 3</v>
      </c>
      <c r="P1041" s="11" t="str">
        <f>VLOOKUP(Table3[[#This Row],[city tier2]],Table3[city tier2],1,FALSE)</f>
        <v>tier - 1</v>
      </c>
      <c r="Q1041" s="11" t="str">
        <f>VLOOKUP(Table3[[#This Row],[state id2]],Table3[state id2],1,FALSE)</f>
        <v>R1013</v>
      </c>
      <c r="R1041" s="11">
        <f t="shared" si="32"/>
        <v>-1.4754736063413913E-3</v>
      </c>
      <c r="S1041" s="11">
        <f t="shared" si="33"/>
        <v>8.1341700925284338E-2</v>
      </c>
    </row>
    <row r="1042" spans="1:19" x14ac:dyDescent="0.25">
      <c r="A1042" s="20" t="str">
        <f>VLOOKUP('Customer Names'!A1042,'Customer Names'!A1042:A3377,1,FALSE)</f>
        <v>Id1041</v>
      </c>
      <c r="B1042" s="20" t="str">
        <f>VLOOKUP(Table6[[#This Row],[NAME]],Table6[NAME],1,FALSE)</f>
        <v>Richard</v>
      </c>
      <c r="C1042" s="11">
        <f>VLOOKUP(Table4[[#This Row],[BMI]],Table4[BMI],1,FALSE)</f>
        <v>28.975000000000001</v>
      </c>
      <c r="D1042" s="11">
        <f>VLOOKUP(Table4[[#This Row],[HBA1C]],Table4[HBA1C],1,FALSE)</f>
        <v>7.69</v>
      </c>
      <c r="E1042" s="11" t="str">
        <f>VLOOKUP(Table4[[#This Row],[Any Transplants]],Table4[Any Transplants],1,FALSE)</f>
        <v>No</v>
      </c>
      <c r="F1042" s="11" t="str">
        <f>VLOOKUP(Table4[[#This Row],[Cancer history]],Table4[Cancer history],1,FALSE)</f>
        <v>No</v>
      </c>
      <c r="G1042" s="11" t="str">
        <f>VLOOKUP(Table4[[#This Row],[Smoker2]],Table4[Smoker2],1,FALSE)</f>
        <v>NO</v>
      </c>
      <c r="H1042" s="11" t="str">
        <f>VLOOKUP(Table4[[#This Row],[Heart Issues]],Table4[Heart Issues],1,FALSE)</f>
        <v>yes</v>
      </c>
      <c r="I1042" s="11">
        <f>VLOOKUP(Table4[[#This Row],[Number of Major Surgeries]],Table4[Number of Major Surgeries],1,FALSE)</f>
        <v>0</v>
      </c>
      <c r="J1042" s="11" t="str">
        <f>VLOOKUP('Medical Examinations'!M1042,'Medical Examinations'!M1042:M3376,1,FALSE)</f>
        <v>over weight</v>
      </c>
      <c r="K1042" s="11" t="str">
        <f>VLOOKUP('Medical Examinations'!N1042,'Medical Examinations'!N1042:N3376,1,FALSE)</f>
        <v>diabetes</v>
      </c>
      <c r="L1042" s="11" t="str">
        <f>VLOOKUP(Table3[[#This Row],[date of birth]],Table3[date of birth],1,FALSE)</f>
        <v>19-Jun-1984</v>
      </c>
      <c r="M1042" s="11">
        <f>VLOOKUP(Table3[[#This Row],[age]],Table3[age],1,FALSE)</f>
        <v>38</v>
      </c>
      <c r="N1042" s="65">
        <f>VLOOKUP(Table3[[#This Row],[charges2]],Table3[charges2],1,FALSE)</f>
        <v>8450.82</v>
      </c>
      <c r="O1042" s="11" t="str">
        <f>VLOOKUP(Table3[[#This Row],[HOSPITAL TIER2]],Table3[HOSPITAL TIER2],1,FALSE)</f>
        <v>tier - 2</v>
      </c>
      <c r="P1042" s="11" t="str">
        <f>VLOOKUP(Table3[[#This Row],[city tier2]],Table3[city tier2],1,FALSE)</f>
        <v>tier - 2</v>
      </c>
      <c r="Q1042" s="11" t="str">
        <f>VLOOKUP(Table3[[#This Row],[state id2]],Table3[state id2],1,FALSE)</f>
        <v>R1025</v>
      </c>
      <c r="R1042" s="11">
        <f t="shared" si="32"/>
        <v>-1.7145204444630716E-3</v>
      </c>
      <c r="S1042" s="11">
        <f t="shared" si="33"/>
        <v>8.0062524942725172E-2</v>
      </c>
    </row>
    <row r="1043" spans="1:19" x14ac:dyDescent="0.25">
      <c r="A1043" s="20" t="str">
        <f>VLOOKUP('Customer Names'!A1043,'Customer Names'!A1043:A3378,1,FALSE)</f>
        <v>Id1042</v>
      </c>
      <c r="B1043" s="20" t="str">
        <f>VLOOKUP(Table6[[#This Row],[NAME]],Table6[NAME],1,FALSE)</f>
        <v>Brenda</v>
      </c>
      <c r="C1043" s="11">
        <f>VLOOKUP(Table4[[#This Row],[BMI]],Table4[BMI],1,FALSE)</f>
        <v>33.4</v>
      </c>
      <c r="D1043" s="11">
        <f>VLOOKUP(Table4[[#This Row],[HBA1C]],Table4[HBA1C],1,FALSE)</f>
        <v>4.84</v>
      </c>
      <c r="E1043" s="11" t="str">
        <f>VLOOKUP(Table4[[#This Row],[Any Transplants]],Table4[Any Transplants],1,FALSE)</f>
        <v>No</v>
      </c>
      <c r="F1043" s="11" t="str">
        <f>VLOOKUP(Table4[[#This Row],[Cancer history]],Table4[Cancer history],1,FALSE)</f>
        <v>No</v>
      </c>
      <c r="G1043" s="11" t="str">
        <f>VLOOKUP(Table4[[#This Row],[Smoker2]],Table4[Smoker2],1,FALSE)</f>
        <v>NO</v>
      </c>
      <c r="H1043" s="11" t="str">
        <f>VLOOKUP(Table4[[#This Row],[Heart Issues]],Table4[Heart Issues],1,FALSE)</f>
        <v>No</v>
      </c>
      <c r="I1043" s="11">
        <f>VLOOKUP(Table4[[#This Row],[Number of Major Surgeries]],Table4[Number of Major Surgeries],1,FALSE)</f>
        <v>0</v>
      </c>
      <c r="J1043" s="11" t="str">
        <f>VLOOKUP('Medical Examinations'!M1043,'Medical Examinations'!M1043:M3377,1,FALSE)</f>
        <v>obesity</v>
      </c>
      <c r="K1043" s="11" t="str">
        <f>VLOOKUP('Medical Examinations'!N1043,'Medical Examinations'!N1043:N3377,1,FALSE)</f>
        <v>normal</v>
      </c>
      <c r="L1043" s="11" t="str">
        <f>VLOOKUP(Table3[[#This Row],[date of birth]],Table3[date of birth],1,FALSE)</f>
        <v>26-Dec-1972</v>
      </c>
      <c r="M1043" s="11">
        <f>VLOOKUP(Table3[[#This Row],[age]],Table3[age],1,FALSE)</f>
        <v>50</v>
      </c>
      <c r="N1043" s="65">
        <f>VLOOKUP(Table3[[#This Row],[charges2]],Table3[charges2],1,FALSE)</f>
        <v>8457.82</v>
      </c>
      <c r="O1043" s="11" t="str">
        <f>VLOOKUP(Table3[[#This Row],[HOSPITAL TIER2]],Table3[HOSPITAL TIER2],1,FALSE)</f>
        <v>tier - 2</v>
      </c>
      <c r="P1043" s="11" t="str">
        <f>VLOOKUP(Table3[[#This Row],[city tier2]],Table3[city tier2],1,FALSE)</f>
        <v>tier - 3</v>
      </c>
      <c r="Q1043" s="11" t="str">
        <f>VLOOKUP(Table3[[#This Row],[state id2]],Table3[state id2],1,FALSE)</f>
        <v>R1011</v>
      </c>
      <c r="R1043" s="11">
        <f t="shared" si="32"/>
        <v>-1.665199981648171E-3</v>
      </c>
      <c r="S1043" s="11">
        <f t="shared" si="33"/>
        <v>8.0389246574577758E-2</v>
      </c>
    </row>
    <row r="1044" spans="1:19" x14ac:dyDescent="0.25">
      <c r="A1044" s="20" t="str">
        <f>VLOOKUP('Customer Names'!A1044,'Customer Names'!A1044:A3379,1,FALSE)</f>
        <v>Id1043</v>
      </c>
      <c r="B1044" s="20" t="str">
        <f>VLOOKUP(Table6[[#This Row],[NAME]],Table6[NAME],1,FALSE)</f>
        <v>Joseph M</v>
      </c>
      <c r="C1044" s="11">
        <f>VLOOKUP(Table4[[#This Row],[BMI]],Table4[BMI],1,FALSE)</f>
        <v>21.5</v>
      </c>
      <c r="D1044" s="11">
        <f>VLOOKUP(Table4[[#This Row],[HBA1C]],Table4[HBA1C],1,FALSE)</f>
        <v>9.77</v>
      </c>
      <c r="E1044" s="11" t="str">
        <f>VLOOKUP(Table4[[#This Row],[Any Transplants]],Table4[Any Transplants],1,FALSE)</f>
        <v>No</v>
      </c>
      <c r="F1044" s="11" t="str">
        <f>VLOOKUP(Table4[[#This Row],[Cancer history]],Table4[Cancer history],1,FALSE)</f>
        <v>No</v>
      </c>
      <c r="G1044" s="11" t="str">
        <f>VLOOKUP(Table4[[#This Row],[Smoker2]],Table4[Smoker2],1,FALSE)</f>
        <v>NO</v>
      </c>
      <c r="H1044" s="11" t="str">
        <f>VLOOKUP(Table4[[#This Row],[Heart Issues]],Table4[Heart Issues],1,FALSE)</f>
        <v>yes</v>
      </c>
      <c r="I1044" s="11">
        <f>VLOOKUP(Table4[[#This Row],[Number of Major Surgeries]],Table4[Number of Major Surgeries],1,FALSE)</f>
        <v>0</v>
      </c>
      <c r="J1044" s="11" t="str">
        <f>VLOOKUP('Medical Examinations'!M1044,'Medical Examinations'!M1044:M3378,1,FALSE)</f>
        <v>normal weight</v>
      </c>
      <c r="K1044" s="11" t="str">
        <f>VLOOKUP('Medical Examinations'!N1044,'Medical Examinations'!N1044:N3378,1,FALSE)</f>
        <v>diabetes</v>
      </c>
      <c r="L1044" s="11" t="str">
        <f>VLOOKUP(Table3[[#This Row],[date of birth]],Table3[date of birth],1,FALSE)</f>
        <v>9-Sep-1992</v>
      </c>
      <c r="M1044" s="11">
        <f>VLOOKUP(Table3[[#This Row],[age]],Table3[age],1,FALSE)</f>
        <v>30</v>
      </c>
      <c r="N1044" s="65">
        <f>VLOOKUP(Table3[[#This Row],[charges2]],Table3[charges2],1,FALSE)</f>
        <v>8466.35</v>
      </c>
      <c r="O1044" s="11" t="str">
        <f>VLOOKUP(Table3[[#This Row],[HOSPITAL TIER2]],Table3[HOSPITAL TIER2],1,FALSE)</f>
        <v>tier - 2</v>
      </c>
      <c r="P1044" s="11" t="str">
        <f>VLOOKUP(Table3[[#This Row],[city tier2]],Table3[city tier2],1,FALSE)</f>
        <v>tier - 2</v>
      </c>
      <c r="Q1044" s="11" t="str">
        <f>VLOOKUP(Table3[[#This Row],[state id2]],Table3[state id2],1,FALSE)</f>
        <v>R1012</v>
      </c>
      <c r="R1044" s="11">
        <f t="shared" si="32"/>
        <v>-1.8789037386509209E-3</v>
      </c>
      <c r="S1044" s="11">
        <f t="shared" si="33"/>
        <v>8.061642537707446E-2</v>
      </c>
    </row>
    <row r="1045" spans="1:19" x14ac:dyDescent="0.25">
      <c r="A1045" s="20" t="str">
        <f>VLOOKUP('Customer Names'!A1045,'Customer Names'!A1045:A3380,1,FALSE)</f>
        <v>Id1044</v>
      </c>
      <c r="B1045" s="20" t="str">
        <f>VLOOKUP(Table6[[#This Row],[NAME]],Table6[NAME],1,FALSE)</f>
        <v>Stephen J.</v>
      </c>
      <c r="C1045" s="11">
        <f>VLOOKUP(Table4[[#This Row],[BMI]],Table4[BMI],1,FALSE)</f>
        <v>38.14</v>
      </c>
      <c r="D1045" s="11">
        <f>VLOOKUP(Table4[[#This Row],[HBA1C]],Table4[HBA1C],1,FALSE)</f>
        <v>5.84</v>
      </c>
      <c r="E1045" s="11" t="str">
        <f>VLOOKUP(Table4[[#This Row],[Any Transplants]],Table4[Any Transplants],1,FALSE)</f>
        <v>No</v>
      </c>
      <c r="F1045" s="11" t="str">
        <f>VLOOKUP(Table4[[#This Row],[Cancer history]],Table4[Cancer history],1,FALSE)</f>
        <v>No</v>
      </c>
      <c r="G1045" s="11" t="str">
        <f>VLOOKUP(Table4[[#This Row],[Smoker2]],Table4[Smoker2],1,FALSE)</f>
        <v>NO</v>
      </c>
      <c r="H1045" s="11" t="str">
        <f>VLOOKUP(Table4[[#This Row],[Heart Issues]],Table4[Heart Issues],1,FALSE)</f>
        <v>No</v>
      </c>
      <c r="I1045" s="11">
        <f>VLOOKUP(Table4[[#This Row],[Number of Major Surgeries]],Table4[Number of Major Surgeries],1,FALSE)</f>
        <v>0</v>
      </c>
      <c r="J1045" s="11" t="str">
        <f>VLOOKUP('Medical Examinations'!M1045,'Medical Examinations'!M1045:M3379,1,FALSE)</f>
        <v>obesity</v>
      </c>
      <c r="K1045" s="11" t="str">
        <f>VLOOKUP('Medical Examinations'!N1045,'Medical Examinations'!N1045:N3379,1,FALSE)</f>
        <v>prediabetes</v>
      </c>
      <c r="L1045" s="11" t="str">
        <f>VLOOKUP(Table3[[#This Row],[date of birth]],Table3[date of birth],1,FALSE)</f>
        <v>10-Nov-1993</v>
      </c>
      <c r="M1045" s="11">
        <f>VLOOKUP(Table3[[#This Row],[age]],Table3[age],1,FALSE)</f>
        <v>29</v>
      </c>
      <c r="N1045" s="65">
        <f>VLOOKUP(Table3[[#This Row],[charges2]],Table3[charges2],1,FALSE)</f>
        <v>8471.65</v>
      </c>
      <c r="O1045" s="11" t="str">
        <f>VLOOKUP(Table3[[#This Row],[HOSPITAL TIER2]],Table3[HOSPITAL TIER2],1,FALSE)</f>
        <v>tier - 2</v>
      </c>
      <c r="P1045" s="11" t="str">
        <f>VLOOKUP(Table3[[#This Row],[city tier2]],Table3[city tier2],1,FALSE)</f>
        <v>tier - 1</v>
      </c>
      <c r="Q1045" s="11" t="str">
        <f>VLOOKUP(Table3[[#This Row],[state id2]],Table3[state id2],1,FALSE)</f>
        <v>R1012</v>
      </c>
      <c r="R1045" s="11">
        <f t="shared" si="32"/>
        <v>-2.7153539878655205E-3</v>
      </c>
      <c r="S1045" s="11">
        <f t="shared" si="33"/>
        <v>8.2334785184309145E-2</v>
      </c>
    </row>
    <row r="1046" spans="1:19" x14ac:dyDescent="0.25">
      <c r="A1046" s="20" t="str">
        <f>VLOOKUP('Customer Names'!A1046,'Customer Names'!A1046:A3381,1,FALSE)</f>
        <v>Id1045</v>
      </c>
      <c r="B1046" s="20" t="str">
        <f>VLOOKUP(Table6[[#This Row],[NAME]],Table6[NAME],1,FALSE)</f>
        <v>.  Kathya</v>
      </c>
      <c r="C1046" s="11">
        <f>VLOOKUP(Table4[[#This Row],[BMI]],Table4[BMI],1,FALSE)</f>
        <v>35.42</v>
      </c>
      <c r="D1046" s="11">
        <f>VLOOKUP(Table4[[#This Row],[HBA1C]],Table4[HBA1C],1,FALSE)</f>
        <v>8.6999999999999993</v>
      </c>
      <c r="E1046" s="11" t="str">
        <f>VLOOKUP(Table4[[#This Row],[Any Transplants]],Table4[Any Transplants],1,FALSE)</f>
        <v>No</v>
      </c>
      <c r="F1046" s="11" t="str">
        <f>VLOOKUP(Table4[[#This Row],[Cancer history]],Table4[Cancer history],1,FALSE)</f>
        <v>No</v>
      </c>
      <c r="G1046" s="11" t="str">
        <f>VLOOKUP(Table4[[#This Row],[Smoker2]],Table4[Smoker2],1,FALSE)</f>
        <v>NO</v>
      </c>
      <c r="H1046" s="11" t="str">
        <f>VLOOKUP(Table4[[#This Row],[Heart Issues]],Table4[Heart Issues],1,FALSE)</f>
        <v>yes</v>
      </c>
      <c r="I1046" s="11">
        <f>VLOOKUP(Table4[[#This Row],[Number of Major Surgeries]],Table4[Number of Major Surgeries],1,FALSE)</f>
        <v>1</v>
      </c>
      <c r="J1046" s="11" t="str">
        <f>VLOOKUP('Medical Examinations'!M1046,'Medical Examinations'!M1046:M3380,1,FALSE)</f>
        <v>obesity</v>
      </c>
      <c r="K1046" s="11" t="str">
        <f>VLOOKUP('Medical Examinations'!N1046,'Medical Examinations'!N1046:N3380,1,FALSE)</f>
        <v>diabetes</v>
      </c>
      <c r="L1046" s="11" t="str">
        <f>VLOOKUP(Table3[[#This Row],[date of birth]],Table3[date of birth],1,FALSE)</f>
        <v>26-Dec-1977</v>
      </c>
      <c r="M1046" s="11">
        <f>VLOOKUP(Table3[[#This Row],[age]],Table3[age],1,FALSE)</f>
        <v>45</v>
      </c>
      <c r="N1046" s="65">
        <f>VLOOKUP(Table3[[#This Row],[charges2]],Table3[charges2],1,FALSE)</f>
        <v>8515.76</v>
      </c>
      <c r="O1046" s="11" t="str">
        <f>VLOOKUP(Table3[[#This Row],[HOSPITAL TIER2]],Table3[HOSPITAL TIER2],1,FALSE)</f>
        <v>tier - 2</v>
      </c>
      <c r="P1046" s="11" t="str">
        <f>VLOOKUP(Table3[[#This Row],[city tier2]],Table3[city tier2],1,FALSE)</f>
        <v>tier - 2</v>
      </c>
      <c r="Q1046" s="11" t="str">
        <f>VLOOKUP(Table3[[#This Row],[state id2]],Table3[state id2],1,FALSE)</f>
        <v>R1013</v>
      </c>
      <c r="R1046" s="11">
        <f t="shared" si="32"/>
        <v>-1.3742761360769884E-3</v>
      </c>
      <c r="S1046" s="11">
        <f t="shared" si="33"/>
        <v>8.2183623656318996E-2</v>
      </c>
    </row>
    <row r="1047" spans="1:19" x14ac:dyDescent="0.25">
      <c r="A1047" s="20" t="str">
        <f>VLOOKUP('Customer Names'!A1047,'Customer Names'!A1047:A3382,1,FALSE)</f>
        <v>Id1046</v>
      </c>
      <c r="B1047" s="20" t="str">
        <f>VLOOKUP(Table6[[#This Row],[NAME]],Table6[NAME],1,FALSE)</f>
        <v>Wesley</v>
      </c>
      <c r="C1047" s="11">
        <f>VLOOKUP(Table4[[#This Row],[BMI]],Table4[BMI],1,FALSE)</f>
        <v>35.625</v>
      </c>
      <c r="D1047" s="11">
        <f>VLOOKUP(Table4[[#This Row],[HBA1C]],Table4[HBA1C],1,FALSE)</f>
        <v>10.79</v>
      </c>
      <c r="E1047" s="11" t="str">
        <f>VLOOKUP(Table4[[#This Row],[Any Transplants]],Table4[Any Transplants],1,FALSE)</f>
        <v>No</v>
      </c>
      <c r="F1047" s="11" t="str">
        <f>VLOOKUP(Table4[[#This Row],[Cancer history]],Table4[Cancer history],1,FALSE)</f>
        <v>No</v>
      </c>
      <c r="G1047" s="11" t="str">
        <f>VLOOKUP(Table4[[#This Row],[Smoker2]],Table4[Smoker2],1,FALSE)</f>
        <v>NO</v>
      </c>
      <c r="H1047" s="11" t="str">
        <f>VLOOKUP(Table4[[#This Row],[Heart Issues]],Table4[Heart Issues],1,FALSE)</f>
        <v>No</v>
      </c>
      <c r="I1047" s="11">
        <f>VLOOKUP(Table4[[#This Row],[Number of Major Surgeries]],Table4[Number of Major Surgeries],1,FALSE)</f>
        <v>0</v>
      </c>
      <c r="J1047" s="11" t="str">
        <f>VLOOKUP('Medical Examinations'!M1047,'Medical Examinations'!M1047:M3381,1,FALSE)</f>
        <v>obesity</v>
      </c>
      <c r="K1047" s="11" t="str">
        <f>VLOOKUP('Medical Examinations'!N1047,'Medical Examinations'!N1047:N3381,1,FALSE)</f>
        <v>diabetes</v>
      </c>
      <c r="L1047" s="11" t="str">
        <f>VLOOKUP(Table3[[#This Row],[date of birth]],Table3[date of birth],1,FALSE)</f>
        <v>21-Jun-1977</v>
      </c>
      <c r="M1047" s="11">
        <f>VLOOKUP(Table3[[#This Row],[age]],Table3[age],1,FALSE)</f>
        <v>45</v>
      </c>
      <c r="N1047" s="65">
        <f>VLOOKUP(Table3[[#This Row],[charges2]],Table3[charges2],1,FALSE)</f>
        <v>8516.83</v>
      </c>
      <c r="O1047" s="11" t="str">
        <f>VLOOKUP(Table3[[#This Row],[HOSPITAL TIER2]],Table3[HOSPITAL TIER2],1,FALSE)</f>
        <v>tier - 2</v>
      </c>
      <c r="P1047" s="11" t="str">
        <f>VLOOKUP(Table3[[#This Row],[city tier2]],Table3[city tier2],1,FALSE)</f>
        <v>tier - 1</v>
      </c>
      <c r="Q1047" s="11" t="str">
        <f>VLOOKUP(Table3[[#This Row],[state id2]],Table3[state id2],1,FALSE)</f>
        <v>R1013</v>
      </c>
      <c r="R1047" s="11">
        <f t="shared" si="32"/>
        <v>-1.365892457181369E-3</v>
      </c>
      <c r="S1047" s="11">
        <f t="shared" si="33"/>
        <v>8.2238372768165632E-2</v>
      </c>
    </row>
    <row r="1048" spans="1:19" x14ac:dyDescent="0.25">
      <c r="A1048" s="20" t="str">
        <f>VLOOKUP('Customer Names'!A1048,'Customer Names'!A1048:A3383,1,FALSE)</f>
        <v>Id1047</v>
      </c>
      <c r="B1048" s="20" t="str">
        <f>VLOOKUP(Table6[[#This Row],[NAME]],Table6[NAME],1,FALSE)</f>
        <v>Tim</v>
      </c>
      <c r="C1048" s="11">
        <f>VLOOKUP(Table4[[#This Row],[BMI]],Table4[BMI],1,FALSE)</f>
        <v>45.51</v>
      </c>
      <c r="D1048" s="11">
        <f>VLOOKUP(Table4[[#This Row],[HBA1C]],Table4[HBA1C],1,FALSE)</f>
        <v>4.32</v>
      </c>
      <c r="E1048" s="11" t="str">
        <f>VLOOKUP(Table4[[#This Row],[Any Transplants]],Table4[Any Transplants],1,FALSE)</f>
        <v>No</v>
      </c>
      <c r="F1048" s="11" t="str">
        <f>VLOOKUP(Table4[[#This Row],[Cancer history]],Table4[Cancer history],1,FALSE)</f>
        <v>No</v>
      </c>
      <c r="G1048" s="11" t="str">
        <f>VLOOKUP(Table4[[#This Row],[Smoker2]],Table4[Smoker2],1,FALSE)</f>
        <v>NO</v>
      </c>
      <c r="H1048" s="11" t="str">
        <f>VLOOKUP(Table4[[#This Row],[Heart Issues]],Table4[Heart Issues],1,FALSE)</f>
        <v>No</v>
      </c>
      <c r="I1048" s="11">
        <f>VLOOKUP(Table4[[#This Row],[Number of Major Surgeries]],Table4[Number of Major Surgeries],1,FALSE)</f>
        <v>1</v>
      </c>
      <c r="J1048" s="11" t="str">
        <f>VLOOKUP('Medical Examinations'!M1048,'Medical Examinations'!M1048:M3382,1,FALSE)</f>
        <v>obesity</v>
      </c>
      <c r="K1048" s="11" t="str">
        <f>VLOOKUP('Medical Examinations'!N1048,'Medical Examinations'!N1048:N3382,1,FALSE)</f>
        <v>normal</v>
      </c>
      <c r="L1048" s="11" t="str">
        <f>VLOOKUP(Table3[[#This Row],[date of birth]],Table3[date of birth],1,FALSE)</f>
        <v>29-Dec-1977</v>
      </c>
      <c r="M1048" s="11">
        <f>VLOOKUP(Table3[[#This Row],[age]],Table3[age],1,FALSE)</f>
        <v>45</v>
      </c>
      <c r="N1048" s="65">
        <f>VLOOKUP(Table3[[#This Row],[charges2]],Table3[charges2],1,FALSE)</f>
        <v>8520.0300000000007</v>
      </c>
      <c r="O1048" s="11" t="str">
        <f>VLOOKUP(Table3[[#This Row],[HOSPITAL TIER2]],Table3[HOSPITAL TIER2],1,FALSE)</f>
        <v>tier - 2</v>
      </c>
      <c r="P1048" s="11" t="str">
        <f>VLOOKUP(Table3[[#This Row],[city tier2]],Table3[city tier2],1,FALSE)</f>
        <v>tier - 3</v>
      </c>
      <c r="Q1048" s="11" t="str">
        <f>VLOOKUP(Table3[[#This Row],[state id2]],Table3[state id2],1,FALSE)</f>
        <v>R1011</v>
      </c>
      <c r="R1048" s="11">
        <f t="shared" si="32"/>
        <v>-1.3572681304991618E-3</v>
      </c>
      <c r="S1048" s="11">
        <f t="shared" si="33"/>
        <v>8.2411234683067464E-2</v>
      </c>
    </row>
    <row r="1049" spans="1:19" x14ac:dyDescent="0.25">
      <c r="A1049" s="20" t="str">
        <f>VLOOKUP('Customer Names'!A1049,'Customer Names'!A1049:A3384,1,FALSE)</f>
        <v>Id1048</v>
      </c>
      <c r="B1049" s="20" t="str">
        <f>VLOOKUP(Table6[[#This Row],[NAME]],Table6[NAME],1,FALSE)</f>
        <v>Jamie L.</v>
      </c>
      <c r="C1049" s="11">
        <f>VLOOKUP(Table4[[#This Row],[BMI]],Table4[BMI],1,FALSE)</f>
        <v>37.1</v>
      </c>
      <c r="D1049" s="11">
        <f>VLOOKUP(Table4[[#This Row],[HBA1C]],Table4[HBA1C],1,FALSE)</f>
        <v>7.19</v>
      </c>
      <c r="E1049" s="11" t="str">
        <f>VLOOKUP(Table4[[#This Row],[Any Transplants]],Table4[Any Transplants],1,FALSE)</f>
        <v>No</v>
      </c>
      <c r="F1049" s="11" t="str">
        <f>VLOOKUP(Table4[[#This Row],[Cancer history]],Table4[Cancer history],1,FALSE)</f>
        <v>No</v>
      </c>
      <c r="G1049" s="11" t="str">
        <f>VLOOKUP(Table4[[#This Row],[Smoker2]],Table4[Smoker2],1,FALSE)</f>
        <v>NO</v>
      </c>
      <c r="H1049" s="11" t="str">
        <f>VLOOKUP(Table4[[#This Row],[Heart Issues]],Table4[Heart Issues],1,FALSE)</f>
        <v>yes</v>
      </c>
      <c r="I1049" s="11">
        <f>VLOOKUP(Table4[[#This Row],[Number of Major Surgeries]],Table4[Number of Major Surgeries],1,FALSE)</f>
        <v>0</v>
      </c>
      <c r="J1049" s="11" t="str">
        <f>VLOOKUP('Medical Examinations'!M1049,'Medical Examinations'!M1049:M3383,1,FALSE)</f>
        <v>obesity</v>
      </c>
      <c r="K1049" s="11" t="str">
        <f>VLOOKUP('Medical Examinations'!N1049,'Medical Examinations'!N1049:N3383,1,FALSE)</f>
        <v>diabetes</v>
      </c>
      <c r="L1049" s="11" t="str">
        <f>VLOOKUP(Table3[[#This Row],[date of birth]],Table3[date of birth],1,FALSE)</f>
        <v>13-Aug-1979</v>
      </c>
      <c r="M1049" s="11">
        <f>VLOOKUP(Table3[[#This Row],[age]],Table3[age],1,FALSE)</f>
        <v>43</v>
      </c>
      <c r="N1049" s="65">
        <f>VLOOKUP(Table3[[#This Row],[charges2]],Table3[charges2],1,FALSE)</f>
        <v>8522</v>
      </c>
      <c r="O1049" s="11" t="str">
        <f>VLOOKUP(Table3[[#This Row],[HOSPITAL TIER2]],Table3[HOSPITAL TIER2],1,FALSE)</f>
        <v>tier - 2</v>
      </c>
      <c r="P1049" s="11" t="str">
        <f>VLOOKUP(Table3[[#This Row],[city tier2]],Table3[city tier2],1,FALSE)</f>
        <v>tier - 2</v>
      </c>
      <c r="Q1049" s="11" t="str">
        <f>VLOOKUP(Table3[[#This Row],[state id2]],Table3[state id2],1,FALSE)</f>
        <v>R1011</v>
      </c>
      <c r="R1049" s="11">
        <f t="shared" si="32"/>
        <v>-1.3388504152503219E-3</v>
      </c>
      <c r="S1049" s="11">
        <f t="shared" si="33"/>
        <v>8.2430926828564996E-2</v>
      </c>
    </row>
    <row r="1050" spans="1:19" x14ac:dyDescent="0.25">
      <c r="A1050" s="20" t="str">
        <f>VLOOKUP('Customer Names'!A1050,'Customer Names'!A1050:A3385,1,FALSE)</f>
        <v>Id1049</v>
      </c>
      <c r="B1050" s="20" t="str">
        <f>VLOOKUP(Table6[[#This Row],[NAME]],Table6[NAME],1,FALSE)</f>
        <v>Alexandra</v>
      </c>
      <c r="C1050" s="11">
        <f>VLOOKUP(Table4[[#This Row],[BMI]],Table4[BMI],1,FALSE)</f>
        <v>30.5</v>
      </c>
      <c r="D1050" s="11">
        <f>VLOOKUP(Table4[[#This Row],[HBA1C]],Table4[HBA1C],1,FALSE)</f>
        <v>11.94</v>
      </c>
      <c r="E1050" s="11" t="str">
        <f>VLOOKUP(Table4[[#This Row],[Any Transplants]],Table4[Any Transplants],1,FALSE)</f>
        <v>No</v>
      </c>
      <c r="F1050" s="11" t="str">
        <f>VLOOKUP(Table4[[#This Row],[Cancer history]],Table4[Cancer history],1,FALSE)</f>
        <v>No</v>
      </c>
      <c r="G1050" s="11" t="str">
        <f>VLOOKUP(Table4[[#This Row],[Smoker2]],Table4[Smoker2],1,FALSE)</f>
        <v>NO</v>
      </c>
      <c r="H1050" s="11" t="str">
        <f>VLOOKUP(Table4[[#This Row],[Heart Issues]],Table4[Heart Issues],1,FALSE)</f>
        <v>yes</v>
      </c>
      <c r="I1050" s="11">
        <f>VLOOKUP(Table4[[#This Row],[Number of Major Surgeries]],Table4[Number of Major Surgeries],1,FALSE)</f>
        <v>0</v>
      </c>
      <c r="J1050" s="11" t="str">
        <f>VLOOKUP('Medical Examinations'!M1050,'Medical Examinations'!M1050:M3384,1,FALSE)</f>
        <v>obesity</v>
      </c>
      <c r="K1050" s="11" t="str">
        <f>VLOOKUP('Medical Examinations'!N1050,'Medical Examinations'!N1050:N3384,1,FALSE)</f>
        <v>diabetes</v>
      </c>
      <c r="L1050" s="11" t="str">
        <f>VLOOKUP(Table3[[#This Row],[date of birth]],Table3[date of birth],1,FALSE)</f>
        <v>26-Jul-1977</v>
      </c>
      <c r="M1050" s="11">
        <f>VLOOKUP(Table3[[#This Row],[age]],Table3[age],1,FALSE)</f>
        <v>45</v>
      </c>
      <c r="N1050" s="65">
        <f>VLOOKUP(Table3[[#This Row],[charges2]],Table3[charges2],1,FALSE)</f>
        <v>8527.5300000000007</v>
      </c>
      <c r="O1050" s="11" t="str">
        <f>VLOOKUP(Table3[[#This Row],[HOSPITAL TIER2]],Table3[HOSPITAL TIER2],1,FALSE)</f>
        <v>tier - 2</v>
      </c>
      <c r="P1050" s="11" t="str">
        <f>VLOOKUP(Table3[[#This Row],[city tier2]],Table3[city tier2],1,FALSE)</f>
        <v>tier - 2</v>
      </c>
      <c r="Q1050" s="11" t="str">
        <f>VLOOKUP(Table3[[#This Row],[state id2]],Table3[state id2],1,FALSE)</f>
        <v>R1013</v>
      </c>
      <c r="R1050" s="11">
        <f t="shared" si="32"/>
        <v>-1.1781624327271078E-3</v>
      </c>
      <c r="S1050" s="11">
        <f t="shared" si="33"/>
        <v>8.2498091697009848E-2</v>
      </c>
    </row>
    <row r="1051" spans="1:19" x14ac:dyDescent="0.25">
      <c r="A1051" s="20" t="str">
        <f>VLOOKUP('Customer Names'!A1051,'Customer Names'!A1051:A3386,1,FALSE)</f>
        <v>Id1050</v>
      </c>
      <c r="B1051" s="20" t="str">
        <f>VLOOKUP(Table6[[#This Row],[NAME]],Table6[NAME],1,FALSE)</f>
        <v>Tiffany</v>
      </c>
      <c r="C1051" s="11">
        <f>VLOOKUP(Table4[[#This Row],[BMI]],Table4[BMI],1,FALSE)</f>
        <v>28.16</v>
      </c>
      <c r="D1051" s="11">
        <f>VLOOKUP(Table4[[#This Row],[HBA1C]],Table4[HBA1C],1,FALSE)</f>
        <v>5.56</v>
      </c>
      <c r="E1051" s="11" t="str">
        <f>VLOOKUP(Table4[[#This Row],[Any Transplants]],Table4[Any Transplants],1,FALSE)</f>
        <v>No</v>
      </c>
      <c r="F1051" s="11" t="str">
        <f>VLOOKUP(Table4[[#This Row],[Cancer history]],Table4[Cancer history],1,FALSE)</f>
        <v>No</v>
      </c>
      <c r="G1051" s="11" t="str">
        <f>VLOOKUP(Table4[[#This Row],[Smoker2]],Table4[Smoker2],1,FALSE)</f>
        <v>NO</v>
      </c>
      <c r="H1051" s="11" t="str">
        <f>VLOOKUP(Table4[[#This Row],[Heart Issues]],Table4[Heart Issues],1,FALSE)</f>
        <v>No</v>
      </c>
      <c r="I1051" s="11">
        <f>VLOOKUP(Table4[[#This Row],[Number of Major Surgeries]],Table4[Number of Major Surgeries],1,FALSE)</f>
        <v>2</v>
      </c>
      <c r="J1051" s="11" t="str">
        <f>VLOOKUP('Medical Examinations'!M1051,'Medical Examinations'!M1051:M3385,1,FALSE)</f>
        <v>over weight</v>
      </c>
      <c r="K1051" s="11" t="str">
        <f>VLOOKUP('Medical Examinations'!N1051,'Medical Examinations'!N1051:N3385,1,FALSE)</f>
        <v>normal</v>
      </c>
      <c r="L1051" s="11" t="str">
        <f>VLOOKUP(Table3[[#This Row],[date of birth]],Table3[date of birth],1,FALSE)</f>
        <v>24-Jul-1983</v>
      </c>
      <c r="M1051" s="11">
        <f>VLOOKUP(Table3[[#This Row],[age]],Table3[age],1,FALSE)</f>
        <v>39</v>
      </c>
      <c r="N1051" s="65">
        <f>VLOOKUP(Table3[[#This Row],[charges2]],Table3[charges2],1,FALSE)</f>
        <v>8534.67</v>
      </c>
      <c r="O1051" s="11" t="str">
        <f>VLOOKUP(Table3[[#This Row],[HOSPITAL TIER2]],Table3[HOSPITAL TIER2],1,FALSE)</f>
        <v>tier - 2</v>
      </c>
      <c r="P1051" s="11" t="str">
        <f>VLOOKUP(Table3[[#This Row],[city tier2]],Table3[city tier2],1,FALSE)</f>
        <v>tier - 3</v>
      </c>
      <c r="Q1051" s="11" t="str">
        <f>VLOOKUP(Table3[[#This Row],[state id2]],Table3[state id2],1,FALSE)</f>
        <v>R1024</v>
      </c>
      <c r="R1051" s="11">
        <f t="shared" si="32"/>
        <v>-1.1752302151526711E-3</v>
      </c>
      <c r="S1051" s="11">
        <f t="shared" si="33"/>
        <v>8.2766532353667099E-2</v>
      </c>
    </row>
    <row r="1052" spans="1:19" x14ac:dyDescent="0.25">
      <c r="A1052" s="20" t="str">
        <f>VLOOKUP('Customer Names'!A1052,'Customer Names'!A1052:A3387,1,FALSE)</f>
        <v>Id1051</v>
      </c>
      <c r="B1052" s="20" t="str">
        <f>VLOOKUP(Table6[[#This Row],[NAME]],Table6[NAME],1,FALSE)</f>
        <v>.  Rebecca J</v>
      </c>
      <c r="C1052" s="11">
        <f>VLOOKUP(Table4[[#This Row],[BMI]],Table4[BMI],1,FALSE)</f>
        <v>29.1</v>
      </c>
      <c r="D1052" s="11">
        <f>VLOOKUP(Table4[[#This Row],[HBA1C]],Table4[HBA1C],1,FALSE)</f>
        <v>5.64</v>
      </c>
      <c r="E1052" s="11" t="str">
        <f>VLOOKUP(Table4[[#This Row],[Any Transplants]],Table4[Any Transplants],1,FALSE)</f>
        <v>No</v>
      </c>
      <c r="F1052" s="11" t="str">
        <f>VLOOKUP(Table4[[#This Row],[Cancer history]],Table4[Cancer history],1,FALSE)</f>
        <v>No</v>
      </c>
      <c r="G1052" s="11" t="str">
        <f>VLOOKUP(Table4[[#This Row],[Smoker2]],Table4[Smoker2],1,FALSE)</f>
        <v>NO</v>
      </c>
      <c r="H1052" s="11" t="str">
        <f>VLOOKUP(Table4[[#This Row],[Heart Issues]],Table4[Heart Issues],1,FALSE)</f>
        <v>yes</v>
      </c>
      <c r="I1052" s="11">
        <f>VLOOKUP(Table4[[#This Row],[Number of Major Surgeries]],Table4[Number of Major Surgeries],1,FALSE)</f>
        <v>0</v>
      </c>
      <c r="J1052" s="11" t="str">
        <f>VLOOKUP('Medical Examinations'!M1052,'Medical Examinations'!M1052:M3386,1,FALSE)</f>
        <v>over weight</v>
      </c>
      <c r="K1052" s="11" t="str">
        <f>VLOOKUP('Medical Examinations'!N1052,'Medical Examinations'!N1052:N3386,1,FALSE)</f>
        <v>normal</v>
      </c>
      <c r="L1052" s="11" t="str">
        <f>VLOOKUP(Table3[[#This Row],[date of birth]],Table3[date of birth],1,FALSE)</f>
        <v>27-Dec-1981</v>
      </c>
      <c r="M1052" s="11">
        <f>VLOOKUP(Table3[[#This Row],[age]],Table3[age],1,FALSE)</f>
        <v>41</v>
      </c>
      <c r="N1052" s="65">
        <f>VLOOKUP(Table3[[#This Row],[charges2]],Table3[charges2],1,FALSE)</f>
        <v>8538.2900000000009</v>
      </c>
      <c r="O1052" s="11" t="str">
        <f>VLOOKUP(Table3[[#This Row],[HOSPITAL TIER2]],Table3[HOSPITAL TIER2],1,FALSE)</f>
        <v>tier - 2</v>
      </c>
      <c r="P1052" s="11" t="str">
        <f>VLOOKUP(Table3[[#This Row],[city tier2]],Table3[city tier2],1,FALSE)</f>
        <v>tier - 3</v>
      </c>
      <c r="Q1052" s="11" t="str">
        <f>VLOOKUP(Table3[[#This Row],[state id2]],Table3[state id2],1,FALSE)</f>
        <v>R1024</v>
      </c>
      <c r="R1052" s="11">
        <f t="shared" si="32"/>
        <v>-1.1720925828603871E-3</v>
      </c>
      <c r="S1052" s="11">
        <f t="shared" si="33"/>
        <v>8.2648956362365758E-2</v>
      </c>
    </row>
    <row r="1053" spans="1:19" x14ac:dyDescent="0.25">
      <c r="A1053" s="20" t="str">
        <f>VLOOKUP('Customer Names'!A1053,'Customer Names'!A1053:A3388,1,FALSE)</f>
        <v>Id1052</v>
      </c>
      <c r="B1053" s="20" t="str">
        <f>VLOOKUP(Table6[[#This Row],[NAME]],Table6[NAME],1,FALSE)</f>
        <v>Austin T.</v>
      </c>
      <c r="C1053" s="11">
        <f>VLOOKUP(Table4[[#This Row],[BMI]],Table4[BMI],1,FALSE)</f>
        <v>30.22</v>
      </c>
      <c r="D1053" s="11">
        <f>VLOOKUP(Table4[[#This Row],[HBA1C]],Table4[HBA1C],1,FALSE)</f>
        <v>4.6500000000000004</v>
      </c>
      <c r="E1053" s="11" t="str">
        <f>VLOOKUP(Table4[[#This Row],[Any Transplants]],Table4[Any Transplants],1,FALSE)</f>
        <v>No</v>
      </c>
      <c r="F1053" s="11" t="str">
        <f>VLOOKUP(Table4[[#This Row],[Cancer history]],Table4[Cancer history],1,FALSE)</f>
        <v>No</v>
      </c>
      <c r="G1053" s="11" t="str">
        <f>VLOOKUP(Table4[[#This Row],[Smoker2]],Table4[Smoker2],1,FALSE)</f>
        <v>NO</v>
      </c>
      <c r="H1053" s="11" t="str">
        <f>VLOOKUP(Table4[[#This Row],[Heart Issues]],Table4[Heart Issues],1,FALSE)</f>
        <v>No</v>
      </c>
      <c r="I1053" s="11">
        <f>VLOOKUP(Table4[[#This Row],[Number of Major Surgeries]],Table4[Number of Major Surgeries],1,FALSE)</f>
        <v>0</v>
      </c>
      <c r="J1053" s="11" t="str">
        <f>VLOOKUP('Medical Examinations'!M1053,'Medical Examinations'!M1053:M3387,1,FALSE)</f>
        <v>obesity</v>
      </c>
      <c r="K1053" s="11" t="str">
        <f>VLOOKUP('Medical Examinations'!N1053,'Medical Examinations'!N1053:N3387,1,FALSE)</f>
        <v>normal</v>
      </c>
      <c r="L1053" s="11" t="str">
        <f>VLOOKUP(Table3[[#This Row],[date of birth]],Table3[date of birth],1,FALSE)</f>
        <v>6-Nov-1975</v>
      </c>
      <c r="M1053" s="11">
        <f>VLOOKUP(Table3[[#This Row],[age]],Table3[age],1,FALSE)</f>
        <v>47</v>
      </c>
      <c r="N1053" s="65">
        <f>VLOOKUP(Table3[[#This Row],[charges2]],Table3[charges2],1,FALSE)</f>
        <v>8539.67</v>
      </c>
      <c r="O1053" s="11" t="str">
        <f>VLOOKUP(Table3[[#This Row],[HOSPITAL TIER2]],Table3[HOSPITAL TIER2],1,FALSE)</f>
        <v>tier - 2</v>
      </c>
      <c r="P1053" s="11" t="str">
        <f>VLOOKUP(Table3[[#This Row],[city tier2]],Table3[city tier2],1,FALSE)</f>
        <v>tier - 3</v>
      </c>
      <c r="Q1053" s="11" t="str">
        <f>VLOOKUP(Table3[[#This Row],[state id2]],Table3[state id2],1,FALSE)</f>
        <v>R1011</v>
      </c>
      <c r="R1053" s="11">
        <f t="shared" si="32"/>
        <v>-1.1373008608500711E-3</v>
      </c>
      <c r="S1053" s="11">
        <f t="shared" si="33"/>
        <v>8.2578158415744798E-2</v>
      </c>
    </row>
    <row r="1054" spans="1:19" x14ac:dyDescent="0.25">
      <c r="A1054" s="20" t="str">
        <f>VLOOKUP('Customer Names'!A1054,'Customer Names'!A1054:A3389,1,FALSE)</f>
        <v>Id1053</v>
      </c>
      <c r="B1054" s="20" t="str">
        <f>VLOOKUP(Table6[[#This Row],[NAME]],Table6[NAME],1,FALSE)</f>
        <v>Jamie T</v>
      </c>
      <c r="C1054" s="11">
        <f>VLOOKUP(Table4[[#This Row],[BMI]],Table4[BMI],1,FALSE)</f>
        <v>24.29</v>
      </c>
      <c r="D1054" s="11">
        <f>VLOOKUP(Table4[[#This Row],[HBA1C]],Table4[HBA1C],1,FALSE)</f>
        <v>9.0500000000000007</v>
      </c>
      <c r="E1054" s="11" t="str">
        <f>VLOOKUP(Table4[[#This Row],[Any Transplants]],Table4[Any Transplants],1,FALSE)</f>
        <v>No</v>
      </c>
      <c r="F1054" s="11" t="str">
        <f>VLOOKUP(Table4[[#This Row],[Cancer history]],Table4[Cancer history],1,FALSE)</f>
        <v>No</v>
      </c>
      <c r="G1054" s="11" t="str">
        <f>VLOOKUP(Table4[[#This Row],[Smoker2]],Table4[Smoker2],1,FALSE)</f>
        <v>NO</v>
      </c>
      <c r="H1054" s="11" t="str">
        <f>VLOOKUP(Table4[[#This Row],[Heart Issues]],Table4[Heart Issues],1,FALSE)</f>
        <v>No</v>
      </c>
      <c r="I1054" s="11">
        <f>VLOOKUP(Table4[[#This Row],[Number of Major Surgeries]],Table4[Number of Major Surgeries],1,FALSE)</f>
        <v>0</v>
      </c>
      <c r="J1054" s="11" t="str">
        <f>VLOOKUP('Medical Examinations'!M1054,'Medical Examinations'!M1054:M3388,1,FALSE)</f>
        <v>normal weight</v>
      </c>
      <c r="K1054" s="11" t="str">
        <f>VLOOKUP('Medical Examinations'!N1054,'Medical Examinations'!N1054:N3388,1,FALSE)</f>
        <v>diabetes</v>
      </c>
      <c r="L1054" s="11" t="str">
        <f>VLOOKUP(Table3[[#This Row],[date of birth]],Table3[date of birth],1,FALSE)</f>
        <v>12-Dec-1983</v>
      </c>
      <c r="M1054" s="11">
        <f>VLOOKUP(Table3[[#This Row],[age]],Table3[age],1,FALSE)</f>
        <v>39</v>
      </c>
      <c r="N1054" s="65">
        <f>VLOOKUP(Table3[[#This Row],[charges2]],Table3[charges2],1,FALSE)</f>
        <v>8547.69</v>
      </c>
      <c r="O1054" s="11" t="str">
        <f>VLOOKUP(Table3[[#This Row],[HOSPITAL TIER2]],Table3[HOSPITAL TIER2],1,FALSE)</f>
        <v>tier - 2</v>
      </c>
      <c r="P1054" s="11" t="str">
        <f>VLOOKUP(Table3[[#This Row],[city tier2]],Table3[city tier2],1,FALSE)</f>
        <v>tier - 1</v>
      </c>
      <c r="Q1054" s="11" t="str">
        <f>VLOOKUP(Table3[[#This Row],[state id2]],Table3[state id2],1,FALSE)</f>
        <v>R1013</v>
      </c>
      <c r="R1054" s="11">
        <f t="shared" si="32"/>
        <v>-1.1700976104444482E-3</v>
      </c>
      <c r="S1054" s="11">
        <f t="shared" si="33"/>
        <v>8.2687660250313919E-2</v>
      </c>
    </row>
    <row r="1055" spans="1:19" x14ac:dyDescent="0.25">
      <c r="A1055" s="20" t="str">
        <f>VLOOKUP('Customer Names'!A1055,'Customer Names'!A1055:A3390,1,FALSE)</f>
        <v>Id1054</v>
      </c>
      <c r="B1055" s="20" t="str">
        <f>VLOOKUP(Table6[[#This Row],[NAME]],Table6[NAME],1,FALSE)</f>
        <v>Matthew T.</v>
      </c>
      <c r="C1055" s="11">
        <f>VLOOKUP(Table4[[#This Row],[BMI]],Table4[BMI],1,FALSE)</f>
        <v>29.39</v>
      </c>
      <c r="D1055" s="11">
        <f>VLOOKUP(Table4[[#This Row],[HBA1C]],Table4[HBA1C],1,FALSE)</f>
        <v>4.5199999999999996</v>
      </c>
      <c r="E1055" s="11" t="str">
        <f>VLOOKUP(Table4[[#This Row],[Any Transplants]],Table4[Any Transplants],1,FALSE)</f>
        <v>No</v>
      </c>
      <c r="F1055" s="11" t="str">
        <f>VLOOKUP(Table4[[#This Row],[Cancer history]],Table4[Cancer history],1,FALSE)</f>
        <v>No</v>
      </c>
      <c r="G1055" s="11" t="str">
        <f>VLOOKUP(Table4[[#This Row],[Smoker2]],Table4[Smoker2],1,FALSE)</f>
        <v>NO</v>
      </c>
      <c r="H1055" s="11" t="str">
        <f>VLOOKUP(Table4[[#This Row],[Heart Issues]],Table4[Heart Issues],1,FALSE)</f>
        <v>yes</v>
      </c>
      <c r="I1055" s="11">
        <f>VLOOKUP(Table4[[#This Row],[Number of Major Surgeries]],Table4[Number of Major Surgeries],1,FALSE)</f>
        <v>0</v>
      </c>
      <c r="J1055" s="11" t="str">
        <f>VLOOKUP('Medical Examinations'!M1055,'Medical Examinations'!M1055:M3389,1,FALSE)</f>
        <v>over weight</v>
      </c>
      <c r="K1055" s="11" t="str">
        <f>VLOOKUP('Medical Examinations'!N1055,'Medical Examinations'!N1055:N3389,1,FALSE)</f>
        <v>normal</v>
      </c>
      <c r="L1055" s="11" t="str">
        <f>VLOOKUP(Table3[[#This Row],[date of birth]],Table3[date of birth],1,FALSE)</f>
        <v>6-Aug-1975</v>
      </c>
      <c r="M1055" s="11">
        <f>VLOOKUP(Table3[[#This Row],[age]],Table3[age],1,FALSE)</f>
        <v>47</v>
      </c>
      <c r="N1055" s="65">
        <f>VLOOKUP(Table3[[#This Row],[charges2]],Table3[charges2],1,FALSE)</f>
        <v>8551.35</v>
      </c>
      <c r="O1055" s="11" t="str">
        <f>VLOOKUP(Table3[[#This Row],[HOSPITAL TIER2]],Table3[HOSPITAL TIER2],1,FALSE)</f>
        <v>tier - 2</v>
      </c>
      <c r="P1055" s="11" t="str">
        <f>VLOOKUP(Table3[[#This Row],[city tier2]],Table3[city tier2],1,FALSE)</f>
        <v>tier - 2</v>
      </c>
      <c r="Q1055" s="11" t="str">
        <f>VLOOKUP(Table3[[#This Row],[state id2]],Table3[state id2],1,FALSE)</f>
        <v>R1011</v>
      </c>
      <c r="R1055" s="11">
        <f t="shared" si="32"/>
        <v>-1.3662303780273143E-3</v>
      </c>
      <c r="S1055" s="11">
        <f t="shared" si="33"/>
        <v>8.3272065416649985E-2</v>
      </c>
    </row>
    <row r="1056" spans="1:19" x14ac:dyDescent="0.25">
      <c r="A1056" s="20" t="str">
        <f>VLOOKUP('Customer Names'!A1056,'Customer Names'!A1056:A3391,1,FALSE)</f>
        <v>Id1055</v>
      </c>
      <c r="B1056" s="20" t="str">
        <f>VLOOKUP(Table6[[#This Row],[NAME]],Table6[NAME],1,FALSE)</f>
        <v>.  Emily</v>
      </c>
      <c r="C1056" s="11">
        <f>VLOOKUP(Table4[[#This Row],[BMI]],Table4[BMI],1,FALSE)</f>
        <v>25.66</v>
      </c>
      <c r="D1056" s="11">
        <f>VLOOKUP(Table4[[#This Row],[HBA1C]],Table4[HBA1C],1,FALSE)</f>
        <v>4.62</v>
      </c>
      <c r="E1056" s="11" t="str">
        <f>VLOOKUP(Table4[[#This Row],[Any Transplants]],Table4[Any Transplants],1,FALSE)</f>
        <v>No</v>
      </c>
      <c r="F1056" s="11" t="str">
        <f>VLOOKUP(Table4[[#This Row],[Cancer history]],Table4[Cancer history],1,FALSE)</f>
        <v>No</v>
      </c>
      <c r="G1056" s="11" t="str">
        <f>VLOOKUP(Table4[[#This Row],[Smoker2]],Table4[Smoker2],1,FALSE)</f>
        <v>NO</v>
      </c>
      <c r="H1056" s="11" t="str">
        <f>VLOOKUP(Table4[[#This Row],[Heart Issues]],Table4[Heart Issues],1,FALSE)</f>
        <v>yes</v>
      </c>
      <c r="I1056" s="11">
        <f>VLOOKUP(Table4[[#This Row],[Number of Major Surgeries]],Table4[Number of Major Surgeries],1,FALSE)</f>
        <v>1</v>
      </c>
      <c r="J1056" s="11" t="str">
        <f>VLOOKUP('Medical Examinations'!M1056,'Medical Examinations'!M1056:M3390,1,FALSE)</f>
        <v>over weight</v>
      </c>
      <c r="K1056" s="11" t="str">
        <f>VLOOKUP('Medical Examinations'!N1056,'Medical Examinations'!N1056:N3390,1,FALSE)</f>
        <v>normal</v>
      </c>
      <c r="L1056" s="11" t="str">
        <f>VLOOKUP(Table3[[#This Row],[date of birth]],Table3[date of birth],1,FALSE)</f>
        <v>21-Aug-1975</v>
      </c>
      <c r="M1056" s="11">
        <f>VLOOKUP(Table3[[#This Row],[age]],Table3[age],1,FALSE)</f>
        <v>47</v>
      </c>
      <c r="N1056" s="65">
        <f>VLOOKUP(Table3[[#This Row],[charges2]],Table3[charges2],1,FALSE)</f>
        <v>8556.91</v>
      </c>
      <c r="O1056" s="11" t="str">
        <f>VLOOKUP(Table3[[#This Row],[HOSPITAL TIER2]],Table3[HOSPITAL TIER2],1,FALSE)</f>
        <v>tier - 2</v>
      </c>
      <c r="P1056" s="11" t="str">
        <f>VLOOKUP(Table3[[#This Row],[city tier2]],Table3[city tier2],1,FALSE)</f>
        <v>tier - 1</v>
      </c>
      <c r="Q1056" s="11" t="str">
        <f>VLOOKUP(Table3[[#This Row],[state id2]],Table3[state id2],1,FALSE)</f>
        <v>R1011</v>
      </c>
      <c r="R1056" s="11">
        <f t="shared" si="32"/>
        <v>-1.3861583657467521E-3</v>
      </c>
      <c r="S1056" s="11">
        <f t="shared" si="33"/>
        <v>8.339216598803445E-2</v>
      </c>
    </row>
    <row r="1057" spans="1:19" x14ac:dyDescent="0.25">
      <c r="A1057" s="20" t="str">
        <f>VLOOKUP('Customer Names'!A1057,'Customer Names'!A1057:A3392,1,FALSE)</f>
        <v>Id1056</v>
      </c>
      <c r="B1057" s="20" t="str">
        <f>VLOOKUP(Table6[[#This Row],[NAME]],Table6[NAME],1,FALSE)</f>
        <v>Gillian</v>
      </c>
      <c r="C1057" s="11">
        <f>VLOOKUP(Table4[[#This Row],[BMI]],Table4[BMI],1,FALSE)</f>
        <v>39.11</v>
      </c>
      <c r="D1057" s="11">
        <f>VLOOKUP(Table4[[#This Row],[HBA1C]],Table4[HBA1C],1,FALSE)</f>
        <v>5.87</v>
      </c>
      <c r="E1057" s="11" t="str">
        <f>VLOOKUP(Table4[[#This Row],[Any Transplants]],Table4[Any Transplants],1,FALSE)</f>
        <v>No</v>
      </c>
      <c r="F1057" s="11" t="str">
        <f>VLOOKUP(Table4[[#This Row],[Cancer history]],Table4[Cancer history],1,FALSE)</f>
        <v>No</v>
      </c>
      <c r="G1057" s="11" t="str">
        <f>VLOOKUP(Table4[[#This Row],[Smoker2]],Table4[Smoker2],1,FALSE)</f>
        <v>NO</v>
      </c>
      <c r="H1057" s="11" t="str">
        <f>VLOOKUP(Table4[[#This Row],[Heart Issues]],Table4[Heart Issues],1,FALSE)</f>
        <v>No</v>
      </c>
      <c r="I1057" s="11">
        <f>VLOOKUP(Table4[[#This Row],[Number of Major Surgeries]],Table4[Number of Major Surgeries],1,FALSE)</f>
        <v>0</v>
      </c>
      <c r="J1057" s="11" t="str">
        <f>VLOOKUP('Medical Examinations'!M1057,'Medical Examinations'!M1057:M3391,1,FALSE)</f>
        <v>obesity</v>
      </c>
      <c r="K1057" s="11" t="str">
        <f>VLOOKUP('Medical Examinations'!N1057,'Medical Examinations'!N1057:N3391,1,FALSE)</f>
        <v>prediabetes</v>
      </c>
      <c r="L1057" s="11" t="str">
        <f>VLOOKUP(Table3[[#This Row],[date of birth]],Table3[date of birth],1,FALSE)</f>
        <v>21-Sep-1988</v>
      </c>
      <c r="M1057" s="11">
        <f>VLOOKUP(Table3[[#This Row],[age]],Table3[age],1,FALSE)</f>
        <v>34</v>
      </c>
      <c r="N1057" s="65">
        <f>VLOOKUP(Table3[[#This Row],[charges2]],Table3[charges2],1,FALSE)</f>
        <v>8567.25</v>
      </c>
      <c r="O1057" s="11" t="str">
        <f>VLOOKUP(Table3[[#This Row],[HOSPITAL TIER2]],Table3[HOSPITAL TIER2],1,FALSE)</f>
        <v>tier - 2</v>
      </c>
      <c r="P1057" s="11" t="str">
        <f>VLOOKUP(Table3[[#This Row],[city tier2]],Table3[city tier2],1,FALSE)</f>
        <v>tier - 1</v>
      </c>
      <c r="Q1057" s="11" t="str">
        <f>VLOOKUP(Table3[[#This Row],[state id2]],Table3[state id2],1,FALSE)</f>
        <v>R1012</v>
      </c>
      <c r="R1057" s="11">
        <f t="shared" si="32"/>
        <v>-1.3486903627982433E-3</v>
      </c>
      <c r="S1057" s="11">
        <f t="shared" si="33"/>
        <v>8.3504387862905177E-2</v>
      </c>
    </row>
    <row r="1058" spans="1:19" x14ac:dyDescent="0.25">
      <c r="A1058" s="20" t="str">
        <f>VLOOKUP('Customer Names'!A1058,'Customer Names'!A1058:A3393,1,FALSE)</f>
        <v>Id1057</v>
      </c>
      <c r="B1058" s="20" t="str">
        <f>VLOOKUP(Table6[[#This Row],[NAME]],Table6[NAME],1,FALSE)</f>
        <v>.  Brenn E.</v>
      </c>
      <c r="C1058" s="11">
        <f>VLOOKUP(Table4[[#This Row],[BMI]],Table4[BMI],1,FALSE)</f>
        <v>43.78</v>
      </c>
      <c r="D1058" s="11">
        <f>VLOOKUP(Table4[[#This Row],[HBA1C]],Table4[HBA1C],1,FALSE)</f>
        <v>5.71</v>
      </c>
      <c r="E1058" s="11" t="str">
        <f>VLOOKUP(Table4[[#This Row],[Any Transplants]],Table4[Any Transplants],1,FALSE)</f>
        <v>No</v>
      </c>
      <c r="F1058" s="11" t="str">
        <f>VLOOKUP(Table4[[#This Row],[Cancer history]],Table4[Cancer history],1,FALSE)</f>
        <v>No</v>
      </c>
      <c r="G1058" s="11" t="str">
        <f>VLOOKUP(Table4[[#This Row],[Smoker2]],Table4[Smoker2],1,FALSE)</f>
        <v>NO</v>
      </c>
      <c r="H1058" s="11" t="str">
        <f>VLOOKUP(Table4[[#This Row],[Heart Issues]],Table4[Heart Issues],1,FALSE)</f>
        <v>No</v>
      </c>
      <c r="I1058" s="11">
        <f>VLOOKUP(Table4[[#This Row],[Number of Major Surgeries]],Table4[Number of Major Surgeries],1,FALSE)</f>
        <v>1</v>
      </c>
      <c r="J1058" s="11" t="str">
        <f>VLOOKUP('Medical Examinations'!M1058,'Medical Examinations'!M1058:M3392,1,FALSE)</f>
        <v>obesity</v>
      </c>
      <c r="K1058" s="11" t="str">
        <f>VLOOKUP('Medical Examinations'!N1058,'Medical Examinations'!N1058:N3392,1,FALSE)</f>
        <v>prediabetes</v>
      </c>
      <c r="L1058" s="11" t="str">
        <f>VLOOKUP(Table3[[#This Row],[date of birth]],Table3[date of birth],1,FALSE)</f>
        <v>26-Sep-1975</v>
      </c>
      <c r="M1058" s="11">
        <f>VLOOKUP(Table3[[#This Row],[age]],Table3[age],1,FALSE)</f>
        <v>47</v>
      </c>
      <c r="N1058" s="65">
        <f>VLOOKUP(Table3[[#This Row],[charges2]],Table3[charges2],1,FALSE)</f>
        <v>8569.86</v>
      </c>
      <c r="O1058" s="11" t="str">
        <f>VLOOKUP(Table3[[#This Row],[HOSPITAL TIER2]],Table3[HOSPITAL TIER2],1,FALSE)</f>
        <v>tier - 2</v>
      </c>
      <c r="P1058" s="11" t="str">
        <f>VLOOKUP(Table3[[#This Row],[city tier2]],Table3[city tier2],1,FALSE)</f>
        <v>tier - 3</v>
      </c>
      <c r="Q1058" s="11" t="str">
        <f>VLOOKUP(Table3[[#This Row],[state id2]],Table3[state id2],1,FALSE)</f>
        <v>R1013</v>
      </c>
      <c r="R1058" s="11">
        <f t="shared" si="32"/>
        <v>-3.211379944452721E-4</v>
      </c>
      <c r="S1058" s="11">
        <f t="shared" si="33"/>
        <v>8.3400144196177431E-2</v>
      </c>
    </row>
    <row r="1059" spans="1:19" x14ac:dyDescent="0.25">
      <c r="A1059" s="20" t="str">
        <f>VLOOKUP('Customer Names'!A1059,'Customer Names'!A1059:A3394,1,FALSE)</f>
        <v>Id1058</v>
      </c>
      <c r="B1059" s="20" t="str">
        <f>VLOOKUP(Table6[[#This Row],[NAME]],Table6[NAME],1,FALSE)</f>
        <v>Lisa M</v>
      </c>
      <c r="C1059" s="11">
        <f>VLOOKUP(Table4[[#This Row],[BMI]],Table4[BMI],1,FALSE)</f>
        <v>24.35</v>
      </c>
      <c r="D1059" s="11">
        <f>VLOOKUP(Table4[[#This Row],[HBA1C]],Table4[HBA1C],1,FALSE)</f>
        <v>9.08</v>
      </c>
      <c r="E1059" s="11" t="str">
        <f>VLOOKUP(Table4[[#This Row],[Any Transplants]],Table4[Any Transplants],1,FALSE)</f>
        <v>No</v>
      </c>
      <c r="F1059" s="11" t="str">
        <f>VLOOKUP(Table4[[#This Row],[Cancer history]],Table4[Cancer history],1,FALSE)</f>
        <v>No</v>
      </c>
      <c r="G1059" s="11" t="str">
        <f>VLOOKUP(Table4[[#This Row],[Smoker2]],Table4[Smoker2],1,FALSE)</f>
        <v>NO</v>
      </c>
      <c r="H1059" s="11" t="str">
        <f>VLOOKUP(Table4[[#This Row],[Heart Issues]],Table4[Heart Issues],1,FALSE)</f>
        <v>No</v>
      </c>
      <c r="I1059" s="11">
        <f>VLOOKUP(Table4[[#This Row],[Number of Major Surgeries]],Table4[Number of Major Surgeries],1,FALSE)</f>
        <v>0</v>
      </c>
      <c r="J1059" s="11" t="str">
        <f>VLOOKUP('Medical Examinations'!M1059,'Medical Examinations'!M1059:M3393,1,FALSE)</f>
        <v>normal weight</v>
      </c>
      <c r="K1059" s="11" t="str">
        <f>VLOOKUP('Medical Examinations'!N1059,'Medical Examinations'!N1059:N3393,1,FALSE)</f>
        <v>diabetes</v>
      </c>
      <c r="L1059" s="11" t="str">
        <f>VLOOKUP(Table3[[#This Row],[date of birth]],Table3[date of birth],1,FALSE)</f>
        <v>6-Dec-1982</v>
      </c>
      <c r="M1059" s="11">
        <f>VLOOKUP(Table3[[#This Row],[age]],Table3[age],1,FALSE)</f>
        <v>40</v>
      </c>
      <c r="N1059" s="65">
        <f>VLOOKUP(Table3[[#This Row],[charges2]],Table3[charges2],1,FALSE)</f>
        <v>8572.0400000000009</v>
      </c>
      <c r="O1059" s="11" t="str">
        <f>VLOOKUP(Table3[[#This Row],[HOSPITAL TIER2]],Table3[HOSPITAL TIER2],1,FALSE)</f>
        <v>tier - 2</v>
      </c>
      <c r="P1059" s="11" t="str">
        <f>VLOOKUP(Table3[[#This Row],[city tier2]],Table3[city tier2],1,FALSE)</f>
        <v>tier - 2</v>
      </c>
      <c r="Q1059" s="11" t="str">
        <f>VLOOKUP(Table3[[#This Row],[state id2]],Table3[state id2],1,FALSE)</f>
        <v>R1021</v>
      </c>
      <c r="R1059" s="11">
        <f t="shared" si="32"/>
        <v>-5.6320124904111395E-4</v>
      </c>
      <c r="S1059" s="11">
        <f t="shared" si="33"/>
        <v>8.3433587647749607E-2</v>
      </c>
    </row>
    <row r="1060" spans="1:19" x14ac:dyDescent="0.25">
      <c r="A1060" s="20" t="str">
        <f>VLOOKUP('Customer Names'!A1060,'Customer Names'!A1060:A3395,1,FALSE)</f>
        <v>Id1059</v>
      </c>
      <c r="B1060" s="20" t="str">
        <f>VLOOKUP(Table6[[#This Row],[NAME]],Table6[NAME],1,FALSE)</f>
        <v>Matt</v>
      </c>
      <c r="C1060" s="11">
        <f>VLOOKUP(Table4[[#This Row],[BMI]],Table4[BMI],1,FALSE)</f>
        <v>40.299999999999997</v>
      </c>
      <c r="D1060" s="11">
        <f>VLOOKUP(Table4[[#This Row],[HBA1C]],Table4[HBA1C],1,FALSE)</f>
        <v>5.3</v>
      </c>
      <c r="E1060" s="11" t="str">
        <f>VLOOKUP(Table4[[#This Row],[Any Transplants]],Table4[Any Transplants],1,FALSE)</f>
        <v>No</v>
      </c>
      <c r="F1060" s="11" t="str">
        <f>VLOOKUP(Table4[[#This Row],[Cancer history]],Table4[Cancer history],1,FALSE)</f>
        <v>No</v>
      </c>
      <c r="G1060" s="11" t="str">
        <f>VLOOKUP(Table4[[#This Row],[Smoker2]],Table4[Smoker2],1,FALSE)</f>
        <v>NO</v>
      </c>
      <c r="H1060" s="11" t="str">
        <f>VLOOKUP(Table4[[#This Row],[Heart Issues]],Table4[Heart Issues],1,FALSE)</f>
        <v>yes</v>
      </c>
      <c r="I1060" s="11">
        <f>VLOOKUP(Table4[[#This Row],[Number of Major Surgeries]],Table4[Number of Major Surgeries],1,FALSE)</f>
        <v>2</v>
      </c>
      <c r="J1060" s="11" t="str">
        <f>VLOOKUP('Medical Examinations'!M1060,'Medical Examinations'!M1060:M3394,1,FALSE)</f>
        <v>obesity</v>
      </c>
      <c r="K1060" s="11" t="str">
        <f>VLOOKUP('Medical Examinations'!N1060,'Medical Examinations'!N1060:N3394,1,FALSE)</f>
        <v>normal</v>
      </c>
      <c r="L1060" s="11" t="str">
        <f>VLOOKUP(Table3[[#This Row],[date of birth]],Table3[date of birth],1,FALSE)</f>
        <v>11-Nov-1987</v>
      </c>
      <c r="M1060" s="11">
        <f>VLOOKUP(Table3[[#This Row],[age]],Table3[age],1,FALSE)</f>
        <v>35</v>
      </c>
      <c r="N1060" s="65">
        <f>VLOOKUP(Table3[[#This Row],[charges2]],Table3[charges2],1,FALSE)</f>
        <v>8573.2999999999993</v>
      </c>
      <c r="O1060" s="11" t="str">
        <f>VLOOKUP(Table3[[#This Row],[HOSPITAL TIER2]],Table3[HOSPITAL TIER2],1,FALSE)</f>
        <v>tier - 2</v>
      </c>
      <c r="P1060" s="11" t="str">
        <f>VLOOKUP(Table3[[#This Row],[city tier2]],Table3[city tier2],1,FALSE)</f>
        <v>tier - 2</v>
      </c>
      <c r="Q1060" s="11" t="str">
        <f>VLOOKUP(Table3[[#This Row],[state id2]],Table3[state id2],1,FALSE)</f>
        <v>R1021</v>
      </c>
      <c r="R1060" s="11">
        <f t="shared" si="32"/>
        <v>-7.2484453159352884E-4</v>
      </c>
      <c r="S1060" s="11">
        <f t="shared" si="33"/>
        <v>8.3939582898349088E-2</v>
      </c>
    </row>
    <row r="1061" spans="1:19" x14ac:dyDescent="0.25">
      <c r="A1061" s="20" t="str">
        <f>VLOOKUP('Customer Names'!A1061,'Customer Names'!A1061:A3396,1,FALSE)</f>
        <v>Id1060</v>
      </c>
      <c r="B1061" s="20" t="str">
        <f>VLOOKUP(Table6[[#This Row],[NAME]],Table6[NAME],1,FALSE)</f>
        <v>Thomas A.</v>
      </c>
      <c r="C1061" s="11">
        <f>VLOOKUP(Table4[[#This Row],[BMI]],Table4[BMI],1,FALSE)</f>
        <v>32.774999999999999</v>
      </c>
      <c r="D1061" s="11">
        <f>VLOOKUP(Table4[[#This Row],[HBA1C]],Table4[HBA1C],1,FALSE)</f>
        <v>11.76</v>
      </c>
      <c r="E1061" s="11" t="str">
        <f>VLOOKUP(Table4[[#This Row],[Any Transplants]],Table4[Any Transplants],1,FALSE)</f>
        <v>No</v>
      </c>
      <c r="F1061" s="11" t="str">
        <f>VLOOKUP(Table4[[#This Row],[Cancer history]],Table4[Cancer history],1,FALSE)</f>
        <v>No</v>
      </c>
      <c r="G1061" s="11" t="str">
        <f>VLOOKUP(Table4[[#This Row],[Smoker2]],Table4[Smoker2],1,FALSE)</f>
        <v>NO</v>
      </c>
      <c r="H1061" s="11" t="str">
        <f>VLOOKUP(Table4[[#This Row],[Heart Issues]],Table4[Heart Issues],1,FALSE)</f>
        <v>yes</v>
      </c>
      <c r="I1061" s="11">
        <f>VLOOKUP(Table4[[#This Row],[Number of Major Surgeries]],Table4[Number of Major Surgeries],1,FALSE)</f>
        <v>0</v>
      </c>
      <c r="J1061" s="11" t="str">
        <f>VLOOKUP('Medical Examinations'!M1061,'Medical Examinations'!M1061:M3395,1,FALSE)</f>
        <v>obesity</v>
      </c>
      <c r="K1061" s="11" t="str">
        <f>VLOOKUP('Medical Examinations'!N1061,'Medical Examinations'!N1061:N3395,1,FALSE)</f>
        <v>diabetes</v>
      </c>
      <c r="L1061" s="11" t="str">
        <f>VLOOKUP(Table3[[#This Row],[date of birth]],Table3[date of birth],1,FALSE)</f>
        <v>30-Dec-1983</v>
      </c>
      <c r="M1061" s="11">
        <f>VLOOKUP(Table3[[#This Row],[age]],Table3[age],1,FALSE)</f>
        <v>39</v>
      </c>
      <c r="N1061" s="65">
        <f>VLOOKUP(Table3[[#This Row],[charges2]],Table3[charges2],1,FALSE)</f>
        <v>8582.2999999999993</v>
      </c>
      <c r="O1061" s="11" t="str">
        <f>VLOOKUP(Table3[[#This Row],[HOSPITAL TIER2]],Table3[HOSPITAL TIER2],1,FALSE)</f>
        <v>tier - 2</v>
      </c>
      <c r="P1061" s="11" t="str">
        <f>VLOOKUP(Table3[[#This Row],[city tier2]],Table3[city tier2],1,FALSE)</f>
        <v>tier - 1</v>
      </c>
      <c r="Q1061" s="11" t="str">
        <f>VLOOKUP(Table3[[#This Row],[state id2]],Table3[state id2],1,FALSE)</f>
        <v>R1013</v>
      </c>
      <c r="R1061" s="11">
        <f t="shared" si="32"/>
        <v>3.1839679377962214E-4</v>
      </c>
      <c r="S1061" s="11">
        <f t="shared" si="33"/>
        <v>8.3673949594130381E-2</v>
      </c>
    </row>
    <row r="1062" spans="1:19" x14ac:dyDescent="0.25">
      <c r="A1062" s="20" t="str">
        <f>VLOOKUP('Customer Names'!A1062,'Customer Names'!A1062:A3397,1,FALSE)</f>
        <v>Id1061</v>
      </c>
      <c r="B1062" s="20" t="str">
        <f>VLOOKUP(Table6[[#This Row],[NAME]],Table6[NAME],1,FALSE)</f>
        <v>Kevin J</v>
      </c>
      <c r="C1062" s="11">
        <f>VLOOKUP(Table4[[#This Row],[BMI]],Table4[BMI],1,FALSE)</f>
        <v>39.6</v>
      </c>
      <c r="D1062" s="11">
        <f>VLOOKUP(Table4[[#This Row],[HBA1C]],Table4[HBA1C],1,FALSE)</f>
        <v>5.1100000000000003</v>
      </c>
      <c r="E1062" s="11" t="str">
        <f>VLOOKUP(Table4[[#This Row],[Any Transplants]],Table4[Any Transplants],1,FALSE)</f>
        <v>No</v>
      </c>
      <c r="F1062" s="11" t="str">
        <f>VLOOKUP(Table4[[#This Row],[Cancer history]],Table4[Cancer history],1,FALSE)</f>
        <v>No</v>
      </c>
      <c r="G1062" s="11" t="str">
        <f>VLOOKUP(Table4[[#This Row],[Smoker2]],Table4[Smoker2],1,FALSE)</f>
        <v>NO</v>
      </c>
      <c r="H1062" s="11" t="str">
        <f>VLOOKUP(Table4[[#This Row],[Heart Issues]],Table4[Heart Issues],1,FALSE)</f>
        <v>yes</v>
      </c>
      <c r="I1062" s="11">
        <f>VLOOKUP(Table4[[#This Row],[Number of Major Surgeries]],Table4[Number of Major Surgeries],1,FALSE)</f>
        <v>2</v>
      </c>
      <c r="J1062" s="11" t="str">
        <f>VLOOKUP('Medical Examinations'!M1062,'Medical Examinations'!M1062:M3396,1,FALSE)</f>
        <v>obesity</v>
      </c>
      <c r="K1062" s="11" t="str">
        <f>VLOOKUP('Medical Examinations'!N1062,'Medical Examinations'!N1062:N3396,1,FALSE)</f>
        <v>normal</v>
      </c>
      <c r="L1062" s="11" t="str">
        <f>VLOOKUP(Table3[[#This Row],[date of birth]],Table3[date of birth],1,FALSE)</f>
        <v>25-Jul-1983</v>
      </c>
      <c r="M1062" s="11">
        <f>VLOOKUP(Table3[[#This Row],[age]],Table3[age],1,FALSE)</f>
        <v>39</v>
      </c>
      <c r="N1062" s="65">
        <f>VLOOKUP(Table3[[#This Row],[charges2]],Table3[charges2],1,FALSE)</f>
        <v>8596.83</v>
      </c>
      <c r="O1062" s="11" t="str">
        <f>VLOOKUP(Table3[[#This Row],[HOSPITAL TIER2]],Table3[HOSPITAL TIER2],1,FALSE)</f>
        <v>tier - 2</v>
      </c>
      <c r="P1062" s="11" t="str">
        <f>VLOOKUP(Table3[[#This Row],[city tier2]],Table3[city tier2],1,FALSE)</f>
        <v>tier - 3</v>
      </c>
      <c r="Q1062" s="11" t="str">
        <f>VLOOKUP(Table3[[#This Row],[state id2]],Table3[state id2],1,FALSE)</f>
        <v>R1013</v>
      </c>
      <c r="R1062" s="11">
        <f t="shared" si="32"/>
        <v>5.6271162027196717E-4</v>
      </c>
      <c r="S1062" s="11">
        <f t="shared" si="33"/>
        <v>8.4944567346174296E-2</v>
      </c>
    </row>
    <row r="1063" spans="1:19" x14ac:dyDescent="0.25">
      <c r="A1063" s="20" t="str">
        <f>VLOOKUP('Customer Names'!A1063,'Customer Names'!A1063:A3398,1,FALSE)</f>
        <v>Id1062</v>
      </c>
      <c r="B1063" s="20" t="str">
        <f>VLOOKUP(Table6[[#This Row],[NAME]],Table6[NAME],1,FALSE)</f>
        <v>William H. III</v>
      </c>
      <c r="C1063" s="11">
        <f>VLOOKUP(Table4[[#This Row],[BMI]],Table4[BMI],1,FALSE)</f>
        <v>30.97</v>
      </c>
      <c r="D1063" s="11">
        <f>VLOOKUP(Table4[[#This Row],[HBA1C]],Table4[HBA1C],1,FALSE)</f>
        <v>5.54</v>
      </c>
      <c r="E1063" s="11" t="str">
        <f>VLOOKUP(Table4[[#This Row],[Any Transplants]],Table4[Any Transplants],1,FALSE)</f>
        <v>No</v>
      </c>
      <c r="F1063" s="11" t="str">
        <f>VLOOKUP(Table4[[#This Row],[Cancer history]],Table4[Cancer history],1,FALSE)</f>
        <v>No</v>
      </c>
      <c r="G1063" s="11" t="str">
        <f>VLOOKUP(Table4[[#This Row],[Smoker2]],Table4[Smoker2],1,FALSE)</f>
        <v>NO</v>
      </c>
      <c r="H1063" s="11" t="str">
        <f>VLOOKUP(Table4[[#This Row],[Heart Issues]],Table4[Heart Issues],1,FALSE)</f>
        <v>No</v>
      </c>
      <c r="I1063" s="11">
        <f>VLOOKUP(Table4[[#This Row],[Number of Major Surgeries]],Table4[Number of Major Surgeries],1,FALSE)</f>
        <v>2</v>
      </c>
      <c r="J1063" s="11" t="str">
        <f>VLOOKUP('Medical Examinations'!M1063,'Medical Examinations'!M1063:M3397,1,FALSE)</f>
        <v>obesity</v>
      </c>
      <c r="K1063" s="11" t="str">
        <f>VLOOKUP('Medical Examinations'!N1063,'Medical Examinations'!N1063:N3397,1,FALSE)</f>
        <v>normal</v>
      </c>
      <c r="L1063" s="11" t="str">
        <f>VLOOKUP(Table3[[#This Row],[date of birth]],Table3[date of birth],1,FALSE)</f>
        <v>11-Jul-1973</v>
      </c>
      <c r="M1063" s="11">
        <f>VLOOKUP(Table3[[#This Row],[age]],Table3[age],1,FALSE)</f>
        <v>49</v>
      </c>
      <c r="N1063" s="65">
        <f>VLOOKUP(Table3[[#This Row],[charges2]],Table3[charges2],1,FALSE)</f>
        <v>8601.33</v>
      </c>
      <c r="O1063" s="11" t="str">
        <f>VLOOKUP(Table3[[#This Row],[HOSPITAL TIER2]],Table3[HOSPITAL TIER2],1,FALSE)</f>
        <v>tier - 2</v>
      </c>
      <c r="P1063" s="11" t="str">
        <f>VLOOKUP(Table3[[#This Row],[city tier2]],Table3[city tier2],1,FALSE)</f>
        <v>tier - 1</v>
      </c>
      <c r="Q1063" s="11" t="str">
        <f>VLOOKUP(Table3[[#This Row],[state id2]],Table3[state id2],1,FALSE)</f>
        <v>R1013</v>
      </c>
      <c r="R1063" s="11">
        <f t="shared" si="32"/>
        <v>1.1631543331417432E-3</v>
      </c>
      <c r="S1063" s="11">
        <f t="shared" si="33"/>
        <v>8.4748588971077995E-2</v>
      </c>
    </row>
    <row r="1064" spans="1:19" x14ac:dyDescent="0.25">
      <c r="A1064" s="20" t="str">
        <f>VLOOKUP('Customer Names'!A1064,'Customer Names'!A1064:A3399,1,FALSE)</f>
        <v>Id1063</v>
      </c>
      <c r="B1064" s="20" t="str">
        <f>VLOOKUP(Table6[[#This Row],[NAME]],Table6[NAME],1,FALSE)</f>
        <v>Gal</v>
      </c>
      <c r="C1064" s="11">
        <f>VLOOKUP(Table4[[#This Row],[BMI]],Table4[BMI],1,FALSE)</f>
        <v>27.645</v>
      </c>
      <c r="D1064" s="11">
        <f>VLOOKUP(Table4[[#This Row],[HBA1C]],Table4[HBA1C],1,FALSE)</f>
        <v>8.8699999999999992</v>
      </c>
      <c r="E1064" s="11" t="str">
        <f>VLOOKUP(Table4[[#This Row],[Any Transplants]],Table4[Any Transplants],1,FALSE)</f>
        <v>No</v>
      </c>
      <c r="F1064" s="11" t="str">
        <f>VLOOKUP(Table4[[#This Row],[Cancer history]],Table4[Cancer history],1,FALSE)</f>
        <v>No</v>
      </c>
      <c r="G1064" s="11" t="str">
        <f>VLOOKUP(Table4[[#This Row],[Smoker2]],Table4[Smoker2],1,FALSE)</f>
        <v>NO</v>
      </c>
      <c r="H1064" s="11" t="str">
        <f>VLOOKUP(Table4[[#This Row],[Heart Issues]],Table4[Heart Issues],1,FALSE)</f>
        <v>yes</v>
      </c>
      <c r="I1064" s="11">
        <f>VLOOKUP(Table4[[#This Row],[Number of Major Surgeries]],Table4[Number of Major Surgeries],1,FALSE)</f>
        <v>0</v>
      </c>
      <c r="J1064" s="11" t="str">
        <f>VLOOKUP('Medical Examinations'!M1064,'Medical Examinations'!M1064:M3398,1,FALSE)</f>
        <v>over weight</v>
      </c>
      <c r="K1064" s="11" t="str">
        <f>VLOOKUP('Medical Examinations'!N1064,'Medical Examinations'!N1064:N3398,1,FALSE)</f>
        <v>diabetes</v>
      </c>
      <c r="L1064" s="11" t="str">
        <f>VLOOKUP(Table3[[#This Row],[date of birth]],Table3[date of birth],1,FALSE)</f>
        <v>24-Sep-1977</v>
      </c>
      <c r="M1064" s="11">
        <f>VLOOKUP(Table3[[#This Row],[age]],Table3[age],1,FALSE)</f>
        <v>45</v>
      </c>
      <c r="N1064" s="65">
        <f>VLOOKUP(Table3[[#This Row],[charges2]],Table3[charges2],1,FALSE)</f>
        <v>8603.82</v>
      </c>
      <c r="O1064" s="11" t="str">
        <f>VLOOKUP(Table3[[#This Row],[HOSPITAL TIER2]],Table3[HOSPITAL TIER2],1,FALSE)</f>
        <v>tier - 2</v>
      </c>
      <c r="P1064" s="11" t="str">
        <f>VLOOKUP(Table3[[#This Row],[city tier2]],Table3[city tier2],1,FALSE)</f>
        <v>tier - 1</v>
      </c>
      <c r="Q1064" s="11" t="str">
        <f>VLOOKUP(Table3[[#This Row],[state id2]],Table3[state id2],1,FALSE)</f>
        <v>R1019</v>
      </c>
      <c r="R1064" s="11">
        <f t="shared" si="32"/>
        <v>1.0698007784959306E-3</v>
      </c>
      <c r="S1064" s="11">
        <f t="shared" si="33"/>
        <v>8.4838339654494638E-2</v>
      </c>
    </row>
    <row r="1065" spans="1:19" x14ac:dyDescent="0.25">
      <c r="A1065" s="20" t="str">
        <f>VLOOKUP('Customer Names'!A1065,'Customer Names'!A1065:A3400,1,FALSE)</f>
        <v>Id1064</v>
      </c>
      <c r="B1065" s="20" t="str">
        <f>VLOOKUP(Table6[[#This Row],[NAME]],Table6[NAME],1,FALSE)</f>
        <v>Anton</v>
      </c>
      <c r="C1065" s="11">
        <f>VLOOKUP(Table4[[#This Row],[BMI]],Table4[BMI],1,FALSE)</f>
        <v>34.43</v>
      </c>
      <c r="D1065" s="11">
        <f>VLOOKUP(Table4[[#This Row],[HBA1C]],Table4[HBA1C],1,FALSE)</f>
        <v>5.96</v>
      </c>
      <c r="E1065" s="11" t="str">
        <f>VLOOKUP(Table4[[#This Row],[Any Transplants]],Table4[Any Transplants],1,FALSE)</f>
        <v>No</v>
      </c>
      <c r="F1065" s="11" t="str">
        <f>VLOOKUP(Table4[[#This Row],[Cancer history]],Table4[Cancer history],1,FALSE)</f>
        <v>No</v>
      </c>
      <c r="G1065" s="11" t="str">
        <f>VLOOKUP(Table4[[#This Row],[Smoker2]],Table4[Smoker2],1,FALSE)</f>
        <v>NO</v>
      </c>
      <c r="H1065" s="11" t="str">
        <f>VLOOKUP(Table4[[#This Row],[Heart Issues]],Table4[Heart Issues],1,FALSE)</f>
        <v>yes</v>
      </c>
      <c r="I1065" s="11">
        <f>VLOOKUP(Table4[[#This Row],[Number of Major Surgeries]],Table4[Number of Major Surgeries],1,FALSE)</f>
        <v>2</v>
      </c>
      <c r="J1065" s="11" t="str">
        <f>VLOOKUP('Medical Examinations'!M1065,'Medical Examinations'!M1065:M3399,1,FALSE)</f>
        <v>obesity</v>
      </c>
      <c r="K1065" s="11" t="str">
        <f>VLOOKUP('Medical Examinations'!N1065,'Medical Examinations'!N1065:N3399,1,FALSE)</f>
        <v>prediabetes</v>
      </c>
      <c r="L1065" s="11" t="str">
        <f>VLOOKUP(Table3[[#This Row],[date of birth]],Table3[date of birth],1,FALSE)</f>
        <v>12-Nov-1977</v>
      </c>
      <c r="M1065" s="11">
        <f>VLOOKUP(Table3[[#This Row],[age]],Table3[age],1,FALSE)</f>
        <v>45</v>
      </c>
      <c r="N1065" s="65">
        <f>VLOOKUP(Table3[[#This Row],[charges2]],Table3[charges2],1,FALSE)</f>
        <v>8604.48</v>
      </c>
      <c r="O1065" s="11" t="str">
        <f>VLOOKUP(Table3[[#This Row],[HOSPITAL TIER2]],Table3[HOSPITAL TIER2],1,FALSE)</f>
        <v>tier - 3</v>
      </c>
      <c r="P1065" s="11" t="str">
        <f>VLOOKUP(Table3[[#This Row],[city tier2]],Table3[city tier2],1,FALSE)</f>
        <v>tier - 2</v>
      </c>
      <c r="Q1065" s="11" t="str">
        <f>VLOOKUP(Table3[[#This Row],[state id2]],Table3[state id2],1,FALSE)</f>
        <v>R1016</v>
      </c>
      <c r="R1065" s="11">
        <f t="shared" si="32"/>
        <v>1.0691696370065068E-3</v>
      </c>
      <c r="S1065" s="11">
        <f t="shared" si="33"/>
        <v>8.4906510991689679E-2</v>
      </c>
    </row>
    <row r="1066" spans="1:19" x14ac:dyDescent="0.25">
      <c r="A1066" s="20" t="str">
        <f>VLOOKUP('Customer Names'!A1066,'Customer Names'!A1066:A3401,1,FALSE)</f>
        <v>Id1065</v>
      </c>
      <c r="B1066" s="20" t="str">
        <f>VLOOKUP(Table6[[#This Row],[NAME]],Table6[NAME],1,FALSE)</f>
        <v>Yazmin</v>
      </c>
      <c r="C1066" s="11">
        <f>VLOOKUP(Table4[[#This Row],[BMI]],Table4[BMI],1,FALSE)</f>
        <v>39.6</v>
      </c>
      <c r="D1066" s="11">
        <f>VLOOKUP(Table4[[#This Row],[HBA1C]],Table4[HBA1C],1,FALSE)</f>
        <v>4.4400000000000004</v>
      </c>
      <c r="E1066" s="11" t="str">
        <f>VLOOKUP(Table4[[#This Row],[Any Transplants]],Table4[Any Transplants],1,FALSE)</f>
        <v>No</v>
      </c>
      <c r="F1066" s="11" t="str">
        <f>VLOOKUP(Table4[[#This Row],[Cancer history]],Table4[Cancer history],1,FALSE)</f>
        <v>Yes</v>
      </c>
      <c r="G1066" s="11" t="str">
        <f>VLOOKUP(Table4[[#This Row],[Smoker2]],Table4[Smoker2],1,FALSE)</f>
        <v>NO</v>
      </c>
      <c r="H1066" s="11" t="str">
        <f>VLOOKUP(Table4[[#This Row],[Heart Issues]],Table4[Heart Issues],1,FALSE)</f>
        <v>yes</v>
      </c>
      <c r="I1066" s="11">
        <f>VLOOKUP(Table4[[#This Row],[Number of Major Surgeries]],Table4[Number of Major Surgeries],1,FALSE)</f>
        <v>1</v>
      </c>
      <c r="J1066" s="11" t="str">
        <f>VLOOKUP('Medical Examinations'!M1066,'Medical Examinations'!M1066:M3400,1,FALSE)</f>
        <v>obesity</v>
      </c>
      <c r="K1066" s="11" t="str">
        <f>VLOOKUP('Medical Examinations'!N1066,'Medical Examinations'!N1066:N3400,1,FALSE)</f>
        <v>normal</v>
      </c>
      <c r="L1066" s="11" t="str">
        <f>VLOOKUP(Table3[[#This Row],[date of birth]],Table3[date of birth],1,FALSE)</f>
        <v>15-Oct-1977</v>
      </c>
      <c r="M1066" s="11">
        <f>VLOOKUP(Table3[[#This Row],[age]],Table3[age],1,FALSE)</f>
        <v>45</v>
      </c>
      <c r="N1066" s="65">
        <f>VLOOKUP(Table3[[#This Row],[charges2]],Table3[charges2],1,FALSE)</f>
        <v>8605.36</v>
      </c>
      <c r="O1066" s="11" t="str">
        <f>VLOOKUP(Table3[[#This Row],[HOSPITAL TIER2]],Table3[HOSPITAL TIER2],1,FALSE)</f>
        <v>tier - 2</v>
      </c>
      <c r="P1066" s="11" t="str">
        <f>VLOOKUP(Table3[[#This Row],[city tier2]],Table3[city tier2],1,FALSE)</f>
        <v>tier - 2</v>
      </c>
      <c r="Q1066" s="11" t="str">
        <f>VLOOKUP(Table3[[#This Row],[state id2]],Table3[state id2],1,FALSE)</f>
        <v>R1013</v>
      </c>
      <c r="R1066" s="11">
        <f t="shared" si="32"/>
        <v>1.0793083995417263E-3</v>
      </c>
      <c r="S1066" s="11">
        <f t="shared" si="33"/>
        <v>8.4905565236324962E-2</v>
      </c>
    </row>
    <row r="1067" spans="1:19" x14ac:dyDescent="0.25">
      <c r="A1067" s="20" t="str">
        <f>VLOOKUP('Customer Names'!A1067,'Customer Names'!A1067:A3402,1,FALSE)</f>
        <v>Id1066</v>
      </c>
      <c r="B1067" s="20" t="str">
        <f>VLOOKUP(Table6[[#This Row],[NAME]],Table6[NAME],1,FALSE)</f>
        <v>Florian</v>
      </c>
      <c r="C1067" s="11">
        <f>VLOOKUP(Table4[[#This Row],[BMI]],Table4[BMI],1,FALSE)</f>
        <v>22.1</v>
      </c>
      <c r="D1067" s="11">
        <f>VLOOKUP(Table4[[#This Row],[HBA1C]],Table4[HBA1C],1,FALSE)</f>
        <v>4.6500000000000004</v>
      </c>
      <c r="E1067" s="11" t="str">
        <f>VLOOKUP(Table4[[#This Row],[Any Transplants]],Table4[Any Transplants],1,FALSE)</f>
        <v>No</v>
      </c>
      <c r="F1067" s="11" t="str">
        <f>VLOOKUP(Table4[[#This Row],[Cancer history]],Table4[Cancer history],1,FALSE)</f>
        <v>No</v>
      </c>
      <c r="G1067" s="11" t="str">
        <f>VLOOKUP(Table4[[#This Row],[Smoker2]],Table4[Smoker2],1,FALSE)</f>
        <v>NO</v>
      </c>
      <c r="H1067" s="11" t="str">
        <f>VLOOKUP(Table4[[#This Row],[Heart Issues]],Table4[Heart Issues],1,FALSE)</f>
        <v>yes</v>
      </c>
      <c r="I1067" s="11">
        <f>VLOOKUP(Table4[[#This Row],[Number of Major Surgeries]],Table4[Number of Major Surgeries],1,FALSE)</f>
        <v>2</v>
      </c>
      <c r="J1067" s="11" t="str">
        <f>VLOOKUP('Medical Examinations'!M1067,'Medical Examinations'!M1067:M3401,1,FALSE)</f>
        <v>normal weight</v>
      </c>
      <c r="K1067" s="11" t="str">
        <f>VLOOKUP('Medical Examinations'!N1067,'Medical Examinations'!N1067:N3401,1,FALSE)</f>
        <v>normal</v>
      </c>
      <c r="L1067" s="11" t="str">
        <f>VLOOKUP(Table3[[#This Row],[date of birth]],Table3[date of birth],1,FALSE)</f>
        <v>17-Jul-1979</v>
      </c>
      <c r="M1067" s="11">
        <f>VLOOKUP(Table3[[#This Row],[age]],Table3[age],1,FALSE)</f>
        <v>43</v>
      </c>
      <c r="N1067" s="65">
        <f>VLOOKUP(Table3[[#This Row],[charges2]],Table3[charges2],1,FALSE)</f>
        <v>8606.2199999999993</v>
      </c>
      <c r="O1067" s="11" t="str">
        <f>VLOOKUP(Table3[[#This Row],[HOSPITAL TIER2]],Table3[HOSPITAL TIER2],1,FALSE)</f>
        <v>tier - 1</v>
      </c>
      <c r="P1067" s="11" t="str">
        <f>VLOOKUP(Table3[[#This Row],[city tier2]],Table3[city tier2],1,FALSE)</f>
        <v>tier - 2</v>
      </c>
      <c r="Q1067" s="11" t="str">
        <f>VLOOKUP(Table3[[#This Row],[state id2]],Table3[state id2],1,FALSE)</f>
        <v>R1014</v>
      </c>
      <c r="R1067" s="11">
        <f t="shared" si="32"/>
        <v>1.0981773265368892E-3</v>
      </c>
      <c r="S1067" s="11">
        <f t="shared" si="33"/>
        <v>8.4921385230548832E-2</v>
      </c>
    </row>
    <row r="1068" spans="1:19" x14ac:dyDescent="0.25">
      <c r="A1068" s="20" t="str">
        <f>VLOOKUP('Customer Names'!A1068,'Customer Names'!A1068:A3403,1,FALSE)</f>
        <v>Id1067</v>
      </c>
      <c r="B1068" s="20" t="str">
        <f>VLOOKUP(Table6[[#This Row],[NAME]],Table6[NAME],1,FALSE)</f>
        <v>Karen L</v>
      </c>
      <c r="C1068" s="11">
        <f>VLOOKUP(Table4[[#This Row],[BMI]],Table4[BMI],1,FALSE)</f>
        <v>33.25</v>
      </c>
      <c r="D1068" s="11">
        <f>VLOOKUP(Table4[[#This Row],[HBA1C]],Table4[HBA1C],1,FALSE)</f>
        <v>5.64</v>
      </c>
      <c r="E1068" s="11" t="str">
        <f>VLOOKUP(Table4[[#This Row],[Any Transplants]],Table4[Any Transplants],1,FALSE)</f>
        <v>No</v>
      </c>
      <c r="F1068" s="11" t="str">
        <f>VLOOKUP(Table4[[#This Row],[Cancer history]],Table4[Cancer history],1,FALSE)</f>
        <v>Yes</v>
      </c>
      <c r="G1068" s="11" t="str">
        <f>VLOOKUP(Table4[[#This Row],[Smoker2]],Table4[Smoker2],1,FALSE)</f>
        <v>NO</v>
      </c>
      <c r="H1068" s="11" t="str">
        <f>VLOOKUP(Table4[[#This Row],[Heart Issues]],Table4[Heart Issues],1,FALSE)</f>
        <v>yes</v>
      </c>
      <c r="I1068" s="11">
        <f>VLOOKUP(Table4[[#This Row],[Number of Major Surgeries]],Table4[Number of Major Surgeries],1,FALSE)</f>
        <v>1</v>
      </c>
      <c r="J1068" s="11" t="str">
        <f>VLOOKUP('Medical Examinations'!M1068,'Medical Examinations'!M1068:M3402,1,FALSE)</f>
        <v>obesity</v>
      </c>
      <c r="K1068" s="11" t="str">
        <f>VLOOKUP('Medical Examinations'!N1068,'Medical Examinations'!N1068:N3402,1,FALSE)</f>
        <v>normal</v>
      </c>
      <c r="L1068" s="11" t="str">
        <f>VLOOKUP(Table3[[#This Row],[date of birth]],Table3[date of birth],1,FALSE)</f>
        <v>2-Sep-1977</v>
      </c>
      <c r="M1068" s="11">
        <f>VLOOKUP(Table3[[#This Row],[age]],Table3[age],1,FALSE)</f>
        <v>45</v>
      </c>
      <c r="N1068" s="65">
        <f>VLOOKUP(Table3[[#This Row],[charges2]],Table3[charges2],1,FALSE)</f>
        <v>8615.2999999999993</v>
      </c>
      <c r="O1068" s="11" t="str">
        <f>VLOOKUP(Table3[[#This Row],[HOSPITAL TIER2]],Table3[HOSPITAL TIER2],1,FALSE)</f>
        <v>tier - 2</v>
      </c>
      <c r="P1068" s="11" t="str">
        <f>VLOOKUP(Table3[[#This Row],[city tier2]],Table3[city tier2],1,FALSE)</f>
        <v>tier - 3</v>
      </c>
      <c r="Q1068" s="11" t="str">
        <f>VLOOKUP(Table3[[#This Row],[state id2]],Table3[state id2],1,FALSE)</f>
        <v>R1011</v>
      </c>
      <c r="R1068" s="11">
        <f t="shared" si="32"/>
        <v>9.8912252813345455E-4</v>
      </c>
      <c r="S1068" s="11">
        <f t="shared" si="33"/>
        <v>8.4836352310852459E-2</v>
      </c>
    </row>
    <row r="1069" spans="1:19" x14ac:dyDescent="0.25">
      <c r="A1069" s="20" t="str">
        <f>VLOOKUP('Customer Names'!A1069,'Customer Names'!A1069:A3404,1,FALSE)</f>
        <v>Id1068</v>
      </c>
      <c r="B1069" s="20" t="str">
        <f>VLOOKUP(Table6[[#This Row],[NAME]],Table6[NAME],1,FALSE)</f>
        <v>Scott</v>
      </c>
      <c r="C1069" s="11">
        <f>VLOOKUP(Table4[[#This Row],[BMI]],Table4[BMI],1,FALSE)</f>
        <v>33.33</v>
      </c>
      <c r="D1069" s="11">
        <f>VLOOKUP(Table4[[#This Row],[HBA1C]],Table4[HBA1C],1,FALSE)</f>
        <v>10.19</v>
      </c>
      <c r="E1069" s="11" t="str">
        <f>VLOOKUP(Table4[[#This Row],[Any Transplants]],Table4[Any Transplants],1,FALSE)</f>
        <v>No</v>
      </c>
      <c r="F1069" s="11" t="str">
        <f>VLOOKUP(Table4[[#This Row],[Cancer history]],Table4[Cancer history],1,FALSE)</f>
        <v>No</v>
      </c>
      <c r="G1069" s="11" t="str">
        <f>VLOOKUP(Table4[[#This Row],[Smoker2]],Table4[Smoker2],1,FALSE)</f>
        <v>NO</v>
      </c>
      <c r="H1069" s="11" t="str">
        <f>VLOOKUP(Table4[[#This Row],[Heart Issues]],Table4[Heart Issues],1,FALSE)</f>
        <v>No</v>
      </c>
      <c r="I1069" s="11">
        <f>VLOOKUP(Table4[[#This Row],[Number of Major Surgeries]],Table4[Number of Major Surgeries],1,FALSE)</f>
        <v>0</v>
      </c>
      <c r="J1069" s="11" t="str">
        <f>VLOOKUP('Medical Examinations'!M1069,'Medical Examinations'!M1069:M3403,1,FALSE)</f>
        <v>obesity</v>
      </c>
      <c r="K1069" s="11" t="str">
        <f>VLOOKUP('Medical Examinations'!N1069,'Medical Examinations'!N1069:N3403,1,FALSE)</f>
        <v>diabetes</v>
      </c>
      <c r="L1069" s="11" t="str">
        <f>VLOOKUP(Table3[[#This Row],[date of birth]],Table3[date of birth],1,FALSE)</f>
        <v>3-Aug-1975</v>
      </c>
      <c r="M1069" s="11">
        <f>VLOOKUP(Table3[[#This Row],[age]],Table3[age],1,FALSE)</f>
        <v>47</v>
      </c>
      <c r="N1069" s="65">
        <f>VLOOKUP(Table3[[#This Row],[charges2]],Table3[charges2],1,FALSE)</f>
        <v>8627.5400000000009</v>
      </c>
      <c r="O1069" s="11" t="str">
        <f>VLOOKUP(Table3[[#This Row],[HOSPITAL TIER2]],Table3[HOSPITAL TIER2],1,FALSE)</f>
        <v>tier - 2</v>
      </c>
      <c r="P1069" s="11" t="str">
        <f>VLOOKUP(Table3[[#This Row],[city tier2]],Table3[city tier2],1,FALSE)</f>
        <v>tier - 2</v>
      </c>
      <c r="Q1069" s="11" t="str">
        <f>VLOOKUP(Table3[[#This Row],[state id2]],Table3[state id2],1,FALSE)</f>
        <v>R1017</v>
      </c>
      <c r="R1069" s="11">
        <f t="shared" si="32"/>
        <v>9.9743738336896927E-4</v>
      </c>
      <c r="S1069" s="11">
        <f t="shared" si="33"/>
        <v>8.4835888875175292E-2</v>
      </c>
    </row>
    <row r="1070" spans="1:19" x14ac:dyDescent="0.25">
      <c r="A1070" s="20" t="str">
        <f>VLOOKUP('Customer Names'!A1070,'Customer Names'!A1070:A3405,1,FALSE)</f>
        <v>Id1069</v>
      </c>
      <c r="B1070" s="20" t="str">
        <f>VLOOKUP(Table6[[#This Row],[NAME]],Table6[NAME],1,FALSE)</f>
        <v>Claire</v>
      </c>
      <c r="C1070" s="11">
        <f>VLOOKUP(Table4[[#This Row],[BMI]],Table4[BMI],1,FALSE)</f>
        <v>30.5</v>
      </c>
      <c r="D1070" s="11">
        <f>VLOOKUP(Table4[[#This Row],[HBA1C]],Table4[HBA1C],1,FALSE)</f>
        <v>10.79</v>
      </c>
      <c r="E1070" s="11" t="str">
        <f>VLOOKUP(Table4[[#This Row],[Any Transplants]],Table4[Any Transplants],1,FALSE)</f>
        <v>No</v>
      </c>
      <c r="F1070" s="11" t="str">
        <f>VLOOKUP(Table4[[#This Row],[Cancer history]],Table4[Cancer history],1,FALSE)</f>
        <v>No</v>
      </c>
      <c r="G1070" s="11" t="str">
        <f>VLOOKUP(Table4[[#This Row],[Smoker2]],Table4[Smoker2],1,FALSE)</f>
        <v>NO</v>
      </c>
      <c r="H1070" s="11" t="str">
        <f>VLOOKUP(Table4[[#This Row],[Heart Issues]],Table4[Heart Issues],1,FALSE)</f>
        <v>No</v>
      </c>
      <c r="I1070" s="11">
        <f>VLOOKUP(Table4[[#This Row],[Number of Major Surgeries]],Table4[Number of Major Surgeries],1,FALSE)</f>
        <v>0</v>
      </c>
      <c r="J1070" s="11" t="str">
        <f>VLOOKUP('Medical Examinations'!M1070,'Medical Examinations'!M1070:M3404,1,FALSE)</f>
        <v>obesity</v>
      </c>
      <c r="K1070" s="11" t="str">
        <f>VLOOKUP('Medical Examinations'!N1070,'Medical Examinations'!N1070:N3404,1,FALSE)</f>
        <v>diabetes</v>
      </c>
      <c r="L1070" s="11" t="str">
        <f>VLOOKUP(Table3[[#This Row],[date of birth]],Table3[date of birth],1,FALSE)</f>
        <v>21-Oct-1965</v>
      </c>
      <c r="M1070" s="11">
        <f>VLOOKUP(Table3[[#This Row],[age]],Table3[age],1,FALSE)</f>
        <v>57</v>
      </c>
      <c r="N1070" s="65">
        <f>VLOOKUP(Table3[[#This Row],[charges2]],Table3[charges2],1,FALSE)</f>
        <v>8665.09</v>
      </c>
      <c r="O1070" s="11" t="str">
        <f>VLOOKUP(Table3[[#This Row],[HOSPITAL TIER2]],Table3[HOSPITAL TIER2],1,FALSE)</f>
        <v>tier - 3</v>
      </c>
      <c r="P1070" s="11" t="str">
        <f>VLOOKUP(Table3[[#This Row],[city tier2]],Table3[city tier2],1,FALSE)</f>
        <v>tier - 2</v>
      </c>
      <c r="Q1070" s="11" t="str">
        <f>VLOOKUP(Table3[[#This Row],[state id2]],Table3[state id2],1,FALSE)</f>
        <v>R1012</v>
      </c>
      <c r="R1070" s="11">
        <f t="shared" si="32"/>
        <v>9.1674328162667513E-4</v>
      </c>
      <c r="S1070" s="11">
        <f t="shared" si="33"/>
        <v>8.4741741691057998E-2</v>
      </c>
    </row>
    <row r="1071" spans="1:19" x14ac:dyDescent="0.25">
      <c r="A1071" s="20" t="str">
        <f>VLOOKUP('Customer Names'!A1071,'Customer Names'!A1071:A3406,1,FALSE)</f>
        <v>Id1070</v>
      </c>
      <c r="B1071" s="20" t="str">
        <f>VLOOKUP(Table6[[#This Row],[NAME]],Table6[NAME],1,FALSE)</f>
        <v>Lynn M.</v>
      </c>
      <c r="C1071" s="11">
        <f>VLOOKUP(Table4[[#This Row],[BMI]],Table4[BMI],1,FALSE)</f>
        <v>30.3</v>
      </c>
      <c r="D1071" s="11">
        <f>VLOOKUP(Table4[[#This Row],[HBA1C]],Table4[HBA1C],1,FALSE)</f>
        <v>4.24</v>
      </c>
      <c r="E1071" s="11" t="str">
        <f>VLOOKUP(Table4[[#This Row],[Any Transplants]],Table4[Any Transplants],1,FALSE)</f>
        <v>No</v>
      </c>
      <c r="F1071" s="11" t="str">
        <f>VLOOKUP(Table4[[#This Row],[Cancer history]],Table4[Cancer history],1,FALSE)</f>
        <v>No</v>
      </c>
      <c r="G1071" s="11" t="str">
        <f>VLOOKUP(Table4[[#This Row],[Smoker2]],Table4[Smoker2],1,FALSE)</f>
        <v>NO</v>
      </c>
      <c r="H1071" s="11" t="str">
        <f>VLOOKUP(Table4[[#This Row],[Heart Issues]],Table4[Heart Issues],1,FALSE)</f>
        <v>No</v>
      </c>
      <c r="I1071" s="11">
        <f>VLOOKUP(Table4[[#This Row],[Number of Major Surgeries]],Table4[Number of Major Surgeries],1,FALSE)</f>
        <v>0</v>
      </c>
      <c r="J1071" s="11" t="str">
        <f>VLOOKUP('Medical Examinations'!M1071,'Medical Examinations'!M1071:M3405,1,FALSE)</f>
        <v>obesity</v>
      </c>
      <c r="K1071" s="11" t="str">
        <f>VLOOKUP('Medical Examinations'!N1071,'Medical Examinations'!N1071:N3405,1,FALSE)</f>
        <v>normal</v>
      </c>
      <c r="L1071" s="11" t="str">
        <f>VLOOKUP(Table3[[#This Row],[date of birth]],Table3[date of birth],1,FALSE)</f>
        <v>10-Aug-1969</v>
      </c>
      <c r="M1071" s="11">
        <f>VLOOKUP(Table3[[#This Row],[age]],Table3[age],1,FALSE)</f>
        <v>53</v>
      </c>
      <c r="N1071" s="65">
        <f>VLOOKUP(Table3[[#This Row],[charges2]],Table3[charges2],1,FALSE)</f>
        <v>8665.14</v>
      </c>
      <c r="O1071" s="11" t="str">
        <f>VLOOKUP(Table3[[#This Row],[HOSPITAL TIER2]],Table3[HOSPITAL TIER2],1,FALSE)</f>
        <v>tier - 2</v>
      </c>
      <c r="P1071" s="11" t="str">
        <f>VLOOKUP(Table3[[#This Row],[city tier2]],Table3[city tier2],1,FALSE)</f>
        <v>tier - 3</v>
      </c>
      <c r="Q1071" s="11" t="str">
        <f>VLOOKUP(Table3[[#This Row],[state id2]],Table3[state id2],1,FALSE)</f>
        <v>R1013</v>
      </c>
      <c r="R1071" s="11">
        <f t="shared" si="32"/>
        <v>6.7174761522493349E-4</v>
      </c>
      <c r="S1071" s="11">
        <f t="shared" si="33"/>
        <v>8.3302252149874301E-2</v>
      </c>
    </row>
    <row r="1072" spans="1:19" x14ac:dyDescent="0.25">
      <c r="A1072" s="20" t="str">
        <f>VLOOKUP('Customer Names'!A1072,'Customer Names'!A1072:A3407,1,FALSE)</f>
        <v>Id1071</v>
      </c>
      <c r="B1072" s="20" t="str">
        <f>VLOOKUP(Table6[[#This Row],[NAME]],Table6[NAME],1,FALSE)</f>
        <v>Sharon</v>
      </c>
      <c r="C1072" s="11">
        <f>VLOOKUP(Table4[[#This Row],[BMI]],Table4[BMI],1,FALSE)</f>
        <v>26.22</v>
      </c>
      <c r="D1072" s="11">
        <f>VLOOKUP(Table4[[#This Row],[HBA1C]],Table4[HBA1C],1,FALSE)</f>
        <v>5.83</v>
      </c>
      <c r="E1072" s="11" t="str">
        <f>VLOOKUP(Table4[[#This Row],[Any Transplants]],Table4[Any Transplants],1,FALSE)</f>
        <v>No</v>
      </c>
      <c r="F1072" s="11" t="str">
        <f>VLOOKUP(Table4[[#This Row],[Cancer history]],Table4[Cancer history],1,FALSE)</f>
        <v>No</v>
      </c>
      <c r="G1072" s="11" t="str">
        <f>VLOOKUP(Table4[[#This Row],[Smoker2]],Table4[Smoker2],1,FALSE)</f>
        <v>NO</v>
      </c>
      <c r="H1072" s="11" t="str">
        <f>VLOOKUP(Table4[[#This Row],[Heart Issues]],Table4[Heart Issues],1,FALSE)</f>
        <v>No</v>
      </c>
      <c r="I1072" s="11">
        <f>VLOOKUP(Table4[[#This Row],[Number of Major Surgeries]],Table4[Number of Major Surgeries],1,FALSE)</f>
        <v>2</v>
      </c>
      <c r="J1072" s="11" t="str">
        <f>VLOOKUP('Medical Examinations'!M1072,'Medical Examinations'!M1072:M3406,1,FALSE)</f>
        <v>over weight</v>
      </c>
      <c r="K1072" s="11" t="str">
        <f>VLOOKUP('Medical Examinations'!N1072,'Medical Examinations'!N1072:N3406,1,FALSE)</f>
        <v>prediabetes</v>
      </c>
      <c r="L1072" s="11" t="str">
        <f>VLOOKUP(Table3[[#This Row],[date of birth]],Table3[date of birth],1,FALSE)</f>
        <v>16-Aug-1974</v>
      </c>
      <c r="M1072" s="11">
        <f>VLOOKUP(Table3[[#This Row],[age]],Table3[age],1,FALSE)</f>
        <v>48</v>
      </c>
      <c r="N1072" s="65">
        <f>VLOOKUP(Table3[[#This Row],[charges2]],Table3[charges2],1,FALSE)</f>
        <v>8671.19</v>
      </c>
      <c r="O1072" s="11" t="str">
        <f>VLOOKUP(Table3[[#This Row],[HOSPITAL TIER2]],Table3[HOSPITAL TIER2],1,FALSE)</f>
        <v>tier - 2</v>
      </c>
      <c r="P1072" s="11" t="str">
        <f>VLOOKUP(Table3[[#This Row],[city tier2]],Table3[city tier2],1,FALSE)</f>
        <v>tier - 1</v>
      </c>
      <c r="Q1072" s="11" t="str">
        <f>VLOOKUP(Table3[[#This Row],[state id2]],Table3[state id2],1,FALSE)</f>
        <v>R1012</v>
      </c>
      <c r="R1072" s="11">
        <f t="shared" si="32"/>
        <v>5.2242930994902774E-4</v>
      </c>
      <c r="S1072" s="11">
        <f t="shared" si="33"/>
        <v>8.3825669268473624E-2</v>
      </c>
    </row>
    <row r="1073" spans="1:19" x14ac:dyDescent="0.25">
      <c r="A1073" s="20" t="str">
        <f>VLOOKUP('Customer Names'!A1073,'Customer Names'!A1073:A3408,1,FALSE)</f>
        <v>Id1072</v>
      </c>
      <c r="B1073" s="20" t="str">
        <f>VLOOKUP(Table6[[#This Row],[NAME]],Table6[NAME],1,FALSE)</f>
        <v>.  Candice</v>
      </c>
      <c r="C1073" s="11">
        <f>VLOOKUP(Table4[[#This Row],[BMI]],Table4[BMI],1,FALSE)</f>
        <v>29.99</v>
      </c>
      <c r="D1073" s="11">
        <f>VLOOKUP(Table4[[#This Row],[HBA1C]],Table4[HBA1C],1,FALSE)</f>
        <v>11.85</v>
      </c>
      <c r="E1073" s="11" t="str">
        <f>VLOOKUP(Table4[[#This Row],[Any Transplants]],Table4[Any Transplants],1,FALSE)</f>
        <v>No</v>
      </c>
      <c r="F1073" s="11" t="str">
        <f>VLOOKUP(Table4[[#This Row],[Cancer history]],Table4[Cancer history],1,FALSE)</f>
        <v>No</v>
      </c>
      <c r="G1073" s="11" t="str">
        <f>VLOOKUP(Table4[[#This Row],[Smoker2]],Table4[Smoker2],1,FALSE)</f>
        <v>NO</v>
      </c>
      <c r="H1073" s="11" t="str">
        <f>VLOOKUP(Table4[[#This Row],[Heart Issues]],Table4[Heart Issues],1,FALSE)</f>
        <v>No</v>
      </c>
      <c r="I1073" s="11">
        <f>VLOOKUP(Table4[[#This Row],[Number of Major Surgeries]],Table4[Number of Major Surgeries],1,FALSE)</f>
        <v>0</v>
      </c>
      <c r="J1073" s="11" t="str">
        <f>VLOOKUP('Medical Examinations'!M1073,'Medical Examinations'!M1073:M3407,1,FALSE)</f>
        <v>obesity</v>
      </c>
      <c r="K1073" s="11" t="str">
        <f>VLOOKUP('Medical Examinations'!N1073,'Medical Examinations'!N1073:N3407,1,FALSE)</f>
        <v>diabetes</v>
      </c>
      <c r="L1073" s="11" t="str">
        <f>VLOOKUP(Table3[[#This Row],[date of birth]],Table3[date of birth],1,FALSE)</f>
        <v>11-Oct-1973</v>
      </c>
      <c r="M1073" s="11">
        <f>VLOOKUP(Table3[[#This Row],[age]],Table3[age],1,FALSE)</f>
        <v>49</v>
      </c>
      <c r="N1073" s="65">
        <f>VLOOKUP(Table3[[#This Row],[charges2]],Table3[charges2],1,FALSE)</f>
        <v>8688.86</v>
      </c>
      <c r="O1073" s="11" t="str">
        <f>VLOOKUP(Table3[[#This Row],[HOSPITAL TIER2]],Table3[HOSPITAL TIER2],1,FALSE)</f>
        <v>tier - 2</v>
      </c>
      <c r="P1073" s="11" t="str">
        <f>VLOOKUP(Table3[[#This Row],[city tier2]],Table3[city tier2],1,FALSE)</f>
        <v>tier - 1</v>
      </c>
      <c r="Q1073" s="11" t="str">
        <f>VLOOKUP(Table3[[#This Row],[state id2]],Table3[state id2],1,FALSE)</f>
        <v>R1017</v>
      </c>
      <c r="R1073" s="11">
        <f t="shared" si="32"/>
        <v>5.6580093166713709E-4</v>
      </c>
      <c r="S1073" s="11">
        <f t="shared" si="33"/>
        <v>8.3865171790777959E-2</v>
      </c>
    </row>
    <row r="1074" spans="1:19" x14ac:dyDescent="0.25">
      <c r="A1074" s="20" t="str">
        <f>VLOOKUP('Customer Names'!A1074,'Customer Names'!A1074:A3409,1,FALSE)</f>
        <v>Id1073</v>
      </c>
      <c r="B1074" s="20" t="str">
        <f>VLOOKUP(Table6[[#This Row],[NAME]],Table6[NAME],1,FALSE)</f>
        <v>Jennifer D</v>
      </c>
      <c r="C1074" s="11">
        <f>VLOOKUP(Table4[[#This Row],[BMI]],Table4[BMI],1,FALSE)</f>
        <v>36.380000000000003</v>
      </c>
      <c r="D1074" s="11">
        <f>VLOOKUP(Table4[[#This Row],[HBA1C]],Table4[HBA1C],1,FALSE)</f>
        <v>5.98</v>
      </c>
      <c r="E1074" s="11" t="str">
        <f>VLOOKUP(Table4[[#This Row],[Any Transplants]],Table4[Any Transplants],1,FALSE)</f>
        <v>No</v>
      </c>
      <c r="F1074" s="11" t="str">
        <f>VLOOKUP(Table4[[#This Row],[Cancer history]],Table4[Cancer history],1,FALSE)</f>
        <v>No</v>
      </c>
      <c r="G1074" s="11" t="str">
        <f>VLOOKUP(Table4[[#This Row],[Smoker2]],Table4[Smoker2],1,FALSE)</f>
        <v>NO</v>
      </c>
      <c r="H1074" s="11" t="str">
        <f>VLOOKUP(Table4[[#This Row],[Heart Issues]],Table4[Heart Issues],1,FALSE)</f>
        <v>No</v>
      </c>
      <c r="I1074" s="11">
        <f>VLOOKUP(Table4[[#This Row],[Number of Major Surgeries]],Table4[Number of Major Surgeries],1,FALSE)</f>
        <v>1</v>
      </c>
      <c r="J1074" s="11" t="str">
        <f>VLOOKUP('Medical Examinations'!M1074,'Medical Examinations'!M1074:M3408,1,FALSE)</f>
        <v>obesity</v>
      </c>
      <c r="K1074" s="11" t="str">
        <f>VLOOKUP('Medical Examinations'!N1074,'Medical Examinations'!N1074:N3408,1,FALSE)</f>
        <v>prediabetes</v>
      </c>
      <c r="L1074" s="11" t="str">
        <f>VLOOKUP(Table3[[#This Row],[date of birth]],Table3[date of birth],1,FALSE)</f>
        <v>28-Oct-1980</v>
      </c>
      <c r="M1074" s="11">
        <f>VLOOKUP(Table3[[#This Row],[age]],Table3[age],1,FALSE)</f>
        <v>42</v>
      </c>
      <c r="N1074" s="65">
        <f>VLOOKUP(Table3[[#This Row],[charges2]],Table3[charges2],1,FALSE)</f>
        <v>8701.84</v>
      </c>
      <c r="O1074" s="11" t="str">
        <f>VLOOKUP(Table3[[#This Row],[HOSPITAL TIER2]],Table3[HOSPITAL TIER2],1,FALSE)</f>
        <v>tier - 2</v>
      </c>
      <c r="P1074" s="11" t="str">
        <f>VLOOKUP(Table3[[#This Row],[city tier2]],Table3[city tier2],1,FALSE)</f>
        <v>tier - 3</v>
      </c>
      <c r="Q1074" s="11" t="str">
        <f>VLOOKUP(Table3[[#This Row],[state id2]],Table3[state id2],1,FALSE)</f>
        <v>R1021</v>
      </c>
      <c r="R1074" s="11">
        <f t="shared" si="32"/>
        <v>5.0262882540621969E-4</v>
      </c>
      <c r="S1074" s="11">
        <f t="shared" si="33"/>
        <v>8.3459201724636056E-2</v>
      </c>
    </row>
    <row r="1075" spans="1:19" x14ac:dyDescent="0.25">
      <c r="A1075" s="20" t="str">
        <f>VLOOKUP('Customer Names'!A1075,'Customer Names'!A1075:A3410,1,FALSE)</f>
        <v>Id1074</v>
      </c>
      <c r="B1075" s="20" t="str">
        <f>VLOOKUP(Table6[[#This Row],[NAME]],Table6[NAME],1,FALSE)</f>
        <v>Eric</v>
      </c>
      <c r="C1075" s="11">
        <f>VLOOKUP(Table4[[#This Row],[BMI]],Table4[BMI],1,FALSE)</f>
        <v>31.16</v>
      </c>
      <c r="D1075" s="11">
        <f>VLOOKUP(Table4[[#This Row],[HBA1C]],Table4[HBA1C],1,FALSE)</f>
        <v>4.26</v>
      </c>
      <c r="E1075" s="11" t="str">
        <f>VLOOKUP(Table4[[#This Row],[Any Transplants]],Table4[Any Transplants],1,FALSE)</f>
        <v>No</v>
      </c>
      <c r="F1075" s="11" t="str">
        <f>VLOOKUP(Table4[[#This Row],[Cancer history]],Table4[Cancer history],1,FALSE)</f>
        <v>Yes</v>
      </c>
      <c r="G1075" s="11" t="str">
        <f>VLOOKUP(Table4[[#This Row],[Smoker2]],Table4[Smoker2],1,FALSE)</f>
        <v>NO</v>
      </c>
      <c r="H1075" s="11" t="str">
        <f>VLOOKUP(Table4[[#This Row],[Heart Issues]],Table4[Heart Issues],1,FALSE)</f>
        <v>yes</v>
      </c>
      <c r="I1075" s="11">
        <f>VLOOKUP(Table4[[#This Row],[Number of Major Surgeries]],Table4[Number of Major Surgeries],1,FALSE)</f>
        <v>1</v>
      </c>
      <c r="J1075" s="11" t="str">
        <f>VLOOKUP('Medical Examinations'!M1075,'Medical Examinations'!M1075:M3409,1,FALSE)</f>
        <v>obesity</v>
      </c>
      <c r="K1075" s="11" t="str">
        <f>VLOOKUP('Medical Examinations'!N1075,'Medical Examinations'!N1075:N3409,1,FALSE)</f>
        <v>normal</v>
      </c>
      <c r="L1075" s="11" t="str">
        <f>VLOOKUP(Table3[[#This Row],[date of birth]],Table3[date of birth],1,FALSE)</f>
        <v>25-Jun-1973</v>
      </c>
      <c r="M1075" s="11">
        <f>VLOOKUP(Table3[[#This Row],[age]],Table3[age],1,FALSE)</f>
        <v>49</v>
      </c>
      <c r="N1075" s="65">
        <f>VLOOKUP(Table3[[#This Row],[charges2]],Table3[charges2],1,FALSE)</f>
        <v>8703.4599999999991</v>
      </c>
      <c r="O1075" s="11" t="str">
        <f>VLOOKUP(Table3[[#This Row],[HOSPITAL TIER2]],Table3[HOSPITAL TIER2],1,FALSE)</f>
        <v>tier - 3</v>
      </c>
      <c r="P1075" s="11" t="str">
        <f>VLOOKUP(Table3[[#This Row],[city tier2]],Table3[city tier2],1,FALSE)</f>
        <v>tier - 3</v>
      </c>
      <c r="Q1075" s="11" t="str">
        <f>VLOOKUP(Table3[[#This Row],[state id2]],Table3[state id2],1,FALSE)</f>
        <v>R1011</v>
      </c>
      <c r="R1075" s="11">
        <f t="shared" si="32"/>
        <v>7.2573788038915259E-4</v>
      </c>
      <c r="S1075" s="11">
        <f t="shared" si="33"/>
        <v>8.3435907304136428E-2</v>
      </c>
    </row>
    <row r="1076" spans="1:19" x14ac:dyDescent="0.25">
      <c r="A1076" s="20" t="str">
        <f>VLOOKUP('Customer Names'!A1076,'Customer Names'!A1076:A3411,1,FALSE)</f>
        <v>Id1075</v>
      </c>
      <c r="B1076" s="20" t="str">
        <f>VLOOKUP(Table6[[#This Row],[NAME]],Table6[NAME],1,FALSE)</f>
        <v>Bryan</v>
      </c>
      <c r="C1076" s="11">
        <f>VLOOKUP(Table4[[#This Row],[BMI]],Table4[BMI],1,FALSE)</f>
        <v>25.55</v>
      </c>
      <c r="D1076" s="11">
        <f>VLOOKUP(Table4[[#This Row],[HBA1C]],Table4[HBA1C],1,FALSE)</f>
        <v>4.96</v>
      </c>
      <c r="E1076" s="11" t="str">
        <f>VLOOKUP(Table4[[#This Row],[Any Transplants]],Table4[Any Transplants],1,FALSE)</f>
        <v>No</v>
      </c>
      <c r="F1076" s="11" t="str">
        <f>VLOOKUP(Table4[[#This Row],[Cancer history]],Table4[Cancer history],1,FALSE)</f>
        <v>No</v>
      </c>
      <c r="G1076" s="11" t="str">
        <f>VLOOKUP(Table4[[#This Row],[Smoker2]],Table4[Smoker2],1,FALSE)</f>
        <v>NO</v>
      </c>
      <c r="H1076" s="11" t="str">
        <f>VLOOKUP(Table4[[#This Row],[Heart Issues]],Table4[Heart Issues],1,FALSE)</f>
        <v>yes</v>
      </c>
      <c r="I1076" s="11">
        <f>VLOOKUP(Table4[[#This Row],[Number of Major Surgeries]],Table4[Number of Major Surgeries],1,FALSE)</f>
        <v>1</v>
      </c>
      <c r="J1076" s="11" t="str">
        <f>VLOOKUP('Medical Examinations'!M1076,'Medical Examinations'!M1076:M3410,1,FALSE)</f>
        <v>over weight</v>
      </c>
      <c r="K1076" s="11" t="str">
        <f>VLOOKUP('Medical Examinations'!N1076,'Medical Examinations'!N1076:N3410,1,FALSE)</f>
        <v>normal</v>
      </c>
      <c r="L1076" s="11" t="str">
        <f>VLOOKUP(Table3[[#This Row],[date of birth]],Table3[date of birth],1,FALSE)</f>
        <v>17-Jun-1976</v>
      </c>
      <c r="M1076" s="11">
        <f>VLOOKUP(Table3[[#This Row],[age]],Table3[age],1,FALSE)</f>
        <v>46</v>
      </c>
      <c r="N1076" s="65">
        <f>VLOOKUP(Table3[[#This Row],[charges2]],Table3[charges2],1,FALSE)</f>
        <v>8733.23</v>
      </c>
      <c r="O1076" s="11" t="str">
        <f>VLOOKUP(Table3[[#This Row],[HOSPITAL TIER2]],Table3[HOSPITAL TIER2],1,FALSE)</f>
        <v>tier - 2</v>
      </c>
      <c r="P1076" s="11" t="str">
        <f>VLOOKUP(Table3[[#This Row],[city tier2]],Table3[city tier2],1,FALSE)</f>
        <v>tier - 3</v>
      </c>
      <c r="Q1076" s="11" t="str">
        <f>VLOOKUP(Table3[[#This Row],[state id2]],Table3[state id2],1,FALSE)</f>
        <v>R1012</v>
      </c>
      <c r="R1076" s="11">
        <f t="shared" si="32"/>
        <v>6.2441846402921789E-4</v>
      </c>
      <c r="S1076" s="11">
        <f t="shared" si="33"/>
        <v>8.3703022407711297E-2</v>
      </c>
    </row>
    <row r="1077" spans="1:19" x14ac:dyDescent="0.25">
      <c r="A1077" s="20" t="str">
        <f>VLOOKUP('Customer Names'!A1077,'Customer Names'!A1077:A3412,1,FALSE)</f>
        <v>Id1076</v>
      </c>
      <c r="B1077" s="20" t="str">
        <f>VLOOKUP(Table6[[#This Row],[NAME]],Table6[NAME],1,FALSE)</f>
        <v>Devon R.</v>
      </c>
      <c r="C1077" s="11">
        <f>VLOOKUP(Table4[[#This Row],[BMI]],Table4[BMI],1,FALSE)</f>
        <v>28.77</v>
      </c>
      <c r="D1077" s="11">
        <f>VLOOKUP(Table4[[#This Row],[HBA1C]],Table4[HBA1C],1,FALSE)</f>
        <v>4</v>
      </c>
      <c r="E1077" s="11" t="str">
        <f>VLOOKUP(Table4[[#This Row],[Any Transplants]],Table4[Any Transplants],1,FALSE)</f>
        <v>No</v>
      </c>
      <c r="F1077" s="11" t="str">
        <f>VLOOKUP(Table4[[#This Row],[Cancer history]],Table4[Cancer history],1,FALSE)</f>
        <v>No</v>
      </c>
      <c r="G1077" s="11" t="str">
        <f>VLOOKUP(Table4[[#This Row],[Smoker2]],Table4[Smoker2],1,FALSE)</f>
        <v>NO</v>
      </c>
      <c r="H1077" s="11" t="str">
        <f>VLOOKUP(Table4[[#This Row],[Heart Issues]],Table4[Heart Issues],1,FALSE)</f>
        <v>yes</v>
      </c>
      <c r="I1077" s="11">
        <f>VLOOKUP(Table4[[#This Row],[Number of Major Surgeries]],Table4[Number of Major Surgeries],1,FALSE)</f>
        <v>0</v>
      </c>
      <c r="J1077" s="11" t="str">
        <f>VLOOKUP('Medical Examinations'!M1077,'Medical Examinations'!M1077:M3411,1,FALSE)</f>
        <v>over weight</v>
      </c>
      <c r="K1077" s="11" t="str">
        <f>VLOOKUP('Medical Examinations'!N1077,'Medical Examinations'!N1077:N3411,1,FALSE)</f>
        <v>normal</v>
      </c>
      <c r="L1077" s="11" t="str">
        <f>VLOOKUP(Table3[[#This Row],[date of birth]],Table3[date of birth],1,FALSE)</f>
        <v>23-Aug-1999</v>
      </c>
      <c r="M1077" s="11">
        <f>VLOOKUP(Table3[[#This Row],[age]],Table3[age],1,FALSE)</f>
        <v>23</v>
      </c>
      <c r="N1077" s="65">
        <f>VLOOKUP(Table3[[#This Row],[charges2]],Table3[charges2],1,FALSE)</f>
        <v>8747.68</v>
      </c>
      <c r="O1077" s="11" t="str">
        <f>VLOOKUP(Table3[[#This Row],[HOSPITAL TIER2]],Table3[HOSPITAL TIER2],1,FALSE)</f>
        <v>tier - 2</v>
      </c>
      <c r="P1077" s="11" t="str">
        <f>VLOOKUP(Table3[[#This Row],[city tier2]],Table3[city tier2],1,FALSE)</f>
        <v>tier - 3</v>
      </c>
      <c r="Q1077" s="11" t="str">
        <f>VLOOKUP(Table3[[#This Row],[state id2]],Table3[state id2],1,FALSE)</f>
        <v>R1011</v>
      </c>
      <c r="R1077" s="11">
        <f t="shared" si="32"/>
        <v>6.4194877210019968E-4</v>
      </c>
      <c r="S1077" s="11">
        <f t="shared" si="33"/>
        <v>8.3749299542203059E-2</v>
      </c>
    </row>
    <row r="1078" spans="1:19" x14ac:dyDescent="0.25">
      <c r="A1078" s="20" t="str">
        <f>VLOOKUP('Customer Names'!A1078,'Customer Names'!A1078:A3413,1,FALSE)</f>
        <v>Id1077</v>
      </c>
      <c r="B1078" s="20" t="str">
        <f>VLOOKUP(Table6[[#This Row],[NAME]],Table6[NAME],1,FALSE)</f>
        <v>Elena</v>
      </c>
      <c r="C1078" s="11">
        <f>VLOOKUP(Table4[[#This Row],[BMI]],Table4[BMI],1,FALSE)</f>
        <v>23.14</v>
      </c>
      <c r="D1078" s="11">
        <f>VLOOKUP(Table4[[#This Row],[HBA1C]],Table4[HBA1C],1,FALSE)</f>
        <v>4.1500000000000004</v>
      </c>
      <c r="E1078" s="11" t="str">
        <f>VLOOKUP(Table4[[#This Row],[Any Transplants]],Table4[Any Transplants],1,FALSE)</f>
        <v>No</v>
      </c>
      <c r="F1078" s="11" t="str">
        <f>VLOOKUP(Table4[[#This Row],[Cancer history]],Table4[Cancer history],1,FALSE)</f>
        <v>No</v>
      </c>
      <c r="G1078" s="11" t="str">
        <f>VLOOKUP(Table4[[#This Row],[Smoker2]],Table4[Smoker2],1,FALSE)</f>
        <v>NO</v>
      </c>
      <c r="H1078" s="11" t="str">
        <f>VLOOKUP(Table4[[#This Row],[Heart Issues]],Table4[Heart Issues],1,FALSE)</f>
        <v>yes</v>
      </c>
      <c r="I1078" s="11">
        <f>VLOOKUP(Table4[[#This Row],[Number of Major Surgeries]],Table4[Number of Major Surgeries],1,FALSE)</f>
        <v>1</v>
      </c>
      <c r="J1078" s="11" t="str">
        <f>VLOOKUP('Medical Examinations'!M1078,'Medical Examinations'!M1078:M3412,1,FALSE)</f>
        <v>normal weight</v>
      </c>
      <c r="K1078" s="11" t="str">
        <f>VLOOKUP('Medical Examinations'!N1078,'Medical Examinations'!N1078:N3412,1,FALSE)</f>
        <v>normal</v>
      </c>
      <c r="L1078" s="11" t="str">
        <f>VLOOKUP(Table3[[#This Row],[date of birth]],Table3[date of birth],1,FALSE)</f>
        <v>9-Sep-1969</v>
      </c>
      <c r="M1078" s="11">
        <f>VLOOKUP(Table3[[#This Row],[age]],Table3[age],1,FALSE)</f>
        <v>53</v>
      </c>
      <c r="N1078" s="65">
        <f>VLOOKUP(Table3[[#This Row],[charges2]],Table3[charges2],1,FALSE)</f>
        <v>8760.1200000000008</v>
      </c>
      <c r="O1078" s="11" t="str">
        <f>VLOOKUP(Table3[[#This Row],[HOSPITAL TIER2]],Table3[HOSPITAL TIER2],1,FALSE)</f>
        <v>tier - 2</v>
      </c>
      <c r="P1078" s="11" t="str">
        <f>VLOOKUP(Table3[[#This Row],[city tier2]],Table3[city tier2],1,FALSE)</f>
        <v>tier - 1</v>
      </c>
      <c r="Q1078" s="11" t="str">
        <f>VLOOKUP(Table3[[#This Row],[state id2]],Table3[state id2],1,FALSE)</f>
        <v>R1013</v>
      </c>
      <c r="R1078" s="11">
        <f t="shared" si="32"/>
        <v>7.8187817309030398E-4</v>
      </c>
      <c r="S1078" s="11">
        <f t="shared" si="33"/>
        <v>8.2363978971859764E-2</v>
      </c>
    </row>
    <row r="1079" spans="1:19" x14ac:dyDescent="0.25">
      <c r="A1079" s="20" t="str">
        <f>VLOOKUP('Customer Names'!A1079,'Customer Names'!A1079:A3414,1,FALSE)</f>
        <v>Id1078</v>
      </c>
      <c r="B1079" s="20" t="str">
        <f>VLOOKUP(Table6[[#This Row],[NAME]],Table6[NAME],1,FALSE)</f>
        <v>Chris</v>
      </c>
      <c r="C1079" s="11">
        <f>VLOOKUP(Table4[[#This Row],[BMI]],Table4[BMI],1,FALSE)</f>
        <v>39.6</v>
      </c>
      <c r="D1079" s="11">
        <f>VLOOKUP(Table4[[#This Row],[HBA1C]],Table4[HBA1C],1,FALSE)</f>
        <v>11.36</v>
      </c>
      <c r="E1079" s="11" t="str">
        <f>VLOOKUP(Table4[[#This Row],[Any Transplants]],Table4[Any Transplants],1,FALSE)</f>
        <v>No</v>
      </c>
      <c r="F1079" s="11" t="str">
        <f>VLOOKUP(Table4[[#This Row],[Cancer history]],Table4[Cancer history],1,FALSE)</f>
        <v>No</v>
      </c>
      <c r="G1079" s="11" t="str">
        <f>VLOOKUP(Table4[[#This Row],[Smoker2]],Table4[Smoker2],1,FALSE)</f>
        <v>NO</v>
      </c>
      <c r="H1079" s="11" t="str">
        <f>VLOOKUP(Table4[[#This Row],[Heart Issues]],Table4[Heart Issues],1,FALSE)</f>
        <v>No</v>
      </c>
      <c r="I1079" s="11">
        <f>VLOOKUP(Table4[[#This Row],[Number of Major Surgeries]],Table4[Number of Major Surgeries],1,FALSE)</f>
        <v>0</v>
      </c>
      <c r="J1079" s="11" t="str">
        <f>VLOOKUP('Medical Examinations'!M1079,'Medical Examinations'!M1079:M3413,1,FALSE)</f>
        <v>obesity</v>
      </c>
      <c r="K1079" s="11" t="str">
        <f>VLOOKUP('Medical Examinations'!N1079,'Medical Examinations'!N1079:N3413,1,FALSE)</f>
        <v>diabetes</v>
      </c>
      <c r="L1079" s="11" t="str">
        <f>VLOOKUP(Table3[[#This Row],[date of birth]],Table3[date of birth],1,FALSE)</f>
        <v>6-Sep-1974</v>
      </c>
      <c r="M1079" s="11">
        <f>VLOOKUP(Table3[[#This Row],[age]],Table3[age],1,FALSE)</f>
        <v>48</v>
      </c>
      <c r="N1079" s="65">
        <f>VLOOKUP(Table3[[#This Row],[charges2]],Table3[charges2],1,FALSE)</f>
        <v>8765.25</v>
      </c>
      <c r="O1079" s="11" t="str">
        <f>VLOOKUP(Table3[[#This Row],[HOSPITAL TIER2]],Table3[HOSPITAL TIER2],1,FALSE)</f>
        <v>tier - 2</v>
      </c>
      <c r="P1079" s="11" t="str">
        <f>VLOOKUP(Table3[[#This Row],[city tier2]],Table3[city tier2],1,FALSE)</f>
        <v>tier - 3</v>
      </c>
      <c r="Q1079" s="11" t="str">
        <f>VLOOKUP(Table3[[#This Row],[state id2]],Table3[state id2],1,FALSE)</f>
        <v>R1012</v>
      </c>
      <c r="R1079" s="11">
        <f t="shared" si="32"/>
        <v>1.1052958277631888E-3</v>
      </c>
      <c r="S1079" s="11">
        <f t="shared" si="33"/>
        <v>8.2914721503869082E-2</v>
      </c>
    </row>
    <row r="1080" spans="1:19" x14ac:dyDescent="0.25">
      <c r="A1080" s="20" t="str">
        <f>VLOOKUP('Customer Names'!A1080,'Customer Names'!A1080:A3415,1,FALSE)</f>
        <v>Id1079</v>
      </c>
      <c r="B1080" s="20" t="str">
        <f>VLOOKUP(Table6[[#This Row],[NAME]],Table6[NAME],1,FALSE)</f>
        <v>Bert</v>
      </c>
      <c r="C1080" s="11">
        <f>VLOOKUP(Table4[[#This Row],[BMI]],Table4[BMI],1,FALSE)</f>
        <v>29.2</v>
      </c>
      <c r="D1080" s="11">
        <f>VLOOKUP(Table4[[#This Row],[HBA1C]],Table4[HBA1C],1,FALSE)</f>
        <v>7.53</v>
      </c>
      <c r="E1080" s="11" t="str">
        <f>VLOOKUP(Table4[[#This Row],[Any Transplants]],Table4[Any Transplants],1,FALSE)</f>
        <v>No</v>
      </c>
      <c r="F1080" s="11" t="str">
        <f>VLOOKUP(Table4[[#This Row],[Cancer history]],Table4[Cancer history],1,FALSE)</f>
        <v>No</v>
      </c>
      <c r="G1080" s="11" t="str">
        <f>VLOOKUP(Table4[[#This Row],[Smoker2]],Table4[Smoker2],1,FALSE)</f>
        <v>NO</v>
      </c>
      <c r="H1080" s="11" t="str">
        <f>VLOOKUP(Table4[[#This Row],[Heart Issues]],Table4[Heart Issues],1,FALSE)</f>
        <v>No</v>
      </c>
      <c r="I1080" s="11">
        <f>VLOOKUP(Table4[[#This Row],[Number of Major Surgeries]],Table4[Number of Major Surgeries],1,FALSE)</f>
        <v>0</v>
      </c>
      <c r="J1080" s="11" t="str">
        <f>VLOOKUP('Medical Examinations'!M1080,'Medical Examinations'!M1080:M3414,1,FALSE)</f>
        <v>over weight</v>
      </c>
      <c r="K1080" s="11" t="str">
        <f>VLOOKUP('Medical Examinations'!N1080,'Medical Examinations'!N1080:N3414,1,FALSE)</f>
        <v>diabetes</v>
      </c>
      <c r="L1080" s="11" t="str">
        <f>VLOOKUP(Table3[[#This Row],[date of birth]],Table3[date of birth],1,FALSE)</f>
        <v>23-Aug-1971</v>
      </c>
      <c r="M1080" s="11">
        <f>VLOOKUP(Table3[[#This Row],[age]],Table3[age],1,FALSE)</f>
        <v>51</v>
      </c>
      <c r="N1080" s="65">
        <f>VLOOKUP(Table3[[#This Row],[charges2]],Table3[charges2],1,FALSE)</f>
        <v>8782.4699999999993</v>
      </c>
      <c r="O1080" s="11" t="str">
        <f>VLOOKUP(Table3[[#This Row],[HOSPITAL TIER2]],Table3[HOSPITAL TIER2],1,FALSE)</f>
        <v>tier - 2</v>
      </c>
      <c r="P1080" s="11" t="str">
        <f>VLOOKUP(Table3[[#This Row],[city tier2]],Table3[city tier2],1,FALSE)</f>
        <v>tier - 3</v>
      </c>
      <c r="Q1080" s="11" t="str">
        <f>VLOOKUP(Table3[[#This Row],[state id2]],Table3[state id2],1,FALSE)</f>
        <v>R1011</v>
      </c>
      <c r="R1080" s="11">
        <f t="shared" si="32"/>
        <v>8.2956424190518162E-4</v>
      </c>
      <c r="S1080" s="11">
        <f t="shared" si="33"/>
        <v>8.2677547657719203E-2</v>
      </c>
    </row>
    <row r="1081" spans="1:19" x14ac:dyDescent="0.25">
      <c r="A1081" s="20" t="str">
        <f>VLOOKUP('Customer Names'!A1081,'Customer Names'!A1081:A3416,1,FALSE)</f>
        <v>Id1080</v>
      </c>
      <c r="B1081" s="20" t="str">
        <f>VLOOKUP(Table6[[#This Row],[NAME]],Table6[NAME],1,FALSE)</f>
        <v>John P.</v>
      </c>
      <c r="C1081" s="11">
        <f>VLOOKUP(Table4[[#This Row],[BMI]],Table4[BMI],1,FALSE)</f>
        <v>32.774999999999999</v>
      </c>
      <c r="D1081" s="11">
        <f>VLOOKUP(Table4[[#This Row],[HBA1C]],Table4[HBA1C],1,FALSE)</f>
        <v>7.95</v>
      </c>
      <c r="E1081" s="11" t="str">
        <f>VLOOKUP(Table4[[#This Row],[Any Transplants]],Table4[Any Transplants],1,FALSE)</f>
        <v>No</v>
      </c>
      <c r="F1081" s="11" t="str">
        <f>VLOOKUP(Table4[[#This Row],[Cancer history]],Table4[Cancer history],1,FALSE)</f>
        <v>No</v>
      </c>
      <c r="G1081" s="11" t="str">
        <f>VLOOKUP(Table4[[#This Row],[Smoker2]],Table4[Smoker2],1,FALSE)</f>
        <v>NO</v>
      </c>
      <c r="H1081" s="11" t="str">
        <f>VLOOKUP(Table4[[#This Row],[Heart Issues]],Table4[Heart Issues],1,FALSE)</f>
        <v>No</v>
      </c>
      <c r="I1081" s="11">
        <f>VLOOKUP(Table4[[#This Row],[Number of Major Surgeries]],Table4[Number of Major Surgeries],1,FALSE)</f>
        <v>0</v>
      </c>
      <c r="J1081" s="11" t="str">
        <f>VLOOKUP('Medical Examinations'!M1081,'Medical Examinations'!M1081:M3415,1,FALSE)</f>
        <v>obesity</v>
      </c>
      <c r="K1081" s="11" t="str">
        <f>VLOOKUP('Medical Examinations'!N1081,'Medical Examinations'!N1081:N3415,1,FALSE)</f>
        <v>diabetes</v>
      </c>
      <c r="L1081" s="11" t="str">
        <f>VLOOKUP(Table3[[#This Row],[date of birth]],Table3[date of birth],1,FALSE)</f>
        <v>18-Jun-1971</v>
      </c>
      <c r="M1081" s="11">
        <f>VLOOKUP(Table3[[#This Row],[age]],Table3[age],1,FALSE)</f>
        <v>51</v>
      </c>
      <c r="N1081" s="65">
        <f>VLOOKUP(Table3[[#This Row],[charges2]],Table3[charges2],1,FALSE)</f>
        <v>8798.59</v>
      </c>
      <c r="O1081" s="11" t="str">
        <f>VLOOKUP(Table3[[#This Row],[HOSPITAL TIER2]],Table3[HOSPITAL TIER2],1,FALSE)</f>
        <v>tier - 2</v>
      </c>
      <c r="P1081" s="11" t="str">
        <f>VLOOKUP(Table3[[#This Row],[city tier2]],Table3[city tier2],1,FALSE)</f>
        <v>tier - 1</v>
      </c>
      <c r="Q1081" s="11" t="str">
        <f>VLOOKUP(Table3[[#This Row],[state id2]],Table3[state id2],1,FALSE)</f>
        <v>R1011</v>
      </c>
      <c r="R1081" s="11">
        <f t="shared" si="32"/>
        <v>7.7148511951667372E-4</v>
      </c>
      <c r="S1081" s="11">
        <f t="shared" si="33"/>
        <v>8.2468251734922962E-2</v>
      </c>
    </row>
    <row r="1082" spans="1:19" x14ac:dyDescent="0.25">
      <c r="A1082" s="20" t="str">
        <f>VLOOKUP('Customer Names'!A1082,'Customer Names'!A1082:A3417,1,FALSE)</f>
        <v>Id1081</v>
      </c>
      <c r="B1082" s="20" t="str">
        <f>VLOOKUP(Table6[[#This Row],[NAME]],Table6[NAME],1,FALSE)</f>
        <v>Daniel P</v>
      </c>
      <c r="C1082" s="11">
        <f>VLOOKUP(Table4[[#This Row],[BMI]],Table4[BMI],1,FALSE)</f>
        <v>24.035</v>
      </c>
      <c r="D1082" s="11">
        <f>VLOOKUP(Table4[[#This Row],[HBA1C]],Table4[HBA1C],1,FALSE)</f>
        <v>8.5</v>
      </c>
      <c r="E1082" s="11" t="str">
        <f>VLOOKUP(Table4[[#This Row],[Any Transplants]],Table4[Any Transplants],1,FALSE)</f>
        <v>No</v>
      </c>
      <c r="F1082" s="11" t="str">
        <f>VLOOKUP(Table4[[#This Row],[Cancer history]],Table4[Cancer history],1,FALSE)</f>
        <v>No</v>
      </c>
      <c r="G1082" s="11" t="str">
        <f>VLOOKUP(Table4[[#This Row],[Smoker2]],Table4[Smoker2],1,FALSE)</f>
        <v>NO</v>
      </c>
      <c r="H1082" s="11" t="str">
        <f>VLOOKUP(Table4[[#This Row],[Heart Issues]],Table4[Heart Issues],1,FALSE)</f>
        <v>No</v>
      </c>
      <c r="I1082" s="11">
        <f>VLOOKUP(Table4[[#This Row],[Number of Major Surgeries]],Table4[Number of Major Surgeries],1,FALSE)</f>
        <v>0</v>
      </c>
      <c r="J1082" s="11" t="str">
        <f>VLOOKUP('Medical Examinations'!M1082,'Medical Examinations'!M1082:M3416,1,FALSE)</f>
        <v>normal weight</v>
      </c>
      <c r="K1082" s="11" t="str">
        <f>VLOOKUP('Medical Examinations'!N1082,'Medical Examinations'!N1082:N3416,1,FALSE)</f>
        <v>diabetes</v>
      </c>
      <c r="L1082" s="11" t="str">
        <f>VLOOKUP(Table3[[#This Row],[date of birth]],Table3[date of birth],1,FALSE)</f>
        <v>29-Aug-1965</v>
      </c>
      <c r="M1082" s="11">
        <f>VLOOKUP(Table3[[#This Row],[age]],Table3[age],1,FALSE)</f>
        <v>57</v>
      </c>
      <c r="N1082" s="65">
        <f>VLOOKUP(Table3[[#This Row],[charges2]],Table3[charges2],1,FALSE)</f>
        <v>8800.49</v>
      </c>
      <c r="O1082" s="11" t="str">
        <f>VLOOKUP(Table3[[#This Row],[HOSPITAL TIER2]],Table3[HOSPITAL TIER2],1,FALSE)</f>
        <v>tier - 3</v>
      </c>
      <c r="P1082" s="11" t="str">
        <f>VLOOKUP(Table3[[#This Row],[city tier2]],Table3[city tier2],1,FALSE)</f>
        <v>tier - 2</v>
      </c>
      <c r="Q1082" s="11" t="str">
        <f>VLOOKUP(Table3[[#This Row],[state id2]],Table3[state id2],1,FALSE)</f>
        <v>R1013</v>
      </c>
      <c r="R1082" s="11">
        <f t="shared" si="32"/>
        <v>5.3682286619865041E-4</v>
      </c>
      <c r="S1082" s="11">
        <f t="shared" si="33"/>
        <v>8.2192985120776191E-2</v>
      </c>
    </row>
    <row r="1083" spans="1:19" x14ac:dyDescent="0.25">
      <c r="A1083" s="20" t="str">
        <f>VLOOKUP('Customer Names'!A1083,'Customer Names'!A1083:A3418,1,FALSE)</f>
        <v>Id1082</v>
      </c>
      <c r="B1083" s="20" t="str">
        <f>VLOOKUP(Table6[[#This Row],[NAME]],Table6[NAME],1,FALSE)</f>
        <v>.  Lisa K.</v>
      </c>
      <c r="C1083" s="11">
        <f>VLOOKUP(Table4[[#This Row],[BMI]],Table4[BMI],1,FALSE)</f>
        <v>30.55</v>
      </c>
      <c r="D1083" s="11">
        <f>VLOOKUP(Table4[[#This Row],[HBA1C]],Table4[HBA1C],1,FALSE)</f>
        <v>5.89</v>
      </c>
      <c r="E1083" s="11" t="str">
        <f>VLOOKUP(Table4[[#This Row],[Any Transplants]],Table4[Any Transplants],1,FALSE)</f>
        <v>No</v>
      </c>
      <c r="F1083" s="11" t="str">
        <f>VLOOKUP(Table4[[#This Row],[Cancer history]],Table4[Cancer history],1,FALSE)</f>
        <v>Yes</v>
      </c>
      <c r="G1083" s="11" t="str">
        <f>VLOOKUP(Table4[[#This Row],[Smoker2]],Table4[Smoker2],1,FALSE)</f>
        <v>NO</v>
      </c>
      <c r="H1083" s="11" t="str">
        <f>VLOOKUP(Table4[[#This Row],[Heart Issues]],Table4[Heart Issues],1,FALSE)</f>
        <v>No</v>
      </c>
      <c r="I1083" s="11">
        <f>VLOOKUP(Table4[[#This Row],[Number of Major Surgeries]],Table4[Number of Major Surgeries],1,FALSE)</f>
        <v>1</v>
      </c>
      <c r="J1083" s="11" t="str">
        <f>VLOOKUP('Medical Examinations'!M1083,'Medical Examinations'!M1083:M3417,1,FALSE)</f>
        <v>obesity</v>
      </c>
      <c r="K1083" s="11" t="str">
        <f>VLOOKUP('Medical Examinations'!N1083,'Medical Examinations'!N1083:N3417,1,FALSE)</f>
        <v>prediabetes</v>
      </c>
      <c r="L1083" s="11" t="str">
        <f>VLOOKUP(Table3[[#This Row],[date of birth]],Table3[date of birth],1,FALSE)</f>
        <v>7-Nov-2001</v>
      </c>
      <c r="M1083" s="11">
        <f>VLOOKUP(Table3[[#This Row],[age]],Table3[age],1,FALSE)</f>
        <v>21</v>
      </c>
      <c r="N1083" s="65">
        <f>VLOOKUP(Table3[[#This Row],[charges2]],Table3[charges2],1,FALSE)</f>
        <v>8821.8799999999992</v>
      </c>
      <c r="O1083" s="11" t="str">
        <f>VLOOKUP(Table3[[#This Row],[HOSPITAL TIER2]],Table3[HOSPITAL TIER2],1,FALSE)</f>
        <v>tier - 2</v>
      </c>
      <c r="P1083" s="11" t="str">
        <f>VLOOKUP(Table3[[#This Row],[city tier2]],Table3[city tier2],1,FALSE)</f>
        <v>tier - 3</v>
      </c>
      <c r="Q1083" s="11" t="str">
        <f>VLOOKUP(Table3[[#This Row],[state id2]],Table3[state id2],1,FALSE)</f>
        <v>R1023</v>
      </c>
      <c r="R1083" s="11">
        <f t="shared" si="32"/>
        <v>9.3637411561870029E-4</v>
      </c>
      <c r="S1083" s="11">
        <f t="shared" si="33"/>
        <v>8.1441310153552229E-2</v>
      </c>
    </row>
    <row r="1084" spans="1:19" x14ac:dyDescent="0.25">
      <c r="A1084" s="20" t="str">
        <f>VLOOKUP('Customer Names'!A1084,'Customer Names'!A1084:A3419,1,FALSE)</f>
        <v>Id1083</v>
      </c>
      <c r="B1084" s="20" t="str">
        <f>VLOOKUP(Table6[[#This Row],[NAME]],Table6[NAME],1,FALSE)</f>
        <v>.  Kristine</v>
      </c>
      <c r="C1084" s="11">
        <f>VLOOKUP(Table4[[#This Row],[BMI]],Table4[BMI],1,FALSE)</f>
        <v>28.81</v>
      </c>
      <c r="D1084" s="11">
        <f>VLOOKUP(Table4[[#This Row],[HBA1C]],Table4[HBA1C],1,FALSE)</f>
        <v>8.76</v>
      </c>
      <c r="E1084" s="11" t="str">
        <f>VLOOKUP(Table4[[#This Row],[Any Transplants]],Table4[Any Transplants],1,FALSE)</f>
        <v>No</v>
      </c>
      <c r="F1084" s="11" t="str">
        <f>VLOOKUP(Table4[[#This Row],[Cancer history]],Table4[Cancer history],1,FALSE)</f>
        <v>No</v>
      </c>
      <c r="G1084" s="11" t="str">
        <f>VLOOKUP(Table4[[#This Row],[Smoker2]],Table4[Smoker2],1,FALSE)</f>
        <v>NO</v>
      </c>
      <c r="H1084" s="11" t="str">
        <f>VLOOKUP(Table4[[#This Row],[Heart Issues]],Table4[Heart Issues],1,FALSE)</f>
        <v>No</v>
      </c>
      <c r="I1084" s="11">
        <f>VLOOKUP(Table4[[#This Row],[Number of Major Surgeries]],Table4[Number of Major Surgeries],1,FALSE)</f>
        <v>2</v>
      </c>
      <c r="J1084" s="11" t="str">
        <f>VLOOKUP('Medical Examinations'!M1084,'Medical Examinations'!M1084:M3418,1,FALSE)</f>
        <v>over weight</v>
      </c>
      <c r="K1084" s="11" t="str">
        <f>VLOOKUP('Medical Examinations'!N1084,'Medical Examinations'!N1084:N3418,1,FALSE)</f>
        <v>diabetes</v>
      </c>
      <c r="L1084" s="11" t="str">
        <f>VLOOKUP(Table3[[#This Row],[date of birth]],Table3[date of birth],1,FALSE)</f>
        <v>14-Jun-1976</v>
      </c>
      <c r="M1084" s="11">
        <f>VLOOKUP(Table3[[#This Row],[age]],Table3[age],1,FALSE)</f>
        <v>46</v>
      </c>
      <c r="N1084" s="65">
        <f>VLOOKUP(Table3[[#This Row],[charges2]],Table3[charges2],1,FALSE)</f>
        <v>8823.2800000000007</v>
      </c>
      <c r="O1084" s="11" t="str">
        <f>VLOOKUP(Table3[[#This Row],[HOSPITAL TIER2]],Table3[HOSPITAL TIER2],1,FALSE)</f>
        <v>tier - 2</v>
      </c>
      <c r="P1084" s="11" t="str">
        <f>VLOOKUP(Table3[[#This Row],[city tier2]],Table3[city tier2],1,FALSE)</f>
        <v>tier - 1</v>
      </c>
      <c r="Q1084" s="11" t="str">
        <f>VLOOKUP(Table3[[#This Row],[state id2]],Table3[state id2],1,FALSE)</f>
        <v>R1011</v>
      </c>
      <c r="R1084" s="11">
        <f t="shared" si="32"/>
        <v>1.4562387274990969E-3</v>
      </c>
      <c r="S1084" s="11">
        <f t="shared" si="33"/>
        <v>8.129583357115519E-2</v>
      </c>
    </row>
    <row r="1085" spans="1:19" x14ac:dyDescent="0.25">
      <c r="A1085" s="20" t="str">
        <f>VLOOKUP('Customer Names'!A1085,'Customer Names'!A1085:A3420,1,FALSE)</f>
        <v>Id1084</v>
      </c>
      <c r="B1085" s="20" t="str">
        <f>VLOOKUP(Table6[[#This Row],[NAME]],Table6[NAME],1,FALSE)</f>
        <v>Paul A</v>
      </c>
      <c r="C1085" s="11">
        <f>VLOOKUP(Table4[[#This Row],[BMI]],Table4[BMI],1,FALSE)</f>
        <v>31.66</v>
      </c>
      <c r="D1085" s="11">
        <f>VLOOKUP(Table4[[#This Row],[HBA1C]],Table4[HBA1C],1,FALSE)</f>
        <v>4.1100000000000003</v>
      </c>
      <c r="E1085" s="11" t="str">
        <f>VLOOKUP(Table4[[#This Row],[Any Transplants]],Table4[Any Transplants],1,FALSE)</f>
        <v>No</v>
      </c>
      <c r="F1085" s="11" t="str">
        <f>VLOOKUP(Table4[[#This Row],[Cancer history]],Table4[Cancer history],1,FALSE)</f>
        <v>No</v>
      </c>
      <c r="G1085" s="11" t="str">
        <f>VLOOKUP(Table4[[#This Row],[Smoker2]],Table4[Smoker2],1,FALSE)</f>
        <v>NO</v>
      </c>
      <c r="H1085" s="11" t="str">
        <f>VLOOKUP(Table4[[#This Row],[Heart Issues]],Table4[Heart Issues],1,FALSE)</f>
        <v>No</v>
      </c>
      <c r="I1085" s="11">
        <f>VLOOKUP(Table4[[#This Row],[Number of Major Surgeries]],Table4[Number of Major Surgeries],1,FALSE)</f>
        <v>0</v>
      </c>
      <c r="J1085" s="11" t="str">
        <f>VLOOKUP('Medical Examinations'!M1085,'Medical Examinations'!M1085:M3419,1,FALSE)</f>
        <v>obesity</v>
      </c>
      <c r="K1085" s="11" t="str">
        <f>VLOOKUP('Medical Examinations'!N1085,'Medical Examinations'!N1085:N3419,1,FALSE)</f>
        <v>normal</v>
      </c>
      <c r="L1085" s="11" t="str">
        <f>VLOOKUP(Table3[[#This Row],[date of birth]],Table3[date of birth],1,FALSE)</f>
        <v>19-Oct-1976</v>
      </c>
      <c r="M1085" s="11">
        <f>VLOOKUP(Table3[[#This Row],[age]],Table3[age],1,FALSE)</f>
        <v>46</v>
      </c>
      <c r="N1085" s="65">
        <f>VLOOKUP(Table3[[#This Row],[charges2]],Table3[charges2],1,FALSE)</f>
        <v>8823.99</v>
      </c>
      <c r="O1085" s="11" t="str">
        <f>VLOOKUP(Table3[[#This Row],[HOSPITAL TIER2]],Table3[HOSPITAL TIER2],1,FALSE)</f>
        <v>tier - 2</v>
      </c>
      <c r="P1085" s="11" t="str">
        <f>VLOOKUP(Table3[[#This Row],[city tier2]],Table3[city tier2],1,FALSE)</f>
        <v>tier - 3</v>
      </c>
      <c r="Q1085" s="11" t="str">
        <f>VLOOKUP(Table3[[#This Row],[state id2]],Table3[state id2],1,FALSE)</f>
        <v>R1024</v>
      </c>
      <c r="R1085" s="11">
        <f t="shared" si="32"/>
        <v>1.4506800129417013E-3</v>
      </c>
      <c r="S1085" s="11">
        <f t="shared" si="33"/>
        <v>8.1280567301354426E-2</v>
      </c>
    </row>
    <row r="1086" spans="1:19" x14ac:dyDescent="0.25">
      <c r="A1086" s="20" t="str">
        <f>VLOOKUP('Customer Names'!A1086,'Customer Names'!A1086:A3421,1,FALSE)</f>
        <v>Id1085</v>
      </c>
      <c r="B1086" s="20" t="str">
        <f>VLOOKUP(Table6[[#This Row],[NAME]],Table6[NAME],1,FALSE)</f>
        <v>Bryan</v>
      </c>
      <c r="C1086" s="11">
        <f>VLOOKUP(Table4[[#This Row],[BMI]],Table4[BMI],1,FALSE)</f>
        <v>28.215</v>
      </c>
      <c r="D1086" s="11">
        <f>VLOOKUP(Table4[[#This Row],[HBA1C]],Table4[HBA1C],1,FALSE)</f>
        <v>7.56</v>
      </c>
      <c r="E1086" s="11" t="str">
        <f>VLOOKUP(Table4[[#This Row],[Any Transplants]],Table4[Any Transplants],1,FALSE)</f>
        <v>No</v>
      </c>
      <c r="F1086" s="11" t="str">
        <f>VLOOKUP(Table4[[#This Row],[Cancer history]],Table4[Cancer history],1,FALSE)</f>
        <v>No</v>
      </c>
      <c r="G1086" s="11" t="str">
        <f>VLOOKUP(Table4[[#This Row],[Smoker2]],Table4[Smoker2],1,FALSE)</f>
        <v>NO</v>
      </c>
      <c r="H1086" s="11" t="str">
        <f>VLOOKUP(Table4[[#This Row],[Heart Issues]],Table4[Heart Issues],1,FALSE)</f>
        <v>yes</v>
      </c>
      <c r="I1086" s="11">
        <f>VLOOKUP(Table4[[#This Row],[Number of Major Surgeries]],Table4[Number of Major Surgeries],1,FALSE)</f>
        <v>1</v>
      </c>
      <c r="J1086" s="11" t="str">
        <f>VLOOKUP('Medical Examinations'!M1086,'Medical Examinations'!M1086:M3420,1,FALSE)</f>
        <v>over weight</v>
      </c>
      <c r="K1086" s="11" t="str">
        <f>VLOOKUP('Medical Examinations'!N1086,'Medical Examinations'!N1086:N3420,1,FALSE)</f>
        <v>diabetes</v>
      </c>
      <c r="L1086" s="11" t="str">
        <f>VLOOKUP(Table3[[#This Row],[date of birth]],Table3[date of birth],1,FALSE)</f>
        <v>22-Aug-1988</v>
      </c>
      <c r="M1086" s="11">
        <f>VLOOKUP(Table3[[#This Row],[age]],Table3[age],1,FALSE)</f>
        <v>34</v>
      </c>
      <c r="N1086" s="65">
        <f>VLOOKUP(Table3[[#This Row],[charges2]],Table3[charges2],1,FALSE)</f>
        <v>8824.27</v>
      </c>
      <c r="O1086" s="11" t="str">
        <f>VLOOKUP(Table3[[#This Row],[HOSPITAL TIER2]],Table3[HOSPITAL TIER2],1,FALSE)</f>
        <v>tier - 2</v>
      </c>
      <c r="P1086" s="11" t="str">
        <f>VLOOKUP(Table3[[#This Row],[city tier2]],Table3[city tier2],1,FALSE)</f>
        <v>tier - 1</v>
      </c>
      <c r="Q1086" s="11" t="str">
        <f>VLOOKUP(Table3[[#This Row],[state id2]],Table3[state id2],1,FALSE)</f>
        <v>R1025</v>
      </c>
      <c r="R1086" s="11">
        <f t="shared" si="32"/>
        <v>1.4251951034472113E-3</v>
      </c>
      <c r="S1086" s="11">
        <f t="shared" si="33"/>
        <v>8.1370485885113406E-2</v>
      </c>
    </row>
    <row r="1087" spans="1:19" x14ac:dyDescent="0.25">
      <c r="A1087" s="20" t="str">
        <f>VLOOKUP('Customer Names'!A1087,'Customer Names'!A1087:A3422,1,FALSE)</f>
        <v>Id1086</v>
      </c>
      <c r="B1087" s="20" t="str">
        <f>VLOOKUP(Table6[[#This Row],[NAME]],Table6[NAME],1,FALSE)</f>
        <v>Chris</v>
      </c>
      <c r="C1087" s="11">
        <f>VLOOKUP(Table4[[#This Row],[BMI]],Table4[BMI],1,FALSE)</f>
        <v>26.12</v>
      </c>
      <c r="D1087" s="11">
        <f>VLOOKUP(Table4[[#This Row],[HBA1C]],Table4[HBA1C],1,FALSE)</f>
        <v>4.17</v>
      </c>
      <c r="E1087" s="11" t="str">
        <f>VLOOKUP(Table4[[#This Row],[Any Transplants]],Table4[Any Transplants],1,FALSE)</f>
        <v>No</v>
      </c>
      <c r="F1087" s="11" t="str">
        <f>VLOOKUP(Table4[[#This Row],[Cancer history]],Table4[Cancer history],1,FALSE)</f>
        <v>Yes</v>
      </c>
      <c r="G1087" s="11" t="str">
        <f>VLOOKUP(Table4[[#This Row],[Smoker2]],Table4[Smoker2],1,FALSE)</f>
        <v>NO</v>
      </c>
      <c r="H1087" s="11" t="str">
        <f>VLOOKUP(Table4[[#This Row],[Heart Issues]],Table4[Heart Issues],1,FALSE)</f>
        <v>yes</v>
      </c>
      <c r="I1087" s="11">
        <f>VLOOKUP(Table4[[#This Row],[Number of Major Surgeries]],Table4[Number of Major Surgeries],1,FALSE)</f>
        <v>1</v>
      </c>
      <c r="J1087" s="11" t="str">
        <f>VLOOKUP('Medical Examinations'!M1087,'Medical Examinations'!M1087:M3421,1,FALSE)</f>
        <v>over weight</v>
      </c>
      <c r="K1087" s="11" t="str">
        <f>VLOOKUP('Medical Examinations'!N1087,'Medical Examinations'!N1087:N3421,1,FALSE)</f>
        <v>normal</v>
      </c>
      <c r="L1087" s="11" t="str">
        <f>VLOOKUP(Table3[[#This Row],[date of birth]],Table3[date of birth],1,FALSE)</f>
        <v>14-Jul-1976</v>
      </c>
      <c r="M1087" s="11">
        <f>VLOOKUP(Table3[[#This Row],[age]],Table3[age],1,FALSE)</f>
        <v>46</v>
      </c>
      <c r="N1087" s="65">
        <f>VLOOKUP(Table3[[#This Row],[charges2]],Table3[charges2],1,FALSE)</f>
        <v>8825.09</v>
      </c>
      <c r="O1087" s="11" t="str">
        <f>VLOOKUP(Table3[[#This Row],[HOSPITAL TIER2]],Table3[HOSPITAL TIER2],1,FALSE)</f>
        <v>tier - 2</v>
      </c>
      <c r="P1087" s="11" t="str">
        <f>VLOOKUP(Table3[[#This Row],[city tier2]],Table3[city tier2],1,FALSE)</f>
        <v>tier - 3</v>
      </c>
      <c r="Q1087" s="11" t="str">
        <f>VLOOKUP(Table3[[#This Row],[state id2]],Table3[state id2],1,FALSE)</f>
        <v>R1011</v>
      </c>
      <c r="R1087" s="11">
        <f t="shared" si="32"/>
        <v>1.4446718086242726E-3</v>
      </c>
      <c r="S1087" s="11">
        <f t="shared" si="33"/>
        <v>8.1861915092073634E-2</v>
      </c>
    </row>
    <row r="1088" spans="1:19" x14ac:dyDescent="0.25">
      <c r="A1088" s="20" t="str">
        <f>VLOOKUP('Customer Names'!A1088,'Customer Names'!A1088:A3423,1,FALSE)</f>
        <v>Id1087</v>
      </c>
      <c r="B1088" s="20" t="str">
        <f>VLOOKUP(Table6[[#This Row],[NAME]],Table6[NAME],1,FALSE)</f>
        <v>Milah B</v>
      </c>
      <c r="C1088" s="11">
        <f>VLOOKUP(Table4[[#This Row],[BMI]],Table4[BMI],1,FALSE)</f>
        <v>36.630000000000003</v>
      </c>
      <c r="D1088" s="11">
        <f>VLOOKUP(Table4[[#This Row],[HBA1C]],Table4[HBA1C],1,FALSE)</f>
        <v>11.42</v>
      </c>
      <c r="E1088" s="11" t="str">
        <f>VLOOKUP(Table4[[#This Row],[Any Transplants]],Table4[Any Transplants],1,FALSE)</f>
        <v>No</v>
      </c>
      <c r="F1088" s="11" t="str">
        <f>VLOOKUP(Table4[[#This Row],[Cancer history]],Table4[Cancer history],1,FALSE)</f>
        <v>No</v>
      </c>
      <c r="G1088" s="11" t="str">
        <f>VLOOKUP(Table4[[#This Row],[Smoker2]],Table4[Smoker2],1,FALSE)</f>
        <v>NO</v>
      </c>
      <c r="H1088" s="11" t="str">
        <f>VLOOKUP(Table4[[#This Row],[Heart Issues]],Table4[Heart Issues],1,FALSE)</f>
        <v>No</v>
      </c>
      <c r="I1088" s="11">
        <f>VLOOKUP(Table4[[#This Row],[Number of Major Surgeries]],Table4[Number of Major Surgeries],1,FALSE)</f>
        <v>2</v>
      </c>
      <c r="J1088" s="11" t="str">
        <f>VLOOKUP('Medical Examinations'!M1088,'Medical Examinations'!M1088:M3422,1,FALSE)</f>
        <v>obesity</v>
      </c>
      <c r="K1088" s="11" t="str">
        <f>VLOOKUP('Medical Examinations'!N1088,'Medical Examinations'!N1088:N3422,1,FALSE)</f>
        <v>diabetes</v>
      </c>
      <c r="L1088" s="11" t="str">
        <f>VLOOKUP(Table3[[#This Row],[date of birth]],Table3[date of birth],1,FALSE)</f>
        <v>14-Nov-1972</v>
      </c>
      <c r="M1088" s="11">
        <f>VLOOKUP(Table3[[#This Row],[age]],Table3[age],1,FALSE)</f>
        <v>50</v>
      </c>
      <c r="N1088" s="65">
        <f>VLOOKUP(Table3[[#This Row],[charges2]],Table3[charges2],1,FALSE)</f>
        <v>8827.2099999999991</v>
      </c>
      <c r="O1088" s="11" t="str">
        <f>VLOOKUP(Table3[[#This Row],[HOSPITAL TIER2]],Table3[HOSPITAL TIER2],1,FALSE)</f>
        <v>tier - 3</v>
      </c>
      <c r="P1088" s="11" t="str">
        <f>VLOOKUP(Table3[[#This Row],[city tier2]],Table3[city tier2],1,FALSE)</f>
        <v>tier - 1</v>
      </c>
      <c r="Q1088" s="11" t="str">
        <f>VLOOKUP(Table3[[#This Row],[state id2]],Table3[state id2],1,FALSE)</f>
        <v>R1012</v>
      </c>
      <c r="R1088" s="11">
        <f t="shared" si="32"/>
        <v>1.4579074479154738E-3</v>
      </c>
      <c r="S1088" s="11">
        <f t="shared" si="33"/>
        <v>8.1948178730370927E-2</v>
      </c>
    </row>
    <row r="1089" spans="1:19" x14ac:dyDescent="0.25">
      <c r="A1089" s="20" t="str">
        <f>VLOOKUP('Customer Names'!A1089,'Customer Names'!A1089:A3424,1,FALSE)</f>
        <v>Id1088</v>
      </c>
      <c r="B1089" s="20" t="str">
        <f>VLOOKUP(Table6[[#This Row],[NAME]],Table6[NAME],1,FALSE)</f>
        <v>Annette M.</v>
      </c>
      <c r="C1089" s="11">
        <f>VLOOKUP(Table4[[#This Row],[BMI]],Table4[BMI],1,FALSE)</f>
        <v>33.344999999999999</v>
      </c>
      <c r="D1089" s="11">
        <f>VLOOKUP(Table4[[#This Row],[HBA1C]],Table4[HBA1C],1,FALSE)</f>
        <v>7.33</v>
      </c>
      <c r="E1089" s="11" t="str">
        <f>VLOOKUP(Table4[[#This Row],[Any Transplants]],Table4[Any Transplants],1,FALSE)</f>
        <v>No</v>
      </c>
      <c r="F1089" s="11" t="str">
        <f>VLOOKUP(Table4[[#This Row],[Cancer history]],Table4[Cancer history],1,FALSE)</f>
        <v>No</v>
      </c>
      <c r="G1089" s="11" t="str">
        <f>VLOOKUP(Table4[[#This Row],[Smoker2]],Table4[Smoker2],1,FALSE)</f>
        <v>NO</v>
      </c>
      <c r="H1089" s="11" t="str">
        <f>VLOOKUP(Table4[[#This Row],[Heart Issues]],Table4[Heart Issues],1,FALSE)</f>
        <v>No</v>
      </c>
      <c r="I1089" s="11">
        <f>VLOOKUP(Table4[[#This Row],[Number of Major Surgeries]],Table4[Number of Major Surgeries],1,FALSE)</f>
        <v>2</v>
      </c>
      <c r="J1089" s="11" t="str">
        <f>VLOOKUP('Medical Examinations'!M1089,'Medical Examinations'!M1089:M3423,1,FALSE)</f>
        <v>obesity</v>
      </c>
      <c r="K1089" s="11" t="str">
        <f>VLOOKUP('Medical Examinations'!N1089,'Medical Examinations'!N1089:N3423,1,FALSE)</f>
        <v>diabetes</v>
      </c>
      <c r="L1089" s="11" t="str">
        <f>VLOOKUP(Table3[[#This Row],[date of birth]],Table3[date of birth],1,FALSE)</f>
        <v>22-Nov-1972</v>
      </c>
      <c r="M1089" s="11">
        <f>VLOOKUP(Table3[[#This Row],[age]],Table3[age],1,FALSE)</f>
        <v>50</v>
      </c>
      <c r="N1089" s="65">
        <f>VLOOKUP(Table3[[#This Row],[charges2]],Table3[charges2],1,FALSE)</f>
        <v>8835.26</v>
      </c>
      <c r="O1089" s="11" t="str">
        <f>VLOOKUP(Table3[[#This Row],[HOSPITAL TIER2]],Table3[HOSPITAL TIER2],1,FALSE)</f>
        <v>tier - 3</v>
      </c>
      <c r="P1089" s="11" t="str">
        <f>VLOOKUP(Table3[[#This Row],[city tier2]],Table3[city tier2],1,FALSE)</f>
        <v>tier - 2</v>
      </c>
      <c r="Q1089" s="11" t="str">
        <f>VLOOKUP(Table3[[#This Row],[state id2]],Table3[state id2],1,FALSE)</f>
        <v>R1012</v>
      </c>
      <c r="R1089" s="11">
        <f t="shared" si="32"/>
        <v>1.1060295088703371E-3</v>
      </c>
      <c r="S1089" s="11">
        <f t="shared" si="33"/>
        <v>8.1390720517599213E-2</v>
      </c>
    </row>
    <row r="1090" spans="1:19" x14ac:dyDescent="0.25">
      <c r="A1090" s="20" t="str">
        <f>VLOOKUP('Customer Names'!A1090,'Customer Names'!A1090:A3425,1,FALSE)</f>
        <v>Id1089</v>
      </c>
      <c r="B1090" s="20" t="str">
        <f>VLOOKUP(Table6[[#This Row],[NAME]],Table6[NAME],1,FALSE)</f>
        <v>.  Yoko</v>
      </c>
      <c r="C1090" s="11">
        <f>VLOOKUP(Table4[[#This Row],[BMI]],Table4[BMI],1,FALSE)</f>
        <v>27.11</v>
      </c>
      <c r="D1090" s="11">
        <f>VLOOKUP(Table4[[#This Row],[HBA1C]],Table4[HBA1C],1,FALSE)</f>
        <v>6.7</v>
      </c>
      <c r="E1090" s="11" t="str">
        <f>VLOOKUP(Table4[[#This Row],[Any Transplants]],Table4[Any Transplants],1,FALSE)</f>
        <v>No</v>
      </c>
      <c r="F1090" s="11" t="str">
        <f>VLOOKUP(Table4[[#This Row],[Cancer history]],Table4[Cancer history],1,FALSE)</f>
        <v>No</v>
      </c>
      <c r="G1090" s="11" t="str">
        <f>VLOOKUP(Table4[[#This Row],[Smoker2]],Table4[Smoker2],1,FALSE)</f>
        <v>NO</v>
      </c>
      <c r="H1090" s="11" t="str">
        <f>VLOOKUP(Table4[[#This Row],[Heart Issues]],Table4[Heart Issues],1,FALSE)</f>
        <v>No</v>
      </c>
      <c r="I1090" s="11">
        <f>VLOOKUP(Table4[[#This Row],[Number of Major Surgeries]],Table4[Number of Major Surgeries],1,FALSE)</f>
        <v>0</v>
      </c>
      <c r="J1090" s="11" t="str">
        <f>VLOOKUP('Medical Examinations'!M1090,'Medical Examinations'!M1090:M3424,1,FALSE)</f>
        <v>over weight</v>
      </c>
      <c r="K1090" s="11" t="str">
        <f>VLOOKUP('Medical Examinations'!N1090,'Medical Examinations'!N1090:N3424,1,FALSE)</f>
        <v>diabetes</v>
      </c>
      <c r="L1090" s="11" t="str">
        <f>VLOOKUP(Table3[[#This Row],[date of birth]],Table3[date of birth],1,FALSE)</f>
        <v>18-Jun-1974</v>
      </c>
      <c r="M1090" s="11">
        <f>VLOOKUP(Table3[[#This Row],[age]],Table3[age],1,FALSE)</f>
        <v>48</v>
      </c>
      <c r="N1090" s="65">
        <f>VLOOKUP(Table3[[#This Row],[charges2]],Table3[charges2],1,FALSE)</f>
        <v>8871.15</v>
      </c>
      <c r="O1090" s="11" t="str">
        <f>VLOOKUP(Table3[[#This Row],[HOSPITAL TIER2]],Table3[HOSPITAL TIER2],1,FALSE)</f>
        <v>tier - 2</v>
      </c>
      <c r="P1090" s="11" t="str">
        <f>VLOOKUP(Table3[[#This Row],[city tier2]],Table3[city tier2],1,FALSE)</f>
        <v>tier - 3</v>
      </c>
      <c r="Q1090" s="11" t="str">
        <f>VLOOKUP(Table3[[#This Row],[state id2]],Table3[state id2],1,FALSE)</f>
        <v>R1013</v>
      </c>
      <c r="R1090" s="11">
        <f t="shared" si="32"/>
        <v>8.875776545613543E-4</v>
      </c>
      <c r="S1090" s="11">
        <f t="shared" si="33"/>
        <v>8.1242314955371112E-2</v>
      </c>
    </row>
    <row r="1091" spans="1:19" x14ac:dyDescent="0.25">
      <c r="A1091" s="20" t="str">
        <f>VLOOKUP('Customer Names'!A1091,'Customer Names'!A1091:A3426,1,FALSE)</f>
        <v>Id1090</v>
      </c>
      <c r="B1091" s="20" t="str">
        <f>VLOOKUP(Table6[[#This Row],[NAME]],Table6[NAME],1,FALSE)</f>
        <v>Laura</v>
      </c>
      <c r="C1091" s="11">
        <f>VLOOKUP(Table4[[#This Row],[BMI]],Table4[BMI],1,FALSE)</f>
        <v>26.6</v>
      </c>
      <c r="D1091" s="11">
        <f>VLOOKUP(Table4[[#This Row],[HBA1C]],Table4[HBA1C],1,FALSE)</f>
        <v>5.27</v>
      </c>
      <c r="E1091" s="11" t="str">
        <f>VLOOKUP(Table4[[#This Row],[Any Transplants]],Table4[Any Transplants],1,FALSE)</f>
        <v>No</v>
      </c>
      <c r="F1091" s="11" t="str">
        <f>VLOOKUP(Table4[[#This Row],[Cancer history]],Table4[Cancer history],1,FALSE)</f>
        <v>Yes</v>
      </c>
      <c r="G1091" s="11" t="str">
        <f>VLOOKUP(Table4[[#This Row],[Smoker2]],Table4[Smoker2],1,FALSE)</f>
        <v>NO</v>
      </c>
      <c r="H1091" s="11" t="str">
        <f>VLOOKUP(Table4[[#This Row],[Heart Issues]],Table4[Heart Issues],1,FALSE)</f>
        <v>yes</v>
      </c>
      <c r="I1091" s="11">
        <f>VLOOKUP(Table4[[#This Row],[Number of Major Surgeries]],Table4[Number of Major Surgeries],1,FALSE)</f>
        <v>1</v>
      </c>
      <c r="J1091" s="11" t="str">
        <f>VLOOKUP('Medical Examinations'!M1091,'Medical Examinations'!M1091:M3425,1,FALSE)</f>
        <v>over weight</v>
      </c>
      <c r="K1091" s="11" t="str">
        <f>VLOOKUP('Medical Examinations'!N1091,'Medical Examinations'!N1091:N3425,1,FALSE)</f>
        <v>normal</v>
      </c>
      <c r="L1091" s="11" t="str">
        <f>VLOOKUP(Table3[[#This Row],[date of birth]],Table3[date of birth],1,FALSE)</f>
        <v>9-Sep-1973</v>
      </c>
      <c r="M1091" s="11">
        <f>VLOOKUP(Table3[[#This Row],[age]],Table3[age],1,FALSE)</f>
        <v>49</v>
      </c>
      <c r="N1091" s="65">
        <f>VLOOKUP(Table3[[#This Row],[charges2]],Table3[charges2],1,FALSE)</f>
        <v>8890.59</v>
      </c>
      <c r="O1091" s="11" t="str">
        <f>VLOOKUP(Table3[[#This Row],[HOSPITAL TIER2]],Table3[HOSPITAL TIER2],1,FALSE)</f>
        <v>tier - 2</v>
      </c>
      <c r="P1091" s="11" t="str">
        <f>VLOOKUP(Table3[[#This Row],[city tier2]],Table3[city tier2],1,FALSE)</f>
        <v>tier - 3</v>
      </c>
      <c r="Q1091" s="11" t="str">
        <f>VLOOKUP(Table3[[#This Row],[state id2]],Table3[state id2],1,FALSE)</f>
        <v>R1012</v>
      </c>
      <c r="R1091" s="11">
        <f t="shared" ref="R1091:R1154" si="34">CORREL(M1091:M3425,C1091:C3425)</f>
        <v>9.0909835717652349E-4</v>
      </c>
      <c r="S1091" s="11">
        <f t="shared" ref="S1091:S1154" si="35">CORREL(M1091:M3425,D1091:D3425)</f>
        <v>8.1205466915730717E-2</v>
      </c>
    </row>
    <row r="1092" spans="1:19" x14ac:dyDescent="0.25">
      <c r="A1092" s="20" t="str">
        <f>VLOOKUP('Customer Names'!A1092,'Customer Names'!A1092:A3427,1,FALSE)</f>
        <v>Id1091</v>
      </c>
      <c r="B1092" s="20" t="str">
        <f>VLOOKUP(Table6[[#This Row],[NAME]],Table6[NAME],1,FALSE)</f>
        <v>Tess A.</v>
      </c>
      <c r="C1092" s="11">
        <f>VLOOKUP(Table4[[#This Row],[BMI]],Table4[BMI],1,FALSE)</f>
        <v>30.41</v>
      </c>
      <c r="D1092" s="11">
        <f>VLOOKUP(Table4[[#This Row],[HBA1C]],Table4[HBA1C],1,FALSE)</f>
        <v>7.72</v>
      </c>
      <c r="E1092" s="11" t="str">
        <f>VLOOKUP(Table4[[#This Row],[Any Transplants]],Table4[Any Transplants],1,FALSE)</f>
        <v>No</v>
      </c>
      <c r="F1092" s="11" t="str">
        <f>VLOOKUP(Table4[[#This Row],[Cancer history]],Table4[Cancer history],1,FALSE)</f>
        <v>No</v>
      </c>
      <c r="G1092" s="11" t="str">
        <f>VLOOKUP(Table4[[#This Row],[Smoker2]],Table4[Smoker2],1,FALSE)</f>
        <v>NO</v>
      </c>
      <c r="H1092" s="11" t="str">
        <f>VLOOKUP(Table4[[#This Row],[Heart Issues]],Table4[Heart Issues],1,FALSE)</f>
        <v>No</v>
      </c>
      <c r="I1092" s="11">
        <f>VLOOKUP(Table4[[#This Row],[Number of Major Surgeries]],Table4[Number of Major Surgeries],1,FALSE)</f>
        <v>0</v>
      </c>
      <c r="J1092" s="11" t="str">
        <f>VLOOKUP('Medical Examinations'!M1092,'Medical Examinations'!M1092:M3426,1,FALSE)</f>
        <v>obesity</v>
      </c>
      <c r="K1092" s="11" t="str">
        <f>VLOOKUP('Medical Examinations'!N1092,'Medical Examinations'!N1092:N3426,1,FALSE)</f>
        <v>diabetes</v>
      </c>
      <c r="L1092" s="11" t="str">
        <f>VLOOKUP(Table3[[#This Row],[date of birth]],Table3[date of birth],1,FALSE)</f>
        <v>16-Dec-1978</v>
      </c>
      <c r="M1092" s="11">
        <f>VLOOKUP(Table3[[#This Row],[age]],Table3[age],1,FALSE)</f>
        <v>44</v>
      </c>
      <c r="N1092" s="65">
        <f>VLOOKUP(Table3[[#This Row],[charges2]],Table3[charges2],1,FALSE)</f>
        <v>8891.14</v>
      </c>
      <c r="O1092" s="11" t="str">
        <f>VLOOKUP(Table3[[#This Row],[HOSPITAL TIER2]],Table3[HOSPITAL TIER2],1,FALSE)</f>
        <v>tier - 2</v>
      </c>
      <c r="P1092" s="11" t="str">
        <f>VLOOKUP(Table3[[#This Row],[city tier2]],Table3[city tier2],1,FALSE)</f>
        <v>tier - 3</v>
      </c>
      <c r="Q1092" s="11" t="str">
        <f>VLOOKUP(Table3[[#This Row],[state id2]],Table3[state id2],1,FALSE)</f>
        <v>R1017</v>
      </c>
      <c r="R1092" s="11">
        <f t="shared" si="34"/>
        <v>9.5488435663777251E-4</v>
      </c>
      <c r="S1092" s="11">
        <f t="shared" si="35"/>
        <v>8.1331018697339066E-2</v>
      </c>
    </row>
    <row r="1093" spans="1:19" x14ac:dyDescent="0.25">
      <c r="A1093" s="20" t="str">
        <f>VLOOKUP('Customer Names'!A1093,'Customer Names'!A1093:A3428,1,FALSE)</f>
        <v>Id1092</v>
      </c>
      <c r="B1093" s="20" t="str">
        <f>VLOOKUP(Table6[[#This Row],[NAME]],Table6[NAME],1,FALSE)</f>
        <v>William G.</v>
      </c>
      <c r="C1093" s="11">
        <f>VLOOKUP(Table4[[#This Row],[BMI]],Table4[BMI],1,FALSE)</f>
        <v>28.98</v>
      </c>
      <c r="D1093" s="11">
        <f>VLOOKUP(Table4[[#This Row],[HBA1C]],Table4[HBA1C],1,FALSE)</f>
        <v>8.68</v>
      </c>
      <c r="E1093" s="11" t="str">
        <f>VLOOKUP(Table4[[#This Row],[Any Transplants]],Table4[Any Transplants],1,FALSE)</f>
        <v>No</v>
      </c>
      <c r="F1093" s="11" t="str">
        <f>VLOOKUP(Table4[[#This Row],[Cancer history]],Table4[Cancer history],1,FALSE)</f>
        <v>No</v>
      </c>
      <c r="G1093" s="11" t="str">
        <f>VLOOKUP(Table4[[#This Row],[Smoker2]],Table4[Smoker2],1,FALSE)</f>
        <v>NO</v>
      </c>
      <c r="H1093" s="11" t="str">
        <f>VLOOKUP(Table4[[#This Row],[Heart Issues]],Table4[Heart Issues],1,FALSE)</f>
        <v>No</v>
      </c>
      <c r="I1093" s="11">
        <f>VLOOKUP(Table4[[#This Row],[Number of Major Surgeries]],Table4[Number of Major Surgeries],1,FALSE)</f>
        <v>2</v>
      </c>
      <c r="J1093" s="11" t="str">
        <f>VLOOKUP('Medical Examinations'!M1093,'Medical Examinations'!M1093:M3427,1,FALSE)</f>
        <v>over weight</v>
      </c>
      <c r="K1093" s="11" t="str">
        <f>VLOOKUP('Medical Examinations'!N1093,'Medical Examinations'!N1093:N3427,1,FALSE)</f>
        <v>diabetes</v>
      </c>
      <c r="L1093" s="11" t="str">
        <f>VLOOKUP(Table3[[#This Row],[date of birth]],Table3[date of birth],1,FALSE)</f>
        <v>28-Nov-1997</v>
      </c>
      <c r="M1093" s="11">
        <f>VLOOKUP(Table3[[#This Row],[age]],Table3[age],1,FALSE)</f>
        <v>25</v>
      </c>
      <c r="N1093" s="65">
        <f>VLOOKUP(Table3[[#This Row],[charges2]],Table3[charges2],1,FALSE)</f>
        <v>8906.14</v>
      </c>
      <c r="O1093" s="11" t="str">
        <f>VLOOKUP(Table3[[#This Row],[HOSPITAL TIER2]],Table3[HOSPITAL TIER2],1,FALSE)</f>
        <v>tier - 2</v>
      </c>
      <c r="P1093" s="11" t="str">
        <f>VLOOKUP(Table3[[#This Row],[city tier2]],Table3[city tier2],1,FALSE)</f>
        <v>tier - 2</v>
      </c>
      <c r="Q1093" s="11" t="str">
        <f>VLOOKUP(Table3[[#This Row],[state id2]],Table3[state id2],1,FALSE)</f>
        <v>R1012</v>
      </c>
      <c r="R1093" s="11">
        <f t="shared" si="34"/>
        <v>9.7872890706086424E-4</v>
      </c>
      <c r="S1093" s="11">
        <f t="shared" si="35"/>
        <v>8.1401614286260277E-2</v>
      </c>
    </row>
    <row r="1094" spans="1:19" x14ac:dyDescent="0.25">
      <c r="A1094" s="20" t="str">
        <f>VLOOKUP('Customer Names'!A1094,'Customer Names'!A1094:A3429,1,FALSE)</f>
        <v>Id1093</v>
      </c>
      <c r="B1094" s="20" t="str">
        <f>VLOOKUP(Table6[[#This Row],[NAME]],Table6[NAME],1,FALSE)</f>
        <v>Paige</v>
      </c>
      <c r="C1094" s="11">
        <f>VLOOKUP(Table4[[#This Row],[BMI]],Table4[BMI],1,FALSE)</f>
        <v>31.24</v>
      </c>
      <c r="D1094" s="11">
        <f>VLOOKUP(Table4[[#This Row],[HBA1C]],Table4[HBA1C],1,FALSE)</f>
        <v>9.8000000000000007</v>
      </c>
      <c r="E1094" s="11" t="str">
        <f>VLOOKUP(Table4[[#This Row],[Any Transplants]],Table4[Any Transplants],1,FALSE)</f>
        <v>No</v>
      </c>
      <c r="F1094" s="11" t="str">
        <f>VLOOKUP(Table4[[#This Row],[Cancer history]],Table4[Cancer history],1,FALSE)</f>
        <v>No</v>
      </c>
      <c r="G1094" s="11" t="str">
        <f>VLOOKUP(Table4[[#This Row],[Smoker2]],Table4[Smoker2],1,FALSE)</f>
        <v>NO</v>
      </c>
      <c r="H1094" s="11" t="str">
        <f>VLOOKUP(Table4[[#This Row],[Heart Issues]],Table4[Heart Issues],1,FALSE)</f>
        <v>No</v>
      </c>
      <c r="I1094" s="11">
        <f>VLOOKUP(Table4[[#This Row],[Number of Major Surgeries]],Table4[Number of Major Surgeries],1,FALSE)</f>
        <v>0</v>
      </c>
      <c r="J1094" s="11" t="str">
        <f>VLOOKUP('Medical Examinations'!M1094,'Medical Examinations'!M1094:M3428,1,FALSE)</f>
        <v>obesity</v>
      </c>
      <c r="K1094" s="11" t="str">
        <f>VLOOKUP('Medical Examinations'!N1094,'Medical Examinations'!N1094:N3428,1,FALSE)</f>
        <v>diabetes</v>
      </c>
      <c r="L1094" s="11" t="str">
        <f>VLOOKUP(Table3[[#This Row],[date of birth]],Table3[date of birth],1,FALSE)</f>
        <v>6-Sep-1967</v>
      </c>
      <c r="M1094" s="11">
        <f>VLOOKUP(Table3[[#This Row],[age]],Table3[age],1,FALSE)</f>
        <v>55</v>
      </c>
      <c r="N1094" s="65">
        <f>VLOOKUP(Table3[[#This Row],[charges2]],Table3[charges2],1,FALSE)</f>
        <v>8908.4699999999993</v>
      </c>
      <c r="O1094" s="11" t="str">
        <f>VLOOKUP(Table3[[#This Row],[HOSPITAL TIER2]],Table3[HOSPITAL TIER2],1,FALSE)</f>
        <v>tier - 3</v>
      </c>
      <c r="P1094" s="11" t="str">
        <f>VLOOKUP(Table3[[#This Row],[city tier2]],Table3[city tier2],1,FALSE)</f>
        <v>tier - 2</v>
      </c>
      <c r="Q1094" s="11" t="str">
        <f>VLOOKUP(Table3[[#This Row],[state id2]],Table3[state id2],1,FALSE)</f>
        <v>R1013</v>
      </c>
      <c r="R1094" s="11">
        <f t="shared" si="34"/>
        <v>1.1470697176088462E-3</v>
      </c>
      <c r="S1094" s="11">
        <f t="shared" si="35"/>
        <v>8.3056153606477612E-2</v>
      </c>
    </row>
    <row r="1095" spans="1:19" x14ac:dyDescent="0.25">
      <c r="A1095" s="20" t="str">
        <f>VLOOKUP('Customer Names'!A1095,'Customer Names'!A1095:A3430,1,FALSE)</f>
        <v>Id1094</v>
      </c>
      <c r="B1095" s="20" t="str">
        <f>VLOOKUP(Table6[[#This Row],[NAME]],Table6[NAME],1,FALSE)</f>
        <v>Matthew J</v>
      </c>
      <c r="C1095" s="11">
        <f>VLOOKUP(Table4[[#This Row],[BMI]],Table4[BMI],1,FALSE)</f>
        <v>31.54</v>
      </c>
      <c r="D1095" s="11">
        <f>VLOOKUP(Table4[[#This Row],[HBA1C]],Table4[HBA1C],1,FALSE)</f>
        <v>4.4400000000000004</v>
      </c>
      <c r="E1095" s="11" t="str">
        <f>VLOOKUP(Table4[[#This Row],[Any Transplants]],Table4[Any Transplants],1,FALSE)</f>
        <v>No</v>
      </c>
      <c r="F1095" s="11" t="str">
        <f>VLOOKUP(Table4[[#This Row],[Cancer history]],Table4[Cancer history],1,FALSE)</f>
        <v>No</v>
      </c>
      <c r="G1095" s="11" t="str">
        <f>VLOOKUP(Table4[[#This Row],[Smoker2]],Table4[Smoker2],1,FALSE)</f>
        <v>NO</v>
      </c>
      <c r="H1095" s="11" t="str">
        <f>VLOOKUP(Table4[[#This Row],[Heart Issues]],Table4[Heart Issues],1,FALSE)</f>
        <v>No</v>
      </c>
      <c r="I1095" s="11">
        <f>VLOOKUP(Table4[[#This Row],[Number of Major Surgeries]],Table4[Number of Major Surgeries],1,FALSE)</f>
        <v>0</v>
      </c>
      <c r="J1095" s="11" t="str">
        <f>VLOOKUP('Medical Examinations'!M1095,'Medical Examinations'!M1095:M3429,1,FALSE)</f>
        <v>obesity</v>
      </c>
      <c r="K1095" s="11" t="str">
        <f>VLOOKUP('Medical Examinations'!N1095,'Medical Examinations'!N1095:N3429,1,FALSE)</f>
        <v>normal</v>
      </c>
      <c r="L1095" s="11" t="str">
        <f>VLOOKUP(Table3[[#This Row],[date of birth]],Table3[date of birth],1,FALSE)</f>
        <v>7-Jul-1975</v>
      </c>
      <c r="M1095" s="11">
        <f>VLOOKUP(Table3[[#This Row],[age]],Table3[age],1,FALSE)</f>
        <v>47</v>
      </c>
      <c r="N1095" s="65">
        <f>VLOOKUP(Table3[[#This Row],[charges2]],Table3[charges2],1,FALSE)</f>
        <v>8930.93</v>
      </c>
      <c r="O1095" s="11" t="str">
        <f>VLOOKUP(Table3[[#This Row],[HOSPITAL TIER2]],Table3[HOSPITAL TIER2],1,FALSE)</f>
        <v>tier - 2</v>
      </c>
      <c r="P1095" s="11" t="str">
        <f>VLOOKUP(Table3[[#This Row],[city tier2]],Table3[city tier2],1,FALSE)</f>
        <v>tier - 2</v>
      </c>
      <c r="Q1095" s="11" t="str">
        <f>VLOOKUP(Table3[[#This Row],[state id2]],Table3[state id2],1,FALSE)</f>
        <v>R1012</v>
      </c>
      <c r="R1095" s="11">
        <f t="shared" si="34"/>
        <v>8.7711914999444643E-4</v>
      </c>
      <c r="S1095" s="11">
        <f t="shared" si="35"/>
        <v>8.2091794544807709E-2</v>
      </c>
    </row>
    <row r="1096" spans="1:19" x14ac:dyDescent="0.25">
      <c r="A1096" s="20" t="str">
        <f>VLOOKUP('Customer Names'!A1096,'Customer Names'!A1096:A3431,1,FALSE)</f>
        <v>Id1095</v>
      </c>
      <c r="B1096" s="20" t="str">
        <f>VLOOKUP(Table6[[#This Row],[NAME]],Table6[NAME],1,FALSE)</f>
        <v>Matthew</v>
      </c>
      <c r="C1096" s="11">
        <f>VLOOKUP(Table4[[#This Row],[BMI]],Table4[BMI],1,FALSE)</f>
        <v>38.6</v>
      </c>
      <c r="D1096" s="11">
        <f>VLOOKUP(Table4[[#This Row],[HBA1C]],Table4[HBA1C],1,FALSE)</f>
        <v>7.19</v>
      </c>
      <c r="E1096" s="11" t="str">
        <f>VLOOKUP(Table4[[#This Row],[Any Transplants]],Table4[Any Transplants],1,FALSE)</f>
        <v>No</v>
      </c>
      <c r="F1096" s="11" t="str">
        <f>VLOOKUP(Table4[[#This Row],[Cancer history]],Table4[Cancer history],1,FALSE)</f>
        <v>No</v>
      </c>
      <c r="G1096" s="11" t="str">
        <f>VLOOKUP(Table4[[#This Row],[Smoker2]],Table4[Smoker2],1,FALSE)</f>
        <v>NO</v>
      </c>
      <c r="H1096" s="11" t="str">
        <f>VLOOKUP(Table4[[#This Row],[Heart Issues]],Table4[Heart Issues],1,FALSE)</f>
        <v>yes</v>
      </c>
      <c r="I1096" s="11">
        <f>VLOOKUP(Table4[[#This Row],[Number of Major Surgeries]],Table4[Number of Major Surgeries],1,FALSE)</f>
        <v>2</v>
      </c>
      <c r="J1096" s="11" t="str">
        <f>VLOOKUP('Medical Examinations'!M1096,'Medical Examinations'!M1096:M3430,1,FALSE)</f>
        <v>obesity</v>
      </c>
      <c r="K1096" s="11" t="str">
        <f>VLOOKUP('Medical Examinations'!N1096,'Medical Examinations'!N1096:N3430,1,FALSE)</f>
        <v>diabetes</v>
      </c>
      <c r="L1096" s="11" t="str">
        <f>VLOOKUP(Table3[[#This Row],[date of birth]],Table3[date of birth],1,FALSE)</f>
        <v>6-Jun-1972</v>
      </c>
      <c r="M1096" s="11">
        <f>VLOOKUP(Table3[[#This Row],[age]],Table3[age],1,FALSE)</f>
        <v>51</v>
      </c>
      <c r="N1096" s="65">
        <f>VLOOKUP(Table3[[#This Row],[charges2]],Table3[charges2],1,FALSE)</f>
        <v>8932.08</v>
      </c>
      <c r="O1096" s="11" t="str">
        <f>VLOOKUP(Table3[[#This Row],[HOSPITAL TIER2]],Table3[HOSPITAL TIER2],1,FALSE)</f>
        <v>tier - 2</v>
      </c>
      <c r="P1096" s="11" t="str">
        <f>VLOOKUP(Table3[[#This Row],[city tier2]],Table3[city tier2],1,FALSE)</f>
        <v>tier - 1</v>
      </c>
      <c r="Q1096" s="11" t="str">
        <f>VLOOKUP(Table3[[#This Row],[state id2]],Table3[state id2],1,FALSE)</f>
        <v>R1011</v>
      </c>
      <c r="R1096" s="11">
        <f t="shared" si="34"/>
        <v>8.2224331313956284E-4</v>
      </c>
      <c r="S1096" s="11">
        <f t="shared" si="35"/>
        <v>8.2219808038756378E-2</v>
      </c>
    </row>
    <row r="1097" spans="1:19" x14ac:dyDescent="0.25">
      <c r="A1097" s="20" t="str">
        <f>VLOOKUP('Customer Names'!A1097,'Customer Names'!A1097:A3432,1,FALSE)</f>
        <v>Id1096</v>
      </c>
      <c r="B1097" s="20" t="str">
        <f>VLOOKUP(Table6[[#This Row],[NAME]],Table6[NAME],1,FALSE)</f>
        <v>.  Maria</v>
      </c>
      <c r="C1097" s="11">
        <f>VLOOKUP(Table4[[#This Row],[BMI]],Table4[BMI],1,FALSE)</f>
        <v>37.950000000000003</v>
      </c>
      <c r="D1097" s="11">
        <f>VLOOKUP(Table4[[#This Row],[HBA1C]],Table4[HBA1C],1,FALSE)</f>
        <v>6.06</v>
      </c>
      <c r="E1097" s="11" t="str">
        <f>VLOOKUP(Table4[[#This Row],[Any Transplants]],Table4[Any Transplants],1,FALSE)</f>
        <v>No</v>
      </c>
      <c r="F1097" s="11" t="str">
        <f>VLOOKUP(Table4[[#This Row],[Cancer history]],Table4[Cancer history],1,FALSE)</f>
        <v>No</v>
      </c>
      <c r="G1097" s="11" t="str">
        <f>VLOOKUP(Table4[[#This Row],[Smoker2]],Table4[Smoker2],1,FALSE)</f>
        <v>NO</v>
      </c>
      <c r="H1097" s="11" t="str">
        <f>VLOOKUP(Table4[[#This Row],[Heart Issues]],Table4[Heart Issues],1,FALSE)</f>
        <v>No</v>
      </c>
      <c r="I1097" s="11">
        <f>VLOOKUP(Table4[[#This Row],[Number of Major Surgeries]],Table4[Number of Major Surgeries],1,FALSE)</f>
        <v>0</v>
      </c>
      <c r="J1097" s="11" t="str">
        <f>VLOOKUP('Medical Examinations'!M1097,'Medical Examinations'!M1097:M3431,1,FALSE)</f>
        <v>obesity</v>
      </c>
      <c r="K1097" s="11" t="str">
        <f>VLOOKUP('Medical Examinations'!N1097,'Medical Examinations'!N1097:N3431,1,FALSE)</f>
        <v>prediabetes</v>
      </c>
      <c r="L1097" s="11" t="str">
        <f>VLOOKUP(Table3[[#This Row],[date of birth]],Table3[date of birth],1,FALSE)</f>
        <v>25-Dec-1976</v>
      </c>
      <c r="M1097" s="11">
        <f>VLOOKUP(Table3[[#This Row],[age]],Table3[age],1,FALSE)</f>
        <v>46</v>
      </c>
      <c r="N1097" s="65">
        <f>VLOOKUP(Table3[[#This Row],[charges2]],Table3[charges2],1,FALSE)</f>
        <v>8944.1200000000008</v>
      </c>
      <c r="O1097" s="11" t="str">
        <f>VLOOKUP(Table3[[#This Row],[HOSPITAL TIER2]],Table3[HOSPITAL TIER2],1,FALSE)</f>
        <v>tier - 3</v>
      </c>
      <c r="P1097" s="11" t="str">
        <f>VLOOKUP(Table3[[#This Row],[city tier2]],Table3[city tier2],1,FALSE)</f>
        <v>tier - 2</v>
      </c>
      <c r="Q1097" s="11" t="str">
        <f>VLOOKUP(Table3[[#This Row],[state id2]],Table3[state id2],1,FALSE)</f>
        <v>R1013</v>
      </c>
      <c r="R1097" s="11">
        <f t="shared" si="34"/>
        <v>2.9690283806696851E-4</v>
      </c>
      <c r="S1097" s="11">
        <f t="shared" si="35"/>
        <v>8.2061599773957702E-2</v>
      </c>
    </row>
    <row r="1098" spans="1:19" x14ac:dyDescent="0.25">
      <c r="A1098" s="20" t="str">
        <f>VLOOKUP('Customer Names'!A1098,'Customer Names'!A1098:A3433,1,FALSE)</f>
        <v>Id1097</v>
      </c>
      <c r="B1098" s="20" t="str">
        <f>VLOOKUP(Table6[[#This Row],[NAME]],Table6[NAME],1,FALSE)</f>
        <v>Stephanie D</v>
      </c>
      <c r="C1098" s="11">
        <f>VLOOKUP(Table4[[#This Row],[BMI]],Table4[BMI],1,FALSE)</f>
        <v>38.97</v>
      </c>
      <c r="D1098" s="11">
        <f>VLOOKUP(Table4[[#This Row],[HBA1C]],Table4[HBA1C],1,FALSE)</f>
        <v>5.12</v>
      </c>
      <c r="E1098" s="11" t="str">
        <f>VLOOKUP(Table4[[#This Row],[Any Transplants]],Table4[Any Transplants],1,FALSE)</f>
        <v>No</v>
      </c>
      <c r="F1098" s="11" t="str">
        <f>VLOOKUP(Table4[[#This Row],[Cancer history]],Table4[Cancer history],1,FALSE)</f>
        <v>No</v>
      </c>
      <c r="G1098" s="11" t="str">
        <f>VLOOKUP(Table4[[#This Row],[Smoker2]],Table4[Smoker2],1,FALSE)</f>
        <v>NO</v>
      </c>
      <c r="H1098" s="11" t="str">
        <f>VLOOKUP(Table4[[#This Row],[Heart Issues]],Table4[Heart Issues],1,FALSE)</f>
        <v>No</v>
      </c>
      <c r="I1098" s="11">
        <f>VLOOKUP(Table4[[#This Row],[Number of Major Surgeries]],Table4[Number of Major Surgeries],1,FALSE)</f>
        <v>0</v>
      </c>
      <c r="J1098" s="11" t="str">
        <f>VLOOKUP('Medical Examinations'!M1098,'Medical Examinations'!M1098:M3432,1,FALSE)</f>
        <v>obesity</v>
      </c>
      <c r="K1098" s="11" t="str">
        <f>VLOOKUP('Medical Examinations'!N1098,'Medical Examinations'!N1098:N3432,1,FALSE)</f>
        <v>normal</v>
      </c>
      <c r="L1098" s="11" t="str">
        <f>VLOOKUP(Table3[[#This Row],[date of birth]],Table3[date of birth],1,FALSE)</f>
        <v>27-Sep-1992</v>
      </c>
      <c r="M1098" s="11">
        <f>VLOOKUP(Table3[[#This Row],[age]],Table3[age],1,FALSE)</f>
        <v>30</v>
      </c>
      <c r="N1098" s="65">
        <f>VLOOKUP(Table3[[#This Row],[charges2]],Table3[charges2],1,FALSE)</f>
        <v>8954.99</v>
      </c>
      <c r="O1098" s="11" t="str">
        <f>VLOOKUP(Table3[[#This Row],[HOSPITAL TIER2]],Table3[HOSPITAL TIER2],1,FALSE)</f>
        <v>tier - 2</v>
      </c>
      <c r="P1098" s="11" t="str">
        <f>VLOOKUP(Table3[[#This Row],[city tier2]],Table3[city tier2],1,FALSE)</f>
        <v>tier - 3</v>
      </c>
      <c r="Q1098" s="11" t="str">
        <f>VLOOKUP(Table3[[#This Row],[state id2]],Table3[state id2],1,FALSE)</f>
        <v>R1026</v>
      </c>
      <c r="R1098" s="11">
        <f t="shared" si="34"/>
        <v>2.2653856337672383E-4</v>
      </c>
      <c r="S1098" s="11">
        <f t="shared" si="35"/>
        <v>8.2066563325865732E-2</v>
      </c>
    </row>
    <row r="1099" spans="1:19" x14ac:dyDescent="0.25">
      <c r="A1099" s="20" t="str">
        <f>VLOOKUP('Customer Names'!A1099,'Customer Names'!A1099:A3434,1,FALSE)</f>
        <v>Id1098</v>
      </c>
      <c r="B1099" s="20" t="str">
        <f>VLOOKUP(Table6[[#This Row],[NAME]],Table6[NAME],1,FALSE)</f>
        <v>Tiffany</v>
      </c>
      <c r="C1099" s="11">
        <f>VLOOKUP(Table4[[#This Row],[BMI]],Table4[BMI],1,FALSE)</f>
        <v>21.2</v>
      </c>
      <c r="D1099" s="11">
        <f>VLOOKUP(Table4[[#This Row],[HBA1C]],Table4[HBA1C],1,FALSE)</f>
        <v>10.72</v>
      </c>
      <c r="E1099" s="11" t="str">
        <f>VLOOKUP(Table4[[#This Row],[Any Transplants]],Table4[Any Transplants],1,FALSE)</f>
        <v>No</v>
      </c>
      <c r="F1099" s="11" t="str">
        <f>VLOOKUP(Table4[[#This Row],[Cancer history]],Table4[Cancer history],1,FALSE)</f>
        <v>No</v>
      </c>
      <c r="G1099" s="11" t="str">
        <f>VLOOKUP(Table4[[#This Row],[Smoker2]],Table4[Smoker2],1,FALSE)</f>
        <v>NO</v>
      </c>
      <c r="H1099" s="11" t="str">
        <f>VLOOKUP(Table4[[#This Row],[Heart Issues]],Table4[Heart Issues],1,FALSE)</f>
        <v>No</v>
      </c>
      <c r="I1099" s="11">
        <f>VLOOKUP(Table4[[#This Row],[Number of Major Surgeries]],Table4[Number of Major Surgeries],1,FALSE)</f>
        <v>0</v>
      </c>
      <c r="J1099" s="11" t="str">
        <f>VLOOKUP('Medical Examinations'!M1099,'Medical Examinations'!M1099:M3433,1,FALSE)</f>
        <v>normal weight</v>
      </c>
      <c r="K1099" s="11" t="str">
        <f>VLOOKUP('Medical Examinations'!N1099,'Medical Examinations'!N1099:N3433,1,FALSE)</f>
        <v>diabetes</v>
      </c>
      <c r="L1099" s="11" t="str">
        <f>VLOOKUP(Table3[[#This Row],[date of birth]],Table3[date of birth],1,FALSE)</f>
        <v>17-Aug-1974</v>
      </c>
      <c r="M1099" s="11">
        <f>VLOOKUP(Table3[[#This Row],[age]],Table3[age],1,FALSE)</f>
        <v>48</v>
      </c>
      <c r="N1099" s="65">
        <f>VLOOKUP(Table3[[#This Row],[charges2]],Table3[charges2],1,FALSE)</f>
        <v>8964.06</v>
      </c>
      <c r="O1099" s="11" t="str">
        <f>VLOOKUP(Table3[[#This Row],[HOSPITAL TIER2]],Table3[HOSPITAL TIER2],1,FALSE)</f>
        <v>tier - 3</v>
      </c>
      <c r="P1099" s="11" t="str">
        <f>VLOOKUP(Table3[[#This Row],[city tier2]],Table3[city tier2],1,FALSE)</f>
        <v>tier - 2</v>
      </c>
      <c r="Q1099" s="11" t="str">
        <f>VLOOKUP(Table3[[#This Row],[state id2]],Table3[state id2],1,FALSE)</f>
        <v>R1016</v>
      </c>
      <c r="R1099" s="11">
        <f t="shared" si="34"/>
        <v>1.6493478715905239E-3</v>
      </c>
      <c r="S1099" s="11">
        <f t="shared" si="35"/>
        <v>8.1596971803964066E-2</v>
      </c>
    </row>
    <row r="1100" spans="1:19" x14ac:dyDescent="0.25">
      <c r="A1100" s="20" t="str">
        <f>VLOOKUP('Customer Names'!A1100,'Customer Names'!A1100:A3435,1,FALSE)</f>
        <v>Id1099</v>
      </c>
      <c r="B1100" s="20" t="str">
        <f>VLOOKUP(Table6[[#This Row],[NAME]],Table6[NAME],1,FALSE)</f>
        <v>Sara M.</v>
      </c>
      <c r="C1100" s="11">
        <f>VLOOKUP(Table4[[#This Row],[BMI]],Table4[BMI],1,FALSE)</f>
        <v>23.96</v>
      </c>
      <c r="D1100" s="11">
        <f>VLOOKUP(Table4[[#This Row],[HBA1C]],Table4[HBA1C],1,FALSE)</f>
        <v>9.58</v>
      </c>
      <c r="E1100" s="11" t="str">
        <f>VLOOKUP(Table4[[#This Row],[Any Transplants]],Table4[Any Transplants],1,FALSE)</f>
        <v>No</v>
      </c>
      <c r="F1100" s="11" t="str">
        <f>VLOOKUP(Table4[[#This Row],[Cancer history]],Table4[Cancer history],1,FALSE)</f>
        <v>Yes</v>
      </c>
      <c r="G1100" s="11" t="str">
        <f>VLOOKUP(Table4[[#This Row],[Smoker2]],Table4[Smoker2],1,FALSE)</f>
        <v>NO</v>
      </c>
      <c r="H1100" s="11" t="str">
        <f>VLOOKUP(Table4[[#This Row],[Heart Issues]],Table4[Heart Issues],1,FALSE)</f>
        <v>yes</v>
      </c>
      <c r="I1100" s="11">
        <f>VLOOKUP(Table4[[#This Row],[Number of Major Surgeries]],Table4[Number of Major Surgeries],1,FALSE)</f>
        <v>1</v>
      </c>
      <c r="J1100" s="11" t="str">
        <f>VLOOKUP('Medical Examinations'!M1100,'Medical Examinations'!M1100:M3434,1,FALSE)</f>
        <v>normal weight</v>
      </c>
      <c r="K1100" s="11" t="str">
        <f>VLOOKUP('Medical Examinations'!N1100,'Medical Examinations'!N1100:N3434,1,FALSE)</f>
        <v>diabetes</v>
      </c>
      <c r="L1100" s="11" t="str">
        <f>VLOOKUP(Table3[[#This Row],[date of birth]],Table3[date of birth],1,FALSE)</f>
        <v>15-Jul-1983</v>
      </c>
      <c r="M1100" s="11">
        <f>VLOOKUP(Table3[[#This Row],[age]],Table3[age],1,FALSE)</f>
        <v>39</v>
      </c>
      <c r="N1100" s="65">
        <f>VLOOKUP(Table3[[#This Row],[charges2]],Table3[charges2],1,FALSE)</f>
        <v>8965.7999999999993</v>
      </c>
      <c r="O1100" s="11" t="str">
        <f>VLOOKUP(Table3[[#This Row],[HOSPITAL TIER2]],Table3[HOSPITAL TIER2],1,FALSE)</f>
        <v>tier - 2</v>
      </c>
      <c r="P1100" s="11" t="str">
        <f>VLOOKUP(Table3[[#This Row],[city tier2]],Table3[city tier2],1,FALSE)</f>
        <v>tier - 3</v>
      </c>
      <c r="Q1100" s="11" t="str">
        <f>VLOOKUP(Table3[[#This Row],[state id2]],Table3[state id2],1,FALSE)</f>
        <v>R1012</v>
      </c>
      <c r="R1100" s="11">
        <f t="shared" si="34"/>
        <v>1.8129809520579779E-3</v>
      </c>
      <c r="S1100" s="11">
        <f t="shared" si="35"/>
        <v>8.1363015854823001E-2</v>
      </c>
    </row>
    <row r="1101" spans="1:19" x14ac:dyDescent="0.25">
      <c r="A1101" s="20" t="str">
        <f>VLOOKUP('Customer Names'!A1101,'Customer Names'!A1101:A3436,1,FALSE)</f>
        <v>Id1100</v>
      </c>
      <c r="B1101" s="20" t="str">
        <f>VLOOKUP(Table6[[#This Row],[NAME]],Table6[NAME],1,FALSE)</f>
        <v>Scott A.</v>
      </c>
      <c r="C1101" s="11">
        <f>VLOOKUP(Table4[[#This Row],[BMI]],Table4[BMI],1,FALSE)</f>
        <v>35.93</v>
      </c>
      <c r="D1101" s="11">
        <f>VLOOKUP(Table4[[#This Row],[HBA1C]],Table4[HBA1C],1,FALSE)</f>
        <v>6.4</v>
      </c>
      <c r="E1101" s="11" t="str">
        <f>VLOOKUP(Table4[[#This Row],[Any Transplants]],Table4[Any Transplants],1,FALSE)</f>
        <v>No</v>
      </c>
      <c r="F1101" s="11" t="str">
        <f>VLOOKUP(Table4[[#This Row],[Cancer history]],Table4[Cancer history],1,FALSE)</f>
        <v>No</v>
      </c>
      <c r="G1101" s="11" t="str">
        <f>VLOOKUP(Table4[[#This Row],[Smoker2]],Table4[Smoker2],1,FALSE)</f>
        <v>NO</v>
      </c>
      <c r="H1101" s="11" t="str">
        <f>VLOOKUP(Table4[[#This Row],[Heart Issues]],Table4[Heart Issues],1,FALSE)</f>
        <v>yes</v>
      </c>
      <c r="I1101" s="11">
        <f>VLOOKUP(Table4[[#This Row],[Number of Major Surgeries]],Table4[Number of Major Surgeries],1,FALSE)</f>
        <v>1</v>
      </c>
      <c r="J1101" s="11" t="str">
        <f>VLOOKUP('Medical Examinations'!M1101,'Medical Examinations'!M1101:M3435,1,FALSE)</f>
        <v>obesity</v>
      </c>
      <c r="K1101" s="11" t="str">
        <f>VLOOKUP('Medical Examinations'!N1101,'Medical Examinations'!N1101:N3435,1,FALSE)</f>
        <v>diabetes</v>
      </c>
      <c r="L1101" s="11" t="str">
        <f>VLOOKUP(Table3[[#This Row],[date of birth]],Table3[date of birth],1,FALSE)</f>
        <v>8-Sep-1974</v>
      </c>
      <c r="M1101" s="11">
        <f>VLOOKUP(Table3[[#This Row],[age]],Table3[age],1,FALSE)</f>
        <v>48</v>
      </c>
      <c r="N1101" s="65">
        <f>VLOOKUP(Table3[[#This Row],[charges2]],Table3[charges2],1,FALSE)</f>
        <v>8968.33</v>
      </c>
      <c r="O1101" s="11" t="str">
        <f>VLOOKUP(Table3[[#This Row],[HOSPITAL TIER2]],Table3[HOSPITAL TIER2],1,FALSE)</f>
        <v>tier - 3</v>
      </c>
      <c r="P1101" s="11" t="str">
        <f>VLOOKUP(Table3[[#This Row],[city tier2]],Table3[city tier2],1,FALSE)</f>
        <v>tier - 2</v>
      </c>
      <c r="Q1101" s="11" t="str">
        <f>VLOOKUP(Table3[[#This Row],[state id2]],Table3[state id2],1,FALSE)</f>
        <v>R1011</v>
      </c>
      <c r="R1101" s="11">
        <f t="shared" si="34"/>
        <v>1.6013894211536778E-3</v>
      </c>
      <c r="S1101" s="11">
        <f t="shared" si="35"/>
        <v>8.2103551638642289E-2</v>
      </c>
    </row>
    <row r="1102" spans="1:19" x14ac:dyDescent="0.25">
      <c r="A1102" s="20" t="str">
        <f>VLOOKUP('Customer Names'!A1102,'Customer Names'!A1102:A3437,1,FALSE)</f>
        <v>Id1101</v>
      </c>
      <c r="B1102" s="20" t="str">
        <f>VLOOKUP(Table6[[#This Row],[NAME]],Table6[NAME],1,FALSE)</f>
        <v>.  Lauren</v>
      </c>
      <c r="C1102" s="11">
        <f>VLOOKUP(Table4[[#This Row],[BMI]],Table4[BMI],1,FALSE)</f>
        <v>26.11</v>
      </c>
      <c r="D1102" s="11">
        <f>VLOOKUP(Table4[[#This Row],[HBA1C]],Table4[HBA1C],1,FALSE)</f>
        <v>6.8</v>
      </c>
      <c r="E1102" s="11" t="str">
        <f>VLOOKUP(Table4[[#This Row],[Any Transplants]],Table4[Any Transplants],1,FALSE)</f>
        <v>No</v>
      </c>
      <c r="F1102" s="11" t="str">
        <f>VLOOKUP(Table4[[#This Row],[Cancer history]],Table4[Cancer history],1,FALSE)</f>
        <v>No</v>
      </c>
      <c r="G1102" s="11" t="str">
        <f>VLOOKUP(Table4[[#This Row],[Smoker2]],Table4[Smoker2],1,FALSE)</f>
        <v>NO</v>
      </c>
      <c r="H1102" s="11" t="str">
        <f>VLOOKUP(Table4[[#This Row],[Heart Issues]],Table4[Heart Issues],1,FALSE)</f>
        <v>yes</v>
      </c>
      <c r="I1102" s="11">
        <f>VLOOKUP(Table4[[#This Row],[Number of Major Surgeries]],Table4[Number of Major Surgeries],1,FALSE)</f>
        <v>2</v>
      </c>
      <c r="J1102" s="11" t="str">
        <f>VLOOKUP('Medical Examinations'!M1102,'Medical Examinations'!M1102:M3436,1,FALSE)</f>
        <v>over weight</v>
      </c>
      <c r="K1102" s="11" t="str">
        <f>VLOOKUP('Medical Examinations'!N1102,'Medical Examinations'!N1102:N3436,1,FALSE)</f>
        <v>diabetes</v>
      </c>
      <c r="L1102" s="11" t="str">
        <f>VLOOKUP(Table3[[#This Row],[date of birth]],Table3[date of birth],1,FALSE)</f>
        <v>21-Jul-1974</v>
      </c>
      <c r="M1102" s="11">
        <f>VLOOKUP(Table3[[#This Row],[age]],Table3[age],1,FALSE)</f>
        <v>48</v>
      </c>
      <c r="N1102" s="65">
        <f>VLOOKUP(Table3[[#This Row],[charges2]],Table3[charges2],1,FALSE)</f>
        <v>8978.19</v>
      </c>
      <c r="O1102" s="11" t="str">
        <f>VLOOKUP(Table3[[#This Row],[HOSPITAL TIER2]],Table3[HOSPITAL TIER2],1,FALSE)</f>
        <v>tier - 2</v>
      </c>
      <c r="P1102" s="11" t="str">
        <f>VLOOKUP(Table3[[#This Row],[city tier2]],Table3[city tier2],1,FALSE)</f>
        <v>tier - 2</v>
      </c>
      <c r="Q1102" s="11" t="str">
        <f>VLOOKUP(Table3[[#This Row],[state id2]],Table3[state id2],1,FALSE)</f>
        <v>R1013</v>
      </c>
      <c r="R1102" s="11">
        <f t="shared" si="34"/>
        <v>1.4108445963828824E-3</v>
      </c>
      <c r="S1102" s="11">
        <f t="shared" si="35"/>
        <v>8.2090631326774577E-2</v>
      </c>
    </row>
    <row r="1103" spans="1:19" x14ac:dyDescent="0.25">
      <c r="A1103" s="20" t="str">
        <f>VLOOKUP('Customer Names'!A1103,'Customer Names'!A1103:A3438,1,FALSE)</f>
        <v>Id1102</v>
      </c>
      <c r="B1103" s="20" t="str">
        <f>VLOOKUP(Table6[[#This Row],[NAME]],Table6[NAME],1,FALSE)</f>
        <v>Scott</v>
      </c>
      <c r="C1103" s="11">
        <f>VLOOKUP(Table4[[#This Row],[BMI]],Table4[BMI],1,FALSE)</f>
        <v>32.299999999999997</v>
      </c>
      <c r="D1103" s="11">
        <f>VLOOKUP(Table4[[#This Row],[HBA1C]],Table4[HBA1C],1,FALSE)</f>
        <v>9.48</v>
      </c>
      <c r="E1103" s="11" t="str">
        <f>VLOOKUP(Table4[[#This Row],[Any Transplants]],Table4[Any Transplants],1,FALSE)</f>
        <v>No</v>
      </c>
      <c r="F1103" s="11" t="str">
        <f>VLOOKUP(Table4[[#This Row],[Cancer history]],Table4[Cancer history],1,FALSE)</f>
        <v>No</v>
      </c>
      <c r="G1103" s="11" t="str">
        <f>VLOOKUP(Table4[[#This Row],[Smoker2]],Table4[Smoker2],1,FALSE)</f>
        <v>NO</v>
      </c>
      <c r="H1103" s="11" t="str">
        <f>VLOOKUP(Table4[[#This Row],[Heart Issues]],Table4[Heart Issues],1,FALSE)</f>
        <v>No</v>
      </c>
      <c r="I1103" s="11">
        <f>VLOOKUP(Table4[[#This Row],[Number of Major Surgeries]],Table4[Number of Major Surgeries],1,FALSE)</f>
        <v>2</v>
      </c>
      <c r="J1103" s="11" t="str">
        <f>VLOOKUP('Medical Examinations'!M1103,'Medical Examinations'!M1103:M3437,1,FALSE)</f>
        <v>obesity</v>
      </c>
      <c r="K1103" s="11" t="str">
        <f>VLOOKUP('Medical Examinations'!N1103,'Medical Examinations'!N1103:N3437,1,FALSE)</f>
        <v>diabetes</v>
      </c>
      <c r="L1103" s="11" t="str">
        <f>VLOOKUP(Table3[[#This Row],[date of birth]],Table3[date of birth],1,FALSE)</f>
        <v>11-Oct-1973</v>
      </c>
      <c r="M1103" s="11">
        <f>VLOOKUP(Table3[[#This Row],[age]],Table3[age],1,FALSE)</f>
        <v>49</v>
      </c>
      <c r="N1103" s="65">
        <f>VLOOKUP(Table3[[#This Row],[charges2]],Table3[charges2],1,FALSE)</f>
        <v>8988.16</v>
      </c>
      <c r="O1103" s="11" t="str">
        <f>VLOOKUP(Table3[[#This Row],[HOSPITAL TIER2]],Table3[HOSPITAL TIER2],1,FALSE)</f>
        <v>tier - 2</v>
      </c>
      <c r="P1103" s="11" t="str">
        <f>VLOOKUP(Table3[[#This Row],[city tier2]],Table3[city tier2],1,FALSE)</f>
        <v>tier - 1</v>
      </c>
      <c r="Q1103" s="11" t="str">
        <f>VLOOKUP(Table3[[#This Row],[state id2]],Table3[state id2],1,FALSE)</f>
        <v>R1012</v>
      </c>
      <c r="R1103" s="11">
        <f t="shared" si="34"/>
        <v>1.4558329513231839E-3</v>
      </c>
      <c r="S1103" s="11">
        <f t="shared" si="35"/>
        <v>8.2044852890512041E-2</v>
      </c>
    </row>
    <row r="1104" spans="1:19" x14ac:dyDescent="0.25">
      <c r="A1104" s="20" t="str">
        <f>VLOOKUP('Customer Names'!A1104,'Customer Names'!A1104:A3439,1,FALSE)</f>
        <v>Id1103</v>
      </c>
      <c r="B1104" s="20" t="str">
        <f>VLOOKUP(Table6[[#This Row],[NAME]],Table6[NAME],1,FALSE)</f>
        <v>Brian A.</v>
      </c>
      <c r="C1104" s="11">
        <f>VLOOKUP(Table4[[#This Row],[BMI]],Table4[BMI],1,FALSE)</f>
        <v>28.69</v>
      </c>
      <c r="D1104" s="11">
        <f>VLOOKUP(Table4[[#This Row],[HBA1C]],Table4[HBA1C],1,FALSE)</f>
        <v>7.45</v>
      </c>
      <c r="E1104" s="11" t="str">
        <f>VLOOKUP(Table4[[#This Row],[Any Transplants]],Table4[Any Transplants],1,FALSE)</f>
        <v>No</v>
      </c>
      <c r="F1104" s="11" t="str">
        <f>VLOOKUP(Table4[[#This Row],[Cancer history]],Table4[Cancer history],1,FALSE)</f>
        <v>No</v>
      </c>
      <c r="G1104" s="11" t="str">
        <f>VLOOKUP(Table4[[#This Row],[Smoker2]],Table4[Smoker2],1,FALSE)</f>
        <v>NO</v>
      </c>
      <c r="H1104" s="11" t="str">
        <f>VLOOKUP(Table4[[#This Row],[Heart Issues]],Table4[Heart Issues],1,FALSE)</f>
        <v>No</v>
      </c>
      <c r="I1104" s="11">
        <f>VLOOKUP(Table4[[#This Row],[Number of Major Surgeries]],Table4[Number of Major Surgeries],1,FALSE)</f>
        <v>2</v>
      </c>
      <c r="J1104" s="11" t="str">
        <f>VLOOKUP('Medical Examinations'!M1104,'Medical Examinations'!M1104:M3438,1,FALSE)</f>
        <v>over weight</v>
      </c>
      <c r="K1104" s="11" t="str">
        <f>VLOOKUP('Medical Examinations'!N1104,'Medical Examinations'!N1104:N3438,1,FALSE)</f>
        <v>diabetes</v>
      </c>
      <c r="L1104" s="11" t="str">
        <f>VLOOKUP(Table3[[#This Row],[date of birth]],Table3[date of birth],1,FALSE)</f>
        <v>16-Dec-1979</v>
      </c>
      <c r="M1104" s="11">
        <f>VLOOKUP(Table3[[#This Row],[age]],Table3[age],1,FALSE)</f>
        <v>43</v>
      </c>
      <c r="N1104" s="65">
        <f>VLOOKUP(Table3[[#This Row],[charges2]],Table3[charges2],1,FALSE)</f>
        <v>8998.43</v>
      </c>
      <c r="O1104" s="11" t="str">
        <f>VLOOKUP(Table3[[#This Row],[HOSPITAL TIER2]],Table3[HOSPITAL TIER2],1,FALSE)</f>
        <v>tier - 2</v>
      </c>
      <c r="P1104" s="11" t="str">
        <f>VLOOKUP(Table3[[#This Row],[city tier2]],Table3[city tier2],1,FALSE)</f>
        <v>tier - 1</v>
      </c>
      <c r="Q1104" s="11" t="str">
        <f>VLOOKUP(Table3[[#This Row],[state id2]],Table3[state id2],1,FALSE)</f>
        <v>R1025</v>
      </c>
      <c r="R1104" s="11">
        <f t="shared" si="34"/>
        <v>1.3148847075161536E-3</v>
      </c>
      <c r="S1104" s="11">
        <f t="shared" si="35"/>
        <v>8.1744115802113271E-2</v>
      </c>
    </row>
    <row r="1105" spans="1:19" x14ac:dyDescent="0.25">
      <c r="A1105" s="20" t="str">
        <f>VLOOKUP('Customer Names'!A1105,'Customer Names'!A1105:A3440,1,FALSE)</f>
        <v>Id1104</v>
      </c>
      <c r="B1105" s="20" t="str">
        <f>VLOOKUP(Table6[[#This Row],[NAME]],Table6[NAME],1,FALSE)</f>
        <v>Kaitlin R.</v>
      </c>
      <c r="C1105" s="11">
        <f>VLOOKUP(Table4[[#This Row],[BMI]],Table4[BMI],1,FALSE)</f>
        <v>31.28</v>
      </c>
      <c r="D1105" s="11">
        <f>VLOOKUP(Table4[[#This Row],[HBA1C]],Table4[HBA1C],1,FALSE)</f>
        <v>6.94</v>
      </c>
      <c r="E1105" s="11" t="str">
        <f>VLOOKUP(Table4[[#This Row],[Any Transplants]],Table4[Any Transplants],1,FALSE)</f>
        <v>No</v>
      </c>
      <c r="F1105" s="11" t="str">
        <f>VLOOKUP(Table4[[#This Row],[Cancer history]],Table4[Cancer history],1,FALSE)</f>
        <v>No</v>
      </c>
      <c r="G1105" s="11" t="str">
        <f>VLOOKUP(Table4[[#This Row],[Smoker2]],Table4[Smoker2],1,FALSE)</f>
        <v>NO</v>
      </c>
      <c r="H1105" s="11" t="str">
        <f>VLOOKUP(Table4[[#This Row],[Heart Issues]],Table4[Heart Issues],1,FALSE)</f>
        <v>yes</v>
      </c>
      <c r="I1105" s="11">
        <f>VLOOKUP(Table4[[#This Row],[Number of Major Surgeries]],Table4[Number of Major Surgeries],1,FALSE)</f>
        <v>1</v>
      </c>
      <c r="J1105" s="11" t="str">
        <f>VLOOKUP('Medical Examinations'!M1105,'Medical Examinations'!M1105:M3439,1,FALSE)</f>
        <v>obesity</v>
      </c>
      <c r="K1105" s="11" t="str">
        <f>VLOOKUP('Medical Examinations'!N1105,'Medical Examinations'!N1105:N3439,1,FALSE)</f>
        <v>diabetes</v>
      </c>
      <c r="L1105" s="11" t="str">
        <f>VLOOKUP(Table3[[#This Row],[date of birth]],Table3[date of birth],1,FALSE)</f>
        <v>1-Dec-1993</v>
      </c>
      <c r="M1105" s="11">
        <f>VLOOKUP(Table3[[#This Row],[age]],Table3[age],1,FALSE)</f>
        <v>29</v>
      </c>
      <c r="N1105" s="65">
        <f>VLOOKUP(Table3[[#This Row],[charges2]],Table3[charges2],1,FALSE)</f>
        <v>9010.2000000000007</v>
      </c>
      <c r="O1105" s="11" t="str">
        <f>VLOOKUP(Table3[[#This Row],[HOSPITAL TIER2]],Table3[HOSPITAL TIER2],1,FALSE)</f>
        <v>tier - 2</v>
      </c>
      <c r="P1105" s="11" t="str">
        <f>VLOOKUP(Table3[[#This Row],[city tier2]],Table3[city tier2],1,FALSE)</f>
        <v>tier - 3</v>
      </c>
      <c r="Q1105" s="11" t="str">
        <f>VLOOKUP(Table3[[#This Row],[state id2]],Table3[state id2],1,FALSE)</f>
        <v>R1026</v>
      </c>
      <c r="R1105" s="11">
        <f t="shared" si="34"/>
        <v>1.3282340689059742E-3</v>
      </c>
      <c r="S1105" s="11">
        <f t="shared" si="35"/>
        <v>8.1839895072810212E-2</v>
      </c>
    </row>
    <row r="1106" spans="1:19" x14ac:dyDescent="0.25">
      <c r="A1106" s="20" t="str">
        <f>VLOOKUP('Customer Names'!A1106,'Customer Names'!A1106:A3441,1,FALSE)</f>
        <v>Id1105</v>
      </c>
      <c r="B1106" s="20" t="str">
        <f>VLOOKUP(Table6[[#This Row],[NAME]],Table6[NAME],1,FALSE)</f>
        <v>Mohammad</v>
      </c>
      <c r="C1106" s="11">
        <f>VLOOKUP(Table4[[#This Row],[BMI]],Table4[BMI],1,FALSE)</f>
        <v>30.21</v>
      </c>
      <c r="D1106" s="11">
        <f>VLOOKUP(Table4[[#This Row],[HBA1C]],Table4[HBA1C],1,FALSE)</f>
        <v>7.83</v>
      </c>
      <c r="E1106" s="11" t="str">
        <f>VLOOKUP(Table4[[#This Row],[Any Transplants]],Table4[Any Transplants],1,FALSE)</f>
        <v>No</v>
      </c>
      <c r="F1106" s="11" t="str">
        <f>VLOOKUP(Table4[[#This Row],[Cancer history]],Table4[Cancer history],1,FALSE)</f>
        <v>No</v>
      </c>
      <c r="G1106" s="11" t="str">
        <f>VLOOKUP(Table4[[#This Row],[Smoker2]],Table4[Smoker2],1,FALSE)</f>
        <v>NO</v>
      </c>
      <c r="H1106" s="11" t="str">
        <f>VLOOKUP(Table4[[#This Row],[Heart Issues]],Table4[Heart Issues],1,FALSE)</f>
        <v>No</v>
      </c>
      <c r="I1106" s="11">
        <f>VLOOKUP(Table4[[#This Row],[Number of Major Surgeries]],Table4[Number of Major Surgeries],1,FALSE)</f>
        <v>0</v>
      </c>
      <c r="J1106" s="11" t="str">
        <f>VLOOKUP('Medical Examinations'!M1106,'Medical Examinations'!M1106:M3440,1,FALSE)</f>
        <v>obesity</v>
      </c>
      <c r="K1106" s="11" t="str">
        <f>VLOOKUP('Medical Examinations'!N1106,'Medical Examinations'!N1106:N3440,1,FALSE)</f>
        <v>diabetes</v>
      </c>
      <c r="L1106" s="11" t="str">
        <f>VLOOKUP(Table3[[#This Row],[date of birth]],Table3[date of birth],1,FALSE)</f>
        <v>7-Dec-1972</v>
      </c>
      <c r="M1106" s="11">
        <f>VLOOKUP(Table3[[#This Row],[age]],Table3[age],1,FALSE)</f>
        <v>50</v>
      </c>
      <c r="N1106" s="65">
        <f>VLOOKUP(Table3[[#This Row],[charges2]],Table3[charges2],1,FALSE)</f>
        <v>9048.0300000000007</v>
      </c>
      <c r="O1106" s="11" t="str">
        <f>VLOOKUP(Table3[[#This Row],[HOSPITAL TIER2]],Table3[HOSPITAL TIER2],1,FALSE)</f>
        <v>tier - 2</v>
      </c>
      <c r="P1106" s="11" t="str">
        <f>VLOOKUP(Table3[[#This Row],[city tier2]],Table3[city tier2],1,FALSE)</f>
        <v>tier - 2</v>
      </c>
      <c r="Q1106" s="11" t="str">
        <f>VLOOKUP(Table3[[#This Row],[state id2]],Table3[state id2],1,FALSE)</f>
        <v>R1013</v>
      </c>
      <c r="R1106" s="11">
        <f t="shared" si="34"/>
        <v>1.7868036792027578E-3</v>
      </c>
      <c r="S1106" s="11">
        <f t="shared" si="35"/>
        <v>8.2258005482002253E-2</v>
      </c>
    </row>
    <row r="1107" spans="1:19" x14ac:dyDescent="0.25">
      <c r="A1107" s="20" t="str">
        <f>VLOOKUP('Customer Names'!A1107,'Customer Names'!A1107:A3442,1,FALSE)</f>
        <v>Id1106</v>
      </c>
      <c r="B1107" s="20" t="str">
        <f>VLOOKUP(Table6[[#This Row],[NAME]],Table6[NAME],1,FALSE)</f>
        <v>Charlie</v>
      </c>
      <c r="C1107" s="11">
        <f>VLOOKUP(Table4[[#This Row],[BMI]],Table4[BMI],1,FALSE)</f>
        <v>38.28</v>
      </c>
      <c r="D1107" s="11">
        <f>VLOOKUP(Table4[[#This Row],[HBA1C]],Table4[HBA1C],1,FALSE)</f>
        <v>10.17</v>
      </c>
      <c r="E1107" s="11" t="str">
        <f>VLOOKUP(Table4[[#This Row],[Any Transplants]],Table4[Any Transplants],1,FALSE)</f>
        <v>No</v>
      </c>
      <c r="F1107" s="11" t="str">
        <f>VLOOKUP(Table4[[#This Row],[Cancer history]],Table4[Cancer history],1,FALSE)</f>
        <v>No</v>
      </c>
      <c r="G1107" s="11" t="str">
        <f>VLOOKUP(Table4[[#This Row],[Smoker2]],Table4[Smoker2],1,FALSE)</f>
        <v>NO</v>
      </c>
      <c r="H1107" s="11" t="str">
        <f>VLOOKUP(Table4[[#This Row],[Heart Issues]],Table4[Heart Issues],1,FALSE)</f>
        <v>yes</v>
      </c>
      <c r="I1107" s="11">
        <f>VLOOKUP(Table4[[#This Row],[Number of Major Surgeries]],Table4[Number of Major Surgeries],1,FALSE)</f>
        <v>0</v>
      </c>
      <c r="J1107" s="11" t="str">
        <f>VLOOKUP('Medical Examinations'!M1107,'Medical Examinations'!M1107:M3441,1,FALSE)</f>
        <v>obesity</v>
      </c>
      <c r="K1107" s="11" t="str">
        <f>VLOOKUP('Medical Examinations'!N1107,'Medical Examinations'!N1107:N3441,1,FALSE)</f>
        <v>diabetes</v>
      </c>
      <c r="L1107" s="11" t="str">
        <f>VLOOKUP(Table3[[#This Row],[date of birth]],Table3[date of birth],1,FALSE)</f>
        <v>2-Dec-1972</v>
      </c>
      <c r="M1107" s="11">
        <f>VLOOKUP(Table3[[#This Row],[age]],Table3[age],1,FALSE)</f>
        <v>50</v>
      </c>
      <c r="N1107" s="65">
        <f>VLOOKUP(Table3[[#This Row],[charges2]],Table3[charges2],1,FALSE)</f>
        <v>9058.73</v>
      </c>
      <c r="O1107" s="11" t="str">
        <f>VLOOKUP(Table3[[#This Row],[HOSPITAL TIER2]],Table3[HOSPITAL TIER2],1,FALSE)</f>
        <v>tier - 3</v>
      </c>
      <c r="P1107" s="11" t="str">
        <f>VLOOKUP(Table3[[#This Row],[city tier2]],Table3[city tier2],1,FALSE)</f>
        <v>tier - 2</v>
      </c>
      <c r="Q1107" s="11" t="str">
        <f>VLOOKUP(Table3[[#This Row],[state id2]],Table3[state id2],1,FALSE)</f>
        <v>R1013</v>
      </c>
      <c r="R1107" s="11">
        <f t="shared" si="34"/>
        <v>1.6948110362167616E-3</v>
      </c>
      <c r="S1107" s="11">
        <f t="shared" si="35"/>
        <v>8.2042268979533609E-2</v>
      </c>
    </row>
    <row r="1108" spans="1:19" x14ac:dyDescent="0.25">
      <c r="A1108" s="20" t="str">
        <f>VLOOKUP('Customer Names'!A1108,'Customer Names'!A1108:A3443,1,FALSE)</f>
        <v>Id1107</v>
      </c>
      <c r="B1108" s="20" t="str">
        <f>VLOOKUP(Table6[[#This Row],[NAME]],Table6[NAME],1,FALSE)</f>
        <v>Brent</v>
      </c>
      <c r="C1108" s="11">
        <f>VLOOKUP(Table4[[#This Row],[BMI]],Table4[BMI],1,FALSE)</f>
        <v>29.9</v>
      </c>
      <c r="D1108" s="11">
        <f>VLOOKUP(Table4[[#This Row],[HBA1C]],Table4[HBA1C],1,FALSE)</f>
        <v>8.9600000000000009</v>
      </c>
      <c r="E1108" s="11" t="str">
        <f>VLOOKUP(Table4[[#This Row],[Any Transplants]],Table4[Any Transplants],1,FALSE)</f>
        <v>No</v>
      </c>
      <c r="F1108" s="11" t="str">
        <f>VLOOKUP(Table4[[#This Row],[Cancer history]],Table4[Cancer history],1,FALSE)</f>
        <v>No</v>
      </c>
      <c r="G1108" s="11" t="str">
        <f>VLOOKUP(Table4[[#This Row],[Smoker2]],Table4[Smoker2],1,FALSE)</f>
        <v>NO</v>
      </c>
      <c r="H1108" s="11" t="str">
        <f>VLOOKUP(Table4[[#This Row],[Heart Issues]],Table4[Heart Issues],1,FALSE)</f>
        <v>yes</v>
      </c>
      <c r="I1108" s="11">
        <f>VLOOKUP(Table4[[#This Row],[Number of Major Surgeries]],Table4[Number of Major Surgeries],1,FALSE)</f>
        <v>0</v>
      </c>
      <c r="J1108" s="11" t="str">
        <f>VLOOKUP('Medical Examinations'!M1108,'Medical Examinations'!M1108:M3442,1,FALSE)</f>
        <v>obesity</v>
      </c>
      <c r="K1108" s="11" t="str">
        <f>VLOOKUP('Medical Examinations'!N1108,'Medical Examinations'!N1108:N3442,1,FALSE)</f>
        <v>diabetes</v>
      </c>
      <c r="L1108" s="11" t="str">
        <f>VLOOKUP(Table3[[#This Row],[date of birth]],Table3[date of birth],1,FALSE)</f>
        <v>4-Nov-1977</v>
      </c>
      <c r="M1108" s="11">
        <f>VLOOKUP(Table3[[#This Row],[age]],Table3[age],1,FALSE)</f>
        <v>45</v>
      </c>
      <c r="N1108" s="65">
        <f>VLOOKUP(Table3[[#This Row],[charges2]],Table3[charges2],1,FALSE)</f>
        <v>9095.07</v>
      </c>
      <c r="O1108" s="11" t="str">
        <f>VLOOKUP(Table3[[#This Row],[HOSPITAL TIER2]],Table3[HOSPITAL TIER2],1,FALSE)</f>
        <v>tier - 2</v>
      </c>
      <c r="P1108" s="11" t="str">
        <f>VLOOKUP(Table3[[#This Row],[city tier2]],Table3[city tier2],1,FALSE)</f>
        <v>tier - 2</v>
      </c>
      <c r="Q1108" s="11" t="str">
        <f>VLOOKUP(Table3[[#This Row],[state id2]],Table3[state id2],1,FALSE)</f>
        <v>R1024</v>
      </c>
      <c r="R1108" s="11">
        <f t="shared" si="34"/>
        <v>1.2713050508327624E-3</v>
      </c>
      <c r="S1108" s="11">
        <f t="shared" si="35"/>
        <v>8.1576731678770539E-2</v>
      </c>
    </row>
    <row r="1109" spans="1:19" x14ac:dyDescent="0.25">
      <c r="A1109" s="20" t="str">
        <f>VLOOKUP('Customer Names'!A1109,'Customer Names'!A1109:A3444,1,FALSE)</f>
        <v>Id1108</v>
      </c>
      <c r="B1109" s="20" t="str">
        <f>VLOOKUP(Table6[[#This Row],[NAME]],Table6[NAME],1,FALSE)</f>
        <v>Kelli M</v>
      </c>
      <c r="C1109" s="11">
        <f>VLOOKUP(Table4[[#This Row],[BMI]],Table4[BMI],1,FALSE)</f>
        <v>23.18</v>
      </c>
      <c r="D1109" s="11">
        <f>VLOOKUP(Table4[[#This Row],[HBA1C]],Table4[HBA1C],1,FALSE)</f>
        <v>6.96</v>
      </c>
      <c r="E1109" s="11" t="str">
        <f>VLOOKUP(Table4[[#This Row],[Any Transplants]],Table4[Any Transplants],1,FALSE)</f>
        <v>No</v>
      </c>
      <c r="F1109" s="11" t="str">
        <f>VLOOKUP(Table4[[#This Row],[Cancer history]],Table4[Cancer history],1,FALSE)</f>
        <v>No</v>
      </c>
      <c r="G1109" s="11" t="str">
        <f>VLOOKUP(Table4[[#This Row],[Smoker2]],Table4[Smoker2],1,FALSE)</f>
        <v>NO</v>
      </c>
      <c r="H1109" s="11" t="str">
        <f>VLOOKUP(Table4[[#This Row],[Heart Issues]],Table4[Heart Issues],1,FALSE)</f>
        <v>yes</v>
      </c>
      <c r="I1109" s="11">
        <f>VLOOKUP(Table4[[#This Row],[Number of Major Surgeries]],Table4[Number of Major Surgeries],1,FALSE)</f>
        <v>2</v>
      </c>
      <c r="J1109" s="11" t="str">
        <f>VLOOKUP('Medical Examinations'!M1109,'Medical Examinations'!M1109:M3443,1,FALSE)</f>
        <v>normal weight</v>
      </c>
      <c r="K1109" s="11" t="str">
        <f>VLOOKUP('Medical Examinations'!N1109,'Medical Examinations'!N1109:N3443,1,FALSE)</f>
        <v>diabetes</v>
      </c>
      <c r="L1109" s="11" t="str">
        <f>VLOOKUP(Table3[[#This Row],[date of birth]],Table3[date of birth],1,FALSE)</f>
        <v>9-Nov-1965</v>
      </c>
      <c r="M1109" s="11">
        <f>VLOOKUP(Table3[[#This Row],[age]],Table3[age],1,FALSE)</f>
        <v>57</v>
      </c>
      <c r="N1109" s="65">
        <f>VLOOKUP(Table3[[#This Row],[charges2]],Table3[charges2],1,FALSE)</f>
        <v>9095.94</v>
      </c>
      <c r="O1109" s="11" t="str">
        <f>VLOOKUP(Table3[[#This Row],[HOSPITAL TIER2]],Table3[HOSPITAL TIER2],1,FALSE)</f>
        <v>tier - 3</v>
      </c>
      <c r="P1109" s="11" t="str">
        <f>VLOOKUP(Table3[[#This Row],[city tier2]],Table3[city tier2],1,FALSE)</f>
        <v>tier - 1</v>
      </c>
      <c r="Q1109" s="11" t="str">
        <f>VLOOKUP(Table3[[#This Row],[state id2]],Table3[state id2],1,FALSE)</f>
        <v>R1011</v>
      </c>
      <c r="R1109" s="11">
        <f t="shared" si="34"/>
        <v>1.2743675708411228E-3</v>
      </c>
      <c r="S1109" s="11">
        <f t="shared" si="35"/>
        <v>8.1651963164563704E-2</v>
      </c>
    </row>
    <row r="1110" spans="1:19" x14ac:dyDescent="0.25">
      <c r="A1110" s="20" t="str">
        <f>VLOOKUP('Customer Names'!A1110,'Customer Names'!A1110:A3445,1,FALSE)</f>
        <v>Id1109</v>
      </c>
      <c r="B1110" s="20" t="str">
        <f>VLOOKUP(Table6[[#This Row],[NAME]],Table6[NAME],1,FALSE)</f>
        <v>.  Sheridan H</v>
      </c>
      <c r="C1110" s="11">
        <f>VLOOKUP(Table4[[#This Row],[BMI]],Table4[BMI],1,FALSE)</f>
        <v>33.020000000000003</v>
      </c>
      <c r="D1110" s="11">
        <f>VLOOKUP(Table4[[#This Row],[HBA1C]],Table4[HBA1C],1,FALSE)</f>
        <v>5.07</v>
      </c>
      <c r="E1110" s="11" t="str">
        <f>VLOOKUP(Table4[[#This Row],[Any Transplants]],Table4[Any Transplants],1,FALSE)</f>
        <v>No</v>
      </c>
      <c r="F1110" s="11" t="str">
        <f>VLOOKUP(Table4[[#This Row],[Cancer history]],Table4[Cancer history],1,FALSE)</f>
        <v>No</v>
      </c>
      <c r="G1110" s="11" t="str">
        <f>VLOOKUP(Table4[[#This Row],[Smoker2]],Table4[Smoker2],1,FALSE)</f>
        <v>NO</v>
      </c>
      <c r="H1110" s="11" t="str">
        <f>VLOOKUP(Table4[[#This Row],[Heart Issues]],Table4[Heart Issues],1,FALSE)</f>
        <v>yes</v>
      </c>
      <c r="I1110" s="11">
        <f>VLOOKUP(Table4[[#This Row],[Number of Major Surgeries]],Table4[Number of Major Surgeries],1,FALSE)</f>
        <v>0</v>
      </c>
      <c r="J1110" s="11" t="str">
        <f>VLOOKUP('Medical Examinations'!M1110,'Medical Examinations'!M1110:M3444,1,FALSE)</f>
        <v>obesity</v>
      </c>
      <c r="K1110" s="11" t="str">
        <f>VLOOKUP('Medical Examinations'!N1110,'Medical Examinations'!N1110:N3444,1,FALSE)</f>
        <v>normal</v>
      </c>
      <c r="L1110" s="11" t="str">
        <f>VLOOKUP(Table3[[#This Row],[date of birth]],Table3[date of birth],1,FALSE)</f>
        <v>2-Dec-1977</v>
      </c>
      <c r="M1110" s="11">
        <f>VLOOKUP(Table3[[#This Row],[age]],Table3[age],1,FALSE)</f>
        <v>45</v>
      </c>
      <c r="N1110" s="65">
        <f>VLOOKUP(Table3[[#This Row],[charges2]],Table3[charges2],1,FALSE)</f>
        <v>9101.7999999999993</v>
      </c>
      <c r="O1110" s="11" t="str">
        <f>VLOOKUP(Table3[[#This Row],[HOSPITAL TIER2]],Table3[HOSPITAL TIER2],1,FALSE)</f>
        <v>tier - 2</v>
      </c>
      <c r="P1110" s="11" t="str">
        <f>VLOOKUP(Table3[[#This Row],[city tier2]],Table3[city tier2],1,FALSE)</f>
        <v>tier - 1</v>
      </c>
      <c r="Q1110" s="11" t="str">
        <f>VLOOKUP(Table3[[#This Row],[state id2]],Table3[state id2],1,FALSE)</f>
        <v>R1011</v>
      </c>
      <c r="R1110" s="11">
        <f t="shared" si="34"/>
        <v>1.7586041616457818E-3</v>
      </c>
      <c r="S1110" s="11">
        <f t="shared" si="35"/>
        <v>8.1410996034962241E-2</v>
      </c>
    </row>
    <row r="1111" spans="1:19" x14ac:dyDescent="0.25">
      <c r="A1111" s="20" t="str">
        <f>VLOOKUP('Customer Names'!A1111,'Customer Names'!A1111:A3446,1,FALSE)</f>
        <v>Id1110</v>
      </c>
      <c r="B1111" s="20" t="str">
        <f>VLOOKUP(Table6[[#This Row],[NAME]],Table6[NAME],1,FALSE)</f>
        <v>.  Sarah M.</v>
      </c>
      <c r="C1111" s="11">
        <f>VLOOKUP(Table4[[#This Row],[BMI]],Table4[BMI],1,FALSE)</f>
        <v>27.29</v>
      </c>
      <c r="D1111" s="11">
        <f>VLOOKUP(Table4[[#This Row],[HBA1C]],Table4[HBA1C],1,FALSE)</f>
        <v>5.85</v>
      </c>
      <c r="E1111" s="11" t="str">
        <f>VLOOKUP(Table4[[#This Row],[Any Transplants]],Table4[Any Transplants],1,FALSE)</f>
        <v>No</v>
      </c>
      <c r="F1111" s="11" t="str">
        <f>VLOOKUP(Table4[[#This Row],[Cancer history]],Table4[Cancer history],1,FALSE)</f>
        <v>No</v>
      </c>
      <c r="G1111" s="11" t="str">
        <f>VLOOKUP(Table4[[#This Row],[Smoker2]],Table4[Smoker2],1,FALSE)</f>
        <v>NO</v>
      </c>
      <c r="H1111" s="11" t="str">
        <f>VLOOKUP(Table4[[#This Row],[Heart Issues]],Table4[Heart Issues],1,FALSE)</f>
        <v>No</v>
      </c>
      <c r="I1111" s="11">
        <f>VLOOKUP(Table4[[#This Row],[Number of Major Surgeries]],Table4[Number of Major Surgeries],1,FALSE)</f>
        <v>2</v>
      </c>
      <c r="J1111" s="11" t="str">
        <f>VLOOKUP('Medical Examinations'!M1111,'Medical Examinations'!M1111:M3445,1,FALSE)</f>
        <v>over weight</v>
      </c>
      <c r="K1111" s="11" t="str">
        <f>VLOOKUP('Medical Examinations'!N1111,'Medical Examinations'!N1111:N3445,1,FALSE)</f>
        <v>prediabetes</v>
      </c>
      <c r="L1111" s="11" t="str">
        <f>VLOOKUP(Table3[[#This Row],[date of birth]],Table3[date of birth],1,FALSE)</f>
        <v>12-Aug-1970</v>
      </c>
      <c r="M1111" s="11">
        <f>VLOOKUP(Table3[[#This Row],[age]],Table3[age],1,FALSE)</f>
        <v>52</v>
      </c>
      <c r="N1111" s="65">
        <f>VLOOKUP(Table3[[#This Row],[charges2]],Table3[charges2],1,FALSE)</f>
        <v>9140.9500000000007</v>
      </c>
      <c r="O1111" s="11" t="str">
        <f>VLOOKUP(Table3[[#This Row],[HOSPITAL TIER2]],Table3[HOSPITAL TIER2],1,FALSE)</f>
        <v>tier - 3</v>
      </c>
      <c r="P1111" s="11" t="str">
        <f>VLOOKUP(Table3[[#This Row],[city tier2]],Table3[city tier2],1,FALSE)</f>
        <v>tier - 3</v>
      </c>
      <c r="Q1111" s="11" t="str">
        <f>VLOOKUP(Table3[[#This Row],[state id2]],Table3[state id2],1,FALSE)</f>
        <v>R1013</v>
      </c>
      <c r="R1111" s="11">
        <f t="shared" si="34"/>
        <v>1.7664183169629742E-3</v>
      </c>
      <c r="S1111" s="11">
        <f t="shared" si="35"/>
        <v>8.1415269545683441E-2</v>
      </c>
    </row>
    <row r="1112" spans="1:19" x14ac:dyDescent="0.25">
      <c r="A1112" s="20" t="str">
        <f>VLOOKUP('Customer Names'!A1112,'Customer Names'!A1112:A3447,1,FALSE)</f>
        <v>Id1111</v>
      </c>
      <c r="B1112" s="20" t="str">
        <f>VLOOKUP(Table6[[#This Row],[NAME]],Table6[NAME],1,FALSE)</f>
        <v>Jennifer</v>
      </c>
      <c r="C1112" s="11">
        <f>VLOOKUP(Table4[[#This Row],[BMI]],Table4[BMI],1,FALSE)</f>
        <v>23.18</v>
      </c>
      <c r="D1112" s="11">
        <f>VLOOKUP(Table4[[#This Row],[HBA1C]],Table4[HBA1C],1,FALSE)</f>
        <v>10.56</v>
      </c>
      <c r="E1112" s="11" t="str">
        <f>VLOOKUP(Table4[[#This Row],[Any Transplants]],Table4[Any Transplants],1,FALSE)</f>
        <v>No</v>
      </c>
      <c r="F1112" s="11" t="str">
        <f>VLOOKUP(Table4[[#This Row],[Cancer history]],Table4[Cancer history],1,FALSE)</f>
        <v>No</v>
      </c>
      <c r="G1112" s="11" t="str">
        <f>VLOOKUP(Table4[[#This Row],[Smoker2]],Table4[Smoker2],1,FALSE)</f>
        <v>NO</v>
      </c>
      <c r="H1112" s="11" t="str">
        <f>VLOOKUP(Table4[[#This Row],[Heart Issues]],Table4[Heart Issues],1,FALSE)</f>
        <v>No</v>
      </c>
      <c r="I1112" s="11">
        <f>VLOOKUP(Table4[[#This Row],[Number of Major Surgeries]],Table4[Number of Major Surgeries],1,FALSE)</f>
        <v>2</v>
      </c>
      <c r="J1112" s="11" t="str">
        <f>VLOOKUP('Medical Examinations'!M1112,'Medical Examinations'!M1112:M3446,1,FALSE)</f>
        <v>normal weight</v>
      </c>
      <c r="K1112" s="11" t="str">
        <f>VLOOKUP('Medical Examinations'!N1112,'Medical Examinations'!N1112:N3446,1,FALSE)</f>
        <v>diabetes</v>
      </c>
      <c r="L1112" s="11" t="str">
        <f>VLOOKUP(Table3[[#This Row],[date of birth]],Table3[date of birth],1,FALSE)</f>
        <v>18-Oct-1970</v>
      </c>
      <c r="M1112" s="11">
        <f>VLOOKUP(Table3[[#This Row],[age]],Table3[age],1,FALSE)</f>
        <v>52</v>
      </c>
      <c r="N1112" s="65">
        <f>VLOOKUP(Table3[[#This Row],[charges2]],Table3[charges2],1,FALSE)</f>
        <v>9144.57</v>
      </c>
      <c r="O1112" s="11" t="str">
        <f>VLOOKUP(Table3[[#This Row],[HOSPITAL TIER2]],Table3[HOSPITAL TIER2],1,FALSE)</f>
        <v>tier - 3</v>
      </c>
      <c r="P1112" s="11" t="str">
        <f>VLOOKUP(Table3[[#This Row],[city tier2]],Table3[city tier2],1,FALSE)</f>
        <v>tier - 2</v>
      </c>
      <c r="Q1112" s="11" t="str">
        <f>VLOOKUP(Table3[[#This Row],[state id2]],Table3[state id2],1,FALSE)</f>
        <v>R1011</v>
      </c>
      <c r="R1112" s="11">
        <f t="shared" si="34"/>
        <v>1.8056811083993092E-3</v>
      </c>
      <c r="S1112" s="11">
        <f t="shared" si="35"/>
        <v>8.1505242579966664E-2</v>
      </c>
    </row>
    <row r="1113" spans="1:19" x14ac:dyDescent="0.25">
      <c r="A1113" s="20" t="str">
        <f>VLOOKUP('Customer Names'!A1113,'Customer Names'!A1113:A3448,1,FALSE)</f>
        <v>Id1112</v>
      </c>
      <c r="B1113" s="20" t="str">
        <f>VLOOKUP(Table6[[#This Row],[NAME]],Table6[NAME],1,FALSE)</f>
        <v>.  Laura J</v>
      </c>
      <c r="C1113" s="11">
        <f>VLOOKUP(Table4[[#This Row],[BMI]],Table4[BMI],1,FALSE)</f>
        <v>32.659999999999997</v>
      </c>
      <c r="D1113" s="11">
        <f>VLOOKUP(Table4[[#This Row],[HBA1C]],Table4[HBA1C],1,FALSE)</f>
        <v>8.92</v>
      </c>
      <c r="E1113" s="11" t="str">
        <f>VLOOKUP(Table4[[#This Row],[Any Transplants]],Table4[Any Transplants],1,FALSE)</f>
        <v>No</v>
      </c>
      <c r="F1113" s="11" t="str">
        <f>VLOOKUP(Table4[[#This Row],[Cancer history]],Table4[Cancer history],1,FALSE)</f>
        <v>No</v>
      </c>
      <c r="G1113" s="11" t="str">
        <f>VLOOKUP(Table4[[#This Row],[Smoker2]],Table4[Smoker2],1,FALSE)</f>
        <v>NO</v>
      </c>
      <c r="H1113" s="11" t="str">
        <f>VLOOKUP(Table4[[#This Row],[Heart Issues]],Table4[Heart Issues],1,FALSE)</f>
        <v>yes</v>
      </c>
      <c r="I1113" s="11">
        <f>VLOOKUP(Table4[[#This Row],[Number of Major Surgeries]],Table4[Number of Major Surgeries],1,FALSE)</f>
        <v>0</v>
      </c>
      <c r="J1113" s="11" t="str">
        <f>VLOOKUP('Medical Examinations'!M1113,'Medical Examinations'!M1113:M3447,1,FALSE)</f>
        <v>obesity</v>
      </c>
      <c r="K1113" s="11" t="str">
        <f>VLOOKUP('Medical Examinations'!N1113,'Medical Examinations'!N1113:N3447,1,FALSE)</f>
        <v>diabetes</v>
      </c>
      <c r="L1113" s="11" t="str">
        <f>VLOOKUP(Table3[[#This Row],[date of birth]],Table3[date of birth],1,FALSE)</f>
        <v>8-Dec-1982</v>
      </c>
      <c r="M1113" s="11">
        <f>VLOOKUP(Table3[[#This Row],[age]],Table3[age],1,FALSE)</f>
        <v>40</v>
      </c>
      <c r="N1113" s="65">
        <f>VLOOKUP(Table3[[#This Row],[charges2]],Table3[charges2],1,FALSE)</f>
        <v>9147.5</v>
      </c>
      <c r="O1113" s="11" t="str">
        <f>VLOOKUP(Table3[[#This Row],[HOSPITAL TIER2]],Table3[HOSPITAL TIER2],1,FALSE)</f>
        <v>tier - 2</v>
      </c>
      <c r="P1113" s="11" t="str">
        <f>VLOOKUP(Table3[[#This Row],[city tier2]],Table3[city tier2],1,FALSE)</f>
        <v>tier - 1</v>
      </c>
      <c r="Q1113" s="11" t="str">
        <f>VLOOKUP(Table3[[#This Row],[state id2]],Table3[state id2],1,FALSE)</f>
        <v>R1012</v>
      </c>
      <c r="R1113" s="11">
        <f t="shared" si="34"/>
        <v>2.0859706545253245E-3</v>
      </c>
      <c r="S1113" s="11">
        <f t="shared" si="35"/>
        <v>8.073353101235986E-2</v>
      </c>
    </row>
    <row r="1114" spans="1:19" x14ac:dyDescent="0.25">
      <c r="A1114" s="20" t="str">
        <f>VLOOKUP('Customer Names'!A1114,'Customer Names'!A1114:A3449,1,FALSE)</f>
        <v>Id1113</v>
      </c>
      <c r="B1114" s="20" t="str">
        <f>VLOOKUP(Table6[[#This Row],[NAME]],Table6[NAME],1,FALSE)</f>
        <v>Thomas</v>
      </c>
      <c r="C1114" s="11">
        <f>VLOOKUP(Table4[[#This Row],[BMI]],Table4[BMI],1,FALSE)</f>
        <v>30.78</v>
      </c>
      <c r="D1114" s="11">
        <f>VLOOKUP(Table4[[#This Row],[HBA1C]],Table4[HBA1C],1,FALSE)</f>
        <v>8.6300000000000008</v>
      </c>
      <c r="E1114" s="11" t="str">
        <f>VLOOKUP(Table4[[#This Row],[Any Transplants]],Table4[Any Transplants],1,FALSE)</f>
        <v>No</v>
      </c>
      <c r="F1114" s="11" t="str">
        <f>VLOOKUP(Table4[[#This Row],[Cancer history]],Table4[Cancer history],1,FALSE)</f>
        <v>No</v>
      </c>
      <c r="G1114" s="11" t="str">
        <f>VLOOKUP(Table4[[#This Row],[Smoker2]],Table4[Smoker2],1,FALSE)</f>
        <v>NO</v>
      </c>
      <c r="H1114" s="11" t="str">
        <f>VLOOKUP(Table4[[#This Row],[Heart Issues]],Table4[Heart Issues],1,FALSE)</f>
        <v>No</v>
      </c>
      <c r="I1114" s="11">
        <f>VLOOKUP(Table4[[#This Row],[Number of Major Surgeries]],Table4[Number of Major Surgeries],1,FALSE)</f>
        <v>0</v>
      </c>
      <c r="J1114" s="11" t="str">
        <f>VLOOKUP('Medical Examinations'!M1114,'Medical Examinations'!M1114:M3448,1,FALSE)</f>
        <v>obesity</v>
      </c>
      <c r="K1114" s="11" t="str">
        <f>VLOOKUP('Medical Examinations'!N1114,'Medical Examinations'!N1114:N3448,1,FALSE)</f>
        <v>diabetes</v>
      </c>
      <c r="L1114" s="11" t="str">
        <f>VLOOKUP(Table3[[#This Row],[date of birth]],Table3[date of birth],1,FALSE)</f>
        <v>23-Aug-1990</v>
      </c>
      <c r="M1114" s="11">
        <f>VLOOKUP(Table3[[#This Row],[age]],Table3[age],1,FALSE)</f>
        <v>32</v>
      </c>
      <c r="N1114" s="65">
        <f>VLOOKUP(Table3[[#This Row],[charges2]],Table3[charges2],1,FALSE)</f>
        <v>9159.51</v>
      </c>
      <c r="O1114" s="11" t="str">
        <f>VLOOKUP(Table3[[#This Row],[HOSPITAL TIER2]],Table3[HOSPITAL TIER2],1,FALSE)</f>
        <v>tier - 2</v>
      </c>
      <c r="P1114" s="11" t="str">
        <f>VLOOKUP(Table3[[#This Row],[city tier2]],Table3[city tier2],1,FALSE)</f>
        <v>tier - 2</v>
      </c>
      <c r="Q1114" s="11" t="str">
        <f>VLOOKUP(Table3[[#This Row],[state id2]],Table3[state id2],1,FALSE)</f>
        <v>R1021</v>
      </c>
      <c r="R1114" s="11">
        <f t="shared" si="34"/>
        <v>2.2943011745343153E-3</v>
      </c>
      <c r="S1114" s="11">
        <f t="shared" si="35"/>
        <v>8.1235378196750641E-2</v>
      </c>
    </row>
    <row r="1115" spans="1:19" x14ac:dyDescent="0.25">
      <c r="A1115" s="20" t="str">
        <f>VLOOKUP('Customer Names'!A1115,'Customer Names'!A1115:A3450,1,FALSE)</f>
        <v>Id1114</v>
      </c>
      <c r="B1115" s="20" t="str">
        <f>VLOOKUP(Table6[[#This Row],[NAME]],Table6[NAME],1,FALSE)</f>
        <v>Gisele</v>
      </c>
      <c r="C1115" s="11">
        <f>VLOOKUP(Table4[[#This Row],[BMI]],Table4[BMI],1,FALSE)</f>
        <v>47.2</v>
      </c>
      <c r="D1115" s="11">
        <f>VLOOKUP(Table4[[#This Row],[HBA1C]],Table4[HBA1C],1,FALSE)</f>
        <v>6.29</v>
      </c>
      <c r="E1115" s="11" t="str">
        <f>VLOOKUP(Table4[[#This Row],[Any Transplants]],Table4[Any Transplants],1,FALSE)</f>
        <v>No</v>
      </c>
      <c r="F1115" s="11" t="str">
        <f>VLOOKUP(Table4[[#This Row],[Cancer history]],Table4[Cancer history],1,FALSE)</f>
        <v>Yes</v>
      </c>
      <c r="G1115" s="11" t="str">
        <f>VLOOKUP(Table4[[#This Row],[Smoker2]],Table4[Smoker2],1,FALSE)</f>
        <v>NO</v>
      </c>
      <c r="H1115" s="11" t="str">
        <f>VLOOKUP(Table4[[#This Row],[Heart Issues]],Table4[Heart Issues],1,FALSE)</f>
        <v>yes</v>
      </c>
      <c r="I1115" s="11">
        <f>VLOOKUP(Table4[[#This Row],[Number of Major Surgeries]],Table4[Number of Major Surgeries],1,FALSE)</f>
        <v>1</v>
      </c>
      <c r="J1115" s="11" t="str">
        <f>VLOOKUP('Medical Examinations'!M1115,'Medical Examinations'!M1115:M3449,1,FALSE)</f>
        <v>obesity</v>
      </c>
      <c r="K1115" s="11" t="str">
        <f>VLOOKUP('Medical Examinations'!N1115,'Medical Examinations'!N1115:N3449,1,FALSE)</f>
        <v>prediabetes</v>
      </c>
      <c r="L1115" s="11" t="str">
        <f>VLOOKUP(Table3[[#This Row],[date of birth]],Table3[date of birth],1,FALSE)</f>
        <v>24-Oct-1970</v>
      </c>
      <c r="M1115" s="11">
        <f>VLOOKUP(Table3[[#This Row],[age]],Table3[age],1,FALSE)</f>
        <v>52</v>
      </c>
      <c r="N1115" s="65">
        <f>VLOOKUP(Table3[[#This Row],[charges2]],Table3[charges2],1,FALSE)</f>
        <v>9171.75</v>
      </c>
      <c r="O1115" s="11" t="str">
        <f>VLOOKUP(Table3[[#This Row],[HOSPITAL TIER2]],Table3[HOSPITAL TIER2],1,FALSE)</f>
        <v>tier - 2</v>
      </c>
      <c r="P1115" s="11" t="str">
        <f>VLOOKUP(Table3[[#This Row],[city tier2]],Table3[city tier2],1,FALSE)</f>
        <v>tier - 2</v>
      </c>
      <c r="Q1115" s="11" t="str">
        <f>VLOOKUP(Table3[[#This Row],[state id2]],Table3[state id2],1,FALSE)</f>
        <v>R1012</v>
      </c>
      <c r="R1115" s="11">
        <f t="shared" si="34"/>
        <v>2.6140365652316954E-3</v>
      </c>
      <c r="S1115" s="11">
        <f t="shared" si="35"/>
        <v>8.2318065121613784E-2</v>
      </c>
    </row>
    <row r="1116" spans="1:19" x14ac:dyDescent="0.25">
      <c r="A1116" s="20" t="str">
        <f>VLOOKUP('Customer Names'!A1116,'Customer Names'!A1116:A3451,1,FALSE)</f>
        <v>Id1115</v>
      </c>
      <c r="B1116" s="20" t="str">
        <f>VLOOKUP(Table6[[#This Row],[NAME]],Table6[NAME],1,FALSE)</f>
        <v>Myra L</v>
      </c>
      <c r="C1116" s="11">
        <f>VLOOKUP(Table4[[#This Row],[BMI]],Table4[BMI],1,FALSE)</f>
        <v>31.6</v>
      </c>
      <c r="D1116" s="11">
        <f>VLOOKUP(Table4[[#This Row],[HBA1C]],Table4[HBA1C],1,FALSE)</f>
        <v>5.75</v>
      </c>
      <c r="E1116" s="11" t="str">
        <f>VLOOKUP(Table4[[#This Row],[Any Transplants]],Table4[Any Transplants],1,FALSE)</f>
        <v>No</v>
      </c>
      <c r="F1116" s="11" t="str">
        <f>VLOOKUP(Table4[[#This Row],[Cancer history]],Table4[Cancer history],1,FALSE)</f>
        <v>No</v>
      </c>
      <c r="G1116" s="11" t="str">
        <f>VLOOKUP(Table4[[#This Row],[Smoker2]],Table4[Smoker2],1,FALSE)</f>
        <v>NO</v>
      </c>
      <c r="H1116" s="11" t="str">
        <f>VLOOKUP(Table4[[#This Row],[Heart Issues]],Table4[Heart Issues],1,FALSE)</f>
        <v>No</v>
      </c>
      <c r="I1116" s="11">
        <f>VLOOKUP(Table4[[#This Row],[Number of Major Surgeries]],Table4[Number of Major Surgeries],1,FALSE)</f>
        <v>2</v>
      </c>
      <c r="J1116" s="11" t="str">
        <f>VLOOKUP('Medical Examinations'!M1116,'Medical Examinations'!M1116:M3450,1,FALSE)</f>
        <v>obesity</v>
      </c>
      <c r="K1116" s="11" t="str">
        <f>VLOOKUP('Medical Examinations'!N1116,'Medical Examinations'!N1116:N3450,1,FALSE)</f>
        <v>prediabetes</v>
      </c>
      <c r="L1116" s="11" t="str">
        <f>VLOOKUP(Table3[[#This Row],[date of birth]],Table3[date of birth],1,FALSE)</f>
        <v>29-Dec-1971</v>
      </c>
      <c r="M1116" s="11">
        <f>VLOOKUP(Table3[[#This Row],[age]],Table3[age],1,FALSE)</f>
        <v>51</v>
      </c>
      <c r="N1116" s="65">
        <f>VLOOKUP(Table3[[#This Row],[charges2]],Table3[charges2],1,FALSE)</f>
        <v>9174.14</v>
      </c>
      <c r="O1116" s="11" t="str">
        <f>VLOOKUP(Table3[[#This Row],[HOSPITAL TIER2]],Table3[HOSPITAL TIER2],1,FALSE)</f>
        <v>tier - 3</v>
      </c>
      <c r="P1116" s="11" t="str">
        <f>VLOOKUP(Table3[[#This Row],[city tier2]],Table3[city tier2],1,FALSE)</f>
        <v>tier - 1</v>
      </c>
      <c r="Q1116" s="11" t="str">
        <f>VLOOKUP(Table3[[#This Row],[state id2]],Table3[state id2],1,FALSE)</f>
        <v>R1012</v>
      </c>
      <c r="R1116" s="11">
        <f t="shared" si="34"/>
        <v>1.4921859050407871E-3</v>
      </c>
      <c r="S1116" s="11">
        <f t="shared" si="35"/>
        <v>8.2311272589879469E-2</v>
      </c>
    </row>
    <row r="1117" spans="1:19" x14ac:dyDescent="0.25">
      <c r="A1117" s="20" t="str">
        <f>VLOOKUP('Customer Names'!A1117,'Customer Names'!A1117:A3452,1,FALSE)</f>
        <v>Id1116</v>
      </c>
      <c r="B1117" s="20" t="str">
        <f>VLOOKUP(Table6[[#This Row],[NAME]],Table6[NAME],1,FALSE)</f>
        <v>Melissa M.</v>
      </c>
      <c r="C1117" s="11">
        <f>VLOOKUP(Table4[[#This Row],[BMI]],Table4[BMI],1,FALSE)</f>
        <v>33.914999999999999</v>
      </c>
      <c r="D1117" s="11">
        <f>VLOOKUP(Table4[[#This Row],[HBA1C]],Table4[HBA1C],1,FALSE)</f>
        <v>6.66</v>
      </c>
      <c r="E1117" s="11" t="str">
        <f>VLOOKUP(Table4[[#This Row],[Any Transplants]],Table4[Any Transplants],1,FALSE)</f>
        <v>No</v>
      </c>
      <c r="F1117" s="11" t="str">
        <f>VLOOKUP(Table4[[#This Row],[Cancer history]],Table4[Cancer history],1,FALSE)</f>
        <v>No</v>
      </c>
      <c r="G1117" s="11" t="str">
        <f>VLOOKUP(Table4[[#This Row],[Smoker2]],Table4[Smoker2],1,FALSE)</f>
        <v>NO</v>
      </c>
      <c r="H1117" s="11" t="str">
        <f>VLOOKUP(Table4[[#This Row],[Heart Issues]],Table4[Heart Issues],1,FALSE)</f>
        <v>yes</v>
      </c>
      <c r="I1117" s="11">
        <f>VLOOKUP(Table4[[#This Row],[Number of Major Surgeries]],Table4[Number of Major Surgeries],1,FALSE)</f>
        <v>1</v>
      </c>
      <c r="J1117" s="11" t="str">
        <f>VLOOKUP('Medical Examinations'!M1117,'Medical Examinations'!M1117:M3451,1,FALSE)</f>
        <v>obesity</v>
      </c>
      <c r="K1117" s="11" t="str">
        <f>VLOOKUP('Medical Examinations'!N1117,'Medical Examinations'!N1117:N3451,1,FALSE)</f>
        <v>diabetes</v>
      </c>
      <c r="L1117" s="11" t="str">
        <f>VLOOKUP(Table3[[#This Row],[date of birth]],Table3[date of birth],1,FALSE)</f>
        <v>25-Dec-1973</v>
      </c>
      <c r="M1117" s="11">
        <f>VLOOKUP(Table3[[#This Row],[age]],Table3[age],1,FALSE)</f>
        <v>49</v>
      </c>
      <c r="N1117" s="65">
        <f>VLOOKUP(Table3[[#This Row],[charges2]],Table3[charges2],1,FALSE)</f>
        <v>9182.17</v>
      </c>
      <c r="O1117" s="11" t="str">
        <f>VLOOKUP(Table3[[#This Row],[HOSPITAL TIER2]],Table3[HOSPITAL TIER2],1,FALSE)</f>
        <v>tier - 2</v>
      </c>
      <c r="P1117" s="11" t="str">
        <f>VLOOKUP(Table3[[#This Row],[city tier2]],Table3[city tier2],1,FALSE)</f>
        <v>tier - 3</v>
      </c>
      <c r="Q1117" s="11" t="str">
        <f>VLOOKUP(Table3[[#This Row],[state id2]],Table3[state id2],1,FALSE)</f>
        <v>R1011</v>
      </c>
      <c r="R1117" s="11">
        <f t="shared" si="34"/>
        <v>1.3089668536608388E-3</v>
      </c>
      <c r="S1117" s="11">
        <f t="shared" si="35"/>
        <v>8.2405030687187519E-2</v>
      </c>
    </row>
    <row r="1118" spans="1:19" x14ac:dyDescent="0.25">
      <c r="A1118" s="20" t="str">
        <f>VLOOKUP('Customer Names'!A1118,'Customer Names'!A1118:A3453,1,FALSE)</f>
        <v>Id1117</v>
      </c>
      <c r="B1118" s="20" t="str">
        <f>VLOOKUP(Table6[[#This Row],[NAME]],Table6[NAME],1,FALSE)</f>
        <v>Eleanor F.</v>
      </c>
      <c r="C1118" s="11">
        <f>VLOOKUP(Table4[[#This Row],[BMI]],Table4[BMI],1,FALSE)</f>
        <v>23.54</v>
      </c>
      <c r="D1118" s="11">
        <f>VLOOKUP(Table4[[#This Row],[HBA1C]],Table4[HBA1C],1,FALSE)</f>
        <v>5.0999999999999996</v>
      </c>
      <c r="E1118" s="11" t="str">
        <f>VLOOKUP(Table4[[#This Row],[Any Transplants]],Table4[Any Transplants],1,FALSE)</f>
        <v>No</v>
      </c>
      <c r="F1118" s="11" t="str">
        <f>VLOOKUP(Table4[[#This Row],[Cancer history]],Table4[Cancer history],1,FALSE)</f>
        <v>No</v>
      </c>
      <c r="G1118" s="11" t="str">
        <f>VLOOKUP(Table4[[#This Row],[Smoker2]],Table4[Smoker2],1,FALSE)</f>
        <v>NO</v>
      </c>
      <c r="H1118" s="11" t="str">
        <f>VLOOKUP(Table4[[#This Row],[Heart Issues]],Table4[Heart Issues],1,FALSE)</f>
        <v>No</v>
      </c>
      <c r="I1118" s="11">
        <f>VLOOKUP(Table4[[#This Row],[Number of Major Surgeries]],Table4[Number of Major Surgeries],1,FALSE)</f>
        <v>2</v>
      </c>
      <c r="J1118" s="11" t="str">
        <f>VLOOKUP('Medical Examinations'!M1118,'Medical Examinations'!M1118:M3452,1,FALSE)</f>
        <v>normal weight</v>
      </c>
      <c r="K1118" s="11" t="str">
        <f>VLOOKUP('Medical Examinations'!N1118,'Medical Examinations'!N1118:N3452,1,FALSE)</f>
        <v>normal</v>
      </c>
      <c r="L1118" s="11" t="str">
        <f>VLOOKUP(Table3[[#This Row],[date of birth]],Table3[date of birth],1,FALSE)</f>
        <v>10-Sep-1976</v>
      </c>
      <c r="M1118" s="11">
        <f>VLOOKUP(Table3[[#This Row],[age]],Table3[age],1,FALSE)</f>
        <v>46</v>
      </c>
      <c r="N1118" s="65">
        <f>VLOOKUP(Table3[[#This Row],[charges2]],Table3[charges2],1,FALSE)</f>
        <v>9193.84</v>
      </c>
      <c r="O1118" s="11" t="str">
        <f>VLOOKUP(Table3[[#This Row],[HOSPITAL TIER2]],Table3[HOSPITAL TIER2],1,FALSE)</f>
        <v>tier - 2</v>
      </c>
      <c r="P1118" s="11" t="str">
        <f>VLOOKUP(Table3[[#This Row],[city tier2]],Table3[city tier2],1,FALSE)</f>
        <v>tier - 1</v>
      </c>
      <c r="Q1118" s="11" t="str">
        <f>VLOOKUP(Table3[[#This Row],[state id2]],Table3[state id2],1,FALSE)</f>
        <v>R1012</v>
      </c>
      <c r="R1118" s="11">
        <f t="shared" si="34"/>
        <v>1.1121795116527501E-3</v>
      </c>
      <c r="S1118" s="11">
        <f t="shared" si="35"/>
        <v>8.2355806271634135E-2</v>
      </c>
    </row>
    <row r="1119" spans="1:19" x14ac:dyDescent="0.25">
      <c r="A1119" s="20" t="str">
        <f>VLOOKUP('Customer Names'!A1119,'Customer Names'!A1119:A3454,1,FALSE)</f>
        <v>Id1118</v>
      </c>
      <c r="B1119" s="20" t="str">
        <f>VLOOKUP(Table6[[#This Row],[NAME]],Table6[NAME],1,FALSE)</f>
        <v>Elizabeth</v>
      </c>
      <c r="C1119" s="11">
        <f>VLOOKUP(Table4[[#This Row],[BMI]],Table4[BMI],1,FALSE)</f>
        <v>27.074999999999999</v>
      </c>
      <c r="D1119" s="11">
        <f>VLOOKUP(Table4[[#This Row],[HBA1C]],Table4[HBA1C],1,FALSE)</f>
        <v>4.41</v>
      </c>
      <c r="E1119" s="11" t="str">
        <f>VLOOKUP(Table4[[#This Row],[Any Transplants]],Table4[Any Transplants],1,FALSE)</f>
        <v>No</v>
      </c>
      <c r="F1119" s="11" t="str">
        <f>VLOOKUP(Table4[[#This Row],[Cancer history]],Table4[Cancer history],1,FALSE)</f>
        <v>No</v>
      </c>
      <c r="G1119" s="11" t="str">
        <f>VLOOKUP(Table4[[#This Row],[Smoker2]],Table4[Smoker2],1,FALSE)</f>
        <v>NO</v>
      </c>
      <c r="H1119" s="11" t="str">
        <f>VLOOKUP(Table4[[#This Row],[Heart Issues]],Table4[Heart Issues],1,FALSE)</f>
        <v>No</v>
      </c>
      <c r="I1119" s="11">
        <f>VLOOKUP(Table4[[#This Row],[Number of Major Surgeries]],Table4[Number of Major Surgeries],1,FALSE)</f>
        <v>2</v>
      </c>
      <c r="J1119" s="11" t="str">
        <f>VLOOKUP('Medical Examinations'!M1119,'Medical Examinations'!M1119:M3453,1,FALSE)</f>
        <v>over weight</v>
      </c>
      <c r="K1119" s="11" t="str">
        <f>VLOOKUP('Medical Examinations'!N1119,'Medical Examinations'!N1119:N3453,1,FALSE)</f>
        <v>normal</v>
      </c>
      <c r="L1119" s="11" t="str">
        <f>VLOOKUP(Table3[[#This Row],[date of birth]],Table3[date of birth],1,FALSE)</f>
        <v>25-Dec-1986</v>
      </c>
      <c r="M1119" s="11">
        <f>VLOOKUP(Table3[[#This Row],[age]],Table3[age],1,FALSE)</f>
        <v>36</v>
      </c>
      <c r="N1119" s="65">
        <f>VLOOKUP(Table3[[#This Row],[charges2]],Table3[charges2],1,FALSE)</f>
        <v>9210.06</v>
      </c>
      <c r="O1119" s="11" t="str">
        <f>VLOOKUP(Table3[[#This Row],[HOSPITAL TIER2]],Table3[HOSPITAL TIER2],1,FALSE)</f>
        <v>tier - 2</v>
      </c>
      <c r="P1119" s="11" t="str">
        <f>VLOOKUP(Table3[[#This Row],[city tier2]],Table3[city tier2],1,FALSE)</f>
        <v>tier - 3</v>
      </c>
      <c r="Q1119" s="11" t="str">
        <f>VLOOKUP(Table3[[#This Row],[state id2]],Table3[state id2],1,FALSE)</f>
        <v>R1021</v>
      </c>
      <c r="R1119" s="11">
        <f t="shared" si="34"/>
        <v>1.1439659455615813E-3</v>
      </c>
      <c r="S1119" s="11">
        <f t="shared" si="35"/>
        <v>8.2395294790901713E-2</v>
      </c>
    </row>
    <row r="1120" spans="1:19" x14ac:dyDescent="0.25">
      <c r="A1120" s="20" t="str">
        <f>VLOOKUP('Customer Names'!A1120,'Customer Names'!A1120:A3455,1,FALSE)</f>
        <v>Id1119</v>
      </c>
      <c r="B1120" s="20" t="str">
        <f>VLOOKUP(Table6[[#This Row],[NAME]],Table6[NAME],1,FALSE)</f>
        <v>Kenneth</v>
      </c>
      <c r="C1120" s="11">
        <f>VLOOKUP(Table4[[#This Row],[BMI]],Table4[BMI],1,FALSE)</f>
        <v>25.8</v>
      </c>
      <c r="D1120" s="11">
        <f>VLOOKUP(Table4[[#This Row],[HBA1C]],Table4[HBA1C],1,FALSE)</f>
        <v>5.52</v>
      </c>
      <c r="E1120" s="11" t="str">
        <f>VLOOKUP(Table4[[#This Row],[Any Transplants]],Table4[Any Transplants],1,FALSE)</f>
        <v>No</v>
      </c>
      <c r="F1120" s="11" t="str">
        <f>VLOOKUP(Table4[[#This Row],[Cancer history]],Table4[Cancer history],1,FALSE)</f>
        <v>No</v>
      </c>
      <c r="G1120" s="11" t="str">
        <f>VLOOKUP(Table4[[#This Row],[Smoker2]],Table4[Smoker2],1,FALSE)</f>
        <v>NO</v>
      </c>
      <c r="H1120" s="11" t="str">
        <f>VLOOKUP(Table4[[#This Row],[Heart Issues]],Table4[Heart Issues],1,FALSE)</f>
        <v>yes</v>
      </c>
      <c r="I1120" s="11">
        <f>VLOOKUP(Table4[[#This Row],[Number of Major Surgeries]],Table4[Number of Major Surgeries],1,FALSE)</f>
        <v>0</v>
      </c>
      <c r="J1120" s="11" t="str">
        <f>VLOOKUP('Medical Examinations'!M1120,'Medical Examinations'!M1120:M3454,1,FALSE)</f>
        <v>over weight</v>
      </c>
      <c r="K1120" s="11" t="str">
        <f>VLOOKUP('Medical Examinations'!N1120,'Medical Examinations'!N1120:N3454,1,FALSE)</f>
        <v>normal</v>
      </c>
      <c r="L1120" s="11" t="str">
        <f>VLOOKUP(Table3[[#This Row],[date of birth]],Table3[date of birth],1,FALSE)</f>
        <v>5-Dec-1981</v>
      </c>
      <c r="M1120" s="11">
        <f>VLOOKUP(Table3[[#This Row],[age]],Table3[age],1,FALSE)</f>
        <v>41</v>
      </c>
      <c r="N1120" s="65">
        <f>VLOOKUP(Table3[[#This Row],[charges2]],Table3[charges2],1,FALSE)</f>
        <v>9222.4</v>
      </c>
      <c r="O1120" s="11" t="str">
        <f>VLOOKUP(Table3[[#This Row],[HOSPITAL TIER2]],Table3[HOSPITAL TIER2],1,FALSE)</f>
        <v>tier - 2</v>
      </c>
      <c r="P1120" s="11" t="str">
        <f>VLOOKUP(Table3[[#This Row],[city tier2]],Table3[city tier2],1,FALSE)</f>
        <v>tier - 3</v>
      </c>
      <c r="Q1120" s="11" t="str">
        <f>VLOOKUP(Table3[[#This Row],[state id2]],Table3[state id2],1,FALSE)</f>
        <v>R1019</v>
      </c>
      <c r="R1120" s="11">
        <f t="shared" si="34"/>
        <v>1.0763207983831406E-3</v>
      </c>
      <c r="S1120" s="11">
        <f t="shared" si="35"/>
        <v>8.191839985542361E-2</v>
      </c>
    </row>
    <row r="1121" spans="1:19" x14ac:dyDescent="0.25">
      <c r="A1121" s="20" t="str">
        <f>VLOOKUP('Customer Names'!A1121,'Customer Names'!A1121:A3456,1,FALSE)</f>
        <v>Id1120</v>
      </c>
      <c r="B1121" s="20" t="str">
        <f>VLOOKUP(Table6[[#This Row],[NAME]],Table6[NAME],1,FALSE)</f>
        <v>Robert G.</v>
      </c>
      <c r="C1121" s="11">
        <f>VLOOKUP(Table4[[#This Row],[BMI]],Table4[BMI],1,FALSE)</f>
        <v>36.1</v>
      </c>
      <c r="D1121" s="11">
        <f>VLOOKUP(Table4[[#This Row],[HBA1C]],Table4[HBA1C],1,FALSE)</f>
        <v>4.62</v>
      </c>
      <c r="E1121" s="11" t="str">
        <f>VLOOKUP(Table4[[#This Row],[Any Transplants]],Table4[Any Transplants],1,FALSE)</f>
        <v>No</v>
      </c>
      <c r="F1121" s="11" t="str">
        <f>VLOOKUP(Table4[[#This Row],[Cancer history]],Table4[Cancer history],1,FALSE)</f>
        <v>Yes</v>
      </c>
      <c r="G1121" s="11" t="str">
        <f>VLOOKUP(Table4[[#This Row],[Smoker2]],Table4[Smoker2],1,FALSE)</f>
        <v>NO</v>
      </c>
      <c r="H1121" s="11" t="str">
        <f>VLOOKUP(Table4[[#This Row],[Heart Issues]],Table4[Heart Issues],1,FALSE)</f>
        <v>yes</v>
      </c>
      <c r="I1121" s="11">
        <f>VLOOKUP(Table4[[#This Row],[Number of Major Surgeries]],Table4[Number of Major Surgeries],1,FALSE)</f>
        <v>1</v>
      </c>
      <c r="J1121" s="11" t="str">
        <f>VLOOKUP('Medical Examinations'!M1121,'Medical Examinations'!M1121:M3455,1,FALSE)</f>
        <v>obesity</v>
      </c>
      <c r="K1121" s="11" t="str">
        <f>VLOOKUP('Medical Examinations'!N1121,'Medical Examinations'!N1121:N3455,1,FALSE)</f>
        <v>normal</v>
      </c>
      <c r="L1121" s="11" t="str">
        <f>VLOOKUP(Table3[[#This Row],[date of birth]],Table3[date of birth],1,FALSE)</f>
        <v>6-Dec-1975</v>
      </c>
      <c r="M1121" s="11">
        <f>VLOOKUP(Table3[[#This Row],[age]],Table3[age],1,FALSE)</f>
        <v>47</v>
      </c>
      <c r="N1121" s="65">
        <f>VLOOKUP(Table3[[#This Row],[charges2]],Table3[charges2],1,FALSE)</f>
        <v>9225.26</v>
      </c>
      <c r="O1121" s="11" t="str">
        <f>VLOOKUP(Table3[[#This Row],[HOSPITAL TIER2]],Table3[HOSPITAL TIER2],1,FALSE)</f>
        <v>tier - 3</v>
      </c>
      <c r="P1121" s="11" t="str">
        <f>VLOOKUP(Table3[[#This Row],[city tier2]],Table3[city tier2],1,FALSE)</f>
        <v>tier - 3</v>
      </c>
      <c r="Q1121" s="11" t="str">
        <f>VLOOKUP(Table3[[#This Row],[state id2]],Table3[state id2],1,FALSE)</f>
        <v>R1015</v>
      </c>
      <c r="R1121" s="11">
        <f t="shared" si="34"/>
        <v>9.9970878014558982E-4</v>
      </c>
      <c r="S1121" s="11">
        <f t="shared" si="35"/>
        <v>8.1834519689157545E-2</v>
      </c>
    </row>
    <row r="1122" spans="1:19" x14ac:dyDescent="0.25">
      <c r="A1122" s="20" t="str">
        <f>VLOOKUP('Customer Names'!A1122,'Customer Names'!A1122:A3457,1,FALSE)</f>
        <v>Id1121</v>
      </c>
      <c r="B1122" s="20" t="str">
        <f>VLOOKUP(Table6[[#This Row],[NAME]],Table6[NAME],1,FALSE)</f>
        <v>Thomas C.</v>
      </c>
      <c r="C1122" s="11">
        <f>VLOOKUP(Table4[[#This Row],[BMI]],Table4[BMI],1,FALSE)</f>
        <v>30.495000000000001</v>
      </c>
      <c r="D1122" s="11">
        <f>VLOOKUP(Table4[[#This Row],[HBA1C]],Table4[HBA1C],1,FALSE)</f>
        <v>5.74</v>
      </c>
      <c r="E1122" s="11" t="str">
        <f>VLOOKUP(Table4[[#This Row],[Any Transplants]],Table4[Any Transplants],1,FALSE)</f>
        <v>No</v>
      </c>
      <c r="F1122" s="11" t="str">
        <f>VLOOKUP(Table4[[#This Row],[Cancer history]],Table4[Cancer history],1,FALSE)</f>
        <v>Yes</v>
      </c>
      <c r="G1122" s="11" t="str">
        <f>VLOOKUP(Table4[[#This Row],[Smoker2]],Table4[Smoker2],1,FALSE)</f>
        <v>NO</v>
      </c>
      <c r="H1122" s="11" t="str">
        <f>VLOOKUP(Table4[[#This Row],[Heart Issues]],Table4[Heart Issues],1,FALSE)</f>
        <v>yes</v>
      </c>
      <c r="I1122" s="11">
        <f>VLOOKUP(Table4[[#This Row],[Number of Major Surgeries]],Table4[Number of Major Surgeries],1,FALSE)</f>
        <v>1</v>
      </c>
      <c r="J1122" s="11" t="str">
        <f>VLOOKUP('Medical Examinations'!M1122,'Medical Examinations'!M1122:M3456,1,FALSE)</f>
        <v>obesity</v>
      </c>
      <c r="K1122" s="11" t="str">
        <f>VLOOKUP('Medical Examinations'!N1122,'Medical Examinations'!N1122:N3456,1,FALSE)</f>
        <v>prediabetes</v>
      </c>
      <c r="L1122" s="11" t="str">
        <f>VLOOKUP(Table3[[#This Row],[date of birth]],Table3[date of birth],1,FALSE)</f>
        <v>5-Oct-1980</v>
      </c>
      <c r="M1122" s="11">
        <f>VLOOKUP(Table3[[#This Row],[age]],Table3[age],1,FALSE)</f>
        <v>42</v>
      </c>
      <c r="N1122" s="65">
        <f>VLOOKUP(Table3[[#This Row],[charges2]],Table3[charges2],1,FALSE)</f>
        <v>9247.94</v>
      </c>
      <c r="O1122" s="11" t="str">
        <f>VLOOKUP(Table3[[#This Row],[HOSPITAL TIER2]],Table3[HOSPITAL TIER2],1,FALSE)</f>
        <v>tier - 2</v>
      </c>
      <c r="P1122" s="11" t="str">
        <f>VLOOKUP(Table3[[#This Row],[city tier2]],Table3[city tier2],1,FALSE)</f>
        <v>tier - 1</v>
      </c>
      <c r="Q1122" s="11" t="str">
        <f>VLOOKUP(Table3[[#This Row],[state id2]],Table3[state id2],1,FALSE)</f>
        <v>R1021</v>
      </c>
      <c r="R1122" s="11">
        <f t="shared" si="34"/>
        <v>8.7182216086956253E-4</v>
      </c>
      <c r="S1122" s="11">
        <f t="shared" si="35"/>
        <v>8.1947567490229231E-2</v>
      </c>
    </row>
    <row r="1123" spans="1:19" x14ac:dyDescent="0.25">
      <c r="A1123" s="20" t="str">
        <f>VLOOKUP('Customer Names'!A1123,'Customer Names'!A1123:A3458,1,FALSE)</f>
        <v>Id1122</v>
      </c>
      <c r="B1123" s="20" t="str">
        <f>VLOOKUP(Table6[[#This Row],[NAME]],Table6[NAME],1,FALSE)</f>
        <v>Matthew J.</v>
      </c>
      <c r="C1123" s="11">
        <f>VLOOKUP(Table4[[#This Row],[BMI]],Table4[BMI],1,FALSE)</f>
        <v>21.4</v>
      </c>
      <c r="D1123" s="11">
        <f>VLOOKUP(Table4[[#This Row],[HBA1C]],Table4[HBA1C],1,FALSE)</f>
        <v>6.3</v>
      </c>
      <c r="E1123" s="11" t="str">
        <f>VLOOKUP(Table4[[#This Row],[Any Transplants]],Table4[Any Transplants],1,FALSE)</f>
        <v>No</v>
      </c>
      <c r="F1123" s="11" t="str">
        <f>VLOOKUP(Table4[[#This Row],[Cancer history]],Table4[Cancer history],1,FALSE)</f>
        <v>Yes</v>
      </c>
      <c r="G1123" s="11" t="str">
        <f>VLOOKUP(Table4[[#This Row],[Smoker2]],Table4[Smoker2],1,FALSE)</f>
        <v>NO</v>
      </c>
      <c r="H1123" s="11" t="str">
        <f>VLOOKUP(Table4[[#This Row],[Heart Issues]],Table4[Heart Issues],1,FALSE)</f>
        <v>yes</v>
      </c>
      <c r="I1123" s="11">
        <f>VLOOKUP(Table4[[#This Row],[Number of Major Surgeries]],Table4[Number of Major Surgeries],1,FALSE)</f>
        <v>1</v>
      </c>
      <c r="J1123" s="11" t="str">
        <f>VLOOKUP('Medical Examinations'!M1123,'Medical Examinations'!M1123:M3457,1,FALSE)</f>
        <v>normal weight</v>
      </c>
      <c r="K1123" s="11" t="str">
        <f>VLOOKUP('Medical Examinations'!N1123,'Medical Examinations'!N1123:N3457,1,FALSE)</f>
        <v>prediabetes</v>
      </c>
      <c r="L1123" s="11" t="str">
        <f>VLOOKUP(Table3[[#This Row],[date of birth]],Table3[date of birth],1,FALSE)</f>
        <v>21-Aug-1974</v>
      </c>
      <c r="M1123" s="11">
        <f>VLOOKUP(Table3[[#This Row],[age]],Table3[age],1,FALSE)</f>
        <v>48</v>
      </c>
      <c r="N1123" s="65">
        <f>VLOOKUP(Table3[[#This Row],[charges2]],Table3[charges2],1,FALSE)</f>
        <v>9249.5</v>
      </c>
      <c r="O1123" s="11" t="str">
        <f>VLOOKUP(Table3[[#This Row],[HOSPITAL TIER2]],Table3[HOSPITAL TIER2],1,FALSE)</f>
        <v>tier - 2</v>
      </c>
      <c r="P1123" s="11" t="str">
        <f>VLOOKUP(Table3[[#This Row],[city tier2]],Table3[city tier2],1,FALSE)</f>
        <v>tier - 1</v>
      </c>
      <c r="Q1123" s="11" t="str">
        <f>VLOOKUP(Table3[[#This Row],[state id2]],Table3[state id2],1,FALSE)</f>
        <v>R1012</v>
      </c>
      <c r="R1123" s="11">
        <f t="shared" si="34"/>
        <v>9.4191830586194518E-4</v>
      </c>
      <c r="S1123" s="11">
        <f t="shared" si="35"/>
        <v>8.1903766198136385E-2</v>
      </c>
    </row>
    <row r="1124" spans="1:19" x14ac:dyDescent="0.25">
      <c r="A1124" s="20" t="str">
        <f>VLOOKUP('Customer Names'!A1124,'Customer Names'!A1124:A3459,1,FALSE)</f>
        <v>Id1123</v>
      </c>
      <c r="B1124" s="20" t="str">
        <f>VLOOKUP(Table6[[#This Row],[NAME]],Table6[NAME],1,FALSE)</f>
        <v>Mallory D.</v>
      </c>
      <c r="C1124" s="11">
        <f>VLOOKUP(Table4[[#This Row],[BMI]],Table4[BMI],1,FALSE)</f>
        <v>32.299999999999997</v>
      </c>
      <c r="D1124" s="11">
        <f>VLOOKUP(Table4[[#This Row],[HBA1C]],Table4[HBA1C],1,FALSE)</f>
        <v>10.27</v>
      </c>
      <c r="E1124" s="11" t="str">
        <f>VLOOKUP(Table4[[#This Row],[Any Transplants]],Table4[Any Transplants],1,FALSE)</f>
        <v>No</v>
      </c>
      <c r="F1124" s="11" t="str">
        <f>VLOOKUP(Table4[[#This Row],[Cancer history]],Table4[Cancer history],1,FALSE)</f>
        <v>No</v>
      </c>
      <c r="G1124" s="11" t="str">
        <f>VLOOKUP(Table4[[#This Row],[Smoker2]],Table4[Smoker2],1,FALSE)</f>
        <v>NO</v>
      </c>
      <c r="H1124" s="11" t="str">
        <f>VLOOKUP(Table4[[#This Row],[Heart Issues]],Table4[Heart Issues],1,FALSE)</f>
        <v>No</v>
      </c>
      <c r="I1124" s="11">
        <f>VLOOKUP(Table4[[#This Row],[Number of Major Surgeries]],Table4[Number of Major Surgeries],1,FALSE)</f>
        <v>0</v>
      </c>
      <c r="J1124" s="11" t="str">
        <f>VLOOKUP('Medical Examinations'!M1124,'Medical Examinations'!M1124:M3458,1,FALSE)</f>
        <v>obesity</v>
      </c>
      <c r="K1124" s="11" t="str">
        <f>VLOOKUP('Medical Examinations'!N1124,'Medical Examinations'!N1124:N3458,1,FALSE)</f>
        <v>diabetes</v>
      </c>
      <c r="L1124" s="11" t="str">
        <f>VLOOKUP(Table3[[#This Row],[date of birth]],Table3[date of birth],1,FALSE)</f>
        <v>6-Aug-1971</v>
      </c>
      <c r="M1124" s="11">
        <f>VLOOKUP(Table3[[#This Row],[age]],Table3[age],1,FALSE)</f>
        <v>51</v>
      </c>
      <c r="N1124" s="65">
        <f>VLOOKUP(Table3[[#This Row],[charges2]],Table3[charges2],1,FALSE)</f>
        <v>9264.7999999999993</v>
      </c>
      <c r="O1124" s="11" t="str">
        <f>VLOOKUP(Table3[[#This Row],[HOSPITAL TIER2]],Table3[HOSPITAL TIER2],1,FALSE)</f>
        <v>tier - 2</v>
      </c>
      <c r="P1124" s="11" t="str">
        <f>VLOOKUP(Table3[[#This Row],[city tier2]],Table3[city tier2],1,FALSE)</f>
        <v>tier - 1</v>
      </c>
      <c r="Q1124" s="11" t="str">
        <f>VLOOKUP(Table3[[#This Row],[state id2]],Table3[state id2],1,FALSE)</f>
        <v>R1011</v>
      </c>
      <c r="R1124" s="11">
        <f t="shared" si="34"/>
        <v>1.1011791694617342E-3</v>
      </c>
      <c r="S1124" s="11">
        <f t="shared" si="35"/>
        <v>8.1898148202635884E-2</v>
      </c>
    </row>
    <row r="1125" spans="1:19" x14ac:dyDescent="0.25">
      <c r="A1125" s="20" t="str">
        <f>VLOOKUP('Customer Names'!A1125,'Customer Names'!A1125:A3460,1,FALSE)</f>
        <v>Id1124</v>
      </c>
      <c r="B1125" s="20" t="str">
        <f>VLOOKUP(Table6[[#This Row],[NAME]],Table6[NAME],1,FALSE)</f>
        <v>Christopher D.</v>
      </c>
      <c r="C1125" s="11">
        <f>VLOOKUP(Table4[[#This Row],[BMI]],Table4[BMI],1,FALSE)</f>
        <v>29.78</v>
      </c>
      <c r="D1125" s="11">
        <f>VLOOKUP(Table4[[#This Row],[HBA1C]],Table4[HBA1C],1,FALSE)</f>
        <v>5.85</v>
      </c>
      <c r="E1125" s="11" t="str">
        <f>VLOOKUP(Table4[[#This Row],[Any Transplants]],Table4[Any Transplants],1,FALSE)</f>
        <v>No</v>
      </c>
      <c r="F1125" s="11" t="str">
        <f>VLOOKUP(Table4[[#This Row],[Cancer history]],Table4[Cancer history],1,FALSE)</f>
        <v>Yes</v>
      </c>
      <c r="G1125" s="11" t="str">
        <f>VLOOKUP(Table4[[#This Row],[Smoker2]],Table4[Smoker2],1,FALSE)</f>
        <v>NO</v>
      </c>
      <c r="H1125" s="11" t="str">
        <f>VLOOKUP(Table4[[#This Row],[Heart Issues]],Table4[Heart Issues],1,FALSE)</f>
        <v>No</v>
      </c>
      <c r="I1125" s="11">
        <f>VLOOKUP(Table4[[#This Row],[Number of Major Surgeries]],Table4[Number of Major Surgeries],1,FALSE)</f>
        <v>1</v>
      </c>
      <c r="J1125" s="11" t="str">
        <f>VLOOKUP('Medical Examinations'!M1125,'Medical Examinations'!M1125:M3459,1,FALSE)</f>
        <v>over weight</v>
      </c>
      <c r="K1125" s="11" t="str">
        <f>VLOOKUP('Medical Examinations'!N1125,'Medical Examinations'!N1125:N3459,1,FALSE)</f>
        <v>prediabetes</v>
      </c>
      <c r="L1125" s="11" t="str">
        <f>VLOOKUP(Table3[[#This Row],[date of birth]],Table3[date of birth],1,FALSE)</f>
        <v>27-Oct-1973</v>
      </c>
      <c r="M1125" s="11">
        <f>VLOOKUP(Table3[[#This Row],[age]],Table3[age],1,FALSE)</f>
        <v>49</v>
      </c>
      <c r="N1125" s="65">
        <f>VLOOKUP(Table3[[#This Row],[charges2]],Table3[charges2],1,FALSE)</f>
        <v>9282.48</v>
      </c>
      <c r="O1125" s="11" t="str">
        <f>VLOOKUP(Table3[[#This Row],[HOSPITAL TIER2]],Table3[HOSPITAL TIER2],1,FALSE)</f>
        <v>tier - 3</v>
      </c>
      <c r="P1125" s="11" t="str">
        <f>VLOOKUP(Table3[[#This Row],[city tier2]],Table3[city tier2],1,FALSE)</f>
        <v>tier - 2</v>
      </c>
      <c r="Q1125" s="11" t="str">
        <f>VLOOKUP(Table3[[#This Row],[state id2]],Table3[state id2],1,FALSE)</f>
        <v>R1016</v>
      </c>
      <c r="R1125" s="11">
        <f t="shared" si="34"/>
        <v>8.8220579627178923E-4</v>
      </c>
      <c r="S1125" s="11">
        <f t="shared" si="35"/>
        <v>8.1292199547387853E-2</v>
      </c>
    </row>
    <row r="1126" spans="1:19" x14ac:dyDescent="0.25">
      <c r="A1126" s="20" t="str">
        <f>VLOOKUP('Customer Names'!A1126,'Customer Names'!A1126:A3461,1,FALSE)</f>
        <v>Id1125</v>
      </c>
      <c r="B1126" s="20" t="str">
        <f>VLOOKUP(Table6[[#This Row],[NAME]],Table6[NAME],1,FALSE)</f>
        <v>.  Jamie</v>
      </c>
      <c r="C1126" s="11">
        <f>VLOOKUP(Table4[[#This Row],[BMI]],Table4[BMI],1,FALSE)</f>
        <v>34.76</v>
      </c>
      <c r="D1126" s="11">
        <f>VLOOKUP(Table4[[#This Row],[HBA1C]],Table4[HBA1C],1,FALSE)</f>
        <v>5.92</v>
      </c>
      <c r="E1126" s="11" t="str">
        <f>VLOOKUP(Table4[[#This Row],[Any Transplants]],Table4[Any Transplants],1,FALSE)</f>
        <v>No</v>
      </c>
      <c r="F1126" s="11" t="str">
        <f>VLOOKUP(Table4[[#This Row],[Cancer history]],Table4[Cancer history],1,FALSE)</f>
        <v>No</v>
      </c>
      <c r="G1126" s="11" t="str">
        <f>VLOOKUP(Table4[[#This Row],[Smoker2]],Table4[Smoker2],1,FALSE)</f>
        <v>NO</v>
      </c>
      <c r="H1126" s="11" t="str">
        <f>VLOOKUP(Table4[[#This Row],[Heart Issues]],Table4[Heart Issues],1,FALSE)</f>
        <v>yes</v>
      </c>
      <c r="I1126" s="11">
        <f>VLOOKUP(Table4[[#This Row],[Number of Major Surgeries]],Table4[Number of Major Surgeries],1,FALSE)</f>
        <v>1</v>
      </c>
      <c r="J1126" s="11" t="str">
        <f>VLOOKUP('Medical Examinations'!M1126,'Medical Examinations'!M1126:M3460,1,FALSE)</f>
        <v>obesity</v>
      </c>
      <c r="K1126" s="11" t="str">
        <f>VLOOKUP('Medical Examinations'!N1126,'Medical Examinations'!N1126:N3460,1,FALSE)</f>
        <v>prediabetes</v>
      </c>
      <c r="L1126" s="11" t="str">
        <f>VLOOKUP(Table3[[#This Row],[date of birth]],Table3[date of birth],1,FALSE)</f>
        <v>2-Jul-1971</v>
      </c>
      <c r="M1126" s="11">
        <f>VLOOKUP(Table3[[#This Row],[age]],Table3[age],1,FALSE)</f>
        <v>51</v>
      </c>
      <c r="N1126" s="65">
        <f>VLOOKUP(Table3[[#This Row],[charges2]],Table3[charges2],1,FALSE)</f>
        <v>9283.56</v>
      </c>
      <c r="O1126" s="11" t="str">
        <f>VLOOKUP(Table3[[#This Row],[HOSPITAL TIER2]],Table3[HOSPITAL TIER2],1,FALSE)</f>
        <v>tier - 2</v>
      </c>
      <c r="P1126" s="11" t="str">
        <f>VLOOKUP(Table3[[#This Row],[city tier2]],Table3[city tier2],1,FALSE)</f>
        <v>tier - 3</v>
      </c>
      <c r="Q1126" s="11" t="str">
        <f>VLOOKUP(Table3[[#This Row],[state id2]],Table3[state id2],1,FALSE)</f>
        <v>R1013</v>
      </c>
      <c r="R1126" s="11">
        <f t="shared" si="34"/>
        <v>8.211989215948384E-4</v>
      </c>
      <c r="S1126" s="11">
        <f t="shared" si="35"/>
        <v>8.1340363961475495E-2</v>
      </c>
    </row>
    <row r="1127" spans="1:19" x14ac:dyDescent="0.25">
      <c r="A1127" s="20" t="str">
        <f>VLOOKUP('Customer Names'!A1127,'Customer Names'!A1127:A3462,1,FALSE)</f>
        <v>Id1126</v>
      </c>
      <c r="B1127" s="20" t="str">
        <f>VLOOKUP(Table6[[#This Row],[NAME]],Table6[NAME],1,FALSE)</f>
        <v>Ariell</v>
      </c>
      <c r="C1127" s="11">
        <f>VLOOKUP(Table4[[#This Row],[BMI]],Table4[BMI],1,FALSE)</f>
        <v>18.335000000000001</v>
      </c>
      <c r="D1127" s="11">
        <f>VLOOKUP(Table4[[#This Row],[HBA1C]],Table4[HBA1C],1,FALSE)</f>
        <v>10.01</v>
      </c>
      <c r="E1127" s="11" t="str">
        <f>VLOOKUP(Table4[[#This Row],[Any Transplants]],Table4[Any Transplants],1,FALSE)</f>
        <v>No</v>
      </c>
      <c r="F1127" s="11" t="str">
        <f>VLOOKUP(Table4[[#This Row],[Cancer history]],Table4[Cancer history],1,FALSE)</f>
        <v>No</v>
      </c>
      <c r="G1127" s="11" t="str">
        <f>VLOOKUP(Table4[[#This Row],[Smoker2]],Table4[Smoker2],1,FALSE)</f>
        <v>NO</v>
      </c>
      <c r="H1127" s="11" t="str">
        <f>VLOOKUP(Table4[[#This Row],[Heart Issues]],Table4[Heart Issues],1,FALSE)</f>
        <v>yes</v>
      </c>
      <c r="I1127" s="11">
        <f>VLOOKUP(Table4[[#This Row],[Number of Major Surgeries]],Table4[Number of Major Surgeries],1,FALSE)</f>
        <v>2</v>
      </c>
      <c r="J1127" s="11" t="str">
        <f>VLOOKUP('Medical Examinations'!M1127,'Medical Examinations'!M1127:M3461,1,FALSE)</f>
        <v>underweight</v>
      </c>
      <c r="K1127" s="11" t="str">
        <f>VLOOKUP('Medical Examinations'!N1127,'Medical Examinations'!N1127:N3461,1,FALSE)</f>
        <v>diabetes</v>
      </c>
      <c r="L1127" s="11" t="str">
        <f>VLOOKUP(Table3[[#This Row],[date of birth]],Table3[date of birth],1,FALSE)</f>
        <v>26-Nov-1969</v>
      </c>
      <c r="M1127" s="11">
        <f>VLOOKUP(Table3[[#This Row],[age]],Table3[age],1,FALSE)</f>
        <v>53</v>
      </c>
      <c r="N1127" s="65">
        <f>VLOOKUP(Table3[[#This Row],[charges2]],Table3[charges2],1,FALSE)</f>
        <v>9285.8700000000008</v>
      </c>
      <c r="O1127" s="11" t="str">
        <f>VLOOKUP(Table3[[#This Row],[HOSPITAL TIER2]],Table3[HOSPITAL TIER2],1,FALSE)</f>
        <v>tier - 2</v>
      </c>
      <c r="P1127" s="11" t="str">
        <f>VLOOKUP(Table3[[#This Row],[city tier2]],Table3[city tier2],1,FALSE)</f>
        <v>tier - 3</v>
      </c>
      <c r="Q1127" s="11" t="str">
        <f>VLOOKUP(Table3[[#This Row],[state id2]],Table3[state id2],1,FALSE)</f>
        <v>R1013</v>
      </c>
      <c r="R1127" s="11">
        <f t="shared" si="34"/>
        <v>4.7788803115207602E-4</v>
      </c>
      <c r="S1127" s="11">
        <f t="shared" si="35"/>
        <v>8.140234830265379E-2</v>
      </c>
    </row>
    <row r="1128" spans="1:19" x14ac:dyDescent="0.25">
      <c r="A1128" s="20" t="str">
        <f>VLOOKUP('Customer Names'!A1128,'Customer Names'!A1128:A3463,1,FALSE)</f>
        <v>Id1127</v>
      </c>
      <c r="B1128" s="20" t="str">
        <f>VLOOKUP(Table6[[#This Row],[NAME]],Table6[NAME],1,FALSE)</f>
        <v>Christopher</v>
      </c>
      <c r="C1128" s="11">
        <f>VLOOKUP(Table4[[#This Row],[BMI]],Table4[BMI],1,FALSE)</f>
        <v>32.299999999999997</v>
      </c>
      <c r="D1128" s="11">
        <f>VLOOKUP(Table4[[#This Row],[HBA1C]],Table4[HBA1C],1,FALSE)</f>
        <v>9.59</v>
      </c>
      <c r="E1128" s="11" t="str">
        <f>VLOOKUP(Table4[[#This Row],[Any Transplants]],Table4[Any Transplants],1,FALSE)</f>
        <v>No</v>
      </c>
      <c r="F1128" s="11" t="str">
        <f>VLOOKUP(Table4[[#This Row],[Cancer history]],Table4[Cancer history],1,FALSE)</f>
        <v>No</v>
      </c>
      <c r="G1128" s="11" t="str">
        <f>VLOOKUP(Table4[[#This Row],[Smoker2]],Table4[Smoker2],1,FALSE)</f>
        <v>NO</v>
      </c>
      <c r="H1128" s="11" t="str">
        <f>VLOOKUP(Table4[[#This Row],[Heart Issues]],Table4[Heart Issues],1,FALSE)</f>
        <v>No</v>
      </c>
      <c r="I1128" s="11">
        <f>VLOOKUP(Table4[[#This Row],[Number of Major Surgeries]],Table4[Number of Major Surgeries],1,FALSE)</f>
        <v>0</v>
      </c>
      <c r="J1128" s="11" t="str">
        <f>VLOOKUP('Medical Examinations'!M1128,'Medical Examinations'!M1128:M3462,1,FALSE)</f>
        <v>obesity</v>
      </c>
      <c r="K1128" s="11" t="str">
        <f>VLOOKUP('Medical Examinations'!N1128,'Medical Examinations'!N1128:N3462,1,FALSE)</f>
        <v>diabetes</v>
      </c>
      <c r="L1128" s="11" t="str">
        <f>VLOOKUP(Table3[[#This Row],[date of birth]],Table3[date of birth],1,FALSE)</f>
        <v>16-Oct-1973</v>
      </c>
      <c r="M1128" s="11">
        <f>VLOOKUP(Table3[[#This Row],[age]],Table3[age],1,FALSE)</f>
        <v>49</v>
      </c>
      <c r="N1128" s="65">
        <f>VLOOKUP(Table3[[#This Row],[charges2]],Table3[charges2],1,FALSE)</f>
        <v>9288.0300000000007</v>
      </c>
      <c r="O1128" s="11" t="str">
        <f>VLOOKUP(Table3[[#This Row],[HOSPITAL TIER2]],Table3[HOSPITAL TIER2],1,FALSE)</f>
        <v>tier - 2</v>
      </c>
      <c r="P1128" s="11" t="str">
        <f>VLOOKUP(Table3[[#This Row],[city tier2]],Table3[city tier2],1,FALSE)</f>
        <v>tier - 3</v>
      </c>
      <c r="Q1128" s="11" t="str">
        <f>VLOOKUP(Table3[[#This Row],[state id2]],Table3[state id2],1,FALSE)</f>
        <v>R1018</v>
      </c>
      <c r="R1128" s="11">
        <f t="shared" si="34"/>
        <v>1.1270575537150702E-3</v>
      </c>
      <c r="S1128" s="11">
        <f t="shared" si="35"/>
        <v>8.0589922935269703E-2</v>
      </c>
    </row>
    <row r="1129" spans="1:19" x14ac:dyDescent="0.25">
      <c r="A1129" s="20" t="str">
        <f>VLOOKUP('Customer Names'!A1129,'Customer Names'!A1129:A3464,1,FALSE)</f>
        <v>Id1128</v>
      </c>
      <c r="B1129" s="20" t="str">
        <f>VLOOKUP(Table6[[#This Row],[NAME]],Table6[NAME],1,FALSE)</f>
        <v>Ryan</v>
      </c>
      <c r="C1129" s="11">
        <f>VLOOKUP(Table4[[#This Row],[BMI]],Table4[BMI],1,FALSE)</f>
        <v>27.74</v>
      </c>
      <c r="D1129" s="11">
        <f>VLOOKUP(Table4[[#This Row],[HBA1C]],Table4[HBA1C],1,FALSE)</f>
        <v>10.37</v>
      </c>
      <c r="E1129" s="11" t="str">
        <f>VLOOKUP(Table4[[#This Row],[Any Transplants]],Table4[Any Transplants],1,FALSE)</f>
        <v>No</v>
      </c>
      <c r="F1129" s="11" t="str">
        <f>VLOOKUP(Table4[[#This Row],[Cancer history]],Table4[Cancer history],1,FALSE)</f>
        <v>No</v>
      </c>
      <c r="G1129" s="11" t="str">
        <f>VLOOKUP(Table4[[#This Row],[Smoker2]],Table4[Smoker2],1,FALSE)</f>
        <v>NO</v>
      </c>
      <c r="H1129" s="11" t="str">
        <f>VLOOKUP(Table4[[#This Row],[Heart Issues]],Table4[Heart Issues],1,FALSE)</f>
        <v>No</v>
      </c>
      <c r="I1129" s="11">
        <f>VLOOKUP(Table4[[#This Row],[Number of Major Surgeries]],Table4[Number of Major Surgeries],1,FALSE)</f>
        <v>0</v>
      </c>
      <c r="J1129" s="11" t="str">
        <f>VLOOKUP('Medical Examinations'!M1129,'Medical Examinations'!M1129:M3463,1,FALSE)</f>
        <v>over weight</v>
      </c>
      <c r="K1129" s="11" t="str">
        <f>VLOOKUP('Medical Examinations'!N1129,'Medical Examinations'!N1129:N3463,1,FALSE)</f>
        <v>diabetes</v>
      </c>
      <c r="L1129" s="11" t="str">
        <f>VLOOKUP(Table3[[#This Row],[date of birth]],Table3[date of birth],1,FALSE)</f>
        <v>18-Sep-1973</v>
      </c>
      <c r="M1129" s="11">
        <f>VLOOKUP(Table3[[#This Row],[age]],Table3[age],1,FALSE)</f>
        <v>49</v>
      </c>
      <c r="N1129" s="65">
        <f>VLOOKUP(Table3[[#This Row],[charges2]],Table3[charges2],1,FALSE)</f>
        <v>9290.14</v>
      </c>
      <c r="O1129" s="11" t="str">
        <f>VLOOKUP(Table3[[#This Row],[HOSPITAL TIER2]],Table3[HOSPITAL TIER2],1,FALSE)</f>
        <v>tier - 3</v>
      </c>
      <c r="P1129" s="11" t="str">
        <f>VLOOKUP(Table3[[#This Row],[city tier2]],Table3[city tier2],1,FALSE)</f>
        <v>tier - 3</v>
      </c>
      <c r="Q1129" s="11" t="str">
        <f>VLOOKUP(Table3[[#This Row],[state id2]],Table3[state id2],1,FALSE)</f>
        <v>R1016</v>
      </c>
      <c r="R1129" s="11">
        <f t="shared" si="34"/>
        <v>9.8223310265561328E-4</v>
      </c>
      <c r="S1129" s="11">
        <f t="shared" si="35"/>
        <v>8.0272611443942751E-2</v>
      </c>
    </row>
    <row r="1130" spans="1:19" x14ac:dyDescent="0.25">
      <c r="A1130" s="20" t="str">
        <f>VLOOKUP('Customer Names'!A1130,'Customer Names'!A1130:A3465,1,FALSE)</f>
        <v>Id1129</v>
      </c>
      <c r="B1130" s="20" t="str">
        <f>VLOOKUP(Table6[[#This Row],[NAME]],Table6[NAME],1,FALSE)</f>
        <v>Thomas B.</v>
      </c>
      <c r="C1130" s="11">
        <f>VLOOKUP(Table4[[#This Row],[BMI]],Table4[BMI],1,FALSE)</f>
        <v>24</v>
      </c>
      <c r="D1130" s="11">
        <f>VLOOKUP(Table4[[#This Row],[HBA1C]],Table4[HBA1C],1,FALSE)</f>
        <v>4.01</v>
      </c>
      <c r="E1130" s="11" t="str">
        <f>VLOOKUP(Table4[[#This Row],[Any Transplants]],Table4[Any Transplants],1,FALSE)</f>
        <v>No</v>
      </c>
      <c r="F1130" s="11" t="str">
        <f>VLOOKUP(Table4[[#This Row],[Cancer history]],Table4[Cancer history],1,FALSE)</f>
        <v>No</v>
      </c>
      <c r="G1130" s="11" t="str">
        <f>VLOOKUP(Table4[[#This Row],[Smoker2]],Table4[Smoker2],1,FALSE)</f>
        <v>NO</v>
      </c>
      <c r="H1130" s="11" t="str">
        <f>VLOOKUP(Table4[[#This Row],[Heart Issues]],Table4[Heart Issues],1,FALSE)</f>
        <v>yes</v>
      </c>
      <c r="I1130" s="11">
        <f>VLOOKUP(Table4[[#This Row],[Number of Major Surgeries]],Table4[Number of Major Surgeries],1,FALSE)</f>
        <v>1</v>
      </c>
      <c r="J1130" s="11" t="str">
        <f>VLOOKUP('Medical Examinations'!M1130,'Medical Examinations'!M1130:M3464,1,FALSE)</f>
        <v>normal weight</v>
      </c>
      <c r="K1130" s="11" t="str">
        <f>VLOOKUP('Medical Examinations'!N1130,'Medical Examinations'!N1130:N3464,1,FALSE)</f>
        <v>normal</v>
      </c>
      <c r="L1130" s="11" t="str">
        <f>VLOOKUP(Table3[[#This Row],[date of birth]],Table3[date of birth],1,FALSE)</f>
        <v>3-Nov-1976</v>
      </c>
      <c r="M1130" s="11">
        <f>VLOOKUP(Table3[[#This Row],[age]],Table3[age],1,FALSE)</f>
        <v>46</v>
      </c>
      <c r="N1130" s="65">
        <f>VLOOKUP(Table3[[#This Row],[charges2]],Table3[charges2],1,FALSE)</f>
        <v>9301.89</v>
      </c>
      <c r="O1130" s="11" t="str">
        <f>VLOOKUP(Table3[[#This Row],[HOSPITAL TIER2]],Table3[HOSPITAL TIER2],1,FALSE)</f>
        <v>tier - 2</v>
      </c>
      <c r="P1130" s="11" t="str">
        <f>VLOOKUP(Table3[[#This Row],[city tier2]],Table3[city tier2],1,FALSE)</f>
        <v>tier - 1</v>
      </c>
      <c r="Q1130" s="11" t="str">
        <f>VLOOKUP(Table3[[#This Row],[state id2]],Table3[state id2],1,FALSE)</f>
        <v>R1012</v>
      </c>
      <c r="R1130" s="11">
        <f t="shared" si="34"/>
        <v>9.8853246503374705E-4</v>
      </c>
      <c r="S1130" s="11">
        <f t="shared" si="35"/>
        <v>7.990565840137083E-2</v>
      </c>
    </row>
    <row r="1131" spans="1:19" x14ac:dyDescent="0.25">
      <c r="A1131" s="20" t="str">
        <f>VLOOKUP('Customer Names'!A1131,'Customer Names'!A1131:A3466,1,FALSE)</f>
        <v>Id1130</v>
      </c>
      <c r="B1131" s="20" t="str">
        <f>VLOOKUP(Table6[[#This Row],[NAME]],Table6[NAME],1,FALSE)</f>
        <v>Katie</v>
      </c>
      <c r="C1131" s="11">
        <f>VLOOKUP(Table4[[#This Row],[BMI]],Table4[BMI],1,FALSE)</f>
        <v>31.78</v>
      </c>
      <c r="D1131" s="11">
        <f>VLOOKUP(Table4[[#This Row],[HBA1C]],Table4[HBA1C],1,FALSE)</f>
        <v>4.24</v>
      </c>
      <c r="E1131" s="11" t="str">
        <f>VLOOKUP(Table4[[#This Row],[Any Transplants]],Table4[Any Transplants],1,FALSE)</f>
        <v>No</v>
      </c>
      <c r="F1131" s="11" t="str">
        <f>VLOOKUP(Table4[[#This Row],[Cancer history]],Table4[Cancer history],1,FALSE)</f>
        <v>Yes</v>
      </c>
      <c r="G1131" s="11" t="str">
        <f>VLOOKUP(Table4[[#This Row],[Smoker2]],Table4[Smoker2],1,FALSE)</f>
        <v>NO</v>
      </c>
      <c r="H1131" s="11" t="str">
        <f>VLOOKUP(Table4[[#This Row],[Heart Issues]],Table4[Heart Issues],1,FALSE)</f>
        <v>yes</v>
      </c>
      <c r="I1131" s="11">
        <f>VLOOKUP(Table4[[#This Row],[Number of Major Surgeries]],Table4[Number of Major Surgeries],1,FALSE)</f>
        <v>1</v>
      </c>
      <c r="J1131" s="11" t="str">
        <f>VLOOKUP('Medical Examinations'!M1131,'Medical Examinations'!M1131:M3465,1,FALSE)</f>
        <v>obesity</v>
      </c>
      <c r="K1131" s="11" t="str">
        <f>VLOOKUP('Medical Examinations'!N1131,'Medical Examinations'!N1131:N3465,1,FALSE)</f>
        <v>normal</v>
      </c>
      <c r="L1131" s="11" t="str">
        <f>VLOOKUP(Table3[[#This Row],[date of birth]],Table3[date of birth],1,FALSE)</f>
        <v>16-Oct-1973</v>
      </c>
      <c r="M1131" s="11">
        <f>VLOOKUP(Table3[[#This Row],[age]],Table3[age],1,FALSE)</f>
        <v>49</v>
      </c>
      <c r="N1131" s="65">
        <f>VLOOKUP(Table3[[#This Row],[charges2]],Table3[charges2],1,FALSE)</f>
        <v>9304.7000000000007</v>
      </c>
      <c r="O1131" s="11" t="str">
        <f>VLOOKUP(Table3[[#This Row],[HOSPITAL TIER2]],Table3[HOSPITAL TIER2],1,FALSE)</f>
        <v>tier - 3</v>
      </c>
      <c r="P1131" s="11" t="str">
        <f>VLOOKUP(Table3[[#This Row],[city tier2]],Table3[city tier2],1,FALSE)</f>
        <v>tier - 3</v>
      </c>
      <c r="Q1131" s="11" t="str">
        <f>VLOOKUP(Table3[[#This Row],[state id2]],Table3[state id2],1,FALSE)</f>
        <v>R1013</v>
      </c>
      <c r="R1131" s="11">
        <f t="shared" si="34"/>
        <v>1.017585610072647E-3</v>
      </c>
      <c r="S1131" s="11">
        <f t="shared" si="35"/>
        <v>8.0003603229816339E-2</v>
      </c>
    </row>
    <row r="1132" spans="1:19" x14ac:dyDescent="0.25">
      <c r="A1132" s="20" t="str">
        <f>VLOOKUP('Customer Names'!A1132,'Customer Names'!A1132:A3467,1,FALSE)</f>
        <v>Id1131</v>
      </c>
      <c r="B1132" s="20" t="str">
        <f>VLOOKUP(Table6[[#This Row],[NAME]],Table6[NAME],1,FALSE)</f>
        <v>.  Rachelle L</v>
      </c>
      <c r="C1132" s="11">
        <f>VLOOKUP(Table4[[#This Row],[BMI]],Table4[BMI],1,FALSE)</f>
        <v>32.25</v>
      </c>
      <c r="D1132" s="11">
        <f>VLOOKUP(Table4[[#This Row],[HBA1C]],Table4[HBA1C],1,FALSE)</f>
        <v>5.36</v>
      </c>
      <c r="E1132" s="11" t="str">
        <f>VLOOKUP(Table4[[#This Row],[Any Transplants]],Table4[Any Transplants],1,FALSE)</f>
        <v>No</v>
      </c>
      <c r="F1132" s="11" t="str">
        <f>VLOOKUP(Table4[[#This Row],[Cancer history]],Table4[Cancer history],1,FALSE)</f>
        <v>No</v>
      </c>
      <c r="G1132" s="11" t="str">
        <f>VLOOKUP(Table4[[#This Row],[Smoker2]],Table4[Smoker2],1,FALSE)</f>
        <v>NO</v>
      </c>
      <c r="H1132" s="11" t="str">
        <f>VLOOKUP(Table4[[#This Row],[Heart Issues]],Table4[Heart Issues],1,FALSE)</f>
        <v>yes</v>
      </c>
      <c r="I1132" s="11">
        <f>VLOOKUP(Table4[[#This Row],[Number of Major Surgeries]],Table4[Number of Major Surgeries],1,FALSE)</f>
        <v>0</v>
      </c>
      <c r="J1132" s="11" t="str">
        <f>VLOOKUP('Medical Examinations'!M1132,'Medical Examinations'!M1132:M3466,1,FALSE)</f>
        <v>obesity</v>
      </c>
      <c r="K1132" s="11" t="str">
        <f>VLOOKUP('Medical Examinations'!N1132,'Medical Examinations'!N1132:N3466,1,FALSE)</f>
        <v>normal</v>
      </c>
      <c r="L1132" s="11" t="str">
        <f>VLOOKUP(Table3[[#This Row],[date of birth]],Table3[date of birth],1,FALSE)</f>
        <v>8-Jun-1963</v>
      </c>
      <c r="M1132" s="11">
        <f>VLOOKUP(Table3[[#This Row],[age]],Table3[age],1,FALSE)</f>
        <v>60</v>
      </c>
      <c r="N1132" s="65">
        <f>VLOOKUP(Table3[[#This Row],[charges2]],Table3[charges2],1,FALSE)</f>
        <v>9310.81</v>
      </c>
      <c r="O1132" s="11" t="str">
        <f>VLOOKUP(Table3[[#This Row],[HOSPITAL TIER2]],Table3[HOSPITAL TIER2],1,FALSE)</f>
        <v>tier - 3</v>
      </c>
      <c r="P1132" s="11" t="str">
        <f>VLOOKUP(Table3[[#This Row],[city tier2]],Table3[city tier2],1,FALSE)</f>
        <v>tier - 1</v>
      </c>
      <c r="Q1132" s="11" t="str">
        <f>VLOOKUP(Table3[[#This Row],[state id2]],Table3[state id2],1,FALSE)</f>
        <v>R1013</v>
      </c>
      <c r="R1132" s="11">
        <f t="shared" si="34"/>
        <v>8.8969440362283016E-4</v>
      </c>
      <c r="S1132" s="11">
        <f t="shared" si="35"/>
        <v>8.0278160172278012E-2</v>
      </c>
    </row>
    <row r="1133" spans="1:19" x14ac:dyDescent="0.25">
      <c r="A1133" s="20" t="str">
        <f>VLOOKUP('Customer Names'!A1133,'Customer Names'!A1133:A3468,1,FALSE)</f>
        <v>Id1132</v>
      </c>
      <c r="B1133" s="20" t="str">
        <f>VLOOKUP(Table6[[#This Row],[NAME]],Table6[NAME],1,FALSE)</f>
        <v>Colleen</v>
      </c>
      <c r="C1133" s="11">
        <f>VLOOKUP(Table4[[#This Row],[BMI]],Table4[BMI],1,FALSE)</f>
        <v>30.114999999999998</v>
      </c>
      <c r="D1133" s="11">
        <f>VLOOKUP(Table4[[#This Row],[HBA1C]],Table4[HBA1C],1,FALSE)</f>
        <v>4.99</v>
      </c>
      <c r="E1133" s="11" t="str">
        <f>VLOOKUP(Table4[[#This Row],[Any Transplants]],Table4[Any Transplants],1,FALSE)</f>
        <v>No</v>
      </c>
      <c r="F1133" s="11" t="str">
        <f>VLOOKUP(Table4[[#This Row],[Cancer history]],Table4[Cancer history],1,FALSE)</f>
        <v>No</v>
      </c>
      <c r="G1133" s="11" t="str">
        <f>VLOOKUP(Table4[[#This Row],[Smoker2]],Table4[Smoker2],1,FALSE)</f>
        <v>NO</v>
      </c>
      <c r="H1133" s="11" t="str">
        <f>VLOOKUP(Table4[[#This Row],[Heart Issues]],Table4[Heart Issues],1,FALSE)</f>
        <v>No</v>
      </c>
      <c r="I1133" s="11">
        <f>VLOOKUP(Table4[[#This Row],[Number of Major Surgeries]],Table4[Number of Major Surgeries],1,FALSE)</f>
        <v>2</v>
      </c>
      <c r="J1133" s="11" t="str">
        <f>VLOOKUP('Medical Examinations'!M1133,'Medical Examinations'!M1133:M3467,1,FALSE)</f>
        <v>obesity</v>
      </c>
      <c r="K1133" s="11" t="str">
        <f>VLOOKUP('Medical Examinations'!N1133,'Medical Examinations'!N1133:N3467,1,FALSE)</f>
        <v>normal</v>
      </c>
      <c r="L1133" s="11" t="str">
        <f>VLOOKUP(Table3[[#This Row],[date of birth]],Table3[date of birth],1,FALSE)</f>
        <v>12-Oct-1977</v>
      </c>
      <c r="M1133" s="11">
        <f>VLOOKUP(Table3[[#This Row],[age]],Table3[age],1,FALSE)</f>
        <v>45</v>
      </c>
      <c r="N1133" s="65">
        <f>VLOOKUP(Table3[[#This Row],[charges2]],Table3[charges2],1,FALSE)</f>
        <v>9315.41</v>
      </c>
      <c r="O1133" s="11" t="str">
        <f>VLOOKUP(Table3[[#This Row],[HOSPITAL TIER2]],Table3[HOSPITAL TIER2],1,FALSE)</f>
        <v>tier - 2</v>
      </c>
      <c r="P1133" s="11" t="str">
        <f>VLOOKUP(Table3[[#This Row],[city tier2]],Table3[city tier2],1,FALSE)</f>
        <v>tier - 1</v>
      </c>
      <c r="Q1133" s="11" t="str">
        <f>VLOOKUP(Table3[[#This Row],[state id2]],Table3[state id2],1,FALSE)</f>
        <v>R1024</v>
      </c>
      <c r="R1133" s="11">
        <f t="shared" si="34"/>
        <v>3.3564118228142999E-4</v>
      </c>
      <c r="S1133" s="11">
        <f t="shared" si="35"/>
        <v>8.0729425319715664E-2</v>
      </c>
    </row>
    <row r="1134" spans="1:19" x14ac:dyDescent="0.25">
      <c r="A1134" s="20" t="str">
        <f>VLOOKUP('Customer Names'!A1134,'Customer Names'!A1134:A3469,1,FALSE)</f>
        <v>Id1133</v>
      </c>
      <c r="B1134" s="20" t="str">
        <f>VLOOKUP(Table6[[#This Row],[NAME]],Table6[NAME],1,FALSE)</f>
        <v>Gregory A</v>
      </c>
      <c r="C1134" s="11">
        <f>VLOOKUP(Table4[[#This Row],[BMI]],Table4[BMI],1,FALSE)</f>
        <v>22.41</v>
      </c>
      <c r="D1134" s="11">
        <f>VLOOKUP(Table4[[#This Row],[HBA1C]],Table4[HBA1C],1,FALSE)</f>
        <v>8.68</v>
      </c>
      <c r="E1134" s="11" t="str">
        <f>VLOOKUP(Table4[[#This Row],[Any Transplants]],Table4[Any Transplants],1,FALSE)</f>
        <v>No</v>
      </c>
      <c r="F1134" s="11" t="str">
        <f>VLOOKUP(Table4[[#This Row],[Cancer history]],Table4[Cancer history],1,FALSE)</f>
        <v>No</v>
      </c>
      <c r="G1134" s="11" t="str">
        <f>VLOOKUP(Table4[[#This Row],[Smoker2]],Table4[Smoker2],1,FALSE)</f>
        <v>NO</v>
      </c>
      <c r="H1134" s="11" t="str">
        <f>VLOOKUP(Table4[[#This Row],[Heart Issues]],Table4[Heart Issues],1,FALSE)</f>
        <v>No</v>
      </c>
      <c r="I1134" s="11">
        <f>VLOOKUP(Table4[[#This Row],[Number of Major Surgeries]],Table4[Number of Major Surgeries],1,FALSE)</f>
        <v>0</v>
      </c>
      <c r="J1134" s="11" t="str">
        <f>VLOOKUP('Medical Examinations'!M1134,'Medical Examinations'!M1134:M3468,1,FALSE)</f>
        <v>normal weight</v>
      </c>
      <c r="K1134" s="11" t="str">
        <f>VLOOKUP('Medical Examinations'!N1134,'Medical Examinations'!N1134:N3468,1,FALSE)</f>
        <v>diabetes</v>
      </c>
      <c r="L1134" s="11" t="str">
        <f>VLOOKUP(Table3[[#This Row],[date of birth]],Table3[date of birth],1,FALSE)</f>
        <v>9-Jul-1988</v>
      </c>
      <c r="M1134" s="11">
        <f>VLOOKUP(Table3[[#This Row],[age]],Table3[age],1,FALSE)</f>
        <v>34</v>
      </c>
      <c r="N1134" s="65">
        <f>VLOOKUP(Table3[[#This Row],[charges2]],Table3[charges2],1,FALSE)</f>
        <v>9320.26</v>
      </c>
      <c r="O1134" s="11" t="str">
        <f>VLOOKUP(Table3[[#This Row],[HOSPITAL TIER2]],Table3[HOSPITAL TIER2],1,FALSE)</f>
        <v>tier - 2</v>
      </c>
      <c r="P1134" s="11" t="str">
        <f>VLOOKUP(Table3[[#This Row],[city tier2]],Table3[city tier2],1,FALSE)</f>
        <v>tier - 1</v>
      </c>
      <c r="Q1134" s="11" t="str">
        <f>VLOOKUP(Table3[[#This Row],[state id2]],Table3[state id2],1,FALSE)</f>
        <v>R1012</v>
      </c>
      <c r="R1134" s="11">
        <f t="shared" si="34"/>
        <v>3.3812022725835132E-4</v>
      </c>
      <c r="S1134" s="11">
        <f t="shared" si="35"/>
        <v>8.0736348698180402E-2</v>
      </c>
    </row>
    <row r="1135" spans="1:19" x14ac:dyDescent="0.25">
      <c r="A1135" s="20" t="str">
        <f>VLOOKUP('Customer Names'!A1135,'Customer Names'!A1135:A3470,1,FALSE)</f>
        <v>Id1134</v>
      </c>
      <c r="B1135" s="20" t="str">
        <f>VLOOKUP(Table6[[#This Row],[NAME]],Table6[NAME],1,FALSE)</f>
        <v>Lara</v>
      </c>
      <c r="C1135" s="11">
        <f>VLOOKUP(Table4[[#This Row],[BMI]],Table4[BMI],1,FALSE)</f>
        <v>45.72</v>
      </c>
      <c r="D1135" s="11">
        <f>VLOOKUP(Table4[[#This Row],[HBA1C]],Table4[HBA1C],1,FALSE)</f>
        <v>4.2300000000000004</v>
      </c>
      <c r="E1135" s="11" t="str">
        <f>VLOOKUP(Table4[[#This Row],[Any Transplants]],Table4[Any Transplants],1,FALSE)</f>
        <v>No</v>
      </c>
      <c r="F1135" s="11" t="str">
        <f>VLOOKUP(Table4[[#This Row],[Cancer history]],Table4[Cancer history],1,FALSE)</f>
        <v>No</v>
      </c>
      <c r="G1135" s="11" t="str">
        <f>VLOOKUP(Table4[[#This Row],[Smoker2]],Table4[Smoker2],1,FALSE)</f>
        <v>NO</v>
      </c>
      <c r="H1135" s="11" t="str">
        <f>VLOOKUP(Table4[[#This Row],[Heart Issues]],Table4[Heart Issues],1,FALSE)</f>
        <v>yes</v>
      </c>
      <c r="I1135" s="11">
        <f>VLOOKUP(Table4[[#This Row],[Number of Major Surgeries]],Table4[Number of Major Surgeries],1,FALSE)</f>
        <v>0</v>
      </c>
      <c r="J1135" s="11" t="str">
        <f>VLOOKUP('Medical Examinations'!M1135,'Medical Examinations'!M1135:M3469,1,FALSE)</f>
        <v>obesity</v>
      </c>
      <c r="K1135" s="11" t="str">
        <f>VLOOKUP('Medical Examinations'!N1135,'Medical Examinations'!N1135:N3469,1,FALSE)</f>
        <v>normal</v>
      </c>
      <c r="L1135" s="11" t="str">
        <f>VLOOKUP(Table3[[#This Row],[date of birth]],Table3[date of birth],1,FALSE)</f>
        <v>12-Oct-1996</v>
      </c>
      <c r="M1135" s="11">
        <f>VLOOKUP(Table3[[#This Row],[age]],Table3[age],1,FALSE)</f>
        <v>26</v>
      </c>
      <c r="N1135" s="65">
        <f>VLOOKUP(Table3[[#This Row],[charges2]],Table3[charges2],1,FALSE)</f>
        <v>9338.61</v>
      </c>
      <c r="O1135" s="11" t="str">
        <f>VLOOKUP(Table3[[#This Row],[HOSPITAL TIER2]],Table3[HOSPITAL TIER2],1,FALSE)</f>
        <v>tier - 2</v>
      </c>
      <c r="P1135" s="11" t="str">
        <f>VLOOKUP(Table3[[#This Row],[city tier2]],Table3[city tier2],1,FALSE)</f>
        <v>tier - 1</v>
      </c>
      <c r="Q1135" s="11" t="str">
        <f>VLOOKUP(Table3[[#This Row],[state id2]],Table3[state id2],1,FALSE)</f>
        <v>R1026</v>
      </c>
      <c r="R1135" s="11">
        <f t="shared" si="34"/>
        <v>-1.92158585769908E-4</v>
      </c>
      <c r="S1135" s="11">
        <f t="shared" si="35"/>
        <v>8.168482045019651E-2</v>
      </c>
    </row>
    <row r="1136" spans="1:19" x14ac:dyDescent="0.25">
      <c r="A1136" s="20" t="str">
        <f>VLOOKUP('Customer Names'!A1136,'Customer Names'!A1136:A3471,1,FALSE)</f>
        <v>Id1135</v>
      </c>
      <c r="B1136" s="20" t="str">
        <f>VLOOKUP(Table6[[#This Row],[NAME]],Table6[NAME],1,FALSE)</f>
        <v>Megan</v>
      </c>
      <c r="C1136" s="11">
        <f>VLOOKUP(Table4[[#This Row],[BMI]],Table4[BMI],1,FALSE)</f>
        <v>25</v>
      </c>
      <c r="D1136" s="11">
        <f>VLOOKUP(Table4[[#This Row],[HBA1C]],Table4[HBA1C],1,FALSE)</f>
        <v>5.32</v>
      </c>
      <c r="E1136" s="11" t="str">
        <f>VLOOKUP(Table4[[#This Row],[Any Transplants]],Table4[Any Transplants],1,FALSE)</f>
        <v>No</v>
      </c>
      <c r="F1136" s="11" t="str">
        <f>VLOOKUP(Table4[[#This Row],[Cancer history]],Table4[Cancer history],1,FALSE)</f>
        <v>No</v>
      </c>
      <c r="G1136" s="11" t="str">
        <f>VLOOKUP(Table4[[#This Row],[Smoker2]],Table4[Smoker2],1,FALSE)</f>
        <v>NO</v>
      </c>
      <c r="H1136" s="11" t="str">
        <f>VLOOKUP(Table4[[#This Row],[Heart Issues]],Table4[Heart Issues],1,FALSE)</f>
        <v>yes</v>
      </c>
      <c r="I1136" s="11">
        <f>VLOOKUP(Table4[[#This Row],[Number of Major Surgeries]],Table4[Number of Major Surgeries],1,FALSE)</f>
        <v>2</v>
      </c>
      <c r="J1136" s="11" t="str">
        <f>VLOOKUP('Medical Examinations'!M1136,'Medical Examinations'!M1136:M3470,1,FALSE)</f>
        <v>over weight</v>
      </c>
      <c r="K1136" s="11" t="str">
        <f>VLOOKUP('Medical Examinations'!N1136,'Medical Examinations'!N1136:N3470,1,FALSE)</f>
        <v>normal</v>
      </c>
      <c r="L1136" s="11" t="str">
        <f>VLOOKUP(Table3[[#This Row],[date of birth]],Table3[date of birth],1,FALSE)</f>
        <v>1-Jul-1988</v>
      </c>
      <c r="M1136" s="11">
        <f>VLOOKUP(Table3[[#This Row],[age]],Table3[age],1,FALSE)</f>
        <v>34</v>
      </c>
      <c r="N1136" s="65">
        <f>VLOOKUP(Table3[[#This Row],[charges2]],Table3[charges2],1,FALSE)</f>
        <v>9344.2000000000007</v>
      </c>
      <c r="O1136" s="11" t="str">
        <f>VLOOKUP(Table3[[#This Row],[HOSPITAL TIER2]],Table3[HOSPITAL TIER2],1,FALSE)</f>
        <v>tier - 2</v>
      </c>
      <c r="P1136" s="11" t="str">
        <f>VLOOKUP(Table3[[#This Row],[city tier2]],Table3[city tier2],1,FALSE)</f>
        <v>tier - 1</v>
      </c>
      <c r="Q1136" s="11" t="str">
        <f>VLOOKUP(Table3[[#This Row],[state id2]],Table3[state id2],1,FALSE)</f>
        <v>R1021</v>
      </c>
      <c r="R1136" s="11">
        <f t="shared" si="34"/>
        <v>2.7605641963918213E-3</v>
      </c>
      <c r="S1136" s="11">
        <f t="shared" si="35"/>
        <v>8.0586833657217471E-2</v>
      </c>
    </row>
    <row r="1137" spans="1:19" x14ac:dyDescent="0.25">
      <c r="A1137" s="20" t="str">
        <f>VLOOKUP('Customer Names'!A1137,'Customer Names'!A1137:A3472,1,FALSE)</f>
        <v>Id1136</v>
      </c>
      <c r="B1137" s="20" t="str">
        <f>VLOOKUP(Table6[[#This Row],[NAME]],Table6[NAME],1,FALSE)</f>
        <v>Sara</v>
      </c>
      <c r="C1137" s="11">
        <f>VLOOKUP(Table4[[#This Row],[BMI]],Table4[BMI],1,FALSE)</f>
        <v>39.5</v>
      </c>
      <c r="D1137" s="11">
        <f>VLOOKUP(Table4[[#This Row],[HBA1C]],Table4[HBA1C],1,FALSE)</f>
        <v>6.66</v>
      </c>
      <c r="E1137" s="11" t="str">
        <f>VLOOKUP(Table4[[#This Row],[Any Transplants]],Table4[Any Transplants],1,FALSE)</f>
        <v>No</v>
      </c>
      <c r="F1137" s="11" t="str">
        <f>VLOOKUP(Table4[[#This Row],[Cancer history]],Table4[Cancer history],1,FALSE)</f>
        <v>No</v>
      </c>
      <c r="G1137" s="11" t="str">
        <f>VLOOKUP(Table4[[#This Row],[Smoker2]],Table4[Smoker2],1,FALSE)</f>
        <v>NO</v>
      </c>
      <c r="H1137" s="11" t="str">
        <f>VLOOKUP(Table4[[#This Row],[Heart Issues]],Table4[Heart Issues],1,FALSE)</f>
        <v>No</v>
      </c>
      <c r="I1137" s="11">
        <f>VLOOKUP(Table4[[#This Row],[Number of Major Surgeries]],Table4[Number of Major Surgeries],1,FALSE)</f>
        <v>0</v>
      </c>
      <c r="J1137" s="11" t="str">
        <f>VLOOKUP('Medical Examinations'!M1137,'Medical Examinations'!M1137:M3471,1,FALSE)</f>
        <v>obesity</v>
      </c>
      <c r="K1137" s="11" t="str">
        <f>VLOOKUP('Medical Examinations'!N1137,'Medical Examinations'!N1137:N3471,1,FALSE)</f>
        <v>diabetes</v>
      </c>
      <c r="L1137" s="11" t="str">
        <f>VLOOKUP(Table3[[#This Row],[date of birth]],Table3[date of birth],1,FALSE)</f>
        <v>8-Oct-1971</v>
      </c>
      <c r="M1137" s="11">
        <f>VLOOKUP(Table3[[#This Row],[age]],Table3[age],1,FALSE)</f>
        <v>51</v>
      </c>
      <c r="N1137" s="65">
        <f>VLOOKUP(Table3[[#This Row],[charges2]],Table3[charges2],1,FALSE)</f>
        <v>9361.33</v>
      </c>
      <c r="O1137" s="11" t="str">
        <f>VLOOKUP(Table3[[#This Row],[HOSPITAL TIER2]],Table3[HOSPITAL TIER2],1,FALSE)</f>
        <v>tier - 3</v>
      </c>
      <c r="P1137" s="11" t="str">
        <f>VLOOKUP(Table3[[#This Row],[city tier2]],Table3[city tier2],1,FALSE)</f>
        <v>tier - 1</v>
      </c>
      <c r="Q1137" s="11" t="str">
        <f>VLOOKUP(Table3[[#This Row],[state id2]],Table3[state id2],1,FALSE)</f>
        <v>R1016</v>
      </c>
      <c r="R1137" s="11">
        <f t="shared" si="34"/>
        <v>2.4796698278402619E-3</v>
      </c>
      <c r="S1137" s="11">
        <f t="shared" si="35"/>
        <v>8.0302314793851623E-2</v>
      </c>
    </row>
    <row r="1138" spans="1:19" x14ac:dyDescent="0.25">
      <c r="A1138" s="20" t="str">
        <f>VLOOKUP('Customer Names'!A1138,'Customer Names'!A1138:A3473,1,FALSE)</f>
        <v>Id1137</v>
      </c>
      <c r="B1138" s="20" t="str">
        <f>VLOOKUP(Table6[[#This Row],[NAME]],Table6[NAME],1,FALSE)</f>
        <v>Lucie J.</v>
      </c>
      <c r="C1138" s="11">
        <f>VLOOKUP(Table4[[#This Row],[BMI]],Table4[BMI],1,FALSE)</f>
        <v>37.729999999999997</v>
      </c>
      <c r="D1138" s="11">
        <f>VLOOKUP(Table4[[#This Row],[HBA1C]],Table4[HBA1C],1,FALSE)</f>
        <v>7.4</v>
      </c>
      <c r="E1138" s="11" t="str">
        <f>VLOOKUP(Table4[[#This Row],[Any Transplants]],Table4[Any Transplants],1,FALSE)</f>
        <v>No</v>
      </c>
      <c r="F1138" s="11" t="str">
        <f>VLOOKUP(Table4[[#This Row],[Cancer history]],Table4[Cancer history],1,FALSE)</f>
        <v>No</v>
      </c>
      <c r="G1138" s="11" t="str">
        <f>VLOOKUP(Table4[[#This Row],[Smoker2]],Table4[Smoker2],1,FALSE)</f>
        <v>NO</v>
      </c>
      <c r="H1138" s="11" t="str">
        <f>VLOOKUP(Table4[[#This Row],[Heart Issues]],Table4[Heart Issues],1,FALSE)</f>
        <v>No</v>
      </c>
      <c r="I1138" s="11">
        <f>VLOOKUP(Table4[[#This Row],[Number of Major Surgeries]],Table4[Number of Major Surgeries],1,FALSE)</f>
        <v>0</v>
      </c>
      <c r="J1138" s="11" t="str">
        <f>VLOOKUP('Medical Examinations'!M1138,'Medical Examinations'!M1138:M3472,1,FALSE)</f>
        <v>obesity</v>
      </c>
      <c r="K1138" s="11" t="str">
        <f>VLOOKUP('Medical Examinations'!N1138,'Medical Examinations'!N1138:N3472,1,FALSE)</f>
        <v>diabetes</v>
      </c>
      <c r="L1138" s="11" t="str">
        <f>VLOOKUP(Table3[[#This Row],[date of birth]],Table3[date of birth],1,FALSE)</f>
        <v>24-Nov-1969</v>
      </c>
      <c r="M1138" s="11">
        <f>VLOOKUP(Table3[[#This Row],[age]],Table3[age],1,FALSE)</f>
        <v>53</v>
      </c>
      <c r="N1138" s="65">
        <f>VLOOKUP(Table3[[#This Row],[charges2]],Table3[charges2],1,FALSE)</f>
        <v>9377.4500000000007</v>
      </c>
      <c r="O1138" s="11" t="str">
        <f>VLOOKUP(Table3[[#This Row],[HOSPITAL TIER2]],Table3[HOSPITAL TIER2],1,FALSE)</f>
        <v>tier - 2</v>
      </c>
      <c r="P1138" s="11" t="str">
        <f>VLOOKUP(Table3[[#This Row],[city tier2]],Table3[city tier2],1,FALSE)</f>
        <v>tier - 3</v>
      </c>
      <c r="Q1138" s="11" t="str">
        <f>VLOOKUP(Table3[[#This Row],[state id2]],Table3[state id2],1,FALSE)</f>
        <v>R1013</v>
      </c>
      <c r="R1138" s="11">
        <f t="shared" si="34"/>
        <v>1.895264560385464E-3</v>
      </c>
      <c r="S1138" s="11">
        <f t="shared" si="35"/>
        <v>8.0227412326759923E-2</v>
      </c>
    </row>
    <row r="1139" spans="1:19" x14ac:dyDescent="0.25">
      <c r="A1139" s="20" t="str">
        <f>VLOOKUP('Customer Names'!A1139,'Customer Names'!A1139:A3474,1,FALSE)</f>
        <v>Id1138</v>
      </c>
      <c r="B1139" s="20" t="str">
        <f>VLOOKUP(Table6[[#This Row],[NAME]],Table6[NAME],1,FALSE)</f>
        <v>Elizabeth S.</v>
      </c>
      <c r="C1139" s="11">
        <f>VLOOKUP(Table4[[#This Row],[BMI]],Table4[BMI],1,FALSE)</f>
        <v>40.659999999999997</v>
      </c>
      <c r="D1139" s="11">
        <f>VLOOKUP(Table4[[#This Row],[HBA1C]],Table4[HBA1C],1,FALSE)</f>
        <v>10.08</v>
      </c>
      <c r="E1139" s="11" t="str">
        <f>VLOOKUP(Table4[[#This Row],[Any Transplants]],Table4[Any Transplants],1,FALSE)</f>
        <v>No</v>
      </c>
      <c r="F1139" s="11" t="str">
        <f>VLOOKUP(Table4[[#This Row],[Cancer history]],Table4[Cancer history],1,FALSE)</f>
        <v>No</v>
      </c>
      <c r="G1139" s="11" t="str">
        <f>VLOOKUP(Table4[[#This Row],[Smoker2]],Table4[Smoker2],1,FALSE)</f>
        <v>NO</v>
      </c>
      <c r="H1139" s="11" t="str">
        <f>VLOOKUP(Table4[[#This Row],[Heart Issues]],Table4[Heart Issues],1,FALSE)</f>
        <v>No</v>
      </c>
      <c r="I1139" s="11">
        <f>VLOOKUP(Table4[[#This Row],[Number of Major Surgeries]],Table4[Number of Major Surgeries],1,FALSE)</f>
        <v>0</v>
      </c>
      <c r="J1139" s="11" t="str">
        <f>VLOOKUP('Medical Examinations'!M1139,'Medical Examinations'!M1139:M3473,1,FALSE)</f>
        <v>obesity</v>
      </c>
      <c r="K1139" s="11" t="str">
        <f>VLOOKUP('Medical Examinations'!N1139,'Medical Examinations'!N1139:N3473,1,FALSE)</f>
        <v>diabetes</v>
      </c>
      <c r="L1139" s="11" t="str">
        <f>VLOOKUP(Table3[[#This Row],[date of birth]],Table3[date of birth],1,FALSE)</f>
        <v>26-Nov-1971</v>
      </c>
      <c r="M1139" s="11">
        <f>VLOOKUP(Table3[[#This Row],[age]],Table3[age],1,FALSE)</f>
        <v>51</v>
      </c>
      <c r="N1139" s="65">
        <f>VLOOKUP(Table3[[#This Row],[charges2]],Table3[charges2],1,FALSE)</f>
        <v>9377.9</v>
      </c>
      <c r="O1139" s="11" t="str">
        <f>VLOOKUP(Table3[[#This Row],[HOSPITAL TIER2]],Table3[HOSPITAL TIER2],1,FALSE)</f>
        <v>tier - 2</v>
      </c>
      <c r="P1139" s="11" t="str">
        <f>VLOOKUP(Table3[[#This Row],[city tier2]],Table3[city tier2],1,FALSE)</f>
        <v>tier - 1</v>
      </c>
      <c r="Q1139" s="11" t="str">
        <f>VLOOKUP(Table3[[#This Row],[state id2]],Table3[state id2],1,FALSE)</f>
        <v>R1013</v>
      </c>
      <c r="R1139" s="11">
        <f t="shared" si="34"/>
        <v>1.2273895883779321E-3</v>
      </c>
      <c r="S1139" s="11">
        <f t="shared" si="35"/>
        <v>7.995413837997617E-2</v>
      </c>
    </row>
    <row r="1140" spans="1:19" x14ac:dyDescent="0.25">
      <c r="A1140" s="20" t="str">
        <f>VLOOKUP('Customer Names'!A1140,'Customer Names'!A1140:A3475,1,FALSE)</f>
        <v>Id1139</v>
      </c>
      <c r="B1140" s="20" t="str">
        <f>VLOOKUP(Table6[[#This Row],[NAME]],Table6[NAME],1,FALSE)</f>
        <v>Carma S</v>
      </c>
      <c r="C1140" s="11">
        <f>VLOOKUP(Table4[[#This Row],[BMI]],Table4[BMI],1,FALSE)</f>
        <v>34.200000000000003</v>
      </c>
      <c r="D1140" s="11">
        <f>VLOOKUP(Table4[[#This Row],[HBA1C]],Table4[HBA1C],1,FALSE)</f>
        <v>8.58</v>
      </c>
      <c r="E1140" s="11" t="str">
        <f>VLOOKUP(Table4[[#This Row],[Any Transplants]],Table4[Any Transplants],1,FALSE)</f>
        <v>No</v>
      </c>
      <c r="F1140" s="11" t="str">
        <f>VLOOKUP(Table4[[#This Row],[Cancer history]],Table4[Cancer history],1,FALSE)</f>
        <v>No</v>
      </c>
      <c r="G1140" s="11" t="str">
        <f>VLOOKUP(Table4[[#This Row],[Smoker2]],Table4[Smoker2],1,FALSE)</f>
        <v>NO</v>
      </c>
      <c r="H1140" s="11" t="str">
        <f>VLOOKUP(Table4[[#This Row],[Heart Issues]],Table4[Heart Issues],1,FALSE)</f>
        <v>No</v>
      </c>
      <c r="I1140" s="11">
        <f>VLOOKUP(Table4[[#This Row],[Number of Major Surgeries]],Table4[Number of Major Surgeries],1,FALSE)</f>
        <v>0</v>
      </c>
      <c r="J1140" s="11" t="str">
        <f>VLOOKUP('Medical Examinations'!M1140,'Medical Examinations'!M1140:M3474,1,FALSE)</f>
        <v>obesity</v>
      </c>
      <c r="K1140" s="11" t="str">
        <f>VLOOKUP('Medical Examinations'!N1140,'Medical Examinations'!N1140:N3474,1,FALSE)</f>
        <v>diabetes</v>
      </c>
      <c r="L1140" s="11" t="str">
        <f>VLOOKUP(Table3[[#This Row],[date of birth]],Table3[date of birth],1,FALSE)</f>
        <v>2-Dec-1975</v>
      </c>
      <c r="M1140" s="11">
        <f>VLOOKUP(Table3[[#This Row],[age]],Table3[age],1,FALSE)</f>
        <v>47</v>
      </c>
      <c r="N1140" s="65">
        <f>VLOOKUP(Table3[[#This Row],[charges2]],Table3[charges2],1,FALSE)</f>
        <v>9380.75</v>
      </c>
      <c r="O1140" s="11" t="str">
        <f>VLOOKUP(Table3[[#This Row],[HOSPITAL TIER2]],Table3[HOSPITAL TIER2],1,FALSE)</f>
        <v>tier - 2</v>
      </c>
      <c r="P1140" s="11" t="str">
        <f>VLOOKUP(Table3[[#This Row],[city tier2]],Table3[city tier2],1,FALSE)</f>
        <v>tier - 2</v>
      </c>
      <c r="Q1140" s="11" t="str">
        <f>VLOOKUP(Table3[[#This Row],[state id2]],Table3[state id2],1,FALSE)</f>
        <v>R1024</v>
      </c>
      <c r="R1140" s="11">
        <f t="shared" si="34"/>
        <v>5.7952757502698266E-4</v>
      </c>
      <c r="S1140" s="11">
        <f t="shared" si="35"/>
        <v>7.9358851896842997E-2</v>
      </c>
    </row>
    <row r="1141" spans="1:19" x14ac:dyDescent="0.25">
      <c r="A1141" s="20" t="str">
        <f>VLOOKUP('Customer Names'!A1141,'Customer Names'!A1141:A3476,1,FALSE)</f>
        <v>Id1140</v>
      </c>
      <c r="B1141" s="20" t="str">
        <f>VLOOKUP(Table6[[#This Row],[NAME]],Table6[NAME],1,FALSE)</f>
        <v>Ryan</v>
      </c>
      <c r="C1141" s="11">
        <f>VLOOKUP(Table4[[#This Row],[BMI]],Table4[BMI],1,FALSE)</f>
        <v>46.51</v>
      </c>
      <c r="D1141" s="11">
        <f>VLOOKUP(Table4[[#This Row],[HBA1C]],Table4[HBA1C],1,FALSE)</f>
        <v>5.84</v>
      </c>
      <c r="E1141" s="11" t="str">
        <f>VLOOKUP(Table4[[#This Row],[Any Transplants]],Table4[Any Transplants],1,FALSE)</f>
        <v>No</v>
      </c>
      <c r="F1141" s="11" t="str">
        <f>VLOOKUP(Table4[[#This Row],[Cancer history]],Table4[Cancer history],1,FALSE)</f>
        <v>No</v>
      </c>
      <c r="G1141" s="11" t="str">
        <f>VLOOKUP(Table4[[#This Row],[Smoker2]],Table4[Smoker2],1,FALSE)</f>
        <v>NO</v>
      </c>
      <c r="H1141" s="11" t="str">
        <f>VLOOKUP(Table4[[#This Row],[Heart Issues]],Table4[Heart Issues],1,FALSE)</f>
        <v>No</v>
      </c>
      <c r="I1141" s="11">
        <f>VLOOKUP(Table4[[#This Row],[Number of Major Surgeries]],Table4[Number of Major Surgeries],1,FALSE)</f>
        <v>1</v>
      </c>
      <c r="J1141" s="11" t="str">
        <f>VLOOKUP('Medical Examinations'!M1141,'Medical Examinations'!M1141:M3475,1,FALSE)</f>
        <v>obesity</v>
      </c>
      <c r="K1141" s="11" t="str">
        <f>VLOOKUP('Medical Examinations'!N1141,'Medical Examinations'!N1141:N3475,1,FALSE)</f>
        <v>prediabetes</v>
      </c>
      <c r="L1141" s="11" t="str">
        <f>VLOOKUP(Table3[[#This Row],[date of birth]],Table3[date of birth],1,FALSE)</f>
        <v>29-Dec-1971</v>
      </c>
      <c r="M1141" s="11">
        <f>VLOOKUP(Table3[[#This Row],[age]],Table3[age],1,FALSE)</f>
        <v>51</v>
      </c>
      <c r="N1141" s="65">
        <f>VLOOKUP(Table3[[#This Row],[charges2]],Table3[charges2],1,FALSE)</f>
        <v>9386.16</v>
      </c>
      <c r="O1141" s="11" t="str">
        <f>VLOOKUP(Table3[[#This Row],[HOSPITAL TIER2]],Table3[HOSPITAL TIER2],1,FALSE)</f>
        <v>tier - 3</v>
      </c>
      <c r="P1141" s="11" t="str">
        <f>VLOOKUP(Table3[[#This Row],[city tier2]],Table3[city tier2],1,FALSE)</f>
        <v>tier - 2</v>
      </c>
      <c r="Q1141" s="11" t="str">
        <f>VLOOKUP(Table3[[#This Row],[state id2]],Table3[state id2],1,FALSE)</f>
        <v>R1013</v>
      </c>
      <c r="R1141" s="11">
        <f t="shared" si="34"/>
        <v>4.7794455290321443E-4</v>
      </c>
      <c r="S1141" s="11">
        <f t="shared" si="35"/>
        <v>7.9264071327037056E-2</v>
      </c>
    </row>
    <row r="1142" spans="1:19" x14ac:dyDescent="0.25">
      <c r="A1142" s="20" t="str">
        <f>VLOOKUP('Customer Names'!A1142,'Customer Names'!A1142:A3477,1,FALSE)</f>
        <v>Id1141</v>
      </c>
      <c r="B1142" s="20" t="str">
        <f>VLOOKUP(Table6[[#This Row],[NAME]],Table6[NAME],1,FALSE)</f>
        <v>Daniel</v>
      </c>
      <c r="C1142" s="11">
        <f>VLOOKUP(Table4[[#This Row],[BMI]],Table4[BMI],1,FALSE)</f>
        <v>28.88</v>
      </c>
      <c r="D1142" s="11">
        <f>VLOOKUP(Table4[[#This Row],[HBA1C]],Table4[HBA1C],1,FALSE)</f>
        <v>4.8600000000000003</v>
      </c>
      <c r="E1142" s="11" t="str">
        <f>VLOOKUP(Table4[[#This Row],[Any Transplants]],Table4[Any Transplants],1,FALSE)</f>
        <v>No</v>
      </c>
      <c r="F1142" s="11" t="str">
        <f>VLOOKUP(Table4[[#This Row],[Cancer history]],Table4[Cancer history],1,FALSE)</f>
        <v>Yes</v>
      </c>
      <c r="G1142" s="11" t="str">
        <f>VLOOKUP(Table4[[#This Row],[Smoker2]],Table4[Smoker2],1,FALSE)</f>
        <v>NO</v>
      </c>
      <c r="H1142" s="11" t="str">
        <f>VLOOKUP(Table4[[#This Row],[Heart Issues]],Table4[Heart Issues],1,FALSE)</f>
        <v>yes</v>
      </c>
      <c r="I1142" s="11">
        <f>VLOOKUP(Table4[[#This Row],[Number of Major Surgeries]],Table4[Number of Major Surgeries],1,FALSE)</f>
        <v>1</v>
      </c>
      <c r="J1142" s="11" t="str">
        <f>VLOOKUP('Medical Examinations'!M1142,'Medical Examinations'!M1142:M3476,1,FALSE)</f>
        <v>over weight</v>
      </c>
      <c r="K1142" s="11" t="str">
        <f>VLOOKUP('Medical Examinations'!N1142,'Medical Examinations'!N1142:N3476,1,FALSE)</f>
        <v>normal</v>
      </c>
      <c r="L1142" s="11" t="str">
        <f>VLOOKUP(Table3[[#This Row],[date of birth]],Table3[date of birth],1,FALSE)</f>
        <v>20-Oct-1971</v>
      </c>
      <c r="M1142" s="11">
        <f>VLOOKUP(Table3[[#This Row],[age]],Table3[age],1,FALSE)</f>
        <v>51</v>
      </c>
      <c r="N1142" s="65">
        <f>VLOOKUP(Table3[[#This Row],[charges2]],Table3[charges2],1,FALSE)</f>
        <v>9391.35</v>
      </c>
      <c r="O1142" s="11" t="str">
        <f>VLOOKUP(Table3[[#This Row],[HOSPITAL TIER2]],Table3[HOSPITAL TIER2],1,FALSE)</f>
        <v>tier - 3</v>
      </c>
      <c r="P1142" s="11" t="str">
        <f>VLOOKUP(Table3[[#This Row],[city tier2]],Table3[city tier2],1,FALSE)</f>
        <v>tier - 3</v>
      </c>
      <c r="Q1142" s="11" t="str">
        <f>VLOOKUP(Table3[[#This Row],[state id2]],Table3[state id2],1,FALSE)</f>
        <v>R1011</v>
      </c>
      <c r="R1142" s="11">
        <f t="shared" si="34"/>
        <v>-4.7262294545160401E-4</v>
      </c>
      <c r="S1142" s="11">
        <f t="shared" si="35"/>
        <v>7.9340150071366883E-2</v>
      </c>
    </row>
    <row r="1143" spans="1:19" x14ac:dyDescent="0.25">
      <c r="A1143" s="20" t="str">
        <f>VLOOKUP('Customer Names'!A1143,'Customer Names'!A1143:A3478,1,FALSE)</f>
        <v>Id1142</v>
      </c>
      <c r="B1143" s="20" t="str">
        <f>VLOOKUP(Table6[[#This Row],[NAME]],Table6[NAME],1,FALSE)</f>
        <v>Sarah</v>
      </c>
      <c r="C1143" s="11">
        <f>VLOOKUP(Table4[[#This Row],[BMI]],Table4[BMI],1,FALSE)</f>
        <v>33.914999999999999</v>
      </c>
      <c r="D1143" s="11">
        <f>VLOOKUP(Table4[[#This Row],[HBA1C]],Table4[HBA1C],1,FALSE)</f>
        <v>11.52</v>
      </c>
      <c r="E1143" s="11" t="str">
        <f>VLOOKUP(Table4[[#This Row],[Any Transplants]],Table4[Any Transplants],1,FALSE)</f>
        <v>No</v>
      </c>
      <c r="F1143" s="11" t="str">
        <f>VLOOKUP(Table4[[#This Row],[Cancer history]],Table4[Cancer history],1,FALSE)</f>
        <v>No</v>
      </c>
      <c r="G1143" s="11" t="str">
        <f>VLOOKUP(Table4[[#This Row],[Smoker2]],Table4[Smoker2],1,FALSE)</f>
        <v>NO</v>
      </c>
      <c r="H1143" s="11" t="str">
        <f>VLOOKUP(Table4[[#This Row],[Heart Issues]],Table4[Heart Issues],1,FALSE)</f>
        <v>No</v>
      </c>
      <c r="I1143" s="11">
        <f>VLOOKUP(Table4[[#This Row],[Number of Major Surgeries]],Table4[Number of Major Surgeries],1,FALSE)</f>
        <v>0</v>
      </c>
      <c r="J1143" s="11" t="str">
        <f>VLOOKUP('Medical Examinations'!M1143,'Medical Examinations'!M1143:M3477,1,FALSE)</f>
        <v>obesity</v>
      </c>
      <c r="K1143" s="11" t="str">
        <f>VLOOKUP('Medical Examinations'!N1143,'Medical Examinations'!N1143:N3477,1,FALSE)</f>
        <v>diabetes</v>
      </c>
      <c r="L1143" s="11" t="str">
        <f>VLOOKUP(Table3[[#This Row],[date of birth]],Table3[date of birth],1,FALSE)</f>
        <v>17-Oct-1976</v>
      </c>
      <c r="M1143" s="11">
        <f>VLOOKUP(Table3[[#This Row],[age]],Table3[age],1,FALSE)</f>
        <v>46</v>
      </c>
      <c r="N1143" s="65">
        <f>VLOOKUP(Table3[[#This Row],[charges2]],Table3[charges2],1,FALSE)</f>
        <v>9411.01</v>
      </c>
      <c r="O1143" s="11" t="str">
        <f>VLOOKUP(Table3[[#This Row],[HOSPITAL TIER2]],Table3[HOSPITAL TIER2],1,FALSE)</f>
        <v>tier - 2</v>
      </c>
      <c r="P1143" s="11" t="str">
        <f>VLOOKUP(Table3[[#This Row],[city tier2]],Table3[city tier2],1,FALSE)</f>
        <v>tier - 3</v>
      </c>
      <c r="Q1143" s="11" t="str">
        <f>VLOOKUP(Table3[[#This Row],[state id2]],Table3[state id2],1,FALSE)</f>
        <v>R1024</v>
      </c>
      <c r="R1143" s="11">
        <f t="shared" si="34"/>
        <v>-5.2452498683928928E-4</v>
      </c>
      <c r="S1143" s="11">
        <f t="shared" si="35"/>
        <v>7.9613127691047086E-2</v>
      </c>
    </row>
    <row r="1144" spans="1:19" x14ac:dyDescent="0.25">
      <c r="A1144" s="20" t="str">
        <f>VLOOKUP('Customer Names'!A1144,'Customer Names'!A1144:A3479,1,FALSE)</f>
        <v>Id1143</v>
      </c>
      <c r="B1144" s="20" t="str">
        <f>VLOOKUP(Table6[[#This Row],[NAME]],Table6[NAME],1,FALSE)</f>
        <v>Matthew J</v>
      </c>
      <c r="C1144" s="11">
        <f>VLOOKUP(Table4[[#This Row],[BMI]],Table4[BMI],1,FALSE)</f>
        <v>24.32</v>
      </c>
      <c r="D1144" s="11">
        <f>VLOOKUP(Table4[[#This Row],[HBA1C]],Table4[HBA1C],1,FALSE)</f>
        <v>6.15</v>
      </c>
      <c r="E1144" s="11" t="str">
        <f>VLOOKUP(Table4[[#This Row],[Any Transplants]],Table4[Any Transplants],1,FALSE)</f>
        <v>No</v>
      </c>
      <c r="F1144" s="11" t="str">
        <f>VLOOKUP(Table4[[#This Row],[Cancer history]],Table4[Cancer history],1,FALSE)</f>
        <v>Yes</v>
      </c>
      <c r="G1144" s="11" t="str">
        <f>VLOOKUP(Table4[[#This Row],[Smoker2]],Table4[Smoker2],1,FALSE)</f>
        <v>NO</v>
      </c>
      <c r="H1144" s="11" t="str">
        <f>VLOOKUP(Table4[[#This Row],[Heart Issues]],Table4[Heart Issues],1,FALSE)</f>
        <v>yes</v>
      </c>
      <c r="I1144" s="11">
        <f>VLOOKUP(Table4[[#This Row],[Number of Major Surgeries]],Table4[Number of Major Surgeries],1,FALSE)</f>
        <v>1</v>
      </c>
      <c r="J1144" s="11" t="str">
        <f>VLOOKUP('Medical Examinations'!M1144,'Medical Examinations'!M1144:M3478,1,FALSE)</f>
        <v>normal weight</v>
      </c>
      <c r="K1144" s="11" t="str">
        <f>VLOOKUP('Medical Examinations'!N1144,'Medical Examinations'!N1144:N3478,1,FALSE)</f>
        <v>prediabetes</v>
      </c>
      <c r="L1144" s="11" t="str">
        <f>VLOOKUP(Table3[[#This Row],[date of birth]],Table3[date of birth],1,FALSE)</f>
        <v>30-Oct-1976</v>
      </c>
      <c r="M1144" s="11">
        <f>VLOOKUP(Table3[[#This Row],[age]],Table3[age],1,FALSE)</f>
        <v>46</v>
      </c>
      <c r="N1144" s="65">
        <f>VLOOKUP(Table3[[#This Row],[charges2]],Table3[charges2],1,FALSE)</f>
        <v>9414.92</v>
      </c>
      <c r="O1144" s="11" t="str">
        <f>VLOOKUP(Table3[[#This Row],[HOSPITAL TIER2]],Table3[HOSPITAL TIER2],1,FALSE)</f>
        <v>tier - 2</v>
      </c>
      <c r="P1144" s="11" t="str">
        <f>VLOOKUP(Table3[[#This Row],[city tier2]],Table3[city tier2],1,FALSE)</f>
        <v>tier - 2</v>
      </c>
      <c r="Q1144" s="11" t="str">
        <f>VLOOKUP(Table3[[#This Row],[state id2]],Table3[state id2],1,FALSE)</f>
        <v>R1011</v>
      </c>
      <c r="R1144" s="11">
        <f t="shared" si="34"/>
        <v>-5.7024876769017476E-4</v>
      </c>
      <c r="S1144" s="11">
        <f t="shared" si="35"/>
        <v>7.9693110391902036E-2</v>
      </c>
    </row>
    <row r="1145" spans="1:19" x14ac:dyDescent="0.25">
      <c r="A1145" s="20" t="str">
        <f>VLOOKUP('Customer Names'!A1145,'Customer Names'!A1145:A3480,1,FALSE)</f>
        <v>Id1144</v>
      </c>
      <c r="B1145" s="20" t="str">
        <f>VLOOKUP(Table6[[#This Row],[NAME]],Table6[NAME],1,FALSE)</f>
        <v>Francesca</v>
      </c>
      <c r="C1145" s="11">
        <f>VLOOKUP(Table4[[#This Row],[BMI]],Table4[BMI],1,FALSE)</f>
        <v>25.8</v>
      </c>
      <c r="D1145" s="11">
        <f>VLOOKUP(Table4[[#This Row],[HBA1C]],Table4[HBA1C],1,FALSE)</f>
        <v>9.94</v>
      </c>
      <c r="E1145" s="11" t="str">
        <f>VLOOKUP(Table4[[#This Row],[Any Transplants]],Table4[Any Transplants],1,FALSE)</f>
        <v>No</v>
      </c>
      <c r="F1145" s="11" t="str">
        <f>VLOOKUP(Table4[[#This Row],[Cancer history]],Table4[Cancer history],1,FALSE)</f>
        <v>No</v>
      </c>
      <c r="G1145" s="11" t="str">
        <f>VLOOKUP(Table4[[#This Row],[Smoker2]],Table4[Smoker2],1,FALSE)</f>
        <v>NO</v>
      </c>
      <c r="H1145" s="11" t="str">
        <f>VLOOKUP(Table4[[#This Row],[Heart Issues]],Table4[Heart Issues],1,FALSE)</f>
        <v>No</v>
      </c>
      <c r="I1145" s="11">
        <f>VLOOKUP(Table4[[#This Row],[Number of Major Surgeries]],Table4[Number of Major Surgeries],1,FALSE)</f>
        <v>0</v>
      </c>
      <c r="J1145" s="11" t="str">
        <f>VLOOKUP('Medical Examinations'!M1145,'Medical Examinations'!M1145:M3479,1,FALSE)</f>
        <v>over weight</v>
      </c>
      <c r="K1145" s="11" t="str">
        <f>VLOOKUP('Medical Examinations'!N1145,'Medical Examinations'!N1145:N3479,1,FALSE)</f>
        <v>diabetes</v>
      </c>
      <c r="L1145" s="11" t="str">
        <f>VLOOKUP(Table3[[#This Row],[date of birth]],Table3[date of birth],1,FALSE)</f>
        <v>3-Nov-1976</v>
      </c>
      <c r="M1145" s="11">
        <f>VLOOKUP(Table3[[#This Row],[age]],Table3[age],1,FALSE)</f>
        <v>46</v>
      </c>
      <c r="N1145" s="65">
        <f>VLOOKUP(Table3[[#This Row],[charges2]],Table3[charges2],1,FALSE)</f>
        <v>9432.93</v>
      </c>
      <c r="O1145" s="11" t="str">
        <f>VLOOKUP(Table3[[#This Row],[HOSPITAL TIER2]],Table3[HOSPITAL TIER2],1,FALSE)</f>
        <v>tier - 2</v>
      </c>
      <c r="P1145" s="11" t="str">
        <f>VLOOKUP(Table3[[#This Row],[city tier2]],Table3[city tier2],1,FALSE)</f>
        <v>tier - 1</v>
      </c>
      <c r="Q1145" s="11" t="str">
        <f>VLOOKUP(Table3[[#This Row],[state id2]],Table3[state id2],1,FALSE)</f>
        <v>R1024</v>
      </c>
      <c r="R1145" s="11">
        <f t="shared" si="34"/>
        <v>-5.4360725226376444E-4</v>
      </c>
      <c r="S1145" s="11">
        <f t="shared" si="35"/>
        <v>7.9694704408688033E-2</v>
      </c>
    </row>
    <row r="1146" spans="1:19" x14ac:dyDescent="0.25">
      <c r="A1146" s="20" t="str">
        <f>VLOOKUP('Customer Names'!A1146,'Customer Names'!A1146:A3481,1,FALSE)</f>
        <v>Id1145</v>
      </c>
      <c r="B1146" s="20" t="str">
        <f>VLOOKUP(Table6[[#This Row],[NAME]],Table6[NAME],1,FALSE)</f>
        <v>Nicole</v>
      </c>
      <c r="C1146" s="11">
        <f>VLOOKUP(Table4[[#This Row],[BMI]],Table4[BMI],1,FALSE)</f>
        <v>21.56</v>
      </c>
      <c r="D1146" s="11">
        <f>VLOOKUP(Table4[[#This Row],[HBA1C]],Table4[HBA1C],1,FALSE)</f>
        <v>10.56</v>
      </c>
      <c r="E1146" s="11" t="str">
        <f>VLOOKUP(Table4[[#This Row],[Any Transplants]],Table4[Any Transplants],1,FALSE)</f>
        <v>No</v>
      </c>
      <c r="F1146" s="11" t="str">
        <f>VLOOKUP(Table4[[#This Row],[Cancer history]],Table4[Cancer history],1,FALSE)</f>
        <v>No</v>
      </c>
      <c r="G1146" s="11" t="str">
        <f>VLOOKUP(Table4[[#This Row],[Smoker2]],Table4[Smoker2],1,FALSE)</f>
        <v>NO</v>
      </c>
      <c r="H1146" s="11" t="str">
        <f>VLOOKUP(Table4[[#This Row],[Heart Issues]],Table4[Heart Issues],1,FALSE)</f>
        <v>No</v>
      </c>
      <c r="I1146" s="11">
        <f>VLOOKUP(Table4[[#This Row],[Number of Major Surgeries]],Table4[Number of Major Surgeries],1,FALSE)</f>
        <v>0</v>
      </c>
      <c r="J1146" s="11" t="str">
        <f>VLOOKUP('Medical Examinations'!M1146,'Medical Examinations'!M1146:M3480,1,FALSE)</f>
        <v>normal weight</v>
      </c>
      <c r="K1146" s="11" t="str">
        <f>VLOOKUP('Medical Examinations'!N1146,'Medical Examinations'!N1146:N3480,1,FALSE)</f>
        <v>diabetes</v>
      </c>
      <c r="L1146" s="11" t="str">
        <f>VLOOKUP(Table3[[#This Row],[date of birth]],Table3[date of birth],1,FALSE)</f>
        <v>27-Nov-1974</v>
      </c>
      <c r="M1146" s="11">
        <f>VLOOKUP(Table3[[#This Row],[age]],Table3[age],1,FALSE)</f>
        <v>48</v>
      </c>
      <c r="N1146" s="65">
        <f>VLOOKUP(Table3[[#This Row],[charges2]],Table3[charges2],1,FALSE)</f>
        <v>9447.25</v>
      </c>
      <c r="O1146" s="11" t="str">
        <f>VLOOKUP(Table3[[#This Row],[HOSPITAL TIER2]],Table3[HOSPITAL TIER2],1,FALSE)</f>
        <v>tier - 2</v>
      </c>
      <c r="P1146" s="11" t="str">
        <f>VLOOKUP(Table3[[#This Row],[city tier2]],Table3[city tier2],1,FALSE)</f>
        <v>tier - 1</v>
      </c>
      <c r="Q1146" s="11" t="str">
        <f>VLOOKUP(Table3[[#This Row],[state id2]],Table3[state id2],1,FALSE)</f>
        <v>R1024</v>
      </c>
      <c r="R1146" s="11">
        <f t="shared" si="34"/>
        <v>-5.2805410795152686E-4</v>
      </c>
      <c r="S1146" s="11">
        <f t="shared" si="35"/>
        <v>7.9703924885696595E-2</v>
      </c>
    </row>
    <row r="1147" spans="1:19" x14ac:dyDescent="0.25">
      <c r="A1147" s="20" t="str">
        <f>VLOOKUP('Customer Names'!A1147,'Customer Names'!A1147:A3482,1,FALSE)</f>
        <v>Id1146</v>
      </c>
      <c r="B1147" s="20" t="str">
        <f>VLOOKUP(Table6[[#This Row],[NAME]],Table6[NAME],1,FALSE)</f>
        <v>Toshiyuki</v>
      </c>
      <c r="C1147" s="11">
        <f>VLOOKUP(Table4[[#This Row],[BMI]],Table4[BMI],1,FALSE)</f>
        <v>31.6</v>
      </c>
      <c r="D1147" s="11">
        <f>VLOOKUP(Table4[[#This Row],[HBA1C]],Table4[HBA1C],1,FALSE)</f>
        <v>6.79</v>
      </c>
      <c r="E1147" s="11" t="str">
        <f>VLOOKUP(Table4[[#This Row],[Any Transplants]],Table4[Any Transplants],1,FALSE)</f>
        <v>No</v>
      </c>
      <c r="F1147" s="11" t="str">
        <f>VLOOKUP(Table4[[#This Row],[Cancer history]],Table4[Cancer history],1,FALSE)</f>
        <v>No</v>
      </c>
      <c r="G1147" s="11" t="str">
        <f>VLOOKUP(Table4[[#This Row],[Smoker2]],Table4[Smoker2],1,FALSE)</f>
        <v>NO</v>
      </c>
      <c r="H1147" s="11" t="str">
        <f>VLOOKUP(Table4[[#This Row],[Heart Issues]],Table4[Heart Issues],1,FALSE)</f>
        <v>No</v>
      </c>
      <c r="I1147" s="11">
        <f>VLOOKUP(Table4[[#This Row],[Number of Major Surgeries]],Table4[Number of Major Surgeries],1,FALSE)</f>
        <v>0</v>
      </c>
      <c r="J1147" s="11" t="str">
        <f>VLOOKUP('Medical Examinations'!M1147,'Medical Examinations'!M1147:M3481,1,FALSE)</f>
        <v>obesity</v>
      </c>
      <c r="K1147" s="11" t="str">
        <f>VLOOKUP('Medical Examinations'!N1147,'Medical Examinations'!N1147:N3481,1,FALSE)</f>
        <v>diabetes</v>
      </c>
      <c r="L1147" s="11" t="str">
        <f>VLOOKUP(Table3[[#This Row],[date of birth]],Table3[date of birth],1,FALSE)</f>
        <v>8-Jun-1974</v>
      </c>
      <c r="M1147" s="11">
        <f>VLOOKUP(Table3[[#This Row],[age]],Table3[age],1,FALSE)</f>
        <v>49</v>
      </c>
      <c r="N1147" s="65">
        <f>VLOOKUP(Table3[[#This Row],[charges2]],Table3[charges2],1,FALSE)</f>
        <v>9447.3799999999992</v>
      </c>
      <c r="O1147" s="11" t="str">
        <f>VLOOKUP(Table3[[#This Row],[HOSPITAL TIER2]],Table3[HOSPITAL TIER2],1,FALSE)</f>
        <v>tier - 2</v>
      </c>
      <c r="P1147" s="11" t="str">
        <f>VLOOKUP(Table3[[#This Row],[city tier2]],Table3[city tier2],1,FALSE)</f>
        <v>tier - 3</v>
      </c>
      <c r="Q1147" s="11" t="str">
        <f>VLOOKUP(Table3[[#This Row],[state id2]],Table3[state id2],1,FALSE)</f>
        <v>R1024</v>
      </c>
      <c r="R1147" s="11">
        <f t="shared" si="34"/>
        <v>-3.7040428600254745E-4</v>
      </c>
      <c r="S1147" s="11">
        <f t="shared" si="35"/>
        <v>7.9457893354402953E-2</v>
      </c>
    </row>
    <row r="1148" spans="1:19" x14ac:dyDescent="0.25">
      <c r="A1148" s="20" t="str">
        <f>VLOOKUP('Customer Names'!A1148,'Customer Names'!A1148:A3483,1,FALSE)</f>
        <v>Id1147</v>
      </c>
      <c r="B1148" s="20" t="str">
        <f>VLOOKUP(Table6[[#This Row],[NAME]],Table6[NAME],1,FALSE)</f>
        <v>Tom L.</v>
      </c>
      <c r="C1148" s="11">
        <f>VLOOKUP(Table4[[#This Row],[BMI]],Table4[BMI],1,FALSE)</f>
        <v>42.93</v>
      </c>
      <c r="D1148" s="11">
        <f>VLOOKUP(Table4[[#This Row],[HBA1C]],Table4[HBA1C],1,FALSE)</f>
        <v>4.8</v>
      </c>
      <c r="E1148" s="11" t="str">
        <f>VLOOKUP(Table4[[#This Row],[Any Transplants]],Table4[Any Transplants],1,FALSE)</f>
        <v>No</v>
      </c>
      <c r="F1148" s="11" t="str">
        <f>VLOOKUP(Table4[[#This Row],[Cancer history]],Table4[Cancer history],1,FALSE)</f>
        <v>No</v>
      </c>
      <c r="G1148" s="11" t="str">
        <f>VLOOKUP(Table4[[#This Row],[Smoker2]],Table4[Smoker2],1,FALSE)</f>
        <v>NO</v>
      </c>
      <c r="H1148" s="11" t="str">
        <f>VLOOKUP(Table4[[#This Row],[Heart Issues]],Table4[Heart Issues],1,FALSE)</f>
        <v>No</v>
      </c>
      <c r="I1148" s="11">
        <f>VLOOKUP(Table4[[#This Row],[Number of Major Surgeries]],Table4[Number of Major Surgeries],1,FALSE)</f>
        <v>1</v>
      </c>
      <c r="J1148" s="11" t="str">
        <f>VLOOKUP('Medical Examinations'!M1148,'Medical Examinations'!M1148:M3482,1,FALSE)</f>
        <v>obesity</v>
      </c>
      <c r="K1148" s="11" t="str">
        <f>VLOOKUP('Medical Examinations'!N1148,'Medical Examinations'!N1148:N3482,1,FALSE)</f>
        <v>normal</v>
      </c>
      <c r="L1148" s="11" t="str">
        <f>VLOOKUP(Table3[[#This Row],[date of birth]],Table3[date of birth],1,FALSE)</f>
        <v>14-Nov-1987</v>
      </c>
      <c r="M1148" s="11">
        <f>VLOOKUP(Table3[[#This Row],[age]],Table3[age],1,FALSE)</f>
        <v>35</v>
      </c>
      <c r="N1148" s="65">
        <f>VLOOKUP(Table3[[#This Row],[charges2]],Table3[charges2],1,FALSE)</f>
        <v>9448.42</v>
      </c>
      <c r="O1148" s="11" t="str">
        <f>VLOOKUP(Table3[[#This Row],[HOSPITAL TIER2]],Table3[HOSPITAL TIER2],1,FALSE)</f>
        <v>tier - 2</v>
      </c>
      <c r="P1148" s="11" t="str">
        <f>VLOOKUP(Table3[[#This Row],[city tier2]],Table3[city tier2],1,FALSE)</f>
        <v>tier - 3</v>
      </c>
      <c r="Q1148" s="11" t="str">
        <f>VLOOKUP(Table3[[#This Row],[state id2]],Table3[state id2],1,FALSE)</f>
        <v>R1021</v>
      </c>
      <c r="R1148" s="11">
        <f t="shared" si="34"/>
        <v>-4.9650606597983484E-4</v>
      </c>
      <c r="S1148" s="11">
        <f t="shared" si="35"/>
        <v>7.9389756423062841E-2</v>
      </c>
    </row>
    <row r="1149" spans="1:19" x14ac:dyDescent="0.25">
      <c r="A1149" s="20" t="str">
        <f>VLOOKUP('Customer Names'!A1149,'Customer Names'!A1149:A3484,1,FALSE)</f>
        <v>Id1148</v>
      </c>
      <c r="B1149" s="20" t="str">
        <f>VLOOKUP(Table6[[#This Row],[NAME]],Table6[NAME],1,FALSE)</f>
        <v>Brian</v>
      </c>
      <c r="C1149" s="11">
        <f>VLOOKUP(Table4[[#This Row],[BMI]],Table4[BMI],1,FALSE)</f>
        <v>26.72</v>
      </c>
      <c r="D1149" s="11">
        <f>VLOOKUP(Table4[[#This Row],[HBA1C]],Table4[HBA1C],1,FALSE)</f>
        <v>5.75</v>
      </c>
      <c r="E1149" s="11" t="str">
        <f>VLOOKUP(Table4[[#This Row],[Any Transplants]],Table4[Any Transplants],1,FALSE)</f>
        <v>No</v>
      </c>
      <c r="F1149" s="11" t="str">
        <f>VLOOKUP(Table4[[#This Row],[Cancer history]],Table4[Cancer history],1,FALSE)</f>
        <v>No</v>
      </c>
      <c r="G1149" s="11" t="str">
        <f>VLOOKUP(Table4[[#This Row],[Smoker2]],Table4[Smoker2],1,FALSE)</f>
        <v>NO</v>
      </c>
      <c r="H1149" s="11" t="str">
        <f>VLOOKUP(Table4[[#This Row],[Heart Issues]],Table4[Heart Issues],1,FALSE)</f>
        <v>No</v>
      </c>
      <c r="I1149" s="11">
        <f>VLOOKUP(Table4[[#This Row],[Number of Major Surgeries]],Table4[Number of Major Surgeries],1,FALSE)</f>
        <v>2</v>
      </c>
      <c r="J1149" s="11" t="str">
        <f>VLOOKUP('Medical Examinations'!M1149,'Medical Examinations'!M1149:M3483,1,FALSE)</f>
        <v>over weight</v>
      </c>
      <c r="K1149" s="11" t="str">
        <f>VLOOKUP('Medical Examinations'!N1149,'Medical Examinations'!N1149:N3483,1,FALSE)</f>
        <v>prediabetes</v>
      </c>
      <c r="L1149" s="11" t="str">
        <f>VLOOKUP(Table3[[#This Row],[date of birth]],Table3[date of birth],1,FALSE)</f>
        <v>17-Jul-1979</v>
      </c>
      <c r="M1149" s="11">
        <f>VLOOKUP(Table3[[#This Row],[age]],Table3[age],1,FALSE)</f>
        <v>43</v>
      </c>
      <c r="N1149" s="65">
        <f>VLOOKUP(Table3[[#This Row],[charges2]],Table3[charges2],1,FALSE)</f>
        <v>9453.92</v>
      </c>
      <c r="O1149" s="11" t="str">
        <f>VLOOKUP(Table3[[#This Row],[HOSPITAL TIER2]],Table3[HOSPITAL TIER2],1,FALSE)</f>
        <v>tier - 2</v>
      </c>
      <c r="P1149" s="11" t="str">
        <f>VLOOKUP(Table3[[#This Row],[city tier2]],Table3[city tier2],1,FALSE)</f>
        <v>tier - 2</v>
      </c>
      <c r="Q1149" s="11" t="str">
        <f>VLOOKUP(Table3[[#This Row],[state id2]],Table3[state id2],1,FALSE)</f>
        <v>R1021</v>
      </c>
      <c r="R1149" s="11">
        <f t="shared" si="34"/>
        <v>8.385055623570622E-4</v>
      </c>
      <c r="S1149" s="11">
        <f t="shared" si="35"/>
        <v>7.8971944886982351E-2</v>
      </c>
    </row>
    <row r="1150" spans="1:19" x14ac:dyDescent="0.25">
      <c r="A1150" s="20" t="str">
        <f>VLOOKUP('Customer Names'!A1150,'Customer Names'!A1150:A3485,1,FALSE)</f>
        <v>Id1149</v>
      </c>
      <c r="B1150" s="20" t="str">
        <f>VLOOKUP(Table6[[#This Row],[NAME]],Table6[NAME],1,FALSE)</f>
        <v>Matthew</v>
      </c>
      <c r="C1150" s="11">
        <f>VLOOKUP(Table4[[#This Row],[BMI]],Table4[BMI],1,FALSE)</f>
        <v>26.67</v>
      </c>
      <c r="D1150" s="11">
        <f>VLOOKUP(Table4[[#This Row],[HBA1C]],Table4[HBA1C],1,FALSE)</f>
        <v>5.81</v>
      </c>
      <c r="E1150" s="11" t="str">
        <f>VLOOKUP(Table4[[#This Row],[Any Transplants]],Table4[Any Transplants],1,FALSE)</f>
        <v>No</v>
      </c>
      <c r="F1150" s="11" t="str">
        <f>VLOOKUP(Table4[[#This Row],[Cancer history]],Table4[Cancer history],1,FALSE)</f>
        <v>No</v>
      </c>
      <c r="G1150" s="11" t="str">
        <f>VLOOKUP(Table4[[#This Row],[Smoker2]],Table4[Smoker2],1,FALSE)</f>
        <v>NO</v>
      </c>
      <c r="H1150" s="11" t="str">
        <f>VLOOKUP(Table4[[#This Row],[Heart Issues]],Table4[Heart Issues],1,FALSE)</f>
        <v>No</v>
      </c>
      <c r="I1150" s="11">
        <f>VLOOKUP(Table4[[#This Row],[Number of Major Surgeries]],Table4[Number of Major Surgeries],1,FALSE)</f>
        <v>2</v>
      </c>
      <c r="J1150" s="11" t="str">
        <f>VLOOKUP('Medical Examinations'!M1150,'Medical Examinations'!M1150:M3484,1,FALSE)</f>
        <v>over weight</v>
      </c>
      <c r="K1150" s="11" t="str">
        <f>VLOOKUP('Medical Examinations'!N1150,'Medical Examinations'!N1150:N3484,1,FALSE)</f>
        <v>prediabetes</v>
      </c>
      <c r="L1150" s="11" t="str">
        <f>VLOOKUP(Table3[[#This Row],[date of birth]],Table3[date of birth],1,FALSE)</f>
        <v>4-Jun-1969</v>
      </c>
      <c r="M1150" s="11">
        <f>VLOOKUP(Table3[[#This Row],[age]],Table3[age],1,FALSE)</f>
        <v>54</v>
      </c>
      <c r="N1150" s="65">
        <f>VLOOKUP(Table3[[#This Row],[charges2]],Table3[charges2],1,FALSE)</f>
        <v>9487.64</v>
      </c>
      <c r="O1150" s="11" t="str">
        <f>VLOOKUP(Table3[[#This Row],[HOSPITAL TIER2]],Table3[HOSPITAL TIER2],1,FALSE)</f>
        <v>tier - 2</v>
      </c>
      <c r="P1150" s="11" t="str">
        <f>VLOOKUP(Table3[[#This Row],[city tier2]],Table3[city tier2],1,FALSE)</f>
        <v>tier - 2</v>
      </c>
      <c r="Q1150" s="11" t="str">
        <f>VLOOKUP(Table3[[#This Row],[state id2]],Table3[state id2],1,FALSE)</f>
        <v>R1013</v>
      </c>
      <c r="R1150" s="11">
        <f t="shared" si="34"/>
        <v>8.1728759349521747E-4</v>
      </c>
      <c r="S1150" s="11">
        <f t="shared" si="35"/>
        <v>7.8943831369667136E-2</v>
      </c>
    </row>
    <row r="1151" spans="1:19" x14ac:dyDescent="0.25">
      <c r="A1151" s="20" t="str">
        <f>VLOOKUP('Customer Names'!A1151,'Customer Names'!A1151:A3486,1,FALSE)</f>
        <v>Id1150</v>
      </c>
      <c r="B1151" s="20" t="str">
        <f>VLOOKUP(Table6[[#This Row],[NAME]],Table6[NAME],1,FALSE)</f>
        <v>Julee</v>
      </c>
      <c r="C1151" s="11">
        <f>VLOOKUP(Table4[[#This Row],[BMI]],Table4[BMI],1,FALSE)</f>
        <v>42.68</v>
      </c>
      <c r="D1151" s="11">
        <f>VLOOKUP(Table4[[#This Row],[HBA1C]],Table4[HBA1C],1,FALSE)</f>
        <v>9.2799999999999994</v>
      </c>
      <c r="E1151" s="11" t="str">
        <f>VLOOKUP(Table4[[#This Row],[Any Transplants]],Table4[Any Transplants],1,FALSE)</f>
        <v>No</v>
      </c>
      <c r="F1151" s="11" t="str">
        <f>VLOOKUP(Table4[[#This Row],[Cancer history]],Table4[Cancer history],1,FALSE)</f>
        <v>No</v>
      </c>
      <c r="G1151" s="11" t="str">
        <f>VLOOKUP(Table4[[#This Row],[Smoker2]],Table4[Smoker2],1,FALSE)</f>
        <v>NO</v>
      </c>
      <c r="H1151" s="11" t="str">
        <f>VLOOKUP(Table4[[#This Row],[Heart Issues]],Table4[Heart Issues],1,FALSE)</f>
        <v>No</v>
      </c>
      <c r="I1151" s="11">
        <f>VLOOKUP(Table4[[#This Row],[Number of Major Surgeries]],Table4[Number of Major Surgeries],1,FALSE)</f>
        <v>2</v>
      </c>
      <c r="J1151" s="11" t="str">
        <f>VLOOKUP('Medical Examinations'!M1151,'Medical Examinations'!M1151:M3485,1,FALSE)</f>
        <v>obesity</v>
      </c>
      <c r="K1151" s="11" t="str">
        <f>VLOOKUP('Medical Examinations'!N1151,'Medical Examinations'!N1151:N3485,1,FALSE)</f>
        <v>diabetes</v>
      </c>
      <c r="L1151" s="11" t="str">
        <f>VLOOKUP(Table3[[#This Row],[date of birth]],Table3[date of birth],1,FALSE)</f>
        <v>28-Nov-1976</v>
      </c>
      <c r="M1151" s="11">
        <f>VLOOKUP(Table3[[#This Row],[age]],Table3[age],1,FALSE)</f>
        <v>46</v>
      </c>
      <c r="N1151" s="65">
        <f>VLOOKUP(Table3[[#This Row],[charges2]],Table3[charges2],1,FALSE)</f>
        <v>9500.57</v>
      </c>
      <c r="O1151" s="11" t="str">
        <f>VLOOKUP(Table3[[#This Row],[HOSPITAL TIER2]],Table3[HOSPITAL TIER2],1,FALSE)</f>
        <v>tier - 2</v>
      </c>
      <c r="P1151" s="11" t="str">
        <f>VLOOKUP(Table3[[#This Row],[city tier2]],Table3[city tier2],1,FALSE)</f>
        <v>tier - 3</v>
      </c>
      <c r="Q1151" s="11" t="str">
        <f>VLOOKUP(Table3[[#This Row],[state id2]],Table3[state id2],1,FALSE)</f>
        <v>R1017</v>
      </c>
      <c r="R1151" s="11">
        <f t="shared" si="34"/>
        <v>9.0943422835202217E-4</v>
      </c>
      <c r="S1151" s="11">
        <f t="shared" si="35"/>
        <v>7.9070730582522536E-2</v>
      </c>
    </row>
    <row r="1152" spans="1:19" x14ac:dyDescent="0.25">
      <c r="A1152" s="20" t="str">
        <f>VLOOKUP('Customer Names'!A1152,'Customer Names'!A1152:A3487,1,FALSE)</f>
        <v>Id1151</v>
      </c>
      <c r="B1152" s="20" t="str">
        <f>VLOOKUP(Table6[[#This Row],[NAME]],Table6[NAME],1,FALSE)</f>
        <v>Christopher M.</v>
      </c>
      <c r="C1152" s="11">
        <f>VLOOKUP(Table4[[#This Row],[BMI]],Table4[BMI],1,FALSE)</f>
        <v>24.31</v>
      </c>
      <c r="D1152" s="11">
        <f>VLOOKUP(Table4[[#This Row],[HBA1C]],Table4[HBA1C],1,FALSE)</f>
        <v>6.37</v>
      </c>
      <c r="E1152" s="11" t="str">
        <f>VLOOKUP(Table4[[#This Row],[Any Transplants]],Table4[Any Transplants],1,FALSE)</f>
        <v>No</v>
      </c>
      <c r="F1152" s="11" t="str">
        <f>VLOOKUP(Table4[[#This Row],[Cancer history]],Table4[Cancer history],1,FALSE)</f>
        <v>No</v>
      </c>
      <c r="G1152" s="11" t="str">
        <f>VLOOKUP(Table4[[#This Row],[Smoker2]],Table4[Smoker2],1,FALSE)</f>
        <v>NO</v>
      </c>
      <c r="H1152" s="11" t="str">
        <f>VLOOKUP(Table4[[#This Row],[Heart Issues]],Table4[Heart Issues],1,FALSE)</f>
        <v>No</v>
      </c>
      <c r="I1152" s="11">
        <f>VLOOKUP(Table4[[#This Row],[Number of Major Surgeries]],Table4[Number of Major Surgeries],1,FALSE)</f>
        <v>0</v>
      </c>
      <c r="J1152" s="11" t="str">
        <f>VLOOKUP('Medical Examinations'!M1152,'Medical Examinations'!M1152:M3486,1,FALSE)</f>
        <v>normal weight</v>
      </c>
      <c r="K1152" s="11" t="str">
        <f>VLOOKUP('Medical Examinations'!N1152,'Medical Examinations'!N1152:N3486,1,FALSE)</f>
        <v>prediabetes</v>
      </c>
      <c r="L1152" s="11" t="str">
        <f>VLOOKUP(Table3[[#This Row],[date of birth]],Table3[date of birth],1,FALSE)</f>
        <v>24-Aug-1969</v>
      </c>
      <c r="M1152" s="11">
        <f>VLOOKUP(Table3[[#This Row],[age]],Table3[age],1,FALSE)</f>
        <v>53</v>
      </c>
      <c r="N1152" s="65">
        <f>VLOOKUP(Table3[[#This Row],[charges2]],Table3[charges2],1,FALSE)</f>
        <v>9504.31</v>
      </c>
      <c r="O1152" s="11" t="str">
        <f>VLOOKUP(Table3[[#This Row],[HOSPITAL TIER2]],Table3[HOSPITAL TIER2],1,FALSE)</f>
        <v>tier - 3</v>
      </c>
      <c r="P1152" s="11" t="str">
        <f>VLOOKUP(Table3[[#This Row],[city tier2]],Table3[city tier2],1,FALSE)</f>
        <v>tier - 2</v>
      </c>
      <c r="Q1152" s="11" t="str">
        <f>VLOOKUP(Table3[[#This Row],[state id2]],Table3[state id2],1,FALSE)</f>
        <v>R1013</v>
      </c>
      <c r="R1152" s="11">
        <f t="shared" si="34"/>
        <v>7.9811885056868699E-4</v>
      </c>
      <c r="S1152" s="11">
        <f t="shared" si="35"/>
        <v>7.9061316375919566E-2</v>
      </c>
    </row>
    <row r="1153" spans="1:19" x14ac:dyDescent="0.25">
      <c r="A1153" s="20" t="str">
        <f>VLOOKUP('Customer Names'!A1153,'Customer Names'!A1153:A3488,1,FALSE)</f>
        <v>Id1152</v>
      </c>
      <c r="B1153" s="20" t="str">
        <f>VLOOKUP(Table6[[#This Row],[NAME]],Table6[NAME],1,FALSE)</f>
        <v>Ciaran</v>
      </c>
      <c r="C1153" s="11">
        <f>VLOOKUP(Table4[[#This Row],[BMI]],Table4[BMI],1,FALSE)</f>
        <v>44.75</v>
      </c>
      <c r="D1153" s="11">
        <f>VLOOKUP(Table4[[#This Row],[HBA1C]],Table4[HBA1C],1,FALSE)</f>
        <v>5.09</v>
      </c>
      <c r="E1153" s="11" t="str">
        <f>VLOOKUP(Table4[[#This Row],[Any Transplants]],Table4[Any Transplants],1,FALSE)</f>
        <v>No</v>
      </c>
      <c r="F1153" s="11" t="str">
        <f>VLOOKUP(Table4[[#This Row],[Cancer history]],Table4[Cancer history],1,FALSE)</f>
        <v>No</v>
      </c>
      <c r="G1153" s="11" t="str">
        <f>VLOOKUP(Table4[[#This Row],[Smoker2]],Table4[Smoker2],1,FALSE)</f>
        <v>NO</v>
      </c>
      <c r="H1153" s="11" t="str">
        <f>VLOOKUP(Table4[[#This Row],[Heart Issues]],Table4[Heart Issues],1,FALSE)</f>
        <v>yes</v>
      </c>
      <c r="I1153" s="11">
        <f>VLOOKUP(Table4[[#This Row],[Number of Major Surgeries]],Table4[Number of Major Surgeries],1,FALSE)</f>
        <v>0</v>
      </c>
      <c r="J1153" s="11" t="str">
        <f>VLOOKUP('Medical Examinations'!M1153,'Medical Examinations'!M1153:M3487,1,FALSE)</f>
        <v>obesity</v>
      </c>
      <c r="K1153" s="11" t="str">
        <f>VLOOKUP('Medical Examinations'!N1153,'Medical Examinations'!N1153:N3487,1,FALSE)</f>
        <v>normal</v>
      </c>
      <c r="L1153" s="11" t="str">
        <f>VLOOKUP(Table3[[#This Row],[date of birth]],Table3[date of birth],1,FALSE)</f>
        <v>22-Aug-1992</v>
      </c>
      <c r="M1153" s="11">
        <f>VLOOKUP(Table3[[#This Row],[age]],Table3[age],1,FALSE)</f>
        <v>30</v>
      </c>
      <c r="N1153" s="65">
        <f>VLOOKUP(Table3[[#This Row],[charges2]],Table3[charges2],1,FALSE)</f>
        <v>9507.68</v>
      </c>
      <c r="O1153" s="11" t="str">
        <f>VLOOKUP(Table3[[#This Row],[HOSPITAL TIER2]],Table3[HOSPITAL TIER2],1,FALSE)</f>
        <v>tier - 2</v>
      </c>
      <c r="P1153" s="11" t="str">
        <f>VLOOKUP(Table3[[#This Row],[city tier2]],Table3[city tier2],1,FALSE)</f>
        <v>tier - 1</v>
      </c>
      <c r="Q1153" s="11" t="str">
        <f>VLOOKUP(Table3[[#This Row],[state id2]],Table3[state id2],1,FALSE)</f>
        <v>R1012</v>
      </c>
      <c r="R1153" s="11">
        <f t="shared" si="34"/>
        <v>1.0423024407524482E-3</v>
      </c>
      <c r="S1153" s="11">
        <f t="shared" si="35"/>
        <v>7.9029270307483149E-2</v>
      </c>
    </row>
    <row r="1154" spans="1:19" x14ac:dyDescent="0.25">
      <c r="A1154" s="20" t="str">
        <f>VLOOKUP('Customer Names'!A1154,'Customer Names'!A1154:A3489,1,FALSE)</f>
        <v>Id1153</v>
      </c>
      <c r="B1154" s="20" t="str">
        <f>VLOOKUP(Table6[[#This Row],[NAME]],Table6[NAME],1,FALSE)</f>
        <v>Kara</v>
      </c>
      <c r="C1154" s="11">
        <f>VLOOKUP(Table4[[#This Row],[BMI]],Table4[BMI],1,FALSE)</f>
        <v>30.78</v>
      </c>
      <c r="D1154" s="11">
        <f>VLOOKUP(Table4[[#This Row],[HBA1C]],Table4[HBA1C],1,FALSE)</f>
        <v>7.94</v>
      </c>
      <c r="E1154" s="11" t="str">
        <f>VLOOKUP(Table4[[#This Row],[Any Transplants]],Table4[Any Transplants],1,FALSE)</f>
        <v>No</v>
      </c>
      <c r="F1154" s="11" t="str">
        <f>VLOOKUP(Table4[[#This Row],[Cancer history]],Table4[Cancer history],1,FALSE)</f>
        <v>No</v>
      </c>
      <c r="G1154" s="11" t="str">
        <f>VLOOKUP(Table4[[#This Row],[Smoker2]],Table4[Smoker2],1,FALSE)</f>
        <v>NO</v>
      </c>
      <c r="H1154" s="11" t="str">
        <f>VLOOKUP(Table4[[#This Row],[Heart Issues]],Table4[Heart Issues],1,FALSE)</f>
        <v>No</v>
      </c>
      <c r="I1154" s="11">
        <f>VLOOKUP(Table4[[#This Row],[Number of Major Surgeries]],Table4[Number of Major Surgeries],1,FALSE)</f>
        <v>2</v>
      </c>
      <c r="J1154" s="11" t="str">
        <f>VLOOKUP('Medical Examinations'!M1154,'Medical Examinations'!M1154:M3488,1,FALSE)</f>
        <v>obesity</v>
      </c>
      <c r="K1154" s="11" t="str">
        <f>VLOOKUP('Medical Examinations'!N1154,'Medical Examinations'!N1154:N3488,1,FALSE)</f>
        <v>diabetes</v>
      </c>
      <c r="L1154" s="11" t="str">
        <f>VLOOKUP(Table3[[#This Row],[date of birth]],Table3[date of birth],1,FALSE)</f>
        <v>29-Nov-1971</v>
      </c>
      <c r="M1154" s="11">
        <f>VLOOKUP(Table3[[#This Row],[age]],Table3[age],1,FALSE)</f>
        <v>51</v>
      </c>
      <c r="N1154" s="65">
        <f>VLOOKUP(Table3[[#This Row],[charges2]],Table3[charges2],1,FALSE)</f>
        <v>9528.9</v>
      </c>
      <c r="O1154" s="11" t="str">
        <f>VLOOKUP(Table3[[#This Row],[HOSPITAL TIER2]],Table3[HOSPITAL TIER2],1,FALSE)</f>
        <v>tier - 2</v>
      </c>
      <c r="P1154" s="11" t="str">
        <f>VLOOKUP(Table3[[#This Row],[city tier2]],Table3[city tier2],1,FALSE)</f>
        <v>tier - 2</v>
      </c>
      <c r="Q1154" s="11" t="str">
        <f>VLOOKUP(Table3[[#This Row],[state id2]],Table3[state id2],1,FALSE)</f>
        <v>R1011</v>
      </c>
      <c r="R1154" s="11">
        <f t="shared" si="34"/>
        <v>3.2947167753242237E-3</v>
      </c>
      <c r="S1154" s="11">
        <f t="shared" si="35"/>
        <v>7.8547292794871784E-2</v>
      </c>
    </row>
    <row r="1155" spans="1:19" x14ac:dyDescent="0.25">
      <c r="A1155" s="20" t="str">
        <f>VLOOKUP('Customer Names'!A1155,'Customer Names'!A1155:A3490,1,FALSE)</f>
        <v>Id1154</v>
      </c>
      <c r="B1155" s="20" t="str">
        <f>VLOOKUP(Table6[[#This Row],[NAME]],Table6[NAME],1,FALSE)</f>
        <v>Makie</v>
      </c>
      <c r="C1155" s="11">
        <f>VLOOKUP(Table4[[#This Row],[BMI]],Table4[BMI],1,FALSE)</f>
        <v>21.86</v>
      </c>
      <c r="D1155" s="11">
        <f>VLOOKUP(Table4[[#This Row],[HBA1C]],Table4[HBA1C],1,FALSE)</f>
        <v>10.95</v>
      </c>
      <c r="E1155" s="11" t="str">
        <f>VLOOKUP(Table4[[#This Row],[Any Transplants]],Table4[Any Transplants],1,FALSE)</f>
        <v>No</v>
      </c>
      <c r="F1155" s="11" t="str">
        <f>VLOOKUP(Table4[[#This Row],[Cancer history]],Table4[Cancer history],1,FALSE)</f>
        <v>No</v>
      </c>
      <c r="G1155" s="11" t="str">
        <f>VLOOKUP(Table4[[#This Row],[Smoker2]],Table4[Smoker2],1,FALSE)</f>
        <v>NO</v>
      </c>
      <c r="H1155" s="11" t="str">
        <f>VLOOKUP(Table4[[#This Row],[Heart Issues]],Table4[Heart Issues],1,FALSE)</f>
        <v>No</v>
      </c>
      <c r="I1155" s="11">
        <f>VLOOKUP(Table4[[#This Row],[Number of Major Surgeries]],Table4[Number of Major Surgeries],1,FALSE)</f>
        <v>0</v>
      </c>
      <c r="J1155" s="11" t="str">
        <f>VLOOKUP('Medical Examinations'!M1155,'Medical Examinations'!M1155:M3489,1,FALSE)</f>
        <v>normal weight</v>
      </c>
      <c r="K1155" s="11" t="str">
        <f>VLOOKUP('Medical Examinations'!N1155,'Medical Examinations'!N1155:N3489,1,FALSE)</f>
        <v>diabetes</v>
      </c>
      <c r="L1155" s="11" t="str">
        <f>VLOOKUP(Table3[[#This Row],[date of birth]],Table3[date of birth],1,FALSE)</f>
        <v>21-Dec-1973</v>
      </c>
      <c r="M1155" s="11">
        <f>VLOOKUP(Table3[[#This Row],[age]],Table3[age],1,FALSE)</f>
        <v>49</v>
      </c>
      <c r="N1155" s="65">
        <f>VLOOKUP(Table3[[#This Row],[charges2]],Table3[charges2],1,FALSE)</f>
        <v>9538.65</v>
      </c>
      <c r="O1155" s="11" t="str">
        <f>VLOOKUP(Table3[[#This Row],[HOSPITAL TIER2]],Table3[HOSPITAL TIER2],1,FALSE)</f>
        <v>tier - 2</v>
      </c>
      <c r="P1155" s="11" t="str">
        <f>VLOOKUP(Table3[[#This Row],[city tier2]],Table3[city tier2],1,FALSE)</f>
        <v>tier - 3</v>
      </c>
      <c r="Q1155" s="11" t="str">
        <f>VLOOKUP(Table3[[#This Row],[state id2]],Table3[state id2],1,FALSE)</f>
        <v>R1021</v>
      </c>
      <c r="R1155" s="11">
        <f t="shared" ref="R1155:R1218" si="36">CORREL(M1155:M3489,C1155:C3489)</f>
        <v>3.1431623907623141E-3</v>
      </c>
      <c r="S1155" s="11">
        <f t="shared" ref="S1155:S1218" si="37">CORREL(M1155:M3489,D1155:D3489)</f>
        <v>7.8248591198997075E-2</v>
      </c>
    </row>
    <row r="1156" spans="1:19" x14ac:dyDescent="0.25">
      <c r="A1156" s="20" t="str">
        <f>VLOOKUP('Customer Names'!A1156,'Customer Names'!A1156:A3491,1,FALSE)</f>
        <v>Id1155</v>
      </c>
      <c r="B1156" s="20" t="str">
        <f>VLOOKUP(Table6[[#This Row],[NAME]],Table6[NAME],1,FALSE)</f>
        <v>Emily E</v>
      </c>
      <c r="C1156" s="11">
        <f>VLOOKUP(Table4[[#This Row],[BMI]],Table4[BMI],1,FALSE)</f>
        <v>49.09</v>
      </c>
      <c r="D1156" s="11">
        <f>VLOOKUP(Table4[[#This Row],[HBA1C]],Table4[HBA1C],1,FALSE)</f>
        <v>6.3</v>
      </c>
      <c r="E1156" s="11" t="str">
        <f>VLOOKUP(Table4[[#This Row],[Any Transplants]],Table4[Any Transplants],1,FALSE)</f>
        <v>No</v>
      </c>
      <c r="F1156" s="11" t="str">
        <f>VLOOKUP(Table4[[#This Row],[Cancer history]],Table4[Cancer history],1,FALSE)</f>
        <v>No</v>
      </c>
      <c r="G1156" s="11" t="str">
        <f>VLOOKUP(Table4[[#This Row],[Smoker2]],Table4[Smoker2],1,FALSE)</f>
        <v>NO</v>
      </c>
      <c r="H1156" s="11" t="str">
        <f>VLOOKUP(Table4[[#This Row],[Heart Issues]],Table4[Heart Issues],1,FALSE)</f>
        <v>yes</v>
      </c>
      <c r="I1156" s="11">
        <f>VLOOKUP(Table4[[#This Row],[Number of Major Surgeries]],Table4[Number of Major Surgeries],1,FALSE)</f>
        <v>0</v>
      </c>
      <c r="J1156" s="11" t="str">
        <f>VLOOKUP('Medical Examinations'!M1156,'Medical Examinations'!M1156:M3490,1,FALSE)</f>
        <v>obesity</v>
      </c>
      <c r="K1156" s="11" t="str">
        <f>VLOOKUP('Medical Examinations'!N1156,'Medical Examinations'!N1156:N3490,1,FALSE)</f>
        <v>prediabetes</v>
      </c>
      <c r="L1156" s="11" t="str">
        <f>VLOOKUP(Table3[[#This Row],[date of birth]],Table3[date of birth],1,FALSE)</f>
        <v>28-Jul-1975</v>
      </c>
      <c r="M1156" s="11">
        <f>VLOOKUP(Table3[[#This Row],[age]],Table3[age],1,FALSE)</f>
        <v>47</v>
      </c>
      <c r="N1156" s="65">
        <f>VLOOKUP(Table3[[#This Row],[charges2]],Table3[charges2],1,FALSE)</f>
        <v>9540.17</v>
      </c>
      <c r="O1156" s="11" t="str">
        <f>VLOOKUP(Table3[[#This Row],[HOSPITAL TIER2]],Table3[HOSPITAL TIER2],1,FALSE)</f>
        <v>tier - 2</v>
      </c>
      <c r="P1156" s="11" t="str">
        <f>VLOOKUP(Table3[[#This Row],[city tier2]],Table3[city tier2],1,FALSE)</f>
        <v>tier - 2</v>
      </c>
      <c r="Q1156" s="11" t="str">
        <f>VLOOKUP(Table3[[#This Row],[state id2]],Table3[state id2],1,FALSE)</f>
        <v>R1024</v>
      </c>
      <c r="R1156" s="11">
        <f t="shared" si="36"/>
        <v>3.347368245461676E-3</v>
      </c>
      <c r="S1156" s="11">
        <f t="shared" si="37"/>
        <v>7.7838234694636299E-2</v>
      </c>
    </row>
    <row r="1157" spans="1:19" x14ac:dyDescent="0.25">
      <c r="A1157" s="20" t="str">
        <f>VLOOKUP('Customer Names'!A1157,'Customer Names'!A1157:A3492,1,FALSE)</f>
        <v>Id1156</v>
      </c>
      <c r="B1157" s="20" t="str">
        <f>VLOOKUP(Table6[[#This Row],[NAME]],Table6[NAME],1,FALSE)</f>
        <v>Cary</v>
      </c>
      <c r="C1157" s="11">
        <f>VLOOKUP(Table4[[#This Row],[BMI]],Table4[BMI],1,FALSE)</f>
        <v>47.74</v>
      </c>
      <c r="D1157" s="11">
        <f>VLOOKUP(Table4[[#This Row],[HBA1C]],Table4[HBA1C],1,FALSE)</f>
        <v>8.0500000000000007</v>
      </c>
      <c r="E1157" s="11" t="str">
        <f>VLOOKUP(Table4[[#This Row],[Any Transplants]],Table4[Any Transplants],1,FALSE)</f>
        <v>No</v>
      </c>
      <c r="F1157" s="11" t="str">
        <f>VLOOKUP(Table4[[#This Row],[Cancer history]],Table4[Cancer history],1,FALSE)</f>
        <v>No</v>
      </c>
      <c r="G1157" s="11" t="str">
        <f>VLOOKUP(Table4[[#This Row],[Smoker2]],Table4[Smoker2],1,FALSE)</f>
        <v>NO</v>
      </c>
      <c r="H1157" s="11" t="str">
        <f>VLOOKUP(Table4[[#This Row],[Heart Issues]],Table4[Heart Issues],1,FALSE)</f>
        <v>yes</v>
      </c>
      <c r="I1157" s="11">
        <f>VLOOKUP(Table4[[#This Row],[Number of Major Surgeries]],Table4[Number of Major Surgeries],1,FALSE)</f>
        <v>2</v>
      </c>
      <c r="J1157" s="11" t="str">
        <f>VLOOKUP('Medical Examinations'!M1157,'Medical Examinations'!M1157:M3491,1,FALSE)</f>
        <v>obesity</v>
      </c>
      <c r="K1157" s="11" t="str">
        <f>VLOOKUP('Medical Examinations'!N1157,'Medical Examinations'!N1157:N3491,1,FALSE)</f>
        <v>diabetes</v>
      </c>
      <c r="L1157" s="11" t="str">
        <f>VLOOKUP(Table3[[#This Row],[date of birth]],Table3[date of birth],1,FALSE)</f>
        <v>22-Sep-1972</v>
      </c>
      <c r="M1157" s="11">
        <f>VLOOKUP(Table3[[#This Row],[age]],Table3[age],1,FALSE)</f>
        <v>50</v>
      </c>
      <c r="N1157" s="65">
        <f>VLOOKUP(Table3[[#This Row],[charges2]],Table3[charges2],1,FALSE)</f>
        <v>9541.7000000000007</v>
      </c>
      <c r="O1157" s="11" t="str">
        <f>VLOOKUP(Table3[[#This Row],[HOSPITAL TIER2]],Table3[HOSPITAL TIER2],1,FALSE)</f>
        <v>tier - 2</v>
      </c>
      <c r="P1157" s="11" t="str">
        <f>VLOOKUP(Table3[[#This Row],[city tier2]],Table3[city tier2],1,FALSE)</f>
        <v>tier - 1</v>
      </c>
      <c r="Q1157" s="11" t="str">
        <f>VLOOKUP(Table3[[#This Row],[state id2]],Table3[state id2],1,FALSE)</f>
        <v>R1024</v>
      </c>
      <c r="R1157" s="11">
        <f t="shared" si="36"/>
        <v>3.0077668688935598E-3</v>
      </c>
      <c r="S1157" s="11">
        <f t="shared" si="37"/>
        <v>7.7832298290937324E-2</v>
      </c>
    </row>
    <row r="1158" spans="1:19" x14ac:dyDescent="0.25">
      <c r="A1158" s="20" t="str">
        <f>VLOOKUP('Customer Names'!A1158,'Customer Names'!A1158:A3493,1,FALSE)</f>
        <v>Id1157</v>
      </c>
      <c r="B1158" s="20" t="str">
        <f>VLOOKUP(Table6[[#This Row],[NAME]],Table6[NAME],1,FALSE)</f>
        <v>Steven</v>
      </c>
      <c r="C1158" s="11">
        <f>VLOOKUP(Table4[[#This Row],[BMI]],Table4[BMI],1,FALSE)</f>
        <v>30.2</v>
      </c>
      <c r="D1158" s="11">
        <f>VLOOKUP(Table4[[#This Row],[HBA1C]],Table4[HBA1C],1,FALSE)</f>
        <v>9.8800000000000008</v>
      </c>
      <c r="E1158" s="11" t="str">
        <f>VLOOKUP(Table4[[#This Row],[Any Transplants]],Table4[Any Transplants],1,FALSE)</f>
        <v>No</v>
      </c>
      <c r="F1158" s="11" t="str">
        <f>VLOOKUP(Table4[[#This Row],[Cancer history]],Table4[Cancer history],1,FALSE)</f>
        <v>No</v>
      </c>
      <c r="G1158" s="11" t="str">
        <f>VLOOKUP(Table4[[#This Row],[Smoker2]],Table4[Smoker2],1,FALSE)</f>
        <v>NO</v>
      </c>
      <c r="H1158" s="11" t="str">
        <f>VLOOKUP(Table4[[#This Row],[Heart Issues]],Table4[Heart Issues],1,FALSE)</f>
        <v>yes</v>
      </c>
      <c r="I1158" s="11">
        <f>VLOOKUP(Table4[[#This Row],[Number of Major Surgeries]],Table4[Number of Major Surgeries],1,FALSE)</f>
        <v>2</v>
      </c>
      <c r="J1158" s="11" t="str">
        <f>VLOOKUP('Medical Examinations'!M1158,'Medical Examinations'!M1158:M3492,1,FALSE)</f>
        <v>obesity</v>
      </c>
      <c r="K1158" s="11" t="str">
        <f>VLOOKUP('Medical Examinations'!N1158,'Medical Examinations'!N1158:N3492,1,FALSE)</f>
        <v>diabetes</v>
      </c>
      <c r="L1158" s="11" t="str">
        <f>VLOOKUP(Table3[[#This Row],[date of birth]],Table3[date of birth],1,FALSE)</f>
        <v>22-Sep-1972</v>
      </c>
      <c r="M1158" s="11">
        <f>VLOOKUP(Table3[[#This Row],[age]],Table3[age],1,FALSE)</f>
        <v>50</v>
      </c>
      <c r="N1158" s="65">
        <f>VLOOKUP(Table3[[#This Row],[charges2]],Table3[charges2],1,FALSE)</f>
        <v>9549.57</v>
      </c>
      <c r="O1158" s="11" t="str">
        <f>VLOOKUP(Table3[[#This Row],[HOSPITAL TIER2]],Table3[HOSPITAL TIER2],1,FALSE)</f>
        <v>tier - 2</v>
      </c>
      <c r="P1158" s="11" t="str">
        <f>VLOOKUP(Table3[[#This Row],[city tier2]],Table3[city tier2],1,FALSE)</f>
        <v>tier - 1</v>
      </c>
      <c r="Q1158" s="11" t="str">
        <f>VLOOKUP(Table3[[#This Row],[state id2]],Table3[state id2],1,FALSE)</f>
        <v>R1013</v>
      </c>
      <c r="R1158" s="11">
        <f t="shared" si="36"/>
        <v>2.1570343157151744E-3</v>
      </c>
      <c r="S1158" s="11">
        <f t="shared" si="37"/>
        <v>7.7571426297447454E-2</v>
      </c>
    </row>
    <row r="1159" spans="1:19" x14ac:dyDescent="0.25">
      <c r="A1159" s="20" t="str">
        <f>VLOOKUP('Customer Names'!A1159,'Customer Names'!A1159:A3494,1,FALSE)</f>
        <v>Id1158</v>
      </c>
      <c r="B1159" s="20" t="str">
        <f>VLOOKUP(Table6[[#This Row],[NAME]],Table6[NAME],1,FALSE)</f>
        <v>Jose Antonio Sr.</v>
      </c>
      <c r="C1159" s="11">
        <f>VLOOKUP(Table4[[#This Row],[BMI]],Table4[BMI],1,FALSE)</f>
        <v>33.25</v>
      </c>
      <c r="D1159" s="11">
        <f>VLOOKUP(Table4[[#This Row],[HBA1C]],Table4[HBA1C],1,FALSE)</f>
        <v>7.42</v>
      </c>
      <c r="E1159" s="11" t="str">
        <f>VLOOKUP(Table4[[#This Row],[Any Transplants]],Table4[Any Transplants],1,FALSE)</f>
        <v>No</v>
      </c>
      <c r="F1159" s="11" t="str">
        <f>VLOOKUP(Table4[[#This Row],[Cancer history]],Table4[Cancer history],1,FALSE)</f>
        <v>No</v>
      </c>
      <c r="G1159" s="11" t="str">
        <f>VLOOKUP(Table4[[#This Row],[Smoker2]],Table4[Smoker2],1,FALSE)</f>
        <v>NO</v>
      </c>
      <c r="H1159" s="11" t="str">
        <f>VLOOKUP(Table4[[#This Row],[Heart Issues]],Table4[Heart Issues],1,FALSE)</f>
        <v>yes</v>
      </c>
      <c r="I1159" s="11">
        <f>VLOOKUP(Table4[[#This Row],[Number of Major Surgeries]],Table4[Number of Major Surgeries],1,FALSE)</f>
        <v>2</v>
      </c>
      <c r="J1159" s="11" t="str">
        <f>VLOOKUP('Medical Examinations'!M1159,'Medical Examinations'!M1159:M3493,1,FALSE)</f>
        <v>obesity</v>
      </c>
      <c r="K1159" s="11" t="str">
        <f>VLOOKUP('Medical Examinations'!N1159,'Medical Examinations'!N1159:N3493,1,FALSE)</f>
        <v>diabetes</v>
      </c>
      <c r="L1159" s="11" t="str">
        <f>VLOOKUP(Table3[[#This Row],[date of birth]],Table3[date of birth],1,FALSE)</f>
        <v>14-Aug-1974</v>
      </c>
      <c r="M1159" s="11">
        <f>VLOOKUP(Table3[[#This Row],[age]],Table3[age],1,FALSE)</f>
        <v>48</v>
      </c>
      <c r="N1159" s="65">
        <f>VLOOKUP(Table3[[#This Row],[charges2]],Table3[charges2],1,FALSE)</f>
        <v>9563.0300000000007</v>
      </c>
      <c r="O1159" s="11" t="str">
        <f>VLOOKUP(Table3[[#This Row],[HOSPITAL TIER2]],Table3[HOSPITAL TIER2],1,FALSE)</f>
        <v>tier - 3</v>
      </c>
      <c r="P1159" s="11" t="str">
        <f>VLOOKUP(Table3[[#This Row],[city tier2]],Table3[city tier2],1,FALSE)</f>
        <v>tier - 1</v>
      </c>
      <c r="Q1159" s="11" t="str">
        <f>VLOOKUP(Table3[[#This Row],[state id2]],Table3[state id2],1,FALSE)</f>
        <v>R1011</v>
      </c>
      <c r="R1159" s="11">
        <f t="shared" si="36"/>
        <v>2.0535567836085654E-3</v>
      </c>
      <c r="S1159" s="11">
        <f t="shared" si="37"/>
        <v>7.7101738164775904E-2</v>
      </c>
    </row>
    <row r="1160" spans="1:19" x14ac:dyDescent="0.25">
      <c r="A1160" s="20" t="str">
        <f>VLOOKUP('Customer Names'!A1160,'Customer Names'!A1160:A3495,1,FALSE)</f>
        <v>Id1159</v>
      </c>
      <c r="B1160" s="20" t="str">
        <f>VLOOKUP(Table6[[#This Row],[NAME]],Table6[NAME],1,FALSE)</f>
        <v>Tatiana</v>
      </c>
      <c r="C1160" s="11">
        <f>VLOOKUP(Table4[[#This Row],[BMI]],Table4[BMI],1,FALSE)</f>
        <v>26.6</v>
      </c>
      <c r="D1160" s="11">
        <f>VLOOKUP(Table4[[#This Row],[HBA1C]],Table4[HBA1C],1,FALSE)</f>
        <v>8.4499999999999993</v>
      </c>
      <c r="E1160" s="11" t="str">
        <f>VLOOKUP(Table4[[#This Row],[Any Transplants]],Table4[Any Transplants],1,FALSE)</f>
        <v>No</v>
      </c>
      <c r="F1160" s="11" t="str">
        <f>VLOOKUP(Table4[[#This Row],[Cancer history]],Table4[Cancer history],1,FALSE)</f>
        <v>No</v>
      </c>
      <c r="G1160" s="11" t="str">
        <f>VLOOKUP(Table4[[#This Row],[Smoker2]],Table4[Smoker2],1,FALSE)</f>
        <v>NO</v>
      </c>
      <c r="H1160" s="11" t="str">
        <f>VLOOKUP(Table4[[#This Row],[Heart Issues]],Table4[Heart Issues],1,FALSE)</f>
        <v>yes</v>
      </c>
      <c r="I1160" s="11">
        <f>VLOOKUP(Table4[[#This Row],[Number of Major Surgeries]],Table4[Number of Major Surgeries],1,FALSE)</f>
        <v>1</v>
      </c>
      <c r="J1160" s="11" t="str">
        <f>VLOOKUP('Medical Examinations'!M1160,'Medical Examinations'!M1160:M3494,1,FALSE)</f>
        <v>over weight</v>
      </c>
      <c r="K1160" s="11" t="str">
        <f>VLOOKUP('Medical Examinations'!N1160,'Medical Examinations'!N1160:N3494,1,FALSE)</f>
        <v>diabetes</v>
      </c>
      <c r="L1160" s="11" t="str">
        <f>VLOOKUP(Table3[[#This Row],[date of birth]],Table3[date of birth],1,FALSE)</f>
        <v>1-Dec-1973</v>
      </c>
      <c r="M1160" s="11">
        <f>VLOOKUP(Table3[[#This Row],[age]],Table3[age],1,FALSE)</f>
        <v>49</v>
      </c>
      <c r="N1160" s="65">
        <f>VLOOKUP(Table3[[#This Row],[charges2]],Table3[charges2],1,FALSE)</f>
        <v>9566.99</v>
      </c>
      <c r="O1160" s="11" t="str">
        <f>VLOOKUP(Table3[[#This Row],[HOSPITAL TIER2]],Table3[HOSPITAL TIER2],1,FALSE)</f>
        <v>tier - 2</v>
      </c>
      <c r="P1160" s="11" t="str">
        <f>VLOOKUP(Table3[[#This Row],[city tier2]],Table3[city tier2],1,FALSE)</f>
        <v>tier - 1</v>
      </c>
      <c r="Q1160" s="11" t="str">
        <f>VLOOKUP(Table3[[#This Row],[state id2]],Table3[state id2],1,FALSE)</f>
        <v>R1012</v>
      </c>
      <c r="R1160" s="11">
        <f t="shared" si="36"/>
        <v>1.9148752645196602E-3</v>
      </c>
      <c r="S1160" s="11">
        <f t="shared" si="37"/>
        <v>7.7000175636896442E-2</v>
      </c>
    </row>
    <row r="1161" spans="1:19" x14ac:dyDescent="0.25">
      <c r="A1161" s="20" t="str">
        <f>VLOOKUP('Customer Names'!A1161,'Customer Names'!A1161:A3496,1,FALSE)</f>
        <v>Id1160</v>
      </c>
      <c r="B1161" s="20" t="str">
        <f>VLOOKUP(Table6[[#This Row],[NAME]],Table6[NAME],1,FALSE)</f>
        <v>Dan T.</v>
      </c>
      <c r="C1161" s="11">
        <f>VLOOKUP(Table4[[#This Row],[BMI]],Table4[BMI],1,FALSE)</f>
        <v>26.35</v>
      </c>
      <c r="D1161" s="11">
        <f>VLOOKUP(Table4[[#This Row],[HBA1C]],Table4[HBA1C],1,FALSE)</f>
        <v>6.21</v>
      </c>
      <c r="E1161" s="11" t="str">
        <f>VLOOKUP(Table4[[#This Row],[Any Transplants]],Table4[Any Transplants],1,FALSE)</f>
        <v>No</v>
      </c>
      <c r="F1161" s="11" t="str">
        <f>VLOOKUP(Table4[[#This Row],[Cancer history]],Table4[Cancer history],1,FALSE)</f>
        <v>No</v>
      </c>
      <c r="G1161" s="11" t="str">
        <f>VLOOKUP(Table4[[#This Row],[Smoker2]],Table4[Smoker2],1,FALSE)</f>
        <v>NO</v>
      </c>
      <c r="H1161" s="11" t="str">
        <f>VLOOKUP(Table4[[#This Row],[Heart Issues]],Table4[Heart Issues],1,FALSE)</f>
        <v>No</v>
      </c>
      <c r="I1161" s="11">
        <f>VLOOKUP(Table4[[#This Row],[Number of Major Surgeries]],Table4[Number of Major Surgeries],1,FALSE)</f>
        <v>2</v>
      </c>
      <c r="J1161" s="11" t="str">
        <f>VLOOKUP('Medical Examinations'!M1161,'Medical Examinations'!M1161:M3495,1,FALSE)</f>
        <v>over weight</v>
      </c>
      <c r="K1161" s="11" t="str">
        <f>VLOOKUP('Medical Examinations'!N1161,'Medical Examinations'!N1161:N3495,1,FALSE)</f>
        <v>prediabetes</v>
      </c>
      <c r="L1161" s="11" t="str">
        <f>VLOOKUP(Table3[[#This Row],[date of birth]],Table3[date of birth],1,FALSE)</f>
        <v>4-Dec-1966</v>
      </c>
      <c r="M1161" s="11">
        <f>VLOOKUP(Table3[[#This Row],[age]],Table3[age],1,FALSE)</f>
        <v>56</v>
      </c>
      <c r="N1161" s="65">
        <f>VLOOKUP(Table3[[#This Row],[charges2]],Table3[charges2],1,FALSE)</f>
        <v>9582.5400000000009</v>
      </c>
      <c r="O1161" s="11" t="str">
        <f>VLOOKUP(Table3[[#This Row],[HOSPITAL TIER2]],Table3[HOSPITAL TIER2],1,FALSE)</f>
        <v>tier - 3</v>
      </c>
      <c r="P1161" s="11" t="str">
        <f>VLOOKUP(Table3[[#This Row],[city tier2]],Table3[city tier2],1,FALSE)</f>
        <v>tier - 2</v>
      </c>
      <c r="Q1161" s="11" t="str">
        <f>VLOOKUP(Table3[[#This Row],[state id2]],Table3[state id2],1,FALSE)</f>
        <v>R1013</v>
      </c>
      <c r="R1161" s="11">
        <f t="shared" si="36"/>
        <v>1.9560473652306576E-3</v>
      </c>
      <c r="S1161" s="11">
        <f t="shared" si="37"/>
        <v>7.6758620429115132E-2</v>
      </c>
    </row>
    <row r="1162" spans="1:19" x14ac:dyDescent="0.25">
      <c r="A1162" s="20" t="str">
        <f>VLOOKUP('Customer Names'!A1162,'Customer Names'!A1162:A3497,1,FALSE)</f>
        <v>Id1161</v>
      </c>
      <c r="B1162" s="20" t="str">
        <f>VLOOKUP(Table6[[#This Row],[NAME]],Table6[NAME],1,FALSE)</f>
        <v>Liisa A.</v>
      </c>
      <c r="C1162" s="11">
        <f>VLOOKUP(Table4[[#This Row],[BMI]],Table4[BMI],1,FALSE)</f>
        <v>39.994999999999997</v>
      </c>
      <c r="D1162" s="11">
        <f>VLOOKUP(Table4[[#This Row],[HBA1C]],Table4[HBA1C],1,FALSE)</f>
        <v>4.6500000000000004</v>
      </c>
      <c r="E1162" s="11" t="str">
        <f>VLOOKUP(Table4[[#This Row],[Any Transplants]],Table4[Any Transplants],1,FALSE)</f>
        <v>No</v>
      </c>
      <c r="F1162" s="11" t="str">
        <f>VLOOKUP(Table4[[#This Row],[Cancer history]],Table4[Cancer history],1,FALSE)</f>
        <v>No</v>
      </c>
      <c r="G1162" s="11" t="str">
        <f>VLOOKUP(Table4[[#This Row],[Smoker2]],Table4[Smoker2],1,FALSE)</f>
        <v>NO</v>
      </c>
      <c r="H1162" s="11" t="str">
        <f>VLOOKUP(Table4[[#This Row],[Heart Issues]],Table4[Heart Issues],1,FALSE)</f>
        <v>No</v>
      </c>
      <c r="I1162" s="11">
        <f>VLOOKUP(Table4[[#This Row],[Number of Major Surgeries]],Table4[Number of Major Surgeries],1,FALSE)</f>
        <v>0</v>
      </c>
      <c r="J1162" s="11" t="str">
        <f>VLOOKUP('Medical Examinations'!M1162,'Medical Examinations'!M1162:M3496,1,FALSE)</f>
        <v>obesity</v>
      </c>
      <c r="K1162" s="11" t="str">
        <f>VLOOKUP('Medical Examinations'!N1162,'Medical Examinations'!N1162:N3496,1,FALSE)</f>
        <v>normal</v>
      </c>
      <c r="L1162" s="11" t="str">
        <f>VLOOKUP(Table3[[#This Row],[date of birth]],Table3[date of birth],1,FALSE)</f>
        <v>28-Nov-1973</v>
      </c>
      <c r="M1162" s="11">
        <f>VLOOKUP(Table3[[#This Row],[age]],Table3[age],1,FALSE)</f>
        <v>49</v>
      </c>
      <c r="N1162" s="65">
        <f>VLOOKUP(Table3[[#This Row],[charges2]],Table3[charges2],1,FALSE)</f>
        <v>9583.89</v>
      </c>
      <c r="O1162" s="11" t="str">
        <f>VLOOKUP(Table3[[#This Row],[HOSPITAL TIER2]],Table3[HOSPITAL TIER2],1,FALSE)</f>
        <v>tier - 2</v>
      </c>
      <c r="P1162" s="11" t="str">
        <f>VLOOKUP(Table3[[#This Row],[city tier2]],Table3[city tier2],1,FALSE)</f>
        <v>tier - 3</v>
      </c>
      <c r="Q1162" s="11" t="str">
        <f>VLOOKUP(Table3[[#This Row],[state id2]],Table3[state id2],1,FALSE)</f>
        <v>R1012</v>
      </c>
      <c r="R1162" s="11">
        <f t="shared" si="36"/>
        <v>2.096106319101078E-3</v>
      </c>
      <c r="S1162" s="11">
        <f t="shared" si="37"/>
        <v>7.6771560561958274E-2</v>
      </c>
    </row>
    <row r="1163" spans="1:19" x14ac:dyDescent="0.25">
      <c r="A1163" s="20" t="str">
        <f>VLOOKUP('Customer Names'!A1163,'Customer Names'!A1163:A3498,1,FALSE)</f>
        <v>Id1162</v>
      </c>
      <c r="B1163" s="20" t="str">
        <f>VLOOKUP(Table6[[#This Row],[NAME]],Table6[NAME],1,FALSE)</f>
        <v>Kathryn E.</v>
      </c>
      <c r="C1163" s="11">
        <f>VLOOKUP(Table4[[#This Row],[BMI]],Table4[BMI],1,FALSE)</f>
        <v>22.92</v>
      </c>
      <c r="D1163" s="11">
        <f>VLOOKUP(Table4[[#This Row],[HBA1C]],Table4[HBA1C],1,FALSE)</f>
        <v>5.87</v>
      </c>
      <c r="E1163" s="11" t="str">
        <f>VLOOKUP(Table4[[#This Row],[Any Transplants]],Table4[Any Transplants],1,FALSE)</f>
        <v>No</v>
      </c>
      <c r="F1163" s="11" t="str">
        <f>VLOOKUP(Table4[[#This Row],[Cancer history]],Table4[Cancer history],1,FALSE)</f>
        <v>No</v>
      </c>
      <c r="G1163" s="11" t="str">
        <f>VLOOKUP(Table4[[#This Row],[Smoker2]],Table4[Smoker2],1,FALSE)</f>
        <v>NO</v>
      </c>
      <c r="H1163" s="11" t="str">
        <f>VLOOKUP(Table4[[#This Row],[Heart Issues]],Table4[Heart Issues],1,FALSE)</f>
        <v>yes</v>
      </c>
      <c r="I1163" s="11">
        <f>VLOOKUP(Table4[[#This Row],[Number of Major Surgeries]],Table4[Number of Major Surgeries],1,FALSE)</f>
        <v>1</v>
      </c>
      <c r="J1163" s="11" t="str">
        <f>VLOOKUP('Medical Examinations'!M1163,'Medical Examinations'!M1163:M3497,1,FALSE)</f>
        <v>normal weight</v>
      </c>
      <c r="K1163" s="11" t="str">
        <f>VLOOKUP('Medical Examinations'!N1163,'Medical Examinations'!N1163:N3497,1,FALSE)</f>
        <v>prediabetes</v>
      </c>
      <c r="L1163" s="11" t="str">
        <f>VLOOKUP(Table3[[#This Row],[date of birth]],Table3[date of birth],1,FALSE)</f>
        <v>18-Oct-1981</v>
      </c>
      <c r="M1163" s="11">
        <f>VLOOKUP(Table3[[#This Row],[age]],Table3[age],1,FALSE)</f>
        <v>41</v>
      </c>
      <c r="N1163" s="65">
        <f>VLOOKUP(Table3[[#This Row],[charges2]],Table3[charges2],1,FALSE)</f>
        <v>9584.0400000000009</v>
      </c>
      <c r="O1163" s="11" t="str">
        <f>VLOOKUP(Table3[[#This Row],[HOSPITAL TIER2]],Table3[HOSPITAL TIER2],1,FALSE)</f>
        <v>tier - 2</v>
      </c>
      <c r="P1163" s="11" t="str">
        <f>VLOOKUP(Table3[[#This Row],[city tier2]],Table3[city tier2],1,FALSE)</f>
        <v>tier - 1</v>
      </c>
      <c r="Q1163" s="11" t="str">
        <f>VLOOKUP(Table3[[#This Row],[state id2]],Table3[state id2],1,FALSE)</f>
        <v>R1021</v>
      </c>
      <c r="R1163" s="11">
        <f t="shared" si="36"/>
        <v>1.6767136346216658E-3</v>
      </c>
      <c r="S1163" s="11">
        <f t="shared" si="37"/>
        <v>7.6986421563892821E-2</v>
      </c>
    </row>
    <row r="1164" spans="1:19" x14ac:dyDescent="0.25">
      <c r="A1164" s="20" t="str">
        <f>VLOOKUP('Customer Names'!A1164,'Customer Names'!A1164:A3499,1,FALSE)</f>
        <v>Id1163</v>
      </c>
      <c r="B1164" s="20" t="str">
        <f>VLOOKUP(Table6[[#This Row],[NAME]],Table6[NAME],1,FALSE)</f>
        <v>Maxwell</v>
      </c>
      <c r="C1164" s="11">
        <f>VLOOKUP(Table4[[#This Row],[BMI]],Table4[BMI],1,FALSE)</f>
        <v>24.78</v>
      </c>
      <c r="D1164" s="11">
        <f>VLOOKUP(Table4[[#This Row],[HBA1C]],Table4[HBA1C],1,FALSE)</f>
        <v>4.24</v>
      </c>
      <c r="E1164" s="11" t="str">
        <f>VLOOKUP(Table4[[#This Row],[Any Transplants]],Table4[Any Transplants],1,FALSE)</f>
        <v>No</v>
      </c>
      <c r="F1164" s="11" t="str">
        <f>VLOOKUP(Table4[[#This Row],[Cancer history]],Table4[Cancer history],1,FALSE)</f>
        <v>No</v>
      </c>
      <c r="G1164" s="11" t="str">
        <f>VLOOKUP(Table4[[#This Row],[Smoker2]],Table4[Smoker2],1,FALSE)</f>
        <v>NO</v>
      </c>
      <c r="H1164" s="11" t="str">
        <f>VLOOKUP(Table4[[#This Row],[Heart Issues]],Table4[Heart Issues],1,FALSE)</f>
        <v>yes</v>
      </c>
      <c r="I1164" s="11">
        <f>VLOOKUP(Table4[[#This Row],[Number of Major Surgeries]],Table4[Number of Major Surgeries],1,FALSE)</f>
        <v>2</v>
      </c>
      <c r="J1164" s="11" t="str">
        <f>VLOOKUP('Medical Examinations'!M1164,'Medical Examinations'!M1164:M3498,1,FALSE)</f>
        <v>normal weight</v>
      </c>
      <c r="K1164" s="11" t="str">
        <f>VLOOKUP('Medical Examinations'!N1164,'Medical Examinations'!N1164:N3498,1,FALSE)</f>
        <v>normal</v>
      </c>
      <c r="L1164" s="11" t="str">
        <f>VLOOKUP(Table3[[#This Row],[date of birth]],Table3[date of birth],1,FALSE)</f>
        <v>15-Dec-1964</v>
      </c>
      <c r="M1164" s="11">
        <f>VLOOKUP(Table3[[#This Row],[age]],Table3[age],1,FALSE)</f>
        <v>58</v>
      </c>
      <c r="N1164" s="65">
        <f>VLOOKUP(Table3[[#This Row],[charges2]],Table3[charges2],1,FALSE)</f>
        <v>9597.6299999999992</v>
      </c>
      <c r="O1164" s="11" t="str">
        <f>VLOOKUP(Table3[[#This Row],[HOSPITAL TIER2]],Table3[HOSPITAL TIER2],1,FALSE)</f>
        <v>tier - 3</v>
      </c>
      <c r="P1164" s="11" t="str">
        <f>VLOOKUP(Table3[[#This Row],[city tier2]],Table3[city tier2],1,FALSE)</f>
        <v>tier - 3</v>
      </c>
      <c r="Q1164" s="11" t="str">
        <f>VLOOKUP(Table3[[#This Row],[state id2]],Table3[state id2],1,FALSE)</f>
        <v>R1013</v>
      </c>
      <c r="R1164" s="11">
        <f t="shared" si="36"/>
        <v>1.4998979887000591E-3</v>
      </c>
      <c r="S1164" s="11">
        <f t="shared" si="37"/>
        <v>7.6948981348871917E-2</v>
      </c>
    </row>
    <row r="1165" spans="1:19" x14ac:dyDescent="0.25">
      <c r="A1165" s="20" t="str">
        <f>VLOOKUP('Customer Names'!A1165,'Customer Names'!A1165:A3500,1,FALSE)</f>
        <v>Id1164</v>
      </c>
      <c r="B1165" s="20" t="str">
        <f>VLOOKUP(Table6[[#This Row],[NAME]],Table6[NAME],1,FALSE)</f>
        <v>Pascale</v>
      </c>
      <c r="C1165" s="11">
        <f>VLOOKUP(Table4[[#This Row],[BMI]],Table4[BMI],1,FALSE)</f>
        <v>34.07</v>
      </c>
      <c r="D1165" s="11">
        <f>VLOOKUP(Table4[[#This Row],[HBA1C]],Table4[HBA1C],1,FALSE)</f>
        <v>7.81</v>
      </c>
      <c r="E1165" s="11" t="str">
        <f>VLOOKUP(Table4[[#This Row],[Any Transplants]],Table4[Any Transplants],1,FALSE)</f>
        <v>No</v>
      </c>
      <c r="F1165" s="11" t="str">
        <f>VLOOKUP(Table4[[#This Row],[Cancer history]],Table4[Cancer history],1,FALSE)</f>
        <v>No</v>
      </c>
      <c r="G1165" s="11" t="str">
        <f>VLOOKUP(Table4[[#This Row],[Smoker2]],Table4[Smoker2],1,FALSE)</f>
        <v>NO</v>
      </c>
      <c r="H1165" s="11" t="str">
        <f>VLOOKUP(Table4[[#This Row],[Heart Issues]],Table4[Heart Issues],1,FALSE)</f>
        <v>yes</v>
      </c>
      <c r="I1165" s="11">
        <f>VLOOKUP(Table4[[#This Row],[Number of Major Surgeries]],Table4[Number of Major Surgeries],1,FALSE)</f>
        <v>0</v>
      </c>
      <c r="J1165" s="11" t="str">
        <f>VLOOKUP('Medical Examinations'!M1165,'Medical Examinations'!M1165:M3499,1,FALSE)</f>
        <v>obesity</v>
      </c>
      <c r="K1165" s="11" t="str">
        <f>VLOOKUP('Medical Examinations'!N1165,'Medical Examinations'!N1165:N3499,1,FALSE)</f>
        <v>diabetes</v>
      </c>
      <c r="L1165" s="11" t="str">
        <f>VLOOKUP(Table3[[#This Row],[date of birth]],Table3[date of birth],1,FALSE)</f>
        <v>27-Dec-1972</v>
      </c>
      <c r="M1165" s="11">
        <f>VLOOKUP(Table3[[#This Row],[age]],Table3[age],1,FALSE)</f>
        <v>50</v>
      </c>
      <c r="N1165" s="65">
        <f>VLOOKUP(Table3[[#This Row],[charges2]],Table3[charges2],1,FALSE)</f>
        <v>9617.66</v>
      </c>
      <c r="O1165" s="11" t="str">
        <f>VLOOKUP(Table3[[#This Row],[HOSPITAL TIER2]],Table3[HOSPITAL TIER2],1,FALSE)</f>
        <v>tier - 3</v>
      </c>
      <c r="P1165" s="11" t="str">
        <f>VLOOKUP(Table3[[#This Row],[city tier2]],Table3[city tier2],1,FALSE)</f>
        <v>tier - 3</v>
      </c>
      <c r="Q1165" s="11" t="str">
        <f>VLOOKUP(Table3[[#This Row],[state id2]],Table3[state id2],1,FALSE)</f>
        <v>R1016</v>
      </c>
      <c r="R1165" s="11">
        <f t="shared" si="36"/>
        <v>1.8454182080841119E-3</v>
      </c>
      <c r="S1165" s="11">
        <f t="shared" si="37"/>
        <v>7.7824465879983734E-2</v>
      </c>
    </row>
    <row r="1166" spans="1:19" x14ac:dyDescent="0.25">
      <c r="A1166" s="20" t="str">
        <f>VLOOKUP('Customer Names'!A1166,'Customer Names'!A1166:A3501,1,FALSE)</f>
        <v>Id1165</v>
      </c>
      <c r="B1166" s="20" t="str">
        <f>VLOOKUP(Table6[[#This Row],[NAME]],Table6[NAME],1,FALSE)</f>
        <v>Becca</v>
      </c>
      <c r="C1166" s="11">
        <f>VLOOKUP(Table4[[#This Row],[BMI]],Table4[BMI],1,FALSE)</f>
        <v>30.14</v>
      </c>
      <c r="D1166" s="11">
        <f>VLOOKUP(Table4[[#This Row],[HBA1C]],Table4[HBA1C],1,FALSE)</f>
        <v>9.85</v>
      </c>
      <c r="E1166" s="11" t="str">
        <f>VLOOKUP(Table4[[#This Row],[Any Transplants]],Table4[Any Transplants],1,FALSE)</f>
        <v>No</v>
      </c>
      <c r="F1166" s="11" t="str">
        <f>VLOOKUP(Table4[[#This Row],[Cancer history]],Table4[Cancer history],1,FALSE)</f>
        <v>No</v>
      </c>
      <c r="G1166" s="11" t="str">
        <f>VLOOKUP(Table4[[#This Row],[Smoker2]],Table4[Smoker2],1,FALSE)</f>
        <v>NO</v>
      </c>
      <c r="H1166" s="11" t="str">
        <f>VLOOKUP(Table4[[#This Row],[Heart Issues]],Table4[Heart Issues],1,FALSE)</f>
        <v>No</v>
      </c>
      <c r="I1166" s="11">
        <f>VLOOKUP(Table4[[#This Row],[Number of Major Surgeries]],Table4[Number of Major Surgeries],1,FALSE)</f>
        <v>0</v>
      </c>
      <c r="J1166" s="11" t="str">
        <f>VLOOKUP('Medical Examinations'!M1166,'Medical Examinations'!M1166:M3500,1,FALSE)</f>
        <v>obesity</v>
      </c>
      <c r="K1166" s="11" t="str">
        <f>VLOOKUP('Medical Examinations'!N1166,'Medical Examinations'!N1166:N3500,1,FALSE)</f>
        <v>diabetes</v>
      </c>
      <c r="L1166" s="11" t="str">
        <f>VLOOKUP(Table3[[#This Row],[date of birth]],Table3[date of birth],1,FALSE)</f>
        <v>29-Aug-1982</v>
      </c>
      <c r="M1166" s="11">
        <f>VLOOKUP(Table3[[#This Row],[age]],Table3[age],1,FALSE)</f>
        <v>40</v>
      </c>
      <c r="N1166" s="65">
        <f>VLOOKUP(Table3[[#This Row],[charges2]],Table3[charges2],1,FALSE)</f>
        <v>9619.18</v>
      </c>
      <c r="O1166" s="11" t="str">
        <f>VLOOKUP(Table3[[#This Row],[HOSPITAL TIER2]],Table3[HOSPITAL TIER2],1,FALSE)</f>
        <v>tier - 2</v>
      </c>
      <c r="P1166" s="11" t="str">
        <f>VLOOKUP(Table3[[#This Row],[city tier2]],Table3[city tier2],1,FALSE)</f>
        <v>tier - 1</v>
      </c>
      <c r="Q1166" s="11" t="str">
        <f>VLOOKUP(Table3[[#This Row],[state id2]],Table3[state id2],1,FALSE)</f>
        <v>R1025</v>
      </c>
      <c r="R1166" s="11">
        <f t="shared" si="36"/>
        <v>1.5723493695050353E-3</v>
      </c>
      <c r="S1166" s="11">
        <f t="shared" si="37"/>
        <v>7.7591515441154196E-2</v>
      </c>
    </row>
    <row r="1167" spans="1:19" x14ac:dyDescent="0.25">
      <c r="A1167" s="20" t="str">
        <f>VLOOKUP('Customer Names'!A1167,'Customer Names'!A1167:A3502,1,FALSE)</f>
        <v>Id1166</v>
      </c>
      <c r="B1167" s="20" t="str">
        <f>VLOOKUP(Table6[[#This Row],[NAME]],Table6[NAME],1,FALSE)</f>
        <v>Grace</v>
      </c>
      <c r="C1167" s="11">
        <f>VLOOKUP(Table4[[#This Row],[BMI]],Table4[BMI],1,FALSE)</f>
        <v>18.05</v>
      </c>
      <c r="D1167" s="11">
        <f>VLOOKUP(Table4[[#This Row],[HBA1C]],Table4[HBA1C],1,FALSE)</f>
        <v>6.94</v>
      </c>
      <c r="E1167" s="11" t="str">
        <f>VLOOKUP(Table4[[#This Row],[Any Transplants]],Table4[Any Transplants],1,FALSE)</f>
        <v>No</v>
      </c>
      <c r="F1167" s="11" t="str">
        <f>VLOOKUP(Table4[[#This Row],[Cancer history]],Table4[Cancer history],1,FALSE)</f>
        <v>No</v>
      </c>
      <c r="G1167" s="11" t="str">
        <f>VLOOKUP(Table4[[#This Row],[Smoker2]],Table4[Smoker2],1,FALSE)</f>
        <v>NO</v>
      </c>
      <c r="H1167" s="11" t="str">
        <f>VLOOKUP(Table4[[#This Row],[Heart Issues]],Table4[Heart Issues],1,FALSE)</f>
        <v>No</v>
      </c>
      <c r="I1167" s="11">
        <f>VLOOKUP(Table4[[#This Row],[Number of Major Surgeries]],Table4[Number of Major Surgeries],1,FALSE)</f>
        <v>0</v>
      </c>
      <c r="J1167" s="11" t="str">
        <f>VLOOKUP('Medical Examinations'!M1167,'Medical Examinations'!M1167:M3501,1,FALSE)</f>
        <v>underweight</v>
      </c>
      <c r="K1167" s="11" t="str">
        <f>VLOOKUP('Medical Examinations'!N1167,'Medical Examinations'!N1167:N3501,1,FALSE)</f>
        <v>diabetes</v>
      </c>
      <c r="L1167" s="11" t="str">
        <f>VLOOKUP(Table3[[#This Row],[date of birth]],Table3[date of birth],1,FALSE)</f>
        <v>29-Oct-1975</v>
      </c>
      <c r="M1167" s="11">
        <f>VLOOKUP(Table3[[#This Row],[age]],Table3[age],1,FALSE)</f>
        <v>47</v>
      </c>
      <c r="N1167" s="65">
        <f>VLOOKUP(Table3[[#This Row],[charges2]],Table3[charges2],1,FALSE)</f>
        <v>9620.33</v>
      </c>
      <c r="O1167" s="11" t="str">
        <f>VLOOKUP(Table3[[#This Row],[HOSPITAL TIER2]],Table3[HOSPITAL TIER2],1,FALSE)</f>
        <v>tier - 3</v>
      </c>
      <c r="P1167" s="11" t="str">
        <f>VLOOKUP(Table3[[#This Row],[city tier2]],Table3[city tier2],1,FALSE)</f>
        <v>tier - 3</v>
      </c>
      <c r="Q1167" s="11" t="str">
        <f>VLOOKUP(Table3[[#This Row],[state id2]],Table3[state id2],1,FALSE)</f>
        <v>R1012</v>
      </c>
      <c r="R1167" s="11">
        <f t="shared" si="36"/>
        <v>1.6789858017779305E-3</v>
      </c>
      <c r="S1167" s="11">
        <f t="shared" si="37"/>
        <v>7.8311353418594173E-2</v>
      </c>
    </row>
    <row r="1168" spans="1:19" x14ac:dyDescent="0.25">
      <c r="A1168" s="20" t="str">
        <f>VLOOKUP('Customer Names'!A1168,'Customer Names'!A1168:A3503,1,FALSE)</f>
        <v>Id1167</v>
      </c>
      <c r="B1168" s="20" t="str">
        <f>VLOOKUP(Table6[[#This Row],[NAME]],Table6[NAME],1,FALSE)</f>
        <v>Samantha</v>
      </c>
      <c r="C1168" s="11">
        <f>VLOOKUP(Table4[[#This Row],[BMI]],Table4[BMI],1,FALSE)</f>
        <v>37.4</v>
      </c>
      <c r="D1168" s="11">
        <f>VLOOKUP(Table4[[#This Row],[HBA1C]],Table4[HBA1C],1,FALSE)</f>
        <v>11.3</v>
      </c>
      <c r="E1168" s="11" t="str">
        <f>VLOOKUP(Table4[[#This Row],[Any Transplants]],Table4[Any Transplants],1,FALSE)</f>
        <v>No</v>
      </c>
      <c r="F1168" s="11" t="str">
        <f>VLOOKUP(Table4[[#This Row],[Cancer history]],Table4[Cancer history],1,FALSE)</f>
        <v>No</v>
      </c>
      <c r="G1168" s="11" t="str">
        <f>VLOOKUP(Table4[[#This Row],[Smoker2]],Table4[Smoker2],1,FALSE)</f>
        <v>NO</v>
      </c>
      <c r="H1168" s="11" t="str">
        <f>VLOOKUP(Table4[[#This Row],[Heart Issues]],Table4[Heart Issues],1,FALSE)</f>
        <v>yes</v>
      </c>
      <c r="I1168" s="11">
        <f>VLOOKUP(Table4[[#This Row],[Number of Major Surgeries]],Table4[Number of Major Surgeries],1,FALSE)</f>
        <v>2</v>
      </c>
      <c r="J1168" s="11" t="str">
        <f>VLOOKUP('Medical Examinations'!M1168,'Medical Examinations'!M1168:M3502,1,FALSE)</f>
        <v>obesity</v>
      </c>
      <c r="K1168" s="11" t="str">
        <f>VLOOKUP('Medical Examinations'!N1168,'Medical Examinations'!N1168:N3502,1,FALSE)</f>
        <v>diabetes</v>
      </c>
      <c r="L1168" s="11" t="str">
        <f>VLOOKUP(Table3[[#This Row],[date of birth]],Table3[date of birth],1,FALSE)</f>
        <v>16-Dec-1970</v>
      </c>
      <c r="M1168" s="11">
        <f>VLOOKUP(Table3[[#This Row],[age]],Table3[age],1,FALSE)</f>
        <v>52</v>
      </c>
      <c r="N1168" s="65">
        <f>VLOOKUP(Table3[[#This Row],[charges2]],Table3[charges2],1,FALSE)</f>
        <v>9625.92</v>
      </c>
      <c r="O1168" s="11" t="str">
        <f>VLOOKUP(Table3[[#This Row],[HOSPITAL TIER2]],Table3[HOSPITAL TIER2],1,FALSE)</f>
        <v>tier - 2</v>
      </c>
      <c r="P1168" s="11" t="str">
        <f>VLOOKUP(Table3[[#This Row],[city tier2]],Table3[city tier2],1,FALSE)</f>
        <v>tier - 3</v>
      </c>
      <c r="Q1168" s="11" t="str">
        <f>VLOOKUP(Table3[[#This Row],[state id2]],Table3[state id2],1,FALSE)</f>
        <v>R1011</v>
      </c>
      <c r="R1168" s="11">
        <f t="shared" si="36"/>
        <v>1.8452754343335691E-3</v>
      </c>
      <c r="S1168" s="11">
        <f t="shared" si="37"/>
        <v>7.826964245704246E-2</v>
      </c>
    </row>
    <row r="1169" spans="1:19" x14ac:dyDescent="0.25">
      <c r="A1169" s="20" t="str">
        <f>VLOOKUP('Customer Names'!A1169,'Customer Names'!A1169:A3504,1,FALSE)</f>
        <v>Id1168</v>
      </c>
      <c r="B1169" s="20" t="str">
        <f>VLOOKUP(Table6[[#This Row],[NAME]],Table6[NAME],1,FALSE)</f>
        <v>.  Nicole R.</v>
      </c>
      <c r="C1169" s="11">
        <f>VLOOKUP(Table4[[#This Row],[BMI]],Table4[BMI],1,FALSE)</f>
        <v>25.75</v>
      </c>
      <c r="D1169" s="11">
        <f>VLOOKUP(Table4[[#This Row],[HBA1C]],Table4[HBA1C],1,FALSE)</f>
        <v>9.23</v>
      </c>
      <c r="E1169" s="11" t="str">
        <f>VLOOKUP(Table4[[#This Row],[Any Transplants]],Table4[Any Transplants],1,FALSE)</f>
        <v>No</v>
      </c>
      <c r="F1169" s="11" t="str">
        <f>VLOOKUP(Table4[[#This Row],[Cancer history]],Table4[Cancer history],1,FALSE)</f>
        <v>No</v>
      </c>
      <c r="G1169" s="11" t="str">
        <f>VLOOKUP(Table4[[#This Row],[Smoker2]],Table4[Smoker2],1,FALSE)</f>
        <v>NO</v>
      </c>
      <c r="H1169" s="11" t="str">
        <f>VLOOKUP(Table4[[#This Row],[Heart Issues]],Table4[Heart Issues],1,FALSE)</f>
        <v>No</v>
      </c>
      <c r="I1169" s="11">
        <f>VLOOKUP(Table4[[#This Row],[Number of Major Surgeries]],Table4[Number of Major Surgeries],1,FALSE)</f>
        <v>0</v>
      </c>
      <c r="J1169" s="11" t="str">
        <f>VLOOKUP('Medical Examinations'!M1169,'Medical Examinations'!M1169:M3503,1,FALSE)</f>
        <v>over weight</v>
      </c>
      <c r="K1169" s="11" t="str">
        <f>VLOOKUP('Medical Examinations'!N1169,'Medical Examinations'!N1169:N3503,1,FALSE)</f>
        <v>diabetes</v>
      </c>
      <c r="L1169" s="11" t="str">
        <f>VLOOKUP(Table3[[#This Row],[date of birth]],Table3[date of birth],1,FALSE)</f>
        <v>23-Jun-1998</v>
      </c>
      <c r="M1169" s="11">
        <f>VLOOKUP(Table3[[#This Row],[age]],Table3[age],1,FALSE)</f>
        <v>24</v>
      </c>
      <c r="N1169" s="65">
        <f>VLOOKUP(Table3[[#This Row],[charges2]],Table3[charges2],1,FALSE)</f>
        <v>9628.7900000000009</v>
      </c>
      <c r="O1169" s="11" t="str">
        <f>VLOOKUP(Table3[[#This Row],[HOSPITAL TIER2]],Table3[HOSPITAL TIER2],1,FALSE)</f>
        <v>tier - 2</v>
      </c>
      <c r="P1169" s="11" t="str">
        <f>VLOOKUP(Table3[[#This Row],[city tier2]],Table3[city tier2],1,FALSE)</f>
        <v>tier - 2</v>
      </c>
      <c r="Q1169" s="11" t="str">
        <f>VLOOKUP(Table3[[#This Row],[state id2]],Table3[state id2],1,FALSE)</f>
        <v>R1026</v>
      </c>
      <c r="R1169" s="11">
        <f t="shared" si="36"/>
        <v>1.2560258812163289E-3</v>
      </c>
      <c r="S1169" s="11">
        <f t="shared" si="37"/>
        <v>7.7339047105599912E-2</v>
      </c>
    </row>
    <row r="1170" spans="1:19" x14ac:dyDescent="0.25">
      <c r="A1170" s="20" t="str">
        <f>VLOOKUP('Customer Names'!A1170,'Customer Names'!A1170:A3505,1,FALSE)</f>
        <v>Id1169</v>
      </c>
      <c r="B1170" s="20" t="str">
        <f>VLOOKUP(Table6[[#This Row],[NAME]],Table6[NAME],1,FALSE)</f>
        <v>David W</v>
      </c>
      <c r="C1170" s="11">
        <f>VLOOKUP(Table4[[#This Row],[BMI]],Table4[BMI],1,FALSE)</f>
        <v>32.299999999999997</v>
      </c>
      <c r="D1170" s="11">
        <f>VLOOKUP(Table4[[#This Row],[HBA1C]],Table4[HBA1C],1,FALSE)</f>
        <v>4.37</v>
      </c>
      <c r="E1170" s="11" t="str">
        <f>VLOOKUP(Table4[[#This Row],[Any Transplants]],Table4[Any Transplants],1,FALSE)</f>
        <v>No</v>
      </c>
      <c r="F1170" s="11" t="str">
        <f>VLOOKUP(Table4[[#This Row],[Cancer history]],Table4[Cancer history],1,FALSE)</f>
        <v>No</v>
      </c>
      <c r="G1170" s="11" t="str">
        <f>VLOOKUP(Table4[[#This Row],[Smoker2]],Table4[Smoker2],1,FALSE)</f>
        <v>NO</v>
      </c>
      <c r="H1170" s="11" t="str">
        <f>VLOOKUP(Table4[[#This Row],[Heart Issues]],Table4[Heart Issues],1,FALSE)</f>
        <v>No</v>
      </c>
      <c r="I1170" s="11">
        <f>VLOOKUP(Table4[[#This Row],[Number of Major Surgeries]],Table4[Number of Major Surgeries],1,FALSE)</f>
        <v>2</v>
      </c>
      <c r="J1170" s="11" t="str">
        <f>VLOOKUP('Medical Examinations'!M1170,'Medical Examinations'!M1170:M3504,1,FALSE)</f>
        <v>obesity</v>
      </c>
      <c r="K1170" s="11" t="str">
        <f>VLOOKUP('Medical Examinations'!N1170,'Medical Examinations'!N1170:N3504,1,FALSE)</f>
        <v>normal</v>
      </c>
      <c r="L1170" s="11" t="str">
        <f>VLOOKUP(Table3[[#This Row],[date of birth]],Table3[date of birth],1,FALSE)</f>
        <v>19-Dec-1979</v>
      </c>
      <c r="M1170" s="11">
        <f>VLOOKUP(Table3[[#This Row],[age]],Table3[age],1,FALSE)</f>
        <v>43</v>
      </c>
      <c r="N1170" s="65">
        <f>VLOOKUP(Table3[[#This Row],[charges2]],Table3[charges2],1,FALSE)</f>
        <v>9630.2999999999993</v>
      </c>
      <c r="O1170" s="11" t="str">
        <f>VLOOKUP(Table3[[#This Row],[HOSPITAL TIER2]],Table3[HOSPITAL TIER2],1,FALSE)</f>
        <v>tier - 2</v>
      </c>
      <c r="P1170" s="11" t="str">
        <f>VLOOKUP(Table3[[#This Row],[city tier2]],Table3[city tier2],1,FALSE)</f>
        <v>tier - 2</v>
      </c>
      <c r="Q1170" s="11" t="str">
        <f>VLOOKUP(Table3[[#This Row],[state id2]],Table3[state id2],1,FALSE)</f>
        <v>R1021</v>
      </c>
      <c r="R1170" s="11">
        <f t="shared" si="36"/>
        <v>8.7507302268823495E-4</v>
      </c>
      <c r="S1170" s="11">
        <f t="shared" si="37"/>
        <v>7.9607532516270535E-2</v>
      </c>
    </row>
    <row r="1171" spans="1:19" x14ac:dyDescent="0.25">
      <c r="A1171" s="20" t="str">
        <f>VLOOKUP('Customer Names'!A1171,'Customer Names'!A1171:A3506,1,FALSE)</f>
        <v>Id1170</v>
      </c>
      <c r="B1171" s="20" t="str">
        <f>VLOOKUP(Table6[[#This Row],[NAME]],Table6[NAME],1,FALSE)</f>
        <v>Grant</v>
      </c>
      <c r="C1171" s="11">
        <f>VLOOKUP(Table4[[#This Row],[BMI]],Table4[BMI],1,FALSE)</f>
        <v>28.61</v>
      </c>
      <c r="D1171" s="11">
        <f>VLOOKUP(Table4[[#This Row],[HBA1C]],Table4[HBA1C],1,FALSE)</f>
        <v>5.76</v>
      </c>
      <c r="E1171" s="11" t="str">
        <f>VLOOKUP(Table4[[#This Row],[Any Transplants]],Table4[Any Transplants],1,FALSE)</f>
        <v>No</v>
      </c>
      <c r="F1171" s="11" t="str">
        <f>VLOOKUP(Table4[[#This Row],[Cancer history]],Table4[Cancer history],1,FALSE)</f>
        <v>Yes</v>
      </c>
      <c r="G1171" s="11" t="str">
        <f>VLOOKUP(Table4[[#This Row],[Smoker2]],Table4[Smoker2],1,FALSE)</f>
        <v>NO</v>
      </c>
      <c r="H1171" s="11" t="str">
        <f>VLOOKUP(Table4[[#This Row],[Heart Issues]],Table4[Heart Issues],1,FALSE)</f>
        <v>No</v>
      </c>
      <c r="I1171" s="11">
        <f>VLOOKUP(Table4[[#This Row],[Number of Major Surgeries]],Table4[Number of Major Surgeries],1,FALSE)</f>
        <v>1</v>
      </c>
      <c r="J1171" s="11" t="str">
        <f>VLOOKUP('Medical Examinations'!M1171,'Medical Examinations'!M1171:M3505,1,FALSE)</f>
        <v>over weight</v>
      </c>
      <c r="K1171" s="11" t="str">
        <f>VLOOKUP('Medical Examinations'!N1171,'Medical Examinations'!N1171:N3505,1,FALSE)</f>
        <v>prediabetes</v>
      </c>
      <c r="L1171" s="11" t="str">
        <f>VLOOKUP(Table3[[#This Row],[date of birth]],Table3[date of birth],1,FALSE)</f>
        <v>23-Oct-1972</v>
      </c>
      <c r="M1171" s="11">
        <f>VLOOKUP(Table3[[#This Row],[age]],Table3[age],1,FALSE)</f>
        <v>50</v>
      </c>
      <c r="N1171" s="65">
        <f>VLOOKUP(Table3[[#This Row],[charges2]],Table3[charges2],1,FALSE)</f>
        <v>9630.4</v>
      </c>
      <c r="O1171" s="11" t="str">
        <f>VLOOKUP(Table3[[#This Row],[HOSPITAL TIER2]],Table3[HOSPITAL TIER2],1,FALSE)</f>
        <v>tier - 2</v>
      </c>
      <c r="P1171" s="11" t="str">
        <f>VLOOKUP(Table3[[#This Row],[city tier2]],Table3[city tier2],1,FALSE)</f>
        <v>tier - 2</v>
      </c>
      <c r="Q1171" s="11" t="str">
        <f>VLOOKUP(Table3[[#This Row],[state id2]],Table3[state id2],1,FALSE)</f>
        <v>R1011</v>
      </c>
      <c r="R1171" s="11">
        <f t="shared" si="36"/>
        <v>9.5989979455021269E-4</v>
      </c>
      <c r="S1171" s="11">
        <f t="shared" si="37"/>
        <v>7.9511438051622224E-2</v>
      </c>
    </row>
    <row r="1172" spans="1:19" x14ac:dyDescent="0.25">
      <c r="A1172" s="20" t="str">
        <f>VLOOKUP('Customer Names'!A1172,'Customer Names'!A1172:A3507,1,FALSE)</f>
        <v>Id1171</v>
      </c>
      <c r="B1172" s="20" t="str">
        <f>VLOOKUP(Table6[[#This Row],[NAME]],Table6[NAME],1,FALSE)</f>
        <v>.  Sophia</v>
      </c>
      <c r="C1172" s="11">
        <f>VLOOKUP(Table4[[#This Row],[BMI]],Table4[BMI],1,FALSE)</f>
        <v>45.41</v>
      </c>
      <c r="D1172" s="11">
        <f>VLOOKUP(Table4[[#This Row],[HBA1C]],Table4[HBA1C],1,FALSE)</f>
        <v>4.96</v>
      </c>
      <c r="E1172" s="11" t="str">
        <f>VLOOKUP(Table4[[#This Row],[Any Transplants]],Table4[Any Transplants],1,FALSE)</f>
        <v>No</v>
      </c>
      <c r="F1172" s="11" t="str">
        <f>VLOOKUP(Table4[[#This Row],[Cancer history]],Table4[Cancer history],1,FALSE)</f>
        <v>No</v>
      </c>
      <c r="G1172" s="11" t="str">
        <f>VLOOKUP(Table4[[#This Row],[Smoker2]],Table4[Smoker2],1,FALSE)</f>
        <v>NO</v>
      </c>
      <c r="H1172" s="11" t="str">
        <f>VLOOKUP(Table4[[#This Row],[Heart Issues]],Table4[Heart Issues],1,FALSE)</f>
        <v>No</v>
      </c>
      <c r="I1172" s="11">
        <f>VLOOKUP(Table4[[#This Row],[Number of Major Surgeries]],Table4[Number of Major Surgeries],1,FALSE)</f>
        <v>1</v>
      </c>
      <c r="J1172" s="11" t="str">
        <f>VLOOKUP('Medical Examinations'!M1172,'Medical Examinations'!M1172:M3506,1,FALSE)</f>
        <v>obesity</v>
      </c>
      <c r="K1172" s="11" t="str">
        <f>VLOOKUP('Medical Examinations'!N1172,'Medical Examinations'!N1172:N3506,1,FALSE)</f>
        <v>normal</v>
      </c>
      <c r="L1172" s="11" t="str">
        <f>VLOOKUP(Table3[[#This Row],[date of birth]],Table3[date of birth],1,FALSE)</f>
        <v>22-Jun-1968</v>
      </c>
      <c r="M1172" s="11">
        <f>VLOOKUP(Table3[[#This Row],[age]],Table3[age],1,FALSE)</f>
        <v>54</v>
      </c>
      <c r="N1172" s="65">
        <f>VLOOKUP(Table3[[#This Row],[charges2]],Table3[charges2],1,FALSE)</f>
        <v>9630.91</v>
      </c>
      <c r="O1172" s="11" t="str">
        <f>VLOOKUP(Table3[[#This Row],[HOSPITAL TIER2]],Table3[HOSPITAL TIER2],1,FALSE)</f>
        <v>tier - 3</v>
      </c>
      <c r="P1172" s="11" t="str">
        <f>VLOOKUP(Table3[[#This Row],[city tier2]],Table3[city tier2],1,FALSE)</f>
        <v>tier - 2</v>
      </c>
      <c r="Q1172" s="11" t="str">
        <f>VLOOKUP(Table3[[#This Row],[state id2]],Table3[state id2],1,FALSE)</f>
        <v>R1013</v>
      </c>
      <c r="R1172" s="11">
        <f t="shared" si="36"/>
        <v>9.2386708828876419E-4</v>
      </c>
      <c r="S1172" s="11">
        <f t="shared" si="37"/>
        <v>7.9583874285305695E-2</v>
      </c>
    </row>
    <row r="1173" spans="1:19" x14ac:dyDescent="0.25">
      <c r="A1173" s="20" t="str">
        <f>VLOOKUP('Customer Names'!A1173,'Customer Names'!A1173:A3508,1,FALSE)</f>
        <v>Id1172</v>
      </c>
      <c r="B1173" s="20" t="str">
        <f>VLOOKUP(Table6[[#This Row],[NAME]],Table6[NAME],1,FALSE)</f>
        <v>Christina</v>
      </c>
      <c r="C1173" s="11">
        <f>VLOOKUP(Table4[[#This Row],[BMI]],Table4[BMI],1,FALSE)</f>
        <v>31.2</v>
      </c>
      <c r="D1173" s="11">
        <f>VLOOKUP(Table4[[#This Row],[HBA1C]],Table4[HBA1C],1,FALSE)</f>
        <v>11.04</v>
      </c>
      <c r="E1173" s="11" t="str">
        <f>VLOOKUP(Table4[[#This Row],[Any Transplants]],Table4[Any Transplants],1,FALSE)</f>
        <v>No</v>
      </c>
      <c r="F1173" s="11" t="str">
        <f>VLOOKUP(Table4[[#This Row],[Cancer history]],Table4[Cancer history],1,FALSE)</f>
        <v>No</v>
      </c>
      <c r="G1173" s="11" t="str">
        <f>VLOOKUP(Table4[[#This Row],[Smoker2]],Table4[Smoker2],1,FALSE)</f>
        <v>NO</v>
      </c>
      <c r="H1173" s="11" t="str">
        <f>VLOOKUP(Table4[[#This Row],[Heart Issues]],Table4[Heart Issues],1,FALSE)</f>
        <v>yes</v>
      </c>
      <c r="I1173" s="11">
        <f>VLOOKUP(Table4[[#This Row],[Number of Major Surgeries]],Table4[Number of Major Surgeries],1,FALSE)</f>
        <v>2</v>
      </c>
      <c r="J1173" s="11" t="str">
        <f>VLOOKUP('Medical Examinations'!M1173,'Medical Examinations'!M1173:M3507,1,FALSE)</f>
        <v>obesity</v>
      </c>
      <c r="K1173" s="11" t="str">
        <f>VLOOKUP('Medical Examinations'!N1173,'Medical Examinations'!N1173:N3507,1,FALSE)</f>
        <v>diabetes</v>
      </c>
      <c r="L1173" s="11" t="str">
        <f>VLOOKUP(Table3[[#This Row],[date of birth]],Table3[date of birth],1,FALSE)</f>
        <v>30-Sep-1970</v>
      </c>
      <c r="M1173" s="11">
        <f>VLOOKUP(Table3[[#This Row],[age]],Table3[age],1,FALSE)</f>
        <v>52</v>
      </c>
      <c r="N1173" s="65">
        <f>VLOOKUP(Table3[[#This Row],[charges2]],Table3[charges2],1,FALSE)</f>
        <v>9634.5400000000009</v>
      </c>
      <c r="O1173" s="11" t="str">
        <f>VLOOKUP(Table3[[#This Row],[HOSPITAL TIER2]],Table3[HOSPITAL TIER2],1,FALSE)</f>
        <v>tier - 2</v>
      </c>
      <c r="P1173" s="11" t="str">
        <f>VLOOKUP(Table3[[#This Row],[city tier2]],Table3[city tier2],1,FALSE)</f>
        <v>tier - 2</v>
      </c>
      <c r="Q1173" s="11" t="str">
        <f>VLOOKUP(Table3[[#This Row],[state id2]],Table3[state id2],1,FALSE)</f>
        <v>R1011</v>
      </c>
      <c r="R1173" s="11">
        <f t="shared" si="36"/>
        <v>-4.7574730798580661E-4</v>
      </c>
      <c r="S1173" s="11">
        <f t="shared" si="37"/>
        <v>7.996542913099991E-2</v>
      </c>
    </row>
    <row r="1174" spans="1:19" x14ac:dyDescent="0.25">
      <c r="A1174" s="20" t="str">
        <f>VLOOKUP('Customer Names'!A1174,'Customer Names'!A1174:A3509,1,FALSE)</f>
        <v>Id1173</v>
      </c>
      <c r="B1174" s="20" t="str">
        <f>VLOOKUP(Table6[[#This Row],[NAME]],Table6[NAME],1,FALSE)</f>
        <v>Sam L.</v>
      </c>
      <c r="C1174" s="11">
        <f>VLOOKUP(Table4[[#This Row],[BMI]],Table4[BMI],1,FALSE)</f>
        <v>29.83</v>
      </c>
      <c r="D1174" s="11">
        <f>VLOOKUP(Table4[[#This Row],[HBA1C]],Table4[HBA1C],1,FALSE)</f>
        <v>7.81</v>
      </c>
      <c r="E1174" s="11" t="str">
        <f>VLOOKUP(Table4[[#This Row],[Any Transplants]],Table4[Any Transplants],1,FALSE)</f>
        <v>No</v>
      </c>
      <c r="F1174" s="11" t="str">
        <f>VLOOKUP(Table4[[#This Row],[Cancer history]],Table4[Cancer history],1,FALSE)</f>
        <v>No</v>
      </c>
      <c r="G1174" s="11" t="str">
        <f>VLOOKUP(Table4[[#This Row],[Smoker2]],Table4[Smoker2],1,FALSE)</f>
        <v>NO</v>
      </c>
      <c r="H1174" s="11" t="str">
        <f>VLOOKUP(Table4[[#This Row],[Heart Issues]],Table4[Heart Issues],1,FALSE)</f>
        <v>yes</v>
      </c>
      <c r="I1174" s="11">
        <f>VLOOKUP(Table4[[#This Row],[Number of Major Surgeries]],Table4[Number of Major Surgeries],1,FALSE)</f>
        <v>1</v>
      </c>
      <c r="J1174" s="11" t="str">
        <f>VLOOKUP('Medical Examinations'!M1174,'Medical Examinations'!M1174:M3508,1,FALSE)</f>
        <v>over weight</v>
      </c>
      <c r="K1174" s="11" t="str">
        <f>VLOOKUP('Medical Examinations'!N1174,'Medical Examinations'!N1174:N3508,1,FALSE)</f>
        <v>diabetes</v>
      </c>
      <c r="L1174" s="11" t="str">
        <f>VLOOKUP(Table3[[#This Row],[date of birth]],Table3[date of birth],1,FALSE)</f>
        <v>19-Jul-1971</v>
      </c>
      <c r="M1174" s="11">
        <f>VLOOKUP(Table3[[#This Row],[age]],Table3[age],1,FALSE)</f>
        <v>51</v>
      </c>
      <c r="N1174" s="65">
        <f>VLOOKUP(Table3[[#This Row],[charges2]],Table3[charges2],1,FALSE)</f>
        <v>9644.25</v>
      </c>
      <c r="O1174" s="11" t="str">
        <f>VLOOKUP(Table3[[#This Row],[HOSPITAL TIER2]],Table3[HOSPITAL TIER2],1,FALSE)</f>
        <v>tier - 2</v>
      </c>
      <c r="P1174" s="11" t="str">
        <f>VLOOKUP(Table3[[#This Row],[city tier2]],Table3[city tier2],1,FALSE)</f>
        <v>tier - 1</v>
      </c>
      <c r="Q1174" s="11" t="str">
        <f>VLOOKUP(Table3[[#This Row],[state id2]],Table3[state id2],1,FALSE)</f>
        <v>R1012</v>
      </c>
      <c r="R1174" s="11">
        <f t="shared" si="36"/>
        <v>-6.8781239023609181E-4</v>
      </c>
      <c r="S1174" s="11">
        <f t="shared" si="37"/>
        <v>7.9071980879940759E-2</v>
      </c>
    </row>
    <row r="1175" spans="1:19" x14ac:dyDescent="0.25">
      <c r="A1175" s="20" t="str">
        <f>VLOOKUP('Customer Names'!A1175,'Customer Names'!A1175:A3510,1,FALSE)</f>
        <v>Id1174</v>
      </c>
      <c r="B1175" s="20" t="str">
        <f>VLOOKUP(Table6[[#This Row],[NAME]],Table6[NAME],1,FALSE)</f>
        <v>.  Haley R.</v>
      </c>
      <c r="C1175" s="11">
        <f>VLOOKUP(Table4[[#This Row],[BMI]],Table4[BMI],1,FALSE)</f>
        <v>29.06</v>
      </c>
      <c r="D1175" s="11">
        <f>VLOOKUP(Table4[[#This Row],[HBA1C]],Table4[HBA1C],1,FALSE)</f>
        <v>4.55</v>
      </c>
      <c r="E1175" s="11" t="str">
        <f>VLOOKUP(Table4[[#This Row],[Any Transplants]],Table4[Any Transplants],1,FALSE)</f>
        <v>No</v>
      </c>
      <c r="F1175" s="11" t="str">
        <f>VLOOKUP(Table4[[#This Row],[Cancer history]],Table4[Cancer history],1,FALSE)</f>
        <v>No</v>
      </c>
      <c r="G1175" s="11" t="str">
        <f>VLOOKUP(Table4[[#This Row],[Smoker2]],Table4[Smoker2],1,FALSE)</f>
        <v>NO</v>
      </c>
      <c r="H1175" s="11" t="str">
        <f>VLOOKUP(Table4[[#This Row],[Heart Issues]],Table4[Heart Issues],1,FALSE)</f>
        <v>No</v>
      </c>
      <c r="I1175" s="11">
        <f>VLOOKUP(Table4[[#This Row],[Number of Major Surgeries]],Table4[Number of Major Surgeries],1,FALSE)</f>
        <v>0</v>
      </c>
      <c r="J1175" s="11" t="str">
        <f>VLOOKUP('Medical Examinations'!M1175,'Medical Examinations'!M1175:M3509,1,FALSE)</f>
        <v>over weight</v>
      </c>
      <c r="K1175" s="11" t="str">
        <f>VLOOKUP('Medical Examinations'!N1175,'Medical Examinations'!N1175:N3509,1,FALSE)</f>
        <v>normal</v>
      </c>
      <c r="L1175" s="11" t="str">
        <f>VLOOKUP(Table3[[#This Row],[date of birth]],Table3[date of birth],1,FALSE)</f>
        <v>8-Jul-1974</v>
      </c>
      <c r="M1175" s="11">
        <f>VLOOKUP(Table3[[#This Row],[age]],Table3[age],1,FALSE)</f>
        <v>48</v>
      </c>
      <c r="N1175" s="65">
        <f>VLOOKUP(Table3[[#This Row],[charges2]],Table3[charges2],1,FALSE)</f>
        <v>9653.81</v>
      </c>
      <c r="O1175" s="11" t="str">
        <f>VLOOKUP(Table3[[#This Row],[HOSPITAL TIER2]],Table3[HOSPITAL TIER2],1,FALSE)</f>
        <v>tier - 2</v>
      </c>
      <c r="P1175" s="11" t="str">
        <f>VLOOKUP(Table3[[#This Row],[city tier2]],Table3[city tier2],1,FALSE)</f>
        <v>tier - 2</v>
      </c>
      <c r="Q1175" s="11" t="str">
        <f>VLOOKUP(Table3[[#This Row],[state id2]],Table3[state id2],1,FALSE)</f>
        <v>R1011</v>
      </c>
      <c r="R1175" s="11">
        <f t="shared" si="36"/>
        <v>-7.9711077940785332E-4</v>
      </c>
      <c r="S1175" s="11">
        <f t="shared" si="37"/>
        <v>7.8783525381332126E-2</v>
      </c>
    </row>
    <row r="1176" spans="1:19" x14ac:dyDescent="0.25">
      <c r="A1176" s="20" t="str">
        <f>VLOOKUP('Customer Names'!A1176,'Customer Names'!A1176:A3511,1,FALSE)</f>
        <v>Id1175</v>
      </c>
      <c r="B1176" s="20" t="str">
        <f>VLOOKUP(Table6[[#This Row],[NAME]],Table6[NAME],1,FALSE)</f>
        <v>Ethan</v>
      </c>
      <c r="C1176" s="11">
        <f>VLOOKUP(Table4[[#This Row],[BMI]],Table4[BMI],1,FALSE)</f>
        <v>27.454999999999998</v>
      </c>
      <c r="D1176" s="11">
        <f>VLOOKUP(Table4[[#This Row],[HBA1C]],Table4[HBA1C],1,FALSE)</f>
        <v>6.13</v>
      </c>
      <c r="E1176" s="11" t="str">
        <f>VLOOKUP(Table4[[#This Row],[Any Transplants]],Table4[Any Transplants],1,FALSE)</f>
        <v>No</v>
      </c>
      <c r="F1176" s="11" t="str">
        <f>VLOOKUP(Table4[[#This Row],[Cancer history]],Table4[Cancer history],1,FALSE)</f>
        <v>No</v>
      </c>
      <c r="G1176" s="11" t="str">
        <f>VLOOKUP(Table4[[#This Row],[Smoker2]],Table4[Smoker2],1,FALSE)</f>
        <v>NO</v>
      </c>
      <c r="H1176" s="11" t="str">
        <f>VLOOKUP(Table4[[#This Row],[Heart Issues]],Table4[Heart Issues],1,FALSE)</f>
        <v>No</v>
      </c>
      <c r="I1176" s="11">
        <f>VLOOKUP(Table4[[#This Row],[Number of Major Surgeries]],Table4[Number of Major Surgeries],1,FALSE)</f>
        <v>2</v>
      </c>
      <c r="J1176" s="11" t="str">
        <f>VLOOKUP('Medical Examinations'!M1176,'Medical Examinations'!M1176:M3510,1,FALSE)</f>
        <v>over weight</v>
      </c>
      <c r="K1176" s="11" t="str">
        <f>VLOOKUP('Medical Examinations'!N1176,'Medical Examinations'!N1176:N3510,1,FALSE)</f>
        <v>prediabetes</v>
      </c>
      <c r="L1176" s="11" t="str">
        <f>VLOOKUP(Table3[[#This Row],[date of birth]],Table3[date of birth],1,FALSE)</f>
        <v>8-Aug-1981</v>
      </c>
      <c r="M1176" s="11">
        <f>VLOOKUP(Table3[[#This Row],[age]],Table3[age],1,FALSE)</f>
        <v>41</v>
      </c>
      <c r="N1176" s="65">
        <f>VLOOKUP(Table3[[#This Row],[charges2]],Table3[charges2],1,FALSE)</f>
        <v>9664.34</v>
      </c>
      <c r="O1176" s="11" t="str">
        <f>VLOOKUP(Table3[[#This Row],[HOSPITAL TIER2]],Table3[HOSPITAL TIER2],1,FALSE)</f>
        <v>tier - 2</v>
      </c>
      <c r="P1176" s="11" t="str">
        <f>VLOOKUP(Table3[[#This Row],[city tier2]],Table3[city tier2],1,FALSE)</f>
        <v>tier - 3</v>
      </c>
      <c r="Q1176" s="11" t="str">
        <f>VLOOKUP(Table3[[#This Row],[state id2]],Table3[state id2],1,FALSE)</f>
        <v>R1011</v>
      </c>
      <c r="R1176" s="11">
        <f t="shared" si="36"/>
        <v>-8.3098862709478155E-4</v>
      </c>
      <c r="S1176" s="11">
        <f t="shared" si="37"/>
        <v>7.8961862176667966E-2</v>
      </c>
    </row>
    <row r="1177" spans="1:19" x14ac:dyDescent="0.25">
      <c r="A1177" s="20" t="str">
        <f>VLOOKUP('Customer Names'!A1177,'Customer Names'!A1177:A3512,1,FALSE)</f>
        <v>Id1176</v>
      </c>
      <c r="B1177" s="20" t="str">
        <f>VLOOKUP(Table6[[#This Row],[NAME]],Table6[NAME],1,FALSE)</f>
        <v>Andrew W</v>
      </c>
      <c r="C1177" s="11">
        <f>VLOOKUP(Table4[[#This Row],[BMI]],Table4[BMI],1,FALSE)</f>
        <v>23.01</v>
      </c>
      <c r="D1177" s="11">
        <f>VLOOKUP(Table4[[#This Row],[HBA1C]],Table4[HBA1C],1,FALSE)</f>
        <v>6.04</v>
      </c>
      <c r="E1177" s="11" t="str">
        <f>VLOOKUP(Table4[[#This Row],[Any Transplants]],Table4[Any Transplants],1,FALSE)</f>
        <v>No</v>
      </c>
      <c r="F1177" s="11" t="str">
        <f>VLOOKUP(Table4[[#This Row],[Cancer history]],Table4[Cancer history],1,FALSE)</f>
        <v>No</v>
      </c>
      <c r="G1177" s="11" t="str">
        <f>VLOOKUP(Table4[[#This Row],[Smoker2]],Table4[Smoker2],1,FALSE)</f>
        <v>NO</v>
      </c>
      <c r="H1177" s="11" t="str">
        <f>VLOOKUP(Table4[[#This Row],[Heart Issues]],Table4[Heart Issues],1,FALSE)</f>
        <v>yes</v>
      </c>
      <c r="I1177" s="11">
        <f>VLOOKUP(Table4[[#This Row],[Number of Major Surgeries]],Table4[Number of Major Surgeries],1,FALSE)</f>
        <v>1</v>
      </c>
      <c r="J1177" s="11" t="str">
        <f>VLOOKUP('Medical Examinations'!M1177,'Medical Examinations'!M1177:M3511,1,FALSE)</f>
        <v>normal weight</v>
      </c>
      <c r="K1177" s="11" t="str">
        <f>VLOOKUP('Medical Examinations'!N1177,'Medical Examinations'!N1177:N3511,1,FALSE)</f>
        <v>prediabetes</v>
      </c>
      <c r="L1177" s="11" t="str">
        <f>VLOOKUP(Table3[[#This Row],[date of birth]],Table3[date of birth],1,FALSE)</f>
        <v>16-Sep-1966</v>
      </c>
      <c r="M1177" s="11">
        <f>VLOOKUP(Table3[[#This Row],[age]],Table3[age],1,FALSE)</f>
        <v>56</v>
      </c>
      <c r="N1177" s="65">
        <f>VLOOKUP(Table3[[#This Row],[charges2]],Table3[charges2],1,FALSE)</f>
        <v>9684.2900000000009</v>
      </c>
      <c r="O1177" s="11" t="str">
        <f>VLOOKUP(Table3[[#This Row],[HOSPITAL TIER2]],Table3[HOSPITAL TIER2],1,FALSE)</f>
        <v>tier - 3</v>
      </c>
      <c r="P1177" s="11" t="str">
        <f>VLOOKUP(Table3[[#This Row],[city tier2]],Table3[city tier2],1,FALSE)</f>
        <v>tier - 2</v>
      </c>
      <c r="Q1177" s="11" t="str">
        <f>VLOOKUP(Table3[[#This Row],[state id2]],Table3[state id2],1,FALSE)</f>
        <v>R1013</v>
      </c>
      <c r="R1177" s="11">
        <f t="shared" si="36"/>
        <v>-8.4218881683642631E-4</v>
      </c>
      <c r="S1177" s="11">
        <f t="shared" si="37"/>
        <v>7.8959801504733612E-2</v>
      </c>
    </row>
    <row r="1178" spans="1:19" x14ac:dyDescent="0.25">
      <c r="A1178" s="20" t="str">
        <f>VLOOKUP('Customer Names'!A1178,'Customer Names'!A1178:A3513,1,FALSE)</f>
        <v>Id1177</v>
      </c>
      <c r="B1178" s="20" t="str">
        <f>VLOOKUP(Table6[[#This Row],[NAME]],Table6[NAME],1,FALSE)</f>
        <v>Mark G</v>
      </c>
      <c r="C1178" s="11">
        <f>VLOOKUP(Table4[[#This Row],[BMI]],Table4[BMI],1,FALSE)</f>
        <v>31.39</v>
      </c>
      <c r="D1178" s="11">
        <f>VLOOKUP(Table4[[#This Row],[HBA1C]],Table4[HBA1C],1,FALSE)</f>
        <v>8.85</v>
      </c>
      <c r="E1178" s="11" t="str">
        <f>VLOOKUP(Table4[[#This Row],[Any Transplants]],Table4[Any Transplants],1,FALSE)</f>
        <v>No</v>
      </c>
      <c r="F1178" s="11" t="str">
        <f>VLOOKUP(Table4[[#This Row],[Cancer history]],Table4[Cancer history],1,FALSE)</f>
        <v>No</v>
      </c>
      <c r="G1178" s="11" t="str">
        <f>VLOOKUP(Table4[[#This Row],[Smoker2]],Table4[Smoker2],1,FALSE)</f>
        <v>NO</v>
      </c>
      <c r="H1178" s="11" t="str">
        <f>VLOOKUP(Table4[[#This Row],[Heart Issues]],Table4[Heart Issues],1,FALSE)</f>
        <v>yes</v>
      </c>
      <c r="I1178" s="11">
        <f>VLOOKUP(Table4[[#This Row],[Number of Major Surgeries]],Table4[Number of Major Surgeries],1,FALSE)</f>
        <v>0</v>
      </c>
      <c r="J1178" s="11" t="str">
        <f>VLOOKUP('Medical Examinations'!M1178,'Medical Examinations'!M1178:M3512,1,FALSE)</f>
        <v>obesity</v>
      </c>
      <c r="K1178" s="11" t="str">
        <f>VLOOKUP('Medical Examinations'!N1178,'Medical Examinations'!N1178:N3512,1,FALSE)</f>
        <v>diabetes</v>
      </c>
      <c r="L1178" s="11" t="str">
        <f>VLOOKUP(Table3[[#This Row],[date of birth]],Table3[date of birth],1,FALSE)</f>
        <v>7-Nov-1964</v>
      </c>
      <c r="M1178" s="11">
        <f>VLOOKUP(Table3[[#This Row],[age]],Table3[age],1,FALSE)</f>
        <v>58</v>
      </c>
      <c r="N1178" s="65">
        <f>VLOOKUP(Table3[[#This Row],[charges2]],Table3[charges2],1,FALSE)</f>
        <v>9698.42</v>
      </c>
      <c r="O1178" s="11" t="str">
        <f>VLOOKUP(Table3[[#This Row],[HOSPITAL TIER2]],Table3[HOSPITAL TIER2],1,FALSE)</f>
        <v>tier - 3</v>
      </c>
      <c r="P1178" s="11" t="str">
        <f>VLOOKUP(Table3[[#This Row],[city tier2]],Table3[city tier2],1,FALSE)</f>
        <v>tier - 3</v>
      </c>
      <c r="Q1178" s="11" t="str">
        <f>VLOOKUP(Table3[[#This Row],[state id2]],Table3[state id2],1,FALSE)</f>
        <v>R1013</v>
      </c>
      <c r="R1178" s="11">
        <f t="shared" si="36"/>
        <v>-3.7860659439466795E-4</v>
      </c>
      <c r="S1178" s="11">
        <f t="shared" si="37"/>
        <v>7.9030896132636863E-2</v>
      </c>
    </row>
    <row r="1179" spans="1:19" x14ac:dyDescent="0.25">
      <c r="A1179" s="20" t="str">
        <f>VLOOKUP('Customer Names'!A1179,'Customer Names'!A1179:A3514,1,FALSE)</f>
        <v>Id1178</v>
      </c>
      <c r="B1179" s="20" t="str">
        <f>VLOOKUP(Table6[[#This Row],[NAME]],Table6[NAME],1,FALSE)</f>
        <v>Kasey E.</v>
      </c>
      <c r="C1179" s="11">
        <f>VLOOKUP(Table4[[#This Row],[BMI]],Table4[BMI],1,FALSE)</f>
        <v>34.770000000000003</v>
      </c>
      <c r="D1179" s="11">
        <f>VLOOKUP(Table4[[#This Row],[HBA1C]],Table4[HBA1C],1,FALSE)</f>
        <v>10.54</v>
      </c>
      <c r="E1179" s="11" t="str">
        <f>VLOOKUP(Table4[[#This Row],[Any Transplants]],Table4[Any Transplants],1,FALSE)</f>
        <v>No</v>
      </c>
      <c r="F1179" s="11" t="str">
        <f>VLOOKUP(Table4[[#This Row],[Cancer history]],Table4[Cancer history],1,FALSE)</f>
        <v>No</v>
      </c>
      <c r="G1179" s="11" t="str">
        <f>VLOOKUP(Table4[[#This Row],[Smoker2]],Table4[Smoker2],1,FALSE)</f>
        <v>NO</v>
      </c>
      <c r="H1179" s="11" t="str">
        <f>VLOOKUP(Table4[[#This Row],[Heart Issues]],Table4[Heart Issues],1,FALSE)</f>
        <v>No</v>
      </c>
      <c r="I1179" s="11">
        <f>VLOOKUP(Table4[[#This Row],[Number of Major Surgeries]],Table4[Number of Major Surgeries],1,FALSE)</f>
        <v>2</v>
      </c>
      <c r="J1179" s="11" t="str">
        <f>VLOOKUP('Medical Examinations'!M1179,'Medical Examinations'!M1179:M3513,1,FALSE)</f>
        <v>obesity</v>
      </c>
      <c r="K1179" s="11" t="str">
        <f>VLOOKUP('Medical Examinations'!N1179,'Medical Examinations'!N1179:N3513,1,FALSE)</f>
        <v>diabetes</v>
      </c>
      <c r="L1179" s="11" t="str">
        <f>VLOOKUP(Table3[[#This Row],[date of birth]],Table3[date of birth],1,FALSE)</f>
        <v>19-Sep-1977</v>
      </c>
      <c r="M1179" s="11">
        <f>VLOOKUP(Table3[[#This Row],[age]],Table3[age],1,FALSE)</f>
        <v>45</v>
      </c>
      <c r="N1179" s="65">
        <f>VLOOKUP(Table3[[#This Row],[charges2]],Table3[charges2],1,FALSE)</f>
        <v>9704.67</v>
      </c>
      <c r="O1179" s="11" t="str">
        <f>VLOOKUP(Table3[[#This Row],[HOSPITAL TIER2]],Table3[HOSPITAL TIER2],1,FALSE)</f>
        <v>tier - 2</v>
      </c>
      <c r="P1179" s="11" t="str">
        <f>VLOOKUP(Table3[[#This Row],[city tier2]],Table3[city tier2],1,FALSE)</f>
        <v>tier - 3</v>
      </c>
      <c r="Q1179" s="11" t="str">
        <f>VLOOKUP(Table3[[#This Row],[state id2]],Table3[state id2],1,FALSE)</f>
        <v>R1024</v>
      </c>
      <c r="R1179" s="11">
        <f t="shared" si="36"/>
        <v>-7.9817421961846926E-4</v>
      </c>
      <c r="S1179" s="11">
        <f t="shared" si="37"/>
        <v>7.7986624017281445E-2</v>
      </c>
    </row>
    <row r="1180" spans="1:19" x14ac:dyDescent="0.25">
      <c r="A1180" s="20" t="str">
        <f>VLOOKUP('Customer Names'!A1180,'Customer Names'!A1180:A3515,1,FALSE)</f>
        <v>Id1179</v>
      </c>
      <c r="B1180" s="20" t="str">
        <f>VLOOKUP(Table6[[#This Row],[NAME]],Table6[NAME],1,FALSE)</f>
        <v>Jeff</v>
      </c>
      <c r="C1180" s="11">
        <f>VLOOKUP(Table4[[#This Row],[BMI]],Table4[BMI],1,FALSE)</f>
        <v>24.48</v>
      </c>
      <c r="D1180" s="11">
        <f>VLOOKUP(Table4[[#This Row],[HBA1C]],Table4[HBA1C],1,FALSE)</f>
        <v>4.37</v>
      </c>
      <c r="E1180" s="11" t="str">
        <f>VLOOKUP(Table4[[#This Row],[Any Transplants]],Table4[Any Transplants],1,FALSE)</f>
        <v>No</v>
      </c>
      <c r="F1180" s="11" t="str">
        <f>VLOOKUP(Table4[[#This Row],[Cancer history]],Table4[Cancer history],1,FALSE)</f>
        <v>No</v>
      </c>
      <c r="G1180" s="11" t="str">
        <f>VLOOKUP(Table4[[#This Row],[Smoker2]],Table4[Smoker2],1,FALSE)</f>
        <v>NO</v>
      </c>
      <c r="H1180" s="11" t="str">
        <f>VLOOKUP(Table4[[#This Row],[Heart Issues]],Table4[Heart Issues],1,FALSE)</f>
        <v>yes</v>
      </c>
      <c r="I1180" s="11">
        <f>VLOOKUP(Table4[[#This Row],[Number of Major Surgeries]],Table4[Number of Major Surgeries],1,FALSE)</f>
        <v>2</v>
      </c>
      <c r="J1180" s="11" t="str">
        <f>VLOOKUP('Medical Examinations'!M1180,'Medical Examinations'!M1180:M3514,1,FALSE)</f>
        <v>normal weight</v>
      </c>
      <c r="K1180" s="11" t="str">
        <f>VLOOKUP('Medical Examinations'!N1180,'Medical Examinations'!N1180:N3514,1,FALSE)</f>
        <v>normal</v>
      </c>
      <c r="L1180" s="11" t="str">
        <f>VLOOKUP(Table3[[#This Row],[date of birth]],Table3[date of birth],1,FALSE)</f>
        <v>10-Jul-1972</v>
      </c>
      <c r="M1180" s="11">
        <f>VLOOKUP(Table3[[#This Row],[age]],Table3[age],1,FALSE)</f>
        <v>50</v>
      </c>
      <c r="N1180" s="65">
        <f>VLOOKUP(Table3[[#This Row],[charges2]],Table3[charges2],1,FALSE)</f>
        <v>9710.7099999999991</v>
      </c>
      <c r="O1180" s="11" t="str">
        <f>VLOOKUP(Table3[[#This Row],[HOSPITAL TIER2]],Table3[HOSPITAL TIER2],1,FALSE)</f>
        <v>tier - 2</v>
      </c>
      <c r="P1180" s="11" t="str">
        <f>VLOOKUP(Table3[[#This Row],[city tier2]],Table3[city tier2],1,FALSE)</f>
        <v>tier - 1</v>
      </c>
      <c r="Q1180" s="11" t="str">
        <f>VLOOKUP(Table3[[#This Row],[state id2]],Table3[state id2],1,FALSE)</f>
        <v>R1021</v>
      </c>
      <c r="R1180" s="11">
        <f t="shared" si="36"/>
        <v>-7.9447004908003466E-4</v>
      </c>
      <c r="S1180" s="11">
        <f t="shared" si="37"/>
        <v>7.8152971960559314E-2</v>
      </c>
    </row>
    <row r="1181" spans="1:19" x14ac:dyDescent="0.25">
      <c r="A1181" s="20" t="str">
        <f>VLOOKUP('Customer Names'!A1181,'Customer Names'!A1181:A3516,1,FALSE)</f>
        <v>Id1180</v>
      </c>
      <c r="B1181" s="20" t="str">
        <f>VLOOKUP(Table6[[#This Row],[NAME]],Table6[NAME],1,FALSE)</f>
        <v>Amy</v>
      </c>
      <c r="C1181" s="11">
        <f>VLOOKUP(Table4[[#This Row],[BMI]],Table4[BMI],1,FALSE)</f>
        <v>22.61</v>
      </c>
      <c r="D1181" s="11">
        <f>VLOOKUP(Table4[[#This Row],[HBA1C]],Table4[HBA1C],1,FALSE)</f>
        <v>9.6300000000000008</v>
      </c>
      <c r="E1181" s="11" t="str">
        <f>VLOOKUP(Table4[[#This Row],[Any Transplants]],Table4[Any Transplants],1,FALSE)</f>
        <v>No</v>
      </c>
      <c r="F1181" s="11" t="str">
        <f>VLOOKUP(Table4[[#This Row],[Cancer history]],Table4[Cancer history],1,FALSE)</f>
        <v>No</v>
      </c>
      <c r="G1181" s="11" t="str">
        <f>VLOOKUP(Table4[[#This Row],[Smoker2]],Table4[Smoker2],1,FALSE)</f>
        <v>NO</v>
      </c>
      <c r="H1181" s="11" t="str">
        <f>VLOOKUP(Table4[[#This Row],[Heart Issues]],Table4[Heart Issues],1,FALSE)</f>
        <v>No</v>
      </c>
      <c r="I1181" s="11">
        <f>VLOOKUP(Table4[[#This Row],[Number of Major Surgeries]],Table4[Number of Major Surgeries],1,FALSE)</f>
        <v>2</v>
      </c>
      <c r="J1181" s="11" t="str">
        <f>VLOOKUP('Medical Examinations'!M1181,'Medical Examinations'!M1181:M3515,1,FALSE)</f>
        <v>normal weight</v>
      </c>
      <c r="K1181" s="11" t="str">
        <f>VLOOKUP('Medical Examinations'!N1181,'Medical Examinations'!N1181:N3515,1,FALSE)</f>
        <v>diabetes</v>
      </c>
      <c r="L1181" s="11" t="str">
        <f>VLOOKUP(Table3[[#This Row],[date of birth]],Table3[date of birth],1,FALSE)</f>
        <v>27-Jun-1975</v>
      </c>
      <c r="M1181" s="11">
        <f>VLOOKUP(Table3[[#This Row],[age]],Table3[age],1,FALSE)</f>
        <v>47</v>
      </c>
      <c r="N1181" s="65">
        <f>VLOOKUP(Table3[[#This Row],[charges2]],Table3[charges2],1,FALSE)</f>
        <v>9715.84</v>
      </c>
      <c r="O1181" s="11" t="str">
        <f>VLOOKUP(Table3[[#This Row],[HOSPITAL TIER2]],Table3[HOSPITAL TIER2],1,FALSE)</f>
        <v>tier - 2</v>
      </c>
      <c r="P1181" s="11" t="str">
        <f>VLOOKUP(Table3[[#This Row],[city tier2]],Table3[city tier2],1,FALSE)</f>
        <v>tier - 1</v>
      </c>
      <c r="Q1181" s="11" t="str">
        <f>VLOOKUP(Table3[[#This Row],[state id2]],Table3[state id2],1,FALSE)</f>
        <v>R1024</v>
      </c>
      <c r="R1181" s="11">
        <f t="shared" si="36"/>
        <v>-6.4975660539718109E-4</v>
      </c>
      <c r="S1181" s="11">
        <f t="shared" si="37"/>
        <v>7.847623300249354E-2</v>
      </c>
    </row>
    <row r="1182" spans="1:19" x14ac:dyDescent="0.25">
      <c r="A1182" s="20" t="str">
        <f>VLOOKUP('Customer Names'!A1182,'Customer Names'!A1182:A3517,1,FALSE)</f>
        <v>Id1181</v>
      </c>
      <c r="B1182" s="20" t="str">
        <f>VLOOKUP(Table6[[#This Row],[NAME]],Table6[NAME],1,FALSE)</f>
        <v>Adam</v>
      </c>
      <c r="C1182" s="11">
        <f>VLOOKUP(Table4[[#This Row],[BMI]],Table4[BMI],1,FALSE)</f>
        <v>34.299999999999997</v>
      </c>
      <c r="D1182" s="11">
        <f>VLOOKUP(Table4[[#This Row],[HBA1C]],Table4[HBA1C],1,FALSE)</f>
        <v>10.37</v>
      </c>
      <c r="E1182" s="11" t="str">
        <f>VLOOKUP(Table4[[#This Row],[Any Transplants]],Table4[Any Transplants],1,FALSE)</f>
        <v>No</v>
      </c>
      <c r="F1182" s="11" t="str">
        <f>VLOOKUP(Table4[[#This Row],[Cancer history]],Table4[Cancer history],1,FALSE)</f>
        <v>No</v>
      </c>
      <c r="G1182" s="11" t="str">
        <f>VLOOKUP(Table4[[#This Row],[Smoker2]],Table4[Smoker2],1,FALSE)</f>
        <v>NO</v>
      </c>
      <c r="H1182" s="11" t="str">
        <f>VLOOKUP(Table4[[#This Row],[Heart Issues]],Table4[Heart Issues],1,FALSE)</f>
        <v>No</v>
      </c>
      <c r="I1182" s="11">
        <f>VLOOKUP(Table4[[#This Row],[Number of Major Surgeries]],Table4[Number of Major Surgeries],1,FALSE)</f>
        <v>0</v>
      </c>
      <c r="J1182" s="11" t="str">
        <f>VLOOKUP('Medical Examinations'!M1182,'Medical Examinations'!M1182:M3516,1,FALSE)</f>
        <v>obesity</v>
      </c>
      <c r="K1182" s="11" t="str">
        <f>VLOOKUP('Medical Examinations'!N1182,'Medical Examinations'!N1182:N3516,1,FALSE)</f>
        <v>diabetes</v>
      </c>
      <c r="L1182" s="11" t="str">
        <f>VLOOKUP(Table3[[#This Row],[date of birth]],Table3[date of birth],1,FALSE)</f>
        <v>12-Sep-1970</v>
      </c>
      <c r="M1182" s="11">
        <f>VLOOKUP(Table3[[#This Row],[age]],Table3[age],1,FALSE)</f>
        <v>52</v>
      </c>
      <c r="N1182" s="65">
        <f>VLOOKUP(Table3[[#This Row],[charges2]],Table3[charges2],1,FALSE)</f>
        <v>9722.77</v>
      </c>
      <c r="O1182" s="11" t="str">
        <f>VLOOKUP(Table3[[#This Row],[HOSPITAL TIER2]],Table3[HOSPITAL TIER2],1,FALSE)</f>
        <v>tier - 3</v>
      </c>
      <c r="P1182" s="11" t="str">
        <f>VLOOKUP(Table3[[#This Row],[city tier2]],Table3[city tier2],1,FALSE)</f>
        <v>tier - 1</v>
      </c>
      <c r="Q1182" s="11" t="str">
        <f>VLOOKUP(Table3[[#This Row],[state id2]],Table3[state id2],1,FALSE)</f>
        <v>R1016</v>
      </c>
      <c r="R1182" s="11">
        <f t="shared" si="36"/>
        <v>-5.6040114970900873E-4</v>
      </c>
      <c r="S1182" s="11">
        <f t="shared" si="37"/>
        <v>7.8354984962261023E-2</v>
      </c>
    </row>
    <row r="1183" spans="1:19" x14ac:dyDescent="0.25">
      <c r="A1183" s="20" t="str">
        <f>VLOOKUP('Customer Names'!A1183,'Customer Names'!A1183:A3518,1,FALSE)</f>
        <v>Id1182</v>
      </c>
      <c r="B1183" s="20" t="str">
        <f>VLOOKUP(Table6[[#This Row],[NAME]],Table6[NAME],1,FALSE)</f>
        <v>Kristin M</v>
      </c>
      <c r="C1183" s="11">
        <f>VLOOKUP(Table4[[#This Row],[BMI]],Table4[BMI],1,FALSE)</f>
        <v>46.09</v>
      </c>
      <c r="D1183" s="11">
        <f>VLOOKUP(Table4[[#This Row],[HBA1C]],Table4[HBA1C],1,FALSE)</f>
        <v>5.44</v>
      </c>
      <c r="E1183" s="11" t="str">
        <f>VLOOKUP(Table4[[#This Row],[Any Transplants]],Table4[Any Transplants],1,FALSE)</f>
        <v>No</v>
      </c>
      <c r="F1183" s="11" t="str">
        <f>VLOOKUP(Table4[[#This Row],[Cancer history]],Table4[Cancer history],1,FALSE)</f>
        <v>No</v>
      </c>
      <c r="G1183" s="11" t="str">
        <f>VLOOKUP(Table4[[#This Row],[Smoker2]],Table4[Smoker2],1,FALSE)</f>
        <v>NO</v>
      </c>
      <c r="H1183" s="11" t="str">
        <f>VLOOKUP(Table4[[#This Row],[Heart Issues]],Table4[Heart Issues],1,FALSE)</f>
        <v>No</v>
      </c>
      <c r="I1183" s="11">
        <f>VLOOKUP(Table4[[#This Row],[Number of Major Surgeries]],Table4[Number of Major Surgeries],1,FALSE)</f>
        <v>2</v>
      </c>
      <c r="J1183" s="11" t="str">
        <f>VLOOKUP('Medical Examinations'!M1183,'Medical Examinations'!M1183:M3517,1,FALSE)</f>
        <v>obesity</v>
      </c>
      <c r="K1183" s="11" t="str">
        <f>VLOOKUP('Medical Examinations'!N1183,'Medical Examinations'!N1183:N3517,1,FALSE)</f>
        <v>normal</v>
      </c>
      <c r="L1183" s="11" t="str">
        <f>VLOOKUP(Table3[[#This Row],[date of birth]],Table3[date of birth],1,FALSE)</f>
        <v>18-Aug-1970</v>
      </c>
      <c r="M1183" s="11">
        <f>VLOOKUP(Table3[[#This Row],[age]],Table3[age],1,FALSE)</f>
        <v>52</v>
      </c>
      <c r="N1183" s="65">
        <f>VLOOKUP(Table3[[#This Row],[charges2]],Table3[charges2],1,FALSE)</f>
        <v>9724.5300000000007</v>
      </c>
      <c r="O1183" s="11" t="str">
        <f>VLOOKUP(Table3[[#This Row],[HOSPITAL TIER2]],Table3[HOSPITAL TIER2],1,FALSE)</f>
        <v>tier - 3</v>
      </c>
      <c r="P1183" s="11" t="str">
        <f>VLOOKUP(Table3[[#This Row],[city tier2]],Table3[city tier2],1,FALSE)</f>
        <v>tier - 1</v>
      </c>
      <c r="Q1183" s="11" t="str">
        <f>VLOOKUP(Table3[[#This Row],[state id2]],Table3[state id2],1,FALSE)</f>
        <v>R1011</v>
      </c>
      <c r="R1183" s="11">
        <f t="shared" si="36"/>
        <v>-9.6733725918580267E-4</v>
      </c>
      <c r="S1183" s="11">
        <f t="shared" si="37"/>
        <v>7.7546922828877846E-2</v>
      </c>
    </row>
    <row r="1184" spans="1:19" x14ac:dyDescent="0.25">
      <c r="A1184" s="20" t="str">
        <f>VLOOKUP('Customer Names'!A1184,'Customer Names'!A1184:A3519,1,FALSE)</f>
        <v>Id1183</v>
      </c>
      <c r="B1184" s="20" t="str">
        <f>VLOOKUP(Table6[[#This Row],[NAME]],Table6[NAME],1,FALSE)</f>
        <v>Mary-Lynn B.</v>
      </c>
      <c r="C1184" s="11">
        <f>VLOOKUP(Table4[[#This Row],[BMI]],Table4[BMI],1,FALSE)</f>
        <v>44.744999999999997</v>
      </c>
      <c r="D1184" s="11">
        <f>VLOOKUP(Table4[[#This Row],[HBA1C]],Table4[HBA1C],1,FALSE)</f>
        <v>5.19</v>
      </c>
      <c r="E1184" s="11" t="str">
        <f>VLOOKUP(Table4[[#This Row],[Any Transplants]],Table4[Any Transplants],1,FALSE)</f>
        <v>No</v>
      </c>
      <c r="F1184" s="11" t="str">
        <f>VLOOKUP(Table4[[#This Row],[Cancer history]],Table4[Cancer history],1,FALSE)</f>
        <v>No</v>
      </c>
      <c r="G1184" s="11" t="str">
        <f>VLOOKUP(Table4[[#This Row],[Smoker2]],Table4[Smoker2],1,FALSE)</f>
        <v>NO</v>
      </c>
      <c r="H1184" s="11" t="str">
        <f>VLOOKUP(Table4[[#This Row],[Heart Issues]],Table4[Heart Issues],1,FALSE)</f>
        <v>No</v>
      </c>
      <c r="I1184" s="11">
        <f>VLOOKUP(Table4[[#This Row],[Number of Major Surgeries]],Table4[Number of Major Surgeries],1,FALSE)</f>
        <v>2</v>
      </c>
      <c r="J1184" s="11" t="str">
        <f>VLOOKUP('Medical Examinations'!M1184,'Medical Examinations'!M1184:M3518,1,FALSE)</f>
        <v>obesity</v>
      </c>
      <c r="K1184" s="11" t="str">
        <f>VLOOKUP('Medical Examinations'!N1184,'Medical Examinations'!N1184:N3518,1,FALSE)</f>
        <v>normal</v>
      </c>
      <c r="L1184" s="11" t="str">
        <f>VLOOKUP(Table3[[#This Row],[date of birth]],Table3[date of birth],1,FALSE)</f>
        <v>4-Jul-1970</v>
      </c>
      <c r="M1184" s="11">
        <f>VLOOKUP(Table3[[#This Row],[age]],Table3[age],1,FALSE)</f>
        <v>52</v>
      </c>
      <c r="N1184" s="65">
        <f>VLOOKUP(Table3[[#This Row],[charges2]],Table3[charges2],1,FALSE)</f>
        <v>9748.91</v>
      </c>
      <c r="O1184" s="11" t="str">
        <f>VLOOKUP(Table3[[#This Row],[HOSPITAL TIER2]],Table3[HOSPITAL TIER2],1,FALSE)</f>
        <v>tier - 2</v>
      </c>
      <c r="P1184" s="11" t="str">
        <f>VLOOKUP(Table3[[#This Row],[city tier2]],Table3[city tier2],1,FALSE)</f>
        <v>tier - 1</v>
      </c>
      <c r="Q1184" s="11" t="str">
        <f>VLOOKUP(Table3[[#This Row],[state id2]],Table3[state id2],1,FALSE)</f>
        <v>R1013</v>
      </c>
      <c r="R1184" s="11">
        <f t="shared" si="36"/>
        <v>-2.1147063433674938E-3</v>
      </c>
      <c r="S1184" s="11">
        <f t="shared" si="37"/>
        <v>7.7726067012013678E-2</v>
      </c>
    </row>
    <row r="1185" spans="1:19" x14ac:dyDescent="0.25">
      <c r="A1185" s="20" t="str">
        <f>VLOOKUP('Customer Names'!A1185,'Customer Names'!A1185:A3520,1,FALSE)</f>
        <v>Id1184</v>
      </c>
      <c r="B1185" s="20" t="str">
        <f>VLOOKUP(Table6[[#This Row],[NAME]],Table6[NAME],1,FALSE)</f>
        <v>.  Jamie A</v>
      </c>
      <c r="C1185" s="11">
        <f>VLOOKUP(Table4[[#This Row],[BMI]],Table4[BMI],1,FALSE)</f>
        <v>26.33</v>
      </c>
      <c r="D1185" s="11">
        <f>VLOOKUP(Table4[[#This Row],[HBA1C]],Table4[HBA1C],1,FALSE)</f>
        <v>11.8</v>
      </c>
      <c r="E1185" s="11" t="str">
        <f>VLOOKUP(Table4[[#This Row],[Any Transplants]],Table4[Any Transplants],1,FALSE)</f>
        <v>No</v>
      </c>
      <c r="F1185" s="11" t="str">
        <f>VLOOKUP(Table4[[#This Row],[Cancer history]],Table4[Cancer history],1,FALSE)</f>
        <v>No</v>
      </c>
      <c r="G1185" s="11" t="str">
        <f>VLOOKUP(Table4[[#This Row],[Smoker2]],Table4[Smoker2],1,FALSE)</f>
        <v>NO</v>
      </c>
      <c r="H1185" s="11" t="str">
        <f>VLOOKUP(Table4[[#This Row],[Heart Issues]],Table4[Heart Issues],1,FALSE)</f>
        <v>yes</v>
      </c>
      <c r="I1185" s="11">
        <f>VLOOKUP(Table4[[#This Row],[Number of Major Surgeries]],Table4[Number of Major Surgeries],1,FALSE)</f>
        <v>1</v>
      </c>
      <c r="J1185" s="11" t="str">
        <f>VLOOKUP('Medical Examinations'!M1185,'Medical Examinations'!M1185:M3519,1,FALSE)</f>
        <v>over weight</v>
      </c>
      <c r="K1185" s="11" t="str">
        <f>VLOOKUP('Medical Examinations'!N1185,'Medical Examinations'!N1185:N3519,1,FALSE)</f>
        <v>diabetes</v>
      </c>
      <c r="L1185" s="11" t="str">
        <f>VLOOKUP(Table3[[#This Row],[date of birth]],Table3[date of birth],1,FALSE)</f>
        <v>14-Jul-2001</v>
      </c>
      <c r="M1185" s="11">
        <f>VLOOKUP(Table3[[#This Row],[age]],Table3[age],1,FALSE)</f>
        <v>21</v>
      </c>
      <c r="N1185" s="65">
        <f>VLOOKUP(Table3[[#This Row],[charges2]],Table3[charges2],1,FALSE)</f>
        <v>9753.49</v>
      </c>
      <c r="O1185" s="11" t="str">
        <f>VLOOKUP(Table3[[#This Row],[HOSPITAL TIER2]],Table3[HOSPITAL TIER2],1,FALSE)</f>
        <v>tier - 2</v>
      </c>
      <c r="P1185" s="11" t="str">
        <f>VLOOKUP(Table3[[#This Row],[city tier2]],Table3[city tier2],1,FALSE)</f>
        <v>tier - 2</v>
      </c>
      <c r="Q1185" s="11" t="str">
        <f>VLOOKUP(Table3[[#This Row],[state id2]],Table3[state id2],1,FALSE)</f>
        <v>R1012</v>
      </c>
      <c r="R1185" s="11">
        <f t="shared" si="36"/>
        <v>-3.1849739883391221E-3</v>
      </c>
      <c r="S1185" s="11">
        <f t="shared" si="37"/>
        <v>7.7966560584490113E-2</v>
      </c>
    </row>
    <row r="1186" spans="1:19" x14ac:dyDescent="0.25">
      <c r="A1186" s="20" t="str">
        <f>VLOOKUP('Customer Names'!A1186,'Customer Names'!A1186:A3521,1,FALSE)</f>
        <v>Id1185</v>
      </c>
      <c r="B1186" s="20" t="str">
        <f>VLOOKUP(Table6[[#This Row],[NAME]],Table6[NAME],1,FALSE)</f>
        <v>Jeffrey A.</v>
      </c>
      <c r="C1186" s="11">
        <f>VLOOKUP(Table4[[#This Row],[BMI]],Table4[BMI],1,FALSE)</f>
        <v>26.6</v>
      </c>
      <c r="D1186" s="11">
        <f>VLOOKUP(Table4[[#This Row],[HBA1C]],Table4[HBA1C],1,FALSE)</f>
        <v>8.3800000000000008</v>
      </c>
      <c r="E1186" s="11" t="str">
        <f>VLOOKUP(Table4[[#This Row],[Any Transplants]],Table4[Any Transplants],1,FALSE)</f>
        <v>No</v>
      </c>
      <c r="F1186" s="11" t="str">
        <f>VLOOKUP(Table4[[#This Row],[Cancer history]],Table4[Cancer history],1,FALSE)</f>
        <v>No</v>
      </c>
      <c r="G1186" s="11" t="str">
        <f>VLOOKUP(Table4[[#This Row],[Smoker2]],Table4[Smoker2],1,FALSE)</f>
        <v>NO</v>
      </c>
      <c r="H1186" s="11" t="str">
        <f>VLOOKUP(Table4[[#This Row],[Heart Issues]],Table4[Heart Issues],1,FALSE)</f>
        <v>No</v>
      </c>
      <c r="I1186" s="11">
        <f>VLOOKUP(Table4[[#This Row],[Number of Major Surgeries]],Table4[Number of Major Surgeries],1,FALSE)</f>
        <v>2</v>
      </c>
      <c r="J1186" s="11" t="str">
        <f>VLOOKUP('Medical Examinations'!M1186,'Medical Examinations'!M1186:M3520,1,FALSE)</f>
        <v>over weight</v>
      </c>
      <c r="K1186" s="11" t="str">
        <f>VLOOKUP('Medical Examinations'!N1186,'Medical Examinations'!N1186:N3520,1,FALSE)</f>
        <v>diabetes</v>
      </c>
      <c r="L1186" s="11" t="str">
        <f>VLOOKUP(Table3[[#This Row],[date of birth]],Table3[date of birth],1,FALSE)</f>
        <v>5-Sep-1965</v>
      </c>
      <c r="M1186" s="11">
        <f>VLOOKUP(Table3[[#This Row],[age]],Table3[age],1,FALSE)</f>
        <v>57</v>
      </c>
      <c r="N1186" s="65">
        <f>VLOOKUP(Table3[[#This Row],[charges2]],Table3[charges2],1,FALSE)</f>
        <v>9764.08</v>
      </c>
      <c r="O1186" s="11" t="str">
        <f>VLOOKUP(Table3[[#This Row],[HOSPITAL TIER2]],Table3[HOSPITAL TIER2],1,FALSE)</f>
        <v>tier - 3</v>
      </c>
      <c r="P1186" s="11" t="str">
        <f>VLOOKUP(Table3[[#This Row],[city tier2]],Table3[city tier2],1,FALSE)</f>
        <v>tier - 1</v>
      </c>
      <c r="Q1186" s="11" t="str">
        <f>VLOOKUP(Table3[[#This Row],[state id2]],Table3[state id2],1,FALSE)</f>
        <v>R1012</v>
      </c>
      <c r="R1186" s="11">
        <f t="shared" si="36"/>
        <v>-3.4927759876911034E-3</v>
      </c>
      <c r="S1186" s="11">
        <f t="shared" si="37"/>
        <v>8.2851265398184021E-2</v>
      </c>
    </row>
    <row r="1187" spans="1:19" x14ac:dyDescent="0.25">
      <c r="A1187" s="20" t="str">
        <f>VLOOKUP('Customer Names'!A1187,'Customer Names'!A1187:A3522,1,FALSE)</f>
        <v>Id1186</v>
      </c>
      <c r="B1187" s="20" t="str">
        <f>VLOOKUP(Table6[[#This Row],[NAME]],Table6[NAME],1,FALSE)</f>
        <v>Nicole</v>
      </c>
      <c r="C1187" s="11">
        <f>VLOOKUP(Table4[[#This Row],[BMI]],Table4[BMI],1,FALSE)</f>
        <v>27.5</v>
      </c>
      <c r="D1187" s="11">
        <f>VLOOKUP(Table4[[#This Row],[HBA1C]],Table4[HBA1C],1,FALSE)</f>
        <v>7.58</v>
      </c>
      <c r="E1187" s="11" t="str">
        <f>VLOOKUP(Table4[[#This Row],[Any Transplants]],Table4[Any Transplants],1,FALSE)</f>
        <v>No</v>
      </c>
      <c r="F1187" s="11" t="str">
        <f>VLOOKUP(Table4[[#This Row],[Cancer history]],Table4[Cancer history],1,FALSE)</f>
        <v>No</v>
      </c>
      <c r="G1187" s="11" t="str">
        <f>VLOOKUP(Table4[[#This Row],[Smoker2]],Table4[Smoker2],1,FALSE)</f>
        <v>NO</v>
      </c>
      <c r="H1187" s="11" t="str">
        <f>VLOOKUP(Table4[[#This Row],[Heart Issues]],Table4[Heart Issues],1,FALSE)</f>
        <v>No</v>
      </c>
      <c r="I1187" s="11">
        <f>VLOOKUP(Table4[[#This Row],[Number of Major Surgeries]],Table4[Number of Major Surgeries],1,FALSE)</f>
        <v>0</v>
      </c>
      <c r="J1187" s="11" t="str">
        <f>VLOOKUP('Medical Examinations'!M1187,'Medical Examinations'!M1187:M3521,1,FALSE)</f>
        <v>over weight</v>
      </c>
      <c r="K1187" s="11" t="str">
        <f>VLOOKUP('Medical Examinations'!N1187,'Medical Examinations'!N1187:N3521,1,FALSE)</f>
        <v>diabetes</v>
      </c>
      <c r="L1187" s="11" t="str">
        <f>VLOOKUP(Table3[[#This Row],[date of birth]],Table3[date of birth],1,FALSE)</f>
        <v>7-Jul-1973</v>
      </c>
      <c r="M1187" s="11">
        <f>VLOOKUP(Table3[[#This Row],[age]],Table3[age],1,FALSE)</f>
        <v>49</v>
      </c>
      <c r="N1187" s="65">
        <f>VLOOKUP(Table3[[#This Row],[charges2]],Table3[charges2],1,FALSE)</f>
        <v>9778.35</v>
      </c>
      <c r="O1187" s="11" t="str">
        <f>VLOOKUP(Table3[[#This Row],[HOSPITAL TIER2]],Table3[HOSPITAL TIER2],1,FALSE)</f>
        <v>tier - 2</v>
      </c>
      <c r="P1187" s="11" t="str">
        <f>VLOOKUP(Table3[[#This Row],[city tier2]],Table3[city tier2],1,FALSE)</f>
        <v>tier - 2</v>
      </c>
      <c r="Q1187" s="11" t="str">
        <f>VLOOKUP(Table3[[#This Row],[state id2]],Table3[state id2],1,FALSE)</f>
        <v>R1024</v>
      </c>
      <c r="R1187" s="11">
        <f t="shared" si="36"/>
        <v>-3.3725139248824533E-3</v>
      </c>
      <c r="S1187" s="11">
        <f t="shared" si="37"/>
        <v>8.2042824201169692E-2</v>
      </c>
    </row>
    <row r="1188" spans="1:19" x14ac:dyDescent="0.25">
      <c r="A1188" s="20" t="str">
        <f>VLOOKUP('Customer Names'!A1188,'Customer Names'!A1188:A3523,1,FALSE)</f>
        <v>Id1187</v>
      </c>
      <c r="B1188" s="20" t="str">
        <f>VLOOKUP(Table6[[#This Row],[NAME]],Table6[NAME],1,FALSE)</f>
        <v>Audrey</v>
      </c>
      <c r="C1188" s="11">
        <f>VLOOKUP(Table4[[#This Row],[BMI]],Table4[BMI],1,FALSE)</f>
        <v>41.55</v>
      </c>
      <c r="D1188" s="11">
        <f>VLOOKUP(Table4[[#This Row],[HBA1C]],Table4[HBA1C],1,FALSE)</f>
        <v>4.6100000000000003</v>
      </c>
      <c r="E1188" s="11" t="str">
        <f>VLOOKUP(Table4[[#This Row],[Any Transplants]],Table4[Any Transplants],1,FALSE)</f>
        <v>No</v>
      </c>
      <c r="F1188" s="11" t="str">
        <f>VLOOKUP(Table4[[#This Row],[Cancer history]],Table4[Cancer history],1,FALSE)</f>
        <v>No</v>
      </c>
      <c r="G1188" s="11" t="str">
        <f>VLOOKUP(Table4[[#This Row],[Smoker2]],Table4[Smoker2],1,FALSE)</f>
        <v>NO</v>
      </c>
      <c r="H1188" s="11" t="str">
        <f>VLOOKUP(Table4[[#This Row],[Heart Issues]],Table4[Heart Issues],1,FALSE)</f>
        <v>No</v>
      </c>
      <c r="I1188" s="11">
        <f>VLOOKUP(Table4[[#This Row],[Number of Major Surgeries]],Table4[Number of Major Surgeries],1,FALSE)</f>
        <v>1</v>
      </c>
      <c r="J1188" s="11" t="str">
        <f>VLOOKUP('Medical Examinations'!M1188,'Medical Examinations'!M1188:M3522,1,FALSE)</f>
        <v>obesity</v>
      </c>
      <c r="K1188" s="11" t="str">
        <f>VLOOKUP('Medical Examinations'!N1188,'Medical Examinations'!N1188:N3522,1,FALSE)</f>
        <v>normal</v>
      </c>
      <c r="L1188" s="11" t="str">
        <f>VLOOKUP(Table3[[#This Row],[date of birth]],Table3[date of birth],1,FALSE)</f>
        <v>8-Aug-1996</v>
      </c>
      <c r="M1188" s="11">
        <f>VLOOKUP(Table3[[#This Row],[age]],Table3[age],1,FALSE)</f>
        <v>26</v>
      </c>
      <c r="N1188" s="65">
        <f>VLOOKUP(Table3[[#This Row],[charges2]],Table3[charges2],1,FALSE)</f>
        <v>9787.32</v>
      </c>
      <c r="O1188" s="11" t="str">
        <f>VLOOKUP(Table3[[#This Row],[HOSPITAL TIER2]],Table3[HOSPITAL TIER2],1,FALSE)</f>
        <v>tier - 2</v>
      </c>
      <c r="P1188" s="11" t="str">
        <f>VLOOKUP(Table3[[#This Row],[city tier2]],Table3[city tier2],1,FALSE)</f>
        <v>tier - 3</v>
      </c>
      <c r="Q1188" s="11" t="str">
        <f>VLOOKUP(Table3[[#This Row],[state id2]],Table3[state id2],1,FALSE)</f>
        <v>R1023</v>
      </c>
      <c r="R1188" s="11">
        <f t="shared" si="36"/>
        <v>-3.3644782038364678E-3</v>
      </c>
      <c r="S1188" s="11">
        <f t="shared" si="37"/>
        <v>8.1876721494097415E-2</v>
      </c>
    </row>
    <row r="1189" spans="1:19" x14ac:dyDescent="0.25">
      <c r="A1189" s="20" t="str">
        <f>VLOOKUP('Customer Names'!A1189,'Customer Names'!A1189:A3524,1,FALSE)</f>
        <v>Id1188</v>
      </c>
      <c r="B1189" s="20" t="str">
        <f>VLOOKUP(Table6[[#This Row],[NAME]],Table6[NAME],1,FALSE)</f>
        <v>Jacob</v>
      </c>
      <c r="C1189" s="11">
        <f>VLOOKUP(Table4[[#This Row],[BMI]],Table4[BMI],1,FALSE)</f>
        <v>41.47</v>
      </c>
      <c r="D1189" s="11">
        <f>VLOOKUP(Table4[[#This Row],[HBA1C]],Table4[HBA1C],1,FALSE)</f>
        <v>4.7</v>
      </c>
      <c r="E1189" s="11" t="str">
        <f>VLOOKUP(Table4[[#This Row],[Any Transplants]],Table4[Any Transplants],1,FALSE)</f>
        <v>No</v>
      </c>
      <c r="F1189" s="11" t="str">
        <f>VLOOKUP(Table4[[#This Row],[Cancer history]],Table4[Cancer history],1,FALSE)</f>
        <v>Yes</v>
      </c>
      <c r="G1189" s="11" t="str">
        <f>VLOOKUP(Table4[[#This Row],[Smoker2]],Table4[Smoker2],1,FALSE)</f>
        <v>NO</v>
      </c>
      <c r="H1189" s="11" t="str">
        <f>VLOOKUP(Table4[[#This Row],[Heart Issues]],Table4[Heart Issues],1,FALSE)</f>
        <v>yes</v>
      </c>
      <c r="I1189" s="11">
        <f>VLOOKUP(Table4[[#This Row],[Number of Major Surgeries]],Table4[Number of Major Surgeries],1,FALSE)</f>
        <v>1</v>
      </c>
      <c r="J1189" s="11" t="str">
        <f>VLOOKUP('Medical Examinations'!M1189,'Medical Examinations'!M1189:M3523,1,FALSE)</f>
        <v>obesity</v>
      </c>
      <c r="K1189" s="11" t="str">
        <f>VLOOKUP('Medical Examinations'!N1189,'Medical Examinations'!N1189:N3523,1,FALSE)</f>
        <v>normal</v>
      </c>
      <c r="L1189" s="11" t="str">
        <f>VLOOKUP(Table3[[#This Row],[date of birth]],Table3[date of birth],1,FALSE)</f>
        <v>7-Jun-1977</v>
      </c>
      <c r="M1189" s="11">
        <f>VLOOKUP(Table3[[#This Row],[age]],Table3[age],1,FALSE)</f>
        <v>46</v>
      </c>
      <c r="N1189" s="65">
        <f>VLOOKUP(Table3[[#This Row],[charges2]],Table3[charges2],1,FALSE)</f>
        <v>9788.8700000000008</v>
      </c>
      <c r="O1189" s="11" t="str">
        <f>VLOOKUP(Table3[[#This Row],[HOSPITAL TIER2]],Table3[HOSPITAL TIER2],1,FALSE)</f>
        <v>tier - 3</v>
      </c>
      <c r="P1189" s="11" t="str">
        <f>VLOOKUP(Table3[[#This Row],[city tier2]],Table3[city tier2],1,FALSE)</f>
        <v>tier - 2</v>
      </c>
      <c r="Q1189" s="11" t="str">
        <f>VLOOKUP(Table3[[#This Row],[state id2]],Table3[state id2],1,FALSE)</f>
        <v>R1013</v>
      </c>
      <c r="R1189" s="11">
        <f t="shared" si="36"/>
        <v>-9.9091119690406632E-4</v>
      </c>
      <c r="S1189" s="11">
        <f t="shared" si="37"/>
        <v>8.0995726220162392E-2</v>
      </c>
    </row>
    <row r="1190" spans="1:19" x14ac:dyDescent="0.25">
      <c r="A1190" s="20" t="str">
        <f>VLOOKUP('Customer Names'!A1190,'Customer Names'!A1190:A3525,1,FALSE)</f>
        <v>Id1189</v>
      </c>
      <c r="B1190" s="20" t="str">
        <f>VLOOKUP(Table6[[#This Row],[NAME]],Table6[NAME],1,FALSE)</f>
        <v>Daniel S</v>
      </c>
      <c r="C1190" s="11">
        <f>VLOOKUP(Table4[[#This Row],[BMI]],Table4[BMI],1,FALSE)</f>
        <v>24.795000000000002</v>
      </c>
      <c r="D1190" s="11">
        <f>VLOOKUP(Table4[[#This Row],[HBA1C]],Table4[HBA1C],1,FALSE)</f>
        <v>6.05</v>
      </c>
      <c r="E1190" s="11" t="str">
        <f>VLOOKUP(Table4[[#This Row],[Any Transplants]],Table4[Any Transplants],1,FALSE)</f>
        <v>No</v>
      </c>
      <c r="F1190" s="11" t="str">
        <f>VLOOKUP(Table4[[#This Row],[Cancer history]],Table4[Cancer history],1,FALSE)</f>
        <v>No</v>
      </c>
      <c r="G1190" s="11" t="str">
        <f>VLOOKUP(Table4[[#This Row],[Smoker2]],Table4[Smoker2],1,FALSE)</f>
        <v>NO</v>
      </c>
      <c r="H1190" s="11" t="str">
        <f>VLOOKUP(Table4[[#This Row],[Heart Issues]],Table4[Heart Issues],1,FALSE)</f>
        <v>yes</v>
      </c>
      <c r="I1190" s="11">
        <f>VLOOKUP(Table4[[#This Row],[Number of Major Surgeries]],Table4[Number of Major Surgeries],1,FALSE)</f>
        <v>0</v>
      </c>
      <c r="J1190" s="11" t="str">
        <f>VLOOKUP('Medical Examinations'!M1190,'Medical Examinations'!M1190:M3524,1,FALSE)</f>
        <v>normal weight</v>
      </c>
      <c r="K1190" s="11" t="str">
        <f>VLOOKUP('Medical Examinations'!N1190,'Medical Examinations'!N1190:N3524,1,FALSE)</f>
        <v>prediabetes</v>
      </c>
      <c r="L1190" s="11" t="str">
        <f>VLOOKUP(Table3[[#This Row],[date of birth]],Table3[date of birth],1,FALSE)</f>
        <v>17-Sep-1973</v>
      </c>
      <c r="M1190" s="11">
        <f>VLOOKUP(Table3[[#This Row],[age]],Table3[age],1,FALSE)</f>
        <v>49</v>
      </c>
      <c r="N1190" s="65">
        <f>VLOOKUP(Table3[[#This Row],[charges2]],Table3[charges2],1,FALSE)</f>
        <v>9800.89</v>
      </c>
      <c r="O1190" s="11" t="str">
        <f>VLOOKUP(Table3[[#This Row],[HOSPITAL TIER2]],Table3[HOSPITAL TIER2],1,FALSE)</f>
        <v>tier - 2</v>
      </c>
      <c r="P1190" s="11" t="str">
        <f>VLOOKUP(Table3[[#This Row],[city tier2]],Table3[city tier2],1,FALSE)</f>
        <v>tier - 1</v>
      </c>
      <c r="Q1190" s="11" t="str">
        <f>VLOOKUP(Table3[[#This Row],[state id2]],Table3[state id2],1,FALSE)</f>
        <v>R1013</v>
      </c>
      <c r="R1190" s="11">
        <f t="shared" si="36"/>
        <v>-1.1090979317676046E-3</v>
      </c>
      <c r="S1190" s="11">
        <f t="shared" si="37"/>
        <v>8.1059652380698219E-2</v>
      </c>
    </row>
    <row r="1191" spans="1:19" x14ac:dyDescent="0.25">
      <c r="A1191" s="20" t="str">
        <f>VLOOKUP('Customer Names'!A1191,'Customer Names'!A1191:A3526,1,FALSE)</f>
        <v>Id1190</v>
      </c>
      <c r="B1191" s="20" t="str">
        <f>VLOOKUP(Table6[[#This Row],[NAME]],Table6[NAME],1,FALSE)</f>
        <v>Marc C.</v>
      </c>
      <c r="C1191" s="11">
        <f>VLOOKUP(Table4[[#This Row],[BMI]],Table4[BMI],1,FALSE)</f>
        <v>29.48</v>
      </c>
      <c r="D1191" s="11">
        <f>VLOOKUP(Table4[[#This Row],[HBA1C]],Table4[HBA1C],1,FALSE)</f>
        <v>5.63</v>
      </c>
      <c r="E1191" s="11" t="str">
        <f>VLOOKUP(Table4[[#This Row],[Any Transplants]],Table4[Any Transplants],1,FALSE)</f>
        <v>No</v>
      </c>
      <c r="F1191" s="11" t="str">
        <f>VLOOKUP(Table4[[#This Row],[Cancer history]],Table4[Cancer history],1,FALSE)</f>
        <v>Yes</v>
      </c>
      <c r="G1191" s="11" t="str">
        <f>VLOOKUP(Table4[[#This Row],[Smoker2]],Table4[Smoker2],1,FALSE)</f>
        <v>NO</v>
      </c>
      <c r="H1191" s="11" t="str">
        <f>VLOOKUP(Table4[[#This Row],[Heart Issues]],Table4[Heart Issues],1,FALSE)</f>
        <v>yes</v>
      </c>
      <c r="I1191" s="11">
        <f>VLOOKUP(Table4[[#This Row],[Number of Major Surgeries]],Table4[Number of Major Surgeries],1,FALSE)</f>
        <v>1</v>
      </c>
      <c r="J1191" s="11" t="str">
        <f>VLOOKUP('Medical Examinations'!M1191,'Medical Examinations'!M1191:M3525,1,FALSE)</f>
        <v>over weight</v>
      </c>
      <c r="K1191" s="11" t="str">
        <f>VLOOKUP('Medical Examinations'!N1191,'Medical Examinations'!N1191:N3525,1,FALSE)</f>
        <v>normal</v>
      </c>
      <c r="L1191" s="11" t="str">
        <f>VLOOKUP(Table3[[#This Row],[date of birth]],Table3[date of birth],1,FALSE)</f>
        <v>28-Jun-1972</v>
      </c>
      <c r="M1191" s="11">
        <f>VLOOKUP(Table3[[#This Row],[age]],Table3[age],1,FALSE)</f>
        <v>50</v>
      </c>
      <c r="N1191" s="65">
        <f>VLOOKUP(Table3[[#This Row],[charges2]],Table3[charges2],1,FALSE)</f>
        <v>9819.25</v>
      </c>
      <c r="O1191" s="11" t="str">
        <f>VLOOKUP(Table3[[#This Row],[HOSPITAL TIER2]],Table3[HOSPITAL TIER2],1,FALSE)</f>
        <v>tier - 2</v>
      </c>
      <c r="P1191" s="11" t="str">
        <f>VLOOKUP(Table3[[#This Row],[city tier2]],Table3[city tier2],1,FALSE)</f>
        <v>tier - 2</v>
      </c>
      <c r="Q1191" s="11" t="str">
        <f>VLOOKUP(Table3[[#This Row],[state id2]],Table3[state id2],1,FALSE)</f>
        <v>R1021</v>
      </c>
      <c r="R1191" s="11">
        <f t="shared" si="36"/>
        <v>-1.0053677614493288E-3</v>
      </c>
      <c r="S1191" s="11">
        <f t="shared" si="37"/>
        <v>8.1076850735332009E-2</v>
      </c>
    </row>
    <row r="1192" spans="1:19" x14ac:dyDescent="0.25">
      <c r="A1192" s="20" t="str">
        <f>VLOOKUP('Customer Names'!A1192,'Customer Names'!A1192:A3527,1,FALSE)</f>
        <v>Id1191</v>
      </c>
      <c r="B1192" s="20" t="str">
        <f>VLOOKUP(Table6[[#This Row],[NAME]],Table6[NAME],1,FALSE)</f>
        <v>Mark S</v>
      </c>
      <c r="C1192" s="11">
        <f>VLOOKUP(Table4[[#This Row],[BMI]],Table4[BMI],1,FALSE)</f>
        <v>28.09</v>
      </c>
      <c r="D1192" s="11">
        <f>VLOOKUP(Table4[[#This Row],[HBA1C]],Table4[HBA1C],1,FALSE)</f>
        <v>6.06</v>
      </c>
      <c r="E1192" s="11" t="str">
        <f>VLOOKUP(Table4[[#This Row],[Any Transplants]],Table4[Any Transplants],1,FALSE)</f>
        <v>No</v>
      </c>
      <c r="F1192" s="11" t="str">
        <f>VLOOKUP(Table4[[#This Row],[Cancer history]],Table4[Cancer history],1,FALSE)</f>
        <v>Yes</v>
      </c>
      <c r="G1192" s="11" t="str">
        <f>VLOOKUP(Table4[[#This Row],[Smoker2]],Table4[Smoker2],1,FALSE)</f>
        <v>NO</v>
      </c>
      <c r="H1192" s="11" t="str">
        <f>VLOOKUP(Table4[[#This Row],[Heart Issues]],Table4[Heart Issues],1,FALSE)</f>
        <v>No</v>
      </c>
      <c r="I1192" s="11">
        <f>VLOOKUP(Table4[[#This Row],[Number of Major Surgeries]],Table4[Number of Major Surgeries],1,FALSE)</f>
        <v>1</v>
      </c>
      <c r="J1192" s="11" t="str">
        <f>VLOOKUP('Medical Examinations'!M1192,'Medical Examinations'!M1192:M3526,1,FALSE)</f>
        <v>over weight</v>
      </c>
      <c r="K1192" s="11" t="str">
        <f>VLOOKUP('Medical Examinations'!N1192,'Medical Examinations'!N1192:N3526,1,FALSE)</f>
        <v>prediabetes</v>
      </c>
      <c r="L1192" s="11" t="str">
        <f>VLOOKUP(Table3[[#This Row],[date of birth]],Table3[date of birth],1,FALSE)</f>
        <v>26-Sep-1972</v>
      </c>
      <c r="M1192" s="11">
        <f>VLOOKUP(Table3[[#This Row],[age]],Table3[age],1,FALSE)</f>
        <v>50</v>
      </c>
      <c r="N1192" s="65">
        <f>VLOOKUP(Table3[[#This Row],[charges2]],Table3[charges2],1,FALSE)</f>
        <v>9836.2099999999991</v>
      </c>
      <c r="O1192" s="11" t="str">
        <f>VLOOKUP(Table3[[#This Row],[HOSPITAL TIER2]],Table3[HOSPITAL TIER2],1,FALSE)</f>
        <v>tier - 2</v>
      </c>
      <c r="P1192" s="11" t="str">
        <f>VLOOKUP(Table3[[#This Row],[city tier2]],Table3[city tier2],1,FALSE)</f>
        <v>tier - 3</v>
      </c>
      <c r="Q1192" s="11" t="str">
        <f>VLOOKUP(Table3[[#This Row],[state id2]],Table3[state id2],1,FALSE)</f>
        <v>R1021</v>
      </c>
      <c r="R1192" s="11">
        <f t="shared" si="36"/>
        <v>-1.0848068412331428E-3</v>
      </c>
      <c r="S1192" s="11">
        <f t="shared" si="37"/>
        <v>8.1170895145921518E-2</v>
      </c>
    </row>
    <row r="1193" spans="1:19" x14ac:dyDescent="0.25">
      <c r="A1193" s="20" t="str">
        <f>VLOOKUP('Customer Names'!A1193,'Customer Names'!A1193:A3528,1,FALSE)</f>
        <v>Id1192</v>
      </c>
      <c r="B1193" s="20" t="str">
        <f>VLOOKUP(Table6[[#This Row],[NAME]],Table6[NAME],1,FALSE)</f>
        <v>Dan</v>
      </c>
      <c r="C1193" s="11">
        <f>VLOOKUP(Table4[[#This Row],[BMI]],Table4[BMI],1,FALSE)</f>
        <v>32.729999999999997</v>
      </c>
      <c r="D1193" s="11">
        <f>VLOOKUP(Table4[[#This Row],[HBA1C]],Table4[HBA1C],1,FALSE)</f>
        <v>5.19</v>
      </c>
      <c r="E1193" s="11" t="str">
        <f>VLOOKUP(Table4[[#This Row],[Any Transplants]],Table4[Any Transplants],1,FALSE)</f>
        <v>No</v>
      </c>
      <c r="F1193" s="11" t="str">
        <f>VLOOKUP(Table4[[#This Row],[Cancer history]],Table4[Cancer history],1,FALSE)</f>
        <v>No</v>
      </c>
      <c r="G1193" s="11" t="str">
        <f>VLOOKUP(Table4[[#This Row],[Smoker2]],Table4[Smoker2],1,FALSE)</f>
        <v>NO</v>
      </c>
      <c r="H1193" s="11" t="str">
        <f>VLOOKUP(Table4[[#This Row],[Heart Issues]],Table4[Heart Issues],1,FALSE)</f>
        <v>No</v>
      </c>
      <c r="I1193" s="11">
        <f>VLOOKUP(Table4[[#This Row],[Number of Major Surgeries]],Table4[Number of Major Surgeries],1,FALSE)</f>
        <v>1</v>
      </c>
      <c r="J1193" s="11" t="str">
        <f>VLOOKUP('Medical Examinations'!M1193,'Medical Examinations'!M1193:M3527,1,FALSE)</f>
        <v>obesity</v>
      </c>
      <c r="K1193" s="11" t="str">
        <f>VLOOKUP('Medical Examinations'!N1193,'Medical Examinations'!N1193:N3527,1,FALSE)</f>
        <v>normal</v>
      </c>
      <c r="L1193" s="11" t="str">
        <f>VLOOKUP(Table3[[#This Row],[date of birth]],Table3[date of birth],1,FALSE)</f>
        <v>13-Aug-1992</v>
      </c>
      <c r="M1193" s="11">
        <f>VLOOKUP(Table3[[#This Row],[age]],Table3[age],1,FALSE)</f>
        <v>30</v>
      </c>
      <c r="N1193" s="65">
        <f>VLOOKUP(Table3[[#This Row],[charges2]],Table3[charges2],1,FALSE)</f>
        <v>9844.4500000000007</v>
      </c>
      <c r="O1193" s="11" t="str">
        <f>VLOOKUP(Table3[[#This Row],[HOSPITAL TIER2]],Table3[HOSPITAL TIER2],1,FALSE)</f>
        <v>tier - 2</v>
      </c>
      <c r="P1193" s="11" t="str">
        <f>VLOOKUP(Table3[[#This Row],[city tier2]],Table3[city tier2],1,FALSE)</f>
        <v>tier - 1</v>
      </c>
      <c r="Q1193" s="11" t="str">
        <f>VLOOKUP(Table3[[#This Row],[state id2]],Table3[state id2],1,FALSE)</f>
        <v>R1012</v>
      </c>
      <c r="R1193" s="11">
        <f t="shared" si="36"/>
        <v>-1.1020691639924329E-3</v>
      </c>
      <c r="S1193" s="11">
        <f t="shared" si="37"/>
        <v>8.119195268282281E-2</v>
      </c>
    </row>
    <row r="1194" spans="1:19" x14ac:dyDescent="0.25">
      <c r="A1194" s="20" t="str">
        <f>VLOOKUP('Customer Names'!A1194,'Customer Names'!A1194:A3529,1,FALSE)</f>
        <v>Id1193</v>
      </c>
      <c r="B1194" s="20" t="str">
        <f>VLOOKUP(Table6[[#This Row],[NAME]],Table6[NAME],1,FALSE)</f>
        <v>Gabriela</v>
      </c>
      <c r="C1194" s="11">
        <f>VLOOKUP(Table4[[#This Row],[BMI]],Table4[BMI],1,FALSE)</f>
        <v>27.36</v>
      </c>
      <c r="D1194" s="11">
        <f>VLOOKUP(Table4[[#This Row],[HBA1C]],Table4[HBA1C],1,FALSE)</f>
        <v>8.9600000000000009</v>
      </c>
      <c r="E1194" s="11" t="str">
        <f>VLOOKUP(Table4[[#This Row],[Any Transplants]],Table4[Any Transplants],1,FALSE)</f>
        <v>No</v>
      </c>
      <c r="F1194" s="11" t="str">
        <f>VLOOKUP(Table4[[#This Row],[Cancer history]],Table4[Cancer history],1,FALSE)</f>
        <v>No</v>
      </c>
      <c r="G1194" s="11" t="str">
        <f>VLOOKUP(Table4[[#This Row],[Smoker2]],Table4[Smoker2],1,FALSE)</f>
        <v>NO</v>
      </c>
      <c r="H1194" s="11" t="str">
        <f>VLOOKUP(Table4[[#This Row],[Heart Issues]],Table4[Heart Issues],1,FALSE)</f>
        <v>No</v>
      </c>
      <c r="I1194" s="11">
        <f>VLOOKUP(Table4[[#This Row],[Number of Major Surgeries]],Table4[Number of Major Surgeries],1,FALSE)</f>
        <v>0</v>
      </c>
      <c r="J1194" s="11" t="str">
        <f>VLOOKUP('Medical Examinations'!M1194,'Medical Examinations'!M1194:M3528,1,FALSE)</f>
        <v>over weight</v>
      </c>
      <c r="K1194" s="11" t="str">
        <f>VLOOKUP('Medical Examinations'!N1194,'Medical Examinations'!N1194:N3528,1,FALSE)</f>
        <v>diabetes</v>
      </c>
      <c r="L1194" s="11" t="str">
        <f>VLOOKUP(Table3[[#This Row],[date of birth]],Table3[date of birth],1,FALSE)</f>
        <v>4-Nov-1968</v>
      </c>
      <c r="M1194" s="11">
        <f>VLOOKUP(Table3[[#This Row],[age]],Table3[age],1,FALSE)</f>
        <v>54</v>
      </c>
      <c r="N1194" s="65">
        <f>VLOOKUP(Table3[[#This Row],[charges2]],Table3[charges2],1,FALSE)</f>
        <v>9850.43</v>
      </c>
      <c r="O1194" s="11" t="str">
        <f>VLOOKUP(Table3[[#This Row],[HOSPITAL TIER2]],Table3[HOSPITAL TIER2],1,FALSE)</f>
        <v>tier - 3</v>
      </c>
      <c r="P1194" s="11" t="str">
        <f>VLOOKUP(Table3[[#This Row],[city tier2]],Table3[city tier2],1,FALSE)</f>
        <v>tier - 3</v>
      </c>
      <c r="Q1194" s="11" t="str">
        <f>VLOOKUP(Table3[[#This Row],[state id2]],Table3[state id2],1,FALSE)</f>
        <v>R1011</v>
      </c>
      <c r="R1194" s="11">
        <f t="shared" si="36"/>
        <v>-4.1703302741954843E-4</v>
      </c>
      <c r="S1194" s="11">
        <f t="shared" si="37"/>
        <v>8.0762873884213271E-2</v>
      </c>
    </row>
    <row r="1195" spans="1:19" x14ac:dyDescent="0.25">
      <c r="A1195" s="20" t="str">
        <f>VLOOKUP('Customer Names'!A1195,'Customer Names'!A1195:A3530,1,FALSE)</f>
        <v>Id1194</v>
      </c>
      <c r="B1195" s="20" t="str">
        <f>VLOOKUP(Table6[[#This Row],[NAME]],Table6[NAME],1,FALSE)</f>
        <v>Amanda</v>
      </c>
      <c r="C1195" s="11">
        <f>VLOOKUP(Table4[[#This Row],[BMI]],Table4[BMI],1,FALSE)</f>
        <v>27.265000000000001</v>
      </c>
      <c r="D1195" s="11">
        <f>VLOOKUP(Table4[[#This Row],[HBA1C]],Table4[HBA1C],1,FALSE)</f>
        <v>11.39</v>
      </c>
      <c r="E1195" s="11" t="str">
        <f>VLOOKUP(Table4[[#This Row],[Any Transplants]],Table4[Any Transplants],1,FALSE)</f>
        <v>No</v>
      </c>
      <c r="F1195" s="11" t="str">
        <f>VLOOKUP(Table4[[#This Row],[Cancer history]],Table4[Cancer history],1,FALSE)</f>
        <v>No</v>
      </c>
      <c r="G1195" s="11" t="str">
        <f>VLOOKUP(Table4[[#This Row],[Smoker2]],Table4[Smoker2],1,FALSE)</f>
        <v>NO</v>
      </c>
      <c r="H1195" s="11" t="str">
        <f>VLOOKUP(Table4[[#This Row],[Heart Issues]],Table4[Heart Issues],1,FALSE)</f>
        <v>No</v>
      </c>
      <c r="I1195" s="11">
        <f>VLOOKUP(Table4[[#This Row],[Number of Major Surgeries]],Table4[Number of Major Surgeries],1,FALSE)</f>
        <v>0</v>
      </c>
      <c r="J1195" s="11" t="str">
        <f>VLOOKUP('Medical Examinations'!M1195,'Medical Examinations'!M1195:M3529,1,FALSE)</f>
        <v>over weight</v>
      </c>
      <c r="K1195" s="11" t="str">
        <f>VLOOKUP('Medical Examinations'!N1195,'Medical Examinations'!N1195:N3529,1,FALSE)</f>
        <v>diabetes</v>
      </c>
      <c r="L1195" s="11" t="str">
        <f>VLOOKUP(Table3[[#This Row],[date of birth]],Table3[date of birth],1,FALSE)</f>
        <v>23-Oct-1971</v>
      </c>
      <c r="M1195" s="11">
        <f>VLOOKUP(Table3[[#This Row],[age]],Table3[age],1,FALSE)</f>
        <v>51</v>
      </c>
      <c r="N1195" s="65">
        <f>VLOOKUP(Table3[[#This Row],[charges2]],Table3[charges2],1,FALSE)</f>
        <v>9855.1299999999992</v>
      </c>
      <c r="O1195" s="11" t="str">
        <f>VLOOKUP(Table3[[#This Row],[HOSPITAL TIER2]],Table3[HOSPITAL TIER2],1,FALSE)</f>
        <v>tier - 2</v>
      </c>
      <c r="P1195" s="11" t="str">
        <f>VLOOKUP(Table3[[#This Row],[city tier2]],Table3[city tier2],1,FALSE)</f>
        <v>tier - 3</v>
      </c>
      <c r="Q1195" s="11" t="str">
        <f>VLOOKUP(Table3[[#This Row],[state id2]],Table3[state id2],1,FALSE)</f>
        <v>R1013</v>
      </c>
      <c r="R1195" s="11">
        <f t="shared" si="36"/>
        <v>-3.8941577175484021E-4</v>
      </c>
      <c r="S1195" s="11">
        <f t="shared" si="37"/>
        <v>8.0011939050526545E-2</v>
      </c>
    </row>
    <row r="1196" spans="1:19" x14ac:dyDescent="0.25">
      <c r="A1196" s="20" t="str">
        <f>VLOOKUP('Customer Names'!A1196,'Customer Names'!A1196:A3531,1,FALSE)</f>
        <v>Id1195</v>
      </c>
      <c r="B1196" s="20" t="str">
        <f>VLOOKUP(Table6[[#This Row],[NAME]],Table6[NAME],1,FALSE)</f>
        <v>Dara</v>
      </c>
      <c r="C1196" s="11">
        <f>VLOOKUP(Table4[[#This Row],[BMI]],Table4[BMI],1,FALSE)</f>
        <v>48.07</v>
      </c>
      <c r="D1196" s="11">
        <f>VLOOKUP(Table4[[#This Row],[HBA1C]],Table4[HBA1C],1,FALSE)</f>
        <v>4.0599999999999996</v>
      </c>
      <c r="E1196" s="11" t="str">
        <f>VLOOKUP(Table4[[#This Row],[Any Transplants]],Table4[Any Transplants],1,FALSE)</f>
        <v>No</v>
      </c>
      <c r="F1196" s="11" t="str">
        <f>VLOOKUP(Table4[[#This Row],[Cancer history]],Table4[Cancer history],1,FALSE)</f>
        <v>No</v>
      </c>
      <c r="G1196" s="11" t="str">
        <f>VLOOKUP(Table4[[#This Row],[Smoker2]],Table4[Smoker2],1,FALSE)</f>
        <v>NO</v>
      </c>
      <c r="H1196" s="11" t="str">
        <f>VLOOKUP(Table4[[#This Row],[Heart Issues]],Table4[Heart Issues],1,FALSE)</f>
        <v>yes</v>
      </c>
      <c r="I1196" s="11">
        <f>VLOOKUP(Table4[[#This Row],[Number of Major Surgeries]],Table4[Number of Major Surgeries],1,FALSE)</f>
        <v>0</v>
      </c>
      <c r="J1196" s="11" t="str">
        <f>VLOOKUP('Medical Examinations'!M1196,'Medical Examinations'!M1196:M3530,1,FALSE)</f>
        <v>obesity</v>
      </c>
      <c r="K1196" s="11" t="str">
        <f>VLOOKUP('Medical Examinations'!N1196,'Medical Examinations'!N1196:N3530,1,FALSE)</f>
        <v>normal</v>
      </c>
      <c r="L1196" s="11" t="str">
        <f>VLOOKUP(Table3[[#This Row],[date of birth]],Table3[date of birth],1,FALSE)</f>
        <v>17-Jul-1971</v>
      </c>
      <c r="M1196" s="11">
        <f>VLOOKUP(Table3[[#This Row],[age]],Table3[age],1,FALSE)</f>
        <v>51</v>
      </c>
      <c r="N1196" s="65">
        <f>VLOOKUP(Table3[[#This Row],[charges2]],Table3[charges2],1,FALSE)</f>
        <v>9861.0300000000007</v>
      </c>
      <c r="O1196" s="11" t="str">
        <f>VLOOKUP(Table3[[#This Row],[HOSPITAL TIER2]],Table3[HOSPITAL TIER2],1,FALSE)</f>
        <v>tier - 2</v>
      </c>
      <c r="P1196" s="11" t="str">
        <f>VLOOKUP(Table3[[#This Row],[city tier2]],Table3[city tier2],1,FALSE)</f>
        <v>tier - 2</v>
      </c>
      <c r="Q1196" s="11" t="str">
        <f>VLOOKUP(Table3[[#This Row],[state id2]],Table3[state id2],1,FALSE)</f>
        <v>R1011</v>
      </c>
      <c r="R1196" s="11">
        <f t="shared" si="36"/>
        <v>-3.6588279559799156E-4</v>
      </c>
      <c r="S1196" s="11">
        <f t="shared" si="37"/>
        <v>7.9214502051539099E-2</v>
      </c>
    </row>
    <row r="1197" spans="1:19" x14ac:dyDescent="0.25">
      <c r="A1197" s="20" t="str">
        <f>VLOOKUP('Customer Names'!A1197,'Customer Names'!A1197:A3532,1,FALSE)</f>
        <v>Id1196</v>
      </c>
      <c r="B1197" s="20" t="str">
        <f>VLOOKUP(Table6[[#This Row],[NAME]],Table6[NAME],1,FALSE)</f>
        <v>Rachelle R</v>
      </c>
      <c r="C1197" s="11">
        <f>VLOOKUP(Table4[[#This Row],[BMI]],Table4[BMI],1,FALSE)</f>
        <v>30.8</v>
      </c>
      <c r="D1197" s="11">
        <f>VLOOKUP(Table4[[#This Row],[HBA1C]],Table4[HBA1C],1,FALSE)</f>
        <v>5.23</v>
      </c>
      <c r="E1197" s="11" t="str">
        <f>VLOOKUP(Table4[[#This Row],[Any Transplants]],Table4[Any Transplants],1,FALSE)</f>
        <v>No</v>
      </c>
      <c r="F1197" s="11" t="str">
        <f>VLOOKUP(Table4[[#This Row],[Cancer history]],Table4[Cancer history],1,FALSE)</f>
        <v>No</v>
      </c>
      <c r="G1197" s="11" t="str">
        <f>VLOOKUP(Table4[[#This Row],[Smoker2]],Table4[Smoker2],1,FALSE)</f>
        <v>NO</v>
      </c>
      <c r="H1197" s="11" t="str">
        <f>VLOOKUP(Table4[[#This Row],[Heart Issues]],Table4[Heart Issues],1,FALSE)</f>
        <v>yes</v>
      </c>
      <c r="I1197" s="11">
        <f>VLOOKUP(Table4[[#This Row],[Number of Major Surgeries]],Table4[Number of Major Surgeries],1,FALSE)</f>
        <v>0</v>
      </c>
      <c r="J1197" s="11" t="str">
        <f>VLOOKUP('Medical Examinations'!M1197,'Medical Examinations'!M1197:M3531,1,FALSE)</f>
        <v>obesity</v>
      </c>
      <c r="K1197" s="11" t="str">
        <f>VLOOKUP('Medical Examinations'!N1197,'Medical Examinations'!N1197:N3531,1,FALSE)</f>
        <v>normal</v>
      </c>
      <c r="L1197" s="11" t="str">
        <f>VLOOKUP(Table3[[#This Row],[date of birth]],Table3[date of birth],1,FALSE)</f>
        <v>20-Oct-1969</v>
      </c>
      <c r="M1197" s="11">
        <f>VLOOKUP(Table3[[#This Row],[age]],Table3[age],1,FALSE)</f>
        <v>53</v>
      </c>
      <c r="N1197" s="65">
        <f>VLOOKUP(Table3[[#This Row],[charges2]],Table3[charges2],1,FALSE)</f>
        <v>9863.4699999999993</v>
      </c>
      <c r="O1197" s="11" t="str">
        <f>VLOOKUP(Table3[[#This Row],[HOSPITAL TIER2]],Table3[HOSPITAL TIER2],1,FALSE)</f>
        <v>tier - 3</v>
      </c>
      <c r="P1197" s="11" t="str">
        <f>VLOOKUP(Table3[[#This Row],[city tier2]],Table3[city tier2],1,FALSE)</f>
        <v>tier - 3</v>
      </c>
      <c r="Q1197" s="11" t="str">
        <f>VLOOKUP(Table3[[#This Row],[state id2]],Table3[state id2],1,FALSE)</f>
        <v>R1012</v>
      </c>
      <c r="R1197" s="11">
        <f t="shared" si="36"/>
        <v>-1.4703660480065155E-3</v>
      </c>
      <c r="S1197" s="11">
        <f t="shared" si="37"/>
        <v>7.9675666032908612E-2</v>
      </c>
    </row>
    <row r="1198" spans="1:19" x14ac:dyDescent="0.25">
      <c r="A1198" s="20" t="str">
        <f>VLOOKUP('Customer Names'!A1198,'Customer Names'!A1198:A3533,1,FALSE)</f>
        <v>Id1197</v>
      </c>
      <c r="B1198" s="20" t="str">
        <f>VLOOKUP(Table6[[#This Row],[NAME]],Table6[NAME],1,FALSE)</f>
        <v>Brenda J</v>
      </c>
      <c r="C1198" s="11">
        <f>VLOOKUP(Table4[[#This Row],[BMI]],Table4[BMI],1,FALSE)</f>
        <v>32.299999999999997</v>
      </c>
      <c r="D1198" s="11">
        <f>VLOOKUP(Table4[[#This Row],[HBA1C]],Table4[HBA1C],1,FALSE)</f>
        <v>5.05</v>
      </c>
      <c r="E1198" s="11" t="str">
        <f>VLOOKUP(Table4[[#This Row],[Any Transplants]],Table4[Any Transplants],1,FALSE)</f>
        <v>No</v>
      </c>
      <c r="F1198" s="11" t="str">
        <f>VLOOKUP(Table4[[#This Row],[Cancer history]],Table4[Cancer history],1,FALSE)</f>
        <v>No</v>
      </c>
      <c r="G1198" s="11" t="str">
        <f>VLOOKUP(Table4[[#This Row],[Smoker2]],Table4[Smoker2],1,FALSE)</f>
        <v>NO</v>
      </c>
      <c r="H1198" s="11" t="str">
        <f>VLOOKUP(Table4[[#This Row],[Heart Issues]],Table4[Heart Issues],1,FALSE)</f>
        <v>yes</v>
      </c>
      <c r="I1198" s="11">
        <f>VLOOKUP(Table4[[#This Row],[Number of Major Surgeries]],Table4[Number of Major Surgeries],1,FALSE)</f>
        <v>0</v>
      </c>
      <c r="J1198" s="11" t="str">
        <f>VLOOKUP('Medical Examinations'!M1198,'Medical Examinations'!M1198:M3532,1,FALSE)</f>
        <v>obesity</v>
      </c>
      <c r="K1198" s="11" t="str">
        <f>VLOOKUP('Medical Examinations'!N1198,'Medical Examinations'!N1198:N3532,1,FALSE)</f>
        <v>normal</v>
      </c>
      <c r="L1198" s="11" t="str">
        <f>VLOOKUP(Table3[[#This Row],[date of birth]],Table3[date of birth],1,FALSE)</f>
        <v>9-Nov-1971</v>
      </c>
      <c r="M1198" s="11">
        <f>VLOOKUP(Table3[[#This Row],[age]],Table3[age],1,FALSE)</f>
        <v>51</v>
      </c>
      <c r="N1198" s="65">
        <f>VLOOKUP(Table3[[#This Row],[charges2]],Table3[charges2],1,FALSE)</f>
        <v>9866.2999999999993</v>
      </c>
      <c r="O1198" s="11" t="str">
        <f>VLOOKUP(Table3[[#This Row],[HOSPITAL TIER2]],Table3[HOSPITAL TIER2],1,FALSE)</f>
        <v>tier - 2</v>
      </c>
      <c r="P1198" s="11" t="str">
        <f>VLOOKUP(Table3[[#This Row],[city tier2]],Table3[city tier2],1,FALSE)</f>
        <v>tier - 3</v>
      </c>
      <c r="Q1198" s="11" t="str">
        <f>VLOOKUP(Table3[[#This Row],[state id2]],Table3[state id2],1,FALSE)</f>
        <v>R1024</v>
      </c>
      <c r="R1198" s="11">
        <f t="shared" si="36"/>
        <v>-1.6964104957145642E-3</v>
      </c>
      <c r="S1198" s="11">
        <f t="shared" si="37"/>
        <v>7.9941727102897431E-2</v>
      </c>
    </row>
    <row r="1199" spans="1:19" x14ac:dyDescent="0.25">
      <c r="A1199" s="20" t="str">
        <f>VLOOKUP('Customer Names'!A1199,'Customer Names'!A1199:A3534,1,FALSE)</f>
        <v>Id1198</v>
      </c>
      <c r="B1199" s="20" t="str">
        <f>VLOOKUP(Table6[[#This Row],[NAME]],Table6[NAME],1,FALSE)</f>
        <v>Tim</v>
      </c>
      <c r="C1199" s="11">
        <f>VLOOKUP(Table4[[#This Row],[BMI]],Table4[BMI],1,FALSE)</f>
        <v>39.700000000000003</v>
      </c>
      <c r="D1199" s="11">
        <f>VLOOKUP(Table4[[#This Row],[HBA1C]],Table4[HBA1C],1,FALSE)</f>
        <v>7.34</v>
      </c>
      <c r="E1199" s="11" t="str">
        <f>VLOOKUP(Table4[[#This Row],[Any Transplants]],Table4[Any Transplants],1,FALSE)</f>
        <v>No</v>
      </c>
      <c r="F1199" s="11" t="str">
        <f>VLOOKUP(Table4[[#This Row],[Cancer history]],Table4[Cancer history],1,FALSE)</f>
        <v>No</v>
      </c>
      <c r="G1199" s="11" t="str">
        <f>VLOOKUP(Table4[[#This Row],[Smoker2]],Table4[Smoker2],1,FALSE)</f>
        <v>NO</v>
      </c>
      <c r="H1199" s="11" t="str">
        <f>VLOOKUP(Table4[[#This Row],[Heart Issues]],Table4[Heart Issues],1,FALSE)</f>
        <v>No</v>
      </c>
      <c r="I1199" s="11">
        <f>VLOOKUP(Table4[[#This Row],[Number of Major Surgeries]],Table4[Number of Major Surgeries],1,FALSE)</f>
        <v>0</v>
      </c>
      <c r="J1199" s="11" t="str">
        <f>VLOOKUP('Medical Examinations'!M1199,'Medical Examinations'!M1199:M3533,1,FALSE)</f>
        <v>obesity</v>
      </c>
      <c r="K1199" s="11" t="str">
        <f>VLOOKUP('Medical Examinations'!N1199,'Medical Examinations'!N1199:N3533,1,FALSE)</f>
        <v>diabetes</v>
      </c>
      <c r="L1199" s="11" t="str">
        <f>VLOOKUP(Table3[[#This Row],[date of birth]],Table3[date of birth],1,FALSE)</f>
        <v>13-Aug-1969</v>
      </c>
      <c r="M1199" s="11">
        <f>VLOOKUP(Table3[[#This Row],[age]],Table3[age],1,FALSE)</f>
        <v>53</v>
      </c>
      <c r="N1199" s="65">
        <f>VLOOKUP(Table3[[#This Row],[charges2]],Table3[charges2],1,FALSE)</f>
        <v>9869.81</v>
      </c>
      <c r="O1199" s="11" t="str">
        <f>VLOOKUP(Table3[[#This Row],[HOSPITAL TIER2]],Table3[HOSPITAL TIER2],1,FALSE)</f>
        <v>tier - 3</v>
      </c>
      <c r="P1199" s="11" t="str">
        <f>VLOOKUP(Table3[[#This Row],[city tier2]],Table3[city tier2],1,FALSE)</f>
        <v>tier - 3</v>
      </c>
      <c r="Q1199" s="11" t="str">
        <f>VLOOKUP(Table3[[#This Row],[state id2]],Table3[state id2],1,FALSE)</f>
        <v>R1012</v>
      </c>
      <c r="R1199" s="11">
        <f t="shared" si="36"/>
        <v>-1.9476481457431181E-3</v>
      </c>
      <c r="S1199" s="11">
        <f t="shared" si="37"/>
        <v>8.0179890137437398E-2</v>
      </c>
    </row>
    <row r="1200" spans="1:19" x14ac:dyDescent="0.25">
      <c r="A1200" s="20" t="str">
        <f>VLOOKUP('Customer Names'!A1200,'Customer Names'!A1200:A3535,1,FALSE)</f>
        <v>Id1199</v>
      </c>
      <c r="B1200" s="20" t="str">
        <f>VLOOKUP(Table6[[#This Row],[NAME]],Table6[NAME],1,FALSE)</f>
        <v>Sylvain</v>
      </c>
      <c r="C1200" s="11">
        <f>VLOOKUP(Table4[[#This Row],[BMI]],Table4[BMI],1,FALSE)</f>
        <v>35.97</v>
      </c>
      <c r="D1200" s="11">
        <f>VLOOKUP(Table4[[#This Row],[HBA1C]],Table4[HBA1C],1,FALSE)</f>
        <v>8.1300000000000008</v>
      </c>
      <c r="E1200" s="11" t="str">
        <f>VLOOKUP(Table4[[#This Row],[Any Transplants]],Table4[Any Transplants],1,FALSE)</f>
        <v>No</v>
      </c>
      <c r="F1200" s="11" t="str">
        <f>VLOOKUP(Table4[[#This Row],[Cancer history]],Table4[Cancer history],1,FALSE)</f>
        <v>No</v>
      </c>
      <c r="G1200" s="11" t="str">
        <f>VLOOKUP(Table4[[#This Row],[Smoker2]],Table4[Smoker2],1,FALSE)</f>
        <v>NO</v>
      </c>
      <c r="H1200" s="11" t="str">
        <f>VLOOKUP(Table4[[#This Row],[Heart Issues]],Table4[Heart Issues],1,FALSE)</f>
        <v>No</v>
      </c>
      <c r="I1200" s="11">
        <f>VLOOKUP(Table4[[#This Row],[Number of Major Surgeries]],Table4[Number of Major Surgeries],1,FALSE)</f>
        <v>0</v>
      </c>
      <c r="J1200" s="11" t="str">
        <f>VLOOKUP('Medical Examinations'!M1200,'Medical Examinations'!M1200:M3534,1,FALSE)</f>
        <v>obesity</v>
      </c>
      <c r="K1200" s="11" t="str">
        <f>VLOOKUP('Medical Examinations'!N1200,'Medical Examinations'!N1200:N3534,1,FALSE)</f>
        <v>diabetes</v>
      </c>
      <c r="L1200" s="11" t="str">
        <f>VLOOKUP(Table3[[#This Row],[date of birth]],Table3[date of birth],1,FALSE)</f>
        <v>6-Jul-1998</v>
      </c>
      <c r="M1200" s="11">
        <f>VLOOKUP(Table3[[#This Row],[age]],Table3[age],1,FALSE)</f>
        <v>24</v>
      </c>
      <c r="N1200" s="65">
        <f>VLOOKUP(Table3[[#This Row],[charges2]],Table3[charges2],1,FALSE)</f>
        <v>9870.59</v>
      </c>
      <c r="O1200" s="11" t="str">
        <f>VLOOKUP(Table3[[#This Row],[HOSPITAL TIER2]],Table3[HOSPITAL TIER2],1,FALSE)</f>
        <v>tier - 2</v>
      </c>
      <c r="P1200" s="11" t="str">
        <f>VLOOKUP(Table3[[#This Row],[city tier2]],Table3[city tier2],1,FALSE)</f>
        <v>tier - 2</v>
      </c>
      <c r="Q1200" s="11" t="str">
        <f>VLOOKUP(Table3[[#This Row],[state id2]],Table3[state id2],1,FALSE)</f>
        <v>R1023</v>
      </c>
      <c r="R1200" s="11">
        <f t="shared" si="36"/>
        <v>-2.8238559160027985E-3</v>
      </c>
      <c r="S1200" s="11">
        <f t="shared" si="37"/>
        <v>7.9888528898284572E-2</v>
      </c>
    </row>
    <row r="1201" spans="1:19" x14ac:dyDescent="0.25">
      <c r="A1201" s="20" t="str">
        <f>VLOOKUP('Customer Names'!A1201,'Customer Names'!A1201:A3536,1,FALSE)</f>
        <v>Id1200</v>
      </c>
      <c r="B1201" s="20" t="str">
        <f>VLOOKUP(Table6[[#This Row],[NAME]],Table6[NAME],1,FALSE)</f>
        <v>.  Lisa M</v>
      </c>
      <c r="C1201" s="11">
        <f>VLOOKUP(Table4[[#This Row],[BMI]],Table4[BMI],1,FALSE)</f>
        <v>25.86</v>
      </c>
      <c r="D1201" s="11">
        <f>VLOOKUP(Table4[[#This Row],[HBA1C]],Table4[HBA1C],1,FALSE)</f>
        <v>6.68</v>
      </c>
      <c r="E1201" s="11" t="str">
        <f>VLOOKUP(Table4[[#This Row],[Any Transplants]],Table4[Any Transplants],1,FALSE)</f>
        <v>No</v>
      </c>
      <c r="F1201" s="11" t="str">
        <f>VLOOKUP(Table4[[#This Row],[Cancer history]],Table4[Cancer history],1,FALSE)</f>
        <v>No</v>
      </c>
      <c r="G1201" s="11" t="str">
        <f>VLOOKUP(Table4[[#This Row],[Smoker2]],Table4[Smoker2],1,FALSE)</f>
        <v>NO</v>
      </c>
      <c r="H1201" s="11" t="str">
        <f>VLOOKUP(Table4[[#This Row],[Heart Issues]],Table4[Heart Issues],1,FALSE)</f>
        <v>yes</v>
      </c>
      <c r="I1201" s="11">
        <f>VLOOKUP(Table4[[#This Row],[Number of Major Surgeries]],Table4[Number of Major Surgeries],1,FALSE)</f>
        <v>1</v>
      </c>
      <c r="J1201" s="11" t="str">
        <f>VLOOKUP('Medical Examinations'!M1201,'Medical Examinations'!M1201:M3535,1,FALSE)</f>
        <v>over weight</v>
      </c>
      <c r="K1201" s="11" t="str">
        <f>VLOOKUP('Medical Examinations'!N1201,'Medical Examinations'!N1201:N3535,1,FALSE)</f>
        <v>diabetes</v>
      </c>
      <c r="L1201" s="11" t="str">
        <f>VLOOKUP(Table3[[#This Row],[date of birth]],Table3[date of birth],1,FALSE)</f>
        <v>22-Dec-1971</v>
      </c>
      <c r="M1201" s="11">
        <f>VLOOKUP(Table3[[#This Row],[age]],Table3[age],1,FALSE)</f>
        <v>51</v>
      </c>
      <c r="N1201" s="65">
        <f>VLOOKUP(Table3[[#This Row],[charges2]],Table3[charges2],1,FALSE)</f>
        <v>9872.7000000000007</v>
      </c>
      <c r="O1201" s="11" t="str">
        <f>VLOOKUP(Table3[[#This Row],[HOSPITAL TIER2]],Table3[HOSPITAL TIER2],1,FALSE)</f>
        <v>tier - 2</v>
      </c>
      <c r="P1201" s="11" t="str">
        <f>VLOOKUP(Table3[[#This Row],[city tier2]],Table3[city tier2],1,FALSE)</f>
        <v>tier - 2</v>
      </c>
      <c r="Q1201" s="11" t="str">
        <f>VLOOKUP(Table3[[#This Row],[state id2]],Table3[state id2],1,FALSE)</f>
        <v>R1011</v>
      </c>
      <c r="R1201" s="11">
        <f t="shared" si="36"/>
        <v>-1.2335254703147917E-3</v>
      </c>
      <c r="S1201" s="11">
        <f t="shared" si="37"/>
        <v>8.1409929491418162E-2</v>
      </c>
    </row>
    <row r="1202" spans="1:19" x14ac:dyDescent="0.25">
      <c r="A1202" s="20" t="str">
        <f>VLOOKUP('Customer Names'!A1202,'Customer Names'!A1202:A3537,1,FALSE)</f>
        <v>Id1201</v>
      </c>
      <c r="B1202" s="20" t="str">
        <f>VLOOKUP(Table6[[#This Row],[NAME]],Table6[NAME],1,FALSE)</f>
        <v>Ryan</v>
      </c>
      <c r="C1202" s="11">
        <f>VLOOKUP(Table4[[#This Row],[BMI]],Table4[BMI],1,FALSE)</f>
        <v>30.03</v>
      </c>
      <c r="D1202" s="11">
        <f>VLOOKUP(Table4[[#This Row],[HBA1C]],Table4[HBA1C],1,FALSE)</f>
        <v>11.51</v>
      </c>
      <c r="E1202" s="11" t="str">
        <f>VLOOKUP(Table4[[#This Row],[Any Transplants]],Table4[Any Transplants],1,FALSE)</f>
        <v>No</v>
      </c>
      <c r="F1202" s="11" t="str">
        <f>VLOOKUP(Table4[[#This Row],[Cancer history]],Table4[Cancer history],1,FALSE)</f>
        <v>No</v>
      </c>
      <c r="G1202" s="11" t="str">
        <f>VLOOKUP(Table4[[#This Row],[Smoker2]],Table4[Smoker2],1,FALSE)</f>
        <v>NO</v>
      </c>
      <c r="H1202" s="11" t="str">
        <f>VLOOKUP(Table4[[#This Row],[Heart Issues]],Table4[Heart Issues],1,FALSE)</f>
        <v>No</v>
      </c>
      <c r="I1202" s="11">
        <f>VLOOKUP(Table4[[#This Row],[Number of Major Surgeries]],Table4[Number of Major Surgeries],1,FALSE)</f>
        <v>0</v>
      </c>
      <c r="J1202" s="11" t="str">
        <f>VLOOKUP('Medical Examinations'!M1202,'Medical Examinations'!M1202:M3536,1,FALSE)</f>
        <v>obesity</v>
      </c>
      <c r="K1202" s="11" t="str">
        <f>VLOOKUP('Medical Examinations'!N1202,'Medical Examinations'!N1202:N3536,1,FALSE)</f>
        <v>diabetes</v>
      </c>
      <c r="L1202" s="11" t="str">
        <f>VLOOKUP(Table3[[#This Row],[date of birth]],Table3[date of birth],1,FALSE)</f>
        <v>3-Jul-1971</v>
      </c>
      <c r="M1202" s="11">
        <f>VLOOKUP(Table3[[#This Row],[age]],Table3[age],1,FALSE)</f>
        <v>51</v>
      </c>
      <c r="N1202" s="65">
        <f>VLOOKUP(Table3[[#This Row],[charges2]],Table3[charges2],1,FALSE)</f>
        <v>9875.68</v>
      </c>
      <c r="O1202" s="11" t="str">
        <f>VLOOKUP(Table3[[#This Row],[HOSPITAL TIER2]],Table3[HOSPITAL TIER2],1,FALSE)</f>
        <v>tier - 2</v>
      </c>
      <c r="P1202" s="11" t="str">
        <f>VLOOKUP(Table3[[#This Row],[city tier2]],Table3[city tier2],1,FALSE)</f>
        <v>tier - 3</v>
      </c>
      <c r="Q1202" s="11" t="str">
        <f>VLOOKUP(Table3[[#This Row],[state id2]],Table3[state id2],1,FALSE)</f>
        <v>R1024</v>
      </c>
      <c r="R1202" s="11">
        <f t="shared" si="36"/>
        <v>-1.1357269510635772E-3</v>
      </c>
      <c r="S1202" s="11">
        <f t="shared" si="37"/>
        <v>8.1314114181204572E-2</v>
      </c>
    </row>
    <row r="1203" spans="1:19" x14ac:dyDescent="0.25">
      <c r="A1203" s="20" t="str">
        <f>VLOOKUP('Customer Names'!A1203,'Customer Names'!A1203:A3538,1,FALSE)</f>
        <v>Id1202</v>
      </c>
      <c r="B1203" s="20" t="str">
        <f>VLOOKUP(Table6[[#This Row],[NAME]],Table6[NAME],1,FALSE)</f>
        <v>.  Kaitlin M</v>
      </c>
      <c r="C1203" s="11">
        <f>VLOOKUP(Table4[[#This Row],[BMI]],Table4[BMI],1,FALSE)</f>
        <v>25.76</v>
      </c>
      <c r="D1203" s="11">
        <f>VLOOKUP(Table4[[#This Row],[HBA1C]],Table4[HBA1C],1,FALSE)</f>
        <v>6.02</v>
      </c>
      <c r="E1203" s="11" t="str">
        <f>VLOOKUP(Table4[[#This Row],[Any Transplants]],Table4[Any Transplants],1,FALSE)</f>
        <v>No</v>
      </c>
      <c r="F1203" s="11" t="str">
        <f>VLOOKUP(Table4[[#This Row],[Cancer history]],Table4[Cancer history],1,FALSE)</f>
        <v>Yes</v>
      </c>
      <c r="G1203" s="11" t="str">
        <f>VLOOKUP(Table4[[#This Row],[Smoker2]],Table4[Smoker2],1,FALSE)</f>
        <v>NO</v>
      </c>
      <c r="H1203" s="11" t="str">
        <f>VLOOKUP(Table4[[#This Row],[Heart Issues]],Table4[Heart Issues],1,FALSE)</f>
        <v>yes</v>
      </c>
      <c r="I1203" s="11">
        <f>VLOOKUP(Table4[[#This Row],[Number of Major Surgeries]],Table4[Number of Major Surgeries],1,FALSE)</f>
        <v>1</v>
      </c>
      <c r="J1203" s="11" t="str">
        <f>VLOOKUP('Medical Examinations'!M1203,'Medical Examinations'!M1203:M3537,1,FALSE)</f>
        <v>over weight</v>
      </c>
      <c r="K1203" s="11" t="str">
        <f>VLOOKUP('Medical Examinations'!N1203,'Medical Examinations'!N1203:N3537,1,FALSE)</f>
        <v>prediabetes</v>
      </c>
      <c r="L1203" s="11" t="str">
        <f>VLOOKUP(Table3[[#This Row],[date of birth]],Table3[date of birth],1,FALSE)</f>
        <v>3-Oct-1971</v>
      </c>
      <c r="M1203" s="11">
        <f>VLOOKUP(Table3[[#This Row],[age]],Table3[age],1,FALSE)</f>
        <v>51</v>
      </c>
      <c r="N1203" s="65">
        <f>VLOOKUP(Table3[[#This Row],[charges2]],Table3[charges2],1,FALSE)</f>
        <v>9877.61</v>
      </c>
      <c r="O1203" s="11" t="str">
        <f>VLOOKUP(Table3[[#This Row],[HOSPITAL TIER2]],Table3[HOSPITAL TIER2],1,FALSE)</f>
        <v>tier - 2</v>
      </c>
      <c r="P1203" s="11" t="str">
        <f>VLOOKUP(Table3[[#This Row],[city tier2]],Table3[city tier2],1,FALSE)</f>
        <v>tier - 1</v>
      </c>
      <c r="Q1203" s="11" t="str">
        <f>VLOOKUP(Table3[[#This Row],[state id2]],Table3[state id2],1,FALSE)</f>
        <v>R1013</v>
      </c>
      <c r="R1203" s="11">
        <f t="shared" si="36"/>
        <v>-1.2649091925848366E-3</v>
      </c>
      <c r="S1203" s="11">
        <f t="shared" si="37"/>
        <v>8.0500113053514344E-2</v>
      </c>
    </row>
    <row r="1204" spans="1:19" x14ac:dyDescent="0.25">
      <c r="A1204" s="20" t="str">
        <f>VLOOKUP('Customer Names'!A1204,'Customer Names'!A1204:A3539,1,FALSE)</f>
        <v>Id1203</v>
      </c>
      <c r="B1204" s="20" t="str">
        <f>VLOOKUP(Table6[[#This Row],[NAME]],Table6[NAME],1,FALSE)</f>
        <v>William R.</v>
      </c>
      <c r="C1204" s="11">
        <f>VLOOKUP(Table4[[#This Row],[BMI]],Table4[BMI],1,FALSE)</f>
        <v>22.42</v>
      </c>
      <c r="D1204" s="11">
        <f>VLOOKUP(Table4[[#This Row],[HBA1C]],Table4[HBA1C],1,FALSE)</f>
        <v>7.96</v>
      </c>
      <c r="E1204" s="11" t="str">
        <f>VLOOKUP(Table4[[#This Row],[Any Transplants]],Table4[Any Transplants],1,FALSE)</f>
        <v>No</v>
      </c>
      <c r="F1204" s="11" t="str">
        <f>VLOOKUP(Table4[[#This Row],[Cancer history]],Table4[Cancer history],1,FALSE)</f>
        <v>No</v>
      </c>
      <c r="G1204" s="11" t="str">
        <f>VLOOKUP(Table4[[#This Row],[Smoker2]],Table4[Smoker2],1,FALSE)</f>
        <v>NO</v>
      </c>
      <c r="H1204" s="11" t="str">
        <f>VLOOKUP(Table4[[#This Row],[Heart Issues]],Table4[Heart Issues],1,FALSE)</f>
        <v>No</v>
      </c>
      <c r="I1204" s="11">
        <f>VLOOKUP(Table4[[#This Row],[Number of Major Surgeries]],Table4[Number of Major Surgeries],1,FALSE)</f>
        <v>0</v>
      </c>
      <c r="J1204" s="11" t="str">
        <f>VLOOKUP('Medical Examinations'!M1204,'Medical Examinations'!M1204:M3538,1,FALSE)</f>
        <v>normal weight</v>
      </c>
      <c r="K1204" s="11" t="str">
        <f>VLOOKUP('Medical Examinations'!N1204,'Medical Examinations'!N1204:N3538,1,FALSE)</f>
        <v>diabetes</v>
      </c>
      <c r="L1204" s="11" t="str">
        <f>VLOOKUP(Table3[[#This Row],[date of birth]],Table3[date of birth],1,FALSE)</f>
        <v>8-Nov-1971</v>
      </c>
      <c r="M1204" s="11">
        <f>VLOOKUP(Table3[[#This Row],[age]],Table3[age],1,FALSE)</f>
        <v>51</v>
      </c>
      <c r="N1204" s="65">
        <f>VLOOKUP(Table3[[#This Row],[charges2]],Table3[charges2],1,FALSE)</f>
        <v>9880.07</v>
      </c>
      <c r="O1204" s="11" t="str">
        <f>VLOOKUP(Table3[[#This Row],[HOSPITAL TIER2]],Table3[HOSPITAL TIER2],1,FALSE)</f>
        <v>tier - 2</v>
      </c>
      <c r="P1204" s="11" t="str">
        <f>VLOOKUP(Table3[[#This Row],[city tier2]],Table3[city tier2],1,FALSE)</f>
        <v>tier - 3</v>
      </c>
      <c r="Q1204" s="11" t="str">
        <f>VLOOKUP(Table3[[#This Row],[state id2]],Table3[state id2],1,FALSE)</f>
        <v>R1011</v>
      </c>
      <c r="R1204" s="11">
        <f t="shared" si="36"/>
        <v>-1.1614948347083592E-3</v>
      </c>
      <c r="S1204" s="11">
        <f t="shared" si="37"/>
        <v>8.0532963502543992E-2</v>
      </c>
    </row>
    <row r="1205" spans="1:19" x14ac:dyDescent="0.25">
      <c r="A1205" s="20" t="str">
        <f>VLOOKUP('Customer Names'!A1205,'Customer Names'!A1205:A3540,1,FALSE)</f>
        <v>Id1204</v>
      </c>
      <c r="B1205" s="20" t="str">
        <f>VLOOKUP(Table6[[#This Row],[NAME]],Table6[NAME],1,FALSE)</f>
        <v>Bruce</v>
      </c>
      <c r="C1205" s="11">
        <f>VLOOKUP(Table4[[#This Row],[BMI]],Table4[BMI],1,FALSE)</f>
        <v>33.18</v>
      </c>
      <c r="D1205" s="11">
        <f>VLOOKUP(Table4[[#This Row],[HBA1C]],Table4[HBA1C],1,FALSE)</f>
        <v>6.01</v>
      </c>
      <c r="E1205" s="11" t="str">
        <f>VLOOKUP(Table4[[#This Row],[Any Transplants]],Table4[Any Transplants],1,FALSE)</f>
        <v>No</v>
      </c>
      <c r="F1205" s="11" t="str">
        <f>VLOOKUP(Table4[[#This Row],[Cancer history]],Table4[Cancer history],1,FALSE)</f>
        <v>No</v>
      </c>
      <c r="G1205" s="11" t="str">
        <f>VLOOKUP(Table4[[#This Row],[Smoker2]],Table4[Smoker2],1,FALSE)</f>
        <v>NO</v>
      </c>
      <c r="H1205" s="11" t="str">
        <f>VLOOKUP(Table4[[#This Row],[Heart Issues]],Table4[Heart Issues],1,FALSE)</f>
        <v>yes</v>
      </c>
      <c r="I1205" s="11">
        <f>VLOOKUP(Table4[[#This Row],[Number of Major Surgeries]],Table4[Number of Major Surgeries],1,FALSE)</f>
        <v>1</v>
      </c>
      <c r="J1205" s="11" t="str">
        <f>VLOOKUP('Medical Examinations'!M1205,'Medical Examinations'!M1205:M3539,1,FALSE)</f>
        <v>obesity</v>
      </c>
      <c r="K1205" s="11" t="str">
        <f>VLOOKUP('Medical Examinations'!N1205,'Medical Examinations'!N1205:N3539,1,FALSE)</f>
        <v>prediabetes</v>
      </c>
      <c r="L1205" s="11" t="str">
        <f>VLOOKUP(Table3[[#This Row],[date of birth]],Table3[date of birth],1,FALSE)</f>
        <v>5-Nov-1966</v>
      </c>
      <c r="M1205" s="11">
        <f>VLOOKUP(Table3[[#This Row],[age]],Table3[age],1,FALSE)</f>
        <v>56</v>
      </c>
      <c r="N1205" s="65">
        <f>VLOOKUP(Table3[[#This Row],[charges2]],Table3[charges2],1,FALSE)</f>
        <v>9890.23</v>
      </c>
      <c r="O1205" s="11" t="str">
        <f>VLOOKUP(Table3[[#This Row],[HOSPITAL TIER2]],Table3[HOSPITAL TIER2],1,FALSE)</f>
        <v>tier - 3</v>
      </c>
      <c r="P1205" s="11" t="str">
        <f>VLOOKUP(Table3[[#This Row],[city tier2]],Table3[city tier2],1,FALSE)</f>
        <v>tier - 3</v>
      </c>
      <c r="Q1205" s="11" t="str">
        <f>VLOOKUP(Table3[[#This Row],[state id2]],Table3[state id2],1,FALSE)</f>
        <v>R1013</v>
      </c>
      <c r="R1205" s="11">
        <f t="shared" si="36"/>
        <v>-8.7573137908981958E-4</v>
      </c>
      <c r="S1205" s="11">
        <f t="shared" si="37"/>
        <v>8.0204302875847525E-2</v>
      </c>
    </row>
    <row r="1206" spans="1:19" x14ac:dyDescent="0.25">
      <c r="A1206" s="20" t="str">
        <f>VLOOKUP('Customer Names'!A1206,'Customer Names'!A1206:A3541,1,FALSE)</f>
        <v>Id1205</v>
      </c>
      <c r="B1206" s="20" t="str">
        <f>VLOOKUP(Table6[[#This Row],[NAME]],Table6[NAME],1,FALSE)</f>
        <v>.  Veronica</v>
      </c>
      <c r="C1206" s="11">
        <f>VLOOKUP(Table4[[#This Row],[BMI]],Table4[BMI],1,FALSE)</f>
        <v>43.04</v>
      </c>
      <c r="D1206" s="11">
        <f>VLOOKUP(Table4[[#This Row],[HBA1C]],Table4[HBA1C],1,FALSE)</f>
        <v>5.9</v>
      </c>
      <c r="E1206" s="11" t="str">
        <f>VLOOKUP(Table4[[#This Row],[Any Transplants]],Table4[Any Transplants],1,FALSE)</f>
        <v>No</v>
      </c>
      <c r="F1206" s="11" t="str">
        <f>VLOOKUP(Table4[[#This Row],[Cancer history]],Table4[Cancer history],1,FALSE)</f>
        <v>No</v>
      </c>
      <c r="G1206" s="11" t="str">
        <f>VLOOKUP(Table4[[#This Row],[Smoker2]],Table4[Smoker2],1,FALSE)</f>
        <v>NO</v>
      </c>
      <c r="H1206" s="11" t="str">
        <f>VLOOKUP(Table4[[#This Row],[Heart Issues]],Table4[Heart Issues],1,FALSE)</f>
        <v>yes</v>
      </c>
      <c r="I1206" s="11">
        <f>VLOOKUP(Table4[[#This Row],[Number of Major Surgeries]],Table4[Number of Major Surgeries],1,FALSE)</f>
        <v>0</v>
      </c>
      <c r="J1206" s="11" t="str">
        <f>VLOOKUP('Medical Examinations'!M1206,'Medical Examinations'!M1206:M3540,1,FALSE)</f>
        <v>obesity</v>
      </c>
      <c r="K1206" s="11" t="str">
        <f>VLOOKUP('Medical Examinations'!N1206,'Medical Examinations'!N1206:N3540,1,FALSE)</f>
        <v>prediabetes</v>
      </c>
      <c r="L1206" s="11" t="str">
        <f>VLOOKUP(Table3[[#This Row],[date of birth]],Table3[date of birth],1,FALSE)</f>
        <v>8-Jul-1996</v>
      </c>
      <c r="M1206" s="11">
        <f>VLOOKUP(Table3[[#This Row],[age]],Table3[age],1,FALSE)</f>
        <v>26</v>
      </c>
      <c r="N1206" s="65">
        <f>VLOOKUP(Table3[[#This Row],[charges2]],Table3[charges2],1,FALSE)</f>
        <v>9894.69</v>
      </c>
      <c r="O1206" s="11" t="str">
        <f>VLOOKUP(Table3[[#This Row],[HOSPITAL TIER2]],Table3[HOSPITAL TIER2],1,FALSE)</f>
        <v>tier - 2</v>
      </c>
      <c r="P1206" s="11" t="str">
        <f>VLOOKUP(Table3[[#This Row],[city tier2]],Table3[city tier2],1,FALSE)</f>
        <v>tier - 3</v>
      </c>
      <c r="Q1206" s="11" t="str">
        <f>VLOOKUP(Table3[[#This Row],[state id2]],Table3[state id2],1,FALSE)</f>
        <v>R1012</v>
      </c>
      <c r="R1206" s="11">
        <f t="shared" si="36"/>
        <v>-1.4299463073023228E-3</v>
      </c>
      <c r="S1206" s="11">
        <f t="shared" si="37"/>
        <v>8.0279265466103311E-2</v>
      </c>
    </row>
    <row r="1207" spans="1:19" x14ac:dyDescent="0.25">
      <c r="A1207" s="20" t="str">
        <f>VLOOKUP('Customer Names'!A1207,'Customer Names'!A1207:A3542,1,FALSE)</f>
        <v>Id1206</v>
      </c>
      <c r="B1207" s="20" t="str">
        <f>VLOOKUP(Table6[[#This Row],[NAME]],Table6[NAME],1,FALSE)</f>
        <v>Warren</v>
      </c>
      <c r="C1207" s="11">
        <f>VLOOKUP(Table4[[#This Row],[BMI]],Table4[BMI],1,FALSE)</f>
        <v>34.15</v>
      </c>
      <c r="D1207" s="11">
        <f>VLOOKUP(Table4[[#This Row],[HBA1C]],Table4[HBA1C],1,FALSE)</f>
        <v>4.49</v>
      </c>
      <c r="E1207" s="11" t="str">
        <f>VLOOKUP(Table4[[#This Row],[Any Transplants]],Table4[Any Transplants],1,FALSE)</f>
        <v>No</v>
      </c>
      <c r="F1207" s="11" t="str">
        <f>VLOOKUP(Table4[[#This Row],[Cancer history]],Table4[Cancer history],1,FALSE)</f>
        <v>No</v>
      </c>
      <c r="G1207" s="11" t="str">
        <f>VLOOKUP(Table4[[#This Row],[Smoker2]],Table4[Smoker2],1,FALSE)</f>
        <v>NO</v>
      </c>
      <c r="H1207" s="11" t="str">
        <f>VLOOKUP(Table4[[#This Row],[Heart Issues]],Table4[Heart Issues],1,FALSE)</f>
        <v>yes</v>
      </c>
      <c r="I1207" s="11">
        <f>VLOOKUP(Table4[[#This Row],[Number of Major Surgeries]],Table4[Number of Major Surgeries],1,FALSE)</f>
        <v>1</v>
      </c>
      <c r="J1207" s="11" t="str">
        <f>VLOOKUP('Medical Examinations'!M1207,'Medical Examinations'!M1207:M3541,1,FALSE)</f>
        <v>obesity</v>
      </c>
      <c r="K1207" s="11" t="str">
        <f>VLOOKUP('Medical Examinations'!N1207,'Medical Examinations'!N1207:N3541,1,FALSE)</f>
        <v>normal</v>
      </c>
      <c r="L1207" s="11" t="str">
        <f>VLOOKUP(Table3[[#This Row],[date of birth]],Table3[date of birth],1,FALSE)</f>
        <v>17-Aug-1962</v>
      </c>
      <c r="M1207" s="11">
        <f>VLOOKUP(Table3[[#This Row],[age]],Table3[age],1,FALSE)</f>
        <v>60</v>
      </c>
      <c r="N1207" s="65">
        <f>VLOOKUP(Table3[[#This Row],[charges2]],Table3[charges2],1,FALSE)</f>
        <v>9907.83</v>
      </c>
      <c r="O1207" s="11" t="str">
        <f>VLOOKUP(Table3[[#This Row],[HOSPITAL TIER2]],Table3[HOSPITAL TIER2],1,FALSE)</f>
        <v>tier - 3</v>
      </c>
      <c r="P1207" s="11" t="str">
        <f>VLOOKUP(Table3[[#This Row],[city tier2]],Table3[city tier2],1,FALSE)</f>
        <v>tier - 2</v>
      </c>
      <c r="Q1207" s="11" t="str">
        <f>VLOOKUP(Table3[[#This Row],[state id2]],Table3[state id2],1,FALSE)</f>
        <v>R1013</v>
      </c>
      <c r="R1207" s="11">
        <f t="shared" si="36"/>
        <v>1.248838370709408E-3</v>
      </c>
      <c r="S1207" s="11">
        <f t="shared" si="37"/>
        <v>8.0198638192526706E-2</v>
      </c>
    </row>
    <row r="1208" spans="1:19" x14ac:dyDescent="0.25">
      <c r="A1208" s="20" t="str">
        <f>VLOOKUP('Customer Names'!A1208,'Customer Names'!A1208:A3543,1,FALSE)</f>
        <v>Id1207</v>
      </c>
      <c r="B1208" s="20" t="str">
        <f>VLOOKUP(Table6[[#This Row],[NAME]],Table6[NAME],1,FALSE)</f>
        <v>.  Daniela</v>
      </c>
      <c r="C1208" s="11">
        <f>VLOOKUP(Table4[[#This Row],[BMI]],Table4[BMI],1,FALSE)</f>
        <v>25.78</v>
      </c>
      <c r="D1208" s="11">
        <f>VLOOKUP(Table4[[#This Row],[HBA1C]],Table4[HBA1C],1,FALSE)</f>
        <v>6.25</v>
      </c>
      <c r="E1208" s="11" t="str">
        <f>VLOOKUP(Table4[[#This Row],[Any Transplants]],Table4[Any Transplants],1,FALSE)</f>
        <v>No</v>
      </c>
      <c r="F1208" s="11" t="str">
        <f>VLOOKUP(Table4[[#This Row],[Cancer history]],Table4[Cancer history],1,FALSE)</f>
        <v>No</v>
      </c>
      <c r="G1208" s="11" t="str">
        <f>VLOOKUP(Table4[[#This Row],[Smoker2]],Table4[Smoker2],1,FALSE)</f>
        <v>NO</v>
      </c>
      <c r="H1208" s="11" t="str">
        <f>VLOOKUP(Table4[[#This Row],[Heart Issues]],Table4[Heart Issues],1,FALSE)</f>
        <v>No</v>
      </c>
      <c r="I1208" s="11">
        <f>VLOOKUP(Table4[[#This Row],[Number of Major Surgeries]],Table4[Number of Major Surgeries],1,FALSE)</f>
        <v>0</v>
      </c>
      <c r="J1208" s="11" t="str">
        <f>VLOOKUP('Medical Examinations'!M1208,'Medical Examinations'!M1208:M3542,1,FALSE)</f>
        <v>over weight</v>
      </c>
      <c r="K1208" s="11" t="str">
        <f>VLOOKUP('Medical Examinations'!N1208,'Medical Examinations'!N1208:N3542,1,FALSE)</f>
        <v>prediabetes</v>
      </c>
      <c r="L1208" s="11" t="str">
        <f>VLOOKUP(Table3[[#This Row],[date of birth]],Table3[date of birth],1,FALSE)</f>
        <v>14-Sep-1972</v>
      </c>
      <c r="M1208" s="11">
        <f>VLOOKUP(Table3[[#This Row],[age]],Table3[age],1,FALSE)</f>
        <v>50</v>
      </c>
      <c r="N1208" s="65">
        <f>VLOOKUP(Table3[[#This Row],[charges2]],Table3[charges2],1,FALSE)</f>
        <v>9910.36</v>
      </c>
      <c r="O1208" s="11" t="str">
        <f>VLOOKUP(Table3[[#This Row],[HOSPITAL TIER2]],Table3[HOSPITAL TIER2],1,FALSE)</f>
        <v>tier - 2</v>
      </c>
      <c r="P1208" s="11" t="str">
        <f>VLOOKUP(Table3[[#This Row],[city tier2]],Table3[city tier2],1,FALSE)</f>
        <v>tier - 3</v>
      </c>
      <c r="Q1208" s="11" t="str">
        <f>VLOOKUP(Table3[[#This Row],[state id2]],Table3[state id2],1,FALSE)</f>
        <v>R1012</v>
      </c>
      <c r="R1208" s="11">
        <f t="shared" si="36"/>
        <v>3.5610059244363021E-4</v>
      </c>
      <c r="S1208" s="11">
        <f t="shared" si="37"/>
        <v>8.1106024000656959E-2</v>
      </c>
    </row>
    <row r="1209" spans="1:19" x14ac:dyDescent="0.25">
      <c r="A1209" s="20" t="str">
        <f>VLOOKUP('Customer Names'!A1209,'Customer Names'!A1209:A3544,1,FALSE)</f>
        <v>Id1208</v>
      </c>
      <c r="B1209" s="20" t="str">
        <f>VLOOKUP(Table6[[#This Row],[NAME]],Table6[NAME],1,FALSE)</f>
        <v>Deirdre A</v>
      </c>
      <c r="C1209" s="11">
        <f>VLOOKUP(Table4[[#This Row],[BMI]],Table4[BMI],1,FALSE)</f>
        <v>21.02</v>
      </c>
      <c r="D1209" s="11">
        <f>VLOOKUP(Table4[[#This Row],[HBA1C]],Table4[HBA1C],1,FALSE)</f>
        <v>9.6199999999999992</v>
      </c>
      <c r="E1209" s="11" t="str">
        <f>VLOOKUP(Table4[[#This Row],[Any Transplants]],Table4[Any Transplants],1,FALSE)</f>
        <v>No</v>
      </c>
      <c r="F1209" s="11" t="str">
        <f>VLOOKUP(Table4[[#This Row],[Cancer history]],Table4[Cancer history],1,FALSE)</f>
        <v>Yes</v>
      </c>
      <c r="G1209" s="11" t="str">
        <f>VLOOKUP(Table4[[#This Row],[Smoker2]],Table4[Smoker2],1,FALSE)</f>
        <v>NO</v>
      </c>
      <c r="H1209" s="11" t="str">
        <f>VLOOKUP(Table4[[#This Row],[Heart Issues]],Table4[Heart Issues],1,FALSE)</f>
        <v>yes</v>
      </c>
      <c r="I1209" s="11">
        <f>VLOOKUP(Table4[[#This Row],[Number of Major Surgeries]],Table4[Number of Major Surgeries],1,FALSE)</f>
        <v>1</v>
      </c>
      <c r="J1209" s="11" t="str">
        <f>VLOOKUP('Medical Examinations'!M1209,'Medical Examinations'!M1209:M3543,1,FALSE)</f>
        <v>normal weight</v>
      </c>
      <c r="K1209" s="11" t="str">
        <f>VLOOKUP('Medical Examinations'!N1209,'Medical Examinations'!N1209:N3543,1,FALSE)</f>
        <v>diabetes</v>
      </c>
      <c r="L1209" s="11" t="str">
        <f>VLOOKUP(Table3[[#This Row],[date of birth]],Table3[date of birth],1,FALSE)</f>
        <v>19-Aug-1985</v>
      </c>
      <c r="M1209" s="11">
        <f>VLOOKUP(Table3[[#This Row],[age]],Table3[age],1,FALSE)</f>
        <v>37</v>
      </c>
      <c r="N1209" s="65">
        <f>VLOOKUP(Table3[[#This Row],[charges2]],Table3[charges2],1,FALSE)</f>
        <v>9930.64</v>
      </c>
      <c r="O1209" s="11" t="str">
        <f>VLOOKUP(Table3[[#This Row],[HOSPITAL TIER2]],Table3[HOSPITAL TIER2],1,FALSE)</f>
        <v>tier - 2</v>
      </c>
      <c r="P1209" s="11" t="str">
        <f>VLOOKUP(Table3[[#This Row],[city tier2]],Table3[city tier2],1,FALSE)</f>
        <v>tier - 3</v>
      </c>
      <c r="Q1209" s="11" t="str">
        <f>VLOOKUP(Table3[[#This Row],[state id2]],Table3[state id2],1,FALSE)</f>
        <v>R1025</v>
      </c>
      <c r="R1209" s="11">
        <f t="shared" si="36"/>
        <v>4.4130542973691919E-4</v>
      </c>
      <c r="S1209" s="11">
        <f t="shared" si="37"/>
        <v>8.1093876971132225E-2</v>
      </c>
    </row>
    <row r="1210" spans="1:19" x14ac:dyDescent="0.25">
      <c r="A1210" s="20" t="str">
        <f>VLOOKUP('Customer Names'!A1210,'Customer Names'!A1210:A3545,1,FALSE)</f>
        <v>Id1209</v>
      </c>
      <c r="B1210" s="20" t="str">
        <f>VLOOKUP(Table6[[#This Row],[NAME]],Table6[NAME],1,FALSE)</f>
        <v>Mathias</v>
      </c>
      <c r="C1210" s="11">
        <f>VLOOKUP(Table4[[#This Row],[BMI]],Table4[BMI],1,FALSE)</f>
        <v>37.51</v>
      </c>
      <c r="D1210" s="11">
        <f>VLOOKUP(Table4[[#This Row],[HBA1C]],Table4[HBA1C],1,FALSE)</f>
        <v>11.06</v>
      </c>
      <c r="E1210" s="11" t="str">
        <f>VLOOKUP(Table4[[#This Row],[Any Transplants]],Table4[Any Transplants],1,FALSE)</f>
        <v>No</v>
      </c>
      <c r="F1210" s="11" t="str">
        <f>VLOOKUP(Table4[[#This Row],[Cancer history]],Table4[Cancer history],1,FALSE)</f>
        <v>No</v>
      </c>
      <c r="G1210" s="11" t="str">
        <f>VLOOKUP(Table4[[#This Row],[Smoker2]],Table4[Smoker2],1,FALSE)</f>
        <v>NO</v>
      </c>
      <c r="H1210" s="11" t="str">
        <f>VLOOKUP(Table4[[#This Row],[Heart Issues]],Table4[Heart Issues],1,FALSE)</f>
        <v>No</v>
      </c>
      <c r="I1210" s="11">
        <f>VLOOKUP(Table4[[#This Row],[Number of Major Surgeries]],Table4[Number of Major Surgeries],1,FALSE)</f>
        <v>2</v>
      </c>
      <c r="J1210" s="11" t="str">
        <f>VLOOKUP('Medical Examinations'!M1210,'Medical Examinations'!M1210:M3544,1,FALSE)</f>
        <v>obesity</v>
      </c>
      <c r="K1210" s="11" t="str">
        <f>VLOOKUP('Medical Examinations'!N1210,'Medical Examinations'!N1210:N3544,1,FALSE)</f>
        <v>diabetes</v>
      </c>
      <c r="L1210" s="11" t="str">
        <f>VLOOKUP(Table3[[#This Row],[date of birth]],Table3[date of birth],1,FALSE)</f>
        <v>3-Dec-1983</v>
      </c>
      <c r="M1210" s="11">
        <f>VLOOKUP(Table3[[#This Row],[age]],Table3[age],1,FALSE)</f>
        <v>39</v>
      </c>
      <c r="N1210" s="65">
        <f>VLOOKUP(Table3[[#This Row],[charges2]],Table3[charges2],1,FALSE)</f>
        <v>9931.9599999999991</v>
      </c>
      <c r="O1210" s="11" t="str">
        <f>VLOOKUP(Table3[[#This Row],[HOSPITAL TIER2]],Table3[HOSPITAL TIER2],1,FALSE)</f>
        <v>tier - 2</v>
      </c>
      <c r="P1210" s="11" t="str">
        <f>VLOOKUP(Table3[[#This Row],[city tier2]],Table3[city tier2],1,FALSE)</f>
        <v>tier - 2</v>
      </c>
      <c r="Q1210" s="11" t="str">
        <f>VLOOKUP(Table3[[#This Row],[state id2]],Table3[state id2],1,FALSE)</f>
        <v>R1012</v>
      </c>
      <c r="R1210" s="11">
        <f t="shared" si="36"/>
        <v>-4.6133510543647669E-5</v>
      </c>
      <c r="S1210" s="11">
        <f t="shared" si="37"/>
        <v>8.2156355047652577E-2</v>
      </c>
    </row>
    <row r="1211" spans="1:19" x14ac:dyDescent="0.25">
      <c r="A1211" s="20" t="str">
        <f>VLOOKUP('Customer Names'!A1211,'Customer Names'!A1211:A3546,1,FALSE)</f>
        <v>Id1210</v>
      </c>
      <c r="B1211" s="20" t="str">
        <f>VLOOKUP(Table6[[#This Row],[NAME]],Table6[NAME],1,FALSE)</f>
        <v>Matthew</v>
      </c>
      <c r="C1211" s="11">
        <f>VLOOKUP(Table4[[#This Row],[BMI]],Table4[BMI],1,FALSE)</f>
        <v>25.745000000000001</v>
      </c>
      <c r="D1211" s="11">
        <f>VLOOKUP(Table4[[#This Row],[HBA1C]],Table4[HBA1C],1,FALSE)</f>
        <v>6.11</v>
      </c>
      <c r="E1211" s="11" t="str">
        <f>VLOOKUP(Table4[[#This Row],[Any Transplants]],Table4[Any Transplants],1,FALSE)</f>
        <v>No</v>
      </c>
      <c r="F1211" s="11" t="str">
        <f>VLOOKUP(Table4[[#This Row],[Cancer history]],Table4[Cancer history],1,FALSE)</f>
        <v>No</v>
      </c>
      <c r="G1211" s="11" t="str">
        <f>VLOOKUP(Table4[[#This Row],[Smoker2]],Table4[Smoker2],1,FALSE)</f>
        <v>NO</v>
      </c>
      <c r="H1211" s="11" t="str">
        <f>VLOOKUP(Table4[[#This Row],[Heart Issues]],Table4[Heart Issues],1,FALSE)</f>
        <v>yes</v>
      </c>
      <c r="I1211" s="11">
        <f>VLOOKUP(Table4[[#This Row],[Number of Major Surgeries]],Table4[Number of Major Surgeries],1,FALSE)</f>
        <v>0</v>
      </c>
      <c r="J1211" s="11" t="str">
        <f>VLOOKUP('Medical Examinations'!M1211,'Medical Examinations'!M1211:M3545,1,FALSE)</f>
        <v>over weight</v>
      </c>
      <c r="K1211" s="11" t="str">
        <f>VLOOKUP('Medical Examinations'!N1211,'Medical Examinations'!N1211:N3545,1,FALSE)</f>
        <v>prediabetes</v>
      </c>
      <c r="L1211" s="11" t="str">
        <f>VLOOKUP(Table3[[#This Row],[date of birth]],Table3[date of birth],1,FALSE)</f>
        <v>11-Sep-1964</v>
      </c>
      <c r="M1211" s="11">
        <f>VLOOKUP(Table3[[#This Row],[age]],Table3[age],1,FALSE)</f>
        <v>58</v>
      </c>
      <c r="N1211" s="65">
        <f>VLOOKUP(Table3[[#This Row],[charges2]],Table3[charges2],1,FALSE)</f>
        <v>9933.44</v>
      </c>
      <c r="O1211" s="11" t="str">
        <f>VLOOKUP(Table3[[#This Row],[HOSPITAL TIER2]],Table3[HOSPITAL TIER2],1,FALSE)</f>
        <v>tier - 3</v>
      </c>
      <c r="P1211" s="11" t="str">
        <f>VLOOKUP(Table3[[#This Row],[city tier2]],Table3[city tier2],1,FALSE)</f>
        <v>tier - 3</v>
      </c>
      <c r="Q1211" s="11" t="str">
        <f>VLOOKUP(Table3[[#This Row],[state id2]],Table3[state id2],1,FALSE)</f>
        <v>R1013</v>
      </c>
      <c r="R1211" s="11">
        <f t="shared" si="36"/>
        <v>4.9982305209488086E-4</v>
      </c>
      <c r="S1211" s="11">
        <f t="shared" si="37"/>
        <v>8.3386803453050787E-2</v>
      </c>
    </row>
    <row r="1212" spans="1:19" x14ac:dyDescent="0.25">
      <c r="A1212" s="20" t="str">
        <f>VLOOKUP('Customer Names'!A1212,'Customer Names'!A1212:A3547,1,FALSE)</f>
        <v>Id1211</v>
      </c>
      <c r="B1212" s="20" t="str">
        <f>VLOOKUP(Table6[[#This Row],[NAME]],Table6[NAME],1,FALSE)</f>
        <v>Kurt</v>
      </c>
      <c r="C1212" s="11">
        <f>VLOOKUP(Table4[[#This Row],[BMI]],Table4[BMI],1,FALSE)</f>
        <v>31.35</v>
      </c>
      <c r="D1212" s="11">
        <f>VLOOKUP(Table4[[#This Row],[HBA1C]],Table4[HBA1C],1,FALSE)</f>
        <v>11.49</v>
      </c>
      <c r="E1212" s="11" t="str">
        <f>VLOOKUP(Table4[[#This Row],[Any Transplants]],Table4[Any Transplants],1,FALSE)</f>
        <v>No</v>
      </c>
      <c r="F1212" s="11" t="str">
        <f>VLOOKUP(Table4[[#This Row],[Cancer history]],Table4[Cancer history],1,FALSE)</f>
        <v>No</v>
      </c>
      <c r="G1212" s="11" t="str">
        <f>VLOOKUP(Table4[[#This Row],[Smoker2]],Table4[Smoker2],1,FALSE)</f>
        <v>NO</v>
      </c>
      <c r="H1212" s="11" t="str">
        <f>VLOOKUP(Table4[[#This Row],[Heart Issues]],Table4[Heart Issues],1,FALSE)</f>
        <v>No</v>
      </c>
      <c r="I1212" s="11">
        <f>VLOOKUP(Table4[[#This Row],[Number of Major Surgeries]],Table4[Number of Major Surgeries],1,FALSE)</f>
        <v>2</v>
      </c>
      <c r="J1212" s="11" t="str">
        <f>VLOOKUP('Medical Examinations'!M1212,'Medical Examinations'!M1212:M3546,1,FALSE)</f>
        <v>obesity</v>
      </c>
      <c r="K1212" s="11" t="str">
        <f>VLOOKUP('Medical Examinations'!N1212,'Medical Examinations'!N1212:N3546,1,FALSE)</f>
        <v>diabetes</v>
      </c>
      <c r="L1212" s="11" t="str">
        <f>VLOOKUP(Table3[[#This Row],[date of birth]],Table3[date of birth],1,FALSE)</f>
        <v>26-Dec-1971</v>
      </c>
      <c r="M1212" s="11">
        <f>VLOOKUP(Table3[[#This Row],[age]],Table3[age],1,FALSE)</f>
        <v>51</v>
      </c>
      <c r="N1212" s="65">
        <f>VLOOKUP(Table3[[#This Row],[charges2]],Table3[charges2],1,FALSE)</f>
        <v>9957.7199999999993</v>
      </c>
      <c r="O1212" s="11" t="str">
        <f>VLOOKUP(Table3[[#This Row],[HOSPITAL TIER2]],Table3[HOSPITAL TIER2],1,FALSE)</f>
        <v>tier - 2</v>
      </c>
      <c r="P1212" s="11" t="str">
        <f>VLOOKUP(Table3[[#This Row],[city tier2]],Table3[city tier2],1,FALSE)</f>
        <v>tier - 3</v>
      </c>
      <c r="Q1212" s="11" t="str">
        <f>VLOOKUP(Table3[[#This Row],[state id2]],Table3[state id2],1,FALSE)</f>
        <v>R1018</v>
      </c>
      <c r="R1212" s="11">
        <f t="shared" si="36"/>
        <v>7.2629874514880887E-4</v>
      </c>
      <c r="S1212" s="11">
        <f t="shared" si="37"/>
        <v>8.3436032856227221E-2</v>
      </c>
    </row>
    <row r="1213" spans="1:19" x14ac:dyDescent="0.25">
      <c r="A1213" s="20" t="str">
        <f>VLOOKUP('Customer Names'!A1213,'Customer Names'!A1213:A3548,1,FALSE)</f>
        <v>Id1212</v>
      </c>
      <c r="B1213" s="20" t="str">
        <f>VLOOKUP(Table6[[#This Row],[NAME]],Table6[NAME],1,FALSE)</f>
        <v>Samuel</v>
      </c>
      <c r="C1213" s="11">
        <f>VLOOKUP(Table4[[#This Row],[BMI]],Table4[BMI],1,FALSE)</f>
        <v>29.83</v>
      </c>
      <c r="D1213" s="11">
        <f>VLOOKUP(Table4[[#This Row],[HBA1C]],Table4[HBA1C],1,FALSE)</f>
        <v>8.68</v>
      </c>
      <c r="E1213" s="11" t="str">
        <f>VLOOKUP(Table4[[#This Row],[Any Transplants]],Table4[Any Transplants],1,FALSE)</f>
        <v>No</v>
      </c>
      <c r="F1213" s="11" t="str">
        <f>VLOOKUP(Table4[[#This Row],[Cancer history]],Table4[Cancer history],1,FALSE)</f>
        <v>No</v>
      </c>
      <c r="G1213" s="11" t="str">
        <f>VLOOKUP(Table4[[#This Row],[Smoker2]],Table4[Smoker2],1,FALSE)</f>
        <v>NO</v>
      </c>
      <c r="H1213" s="11" t="str">
        <f>VLOOKUP(Table4[[#This Row],[Heart Issues]],Table4[Heart Issues],1,FALSE)</f>
        <v>No</v>
      </c>
      <c r="I1213" s="11">
        <f>VLOOKUP(Table4[[#This Row],[Number of Major Surgeries]],Table4[Number of Major Surgeries],1,FALSE)</f>
        <v>2</v>
      </c>
      <c r="J1213" s="11" t="str">
        <f>VLOOKUP('Medical Examinations'!M1213,'Medical Examinations'!M1213:M3547,1,FALSE)</f>
        <v>over weight</v>
      </c>
      <c r="K1213" s="11" t="str">
        <f>VLOOKUP('Medical Examinations'!N1213,'Medical Examinations'!N1213:N3547,1,FALSE)</f>
        <v>diabetes</v>
      </c>
      <c r="L1213" s="11" t="str">
        <f>VLOOKUP(Table3[[#This Row],[date of birth]],Table3[date of birth],1,FALSE)</f>
        <v>6-Oct-1971</v>
      </c>
      <c r="M1213" s="11">
        <f>VLOOKUP(Table3[[#This Row],[age]],Table3[age],1,FALSE)</f>
        <v>51</v>
      </c>
      <c r="N1213" s="65">
        <f>VLOOKUP(Table3[[#This Row],[charges2]],Table3[charges2],1,FALSE)</f>
        <v>9964.06</v>
      </c>
      <c r="O1213" s="11" t="str">
        <f>VLOOKUP(Table3[[#This Row],[HOSPITAL TIER2]],Table3[HOSPITAL TIER2],1,FALSE)</f>
        <v>tier - 2</v>
      </c>
      <c r="P1213" s="11" t="str">
        <f>VLOOKUP(Table3[[#This Row],[city tier2]],Table3[city tier2],1,FALSE)</f>
        <v>tier - 2</v>
      </c>
      <c r="Q1213" s="11" t="str">
        <f>VLOOKUP(Table3[[#This Row],[state id2]],Table3[state id2],1,FALSE)</f>
        <v>R1019</v>
      </c>
      <c r="R1213" s="11">
        <f t="shared" si="36"/>
        <v>5.2217426672393149E-4</v>
      </c>
      <c r="S1213" s="11">
        <f t="shared" si="37"/>
        <v>8.2617716137371053E-2</v>
      </c>
    </row>
    <row r="1214" spans="1:19" x14ac:dyDescent="0.25">
      <c r="A1214" s="20" t="str">
        <f>VLOOKUP('Customer Names'!A1214,'Customer Names'!A1214:A3549,1,FALSE)</f>
        <v>Id1213</v>
      </c>
      <c r="B1214" s="20" t="str">
        <f>VLOOKUP(Table6[[#This Row],[NAME]],Table6[NAME],1,FALSE)</f>
        <v>.  Emily</v>
      </c>
      <c r="C1214" s="11">
        <f>VLOOKUP(Table4[[#This Row],[BMI]],Table4[BMI],1,FALSE)</f>
        <v>25.49</v>
      </c>
      <c r="D1214" s="11">
        <f>VLOOKUP(Table4[[#This Row],[HBA1C]],Table4[HBA1C],1,FALSE)</f>
        <v>5.68</v>
      </c>
      <c r="E1214" s="11" t="str">
        <f>VLOOKUP(Table4[[#This Row],[Any Transplants]],Table4[Any Transplants],1,FALSE)</f>
        <v>No</v>
      </c>
      <c r="F1214" s="11" t="str">
        <f>VLOOKUP(Table4[[#This Row],[Cancer history]],Table4[Cancer history],1,FALSE)</f>
        <v>Yes</v>
      </c>
      <c r="G1214" s="11" t="str">
        <f>VLOOKUP(Table4[[#This Row],[Smoker2]],Table4[Smoker2],1,FALSE)</f>
        <v>NO</v>
      </c>
      <c r="H1214" s="11" t="str">
        <f>VLOOKUP(Table4[[#This Row],[Heart Issues]],Table4[Heart Issues],1,FALSE)</f>
        <v>yes</v>
      </c>
      <c r="I1214" s="11">
        <f>VLOOKUP(Table4[[#This Row],[Number of Major Surgeries]],Table4[Number of Major Surgeries],1,FALSE)</f>
        <v>1</v>
      </c>
      <c r="J1214" s="11" t="str">
        <f>VLOOKUP('Medical Examinations'!M1214,'Medical Examinations'!M1214:M3548,1,FALSE)</f>
        <v>over weight</v>
      </c>
      <c r="K1214" s="11" t="str">
        <f>VLOOKUP('Medical Examinations'!N1214,'Medical Examinations'!N1214:N3548,1,FALSE)</f>
        <v>normal</v>
      </c>
      <c r="L1214" s="11" t="str">
        <f>VLOOKUP(Table3[[#This Row],[date of birth]],Table3[date of birth],1,FALSE)</f>
        <v>11-Aug-1970</v>
      </c>
      <c r="M1214" s="11">
        <f>VLOOKUP(Table3[[#This Row],[age]],Table3[age],1,FALSE)</f>
        <v>52</v>
      </c>
      <c r="N1214" s="65">
        <f>VLOOKUP(Table3[[#This Row],[charges2]],Table3[charges2],1,FALSE)</f>
        <v>9991.0400000000009</v>
      </c>
      <c r="O1214" s="11" t="str">
        <f>VLOOKUP(Table3[[#This Row],[HOSPITAL TIER2]],Table3[HOSPITAL TIER2],1,FALSE)</f>
        <v>tier - 2</v>
      </c>
      <c r="P1214" s="11" t="str">
        <f>VLOOKUP(Table3[[#This Row],[city tier2]],Table3[city tier2],1,FALSE)</f>
        <v>tier - 3</v>
      </c>
      <c r="Q1214" s="11" t="str">
        <f>VLOOKUP(Table3[[#This Row],[state id2]],Table3[state id2],1,FALSE)</f>
        <v>R1012</v>
      </c>
      <c r="R1214" s="11">
        <f t="shared" si="36"/>
        <v>4.0139806702206603E-4</v>
      </c>
      <c r="S1214" s="11">
        <f t="shared" si="37"/>
        <v>8.216512019280349E-2</v>
      </c>
    </row>
    <row r="1215" spans="1:19" x14ac:dyDescent="0.25">
      <c r="A1215" s="20" t="str">
        <f>VLOOKUP('Customer Names'!A1215,'Customer Names'!A1215:A3550,1,FALSE)</f>
        <v>Id1214</v>
      </c>
      <c r="B1215" s="20" t="str">
        <f>VLOOKUP(Table6[[#This Row],[NAME]],Table6[NAME],1,FALSE)</f>
        <v>Tiffany</v>
      </c>
      <c r="C1215" s="11">
        <f>VLOOKUP(Table4[[#This Row],[BMI]],Table4[BMI],1,FALSE)</f>
        <v>34.1</v>
      </c>
      <c r="D1215" s="11">
        <f>VLOOKUP(Table4[[#This Row],[HBA1C]],Table4[HBA1C],1,FALSE)</f>
        <v>8.4499999999999993</v>
      </c>
      <c r="E1215" s="11" t="str">
        <f>VLOOKUP(Table4[[#This Row],[Any Transplants]],Table4[Any Transplants],1,FALSE)</f>
        <v>No</v>
      </c>
      <c r="F1215" s="11" t="str">
        <f>VLOOKUP(Table4[[#This Row],[Cancer history]],Table4[Cancer history],1,FALSE)</f>
        <v>No</v>
      </c>
      <c r="G1215" s="11" t="str">
        <f>VLOOKUP(Table4[[#This Row],[Smoker2]],Table4[Smoker2],1,FALSE)</f>
        <v>NO</v>
      </c>
      <c r="H1215" s="11" t="str">
        <f>VLOOKUP(Table4[[#This Row],[Heart Issues]],Table4[Heart Issues],1,FALSE)</f>
        <v>No</v>
      </c>
      <c r="I1215" s="11">
        <f>VLOOKUP(Table4[[#This Row],[Number of Major Surgeries]],Table4[Number of Major Surgeries],1,FALSE)</f>
        <v>0</v>
      </c>
      <c r="J1215" s="11" t="str">
        <f>VLOOKUP('Medical Examinations'!M1215,'Medical Examinations'!M1215:M3549,1,FALSE)</f>
        <v>obesity</v>
      </c>
      <c r="K1215" s="11" t="str">
        <f>VLOOKUP('Medical Examinations'!N1215,'Medical Examinations'!N1215:N3549,1,FALSE)</f>
        <v>diabetes</v>
      </c>
      <c r="L1215" s="11" t="str">
        <f>VLOOKUP(Table3[[#This Row],[date of birth]],Table3[date of birth],1,FALSE)</f>
        <v>3-Jul-1988</v>
      </c>
      <c r="M1215" s="11">
        <f>VLOOKUP(Table3[[#This Row],[age]],Table3[age],1,FALSE)</f>
        <v>34</v>
      </c>
      <c r="N1215" s="65">
        <f>VLOOKUP(Table3[[#This Row],[charges2]],Table3[charges2],1,FALSE)</f>
        <v>10011.44</v>
      </c>
      <c r="O1215" s="11" t="str">
        <f>VLOOKUP(Table3[[#This Row],[HOSPITAL TIER2]],Table3[HOSPITAL TIER2],1,FALSE)</f>
        <v>tier - 3</v>
      </c>
      <c r="P1215" s="11" t="str">
        <f>VLOOKUP(Table3[[#This Row],[city tier2]],Table3[city tier2],1,FALSE)</f>
        <v>tier - 3</v>
      </c>
      <c r="Q1215" s="11" t="str">
        <f>VLOOKUP(Table3[[#This Row],[state id2]],Table3[state id2],1,FALSE)</f>
        <v>R1026</v>
      </c>
      <c r="R1215" s="11">
        <f t="shared" si="36"/>
        <v>5.3972245485416905E-4</v>
      </c>
      <c r="S1215" s="11">
        <f t="shared" si="37"/>
        <v>8.2285145145934685E-2</v>
      </c>
    </row>
    <row r="1216" spans="1:19" x14ac:dyDescent="0.25">
      <c r="A1216" s="20" t="str">
        <f>VLOOKUP('Customer Names'!A1216,'Customer Names'!A1216:A3551,1,FALSE)</f>
        <v>Id1215</v>
      </c>
      <c r="B1216" s="20" t="str">
        <f>VLOOKUP(Table6[[#This Row],[NAME]],Table6[NAME],1,FALSE)</f>
        <v>Alex F</v>
      </c>
      <c r="C1216" s="11">
        <f>VLOOKUP(Table4[[#This Row],[BMI]],Table4[BMI],1,FALSE)</f>
        <v>25.84</v>
      </c>
      <c r="D1216" s="11">
        <f>VLOOKUP(Table4[[#This Row],[HBA1C]],Table4[HBA1C],1,FALSE)</f>
        <v>8.51</v>
      </c>
      <c r="E1216" s="11" t="str">
        <f>VLOOKUP(Table4[[#This Row],[Any Transplants]],Table4[Any Transplants],1,FALSE)</f>
        <v>No</v>
      </c>
      <c r="F1216" s="11" t="str">
        <f>VLOOKUP(Table4[[#This Row],[Cancer history]],Table4[Cancer history],1,FALSE)</f>
        <v>No</v>
      </c>
      <c r="G1216" s="11" t="str">
        <f>VLOOKUP(Table4[[#This Row],[Smoker2]],Table4[Smoker2],1,FALSE)</f>
        <v>NO</v>
      </c>
      <c r="H1216" s="11" t="str">
        <f>VLOOKUP(Table4[[#This Row],[Heart Issues]],Table4[Heart Issues],1,FALSE)</f>
        <v>No</v>
      </c>
      <c r="I1216" s="11">
        <f>VLOOKUP(Table4[[#This Row],[Number of Major Surgeries]],Table4[Number of Major Surgeries],1,FALSE)</f>
        <v>2</v>
      </c>
      <c r="J1216" s="11" t="str">
        <f>VLOOKUP('Medical Examinations'!M1216,'Medical Examinations'!M1216:M3550,1,FALSE)</f>
        <v>over weight</v>
      </c>
      <c r="K1216" s="11" t="str">
        <f>VLOOKUP('Medical Examinations'!N1216,'Medical Examinations'!N1216:N3550,1,FALSE)</f>
        <v>diabetes</v>
      </c>
      <c r="L1216" s="11" t="str">
        <f>VLOOKUP(Table3[[#This Row],[date of birth]],Table3[date of birth],1,FALSE)</f>
        <v>28-Dec-1979</v>
      </c>
      <c r="M1216" s="11">
        <f>VLOOKUP(Table3[[#This Row],[age]],Table3[age],1,FALSE)</f>
        <v>43</v>
      </c>
      <c r="N1216" s="65">
        <f>VLOOKUP(Table3[[#This Row],[charges2]],Table3[charges2],1,FALSE)</f>
        <v>10027.15</v>
      </c>
      <c r="O1216" s="11" t="str">
        <f>VLOOKUP(Table3[[#This Row],[HOSPITAL TIER2]],Table3[HOSPITAL TIER2],1,FALSE)</f>
        <v>tier - 3</v>
      </c>
      <c r="P1216" s="11" t="str">
        <f>VLOOKUP(Table3[[#This Row],[city tier2]],Table3[city tier2],1,FALSE)</f>
        <v>tier - 1</v>
      </c>
      <c r="Q1216" s="11" t="str">
        <f>VLOOKUP(Table3[[#This Row],[state id2]],Table3[state id2],1,FALSE)</f>
        <v>R1021</v>
      </c>
      <c r="R1216" s="11">
        <f t="shared" si="36"/>
        <v>1.1946640302567984E-3</v>
      </c>
      <c r="S1216" s="11">
        <f t="shared" si="37"/>
        <v>8.3229903963929069E-2</v>
      </c>
    </row>
    <row r="1217" spans="1:19" x14ac:dyDescent="0.25">
      <c r="A1217" s="20" t="str">
        <f>VLOOKUP('Customer Names'!A1217,'Customer Names'!A1217:A3552,1,FALSE)</f>
        <v>Id1216</v>
      </c>
      <c r="B1217" s="20" t="str">
        <f>VLOOKUP(Table6[[#This Row],[NAME]],Table6[NAME],1,FALSE)</f>
        <v>Alice</v>
      </c>
      <c r="C1217" s="11">
        <f>VLOOKUP(Table4[[#This Row],[BMI]],Table4[BMI],1,FALSE)</f>
        <v>20.6</v>
      </c>
      <c r="D1217" s="11">
        <f>VLOOKUP(Table4[[#This Row],[HBA1C]],Table4[HBA1C],1,FALSE)</f>
        <v>7.62</v>
      </c>
      <c r="E1217" s="11" t="str">
        <f>VLOOKUP(Table4[[#This Row],[Any Transplants]],Table4[Any Transplants],1,FALSE)</f>
        <v>No</v>
      </c>
      <c r="F1217" s="11" t="str">
        <f>VLOOKUP(Table4[[#This Row],[Cancer history]],Table4[Cancer history],1,FALSE)</f>
        <v>No</v>
      </c>
      <c r="G1217" s="11" t="str">
        <f>VLOOKUP(Table4[[#This Row],[Smoker2]],Table4[Smoker2],1,FALSE)</f>
        <v>NO</v>
      </c>
      <c r="H1217" s="11" t="str">
        <f>VLOOKUP(Table4[[#This Row],[Heart Issues]],Table4[Heart Issues],1,FALSE)</f>
        <v>No</v>
      </c>
      <c r="I1217" s="11">
        <f>VLOOKUP(Table4[[#This Row],[Number of Major Surgeries]],Table4[Number of Major Surgeries],1,FALSE)</f>
        <v>0</v>
      </c>
      <c r="J1217" s="11" t="str">
        <f>VLOOKUP('Medical Examinations'!M1217,'Medical Examinations'!M1217:M3551,1,FALSE)</f>
        <v>normal weight</v>
      </c>
      <c r="K1217" s="11" t="str">
        <f>VLOOKUP('Medical Examinations'!N1217,'Medical Examinations'!N1217:N3551,1,FALSE)</f>
        <v>diabetes</v>
      </c>
      <c r="L1217" s="11" t="str">
        <f>VLOOKUP(Table3[[#This Row],[date of birth]],Table3[date of birth],1,FALSE)</f>
        <v>30-Aug-1974</v>
      </c>
      <c r="M1217" s="11">
        <f>VLOOKUP(Table3[[#This Row],[age]],Table3[age],1,FALSE)</f>
        <v>48</v>
      </c>
      <c r="N1217" s="65">
        <f>VLOOKUP(Table3[[#This Row],[charges2]],Table3[charges2],1,FALSE)</f>
        <v>10043.25</v>
      </c>
      <c r="O1217" s="11" t="str">
        <f>VLOOKUP(Table3[[#This Row],[HOSPITAL TIER2]],Table3[HOSPITAL TIER2],1,FALSE)</f>
        <v>tier - 3</v>
      </c>
      <c r="P1217" s="11" t="str">
        <f>VLOOKUP(Table3[[#This Row],[city tier2]],Table3[city tier2],1,FALSE)</f>
        <v>tier - 2</v>
      </c>
      <c r="Q1217" s="11" t="str">
        <f>VLOOKUP(Table3[[#This Row],[state id2]],Table3[state id2],1,FALSE)</f>
        <v>R1024</v>
      </c>
      <c r="R1217" s="11">
        <f t="shared" si="36"/>
        <v>1.1615595993634655E-3</v>
      </c>
      <c r="S1217" s="11">
        <f t="shared" si="37"/>
        <v>8.3446297371519471E-2</v>
      </c>
    </row>
    <row r="1218" spans="1:19" x14ac:dyDescent="0.25">
      <c r="A1218" s="20" t="str">
        <f>VLOOKUP('Customer Names'!A1218,'Customer Names'!A1218:A3553,1,FALSE)</f>
        <v>Id1217</v>
      </c>
      <c r="B1218" s="20" t="str">
        <f>VLOOKUP(Table6[[#This Row],[NAME]],Table6[NAME],1,FALSE)</f>
        <v>Allison M.</v>
      </c>
      <c r="C1218" s="11">
        <f>VLOOKUP(Table4[[#This Row],[BMI]],Table4[BMI],1,FALSE)</f>
        <v>28.88</v>
      </c>
      <c r="D1218" s="11">
        <f>VLOOKUP(Table4[[#This Row],[HBA1C]],Table4[HBA1C],1,FALSE)</f>
        <v>10.18</v>
      </c>
      <c r="E1218" s="11" t="str">
        <f>VLOOKUP(Table4[[#This Row],[Any Transplants]],Table4[Any Transplants],1,FALSE)</f>
        <v>No</v>
      </c>
      <c r="F1218" s="11" t="str">
        <f>VLOOKUP(Table4[[#This Row],[Cancer history]],Table4[Cancer history],1,FALSE)</f>
        <v>No</v>
      </c>
      <c r="G1218" s="11" t="str">
        <f>VLOOKUP(Table4[[#This Row],[Smoker2]],Table4[Smoker2],1,FALSE)</f>
        <v>NO</v>
      </c>
      <c r="H1218" s="11" t="str">
        <f>VLOOKUP(Table4[[#This Row],[Heart Issues]],Table4[Heart Issues],1,FALSE)</f>
        <v>No</v>
      </c>
      <c r="I1218" s="11">
        <f>VLOOKUP(Table4[[#This Row],[Number of Major Surgeries]],Table4[Number of Major Surgeries],1,FALSE)</f>
        <v>0</v>
      </c>
      <c r="J1218" s="11" t="str">
        <f>VLOOKUP('Medical Examinations'!M1218,'Medical Examinations'!M1218:M3552,1,FALSE)</f>
        <v>over weight</v>
      </c>
      <c r="K1218" s="11" t="str">
        <f>VLOOKUP('Medical Examinations'!N1218,'Medical Examinations'!N1218:N3552,1,FALSE)</f>
        <v>diabetes</v>
      </c>
      <c r="L1218" s="11" t="str">
        <f>VLOOKUP(Table3[[#This Row],[date of birth]],Table3[date of birth],1,FALSE)</f>
        <v>22-Aug-1969</v>
      </c>
      <c r="M1218" s="11">
        <f>VLOOKUP(Table3[[#This Row],[age]],Table3[age],1,FALSE)</f>
        <v>53</v>
      </c>
      <c r="N1218" s="65">
        <f>VLOOKUP(Table3[[#This Row],[charges2]],Table3[charges2],1,FALSE)</f>
        <v>10065.41</v>
      </c>
      <c r="O1218" s="11" t="str">
        <f>VLOOKUP(Table3[[#This Row],[HOSPITAL TIER2]],Table3[HOSPITAL TIER2],1,FALSE)</f>
        <v>tier - 3</v>
      </c>
      <c r="P1218" s="11" t="str">
        <f>VLOOKUP(Table3[[#This Row],[city tier2]],Table3[city tier2],1,FALSE)</f>
        <v>tier - 2</v>
      </c>
      <c r="Q1218" s="11" t="str">
        <f>VLOOKUP(Table3[[#This Row],[state id2]],Table3[state id2],1,FALSE)</f>
        <v>R1011</v>
      </c>
      <c r="R1218" s="11">
        <f t="shared" si="36"/>
        <v>1.3559627008088379E-3</v>
      </c>
      <c r="S1218" s="11">
        <f t="shared" si="37"/>
        <v>8.3316545641762232E-2</v>
      </c>
    </row>
    <row r="1219" spans="1:19" x14ac:dyDescent="0.25">
      <c r="A1219" s="20" t="str">
        <f>VLOOKUP('Customer Names'!A1219,'Customer Names'!A1219:A3554,1,FALSE)</f>
        <v>Id1218</v>
      </c>
      <c r="B1219" s="20" t="str">
        <f>VLOOKUP(Table6[[#This Row],[NAME]],Table6[NAME],1,FALSE)</f>
        <v>Johannes Fiskerstand</v>
      </c>
      <c r="C1219" s="11">
        <f>VLOOKUP(Table4[[#This Row],[BMI]],Table4[BMI],1,FALSE)</f>
        <v>28.24</v>
      </c>
      <c r="D1219" s="11">
        <f>VLOOKUP(Table4[[#This Row],[HBA1C]],Table4[HBA1C],1,FALSE)</f>
        <v>5.36</v>
      </c>
      <c r="E1219" s="11" t="str">
        <f>VLOOKUP(Table4[[#This Row],[Any Transplants]],Table4[Any Transplants],1,FALSE)</f>
        <v>No</v>
      </c>
      <c r="F1219" s="11" t="str">
        <f>VLOOKUP(Table4[[#This Row],[Cancer history]],Table4[Cancer history],1,FALSE)</f>
        <v>No</v>
      </c>
      <c r="G1219" s="11" t="str">
        <f>VLOOKUP(Table4[[#This Row],[Smoker2]],Table4[Smoker2],1,FALSE)</f>
        <v>NO</v>
      </c>
      <c r="H1219" s="11" t="str">
        <f>VLOOKUP(Table4[[#This Row],[Heart Issues]],Table4[Heart Issues],1,FALSE)</f>
        <v>No</v>
      </c>
      <c r="I1219" s="11">
        <f>VLOOKUP(Table4[[#This Row],[Number of Major Surgeries]],Table4[Number of Major Surgeries],1,FALSE)</f>
        <v>0</v>
      </c>
      <c r="J1219" s="11" t="str">
        <f>VLOOKUP('Medical Examinations'!M1219,'Medical Examinations'!M1219:M3553,1,FALSE)</f>
        <v>over weight</v>
      </c>
      <c r="K1219" s="11" t="str">
        <f>VLOOKUP('Medical Examinations'!N1219,'Medical Examinations'!N1219:N3553,1,FALSE)</f>
        <v>normal</v>
      </c>
      <c r="L1219" s="11" t="str">
        <f>VLOOKUP(Table3[[#This Row],[date of birth]],Table3[date of birth],1,FALSE)</f>
        <v>27-Oct-1969</v>
      </c>
      <c r="M1219" s="11">
        <f>VLOOKUP(Table3[[#This Row],[age]],Table3[age],1,FALSE)</f>
        <v>53</v>
      </c>
      <c r="N1219" s="65">
        <f>VLOOKUP(Table3[[#This Row],[charges2]],Table3[charges2],1,FALSE)</f>
        <v>10072.06</v>
      </c>
      <c r="O1219" s="11" t="str">
        <f>VLOOKUP(Table3[[#This Row],[HOSPITAL TIER2]],Table3[HOSPITAL TIER2],1,FALSE)</f>
        <v>tier - 3</v>
      </c>
      <c r="P1219" s="11" t="str">
        <f>VLOOKUP(Table3[[#This Row],[city tier2]],Table3[city tier2],1,FALSE)</f>
        <v>tier - 1</v>
      </c>
      <c r="Q1219" s="11" t="str">
        <f>VLOOKUP(Table3[[#This Row],[state id2]],Table3[state id2],1,FALSE)</f>
        <v>R1017</v>
      </c>
      <c r="R1219" s="11">
        <f t="shared" ref="R1219:R1282" si="38">CORREL(M1219:M3553,C1219:C3553)</f>
        <v>1.2648837367530321E-3</v>
      </c>
      <c r="S1219" s="11">
        <f t="shared" ref="S1219:S1282" si="39">CORREL(M1219:M3553,D1219:D3553)</f>
        <v>8.2374829692632462E-2</v>
      </c>
    </row>
    <row r="1220" spans="1:19" x14ac:dyDescent="0.25">
      <c r="A1220" s="20" t="str">
        <f>VLOOKUP('Customer Names'!A1220,'Customer Names'!A1220:A3555,1,FALSE)</f>
        <v>Id1219</v>
      </c>
      <c r="B1220" s="20" t="str">
        <f>VLOOKUP(Table6[[#This Row],[NAME]],Table6[NAME],1,FALSE)</f>
        <v>Stephen</v>
      </c>
      <c r="C1220" s="11">
        <f>VLOOKUP(Table4[[#This Row],[BMI]],Table4[BMI],1,FALSE)</f>
        <v>25.46</v>
      </c>
      <c r="D1220" s="11">
        <f>VLOOKUP(Table4[[#This Row],[HBA1C]],Table4[HBA1C],1,FALSE)</f>
        <v>11.78</v>
      </c>
      <c r="E1220" s="11" t="str">
        <f>VLOOKUP(Table4[[#This Row],[Any Transplants]],Table4[Any Transplants],1,FALSE)</f>
        <v>No</v>
      </c>
      <c r="F1220" s="11" t="str">
        <f>VLOOKUP(Table4[[#This Row],[Cancer history]],Table4[Cancer history],1,FALSE)</f>
        <v>No</v>
      </c>
      <c r="G1220" s="11" t="str">
        <f>VLOOKUP(Table4[[#This Row],[Smoker2]],Table4[Smoker2],1,FALSE)</f>
        <v>NO</v>
      </c>
      <c r="H1220" s="11" t="str">
        <f>VLOOKUP(Table4[[#This Row],[Heart Issues]],Table4[Heart Issues],1,FALSE)</f>
        <v>yes</v>
      </c>
      <c r="I1220" s="11">
        <f>VLOOKUP(Table4[[#This Row],[Number of Major Surgeries]],Table4[Number of Major Surgeries],1,FALSE)</f>
        <v>1</v>
      </c>
      <c r="J1220" s="11" t="str">
        <f>VLOOKUP('Medical Examinations'!M1220,'Medical Examinations'!M1220:M3554,1,FALSE)</f>
        <v>over weight</v>
      </c>
      <c r="K1220" s="11" t="str">
        <f>VLOOKUP('Medical Examinations'!N1220,'Medical Examinations'!N1220:N3554,1,FALSE)</f>
        <v>diabetes</v>
      </c>
      <c r="L1220" s="11" t="str">
        <f>VLOOKUP(Table3[[#This Row],[date of birth]],Table3[date of birth],1,FALSE)</f>
        <v>3-Jul-1969</v>
      </c>
      <c r="M1220" s="11">
        <f>VLOOKUP(Table3[[#This Row],[age]],Table3[age],1,FALSE)</f>
        <v>53</v>
      </c>
      <c r="N1220" s="65">
        <f>VLOOKUP(Table3[[#This Row],[charges2]],Table3[charges2],1,FALSE)</f>
        <v>10085.85</v>
      </c>
      <c r="O1220" s="11" t="str">
        <f>VLOOKUP(Table3[[#This Row],[HOSPITAL TIER2]],Table3[HOSPITAL TIER2],1,FALSE)</f>
        <v>tier - 3</v>
      </c>
      <c r="P1220" s="11" t="str">
        <f>VLOOKUP(Table3[[#This Row],[city tier2]],Table3[city tier2],1,FALSE)</f>
        <v>tier - 3</v>
      </c>
      <c r="Q1220" s="11" t="str">
        <f>VLOOKUP(Table3[[#This Row],[state id2]],Table3[state id2],1,FALSE)</f>
        <v>R1011</v>
      </c>
      <c r="R1220" s="11">
        <f t="shared" si="38"/>
        <v>1.220806197641647E-3</v>
      </c>
      <c r="S1220" s="11">
        <f t="shared" si="39"/>
        <v>8.2602809711550762E-2</v>
      </c>
    </row>
    <row r="1221" spans="1:19" x14ac:dyDescent="0.25">
      <c r="A1221" s="20" t="str">
        <f>VLOOKUP('Customer Names'!A1221,'Customer Names'!A1221:A3556,1,FALSE)</f>
        <v>Id1220</v>
      </c>
      <c r="B1221" s="20" t="str">
        <f>VLOOKUP(Table6[[#This Row],[NAME]],Table6[NAME],1,FALSE)</f>
        <v>Jon M</v>
      </c>
      <c r="C1221" s="11">
        <f>VLOOKUP(Table4[[#This Row],[BMI]],Table4[BMI],1,FALSE)</f>
        <v>29.64</v>
      </c>
      <c r="D1221" s="11">
        <f>VLOOKUP(Table4[[#This Row],[HBA1C]],Table4[HBA1C],1,FALSE)</f>
        <v>10.82</v>
      </c>
      <c r="E1221" s="11" t="str">
        <f>VLOOKUP(Table4[[#This Row],[Any Transplants]],Table4[Any Transplants],1,FALSE)</f>
        <v>No</v>
      </c>
      <c r="F1221" s="11" t="str">
        <f>VLOOKUP(Table4[[#This Row],[Cancer history]],Table4[Cancer history],1,FALSE)</f>
        <v>No</v>
      </c>
      <c r="G1221" s="11" t="str">
        <f>VLOOKUP(Table4[[#This Row],[Smoker2]],Table4[Smoker2],1,FALSE)</f>
        <v>NO</v>
      </c>
      <c r="H1221" s="11" t="str">
        <f>VLOOKUP(Table4[[#This Row],[Heart Issues]],Table4[Heart Issues],1,FALSE)</f>
        <v>yes</v>
      </c>
      <c r="I1221" s="11">
        <f>VLOOKUP(Table4[[#This Row],[Number of Major Surgeries]],Table4[Number of Major Surgeries],1,FALSE)</f>
        <v>0</v>
      </c>
      <c r="J1221" s="11" t="str">
        <f>VLOOKUP('Medical Examinations'!M1221,'Medical Examinations'!M1221:M3555,1,FALSE)</f>
        <v>over weight</v>
      </c>
      <c r="K1221" s="11" t="str">
        <f>VLOOKUP('Medical Examinations'!N1221,'Medical Examinations'!N1221:N3555,1,FALSE)</f>
        <v>diabetes</v>
      </c>
      <c r="L1221" s="11" t="str">
        <f>VLOOKUP(Table3[[#This Row],[date of birth]],Table3[date of birth],1,FALSE)</f>
        <v>19-Dec-1976</v>
      </c>
      <c r="M1221" s="11">
        <f>VLOOKUP(Table3[[#This Row],[age]],Table3[age],1,FALSE)</f>
        <v>46</v>
      </c>
      <c r="N1221" s="65">
        <f>VLOOKUP(Table3[[#This Row],[charges2]],Table3[charges2],1,FALSE)</f>
        <v>10096.969999999999</v>
      </c>
      <c r="O1221" s="11" t="str">
        <f>VLOOKUP(Table3[[#This Row],[HOSPITAL TIER2]],Table3[HOSPITAL TIER2],1,FALSE)</f>
        <v>tier - 3</v>
      </c>
      <c r="P1221" s="11" t="str">
        <f>VLOOKUP(Table3[[#This Row],[city tier2]],Table3[city tier2],1,FALSE)</f>
        <v>tier - 2</v>
      </c>
      <c r="Q1221" s="11" t="str">
        <f>VLOOKUP(Table3[[#This Row],[state id2]],Table3[state id2],1,FALSE)</f>
        <v>R1011</v>
      </c>
      <c r="R1221" s="11">
        <f t="shared" si="38"/>
        <v>1.3819646919689822E-3</v>
      </c>
      <c r="S1221" s="11">
        <f t="shared" si="39"/>
        <v>8.1357877304656198E-2</v>
      </c>
    </row>
    <row r="1222" spans="1:19" x14ac:dyDescent="0.25">
      <c r="A1222" s="20" t="str">
        <f>VLOOKUP('Customer Names'!A1222,'Customer Names'!A1222:A3557,1,FALSE)</f>
        <v>Id1221</v>
      </c>
      <c r="B1222" s="20" t="str">
        <f>VLOOKUP(Table6[[#This Row],[NAME]],Table6[NAME],1,FALSE)</f>
        <v>Fasil</v>
      </c>
      <c r="C1222" s="11">
        <f>VLOOKUP(Table4[[#This Row],[BMI]],Table4[BMI],1,FALSE)</f>
        <v>31.27</v>
      </c>
      <c r="D1222" s="11">
        <f>VLOOKUP(Table4[[#This Row],[HBA1C]],Table4[HBA1C],1,FALSE)</f>
        <v>7.73</v>
      </c>
      <c r="E1222" s="11" t="str">
        <f>VLOOKUP(Table4[[#This Row],[Any Transplants]],Table4[Any Transplants],1,FALSE)</f>
        <v>No</v>
      </c>
      <c r="F1222" s="11" t="str">
        <f>VLOOKUP(Table4[[#This Row],[Cancer history]],Table4[Cancer history],1,FALSE)</f>
        <v>No</v>
      </c>
      <c r="G1222" s="11" t="str">
        <f>VLOOKUP(Table4[[#This Row],[Smoker2]],Table4[Smoker2],1,FALSE)</f>
        <v>NO</v>
      </c>
      <c r="H1222" s="11" t="str">
        <f>VLOOKUP(Table4[[#This Row],[Heart Issues]],Table4[Heart Issues],1,FALSE)</f>
        <v>yes</v>
      </c>
      <c r="I1222" s="11">
        <f>VLOOKUP(Table4[[#This Row],[Number of Major Surgeries]],Table4[Number of Major Surgeries],1,FALSE)</f>
        <v>1</v>
      </c>
      <c r="J1222" s="11" t="str">
        <f>VLOOKUP('Medical Examinations'!M1222,'Medical Examinations'!M1222:M3556,1,FALSE)</f>
        <v>obesity</v>
      </c>
      <c r="K1222" s="11" t="str">
        <f>VLOOKUP('Medical Examinations'!N1222,'Medical Examinations'!N1222:N3556,1,FALSE)</f>
        <v>diabetes</v>
      </c>
      <c r="L1222" s="11" t="str">
        <f>VLOOKUP(Table3[[#This Row],[date of birth]],Table3[date of birth],1,FALSE)</f>
        <v>19-Oct-1972</v>
      </c>
      <c r="M1222" s="11">
        <f>VLOOKUP(Table3[[#This Row],[age]],Table3[age],1,FALSE)</f>
        <v>50</v>
      </c>
      <c r="N1222" s="65">
        <f>VLOOKUP(Table3[[#This Row],[charges2]],Table3[charges2],1,FALSE)</f>
        <v>10106.129999999999</v>
      </c>
      <c r="O1222" s="11" t="str">
        <f>VLOOKUP(Table3[[#This Row],[HOSPITAL TIER2]],Table3[HOSPITAL TIER2],1,FALSE)</f>
        <v>tier - 3</v>
      </c>
      <c r="P1222" s="11" t="str">
        <f>VLOOKUP(Table3[[#This Row],[city tier2]],Table3[city tier2],1,FALSE)</f>
        <v>tier - 1</v>
      </c>
      <c r="Q1222" s="11" t="str">
        <f>VLOOKUP(Table3[[#This Row],[state id2]],Table3[state id2],1,FALSE)</f>
        <v>R1024</v>
      </c>
      <c r="R1222" s="11">
        <f t="shared" si="38"/>
        <v>1.3632977998809881E-3</v>
      </c>
      <c r="S1222" s="11">
        <f t="shared" si="39"/>
        <v>8.1396943067990876E-2</v>
      </c>
    </row>
    <row r="1223" spans="1:19" x14ac:dyDescent="0.25">
      <c r="A1223" s="20" t="str">
        <f>VLOOKUP('Customer Names'!A1223,'Customer Names'!A1223:A3558,1,FALSE)</f>
        <v>Id1222</v>
      </c>
      <c r="B1223" s="20" t="str">
        <f>VLOOKUP(Table6[[#This Row],[NAME]],Table6[NAME],1,FALSE)</f>
        <v>Megan C.</v>
      </c>
      <c r="C1223" s="11">
        <f>VLOOKUP(Table4[[#This Row],[BMI]],Table4[BMI],1,FALSE)</f>
        <v>19.95</v>
      </c>
      <c r="D1223" s="11">
        <f>VLOOKUP(Table4[[#This Row],[HBA1C]],Table4[HBA1C],1,FALSE)</f>
        <v>6.24</v>
      </c>
      <c r="E1223" s="11" t="str">
        <f>VLOOKUP(Table4[[#This Row],[Any Transplants]],Table4[Any Transplants],1,FALSE)</f>
        <v>No</v>
      </c>
      <c r="F1223" s="11" t="str">
        <f>VLOOKUP(Table4[[#This Row],[Cancer history]],Table4[Cancer history],1,FALSE)</f>
        <v>No</v>
      </c>
      <c r="G1223" s="11" t="str">
        <f>VLOOKUP(Table4[[#This Row],[Smoker2]],Table4[Smoker2],1,FALSE)</f>
        <v>NO</v>
      </c>
      <c r="H1223" s="11" t="str">
        <f>VLOOKUP(Table4[[#This Row],[Heart Issues]],Table4[Heart Issues],1,FALSE)</f>
        <v>yes</v>
      </c>
      <c r="I1223" s="11">
        <f>VLOOKUP(Table4[[#This Row],[Number of Major Surgeries]],Table4[Number of Major Surgeries],1,FALSE)</f>
        <v>0</v>
      </c>
      <c r="J1223" s="11" t="str">
        <f>VLOOKUP('Medical Examinations'!M1223,'Medical Examinations'!M1223:M3557,1,FALSE)</f>
        <v>normal weight</v>
      </c>
      <c r="K1223" s="11" t="str">
        <f>VLOOKUP('Medical Examinations'!N1223,'Medical Examinations'!N1223:N3557,1,FALSE)</f>
        <v>prediabetes</v>
      </c>
      <c r="L1223" s="11" t="str">
        <f>VLOOKUP(Table3[[#This Row],[date of birth]],Table3[date of birth],1,FALSE)</f>
        <v>8-Aug-1972</v>
      </c>
      <c r="M1223" s="11">
        <f>VLOOKUP(Table3[[#This Row],[age]],Table3[age],1,FALSE)</f>
        <v>50</v>
      </c>
      <c r="N1223" s="65">
        <f>VLOOKUP(Table3[[#This Row],[charges2]],Table3[charges2],1,FALSE)</f>
        <v>10107.219999999999</v>
      </c>
      <c r="O1223" s="11" t="str">
        <f>VLOOKUP(Table3[[#This Row],[HOSPITAL TIER2]],Table3[HOSPITAL TIER2],1,FALSE)</f>
        <v>tier - 3</v>
      </c>
      <c r="P1223" s="11" t="str">
        <f>VLOOKUP(Table3[[#This Row],[city tier2]],Table3[city tier2],1,FALSE)</f>
        <v>tier - 1</v>
      </c>
      <c r="Q1223" s="11" t="str">
        <f>VLOOKUP(Table3[[#This Row],[state id2]],Table3[state id2],1,FALSE)</f>
        <v>R1013</v>
      </c>
      <c r="R1223" s="11">
        <f t="shared" si="38"/>
        <v>1.1955518035186008E-3</v>
      </c>
      <c r="S1223" s="11">
        <f t="shared" si="39"/>
        <v>8.1147173545934398E-2</v>
      </c>
    </row>
    <row r="1224" spans="1:19" x14ac:dyDescent="0.25">
      <c r="A1224" s="20" t="str">
        <f>VLOOKUP('Customer Names'!A1224,'Customer Names'!A1224:A3559,1,FALSE)</f>
        <v>Id1223</v>
      </c>
      <c r="B1224" s="20" t="str">
        <f>VLOOKUP(Table6[[#This Row],[NAME]],Table6[NAME],1,FALSE)</f>
        <v>Lisa J.</v>
      </c>
      <c r="C1224" s="11">
        <f>VLOOKUP(Table4[[#This Row],[BMI]],Table4[BMI],1,FALSE)</f>
        <v>21.3</v>
      </c>
      <c r="D1224" s="11">
        <f>VLOOKUP(Table4[[#This Row],[HBA1C]],Table4[HBA1C],1,FALSE)</f>
        <v>10.42</v>
      </c>
      <c r="E1224" s="11" t="str">
        <f>VLOOKUP(Table4[[#This Row],[Any Transplants]],Table4[Any Transplants],1,FALSE)</f>
        <v>No</v>
      </c>
      <c r="F1224" s="11" t="str">
        <f>VLOOKUP(Table4[[#This Row],[Cancer history]],Table4[Cancer history],1,FALSE)</f>
        <v>No</v>
      </c>
      <c r="G1224" s="11" t="str">
        <f>VLOOKUP(Table4[[#This Row],[Smoker2]],Table4[Smoker2],1,FALSE)</f>
        <v>NO</v>
      </c>
      <c r="H1224" s="11" t="str">
        <f>VLOOKUP(Table4[[#This Row],[Heart Issues]],Table4[Heart Issues],1,FALSE)</f>
        <v>No</v>
      </c>
      <c r="I1224" s="11">
        <f>VLOOKUP(Table4[[#This Row],[Number of Major Surgeries]],Table4[Number of Major Surgeries],1,FALSE)</f>
        <v>2</v>
      </c>
      <c r="J1224" s="11" t="str">
        <f>VLOOKUP('Medical Examinations'!M1224,'Medical Examinations'!M1224:M3558,1,FALSE)</f>
        <v>normal weight</v>
      </c>
      <c r="K1224" s="11" t="str">
        <f>VLOOKUP('Medical Examinations'!N1224,'Medical Examinations'!N1224:N3558,1,FALSE)</f>
        <v>diabetes</v>
      </c>
      <c r="L1224" s="11" t="str">
        <f>VLOOKUP(Table3[[#This Row],[date of birth]],Table3[date of birth],1,FALSE)</f>
        <v>2-Jul-1975</v>
      </c>
      <c r="M1224" s="11">
        <f>VLOOKUP(Table3[[#This Row],[age]],Table3[age],1,FALSE)</f>
        <v>47</v>
      </c>
      <c r="N1224" s="65">
        <f>VLOOKUP(Table3[[#This Row],[charges2]],Table3[charges2],1,FALSE)</f>
        <v>10115.01</v>
      </c>
      <c r="O1224" s="11" t="str">
        <f>VLOOKUP(Table3[[#This Row],[HOSPITAL TIER2]],Table3[HOSPITAL TIER2],1,FALSE)</f>
        <v>tier - 3</v>
      </c>
      <c r="P1224" s="11" t="str">
        <f>VLOOKUP(Table3[[#This Row],[city tier2]],Table3[city tier2],1,FALSE)</f>
        <v>tier - 3</v>
      </c>
      <c r="Q1224" s="11" t="str">
        <f>VLOOKUP(Table3[[#This Row],[state id2]],Table3[state id2],1,FALSE)</f>
        <v>R1012</v>
      </c>
      <c r="R1224" s="11">
        <f t="shared" si="38"/>
        <v>1.5523059751848302E-3</v>
      </c>
      <c r="S1224" s="11">
        <f t="shared" si="39"/>
        <v>8.1130662409409193E-2</v>
      </c>
    </row>
    <row r="1225" spans="1:19" x14ac:dyDescent="0.25">
      <c r="A1225" s="20" t="str">
        <f>VLOOKUP('Customer Names'!A1225,'Customer Names'!A1225:A3560,1,FALSE)</f>
        <v>Id1224</v>
      </c>
      <c r="B1225" s="20" t="str">
        <f>VLOOKUP(Table6[[#This Row],[NAME]],Table6[NAME],1,FALSE)</f>
        <v>Doron P</v>
      </c>
      <c r="C1225" s="11">
        <f>VLOOKUP(Table4[[#This Row],[BMI]],Table4[BMI],1,FALSE)</f>
        <v>31.635000000000002</v>
      </c>
      <c r="D1225" s="11">
        <f>VLOOKUP(Table4[[#This Row],[HBA1C]],Table4[HBA1C],1,FALSE)</f>
        <v>11.11</v>
      </c>
      <c r="E1225" s="11" t="str">
        <f>VLOOKUP(Table4[[#This Row],[Any Transplants]],Table4[Any Transplants],1,FALSE)</f>
        <v>No</v>
      </c>
      <c r="F1225" s="11" t="str">
        <f>VLOOKUP(Table4[[#This Row],[Cancer history]],Table4[Cancer history],1,FALSE)</f>
        <v>No</v>
      </c>
      <c r="G1225" s="11" t="str">
        <f>VLOOKUP(Table4[[#This Row],[Smoker2]],Table4[Smoker2],1,FALSE)</f>
        <v>NO</v>
      </c>
      <c r="H1225" s="11" t="str">
        <f>VLOOKUP(Table4[[#This Row],[Heart Issues]],Table4[Heart Issues],1,FALSE)</f>
        <v>No</v>
      </c>
      <c r="I1225" s="11">
        <f>VLOOKUP(Table4[[#This Row],[Number of Major Surgeries]],Table4[Number of Major Surgeries],1,FALSE)</f>
        <v>0</v>
      </c>
      <c r="J1225" s="11" t="str">
        <f>VLOOKUP('Medical Examinations'!M1225,'Medical Examinations'!M1225:M3559,1,FALSE)</f>
        <v>obesity</v>
      </c>
      <c r="K1225" s="11" t="str">
        <f>VLOOKUP('Medical Examinations'!N1225,'Medical Examinations'!N1225:N3559,1,FALSE)</f>
        <v>diabetes</v>
      </c>
      <c r="L1225" s="11" t="str">
        <f>VLOOKUP(Table3[[#This Row],[date of birth]],Table3[date of birth],1,FALSE)</f>
        <v>16-Nov-1972</v>
      </c>
      <c r="M1225" s="11">
        <f>VLOOKUP(Table3[[#This Row],[age]],Table3[age],1,FALSE)</f>
        <v>50</v>
      </c>
      <c r="N1225" s="65">
        <f>VLOOKUP(Table3[[#This Row],[charges2]],Table3[charges2],1,FALSE)</f>
        <v>10118.42</v>
      </c>
      <c r="O1225" s="11" t="str">
        <f>VLOOKUP(Table3[[#This Row],[HOSPITAL TIER2]],Table3[HOSPITAL TIER2],1,FALSE)</f>
        <v>tier - 3</v>
      </c>
      <c r="P1225" s="11" t="str">
        <f>VLOOKUP(Table3[[#This Row],[city tier2]],Table3[city tier2],1,FALSE)</f>
        <v>tier - 3</v>
      </c>
      <c r="Q1225" s="11" t="str">
        <f>VLOOKUP(Table3[[#This Row],[state id2]],Table3[state id2],1,FALSE)</f>
        <v>R1011</v>
      </c>
      <c r="R1225" s="11">
        <f t="shared" si="38"/>
        <v>1.6714088930377287E-3</v>
      </c>
      <c r="S1225" s="11">
        <f t="shared" si="39"/>
        <v>8.1001338614624704E-2</v>
      </c>
    </row>
    <row r="1226" spans="1:19" x14ac:dyDescent="0.25">
      <c r="A1226" s="20" t="str">
        <f>VLOOKUP('Customer Names'!A1226,'Customer Names'!A1226:A3561,1,FALSE)</f>
        <v>Id1225</v>
      </c>
      <c r="B1226" s="20" t="str">
        <f>VLOOKUP(Table6[[#This Row],[NAME]],Table6[NAME],1,FALSE)</f>
        <v>Katharina</v>
      </c>
      <c r="C1226" s="11">
        <f>VLOOKUP(Table4[[#This Row],[BMI]],Table4[BMI],1,FALSE)</f>
        <v>23.9</v>
      </c>
      <c r="D1226" s="11">
        <f>VLOOKUP(Table4[[#This Row],[HBA1C]],Table4[HBA1C],1,FALSE)</f>
        <v>7.67</v>
      </c>
      <c r="E1226" s="11" t="str">
        <f>VLOOKUP(Table4[[#This Row],[Any Transplants]],Table4[Any Transplants],1,FALSE)</f>
        <v>No</v>
      </c>
      <c r="F1226" s="11" t="str">
        <f>VLOOKUP(Table4[[#This Row],[Cancer history]],Table4[Cancer history],1,FALSE)</f>
        <v>No</v>
      </c>
      <c r="G1226" s="11" t="str">
        <f>VLOOKUP(Table4[[#This Row],[Smoker2]],Table4[Smoker2],1,FALSE)</f>
        <v>NO</v>
      </c>
      <c r="H1226" s="11" t="str">
        <f>VLOOKUP(Table4[[#This Row],[Heart Issues]],Table4[Heart Issues],1,FALSE)</f>
        <v>yes</v>
      </c>
      <c r="I1226" s="11">
        <f>VLOOKUP(Table4[[#This Row],[Number of Major Surgeries]],Table4[Number of Major Surgeries],1,FALSE)</f>
        <v>2</v>
      </c>
      <c r="J1226" s="11" t="str">
        <f>VLOOKUP('Medical Examinations'!M1226,'Medical Examinations'!M1226:M3560,1,FALSE)</f>
        <v>normal weight</v>
      </c>
      <c r="K1226" s="11" t="str">
        <f>VLOOKUP('Medical Examinations'!N1226,'Medical Examinations'!N1226:N3560,1,FALSE)</f>
        <v>diabetes</v>
      </c>
      <c r="L1226" s="11" t="str">
        <f>VLOOKUP(Table3[[#This Row],[date of birth]],Table3[date of birth],1,FALSE)</f>
        <v>5-Sep-1997</v>
      </c>
      <c r="M1226" s="11">
        <f>VLOOKUP(Table3[[#This Row],[age]],Table3[age],1,FALSE)</f>
        <v>25</v>
      </c>
      <c r="N1226" s="65">
        <f>VLOOKUP(Table3[[#This Row],[charges2]],Table3[charges2],1,FALSE)</f>
        <v>10139.84</v>
      </c>
      <c r="O1226" s="11" t="str">
        <f>VLOOKUP(Table3[[#This Row],[HOSPITAL TIER2]],Table3[HOSPITAL TIER2],1,FALSE)</f>
        <v>tier - 3</v>
      </c>
      <c r="P1226" s="11" t="str">
        <f>VLOOKUP(Table3[[#This Row],[city tier2]],Table3[city tier2],1,FALSE)</f>
        <v>tier - 2</v>
      </c>
      <c r="Q1226" s="11" t="str">
        <f>VLOOKUP(Table3[[#This Row],[state id2]],Table3[state id2],1,FALSE)</f>
        <v>R1012</v>
      </c>
      <c r="R1226" s="11">
        <f t="shared" si="38"/>
        <v>1.4867013372926168E-3</v>
      </c>
      <c r="S1226" s="11">
        <f t="shared" si="39"/>
        <v>8.0367590525069199E-2</v>
      </c>
    </row>
    <row r="1227" spans="1:19" x14ac:dyDescent="0.25">
      <c r="A1227" s="20" t="str">
        <f>VLOOKUP('Customer Names'!A1227,'Customer Names'!A1227:A3562,1,FALSE)</f>
        <v>Id1226</v>
      </c>
      <c r="B1227" s="20" t="str">
        <f>VLOOKUP(Table6[[#This Row],[NAME]],Table6[NAME],1,FALSE)</f>
        <v>Carl</v>
      </c>
      <c r="C1227" s="11">
        <f>VLOOKUP(Table4[[#This Row],[BMI]],Table4[BMI],1,FALSE)</f>
        <v>34.15</v>
      </c>
      <c r="D1227" s="11">
        <f>VLOOKUP(Table4[[#This Row],[HBA1C]],Table4[HBA1C],1,FALSE)</f>
        <v>6.15</v>
      </c>
      <c r="E1227" s="11" t="str">
        <f>VLOOKUP(Table4[[#This Row],[Any Transplants]],Table4[Any Transplants],1,FALSE)</f>
        <v>No</v>
      </c>
      <c r="F1227" s="11" t="str">
        <f>VLOOKUP(Table4[[#This Row],[Cancer history]],Table4[Cancer history],1,FALSE)</f>
        <v>No</v>
      </c>
      <c r="G1227" s="11" t="str">
        <f>VLOOKUP(Table4[[#This Row],[Smoker2]],Table4[Smoker2],1,FALSE)</f>
        <v>NO</v>
      </c>
      <c r="H1227" s="11" t="str">
        <f>VLOOKUP(Table4[[#This Row],[Heart Issues]],Table4[Heart Issues],1,FALSE)</f>
        <v>No</v>
      </c>
      <c r="I1227" s="11">
        <f>VLOOKUP(Table4[[#This Row],[Number of Major Surgeries]],Table4[Number of Major Surgeries],1,FALSE)</f>
        <v>0</v>
      </c>
      <c r="J1227" s="11" t="str">
        <f>VLOOKUP('Medical Examinations'!M1227,'Medical Examinations'!M1227:M3561,1,FALSE)</f>
        <v>obesity</v>
      </c>
      <c r="K1227" s="11" t="str">
        <f>VLOOKUP('Medical Examinations'!N1227,'Medical Examinations'!N1227:N3561,1,FALSE)</f>
        <v>prediabetes</v>
      </c>
      <c r="L1227" s="11" t="str">
        <f>VLOOKUP(Table3[[#This Row],[date of birth]],Table3[date of birth],1,FALSE)</f>
        <v>30-Dec-1974</v>
      </c>
      <c r="M1227" s="11">
        <f>VLOOKUP(Table3[[#This Row],[age]],Table3[age],1,FALSE)</f>
        <v>48</v>
      </c>
      <c r="N1227" s="65">
        <f>VLOOKUP(Table3[[#This Row],[charges2]],Table3[charges2],1,FALSE)</f>
        <v>10141.14</v>
      </c>
      <c r="O1227" s="11" t="str">
        <f>VLOOKUP(Table3[[#This Row],[HOSPITAL TIER2]],Table3[HOSPITAL TIER2],1,FALSE)</f>
        <v>tier - 3</v>
      </c>
      <c r="P1227" s="11" t="str">
        <f>VLOOKUP(Table3[[#This Row],[city tier2]],Table3[city tier2],1,FALSE)</f>
        <v>tier - 1</v>
      </c>
      <c r="Q1227" s="11" t="str">
        <f>VLOOKUP(Table3[[#This Row],[state id2]],Table3[state id2],1,FALSE)</f>
        <v>R1016</v>
      </c>
      <c r="R1227" s="11">
        <f t="shared" si="38"/>
        <v>7.9716462957525776E-4</v>
      </c>
      <c r="S1227" s="11">
        <f t="shared" si="39"/>
        <v>8.1558213451354486E-2</v>
      </c>
    </row>
    <row r="1228" spans="1:19" x14ac:dyDescent="0.25">
      <c r="A1228" s="20" t="str">
        <f>VLOOKUP('Customer Names'!A1228,'Customer Names'!A1228:A3563,1,FALSE)</f>
        <v>Id1227</v>
      </c>
      <c r="B1228" s="20" t="str">
        <f>VLOOKUP(Table6[[#This Row],[NAME]],Table6[NAME],1,FALSE)</f>
        <v>Kelsey J.</v>
      </c>
      <c r="C1228" s="11">
        <f>VLOOKUP(Table4[[#This Row],[BMI]],Table4[BMI],1,FALSE)</f>
        <v>28.71</v>
      </c>
      <c r="D1228" s="11">
        <f>VLOOKUP(Table4[[#This Row],[HBA1C]],Table4[HBA1C],1,FALSE)</f>
        <v>5.71</v>
      </c>
      <c r="E1228" s="11" t="str">
        <f>VLOOKUP(Table4[[#This Row],[Any Transplants]],Table4[Any Transplants],1,FALSE)</f>
        <v>No</v>
      </c>
      <c r="F1228" s="11" t="str">
        <f>VLOOKUP(Table4[[#This Row],[Cancer history]],Table4[Cancer history],1,FALSE)</f>
        <v>No</v>
      </c>
      <c r="G1228" s="11" t="str">
        <f>VLOOKUP(Table4[[#This Row],[Smoker2]],Table4[Smoker2],1,FALSE)</f>
        <v>NO</v>
      </c>
      <c r="H1228" s="11" t="str">
        <f>VLOOKUP(Table4[[#This Row],[Heart Issues]],Table4[Heart Issues],1,FALSE)</f>
        <v>No</v>
      </c>
      <c r="I1228" s="11">
        <f>VLOOKUP(Table4[[#This Row],[Number of Major Surgeries]],Table4[Number of Major Surgeries],1,FALSE)</f>
        <v>0</v>
      </c>
      <c r="J1228" s="11" t="str">
        <f>VLOOKUP('Medical Examinations'!M1228,'Medical Examinations'!M1228:M3562,1,FALSE)</f>
        <v>over weight</v>
      </c>
      <c r="K1228" s="11" t="str">
        <f>VLOOKUP('Medical Examinations'!N1228,'Medical Examinations'!N1228:N3562,1,FALSE)</f>
        <v>prediabetes</v>
      </c>
      <c r="L1228" s="11" t="str">
        <f>VLOOKUP(Table3[[#This Row],[date of birth]],Table3[date of birth],1,FALSE)</f>
        <v>12-Jun-1981</v>
      </c>
      <c r="M1228" s="11">
        <f>VLOOKUP(Table3[[#This Row],[age]],Table3[age],1,FALSE)</f>
        <v>41</v>
      </c>
      <c r="N1228" s="65">
        <f>VLOOKUP(Table3[[#This Row],[charges2]],Table3[charges2],1,FALSE)</f>
        <v>10146.129999999999</v>
      </c>
      <c r="O1228" s="11" t="str">
        <f>VLOOKUP(Table3[[#This Row],[HOSPITAL TIER2]],Table3[HOSPITAL TIER2],1,FALSE)</f>
        <v>tier - 3</v>
      </c>
      <c r="P1228" s="11" t="str">
        <f>VLOOKUP(Table3[[#This Row],[city tier2]],Table3[city tier2],1,FALSE)</f>
        <v>tier - 1</v>
      </c>
      <c r="Q1228" s="11" t="str">
        <f>VLOOKUP(Table3[[#This Row],[state id2]],Table3[state id2],1,FALSE)</f>
        <v>R1025</v>
      </c>
      <c r="R1228" s="11">
        <f t="shared" si="38"/>
        <v>6.1627444878068762E-4</v>
      </c>
      <c r="S1228" s="11">
        <f t="shared" si="39"/>
        <v>8.1555246024017633E-2</v>
      </c>
    </row>
    <row r="1229" spans="1:19" x14ac:dyDescent="0.25">
      <c r="A1229" s="20" t="str">
        <f>VLOOKUP('Customer Names'!A1229,'Customer Names'!A1229:A3564,1,FALSE)</f>
        <v>Id1228</v>
      </c>
      <c r="B1229" s="20" t="str">
        <f>VLOOKUP(Table6[[#This Row],[NAME]],Table6[NAME],1,FALSE)</f>
        <v>Stephen A.</v>
      </c>
      <c r="C1229" s="11">
        <f>VLOOKUP(Table4[[#This Row],[BMI]],Table4[BMI],1,FALSE)</f>
        <v>36.700000000000003</v>
      </c>
      <c r="D1229" s="11">
        <f>VLOOKUP(Table4[[#This Row],[HBA1C]],Table4[HBA1C],1,FALSE)</f>
        <v>8.6999999999999993</v>
      </c>
      <c r="E1229" s="11" t="str">
        <f>VLOOKUP(Table4[[#This Row],[Any Transplants]],Table4[Any Transplants],1,FALSE)</f>
        <v>No</v>
      </c>
      <c r="F1229" s="11" t="str">
        <f>VLOOKUP(Table4[[#This Row],[Cancer history]],Table4[Cancer history],1,FALSE)</f>
        <v>No</v>
      </c>
      <c r="G1229" s="11" t="str">
        <f>VLOOKUP(Table4[[#This Row],[Smoker2]],Table4[Smoker2],1,FALSE)</f>
        <v>NO</v>
      </c>
      <c r="H1229" s="11" t="str">
        <f>VLOOKUP(Table4[[#This Row],[Heart Issues]],Table4[Heart Issues],1,FALSE)</f>
        <v>yes</v>
      </c>
      <c r="I1229" s="11">
        <f>VLOOKUP(Table4[[#This Row],[Number of Major Surgeries]],Table4[Number of Major Surgeries],1,FALSE)</f>
        <v>2</v>
      </c>
      <c r="J1229" s="11" t="str">
        <f>VLOOKUP('Medical Examinations'!M1229,'Medical Examinations'!M1229:M3563,1,FALSE)</f>
        <v>obesity</v>
      </c>
      <c r="K1229" s="11" t="str">
        <f>VLOOKUP('Medical Examinations'!N1229,'Medical Examinations'!N1229:N3563,1,FALSE)</f>
        <v>diabetes</v>
      </c>
      <c r="L1229" s="11" t="str">
        <f>VLOOKUP(Table3[[#This Row],[date of birth]],Table3[date of birth],1,FALSE)</f>
        <v>13-Oct-1973</v>
      </c>
      <c r="M1229" s="11">
        <f>VLOOKUP(Table3[[#This Row],[age]],Table3[age],1,FALSE)</f>
        <v>49</v>
      </c>
      <c r="N1229" s="65">
        <f>VLOOKUP(Table3[[#This Row],[charges2]],Table3[charges2],1,FALSE)</f>
        <v>10156.780000000001</v>
      </c>
      <c r="O1229" s="11" t="str">
        <f>VLOOKUP(Table3[[#This Row],[HOSPITAL TIER2]],Table3[HOSPITAL TIER2],1,FALSE)</f>
        <v>tier - 3</v>
      </c>
      <c r="P1229" s="11" t="str">
        <f>VLOOKUP(Table3[[#This Row],[city tier2]],Table3[city tier2],1,FALSE)</f>
        <v>tier - 2</v>
      </c>
      <c r="Q1229" s="11" t="str">
        <f>VLOOKUP(Table3[[#This Row],[state id2]],Table3[state id2],1,FALSE)</f>
        <v>R1012</v>
      </c>
      <c r="R1229" s="11">
        <f t="shared" si="38"/>
        <v>6.5563690013208619E-4</v>
      </c>
      <c r="S1229" s="11">
        <f t="shared" si="39"/>
        <v>8.1505841908893317E-2</v>
      </c>
    </row>
    <row r="1230" spans="1:19" x14ac:dyDescent="0.25">
      <c r="A1230" s="20" t="str">
        <f>VLOOKUP('Customer Names'!A1230,'Customer Names'!A1230:A3565,1,FALSE)</f>
        <v>Id1229</v>
      </c>
      <c r="B1230" s="20" t="str">
        <f>VLOOKUP(Table6[[#This Row],[NAME]],Table6[NAME],1,FALSE)</f>
        <v>Dan</v>
      </c>
      <c r="C1230" s="11">
        <f>VLOOKUP(Table4[[#This Row],[BMI]],Table4[BMI],1,FALSE)</f>
        <v>34.1</v>
      </c>
      <c r="D1230" s="11">
        <f>VLOOKUP(Table4[[#This Row],[HBA1C]],Table4[HBA1C],1,FALSE)</f>
        <v>9.0399999999999991</v>
      </c>
      <c r="E1230" s="11" t="str">
        <f>VLOOKUP(Table4[[#This Row],[Any Transplants]],Table4[Any Transplants],1,FALSE)</f>
        <v>No</v>
      </c>
      <c r="F1230" s="11" t="str">
        <f>VLOOKUP(Table4[[#This Row],[Cancer history]],Table4[Cancer history],1,FALSE)</f>
        <v>No</v>
      </c>
      <c r="G1230" s="11" t="str">
        <f>VLOOKUP(Table4[[#This Row],[Smoker2]],Table4[Smoker2],1,FALSE)</f>
        <v>NO</v>
      </c>
      <c r="H1230" s="11" t="str">
        <f>VLOOKUP(Table4[[#This Row],[Heart Issues]],Table4[Heart Issues],1,FALSE)</f>
        <v>yes</v>
      </c>
      <c r="I1230" s="11">
        <f>VLOOKUP(Table4[[#This Row],[Number of Major Surgeries]],Table4[Number of Major Surgeries],1,FALSE)</f>
        <v>2</v>
      </c>
      <c r="J1230" s="11" t="str">
        <f>VLOOKUP('Medical Examinations'!M1230,'Medical Examinations'!M1230:M3564,1,FALSE)</f>
        <v>obesity</v>
      </c>
      <c r="K1230" s="11" t="str">
        <f>VLOOKUP('Medical Examinations'!N1230,'Medical Examinations'!N1230:N3564,1,FALSE)</f>
        <v>diabetes</v>
      </c>
      <c r="L1230" s="11" t="str">
        <f>VLOOKUP(Table3[[#This Row],[date of birth]],Table3[date of birth],1,FALSE)</f>
        <v>10-Jul-1972</v>
      </c>
      <c r="M1230" s="11">
        <f>VLOOKUP(Table3[[#This Row],[age]],Table3[age],1,FALSE)</f>
        <v>50</v>
      </c>
      <c r="N1230" s="65">
        <f>VLOOKUP(Table3[[#This Row],[charges2]],Table3[charges2],1,FALSE)</f>
        <v>10160.870000000001</v>
      </c>
      <c r="O1230" s="11" t="str">
        <f>VLOOKUP(Table3[[#This Row],[HOSPITAL TIER2]],Table3[HOSPITAL TIER2],1,FALSE)</f>
        <v>tier - 3</v>
      </c>
      <c r="P1230" s="11" t="str">
        <f>VLOOKUP(Table3[[#This Row],[city tier2]],Table3[city tier2],1,FALSE)</f>
        <v>tier - 3</v>
      </c>
      <c r="Q1230" s="11" t="str">
        <f>VLOOKUP(Table3[[#This Row],[state id2]],Table3[state id2],1,FALSE)</f>
        <v>R1025</v>
      </c>
      <c r="R1230" s="11">
        <f t="shared" si="38"/>
        <v>3.19717923531665E-4</v>
      </c>
      <c r="S1230" s="11">
        <f t="shared" si="39"/>
        <v>8.1210669978736591E-2</v>
      </c>
    </row>
    <row r="1231" spans="1:19" x14ac:dyDescent="0.25">
      <c r="A1231" s="20" t="str">
        <f>VLOOKUP('Customer Names'!A1231,'Customer Names'!A1231:A3566,1,FALSE)</f>
        <v>Id1230</v>
      </c>
      <c r="B1231" s="20" t="str">
        <f>VLOOKUP(Table6[[#This Row],[NAME]],Table6[NAME],1,FALSE)</f>
        <v>Katie C</v>
      </c>
      <c r="C1231" s="11">
        <f>VLOOKUP(Table4[[#This Row],[BMI]],Table4[BMI],1,FALSE)</f>
        <v>25.7</v>
      </c>
      <c r="D1231" s="11">
        <f>VLOOKUP(Table4[[#This Row],[HBA1C]],Table4[HBA1C],1,FALSE)</f>
        <v>5.61</v>
      </c>
      <c r="E1231" s="11" t="str">
        <f>VLOOKUP(Table4[[#This Row],[Any Transplants]],Table4[Any Transplants],1,FALSE)</f>
        <v>No</v>
      </c>
      <c r="F1231" s="11" t="str">
        <f>VLOOKUP(Table4[[#This Row],[Cancer history]],Table4[Cancer history],1,FALSE)</f>
        <v>No</v>
      </c>
      <c r="G1231" s="11" t="str">
        <f>VLOOKUP(Table4[[#This Row],[Smoker2]],Table4[Smoker2],1,FALSE)</f>
        <v>NO</v>
      </c>
      <c r="H1231" s="11" t="str">
        <f>VLOOKUP(Table4[[#This Row],[Heart Issues]],Table4[Heart Issues],1,FALSE)</f>
        <v>No</v>
      </c>
      <c r="I1231" s="11">
        <f>VLOOKUP(Table4[[#This Row],[Number of Major Surgeries]],Table4[Number of Major Surgeries],1,FALSE)</f>
        <v>0</v>
      </c>
      <c r="J1231" s="11" t="str">
        <f>VLOOKUP('Medical Examinations'!M1231,'Medical Examinations'!M1231:M3565,1,FALSE)</f>
        <v>over weight</v>
      </c>
      <c r="K1231" s="11" t="str">
        <f>VLOOKUP('Medical Examinations'!N1231,'Medical Examinations'!N1231:N3565,1,FALSE)</f>
        <v>normal</v>
      </c>
      <c r="L1231" s="11" t="str">
        <f>VLOOKUP(Table3[[#This Row],[date of birth]],Table3[date of birth],1,FALSE)</f>
        <v>16-Oct-1985</v>
      </c>
      <c r="M1231" s="11">
        <f>VLOOKUP(Table3[[#This Row],[age]],Table3[age],1,FALSE)</f>
        <v>37</v>
      </c>
      <c r="N1231" s="65">
        <f>VLOOKUP(Table3[[#This Row],[charges2]],Table3[charges2],1,FALSE)</f>
        <v>10191.82</v>
      </c>
      <c r="O1231" s="11" t="str">
        <f>VLOOKUP(Table3[[#This Row],[HOSPITAL TIER2]],Table3[HOSPITAL TIER2],1,FALSE)</f>
        <v>tier - 3</v>
      </c>
      <c r="P1231" s="11" t="str">
        <f>VLOOKUP(Table3[[#This Row],[city tier2]],Table3[city tier2],1,FALSE)</f>
        <v>tier - 2</v>
      </c>
      <c r="Q1231" s="11" t="str">
        <f>VLOOKUP(Table3[[#This Row],[state id2]],Table3[state id2],1,FALSE)</f>
        <v>R1026</v>
      </c>
      <c r="R1231" s="11">
        <f t="shared" si="38"/>
        <v>1.9523884717824096E-5</v>
      </c>
      <c r="S1231" s="11">
        <f t="shared" si="39"/>
        <v>8.0784408189094131E-2</v>
      </c>
    </row>
    <row r="1232" spans="1:19" x14ac:dyDescent="0.25">
      <c r="A1232" s="20" t="str">
        <f>VLOOKUP('Customer Names'!A1232,'Customer Names'!A1232:A3567,1,FALSE)</f>
        <v>Id1231</v>
      </c>
      <c r="B1232" s="20" t="str">
        <f>VLOOKUP(Table6[[#This Row],[NAME]],Table6[NAME],1,FALSE)</f>
        <v>Melissa K</v>
      </c>
      <c r="C1232" s="11">
        <f>VLOOKUP(Table4[[#This Row],[BMI]],Table4[BMI],1,FALSE)</f>
        <v>21.68</v>
      </c>
      <c r="D1232" s="11">
        <f>VLOOKUP(Table4[[#This Row],[HBA1C]],Table4[HBA1C],1,FALSE)</f>
        <v>8.1199999999999992</v>
      </c>
      <c r="E1232" s="11" t="str">
        <f>VLOOKUP(Table4[[#This Row],[Any Transplants]],Table4[Any Transplants],1,FALSE)</f>
        <v>No</v>
      </c>
      <c r="F1232" s="11" t="str">
        <f>VLOOKUP(Table4[[#This Row],[Cancer history]],Table4[Cancer history],1,FALSE)</f>
        <v>No</v>
      </c>
      <c r="G1232" s="11" t="str">
        <f>VLOOKUP(Table4[[#This Row],[Smoker2]],Table4[Smoker2],1,FALSE)</f>
        <v>NO</v>
      </c>
      <c r="H1232" s="11" t="str">
        <f>VLOOKUP(Table4[[#This Row],[Heart Issues]],Table4[Heart Issues],1,FALSE)</f>
        <v>No</v>
      </c>
      <c r="I1232" s="11">
        <f>VLOOKUP(Table4[[#This Row],[Number of Major Surgeries]],Table4[Number of Major Surgeries],1,FALSE)</f>
        <v>0</v>
      </c>
      <c r="J1232" s="11" t="str">
        <f>VLOOKUP('Medical Examinations'!M1232,'Medical Examinations'!M1232:M3566,1,FALSE)</f>
        <v>normal weight</v>
      </c>
      <c r="K1232" s="11" t="str">
        <f>VLOOKUP('Medical Examinations'!N1232,'Medical Examinations'!N1232:N3566,1,FALSE)</f>
        <v>diabetes</v>
      </c>
      <c r="L1232" s="11" t="str">
        <f>VLOOKUP(Table3[[#This Row],[date of birth]],Table3[date of birth],1,FALSE)</f>
        <v>24-Dec-1970</v>
      </c>
      <c r="M1232" s="11">
        <f>VLOOKUP(Table3[[#This Row],[age]],Table3[age],1,FALSE)</f>
        <v>52</v>
      </c>
      <c r="N1232" s="65">
        <f>VLOOKUP(Table3[[#This Row],[charges2]],Table3[charges2],1,FALSE)</f>
        <v>10197.77</v>
      </c>
      <c r="O1232" s="11" t="str">
        <f>VLOOKUP(Table3[[#This Row],[HOSPITAL TIER2]],Table3[HOSPITAL TIER2],1,FALSE)</f>
        <v>tier - 3</v>
      </c>
      <c r="P1232" s="11" t="str">
        <f>VLOOKUP(Table3[[#This Row],[city tier2]],Table3[city tier2],1,FALSE)</f>
        <v>tier - 1</v>
      </c>
      <c r="Q1232" s="11" t="str">
        <f>VLOOKUP(Table3[[#This Row],[state id2]],Table3[state id2],1,FALSE)</f>
        <v>R1024</v>
      </c>
      <c r="R1232" s="11">
        <f t="shared" si="38"/>
        <v>-1.2288484974085157E-4</v>
      </c>
      <c r="S1232" s="11">
        <f t="shared" si="39"/>
        <v>8.0664833200920952E-2</v>
      </c>
    </row>
    <row r="1233" spans="1:19" x14ac:dyDescent="0.25">
      <c r="A1233" s="20" t="str">
        <f>VLOOKUP('Customer Names'!A1233,'Customer Names'!A1233:A3568,1,FALSE)</f>
        <v>Id1232</v>
      </c>
      <c r="B1233" s="20" t="str">
        <f>VLOOKUP(Table6[[#This Row],[NAME]],Table6[NAME],1,FALSE)</f>
        <v>Kara H</v>
      </c>
      <c r="C1233" s="11">
        <f>VLOOKUP(Table4[[#This Row],[BMI]],Table4[BMI],1,FALSE)</f>
        <v>25.175000000000001</v>
      </c>
      <c r="D1233" s="11">
        <f>VLOOKUP(Table4[[#This Row],[HBA1C]],Table4[HBA1C],1,FALSE)</f>
        <v>4.74</v>
      </c>
      <c r="E1233" s="11" t="str">
        <f>VLOOKUP(Table4[[#This Row],[Any Transplants]],Table4[Any Transplants],1,FALSE)</f>
        <v>No</v>
      </c>
      <c r="F1233" s="11" t="str">
        <f>VLOOKUP(Table4[[#This Row],[Cancer history]],Table4[Cancer history],1,FALSE)</f>
        <v>No</v>
      </c>
      <c r="G1233" s="11" t="str">
        <f>VLOOKUP(Table4[[#This Row],[Smoker2]],Table4[Smoker2],1,FALSE)</f>
        <v>NO</v>
      </c>
      <c r="H1233" s="11" t="str">
        <f>VLOOKUP(Table4[[#This Row],[Heart Issues]],Table4[Heart Issues],1,FALSE)</f>
        <v>No</v>
      </c>
      <c r="I1233" s="11">
        <f>VLOOKUP(Table4[[#This Row],[Number of Major Surgeries]],Table4[Number of Major Surgeries],1,FALSE)</f>
        <v>0</v>
      </c>
      <c r="J1233" s="11" t="str">
        <f>VLOOKUP('Medical Examinations'!M1233,'Medical Examinations'!M1233:M3567,1,FALSE)</f>
        <v>over weight</v>
      </c>
      <c r="K1233" s="11" t="str">
        <f>VLOOKUP('Medical Examinations'!N1233,'Medical Examinations'!N1233:N3567,1,FALSE)</f>
        <v>normal</v>
      </c>
      <c r="L1233" s="11" t="str">
        <f>VLOOKUP(Table3[[#This Row],[date of birth]],Table3[date of birth],1,FALSE)</f>
        <v>26-Sep-1967</v>
      </c>
      <c r="M1233" s="11">
        <f>VLOOKUP(Table3[[#This Row],[age]],Table3[age],1,FALSE)</f>
        <v>55</v>
      </c>
      <c r="N1233" s="65">
        <f>VLOOKUP(Table3[[#This Row],[charges2]],Table3[charges2],1,FALSE)</f>
        <v>10214.64</v>
      </c>
      <c r="O1233" s="11" t="str">
        <f>VLOOKUP(Table3[[#This Row],[HOSPITAL TIER2]],Table3[HOSPITAL TIER2],1,FALSE)</f>
        <v>tier - 3</v>
      </c>
      <c r="P1233" s="11" t="str">
        <f>VLOOKUP(Table3[[#This Row],[city tier2]],Table3[city tier2],1,FALSE)</f>
        <v>tier - 2</v>
      </c>
      <c r="Q1233" s="11" t="str">
        <f>VLOOKUP(Table3[[#This Row],[state id2]],Table3[state id2],1,FALSE)</f>
        <v>R1011</v>
      </c>
      <c r="R1233" s="11">
        <f t="shared" si="38"/>
        <v>2.6359915891692627E-4</v>
      </c>
      <c r="S1233" s="11">
        <f t="shared" si="39"/>
        <v>8.022028090702793E-2</v>
      </c>
    </row>
    <row r="1234" spans="1:19" x14ac:dyDescent="0.25">
      <c r="A1234" s="20" t="str">
        <f>VLOOKUP('Customer Names'!A1234,'Customer Names'!A1234:A3569,1,FALSE)</f>
        <v>Id1233</v>
      </c>
      <c r="B1234" s="20" t="str">
        <f>VLOOKUP(Table6[[#This Row],[NAME]],Table6[NAME],1,FALSE)</f>
        <v>Juan Carlos</v>
      </c>
      <c r="C1234" s="11">
        <f>VLOOKUP(Table4[[#This Row],[BMI]],Table4[BMI],1,FALSE)</f>
        <v>44.77</v>
      </c>
      <c r="D1234" s="11">
        <f>VLOOKUP(Table4[[#This Row],[HBA1C]],Table4[HBA1C],1,FALSE)</f>
        <v>4.0599999999999996</v>
      </c>
      <c r="E1234" s="11" t="str">
        <f>VLOOKUP(Table4[[#This Row],[Any Transplants]],Table4[Any Transplants],1,FALSE)</f>
        <v>No</v>
      </c>
      <c r="F1234" s="11" t="str">
        <f>VLOOKUP(Table4[[#This Row],[Cancer history]],Table4[Cancer history],1,FALSE)</f>
        <v>No</v>
      </c>
      <c r="G1234" s="11" t="str">
        <f>VLOOKUP(Table4[[#This Row],[Smoker2]],Table4[Smoker2],1,FALSE)</f>
        <v>NO</v>
      </c>
      <c r="H1234" s="11" t="str">
        <f>VLOOKUP(Table4[[#This Row],[Heart Issues]],Table4[Heart Issues],1,FALSE)</f>
        <v>No</v>
      </c>
      <c r="I1234" s="11">
        <f>VLOOKUP(Table4[[#This Row],[Number of Major Surgeries]],Table4[Number of Major Surgeries],1,FALSE)</f>
        <v>2</v>
      </c>
      <c r="J1234" s="11" t="str">
        <f>VLOOKUP('Medical Examinations'!M1234,'Medical Examinations'!M1234:M3568,1,FALSE)</f>
        <v>obesity</v>
      </c>
      <c r="K1234" s="11" t="str">
        <f>VLOOKUP('Medical Examinations'!N1234,'Medical Examinations'!N1234:N3568,1,FALSE)</f>
        <v>normal</v>
      </c>
      <c r="L1234" s="11" t="str">
        <f>VLOOKUP(Table3[[#This Row],[date of birth]],Table3[date of birth],1,FALSE)</f>
        <v>28-Jun-1967</v>
      </c>
      <c r="M1234" s="11">
        <f>VLOOKUP(Table3[[#This Row],[age]],Table3[age],1,FALSE)</f>
        <v>55</v>
      </c>
      <c r="N1234" s="65">
        <f>VLOOKUP(Table3[[#This Row],[charges2]],Table3[charges2],1,FALSE)</f>
        <v>10226.280000000001</v>
      </c>
      <c r="O1234" s="11" t="str">
        <f>VLOOKUP(Table3[[#This Row],[HOSPITAL TIER2]],Table3[HOSPITAL TIER2],1,FALSE)</f>
        <v>tier - 3</v>
      </c>
      <c r="P1234" s="11" t="str">
        <f>VLOOKUP(Table3[[#This Row],[city tier2]],Table3[city tier2],1,FALSE)</f>
        <v>tier - 3</v>
      </c>
      <c r="Q1234" s="11" t="str">
        <f>VLOOKUP(Table3[[#This Row],[state id2]],Table3[state id2],1,FALSE)</f>
        <v>R1013</v>
      </c>
      <c r="R1234" s="11">
        <f t="shared" si="38"/>
        <v>4.9205829647099714E-4</v>
      </c>
      <c r="S1234" s="11">
        <f t="shared" si="39"/>
        <v>8.0731228941822469E-2</v>
      </c>
    </row>
    <row r="1235" spans="1:19" x14ac:dyDescent="0.25">
      <c r="A1235" s="20" t="str">
        <f>VLOOKUP('Customer Names'!A1235,'Customer Names'!A1235:A3570,1,FALSE)</f>
        <v>Id1234</v>
      </c>
      <c r="B1235" s="20" t="str">
        <f>VLOOKUP(Table6[[#This Row],[NAME]],Table6[NAME],1,FALSE)</f>
        <v>John III</v>
      </c>
      <c r="C1235" s="11">
        <f>VLOOKUP(Table4[[#This Row],[BMI]],Table4[BMI],1,FALSE)</f>
        <v>37.07</v>
      </c>
      <c r="D1235" s="11">
        <f>VLOOKUP(Table4[[#This Row],[HBA1C]],Table4[HBA1C],1,FALSE)</f>
        <v>5.69</v>
      </c>
      <c r="E1235" s="11" t="str">
        <f>VLOOKUP(Table4[[#This Row],[Any Transplants]],Table4[Any Transplants],1,FALSE)</f>
        <v>No</v>
      </c>
      <c r="F1235" s="11" t="str">
        <f>VLOOKUP(Table4[[#This Row],[Cancer history]],Table4[Cancer history],1,FALSE)</f>
        <v>No</v>
      </c>
      <c r="G1235" s="11" t="str">
        <f>VLOOKUP(Table4[[#This Row],[Smoker2]],Table4[Smoker2],1,FALSE)</f>
        <v>NO</v>
      </c>
      <c r="H1235" s="11" t="str">
        <f>VLOOKUP(Table4[[#This Row],[Heart Issues]],Table4[Heart Issues],1,FALSE)</f>
        <v>No</v>
      </c>
      <c r="I1235" s="11">
        <f>VLOOKUP(Table4[[#This Row],[Number of Major Surgeries]],Table4[Number of Major Surgeries],1,FALSE)</f>
        <v>2</v>
      </c>
      <c r="J1235" s="11" t="str">
        <f>VLOOKUP('Medical Examinations'!M1235,'Medical Examinations'!M1235:M3569,1,FALSE)</f>
        <v>obesity</v>
      </c>
      <c r="K1235" s="11" t="str">
        <f>VLOOKUP('Medical Examinations'!N1235,'Medical Examinations'!N1235:N3569,1,FALSE)</f>
        <v>normal</v>
      </c>
      <c r="L1235" s="11" t="str">
        <f>VLOOKUP(Table3[[#This Row],[date of birth]],Table3[date of birth],1,FALSE)</f>
        <v>23-Sep-1968</v>
      </c>
      <c r="M1235" s="11">
        <f>VLOOKUP(Table3[[#This Row],[age]],Table3[age],1,FALSE)</f>
        <v>54</v>
      </c>
      <c r="N1235" s="65">
        <f>VLOOKUP(Table3[[#This Row],[charges2]],Table3[charges2],1,FALSE)</f>
        <v>10231.5</v>
      </c>
      <c r="O1235" s="11" t="str">
        <f>VLOOKUP(Table3[[#This Row],[HOSPITAL TIER2]],Table3[HOSPITAL TIER2],1,FALSE)</f>
        <v>tier - 3</v>
      </c>
      <c r="P1235" s="11" t="str">
        <f>VLOOKUP(Table3[[#This Row],[city tier2]],Table3[city tier2],1,FALSE)</f>
        <v>tier - 1</v>
      </c>
      <c r="Q1235" s="11" t="str">
        <f>VLOOKUP(Table3[[#This Row],[state id2]],Table3[state id2],1,FALSE)</f>
        <v>R1012</v>
      </c>
      <c r="R1235" s="11">
        <f t="shared" si="38"/>
        <v>-1.1031884022690282E-3</v>
      </c>
      <c r="S1235" s="11">
        <f t="shared" si="39"/>
        <v>8.1502537836040556E-2</v>
      </c>
    </row>
    <row r="1236" spans="1:19" x14ac:dyDescent="0.25">
      <c r="A1236" s="20" t="str">
        <f>VLOOKUP('Customer Names'!A1236,'Customer Names'!A1236:A3571,1,FALSE)</f>
        <v>Id1235</v>
      </c>
      <c r="B1236" s="20" t="str">
        <f>VLOOKUP(Table6[[#This Row],[NAME]],Table6[NAME],1,FALSE)</f>
        <v>.  Sarah M</v>
      </c>
      <c r="C1236" s="11">
        <f>VLOOKUP(Table4[[#This Row],[BMI]],Table4[BMI],1,FALSE)</f>
        <v>39.799999999999997</v>
      </c>
      <c r="D1236" s="11">
        <f>VLOOKUP(Table4[[#This Row],[HBA1C]],Table4[HBA1C],1,FALSE)</f>
        <v>5.66</v>
      </c>
      <c r="E1236" s="11" t="str">
        <f>VLOOKUP(Table4[[#This Row],[Any Transplants]],Table4[Any Transplants],1,FALSE)</f>
        <v>No</v>
      </c>
      <c r="F1236" s="11" t="str">
        <f>VLOOKUP(Table4[[#This Row],[Cancer history]],Table4[Cancer history],1,FALSE)</f>
        <v>Yes</v>
      </c>
      <c r="G1236" s="11" t="str">
        <f>VLOOKUP(Table4[[#This Row],[Smoker2]],Table4[Smoker2],1,FALSE)</f>
        <v>NO</v>
      </c>
      <c r="H1236" s="11" t="str">
        <f>VLOOKUP(Table4[[#This Row],[Heart Issues]],Table4[Heart Issues],1,FALSE)</f>
        <v>No</v>
      </c>
      <c r="I1236" s="11">
        <f>VLOOKUP(Table4[[#This Row],[Number of Major Surgeries]],Table4[Number of Major Surgeries],1,FALSE)</f>
        <v>1</v>
      </c>
      <c r="J1236" s="11" t="str">
        <f>VLOOKUP('Medical Examinations'!M1236,'Medical Examinations'!M1236:M3570,1,FALSE)</f>
        <v>obesity</v>
      </c>
      <c r="K1236" s="11" t="str">
        <f>VLOOKUP('Medical Examinations'!N1236,'Medical Examinations'!N1236:N3570,1,FALSE)</f>
        <v>normal</v>
      </c>
      <c r="L1236" s="11" t="str">
        <f>VLOOKUP(Table3[[#This Row],[date of birth]],Table3[date of birth],1,FALSE)</f>
        <v>15-Aug-1975</v>
      </c>
      <c r="M1236" s="11">
        <f>VLOOKUP(Table3[[#This Row],[age]],Table3[age],1,FALSE)</f>
        <v>47</v>
      </c>
      <c r="N1236" s="65">
        <f>VLOOKUP(Table3[[#This Row],[charges2]],Table3[charges2],1,FALSE)</f>
        <v>10259.129999999999</v>
      </c>
      <c r="O1236" s="11" t="str">
        <f>VLOOKUP(Table3[[#This Row],[HOSPITAL TIER2]],Table3[HOSPITAL TIER2],1,FALSE)</f>
        <v>tier - 3</v>
      </c>
      <c r="P1236" s="11" t="str">
        <f>VLOOKUP(Table3[[#This Row],[city tier2]],Table3[city tier2],1,FALSE)</f>
        <v>tier - 2</v>
      </c>
      <c r="Q1236" s="11" t="str">
        <f>VLOOKUP(Table3[[#This Row],[state id2]],Table3[state id2],1,FALSE)</f>
        <v>R1011</v>
      </c>
      <c r="R1236" s="11">
        <f t="shared" si="38"/>
        <v>-1.8984765556386647E-3</v>
      </c>
      <c r="S1236" s="11">
        <f t="shared" si="39"/>
        <v>8.1650574760118791E-2</v>
      </c>
    </row>
    <row r="1237" spans="1:19" x14ac:dyDescent="0.25">
      <c r="A1237" s="20" t="str">
        <f>VLOOKUP('Customer Names'!A1237,'Customer Names'!A1237:A3572,1,FALSE)</f>
        <v>Id1236</v>
      </c>
      <c r="B1237" s="20" t="str">
        <f>VLOOKUP(Table6[[#This Row],[NAME]],Table6[NAME],1,FALSE)</f>
        <v>.  Kristin C</v>
      </c>
      <c r="C1237" s="11">
        <f>VLOOKUP(Table4[[#This Row],[BMI]],Table4[BMI],1,FALSE)</f>
        <v>26.36</v>
      </c>
      <c r="D1237" s="11">
        <f>VLOOKUP(Table4[[#This Row],[HBA1C]],Table4[HBA1C],1,FALSE)</f>
        <v>4.32</v>
      </c>
      <c r="E1237" s="11" t="str">
        <f>VLOOKUP(Table4[[#This Row],[Any Transplants]],Table4[Any Transplants],1,FALSE)</f>
        <v>No</v>
      </c>
      <c r="F1237" s="11" t="str">
        <f>VLOOKUP(Table4[[#This Row],[Cancer history]],Table4[Cancer history],1,FALSE)</f>
        <v>Yes</v>
      </c>
      <c r="G1237" s="11" t="str">
        <f>VLOOKUP(Table4[[#This Row],[Smoker2]],Table4[Smoker2],1,FALSE)</f>
        <v>NO</v>
      </c>
      <c r="H1237" s="11" t="str">
        <f>VLOOKUP(Table4[[#This Row],[Heart Issues]],Table4[Heart Issues],1,FALSE)</f>
        <v>No</v>
      </c>
      <c r="I1237" s="11">
        <f>VLOOKUP(Table4[[#This Row],[Number of Major Surgeries]],Table4[Number of Major Surgeries],1,FALSE)</f>
        <v>1</v>
      </c>
      <c r="J1237" s="11" t="str">
        <f>VLOOKUP('Medical Examinations'!M1237,'Medical Examinations'!M1237:M3571,1,FALSE)</f>
        <v>over weight</v>
      </c>
      <c r="K1237" s="11" t="str">
        <f>VLOOKUP('Medical Examinations'!N1237,'Medical Examinations'!N1237:N3571,1,FALSE)</f>
        <v>normal</v>
      </c>
      <c r="L1237" s="11" t="str">
        <f>VLOOKUP(Table3[[#This Row],[date of birth]],Table3[date of birth],1,FALSE)</f>
        <v>5-Sep-1973</v>
      </c>
      <c r="M1237" s="11">
        <f>VLOOKUP(Table3[[#This Row],[age]],Table3[age],1,FALSE)</f>
        <v>49</v>
      </c>
      <c r="N1237" s="65">
        <f>VLOOKUP(Table3[[#This Row],[charges2]],Table3[charges2],1,FALSE)</f>
        <v>10264.44</v>
      </c>
      <c r="O1237" s="11" t="str">
        <f>VLOOKUP(Table3[[#This Row],[HOSPITAL TIER2]],Table3[HOSPITAL TIER2],1,FALSE)</f>
        <v>tier - 3</v>
      </c>
      <c r="P1237" s="11" t="str">
        <f>VLOOKUP(Table3[[#This Row],[city tier2]],Table3[city tier2],1,FALSE)</f>
        <v>tier - 2</v>
      </c>
      <c r="Q1237" s="11" t="str">
        <f>VLOOKUP(Table3[[#This Row],[state id2]],Table3[state id2],1,FALSE)</f>
        <v>R1012</v>
      </c>
      <c r="R1237" s="11">
        <f t="shared" si="38"/>
        <v>-2.1330478325240223E-3</v>
      </c>
      <c r="S1237" s="11">
        <f t="shared" si="39"/>
        <v>8.1684651964808633E-2</v>
      </c>
    </row>
    <row r="1238" spans="1:19" x14ac:dyDescent="0.25">
      <c r="A1238" s="20" t="str">
        <f>VLOOKUP('Customer Names'!A1238,'Customer Names'!A1238:A3573,1,FALSE)</f>
        <v>Id1237</v>
      </c>
      <c r="B1238" s="20" t="str">
        <f>VLOOKUP(Table6[[#This Row],[NAME]],Table6[NAME],1,FALSE)</f>
        <v>Casey M.</v>
      </c>
      <c r="C1238" s="11">
        <f>VLOOKUP(Table4[[#This Row],[BMI]],Table4[BMI],1,FALSE)</f>
        <v>29.925000000000001</v>
      </c>
      <c r="D1238" s="11">
        <f>VLOOKUP(Table4[[#This Row],[HBA1C]],Table4[HBA1C],1,FALSE)</f>
        <v>8.2899999999999991</v>
      </c>
      <c r="E1238" s="11" t="str">
        <f>VLOOKUP(Table4[[#This Row],[Any Transplants]],Table4[Any Transplants],1,FALSE)</f>
        <v>No</v>
      </c>
      <c r="F1238" s="11" t="str">
        <f>VLOOKUP(Table4[[#This Row],[Cancer history]],Table4[Cancer history],1,FALSE)</f>
        <v>No</v>
      </c>
      <c r="G1238" s="11" t="str">
        <f>VLOOKUP(Table4[[#This Row],[Smoker2]],Table4[Smoker2],1,FALSE)</f>
        <v>NO</v>
      </c>
      <c r="H1238" s="11" t="str">
        <f>VLOOKUP(Table4[[#This Row],[Heart Issues]],Table4[Heart Issues],1,FALSE)</f>
        <v>No</v>
      </c>
      <c r="I1238" s="11">
        <f>VLOOKUP(Table4[[#This Row],[Number of Major Surgeries]],Table4[Number of Major Surgeries],1,FALSE)</f>
        <v>2</v>
      </c>
      <c r="J1238" s="11" t="str">
        <f>VLOOKUP('Medical Examinations'!M1238,'Medical Examinations'!M1238:M3572,1,FALSE)</f>
        <v>obesity</v>
      </c>
      <c r="K1238" s="11" t="str">
        <f>VLOOKUP('Medical Examinations'!N1238,'Medical Examinations'!N1238:N3572,1,FALSE)</f>
        <v>diabetes</v>
      </c>
      <c r="L1238" s="11" t="str">
        <f>VLOOKUP(Table3[[#This Row],[date of birth]],Table3[date of birth],1,FALSE)</f>
        <v>27-Nov-1973</v>
      </c>
      <c r="M1238" s="11">
        <f>VLOOKUP(Table3[[#This Row],[age]],Table3[age],1,FALSE)</f>
        <v>49</v>
      </c>
      <c r="N1238" s="65">
        <f>VLOOKUP(Table3[[#This Row],[charges2]],Table3[charges2],1,FALSE)</f>
        <v>10269.459999999999</v>
      </c>
      <c r="O1238" s="11" t="str">
        <f>VLOOKUP(Table3[[#This Row],[HOSPITAL TIER2]],Table3[HOSPITAL TIER2],1,FALSE)</f>
        <v>tier - 3</v>
      </c>
      <c r="P1238" s="11" t="str">
        <f>VLOOKUP(Table3[[#This Row],[city tier2]],Table3[city tier2],1,FALSE)</f>
        <v>tier - 3</v>
      </c>
      <c r="Q1238" s="11" t="str">
        <f>VLOOKUP(Table3[[#This Row],[state id2]],Table3[state id2],1,FALSE)</f>
        <v>R1012</v>
      </c>
      <c r="R1238" s="11">
        <f t="shared" si="38"/>
        <v>-2.0863617384325036E-3</v>
      </c>
      <c r="S1238" s="11">
        <f t="shared" si="39"/>
        <v>8.1969040234548818E-2</v>
      </c>
    </row>
    <row r="1239" spans="1:19" x14ac:dyDescent="0.25">
      <c r="A1239" s="20" t="str">
        <f>VLOOKUP('Customer Names'!A1239,'Customer Names'!A1239:A3574,1,FALSE)</f>
        <v>Id1238</v>
      </c>
      <c r="B1239" s="20" t="str">
        <f>VLOOKUP(Table6[[#This Row],[NAME]],Table6[NAME],1,FALSE)</f>
        <v>Samuel</v>
      </c>
      <c r="C1239" s="11">
        <f>VLOOKUP(Table4[[#This Row],[BMI]],Table4[BMI],1,FALSE)</f>
        <v>37.29</v>
      </c>
      <c r="D1239" s="11">
        <f>VLOOKUP(Table4[[#This Row],[HBA1C]],Table4[HBA1C],1,FALSE)</f>
        <v>10.46</v>
      </c>
      <c r="E1239" s="11" t="str">
        <f>VLOOKUP(Table4[[#This Row],[Any Transplants]],Table4[Any Transplants],1,FALSE)</f>
        <v>No</v>
      </c>
      <c r="F1239" s="11" t="str">
        <f>VLOOKUP(Table4[[#This Row],[Cancer history]],Table4[Cancer history],1,FALSE)</f>
        <v>No</v>
      </c>
      <c r="G1239" s="11" t="str">
        <f>VLOOKUP(Table4[[#This Row],[Smoker2]],Table4[Smoker2],1,FALSE)</f>
        <v>NO</v>
      </c>
      <c r="H1239" s="11" t="str">
        <f>VLOOKUP(Table4[[#This Row],[Heart Issues]],Table4[Heart Issues],1,FALSE)</f>
        <v>No</v>
      </c>
      <c r="I1239" s="11">
        <f>VLOOKUP(Table4[[#This Row],[Number of Major Surgeries]],Table4[Number of Major Surgeries],1,FALSE)</f>
        <v>0</v>
      </c>
      <c r="J1239" s="11" t="str">
        <f>VLOOKUP('Medical Examinations'!M1239,'Medical Examinations'!M1239:M3573,1,FALSE)</f>
        <v>obesity</v>
      </c>
      <c r="K1239" s="11" t="str">
        <f>VLOOKUP('Medical Examinations'!N1239,'Medical Examinations'!N1239:N3573,1,FALSE)</f>
        <v>diabetes</v>
      </c>
      <c r="L1239" s="11" t="str">
        <f>VLOOKUP(Table3[[#This Row],[date of birth]],Table3[date of birth],1,FALSE)</f>
        <v>21-Jun-1970</v>
      </c>
      <c r="M1239" s="11">
        <f>VLOOKUP(Table3[[#This Row],[age]],Table3[age],1,FALSE)</f>
        <v>52</v>
      </c>
      <c r="N1239" s="65">
        <f>VLOOKUP(Table3[[#This Row],[charges2]],Table3[charges2],1,FALSE)</f>
        <v>10274.33</v>
      </c>
      <c r="O1239" s="11" t="str">
        <f>VLOOKUP(Table3[[#This Row],[HOSPITAL TIER2]],Table3[HOSPITAL TIER2],1,FALSE)</f>
        <v>tier - 3</v>
      </c>
      <c r="P1239" s="11" t="str">
        <f>VLOOKUP(Table3[[#This Row],[city tier2]],Table3[city tier2],1,FALSE)</f>
        <v>tier - 1</v>
      </c>
      <c r="Q1239" s="11" t="str">
        <f>VLOOKUP(Table3[[#This Row],[state id2]],Table3[state id2],1,FALSE)</f>
        <v>R1024</v>
      </c>
      <c r="R1239" s="11">
        <f t="shared" si="38"/>
        <v>-2.1741782424026719E-3</v>
      </c>
      <c r="S1239" s="11">
        <f t="shared" si="39"/>
        <v>8.1708874182761557E-2</v>
      </c>
    </row>
    <row r="1240" spans="1:19" x14ac:dyDescent="0.25">
      <c r="A1240" s="20" t="str">
        <f>VLOOKUP('Customer Names'!A1240,'Customer Names'!A1240:A3575,1,FALSE)</f>
        <v>Id1239</v>
      </c>
      <c r="B1240" s="20" t="str">
        <f>VLOOKUP(Table6[[#This Row],[NAME]],Table6[NAME],1,FALSE)</f>
        <v>Braulio</v>
      </c>
      <c r="C1240" s="11">
        <f>VLOOKUP(Table4[[#This Row],[BMI]],Table4[BMI],1,FALSE)</f>
        <v>30.2</v>
      </c>
      <c r="D1240" s="11">
        <f>VLOOKUP(Table4[[#This Row],[HBA1C]],Table4[HBA1C],1,FALSE)</f>
        <v>11.96</v>
      </c>
      <c r="E1240" s="11" t="str">
        <f>VLOOKUP(Table4[[#This Row],[Any Transplants]],Table4[Any Transplants],1,FALSE)</f>
        <v>No</v>
      </c>
      <c r="F1240" s="11" t="str">
        <f>VLOOKUP(Table4[[#This Row],[Cancer history]],Table4[Cancer history],1,FALSE)</f>
        <v>No</v>
      </c>
      <c r="G1240" s="11" t="str">
        <f>VLOOKUP(Table4[[#This Row],[Smoker2]],Table4[Smoker2],1,FALSE)</f>
        <v>NO</v>
      </c>
      <c r="H1240" s="11" t="str">
        <f>VLOOKUP(Table4[[#This Row],[Heart Issues]],Table4[Heart Issues],1,FALSE)</f>
        <v>No</v>
      </c>
      <c r="I1240" s="11">
        <f>VLOOKUP(Table4[[#This Row],[Number of Major Surgeries]],Table4[Number of Major Surgeries],1,FALSE)</f>
        <v>0</v>
      </c>
      <c r="J1240" s="11" t="str">
        <f>VLOOKUP('Medical Examinations'!M1240,'Medical Examinations'!M1240:M3574,1,FALSE)</f>
        <v>obesity</v>
      </c>
      <c r="K1240" s="11" t="str">
        <f>VLOOKUP('Medical Examinations'!N1240,'Medical Examinations'!N1240:N3574,1,FALSE)</f>
        <v>diabetes</v>
      </c>
      <c r="L1240" s="11" t="str">
        <f>VLOOKUP(Table3[[#This Row],[date of birth]],Table3[date of birth],1,FALSE)</f>
        <v>14-Sep-1988</v>
      </c>
      <c r="M1240" s="11">
        <f>VLOOKUP(Table3[[#This Row],[age]],Table3[age],1,FALSE)</f>
        <v>34</v>
      </c>
      <c r="N1240" s="65">
        <f>VLOOKUP(Table3[[#This Row],[charges2]],Table3[charges2],1,FALSE)</f>
        <v>10276.99</v>
      </c>
      <c r="O1240" s="11" t="str">
        <f>VLOOKUP(Table3[[#This Row],[HOSPITAL TIER2]],Table3[HOSPITAL TIER2],1,FALSE)</f>
        <v>tier - 3</v>
      </c>
      <c r="P1240" s="11" t="str">
        <f>VLOOKUP(Table3[[#This Row],[city tier2]],Table3[city tier2],1,FALSE)</f>
        <v>tier - 1</v>
      </c>
      <c r="Q1240" s="11" t="str">
        <f>VLOOKUP(Table3[[#This Row],[state id2]],Table3[state id2],1,FALSE)</f>
        <v>R1021</v>
      </c>
      <c r="R1240" s="11">
        <f t="shared" si="38"/>
        <v>-2.813412020952331E-3</v>
      </c>
      <c r="S1240" s="11">
        <f t="shared" si="39"/>
        <v>8.0824759119911105E-2</v>
      </c>
    </row>
    <row r="1241" spans="1:19" x14ac:dyDescent="0.25">
      <c r="A1241" s="20" t="str">
        <f>VLOOKUP('Customer Names'!A1241,'Customer Names'!A1241:A3576,1,FALSE)</f>
        <v>Id1240</v>
      </c>
      <c r="B1241" s="20" t="str">
        <f>VLOOKUP(Table6[[#This Row],[NAME]],Table6[NAME],1,FALSE)</f>
        <v>Anne-Marie</v>
      </c>
      <c r="C1241" s="11">
        <f>VLOOKUP(Table4[[#This Row],[BMI]],Table4[BMI],1,FALSE)</f>
        <v>24.225000000000001</v>
      </c>
      <c r="D1241" s="11">
        <f>VLOOKUP(Table4[[#This Row],[HBA1C]],Table4[HBA1C],1,FALSE)</f>
        <v>4.25</v>
      </c>
      <c r="E1241" s="11" t="str">
        <f>VLOOKUP(Table4[[#This Row],[Any Transplants]],Table4[Any Transplants],1,FALSE)</f>
        <v>No</v>
      </c>
      <c r="F1241" s="11" t="str">
        <f>VLOOKUP(Table4[[#This Row],[Cancer history]],Table4[Cancer history],1,FALSE)</f>
        <v>Yes</v>
      </c>
      <c r="G1241" s="11" t="str">
        <f>VLOOKUP(Table4[[#This Row],[Smoker2]],Table4[Smoker2],1,FALSE)</f>
        <v>NO</v>
      </c>
      <c r="H1241" s="11" t="str">
        <f>VLOOKUP(Table4[[#This Row],[Heart Issues]],Table4[Heart Issues],1,FALSE)</f>
        <v>yes</v>
      </c>
      <c r="I1241" s="11">
        <f>VLOOKUP(Table4[[#This Row],[Number of Major Surgeries]],Table4[Number of Major Surgeries],1,FALSE)</f>
        <v>1</v>
      </c>
      <c r="J1241" s="11" t="str">
        <f>VLOOKUP('Medical Examinations'!M1241,'Medical Examinations'!M1241:M3575,1,FALSE)</f>
        <v>normal weight</v>
      </c>
      <c r="K1241" s="11" t="str">
        <f>VLOOKUP('Medical Examinations'!N1241,'Medical Examinations'!N1241:N3575,1,FALSE)</f>
        <v>normal</v>
      </c>
      <c r="L1241" s="11" t="str">
        <f>VLOOKUP(Table3[[#This Row],[date of birth]],Table3[date of birth],1,FALSE)</f>
        <v>24-Sep-1963</v>
      </c>
      <c r="M1241" s="11">
        <f>VLOOKUP(Table3[[#This Row],[age]],Table3[age],1,FALSE)</f>
        <v>59</v>
      </c>
      <c r="N1241" s="65">
        <f>VLOOKUP(Table3[[#This Row],[charges2]],Table3[charges2],1,FALSE)</f>
        <v>10308.040000000001</v>
      </c>
      <c r="O1241" s="11" t="str">
        <f>VLOOKUP(Table3[[#This Row],[HOSPITAL TIER2]],Table3[HOSPITAL TIER2],1,FALSE)</f>
        <v>tier - 3</v>
      </c>
      <c r="P1241" s="11" t="str">
        <f>VLOOKUP(Table3[[#This Row],[city tier2]],Table3[city tier2],1,FALSE)</f>
        <v>tier - 1</v>
      </c>
      <c r="Q1241" s="11" t="str">
        <f>VLOOKUP(Table3[[#This Row],[state id2]],Table3[state id2],1,FALSE)</f>
        <v>R1013</v>
      </c>
      <c r="R1241" s="11">
        <f t="shared" si="38"/>
        <v>-2.5484213272390847E-3</v>
      </c>
      <c r="S1241" s="11">
        <f t="shared" si="39"/>
        <v>8.3424170498277772E-2</v>
      </c>
    </row>
    <row r="1242" spans="1:19" x14ac:dyDescent="0.25">
      <c r="A1242" s="20" t="str">
        <f>VLOOKUP('Customer Names'!A1242,'Customer Names'!A1242:A3577,1,FALSE)</f>
        <v>Id1241</v>
      </c>
      <c r="B1242" s="20" t="str">
        <f>VLOOKUP(Table6[[#This Row],[NAME]],Table6[NAME],1,FALSE)</f>
        <v>Samuel K.</v>
      </c>
      <c r="C1242" s="11">
        <f>VLOOKUP(Table4[[#This Row],[BMI]],Table4[BMI],1,FALSE)</f>
        <v>31.445</v>
      </c>
      <c r="D1242" s="11">
        <f>VLOOKUP(Table4[[#This Row],[HBA1C]],Table4[HBA1C],1,FALSE)</f>
        <v>8.33</v>
      </c>
      <c r="E1242" s="11" t="str">
        <f>VLOOKUP(Table4[[#This Row],[Any Transplants]],Table4[Any Transplants],1,FALSE)</f>
        <v>No</v>
      </c>
      <c r="F1242" s="11" t="str">
        <f>VLOOKUP(Table4[[#This Row],[Cancer history]],Table4[Cancer history],1,FALSE)</f>
        <v>No</v>
      </c>
      <c r="G1242" s="11" t="str">
        <f>VLOOKUP(Table4[[#This Row],[Smoker2]],Table4[Smoker2],1,FALSE)</f>
        <v>NO</v>
      </c>
      <c r="H1242" s="11" t="str">
        <f>VLOOKUP(Table4[[#This Row],[Heart Issues]],Table4[Heart Issues],1,FALSE)</f>
        <v>No</v>
      </c>
      <c r="I1242" s="11">
        <f>VLOOKUP(Table4[[#This Row],[Number of Major Surgeries]],Table4[Number of Major Surgeries],1,FALSE)</f>
        <v>0</v>
      </c>
      <c r="J1242" s="11" t="str">
        <f>VLOOKUP('Medical Examinations'!M1242,'Medical Examinations'!M1242:M3576,1,FALSE)</f>
        <v>obesity</v>
      </c>
      <c r="K1242" s="11" t="str">
        <f>VLOOKUP('Medical Examinations'!N1242,'Medical Examinations'!N1242:N3576,1,FALSE)</f>
        <v>diabetes</v>
      </c>
      <c r="L1242" s="11" t="str">
        <f>VLOOKUP(Table3[[#This Row],[date of birth]],Table3[date of birth],1,FALSE)</f>
        <v>12-Jul-1962</v>
      </c>
      <c r="M1242" s="11">
        <f>VLOOKUP(Table3[[#This Row],[age]],Table3[age],1,FALSE)</f>
        <v>60</v>
      </c>
      <c r="N1242" s="65">
        <f>VLOOKUP(Table3[[#This Row],[charges2]],Table3[charges2],1,FALSE)</f>
        <v>10310.780000000001</v>
      </c>
      <c r="O1242" s="11" t="str">
        <f>VLOOKUP(Table3[[#This Row],[HOSPITAL TIER2]],Table3[HOSPITAL TIER2],1,FALSE)</f>
        <v>tier - 3</v>
      </c>
      <c r="P1242" s="11" t="str">
        <f>VLOOKUP(Table3[[#This Row],[city tier2]],Table3[city tier2],1,FALSE)</f>
        <v>tier - 3</v>
      </c>
      <c r="Q1242" s="11" t="str">
        <f>VLOOKUP(Table3[[#This Row],[state id2]],Table3[state id2],1,FALSE)</f>
        <v>R1012</v>
      </c>
      <c r="R1242" s="11">
        <f t="shared" si="38"/>
        <v>-2.1088592288776246E-3</v>
      </c>
      <c r="S1242" s="11">
        <f t="shared" si="39"/>
        <v>8.4408973146577762E-2</v>
      </c>
    </row>
    <row r="1243" spans="1:19" x14ac:dyDescent="0.25">
      <c r="A1243" s="20" t="str">
        <f>VLOOKUP('Customer Names'!A1243,'Customer Names'!A1243:A3578,1,FALSE)</f>
        <v>Id1242</v>
      </c>
      <c r="B1243" s="20" t="str">
        <f>VLOOKUP(Table6[[#This Row],[NAME]],Table6[NAME],1,FALSE)</f>
        <v>.  Yuki</v>
      </c>
      <c r="C1243" s="11">
        <f>VLOOKUP(Table4[[#This Row],[BMI]],Table4[BMI],1,FALSE)</f>
        <v>38.880000000000003</v>
      </c>
      <c r="D1243" s="11">
        <f>VLOOKUP(Table4[[#This Row],[HBA1C]],Table4[HBA1C],1,FALSE)</f>
        <v>4.29</v>
      </c>
      <c r="E1243" s="11" t="str">
        <f>VLOOKUP(Table4[[#This Row],[Any Transplants]],Table4[Any Transplants],1,FALSE)</f>
        <v>No</v>
      </c>
      <c r="F1243" s="11" t="str">
        <f>VLOOKUP(Table4[[#This Row],[Cancer history]],Table4[Cancer history],1,FALSE)</f>
        <v>No</v>
      </c>
      <c r="G1243" s="11" t="str">
        <f>VLOOKUP(Table4[[#This Row],[Smoker2]],Table4[Smoker2],1,FALSE)</f>
        <v>NO</v>
      </c>
      <c r="H1243" s="11" t="str">
        <f>VLOOKUP(Table4[[#This Row],[Heart Issues]],Table4[Heart Issues],1,FALSE)</f>
        <v>No</v>
      </c>
      <c r="I1243" s="11">
        <f>VLOOKUP(Table4[[#This Row],[Number of Major Surgeries]],Table4[Number of Major Surgeries],1,FALSE)</f>
        <v>1</v>
      </c>
      <c r="J1243" s="11" t="str">
        <f>VLOOKUP('Medical Examinations'!M1243,'Medical Examinations'!M1243:M3577,1,FALSE)</f>
        <v>obesity</v>
      </c>
      <c r="K1243" s="11" t="str">
        <f>VLOOKUP('Medical Examinations'!N1243,'Medical Examinations'!N1243:N3577,1,FALSE)</f>
        <v>normal</v>
      </c>
      <c r="L1243" s="11" t="str">
        <f>VLOOKUP(Table3[[#This Row],[date of birth]],Table3[date of birth],1,FALSE)</f>
        <v>17-Nov-1991</v>
      </c>
      <c r="M1243" s="11">
        <f>VLOOKUP(Table3[[#This Row],[age]],Table3[age],1,FALSE)</f>
        <v>31</v>
      </c>
      <c r="N1243" s="65">
        <f>VLOOKUP(Table3[[#This Row],[charges2]],Table3[charges2],1,FALSE)</f>
        <v>10315.91</v>
      </c>
      <c r="O1243" s="11" t="str">
        <f>VLOOKUP(Table3[[#This Row],[HOSPITAL TIER2]],Table3[HOSPITAL TIER2],1,FALSE)</f>
        <v>tier - 3</v>
      </c>
      <c r="P1243" s="11" t="str">
        <f>VLOOKUP(Table3[[#This Row],[city tier2]],Table3[city tier2],1,FALSE)</f>
        <v>tier - 2</v>
      </c>
      <c r="Q1243" s="11" t="str">
        <f>VLOOKUP(Table3[[#This Row],[state id2]],Table3[state id2],1,FALSE)</f>
        <v>R1012</v>
      </c>
      <c r="R1243" s="11">
        <f t="shared" si="38"/>
        <v>-2.6523166911151504E-3</v>
      </c>
      <c r="S1243" s="11">
        <f t="shared" si="39"/>
        <v>8.3324012648190074E-2</v>
      </c>
    </row>
    <row r="1244" spans="1:19" x14ac:dyDescent="0.25">
      <c r="A1244" s="20" t="str">
        <f>VLOOKUP('Customer Names'!A1244,'Customer Names'!A1244:A3579,1,FALSE)</f>
        <v>Id1243</v>
      </c>
      <c r="B1244" s="20" t="str">
        <f>VLOOKUP(Table6[[#This Row],[NAME]],Table6[NAME],1,FALSE)</f>
        <v>Rafer</v>
      </c>
      <c r="C1244" s="11">
        <f>VLOOKUP(Table4[[#This Row],[BMI]],Table4[BMI],1,FALSE)</f>
        <v>43.89</v>
      </c>
      <c r="D1244" s="11">
        <f>VLOOKUP(Table4[[#This Row],[HBA1C]],Table4[HBA1C],1,FALSE)</f>
        <v>6.32</v>
      </c>
      <c r="E1244" s="11" t="str">
        <f>VLOOKUP(Table4[[#This Row],[Any Transplants]],Table4[Any Transplants],1,FALSE)</f>
        <v>No</v>
      </c>
      <c r="F1244" s="11" t="str">
        <f>VLOOKUP(Table4[[#This Row],[Cancer history]],Table4[Cancer history],1,FALSE)</f>
        <v>No</v>
      </c>
      <c r="G1244" s="11" t="str">
        <f>VLOOKUP(Table4[[#This Row],[Smoker2]],Table4[Smoker2],1,FALSE)</f>
        <v>NO</v>
      </c>
      <c r="H1244" s="11" t="str">
        <f>VLOOKUP(Table4[[#This Row],[Heart Issues]],Table4[Heart Issues],1,FALSE)</f>
        <v>yes</v>
      </c>
      <c r="I1244" s="11">
        <f>VLOOKUP(Table4[[#This Row],[Number of Major Surgeries]],Table4[Number of Major Surgeries],1,FALSE)</f>
        <v>0</v>
      </c>
      <c r="J1244" s="11" t="str">
        <f>VLOOKUP('Medical Examinations'!M1244,'Medical Examinations'!M1244:M3578,1,FALSE)</f>
        <v>obesity</v>
      </c>
      <c r="K1244" s="11" t="str">
        <f>VLOOKUP('Medical Examinations'!N1244,'Medical Examinations'!N1244:N3578,1,FALSE)</f>
        <v>prediabetes</v>
      </c>
      <c r="L1244" s="11" t="str">
        <f>VLOOKUP(Table3[[#This Row],[date of birth]],Table3[date of birth],1,FALSE)</f>
        <v>21-Aug-1991</v>
      </c>
      <c r="M1244" s="11">
        <f>VLOOKUP(Table3[[#This Row],[age]],Table3[age],1,FALSE)</f>
        <v>31</v>
      </c>
      <c r="N1244" s="65">
        <f>VLOOKUP(Table3[[#This Row],[charges2]],Table3[charges2],1,FALSE)</f>
        <v>10322.9</v>
      </c>
      <c r="O1244" s="11" t="str">
        <f>VLOOKUP(Table3[[#This Row],[HOSPITAL TIER2]],Table3[HOSPITAL TIER2],1,FALSE)</f>
        <v>tier - 3</v>
      </c>
      <c r="P1244" s="11" t="str">
        <f>VLOOKUP(Table3[[#This Row],[city tier2]],Table3[city tier2],1,FALSE)</f>
        <v>tier - 1</v>
      </c>
      <c r="Q1244" s="11" t="str">
        <f>VLOOKUP(Table3[[#This Row],[state id2]],Table3[state id2],1,FALSE)</f>
        <v>R1026</v>
      </c>
      <c r="R1244" s="11">
        <f t="shared" si="38"/>
        <v>-1.1864202913899609E-3</v>
      </c>
      <c r="S1244" s="11">
        <f t="shared" si="39"/>
        <v>8.2516364977324591E-2</v>
      </c>
    </row>
    <row r="1245" spans="1:19" x14ac:dyDescent="0.25">
      <c r="A1245" s="20" t="str">
        <f>VLOOKUP('Customer Names'!A1245,'Customer Names'!A1245:A3580,1,FALSE)</f>
        <v>Id1244</v>
      </c>
      <c r="B1245" s="20" t="str">
        <f>VLOOKUP(Table6[[#This Row],[NAME]],Table6[NAME],1,FALSE)</f>
        <v>Claire</v>
      </c>
      <c r="C1245" s="11">
        <f>VLOOKUP(Table4[[#This Row],[BMI]],Table4[BMI],1,FALSE)</f>
        <v>25.6</v>
      </c>
      <c r="D1245" s="11">
        <f>VLOOKUP(Table4[[#This Row],[HBA1C]],Table4[HBA1C],1,FALSE)</f>
        <v>5.65</v>
      </c>
      <c r="E1245" s="11" t="str">
        <f>VLOOKUP(Table4[[#This Row],[Any Transplants]],Table4[Any Transplants],1,FALSE)</f>
        <v>No</v>
      </c>
      <c r="F1245" s="11" t="str">
        <f>VLOOKUP(Table4[[#This Row],[Cancer history]],Table4[Cancer history],1,FALSE)</f>
        <v>No</v>
      </c>
      <c r="G1245" s="11" t="str">
        <f>VLOOKUP(Table4[[#This Row],[Smoker2]],Table4[Smoker2],1,FALSE)</f>
        <v>NO</v>
      </c>
      <c r="H1245" s="11" t="str">
        <f>VLOOKUP(Table4[[#This Row],[Heart Issues]],Table4[Heart Issues],1,FALSE)</f>
        <v>No</v>
      </c>
      <c r="I1245" s="11">
        <f>VLOOKUP(Table4[[#This Row],[Number of Major Surgeries]],Table4[Number of Major Surgeries],1,FALSE)</f>
        <v>2</v>
      </c>
      <c r="J1245" s="11" t="str">
        <f>VLOOKUP('Medical Examinations'!M1245,'Medical Examinations'!M1245:M3579,1,FALSE)</f>
        <v>over weight</v>
      </c>
      <c r="K1245" s="11" t="str">
        <f>VLOOKUP('Medical Examinations'!N1245,'Medical Examinations'!N1245:N3579,1,FALSE)</f>
        <v>normal</v>
      </c>
      <c r="L1245" s="11" t="str">
        <f>VLOOKUP(Table3[[#This Row],[date of birth]],Table3[date of birth],1,FALSE)</f>
        <v>1-Dec-1970</v>
      </c>
      <c r="M1245" s="11">
        <f>VLOOKUP(Table3[[#This Row],[age]],Table3[age],1,FALSE)</f>
        <v>52</v>
      </c>
      <c r="N1245" s="65">
        <f>VLOOKUP(Table3[[#This Row],[charges2]],Table3[charges2],1,FALSE)</f>
        <v>10325.209999999999</v>
      </c>
      <c r="O1245" s="11" t="str">
        <f>VLOOKUP(Table3[[#This Row],[HOSPITAL TIER2]],Table3[HOSPITAL TIER2],1,FALSE)</f>
        <v>tier - 3</v>
      </c>
      <c r="P1245" s="11" t="str">
        <f>VLOOKUP(Table3[[#This Row],[city tier2]],Table3[city tier2],1,FALSE)</f>
        <v>tier - 3</v>
      </c>
      <c r="Q1245" s="11" t="str">
        <f>VLOOKUP(Table3[[#This Row],[state id2]],Table3[state id2],1,FALSE)</f>
        <v>R1011</v>
      </c>
      <c r="R1245" s="11">
        <f t="shared" si="38"/>
        <v>9.417589410600115E-4</v>
      </c>
      <c r="S1245" s="11">
        <f t="shared" si="39"/>
        <v>8.2671050364572674E-2</v>
      </c>
    </row>
    <row r="1246" spans="1:19" x14ac:dyDescent="0.25">
      <c r="A1246" s="20" t="str">
        <f>VLOOKUP('Customer Names'!A1246,'Customer Names'!A1246:A3581,1,FALSE)</f>
        <v>Id1245</v>
      </c>
      <c r="B1246" s="20" t="str">
        <f>VLOOKUP(Table6[[#This Row],[NAME]],Table6[NAME],1,FALSE)</f>
        <v>Erynn J.</v>
      </c>
      <c r="C1246" s="11">
        <f>VLOOKUP(Table4[[#This Row],[BMI]],Table4[BMI],1,FALSE)</f>
        <v>29.545000000000002</v>
      </c>
      <c r="D1246" s="11">
        <f>VLOOKUP(Table4[[#This Row],[HBA1C]],Table4[HBA1C],1,FALSE)</f>
        <v>8.41</v>
      </c>
      <c r="E1246" s="11" t="str">
        <f>VLOOKUP(Table4[[#This Row],[Any Transplants]],Table4[Any Transplants],1,FALSE)</f>
        <v>No</v>
      </c>
      <c r="F1246" s="11" t="str">
        <f>VLOOKUP(Table4[[#This Row],[Cancer history]],Table4[Cancer history],1,FALSE)</f>
        <v>No</v>
      </c>
      <c r="G1246" s="11" t="str">
        <f>VLOOKUP(Table4[[#This Row],[Smoker2]],Table4[Smoker2],1,FALSE)</f>
        <v>NO</v>
      </c>
      <c r="H1246" s="11" t="str">
        <f>VLOOKUP(Table4[[#This Row],[Heart Issues]],Table4[Heart Issues],1,FALSE)</f>
        <v>yes</v>
      </c>
      <c r="I1246" s="11">
        <f>VLOOKUP(Table4[[#This Row],[Number of Major Surgeries]],Table4[Number of Major Surgeries],1,FALSE)</f>
        <v>1</v>
      </c>
      <c r="J1246" s="11" t="str">
        <f>VLOOKUP('Medical Examinations'!M1246,'Medical Examinations'!M1246:M3580,1,FALSE)</f>
        <v>over weight</v>
      </c>
      <c r="K1246" s="11" t="str">
        <f>VLOOKUP('Medical Examinations'!N1246,'Medical Examinations'!N1246:N3580,1,FALSE)</f>
        <v>diabetes</v>
      </c>
      <c r="L1246" s="11" t="str">
        <f>VLOOKUP(Table3[[#This Row],[date of birth]],Table3[date of birth],1,FALSE)</f>
        <v>21-Jul-1982</v>
      </c>
      <c r="M1246" s="11">
        <f>VLOOKUP(Table3[[#This Row],[age]],Table3[age],1,FALSE)</f>
        <v>40</v>
      </c>
      <c r="N1246" s="65">
        <f>VLOOKUP(Table3[[#This Row],[charges2]],Table3[charges2],1,FALSE)</f>
        <v>10329.06</v>
      </c>
      <c r="O1246" s="11" t="str">
        <f>VLOOKUP(Table3[[#This Row],[HOSPITAL TIER2]],Table3[HOSPITAL TIER2],1,FALSE)</f>
        <v>tier - 3</v>
      </c>
      <c r="P1246" s="11" t="str">
        <f>VLOOKUP(Table3[[#This Row],[city tier2]],Table3[city tier2],1,FALSE)</f>
        <v>tier - 1</v>
      </c>
      <c r="Q1246" s="11" t="str">
        <f>VLOOKUP(Table3[[#This Row],[state id2]],Table3[state id2],1,FALSE)</f>
        <v>R1021</v>
      </c>
      <c r="R1246" s="11">
        <f t="shared" si="38"/>
        <v>1.0718149315229761E-3</v>
      </c>
      <c r="S1246" s="11">
        <f t="shared" si="39"/>
        <v>8.2793579098106931E-2</v>
      </c>
    </row>
    <row r="1247" spans="1:19" x14ac:dyDescent="0.25">
      <c r="A1247" s="20" t="str">
        <f>VLOOKUP('Customer Names'!A1247,'Customer Names'!A1247:A3582,1,FALSE)</f>
        <v>Id1246</v>
      </c>
      <c r="B1247" s="20" t="str">
        <f>VLOOKUP(Table6[[#This Row],[NAME]],Table6[NAME],1,FALSE)</f>
        <v>Mahesh</v>
      </c>
      <c r="C1247" s="11">
        <f>VLOOKUP(Table4[[#This Row],[BMI]],Table4[BMI],1,FALSE)</f>
        <v>23.25</v>
      </c>
      <c r="D1247" s="11">
        <f>VLOOKUP(Table4[[#This Row],[HBA1C]],Table4[HBA1C],1,FALSE)</f>
        <v>11.96</v>
      </c>
      <c r="E1247" s="11" t="str">
        <f>VLOOKUP(Table4[[#This Row],[Any Transplants]],Table4[Any Transplants],1,FALSE)</f>
        <v>No</v>
      </c>
      <c r="F1247" s="11" t="str">
        <f>VLOOKUP(Table4[[#This Row],[Cancer history]],Table4[Cancer history],1,FALSE)</f>
        <v>No</v>
      </c>
      <c r="G1247" s="11" t="str">
        <f>VLOOKUP(Table4[[#This Row],[Smoker2]],Table4[Smoker2],1,FALSE)</f>
        <v>NO</v>
      </c>
      <c r="H1247" s="11" t="str">
        <f>VLOOKUP(Table4[[#This Row],[Heart Issues]],Table4[Heart Issues],1,FALSE)</f>
        <v>yes</v>
      </c>
      <c r="I1247" s="11">
        <f>VLOOKUP(Table4[[#This Row],[Number of Major Surgeries]],Table4[Number of Major Surgeries],1,FALSE)</f>
        <v>0</v>
      </c>
      <c r="J1247" s="11" t="str">
        <f>VLOOKUP('Medical Examinations'!M1247,'Medical Examinations'!M1247:M3581,1,FALSE)</f>
        <v>normal weight</v>
      </c>
      <c r="K1247" s="11" t="str">
        <f>VLOOKUP('Medical Examinations'!N1247,'Medical Examinations'!N1247:N3581,1,FALSE)</f>
        <v>diabetes</v>
      </c>
      <c r="L1247" s="11" t="str">
        <f>VLOOKUP(Table3[[#This Row],[date of birth]],Table3[date of birth],1,FALSE)</f>
        <v>19-Jul-1968</v>
      </c>
      <c r="M1247" s="11">
        <f>VLOOKUP(Table3[[#This Row],[age]],Table3[age],1,FALSE)</f>
        <v>54</v>
      </c>
      <c r="N1247" s="65">
        <f>VLOOKUP(Table3[[#This Row],[charges2]],Table3[charges2],1,FALSE)</f>
        <v>10338.93</v>
      </c>
      <c r="O1247" s="11" t="str">
        <f>VLOOKUP(Table3[[#This Row],[HOSPITAL TIER2]],Table3[HOSPITAL TIER2],1,FALSE)</f>
        <v>tier - 3</v>
      </c>
      <c r="P1247" s="11" t="str">
        <f>VLOOKUP(Table3[[#This Row],[city tier2]],Table3[city tier2],1,FALSE)</f>
        <v>tier - 1</v>
      </c>
      <c r="Q1247" s="11" t="str">
        <f>VLOOKUP(Table3[[#This Row],[state id2]],Table3[state id2],1,FALSE)</f>
        <v>R1013</v>
      </c>
      <c r="R1247" s="11">
        <f t="shared" si="38"/>
        <v>1.1636546122970582E-3</v>
      </c>
      <c r="S1247" s="11">
        <f t="shared" si="39"/>
        <v>8.3254492254091539E-2</v>
      </c>
    </row>
    <row r="1248" spans="1:19" x14ac:dyDescent="0.25">
      <c r="A1248" s="20" t="str">
        <f>VLOOKUP('Customer Names'!A1248,'Customer Names'!A1248:A3583,1,FALSE)</f>
        <v>Id1247</v>
      </c>
      <c r="B1248" s="20" t="str">
        <f>VLOOKUP(Table6[[#This Row],[NAME]],Table6[NAME],1,FALSE)</f>
        <v>Stanley</v>
      </c>
      <c r="C1248" s="11">
        <f>VLOOKUP(Table4[[#This Row],[BMI]],Table4[BMI],1,FALSE)</f>
        <v>43.95</v>
      </c>
      <c r="D1248" s="11">
        <f>VLOOKUP(Table4[[#This Row],[HBA1C]],Table4[HBA1C],1,FALSE)</f>
        <v>5.17</v>
      </c>
      <c r="E1248" s="11" t="str">
        <f>VLOOKUP(Table4[[#This Row],[Any Transplants]],Table4[Any Transplants],1,FALSE)</f>
        <v>No</v>
      </c>
      <c r="F1248" s="11" t="str">
        <f>VLOOKUP(Table4[[#This Row],[Cancer history]],Table4[Cancer history],1,FALSE)</f>
        <v>Yes</v>
      </c>
      <c r="G1248" s="11" t="str">
        <f>VLOOKUP(Table4[[#This Row],[Smoker2]],Table4[Smoker2],1,FALSE)</f>
        <v>NO</v>
      </c>
      <c r="H1248" s="11" t="str">
        <f>VLOOKUP(Table4[[#This Row],[Heart Issues]],Table4[Heart Issues],1,FALSE)</f>
        <v>yes</v>
      </c>
      <c r="I1248" s="11">
        <f>VLOOKUP(Table4[[#This Row],[Number of Major Surgeries]],Table4[Number of Major Surgeries],1,FALSE)</f>
        <v>1</v>
      </c>
      <c r="J1248" s="11" t="str">
        <f>VLOOKUP('Medical Examinations'!M1248,'Medical Examinations'!M1248:M3582,1,FALSE)</f>
        <v>obesity</v>
      </c>
      <c r="K1248" s="11" t="str">
        <f>VLOOKUP('Medical Examinations'!N1248,'Medical Examinations'!N1248:N3582,1,FALSE)</f>
        <v>normal</v>
      </c>
      <c r="L1248" s="11" t="str">
        <f>VLOOKUP(Table3[[#This Row],[date of birth]],Table3[date of birth],1,FALSE)</f>
        <v>8-Aug-1973</v>
      </c>
      <c r="M1248" s="11">
        <f>VLOOKUP(Table3[[#This Row],[age]],Table3[age],1,FALSE)</f>
        <v>49</v>
      </c>
      <c r="N1248" s="65">
        <f>VLOOKUP(Table3[[#This Row],[charges2]],Table3[charges2],1,FALSE)</f>
        <v>10345.93</v>
      </c>
      <c r="O1248" s="11" t="str">
        <f>VLOOKUP(Table3[[#This Row],[HOSPITAL TIER2]],Table3[HOSPITAL TIER2],1,FALSE)</f>
        <v>tier - 3</v>
      </c>
      <c r="P1248" s="11" t="str">
        <f>VLOOKUP(Table3[[#This Row],[city tier2]],Table3[city tier2],1,FALSE)</f>
        <v>tier - 2</v>
      </c>
      <c r="Q1248" s="11" t="str">
        <f>VLOOKUP(Table3[[#This Row],[state id2]],Table3[state id2],1,FALSE)</f>
        <v>R1021</v>
      </c>
      <c r="R1248" s="11">
        <f t="shared" si="38"/>
        <v>1.5306150861416777E-3</v>
      </c>
      <c r="S1248" s="11">
        <f t="shared" si="39"/>
        <v>8.1730071760229783E-2</v>
      </c>
    </row>
    <row r="1249" spans="1:19" x14ac:dyDescent="0.25">
      <c r="A1249" s="20" t="str">
        <f>VLOOKUP('Customer Names'!A1249,'Customer Names'!A1249:A3584,1,FALSE)</f>
        <v>Id1248</v>
      </c>
      <c r="B1249" s="20" t="str">
        <f>VLOOKUP(Table6[[#This Row],[NAME]],Table6[NAME],1,FALSE)</f>
        <v>Gregory</v>
      </c>
      <c r="C1249" s="11">
        <f>VLOOKUP(Table4[[#This Row],[BMI]],Table4[BMI],1,FALSE)</f>
        <v>21.85</v>
      </c>
      <c r="D1249" s="11">
        <f>VLOOKUP(Table4[[#This Row],[HBA1C]],Table4[HBA1C],1,FALSE)</f>
        <v>8.76</v>
      </c>
      <c r="E1249" s="11" t="str">
        <f>VLOOKUP(Table4[[#This Row],[Any Transplants]],Table4[Any Transplants],1,FALSE)</f>
        <v>No</v>
      </c>
      <c r="F1249" s="11" t="str">
        <f>VLOOKUP(Table4[[#This Row],[Cancer history]],Table4[Cancer history],1,FALSE)</f>
        <v>No</v>
      </c>
      <c r="G1249" s="11" t="str">
        <f>VLOOKUP(Table4[[#This Row],[Smoker2]],Table4[Smoker2],1,FALSE)</f>
        <v>NO</v>
      </c>
      <c r="H1249" s="11" t="str">
        <f>VLOOKUP(Table4[[#This Row],[Heart Issues]],Table4[Heart Issues],1,FALSE)</f>
        <v>No</v>
      </c>
      <c r="I1249" s="11">
        <f>VLOOKUP(Table4[[#This Row],[Number of Major Surgeries]],Table4[Number of Major Surgeries],1,FALSE)</f>
        <v>0</v>
      </c>
      <c r="J1249" s="11" t="str">
        <f>VLOOKUP('Medical Examinations'!M1249,'Medical Examinations'!M1249:M3583,1,FALSE)</f>
        <v>normal weight</v>
      </c>
      <c r="K1249" s="11" t="str">
        <f>VLOOKUP('Medical Examinations'!N1249,'Medical Examinations'!N1249:N3583,1,FALSE)</f>
        <v>diabetes</v>
      </c>
      <c r="L1249" s="11" t="str">
        <f>VLOOKUP(Table3[[#This Row],[date of birth]],Table3[date of birth],1,FALSE)</f>
        <v>29-Sep-1974</v>
      </c>
      <c r="M1249" s="11">
        <f>VLOOKUP(Table3[[#This Row],[age]],Table3[age],1,FALSE)</f>
        <v>48</v>
      </c>
      <c r="N1249" s="65">
        <f>VLOOKUP(Table3[[#This Row],[charges2]],Table3[charges2],1,FALSE)</f>
        <v>10352.48</v>
      </c>
      <c r="O1249" s="11" t="str">
        <f>VLOOKUP(Table3[[#This Row],[HOSPITAL TIER2]],Table3[HOSPITAL TIER2],1,FALSE)</f>
        <v>tier - 3</v>
      </c>
      <c r="P1249" s="11" t="str">
        <f>VLOOKUP(Table3[[#This Row],[city tier2]],Table3[city tier2],1,FALSE)</f>
        <v>tier - 1</v>
      </c>
      <c r="Q1249" s="11" t="str">
        <f>VLOOKUP(Table3[[#This Row],[state id2]],Table3[state id2],1,FALSE)</f>
        <v>R1012</v>
      </c>
      <c r="R1249" s="11">
        <f t="shared" si="38"/>
        <v>9.0803466858159964E-4</v>
      </c>
      <c r="S1249" s="11">
        <f t="shared" si="39"/>
        <v>8.1873286477407936E-2</v>
      </c>
    </row>
    <row r="1250" spans="1:19" x14ac:dyDescent="0.25">
      <c r="A1250" s="20" t="str">
        <f>VLOOKUP('Customer Names'!A1250,'Customer Names'!A1250:A3585,1,FALSE)</f>
        <v>Id1249</v>
      </c>
      <c r="B1250" s="20" t="str">
        <f>VLOOKUP(Table6[[#This Row],[NAME]],Table6[NAME],1,FALSE)</f>
        <v>Eric</v>
      </c>
      <c r="C1250" s="11">
        <f>VLOOKUP(Table4[[#This Row],[BMI]],Table4[BMI],1,FALSE)</f>
        <v>25.73</v>
      </c>
      <c r="D1250" s="11">
        <f>VLOOKUP(Table4[[#This Row],[HBA1C]],Table4[HBA1C],1,FALSE)</f>
        <v>7.99</v>
      </c>
      <c r="E1250" s="11" t="str">
        <f>VLOOKUP(Table4[[#This Row],[Any Transplants]],Table4[Any Transplants],1,FALSE)</f>
        <v>No</v>
      </c>
      <c r="F1250" s="11" t="str">
        <f>VLOOKUP(Table4[[#This Row],[Cancer history]],Table4[Cancer history],1,FALSE)</f>
        <v>No</v>
      </c>
      <c r="G1250" s="11" t="str">
        <f>VLOOKUP(Table4[[#This Row],[Smoker2]],Table4[Smoker2],1,FALSE)</f>
        <v>NO</v>
      </c>
      <c r="H1250" s="11" t="str">
        <f>VLOOKUP(Table4[[#This Row],[Heart Issues]],Table4[Heart Issues],1,FALSE)</f>
        <v>No</v>
      </c>
      <c r="I1250" s="11">
        <f>VLOOKUP(Table4[[#This Row],[Number of Major Surgeries]],Table4[Number of Major Surgeries],1,FALSE)</f>
        <v>2</v>
      </c>
      <c r="J1250" s="11" t="str">
        <f>VLOOKUP('Medical Examinations'!M1250,'Medical Examinations'!M1250:M3584,1,FALSE)</f>
        <v>over weight</v>
      </c>
      <c r="K1250" s="11" t="str">
        <f>VLOOKUP('Medical Examinations'!N1250,'Medical Examinations'!N1250:N3584,1,FALSE)</f>
        <v>diabetes</v>
      </c>
      <c r="L1250" s="11" t="str">
        <f>VLOOKUP(Table3[[#This Row],[date of birth]],Table3[date of birth],1,FALSE)</f>
        <v>17-Jun-1969</v>
      </c>
      <c r="M1250" s="11">
        <f>VLOOKUP(Table3[[#This Row],[age]],Table3[age],1,FALSE)</f>
        <v>53</v>
      </c>
      <c r="N1250" s="65">
        <f>VLOOKUP(Table3[[#This Row],[charges2]],Table3[charges2],1,FALSE)</f>
        <v>10355.64</v>
      </c>
      <c r="O1250" s="11" t="str">
        <f>VLOOKUP(Table3[[#This Row],[HOSPITAL TIER2]],Table3[HOSPITAL TIER2],1,FALSE)</f>
        <v>tier - 3</v>
      </c>
      <c r="P1250" s="11" t="str">
        <f>VLOOKUP(Table3[[#This Row],[city tier2]],Table3[city tier2],1,FALSE)</f>
        <v>tier - 1</v>
      </c>
      <c r="Q1250" s="11" t="str">
        <f>VLOOKUP(Table3[[#This Row],[state id2]],Table3[state id2],1,FALSE)</f>
        <v>R1012</v>
      </c>
      <c r="R1250" s="11">
        <f t="shared" si="38"/>
        <v>1.072849783482172E-3</v>
      </c>
      <c r="S1250" s="11">
        <f t="shared" si="39"/>
        <v>8.1654069578381297E-2</v>
      </c>
    </row>
    <row r="1251" spans="1:19" x14ac:dyDescent="0.25">
      <c r="A1251" s="20" t="str">
        <f>VLOOKUP('Customer Names'!A1251,'Customer Names'!A1251:A3586,1,FALSE)</f>
        <v>Id1250</v>
      </c>
      <c r="B1251" s="20" t="str">
        <f>VLOOKUP(Table6[[#This Row],[NAME]],Table6[NAME],1,FALSE)</f>
        <v>Rachel M</v>
      </c>
      <c r="C1251" s="11">
        <f>VLOOKUP(Table4[[#This Row],[BMI]],Table4[BMI],1,FALSE)</f>
        <v>32.229999999999997</v>
      </c>
      <c r="D1251" s="11">
        <f>VLOOKUP(Table4[[#This Row],[HBA1C]],Table4[HBA1C],1,FALSE)</f>
        <v>8.59</v>
      </c>
      <c r="E1251" s="11" t="str">
        <f>VLOOKUP(Table4[[#This Row],[Any Transplants]],Table4[Any Transplants],1,FALSE)</f>
        <v>No</v>
      </c>
      <c r="F1251" s="11" t="str">
        <f>VLOOKUP(Table4[[#This Row],[Cancer history]],Table4[Cancer history],1,FALSE)</f>
        <v>No</v>
      </c>
      <c r="G1251" s="11" t="str">
        <f>VLOOKUP(Table4[[#This Row],[Smoker2]],Table4[Smoker2],1,FALSE)</f>
        <v>NO</v>
      </c>
      <c r="H1251" s="11" t="str">
        <f>VLOOKUP(Table4[[#This Row],[Heart Issues]],Table4[Heart Issues],1,FALSE)</f>
        <v>No</v>
      </c>
      <c r="I1251" s="11">
        <f>VLOOKUP(Table4[[#This Row],[Number of Major Surgeries]],Table4[Number of Major Surgeries],1,FALSE)</f>
        <v>0</v>
      </c>
      <c r="J1251" s="11" t="str">
        <f>VLOOKUP('Medical Examinations'!M1251,'Medical Examinations'!M1251:M3585,1,FALSE)</f>
        <v>obesity</v>
      </c>
      <c r="K1251" s="11" t="str">
        <f>VLOOKUP('Medical Examinations'!N1251,'Medical Examinations'!N1251:N3585,1,FALSE)</f>
        <v>diabetes</v>
      </c>
      <c r="L1251" s="11" t="str">
        <f>VLOOKUP(Table3[[#This Row],[date of birth]],Table3[date of birth],1,FALSE)</f>
        <v>6-Sep-1971</v>
      </c>
      <c r="M1251" s="11">
        <f>VLOOKUP(Table3[[#This Row],[age]],Table3[age],1,FALSE)</f>
        <v>51</v>
      </c>
      <c r="N1251" s="65">
        <f>VLOOKUP(Table3[[#This Row],[charges2]],Table3[charges2],1,FALSE)</f>
        <v>10356.67</v>
      </c>
      <c r="O1251" s="11" t="str">
        <f>VLOOKUP(Table3[[#This Row],[HOSPITAL TIER2]],Table3[HOSPITAL TIER2],1,FALSE)</f>
        <v>tier - 3</v>
      </c>
      <c r="P1251" s="11" t="str">
        <f>VLOOKUP(Table3[[#This Row],[city tier2]],Table3[city tier2],1,FALSE)</f>
        <v>tier - 1</v>
      </c>
      <c r="Q1251" s="11" t="str">
        <f>VLOOKUP(Table3[[#This Row],[state id2]],Table3[state id2],1,FALSE)</f>
        <v>R1025</v>
      </c>
      <c r="R1251" s="11">
        <f t="shared" si="38"/>
        <v>1.2118603176699801E-3</v>
      </c>
      <c r="S1251" s="11">
        <f t="shared" si="39"/>
        <v>8.1157942653052179E-2</v>
      </c>
    </row>
    <row r="1252" spans="1:19" x14ac:dyDescent="0.25">
      <c r="A1252" s="20" t="str">
        <f>VLOOKUP('Customer Names'!A1252,'Customer Names'!A1252:A3587,1,FALSE)</f>
        <v>Id1251</v>
      </c>
      <c r="B1252" s="20" t="str">
        <f>VLOOKUP(Table6[[#This Row],[NAME]],Table6[NAME],1,FALSE)</f>
        <v>Fritz</v>
      </c>
      <c r="C1252" s="11">
        <f>VLOOKUP(Table4[[#This Row],[BMI]],Table4[BMI],1,FALSE)</f>
        <v>32.204999999999998</v>
      </c>
      <c r="D1252" s="11">
        <f>VLOOKUP(Table4[[#This Row],[HBA1C]],Table4[HBA1C],1,FALSE)</f>
        <v>6.14</v>
      </c>
      <c r="E1252" s="11" t="str">
        <f>VLOOKUP(Table4[[#This Row],[Any Transplants]],Table4[Any Transplants],1,FALSE)</f>
        <v>No</v>
      </c>
      <c r="F1252" s="11" t="str">
        <f>VLOOKUP(Table4[[#This Row],[Cancer history]],Table4[Cancer history],1,FALSE)</f>
        <v>No</v>
      </c>
      <c r="G1252" s="11" t="str">
        <f>VLOOKUP(Table4[[#This Row],[Smoker2]],Table4[Smoker2],1,FALSE)</f>
        <v>NO</v>
      </c>
      <c r="H1252" s="11" t="str">
        <f>VLOOKUP(Table4[[#This Row],[Heart Issues]],Table4[Heart Issues],1,FALSE)</f>
        <v>No</v>
      </c>
      <c r="I1252" s="11">
        <f>VLOOKUP(Table4[[#This Row],[Number of Major Surgeries]],Table4[Number of Major Surgeries],1,FALSE)</f>
        <v>2</v>
      </c>
      <c r="J1252" s="11" t="str">
        <f>VLOOKUP('Medical Examinations'!M1252,'Medical Examinations'!M1252:M3586,1,FALSE)</f>
        <v>obesity</v>
      </c>
      <c r="K1252" s="11" t="str">
        <f>VLOOKUP('Medical Examinations'!N1252,'Medical Examinations'!N1252:N3586,1,FALSE)</f>
        <v>prediabetes</v>
      </c>
      <c r="L1252" s="11" t="str">
        <f>VLOOKUP(Table3[[#This Row],[date of birth]],Table3[date of birth],1,FALSE)</f>
        <v>29-Sep-1973</v>
      </c>
      <c r="M1252" s="11">
        <f>VLOOKUP(Table3[[#This Row],[age]],Table3[age],1,FALSE)</f>
        <v>49</v>
      </c>
      <c r="N1252" s="65">
        <f>VLOOKUP(Table3[[#This Row],[charges2]],Table3[charges2],1,FALSE)</f>
        <v>10370.91</v>
      </c>
      <c r="O1252" s="11" t="str">
        <f>VLOOKUP(Table3[[#This Row],[HOSPITAL TIER2]],Table3[HOSPITAL TIER2],1,FALSE)</f>
        <v>tier - 3</v>
      </c>
      <c r="P1252" s="11" t="str">
        <f>VLOOKUP(Table3[[#This Row],[city tier2]],Table3[city tier2],1,FALSE)</f>
        <v>tier - 3</v>
      </c>
      <c r="Q1252" s="11" t="str">
        <f>VLOOKUP(Table3[[#This Row],[state id2]],Table3[state id2],1,FALSE)</f>
        <v>R1024</v>
      </c>
      <c r="R1252" s="11">
        <f t="shared" si="38"/>
        <v>9.4503483486192024E-4</v>
      </c>
      <c r="S1252" s="11">
        <f t="shared" si="39"/>
        <v>8.0685667006383313E-2</v>
      </c>
    </row>
    <row r="1253" spans="1:19" x14ac:dyDescent="0.25">
      <c r="A1253" s="20" t="str">
        <f>VLOOKUP('Customer Names'!A1253,'Customer Names'!A1253:A3588,1,FALSE)</f>
        <v>Id1252</v>
      </c>
      <c r="B1253" s="20" t="str">
        <f>VLOOKUP(Table6[[#This Row],[NAME]],Table6[NAME],1,FALSE)</f>
        <v>Brad</v>
      </c>
      <c r="C1253" s="11">
        <f>VLOOKUP(Table4[[#This Row],[BMI]],Table4[BMI],1,FALSE)</f>
        <v>26.41</v>
      </c>
      <c r="D1253" s="11">
        <f>VLOOKUP(Table4[[#This Row],[HBA1C]],Table4[HBA1C],1,FALSE)</f>
        <v>4.08</v>
      </c>
      <c r="E1253" s="11" t="str">
        <f>VLOOKUP(Table4[[#This Row],[Any Transplants]],Table4[Any Transplants],1,FALSE)</f>
        <v>No</v>
      </c>
      <c r="F1253" s="11" t="str">
        <f>VLOOKUP(Table4[[#This Row],[Cancer history]],Table4[Cancer history],1,FALSE)</f>
        <v>No</v>
      </c>
      <c r="G1253" s="11" t="str">
        <f>VLOOKUP(Table4[[#This Row],[Smoker2]],Table4[Smoker2],1,FALSE)</f>
        <v>NO</v>
      </c>
      <c r="H1253" s="11" t="str">
        <f>VLOOKUP(Table4[[#This Row],[Heart Issues]],Table4[Heart Issues],1,FALSE)</f>
        <v>No</v>
      </c>
      <c r="I1253" s="11">
        <f>VLOOKUP(Table4[[#This Row],[Number of Major Surgeries]],Table4[Number of Major Surgeries],1,FALSE)</f>
        <v>2</v>
      </c>
      <c r="J1253" s="11" t="str">
        <f>VLOOKUP('Medical Examinations'!M1253,'Medical Examinations'!M1253:M3587,1,FALSE)</f>
        <v>over weight</v>
      </c>
      <c r="K1253" s="11" t="str">
        <f>VLOOKUP('Medical Examinations'!N1253,'Medical Examinations'!N1253:N3587,1,FALSE)</f>
        <v>normal</v>
      </c>
      <c r="L1253" s="11" t="str">
        <f>VLOOKUP(Table3[[#This Row],[date of birth]],Table3[date of birth],1,FALSE)</f>
        <v>19-Sep-1973</v>
      </c>
      <c r="M1253" s="11">
        <f>VLOOKUP(Table3[[#This Row],[age]],Table3[age],1,FALSE)</f>
        <v>49</v>
      </c>
      <c r="N1253" s="65">
        <f>VLOOKUP(Table3[[#This Row],[charges2]],Table3[charges2],1,FALSE)</f>
        <v>10381.48</v>
      </c>
      <c r="O1253" s="11" t="str">
        <f>VLOOKUP(Table3[[#This Row],[HOSPITAL TIER2]],Table3[HOSPITAL TIER2],1,FALSE)</f>
        <v>tier - 3</v>
      </c>
      <c r="P1253" s="11" t="str">
        <f>VLOOKUP(Table3[[#This Row],[city tier2]],Table3[city tier2],1,FALSE)</f>
        <v>tier - 3</v>
      </c>
      <c r="Q1253" s="11" t="str">
        <f>VLOOKUP(Table3[[#This Row],[state id2]],Table3[state id2],1,FALSE)</f>
        <v>R1013</v>
      </c>
      <c r="R1253" s="11">
        <f t="shared" si="38"/>
        <v>7.6651269360073025E-4</v>
      </c>
      <c r="S1253" s="11">
        <f t="shared" si="39"/>
        <v>8.0680451505828948E-2</v>
      </c>
    </row>
    <row r="1254" spans="1:19" x14ac:dyDescent="0.25">
      <c r="A1254" s="20" t="str">
        <f>VLOOKUP('Customer Names'!A1254,'Customer Names'!A1254:A3589,1,FALSE)</f>
        <v>Id1253</v>
      </c>
      <c r="B1254" s="20" t="str">
        <f>VLOOKUP(Table6[[#This Row],[NAME]],Table6[NAME],1,FALSE)</f>
        <v>Claire M</v>
      </c>
      <c r="C1254" s="11">
        <f>VLOOKUP(Table4[[#This Row],[BMI]],Table4[BMI],1,FALSE)</f>
        <v>30.2</v>
      </c>
      <c r="D1254" s="11">
        <f>VLOOKUP(Table4[[#This Row],[HBA1C]],Table4[HBA1C],1,FALSE)</f>
        <v>6.25</v>
      </c>
      <c r="E1254" s="11" t="str">
        <f>VLOOKUP(Table4[[#This Row],[Any Transplants]],Table4[Any Transplants],1,FALSE)</f>
        <v>No</v>
      </c>
      <c r="F1254" s="11" t="str">
        <f>VLOOKUP(Table4[[#This Row],[Cancer history]],Table4[Cancer history],1,FALSE)</f>
        <v>No</v>
      </c>
      <c r="G1254" s="11" t="str">
        <f>VLOOKUP(Table4[[#This Row],[Smoker2]],Table4[Smoker2],1,FALSE)</f>
        <v>NO</v>
      </c>
      <c r="H1254" s="11" t="str">
        <f>VLOOKUP(Table4[[#This Row],[Heart Issues]],Table4[Heart Issues],1,FALSE)</f>
        <v>yes</v>
      </c>
      <c r="I1254" s="11">
        <f>VLOOKUP(Table4[[#This Row],[Number of Major Surgeries]],Table4[Number of Major Surgeries],1,FALSE)</f>
        <v>0</v>
      </c>
      <c r="J1254" s="11" t="str">
        <f>VLOOKUP('Medical Examinations'!M1254,'Medical Examinations'!M1254:M3588,1,FALSE)</f>
        <v>obesity</v>
      </c>
      <c r="K1254" s="11" t="str">
        <f>VLOOKUP('Medical Examinations'!N1254,'Medical Examinations'!N1254:N3588,1,FALSE)</f>
        <v>prediabetes</v>
      </c>
      <c r="L1254" s="11" t="str">
        <f>VLOOKUP(Table3[[#This Row],[date of birth]],Table3[date of birth],1,FALSE)</f>
        <v>7-Jul-1969</v>
      </c>
      <c r="M1254" s="11">
        <f>VLOOKUP(Table3[[#This Row],[age]],Table3[age],1,FALSE)</f>
        <v>53</v>
      </c>
      <c r="N1254" s="65">
        <f>VLOOKUP(Table3[[#This Row],[charges2]],Table3[charges2],1,FALSE)</f>
        <v>10403.27</v>
      </c>
      <c r="O1254" s="11" t="str">
        <f>VLOOKUP(Table3[[#This Row],[HOSPITAL TIER2]],Table3[HOSPITAL TIER2],1,FALSE)</f>
        <v>tier - 3</v>
      </c>
      <c r="P1254" s="11" t="str">
        <f>VLOOKUP(Table3[[#This Row],[city tier2]],Table3[city tier2],1,FALSE)</f>
        <v>tier - 2</v>
      </c>
      <c r="Q1254" s="11" t="str">
        <f>VLOOKUP(Table3[[#This Row],[state id2]],Table3[state id2],1,FALSE)</f>
        <v>R1020</v>
      </c>
      <c r="R1254" s="11">
        <f t="shared" si="38"/>
        <v>8.104524040870065E-4</v>
      </c>
      <c r="S1254" s="11">
        <f t="shared" si="39"/>
        <v>8.1012278293273565E-2</v>
      </c>
    </row>
    <row r="1255" spans="1:19" x14ac:dyDescent="0.25">
      <c r="A1255" s="20" t="str">
        <f>VLOOKUP('Customer Names'!A1255,'Customer Names'!A1255:A3590,1,FALSE)</f>
        <v>Id1254</v>
      </c>
      <c r="B1255" s="20" t="str">
        <f>VLOOKUP(Table6[[#This Row],[NAME]],Table6[NAME],1,FALSE)</f>
        <v>.  Jennifer</v>
      </c>
      <c r="C1255" s="11">
        <f>VLOOKUP(Table4[[#This Row],[BMI]],Table4[BMI],1,FALSE)</f>
        <v>31.26</v>
      </c>
      <c r="D1255" s="11">
        <f>VLOOKUP(Table4[[#This Row],[HBA1C]],Table4[HBA1C],1,FALSE)</f>
        <v>5.94</v>
      </c>
      <c r="E1255" s="11" t="str">
        <f>VLOOKUP(Table4[[#This Row],[Any Transplants]],Table4[Any Transplants],1,FALSE)</f>
        <v>No</v>
      </c>
      <c r="F1255" s="11" t="str">
        <f>VLOOKUP(Table4[[#This Row],[Cancer history]],Table4[Cancer history],1,FALSE)</f>
        <v>No</v>
      </c>
      <c r="G1255" s="11" t="str">
        <f>VLOOKUP(Table4[[#This Row],[Smoker2]],Table4[Smoker2],1,FALSE)</f>
        <v>NO</v>
      </c>
      <c r="H1255" s="11" t="str">
        <f>VLOOKUP(Table4[[#This Row],[Heart Issues]],Table4[Heart Issues],1,FALSE)</f>
        <v>yes</v>
      </c>
      <c r="I1255" s="11">
        <f>VLOOKUP(Table4[[#This Row],[Number of Major Surgeries]],Table4[Number of Major Surgeries],1,FALSE)</f>
        <v>1</v>
      </c>
      <c r="J1255" s="11" t="str">
        <f>VLOOKUP('Medical Examinations'!M1255,'Medical Examinations'!M1255:M3589,1,FALSE)</f>
        <v>obesity</v>
      </c>
      <c r="K1255" s="11" t="str">
        <f>VLOOKUP('Medical Examinations'!N1255,'Medical Examinations'!N1255:N3589,1,FALSE)</f>
        <v>prediabetes</v>
      </c>
      <c r="L1255" s="11" t="str">
        <f>VLOOKUP(Table3[[#This Row],[date of birth]],Table3[date of birth],1,FALSE)</f>
        <v>5-Jun-1975</v>
      </c>
      <c r="M1255" s="11">
        <f>VLOOKUP(Table3[[#This Row],[age]],Table3[age],1,FALSE)</f>
        <v>48</v>
      </c>
      <c r="N1255" s="65">
        <f>VLOOKUP(Table3[[#This Row],[charges2]],Table3[charges2],1,FALSE)</f>
        <v>10407.09</v>
      </c>
      <c r="O1255" s="11" t="str">
        <f>VLOOKUP(Table3[[#This Row],[HOSPITAL TIER2]],Table3[HOSPITAL TIER2],1,FALSE)</f>
        <v>tier - 3</v>
      </c>
      <c r="P1255" s="11" t="str">
        <f>VLOOKUP(Table3[[#This Row],[city tier2]],Table3[city tier2],1,FALSE)</f>
        <v>tier - 1</v>
      </c>
      <c r="Q1255" s="11" t="str">
        <f>VLOOKUP(Table3[[#This Row],[state id2]],Table3[state id2],1,FALSE)</f>
        <v>R1015</v>
      </c>
      <c r="R1255" s="11">
        <f t="shared" si="38"/>
        <v>6.0888460263827703E-4</v>
      </c>
      <c r="S1255" s="11">
        <f t="shared" si="39"/>
        <v>8.0978055497970311E-2</v>
      </c>
    </row>
    <row r="1256" spans="1:19" x14ac:dyDescent="0.25">
      <c r="A1256" s="20" t="str">
        <f>VLOOKUP('Customer Names'!A1256,'Customer Names'!A1256:A3591,1,FALSE)</f>
        <v>Id1255</v>
      </c>
      <c r="B1256" s="20" t="str">
        <f>VLOOKUP(Table6[[#This Row],[NAME]],Table6[NAME],1,FALSE)</f>
        <v>Maria S.</v>
      </c>
      <c r="C1256" s="11">
        <f>VLOOKUP(Table4[[#This Row],[BMI]],Table4[BMI],1,FALSE)</f>
        <v>33.725000000000001</v>
      </c>
      <c r="D1256" s="11">
        <f>VLOOKUP(Table4[[#This Row],[HBA1C]],Table4[HBA1C],1,FALSE)</f>
        <v>6.45</v>
      </c>
      <c r="E1256" s="11" t="str">
        <f>VLOOKUP(Table4[[#This Row],[Any Transplants]],Table4[Any Transplants],1,FALSE)</f>
        <v>No</v>
      </c>
      <c r="F1256" s="11" t="str">
        <f>VLOOKUP(Table4[[#This Row],[Cancer history]],Table4[Cancer history],1,FALSE)</f>
        <v>No</v>
      </c>
      <c r="G1256" s="11" t="str">
        <f>VLOOKUP(Table4[[#This Row],[Smoker2]],Table4[Smoker2],1,FALSE)</f>
        <v>NO</v>
      </c>
      <c r="H1256" s="11" t="str">
        <f>VLOOKUP(Table4[[#This Row],[Heart Issues]],Table4[Heart Issues],1,FALSE)</f>
        <v>yes</v>
      </c>
      <c r="I1256" s="11">
        <f>VLOOKUP(Table4[[#This Row],[Number of Major Surgeries]],Table4[Number of Major Surgeries],1,FALSE)</f>
        <v>0</v>
      </c>
      <c r="J1256" s="11" t="str">
        <f>VLOOKUP('Medical Examinations'!M1256,'Medical Examinations'!M1256:M3590,1,FALSE)</f>
        <v>obesity</v>
      </c>
      <c r="K1256" s="11" t="str">
        <f>VLOOKUP('Medical Examinations'!N1256,'Medical Examinations'!N1256:N3590,1,FALSE)</f>
        <v>diabetes</v>
      </c>
      <c r="L1256" s="11" t="str">
        <f>VLOOKUP(Table3[[#This Row],[date of birth]],Table3[date of birth],1,FALSE)</f>
        <v>24-Oct-1980</v>
      </c>
      <c r="M1256" s="11">
        <f>VLOOKUP(Table3[[#This Row],[age]],Table3[age],1,FALSE)</f>
        <v>42</v>
      </c>
      <c r="N1256" s="65">
        <f>VLOOKUP(Table3[[#This Row],[charges2]],Table3[charges2],1,FALSE)</f>
        <v>10407.98</v>
      </c>
      <c r="O1256" s="11" t="str">
        <f>VLOOKUP(Table3[[#This Row],[HOSPITAL TIER2]],Table3[HOSPITAL TIER2],1,FALSE)</f>
        <v>tier - 3</v>
      </c>
      <c r="P1256" s="11" t="str">
        <f>VLOOKUP(Table3[[#This Row],[city tier2]],Table3[city tier2],1,FALSE)</f>
        <v>tier - 1</v>
      </c>
      <c r="Q1256" s="11" t="str">
        <f>VLOOKUP(Table3[[#This Row],[state id2]],Table3[state id2],1,FALSE)</f>
        <v>R1021</v>
      </c>
      <c r="R1256" s="11">
        <f t="shared" si="38"/>
        <v>5.007033858235397E-4</v>
      </c>
      <c r="S1256" s="11">
        <f t="shared" si="39"/>
        <v>8.0995788285088438E-2</v>
      </c>
    </row>
    <row r="1257" spans="1:19" x14ac:dyDescent="0.25">
      <c r="A1257" s="20" t="str">
        <f>VLOOKUP('Customer Names'!A1257,'Customer Names'!A1257:A3592,1,FALSE)</f>
        <v>Id1256</v>
      </c>
      <c r="B1257" s="20" t="str">
        <f>VLOOKUP(Table6[[#This Row],[NAME]],Table6[NAME],1,FALSE)</f>
        <v>Katherine E</v>
      </c>
      <c r="C1257" s="11">
        <f>VLOOKUP(Table4[[#This Row],[BMI]],Table4[BMI],1,FALSE)</f>
        <v>28.9</v>
      </c>
      <c r="D1257" s="11">
        <f>VLOOKUP(Table4[[#This Row],[HBA1C]],Table4[HBA1C],1,FALSE)</f>
        <v>5.74</v>
      </c>
      <c r="E1257" s="11" t="str">
        <f>VLOOKUP(Table4[[#This Row],[Any Transplants]],Table4[Any Transplants],1,FALSE)</f>
        <v>No</v>
      </c>
      <c r="F1257" s="11" t="str">
        <f>VLOOKUP(Table4[[#This Row],[Cancer history]],Table4[Cancer history],1,FALSE)</f>
        <v>No</v>
      </c>
      <c r="G1257" s="11" t="str">
        <f>VLOOKUP(Table4[[#This Row],[Smoker2]],Table4[Smoker2],1,FALSE)</f>
        <v>NO</v>
      </c>
      <c r="H1257" s="11" t="str">
        <f>VLOOKUP(Table4[[#This Row],[Heart Issues]],Table4[Heart Issues],1,FALSE)</f>
        <v>yes</v>
      </c>
      <c r="I1257" s="11">
        <f>VLOOKUP(Table4[[#This Row],[Number of Major Surgeries]],Table4[Number of Major Surgeries],1,FALSE)</f>
        <v>0</v>
      </c>
      <c r="J1257" s="11" t="str">
        <f>VLOOKUP('Medical Examinations'!M1257,'Medical Examinations'!M1257:M3591,1,FALSE)</f>
        <v>over weight</v>
      </c>
      <c r="K1257" s="11" t="str">
        <f>VLOOKUP('Medical Examinations'!N1257,'Medical Examinations'!N1257:N3591,1,FALSE)</f>
        <v>prediabetes</v>
      </c>
      <c r="L1257" s="11" t="str">
        <f>VLOOKUP(Table3[[#This Row],[date of birth]],Table3[date of birth],1,FALSE)</f>
        <v>11-Oct-1973</v>
      </c>
      <c r="M1257" s="11">
        <f>VLOOKUP(Table3[[#This Row],[age]],Table3[age],1,FALSE)</f>
        <v>49</v>
      </c>
      <c r="N1257" s="65">
        <f>VLOOKUP(Table3[[#This Row],[charges2]],Table3[charges2],1,FALSE)</f>
        <v>10419.59</v>
      </c>
      <c r="O1257" s="11" t="str">
        <f>VLOOKUP(Table3[[#This Row],[HOSPITAL TIER2]],Table3[HOSPITAL TIER2],1,FALSE)</f>
        <v>tier - 3</v>
      </c>
      <c r="P1257" s="11" t="str">
        <f>VLOOKUP(Table3[[#This Row],[city tier2]],Table3[city tier2],1,FALSE)</f>
        <v>tier - 2</v>
      </c>
      <c r="Q1257" s="11" t="str">
        <f>VLOOKUP(Table3[[#This Row],[state id2]],Table3[state id2],1,FALSE)</f>
        <v>R1025</v>
      </c>
      <c r="R1257" s="11">
        <f t="shared" si="38"/>
        <v>6.6965452316977139E-4</v>
      </c>
      <c r="S1257" s="11">
        <f t="shared" si="39"/>
        <v>8.1036896459138405E-2</v>
      </c>
    </row>
    <row r="1258" spans="1:19" x14ac:dyDescent="0.25">
      <c r="A1258" s="20" t="str">
        <f>VLOOKUP('Customer Names'!A1258,'Customer Names'!A1258:A3593,1,FALSE)</f>
        <v>Id1257</v>
      </c>
      <c r="B1258" s="20" t="str">
        <f>VLOOKUP(Table6[[#This Row],[NAME]],Table6[NAME],1,FALSE)</f>
        <v>Michael</v>
      </c>
      <c r="C1258" s="11">
        <f>VLOOKUP(Table4[[#This Row],[BMI]],Table4[BMI],1,FALSE)</f>
        <v>45.69</v>
      </c>
      <c r="D1258" s="11">
        <f>VLOOKUP(Table4[[#This Row],[HBA1C]],Table4[HBA1C],1,FALSE)</f>
        <v>4.43</v>
      </c>
      <c r="E1258" s="11" t="str">
        <f>VLOOKUP(Table4[[#This Row],[Any Transplants]],Table4[Any Transplants],1,FALSE)</f>
        <v>No</v>
      </c>
      <c r="F1258" s="11" t="str">
        <f>VLOOKUP(Table4[[#This Row],[Cancer history]],Table4[Cancer history],1,FALSE)</f>
        <v>No</v>
      </c>
      <c r="G1258" s="11" t="str">
        <f>VLOOKUP(Table4[[#This Row],[Smoker2]],Table4[Smoker2],1,FALSE)</f>
        <v>NO</v>
      </c>
      <c r="H1258" s="11" t="str">
        <f>VLOOKUP(Table4[[#This Row],[Heart Issues]],Table4[Heart Issues],1,FALSE)</f>
        <v>yes</v>
      </c>
      <c r="I1258" s="11">
        <f>VLOOKUP(Table4[[#This Row],[Number of Major Surgeries]],Table4[Number of Major Surgeries],1,FALSE)</f>
        <v>0</v>
      </c>
      <c r="J1258" s="11" t="str">
        <f>VLOOKUP('Medical Examinations'!M1258,'Medical Examinations'!M1258:M3592,1,FALSE)</f>
        <v>obesity</v>
      </c>
      <c r="K1258" s="11" t="str">
        <f>VLOOKUP('Medical Examinations'!N1258,'Medical Examinations'!N1258:N3592,1,FALSE)</f>
        <v>normal</v>
      </c>
      <c r="L1258" s="11" t="str">
        <f>VLOOKUP(Table3[[#This Row],[date of birth]],Table3[date of birth],1,FALSE)</f>
        <v>25-Nov-1979</v>
      </c>
      <c r="M1258" s="11">
        <f>VLOOKUP(Table3[[#This Row],[age]],Table3[age],1,FALSE)</f>
        <v>43</v>
      </c>
      <c r="N1258" s="65">
        <f>VLOOKUP(Table3[[#This Row],[charges2]],Table3[charges2],1,FALSE)</f>
        <v>10419.65</v>
      </c>
      <c r="O1258" s="11" t="str">
        <f>VLOOKUP(Table3[[#This Row],[HOSPITAL TIER2]],Table3[HOSPITAL TIER2],1,FALSE)</f>
        <v>tier - 3</v>
      </c>
      <c r="P1258" s="11" t="str">
        <f>VLOOKUP(Table3[[#This Row],[city tier2]],Table3[city tier2],1,FALSE)</f>
        <v>tier - 2</v>
      </c>
      <c r="Q1258" s="11" t="str">
        <f>VLOOKUP(Table3[[#This Row],[state id2]],Table3[state id2],1,FALSE)</f>
        <v>R1025</v>
      </c>
      <c r="R1258" s="11">
        <f t="shared" si="38"/>
        <v>6.171923473957282E-4</v>
      </c>
      <c r="S1258" s="11">
        <f t="shared" si="39"/>
        <v>8.1091173642011502E-2</v>
      </c>
    </row>
    <row r="1259" spans="1:19" x14ac:dyDescent="0.25">
      <c r="A1259" s="20" t="str">
        <f>VLOOKUP('Customer Names'!A1259,'Customer Names'!A1259:A3594,1,FALSE)</f>
        <v>Id1258</v>
      </c>
      <c r="B1259" s="20" t="str">
        <f>VLOOKUP(Table6[[#This Row],[NAME]],Table6[NAME],1,FALSE)</f>
        <v>Roxanne</v>
      </c>
      <c r="C1259" s="11">
        <f>VLOOKUP(Table4[[#This Row],[BMI]],Table4[BMI],1,FALSE)</f>
        <v>21.03</v>
      </c>
      <c r="D1259" s="11">
        <f>VLOOKUP(Table4[[#This Row],[HBA1C]],Table4[HBA1C],1,FALSE)</f>
        <v>6.5</v>
      </c>
      <c r="E1259" s="11" t="str">
        <f>VLOOKUP(Table4[[#This Row],[Any Transplants]],Table4[Any Transplants],1,FALSE)</f>
        <v>No</v>
      </c>
      <c r="F1259" s="11" t="str">
        <f>VLOOKUP(Table4[[#This Row],[Cancer history]],Table4[Cancer history],1,FALSE)</f>
        <v>No</v>
      </c>
      <c r="G1259" s="11" t="str">
        <f>VLOOKUP(Table4[[#This Row],[Smoker2]],Table4[Smoker2],1,FALSE)</f>
        <v>NO</v>
      </c>
      <c r="H1259" s="11" t="str">
        <f>VLOOKUP(Table4[[#This Row],[Heart Issues]],Table4[Heart Issues],1,FALSE)</f>
        <v>No</v>
      </c>
      <c r="I1259" s="11">
        <f>VLOOKUP(Table4[[#This Row],[Number of Major Surgeries]],Table4[Number of Major Surgeries],1,FALSE)</f>
        <v>0</v>
      </c>
      <c r="J1259" s="11" t="str">
        <f>VLOOKUP('Medical Examinations'!M1259,'Medical Examinations'!M1259:M3593,1,FALSE)</f>
        <v>normal weight</v>
      </c>
      <c r="K1259" s="11" t="str">
        <f>VLOOKUP('Medical Examinations'!N1259,'Medical Examinations'!N1259:N3593,1,FALSE)</f>
        <v>diabetes</v>
      </c>
      <c r="L1259" s="11" t="str">
        <f>VLOOKUP(Table3[[#This Row],[date of birth]],Table3[date of birth],1,FALSE)</f>
        <v>27-Dec-1968</v>
      </c>
      <c r="M1259" s="11">
        <f>VLOOKUP(Table3[[#This Row],[age]],Table3[age],1,FALSE)</f>
        <v>54</v>
      </c>
      <c r="N1259" s="65">
        <f>VLOOKUP(Table3[[#This Row],[charges2]],Table3[charges2],1,FALSE)</f>
        <v>10422.92</v>
      </c>
      <c r="O1259" s="11" t="str">
        <f>VLOOKUP(Table3[[#This Row],[HOSPITAL TIER2]],Table3[HOSPITAL TIER2],1,FALSE)</f>
        <v>tier - 3</v>
      </c>
      <c r="P1259" s="11" t="str">
        <f>VLOOKUP(Table3[[#This Row],[city tier2]],Table3[city tier2],1,FALSE)</f>
        <v>tier - 1</v>
      </c>
      <c r="Q1259" s="11" t="str">
        <f>VLOOKUP(Table3[[#This Row],[state id2]],Table3[state id2],1,FALSE)</f>
        <v>R1017</v>
      </c>
      <c r="R1259" s="11">
        <f t="shared" si="38"/>
        <v>9.4442232784491017E-4</v>
      </c>
      <c r="S1259" s="11">
        <f t="shared" si="39"/>
        <v>8.1006924901145708E-2</v>
      </c>
    </row>
    <row r="1260" spans="1:19" x14ac:dyDescent="0.25">
      <c r="A1260" s="20" t="str">
        <f>VLOOKUP('Customer Names'!A1260,'Customer Names'!A1260:A3595,1,FALSE)</f>
        <v>Id1259</v>
      </c>
      <c r="B1260" s="20" t="str">
        <f>VLOOKUP(Table6[[#This Row],[NAME]],Table6[NAME],1,FALSE)</f>
        <v>Israel</v>
      </c>
      <c r="C1260" s="11">
        <f>VLOOKUP(Table4[[#This Row],[BMI]],Table4[BMI],1,FALSE)</f>
        <v>37</v>
      </c>
      <c r="D1260" s="11">
        <f>VLOOKUP(Table4[[#This Row],[HBA1C]],Table4[HBA1C],1,FALSE)</f>
        <v>8.75</v>
      </c>
      <c r="E1260" s="11" t="str">
        <f>VLOOKUP(Table4[[#This Row],[Any Transplants]],Table4[Any Transplants],1,FALSE)</f>
        <v>No</v>
      </c>
      <c r="F1260" s="11" t="str">
        <f>VLOOKUP(Table4[[#This Row],[Cancer history]],Table4[Cancer history],1,FALSE)</f>
        <v>No</v>
      </c>
      <c r="G1260" s="11" t="str">
        <f>VLOOKUP(Table4[[#This Row],[Smoker2]],Table4[Smoker2],1,FALSE)</f>
        <v>NO</v>
      </c>
      <c r="H1260" s="11" t="str">
        <f>VLOOKUP(Table4[[#This Row],[Heart Issues]],Table4[Heart Issues],1,FALSE)</f>
        <v>No</v>
      </c>
      <c r="I1260" s="11">
        <f>VLOOKUP(Table4[[#This Row],[Number of Major Surgeries]],Table4[Number of Major Surgeries],1,FALSE)</f>
        <v>0</v>
      </c>
      <c r="J1260" s="11" t="str">
        <f>VLOOKUP('Medical Examinations'!M1260,'Medical Examinations'!M1260:M3594,1,FALSE)</f>
        <v>obesity</v>
      </c>
      <c r="K1260" s="11" t="str">
        <f>VLOOKUP('Medical Examinations'!N1260,'Medical Examinations'!N1260:N3594,1,FALSE)</f>
        <v>diabetes</v>
      </c>
      <c r="L1260" s="11" t="str">
        <f>VLOOKUP(Table3[[#This Row],[date of birth]],Table3[date of birth],1,FALSE)</f>
        <v>23-Aug-1968</v>
      </c>
      <c r="M1260" s="11">
        <f>VLOOKUP(Table3[[#This Row],[age]],Table3[age],1,FALSE)</f>
        <v>54</v>
      </c>
      <c r="N1260" s="65">
        <f>VLOOKUP(Table3[[#This Row],[charges2]],Table3[charges2],1,FALSE)</f>
        <v>10435.07</v>
      </c>
      <c r="O1260" s="11" t="str">
        <f>VLOOKUP(Table3[[#This Row],[HOSPITAL TIER2]],Table3[HOSPITAL TIER2],1,FALSE)</f>
        <v>tier - 3</v>
      </c>
      <c r="P1260" s="11" t="str">
        <f>VLOOKUP(Table3[[#This Row],[city tier2]],Table3[city tier2],1,FALSE)</f>
        <v>tier - 1</v>
      </c>
      <c r="Q1260" s="11" t="str">
        <f>VLOOKUP(Table3[[#This Row],[state id2]],Table3[state id2],1,FALSE)</f>
        <v>R1016</v>
      </c>
      <c r="R1260" s="11">
        <f t="shared" si="38"/>
        <v>1.503512071377079E-3</v>
      </c>
      <c r="S1260" s="11">
        <f t="shared" si="39"/>
        <v>8.0891405056270613E-2</v>
      </c>
    </row>
    <row r="1261" spans="1:19" x14ac:dyDescent="0.25">
      <c r="A1261" s="20" t="str">
        <f>VLOOKUP('Customer Names'!A1261,'Customer Names'!A1261:A3596,1,FALSE)</f>
        <v>Id1260</v>
      </c>
      <c r="B1261" s="20" t="str">
        <f>VLOOKUP(Table6[[#This Row],[NAME]],Table6[NAME],1,FALSE)</f>
        <v>Samalya</v>
      </c>
      <c r="C1261" s="11">
        <f>VLOOKUP(Table4[[#This Row],[BMI]],Table4[BMI],1,FALSE)</f>
        <v>25.4</v>
      </c>
      <c r="D1261" s="11">
        <f>VLOOKUP(Table4[[#This Row],[HBA1C]],Table4[HBA1C],1,FALSE)</f>
        <v>11.96</v>
      </c>
      <c r="E1261" s="11" t="str">
        <f>VLOOKUP(Table4[[#This Row],[Any Transplants]],Table4[Any Transplants],1,FALSE)</f>
        <v>No</v>
      </c>
      <c r="F1261" s="11" t="str">
        <f>VLOOKUP(Table4[[#This Row],[Cancer history]],Table4[Cancer history],1,FALSE)</f>
        <v>No</v>
      </c>
      <c r="G1261" s="11" t="str">
        <f>VLOOKUP(Table4[[#This Row],[Smoker2]],Table4[Smoker2],1,FALSE)</f>
        <v>NO</v>
      </c>
      <c r="H1261" s="11" t="str">
        <f>VLOOKUP(Table4[[#This Row],[Heart Issues]],Table4[Heart Issues],1,FALSE)</f>
        <v>No</v>
      </c>
      <c r="I1261" s="11">
        <f>VLOOKUP(Table4[[#This Row],[Number of Major Surgeries]],Table4[Number of Major Surgeries],1,FALSE)</f>
        <v>0</v>
      </c>
      <c r="J1261" s="11" t="str">
        <f>VLOOKUP('Medical Examinations'!M1261,'Medical Examinations'!M1261:M3595,1,FALSE)</f>
        <v>over weight</v>
      </c>
      <c r="K1261" s="11" t="str">
        <f>VLOOKUP('Medical Examinations'!N1261,'Medical Examinations'!N1261:N3595,1,FALSE)</f>
        <v>diabetes</v>
      </c>
      <c r="L1261" s="11" t="str">
        <f>VLOOKUP(Table3[[#This Row],[date of birth]],Table3[date of birth],1,FALSE)</f>
        <v>29-Aug-1968</v>
      </c>
      <c r="M1261" s="11">
        <f>VLOOKUP(Table3[[#This Row],[age]],Table3[age],1,FALSE)</f>
        <v>54</v>
      </c>
      <c r="N1261" s="65">
        <f>VLOOKUP(Table3[[#This Row],[charges2]],Table3[charges2],1,FALSE)</f>
        <v>10436.1</v>
      </c>
      <c r="O1261" s="11" t="str">
        <f>VLOOKUP(Table3[[#This Row],[HOSPITAL TIER2]],Table3[HOSPITAL TIER2],1,FALSE)</f>
        <v>tier - 3</v>
      </c>
      <c r="P1261" s="11" t="str">
        <f>VLOOKUP(Table3[[#This Row],[city tier2]],Table3[city tier2],1,FALSE)</f>
        <v>tier - 3</v>
      </c>
      <c r="Q1261" s="11" t="str">
        <f>VLOOKUP(Table3[[#This Row],[state id2]],Table3[state id2],1,FALSE)</f>
        <v>R1011</v>
      </c>
      <c r="R1261" s="11">
        <f t="shared" si="38"/>
        <v>6.8854475828106416E-4</v>
      </c>
      <c r="S1261" s="11">
        <f t="shared" si="39"/>
        <v>8.0113532367807022E-2</v>
      </c>
    </row>
    <row r="1262" spans="1:19" x14ac:dyDescent="0.25">
      <c r="A1262" s="20" t="str">
        <f>VLOOKUP('Customer Names'!A1262,'Customer Names'!A1262:A3597,1,FALSE)</f>
        <v>Id1261</v>
      </c>
      <c r="B1262" s="20" t="str">
        <f>VLOOKUP(Table6[[#This Row],[NAME]],Table6[NAME],1,FALSE)</f>
        <v>Peter</v>
      </c>
      <c r="C1262" s="11">
        <f>VLOOKUP(Table4[[#This Row],[BMI]],Table4[BMI],1,FALSE)</f>
        <v>32.299999999999997</v>
      </c>
      <c r="D1262" s="11">
        <f>VLOOKUP(Table4[[#This Row],[HBA1C]],Table4[HBA1C],1,FALSE)</f>
        <v>10.54</v>
      </c>
      <c r="E1262" s="11" t="str">
        <f>VLOOKUP(Table4[[#This Row],[Any Transplants]],Table4[Any Transplants],1,FALSE)</f>
        <v>No</v>
      </c>
      <c r="F1262" s="11" t="str">
        <f>VLOOKUP(Table4[[#This Row],[Cancer history]],Table4[Cancer history],1,FALSE)</f>
        <v>No</v>
      </c>
      <c r="G1262" s="11" t="str">
        <f>VLOOKUP(Table4[[#This Row],[Smoker2]],Table4[Smoker2],1,FALSE)</f>
        <v>NO</v>
      </c>
      <c r="H1262" s="11" t="str">
        <f>VLOOKUP(Table4[[#This Row],[Heart Issues]],Table4[Heart Issues],1,FALSE)</f>
        <v>No</v>
      </c>
      <c r="I1262" s="11">
        <f>VLOOKUP(Table4[[#This Row],[Number of Major Surgeries]],Table4[Number of Major Surgeries],1,FALSE)</f>
        <v>0</v>
      </c>
      <c r="J1262" s="11" t="str">
        <f>VLOOKUP('Medical Examinations'!M1262,'Medical Examinations'!M1262:M3596,1,FALSE)</f>
        <v>obesity</v>
      </c>
      <c r="K1262" s="11" t="str">
        <f>VLOOKUP('Medical Examinations'!N1262,'Medical Examinations'!N1262:N3596,1,FALSE)</f>
        <v>diabetes</v>
      </c>
      <c r="L1262" s="11" t="str">
        <f>VLOOKUP(Table3[[#This Row],[date of birth]],Table3[date of birth],1,FALSE)</f>
        <v>8-Nov-1968</v>
      </c>
      <c r="M1262" s="11">
        <f>VLOOKUP(Table3[[#This Row],[age]],Table3[age],1,FALSE)</f>
        <v>54</v>
      </c>
      <c r="N1262" s="65">
        <f>VLOOKUP(Table3[[#This Row],[charges2]],Table3[charges2],1,FALSE)</f>
        <v>10450.549999999999</v>
      </c>
      <c r="O1262" s="11" t="str">
        <f>VLOOKUP(Table3[[#This Row],[HOSPITAL TIER2]],Table3[HOSPITAL TIER2],1,FALSE)</f>
        <v>tier - 3</v>
      </c>
      <c r="P1262" s="11" t="str">
        <f>VLOOKUP(Table3[[#This Row],[city tier2]],Table3[city tier2],1,FALSE)</f>
        <v>tier - 1</v>
      </c>
      <c r="Q1262" s="11" t="str">
        <f>VLOOKUP(Table3[[#This Row],[state id2]],Table3[state id2],1,FALSE)</f>
        <v>R1011</v>
      </c>
      <c r="R1262" s="11">
        <f t="shared" si="38"/>
        <v>8.7163185776177056E-4</v>
      </c>
      <c r="S1262" s="11">
        <f t="shared" si="39"/>
        <v>7.8548249164015052E-2</v>
      </c>
    </row>
    <row r="1263" spans="1:19" x14ac:dyDescent="0.25">
      <c r="A1263" s="20" t="str">
        <f>VLOOKUP('Customer Names'!A1263,'Customer Names'!A1263:A3598,1,FALSE)</f>
        <v>Id1262</v>
      </c>
      <c r="B1263" s="20" t="str">
        <f>VLOOKUP(Table6[[#This Row],[NAME]],Table6[NAME],1,FALSE)</f>
        <v>Alicia</v>
      </c>
      <c r="C1263" s="11">
        <f>VLOOKUP(Table4[[#This Row],[BMI]],Table4[BMI],1,FALSE)</f>
        <v>23.94</v>
      </c>
      <c r="D1263" s="11">
        <f>VLOOKUP(Table4[[#This Row],[HBA1C]],Table4[HBA1C],1,FALSE)</f>
        <v>4.54</v>
      </c>
      <c r="E1263" s="11" t="str">
        <f>VLOOKUP(Table4[[#This Row],[Any Transplants]],Table4[Any Transplants],1,FALSE)</f>
        <v>No</v>
      </c>
      <c r="F1263" s="11" t="str">
        <f>VLOOKUP(Table4[[#This Row],[Cancer history]],Table4[Cancer history],1,FALSE)</f>
        <v>Yes</v>
      </c>
      <c r="G1263" s="11" t="str">
        <f>VLOOKUP(Table4[[#This Row],[Smoker2]],Table4[Smoker2],1,FALSE)</f>
        <v>NO</v>
      </c>
      <c r="H1263" s="11" t="str">
        <f>VLOOKUP(Table4[[#This Row],[Heart Issues]],Table4[Heart Issues],1,FALSE)</f>
        <v>yes</v>
      </c>
      <c r="I1263" s="11">
        <f>VLOOKUP(Table4[[#This Row],[Number of Major Surgeries]],Table4[Number of Major Surgeries],1,FALSE)</f>
        <v>1</v>
      </c>
      <c r="J1263" s="11" t="str">
        <f>VLOOKUP('Medical Examinations'!M1263,'Medical Examinations'!M1263:M3597,1,FALSE)</f>
        <v>normal weight</v>
      </c>
      <c r="K1263" s="11" t="str">
        <f>VLOOKUP('Medical Examinations'!N1263,'Medical Examinations'!N1263:N3597,1,FALSE)</f>
        <v>normal</v>
      </c>
      <c r="L1263" s="11" t="str">
        <f>VLOOKUP(Table3[[#This Row],[date of birth]],Table3[date of birth],1,FALSE)</f>
        <v>14-Oct-1964</v>
      </c>
      <c r="M1263" s="11">
        <f>VLOOKUP(Table3[[#This Row],[age]],Table3[age],1,FALSE)</f>
        <v>58</v>
      </c>
      <c r="N1263" s="65">
        <f>VLOOKUP(Table3[[#This Row],[charges2]],Table3[charges2],1,FALSE)</f>
        <v>10455.1</v>
      </c>
      <c r="O1263" s="11" t="str">
        <f>VLOOKUP(Table3[[#This Row],[HOSPITAL TIER2]],Table3[HOSPITAL TIER2],1,FALSE)</f>
        <v>tier - 3</v>
      </c>
      <c r="P1263" s="11" t="str">
        <f>VLOOKUP(Table3[[#This Row],[city tier2]],Table3[city tier2],1,FALSE)</f>
        <v>tier - 1</v>
      </c>
      <c r="Q1263" s="11" t="str">
        <f>VLOOKUP(Table3[[#This Row],[state id2]],Table3[state id2],1,FALSE)</f>
        <v>R1012</v>
      </c>
      <c r="R1263" s="11">
        <f t="shared" si="38"/>
        <v>4.5904989067304758E-4</v>
      </c>
      <c r="S1263" s="11">
        <f t="shared" si="39"/>
        <v>7.7294946650743324E-2</v>
      </c>
    </row>
    <row r="1264" spans="1:19" x14ac:dyDescent="0.25">
      <c r="A1264" s="20" t="str">
        <f>VLOOKUP('Customer Names'!A1264,'Customer Names'!A1264:A3599,1,FALSE)</f>
        <v>Id1263</v>
      </c>
      <c r="B1264" s="20" t="str">
        <f>VLOOKUP(Table6[[#This Row],[NAME]],Table6[NAME],1,FALSE)</f>
        <v>Sarah K.</v>
      </c>
      <c r="C1264" s="11">
        <f>VLOOKUP(Table4[[#This Row],[BMI]],Table4[BMI],1,FALSE)</f>
        <v>46.4</v>
      </c>
      <c r="D1264" s="11">
        <f>VLOOKUP(Table4[[#This Row],[HBA1C]],Table4[HBA1C],1,FALSE)</f>
        <v>5.71</v>
      </c>
      <c r="E1264" s="11" t="str">
        <f>VLOOKUP(Table4[[#This Row],[Any Transplants]],Table4[Any Transplants],1,FALSE)</f>
        <v>No</v>
      </c>
      <c r="F1264" s="11" t="str">
        <f>VLOOKUP(Table4[[#This Row],[Cancer history]],Table4[Cancer history],1,FALSE)</f>
        <v>No</v>
      </c>
      <c r="G1264" s="11" t="str">
        <f>VLOOKUP(Table4[[#This Row],[Smoker2]],Table4[Smoker2],1,FALSE)</f>
        <v>NO</v>
      </c>
      <c r="H1264" s="11" t="str">
        <f>VLOOKUP(Table4[[#This Row],[Heart Issues]],Table4[Heart Issues],1,FALSE)</f>
        <v>No</v>
      </c>
      <c r="I1264" s="11">
        <f>VLOOKUP(Table4[[#This Row],[Number of Major Surgeries]],Table4[Number of Major Surgeries],1,FALSE)</f>
        <v>0</v>
      </c>
      <c r="J1264" s="11" t="str">
        <f>VLOOKUP('Medical Examinations'!M1264,'Medical Examinations'!M1264:M3598,1,FALSE)</f>
        <v>obesity</v>
      </c>
      <c r="K1264" s="11" t="str">
        <f>VLOOKUP('Medical Examinations'!N1264,'Medical Examinations'!N1264:N3598,1,FALSE)</f>
        <v>prediabetes</v>
      </c>
      <c r="L1264" s="11" t="str">
        <f>VLOOKUP(Table3[[#This Row],[date of birth]],Table3[date of birth],1,FALSE)</f>
        <v>3-Aug-1976</v>
      </c>
      <c r="M1264" s="11">
        <f>VLOOKUP(Table3[[#This Row],[age]],Table3[age],1,FALSE)</f>
        <v>46</v>
      </c>
      <c r="N1264" s="65">
        <f>VLOOKUP(Table3[[#This Row],[charges2]],Table3[charges2],1,FALSE)</f>
        <v>10455.14</v>
      </c>
      <c r="O1264" s="11" t="str">
        <f>VLOOKUP(Table3[[#This Row],[HOSPITAL TIER2]],Table3[HOSPITAL TIER2],1,FALSE)</f>
        <v>tier - 3</v>
      </c>
      <c r="P1264" s="11" t="str">
        <f>VLOOKUP(Table3[[#This Row],[city tier2]],Table3[city tier2],1,FALSE)</f>
        <v>tier - 2</v>
      </c>
      <c r="Q1264" s="11" t="str">
        <f>VLOOKUP(Table3[[#This Row],[state id2]],Table3[state id2],1,FALSE)</f>
        <v>R1021</v>
      </c>
      <c r="R1264" s="11">
        <f t="shared" si="38"/>
        <v>9.0444899636849766E-4</v>
      </c>
      <c r="S1264" s="11">
        <f t="shared" si="39"/>
        <v>7.8072379233019712E-2</v>
      </c>
    </row>
    <row r="1265" spans="1:19" x14ac:dyDescent="0.25">
      <c r="A1265" s="20" t="str">
        <f>VLOOKUP('Customer Names'!A1265,'Customer Names'!A1265:A3600,1,FALSE)</f>
        <v>Id1264</v>
      </c>
      <c r="B1265" s="20" t="str">
        <f>VLOOKUP(Table6[[#This Row],[NAME]],Table6[NAME],1,FALSE)</f>
        <v>Guomin</v>
      </c>
      <c r="C1265" s="11">
        <f>VLOOKUP(Table4[[#This Row],[BMI]],Table4[BMI],1,FALSE)</f>
        <v>40.375</v>
      </c>
      <c r="D1265" s="11">
        <f>VLOOKUP(Table4[[#This Row],[HBA1C]],Table4[HBA1C],1,FALSE)</f>
        <v>6.25</v>
      </c>
      <c r="E1265" s="11" t="str">
        <f>VLOOKUP(Table4[[#This Row],[Any Transplants]],Table4[Any Transplants],1,FALSE)</f>
        <v>No</v>
      </c>
      <c r="F1265" s="11" t="str">
        <f>VLOOKUP(Table4[[#This Row],[Cancer history]],Table4[Cancer history],1,FALSE)</f>
        <v>No</v>
      </c>
      <c r="G1265" s="11" t="str">
        <f>VLOOKUP(Table4[[#This Row],[Smoker2]],Table4[Smoker2],1,FALSE)</f>
        <v>NO</v>
      </c>
      <c r="H1265" s="11" t="str">
        <f>VLOOKUP(Table4[[#This Row],[Heart Issues]],Table4[Heart Issues],1,FALSE)</f>
        <v>yes</v>
      </c>
      <c r="I1265" s="11">
        <f>VLOOKUP(Table4[[#This Row],[Number of Major Surgeries]],Table4[Number of Major Surgeries],1,FALSE)</f>
        <v>0</v>
      </c>
      <c r="J1265" s="11" t="str">
        <f>VLOOKUP('Medical Examinations'!M1265,'Medical Examinations'!M1265:M3599,1,FALSE)</f>
        <v>obesity</v>
      </c>
      <c r="K1265" s="11" t="str">
        <f>VLOOKUP('Medical Examinations'!N1265,'Medical Examinations'!N1265:N3599,1,FALSE)</f>
        <v>prediabetes</v>
      </c>
      <c r="L1265" s="11" t="str">
        <f>VLOOKUP(Table3[[#This Row],[date of birth]],Table3[date of birth],1,FALSE)</f>
        <v>27-Jul-1964</v>
      </c>
      <c r="M1265" s="11">
        <f>VLOOKUP(Table3[[#This Row],[age]],Table3[age],1,FALSE)</f>
        <v>58</v>
      </c>
      <c r="N1265" s="65">
        <f>VLOOKUP(Table3[[#This Row],[charges2]],Table3[charges2],1,FALSE)</f>
        <v>10459.19</v>
      </c>
      <c r="O1265" s="11" t="str">
        <f>VLOOKUP(Table3[[#This Row],[HOSPITAL TIER2]],Table3[HOSPITAL TIER2],1,FALSE)</f>
        <v>tier - 3</v>
      </c>
      <c r="P1265" s="11" t="str">
        <f>VLOOKUP(Table3[[#This Row],[city tier2]],Table3[city tier2],1,FALSE)</f>
        <v>tier - 1</v>
      </c>
      <c r="Q1265" s="11" t="str">
        <f>VLOOKUP(Table3[[#This Row],[state id2]],Table3[state id2],1,FALSE)</f>
        <v>R1013</v>
      </c>
      <c r="R1265" s="11">
        <f t="shared" si="38"/>
        <v>7.0150510533518182E-4</v>
      </c>
      <c r="S1265" s="11">
        <f t="shared" si="39"/>
        <v>7.8088726607691034E-2</v>
      </c>
    </row>
    <row r="1266" spans="1:19" x14ac:dyDescent="0.25">
      <c r="A1266" s="20" t="str">
        <f>VLOOKUP('Customer Names'!A1266,'Customer Names'!A1266:A3601,1,FALSE)</f>
        <v>Id1265</v>
      </c>
      <c r="B1266" s="20" t="str">
        <f>VLOOKUP(Table6[[#This Row],[NAME]],Table6[NAME],1,FALSE)</f>
        <v>Javier</v>
      </c>
      <c r="C1266" s="11">
        <f>VLOOKUP(Table4[[#This Row],[BMI]],Table4[BMI],1,FALSE)</f>
        <v>28.7</v>
      </c>
      <c r="D1266" s="11">
        <f>VLOOKUP(Table4[[#This Row],[HBA1C]],Table4[HBA1C],1,FALSE)</f>
        <v>9.4700000000000006</v>
      </c>
      <c r="E1266" s="11" t="str">
        <f>VLOOKUP(Table4[[#This Row],[Any Transplants]],Table4[Any Transplants],1,FALSE)</f>
        <v>No</v>
      </c>
      <c r="F1266" s="11" t="str">
        <f>VLOOKUP(Table4[[#This Row],[Cancer history]],Table4[Cancer history],1,FALSE)</f>
        <v>No</v>
      </c>
      <c r="G1266" s="11" t="str">
        <f>VLOOKUP(Table4[[#This Row],[Smoker2]],Table4[Smoker2],1,FALSE)</f>
        <v>NO</v>
      </c>
      <c r="H1266" s="11" t="str">
        <f>VLOOKUP(Table4[[#This Row],[Heart Issues]],Table4[Heart Issues],1,FALSE)</f>
        <v>No</v>
      </c>
      <c r="I1266" s="11">
        <f>VLOOKUP(Table4[[#This Row],[Number of Major Surgeries]],Table4[Number of Major Surgeries],1,FALSE)</f>
        <v>2</v>
      </c>
      <c r="J1266" s="11" t="str">
        <f>VLOOKUP('Medical Examinations'!M1266,'Medical Examinations'!M1266:M3600,1,FALSE)</f>
        <v>over weight</v>
      </c>
      <c r="K1266" s="11" t="str">
        <f>VLOOKUP('Medical Examinations'!N1266,'Medical Examinations'!N1266:N3600,1,FALSE)</f>
        <v>diabetes</v>
      </c>
      <c r="L1266" s="11" t="str">
        <f>VLOOKUP(Table3[[#This Row],[date of birth]],Table3[date of birth],1,FALSE)</f>
        <v>22-Sep-1969</v>
      </c>
      <c r="M1266" s="11">
        <f>VLOOKUP(Table3[[#This Row],[age]],Table3[age],1,FALSE)</f>
        <v>53</v>
      </c>
      <c r="N1266" s="65">
        <f>VLOOKUP(Table3[[#This Row],[charges2]],Table3[charges2],1,FALSE)</f>
        <v>10461.98</v>
      </c>
      <c r="O1266" s="11" t="str">
        <f>VLOOKUP(Table3[[#This Row],[HOSPITAL TIER2]],Table3[HOSPITAL TIER2],1,FALSE)</f>
        <v>tier - 3</v>
      </c>
      <c r="P1266" s="11" t="str">
        <f>VLOOKUP(Table3[[#This Row],[city tier2]],Table3[city tier2],1,FALSE)</f>
        <v>tier - 1</v>
      </c>
      <c r="Q1266" s="11" t="str">
        <f>VLOOKUP(Table3[[#This Row],[state id2]],Table3[state id2],1,FALSE)</f>
        <v>R1012</v>
      </c>
      <c r="R1266" s="11">
        <f t="shared" si="38"/>
        <v>-9.0856089827635357E-4</v>
      </c>
      <c r="S1266" s="11">
        <f t="shared" si="39"/>
        <v>7.8040890328175933E-2</v>
      </c>
    </row>
    <row r="1267" spans="1:19" x14ac:dyDescent="0.25">
      <c r="A1267" s="20" t="str">
        <f>VLOOKUP('Customer Names'!A1267,'Customer Names'!A1267:A3602,1,FALSE)</f>
        <v>Id1266</v>
      </c>
      <c r="B1267" s="20" t="str">
        <f>VLOOKUP(Table6[[#This Row],[NAME]],Table6[NAME],1,FALSE)</f>
        <v>Matt</v>
      </c>
      <c r="C1267" s="11">
        <f>VLOOKUP(Table4[[#This Row],[BMI]],Table4[BMI],1,FALSE)</f>
        <v>26.63</v>
      </c>
      <c r="D1267" s="11">
        <f>VLOOKUP(Table4[[#This Row],[HBA1C]],Table4[HBA1C],1,FALSE)</f>
        <v>5.7</v>
      </c>
      <c r="E1267" s="11" t="str">
        <f>VLOOKUP(Table4[[#This Row],[Any Transplants]],Table4[Any Transplants],1,FALSE)</f>
        <v>No</v>
      </c>
      <c r="F1267" s="11" t="str">
        <f>VLOOKUP(Table4[[#This Row],[Cancer history]],Table4[Cancer history],1,FALSE)</f>
        <v>No</v>
      </c>
      <c r="G1267" s="11" t="str">
        <f>VLOOKUP(Table4[[#This Row],[Smoker2]],Table4[Smoker2],1,FALSE)</f>
        <v>NO</v>
      </c>
      <c r="H1267" s="11" t="str">
        <f>VLOOKUP(Table4[[#This Row],[Heart Issues]],Table4[Heart Issues],1,FALSE)</f>
        <v>No</v>
      </c>
      <c r="I1267" s="11">
        <f>VLOOKUP(Table4[[#This Row],[Number of Major Surgeries]],Table4[Number of Major Surgeries],1,FALSE)</f>
        <v>0</v>
      </c>
      <c r="J1267" s="11" t="str">
        <f>VLOOKUP('Medical Examinations'!M1267,'Medical Examinations'!M1267:M3601,1,FALSE)</f>
        <v>over weight</v>
      </c>
      <c r="K1267" s="11" t="str">
        <f>VLOOKUP('Medical Examinations'!N1267,'Medical Examinations'!N1267:N3601,1,FALSE)</f>
        <v>prediabetes</v>
      </c>
      <c r="L1267" s="11" t="str">
        <f>VLOOKUP(Table3[[#This Row],[date of birth]],Table3[date of birth],1,FALSE)</f>
        <v>28-Jun-1987</v>
      </c>
      <c r="M1267" s="11">
        <f>VLOOKUP(Table3[[#This Row],[age]],Table3[age],1,FALSE)</f>
        <v>35</v>
      </c>
      <c r="N1267" s="65">
        <f>VLOOKUP(Table3[[#This Row],[charges2]],Table3[charges2],1,FALSE)</f>
        <v>10464.83</v>
      </c>
      <c r="O1267" s="11" t="str">
        <f>VLOOKUP(Table3[[#This Row],[HOSPITAL TIER2]],Table3[HOSPITAL TIER2],1,FALSE)</f>
        <v>tier - 3</v>
      </c>
      <c r="P1267" s="11" t="str">
        <f>VLOOKUP(Table3[[#This Row],[city tier2]],Table3[city tier2],1,FALSE)</f>
        <v>tier - 1</v>
      </c>
      <c r="Q1267" s="11" t="str">
        <f>VLOOKUP(Table3[[#This Row],[state id2]],Table3[state id2],1,FALSE)</f>
        <v>R1012</v>
      </c>
      <c r="R1267" s="11">
        <f t="shared" si="38"/>
        <v>-1.0027044679801454E-3</v>
      </c>
      <c r="S1267" s="11">
        <f t="shared" si="39"/>
        <v>7.7167906518198243E-2</v>
      </c>
    </row>
    <row r="1268" spans="1:19" x14ac:dyDescent="0.25">
      <c r="A1268" s="20" t="str">
        <f>VLOOKUP('Customer Names'!A1268,'Customer Names'!A1268:A3603,1,FALSE)</f>
        <v>Id1267</v>
      </c>
      <c r="B1268" s="20" t="str">
        <f>VLOOKUP(Table6[[#This Row],[NAME]],Table6[NAME],1,FALSE)</f>
        <v>Thomas S</v>
      </c>
      <c r="C1268" s="11">
        <f>VLOOKUP(Table4[[#This Row],[BMI]],Table4[BMI],1,FALSE)</f>
        <v>22.515000000000001</v>
      </c>
      <c r="D1268" s="11">
        <f>VLOOKUP(Table4[[#This Row],[HBA1C]],Table4[HBA1C],1,FALSE)</f>
        <v>11.18</v>
      </c>
      <c r="E1268" s="11" t="str">
        <f>VLOOKUP(Table4[[#This Row],[Any Transplants]],Table4[Any Transplants],1,FALSE)</f>
        <v>No</v>
      </c>
      <c r="F1268" s="11" t="str">
        <f>VLOOKUP(Table4[[#This Row],[Cancer history]],Table4[Cancer history],1,FALSE)</f>
        <v>No</v>
      </c>
      <c r="G1268" s="11" t="str">
        <f>VLOOKUP(Table4[[#This Row],[Smoker2]],Table4[Smoker2],1,FALSE)</f>
        <v>NO</v>
      </c>
      <c r="H1268" s="11" t="str">
        <f>VLOOKUP(Table4[[#This Row],[Heart Issues]],Table4[Heart Issues],1,FALSE)</f>
        <v>No</v>
      </c>
      <c r="I1268" s="11">
        <f>VLOOKUP(Table4[[#This Row],[Number of Major Surgeries]],Table4[Number of Major Surgeries],1,FALSE)</f>
        <v>2</v>
      </c>
      <c r="J1268" s="11" t="str">
        <f>VLOOKUP('Medical Examinations'!M1268,'Medical Examinations'!M1268:M3602,1,FALSE)</f>
        <v>normal weight</v>
      </c>
      <c r="K1268" s="11" t="str">
        <f>VLOOKUP('Medical Examinations'!N1268,'Medical Examinations'!N1268:N3602,1,FALSE)</f>
        <v>diabetes</v>
      </c>
      <c r="L1268" s="11" t="str">
        <f>VLOOKUP(Table3[[#This Row],[date of birth]],Table3[date of birth],1,FALSE)</f>
        <v>21-Aug-1978</v>
      </c>
      <c r="M1268" s="11">
        <f>VLOOKUP(Table3[[#This Row],[age]],Table3[age],1,FALSE)</f>
        <v>44</v>
      </c>
      <c r="N1268" s="65">
        <f>VLOOKUP(Table3[[#This Row],[charges2]],Table3[charges2],1,FALSE)</f>
        <v>10486.55</v>
      </c>
      <c r="O1268" s="11" t="str">
        <f>VLOOKUP(Table3[[#This Row],[HOSPITAL TIER2]],Table3[HOSPITAL TIER2],1,FALSE)</f>
        <v>tier - 3</v>
      </c>
      <c r="P1268" s="11" t="str">
        <f>VLOOKUP(Table3[[#This Row],[city tier2]],Table3[city tier2],1,FALSE)</f>
        <v>tier - 3</v>
      </c>
      <c r="Q1268" s="11" t="str">
        <f>VLOOKUP(Table3[[#This Row],[state id2]],Table3[state id2],1,FALSE)</f>
        <v>R1025</v>
      </c>
      <c r="R1268" s="11">
        <f t="shared" si="38"/>
        <v>-1.0834790889913096E-3</v>
      </c>
      <c r="S1268" s="11">
        <f t="shared" si="39"/>
        <v>7.7058961859030828E-2</v>
      </c>
    </row>
    <row r="1269" spans="1:19" x14ac:dyDescent="0.25">
      <c r="A1269" s="20" t="str">
        <f>VLOOKUP('Customer Names'!A1269,'Customer Names'!A1269:A3604,1,FALSE)</f>
        <v>Id1268</v>
      </c>
      <c r="B1269" s="20" t="str">
        <f>VLOOKUP(Table6[[#This Row],[NAME]],Table6[NAME],1,FALSE)</f>
        <v>Martha Patricia</v>
      </c>
      <c r="C1269" s="11">
        <f>VLOOKUP(Table4[[#This Row],[BMI]],Table4[BMI],1,FALSE)</f>
        <v>36.575000000000003</v>
      </c>
      <c r="D1269" s="11">
        <f>VLOOKUP(Table4[[#This Row],[HBA1C]],Table4[HBA1C],1,FALSE)</f>
        <v>10.98</v>
      </c>
      <c r="E1269" s="11" t="str">
        <f>VLOOKUP(Table4[[#This Row],[Any Transplants]],Table4[Any Transplants],1,FALSE)</f>
        <v>No</v>
      </c>
      <c r="F1269" s="11" t="str">
        <f>VLOOKUP(Table4[[#This Row],[Cancer history]],Table4[Cancer history],1,FALSE)</f>
        <v>No</v>
      </c>
      <c r="G1269" s="11" t="str">
        <f>VLOOKUP(Table4[[#This Row],[Smoker2]],Table4[Smoker2],1,FALSE)</f>
        <v>NO</v>
      </c>
      <c r="H1269" s="11" t="str">
        <f>VLOOKUP(Table4[[#This Row],[Heart Issues]],Table4[Heart Issues],1,FALSE)</f>
        <v>No</v>
      </c>
      <c r="I1269" s="11">
        <f>VLOOKUP(Table4[[#This Row],[Number of Major Surgeries]],Table4[Number of Major Surgeries],1,FALSE)</f>
        <v>0</v>
      </c>
      <c r="J1269" s="11" t="str">
        <f>VLOOKUP('Medical Examinations'!M1269,'Medical Examinations'!M1269:M3603,1,FALSE)</f>
        <v>obesity</v>
      </c>
      <c r="K1269" s="11" t="str">
        <f>VLOOKUP('Medical Examinations'!N1269,'Medical Examinations'!N1269:N3603,1,FALSE)</f>
        <v>diabetes</v>
      </c>
      <c r="L1269" s="11" t="str">
        <f>VLOOKUP(Table3[[#This Row],[date of birth]],Table3[date of birth],1,FALSE)</f>
        <v>19-Oct-1972</v>
      </c>
      <c r="M1269" s="11">
        <f>VLOOKUP(Table3[[#This Row],[age]],Table3[age],1,FALSE)</f>
        <v>50</v>
      </c>
      <c r="N1269" s="65">
        <f>VLOOKUP(Table3[[#This Row],[charges2]],Table3[charges2],1,FALSE)</f>
        <v>10493.95</v>
      </c>
      <c r="O1269" s="11" t="str">
        <f>VLOOKUP(Table3[[#This Row],[HOSPITAL TIER2]],Table3[HOSPITAL TIER2],1,FALSE)</f>
        <v>tier - 3</v>
      </c>
      <c r="P1269" s="11" t="str">
        <f>VLOOKUP(Table3[[#This Row],[city tier2]],Table3[city tier2],1,FALSE)</f>
        <v>tier - 1</v>
      </c>
      <c r="Q1269" s="11" t="str">
        <f>VLOOKUP(Table3[[#This Row],[state id2]],Table3[state id2],1,FALSE)</f>
        <v>R1012</v>
      </c>
      <c r="R1269" s="11">
        <f t="shared" si="38"/>
        <v>-1.1236195567159771E-3</v>
      </c>
      <c r="S1269" s="11">
        <f t="shared" si="39"/>
        <v>7.7459030042752272E-2</v>
      </c>
    </row>
    <row r="1270" spans="1:19" x14ac:dyDescent="0.25">
      <c r="A1270" s="20" t="str">
        <f>VLOOKUP('Customer Names'!A1270,'Customer Names'!A1270:A3605,1,FALSE)</f>
        <v>Id1269</v>
      </c>
      <c r="B1270" s="20" t="str">
        <f>VLOOKUP(Table6[[#This Row],[NAME]],Table6[NAME],1,FALSE)</f>
        <v>Alicia</v>
      </c>
      <c r="C1270" s="11">
        <f>VLOOKUP(Table4[[#This Row],[BMI]],Table4[BMI],1,FALSE)</f>
        <v>23.66</v>
      </c>
      <c r="D1270" s="11">
        <f>VLOOKUP(Table4[[#This Row],[HBA1C]],Table4[HBA1C],1,FALSE)</f>
        <v>5.1100000000000003</v>
      </c>
      <c r="E1270" s="11" t="str">
        <f>VLOOKUP(Table4[[#This Row],[Any Transplants]],Table4[Any Transplants],1,FALSE)</f>
        <v>No</v>
      </c>
      <c r="F1270" s="11" t="str">
        <f>VLOOKUP(Table4[[#This Row],[Cancer history]],Table4[Cancer history],1,FALSE)</f>
        <v>Yes</v>
      </c>
      <c r="G1270" s="11" t="str">
        <f>VLOOKUP(Table4[[#This Row],[Smoker2]],Table4[Smoker2],1,FALSE)</f>
        <v>NO</v>
      </c>
      <c r="H1270" s="11" t="str">
        <f>VLOOKUP(Table4[[#This Row],[Heart Issues]],Table4[Heart Issues],1,FALSE)</f>
        <v>yes</v>
      </c>
      <c r="I1270" s="11">
        <f>VLOOKUP(Table4[[#This Row],[Number of Major Surgeries]],Table4[Number of Major Surgeries],1,FALSE)</f>
        <v>1</v>
      </c>
      <c r="J1270" s="11" t="str">
        <f>VLOOKUP('Medical Examinations'!M1270,'Medical Examinations'!M1270:M3604,1,FALSE)</f>
        <v>normal weight</v>
      </c>
      <c r="K1270" s="11" t="str">
        <f>VLOOKUP('Medical Examinations'!N1270,'Medical Examinations'!N1270:N3604,1,FALSE)</f>
        <v>normal</v>
      </c>
      <c r="L1270" s="11" t="str">
        <f>VLOOKUP(Table3[[#This Row],[date of birth]],Table3[date of birth],1,FALSE)</f>
        <v>25-Oct-1977</v>
      </c>
      <c r="M1270" s="11">
        <f>VLOOKUP(Table3[[#This Row],[age]],Table3[age],1,FALSE)</f>
        <v>45</v>
      </c>
      <c r="N1270" s="65">
        <f>VLOOKUP(Table3[[#This Row],[charges2]],Table3[charges2],1,FALSE)</f>
        <v>10495.6</v>
      </c>
      <c r="O1270" s="11" t="str">
        <f>VLOOKUP(Table3[[#This Row],[HOSPITAL TIER2]],Table3[HOSPITAL TIER2],1,FALSE)</f>
        <v>tier - 3</v>
      </c>
      <c r="P1270" s="11" t="str">
        <f>VLOOKUP(Table3[[#This Row],[city tier2]],Table3[city tier2],1,FALSE)</f>
        <v>tier - 1</v>
      </c>
      <c r="Q1270" s="11" t="str">
        <f>VLOOKUP(Table3[[#This Row],[state id2]],Table3[state id2],1,FALSE)</f>
        <v>R1012</v>
      </c>
      <c r="R1270" s="11">
        <f t="shared" si="38"/>
        <v>-1.5710042049723661E-3</v>
      </c>
      <c r="S1270" s="11">
        <f t="shared" si="39"/>
        <v>7.677716336993104E-2</v>
      </c>
    </row>
    <row r="1271" spans="1:19" x14ac:dyDescent="0.25">
      <c r="A1271" s="20" t="str">
        <f>VLOOKUP('Customer Names'!A1271,'Customer Names'!A1271:A3606,1,FALSE)</f>
        <v>Id1270</v>
      </c>
      <c r="B1271" s="20" t="str">
        <f>VLOOKUP(Table6[[#This Row],[NAME]],Table6[NAME],1,FALSE)</f>
        <v>Jennifer V.</v>
      </c>
      <c r="C1271" s="11">
        <f>VLOOKUP(Table4[[#This Row],[BMI]],Table4[BMI],1,FALSE)</f>
        <v>18.62</v>
      </c>
      <c r="D1271" s="11">
        <f>VLOOKUP(Table4[[#This Row],[HBA1C]],Table4[HBA1C],1,FALSE)</f>
        <v>10.24</v>
      </c>
      <c r="E1271" s="11" t="str">
        <f>VLOOKUP(Table4[[#This Row],[Any Transplants]],Table4[Any Transplants],1,FALSE)</f>
        <v>No</v>
      </c>
      <c r="F1271" s="11" t="str">
        <f>VLOOKUP(Table4[[#This Row],[Cancer history]],Table4[Cancer history],1,FALSE)</f>
        <v>No</v>
      </c>
      <c r="G1271" s="11" t="str">
        <f>VLOOKUP(Table4[[#This Row],[Smoker2]],Table4[Smoker2],1,FALSE)</f>
        <v>NO</v>
      </c>
      <c r="H1271" s="11" t="str">
        <f>VLOOKUP(Table4[[#This Row],[Heart Issues]],Table4[Heart Issues],1,FALSE)</f>
        <v>No</v>
      </c>
      <c r="I1271" s="11">
        <f>VLOOKUP(Table4[[#This Row],[Number of Major Surgeries]],Table4[Number of Major Surgeries],1,FALSE)</f>
        <v>0</v>
      </c>
      <c r="J1271" s="11" t="str">
        <f>VLOOKUP('Medical Examinations'!M1271,'Medical Examinations'!M1271:M3605,1,FALSE)</f>
        <v>normal weight</v>
      </c>
      <c r="K1271" s="11" t="str">
        <f>VLOOKUP('Medical Examinations'!N1271,'Medical Examinations'!N1271:N3605,1,FALSE)</f>
        <v>diabetes</v>
      </c>
      <c r="L1271" s="11" t="str">
        <f>VLOOKUP(Table3[[#This Row],[date of birth]],Table3[date of birth],1,FALSE)</f>
        <v>26-Sep-1971</v>
      </c>
      <c r="M1271" s="11">
        <f>VLOOKUP(Table3[[#This Row],[age]],Table3[age],1,FALSE)</f>
        <v>51</v>
      </c>
      <c r="N1271" s="65">
        <f>VLOOKUP(Table3[[#This Row],[charges2]],Table3[charges2],1,FALSE)</f>
        <v>10546.48</v>
      </c>
      <c r="O1271" s="11" t="str">
        <f>VLOOKUP(Table3[[#This Row],[HOSPITAL TIER2]],Table3[HOSPITAL TIER2],1,FALSE)</f>
        <v>tier - 3</v>
      </c>
      <c r="P1271" s="11" t="str">
        <f>VLOOKUP(Table3[[#This Row],[city tier2]],Table3[city tier2],1,FALSE)</f>
        <v>tier - 3</v>
      </c>
      <c r="Q1271" s="11" t="str">
        <f>VLOOKUP(Table3[[#This Row],[state id2]],Table3[state id2],1,FALSE)</f>
        <v>R1011</v>
      </c>
      <c r="R1271" s="11">
        <f t="shared" si="38"/>
        <v>-1.5652839563120517E-3</v>
      </c>
      <c r="S1271" s="11">
        <f t="shared" si="39"/>
        <v>7.6791211510702367E-2</v>
      </c>
    </row>
    <row r="1272" spans="1:19" x14ac:dyDescent="0.25">
      <c r="A1272" s="20" t="str">
        <f>VLOOKUP('Customer Names'!A1272,'Customer Names'!A1272:A3607,1,FALSE)</f>
        <v>Id1271</v>
      </c>
      <c r="B1272" s="20" t="str">
        <f>VLOOKUP(Table6[[#This Row],[NAME]],Table6[NAME],1,FALSE)</f>
        <v>Michael W.</v>
      </c>
      <c r="C1272" s="11">
        <f>VLOOKUP(Table4[[#This Row],[BMI]],Table4[BMI],1,FALSE)</f>
        <v>19.190000000000001</v>
      </c>
      <c r="D1272" s="11">
        <f>VLOOKUP(Table4[[#This Row],[HBA1C]],Table4[HBA1C],1,FALSE)</f>
        <v>7.71</v>
      </c>
      <c r="E1272" s="11" t="str">
        <f>VLOOKUP(Table4[[#This Row],[Any Transplants]],Table4[Any Transplants],1,FALSE)</f>
        <v>No</v>
      </c>
      <c r="F1272" s="11" t="str">
        <f>VLOOKUP(Table4[[#This Row],[Cancer history]],Table4[Cancer history],1,FALSE)</f>
        <v>No</v>
      </c>
      <c r="G1272" s="11" t="str">
        <f>VLOOKUP(Table4[[#This Row],[Smoker2]],Table4[Smoker2],1,FALSE)</f>
        <v>NO</v>
      </c>
      <c r="H1272" s="11" t="str">
        <f>VLOOKUP(Table4[[#This Row],[Heart Issues]],Table4[Heart Issues],1,FALSE)</f>
        <v>yes</v>
      </c>
      <c r="I1272" s="11">
        <f>VLOOKUP(Table4[[#This Row],[Number of Major Surgeries]],Table4[Number of Major Surgeries],1,FALSE)</f>
        <v>1</v>
      </c>
      <c r="J1272" s="11" t="str">
        <f>VLOOKUP('Medical Examinations'!M1272,'Medical Examinations'!M1272:M3606,1,FALSE)</f>
        <v>normal weight</v>
      </c>
      <c r="K1272" s="11" t="str">
        <f>VLOOKUP('Medical Examinations'!N1272,'Medical Examinations'!N1272:N3606,1,FALSE)</f>
        <v>diabetes</v>
      </c>
      <c r="L1272" s="11" t="str">
        <f>VLOOKUP(Table3[[#This Row],[date of birth]],Table3[date of birth],1,FALSE)</f>
        <v>29-Jun-1971</v>
      </c>
      <c r="M1272" s="11">
        <f>VLOOKUP(Table3[[#This Row],[age]],Table3[age],1,FALSE)</f>
        <v>51</v>
      </c>
      <c r="N1272" s="65">
        <f>VLOOKUP(Table3[[#This Row],[charges2]],Table3[charges2],1,FALSE)</f>
        <v>10560.49</v>
      </c>
      <c r="O1272" s="11" t="str">
        <f>VLOOKUP(Table3[[#This Row],[HOSPITAL TIER2]],Table3[HOSPITAL TIER2],1,FALSE)</f>
        <v>tier - 3</v>
      </c>
      <c r="P1272" s="11" t="str">
        <f>VLOOKUP(Table3[[#This Row],[city tier2]],Table3[city tier2],1,FALSE)</f>
        <v>tier - 2</v>
      </c>
      <c r="Q1272" s="11" t="str">
        <f>VLOOKUP(Table3[[#This Row],[state id2]],Table3[state id2],1,FALSE)</f>
        <v>R1013</v>
      </c>
      <c r="R1272" s="11">
        <f t="shared" si="38"/>
        <v>-1.0448307547101425E-3</v>
      </c>
      <c r="S1272" s="11">
        <f t="shared" si="39"/>
        <v>7.6030755675347644E-2</v>
      </c>
    </row>
    <row r="1273" spans="1:19" x14ac:dyDescent="0.25">
      <c r="A1273" s="20" t="str">
        <f>VLOOKUP('Customer Names'!A1273,'Customer Names'!A1273:A3608,1,FALSE)</f>
        <v>Id1272</v>
      </c>
      <c r="B1273" s="20" t="str">
        <f>VLOOKUP(Table6[[#This Row],[NAME]],Table6[NAME],1,FALSE)</f>
        <v>Eddie C</v>
      </c>
      <c r="C1273" s="11">
        <f>VLOOKUP(Table4[[#This Row],[BMI]],Table4[BMI],1,FALSE)</f>
        <v>27.5</v>
      </c>
      <c r="D1273" s="11">
        <f>VLOOKUP(Table4[[#This Row],[HBA1C]],Table4[HBA1C],1,FALSE)</f>
        <v>6.03</v>
      </c>
      <c r="E1273" s="11" t="str">
        <f>VLOOKUP(Table4[[#This Row],[Any Transplants]],Table4[Any Transplants],1,FALSE)</f>
        <v>No</v>
      </c>
      <c r="F1273" s="11" t="str">
        <f>VLOOKUP(Table4[[#This Row],[Cancer history]],Table4[Cancer history],1,FALSE)</f>
        <v>No</v>
      </c>
      <c r="G1273" s="11" t="str">
        <f>VLOOKUP(Table4[[#This Row],[Smoker2]],Table4[Smoker2],1,FALSE)</f>
        <v>NO</v>
      </c>
      <c r="H1273" s="11" t="str">
        <f>VLOOKUP(Table4[[#This Row],[Heart Issues]],Table4[Heart Issues],1,FALSE)</f>
        <v>No</v>
      </c>
      <c r="I1273" s="11">
        <f>VLOOKUP(Table4[[#This Row],[Number of Major Surgeries]],Table4[Number of Major Surgeries],1,FALSE)</f>
        <v>0</v>
      </c>
      <c r="J1273" s="11" t="str">
        <f>VLOOKUP('Medical Examinations'!M1273,'Medical Examinations'!M1273:M3607,1,FALSE)</f>
        <v>over weight</v>
      </c>
      <c r="K1273" s="11" t="str">
        <f>VLOOKUP('Medical Examinations'!N1273,'Medical Examinations'!N1273:N3607,1,FALSE)</f>
        <v>prediabetes</v>
      </c>
      <c r="L1273" s="11" t="str">
        <f>VLOOKUP(Table3[[#This Row],[date of birth]],Table3[date of birth],1,FALSE)</f>
        <v>17-Jul-1969</v>
      </c>
      <c r="M1273" s="11">
        <f>VLOOKUP(Table3[[#This Row],[age]],Table3[age],1,FALSE)</f>
        <v>53</v>
      </c>
      <c r="N1273" s="65">
        <f>VLOOKUP(Table3[[#This Row],[charges2]],Table3[charges2],1,FALSE)</f>
        <v>10564.88</v>
      </c>
      <c r="O1273" s="11" t="str">
        <f>VLOOKUP(Table3[[#This Row],[HOSPITAL TIER2]],Table3[HOSPITAL TIER2],1,FALSE)</f>
        <v>tier - 3</v>
      </c>
      <c r="P1273" s="11" t="str">
        <f>VLOOKUP(Table3[[#This Row],[city tier2]],Table3[city tier2],1,FALSE)</f>
        <v>tier - 1</v>
      </c>
      <c r="Q1273" s="11" t="str">
        <f>VLOOKUP(Table3[[#This Row],[state id2]],Table3[state id2],1,FALSE)</f>
        <v>R1024</v>
      </c>
      <c r="R1273" s="11">
        <f t="shared" si="38"/>
        <v>-5.5612527795434463E-4</v>
      </c>
      <c r="S1273" s="11">
        <f t="shared" si="39"/>
        <v>7.5694343806321424E-2</v>
      </c>
    </row>
    <row r="1274" spans="1:19" x14ac:dyDescent="0.25">
      <c r="A1274" s="20" t="str">
        <f>VLOOKUP('Customer Names'!A1274,'Customer Names'!A1274:A3609,1,FALSE)</f>
        <v>Id1273</v>
      </c>
      <c r="B1274" s="20" t="str">
        <f>VLOOKUP(Table6[[#This Row],[NAME]],Table6[NAME],1,FALSE)</f>
        <v>Maxime M</v>
      </c>
      <c r="C1274" s="11">
        <f>VLOOKUP(Table4[[#This Row],[BMI]],Table4[BMI],1,FALSE)</f>
        <v>27.36</v>
      </c>
      <c r="D1274" s="11">
        <f>VLOOKUP(Table4[[#This Row],[HBA1C]],Table4[HBA1C],1,FALSE)</f>
        <v>5.96</v>
      </c>
      <c r="E1274" s="11" t="str">
        <f>VLOOKUP(Table4[[#This Row],[Any Transplants]],Table4[Any Transplants],1,FALSE)</f>
        <v>No</v>
      </c>
      <c r="F1274" s="11" t="str">
        <f>VLOOKUP(Table4[[#This Row],[Cancer history]],Table4[Cancer history],1,FALSE)</f>
        <v>Yes</v>
      </c>
      <c r="G1274" s="11" t="str">
        <f>VLOOKUP(Table4[[#This Row],[Smoker2]],Table4[Smoker2],1,FALSE)</f>
        <v>NO</v>
      </c>
      <c r="H1274" s="11" t="str">
        <f>VLOOKUP(Table4[[#This Row],[Heart Issues]],Table4[Heart Issues],1,FALSE)</f>
        <v>No</v>
      </c>
      <c r="I1274" s="11">
        <f>VLOOKUP(Table4[[#This Row],[Number of Major Surgeries]],Table4[Number of Major Surgeries],1,FALSE)</f>
        <v>1</v>
      </c>
      <c r="J1274" s="11" t="str">
        <f>VLOOKUP('Medical Examinations'!M1274,'Medical Examinations'!M1274:M3608,1,FALSE)</f>
        <v>over weight</v>
      </c>
      <c r="K1274" s="11" t="str">
        <f>VLOOKUP('Medical Examinations'!N1274,'Medical Examinations'!N1274:N3608,1,FALSE)</f>
        <v>prediabetes</v>
      </c>
      <c r="L1274" s="11" t="str">
        <f>VLOOKUP(Table3[[#This Row],[date of birth]],Table3[date of birth],1,FALSE)</f>
        <v>11-Dec-1966</v>
      </c>
      <c r="M1274" s="11">
        <f>VLOOKUP(Table3[[#This Row],[age]],Table3[age],1,FALSE)</f>
        <v>56</v>
      </c>
      <c r="N1274" s="65">
        <f>VLOOKUP(Table3[[#This Row],[charges2]],Table3[charges2],1,FALSE)</f>
        <v>10577.09</v>
      </c>
      <c r="O1274" s="11" t="str">
        <f>VLOOKUP(Table3[[#This Row],[HOSPITAL TIER2]],Table3[HOSPITAL TIER2],1,FALSE)</f>
        <v>tier - 3</v>
      </c>
      <c r="P1274" s="11" t="str">
        <f>VLOOKUP(Table3[[#This Row],[city tier2]],Table3[city tier2],1,FALSE)</f>
        <v>tier - 3</v>
      </c>
      <c r="Q1274" s="11" t="str">
        <f>VLOOKUP(Table3[[#This Row],[state id2]],Table3[state id2],1,FALSE)</f>
        <v>R1011</v>
      </c>
      <c r="R1274" s="11">
        <f t="shared" si="38"/>
        <v>-5.5573713541729971E-4</v>
      </c>
      <c r="S1274" s="11">
        <f t="shared" si="39"/>
        <v>7.5715152582920511E-2</v>
      </c>
    </row>
    <row r="1275" spans="1:19" x14ac:dyDescent="0.25">
      <c r="A1275" s="20" t="str">
        <f>VLOOKUP('Customer Names'!A1275,'Customer Names'!A1275:A3610,1,FALSE)</f>
        <v>Id1274</v>
      </c>
      <c r="B1275" s="20" t="str">
        <f>VLOOKUP(Table6[[#This Row],[NAME]],Table6[NAME],1,FALSE)</f>
        <v>Mark D</v>
      </c>
      <c r="C1275" s="11">
        <f>VLOOKUP(Table4[[#This Row],[BMI]],Table4[BMI],1,FALSE)</f>
        <v>20.350000000000001</v>
      </c>
      <c r="D1275" s="11">
        <f>VLOOKUP(Table4[[#This Row],[HBA1C]],Table4[HBA1C],1,FALSE)</f>
        <v>4.16</v>
      </c>
      <c r="E1275" s="11" t="str">
        <f>VLOOKUP(Table4[[#This Row],[Any Transplants]],Table4[Any Transplants],1,FALSE)</f>
        <v>No</v>
      </c>
      <c r="F1275" s="11" t="str">
        <f>VLOOKUP(Table4[[#This Row],[Cancer history]],Table4[Cancer history],1,FALSE)</f>
        <v>No</v>
      </c>
      <c r="G1275" s="11" t="str">
        <f>VLOOKUP(Table4[[#This Row],[Smoker2]],Table4[Smoker2],1,FALSE)</f>
        <v>NO</v>
      </c>
      <c r="H1275" s="11" t="str">
        <f>VLOOKUP(Table4[[#This Row],[Heart Issues]],Table4[Heart Issues],1,FALSE)</f>
        <v>No</v>
      </c>
      <c r="I1275" s="11">
        <f>VLOOKUP(Table4[[#This Row],[Number of Major Surgeries]],Table4[Number of Major Surgeries],1,FALSE)</f>
        <v>0</v>
      </c>
      <c r="J1275" s="11" t="str">
        <f>VLOOKUP('Medical Examinations'!M1275,'Medical Examinations'!M1275:M3609,1,FALSE)</f>
        <v>normal weight</v>
      </c>
      <c r="K1275" s="11" t="str">
        <f>VLOOKUP('Medical Examinations'!N1275,'Medical Examinations'!N1275:N3609,1,FALSE)</f>
        <v>normal</v>
      </c>
      <c r="L1275" s="11" t="str">
        <f>VLOOKUP(Table3[[#This Row],[date of birth]],Table3[date of birth],1,FALSE)</f>
        <v>25-Dec-1969</v>
      </c>
      <c r="M1275" s="11">
        <f>VLOOKUP(Table3[[#This Row],[age]],Table3[age],1,FALSE)</f>
        <v>53</v>
      </c>
      <c r="N1275" s="65">
        <f>VLOOKUP(Table3[[#This Row],[charges2]],Table3[charges2],1,FALSE)</f>
        <v>10579.71</v>
      </c>
      <c r="O1275" s="11" t="str">
        <f>VLOOKUP(Table3[[#This Row],[HOSPITAL TIER2]],Table3[HOSPITAL TIER2],1,FALSE)</f>
        <v>tier - 3</v>
      </c>
      <c r="P1275" s="11" t="str">
        <f>VLOOKUP(Table3[[#This Row],[city tier2]],Table3[city tier2],1,FALSE)</f>
        <v>tier - 3</v>
      </c>
      <c r="Q1275" s="11" t="str">
        <f>VLOOKUP(Table3[[#This Row],[state id2]],Table3[state id2],1,FALSE)</f>
        <v>R1013</v>
      </c>
      <c r="R1275" s="11">
        <f t="shared" si="38"/>
        <v>-5.4029727910303096E-4</v>
      </c>
      <c r="S1275" s="11">
        <f t="shared" si="39"/>
        <v>7.5778904086294618E-2</v>
      </c>
    </row>
    <row r="1276" spans="1:19" x14ac:dyDescent="0.25">
      <c r="A1276" s="20" t="str">
        <f>VLOOKUP('Customer Names'!A1276,'Customer Names'!A1276:A3611,1,FALSE)</f>
        <v>Id1275</v>
      </c>
      <c r="B1276" s="20" t="str">
        <f>VLOOKUP(Table6[[#This Row],[NAME]],Table6[NAME],1,FALSE)</f>
        <v>Adam</v>
      </c>
      <c r="C1276" s="11">
        <f>VLOOKUP(Table4[[#This Row],[BMI]],Table4[BMI],1,FALSE)</f>
        <v>24.035</v>
      </c>
      <c r="D1276" s="11">
        <f>VLOOKUP(Table4[[#This Row],[HBA1C]],Table4[HBA1C],1,FALSE)</f>
        <v>6.11</v>
      </c>
      <c r="E1276" s="11" t="str">
        <f>VLOOKUP(Table4[[#This Row],[Any Transplants]],Table4[Any Transplants],1,FALSE)</f>
        <v>No</v>
      </c>
      <c r="F1276" s="11" t="str">
        <f>VLOOKUP(Table4[[#This Row],[Cancer history]],Table4[Cancer history],1,FALSE)</f>
        <v>No</v>
      </c>
      <c r="G1276" s="11" t="str">
        <f>VLOOKUP(Table4[[#This Row],[Smoker2]],Table4[Smoker2],1,FALSE)</f>
        <v>NO</v>
      </c>
      <c r="H1276" s="11" t="str">
        <f>VLOOKUP(Table4[[#This Row],[Heart Issues]],Table4[Heart Issues],1,FALSE)</f>
        <v>No</v>
      </c>
      <c r="I1276" s="11">
        <f>VLOOKUP(Table4[[#This Row],[Number of Major Surgeries]],Table4[Number of Major Surgeries],1,FALSE)</f>
        <v>0</v>
      </c>
      <c r="J1276" s="11" t="str">
        <f>VLOOKUP('Medical Examinations'!M1276,'Medical Examinations'!M1276:M3610,1,FALSE)</f>
        <v>normal weight</v>
      </c>
      <c r="K1276" s="11" t="str">
        <f>VLOOKUP('Medical Examinations'!N1276,'Medical Examinations'!N1276:N3610,1,FALSE)</f>
        <v>prediabetes</v>
      </c>
      <c r="L1276" s="11" t="str">
        <f>VLOOKUP(Table3[[#This Row],[date of birth]],Table3[date of birth],1,FALSE)</f>
        <v>3-Nov-1966</v>
      </c>
      <c r="M1276" s="11">
        <f>VLOOKUP(Table3[[#This Row],[age]],Table3[age],1,FALSE)</f>
        <v>56</v>
      </c>
      <c r="N1276" s="65">
        <f>VLOOKUP(Table3[[#This Row],[charges2]],Table3[charges2],1,FALSE)</f>
        <v>10594.23</v>
      </c>
      <c r="O1276" s="11" t="str">
        <f>VLOOKUP(Table3[[#This Row],[HOSPITAL TIER2]],Table3[HOSPITAL TIER2],1,FALSE)</f>
        <v>tier - 3</v>
      </c>
      <c r="P1276" s="11" t="str">
        <f>VLOOKUP(Table3[[#This Row],[city tier2]],Table3[city tier2],1,FALSE)</f>
        <v>tier - 3</v>
      </c>
      <c r="Q1276" s="11" t="str">
        <f>VLOOKUP(Table3[[#This Row],[state id2]],Table3[state id2],1,FALSE)</f>
        <v>R1013</v>
      </c>
      <c r="R1276" s="11">
        <f t="shared" si="38"/>
        <v>1.9900771923699327E-5</v>
      </c>
      <c r="S1276" s="11">
        <f t="shared" si="39"/>
        <v>7.638929416148528E-2</v>
      </c>
    </row>
    <row r="1277" spans="1:19" x14ac:dyDescent="0.25">
      <c r="A1277" s="20" t="str">
        <f>VLOOKUP('Customer Names'!A1277,'Customer Names'!A1277:A3612,1,FALSE)</f>
        <v>Id1276</v>
      </c>
      <c r="B1277" s="20" t="str">
        <f>VLOOKUP(Table6[[#This Row],[NAME]],Table6[NAME],1,FALSE)</f>
        <v>Justin M</v>
      </c>
      <c r="C1277" s="11">
        <f>VLOOKUP(Table4[[#This Row],[BMI]],Table4[BMI],1,FALSE)</f>
        <v>23.56</v>
      </c>
      <c r="D1277" s="11">
        <f>VLOOKUP(Table4[[#This Row],[HBA1C]],Table4[HBA1C],1,FALSE)</f>
        <v>5.97</v>
      </c>
      <c r="E1277" s="11" t="str">
        <f>VLOOKUP(Table4[[#This Row],[Any Transplants]],Table4[Any Transplants],1,FALSE)</f>
        <v>No</v>
      </c>
      <c r="F1277" s="11" t="str">
        <f>VLOOKUP(Table4[[#This Row],[Cancer history]],Table4[Cancer history],1,FALSE)</f>
        <v>No</v>
      </c>
      <c r="G1277" s="11" t="str">
        <f>VLOOKUP(Table4[[#This Row],[Smoker2]],Table4[Smoker2],1,FALSE)</f>
        <v>NO</v>
      </c>
      <c r="H1277" s="11" t="str">
        <f>VLOOKUP(Table4[[#This Row],[Heart Issues]],Table4[Heart Issues],1,FALSE)</f>
        <v>No</v>
      </c>
      <c r="I1277" s="11">
        <f>VLOOKUP(Table4[[#This Row],[Number of Major Surgeries]],Table4[Number of Major Surgeries],1,FALSE)</f>
        <v>0</v>
      </c>
      <c r="J1277" s="11" t="str">
        <f>VLOOKUP('Medical Examinations'!M1277,'Medical Examinations'!M1277:M3611,1,FALSE)</f>
        <v>normal weight</v>
      </c>
      <c r="K1277" s="11" t="str">
        <f>VLOOKUP('Medical Examinations'!N1277,'Medical Examinations'!N1277:N3611,1,FALSE)</f>
        <v>prediabetes</v>
      </c>
      <c r="L1277" s="11" t="str">
        <f>VLOOKUP(Table3[[#This Row],[date of birth]],Table3[date of birth],1,FALSE)</f>
        <v>29-Nov-1967</v>
      </c>
      <c r="M1277" s="11">
        <f>VLOOKUP(Table3[[#This Row],[age]],Table3[age],1,FALSE)</f>
        <v>55</v>
      </c>
      <c r="N1277" s="65">
        <f>VLOOKUP(Table3[[#This Row],[charges2]],Table3[charges2],1,FALSE)</f>
        <v>10594.5</v>
      </c>
      <c r="O1277" s="11" t="str">
        <f>VLOOKUP(Table3[[#This Row],[HOSPITAL TIER2]],Table3[HOSPITAL TIER2],1,FALSE)</f>
        <v>tier - 3</v>
      </c>
      <c r="P1277" s="11" t="str">
        <f>VLOOKUP(Table3[[#This Row],[city tier2]],Table3[city tier2],1,FALSE)</f>
        <v>tier - 1</v>
      </c>
      <c r="Q1277" s="11" t="str">
        <f>VLOOKUP(Table3[[#This Row],[state id2]],Table3[state id2],1,FALSE)</f>
        <v>R1012</v>
      </c>
      <c r="R1277" s="11">
        <f t="shared" si="38"/>
        <v>3.9252341483368881E-4</v>
      </c>
      <c r="S1277" s="11">
        <f t="shared" si="39"/>
        <v>7.6393202193900139E-2</v>
      </c>
    </row>
    <row r="1278" spans="1:19" x14ac:dyDescent="0.25">
      <c r="A1278" s="20" t="str">
        <f>VLOOKUP('Customer Names'!A1278,'Customer Names'!A1278:A3613,1,FALSE)</f>
        <v>Id1277</v>
      </c>
      <c r="B1278" s="20" t="str">
        <f>VLOOKUP(Table6[[#This Row],[NAME]],Table6[NAME],1,FALSE)</f>
        <v>Svetlana V.</v>
      </c>
      <c r="C1278" s="11">
        <f>VLOOKUP(Table4[[#This Row],[BMI]],Table4[BMI],1,FALSE)</f>
        <v>27.17</v>
      </c>
      <c r="D1278" s="11">
        <f>VLOOKUP(Table4[[#This Row],[HBA1C]],Table4[HBA1C],1,FALSE)</f>
        <v>10.81</v>
      </c>
      <c r="E1278" s="11" t="str">
        <f>VLOOKUP(Table4[[#This Row],[Any Transplants]],Table4[Any Transplants],1,FALSE)</f>
        <v>No</v>
      </c>
      <c r="F1278" s="11" t="str">
        <f>VLOOKUP(Table4[[#This Row],[Cancer history]],Table4[Cancer history],1,FALSE)</f>
        <v>No</v>
      </c>
      <c r="G1278" s="11" t="str">
        <f>VLOOKUP(Table4[[#This Row],[Smoker2]],Table4[Smoker2],1,FALSE)</f>
        <v>NO</v>
      </c>
      <c r="H1278" s="11" t="str">
        <f>VLOOKUP(Table4[[#This Row],[Heart Issues]],Table4[Heart Issues],1,FALSE)</f>
        <v>No</v>
      </c>
      <c r="I1278" s="11">
        <f>VLOOKUP(Table4[[#This Row],[Number of Major Surgeries]],Table4[Number of Major Surgeries],1,FALSE)</f>
        <v>2</v>
      </c>
      <c r="J1278" s="11" t="str">
        <f>VLOOKUP('Medical Examinations'!M1278,'Medical Examinations'!M1278:M3612,1,FALSE)</f>
        <v>over weight</v>
      </c>
      <c r="K1278" s="11" t="str">
        <f>VLOOKUP('Medical Examinations'!N1278,'Medical Examinations'!N1278:N3612,1,FALSE)</f>
        <v>diabetes</v>
      </c>
      <c r="L1278" s="11" t="str">
        <f>VLOOKUP(Table3[[#This Row],[date of birth]],Table3[date of birth],1,FALSE)</f>
        <v>14-Dec-1972</v>
      </c>
      <c r="M1278" s="11">
        <f>VLOOKUP(Table3[[#This Row],[age]],Table3[age],1,FALSE)</f>
        <v>50</v>
      </c>
      <c r="N1278" s="65">
        <f>VLOOKUP(Table3[[#This Row],[charges2]],Table3[charges2],1,FALSE)</f>
        <v>10600.55</v>
      </c>
      <c r="O1278" s="11" t="str">
        <f>VLOOKUP(Table3[[#This Row],[HOSPITAL TIER2]],Table3[HOSPITAL TIER2],1,FALSE)</f>
        <v>tier - 3</v>
      </c>
      <c r="P1278" s="11" t="str">
        <f>VLOOKUP(Table3[[#This Row],[city tier2]],Table3[city tier2],1,FALSE)</f>
        <v>tier - 1</v>
      </c>
      <c r="Q1278" s="11" t="str">
        <f>VLOOKUP(Table3[[#This Row],[state id2]],Table3[state id2],1,FALSE)</f>
        <v>R1012</v>
      </c>
      <c r="R1278" s="11">
        <f t="shared" si="38"/>
        <v>7.7925296774983581E-4</v>
      </c>
      <c r="S1278" s="11">
        <f t="shared" si="39"/>
        <v>7.6446642370933793E-2</v>
      </c>
    </row>
    <row r="1279" spans="1:19" x14ac:dyDescent="0.25">
      <c r="A1279" s="20" t="str">
        <f>VLOOKUP('Customer Names'!A1279,'Customer Names'!A1279:A3614,1,FALSE)</f>
        <v>Id1278</v>
      </c>
      <c r="B1279" s="20" t="str">
        <f>VLOOKUP(Table6[[#This Row],[NAME]],Table6[NAME],1,FALSE)</f>
        <v>Jana L</v>
      </c>
      <c r="C1279" s="11">
        <f>VLOOKUP(Table4[[#This Row],[BMI]],Table4[BMI],1,FALSE)</f>
        <v>34.32</v>
      </c>
      <c r="D1279" s="11">
        <f>VLOOKUP(Table4[[#This Row],[HBA1C]],Table4[HBA1C],1,FALSE)</f>
        <v>5.7</v>
      </c>
      <c r="E1279" s="11" t="str">
        <f>VLOOKUP(Table4[[#This Row],[Any Transplants]],Table4[Any Transplants],1,FALSE)</f>
        <v>No</v>
      </c>
      <c r="F1279" s="11" t="str">
        <f>VLOOKUP(Table4[[#This Row],[Cancer history]],Table4[Cancer history],1,FALSE)</f>
        <v>Yes</v>
      </c>
      <c r="G1279" s="11" t="str">
        <f>VLOOKUP(Table4[[#This Row],[Smoker2]],Table4[Smoker2],1,FALSE)</f>
        <v>NO</v>
      </c>
      <c r="H1279" s="11" t="str">
        <f>VLOOKUP(Table4[[#This Row],[Heart Issues]],Table4[Heart Issues],1,FALSE)</f>
        <v>yes</v>
      </c>
      <c r="I1279" s="11">
        <f>VLOOKUP(Table4[[#This Row],[Number of Major Surgeries]],Table4[Number of Major Surgeries],1,FALSE)</f>
        <v>1</v>
      </c>
      <c r="J1279" s="11" t="str">
        <f>VLOOKUP('Medical Examinations'!M1279,'Medical Examinations'!M1279:M3613,1,FALSE)</f>
        <v>obesity</v>
      </c>
      <c r="K1279" s="11" t="str">
        <f>VLOOKUP('Medical Examinations'!N1279,'Medical Examinations'!N1279:N3613,1,FALSE)</f>
        <v>prediabetes</v>
      </c>
      <c r="L1279" s="11" t="str">
        <f>VLOOKUP(Table3[[#This Row],[date of birth]],Table3[date of birth],1,FALSE)</f>
        <v>20-Jul-1966</v>
      </c>
      <c r="M1279" s="11">
        <f>VLOOKUP(Table3[[#This Row],[age]],Table3[age],1,FALSE)</f>
        <v>56</v>
      </c>
      <c r="N1279" s="65">
        <f>VLOOKUP(Table3[[#This Row],[charges2]],Table3[charges2],1,FALSE)</f>
        <v>10601.41</v>
      </c>
      <c r="O1279" s="11" t="str">
        <f>VLOOKUP(Table3[[#This Row],[HOSPITAL TIER2]],Table3[HOSPITAL TIER2],1,FALSE)</f>
        <v>tier - 3</v>
      </c>
      <c r="P1279" s="11" t="str">
        <f>VLOOKUP(Table3[[#This Row],[city tier2]],Table3[city tier2],1,FALSE)</f>
        <v>tier - 2</v>
      </c>
      <c r="Q1279" s="11" t="str">
        <f>VLOOKUP(Table3[[#This Row],[state id2]],Table3[state id2],1,FALSE)</f>
        <v>R1011</v>
      </c>
      <c r="R1279" s="11">
        <f t="shared" si="38"/>
        <v>7.9680244023746182E-4</v>
      </c>
      <c r="S1279" s="11">
        <f t="shared" si="39"/>
        <v>7.576252058280708E-2</v>
      </c>
    </row>
    <row r="1280" spans="1:19" x14ac:dyDescent="0.25">
      <c r="A1280" s="20" t="str">
        <f>VLOOKUP('Customer Names'!A1280,'Customer Names'!A1280:A3615,1,FALSE)</f>
        <v>Id1279</v>
      </c>
      <c r="B1280" s="20" t="str">
        <f>VLOOKUP(Table6[[#This Row],[NAME]],Table6[NAME],1,FALSE)</f>
        <v>Laura</v>
      </c>
      <c r="C1280" s="11">
        <f>VLOOKUP(Table4[[#This Row],[BMI]],Table4[BMI],1,FALSE)</f>
        <v>23.87</v>
      </c>
      <c r="D1280" s="11">
        <f>VLOOKUP(Table4[[#This Row],[HBA1C]],Table4[HBA1C],1,FALSE)</f>
        <v>4.7699999999999996</v>
      </c>
      <c r="E1280" s="11" t="str">
        <f>VLOOKUP(Table4[[#This Row],[Any Transplants]],Table4[Any Transplants],1,FALSE)</f>
        <v>No</v>
      </c>
      <c r="F1280" s="11" t="str">
        <f>VLOOKUP(Table4[[#This Row],[Cancer history]],Table4[Cancer history],1,FALSE)</f>
        <v>Yes</v>
      </c>
      <c r="G1280" s="11" t="str">
        <f>VLOOKUP(Table4[[#This Row],[Smoker2]],Table4[Smoker2],1,FALSE)</f>
        <v>NO</v>
      </c>
      <c r="H1280" s="11" t="str">
        <f>VLOOKUP(Table4[[#This Row],[Heart Issues]],Table4[Heart Issues],1,FALSE)</f>
        <v>yes</v>
      </c>
      <c r="I1280" s="11">
        <f>VLOOKUP(Table4[[#This Row],[Number of Major Surgeries]],Table4[Number of Major Surgeries],1,FALSE)</f>
        <v>1</v>
      </c>
      <c r="J1280" s="11" t="str">
        <f>VLOOKUP('Medical Examinations'!M1280,'Medical Examinations'!M1280:M3614,1,FALSE)</f>
        <v>normal weight</v>
      </c>
      <c r="K1280" s="11" t="str">
        <f>VLOOKUP('Medical Examinations'!N1280,'Medical Examinations'!N1280:N3614,1,FALSE)</f>
        <v>normal</v>
      </c>
      <c r="L1280" s="11" t="str">
        <f>VLOOKUP(Table3[[#This Row],[date of birth]],Table3[date of birth],1,FALSE)</f>
        <v>23-Jun-1967</v>
      </c>
      <c r="M1280" s="11">
        <f>VLOOKUP(Table3[[#This Row],[age]],Table3[age],1,FALSE)</f>
        <v>55</v>
      </c>
      <c r="N1280" s="65">
        <f>VLOOKUP(Table3[[#This Row],[charges2]],Table3[charges2],1,FALSE)</f>
        <v>10601.63</v>
      </c>
      <c r="O1280" s="11" t="str">
        <f>VLOOKUP(Table3[[#This Row],[HOSPITAL TIER2]],Table3[HOSPITAL TIER2],1,FALSE)</f>
        <v>tier - 3</v>
      </c>
      <c r="P1280" s="11" t="str">
        <f>VLOOKUP(Table3[[#This Row],[city tier2]],Table3[city tier2],1,FALSE)</f>
        <v>tier - 2</v>
      </c>
      <c r="Q1280" s="11" t="str">
        <f>VLOOKUP(Table3[[#This Row],[state id2]],Table3[state id2],1,FALSE)</f>
        <v>R1012</v>
      </c>
      <c r="R1280" s="11">
        <f t="shared" si="38"/>
        <v>6.642199674946654E-5</v>
      </c>
      <c r="S1280" s="11">
        <f t="shared" si="39"/>
        <v>7.5933203864645887E-2</v>
      </c>
    </row>
    <row r="1281" spans="1:19" x14ac:dyDescent="0.25">
      <c r="A1281" s="20" t="str">
        <f>VLOOKUP('Customer Names'!A1281,'Customer Names'!A1281:A3616,1,FALSE)</f>
        <v>Id1280</v>
      </c>
      <c r="B1281" s="20" t="str">
        <f>VLOOKUP(Table6[[#This Row],[NAME]],Table6[NAME],1,FALSE)</f>
        <v>Torrey C III</v>
      </c>
      <c r="C1281" s="11">
        <f>VLOOKUP(Table4[[#This Row],[BMI]],Table4[BMI],1,FALSE)</f>
        <v>30.15</v>
      </c>
      <c r="D1281" s="11">
        <f>VLOOKUP(Table4[[#This Row],[HBA1C]],Table4[HBA1C],1,FALSE)</f>
        <v>4.25</v>
      </c>
      <c r="E1281" s="11" t="str">
        <f>VLOOKUP(Table4[[#This Row],[Any Transplants]],Table4[Any Transplants],1,FALSE)</f>
        <v>No</v>
      </c>
      <c r="F1281" s="11" t="str">
        <f>VLOOKUP(Table4[[#This Row],[Cancer history]],Table4[Cancer history],1,FALSE)</f>
        <v>No</v>
      </c>
      <c r="G1281" s="11" t="str">
        <f>VLOOKUP(Table4[[#This Row],[Smoker2]],Table4[Smoker2],1,FALSE)</f>
        <v>NO</v>
      </c>
      <c r="H1281" s="11" t="str">
        <f>VLOOKUP(Table4[[#This Row],[Heart Issues]],Table4[Heart Issues],1,FALSE)</f>
        <v>No</v>
      </c>
      <c r="I1281" s="11">
        <f>VLOOKUP(Table4[[#This Row],[Number of Major Surgeries]],Table4[Number of Major Surgeries],1,FALSE)</f>
        <v>1</v>
      </c>
      <c r="J1281" s="11" t="str">
        <f>VLOOKUP('Medical Examinations'!M1281,'Medical Examinations'!M1281:M3615,1,FALSE)</f>
        <v>obesity</v>
      </c>
      <c r="K1281" s="11" t="str">
        <f>VLOOKUP('Medical Examinations'!N1281,'Medical Examinations'!N1281:N3615,1,FALSE)</f>
        <v>normal</v>
      </c>
      <c r="L1281" s="11" t="str">
        <f>VLOOKUP(Table3[[#This Row],[date of birth]],Table3[date of birth],1,FALSE)</f>
        <v>2-Jul-1966</v>
      </c>
      <c r="M1281" s="11">
        <f>VLOOKUP(Table3[[#This Row],[age]],Table3[age],1,FALSE)</f>
        <v>56</v>
      </c>
      <c r="N1281" s="65">
        <f>VLOOKUP(Table3[[#This Row],[charges2]],Table3[charges2],1,FALSE)</f>
        <v>10602.39</v>
      </c>
      <c r="O1281" s="11" t="str">
        <f>VLOOKUP(Table3[[#This Row],[HOSPITAL TIER2]],Table3[HOSPITAL TIER2],1,FALSE)</f>
        <v>tier - 3</v>
      </c>
      <c r="P1281" s="11" t="str">
        <f>VLOOKUP(Table3[[#This Row],[city tier2]],Table3[city tier2],1,FALSE)</f>
        <v>tier - 3</v>
      </c>
      <c r="Q1281" s="11" t="str">
        <f>VLOOKUP(Table3[[#This Row],[state id2]],Table3[state id2],1,FALSE)</f>
        <v>R1011</v>
      </c>
      <c r="R1281" s="11">
        <f t="shared" si="38"/>
        <v>4.238040388009264E-4</v>
      </c>
      <c r="S1281" s="11">
        <f t="shared" si="39"/>
        <v>7.6448392177656435E-2</v>
      </c>
    </row>
    <row r="1282" spans="1:19" x14ac:dyDescent="0.25">
      <c r="A1282" s="20" t="str">
        <f>VLOOKUP('Customer Names'!A1282,'Customer Names'!A1282:A3617,1,FALSE)</f>
        <v>Id1281</v>
      </c>
      <c r="B1282" s="20" t="str">
        <f>VLOOKUP(Table6[[#This Row],[NAME]],Table6[NAME],1,FALSE)</f>
        <v>Paul</v>
      </c>
      <c r="C1282" s="11">
        <f>VLOOKUP(Table4[[#This Row],[BMI]],Table4[BMI],1,FALSE)</f>
        <v>26.36</v>
      </c>
      <c r="D1282" s="11">
        <f>VLOOKUP(Table4[[#This Row],[HBA1C]],Table4[HBA1C],1,FALSE)</f>
        <v>5.52</v>
      </c>
      <c r="E1282" s="11" t="str">
        <f>VLOOKUP(Table4[[#This Row],[Any Transplants]],Table4[Any Transplants],1,FALSE)</f>
        <v>No</v>
      </c>
      <c r="F1282" s="11" t="str">
        <f>VLOOKUP(Table4[[#This Row],[Cancer history]],Table4[Cancer history],1,FALSE)</f>
        <v>No</v>
      </c>
      <c r="G1282" s="11" t="str">
        <f>VLOOKUP(Table4[[#This Row],[Smoker2]],Table4[Smoker2],1,FALSE)</f>
        <v>NO</v>
      </c>
      <c r="H1282" s="11" t="str">
        <f>VLOOKUP(Table4[[#This Row],[Heart Issues]],Table4[Heart Issues],1,FALSE)</f>
        <v>No</v>
      </c>
      <c r="I1282" s="11">
        <f>VLOOKUP(Table4[[#This Row],[Number of Major Surgeries]],Table4[Number of Major Surgeries],1,FALSE)</f>
        <v>0</v>
      </c>
      <c r="J1282" s="11" t="str">
        <f>VLOOKUP('Medical Examinations'!M1282,'Medical Examinations'!M1282:M3616,1,FALSE)</f>
        <v>over weight</v>
      </c>
      <c r="K1282" s="11" t="str">
        <f>VLOOKUP('Medical Examinations'!N1282,'Medical Examinations'!N1282:N3616,1,FALSE)</f>
        <v>normal</v>
      </c>
      <c r="L1282" s="11" t="str">
        <f>VLOOKUP(Table3[[#This Row],[date of birth]],Table3[date of birth],1,FALSE)</f>
        <v>27-Jun-1965</v>
      </c>
      <c r="M1282" s="11">
        <f>VLOOKUP(Table3[[#This Row],[age]],Table3[age],1,FALSE)</f>
        <v>57</v>
      </c>
      <c r="N1282" s="65">
        <f>VLOOKUP(Table3[[#This Row],[charges2]],Table3[charges2],1,FALSE)</f>
        <v>10608.67</v>
      </c>
      <c r="O1282" s="11" t="str">
        <f>VLOOKUP(Table3[[#This Row],[HOSPITAL TIER2]],Table3[HOSPITAL TIER2],1,FALSE)</f>
        <v>tier - 3</v>
      </c>
      <c r="P1282" s="11" t="str">
        <f>VLOOKUP(Table3[[#This Row],[city tier2]],Table3[city tier2],1,FALSE)</f>
        <v>tier - 3</v>
      </c>
      <c r="Q1282" s="11" t="str">
        <f>VLOOKUP(Table3[[#This Row],[state id2]],Table3[state id2],1,FALSE)</f>
        <v>R1012</v>
      </c>
      <c r="R1282" s="11">
        <f t="shared" si="38"/>
        <v>1.4023495786257538E-4</v>
      </c>
      <c r="S1282" s="11">
        <f t="shared" si="39"/>
        <v>7.7244916834499897E-2</v>
      </c>
    </row>
    <row r="1283" spans="1:19" x14ac:dyDescent="0.25">
      <c r="A1283" s="20" t="str">
        <f>VLOOKUP('Customer Names'!A1283,'Customer Names'!A1283:A3618,1,FALSE)</f>
        <v>Id1282</v>
      </c>
      <c r="B1283" s="20" t="str">
        <f>VLOOKUP(Table6[[#This Row],[NAME]],Table6[NAME],1,FALSE)</f>
        <v>Jennifer D.</v>
      </c>
      <c r="C1283" s="11">
        <f>VLOOKUP(Table4[[#This Row],[BMI]],Table4[BMI],1,FALSE)</f>
        <v>45.32</v>
      </c>
      <c r="D1283" s="11">
        <f>VLOOKUP(Table4[[#This Row],[HBA1C]],Table4[HBA1C],1,FALSE)</f>
        <v>6.53</v>
      </c>
      <c r="E1283" s="11" t="str">
        <f>VLOOKUP(Table4[[#This Row],[Any Transplants]],Table4[Any Transplants],1,FALSE)</f>
        <v>No</v>
      </c>
      <c r="F1283" s="11" t="str">
        <f>VLOOKUP(Table4[[#This Row],[Cancer history]],Table4[Cancer history],1,FALSE)</f>
        <v>No</v>
      </c>
      <c r="G1283" s="11" t="str">
        <f>VLOOKUP(Table4[[#This Row],[Smoker2]],Table4[Smoker2],1,FALSE)</f>
        <v>NO</v>
      </c>
      <c r="H1283" s="11" t="str">
        <f>VLOOKUP(Table4[[#This Row],[Heart Issues]],Table4[Heart Issues],1,FALSE)</f>
        <v>yes</v>
      </c>
      <c r="I1283" s="11">
        <f>VLOOKUP(Table4[[#This Row],[Number of Major Surgeries]],Table4[Number of Major Surgeries],1,FALSE)</f>
        <v>1</v>
      </c>
      <c r="J1283" s="11" t="str">
        <f>VLOOKUP('Medical Examinations'!M1283,'Medical Examinations'!M1283:M3617,1,FALSE)</f>
        <v>obesity</v>
      </c>
      <c r="K1283" s="11" t="str">
        <f>VLOOKUP('Medical Examinations'!N1283,'Medical Examinations'!N1283:N3617,1,FALSE)</f>
        <v>diabetes</v>
      </c>
      <c r="L1283" s="11" t="str">
        <f>VLOOKUP(Table3[[#This Row],[date of birth]],Table3[date of birth],1,FALSE)</f>
        <v>23-Jul-1992</v>
      </c>
      <c r="M1283" s="11">
        <f>VLOOKUP(Table3[[#This Row],[age]],Table3[age],1,FALSE)</f>
        <v>30</v>
      </c>
      <c r="N1283" s="65">
        <f>VLOOKUP(Table3[[#This Row],[charges2]],Table3[charges2],1,FALSE)</f>
        <v>10617.04</v>
      </c>
      <c r="O1283" s="11" t="str">
        <f>VLOOKUP(Table3[[#This Row],[HOSPITAL TIER2]],Table3[HOSPITAL TIER2],1,FALSE)</f>
        <v>tier - 3</v>
      </c>
      <c r="P1283" s="11" t="str">
        <f>VLOOKUP(Table3[[#This Row],[city tier2]],Table3[city tier2],1,FALSE)</f>
        <v>tier - 3</v>
      </c>
      <c r="Q1283" s="11" t="str">
        <f>VLOOKUP(Table3[[#This Row],[state id2]],Table3[state id2],1,FALSE)</f>
        <v>R1026</v>
      </c>
      <c r="R1283" s="11">
        <f t="shared" ref="R1283:R1346" si="40">CORREL(M1283:M3617,C1283:C3617)</f>
        <v>2.7602639636766711E-4</v>
      </c>
      <c r="S1283" s="11">
        <f t="shared" ref="S1283:S1346" si="41">CORREL(M1283:M3617,D1283:D3617)</f>
        <v>7.7518188027411977E-2</v>
      </c>
    </row>
    <row r="1284" spans="1:19" x14ac:dyDescent="0.25">
      <c r="A1284" s="20" t="str">
        <f>VLOOKUP('Customer Names'!A1284,'Customer Names'!A1284:A3619,1,FALSE)</f>
        <v>Id1283</v>
      </c>
      <c r="B1284" s="20" t="str">
        <f>VLOOKUP(Table6[[#This Row],[NAME]],Table6[NAME],1,FALSE)</f>
        <v>Erik</v>
      </c>
      <c r="C1284" s="11">
        <f>VLOOKUP(Table4[[#This Row],[BMI]],Table4[BMI],1,FALSE)</f>
        <v>31.93</v>
      </c>
      <c r="D1284" s="11">
        <f>VLOOKUP(Table4[[#This Row],[HBA1C]],Table4[HBA1C],1,FALSE)</f>
        <v>4.82</v>
      </c>
      <c r="E1284" s="11" t="str">
        <f>VLOOKUP(Table4[[#This Row],[Any Transplants]],Table4[Any Transplants],1,FALSE)</f>
        <v>No</v>
      </c>
      <c r="F1284" s="11" t="str">
        <f>VLOOKUP(Table4[[#This Row],[Cancer history]],Table4[Cancer history],1,FALSE)</f>
        <v>No</v>
      </c>
      <c r="G1284" s="11" t="str">
        <f>VLOOKUP(Table4[[#This Row],[Smoker2]],Table4[Smoker2],1,FALSE)</f>
        <v>NO</v>
      </c>
      <c r="H1284" s="11" t="str">
        <f>VLOOKUP(Table4[[#This Row],[Heart Issues]],Table4[Heart Issues],1,FALSE)</f>
        <v>yes</v>
      </c>
      <c r="I1284" s="11">
        <f>VLOOKUP(Table4[[#This Row],[Number of Major Surgeries]],Table4[Number of Major Surgeries],1,FALSE)</f>
        <v>1</v>
      </c>
      <c r="J1284" s="11" t="str">
        <f>VLOOKUP('Medical Examinations'!M1284,'Medical Examinations'!M1284:M3618,1,FALSE)</f>
        <v>obesity</v>
      </c>
      <c r="K1284" s="11" t="str">
        <f>VLOOKUP('Medical Examinations'!N1284,'Medical Examinations'!N1284:N3618,1,FALSE)</f>
        <v>normal</v>
      </c>
      <c r="L1284" s="11" t="str">
        <f>VLOOKUP(Table3[[#This Row],[date of birth]],Table3[date of birth],1,FALSE)</f>
        <v>6-Jul-1990</v>
      </c>
      <c r="M1284" s="11">
        <f>VLOOKUP(Table3[[#This Row],[age]],Table3[age],1,FALSE)</f>
        <v>32</v>
      </c>
      <c r="N1284" s="65">
        <f>VLOOKUP(Table3[[#This Row],[charges2]],Table3[charges2],1,FALSE)</f>
        <v>10620.26</v>
      </c>
      <c r="O1284" s="11" t="str">
        <f>VLOOKUP(Table3[[#This Row],[HOSPITAL TIER2]],Table3[HOSPITAL TIER2],1,FALSE)</f>
        <v>tier - 3</v>
      </c>
      <c r="P1284" s="11" t="str">
        <f>VLOOKUP(Table3[[#This Row],[city tier2]],Table3[city tier2],1,FALSE)</f>
        <v>tier - 3</v>
      </c>
      <c r="Q1284" s="11" t="str">
        <f>VLOOKUP(Table3[[#This Row],[state id2]],Table3[state id2],1,FALSE)</f>
        <v>R1012</v>
      </c>
      <c r="R1284" s="11">
        <f t="shared" si="40"/>
        <v>2.8003364244218901E-3</v>
      </c>
      <c r="S1284" s="11">
        <f t="shared" si="41"/>
        <v>7.782052709325013E-2</v>
      </c>
    </row>
    <row r="1285" spans="1:19" x14ac:dyDescent="0.25">
      <c r="A1285" s="20" t="str">
        <f>VLOOKUP('Customer Names'!A1285,'Customer Names'!A1285:A3620,1,FALSE)</f>
        <v>Id1284</v>
      </c>
      <c r="B1285" s="20" t="str">
        <f>VLOOKUP(Table6[[#This Row],[NAME]],Table6[NAME],1,FALSE)</f>
        <v>Lana J</v>
      </c>
      <c r="C1285" s="11">
        <f>VLOOKUP(Table4[[#This Row],[BMI]],Table4[BMI],1,FALSE)</f>
        <v>36</v>
      </c>
      <c r="D1285" s="11">
        <f>VLOOKUP(Table4[[#This Row],[HBA1C]],Table4[HBA1C],1,FALSE)</f>
        <v>11.94</v>
      </c>
      <c r="E1285" s="11" t="str">
        <f>VLOOKUP(Table4[[#This Row],[Any Transplants]],Table4[Any Transplants],1,FALSE)</f>
        <v>No</v>
      </c>
      <c r="F1285" s="11" t="str">
        <f>VLOOKUP(Table4[[#This Row],[Cancer history]],Table4[Cancer history],1,FALSE)</f>
        <v>No</v>
      </c>
      <c r="G1285" s="11" t="str">
        <f>VLOOKUP(Table4[[#This Row],[Smoker2]],Table4[Smoker2],1,FALSE)</f>
        <v>NO</v>
      </c>
      <c r="H1285" s="11" t="str">
        <f>VLOOKUP(Table4[[#This Row],[Heart Issues]],Table4[Heart Issues],1,FALSE)</f>
        <v>yes</v>
      </c>
      <c r="I1285" s="11">
        <f>VLOOKUP(Table4[[#This Row],[Number of Major Surgeries]],Table4[Number of Major Surgeries],1,FALSE)</f>
        <v>1</v>
      </c>
      <c r="J1285" s="11" t="str">
        <f>VLOOKUP('Medical Examinations'!M1285,'Medical Examinations'!M1285:M3619,1,FALSE)</f>
        <v>obesity</v>
      </c>
      <c r="K1285" s="11" t="str">
        <f>VLOOKUP('Medical Examinations'!N1285,'Medical Examinations'!N1285:N3619,1,FALSE)</f>
        <v>diabetes</v>
      </c>
      <c r="L1285" s="11" t="str">
        <f>VLOOKUP(Table3[[#This Row],[date of birth]],Table3[date of birth],1,FALSE)</f>
        <v>8-Aug-1964</v>
      </c>
      <c r="M1285" s="11">
        <f>VLOOKUP(Table3[[#This Row],[age]],Table3[age],1,FALSE)</f>
        <v>58</v>
      </c>
      <c r="N1285" s="65">
        <f>VLOOKUP(Table3[[#This Row],[charges2]],Table3[charges2],1,FALSE)</f>
        <v>10627.81</v>
      </c>
      <c r="O1285" s="11" t="str">
        <f>VLOOKUP(Table3[[#This Row],[HOSPITAL TIER2]],Table3[HOSPITAL TIER2],1,FALSE)</f>
        <v>tier - 3</v>
      </c>
      <c r="P1285" s="11" t="str">
        <f>VLOOKUP(Table3[[#This Row],[city tier2]],Table3[city tier2],1,FALSE)</f>
        <v>tier - 3</v>
      </c>
      <c r="Q1285" s="11" t="str">
        <f>VLOOKUP(Table3[[#This Row],[state id2]],Table3[state id2],1,FALSE)</f>
        <v>R1013</v>
      </c>
      <c r="R1285" s="11">
        <f t="shared" si="40"/>
        <v>3.3456970068664314E-3</v>
      </c>
      <c r="S1285" s="11">
        <f t="shared" si="41"/>
        <v>7.729394177997452E-2</v>
      </c>
    </row>
    <row r="1286" spans="1:19" x14ac:dyDescent="0.25">
      <c r="A1286" s="20" t="str">
        <f>VLOOKUP('Customer Names'!A1286,'Customer Names'!A1286:A3621,1,FALSE)</f>
        <v>Id1285</v>
      </c>
      <c r="B1286" s="20" t="str">
        <f>VLOOKUP(Table6[[#This Row],[NAME]],Table6[NAME],1,FALSE)</f>
        <v>Rebecca E</v>
      </c>
      <c r="C1286" s="11">
        <f>VLOOKUP(Table4[[#This Row],[BMI]],Table4[BMI],1,FALSE)</f>
        <v>32</v>
      </c>
      <c r="D1286" s="11">
        <f>VLOOKUP(Table4[[#This Row],[HBA1C]],Table4[HBA1C],1,FALSE)</f>
        <v>7.85</v>
      </c>
      <c r="E1286" s="11" t="str">
        <f>VLOOKUP(Table4[[#This Row],[Any Transplants]],Table4[Any Transplants],1,FALSE)</f>
        <v>No</v>
      </c>
      <c r="F1286" s="11" t="str">
        <f>VLOOKUP(Table4[[#This Row],[Cancer history]],Table4[Cancer history],1,FALSE)</f>
        <v>No</v>
      </c>
      <c r="G1286" s="11" t="str">
        <f>VLOOKUP(Table4[[#This Row],[Smoker2]],Table4[Smoker2],1,FALSE)</f>
        <v>NO</v>
      </c>
      <c r="H1286" s="11" t="str">
        <f>VLOOKUP(Table4[[#This Row],[Heart Issues]],Table4[Heart Issues],1,FALSE)</f>
        <v>yes</v>
      </c>
      <c r="I1286" s="11">
        <f>VLOOKUP(Table4[[#This Row],[Number of Major Surgeries]],Table4[Number of Major Surgeries],1,FALSE)</f>
        <v>1</v>
      </c>
      <c r="J1286" s="11" t="str">
        <f>VLOOKUP('Medical Examinations'!M1286,'Medical Examinations'!M1286:M3620,1,FALSE)</f>
        <v>obesity</v>
      </c>
      <c r="K1286" s="11" t="str">
        <f>VLOOKUP('Medical Examinations'!N1286,'Medical Examinations'!N1286:N3620,1,FALSE)</f>
        <v>diabetes</v>
      </c>
      <c r="L1286" s="11" t="str">
        <f>VLOOKUP(Table3[[#This Row],[date of birth]],Table3[date of birth],1,FALSE)</f>
        <v>22-Nov-1976</v>
      </c>
      <c r="M1286" s="11">
        <f>VLOOKUP(Table3[[#This Row],[age]],Table3[age],1,FALSE)</f>
        <v>46</v>
      </c>
      <c r="N1286" s="65">
        <f>VLOOKUP(Table3[[#This Row],[charges2]],Table3[charges2],1,FALSE)</f>
        <v>10665.44</v>
      </c>
      <c r="O1286" s="11" t="str">
        <f>VLOOKUP(Table3[[#This Row],[HOSPITAL TIER2]],Table3[HOSPITAL TIER2],1,FALSE)</f>
        <v>tier - 3</v>
      </c>
      <c r="P1286" s="11" t="str">
        <f>VLOOKUP(Table3[[#This Row],[city tier2]],Table3[city tier2],1,FALSE)</f>
        <v>tier - 2</v>
      </c>
      <c r="Q1286" s="11" t="str">
        <f>VLOOKUP(Table3[[#This Row],[state id2]],Table3[state id2],1,FALSE)</f>
        <v>R1021</v>
      </c>
      <c r="R1286" s="11">
        <f t="shared" si="40"/>
        <v>2.2640743663322254E-3</v>
      </c>
      <c r="S1286" s="11">
        <f t="shared" si="41"/>
        <v>7.4805181909443172E-2</v>
      </c>
    </row>
    <row r="1287" spans="1:19" x14ac:dyDescent="0.25">
      <c r="A1287" s="20" t="str">
        <f>VLOOKUP('Customer Names'!A1287,'Customer Names'!A1287:A3622,1,FALSE)</f>
        <v>Id1286</v>
      </c>
      <c r="B1287" s="20" t="str">
        <f>VLOOKUP(Table6[[#This Row],[NAME]],Table6[NAME],1,FALSE)</f>
        <v>Katie M.</v>
      </c>
      <c r="C1287" s="11">
        <f>VLOOKUP(Table4[[#This Row],[BMI]],Table4[BMI],1,FALSE)</f>
        <v>29.37</v>
      </c>
      <c r="D1287" s="11">
        <f>VLOOKUP(Table4[[#This Row],[HBA1C]],Table4[HBA1C],1,FALSE)</f>
        <v>8.01</v>
      </c>
      <c r="E1287" s="11" t="str">
        <f>VLOOKUP(Table4[[#This Row],[Any Transplants]],Table4[Any Transplants],1,FALSE)</f>
        <v>No</v>
      </c>
      <c r="F1287" s="11" t="str">
        <f>VLOOKUP(Table4[[#This Row],[Cancer history]],Table4[Cancer history],1,FALSE)</f>
        <v>No</v>
      </c>
      <c r="G1287" s="11" t="str">
        <f>VLOOKUP(Table4[[#This Row],[Smoker2]],Table4[Smoker2],1,FALSE)</f>
        <v>NO</v>
      </c>
      <c r="H1287" s="11" t="str">
        <f>VLOOKUP(Table4[[#This Row],[Heart Issues]],Table4[Heart Issues],1,FALSE)</f>
        <v>yes</v>
      </c>
      <c r="I1287" s="11">
        <f>VLOOKUP(Table4[[#This Row],[Number of Major Surgeries]],Table4[Number of Major Surgeries],1,FALSE)</f>
        <v>1</v>
      </c>
      <c r="J1287" s="11" t="str">
        <f>VLOOKUP('Medical Examinations'!M1287,'Medical Examinations'!M1287:M3621,1,FALSE)</f>
        <v>over weight</v>
      </c>
      <c r="K1287" s="11" t="str">
        <f>VLOOKUP('Medical Examinations'!N1287,'Medical Examinations'!N1287:N3621,1,FALSE)</f>
        <v>diabetes</v>
      </c>
      <c r="L1287" s="11" t="str">
        <f>VLOOKUP(Table3[[#This Row],[date of birth]],Table3[date of birth],1,FALSE)</f>
        <v>7-Sep-1962</v>
      </c>
      <c r="M1287" s="11">
        <f>VLOOKUP(Table3[[#This Row],[age]],Table3[age],1,FALSE)</f>
        <v>60</v>
      </c>
      <c r="N1287" s="65">
        <f>VLOOKUP(Table3[[#This Row],[charges2]],Table3[charges2],1,FALSE)</f>
        <v>10676.83</v>
      </c>
      <c r="O1287" s="11" t="str">
        <f>VLOOKUP(Table3[[#This Row],[HOSPITAL TIER2]],Table3[HOSPITAL TIER2],1,FALSE)</f>
        <v>tier - 3</v>
      </c>
      <c r="P1287" s="11" t="str">
        <f>VLOOKUP(Table3[[#This Row],[city tier2]],Table3[city tier2],1,FALSE)</f>
        <v>tier - 3</v>
      </c>
      <c r="Q1287" s="11" t="str">
        <f>VLOOKUP(Table3[[#This Row],[state id2]],Table3[state id2],1,FALSE)</f>
        <v>R1013</v>
      </c>
      <c r="R1287" s="11">
        <f t="shared" si="40"/>
        <v>2.2099311944371505E-3</v>
      </c>
      <c r="S1287" s="11">
        <f t="shared" si="41"/>
        <v>7.4752994467739114E-2</v>
      </c>
    </row>
    <row r="1288" spans="1:19" x14ac:dyDescent="0.25">
      <c r="A1288" s="20" t="str">
        <f>VLOOKUP('Customer Names'!A1288,'Customer Names'!A1288:A3623,1,FALSE)</f>
        <v>Id1287</v>
      </c>
      <c r="B1288" s="20" t="str">
        <f>VLOOKUP(Table6[[#This Row],[NAME]],Table6[NAME],1,FALSE)</f>
        <v>Elizabeth A.</v>
      </c>
      <c r="C1288" s="11">
        <f>VLOOKUP(Table4[[#This Row],[BMI]],Table4[BMI],1,FALSE)</f>
        <v>23.6</v>
      </c>
      <c r="D1288" s="11">
        <f>VLOOKUP(Table4[[#This Row],[HBA1C]],Table4[HBA1C],1,FALSE)</f>
        <v>7.4</v>
      </c>
      <c r="E1288" s="11" t="str">
        <f>VLOOKUP(Table4[[#This Row],[Any Transplants]],Table4[Any Transplants],1,FALSE)</f>
        <v>No</v>
      </c>
      <c r="F1288" s="11" t="str">
        <f>VLOOKUP(Table4[[#This Row],[Cancer history]],Table4[Cancer history],1,FALSE)</f>
        <v>No</v>
      </c>
      <c r="G1288" s="11" t="str">
        <f>VLOOKUP(Table4[[#This Row],[Smoker2]],Table4[Smoker2],1,FALSE)</f>
        <v>NO</v>
      </c>
      <c r="H1288" s="11" t="str">
        <f>VLOOKUP(Table4[[#This Row],[Heart Issues]],Table4[Heart Issues],1,FALSE)</f>
        <v>yes</v>
      </c>
      <c r="I1288" s="11">
        <f>VLOOKUP(Table4[[#This Row],[Number of Major Surgeries]],Table4[Number of Major Surgeries],1,FALSE)</f>
        <v>1</v>
      </c>
      <c r="J1288" s="11" t="str">
        <f>VLOOKUP('Medical Examinations'!M1288,'Medical Examinations'!M1288:M3622,1,FALSE)</f>
        <v>normal weight</v>
      </c>
      <c r="K1288" s="11" t="str">
        <f>VLOOKUP('Medical Examinations'!N1288,'Medical Examinations'!N1288:N3622,1,FALSE)</f>
        <v>diabetes</v>
      </c>
      <c r="L1288" s="11" t="str">
        <f>VLOOKUP(Table3[[#This Row],[date of birth]],Table3[date of birth],1,FALSE)</f>
        <v>2-Aug-1977</v>
      </c>
      <c r="M1288" s="11">
        <f>VLOOKUP(Table3[[#This Row],[age]],Table3[age],1,FALSE)</f>
        <v>45</v>
      </c>
      <c r="N1288" s="65">
        <f>VLOOKUP(Table3[[#This Row],[charges2]],Table3[charges2],1,FALSE)</f>
        <v>10690.11</v>
      </c>
      <c r="O1288" s="11" t="str">
        <f>VLOOKUP(Table3[[#This Row],[HOSPITAL TIER2]],Table3[HOSPITAL TIER2],1,FALSE)</f>
        <v>tier - 3</v>
      </c>
      <c r="P1288" s="11" t="str">
        <f>VLOOKUP(Table3[[#This Row],[city tier2]],Table3[city tier2],1,FALSE)</f>
        <v>tier - 2</v>
      </c>
      <c r="Q1288" s="11" t="str">
        <f>VLOOKUP(Table3[[#This Row],[state id2]],Table3[state id2],1,FALSE)</f>
        <v>R1021</v>
      </c>
      <c r="R1288" s="11">
        <f t="shared" si="40"/>
        <v>1.9336776365093803E-3</v>
      </c>
      <c r="S1288" s="11">
        <f t="shared" si="41"/>
        <v>7.3736233496184189E-2</v>
      </c>
    </row>
    <row r="1289" spans="1:19" x14ac:dyDescent="0.25">
      <c r="A1289" s="20" t="str">
        <f>VLOOKUP('Customer Names'!A1289,'Customer Names'!A1289:A3624,1,FALSE)</f>
        <v>Id1288</v>
      </c>
      <c r="B1289" s="20" t="str">
        <f>VLOOKUP(Table6[[#This Row],[NAME]],Table6[NAME],1,FALSE)</f>
        <v>Sarah</v>
      </c>
      <c r="C1289" s="11">
        <f>VLOOKUP(Table4[[#This Row],[BMI]],Table4[BMI],1,FALSE)</f>
        <v>33.155000000000001</v>
      </c>
      <c r="D1289" s="11">
        <f>VLOOKUP(Table4[[#This Row],[HBA1C]],Table4[HBA1C],1,FALSE)</f>
        <v>8.3800000000000008</v>
      </c>
      <c r="E1289" s="11" t="str">
        <f>VLOOKUP(Table4[[#This Row],[Any Transplants]],Table4[Any Transplants],1,FALSE)</f>
        <v>No</v>
      </c>
      <c r="F1289" s="11" t="str">
        <f>VLOOKUP(Table4[[#This Row],[Cancer history]],Table4[Cancer history],1,FALSE)</f>
        <v>No</v>
      </c>
      <c r="G1289" s="11" t="str">
        <f>VLOOKUP(Table4[[#This Row],[Smoker2]],Table4[Smoker2],1,FALSE)</f>
        <v>NO</v>
      </c>
      <c r="H1289" s="11" t="str">
        <f>VLOOKUP(Table4[[#This Row],[Heart Issues]],Table4[Heart Issues],1,FALSE)</f>
        <v>yes</v>
      </c>
      <c r="I1289" s="11">
        <f>VLOOKUP(Table4[[#This Row],[Number of Major Surgeries]],Table4[Number of Major Surgeries],1,FALSE)</f>
        <v>0</v>
      </c>
      <c r="J1289" s="11" t="str">
        <f>VLOOKUP('Medical Examinations'!M1289,'Medical Examinations'!M1289:M3623,1,FALSE)</f>
        <v>obesity</v>
      </c>
      <c r="K1289" s="11" t="str">
        <f>VLOOKUP('Medical Examinations'!N1289,'Medical Examinations'!N1289:N3623,1,FALSE)</f>
        <v>diabetes</v>
      </c>
      <c r="L1289" s="11" t="str">
        <f>VLOOKUP(Table3[[#This Row],[date of birth]],Table3[date of birth],1,FALSE)</f>
        <v>30-Sep-1976</v>
      </c>
      <c r="M1289" s="11">
        <f>VLOOKUP(Table3[[#This Row],[age]],Table3[age],1,FALSE)</f>
        <v>46</v>
      </c>
      <c r="N1289" s="65">
        <f>VLOOKUP(Table3[[#This Row],[charges2]],Table3[charges2],1,FALSE)</f>
        <v>10698.38</v>
      </c>
      <c r="O1289" s="11" t="str">
        <f>VLOOKUP(Table3[[#This Row],[HOSPITAL TIER2]],Table3[HOSPITAL TIER2],1,FALSE)</f>
        <v>tier - 3</v>
      </c>
      <c r="P1289" s="11" t="str">
        <f>VLOOKUP(Table3[[#This Row],[city tier2]],Table3[city tier2],1,FALSE)</f>
        <v>tier - 1</v>
      </c>
      <c r="Q1289" s="11" t="str">
        <f>VLOOKUP(Table3[[#This Row],[state id2]],Table3[state id2],1,FALSE)</f>
        <v>R1025</v>
      </c>
      <c r="R1289" s="11">
        <f t="shared" si="40"/>
        <v>1.9440287803241339E-3</v>
      </c>
      <c r="S1289" s="11">
        <f t="shared" si="41"/>
        <v>7.3739763764584701E-2</v>
      </c>
    </row>
    <row r="1290" spans="1:19" x14ac:dyDescent="0.25">
      <c r="A1290" s="20" t="str">
        <f>VLOOKUP('Customer Names'!A1290,'Customer Names'!A1290:A3625,1,FALSE)</f>
        <v>Id1289</v>
      </c>
      <c r="B1290" s="20" t="str">
        <f>VLOOKUP(Table6[[#This Row],[NAME]],Table6[NAME],1,FALSE)</f>
        <v>Annie J.</v>
      </c>
      <c r="C1290" s="11">
        <f>VLOOKUP(Table4[[#This Row],[BMI]],Table4[BMI],1,FALSE)</f>
        <v>24.32</v>
      </c>
      <c r="D1290" s="11">
        <f>VLOOKUP(Table4[[#This Row],[HBA1C]],Table4[HBA1C],1,FALSE)</f>
        <v>11.56</v>
      </c>
      <c r="E1290" s="11" t="str">
        <f>VLOOKUP(Table4[[#This Row],[Any Transplants]],Table4[Any Transplants],1,FALSE)</f>
        <v>No</v>
      </c>
      <c r="F1290" s="11" t="str">
        <f>VLOOKUP(Table4[[#This Row],[Cancer history]],Table4[Cancer history],1,FALSE)</f>
        <v>No</v>
      </c>
      <c r="G1290" s="11" t="str">
        <f>VLOOKUP(Table4[[#This Row],[Smoker2]],Table4[Smoker2],1,FALSE)</f>
        <v>NO</v>
      </c>
      <c r="H1290" s="11" t="str">
        <f>VLOOKUP(Table4[[#This Row],[Heart Issues]],Table4[Heart Issues],1,FALSE)</f>
        <v>yes</v>
      </c>
      <c r="I1290" s="11">
        <f>VLOOKUP(Table4[[#This Row],[Number of Major Surgeries]],Table4[Number of Major Surgeries],1,FALSE)</f>
        <v>1</v>
      </c>
      <c r="J1290" s="11" t="str">
        <f>VLOOKUP('Medical Examinations'!M1290,'Medical Examinations'!M1290:M3624,1,FALSE)</f>
        <v>normal weight</v>
      </c>
      <c r="K1290" s="11" t="str">
        <f>VLOOKUP('Medical Examinations'!N1290,'Medical Examinations'!N1290:N3624,1,FALSE)</f>
        <v>diabetes</v>
      </c>
      <c r="L1290" s="11" t="str">
        <f>VLOOKUP(Table3[[#This Row],[date of birth]],Table3[date of birth],1,FALSE)</f>
        <v>24-Oct-1972</v>
      </c>
      <c r="M1290" s="11">
        <f>VLOOKUP(Table3[[#This Row],[age]],Table3[age],1,FALSE)</f>
        <v>50</v>
      </c>
      <c r="N1290" s="65">
        <f>VLOOKUP(Table3[[#This Row],[charges2]],Table3[charges2],1,FALSE)</f>
        <v>10702.64</v>
      </c>
      <c r="O1290" s="11" t="str">
        <f>VLOOKUP(Table3[[#This Row],[HOSPITAL TIER2]],Table3[HOSPITAL TIER2],1,FALSE)</f>
        <v>tier - 3</v>
      </c>
      <c r="P1290" s="11" t="str">
        <f>VLOOKUP(Table3[[#This Row],[city tier2]],Table3[city tier2],1,FALSE)</f>
        <v>tier - 3</v>
      </c>
      <c r="Q1290" s="11" t="str">
        <f>VLOOKUP(Table3[[#This Row],[state id2]],Table3[state id2],1,FALSE)</f>
        <v>R1013</v>
      </c>
      <c r="R1290" s="11">
        <f t="shared" si="40"/>
        <v>1.8750881768259053E-3</v>
      </c>
      <c r="S1290" s="11">
        <f t="shared" si="41"/>
        <v>7.3681489191412319E-2</v>
      </c>
    </row>
    <row r="1291" spans="1:19" x14ac:dyDescent="0.25">
      <c r="A1291" s="20" t="str">
        <f>VLOOKUP('Customer Names'!A1291,'Customer Names'!A1291:A3626,1,FALSE)</f>
        <v>Id1290</v>
      </c>
      <c r="B1291" s="20" t="str">
        <f>VLOOKUP(Table6[[#This Row],[NAME]],Table6[NAME],1,FALSE)</f>
        <v>Annie</v>
      </c>
      <c r="C1291" s="11">
        <f>VLOOKUP(Table4[[#This Row],[BMI]],Table4[BMI],1,FALSE)</f>
        <v>36.299999999999997</v>
      </c>
      <c r="D1291" s="11">
        <f>VLOOKUP(Table4[[#This Row],[HBA1C]],Table4[HBA1C],1,FALSE)</f>
        <v>4.6100000000000003</v>
      </c>
      <c r="E1291" s="11" t="str">
        <f>VLOOKUP(Table4[[#This Row],[Any Transplants]],Table4[Any Transplants],1,FALSE)</f>
        <v>No</v>
      </c>
      <c r="F1291" s="11" t="str">
        <f>VLOOKUP(Table4[[#This Row],[Cancer history]],Table4[Cancer history],1,FALSE)</f>
        <v>No</v>
      </c>
      <c r="G1291" s="11" t="str">
        <f>VLOOKUP(Table4[[#This Row],[Smoker2]],Table4[Smoker2],1,FALSE)</f>
        <v>NO</v>
      </c>
      <c r="H1291" s="11" t="str">
        <f>VLOOKUP(Table4[[#This Row],[Heart Issues]],Table4[Heart Issues],1,FALSE)</f>
        <v>No</v>
      </c>
      <c r="I1291" s="11">
        <f>VLOOKUP(Table4[[#This Row],[Number of Major Surgeries]],Table4[Number of Major Surgeries],1,FALSE)</f>
        <v>0</v>
      </c>
      <c r="J1291" s="11" t="str">
        <f>VLOOKUP('Medical Examinations'!M1291,'Medical Examinations'!M1291:M3625,1,FALSE)</f>
        <v>obesity</v>
      </c>
      <c r="K1291" s="11" t="str">
        <f>VLOOKUP('Medical Examinations'!N1291,'Medical Examinations'!N1291:N3625,1,FALSE)</f>
        <v>normal</v>
      </c>
      <c r="L1291" s="11" t="str">
        <f>VLOOKUP(Table3[[#This Row],[date of birth]],Table3[date of birth],1,FALSE)</f>
        <v>30-Jul-1967</v>
      </c>
      <c r="M1291" s="11">
        <f>VLOOKUP(Table3[[#This Row],[age]],Table3[age],1,FALSE)</f>
        <v>55</v>
      </c>
      <c r="N1291" s="65">
        <f>VLOOKUP(Table3[[#This Row],[charges2]],Table3[charges2],1,FALSE)</f>
        <v>10704.47</v>
      </c>
      <c r="O1291" s="11" t="str">
        <f>VLOOKUP(Table3[[#This Row],[HOSPITAL TIER2]],Table3[HOSPITAL TIER2],1,FALSE)</f>
        <v>tier - 3</v>
      </c>
      <c r="P1291" s="11" t="str">
        <f>VLOOKUP(Table3[[#This Row],[city tier2]],Table3[city tier2],1,FALSE)</f>
        <v>tier - 2</v>
      </c>
      <c r="Q1291" s="11" t="str">
        <f>VLOOKUP(Table3[[#This Row],[state id2]],Table3[state id2],1,FALSE)</f>
        <v>R1011</v>
      </c>
      <c r="R1291" s="11">
        <f t="shared" si="40"/>
        <v>2.0360928318011104E-3</v>
      </c>
      <c r="S1291" s="11">
        <f t="shared" si="41"/>
        <v>7.2896332419121107E-2</v>
      </c>
    </row>
    <row r="1292" spans="1:19" x14ac:dyDescent="0.25">
      <c r="A1292" s="20" t="str">
        <f>VLOOKUP('Customer Names'!A1292,'Customer Names'!A1292:A3627,1,FALSE)</f>
        <v>Id1291</v>
      </c>
      <c r="B1292" s="20" t="str">
        <f>VLOOKUP(Table6[[#This Row],[NAME]],Table6[NAME],1,FALSE)</f>
        <v>Lindsey</v>
      </c>
      <c r="C1292" s="11">
        <f>VLOOKUP(Table4[[#This Row],[BMI]],Table4[BMI],1,FALSE)</f>
        <v>34.4</v>
      </c>
      <c r="D1292" s="11">
        <f>VLOOKUP(Table4[[#This Row],[HBA1C]],Table4[HBA1C],1,FALSE)</f>
        <v>4.95</v>
      </c>
      <c r="E1292" s="11" t="str">
        <f>VLOOKUP(Table4[[#This Row],[Any Transplants]],Table4[Any Transplants],1,FALSE)</f>
        <v>No</v>
      </c>
      <c r="F1292" s="11" t="str">
        <f>VLOOKUP(Table4[[#This Row],[Cancer history]],Table4[Cancer history],1,FALSE)</f>
        <v>Yes</v>
      </c>
      <c r="G1292" s="11" t="str">
        <f>VLOOKUP(Table4[[#This Row],[Smoker2]],Table4[Smoker2],1,FALSE)</f>
        <v>NO</v>
      </c>
      <c r="H1292" s="11" t="str">
        <f>VLOOKUP(Table4[[#This Row],[Heart Issues]],Table4[Heart Issues],1,FALSE)</f>
        <v>No</v>
      </c>
      <c r="I1292" s="11">
        <f>VLOOKUP(Table4[[#This Row],[Number of Major Surgeries]],Table4[Number of Major Surgeries],1,FALSE)</f>
        <v>1</v>
      </c>
      <c r="J1292" s="11" t="str">
        <f>VLOOKUP('Medical Examinations'!M1292,'Medical Examinations'!M1292:M3626,1,FALSE)</f>
        <v>obesity</v>
      </c>
      <c r="K1292" s="11" t="str">
        <f>VLOOKUP('Medical Examinations'!N1292,'Medical Examinations'!N1292:N3626,1,FALSE)</f>
        <v>normal</v>
      </c>
      <c r="L1292" s="11" t="str">
        <f>VLOOKUP(Table3[[#This Row],[date of birth]],Table3[date of birth],1,FALSE)</f>
        <v>5-Oct-1967</v>
      </c>
      <c r="M1292" s="11">
        <f>VLOOKUP(Table3[[#This Row],[age]],Table3[age],1,FALSE)</f>
        <v>55</v>
      </c>
      <c r="N1292" s="65">
        <f>VLOOKUP(Table3[[#This Row],[charges2]],Table3[charges2],1,FALSE)</f>
        <v>10713.64</v>
      </c>
      <c r="O1292" s="11" t="str">
        <f>VLOOKUP(Table3[[#This Row],[HOSPITAL TIER2]],Table3[HOSPITAL TIER2],1,FALSE)</f>
        <v>tier - 3</v>
      </c>
      <c r="P1292" s="11" t="str">
        <f>VLOOKUP(Table3[[#This Row],[city tier2]],Table3[city tier2],1,FALSE)</f>
        <v>tier - 3</v>
      </c>
      <c r="Q1292" s="11" t="str">
        <f>VLOOKUP(Table3[[#This Row],[state id2]],Table3[state id2],1,FALSE)</f>
        <v>R1011</v>
      </c>
      <c r="R1292" s="11">
        <f t="shared" si="40"/>
        <v>1.1627217401427442E-3</v>
      </c>
      <c r="S1292" s="11">
        <f t="shared" si="41"/>
        <v>7.3478589815760664E-2</v>
      </c>
    </row>
    <row r="1293" spans="1:19" x14ac:dyDescent="0.25">
      <c r="A1293" s="20" t="str">
        <f>VLOOKUP('Customer Names'!A1293,'Customer Names'!A1293:A3628,1,FALSE)</f>
        <v>Id1292</v>
      </c>
      <c r="B1293" s="20" t="str">
        <f>VLOOKUP(Table6[[#This Row],[NAME]],Table6[NAME],1,FALSE)</f>
        <v>Laura</v>
      </c>
      <c r="C1293" s="11">
        <f>VLOOKUP(Table4[[#This Row],[BMI]],Table4[BMI],1,FALSE)</f>
        <v>30.9</v>
      </c>
      <c r="D1293" s="11">
        <f>VLOOKUP(Table4[[#This Row],[HBA1C]],Table4[HBA1C],1,FALSE)</f>
        <v>5.04</v>
      </c>
      <c r="E1293" s="11" t="str">
        <f>VLOOKUP(Table4[[#This Row],[Any Transplants]],Table4[Any Transplants],1,FALSE)</f>
        <v>No</v>
      </c>
      <c r="F1293" s="11" t="str">
        <f>VLOOKUP(Table4[[#This Row],[Cancer history]],Table4[Cancer history],1,FALSE)</f>
        <v>No</v>
      </c>
      <c r="G1293" s="11" t="str">
        <f>VLOOKUP(Table4[[#This Row],[Smoker2]],Table4[Smoker2],1,FALSE)</f>
        <v>NO</v>
      </c>
      <c r="H1293" s="11" t="str">
        <f>VLOOKUP(Table4[[#This Row],[Heart Issues]],Table4[Heart Issues],1,FALSE)</f>
        <v>No</v>
      </c>
      <c r="I1293" s="11">
        <f>VLOOKUP(Table4[[#This Row],[Number of Major Surgeries]],Table4[Number of Major Surgeries],1,FALSE)</f>
        <v>0</v>
      </c>
      <c r="J1293" s="11" t="str">
        <f>VLOOKUP('Medical Examinations'!M1293,'Medical Examinations'!M1293:M3627,1,FALSE)</f>
        <v>obesity</v>
      </c>
      <c r="K1293" s="11" t="str">
        <f>VLOOKUP('Medical Examinations'!N1293,'Medical Examinations'!N1293:N3627,1,FALSE)</f>
        <v>normal</v>
      </c>
      <c r="L1293" s="11" t="str">
        <f>VLOOKUP(Table3[[#This Row],[date of birth]],Table3[date of birth],1,FALSE)</f>
        <v>25-Jun-1992</v>
      </c>
      <c r="M1293" s="11">
        <f>VLOOKUP(Table3[[#This Row],[age]],Table3[age],1,FALSE)</f>
        <v>30</v>
      </c>
      <c r="N1293" s="65">
        <f>VLOOKUP(Table3[[#This Row],[charges2]],Table3[charges2],1,FALSE)</f>
        <v>10719.57</v>
      </c>
      <c r="O1293" s="11" t="str">
        <f>VLOOKUP(Table3[[#This Row],[HOSPITAL TIER2]],Table3[HOSPITAL TIER2],1,FALSE)</f>
        <v>tier - 3</v>
      </c>
      <c r="P1293" s="11" t="str">
        <f>VLOOKUP(Table3[[#This Row],[city tier2]],Table3[city tier2],1,FALSE)</f>
        <v>tier - 1</v>
      </c>
      <c r="Q1293" s="11" t="str">
        <f>VLOOKUP(Table3[[#This Row],[state id2]],Table3[state id2],1,FALSE)</f>
        <v>R1012</v>
      </c>
      <c r="R1293" s="11">
        <f t="shared" si="40"/>
        <v>4.74843207022895E-4</v>
      </c>
      <c r="S1293" s="11">
        <f t="shared" si="41"/>
        <v>7.3925224713687815E-2</v>
      </c>
    </row>
    <row r="1294" spans="1:19" x14ac:dyDescent="0.25">
      <c r="A1294" s="20" t="str">
        <f>VLOOKUP('Customer Names'!A1294,'Customer Names'!A1294:A3629,1,FALSE)</f>
        <v>Id1293</v>
      </c>
      <c r="B1294" s="20" t="str">
        <f>VLOOKUP(Table6[[#This Row],[NAME]],Table6[NAME],1,FALSE)</f>
        <v>Amy T</v>
      </c>
      <c r="C1294" s="11">
        <f>VLOOKUP(Table4[[#This Row],[BMI]],Table4[BMI],1,FALSE)</f>
        <v>28.6</v>
      </c>
      <c r="D1294" s="11">
        <f>VLOOKUP(Table4[[#This Row],[HBA1C]],Table4[HBA1C],1,FALSE)</f>
        <v>5.42</v>
      </c>
      <c r="E1294" s="11" t="str">
        <f>VLOOKUP(Table4[[#This Row],[Any Transplants]],Table4[Any Transplants],1,FALSE)</f>
        <v>No</v>
      </c>
      <c r="F1294" s="11" t="str">
        <f>VLOOKUP(Table4[[#This Row],[Cancer history]],Table4[Cancer history],1,FALSE)</f>
        <v>No</v>
      </c>
      <c r="G1294" s="11" t="str">
        <f>VLOOKUP(Table4[[#This Row],[Smoker2]],Table4[Smoker2],1,FALSE)</f>
        <v>NO</v>
      </c>
      <c r="H1294" s="11" t="str">
        <f>VLOOKUP(Table4[[#This Row],[Heart Issues]],Table4[Heart Issues],1,FALSE)</f>
        <v>No</v>
      </c>
      <c r="I1294" s="11">
        <f>VLOOKUP(Table4[[#This Row],[Number of Major Surgeries]],Table4[Number of Major Surgeries],1,FALSE)</f>
        <v>0</v>
      </c>
      <c r="J1294" s="11" t="str">
        <f>VLOOKUP('Medical Examinations'!M1294,'Medical Examinations'!M1294:M3628,1,FALSE)</f>
        <v>over weight</v>
      </c>
      <c r="K1294" s="11" t="str">
        <f>VLOOKUP('Medical Examinations'!N1294,'Medical Examinations'!N1294:N3628,1,FALSE)</f>
        <v>normal</v>
      </c>
      <c r="L1294" s="11" t="str">
        <f>VLOOKUP(Table3[[#This Row],[date of birth]],Table3[date of birth],1,FALSE)</f>
        <v>9-Dec-1974</v>
      </c>
      <c r="M1294" s="11">
        <f>VLOOKUP(Table3[[#This Row],[age]],Table3[age],1,FALSE)</f>
        <v>48</v>
      </c>
      <c r="N1294" s="65">
        <f>VLOOKUP(Table3[[#This Row],[charges2]],Table3[charges2],1,FALSE)</f>
        <v>10736.87</v>
      </c>
      <c r="O1294" s="11" t="str">
        <f>VLOOKUP(Table3[[#This Row],[HOSPITAL TIER2]],Table3[HOSPITAL TIER2],1,FALSE)</f>
        <v>tier - 3</v>
      </c>
      <c r="P1294" s="11" t="str">
        <f>VLOOKUP(Table3[[#This Row],[city tier2]],Table3[city tier2],1,FALSE)</f>
        <v>tier - 1</v>
      </c>
      <c r="Q1294" s="11" t="str">
        <f>VLOOKUP(Table3[[#This Row],[state id2]],Table3[state id2],1,FALSE)</f>
        <v>R1016</v>
      </c>
      <c r="R1294" s="11">
        <f t="shared" si="40"/>
        <v>9.6345616178034825E-4</v>
      </c>
      <c r="S1294" s="11">
        <f t="shared" si="41"/>
        <v>7.343306006732131E-2</v>
      </c>
    </row>
    <row r="1295" spans="1:19" x14ac:dyDescent="0.25">
      <c r="A1295" s="20" t="str">
        <f>VLOOKUP('Customer Names'!A1295,'Customer Names'!A1295:A3630,1,FALSE)</f>
        <v>Id1294</v>
      </c>
      <c r="B1295" s="20" t="str">
        <f>VLOOKUP(Table6[[#This Row],[NAME]],Table6[NAME],1,FALSE)</f>
        <v>Katarina D</v>
      </c>
      <c r="C1295" s="11">
        <f>VLOOKUP(Table4[[#This Row],[BMI]],Table4[BMI],1,FALSE)</f>
        <v>27.83</v>
      </c>
      <c r="D1295" s="11">
        <f>VLOOKUP(Table4[[#This Row],[HBA1C]],Table4[HBA1C],1,FALSE)</f>
        <v>5.39</v>
      </c>
      <c r="E1295" s="11" t="str">
        <f>VLOOKUP(Table4[[#This Row],[Any Transplants]],Table4[Any Transplants],1,FALSE)</f>
        <v>No</v>
      </c>
      <c r="F1295" s="11" t="str">
        <f>VLOOKUP(Table4[[#This Row],[Cancer history]],Table4[Cancer history],1,FALSE)</f>
        <v>No</v>
      </c>
      <c r="G1295" s="11" t="str">
        <f>VLOOKUP(Table4[[#This Row],[Smoker2]],Table4[Smoker2],1,FALSE)</f>
        <v>NO</v>
      </c>
      <c r="H1295" s="11" t="str">
        <f>VLOOKUP(Table4[[#This Row],[Heart Issues]],Table4[Heart Issues],1,FALSE)</f>
        <v>No</v>
      </c>
      <c r="I1295" s="11">
        <f>VLOOKUP(Table4[[#This Row],[Number of Major Surgeries]],Table4[Number of Major Surgeries],1,FALSE)</f>
        <v>0</v>
      </c>
      <c r="J1295" s="11" t="str">
        <f>VLOOKUP('Medical Examinations'!M1295,'Medical Examinations'!M1295:M3629,1,FALSE)</f>
        <v>over weight</v>
      </c>
      <c r="K1295" s="11" t="str">
        <f>VLOOKUP('Medical Examinations'!N1295,'Medical Examinations'!N1295:N3629,1,FALSE)</f>
        <v>normal</v>
      </c>
      <c r="L1295" s="11" t="str">
        <f>VLOOKUP(Table3[[#This Row],[date of birth]],Table3[date of birth],1,FALSE)</f>
        <v>29-Aug-1986</v>
      </c>
      <c r="M1295" s="11">
        <f>VLOOKUP(Table3[[#This Row],[age]],Table3[age],1,FALSE)</f>
        <v>36</v>
      </c>
      <c r="N1295" s="65">
        <f>VLOOKUP(Table3[[#This Row],[charges2]],Table3[charges2],1,FALSE)</f>
        <v>10749.02</v>
      </c>
      <c r="O1295" s="11" t="str">
        <f>VLOOKUP(Table3[[#This Row],[HOSPITAL TIER2]],Table3[HOSPITAL TIER2],1,FALSE)</f>
        <v>tier - 3</v>
      </c>
      <c r="P1295" s="11" t="str">
        <f>VLOOKUP(Table3[[#This Row],[city tier2]],Table3[city tier2],1,FALSE)</f>
        <v>tier - 1</v>
      </c>
      <c r="Q1295" s="11" t="str">
        <f>VLOOKUP(Table3[[#This Row],[state id2]],Table3[state id2],1,FALSE)</f>
        <v>R1026</v>
      </c>
      <c r="R1295" s="11">
        <f t="shared" si="40"/>
        <v>9.2742128285374444E-4</v>
      </c>
      <c r="S1295" s="11">
        <f t="shared" si="41"/>
        <v>7.3514345404705014E-2</v>
      </c>
    </row>
    <row r="1296" spans="1:19" x14ac:dyDescent="0.25">
      <c r="A1296" s="20" t="str">
        <f>VLOOKUP('Customer Names'!A1296,'Customer Names'!A1296:A3631,1,FALSE)</f>
        <v>Id1295</v>
      </c>
      <c r="B1296" s="20" t="str">
        <f>VLOOKUP(Table6[[#This Row],[NAME]],Table6[NAME],1,FALSE)</f>
        <v>B.j.</v>
      </c>
      <c r="C1296" s="11">
        <f>VLOOKUP(Table4[[#This Row],[BMI]],Table4[BMI],1,FALSE)</f>
        <v>39.64</v>
      </c>
      <c r="D1296" s="11">
        <f>VLOOKUP(Table4[[#This Row],[HBA1C]],Table4[HBA1C],1,FALSE)</f>
        <v>6</v>
      </c>
      <c r="E1296" s="11" t="str">
        <f>VLOOKUP(Table4[[#This Row],[Any Transplants]],Table4[Any Transplants],1,FALSE)</f>
        <v>No</v>
      </c>
      <c r="F1296" s="11" t="str">
        <f>VLOOKUP(Table4[[#This Row],[Cancer history]],Table4[Cancer history],1,FALSE)</f>
        <v>Yes</v>
      </c>
      <c r="G1296" s="11" t="str">
        <f>VLOOKUP(Table4[[#This Row],[Smoker2]],Table4[Smoker2],1,FALSE)</f>
        <v>NO</v>
      </c>
      <c r="H1296" s="11" t="str">
        <f>VLOOKUP(Table4[[#This Row],[Heart Issues]],Table4[Heart Issues],1,FALSE)</f>
        <v>No</v>
      </c>
      <c r="I1296" s="11">
        <f>VLOOKUP(Table4[[#This Row],[Number of Major Surgeries]],Table4[Number of Major Surgeries],1,FALSE)</f>
        <v>1</v>
      </c>
      <c r="J1296" s="11" t="str">
        <f>VLOOKUP('Medical Examinations'!M1296,'Medical Examinations'!M1296:M3630,1,FALSE)</f>
        <v>obesity</v>
      </c>
      <c r="K1296" s="11" t="str">
        <f>VLOOKUP('Medical Examinations'!N1296,'Medical Examinations'!N1296:N3630,1,FALSE)</f>
        <v>prediabetes</v>
      </c>
      <c r="L1296" s="11" t="str">
        <f>VLOOKUP(Table3[[#This Row],[date of birth]],Table3[date of birth],1,FALSE)</f>
        <v>25-Nov-1989</v>
      </c>
      <c r="M1296" s="11">
        <f>VLOOKUP(Table3[[#This Row],[age]],Table3[age],1,FALSE)</f>
        <v>33</v>
      </c>
      <c r="N1296" s="65">
        <f>VLOOKUP(Table3[[#This Row],[charges2]],Table3[charges2],1,FALSE)</f>
        <v>10769.75</v>
      </c>
      <c r="O1296" s="11" t="str">
        <f>VLOOKUP(Table3[[#This Row],[HOSPITAL TIER2]],Table3[HOSPITAL TIER2],1,FALSE)</f>
        <v>tier - 3</v>
      </c>
      <c r="P1296" s="11" t="str">
        <f>VLOOKUP(Table3[[#This Row],[city tier2]],Table3[city tier2],1,FALSE)</f>
        <v>tier - 2</v>
      </c>
      <c r="Q1296" s="11" t="str">
        <f>VLOOKUP(Table3[[#This Row],[state id2]],Table3[state id2],1,FALSE)</f>
        <v>R1022</v>
      </c>
      <c r="R1296" s="11">
        <f t="shared" si="40"/>
        <v>9.5858925557771517E-4</v>
      </c>
      <c r="S1296" s="11">
        <f t="shared" si="41"/>
        <v>7.3322859140356217E-2</v>
      </c>
    </row>
    <row r="1297" spans="1:19" x14ac:dyDescent="0.25">
      <c r="A1297" s="20" t="str">
        <f>VLOOKUP('Customer Names'!A1297,'Customer Names'!A1297:A3632,1,FALSE)</f>
        <v>Id1296</v>
      </c>
      <c r="B1297" s="20" t="str">
        <f>VLOOKUP(Table6[[#This Row],[NAME]],Table6[NAME],1,FALSE)</f>
        <v>Alison</v>
      </c>
      <c r="C1297" s="11">
        <f>VLOOKUP(Table4[[#This Row],[BMI]],Table4[BMI],1,FALSE)</f>
        <v>38.479999999999997</v>
      </c>
      <c r="D1297" s="11">
        <f>VLOOKUP(Table4[[#This Row],[HBA1C]],Table4[HBA1C],1,FALSE)</f>
        <v>6.02</v>
      </c>
      <c r="E1297" s="11" t="str">
        <f>VLOOKUP(Table4[[#This Row],[Any Transplants]],Table4[Any Transplants],1,FALSE)</f>
        <v>No</v>
      </c>
      <c r="F1297" s="11" t="str">
        <f>VLOOKUP(Table4[[#This Row],[Cancer history]],Table4[Cancer history],1,FALSE)</f>
        <v>No</v>
      </c>
      <c r="G1297" s="11" t="str">
        <f>VLOOKUP(Table4[[#This Row],[Smoker2]],Table4[Smoker2],1,FALSE)</f>
        <v>NO</v>
      </c>
      <c r="H1297" s="11" t="str">
        <f>VLOOKUP(Table4[[#This Row],[Heart Issues]],Table4[Heart Issues],1,FALSE)</f>
        <v>No</v>
      </c>
      <c r="I1297" s="11">
        <f>VLOOKUP(Table4[[#This Row],[Number of Major Surgeries]],Table4[Number of Major Surgeries],1,FALSE)</f>
        <v>1</v>
      </c>
      <c r="J1297" s="11" t="str">
        <f>VLOOKUP('Medical Examinations'!M1297,'Medical Examinations'!M1297:M3631,1,FALSE)</f>
        <v>obesity</v>
      </c>
      <c r="K1297" s="11" t="str">
        <f>VLOOKUP('Medical Examinations'!N1297,'Medical Examinations'!N1297:N3631,1,FALSE)</f>
        <v>prediabetes</v>
      </c>
      <c r="L1297" s="11" t="str">
        <f>VLOOKUP(Table3[[#This Row],[date of birth]],Table3[date of birth],1,FALSE)</f>
        <v>11-Nov-1967</v>
      </c>
      <c r="M1297" s="11">
        <f>VLOOKUP(Table3[[#This Row],[age]],Table3[age],1,FALSE)</f>
        <v>55</v>
      </c>
      <c r="N1297" s="65">
        <f>VLOOKUP(Table3[[#This Row],[charges2]],Table3[charges2],1,FALSE)</f>
        <v>10791.96</v>
      </c>
      <c r="O1297" s="11" t="str">
        <f>VLOOKUP(Table3[[#This Row],[HOSPITAL TIER2]],Table3[HOSPITAL TIER2],1,FALSE)</f>
        <v>tier - 3</v>
      </c>
      <c r="P1297" s="11" t="str">
        <f>VLOOKUP(Table3[[#This Row],[city tier2]],Table3[city tier2],1,FALSE)</f>
        <v>tier - 2</v>
      </c>
      <c r="Q1297" s="11" t="str">
        <f>VLOOKUP(Table3[[#This Row],[state id2]],Table3[state id2],1,FALSE)</f>
        <v>R1011</v>
      </c>
      <c r="R1297" s="11">
        <f t="shared" si="40"/>
        <v>2.3437903609131281E-3</v>
      </c>
      <c r="S1297" s="11">
        <f t="shared" si="41"/>
        <v>7.3331339896921838E-2</v>
      </c>
    </row>
    <row r="1298" spans="1:19" x14ac:dyDescent="0.25">
      <c r="A1298" s="20" t="str">
        <f>VLOOKUP('Customer Names'!A1298,'Customer Names'!A1298:A3633,1,FALSE)</f>
        <v>Id1297</v>
      </c>
      <c r="B1298" s="20" t="str">
        <f>VLOOKUP(Table6[[#This Row],[NAME]],Table6[NAME],1,FALSE)</f>
        <v>Neil K.</v>
      </c>
      <c r="C1298" s="11">
        <f>VLOOKUP(Table4[[#This Row],[BMI]],Table4[BMI],1,FALSE)</f>
        <v>36.200000000000003</v>
      </c>
      <c r="D1298" s="11">
        <f>VLOOKUP(Table4[[#This Row],[HBA1C]],Table4[HBA1C],1,FALSE)</f>
        <v>4.62</v>
      </c>
      <c r="E1298" s="11" t="str">
        <f>VLOOKUP(Table4[[#This Row],[Any Transplants]],Table4[Any Transplants],1,FALSE)</f>
        <v>No</v>
      </c>
      <c r="F1298" s="11" t="str">
        <f>VLOOKUP(Table4[[#This Row],[Cancer history]],Table4[Cancer history],1,FALSE)</f>
        <v>No</v>
      </c>
      <c r="G1298" s="11" t="str">
        <f>VLOOKUP(Table4[[#This Row],[Smoker2]],Table4[Smoker2],1,FALSE)</f>
        <v>NO</v>
      </c>
      <c r="H1298" s="11" t="str">
        <f>VLOOKUP(Table4[[#This Row],[Heart Issues]],Table4[Heart Issues],1,FALSE)</f>
        <v>No</v>
      </c>
      <c r="I1298" s="11">
        <f>VLOOKUP(Table4[[#This Row],[Number of Major Surgeries]],Table4[Number of Major Surgeries],1,FALSE)</f>
        <v>2</v>
      </c>
      <c r="J1298" s="11" t="str">
        <f>VLOOKUP('Medical Examinations'!M1298,'Medical Examinations'!M1298:M3632,1,FALSE)</f>
        <v>obesity</v>
      </c>
      <c r="K1298" s="11" t="str">
        <f>VLOOKUP('Medical Examinations'!N1298,'Medical Examinations'!N1298:N3632,1,FALSE)</f>
        <v>normal</v>
      </c>
      <c r="L1298" s="11" t="str">
        <f>VLOOKUP(Table3[[#This Row],[date of birth]],Table3[date of birth],1,FALSE)</f>
        <v>24-Dec-1999</v>
      </c>
      <c r="M1298" s="11">
        <f>VLOOKUP(Table3[[#This Row],[age]],Table3[age],1,FALSE)</f>
        <v>23</v>
      </c>
      <c r="N1298" s="65">
        <f>VLOOKUP(Table3[[#This Row],[charges2]],Table3[charges2],1,FALSE)</f>
        <v>10795.94</v>
      </c>
      <c r="O1298" s="11" t="str">
        <f>VLOOKUP(Table3[[#This Row],[HOSPITAL TIER2]],Table3[HOSPITAL TIER2],1,FALSE)</f>
        <v>tier - 3</v>
      </c>
      <c r="P1298" s="11" t="str">
        <f>VLOOKUP(Table3[[#This Row],[city tier2]],Table3[city tier2],1,FALSE)</f>
        <v>tier - 1</v>
      </c>
      <c r="Q1298" s="11" t="str">
        <f>VLOOKUP(Table3[[#This Row],[state id2]],Table3[state id2],1,FALSE)</f>
        <v>R1011</v>
      </c>
      <c r="R1298" s="11">
        <f t="shared" si="40"/>
        <v>1.2481664423022753E-3</v>
      </c>
      <c r="S1298" s="11">
        <f t="shared" si="41"/>
        <v>7.3361086734685735E-2</v>
      </c>
    </row>
    <row r="1299" spans="1:19" x14ac:dyDescent="0.25">
      <c r="A1299" s="20" t="str">
        <f>VLOOKUP('Customer Names'!A1299,'Customer Names'!A1299:A3634,1,FALSE)</f>
        <v>Id1298</v>
      </c>
      <c r="B1299" s="20" t="str">
        <f>VLOOKUP(Table6[[#This Row],[NAME]],Table6[NAME],1,FALSE)</f>
        <v>.  Anne Hunter</v>
      </c>
      <c r="C1299" s="11">
        <f>VLOOKUP(Table4[[#This Row],[BMI]],Table4[BMI],1,FALSE)</f>
        <v>27.13</v>
      </c>
      <c r="D1299" s="11">
        <f>VLOOKUP(Table4[[#This Row],[HBA1C]],Table4[HBA1C],1,FALSE)</f>
        <v>5.59</v>
      </c>
      <c r="E1299" s="11" t="str">
        <f>VLOOKUP(Table4[[#This Row],[Any Transplants]],Table4[Any Transplants],1,FALSE)</f>
        <v>No</v>
      </c>
      <c r="F1299" s="11" t="str">
        <f>VLOOKUP(Table4[[#This Row],[Cancer history]],Table4[Cancer history],1,FALSE)</f>
        <v>No</v>
      </c>
      <c r="G1299" s="11" t="str">
        <f>VLOOKUP(Table4[[#This Row],[Smoker2]],Table4[Smoker2],1,FALSE)</f>
        <v>NO</v>
      </c>
      <c r="H1299" s="11" t="str">
        <f>VLOOKUP(Table4[[#This Row],[Heart Issues]],Table4[Heart Issues],1,FALSE)</f>
        <v>No</v>
      </c>
      <c r="I1299" s="11">
        <f>VLOOKUP(Table4[[#This Row],[Number of Major Surgeries]],Table4[Number of Major Surgeries],1,FALSE)</f>
        <v>1</v>
      </c>
      <c r="J1299" s="11" t="str">
        <f>VLOOKUP('Medical Examinations'!M1299,'Medical Examinations'!M1299:M3633,1,FALSE)</f>
        <v>over weight</v>
      </c>
      <c r="K1299" s="11" t="str">
        <f>VLOOKUP('Medical Examinations'!N1299,'Medical Examinations'!N1299:N3633,1,FALSE)</f>
        <v>normal</v>
      </c>
      <c r="L1299" s="11" t="str">
        <f>VLOOKUP(Table3[[#This Row],[date of birth]],Table3[date of birth],1,FALSE)</f>
        <v>23-Oct-1967</v>
      </c>
      <c r="M1299" s="11">
        <f>VLOOKUP(Table3[[#This Row],[age]],Table3[age],1,FALSE)</f>
        <v>55</v>
      </c>
      <c r="N1299" s="65">
        <f>VLOOKUP(Table3[[#This Row],[charges2]],Table3[charges2],1,FALSE)</f>
        <v>10796.35</v>
      </c>
      <c r="O1299" s="11" t="str">
        <f>VLOOKUP(Table3[[#This Row],[HOSPITAL TIER2]],Table3[HOSPITAL TIER2],1,FALSE)</f>
        <v>tier - 3</v>
      </c>
      <c r="P1299" s="11" t="str">
        <f>VLOOKUP(Table3[[#This Row],[city tier2]],Table3[city tier2],1,FALSE)</f>
        <v>tier - 1</v>
      </c>
      <c r="Q1299" s="11" t="str">
        <f>VLOOKUP(Table3[[#This Row],[state id2]],Table3[state id2],1,FALSE)</f>
        <v>R1019</v>
      </c>
      <c r="R1299" s="11">
        <f t="shared" si="40"/>
        <v>3.101087205018923E-3</v>
      </c>
      <c r="S1299" s="11">
        <f t="shared" si="41"/>
        <v>7.2326645160299255E-2</v>
      </c>
    </row>
    <row r="1300" spans="1:19" x14ac:dyDescent="0.25">
      <c r="A1300" s="20" t="str">
        <f>VLOOKUP('Customer Names'!A1300,'Customer Names'!A1300:A3635,1,FALSE)</f>
        <v>Id1299</v>
      </c>
      <c r="B1300" s="20" t="str">
        <f>VLOOKUP(Table6[[#This Row],[NAME]],Table6[NAME],1,FALSE)</f>
        <v>Sandra</v>
      </c>
      <c r="C1300" s="11">
        <f>VLOOKUP(Table4[[#This Row],[BMI]],Table4[BMI],1,FALSE)</f>
        <v>20.75</v>
      </c>
      <c r="D1300" s="11">
        <f>VLOOKUP(Table4[[#This Row],[HBA1C]],Table4[HBA1C],1,FALSE)</f>
        <v>5.18</v>
      </c>
      <c r="E1300" s="11" t="str">
        <f>VLOOKUP(Table4[[#This Row],[Any Transplants]],Table4[Any Transplants],1,FALSE)</f>
        <v>No</v>
      </c>
      <c r="F1300" s="11" t="str">
        <f>VLOOKUP(Table4[[#This Row],[Cancer history]],Table4[Cancer history],1,FALSE)</f>
        <v>No</v>
      </c>
      <c r="G1300" s="11" t="str">
        <f>VLOOKUP(Table4[[#This Row],[Smoker2]],Table4[Smoker2],1,FALSE)</f>
        <v>NO</v>
      </c>
      <c r="H1300" s="11" t="str">
        <f>VLOOKUP(Table4[[#This Row],[Heart Issues]],Table4[Heart Issues],1,FALSE)</f>
        <v>yes</v>
      </c>
      <c r="I1300" s="11">
        <f>VLOOKUP(Table4[[#This Row],[Number of Major Surgeries]],Table4[Number of Major Surgeries],1,FALSE)</f>
        <v>2</v>
      </c>
      <c r="J1300" s="11" t="str">
        <f>VLOOKUP('Medical Examinations'!M1300,'Medical Examinations'!M1300:M3634,1,FALSE)</f>
        <v>normal weight</v>
      </c>
      <c r="K1300" s="11" t="str">
        <f>VLOOKUP('Medical Examinations'!N1300,'Medical Examinations'!N1300:N3634,1,FALSE)</f>
        <v>normal</v>
      </c>
      <c r="L1300" s="11" t="str">
        <f>VLOOKUP(Table3[[#This Row],[date of birth]],Table3[date of birth],1,FALSE)</f>
        <v>28-Oct-1970</v>
      </c>
      <c r="M1300" s="11">
        <f>VLOOKUP(Table3[[#This Row],[age]],Table3[age],1,FALSE)</f>
        <v>52</v>
      </c>
      <c r="N1300" s="65">
        <f>VLOOKUP(Table3[[#This Row],[charges2]],Table3[charges2],1,FALSE)</f>
        <v>10797.34</v>
      </c>
      <c r="O1300" s="11" t="str">
        <f>VLOOKUP(Table3[[#This Row],[HOSPITAL TIER2]],Table3[HOSPITAL TIER2],1,FALSE)</f>
        <v>tier - 3</v>
      </c>
      <c r="P1300" s="11" t="str">
        <f>VLOOKUP(Table3[[#This Row],[city tier2]],Table3[city tier2],1,FALSE)</f>
        <v>tier - 2</v>
      </c>
      <c r="Q1300" s="11" t="str">
        <f>VLOOKUP(Table3[[#This Row],[state id2]],Table3[state id2],1,FALSE)</f>
        <v>R1023</v>
      </c>
      <c r="R1300" s="11">
        <f t="shared" si="40"/>
        <v>3.1320471245969424E-3</v>
      </c>
      <c r="S1300" s="11">
        <f t="shared" si="41"/>
        <v>7.2522191502765329E-2</v>
      </c>
    </row>
    <row r="1301" spans="1:19" x14ac:dyDescent="0.25">
      <c r="A1301" s="20" t="str">
        <f>VLOOKUP('Customer Names'!A1301,'Customer Names'!A1301:A3636,1,FALSE)</f>
        <v>Id1300</v>
      </c>
      <c r="B1301" s="20" t="str">
        <f>VLOOKUP(Table6[[#This Row],[NAME]],Table6[NAME],1,FALSE)</f>
        <v>Robert</v>
      </c>
      <c r="C1301" s="11">
        <f>VLOOKUP(Table4[[#This Row],[BMI]],Table4[BMI],1,FALSE)</f>
        <v>26.6</v>
      </c>
      <c r="D1301" s="11">
        <f>VLOOKUP(Table4[[#This Row],[HBA1C]],Table4[HBA1C],1,FALSE)</f>
        <v>6.29</v>
      </c>
      <c r="E1301" s="11" t="str">
        <f>VLOOKUP(Table4[[#This Row],[Any Transplants]],Table4[Any Transplants],1,FALSE)</f>
        <v>No</v>
      </c>
      <c r="F1301" s="11" t="str">
        <f>VLOOKUP(Table4[[#This Row],[Cancer history]],Table4[Cancer history],1,FALSE)</f>
        <v>No</v>
      </c>
      <c r="G1301" s="11" t="str">
        <f>VLOOKUP(Table4[[#This Row],[Smoker2]],Table4[Smoker2],1,FALSE)</f>
        <v>NO</v>
      </c>
      <c r="H1301" s="11" t="str">
        <f>VLOOKUP(Table4[[#This Row],[Heart Issues]],Table4[Heart Issues],1,FALSE)</f>
        <v>No</v>
      </c>
      <c r="I1301" s="11">
        <f>VLOOKUP(Table4[[#This Row],[Number of Major Surgeries]],Table4[Number of Major Surgeries],1,FALSE)</f>
        <v>2</v>
      </c>
      <c r="J1301" s="11" t="str">
        <f>VLOOKUP('Medical Examinations'!M1301,'Medical Examinations'!M1301:M3635,1,FALSE)</f>
        <v>over weight</v>
      </c>
      <c r="K1301" s="11" t="str">
        <f>VLOOKUP('Medical Examinations'!N1301,'Medical Examinations'!N1301:N3635,1,FALSE)</f>
        <v>prediabetes</v>
      </c>
      <c r="L1301" s="11" t="str">
        <f>VLOOKUP(Table3[[#This Row],[date of birth]],Table3[date of birth],1,FALSE)</f>
        <v>18-Dec-1970</v>
      </c>
      <c r="M1301" s="11">
        <f>VLOOKUP(Table3[[#This Row],[age]],Table3[age],1,FALSE)</f>
        <v>52</v>
      </c>
      <c r="N1301" s="65">
        <f>VLOOKUP(Table3[[#This Row],[charges2]],Table3[charges2],1,FALSE)</f>
        <v>10806.84</v>
      </c>
      <c r="O1301" s="11" t="str">
        <f>VLOOKUP(Table3[[#This Row],[HOSPITAL TIER2]],Table3[HOSPITAL TIER2],1,FALSE)</f>
        <v>tier - 3</v>
      </c>
      <c r="P1301" s="11" t="str">
        <f>VLOOKUP(Table3[[#This Row],[city tier2]],Table3[city tier2],1,FALSE)</f>
        <v>tier - 2</v>
      </c>
      <c r="Q1301" s="11" t="str">
        <f>VLOOKUP(Table3[[#This Row],[state id2]],Table3[state id2],1,FALSE)</f>
        <v>R1011</v>
      </c>
      <c r="R1301" s="11">
        <f t="shared" si="40"/>
        <v>3.6060676244407818E-3</v>
      </c>
      <c r="S1301" s="11">
        <f t="shared" si="41"/>
        <v>7.277273698866113E-2</v>
      </c>
    </row>
    <row r="1302" spans="1:19" x14ac:dyDescent="0.25">
      <c r="A1302" s="20" t="str">
        <f>VLOOKUP('Customer Names'!A1302,'Customer Names'!A1302:A3637,1,FALSE)</f>
        <v>Id1301</v>
      </c>
      <c r="B1302" s="20" t="str">
        <f>VLOOKUP(Table6[[#This Row],[NAME]],Table6[NAME],1,FALSE)</f>
        <v>Rodney</v>
      </c>
      <c r="C1302" s="11">
        <f>VLOOKUP(Table4[[#This Row],[BMI]],Table4[BMI],1,FALSE)</f>
        <v>25.3</v>
      </c>
      <c r="D1302" s="11">
        <f>VLOOKUP(Table4[[#This Row],[HBA1C]],Table4[HBA1C],1,FALSE)</f>
        <v>4.49</v>
      </c>
      <c r="E1302" s="11" t="str">
        <f>VLOOKUP(Table4[[#This Row],[Any Transplants]],Table4[Any Transplants],1,FALSE)</f>
        <v>No</v>
      </c>
      <c r="F1302" s="11" t="str">
        <f>VLOOKUP(Table4[[#This Row],[Cancer history]],Table4[Cancer history],1,FALSE)</f>
        <v>No</v>
      </c>
      <c r="G1302" s="11" t="str">
        <f>VLOOKUP(Table4[[#This Row],[Smoker2]],Table4[Smoker2],1,FALSE)</f>
        <v>NO</v>
      </c>
      <c r="H1302" s="11" t="str">
        <f>VLOOKUP(Table4[[#This Row],[Heart Issues]],Table4[Heart Issues],1,FALSE)</f>
        <v>No</v>
      </c>
      <c r="I1302" s="11">
        <f>VLOOKUP(Table4[[#This Row],[Number of Major Surgeries]],Table4[Number of Major Surgeries],1,FALSE)</f>
        <v>2</v>
      </c>
      <c r="J1302" s="11" t="str">
        <f>VLOOKUP('Medical Examinations'!M1302,'Medical Examinations'!M1302:M3636,1,FALSE)</f>
        <v>over weight</v>
      </c>
      <c r="K1302" s="11" t="str">
        <f>VLOOKUP('Medical Examinations'!N1302,'Medical Examinations'!N1302:N3636,1,FALSE)</f>
        <v>normal</v>
      </c>
      <c r="L1302" s="11" t="str">
        <f>VLOOKUP(Table3[[#This Row],[date of birth]],Table3[date of birth],1,FALSE)</f>
        <v>2-Oct-1967</v>
      </c>
      <c r="M1302" s="11">
        <f>VLOOKUP(Table3[[#This Row],[age]],Table3[age],1,FALSE)</f>
        <v>55</v>
      </c>
      <c r="N1302" s="65">
        <f>VLOOKUP(Table3[[#This Row],[charges2]],Table3[charges2],1,FALSE)</f>
        <v>10807.49</v>
      </c>
      <c r="O1302" s="11" t="str">
        <f>VLOOKUP(Table3[[#This Row],[HOSPITAL TIER2]],Table3[HOSPITAL TIER2],1,FALSE)</f>
        <v>tier - 3</v>
      </c>
      <c r="P1302" s="11" t="str">
        <f>VLOOKUP(Table3[[#This Row],[city tier2]],Table3[city tier2],1,FALSE)</f>
        <v>tier - 2</v>
      </c>
      <c r="Q1302" s="11" t="str">
        <f>VLOOKUP(Table3[[#This Row],[state id2]],Table3[state id2],1,FALSE)</f>
        <v>R1013</v>
      </c>
      <c r="R1302" s="11">
        <f t="shared" si="40"/>
        <v>3.6659319278801142E-3</v>
      </c>
      <c r="S1302" s="11">
        <f t="shared" si="41"/>
        <v>7.2717845326243674E-2</v>
      </c>
    </row>
    <row r="1303" spans="1:19" x14ac:dyDescent="0.25">
      <c r="A1303" s="20" t="str">
        <f>VLOOKUP('Customer Names'!A1303,'Customer Names'!A1303:A3638,1,FALSE)</f>
        <v>Id1302</v>
      </c>
      <c r="B1303" s="20" t="str">
        <f>VLOOKUP(Table6[[#This Row],[NAME]],Table6[NAME],1,FALSE)</f>
        <v>Carl R</v>
      </c>
      <c r="C1303" s="11">
        <f>VLOOKUP(Table4[[#This Row],[BMI]],Table4[BMI],1,FALSE)</f>
        <v>18.84</v>
      </c>
      <c r="D1303" s="11">
        <f>VLOOKUP(Table4[[#This Row],[HBA1C]],Table4[HBA1C],1,FALSE)</f>
        <v>11.82</v>
      </c>
      <c r="E1303" s="11" t="str">
        <f>VLOOKUP(Table4[[#This Row],[Any Transplants]],Table4[Any Transplants],1,FALSE)</f>
        <v>No</v>
      </c>
      <c r="F1303" s="11" t="str">
        <f>VLOOKUP(Table4[[#This Row],[Cancer history]],Table4[Cancer history],1,FALSE)</f>
        <v>Yes</v>
      </c>
      <c r="G1303" s="11" t="str">
        <f>VLOOKUP(Table4[[#This Row],[Smoker2]],Table4[Smoker2],1,FALSE)</f>
        <v>NO</v>
      </c>
      <c r="H1303" s="11" t="str">
        <f>VLOOKUP(Table4[[#This Row],[Heart Issues]],Table4[Heart Issues],1,FALSE)</f>
        <v>yes</v>
      </c>
      <c r="I1303" s="11">
        <f>VLOOKUP(Table4[[#This Row],[Number of Major Surgeries]],Table4[Number of Major Surgeries],1,FALSE)</f>
        <v>1</v>
      </c>
      <c r="J1303" s="11" t="str">
        <f>VLOOKUP('Medical Examinations'!M1303,'Medical Examinations'!M1303:M3637,1,FALSE)</f>
        <v>normal weight</v>
      </c>
      <c r="K1303" s="11" t="str">
        <f>VLOOKUP('Medical Examinations'!N1303,'Medical Examinations'!N1303:N3637,1,FALSE)</f>
        <v>diabetes</v>
      </c>
      <c r="L1303" s="11" t="str">
        <f>VLOOKUP(Table3[[#This Row],[date of birth]],Table3[date of birth],1,FALSE)</f>
        <v>28-Jul-1968</v>
      </c>
      <c r="M1303" s="11">
        <f>VLOOKUP(Table3[[#This Row],[age]],Table3[age],1,FALSE)</f>
        <v>54</v>
      </c>
      <c r="N1303" s="65">
        <f>VLOOKUP(Table3[[#This Row],[charges2]],Table3[charges2],1,FALSE)</f>
        <v>10825.25</v>
      </c>
      <c r="O1303" s="11" t="str">
        <f>VLOOKUP(Table3[[#This Row],[HOSPITAL TIER2]],Table3[HOSPITAL TIER2],1,FALSE)</f>
        <v>tier - 3</v>
      </c>
      <c r="P1303" s="11" t="str">
        <f>VLOOKUP(Table3[[#This Row],[city tier2]],Table3[city tier2],1,FALSE)</f>
        <v>tier - 3</v>
      </c>
      <c r="Q1303" s="11" t="str">
        <f>VLOOKUP(Table3[[#This Row],[state id2]],Table3[state id2],1,FALSE)</f>
        <v>R1012</v>
      </c>
      <c r="R1303" s="11">
        <f t="shared" si="40"/>
        <v>3.881189725620814E-3</v>
      </c>
      <c r="S1303" s="11">
        <f t="shared" si="41"/>
        <v>7.3355048868537207E-2</v>
      </c>
    </row>
    <row r="1304" spans="1:19" x14ac:dyDescent="0.25">
      <c r="A1304" s="20" t="str">
        <f>VLOOKUP('Customer Names'!A1304,'Customer Names'!A1304:A3639,1,FALSE)</f>
        <v>Id1303</v>
      </c>
      <c r="B1304" s="20" t="str">
        <f>VLOOKUP(Table6[[#This Row],[NAME]],Table6[NAME],1,FALSE)</f>
        <v>Maximilian</v>
      </c>
      <c r="C1304" s="11">
        <f>VLOOKUP(Table4[[#This Row],[BMI]],Table4[BMI],1,FALSE)</f>
        <v>19.57</v>
      </c>
      <c r="D1304" s="11">
        <f>VLOOKUP(Table4[[#This Row],[HBA1C]],Table4[HBA1C],1,FALSE)</f>
        <v>7.41</v>
      </c>
      <c r="E1304" s="11" t="str">
        <f>VLOOKUP(Table4[[#This Row],[Any Transplants]],Table4[Any Transplants],1,FALSE)</f>
        <v>No</v>
      </c>
      <c r="F1304" s="11" t="str">
        <f>VLOOKUP(Table4[[#This Row],[Cancer history]],Table4[Cancer history],1,FALSE)</f>
        <v>No</v>
      </c>
      <c r="G1304" s="11" t="str">
        <f>VLOOKUP(Table4[[#This Row],[Smoker2]],Table4[Smoker2],1,FALSE)</f>
        <v>NO</v>
      </c>
      <c r="H1304" s="11" t="str">
        <f>VLOOKUP(Table4[[#This Row],[Heart Issues]],Table4[Heart Issues],1,FALSE)</f>
        <v>yes</v>
      </c>
      <c r="I1304" s="11">
        <f>VLOOKUP(Table4[[#This Row],[Number of Major Surgeries]],Table4[Number of Major Surgeries],1,FALSE)</f>
        <v>1</v>
      </c>
      <c r="J1304" s="11" t="str">
        <f>VLOOKUP('Medical Examinations'!M1304,'Medical Examinations'!M1304:M3638,1,FALSE)</f>
        <v>normal weight</v>
      </c>
      <c r="K1304" s="11" t="str">
        <f>VLOOKUP('Medical Examinations'!N1304,'Medical Examinations'!N1304:N3638,1,FALSE)</f>
        <v>diabetes</v>
      </c>
      <c r="L1304" s="11" t="str">
        <f>VLOOKUP(Table3[[#This Row],[date of birth]],Table3[date of birth],1,FALSE)</f>
        <v>20-Dec-1971</v>
      </c>
      <c r="M1304" s="11">
        <f>VLOOKUP(Table3[[#This Row],[age]],Table3[age],1,FALSE)</f>
        <v>51</v>
      </c>
      <c r="N1304" s="65">
        <f>VLOOKUP(Table3[[#This Row],[charges2]],Table3[charges2],1,FALSE)</f>
        <v>10848.13</v>
      </c>
      <c r="O1304" s="11" t="str">
        <f>VLOOKUP(Table3[[#This Row],[HOSPITAL TIER2]],Table3[HOSPITAL TIER2],1,FALSE)</f>
        <v>tier - 3</v>
      </c>
      <c r="P1304" s="11" t="str">
        <f>VLOOKUP(Table3[[#This Row],[city tier2]],Table3[city tier2],1,FALSE)</f>
        <v>tier - 3</v>
      </c>
      <c r="Q1304" s="11" t="str">
        <f>VLOOKUP(Table3[[#This Row],[state id2]],Table3[state id2],1,FALSE)</f>
        <v>R1012</v>
      </c>
      <c r="R1304" s="11">
        <f t="shared" si="40"/>
        <v>4.6631110637178688E-3</v>
      </c>
      <c r="S1304" s="11">
        <f t="shared" si="41"/>
        <v>7.1684071135418123E-2</v>
      </c>
    </row>
    <row r="1305" spans="1:19" x14ac:dyDescent="0.25">
      <c r="A1305" s="20" t="str">
        <f>VLOOKUP('Customer Names'!A1305,'Customer Names'!A1305:A3640,1,FALSE)</f>
        <v>Id1304</v>
      </c>
      <c r="B1305" s="20" t="str">
        <f>VLOOKUP(Table6[[#This Row],[NAME]],Table6[NAME],1,FALSE)</f>
        <v>Erik</v>
      </c>
      <c r="C1305" s="11">
        <f>VLOOKUP(Table4[[#This Row],[BMI]],Table4[BMI],1,FALSE)</f>
        <v>30.495000000000001</v>
      </c>
      <c r="D1305" s="11">
        <f>VLOOKUP(Table4[[#This Row],[HBA1C]],Table4[HBA1C],1,FALSE)</f>
        <v>5.97</v>
      </c>
      <c r="E1305" s="11" t="str">
        <f>VLOOKUP(Table4[[#This Row],[Any Transplants]],Table4[Any Transplants],1,FALSE)</f>
        <v>No</v>
      </c>
      <c r="F1305" s="11" t="str">
        <f>VLOOKUP(Table4[[#This Row],[Cancer history]],Table4[Cancer history],1,FALSE)</f>
        <v>No</v>
      </c>
      <c r="G1305" s="11" t="str">
        <f>VLOOKUP(Table4[[#This Row],[Smoker2]],Table4[Smoker2],1,FALSE)</f>
        <v>NO</v>
      </c>
      <c r="H1305" s="11" t="str">
        <f>VLOOKUP(Table4[[#This Row],[Heart Issues]],Table4[Heart Issues],1,FALSE)</f>
        <v>No</v>
      </c>
      <c r="I1305" s="11">
        <f>VLOOKUP(Table4[[#This Row],[Number of Major Surgeries]],Table4[Number of Major Surgeries],1,FALSE)</f>
        <v>0</v>
      </c>
      <c r="J1305" s="11" t="str">
        <f>VLOOKUP('Medical Examinations'!M1305,'Medical Examinations'!M1305:M3639,1,FALSE)</f>
        <v>obesity</v>
      </c>
      <c r="K1305" s="11" t="str">
        <f>VLOOKUP('Medical Examinations'!N1305,'Medical Examinations'!N1305:N3639,1,FALSE)</f>
        <v>prediabetes</v>
      </c>
      <c r="L1305" s="11" t="str">
        <f>VLOOKUP(Table3[[#This Row],[date of birth]],Table3[date of birth],1,FALSE)</f>
        <v>6-Sep-1994</v>
      </c>
      <c r="M1305" s="11">
        <f>VLOOKUP(Table3[[#This Row],[age]],Table3[age],1,FALSE)</f>
        <v>28</v>
      </c>
      <c r="N1305" s="65">
        <f>VLOOKUP(Table3[[#This Row],[charges2]],Table3[charges2],1,FALSE)</f>
        <v>10886.66</v>
      </c>
      <c r="O1305" s="11" t="str">
        <f>VLOOKUP(Table3[[#This Row],[HOSPITAL TIER2]],Table3[HOSPITAL TIER2],1,FALSE)</f>
        <v>tier - 3</v>
      </c>
      <c r="P1305" s="11" t="str">
        <f>VLOOKUP(Table3[[#This Row],[city tier2]],Table3[city tier2],1,FALSE)</f>
        <v>tier - 3</v>
      </c>
      <c r="Q1305" s="11" t="str">
        <f>VLOOKUP(Table3[[#This Row],[state id2]],Table3[state id2],1,FALSE)</f>
        <v>R1012</v>
      </c>
      <c r="R1305" s="11">
        <f t="shared" si="40"/>
        <v>5.1499829465508351E-3</v>
      </c>
      <c r="S1305" s="11">
        <f t="shared" si="41"/>
        <v>7.1387349898462391E-2</v>
      </c>
    </row>
    <row r="1306" spans="1:19" x14ac:dyDescent="0.25">
      <c r="A1306" s="20" t="str">
        <f>VLOOKUP('Customer Names'!A1306,'Customer Names'!A1306:A3641,1,FALSE)</f>
        <v>Id1305</v>
      </c>
      <c r="B1306" s="20" t="str">
        <f>VLOOKUP(Table6[[#This Row],[NAME]],Table6[NAME],1,FALSE)</f>
        <v>Christopher</v>
      </c>
      <c r="C1306" s="11">
        <f>VLOOKUP(Table4[[#This Row],[BMI]],Table4[BMI],1,FALSE)</f>
        <v>30.114999999999998</v>
      </c>
      <c r="D1306" s="11">
        <f>VLOOKUP(Table4[[#This Row],[HBA1C]],Table4[HBA1C],1,FALSE)</f>
        <v>5.74</v>
      </c>
      <c r="E1306" s="11" t="str">
        <f>VLOOKUP(Table4[[#This Row],[Any Transplants]],Table4[Any Transplants],1,FALSE)</f>
        <v>No</v>
      </c>
      <c r="F1306" s="11" t="str">
        <f>VLOOKUP(Table4[[#This Row],[Cancer history]],Table4[Cancer history],1,FALSE)</f>
        <v>Yes</v>
      </c>
      <c r="G1306" s="11" t="str">
        <f>VLOOKUP(Table4[[#This Row],[Smoker2]],Table4[Smoker2],1,FALSE)</f>
        <v>NO</v>
      </c>
      <c r="H1306" s="11" t="str">
        <f>VLOOKUP(Table4[[#This Row],[Heart Issues]],Table4[Heart Issues],1,FALSE)</f>
        <v>No</v>
      </c>
      <c r="I1306" s="11">
        <f>VLOOKUP(Table4[[#This Row],[Number of Major Surgeries]],Table4[Number of Major Surgeries],1,FALSE)</f>
        <v>1</v>
      </c>
      <c r="J1306" s="11" t="str">
        <f>VLOOKUP('Medical Examinations'!M1306,'Medical Examinations'!M1306:M3640,1,FALSE)</f>
        <v>obesity</v>
      </c>
      <c r="K1306" s="11" t="str">
        <f>VLOOKUP('Medical Examinations'!N1306,'Medical Examinations'!N1306:N3640,1,FALSE)</f>
        <v>prediabetes</v>
      </c>
      <c r="L1306" s="11" t="str">
        <f>VLOOKUP(Table3[[#This Row],[date of birth]],Table3[date of birth],1,FALSE)</f>
        <v>13-Nov-1968</v>
      </c>
      <c r="M1306" s="11">
        <f>VLOOKUP(Table3[[#This Row],[age]],Table3[age],1,FALSE)</f>
        <v>54</v>
      </c>
      <c r="N1306" s="65">
        <f>VLOOKUP(Table3[[#This Row],[charges2]],Table3[charges2],1,FALSE)</f>
        <v>10923.93</v>
      </c>
      <c r="O1306" s="11" t="str">
        <f>VLOOKUP(Table3[[#This Row],[HOSPITAL TIER2]],Table3[HOSPITAL TIER2],1,FALSE)</f>
        <v>tier - 3</v>
      </c>
      <c r="P1306" s="11" t="str">
        <f>VLOOKUP(Table3[[#This Row],[city tier2]],Table3[city tier2],1,FALSE)</f>
        <v>tier - 1</v>
      </c>
      <c r="Q1306" s="11" t="str">
        <f>VLOOKUP(Table3[[#This Row],[state id2]],Table3[state id2],1,FALSE)</f>
        <v>R1024</v>
      </c>
      <c r="R1306" s="11">
        <f t="shared" si="40"/>
        <v>5.6493268938700011E-3</v>
      </c>
      <c r="S1306" s="11">
        <f t="shared" si="41"/>
        <v>7.1397699529102146E-2</v>
      </c>
    </row>
    <row r="1307" spans="1:19" x14ac:dyDescent="0.25">
      <c r="A1307" s="20" t="str">
        <f>VLOOKUP('Customer Names'!A1307,'Customer Names'!A1307:A3642,1,FALSE)</f>
        <v>Id1306</v>
      </c>
      <c r="B1307" s="20" t="str">
        <f>VLOOKUP(Table6[[#This Row],[NAME]],Table6[NAME],1,FALSE)</f>
        <v>Eirik</v>
      </c>
      <c r="C1307" s="11">
        <f>VLOOKUP(Table4[[#This Row],[BMI]],Table4[BMI],1,FALSE)</f>
        <v>24.78</v>
      </c>
      <c r="D1307" s="11">
        <f>VLOOKUP(Table4[[#This Row],[HBA1C]],Table4[HBA1C],1,FALSE)</f>
        <v>9.85</v>
      </c>
      <c r="E1307" s="11" t="str">
        <f>VLOOKUP(Table4[[#This Row],[Any Transplants]],Table4[Any Transplants],1,FALSE)</f>
        <v>No</v>
      </c>
      <c r="F1307" s="11" t="str">
        <f>VLOOKUP(Table4[[#This Row],[Cancer history]],Table4[Cancer history],1,FALSE)</f>
        <v>No</v>
      </c>
      <c r="G1307" s="11" t="str">
        <f>VLOOKUP(Table4[[#This Row],[Smoker2]],Table4[Smoker2],1,FALSE)</f>
        <v>NO</v>
      </c>
      <c r="H1307" s="11" t="str">
        <f>VLOOKUP(Table4[[#This Row],[Heart Issues]],Table4[Heart Issues],1,FALSE)</f>
        <v>No</v>
      </c>
      <c r="I1307" s="11">
        <f>VLOOKUP(Table4[[#This Row],[Number of Major Surgeries]],Table4[Number of Major Surgeries],1,FALSE)</f>
        <v>0</v>
      </c>
      <c r="J1307" s="11" t="str">
        <f>VLOOKUP('Medical Examinations'!M1307,'Medical Examinations'!M1307:M3641,1,FALSE)</f>
        <v>normal weight</v>
      </c>
      <c r="K1307" s="11" t="str">
        <f>VLOOKUP('Medical Examinations'!N1307,'Medical Examinations'!N1307:N3641,1,FALSE)</f>
        <v>diabetes</v>
      </c>
      <c r="L1307" s="11" t="str">
        <f>VLOOKUP(Table3[[#This Row],[date of birth]],Table3[date of birth],1,FALSE)</f>
        <v>12-Nov-1968</v>
      </c>
      <c r="M1307" s="11">
        <f>VLOOKUP(Table3[[#This Row],[age]],Table3[age],1,FALSE)</f>
        <v>54</v>
      </c>
      <c r="N1307" s="65">
        <f>VLOOKUP(Table3[[#This Row],[charges2]],Table3[charges2],1,FALSE)</f>
        <v>10928.85</v>
      </c>
      <c r="O1307" s="11" t="str">
        <f>VLOOKUP(Table3[[#This Row],[HOSPITAL TIER2]],Table3[HOSPITAL TIER2],1,FALSE)</f>
        <v>tier - 3</v>
      </c>
      <c r="P1307" s="11" t="str">
        <f>VLOOKUP(Table3[[#This Row],[city tier2]],Table3[city tier2],1,FALSE)</f>
        <v>tier - 3</v>
      </c>
      <c r="Q1307" s="11" t="str">
        <f>VLOOKUP(Table3[[#This Row],[state id2]],Table3[state id2],1,FALSE)</f>
        <v>R1013</v>
      </c>
      <c r="R1307" s="11">
        <f t="shared" si="40"/>
        <v>5.4097636919642903E-3</v>
      </c>
      <c r="S1307" s="11">
        <f t="shared" si="41"/>
        <v>7.1519520739708853E-2</v>
      </c>
    </row>
    <row r="1308" spans="1:19" x14ac:dyDescent="0.25">
      <c r="A1308" s="20" t="str">
        <f>VLOOKUP('Customer Names'!A1308,'Customer Names'!A1308:A3643,1,FALSE)</f>
        <v>Id1307</v>
      </c>
      <c r="B1308" s="20" t="str">
        <f>VLOOKUP(Table6[[#This Row],[NAME]],Table6[NAME],1,FALSE)</f>
        <v>Rik</v>
      </c>
      <c r="C1308" s="11">
        <f>VLOOKUP(Table4[[#This Row],[BMI]],Table4[BMI],1,FALSE)</f>
        <v>24.77</v>
      </c>
      <c r="D1308" s="11">
        <f>VLOOKUP(Table4[[#This Row],[HBA1C]],Table4[HBA1C],1,FALSE)</f>
        <v>7.59</v>
      </c>
      <c r="E1308" s="11" t="str">
        <f>VLOOKUP(Table4[[#This Row],[Any Transplants]],Table4[Any Transplants],1,FALSE)</f>
        <v>No</v>
      </c>
      <c r="F1308" s="11" t="str">
        <f>VLOOKUP(Table4[[#This Row],[Cancer history]],Table4[Cancer history],1,FALSE)</f>
        <v>No</v>
      </c>
      <c r="G1308" s="11" t="str">
        <f>VLOOKUP(Table4[[#This Row],[Smoker2]],Table4[Smoker2],1,FALSE)</f>
        <v>NO</v>
      </c>
      <c r="H1308" s="11" t="str">
        <f>VLOOKUP(Table4[[#This Row],[Heart Issues]],Table4[Heart Issues],1,FALSE)</f>
        <v>No</v>
      </c>
      <c r="I1308" s="11">
        <f>VLOOKUP(Table4[[#This Row],[Number of Major Surgeries]],Table4[Number of Major Surgeries],1,FALSE)</f>
        <v>0</v>
      </c>
      <c r="J1308" s="11" t="str">
        <f>VLOOKUP('Medical Examinations'!M1308,'Medical Examinations'!M1308:M3642,1,FALSE)</f>
        <v>normal weight</v>
      </c>
      <c r="K1308" s="11" t="str">
        <f>VLOOKUP('Medical Examinations'!N1308,'Medical Examinations'!N1308:N3642,1,FALSE)</f>
        <v>diabetes</v>
      </c>
      <c r="L1308" s="11" t="str">
        <f>VLOOKUP(Table3[[#This Row],[date of birth]],Table3[date of birth],1,FALSE)</f>
        <v>10-Nov-1969</v>
      </c>
      <c r="M1308" s="11">
        <f>VLOOKUP(Table3[[#This Row],[age]],Table3[age],1,FALSE)</f>
        <v>53</v>
      </c>
      <c r="N1308" s="65">
        <f>VLOOKUP(Table3[[#This Row],[charges2]],Table3[charges2],1,FALSE)</f>
        <v>10942.13</v>
      </c>
      <c r="O1308" s="11" t="str">
        <f>VLOOKUP(Table3[[#This Row],[HOSPITAL TIER2]],Table3[HOSPITAL TIER2],1,FALSE)</f>
        <v>tier - 3</v>
      </c>
      <c r="P1308" s="11" t="str">
        <f>VLOOKUP(Table3[[#This Row],[city tier2]],Table3[city tier2],1,FALSE)</f>
        <v>tier - 3</v>
      </c>
      <c r="Q1308" s="11" t="str">
        <f>VLOOKUP(Table3[[#This Row],[state id2]],Table3[state id2],1,FALSE)</f>
        <v>R1012</v>
      </c>
      <c r="R1308" s="11">
        <f t="shared" si="40"/>
        <v>5.6538953242322261E-3</v>
      </c>
      <c r="S1308" s="11">
        <f t="shared" si="41"/>
        <v>7.0343827322389418E-2</v>
      </c>
    </row>
    <row r="1309" spans="1:19" x14ac:dyDescent="0.25">
      <c r="A1309" s="20" t="str">
        <f>VLOOKUP('Customer Names'!A1309,'Customer Names'!A1309:A3644,1,FALSE)</f>
        <v>Id1308</v>
      </c>
      <c r="B1309" s="20" t="str">
        <f>VLOOKUP(Table6[[#This Row],[NAME]],Table6[NAME],1,FALSE)</f>
        <v>Matthew R</v>
      </c>
      <c r="C1309" s="11">
        <f>VLOOKUP(Table4[[#This Row],[BMI]],Table4[BMI],1,FALSE)</f>
        <v>16.579999999999998</v>
      </c>
      <c r="D1309" s="11">
        <f>VLOOKUP(Table4[[#This Row],[HBA1C]],Table4[HBA1C],1,FALSE)</f>
        <v>6.98</v>
      </c>
      <c r="E1309" s="11" t="str">
        <f>VLOOKUP(Table4[[#This Row],[Any Transplants]],Table4[Any Transplants],1,FALSE)</f>
        <v>No</v>
      </c>
      <c r="F1309" s="11" t="str">
        <f>VLOOKUP(Table4[[#This Row],[Cancer history]],Table4[Cancer history],1,FALSE)</f>
        <v>Yes</v>
      </c>
      <c r="G1309" s="11" t="str">
        <f>VLOOKUP(Table4[[#This Row],[Smoker2]],Table4[Smoker2],1,FALSE)</f>
        <v>NO</v>
      </c>
      <c r="H1309" s="11" t="str">
        <f>VLOOKUP(Table4[[#This Row],[Heart Issues]],Table4[Heart Issues],1,FALSE)</f>
        <v>yes</v>
      </c>
      <c r="I1309" s="11">
        <f>VLOOKUP(Table4[[#This Row],[Number of Major Surgeries]],Table4[Number of Major Surgeries],1,FALSE)</f>
        <v>1</v>
      </c>
      <c r="J1309" s="11" t="str">
        <f>VLOOKUP('Medical Examinations'!M1309,'Medical Examinations'!M1309:M3643,1,FALSE)</f>
        <v>underweight</v>
      </c>
      <c r="K1309" s="11" t="str">
        <f>VLOOKUP('Medical Examinations'!N1309,'Medical Examinations'!N1309:N3643,1,FALSE)</f>
        <v>diabetes</v>
      </c>
      <c r="L1309" s="11" t="str">
        <f>VLOOKUP(Table3[[#This Row],[date of birth]],Table3[date of birth],1,FALSE)</f>
        <v>4-Dec-1965</v>
      </c>
      <c r="M1309" s="11">
        <f>VLOOKUP(Table3[[#This Row],[age]],Table3[age],1,FALSE)</f>
        <v>57</v>
      </c>
      <c r="N1309" s="65">
        <f>VLOOKUP(Table3[[#This Row],[charges2]],Table3[charges2],1,FALSE)</f>
        <v>10959.33</v>
      </c>
      <c r="O1309" s="11" t="str">
        <f>VLOOKUP(Table3[[#This Row],[HOSPITAL TIER2]],Table3[HOSPITAL TIER2],1,FALSE)</f>
        <v>tier - 3</v>
      </c>
      <c r="P1309" s="11" t="str">
        <f>VLOOKUP(Table3[[#This Row],[city tier2]],Table3[city tier2],1,FALSE)</f>
        <v>tier - 3</v>
      </c>
      <c r="Q1309" s="11" t="str">
        <f>VLOOKUP(Table3[[#This Row],[state id2]],Table3[state id2],1,FALSE)</f>
        <v>R1011</v>
      </c>
      <c r="R1309" s="11">
        <f t="shared" si="40"/>
        <v>5.873058609230793E-3</v>
      </c>
      <c r="S1309" s="11">
        <f t="shared" si="41"/>
        <v>6.9895690688175124E-2</v>
      </c>
    </row>
    <row r="1310" spans="1:19" x14ac:dyDescent="0.25">
      <c r="A1310" s="20" t="str">
        <f>VLOOKUP('Customer Names'!A1310,'Customer Names'!A1310:A3645,1,FALSE)</f>
        <v>Id1309</v>
      </c>
      <c r="B1310" s="20" t="str">
        <f>VLOOKUP(Table6[[#This Row],[NAME]],Table6[NAME],1,FALSE)</f>
        <v>Daniel G</v>
      </c>
      <c r="C1310" s="11">
        <f>VLOOKUP(Table4[[#This Row],[BMI]],Table4[BMI],1,FALSE)</f>
        <v>38.17</v>
      </c>
      <c r="D1310" s="11">
        <f>VLOOKUP(Table4[[#This Row],[HBA1C]],Table4[HBA1C],1,FALSE)</f>
        <v>4.7300000000000004</v>
      </c>
      <c r="E1310" s="11" t="str">
        <f>VLOOKUP(Table4[[#This Row],[Any Transplants]],Table4[Any Transplants],1,FALSE)</f>
        <v>No</v>
      </c>
      <c r="F1310" s="11" t="str">
        <f>VLOOKUP(Table4[[#This Row],[Cancer history]],Table4[Cancer history],1,FALSE)</f>
        <v>No</v>
      </c>
      <c r="G1310" s="11" t="str">
        <f>VLOOKUP(Table4[[#This Row],[Smoker2]],Table4[Smoker2],1,FALSE)</f>
        <v>NO</v>
      </c>
      <c r="H1310" s="11" t="str">
        <f>VLOOKUP(Table4[[#This Row],[Heart Issues]],Table4[Heart Issues],1,FALSE)</f>
        <v>yes</v>
      </c>
      <c r="I1310" s="11">
        <f>VLOOKUP(Table4[[#This Row],[Number of Major Surgeries]],Table4[Number of Major Surgeries],1,FALSE)</f>
        <v>0</v>
      </c>
      <c r="J1310" s="11" t="str">
        <f>VLOOKUP('Medical Examinations'!M1310,'Medical Examinations'!M1310:M3644,1,FALSE)</f>
        <v>obesity</v>
      </c>
      <c r="K1310" s="11" t="str">
        <f>VLOOKUP('Medical Examinations'!N1310,'Medical Examinations'!N1310:N3644,1,FALSE)</f>
        <v>normal</v>
      </c>
      <c r="L1310" s="11" t="str">
        <f>VLOOKUP(Table3[[#This Row],[date of birth]],Table3[date of birth],1,FALSE)</f>
        <v>14-Aug-1969</v>
      </c>
      <c r="M1310" s="11">
        <f>VLOOKUP(Table3[[#This Row],[age]],Table3[age],1,FALSE)</f>
        <v>53</v>
      </c>
      <c r="N1310" s="65">
        <f>VLOOKUP(Table3[[#This Row],[charges2]],Table3[charges2],1,FALSE)</f>
        <v>10959.69</v>
      </c>
      <c r="O1310" s="11" t="str">
        <f>VLOOKUP(Table3[[#This Row],[HOSPITAL TIER2]],Table3[HOSPITAL TIER2],1,FALSE)</f>
        <v>tier - 3</v>
      </c>
      <c r="P1310" s="11" t="str">
        <f>VLOOKUP(Table3[[#This Row],[city tier2]],Table3[city tier2],1,FALSE)</f>
        <v>tier - 3</v>
      </c>
      <c r="Q1310" s="11" t="str">
        <f>VLOOKUP(Table3[[#This Row],[state id2]],Table3[state id2],1,FALSE)</f>
        <v>R1012</v>
      </c>
      <c r="R1310" s="11">
        <f t="shared" si="40"/>
        <v>7.1916396743246808E-3</v>
      </c>
      <c r="S1310" s="11">
        <f t="shared" si="41"/>
        <v>6.9496681647325309E-2</v>
      </c>
    </row>
    <row r="1311" spans="1:19" x14ac:dyDescent="0.25">
      <c r="A1311" s="20" t="str">
        <f>VLOOKUP('Customer Names'!A1311,'Customer Names'!A1311:A3646,1,FALSE)</f>
        <v>Id1310</v>
      </c>
      <c r="B1311" s="20" t="str">
        <f>VLOOKUP(Table6[[#This Row],[NAME]],Table6[NAME],1,FALSE)</f>
        <v>Yannick</v>
      </c>
      <c r="C1311" s="11">
        <f>VLOOKUP(Table4[[#This Row],[BMI]],Table4[BMI],1,FALSE)</f>
        <v>39.424999999999997</v>
      </c>
      <c r="D1311" s="11">
        <f>VLOOKUP(Table4[[#This Row],[HBA1C]],Table4[HBA1C],1,FALSE)</f>
        <v>4.76</v>
      </c>
      <c r="E1311" s="11" t="str">
        <f>VLOOKUP(Table4[[#This Row],[Any Transplants]],Table4[Any Transplants],1,FALSE)</f>
        <v>No</v>
      </c>
      <c r="F1311" s="11" t="str">
        <f>VLOOKUP(Table4[[#This Row],[Cancer history]],Table4[Cancer history],1,FALSE)</f>
        <v>No</v>
      </c>
      <c r="G1311" s="11" t="str">
        <f>VLOOKUP(Table4[[#This Row],[Smoker2]],Table4[Smoker2],1,FALSE)</f>
        <v>NO</v>
      </c>
      <c r="H1311" s="11" t="str">
        <f>VLOOKUP(Table4[[#This Row],[Heart Issues]],Table4[Heart Issues],1,FALSE)</f>
        <v>yes</v>
      </c>
      <c r="I1311" s="11">
        <f>VLOOKUP(Table4[[#This Row],[Number of Major Surgeries]],Table4[Number of Major Surgeries],1,FALSE)</f>
        <v>0</v>
      </c>
      <c r="J1311" s="11" t="str">
        <f>VLOOKUP('Medical Examinations'!M1311,'Medical Examinations'!M1311:M3645,1,FALSE)</f>
        <v>obesity</v>
      </c>
      <c r="K1311" s="11" t="str">
        <f>VLOOKUP('Medical Examinations'!N1311,'Medical Examinations'!N1311:N3645,1,FALSE)</f>
        <v>normal</v>
      </c>
      <c r="L1311" s="11" t="str">
        <f>VLOOKUP(Table3[[#This Row],[date of birth]],Table3[date of birth],1,FALSE)</f>
        <v>19-Jun-1965</v>
      </c>
      <c r="M1311" s="11">
        <f>VLOOKUP(Table3[[#This Row],[age]],Table3[age],1,FALSE)</f>
        <v>57</v>
      </c>
      <c r="N1311" s="65">
        <f>VLOOKUP(Table3[[#This Row],[charges2]],Table3[charges2],1,FALSE)</f>
        <v>10965.45</v>
      </c>
      <c r="O1311" s="11" t="str">
        <f>VLOOKUP(Table3[[#This Row],[HOSPITAL TIER2]],Table3[HOSPITAL TIER2],1,FALSE)</f>
        <v>tier - 3</v>
      </c>
      <c r="P1311" s="11" t="str">
        <f>VLOOKUP(Table3[[#This Row],[city tier2]],Table3[city tier2],1,FALSE)</f>
        <v>tier - 2</v>
      </c>
      <c r="Q1311" s="11" t="str">
        <f>VLOOKUP(Table3[[#This Row],[state id2]],Table3[state id2],1,FALSE)</f>
        <v>R1011</v>
      </c>
      <c r="R1311" s="11">
        <f t="shared" si="40"/>
        <v>6.3276181999281098E-3</v>
      </c>
      <c r="S1311" s="11">
        <f t="shared" si="41"/>
        <v>6.9932299112005311E-2</v>
      </c>
    </row>
    <row r="1312" spans="1:19" x14ac:dyDescent="0.25">
      <c r="A1312" s="20" t="str">
        <f>VLOOKUP('Customer Names'!A1312,'Customer Names'!A1312:A3647,1,FALSE)</f>
        <v>Id1311</v>
      </c>
      <c r="B1312" s="20" t="str">
        <f>VLOOKUP(Table6[[#This Row],[NAME]],Table6[NAME],1,FALSE)</f>
        <v>Sean R</v>
      </c>
      <c r="C1312" s="11">
        <f>VLOOKUP(Table4[[#This Row],[BMI]],Table4[BMI],1,FALSE)</f>
        <v>33.44</v>
      </c>
      <c r="D1312" s="11">
        <f>VLOOKUP(Table4[[#This Row],[HBA1C]],Table4[HBA1C],1,FALSE)</f>
        <v>6.24</v>
      </c>
      <c r="E1312" s="11" t="str">
        <f>VLOOKUP(Table4[[#This Row],[Any Transplants]],Table4[Any Transplants],1,FALSE)</f>
        <v>No</v>
      </c>
      <c r="F1312" s="11" t="str">
        <f>VLOOKUP(Table4[[#This Row],[Cancer history]],Table4[Cancer history],1,FALSE)</f>
        <v>No</v>
      </c>
      <c r="G1312" s="11" t="str">
        <f>VLOOKUP(Table4[[#This Row],[Smoker2]],Table4[Smoker2],1,FALSE)</f>
        <v>NO</v>
      </c>
      <c r="H1312" s="11" t="str">
        <f>VLOOKUP(Table4[[#This Row],[Heart Issues]],Table4[Heart Issues],1,FALSE)</f>
        <v>yes</v>
      </c>
      <c r="I1312" s="11">
        <f>VLOOKUP(Table4[[#This Row],[Number of Major Surgeries]],Table4[Number of Major Surgeries],1,FALSE)</f>
        <v>0</v>
      </c>
      <c r="J1312" s="11" t="str">
        <f>VLOOKUP('Medical Examinations'!M1312,'Medical Examinations'!M1312:M3646,1,FALSE)</f>
        <v>obesity</v>
      </c>
      <c r="K1312" s="11" t="str">
        <f>VLOOKUP('Medical Examinations'!N1312,'Medical Examinations'!N1312:N3646,1,FALSE)</f>
        <v>prediabetes</v>
      </c>
      <c r="L1312" s="11" t="str">
        <f>VLOOKUP(Table3[[#This Row],[date of birth]],Table3[date of birth],1,FALSE)</f>
        <v>9-Jul-1966</v>
      </c>
      <c r="M1312" s="11">
        <f>VLOOKUP(Table3[[#This Row],[age]],Table3[age],1,FALSE)</f>
        <v>56</v>
      </c>
      <c r="N1312" s="65">
        <f>VLOOKUP(Table3[[#This Row],[charges2]],Table3[charges2],1,FALSE)</f>
        <v>10976.25</v>
      </c>
      <c r="O1312" s="11" t="str">
        <f>VLOOKUP(Table3[[#This Row],[HOSPITAL TIER2]],Table3[HOSPITAL TIER2],1,FALSE)</f>
        <v>tier - 3</v>
      </c>
      <c r="P1312" s="11" t="str">
        <f>VLOOKUP(Table3[[#This Row],[city tier2]],Table3[city tier2],1,FALSE)</f>
        <v>tier - 2</v>
      </c>
      <c r="Q1312" s="11" t="str">
        <f>VLOOKUP(Table3[[#This Row],[state id2]],Table3[state id2],1,FALSE)</f>
        <v>R1012</v>
      </c>
      <c r="R1312" s="11">
        <f t="shared" si="40"/>
        <v>4.8902228340599674E-3</v>
      </c>
      <c r="S1312" s="11">
        <f t="shared" si="41"/>
        <v>7.0566401004799426E-2</v>
      </c>
    </row>
    <row r="1313" spans="1:19" x14ac:dyDescent="0.25">
      <c r="A1313" s="20" t="str">
        <f>VLOOKUP('Customer Names'!A1313,'Customer Names'!A1313:A3648,1,FALSE)</f>
        <v>Id1312</v>
      </c>
      <c r="B1313" s="20" t="str">
        <f>VLOOKUP(Table6[[#This Row],[NAME]],Table6[NAME],1,FALSE)</f>
        <v>Peter</v>
      </c>
      <c r="C1313" s="11">
        <f>VLOOKUP(Table4[[#This Row],[BMI]],Table4[BMI],1,FALSE)</f>
        <v>33.344999999999999</v>
      </c>
      <c r="D1313" s="11">
        <f>VLOOKUP(Table4[[#This Row],[HBA1C]],Table4[HBA1C],1,FALSE)</f>
        <v>5.44</v>
      </c>
      <c r="E1313" s="11" t="str">
        <f>VLOOKUP(Table4[[#This Row],[Any Transplants]],Table4[Any Transplants],1,FALSE)</f>
        <v>No</v>
      </c>
      <c r="F1313" s="11" t="str">
        <f>VLOOKUP(Table4[[#This Row],[Cancer history]],Table4[Cancer history],1,FALSE)</f>
        <v>No</v>
      </c>
      <c r="G1313" s="11" t="str">
        <f>VLOOKUP(Table4[[#This Row],[Smoker2]],Table4[Smoker2],1,FALSE)</f>
        <v>NO</v>
      </c>
      <c r="H1313" s="11" t="str">
        <f>VLOOKUP(Table4[[#This Row],[Heart Issues]],Table4[Heart Issues],1,FALSE)</f>
        <v>yes</v>
      </c>
      <c r="I1313" s="11">
        <f>VLOOKUP(Table4[[#This Row],[Number of Major Surgeries]],Table4[Number of Major Surgeries],1,FALSE)</f>
        <v>0</v>
      </c>
      <c r="J1313" s="11" t="str">
        <f>VLOOKUP('Medical Examinations'!M1313,'Medical Examinations'!M1313:M3647,1,FALSE)</f>
        <v>obesity</v>
      </c>
      <c r="K1313" s="11" t="str">
        <f>VLOOKUP('Medical Examinations'!N1313,'Medical Examinations'!N1313:N3647,1,FALSE)</f>
        <v>normal</v>
      </c>
      <c r="L1313" s="11" t="str">
        <f>VLOOKUP(Table3[[#This Row],[date of birth]],Table3[date of birth],1,FALSE)</f>
        <v>21-Oct-1973</v>
      </c>
      <c r="M1313" s="11">
        <f>VLOOKUP(Table3[[#This Row],[age]],Table3[age],1,FALSE)</f>
        <v>49</v>
      </c>
      <c r="N1313" s="65">
        <f>VLOOKUP(Table3[[#This Row],[charges2]],Table3[charges2],1,FALSE)</f>
        <v>10977.21</v>
      </c>
      <c r="O1313" s="11" t="str">
        <f>VLOOKUP(Table3[[#This Row],[HOSPITAL TIER2]],Table3[HOSPITAL TIER2],1,FALSE)</f>
        <v>tier - 3</v>
      </c>
      <c r="P1313" s="11" t="str">
        <f>VLOOKUP(Table3[[#This Row],[city tier2]],Table3[city tier2],1,FALSE)</f>
        <v>tier - 1</v>
      </c>
      <c r="Q1313" s="11" t="str">
        <f>VLOOKUP(Table3[[#This Row],[state id2]],Table3[state id2],1,FALSE)</f>
        <v>R1013</v>
      </c>
      <c r="R1313" s="11">
        <f t="shared" si="40"/>
        <v>4.2258474604784935E-3</v>
      </c>
      <c r="S1313" s="11">
        <f t="shared" si="41"/>
        <v>7.0505162626089815E-2</v>
      </c>
    </row>
    <row r="1314" spans="1:19" x14ac:dyDescent="0.25">
      <c r="A1314" s="20" t="str">
        <f>VLOOKUP('Customer Names'!A1314,'Customer Names'!A1314:A3649,1,FALSE)</f>
        <v>Id1313</v>
      </c>
      <c r="B1314" s="20" t="str">
        <f>VLOOKUP(Table6[[#This Row],[NAME]],Table6[NAME],1,FALSE)</f>
        <v>Sara A.</v>
      </c>
      <c r="C1314" s="11">
        <f>VLOOKUP(Table4[[#This Row],[BMI]],Table4[BMI],1,FALSE)</f>
        <v>38.79</v>
      </c>
      <c r="D1314" s="11">
        <f>VLOOKUP(Table4[[#This Row],[HBA1C]],Table4[HBA1C],1,FALSE)</f>
        <v>5.08</v>
      </c>
      <c r="E1314" s="11" t="str">
        <f>VLOOKUP(Table4[[#This Row],[Any Transplants]],Table4[Any Transplants],1,FALSE)</f>
        <v>No</v>
      </c>
      <c r="F1314" s="11" t="str">
        <f>VLOOKUP(Table4[[#This Row],[Cancer history]],Table4[Cancer history],1,FALSE)</f>
        <v>Yes</v>
      </c>
      <c r="G1314" s="11" t="str">
        <f>VLOOKUP(Table4[[#This Row],[Smoker2]],Table4[Smoker2],1,FALSE)</f>
        <v>NO</v>
      </c>
      <c r="H1314" s="11" t="str">
        <f>VLOOKUP(Table4[[#This Row],[Heart Issues]],Table4[Heart Issues],1,FALSE)</f>
        <v>No</v>
      </c>
      <c r="I1314" s="11">
        <f>VLOOKUP(Table4[[#This Row],[Number of Major Surgeries]],Table4[Number of Major Surgeries],1,FALSE)</f>
        <v>1</v>
      </c>
      <c r="J1314" s="11" t="str">
        <f>VLOOKUP('Medical Examinations'!M1314,'Medical Examinations'!M1314:M3648,1,FALSE)</f>
        <v>obesity</v>
      </c>
      <c r="K1314" s="11" t="str">
        <f>VLOOKUP('Medical Examinations'!N1314,'Medical Examinations'!N1314:N3648,1,FALSE)</f>
        <v>normal</v>
      </c>
      <c r="L1314" s="11" t="str">
        <f>VLOOKUP(Table3[[#This Row],[date of birth]],Table3[date of birth],1,FALSE)</f>
        <v>18-Dec-1965</v>
      </c>
      <c r="M1314" s="11">
        <f>VLOOKUP(Table3[[#This Row],[age]],Table3[age],1,FALSE)</f>
        <v>57</v>
      </c>
      <c r="N1314" s="65">
        <f>VLOOKUP(Table3[[#This Row],[charges2]],Table3[charges2],1,FALSE)</f>
        <v>10982.5</v>
      </c>
      <c r="O1314" s="11" t="str">
        <f>VLOOKUP(Table3[[#This Row],[HOSPITAL TIER2]],Table3[HOSPITAL TIER2],1,FALSE)</f>
        <v>tier - 3</v>
      </c>
      <c r="P1314" s="11" t="str">
        <f>VLOOKUP(Table3[[#This Row],[city tier2]],Table3[city tier2],1,FALSE)</f>
        <v>tier - 3</v>
      </c>
      <c r="Q1314" s="11" t="str">
        <f>VLOOKUP(Table3[[#This Row],[state id2]],Table3[state id2],1,FALSE)</f>
        <v>R1013</v>
      </c>
      <c r="R1314" s="11">
        <f t="shared" si="40"/>
        <v>3.974722547553964E-3</v>
      </c>
      <c r="S1314" s="11">
        <f t="shared" si="41"/>
        <v>7.0609659299067817E-2</v>
      </c>
    </row>
    <row r="1315" spans="1:19" x14ac:dyDescent="0.25">
      <c r="A1315" s="20" t="str">
        <f>VLOOKUP('Customer Names'!A1315,'Customer Names'!A1315:A3650,1,FALSE)</f>
        <v>Id1314</v>
      </c>
      <c r="B1315" s="20" t="str">
        <f>VLOOKUP(Table6[[#This Row],[NAME]],Table6[NAME],1,FALSE)</f>
        <v>Erin C.</v>
      </c>
      <c r="C1315" s="11">
        <f>VLOOKUP(Table4[[#This Row],[BMI]],Table4[BMI],1,FALSE)</f>
        <v>30.684999999999999</v>
      </c>
      <c r="D1315" s="11">
        <f>VLOOKUP(Table4[[#This Row],[HBA1C]],Table4[HBA1C],1,FALSE)</f>
        <v>4.87</v>
      </c>
      <c r="E1315" s="11" t="str">
        <f>VLOOKUP(Table4[[#This Row],[Any Transplants]],Table4[Any Transplants],1,FALSE)</f>
        <v>No</v>
      </c>
      <c r="F1315" s="11" t="str">
        <f>VLOOKUP(Table4[[#This Row],[Cancer history]],Table4[Cancer history],1,FALSE)</f>
        <v>Yes</v>
      </c>
      <c r="G1315" s="11" t="str">
        <f>VLOOKUP(Table4[[#This Row],[Smoker2]],Table4[Smoker2],1,FALSE)</f>
        <v>NO</v>
      </c>
      <c r="H1315" s="11" t="str">
        <f>VLOOKUP(Table4[[#This Row],[Heart Issues]],Table4[Heart Issues],1,FALSE)</f>
        <v>No</v>
      </c>
      <c r="I1315" s="11">
        <f>VLOOKUP(Table4[[#This Row],[Number of Major Surgeries]],Table4[Number of Major Surgeries],1,FALSE)</f>
        <v>1</v>
      </c>
      <c r="J1315" s="11" t="str">
        <f>VLOOKUP('Medical Examinations'!M1315,'Medical Examinations'!M1315:M3649,1,FALSE)</f>
        <v>obesity</v>
      </c>
      <c r="K1315" s="11" t="str">
        <f>VLOOKUP('Medical Examinations'!N1315,'Medical Examinations'!N1315:N3649,1,FALSE)</f>
        <v>normal</v>
      </c>
      <c r="L1315" s="11" t="str">
        <f>VLOOKUP(Table3[[#This Row],[date of birth]],Table3[date of birth],1,FALSE)</f>
        <v>17-Sep-2000</v>
      </c>
      <c r="M1315" s="11">
        <f>VLOOKUP(Table3[[#This Row],[age]],Table3[age],1,FALSE)</f>
        <v>22</v>
      </c>
      <c r="N1315" s="65">
        <f>VLOOKUP(Table3[[#This Row],[charges2]],Table3[charges2],1,FALSE)</f>
        <v>10991.58</v>
      </c>
      <c r="O1315" s="11" t="str">
        <f>VLOOKUP(Table3[[#This Row],[HOSPITAL TIER2]],Table3[HOSPITAL TIER2],1,FALSE)</f>
        <v>tier - 3</v>
      </c>
      <c r="P1315" s="11" t="str">
        <f>VLOOKUP(Table3[[#This Row],[city tier2]],Table3[city tier2],1,FALSE)</f>
        <v>tier - 3</v>
      </c>
      <c r="Q1315" s="11" t="str">
        <f>VLOOKUP(Table3[[#This Row],[state id2]],Table3[state id2],1,FALSE)</f>
        <v>R1012</v>
      </c>
      <c r="R1315" s="11">
        <f t="shared" si="40"/>
        <v>2.6003005329203839E-3</v>
      </c>
      <c r="S1315" s="11">
        <f t="shared" si="41"/>
        <v>7.1091990406746283E-2</v>
      </c>
    </row>
    <row r="1316" spans="1:19" x14ac:dyDescent="0.25">
      <c r="A1316" s="20" t="str">
        <f>VLOOKUP('Customer Names'!A1316,'Customer Names'!A1316:A3651,1,FALSE)</f>
        <v>Id1315</v>
      </c>
      <c r="B1316" s="20" t="str">
        <f>VLOOKUP(Table6[[#This Row],[NAME]],Table6[NAME],1,FALSE)</f>
        <v>Thibaud</v>
      </c>
      <c r="C1316" s="11">
        <f>VLOOKUP(Table4[[#This Row],[BMI]],Table4[BMI],1,FALSE)</f>
        <v>22.135000000000002</v>
      </c>
      <c r="D1316" s="11">
        <f>VLOOKUP(Table4[[#This Row],[HBA1C]],Table4[HBA1C],1,FALSE)</f>
        <v>8.17</v>
      </c>
      <c r="E1316" s="11" t="str">
        <f>VLOOKUP(Table4[[#This Row],[Any Transplants]],Table4[Any Transplants],1,FALSE)</f>
        <v>No</v>
      </c>
      <c r="F1316" s="11" t="str">
        <f>VLOOKUP(Table4[[#This Row],[Cancer history]],Table4[Cancer history],1,FALSE)</f>
        <v>No</v>
      </c>
      <c r="G1316" s="11" t="str">
        <f>VLOOKUP(Table4[[#This Row],[Smoker2]],Table4[Smoker2],1,FALSE)</f>
        <v>NO</v>
      </c>
      <c r="H1316" s="11" t="str">
        <f>VLOOKUP(Table4[[#This Row],[Heart Issues]],Table4[Heart Issues],1,FALSE)</f>
        <v>No</v>
      </c>
      <c r="I1316" s="11">
        <f>VLOOKUP(Table4[[#This Row],[Number of Major Surgeries]],Table4[Number of Major Surgeries],1,FALSE)</f>
        <v>0</v>
      </c>
      <c r="J1316" s="11" t="str">
        <f>VLOOKUP('Medical Examinations'!M1316,'Medical Examinations'!M1316:M3650,1,FALSE)</f>
        <v>normal weight</v>
      </c>
      <c r="K1316" s="11" t="str">
        <f>VLOOKUP('Medical Examinations'!N1316,'Medical Examinations'!N1316:N3650,1,FALSE)</f>
        <v>diabetes</v>
      </c>
      <c r="L1316" s="11" t="str">
        <f>VLOOKUP(Table3[[#This Row],[date of birth]],Table3[date of birth],1,FALSE)</f>
        <v>24-Oct-1968</v>
      </c>
      <c r="M1316" s="11">
        <f>VLOOKUP(Table3[[#This Row],[age]],Table3[age],1,FALSE)</f>
        <v>54</v>
      </c>
      <c r="N1316" s="65">
        <f>VLOOKUP(Table3[[#This Row],[charges2]],Table3[charges2],1,FALSE)</f>
        <v>11013.71</v>
      </c>
      <c r="O1316" s="11" t="str">
        <f>VLOOKUP(Table3[[#This Row],[HOSPITAL TIER2]],Table3[HOSPITAL TIER2],1,FALSE)</f>
        <v>tier - 3</v>
      </c>
      <c r="P1316" s="11" t="str">
        <f>VLOOKUP(Table3[[#This Row],[city tier2]],Table3[city tier2],1,FALSE)</f>
        <v>tier - 1</v>
      </c>
      <c r="Q1316" s="11" t="str">
        <f>VLOOKUP(Table3[[#This Row],[state id2]],Table3[state id2],1,FALSE)</f>
        <v>R1013</v>
      </c>
      <c r="R1316" s="11">
        <f t="shared" si="40"/>
        <v>3.3313354232796018E-3</v>
      </c>
      <c r="S1316" s="11">
        <f t="shared" si="41"/>
        <v>7.0209811320551763E-2</v>
      </c>
    </row>
    <row r="1317" spans="1:19" x14ac:dyDescent="0.25">
      <c r="A1317" s="20" t="str">
        <f>VLOOKUP('Customer Names'!A1317,'Customer Names'!A1317:A3652,1,FALSE)</f>
        <v>Id1316</v>
      </c>
      <c r="B1317" s="20" t="str">
        <f>VLOOKUP(Table6[[#This Row],[NAME]],Table6[NAME],1,FALSE)</f>
        <v>Lisa</v>
      </c>
      <c r="C1317" s="11">
        <f>VLOOKUP(Table4[[#This Row],[BMI]],Table4[BMI],1,FALSE)</f>
        <v>33.33</v>
      </c>
      <c r="D1317" s="11">
        <f>VLOOKUP(Table4[[#This Row],[HBA1C]],Table4[HBA1C],1,FALSE)</f>
        <v>7.61</v>
      </c>
      <c r="E1317" s="11" t="str">
        <f>VLOOKUP(Table4[[#This Row],[Any Transplants]],Table4[Any Transplants],1,FALSE)</f>
        <v>No</v>
      </c>
      <c r="F1317" s="11" t="str">
        <f>VLOOKUP(Table4[[#This Row],[Cancer history]],Table4[Cancer history],1,FALSE)</f>
        <v>No</v>
      </c>
      <c r="G1317" s="11" t="str">
        <f>VLOOKUP(Table4[[#This Row],[Smoker2]],Table4[Smoker2],1,FALSE)</f>
        <v>NO</v>
      </c>
      <c r="H1317" s="11" t="str">
        <f>VLOOKUP(Table4[[#This Row],[Heart Issues]],Table4[Heart Issues],1,FALSE)</f>
        <v>No</v>
      </c>
      <c r="I1317" s="11">
        <f>VLOOKUP(Table4[[#This Row],[Number of Major Surgeries]],Table4[Number of Major Surgeries],1,FALSE)</f>
        <v>0</v>
      </c>
      <c r="J1317" s="11" t="str">
        <f>VLOOKUP('Medical Examinations'!M1317,'Medical Examinations'!M1317:M3651,1,FALSE)</f>
        <v>obesity</v>
      </c>
      <c r="K1317" s="11" t="str">
        <f>VLOOKUP('Medical Examinations'!N1317,'Medical Examinations'!N1317:N3651,1,FALSE)</f>
        <v>diabetes</v>
      </c>
      <c r="L1317" s="11" t="str">
        <f>VLOOKUP(Table3[[#This Row],[date of birth]],Table3[date of birth],1,FALSE)</f>
        <v>15-Dec-1974</v>
      </c>
      <c r="M1317" s="11">
        <f>VLOOKUP(Table3[[#This Row],[age]],Table3[age],1,FALSE)</f>
        <v>48</v>
      </c>
      <c r="N1317" s="65">
        <f>VLOOKUP(Table3[[#This Row],[charges2]],Table3[charges2],1,FALSE)</f>
        <v>11015.17</v>
      </c>
      <c r="O1317" s="11" t="str">
        <f>VLOOKUP(Table3[[#This Row],[HOSPITAL TIER2]],Table3[HOSPITAL TIER2],1,FALSE)</f>
        <v>tier - 3</v>
      </c>
      <c r="P1317" s="11" t="str">
        <f>VLOOKUP(Table3[[#This Row],[city tier2]],Table3[city tier2],1,FALSE)</f>
        <v>tier - 1</v>
      </c>
      <c r="Q1317" s="11" t="str">
        <f>VLOOKUP(Table3[[#This Row],[state id2]],Table3[state id2],1,FALSE)</f>
        <v>R1012</v>
      </c>
      <c r="R1317" s="11">
        <f t="shared" si="40"/>
        <v>3.8199063406211464E-3</v>
      </c>
      <c r="S1317" s="11">
        <f t="shared" si="41"/>
        <v>6.951778097478882E-2</v>
      </c>
    </row>
    <row r="1318" spans="1:19" x14ac:dyDescent="0.25">
      <c r="A1318" s="20" t="str">
        <f>VLOOKUP('Customer Names'!A1318,'Customer Names'!A1318:A3653,1,FALSE)</f>
        <v>Id1317</v>
      </c>
      <c r="B1318" s="20" t="str">
        <f>VLOOKUP(Table6[[#This Row],[NAME]],Table6[NAME],1,FALSE)</f>
        <v>Gretchen K.</v>
      </c>
      <c r="C1318" s="11">
        <f>VLOOKUP(Table4[[#This Row],[BMI]],Table4[BMI],1,FALSE)</f>
        <v>31.13</v>
      </c>
      <c r="D1318" s="11">
        <f>VLOOKUP(Table4[[#This Row],[HBA1C]],Table4[HBA1C],1,FALSE)</f>
        <v>10.1</v>
      </c>
      <c r="E1318" s="11" t="str">
        <f>VLOOKUP(Table4[[#This Row],[Any Transplants]],Table4[Any Transplants],1,FALSE)</f>
        <v>No</v>
      </c>
      <c r="F1318" s="11" t="str">
        <f>VLOOKUP(Table4[[#This Row],[Cancer history]],Table4[Cancer history],1,FALSE)</f>
        <v>No</v>
      </c>
      <c r="G1318" s="11" t="str">
        <f>VLOOKUP(Table4[[#This Row],[Smoker2]],Table4[Smoker2],1,FALSE)</f>
        <v>NO</v>
      </c>
      <c r="H1318" s="11" t="str">
        <f>VLOOKUP(Table4[[#This Row],[Heart Issues]],Table4[Heart Issues],1,FALSE)</f>
        <v>No</v>
      </c>
      <c r="I1318" s="11">
        <f>VLOOKUP(Table4[[#This Row],[Number of Major Surgeries]],Table4[Number of Major Surgeries],1,FALSE)</f>
        <v>0</v>
      </c>
      <c r="J1318" s="11" t="str">
        <f>VLOOKUP('Medical Examinations'!M1318,'Medical Examinations'!M1318:M3652,1,FALSE)</f>
        <v>obesity</v>
      </c>
      <c r="K1318" s="11" t="str">
        <f>VLOOKUP('Medical Examinations'!N1318,'Medical Examinations'!N1318:N3652,1,FALSE)</f>
        <v>diabetes</v>
      </c>
      <c r="L1318" s="11" t="str">
        <f>VLOOKUP(Table3[[#This Row],[date of birth]],Table3[date of birth],1,FALSE)</f>
        <v>26-Jun-1991</v>
      </c>
      <c r="M1318" s="11">
        <f>VLOOKUP(Table3[[#This Row],[age]],Table3[age],1,FALSE)</f>
        <v>31</v>
      </c>
      <c r="N1318" s="65">
        <f>VLOOKUP(Table3[[#This Row],[charges2]],Table3[charges2],1,FALSE)</f>
        <v>11018.05</v>
      </c>
      <c r="O1318" s="11" t="str">
        <f>VLOOKUP(Table3[[#This Row],[HOSPITAL TIER2]],Table3[HOSPITAL TIER2],1,FALSE)</f>
        <v>tier - 3</v>
      </c>
      <c r="P1318" s="11" t="str">
        <f>VLOOKUP(Table3[[#This Row],[city tier2]],Table3[city tier2],1,FALSE)</f>
        <v>tier - 2</v>
      </c>
      <c r="Q1318" s="11" t="str">
        <f>VLOOKUP(Table3[[#This Row],[state id2]],Table3[state id2],1,FALSE)</f>
        <v>R1012</v>
      </c>
      <c r="R1318" s="11">
        <f t="shared" si="40"/>
        <v>3.6256034035939029E-3</v>
      </c>
      <c r="S1318" s="11">
        <f t="shared" si="41"/>
        <v>6.9343153591807288E-2</v>
      </c>
    </row>
    <row r="1319" spans="1:19" x14ac:dyDescent="0.25">
      <c r="A1319" s="20" t="str">
        <f>VLOOKUP('Customer Names'!A1319,'Customer Names'!A1319:A3654,1,FALSE)</f>
        <v>Id1318</v>
      </c>
      <c r="B1319" s="20" t="str">
        <f>VLOOKUP(Table6[[#This Row],[NAME]],Table6[NAME],1,FALSE)</f>
        <v>Martina</v>
      </c>
      <c r="C1319" s="11">
        <f>VLOOKUP(Table4[[#This Row],[BMI]],Table4[BMI],1,FALSE)</f>
        <v>28.9</v>
      </c>
      <c r="D1319" s="11">
        <f>VLOOKUP(Table4[[#This Row],[HBA1C]],Table4[HBA1C],1,FALSE)</f>
        <v>11.24</v>
      </c>
      <c r="E1319" s="11" t="str">
        <f>VLOOKUP(Table4[[#This Row],[Any Transplants]],Table4[Any Transplants],1,FALSE)</f>
        <v>No</v>
      </c>
      <c r="F1319" s="11" t="str">
        <f>VLOOKUP(Table4[[#This Row],[Cancer history]],Table4[Cancer history],1,FALSE)</f>
        <v>No</v>
      </c>
      <c r="G1319" s="11" t="str">
        <f>VLOOKUP(Table4[[#This Row],[Smoker2]],Table4[Smoker2],1,FALSE)</f>
        <v>NO</v>
      </c>
      <c r="H1319" s="11" t="str">
        <f>VLOOKUP(Table4[[#This Row],[Heart Issues]],Table4[Heart Issues],1,FALSE)</f>
        <v>No</v>
      </c>
      <c r="I1319" s="11">
        <f>VLOOKUP(Table4[[#This Row],[Number of Major Surgeries]],Table4[Number of Major Surgeries],1,FALSE)</f>
        <v>0</v>
      </c>
      <c r="J1319" s="11" t="str">
        <f>VLOOKUP('Medical Examinations'!M1319,'Medical Examinations'!M1319:M3653,1,FALSE)</f>
        <v>over weight</v>
      </c>
      <c r="K1319" s="11" t="str">
        <f>VLOOKUP('Medical Examinations'!N1319,'Medical Examinations'!N1319:N3653,1,FALSE)</f>
        <v>diabetes</v>
      </c>
      <c r="L1319" s="11" t="str">
        <f>VLOOKUP(Table3[[#This Row],[date of birth]],Table3[date of birth],1,FALSE)</f>
        <v>21-Jul-1996</v>
      </c>
      <c r="M1319" s="11">
        <f>VLOOKUP(Table3[[#This Row],[age]],Table3[age],1,FALSE)</f>
        <v>26</v>
      </c>
      <c r="N1319" s="65">
        <f>VLOOKUP(Table3[[#This Row],[charges2]],Table3[charges2],1,FALSE)</f>
        <v>11028.56</v>
      </c>
      <c r="O1319" s="11" t="str">
        <f>VLOOKUP(Table3[[#This Row],[HOSPITAL TIER2]],Table3[HOSPITAL TIER2],1,FALSE)</f>
        <v>tier - 3</v>
      </c>
      <c r="P1319" s="11" t="str">
        <f>VLOOKUP(Table3[[#This Row],[city tier2]],Table3[city tier2],1,FALSE)</f>
        <v>tier - 3</v>
      </c>
      <c r="Q1319" s="11" t="str">
        <f>VLOOKUP(Table3[[#This Row],[state id2]],Table3[state id2],1,FALSE)</f>
        <v>R1012</v>
      </c>
      <c r="R1319" s="11">
        <f t="shared" si="40"/>
        <v>4.1271442857663898E-3</v>
      </c>
      <c r="S1319" s="11">
        <f t="shared" si="41"/>
        <v>7.1619957973362375E-2</v>
      </c>
    </row>
    <row r="1320" spans="1:19" x14ac:dyDescent="0.25">
      <c r="A1320" s="20" t="str">
        <f>VLOOKUP('Customer Names'!A1320,'Customer Names'!A1320:A3655,1,FALSE)</f>
        <v>Id1319</v>
      </c>
      <c r="B1320" s="20" t="str">
        <f>VLOOKUP(Table6[[#This Row],[NAME]],Table6[NAME],1,FALSE)</f>
        <v>Dustin J</v>
      </c>
      <c r="C1320" s="11">
        <f>VLOOKUP(Table4[[#This Row],[BMI]],Table4[BMI],1,FALSE)</f>
        <v>43.31</v>
      </c>
      <c r="D1320" s="11">
        <f>VLOOKUP(Table4[[#This Row],[HBA1C]],Table4[HBA1C],1,FALSE)</f>
        <v>6.1</v>
      </c>
      <c r="E1320" s="11" t="str">
        <f>VLOOKUP(Table4[[#This Row],[Any Transplants]],Table4[Any Transplants],1,FALSE)</f>
        <v>yes</v>
      </c>
      <c r="F1320" s="11" t="str">
        <f>VLOOKUP(Table4[[#This Row],[Cancer history]],Table4[Cancer history],1,FALSE)</f>
        <v>No</v>
      </c>
      <c r="G1320" s="11" t="str">
        <f>VLOOKUP(Table4[[#This Row],[Smoker2]],Table4[Smoker2],1,FALSE)</f>
        <v>NO</v>
      </c>
      <c r="H1320" s="11" t="str">
        <f>VLOOKUP(Table4[[#This Row],[Heart Issues]],Table4[Heart Issues],1,FALSE)</f>
        <v>yes</v>
      </c>
      <c r="I1320" s="11">
        <f>VLOOKUP(Table4[[#This Row],[Number of Major Surgeries]],Table4[Number of Major Surgeries],1,FALSE)</f>
        <v>1</v>
      </c>
      <c r="J1320" s="11" t="str">
        <f>VLOOKUP('Medical Examinations'!M1320,'Medical Examinations'!M1320:M3654,1,FALSE)</f>
        <v>obesity</v>
      </c>
      <c r="K1320" s="11" t="str">
        <f>VLOOKUP('Medical Examinations'!N1320,'Medical Examinations'!N1320:N3654,1,FALSE)</f>
        <v>prediabetes</v>
      </c>
      <c r="L1320" s="11" t="str">
        <f>VLOOKUP(Table3[[#This Row],[date of birth]],Table3[date of birth],1,FALSE)</f>
        <v>10-Dec-1974</v>
      </c>
      <c r="M1320" s="11">
        <f>VLOOKUP(Table3[[#This Row],[age]],Table3[age],1,FALSE)</f>
        <v>48</v>
      </c>
      <c r="N1320" s="65">
        <f>VLOOKUP(Table3[[#This Row],[charges2]],Table3[charges2],1,FALSE)</f>
        <v>11033.66</v>
      </c>
      <c r="O1320" s="11" t="str">
        <f>VLOOKUP(Table3[[#This Row],[HOSPITAL TIER2]],Table3[HOSPITAL TIER2],1,FALSE)</f>
        <v>tier - 3</v>
      </c>
      <c r="P1320" s="11" t="str">
        <f>VLOOKUP(Table3[[#This Row],[city tier2]],Table3[city tier2],1,FALSE)</f>
        <v>tier - 3</v>
      </c>
      <c r="Q1320" s="11" t="str">
        <f>VLOOKUP(Table3[[#This Row],[state id2]],Table3[state id2],1,FALSE)</f>
        <v>R1012</v>
      </c>
      <c r="R1320" s="11">
        <f t="shared" si="40"/>
        <v>4.4046331871236003E-3</v>
      </c>
      <c r="S1320" s="11">
        <f t="shared" si="41"/>
        <v>7.5626594692305135E-2</v>
      </c>
    </row>
    <row r="1321" spans="1:19" x14ac:dyDescent="0.25">
      <c r="A1321" s="20" t="str">
        <f>VLOOKUP('Customer Names'!A1321,'Customer Names'!A1321:A3656,1,FALSE)</f>
        <v>Id1320</v>
      </c>
      <c r="B1321" s="20" t="str">
        <f>VLOOKUP(Table6[[#This Row],[NAME]],Table6[NAME],1,FALSE)</f>
        <v>Kelsey</v>
      </c>
      <c r="C1321" s="11">
        <f>VLOOKUP(Table4[[#This Row],[BMI]],Table4[BMI],1,FALSE)</f>
        <v>22.8</v>
      </c>
      <c r="D1321" s="11">
        <f>VLOOKUP(Table4[[#This Row],[HBA1C]],Table4[HBA1C],1,FALSE)</f>
        <v>6.98</v>
      </c>
      <c r="E1321" s="11" t="str">
        <f>VLOOKUP(Table4[[#This Row],[Any Transplants]],Table4[Any Transplants],1,FALSE)</f>
        <v>No</v>
      </c>
      <c r="F1321" s="11" t="str">
        <f>VLOOKUP(Table4[[#This Row],[Cancer history]],Table4[Cancer history],1,FALSE)</f>
        <v>No</v>
      </c>
      <c r="G1321" s="11" t="str">
        <f>VLOOKUP(Table4[[#This Row],[Smoker2]],Table4[Smoker2],1,FALSE)</f>
        <v>NO</v>
      </c>
      <c r="H1321" s="11" t="str">
        <f>VLOOKUP(Table4[[#This Row],[Heart Issues]],Table4[Heart Issues],1,FALSE)</f>
        <v>No</v>
      </c>
      <c r="I1321" s="11">
        <f>VLOOKUP(Table4[[#This Row],[Number of Major Surgeries]],Table4[Number of Major Surgeries],1,FALSE)</f>
        <v>0</v>
      </c>
      <c r="J1321" s="11" t="str">
        <f>VLOOKUP('Medical Examinations'!M1321,'Medical Examinations'!M1321:M3655,1,FALSE)</f>
        <v>normal weight</v>
      </c>
      <c r="K1321" s="11" t="str">
        <f>VLOOKUP('Medical Examinations'!N1321,'Medical Examinations'!N1321:N3655,1,FALSE)</f>
        <v>diabetes</v>
      </c>
      <c r="L1321" s="11" t="str">
        <f>VLOOKUP(Table3[[#This Row],[date of birth]],Table3[date of birth],1,FALSE)</f>
        <v>25-Oct-1989</v>
      </c>
      <c r="M1321" s="11">
        <f>VLOOKUP(Table3[[#This Row],[age]],Table3[age],1,FALSE)</f>
        <v>33</v>
      </c>
      <c r="N1321" s="65">
        <f>VLOOKUP(Table3[[#This Row],[charges2]],Table3[charges2],1,FALSE)</f>
        <v>11037.51</v>
      </c>
      <c r="O1321" s="11" t="str">
        <f>VLOOKUP(Table3[[#This Row],[HOSPITAL TIER2]],Table3[HOSPITAL TIER2],1,FALSE)</f>
        <v>tier - 3</v>
      </c>
      <c r="P1321" s="11" t="str">
        <f>VLOOKUP(Table3[[#This Row],[city tier2]],Table3[city tier2],1,FALSE)</f>
        <v>tier - 1</v>
      </c>
      <c r="Q1321" s="11" t="str">
        <f>VLOOKUP(Table3[[#This Row],[state id2]],Table3[state id2],1,FALSE)</f>
        <v>R1012</v>
      </c>
      <c r="R1321" s="11">
        <f t="shared" si="40"/>
        <v>3.8905644468511776E-3</v>
      </c>
      <c r="S1321" s="11">
        <f t="shared" si="41"/>
        <v>7.5619702247229581E-2</v>
      </c>
    </row>
    <row r="1322" spans="1:19" x14ac:dyDescent="0.25">
      <c r="A1322" s="20" t="str">
        <f>VLOOKUP('Customer Names'!A1322,'Customer Names'!A1322:A3657,1,FALSE)</f>
        <v>Id1321</v>
      </c>
      <c r="B1322" s="20" t="str">
        <f>VLOOKUP(Table6[[#This Row],[NAME]],Table6[NAME],1,FALSE)</f>
        <v>Daniel V.</v>
      </c>
      <c r="C1322" s="11">
        <f>VLOOKUP(Table4[[#This Row],[BMI]],Table4[BMI],1,FALSE)</f>
        <v>19.09</v>
      </c>
      <c r="D1322" s="11">
        <f>VLOOKUP(Table4[[#This Row],[HBA1C]],Table4[HBA1C],1,FALSE)</f>
        <v>4</v>
      </c>
      <c r="E1322" s="11" t="str">
        <f>VLOOKUP(Table4[[#This Row],[Any Transplants]],Table4[Any Transplants],1,FALSE)</f>
        <v>No</v>
      </c>
      <c r="F1322" s="11" t="str">
        <f>VLOOKUP(Table4[[#This Row],[Cancer history]],Table4[Cancer history],1,FALSE)</f>
        <v>No</v>
      </c>
      <c r="G1322" s="11" t="str">
        <f>VLOOKUP(Table4[[#This Row],[Smoker2]],Table4[Smoker2],1,FALSE)</f>
        <v>NO</v>
      </c>
      <c r="H1322" s="11" t="str">
        <f>VLOOKUP(Table4[[#This Row],[Heart Issues]],Table4[Heart Issues],1,FALSE)</f>
        <v>yes</v>
      </c>
      <c r="I1322" s="11">
        <f>VLOOKUP(Table4[[#This Row],[Number of Major Surgeries]],Table4[Number of Major Surgeries],1,FALSE)</f>
        <v>1</v>
      </c>
      <c r="J1322" s="11" t="str">
        <f>VLOOKUP('Medical Examinations'!M1322,'Medical Examinations'!M1322:M3656,1,FALSE)</f>
        <v>normal weight</v>
      </c>
      <c r="K1322" s="11" t="str">
        <f>VLOOKUP('Medical Examinations'!N1322,'Medical Examinations'!N1322:N3656,1,FALSE)</f>
        <v>normal</v>
      </c>
      <c r="L1322" s="11" t="str">
        <f>VLOOKUP(Table3[[#This Row],[date of birth]],Table3[date of birth],1,FALSE)</f>
        <v>30-Aug-1974</v>
      </c>
      <c r="M1322" s="11">
        <f>VLOOKUP(Table3[[#This Row],[age]],Table3[age],1,FALSE)</f>
        <v>48</v>
      </c>
      <c r="N1322" s="65">
        <f>VLOOKUP(Table3[[#This Row],[charges2]],Table3[charges2],1,FALSE)</f>
        <v>11037.85</v>
      </c>
      <c r="O1322" s="11" t="str">
        <f>VLOOKUP(Table3[[#This Row],[HOSPITAL TIER2]],Table3[HOSPITAL TIER2],1,FALSE)</f>
        <v>tier - 3</v>
      </c>
      <c r="P1322" s="11" t="str">
        <f>VLOOKUP(Table3[[#This Row],[city tier2]],Table3[city tier2],1,FALSE)</f>
        <v>tier - 2</v>
      </c>
      <c r="Q1322" s="11" t="str">
        <f>VLOOKUP(Table3[[#This Row],[state id2]],Table3[state id2],1,FALSE)</f>
        <v>R1025</v>
      </c>
      <c r="R1322" s="11">
        <f t="shared" si="40"/>
        <v>3.3616315441774088E-3</v>
      </c>
      <c r="S1322" s="11">
        <f t="shared" si="41"/>
        <v>7.6079086081520766E-2</v>
      </c>
    </row>
    <row r="1323" spans="1:19" x14ac:dyDescent="0.25">
      <c r="A1323" s="20" t="str">
        <f>VLOOKUP('Customer Names'!A1323,'Customer Names'!A1323:A3658,1,FALSE)</f>
        <v>Id1322</v>
      </c>
      <c r="B1323" s="20" t="str">
        <f>VLOOKUP(Table6[[#This Row],[NAME]],Table6[NAME],1,FALSE)</f>
        <v>Saeger</v>
      </c>
      <c r="C1323" s="11">
        <f>VLOOKUP(Table4[[#This Row],[BMI]],Table4[BMI],1,FALSE)</f>
        <v>23.37</v>
      </c>
      <c r="D1323" s="11">
        <f>VLOOKUP(Table4[[#This Row],[HBA1C]],Table4[HBA1C],1,FALSE)</f>
        <v>4.2300000000000004</v>
      </c>
      <c r="E1323" s="11" t="str">
        <f>VLOOKUP(Table4[[#This Row],[Any Transplants]],Table4[Any Transplants],1,FALSE)</f>
        <v>No</v>
      </c>
      <c r="F1323" s="11" t="str">
        <f>VLOOKUP(Table4[[#This Row],[Cancer history]],Table4[Cancer history],1,FALSE)</f>
        <v>No</v>
      </c>
      <c r="G1323" s="11" t="str">
        <f>VLOOKUP(Table4[[#This Row],[Smoker2]],Table4[Smoker2],1,FALSE)</f>
        <v>NO</v>
      </c>
      <c r="H1323" s="11" t="str">
        <f>VLOOKUP(Table4[[#This Row],[Heart Issues]],Table4[Heart Issues],1,FALSE)</f>
        <v>No</v>
      </c>
      <c r="I1323" s="11">
        <f>VLOOKUP(Table4[[#This Row],[Number of Major Surgeries]],Table4[Number of Major Surgeries],1,FALSE)</f>
        <v>0</v>
      </c>
      <c r="J1323" s="11" t="str">
        <f>VLOOKUP('Medical Examinations'!M1323,'Medical Examinations'!M1323:M3657,1,FALSE)</f>
        <v>normal weight</v>
      </c>
      <c r="K1323" s="11" t="str">
        <f>VLOOKUP('Medical Examinations'!N1323,'Medical Examinations'!N1323:N3657,1,FALSE)</f>
        <v>normal</v>
      </c>
      <c r="L1323" s="11" t="str">
        <f>VLOOKUP(Table3[[#This Row],[date of birth]],Table3[date of birth],1,FALSE)</f>
        <v>17-Dec-2001</v>
      </c>
      <c r="M1323" s="11">
        <f>VLOOKUP(Table3[[#This Row],[age]],Table3[age],1,FALSE)</f>
        <v>21</v>
      </c>
      <c r="N1323" s="65">
        <f>VLOOKUP(Table3[[#This Row],[charges2]],Table3[charges2],1,FALSE)</f>
        <v>11046.02</v>
      </c>
      <c r="O1323" s="11" t="str">
        <f>VLOOKUP(Table3[[#This Row],[HOSPITAL TIER2]],Table3[HOSPITAL TIER2],1,FALSE)</f>
        <v>tier - 3</v>
      </c>
      <c r="P1323" s="11" t="str">
        <f>VLOOKUP(Table3[[#This Row],[city tier2]],Table3[city tier2],1,FALSE)</f>
        <v>tier - 1</v>
      </c>
      <c r="Q1323" s="11" t="str">
        <f>VLOOKUP(Table3[[#This Row],[state id2]],Table3[state id2],1,FALSE)</f>
        <v>R1026</v>
      </c>
      <c r="R1323" s="11">
        <f t="shared" si="40"/>
        <v>3.6375149664184272E-3</v>
      </c>
      <c r="S1323" s="11">
        <f t="shared" si="41"/>
        <v>7.6377873925131179E-2</v>
      </c>
    </row>
    <row r="1324" spans="1:19" x14ac:dyDescent="0.25">
      <c r="A1324" s="20" t="str">
        <f>VLOOKUP('Customer Names'!A1324,'Customer Names'!A1324:A3659,1,FALSE)</f>
        <v>Id1323</v>
      </c>
      <c r="B1324" s="20" t="str">
        <f>VLOOKUP(Table6[[#This Row],[NAME]],Table6[NAME],1,FALSE)</f>
        <v>Buzunesh</v>
      </c>
      <c r="C1324" s="11">
        <f>VLOOKUP(Table4[[#This Row],[BMI]],Table4[BMI],1,FALSE)</f>
        <v>33.44</v>
      </c>
      <c r="D1324" s="11">
        <f>VLOOKUP(Table4[[#This Row],[HBA1C]],Table4[HBA1C],1,FALSE)</f>
        <v>4.72</v>
      </c>
      <c r="E1324" s="11" t="str">
        <f>VLOOKUP(Table4[[#This Row],[Any Transplants]],Table4[Any Transplants],1,FALSE)</f>
        <v>No</v>
      </c>
      <c r="F1324" s="11" t="str">
        <f>VLOOKUP(Table4[[#This Row],[Cancer history]],Table4[Cancer history],1,FALSE)</f>
        <v>No</v>
      </c>
      <c r="G1324" s="11" t="str">
        <f>VLOOKUP(Table4[[#This Row],[Smoker2]],Table4[Smoker2],1,FALSE)</f>
        <v>NO</v>
      </c>
      <c r="H1324" s="11" t="str">
        <f>VLOOKUP(Table4[[#This Row],[Heart Issues]],Table4[Heart Issues],1,FALSE)</f>
        <v>yes</v>
      </c>
      <c r="I1324" s="11">
        <f>VLOOKUP(Table4[[#This Row],[Number of Major Surgeries]],Table4[Number of Major Surgeries],1,FALSE)</f>
        <v>0</v>
      </c>
      <c r="J1324" s="11" t="str">
        <f>VLOOKUP('Medical Examinations'!M1324,'Medical Examinations'!M1324:M3658,1,FALSE)</f>
        <v>obesity</v>
      </c>
      <c r="K1324" s="11" t="str">
        <f>VLOOKUP('Medical Examinations'!N1324,'Medical Examinations'!N1324:N3658,1,FALSE)</f>
        <v>normal</v>
      </c>
      <c r="L1324" s="11" t="str">
        <f>VLOOKUP(Table3[[#This Row],[date of birth]],Table3[date of birth],1,FALSE)</f>
        <v>18-Sep-2000</v>
      </c>
      <c r="M1324" s="11">
        <f>VLOOKUP(Table3[[#This Row],[age]],Table3[age],1,FALSE)</f>
        <v>22</v>
      </c>
      <c r="N1324" s="65">
        <f>VLOOKUP(Table3[[#This Row],[charges2]],Table3[charges2],1,FALSE)</f>
        <v>11068.7</v>
      </c>
      <c r="O1324" s="11" t="str">
        <f>VLOOKUP(Table3[[#This Row],[HOSPITAL TIER2]],Table3[HOSPITAL TIER2],1,FALSE)</f>
        <v>tier - 3</v>
      </c>
      <c r="P1324" s="11" t="str">
        <f>VLOOKUP(Table3[[#This Row],[city tier2]],Table3[city tier2],1,FALSE)</f>
        <v>tier - 1</v>
      </c>
      <c r="Q1324" s="11" t="str">
        <f>VLOOKUP(Table3[[#This Row],[state id2]],Table3[state id2],1,FALSE)</f>
        <v>R1011</v>
      </c>
      <c r="R1324" s="11">
        <f t="shared" si="40"/>
        <v>2.6942350445607211E-3</v>
      </c>
      <c r="S1324" s="11">
        <f t="shared" si="41"/>
        <v>7.4909149613543405E-2</v>
      </c>
    </row>
    <row r="1325" spans="1:19" x14ac:dyDescent="0.25">
      <c r="A1325" s="20" t="str">
        <f>VLOOKUP('Customer Names'!A1325,'Customer Names'!A1325:A3660,1,FALSE)</f>
        <v>Id1324</v>
      </c>
      <c r="B1325" s="20" t="str">
        <f>VLOOKUP(Table6[[#This Row],[NAME]],Table6[NAME],1,FALSE)</f>
        <v>Mirte</v>
      </c>
      <c r="C1325" s="11">
        <f>VLOOKUP(Table4[[#This Row],[BMI]],Table4[BMI],1,FALSE)</f>
        <v>28.05</v>
      </c>
      <c r="D1325" s="11">
        <f>VLOOKUP(Table4[[#This Row],[HBA1C]],Table4[HBA1C],1,FALSE)</f>
        <v>5.63</v>
      </c>
      <c r="E1325" s="11" t="str">
        <f>VLOOKUP(Table4[[#This Row],[Any Transplants]],Table4[Any Transplants],1,FALSE)</f>
        <v>No</v>
      </c>
      <c r="F1325" s="11" t="str">
        <f>VLOOKUP(Table4[[#This Row],[Cancer history]],Table4[Cancer history],1,FALSE)</f>
        <v>No</v>
      </c>
      <c r="G1325" s="11" t="str">
        <f>VLOOKUP(Table4[[#This Row],[Smoker2]],Table4[Smoker2],1,FALSE)</f>
        <v>NO</v>
      </c>
      <c r="H1325" s="11" t="str">
        <f>VLOOKUP(Table4[[#This Row],[Heart Issues]],Table4[Heart Issues],1,FALSE)</f>
        <v>yes</v>
      </c>
      <c r="I1325" s="11">
        <f>VLOOKUP(Table4[[#This Row],[Number of Major Surgeries]],Table4[Number of Major Surgeries],1,FALSE)</f>
        <v>0</v>
      </c>
      <c r="J1325" s="11" t="str">
        <f>VLOOKUP('Medical Examinations'!M1325,'Medical Examinations'!M1325:M3659,1,FALSE)</f>
        <v>over weight</v>
      </c>
      <c r="K1325" s="11" t="str">
        <f>VLOOKUP('Medical Examinations'!N1325,'Medical Examinations'!N1325:N3659,1,FALSE)</f>
        <v>normal</v>
      </c>
      <c r="L1325" s="11" t="str">
        <f>VLOOKUP(Table3[[#This Row],[date of birth]],Table3[date of birth],1,FALSE)</f>
        <v>9-Nov-1971</v>
      </c>
      <c r="M1325" s="11">
        <f>VLOOKUP(Table3[[#This Row],[age]],Table3[age],1,FALSE)</f>
        <v>51</v>
      </c>
      <c r="N1325" s="65">
        <f>VLOOKUP(Table3[[#This Row],[charges2]],Table3[charges2],1,FALSE)</f>
        <v>11068.77</v>
      </c>
      <c r="O1325" s="11" t="str">
        <f>VLOOKUP(Table3[[#This Row],[HOSPITAL TIER2]],Table3[HOSPITAL TIER2],1,FALSE)</f>
        <v>tier - 3</v>
      </c>
      <c r="P1325" s="11" t="str">
        <f>VLOOKUP(Table3[[#This Row],[city tier2]],Table3[city tier2],1,FALSE)</f>
        <v>tier - 2</v>
      </c>
      <c r="Q1325" s="11" t="str">
        <f>VLOOKUP(Table3[[#This Row],[state id2]],Table3[state id2],1,FALSE)</f>
        <v>R1012</v>
      </c>
      <c r="R1325" s="11">
        <f t="shared" si="40"/>
        <v>4.058691474793188E-3</v>
      </c>
      <c r="S1325" s="11">
        <f t="shared" si="41"/>
        <v>7.3900133645083452E-2</v>
      </c>
    </row>
    <row r="1326" spans="1:19" x14ac:dyDescent="0.25">
      <c r="A1326" s="20" t="str">
        <f>VLOOKUP('Customer Names'!A1326,'Customer Names'!A1326:A3661,1,FALSE)</f>
        <v>Id1325</v>
      </c>
      <c r="B1326" s="20" t="str">
        <f>VLOOKUP(Table6[[#This Row],[NAME]],Table6[NAME],1,FALSE)</f>
        <v>Megan</v>
      </c>
      <c r="C1326" s="11">
        <f>VLOOKUP(Table4[[#This Row],[BMI]],Table4[BMI],1,FALSE)</f>
        <v>27.72</v>
      </c>
      <c r="D1326" s="11">
        <f>VLOOKUP(Table4[[#This Row],[HBA1C]],Table4[HBA1C],1,FALSE)</f>
        <v>5.83</v>
      </c>
      <c r="E1326" s="11" t="str">
        <f>VLOOKUP(Table4[[#This Row],[Any Transplants]],Table4[Any Transplants],1,FALSE)</f>
        <v>No</v>
      </c>
      <c r="F1326" s="11" t="str">
        <f>VLOOKUP(Table4[[#This Row],[Cancer history]],Table4[Cancer history],1,FALSE)</f>
        <v>No</v>
      </c>
      <c r="G1326" s="11" t="str">
        <f>VLOOKUP(Table4[[#This Row],[Smoker2]],Table4[Smoker2],1,FALSE)</f>
        <v>NO</v>
      </c>
      <c r="H1326" s="11" t="str">
        <f>VLOOKUP(Table4[[#This Row],[Heart Issues]],Table4[Heart Issues],1,FALSE)</f>
        <v>yes</v>
      </c>
      <c r="I1326" s="11">
        <f>VLOOKUP(Table4[[#This Row],[Number of Major Surgeries]],Table4[Number of Major Surgeries],1,FALSE)</f>
        <v>0</v>
      </c>
      <c r="J1326" s="11" t="str">
        <f>VLOOKUP('Medical Examinations'!M1326,'Medical Examinations'!M1326:M3660,1,FALSE)</f>
        <v>over weight</v>
      </c>
      <c r="K1326" s="11" t="str">
        <f>VLOOKUP('Medical Examinations'!N1326,'Medical Examinations'!N1326:N3660,1,FALSE)</f>
        <v>prediabetes</v>
      </c>
      <c r="L1326" s="11" t="str">
        <f>VLOOKUP(Table3[[#This Row],[date of birth]],Table3[date of birth],1,FALSE)</f>
        <v>7-Nov-1966</v>
      </c>
      <c r="M1326" s="11">
        <f>VLOOKUP(Table3[[#This Row],[age]],Table3[age],1,FALSE)</f>
        <v>56</v>
      </c>
      <c r="N1326" s="65">
        <f>VLOOKUP(Table3[[#This Row],[charges2]],Table3[charges2],1,FALSE)</f>
        <v>11070.54</v>
      </c>
      <c r="O1326" s="11" t="str">
        <f>VLOOKUP(Table3[[#This Row],[HOSPITAL TIER2]],Table3[HOSPITAL TIER2],1,FALSE)</f>
        <v>tier - 3</v>
      </c>
      <c r="P1326" s="11" t="str">
        <f>VLOOKUP(Table3[[#This Row],[city tier2]],Table3[city tier2],1,FALSE)</f>
        <v>tier - 3</v>
      </c>
      <c r="Q1326" s="11" t="str">
        <f>VLOOKUP(Table3[[#This Row],[state id2]],Table3[state id2],1,FALSE)</f>
        <v>R1011</v>
      </c>
      <c r="R1326" s="11">
        <f t="shared" si="40"/>
        <v>4.019099912723284E-3</v>
      </c>
      <c r="S1326" s="11">
        <f t="shared" si="41"/>
        <v>7.4005721430127194E-2</v>
      </c>
    </row>
    <row r="1327" spans="1:19" x14ac:dyDescent="0.25">
      <c r="A1327" s="20" t="str">
        <f>VLOOKUP('Customer Names'!A1327,'Customer Names'!A1327:A3662,1,FALSE)</f>
        <v>Id1326</v>
      </c>
      <c r="B1327" s="20" t="str">
        <f>VLOOKUP(Table6[[#This Row],[NAME]],Table6[NAME],1,FALSE)</f>
        <v>Kerry A.</v>
      </c>
      <c r="C1327" s="11">
        <f>VLOOKUP(Table4[[#This Row],[BMI]],Table4[BMI],1,FALSE)</f>
        <v>29.81</v>
      </c>
      <c r="D1327" s="11">
        <f>VLOOKUP(Table4[[#This Row],[HBA1C]],Table4[HBA1C],1,FALSE)</f>
        <v>9.23</v>
      </c>
      <c r="E1327" s="11" t="str">
        <f>VLOOKUP(Table4[[#This Row],[Any Transplants]],Table4[Any Transplants],1,FALSE)</f>
        <v>No</v>
      </c>
      <c r="F1327" s="11" t="str">
        <f>VLOOKUP(Table4[[#This Row],[Cancer history]],Table4[Cancer history],1,FALSE)</f>
        <v>No</v>
      </c>
      <c r="G1327" s="11" t="str">
        <f>VLOOKUP(Table4[[#This Row],[Smoker2]],Table4[Smoker2],1,FALSE)</f>
        <v>NO</v>
      </c>
      <c r="H1327" s="11" t="str">
        <f>VLOOKUP(Table4[[#This Row],[Heart Issues]],Table4[Heart Issues],1,FALSE)</f>
        <v>No</v>
      </c>
      <c r="I1327" s="11">
        <f>VLOOKUP(Table4[[#This Row],[Number of Major Surgeries]],Table4[Number of Major Surgeries],1,FALSE)</f>
        <v>0</v>
      </c>
      <c r="J1327" s="11" t="str">
        <f>VLOOKUP('Medical Examinations'!M1327,'Medical Examinations'!M1327:M3661,1,FALSE)</f>
        <v>over weight</v>
      </c>
      <c r="K1327" s="11" t="str">
        <f>VLOOKUP('Medical Examinations'!N1327,'Medical Examinations'!N1327:N3661,1,FALSE)</f>
        <v>diabetes</v>
      </c>
      <c r="L1327" s="11" t="str">
        <f>VLOOKUP(Table3[[#This Row],[date of birth]],Table3[date of birth],1,FALSE)</f>
        <v>20-Nov-1966</v>
      </c>
      <c r="M1327" s="11">
        <f>VLOOKUP(Table3[[#This Row],[age]],Table3[age],1,FALSE)</f>
        <v>56</v>
      </c>
      <c r="N1327" s="65">
        <f>VLOOKUP(Table3[[#This Row],[charges2]],Table3[charges2],1,FALSE)</f>
        <v>11073.18</v>
      </c>
      <c r="O1327" s="11" t="str">
        <f>VLOOKUP(Table3[[#This Row],[HOSPITAL TIER2]],Table3[HOSPITAL TIER2],1,FALSE)</f>
        <v>tier - 3</v>
      </c>
      <c r="P1327" s="11" t="str">
        <f>VLOOKUP(Table3[[#This Row],[city tier2]],Table3[city tier2],1,FALSE)</f>
        <v>tier - 3</v>
      </c>
      <c r="Q1327" s="11" t="str">
        <f>VLOOKUP(Table3[[#This Row],[state id2]],Table3[state id2],1,FALSE)</f>
        <v>R1011</v>
      </c>
      <c r="R1327" s="11">
        <f t="shared" si="40"/>
        <v>3.9855037937747218E-3</v>
      </c>
      <c r="S1327" s="11">
        <f t="shared" si="41"/>
        <v>7.4118855557433777E-2</v>
      </c>
    </row>
    <row r="1328" spans="1:19" x14ac:dyDescent="0.25">
      <c r="A1328" s="20" t="str">
        <f>VLOOKUP('Customer Names'!A1328,'Customer Names'!A1328:A3663,1,FALSE)</f>
        <v>Id1327</v>
      </c>
      <c r="B1328" s="20" t="str">
        <f>VLOOKUP(Table6[[#This Row],[NAME]],Table6[NAME],1,FALSE)</f>
        <v>Kristin</v>
      </c>
      <c r="C1328" s="11">
        <f>VLOOKUP(Table4[[#This Row],[BMI]],Table4[BMI],1,FALSE)</f>
        <v>23.98</v>
      </c>
      <c r="D1328" s="11">
        <f>VLOOKUP(Table4[[#This Row],[HBA1C]],Table4[HBA1C],1,FALSE)</f>
        <v>9.89</v>
      </c>
      <c r="E1328" s="11" t="str">
        <f>VLOOKUP(Table4[[#This Row],[Any Transplants]],Table4[Any Transplants],1,FALSE)</f>
        <v>No</v>
      </c>
      <c r="F1328" s="11" t="str">
        <f>VLOOKUP(Table4[[#This Row],[Cancer history]],Table4[Cancer history],1,FALSE)</f>
        <v>No</v>
      </c>
      <c r="G1328" s="11" t="str">
        <f>VLOOKUP(Table4[[#This Row],[Smoker2]],Table4[Smoker2],1,FALSE)</f>
        <v>NO</v>
      </c>
      <c r="H1328" s="11" t="str">
        <f>VLOOKUP(Table4[[#This Row],[Heart Issues]],Table4[Heart Issues],1,FALSE)</f>
        <v>No</v>
      </c>
      <c r="I1328" s="11">
        <f>VLOOKUP(Table4[[#This Row],[Number of Major Surgeries]],Table4[Number of Major Surgeries],1,FALSE)</f>
        <v>0</v>
      </c>
      <c r="J1328" s="11" t="str">
        <f>VLOOKUP('Medical Examinations'!M1328,'Medical Examinations'!M1328:M3662,1,FALSE)</f>
        <v>normal weight</v>
      </c>
      <c r="K1328" s="11" t="str">
        <f>VLOOKUP('Medical Examinations'!N1328,'Medical Examinations'!N1328:N3662,1,FALSE)</f>
        <v>diabetes</v>
      </c>
      <c r="L1328" s="11" t="str">
        <f>VLOOKUP(Table3[[#This Row],[date of birth]],Table3[date of birth],1,FALSE)</f>
        <v>4-Sep-1967</v>
      </c>
      <c r="M1328" s="11">
        <f>VLOOKUP(Table3[[#This Row],[age]],Table3[age],1,FALSE)</f>
        <v>55</v>
      </c>
      <c r="N1328" s="65">
        <f>VLOOKUP(Table3[[#This Row],[charges2]],Table3[charges2],1,FALSE)</f>
        <v>11082.58</v>
      </c>
      <c r="O1328" s="11" t="str">
        <f>VLOOKUP(Table3[[#This Row],[HOSPITAL TIER2]],Table3[HOSPITAL TIER2],1,FALSE)</f>
        <v>tier - 3</v>
      </c>
      <c r="P1328" s="11" t="str">
        <f>VLOOKUP(Table3[[#This Row],[city tier2]],Table3[city tier2],1,FALSE)</f>
        <v>tier - 2</v>
      </c>
      <c r="Q1328" s="11" t="str">
        <f>VLOOKUP(Table3[[#This Row],[state id2]],Table3[state id2],1,FALSE)</f>
        <v>R1012</v>
      </c>
      <c r="R1328" s="11">
        <f t="shared" si="40"/>
        <v>3.7170342932320109E-3</v>
      </c>
      <c r="S1328" s="11">
        <f t="shared" si="41"/>
        <v>7.2864435438815836E-2</v>
      </c>
    </row>
    <row r="1329" spans="1:19" x14ac:dyDescent="0.25">
      <c r="A1329" s="20" t="str">
        <f>VLOOKUP('Customer Names'!A1329,'Customer Names'!A1329:A3664,1,FALSE)</f>
        <v>Id1328</v>
      </c>
      <c r="B1329" s="20" t="str">
        <f>VLOOKUP(Table6[[#This Row],[NAME]],Table6[NAME],1,FALSE)</f>
        <v>Christopher R.</v>
      </c>
      <c r="C1329" s="11">
        <f>VLOOKUP(Table4[[#This Row],[BMI]],Table4[BMI],1,FALSE)</f>
        <v>17.34</v>
      </c>
      <c r="D1329" s="11">
        <f>VLOOKUP(Table4[[#This Row],[HBA1C]],Table4[HBA1C],1,FALSE)</f>
        <v>12</v>
      </c>
      <c r="E1329" s="11" t="str">
        <f>VLOOKUP(Table4[[#This Row],[Any Transplants]],Table4[Any Transplants],1,FALSE)</f>
        <v>No</v>
      </c>
      <c r="F1329" s="11" t="str">
        <f>VLOOKUP(Table4[[#This Row],[Cancer history]],Table4[Cancer history],1,FALSE)</f>
        <v>No</v>
      </c>
      <c r="G1329" s="11" t="str">
        <f>VLOOKUP(Table4[[#This Row],[Smoker2]],Table4[Smoker2],1,FALSE)</f>
        <v>NO</v>
      </c>
      <c r="H1329" s="11" t="str">
        <f>VLOOKUP(Table4[[#This Row],[Heart Issues]],Table4[Heart Issues],1,FALSE)</f>
        <v>No</v>
      </c>
      <c r="I1329" s="11">
        <f>VLOOKUP(Table4[[#This Row],[Number of Major Surgeries]],Table4[Number of Major Surgeries],1,FALSE)</f>
        <v>0</v>
      </c>
      <c r="J1329" s="11" t="str">
        <f>VLOOKUP('Medical Examinations'!M1329,'Medical Examinations'!M1329:M3663,1,FALSE)</f>
        <v>underweight</v>
      </c>
      <c r="K1329" s="11" t="str">
        <f>VLOOKUP('Medical Examinations'!N1329,'Medical Examinations'!N1329:N3663,1,FALSE)</f>
        <v>diabetes</v>
      </c>
      <c r="L1329" s="11" t="str">
        <f>VLOOKUP(Table3[[#This Row],[date of birth]],Table3[date of birth],1,FALSE)</f>
        <v>7-Oct-1972</v>
      </c>
      <c r="M1329" s="11">
        <f>VLOOKUP(Table3[[#This Row],[age]],Table3[age],1,FALSE)</f>
        <v>50</v>
      </c>
      <c r="N1329" s="65">
        <f>VLOOKUP(Table3[[#This Row],[charges2]],Table3[charges2],1,FALSE)</f>
        <v>11085.59</v>
      </c>
      <c r="O1329" s="11" t="str">
        <f>VLOOKUP(Table3[[#This Row],[HOSPITAL TIER2]],Table3[HOSPITAL TIER2],1,FALSE)</f>
        <v>tier - 3</v>
      </c>
      <c r="P1329" s="11" t="str">
        <f>VLOOKUP(Table3[[#This Row],[city tier2]],Table3[city tier2],1,FALSE)</f>
        <v>tier - 2</v>
      </c>
      <c r="Q1329" s="11" t="str">
        <f>VLOOKUP(Table3[[#This Row],[state id2]],Table3[state id2],1,FALSE)</f>
        <v>R1012</v>
      </c>
      <c r="R1329" s="11">
        <f t="shared" si="40"/>
        <v>4.0700807527774101E-3</v>
      </c>
      <c r="S1329" s="11">
        <f t="shared" si="41"/>
        <v>7.1505127838976876E-2</v>
      </c>
    </row>
    <row r="1330" spans="1:19" x14ac:dyDescent="0.25">
      <c r="A1330" s="20" t="str">
        <f>VLOOKUP('Customer Names'!A1330,'Customer Names'!A1330:A3665,1,FALSE)</f>
        <v>Id1329</v>
      </c>
      <c r="B1330" s="20" t="str">
        <f>VLOOKUP(Table6[[#This Row],[NAME]],Table6[NAME],1,FALSE)</f>
        <v>.  Elizabeth A</v>
      </c>
      <c r="C1330" s="11">
        <f>VLOOKUP(Table4[[#This Row],[BMI]],Table4[BMI],1,FALSE)</f>
        <v>40.39</v>
      </c>
      <c r="D1330" s="11">
        <f>VLOOKUP(Table4[[#This Row],[HBA1C]],Table4[HBA1C],1,FALSE)</f>
        <v>4.24</v>
      </c>
      <c r="E1330" s="11" t="str">
        <f>VLOOKUP(Table4[[#This Row],[Any Transplants]],Table4[Any Transplants],1,FALSE)</f>
        <v>No</v>
      </c>
      <c r="F1330" s="11" t="str">
        <f>VLOOKUP(Table4[[#This Row],[Cancer history]],Table4[Cancer history],1,FALSE)</f>
        <v>Yes</v>
      </c>
      <c r="G1330" s="11" t="str">
        <f>VLOOKUP(Table4[[#This Row],[Smoker2]],Table4[Smoker2],1,FALSE)</f>
        <v>NO</v>
      </c>
      <c r="H1330" s="11" t="str">
        <f>VLOOKUP(Table4[[#This Row],[Heart Issues]],Table4[Heart Issues],1,FALSE)</f>
        <v>yes</v>
      </c>
      <c r="I1330" s="11">
        <f>VLOOKUP(Table4[[#This Row],[Number of Major Surgeries]],Table4[Number of Major Surgeries],1,FALSE)</f>
        <v>1</v>
      </c>
      <c r="J1330" s="11" t="str">
        <f>VLOOKUP('Medical Examinations'!M1330,'Medical Examinations'!M1330:M3664,1,FALSE)</f>
        <v>obesity</v>
      </c>
      <c r="K1330" s="11" t="str">
        <f>VLOOKUP('Medical Examinations'!N1330,'Medical Examinations'!N1330:N3664,1,FALSE)</f>
        <v>normal</v>
      </c>
      <c r="L1330" s="11" t="str">
        <f>VLOOKUP(Table3[[#This Row],[date of birth]],Table3[date of birth],1,FALSE)</f>
        <v>9-Sep-1966</v>
      </c>
      <c r="M1330" s="11">
        <f>VLOOKUP(Table3[[#This Row],[age]],Table3[age],1,FALSE)</f>
        <v>56</v>
      </c>
      <c r="N1330" s="65">
        <f>VLOOKUP(Table3[[#This Row],[charges2]],Table3[charges2],1,FALSE)</f>
        <v>11090.72</v>
      </c>
      <c r="O1330" s="11" t="str">
        <f>VLOOKUP(Table3[[#This Row],[HOSPITAL TIER2]],Table3[HOSPITAL TIER2],1,FALSE)</f>
        <v>tier - 3</v>
      </c>
      <c r="P1330" s="11" t="str">
        <f>VLOOKUP(Table3[[#This Row],[city tier2]],Table3[city tier2],1,FALSE)</f>
        <v>tier - 1</v>
      </c>
      <c r="Q1330" s="11" t="str">
        <f>VLOOKUP(Table3[[#This Row],[state id2]],Table3[state id2],1,FALSE)</f>
        <v>R1013</v>
      </c>
      <c r="R1330" s="11">
        <f t="shared" si="40"/>
        <v>4.6078322060941913E-3</v>
      </c>
      <c r="S1330" s="11">
        <f t="shared" si="41"/>
        <v>7.0627233604273768E-2</v>
      </c>
    </row>
    <row r="1331" spans="1:19" x14ac:dyDescent="0.25">
      <c r="A1331" s="20" t="str">
        <f>VLOOKUP('Customer Names'!A1331,'Customer Names'!A1331:A3666,1,FALSE)</f>
        <v>Id1330</v>
      </c>
      <c r="B1331" s="20" t="str">
        <f>VLOOKUP(Table6[[#This Row],[NAME]],Table6[NAME],1,FALSE)</f>
        <v>Andrew</v>
      </c>
      <c r="C1331" s="11">
        <f>VLOOKUP(Table4[[#This Row],[BMI]],Table4[BMI],1,FALSE)</f>
        <v>25.96</v>
      </c>
      <c r="D1331" s="11">
        <f>VLOOKUP(Table4[[#This Row],[HBA1C]],Table4[HBA1C],1,FALSE)</f>
        <v>4.68</v>
      </c>
      <c r="E1331" s="11" t="str">
        <f>VLOOKUP(Table4[[#This Row],[Any Transplants]],Table4[Any Transplants],1,FALSE)</f>
        <v>No</v>
      </c>
      <c r="F1331" s="11" t="str">
        <f>VLOOKUP(Table4[[#This Row],[Cancer history]],Table4[Cancer history],1,FALSE)</f>
        <v>Yes</v>
      </c>
      <c r="G1331" s="11" t="str">
        <f>VLOOKUP(Table4[[#This Row],[Smoker2]],Table4[Smoker2],1,FALSE)</f>
        <v>NO</v>
      </c>
      <c r="H1331" s="11" t="str">
        <f>VLOOKUP(Table4[[#This Row],[Heart Issues]],Table4[Heart Issues],1,FALSE)</f>
        <v>yes</v>
      </c>
      <c r="I1331" s="11">
        <f>VLOOKUP(Table4[[#This Row],[Number of Major Surgeries]],Table4[Number of Major Surgeries],1,FALSE)</f>
        <v>1</v>
      </c>
      <c r="J1331" s="11" t="str">
        <f>VLOOKUP('Medical Examinations'!M1331,'Medical Examinations'!M1331:M3665,1,FALSE)</f>
        <v>over weight</v>
      </c>
      <c r="K1331" s="11" t="str">
        <f>VLOOKUP('Medical Examinations'!N1331,'Medical Examinations'!N1331:N3665,1,FALSE)</f>
        <v>normal</v>
      </c>
      <c r="L1331" s="11" t="str">
        <f>VLOOKUP(Table3[[#This Row],[date of birth]],Table3[date of birth],1,FALSE)</f>
        <v>5-Jul-1966</v>
      </c>
      <c r="M1331" s="11">
        <f>VLOOKUP(Table3[[#This Row],[age]],Table3[age],1,FALSE)</f>
        <v>56</v>
      </c>
      <c r="N1331" s="65">
        <f>VLOOKUP(Table3[[#This Row],[charges2]],Table3[charges2],1,FALSE)</f>
        <v>11093.62</v>
      </c>
      <c r="O1331" s="11" t="str">
        <f>VLOOKUP(Table3[[#This Row],[HOSPITAL TIER2]],Table3[HOSPITAL TIER2],1,FALSE)</f>
        <v>tier - 3</v>
      </c>
      <c r="P1331" s="11" t="str">
        <f>VLOOKUP(Table3[[#This Row],[city tier2]],Table3[city tier2],1,FALSE)</f>
        <v>tier - 1</v>
      </c>
      <c r="Q1331" s="11" t="str">
        <f>VLOOKUP(Table3[[#This Row],[state id2]],Table3[state id2],1,FALSE)</f>
        <v>R1013</v>
      </c>
      <c r="R1331" s="11">
        <f t="shared" si="40"/>
        <v>3.1498359247877066E-3</v>
      </c>
      <c r="S1331" s="11">
        <f t="shared" si="41"/>
        <v>7.145751540700368E-2</v>
      </c>
    </row>
    <row r="1332" spans="1:19" x14ac:dyDescent="0.25">
      <c r="A1332" s="20" t="str">
        <f>VLOOKUP('Customer Names'!A1332,'Customer Names'!A1332:A3667,1,FALSE)</f>
        <v>Id1331</v>
      </c>
      <c r="B1332" s="20" t="str">
        <f>VLOOKUP(Table6[[#This Row],[NAME]],Table6[NAME],1,FALSE)</f>
        <v>Dawn M.</v>
      </c>
      <c r="C1332" s="11">
        <f>VLOOKUP(Table4[[#This Row],[BMI]],Table4[BMI],1,FALSE)</f>
        <v>17.68</v>
      </c>
      <c r="D1332" s="11">
        <f>VLOOKUP(Table4[[#This Row],[HBA1C]],Table4[HBA1C],1,FALSE)</f>
        <v>8.57</v>
      </c>
      <c r="E1332" s="11" t="str">
        <f>VLOOKUP(Table4[[#This Row],[Any Transplants]],Table4[Any Transplants],1,FALSE)</f>
        <v>No</v>
      </c>
      <c r="F1332" s="11" t="str">
        <f>VLOOKUP(Table4[[#This Row],[Cancer history]],Table4[Cancer history],1,FALSE)</f>
        <v>Yes</v>
      </c>
      <c r="G1332" s="11" t="str">
        <f>VLOOKUP(Table4[[#This Row],[Smoker2]],Table4[Smoker2],1,FALSE)</f>
        <v>NO</v>
      </c>
      <c r="H1332" s="11" t="str">
        <f>VLOOKUP(Table4[[#This Row],[Heart Issues]],Table4[Heart Issues],1,FALSE)</f>
        <v>yes</v>
      </c>
      <c r="I1332" s="11">
        <f>VLOOKUP(Table4[[#This Row],[Number of Major Surgeries]],Table4[Number of Major Surgeries],1,FALSE)</f>
        <v>1</v>
      </c>
      <c r="J1332" s="11" t="str">
        <f>VLOOKUP('Medical Examinations'!M1332,'Medical Examinations'!M1332:M3666,1,FALSE)</f>
        <v>underweight</v>
      </c>
      <c r="K1332" s="11" t="str">
        <f>VLOOKUP('Medical Examinations'!N1332,'Medical Examinations'!N1332:N3666,1,FALSE)</f>
        <v>diabetes</v>
      </c>
      <c r="L1332" s="11" t="str">
        <f>VLOOKUP(Table3[[#This Row],[date of birth]],Table3[date of birth],1,FALSE)</f>
        <v>20-Aug-1980</v>
      </c>
      <c r="M1332" s="11">
        <f>VLOOKUP(Table3[[#This Row],[age]],Table3[age],1,FALSE)</f>
        <v>42</v>
      </c>
      <c r="N1332" s="65">
        <f>VLOOKUP(Table3[[#This Row],[charges2]],Table3[charges2],1,FALSE)</f>
        <v>11103.33</v>
      </c>
      <c r="O1332" s="11" t="str">
        <f>VLOOKUP(Table3[[#This Row],[HOSPITAL TIER2]],Table3[HOSPITAL TIER2],1,FALSE)</f>
        <v>tier - 3</v>
      </c>
      <c r="P1332" s="11" t="str">
        <f>VLOOKUP(Table3[[#This Row],[city tier2]],Table3[city tier2],1,FALSE)</f>
        <v>tier - 1</v>
      </c>
      <c r="Q1332" s="11" t="str">
        <f>VLOOKUP(Table3[[#This Row],[state id2]],Table3[state id2],1,FALSE)</f>
        <v>R1021</v>
      </c>
      <c r="R1332" s="11">
        <f t="shared" si="40"/>
        <v>3.3147259072436987E-3</v>
      </c>
      <c r="S1332" s="11">
        <f t="shared" si="41"/>
        <v>7.208538706383992E-2</v>
      </c>
    </row>
    <row r="1333" spans="1:19" x14ac:dyDescent="0.25">
      <c r="A1333" s="20" t="str">
        <f>VLOOKUP('Customer Names'!A1333,'Customer Names'!A1333:A3668,1,FALSE)</f>
        <v>Id1332</v>
      </c>
      <c r="B1333" s="20" t="str">
        <f>VLOOKUP(Table6[[#This Row],[NAME]],Table6[NAME],1,FALSE)</f>
        <v>Jonathan P</v>
      </c>
      <c r="C1333" s="11">
        <f>VLOOKUP(Table4[[#This Row],[BMI]],Table4[BMI],1,FALSE)</f>
        <v>30.875</v>
      </c>
      <c r="D1333" s="11">
        <f>VLOOKUP(Table4[[#This Row],[HBA1C]],Table4[HBA1C],1,FALSE)</f>
        <v>4.0999999999999996</v>
      </c>
      <c r="E1333" s="11" t="str">
        <f>VLOOKUP(Table4[[#This Row],[Any Transplants]],Table4[Any Transplants],1,FALSE)</f>
        <v>No</v>
      </c>
      <c r="F1333" s="11" t="str">
        <f>VLOOKUP(Table4[[#This Row],[Cancer history]],Table4[Cancer history],1,FALSE)</f>
        <v>No</v>
      </c>
      <c r="G1333" s="11" t="str">
        <f>VLOOKUP(Table4[[#This Row],[Smoker2]],Table4[Smoker2],1,FALSE)</f>
        <v>NO</v>
      </c>
      <c r="H1333" s="11" t="str">
        <f>VLOOKUP(Table4[[#This Row],[Heart Issues]],Table4[Heart Issues],1,FALSE)</f>
        <v>No</v>
      </c>
      <c r="I1333" s="11">
        <f>VLOOKUP(Table4[[#This Row],[Number of Major Surgeries]],Table4[Number of Major Surgeries],1,FALSE)</f>
        <v>0</v>
      </c>
      <c r="J1333" s="11" t="str">
        <f>VLOOKUP('Medical Examinations'!M1333,'Medical Examinations'!M1333:M3667,1,FALSE)</f>
        <v>obesity</v>
      </c>
      <c r="K1333" s="11" t="str">
        <f>VLOOKUP('Medical Examinations'!N1333,'Medical Examinations'!N1333:N3667,1,FALSE)</f>
        <v>normal</v>
      </c>
      <c r="L1333" s="11" t="str">
        <f>VLOOKUP(Table3[[#This Row],[date of birth]],Table3[date of birth],1,FALSE)</f>
        <v>30-Nov-1969</v>
      </c>
      <c r="M1333" s="11">
        <f>VLOOKUP(Table3[[#This Row],[age]],Table3[age],1,FALSE)</f>
        <v>53</v>
      </c>
      <c r="N1333" s="65">
        <f>VLOOKUP(Table3[[#This Row],[charges2]],Table3[charges2],1,FALSE)</f>
        <v>11150.78</v>
      </c>
      <c r="O1333" s="11" t="str">
        <f>VLOOKUP(Table3[[#This Row],[HOSPITAL TIER2]],Table3[HOSPITAL TIER2],1,FALSE)</f>
        <v>tier - 3</v>
      </c>
      <c r="P1333" s="11" t="str">
        <f>VLOOKUP(Table3[[#This Row],[city tier2]],Table3[city tier2],1,FALSE)</f>
        <v>tier - 2</v>
      </c>
      <c r="Q1333" s="11" t="str">
        <f>VLOOKUP(Table3[[#This Row],[state id2]],Table3[state id2],1,FALSE)</f>
        <v>R1011</v>
      </c>
      <c r="R1333" s="11">
        <f t="shared" si="40"/>
        <v>3.0596597193897346E-3</v>
      </c>
      <c r="S1333" s="11">
        <f t="shared" si="41"/>
        <v>7.240992780786297E-2</v>
      </c>
    </row>
    <row r="1334" spans="1:19" x14ac:dyDescent="0.25">
      <c r="A1334" s="20" t="str">
        <f>VLOOKUP('Customer Names'!A1334,'Customer Names'!A1334:A3669,1,FALSE)</f>
        <v>Id1333</v>
      </c>
      <c r="B1334" s="20" t="str">
        <f>VLOOKUP(Table6[[#This Row],[NAME]],Table6[NAME],1,FALSE)</f>
        <v>.  Gina</v>
      </c>
      <c r="C1334" s="11">
        <f>VLOOKUP(Table4[[#This Row],[BMI]],Table4[BMI],1,FALSE)</f>
        <v>30.81</v>
      </c>
      <c r="D1334" s="11">
        <f>VLOOKUP(Table4[[#This Row],[HBA1C]],Table4[HBA1C],1,FALSE)</f>
        <v>4.49</v>
      </c>
      <c r="E1334" s="11" t="str">
        <f>VLOOKUP(Table4[[#This Row],[Any Transplants]],Table4[Any Transplants],1,FALSE)</f>
        <v>No</v>
      </c>
      <c r="F1334" s="11" t="str">
        <f>VLOOKUP(Table4[[#This Row],[Cancer history]],Table4[Cancer history],1,FALSE)</f>
        <v>No</v>
      </c>
      <c r="G1334" s="11" t="str">
        <f>VLOOKUP(Table4[[#This Row],[Smoker2]],Table4[Smoker2],1,FALSE)</f>
        <v>NO</v>
      </c>
      <c r="H1334" s="11" t="str">
        <f>VLOOKUP(Table4[[#This Row],[Heart Issues]],Table4[Heart Issues],1,FALSE)</f>
        <v>No</v>
      </c>
      <c r="I1334" s="11">
        <f>VLOOKUP(Table4[[#This Row],[Number of Major Surgeries]],Table4[Number of Major Surgeries],1,FALSE)</f>
        <v>0</v>
      </c>
      <c r="J1334" s="11" t="str">
        <f>VLOOKUP('Medical Examinations'!M1334,'Medical Examinations'!M1334:M3668,1,FALSE)</f>
        <v>obesity</v>
      </c>
      <c r="K1334" s="11" t="str">
        <f>VLOOKUP('Medical Examinations'!N1334,'Medical Examinations'!N1334:N3668,1,FALSE)</f>
        <v>normal</v>
      </c>
      <c r="L1334" s="11" t="str">
        <f>VLOOKUP(Table3[[#This Row],[date of birth]],Table3[date of birth],1,FALSE)</f>
        <v>25-Jun-1969</v>
      </c>
      <c r="M1334" s="11">
        <f>VLOOKUP(Table3[[#This Row],[age]],Table3[age],1,FALSE)</f>
        <v>53</v>
      </c>
      <c r="N1334" s="65">
        <f>VLOOKUP(Table3[[#This Row],[charges2]],Table3[charges2],1,FALSE)</f>
        <v>11163.57</v>
      </c>
      <c r="O1334" s="11" t="str">
        <f>VLOOKUP(Table3[[#This Row],[HOSPITAL TIER2]],Table3[HOSPITAL TIER2],1,FALSE)</f>
        <v>tier - 3</v>
      </c>
      <c r="P1334" s="11" t="str">
        <f>VLOOKUP(Table3[[#This Row],[city tier2]],Table3[city tier2],1,FALSE)</f>
        <v>tier - 2</v>
      </c>
      <c r="Q1334" s="11" t="str">
        <f>VLOOKUP(Table3[[#This Row],[state id2]],Table3[state id2],1,FALSE)</f>
        <v>R1011</v>
      </c>
      <c r="R1334" s="11">
        <f t="shared" si="40"/>
        <v>2.7720455293469295E-3</v>
      </c>
      <c r="S1334" s="11">
        <f t="shared" si="41"/>
        <v>7.3077403889396028E-2</v>
      </c>
    </row>
    <row r="1335" spans="1:19" x14ac:dyDescent="0.25">
      <c r="A1335" s="20" t="str">
        <f>VLOOKUP('Customer Names'!A1335,'Customer Names'!A1335:A3670,1,FALSE)</f>
        <v>Id1334</v>
      </c>
      <c r="B1335" s="20" t="str">
        <f>VLOOKUP(Table6[[#This Row],[NAME]],Table6[NAME],1,FALSE)</f>
        <v>Dino</v>
      </c>
      <c r="C1335" s="11">
        <f>VLOOKUP(Table4[[#This Row],[BMI]],Table4[BMI],1,FALSE)</f>
        <v>36.85</v>
      </c>
      <c r="D1335" s="11">
        <f>VLOOKUP(Table4[[#This Row],[HBA1C]],Table4[HBA1C],1,FALSE)</f>
        <v>8.8000000000000007</v>
      </c>
      <c r="E1335" s="11" t="str">
        <f>VLOOKUP(Table4[[#This Row],[Any Transplants]],Table4[Any Transplants],1,FALSE)</f>
        <v>No</v>
      </c>
      <c r="F1335" s="11" t="str">
        <f>VLOOKUP(Table4[[#This Row],[Cancer history]],Table4[Cancer history],1,FALSE)</f>
        <v>No</v>
      </c>
      <c r="G1335" s="11" t="str">
        <f>VLOOKUP(Table4[[#This Row],[Smoker2]],Table4[Smoker2],1,FALSE)</f>
        <v>NO</v>
      </c>
      <c r="H1335" s="11" t="str">
        <f>VLOOKUP(Table4[[#This Row],[Heart Issues]],Table4[Heart Issues],1,FALSE)</f>
        <v>No</v>
      </c>
      <c r="I1335" s="11">
        <f>VLOOKUP(Table4[[#This Row],[Number of Major Surgeries]],Table4[Number of Major Surgeries],1,FALSE)</f>
        <v>2</v>
      </c>
      <c r="J1335" s="11" t="str">
        <f>VLOOKUP('Medical Examinations'!M1335,'Medical Examinations'!M1335:M3669,1,FALSE)</f>
        <v>obesity</v>
      </c>
      <c r="K1335" s="11" t="str">
        <f>VLOOKUP('Medical Examinations'!N1335,'Medical Examinations'!N1335:N3669,1,FALSE)</f>
        <v>diabetes</v>
      </c>
      <c r="L1335" s="11" t="str">
        <f>VLOOKUP(Table3[[#This Row],[date of birth]],Table3[date of birth],1,FALSE)</f>
        <v>6-Aug-1966</v>
      </c>
      <c r="M1335" s="11">
        <f>VLOOKUP(Table3[[#This Row],[age]],Table3[age],1,FALSE)</f>
        <v>56</v>
      </c>
      <c r="N1335" s="65">
        <f>VLOOKUP(Table3[[#This Row],[charges2]],Table3[charges2],1,FALSE)</f>
        <v>11165.42</v>
      </c>
      <c r="O1335" s="11" t="str">
        <f>VLOOKUP(Table3[[#This Row],[HOSPITAL TIER2]],Table3[HOSPITAL TIER2],1,FALSE)</f>
        <v>tier - 3</v>
      </c>
      <c r="P1335" s="11" t="str">
        <f>VLOOKUP(Table3[[#This Row],[city tier2]],Table3[city tier2],1,FALSE)</f>
        <v>tier - 1</v>
      </c>
      <c r="Q1335" s="11" t="str">
        <f>VLOOKUP(Table3[[#This Row],[state id2]],Table3[state id2],1,FALSE)</f>
        <v>R1016</v>
      </c>
      <c r="R1335" s="11">
        <f t="shared" si="40"/>
        <v>2.4891041893312748E-3</v>
      </c>
      <c r="S1335" s="11">
        <f t="shared" si="41"/>
        <v>7.3608113753219032E-2</v>
      </c>
    </row>
    <row r="1336" spans="1:19" x14ac:dyDescent="0.25">
      <c r="A1336" s="20" t="str">
        <f>VLOOKUP('Customer Names'!A1336,'Customer Names'!A1336:A3671,1,FALSE)</f>
        <v>Id1335</v>
      </c>
      <c r="B1336" s="20" t="str">
        <f>VLOOKUP(Table6[[#This Row],[NAME]],Table6[NAME],1,FALSE)</f>
        <v>Jan</v>
      </c>
      <c r="C1336" s="11">
        <f>VLOOKUP(Table4[[#This Row],[BMI]],Table4[BMI],1,FALSE)</f>
        <v>35.86</v>
      </c>
      <c r="D1336" s="11">
        <f>VLOOKUP(Table4[[#This Row],[HBA1C]],Table4[HBA1C],1,FALSE)</f>
        <v>7.93</v>
      </c>
      <c r="E1336" s="11" t="str">
        <f>VLOOKUP(Table4[[#This Row],[Any Transplants]],Table4[Any Transplants],1,FALSE)</f>
        <v>No</v>
      </c>
      <c r="F1336" s="11" t="str">
        <f>VLOOKUP(Table4[[#This Row],[Cancer history]],Table4[Cancer history],1,FALSE)</f>
        <v>No</v>
      </c>
      <c r="G1336" s="11" t="str">
        <f>VLOOKUP(Table4[[#This Row],[Smoker2]],Table4[Smoker2],1,FALSE)</f>
        <v>NO</v>
      </c>
      <c r="H1336" s="11" t="str">
        <f>VLOOKUP(Table4[[#This Row],[Heart Issues]],Table4[Heart Issues],1,FALSE)</f>
        <v>No</v>
      </c>
      <c r="I1336" s="11">
        <f>VLOOKUP(Table4[[#This Row],[Number of Major Surgeries]],Table4[Number of Major Surgeries],1,FALSE)</f>
        <v>2</v>
      </c>
      <c r="J1336" s="11" t="str">
        <f>VLOOKUP('Medical Examinations'!M1336,'Medical Examinations'!M1336:M3670,1,FALSE)</f>
        <v>obesity</v>
      </c>
      <c r="K1336" s="11" t="str">
        <f>VLOOKUP('Medical Examinations'!N1336,'Medical Examinations'!N1336:N3670,1,FALSE)</f>
        <v>diabetes</v>
      </c>
      <c r="L1336" s="11" t="str">
        <f>VLOOKUP(Table3[[#This Row],[date of birth]],Table3[date of birth],1,FALSE)</f>
        <v>3-Sep-1972</v>
      </c>
      <c r="M1336" s="11">
        <f>VLOOKUP(Table3[[#This Row],[age]],Table3[age],1,FALSE)</f>
        <v>50</v>
      </c>
      <c r="N1336" s="65">
        <f>VLOOKUP(Table3[[#This Row],[charges2]],Table3[charges2],1,FALSE)</f>
        <v>11186.2</v>
      </c>
      <c r="O1336" s="11" t="str">
        <f>VLOOKUP(Table3[[#This Row],[HOSPITAL TIER2]],Table3[HOSPITAL TIER2],1,FALSE)</f>
        <v>tier - 3</v>
      </c>
      <c r="P1336" s="11" t="str">
        <f>VLOOKUP(Table3[[#This Row],[city tier2]],Table3[city tier2],1,FALSE)</f>
        <v>tier - 2</v>
      </c>
      <c r="Q1336" s="11" t="str">
        <f>VLOOKUP(Table3[[#This Row],[state id2]],Table3[state id2],1,FALSE)</f>
        <v>R1021</v>
      </c>
      <c r="R1336" s="11">
        <f t="shared" si="40"/>
        <v>1.4180141250073699E-3</v>
      </c>
      <c r="S1336" s="11">
        <f t="shared" si="41"/>
        <v>7.2490953028374064E-2</v>
      </c>
    </row>
    <row r="1337" spans="1:19" x14ac:dyDescent="0.25">
      <c r="A1337" s="20" t="str">
        <f>VLOOKUP('Customer Names'!A1337,'Customer Names'!A1337:A3672,1,FALSE)</f>
        <v>Id1336</v>
      </c>
      <c r="B1337" s="20" t="str">
        <f>VLOOKUP(Table6[[#This Row],[NAME]],Table6[NAME],1,FALSE)</f>
        <v>Jonathan E.</v>
      </c>
      <c r="C1337" s="11">
        <f>VLOOKUP(Table4[[#This Row],[BMI]],Table4[BMI],1,FALSE)</f>
        <v>30.3</v>
      </c>
      <c r="D1337" s="11">
        <f>VLOOKUP(Table4[[#This Row],[HBA1C]],Table4[HBA1C],1,FALSE)</f>
        <v>9.4499999999999993</v>
      </c>
      <c r="E1337" s="11" t="str">
        <f>VLOOKUP(Table4[[#This Row],[Any Transplants]],Table4[Any Transplants],1,FALSE)</f>
        <v>No</v>
      </c>
      <c r="F1337" s="11" t="str">
        <f>VLOOKUP(Table4[[#This Row],[Cancer history]],Table4[Cancer history],1,FALSE)</f>
        <v>No</v>
      </c>
      <c r="G1337" s="11" t="str">
        <f>VLOOKUP(Table4[[#This Row],[Smoker2]],Table4[Smoker2],1,FALSE)</f>
        <v>NO</v>
      </c>
      <c r="H1337" s="11" t="str">
        <f>VLOOKUP(Table4[[#This Row],[Heart Issues]],Table4[Heart Issues],1,FALSE)</f>
        <v>No</v>
      </c>
      <c r="I1337" s="11">
        <f>VLOOKUP(Table4[[#This Row],[Number of Major Surgeries]],Table4[Number of Major Surgeries],1,FALSE)</f>
        <v>2</v>
      </c>
      <c r="J1337" s="11" t="str">
        <f>VLOOKUP('Medical Examinations'!M1337,'Medical Examinations'!M1337:M3671,1,FALSE)</f>
        <v>obesity</v>
      </c>
      <c r="K1337" s="11" t="str">
        <f>VLOOKUP('Medical Examinations'!N1337,'Medical Examinations'!N1337:N3671,1,FALSE)</f>
        <v>diabetes</v>
      </c>
      <c r="L1337" s="11" t="str">
        <f>VLOOKUP(Table3[[#This Row],[date of birth]],Table3[date of birth],1,FALSE)</f>
        <v>14-Jun-1970</v>
      </c>
      <c r="M1337" s="11">
        <f>VLOOKUP(Table3[[#This Row],[age]],Table3[age],1,FALSE)</f>
        <v>52</v>
      </c>
      <c r="N1337" s="65">
        <f>VLOOKUP(Table3[[#This Row],[charges2]],Table3[charges2],1,FALSE)</f>
        <v>11187.66</v>
      </c>
      <c r="O1337" s="11" t="str">
        <f>VLOOKUP(Table3[[#This Row],[HOSPITAL TIER2]],Table3[HOSPITAL TIER2],1,FALSE)</f>
        <v>tier - 3</v>
      </c>
      <c r="P1337" s="11" t="str">
        <f>VLOOKUP(Table3[[#This Row],[city tier2]],Table3[city tier2],1,FALSE)</f>
        <v>tier - 2</v>
      </c>
      <c r="Q1337" s="11" t="str">
        <f>VLOOKUP(Table3[[#This Row],[state id2]],Table3[state id2],1,FALSE)</f>
        <v>R1012</v>
      </c>
      <c r="R1337" s="11">
        <f t="shared" si="40"/>
        <v>9.6359361059499612E-4</v>
      </c>
      <c r="S1337" s="11">
        <f t="shared" si="41"/>
        <v>7.2135340329194386E-2</v>
      </c>
    </row>
    <row r="1338" spans="1:19" x14ac:dyDescent="0.25">
      <c r="A1338" s="20" t="str">
        <f>VLOOKUP('Customer Names'!A1338,'Customer Names'!A1338:A3673,1,FALSE)</f>
        <v>Id1337</v>
      </c>
      <c r="B1338" s="20" t="str">
        <f>VLOOKUP(Table6[[#This Row],[NAME]],Table6[NAME],1,FALSE)</f>
        <v>Mark A</v>
      </c>
      <c r="C1338" s="11">
        <f>VLOOKUP(Table4[[#This Row],[BMI]],Table4[BMI],1,FALSE)</f>
        <v>32.015000000000001</v>
      </c>
      <c r="D1338" s="11">
        <f>VLOOKUP(Table4[[#This Row],[HBA1C]],Table4[HBA1C],1,FALSE)</f>
        <v>7.67</v>
      </c>
      <c r="E1338" s="11" t="str">
        <f>VLOOKUP(Table4[[#This Row],[Any Transplants]],Table4[Any Transplants],1,FALSE)</f>
        <v>No</v>
      </c>
      <c r="F1338" s="11" t="str">
        <f>VLOOKUP(Table4[[#This Row],[Cancer history]],Table4[Cancer history],1,FALSE)</f>
        <v>No</v>
      </c>
      <c r="G1338" s="11" t="str">
        <f>VLOOKUP(Table4[[#This Row],[Smoker2]],Table4[Smoker2],1,FALSE)</f>
        <v>NO</v>
      </c>
      <c r="H1338" s="11" t="str">
        <f>VLOOKUP(Table4[[#This Row],[Heart Issues]],Table4[Heart Issues],1,FALSE)</f>
        <v>No</v>
      </c>
      <c r="I1338" s="11">
        <f>VLOOKUP(Table4[[#This Row],[Number of Major Surgeries]],Table4[Number of Major Surgeries],1,FALSE)</f>
        <v>0</v>
      </c>
      <c r="J1338" s="11" t="str">
        <f>VLOOKUP('Medical Examinations'!M1338,'Medical Examinations'!M1338:M3672,1,FALSE)</f>
        <v>obesity</v>
      </c>
      <c r="K1338" s="11" t="str">
        <f>VLOOKUP('Medical Examinations'!N1338,'Medical Examinations'!N1338:N3672,1,FALSE)</f>
        <v>diabetes</v>
      </c>
      <c r="L1338" s="11" t="str">
        <f>VLOOKUP(Table3[[#This Row],[date of birth]],Table3[date of birth],1,FALSE)</f>
        <v>28-Jun-1976</v>
      </c>
      <c r="M1338" s="11">
        <f>VLOOKUP(Table3[[#This Row],[age]],Table3[age],1,FALSE)</f>
        <v>46</v>
      </c>
      <c r="N1338" s="65">
        <f>VLOOKUP(Table3[[#This Row],[charges2]],Table3[charges2],1,FALSE)</f>
        <v>11217.35</v>
      </c>
      <c r="O1338" s="11" t="str">
        <f>VLOOKUP(Table3[[#This Row],[HOSPITAL TIER2]],Table3[HOSPITAL TIER2],1,FALSE)</f>
        <v>tier - 3</v>
      </c>
      <c r="P1338" s="11" t="str">
        <f>VLOOKUP(Table3[[#This Row],[city tier2]],Table3[city tier2],1,FALSE)</f>
        <v>tier - 2</v>
      </c>
      <c r="Q1338" s="11" t="str">
        <f>VLOOKUP(Table3[[#This Row],[state id2]],Table3[state id2],1,FALSE)</f>
        <v>R1025</v>
      </c>
      <c r="R1338" s="11">
        <f t="shared" si="40"/>
        <v>7.4877863879178668E-4</v>
      </c>
      <c r="S1338" s="11">
        <f t="shared" si="41"/>
        <v>7.1279534182490029E-2</v>
      </c>
    </row>
    <row r="1339" spans="1:19" x14ac:dyDescent="0.25">
      <c r="A1339" s="20" t="str">
        <f>VLOOKUP('Customer Names'!A1339,'Customer Names'!A1339:A3674,1,FALSE)</f>
        <v>Id1338</v>
      </c>
      <c r="B1339" s="20" t="str">
        <f>VLOOKUP(Table6[[#This Row],[NAME]],Table6[NAME],1,FALSE)</f>
        <v>.  Mary</v>
      </c>
      <c r="C1339" s="11">
        <f>VLOOKUP(Table4[[#This Row],[BMI]],Table4[BMI],1,FALSE)</f>
        <v>25.06</v>
      </c>
      <c r="D1339" s="11">
        <f>VLOOKUP(Table4[[#This Row],[HBA1C]],Table4[HBA1C],1,FALSE)</f>
        <v>10.53</v>
      </c>
      <c r="E1339" s="11" t="str">
        <f>VLOOKUP(Table4[[#This Row],[Any Transplants]],Table4[Any Transplants],1,FALSE)</f>
        <v>No</v>
      </c>
      <c r="F1339" s="11" t="str">
        <f>VLOOKUP(Table4[[#This Row],[Cancer history]],Table4[Cancer history],1,FALSE)</f>
        <v>No</v>
      </c>
      <c r="G1339" s="11" t="str">
        <f>VLOOKUP(Table4[[#This Row],[Smoker2]],Table4[Smoker2],1,FALSE)</f>
        <v>NO</v>
      </c>
      <c r="H1339" s="11" t="str">
        <f>VLOOKUP(Table4[[#This Row],[Heart Issues]],Table4[Heart Issues],1,FALSE)</f>
        <v>No</v>
      </c>
      <c r="I1339" s="11">
        <f>VLOOKUP(Table4[[#This Row],[Number of Major Surgeries]],Table4[Number of Major Surgeries],1,FALSE)</f>
        <v>2</v>
      </c>
      <c r="J1339" s="11" t="str">
        <f>VLOOKUP('Medical Examinations'!M1339,'Medical Examinations'!M1339:M3673,1,FALSE)</f>
        <v>over weight</v>
      </c>
      <c r="K1339" s="11" t="str">
        <f>VLOOKUP('Medical Examinations'!N1339,'Medical Examinations'!N1339:N3673,1,FALSE)</f>
        <v>diabetes</v>
      </c>
      <c r="L1339" s="11" t="str">
        <f>VLOOKUP(Table3[[#This Row],[date of birth]],Table3[date of birth],1,FALSE)</f>
        <v>30-Dec-1969</v>
      </c>
      <c r="M1339" s="11">
        <f>VLOOKUP(Table3[[#This Row],[age]],Table3[age],1,FALSE)</f>
        <v>53</v>
      </c>
      <c r="N1339" s="65">
        <f>VLOOKUP(Table3[[#This Row],[charges2]],Table3[charges2],1,FALSE)</f>
        <v>11244.38</v>
      </c>
      <c r="O1339" s="11" t="str">
        <f>VLOOKUP(Table3[[#This Row],[HOSPITAL TIER2]],Table3[HOSPITAL TIER2],1,FALSE)</f>
        <v>tier - 3</v>
      </c>
      <c r="P1339" s="11" t="str">
        <f>VLOOKUP(Table3[[#This Row],[city tier2]],Table3[city tier2],1,FALSE)</f>
        <v>tier - 1</v>
      </c>
      <c r="Q1339" s="11" t="str">
        <f>VLOOKUP(Table3[[#This Row],[state id2]],Table3[state id2],1,FALSE)</f>
        <v>R1016</v>
      </c>
      <c r="R1339" s="11">
        <f t="shared" si="40"/>
        <v>6.8468097582162252E-4</v>
      </c>
      <c r="S1339" s="11">
        <f t="shared" si="41"/>
        <v>7.1217334348661454E-2</v>
      </c>
    </row>
    <row r="1340" spans="1:19" x14ac:dyDescent="0.25">
      <c r="A1340" s="20" t="str">
        <f>VLOOKUP('Customer Names'!A1340,'Customer Names'!A1340:A3675,1,FALSE)</f>
        <v>Id1339</v>
      </c>
      <c r="B1340" s="20" t="str">
        <f>VLOOKUP(Table6[[#This Row],[NAME]],Table6[NAME],1,FALSE)</f>
        <v>Samuel</v>
      </c>
      <c r="C1340" s="11">
        <f>VLOOKUP(Table4[[#This Row],[BMI]],Table4[BMI],1,FALSE)</f>
        <v>18.829999999999998</v>
      </c>
      <c r="D1340" s="11">
        <f>VLOOKUP(Table4[[#This Row],[HBA1C]],Table4[HBA1C],1,FALSE)</f>
        <v>10.08</v>
      </c>
      <c r="E1340" s="11" t="str">
        <f>VLOOKUP(Table4[[#This Row],[Any Transplants]],Table4[Any Transplants],1,FALSE)</f>
        <v>No</v>
      </c>
      <c r="F1340" s="11" t="str">
        <f>VLOOKUP(Table4[[#This Row],[Cancer history]],Table4[Cancer history],1,FALSE)</f>
        <v>No</v>
      </c>
      <c r="G1340" s="11" t="str">
        <f>VLOOKUP(Table4[[#This Row],[Smoker2]],Table4[Smoker2],1,FALSE)</f>
        <v>NO</v>
      </c>
      <c r="H1340" s="11" t="str">
        <f>VLOOKUP(Table4[[#This Row],[Heart Issues]],Table4[Heart Issues],1,FALSE)</f>
        <v>yes</v>
      </c>
      <c r="I1340" s="11">
        <f>VLOOKUP(Table4[[#This Row],[Number of Major Surgeries]],Table4[Number of Major Surgeries],1,FALSE)</f>
        <v>0</v>
      </c>
      <c r="J1340" s="11" t="str">
        <f>VLOOKUP('Medical Examinations'!M1340,'Medical Examinations'!M1340:M3674,1,FALSE)</f>
        <v>normal weight</v>
      </c>
      <c r="K1340" s="11" t="str">
        <f>VLOOKUP('Medical Examinations'!N1340,'Medical Examinations'!N1340:N3674,1,FALSE)</f>
        <v>diabetes</v>
      </c>
      <c r="L1340" s="11" t="str">
        <f>VLOOKUP(Table3[[#This Row],[date of birth]],Table3[date of birth],1,FALSE)</f>
        <v>17-Dec-1989</v>
      </c>
      <c r="M1340" s="11">
        <f>VLOOKUP(Table3[[#This Row],[age]],Table3[age],1,FALSE)</f>
        <v>33</v>
      </c>
      <c r="N1340" s="65">
        <f>VLOOKUP(Table3[[#This Row],[charges2]],Table3[charges2],1,FALSE)</f>
        <v>11250.43</v>
      </c>
      <c r="O1340" s="11" t="str">
        <f>VLOOKUP(Table3[[#This Row],[HOSPITAL TIER2]],Table3[HOSPITAL TIER2],1,FALSE)</f>
        <v>tier - 3</v>
      </c>
      <c r="P1340" s="11" t="str">
        <f>VLOOKUP(Table3[[#This Row],[city tier2]],Table3[city tier2],1,FALSE)</f>
        <v>tier - 2</v>
      </c>
      <c r="Q1340" s="11" t="str">
        <f>VLOOKUP(Table3[[#This Row],[state id2]],Table3[state id2],1,FALSE)</f>
        <v>R1026</v>
      </c>
      <c r="R1340" s="11">
        <f t="shared" si="40"/>
        <v>8.8036677315125704E-4</v>
      </c>
      <c r="S1340" s="11">
        <f t="shared" si="41"/>
        <v>6.9955251524175324E-2</v>
      </c>
    </row>
    <row r="1341" spans="1:19" x14ac:dyDescent="0.25">
      <c r="A1341" s="20" t="str">
        <f>VLOOKUP('Customer Names'!A1341,'Customer Names'!A1341:A3676,1,FALSE)</f>
        <v>Id1340</v>
      </c>
      <c r="B1341" s="20" t="str">
        <f>VLOOKUP(Table6[[#This Row],[NAME]],Table6[NAME],1,FALSE)</f>
        <v>Stan J</v>
      </c>
      <c r="C1341" s="11">
        <f>VLOOKUP(Table4[[#This Row],[BMI]],Table4[BMI],1,FALSE)</f>
        <v>47.52</v>
      </c>
      <c r="D1341" s="11">
        <f>VLOOKUP(Table4[[#This Row],[HBA1C]],Table4[HBA1C],1,FALSE)</f>
        <v>11.39</v>
      </c>
      <c r="E1341" s="11" t="str">
        <f>VLOOKUP(Table4[[#This Row],[Any Transplants]],Table4[Any Transplants],1,FALSE)</f>
        <v>No</v>
      </c>
      <c r="F1341" s="11" t="str">
        <f>VLOOKUP(Table4[[#This Row],[Cancer history]],Table4[Cancer history],1,FALSE)</f>
        <v>No</v>
      </c>
      <c r="G1341" s="11" t="str">
        <f>VLOOKUP(Table4[[#This Row],[Smoker2]],Table4[Smoker2],1,FALSE)</f>
        <v>NO</v>
      </c>
      <c r="H1341" s="11" t="str">
        <f>VLOOKUP(Table4[[#This Row],[Heart Issues]],Table4[Heart Issues],1,FALSE)</f>
        <v>yes</v>
      </c>
      <c r="I1341" s="11">
        <f>VLOOKUP(Table4[[#This Row],[Number of Major Surgeries]],Table4[Number of Major Surgeries],1,FALSE)</f>
        <v>1</v>
      </c>
      <c r="J1341" s="11" t="str">
        <f>VLOOKUP('Medical Examinations'!M1341,'Medical Examinations'!M1341:M3675,1,FALSE)</f>
        <v>obesity</v>
      </c>
      <c r="K1341" s="11" t="str">
        <f>VLOOKUP('Medical Examinations'!N1341,'Medical Examinations'!N1341:N3675,1,FALSE)</f>
        <v>diabetes</v>
      </c>
      <c r="L1341" s="11" t="str">
        <f>VLOOKUP(Table3[[#This Row],[date of birth]],Table3[date of birth],1,FALSE)</f>
        <v>20-Aug-1969</v>
      </c>
      <c r="M1341" s="11">
        <f>VLOOKUP(Table3[[#This Row],[age]],Table3[age],1,FALSE)</f>
        <v>53</v>
      </c>
      <c r="N1341" s="65">
        <f>VLOOKUP(Table3[[#This Row],[charges2]],Table3[charges2],1,FALSE)</f>
        <v>11253.42</v>
      </c>
      <c r="O1341" s="11" t="str">
        <f>VLOOKUP(Table3[[#This Row],[HOSPITAL TIER2]],Table3[HOSPITAL TIER2],1,FALSE)</f>
        <v>tier - 3</v>
      </c>
      <c r="P1341" s="11" t="str">
        <f>VLOOKUP(Table3[[#This Row],[city tier2]],Table3[city tier2],1,FALSE)</f>
        <v>tier - 1</v>
      </c>
      <c r="Q1341" s="11" t="str">
        <f>VLOOKUP(Table3[[#This Row],[state id2]],Table3[state id2],1,FALSE)</f>
        <v>R1011</v>
      </c>
      <c r="R1341" s="11">
        <f t="shared" si="40"/>
        <v>-1.1556848612719152E-4</v>
      </c>
      <c r="S1341" s="11">
        <f t="shared" si="41"/>
        <v>7.1980847973006343E-2</v>
      </c>
    </row>
    <row r="1342" spans="1:19" x14ac:dyDescent="0.25">
      <c r="A1342" s="20" t="str">
        <f>VLOOKUP('Customer Names'!A1342,'Customer Names'!A1342:A3677,1,FALSE)</f>
        <v>Id1341</v>
      </c>
      <c r="B1342" s="20" t="str">
        <f>VLOOKUP(Table6[[#This Row],[NAME]],Table6[NAME],1,FALSE)</f>
        <v>.  Jessica L.</v>
      </c>
      <c r="C1342" s="11">
        <f>VLOOKUP(Table4[[#This Row],[BMI]],Table4[BMI],1,FALSE)</f>
        <v>37.82</v>
      </c>
      <c r="D1342" s="11">
        <f>VLOOKUP(Table4[[#This Row],[HBA1C]],Table4[HBA1C],1,FALSE)</f>
        <v>6.36</v>
      </c>
      <c r="E1342" s="11" t="str">
        <f>VLOOKUP(Table4[[#This Row],[Any Transplants]],Table4[Any Transplants],1,FALSE)</f>
        <v>No</v>
      </c>
      <c r="F1342" s="11" t="str">
        <f>VLOOKUP(Table4[[#This Row],[Cancer history]],Table4[Cancer history],1,FALSE)</f>
        <v>No</v>
      </c>
      <c r="G1342" s="11" t="str">
        <f>VLOOKUP(Table4[[#This Row],[Smoker2]],Table4[Smoker2],1,FALSE)</f>
        <v>NO</v>
      </c>
      <c r="H1342" s="11" t="str">
        <f>VLOOKUP(Table4[[#This Row],[Heart Issues]],Table4[Heart Issues],1,FALSE)</f>
        <v>No</v>
      </c>
      <c r="I1342" s="11">
        <f>VLOOKUP(Table4[[#This Row],[Number of Major Surgeries]],Table4[Number of Major Surgeries],1,FALSE)</f>
        <v>0</v>
      </c>
      <c r="J1342" s="11" t="str">
        <f>VLOOKUP('Medical Examinations'!M1342,'Medical Examinations'!M1342:M3676,1,FALSE)</f>
        <v>obesity</v>
      </c>
      <c r="K1342" s="11" t="str">
        <f>VLOOKUP('Medical Examinations'!N1342,'Medical Examinations'!N1342:N3676,1,FALSE)</f>
        <v>prediabetes</v>
      </c>
      <c r="L1342" s="11" t="str">
        <f>VLOOKUP(Table3[[#This Row],[date of birth]],Table3[date of birth],1,FALSE)</f>
        <v>2-Oct-1981</v>
      </c>
      <c r="M1342" s="11">
        <f>VLOOKUP(Table3[[#This Row],[age]],Table3[age],1,FALSE)</f>
        <v>41</v>
      </c>
      <c r="N1342" s="65">
        <f>VLOOKUP(Table3[[#This Row],[charges2]],Table3[charges2],1,FALSE)</f>
        <v>11255.29</v>
      </c>
      <c r="O1342" s="11" t="str">
        <f>VLOOKUP(Table3[[#This Row],[HOSPITAL TIER2]],Table3[HOSPITAL TIER2],1,FALSE)</f>
        <v>tier - 3</v>
      </c>
      <c r="P1342" s="11" t="str">
        <f>VLOOKUP(Table3[[#This Row],[city tier2]],Table3[city tier2],1,FALSE)</f>
        <v>tier - 1</v>
      </c>
      <c r="Q1342" s="11" t="str">
        <f>VLOOKUP(Table3[[#This Row],[state id2]],Table3[state id2],1,FALSE)</f>
        <v>R1026</v>
      </c>
      <c r="R1342" s="11">
        <f t="shared" si="40"/>
        <v>-1.8161846379539817E-3</v>
      </c>
      <c r="S1342" s="11">
        <f t="shared" si="41"/>
        <v>7.0513709291063528E-2</v>
      </c>
    </row>
    <row r="1343" spans="1:19" x14ac:dyDescent="0.25">
      <c r="A1343" s="20" t="str">
        <f>VLOOKUP('Customer Names'!A1343,'Customer Names'!A1343:A3678,1,FALSE)</f>
        <v>Id1342</v>
      </c>
      <c r="B1343" s="20" t="str">
        <f>VLOOKUP(Table6[[#This Row],[NAME]],Table6[NAME],1,FALSE)</f>
        <v>Krysta</v>
      </c>
      <c r="C1343" s="11">
        <f>VLOOKUP(Table4[[#This Row],[BMI]],Table4[BMI],1,FALSE)</f>
        <v>44.16</v>
      </c>
      <c r="D1343" s="11">
        <f>VLOOKUP(Table4[[#This Row],[HBA1C]],Table4[HBA1C],1,FALSE)</f>
        <v>5.31</v>
      </c>
      <c r="E1343" s="11" t="str">
        <f>VLOOKUP(Table4[[#This Row],[Any Transplants]],Table4[Any Transplants],1,FALSE)</f>
        <v>No</v>
      </c>
      <c r="F1343" s="11" t="str">
        <f>VLOOKUP(Table4[[#This Row],[Cancer history]],Table4[Cancer history],1,FALSE)</f>
        <v>No</v>
      </c>
      <c r="G1343" s="11" t="str">
        <f>VLOOKUP(Table4[[#This Row],[Smoker2]],Table4[Smoker2],1,FALSE)</f>
        <v>NO</v>
      </c>
      <c r="H1343" s="11" t="str">
        <f>VLOOKUP(Table4[[#This Row],[Heart Issues]],Table4[Heart Issues],1,FALSE)</f>
        <v>yes</v>
      </c>
      <c r="I1343" s="11">
        <f>VLOOKUP(Table4[[#This Row],[Number of Major Surgeries]],Table4[Number of Major Surgeries],1,FALSE)</f>
        <v>0</v>
      </c>
      <c r="J1343" s="11" t="str">
        <f>VLOOKUP('Medical Examinations'!M1343,'Medical Examinations'!M1343:M3677,1,FALSE)</f>
        <v>obesity</v>
      </c>
      <c r="K1343" s="11" t="str">
        <f>VLOOKUP('Medical Examinations'!N1343,'Medical Examinations'!N1343:N3677,1,FALSE)</f>
        <v>normal</v>
      </c>
      <c r="L1343" s="11" t="str">
        <f>VLOOKUP(Table3[[#This Row],[date of birth]],Table3[date of birth],1,FALSE)</f>
        <v>11-Oct-1969</v>
      </c>
      <c r="M1343" s="11">
        <f>VLOOKUP(Table3[[#This Row],[age]],Table3[age],1,FALSE)</f>
        <v>53</v>
      </c>
      <c r="N1343" s="65">
        <f>VLOOKUP(Table3[[#This Row],[charges2]],Table3[charges2],1,FALSE)</f>
        <v>11264.54</v>
      </c>
      <c r="O1343" s="11" t="str">
        <f>VLOOKUP(Table3[[#This Row],[HOSPITAL TIER2]],Table3[HOSPITAL TIER2],1,FALSE)</f>
        <v>tier - 3</v>
      </c>
      <c r="P1343" s="11" t="str">
        <f>VLOOKUP(Table3[[#This Row],[city tier2]],Table3[city tier2],1,FALSE)</f>
        <v>tier - 2</v>
      </c>
      <c r="Q1343" s="11" t="str">
        <f>VLOOKUP(Table3[[#This Row],[state id2]],Table3[state id2],1,FALSE)</f>
        <v>R1011</v>
      </c>
      <c r="R1343" s="11">
        <f t="shared" si="40"/>
        <v>-1.4379076453168705E-3</v>
      </c>
      <c r="S1343" s="11">
        <f t="shared" si="41"/>
        <v>7.0568560226460131E-2</v>
      </c>
    </row>
    <row r="1344" spans="1:19" x14ac:dyDescent="0.25">
      <c r="A1344" s="20" t="str">
        <f>VLOOKUP('Customer Names'!A1344,'Customer Names'!A1344:A3679,1,FALSE)</f>
        <v>Id1343</v>
      </c>
      <c r="B1344" s="20" t="str">
        <f>VLOOKUP(Table6[[#This Row],[NAME]],Table6[NAME],1,FALSE)</f>
        <v>.  Natascia</v>
      </c>
      <c r="C1344" s="11">
        <f>VLOOKUP(Table4[[#This Row],[BMI]],Table4[BMI],1,FALSE)</f>
        <v>37.049999999999997</v>
      </c>
      <c r="D1344" s="11">
        <f>VLOOKUP(Table4[[#This Row],[HBA1C]],Table4[HBA1C],1,FALSE)</f>
        <v>4.74</v>
      </c>
      <c r="E1344" s="11" t="str">
        <f>VLOOKUP(Table4[[#This Row],[Any Transplants]],Table4[Any Transplants],1,FALSE)</f>
        <v>No</v>
      </c>
      <c r="F1344" s="11" t="str">
        <f>VLOOKUP(Table4[[#This Row],[Cancer history]],Table4[Cancer history],1,FALSE)</f>
        <v>Yes</v>
      </c>
      <c r="G1344" s="11" t="str">
        <f>VLOOKUP(Table4[[#This Row],[Smoker2]],Table4[Smoker2],1,FALSE)</f>
        <v>NO</v>
      </c>
      <c r="H1344" s="11" t="str">
        <f>VLOOKUP(Table4[[#This Row],[Heart Issues]],Table4[Heart Issues],1,FALSE)</f>
        <v>No</v>
      </c>
      <c r="I1344" s="11">
        <f>VLOOKUP(Table4[[#This Row],[Number of Major Surgeries]],Table4[Number of Major Surgeries],1,FALSE)</f>
        <v>1</v>
      </c>
      <c r="J1344" s="11" t="str">
        <f>VLOOKUP('Medical Examinations'!M1344,'Medical Examinations'!M1344:M3678,1,FALSE)</f>
        <v>obesity</v>
      </c>
      <c r="K1344" s="11" t="str">
        <f>VLOOKUP('Medical Examinations'!N1344,'Medical Examinations'!N1344:N3678,1,FALSE)</f>
        <v>normal</v>
      </c>
      <c r="L1344" s="11" t="str">
        <f>VLOOKUP(Table3[[#This Row],[date of birth]],Table3[date of birth],1,FALSE)</f>
        <v>26-Dec-1971</v>
      </c>
      <c r="M1344" s="11">
        <f>VLOOKUP(Table3[[#This Row],[age]],Table3[age],1,FALSE)</f>
        <v>51</v>
      </c>
      <c r="N1344" s="65">
        <f>VLOOKUP(Table3[[#This Row],[charges2]],Table3[charges2],1,FALSE)</f>
        <v>11265.71</v>
      </c>
      <c r="O1344" s="11" t="str">
        <f>VLOOKUP(Table3[[#This Row],[HOSPITAL TIER2]],Table3[HOSPITAL TIER2],1,FALSE)</f>
        <v>tier - 3</v>
      </c>
      <c r="P1344" s="11" t="str">
        <f>VLOOKUP(Table3[[#This Row],[city tier2]],Table3[city tier2],1,FALSE)</f>
        <v>tier - 1</v>
      </c>
      <c r="Q1344" s="11" t="str">
        <f>VLOOKUP(Table3[[#This Row],[state id2]],Table3[state id2],1,FALSE)</f>
        <v>R1025</v>
      </c>
      <c r="R1344" s="11">
        <f t="shared" si="40"/>
        <v>-2.8670251231690635E-3</v>
      </c>
      <c r="S1344" s="11">
        <f t="shared" si="41"/>
        <v>7.0813046729495593E-2</v>
      </c>
    </row>
    <row r="1345" spans="1:19" x14ac:dyDescent="0.25">
      <c r="A1345" s="20" t="str">
        <f>VLOOKUP('Customer Names'!A1345,'Customer Names'!A1345:A3680,1,FALSE)</f>
        <v>Id1344</v>
      </c>
      <c r="B1345" s="20" t="str">
        <f>VLOOKUP(Table6[[#This Row],[NAME]],Table6[NAME],1,FALSE)</f>
        <v>Jenny</v>
      </c>
      <c r="C1345" s="11">
        <f>VLOOKUP(Table4[[#This Row],[BMI]],Table4[BMI],1,FALSE)</f>
        <v>18.66</v>
      </c>
      <c r="D1345" s="11">
        <f>VLOOKUP(Table4[[#This Row],[HBA1C]],Table4[HBA1C],1,FALSE)</f>
        <v>11.35</v>
      </c>
      <c r="E1345" s="11" t="str">
        <f>VLOOKUP(Table4[[#This Row],[Any Transplants]],Table4[Any Transplants],1,FALSE)</f>
        <v>No</v>
      </c>
      <c r="F1345" s="11" t="str">
        <f>VLOOKUP(Table4[[#This Row],[Cancer history]],Table4[Cancer history],1,FALSE)</f>
        <v>No</v>
      </c>
      <c r="G1345" s="11" t="str">
        <f>VLOOKUP(Table4[[#This Row],[Smoker2]],Table4[Smoker2],1,FALSE)</f>
        <v>NO</v>
      </c>
      <c r="H1345" s="11" t="str">
        <f>VLOOKUP(Table4[[#This Row],[Heart Issues]],Table4[Heart Issues],1,FALSE)</f>
        <v>No</v>
      </c>
      <c r="I1345" s="11">
        <f>VLOOKUP(Table4[[#This Row],[Number of Major Surgeries]],Table4[Number of Major Surgeries],1,FALSE)</f>
        <v>0</v>
      </c>
      <c r="J1345" s="11" t="str">
        <f>VLOOKUP('Medical Examinations'!M1345,'Medical Examinations'!M1345:M3679,1,FALSE)</f>
        <v>normal weight</v>
      </c>
      <c r="K1345" s="11" t="str">
        <f>VLOOKUP('Medical Examinations'!N1345,'Medical Examinations'!N1345:N3679,1,FALSE)</f>
        <v>diabetes</v>
      </c>
      <c r="L1345" s="11" t="str">
        <f>VLOOKUP(Table3[[#This Row],[date of birth]],Table3[date of birth],1,FALSE)</f>
        <v>4-Oct-2004</v>
      </c>
      <c r="M1345" s="11">
        <f>VLOOKUP(Table3[[#This Row],[age]],Table3[age],1,FALSE)</f>
        <v>18</v>
      </c>
      <c r="N1345" s="65">
        <f>VLOOKUP(Table3[[#This Row],[charges2]],Table3[charges2],1,FALSE)</f>
        <v>11272.33</v>
      </c>
      <c r="O1345" s="11" t="str">
        <f>VLOOKUP(Table3[[#This Row],[HOSPITAL TIER2]],Table3[HOSPITAL TIER2],1,FALSE)</f>
        <v>tier - 3</v>
      </c>
      <c r="P1345" s="11" t="str">
        <f>VLOOKUP(Table3[[#This Row],[city tier2]],Table3[city tier2],1,FALSE)</f>
        <v>tier - 2</v>
      </c>
      <c r="Q1345" s="11" t="str">
        <f>VLOOKUP(Table3[[#This Row],[state id2]],Table3[state id2],1,FALSE)</f>
        <v>R1019</v>
      </c>
      <c r="R1345" s="11">
        <f t="shared" si="40"/>
        <v>-3.498235785343549E-3</v>
      </c>
      <c r="S1345" s="11">
        <f t="shared" si="41"/>
        <v>7.115193219466967E-2</v>
      </c>
    </row>
    <row r="1346" spans="1:19" x14ac:dyDescent="0.25">
      <c r="A1346" s="20" t="str">
        <f>VLOOKUP('Customer Names'!A1346,'Customer Names'!A1346:A3681,1,FALSE)</f>
        <v>Id1345</v>
      </c>
      <c r="B1346" s="20" t="str">
        <f>VLOOKUP(Table6[[#This Row],[NAME]],Table6[NAME],1,FALSE)</f>
        <v>Brian</v>
      </c>
      <c r="C1346" s="11">
        <f>VLOOKUP(Table4[[#This Row],[BMI]],Table4[BMI],1,FALSE)</f>
        <v>36.200000000000003</v>
      </c>
      <c r="D1346" s="11">
        <f>VLOOKUP(Table4[[#This Row],[HBA1C]],Table4[HBA1C],1,FALSE)</f>
        <v>6.81</v>
      </c>
      <c r="E1346" s="11" t="str">
        <f>VLOOKUP(Table4[[#This Row],[Any Transplants]],Table4[Any Transplants],1,FALSE)</f>
        <v>No</v>
      </c>
      <c r="F1346" s="11" t="str">
        <f>VLOOKUP(Table4[[#This Row],[Cancer history]],Table4[Cancer history],1,FALSE)</f>
        <v>No</v>
      </c>
      <c r="G1346" s="11" t="str">
        <f>VLOOKUP(Table4[[#This Row],[Smoker2]],Table4[Smoker2],1,FALSE)</f>
        <v>NO</v>
      </c>
      <c r="H1346" s="11" t="str">
        <f>VLOOKUP(Table4[[#This Row],[Heart Issues]],Table4[Heart Issues],1,FALSE)</f>
        <v>yes</v>
      </c>
      <c r="I1346" s="11">
        <f>VLOOKUP(Table4[[#This Row],[Number of Major Surgeries]],Table4[Number of Major Surgeries],1,FALSE)</f>
        <v>1</v>
      </c>
      <c r="J1346" s="11" t="str">
        <f>VLOOKUP('Medical Examinations'!M1346,'Medical Examinations'!M1346:M3680,1,FALSE)</f>
        <v>obesity</v>
      </c>
      <c r="K1346" s="11" t="str">
        <f>VLOOKUP('Medical Examinations'!N1346,'Medical Examinations'!N1346:N3680,1,FALSE)</f>
        <v>diabetes</v>
      </c>
      <c r="L1346" s="11" t="str">
        <f>VLOOKUP(Table3[[#This Row],[date of birth]],Table3[date of birth],1,FALSE)</f>
        <v>14-Jun-1967</v>
      </c>
      <c r="M1346" s="11">
        <f>VLOOKUP(Table3[[#This Row],[age]],Table3[age],1,FALSE)</f>
        <v>55</v>
      </c>
      <c r="N1346" s="65">
        <f>VLOOKUP(Table3[[#This Row],[charges2]],Table3[charges2],1,FALSE)</f>
        <v>11286.54</v>
      </c>
      <c r="O1346" s="11" t="str">
        <f>VLOOKUP(Table3[[#This Row],[HOSPITAL TIER2]],Table3[HOSPITAL TIER2],1,FALSE)</f>
        <v>tier - 3</v>
      </c>
      <c r="P1346" s="11" t="str">
        <f>VLOOKUP(Table3[[#This Row],[city tier2]],Table3[city tier2],1,FALSE)</f>
        <v>tier - 3</v>
      </c>
      <c r="Q1346" s="11" t="str">
        <f>VLOOKUP(Table3[[#This Row],[state id2]],Table3[state id2],1,FALSE)</f>
        <v>R1024</v>
      </c>
      <c r="R1346" s="11">
        <f t="shared" si="40"/>
        <v>-5.8509757435391656E-3</v>
      </c>
      <c r="S1346" s="11">
        <f t="shared" si="41"/>
        <v>7.7179870444429671E-2</v>
      </c>
    </row>
    <row r="1347" spans="1:19" x14ac:dyDescent="0.25">
      <c r="A1347" s="20" t="str">
        <f>VLOOKUP('Customer Names'!A1347,'Customer Names'!A1347:A3682,1,FALSE)</f>
        <v>Id1346</v>
      </c>
      <c r="B1347" s="20" t="str">
        <f>VLOOKUP(Table6[[#This Row],[NAME]],Table6[NAME],1,FALSE)</f>
        <v>Monica</v>
      </c>
      <c r="C1347" s="11">
        <f>VLOOKUP(Table4[[#This Row],[BMI]],Table4[BMI],1,FALSE)</f>
        <v>18.87</v>
      </c>
      <c r="D1347" s="11">
        <f>VLOOKUP(Table4[[#This Row],[HBA1C]],Table4[HBA1C],1,FALSE)</f>
        <v>8.06</v>
      </c>
      <c r="E1347" s="11" t="str">
        <f>VLOOKUP(Table4[[#This Row],[Any Transplants]],Table4[Any Transplants],1,FALSE)</f>
        <v>No</v>
      </c>
      <c r="F1347" s="11" t="str">
        <f>VLOOKUP(Table4[[#This Row],[Cancer history]],Table4[Cancer history],1,FALSE)</f>
        <v>No</v>
      </c>
      <c r="G1347" s="11" t="str">
        <f>VLOOKUP(Table4[[#This Row],[Smoker2]],Table4[Smoker2],1,FALSE)</f>
        <v>NO</v>
      </c>
      <c r="H1347" s="11" t="str">
        <f>VLOOKUP(Table4[[#This Row],[Heart Issues]],Table4[Heart Issues],1,FALSE)</f>
        <v>No</v>
      </c>
      <c r="I1347" s="11">
        <f>VLOOKUP(Table4[[#This Row],[Number of Major Surgeries]],Table4[Number of Major Surgeries],1,FALSE)</f>
        <v>0</v>
      </c>
      <c r="J1347" s="11" t="str">
        <f>VLOOKUP('Medical Examinations'!M1347,'Medical Examinations'!M1347:M3681,1,FALSE)</f>
        <v>normal weight</v>
      </c>
      <c r="K1347" s="11" t="str">
        <f>VLOOKUP('Medical Examinations'!N1347,'Medical Examinations'!N1347:N3681,1,FALSE)</f>
        <v>diabetes</v>
      </c>
      <c r="L1347" s="11" t="str">
        <f>VLOOKUP(Table3[[#This Row],[date of birth]],Table3[date of birth],1,FALSE)</f>
        <v>22-Jun-1970</v>
      </c>
      <c r="M1347" s="11">
        <f>VLOOKUP(Table3[[#This Row],[age]],Table3[age],1,FALSE)</f>
        <v>52</v>
      </c>
      <c r="N1347" s="65">
        <f>VLOOKUP(Table3[[#This Row],[charges2]],Table3[charges2],1,FALSE)</f>
        <v>11289.11</v>
      </c>
      <c r="O1347" s="11" t="str">
        <f>VLOOKUP(Table3[[#This Row],[HOSPITAL TIER2]],Table3[HOSPITAL TIER2],1,FALSE)</f>
        <v>tier - 3</v>
      </c>
      <c r="P1347" s="11" t="str">
        <f>VLOOKUP(Table3[[#This Row],[city tier2]],Table3[city tier2],1,FALSE)</f>
        <v>tier - 1</v>
      </c>
      <c r="Q1347" s="11" t="str">
        <f>VLOOKUP(Table3[[#This Row],[state id2]],Table3[state id2],1,FALSE)</f>
        <v>R1012</v>
      </c>
      <c r="R1347" s="11">
        <f t="shared" ref="R1347:R1410" si="42">CORREL(M1347:M3681,C1347:C3681)</f>
        <v>-6.7905649445684849E-3</v>
      </c>
      <c r="S1347" s="11">
        <f t="shared" ref="S1347:S1410" si="43">CORREL(M1347:M3681,D1347:D3681)</f>
        <v>7.6876952128489412E-2</v>
      </c>
    </row>
    <row r="1348" spans="1:19" x14ac:dyDescent="0.25">
      <c r="A1348" s="20" t="str">
        <f>VLOOKUP('Customer Names'!A1348,'Customer Names'!A1348:A3683,1,FALSE)</f>
        <v>Id1347</v>
      </c>
      <c r="B1348" s="20" t="str">
        <f>VLOOKUP(Table6[[#This Row],[NAME]],Table6[NAME],1,FALSE)</f>
        <v>Tyler</v>
      </c>
      <c r="C1348" s="11">
        <f>VLOOKUP(Table4[[#This Row],[BMI]],Table4[BMI],1,FALSE)</f>
        <v>32.299999999999997</v>
      </c>
      <c r="D1348" s="11">
        <f>VLOOKUP(Table4[[#This Row],[HBA1C]],Table4[HBA1C],1,FALSE)</f>
        <v>6.74</v>
      </c>
      <c r="E1348" s="11" t="str">
        <f>VLOOKUP(Table4[[#This Row],[Any Transplants]],Table4[Any Transplants],1,FALSE)</f>
        <v>No</v>
      </c>
      <c r="F1348" s="11" t="str">
        <f>VLOOKUP(Table4[[#This Row],[Cancer history]],Table4[Cancer history],1,FALSE)</f>
        <v>No</v>
      </c>
      <c r="G1348" s="11" t="str">
        <f>VLOOKUP(Table4[[#This Row],[Smoker2]],Table4[Smoker2],1,FALSE)</f>
        <v>NO</v>
      </c>
      <c r="H1348" s="11" t="str">
        <f>VLOOKUP(Table4[[#This Row],[Heart Issues]],Table4[Heart Issues],1,FALSE)</f>
        <v>yes</v>
      </c>
      <c r="I1348" s="11">
        <f>VLOOKUP(Table4[[#This Row],[Number of Major Surgeries]],Table4[Number of Major Surgeries],1,FALSE)</f>
        <v>1</v>
      </c>
      <c r="J1348" s="11" t="str">
        <f>VLOOKUP('Medical Examinations'!M1348,'Medical Examinations'!M1348:M3682,1,FALSE)</f>
        <v>obesity</v>
      </c>
      <c r="K1348" s="11" t="str">
        <f>VLOOKUP('Medical Examinations'!N1348,'Medical Examinations'!N1348:N3682,1,FALSE)</f>
        <v>diabetes</v>
      </c>
      <c r="L1348" s="11" t="str">
        <f>VLOOKUP(Table3[[#This Row],[date of birth]],Table3[date of birth],1,FALSE)</f>
        <v>14-Nov-1988</v>
      </c>
      <c r="M1348" s="11">
        <f>VLOOKUP(Table3[[#This Row],[age]],Table3[age],1,FALSE)</f>
        <v>34</v>
      </c>
      <c r="N1348" s="65">
        <f>VLOOKUP(Table3[[#This Row],[charges2]],Table3[charges2],1,FALSE)</f>
        <v>11294.57</v>
      </c>
      <c r="O1348" s="11" t="str">
        <f>VLOOKUP(Table3[[#This Row],[HOSPITAL TIER2]],Table3[HOSPITAL TIER2],1,FALSE)</f>
        <v>tier - 3</v>
      </c>
      <c r="P1348" s="11" t="str">
        <f>VLOOKUP(Table3[[#This Row],[city tier2]],Table3[city tier2],1,FALSE)</f>
        <v>tier - 1</v>
      </c>
      <c r="Q1348" s="11" t="str">
        <f>VLOOKUP(Table3[[#This Row],[state id2]],Table3[state id2],1,FALSE)</f>
        <v>R1022</v>
      </c>
      <c r="R1348" s="11">
        <f t="shared" si="42"/>
        <v>-6.1598448535618534E-3</v>
      </c>
      <c r="S1348" s="11">
        <f t="shared" si="43"/>
        <v>7.6332288774058232E-2</v>
      </c>
    </row>
    <row r="1349" spans="1:19" x14ac:dyDescent="0.25">
      <c r="A1349" s="20" t="str">
        <f>VLOOKUP('Customer Names'!A1349,'Customer Names'!A1349:A3684,1,FALSE)</f>
        <v>Id1348</v>
      </c>
      <c r="B1349" s="20" t="str">
        <f>VLOOKUP(Table6[[#This Row],[NAME]],Table6[NAME],1,FALSE)</f>
        <v>Kelly C</v>
      </c>
      <c r="C1349" s="11">
        <f>VLOOKUP(Table4[[#This Row],[BMI]],Table4[BMI],1,FALSE)</f>
        <v>22.64</v>
      </c>
      <c r="D1349" s="11">
        <f>VLOOKUP(Table4[[#This Row],[HBA1C]],Table4[HBA1C],1,FALSE)</f>
        <v>6.54</v>
      </c>
      <c r="E1349" s="11" t="str">
        <f>VLOOKUP(Table4[[#This Row],[Any Transplants]],Table4[Any Transplants],1,FALSE)</f>
        <v>No</v>
      </c>
      <c r="F1349" s="11" t="str">
        <f>VLOOKUP(Table4[[#This Row],[Cancer history]],Table4[Cancer history],1,FALSE)</f>
        <v>No</v>
      </c>
      <c r="G1349" s="11" t="str">
        <f>VLOOKUP(Table4[[#This Row],[Smoker2]],Table4[Smoker2],1,FALSE)</f>
        <v>NO</v>
      </c>
      <c r="H1349" s="11" t="str">
        <f>VLOOKUP(Table4[[#This Row],[Heart Issues]],Table4[Heart Issues],1,FALSE)</f>
        <v>yes</v>
      </c>
      <c r="I1349" s="11">
        <f>VLOOKUP(Table4[[#This Row],[Number of Major Surgeries]],Table4[Number of Major Surgeries],1,FALSE)</f>
        <v>2</v>
      </c>
      <c r="J1349" s="11" t="str">
        <f>VLOOKUP('Medical Examinations'!M1349,'Medical Examinations'!M1349:M3683,1,FALSE)</f>
        <v>normal weight</v>
      </c>
      <c r="K1349" s="11" t="str">
        <f>VLOOKUP('Medical Examinations'!N1349,'Medical Examinations'!N1349:N3683,1,FALSE)</f>
        <v>diabetes</v>
      </c>
      <c r="L1349" s="11" t="str">
        <f>VLOOKUP(Table3[[#This Row],[date of birth]],Table3[date of birth],1,FALSE)</f>
        <v>25-Sep-1972</v>
      </c>
      <c r="M1349" s="11">
        <f>VLOOKUP(Table3[[#This Row],[age]],Table3[age],1,FALSE)</f>
        <v>50</v>
      </c>
      <c r="N1349" s="65">
        <f>VLOOKUP(Table3[[#This Row],[charges2]],Table3[charges2],1,FALSE)</f>
        <v>11299.34</v>
      </c>
      <c r="O1349" s="11" t="str">
        <f>VLOOKUP(Table3[[#This Row],[HOSPITAL TIER2]],Table3[HOSPITAL TIER2],1,FALSE)</f>
        <v>tier - 3</v>
      </c>
      <c r="P1349" s="11" t="str">
        <f>VLOOKUP(Table3[[#This Row],[city tier2]],Table3[city tier2],1,FALSE)</f>
        <v>tier - 2</v>
      </c>
      <c r="Q1349" s="11" t="str">
        <f>VLOOKUP(Table3[[#This Row],[state id2]],Table3[state id2],1,FALSE)</f>
        <v>R1011</v>
      </c>
      <c r="R1349" s="11">
        <f t="shared" si="42"/>
        <v>-5.6285535973400634E-3</v>
      </c>
      <c r="S1349" s="11">
        <f t="shared" si="43"/>
        <v>7.6675340426526239E-2</v>
      </c>
    </row>
    <row r="1350" spans="1:19" x14ac:dyDescent="0.25">
      <c r="A1350" s="20" t="str">
        <f>VLOOKUP('Customer Names'!A1350,'Customer Names'!A1350:A3685,1,FALSE)</f>
        <v>Id1349</v>
      </c>
      <c r="B1350" s="20" t="str">
        <f>VLOOKUP(Table6[[#This Row],[NAME]],Table6[NAME],1,FALSE)</f>
        <v>.  Emily</v>
      </c>
      <c r="C1350" s="11">
        <f>VLOOKUP(Table4[[#This Row],[BMI]],Table4[BMI],1,FALSE)</f>
        <v>28.69</v>
      </c>
      <c r="D1350" s="11">
        <f>VLOOKUP(Table4[[#This Row],[HBA1C]],Table4[HBA1C],1,FALSE)</f>
        <v>5.4</v>
      </c>
      <c r="E1350" s="11" t="str">
        <f>VLOOKUP(Table4[[#This Row],[Any Transplants]],Table4[Any Transplants],1,FALSE)</f>
        <v>No</v>
      </c>
      <c r="F1350" s="11" t="str">
        <f>VLOOKUP(Table4[[#This Row],[Cancer history]],Table4[Cancer history],1,FALSE)</f>
        <v>No</v>
      </c>
      <c r="G1350" s="11" t="str">
        <f>VLOOKUP(Table4[[#This Row],[Smoker2]],Table4[Smoker2],1,FALSE)</f>
        <v>NO</v>
      </c>
      <c r="H1350" s="11" t="str">
        <f>VLOOKUP(Table4[[#This Row],[Heart Issues]],Table4[Heart Issues],1,FALSE)</f>
        <v>No</v>
      </c>
      <c r="I1350" s="11">
        <f>VLOOKUP(Table4[[#This Row],[Number of Major Surgeries]],Table4[Number of Major Surgeries],1,FALSE)</f>
        <v>0</v>
      </c>
      <c r="J1350" s="11" t="str">
        <f>VLOOKUP('Medical Examinations'!M1350,'Medical Examinations'!M1350:M3684,1,FALSE)</f>
        <v>over weight</v>
      </c>
      <c r="K1350" s="11" t="str">
        <f>VLOOKUP('Medical Examinations'!N1350,'Medical Examinations'!N1350:N3684,1,FALSE)</f>
        <v>normal</v>
      </c>
      <c r="L1350" s="11" t="str">
        <f>VLOOKUP(Table3[[#This Row],[date of birth]],Table3[date of birth],1,FALSE)</f>
        <v>6-Oct-1968</v>
      </c>
      <c r="M1350" s="11">
        <f>VLOOKUP(Table3[[#This Row],[age]],Table3[age],1,FALSE)</f>
        <v>54</v>
      </c>
      <c r="N1350" s="65">
        <f>VLOOKUP(Table3[[#This Row],[charges2]],Table3[charges2],1,FALSE)</f>
        <v>11305.93</v>
      </c>
      <c r="O1350" s="11" t="str">
        <f>VLOOKUP(Table3[[#This Row],[HOSPITAL TIER2]],Table3[HOSPITAL TIER2],1,FALSE)</f>
        <v>tier - 3</v>
      </c>
      <c r="P1350" s="11" t="str">
        <f>VLOOKUP(Table3[[#This Row],[city tier2]],Table3[city tier2],1,FALSE)</f>
        <v>tier - 1</v>
      </c>
      <c r="Q1350" s="11" t="str">
        <f>VLOOKUP(Table3[[#This Row],[state id2]],Table3[state id2],1,FALSE)</f>
        <v>R1012</v>
      </c>
      <c r="R1350" s="11">
        <f t="shared" si="42"/>
        <v>-5.3724911650798188E-3</v>
      </c>
      <c r="S1350" s="11">
        <f t="shared" si="43"/>
        <v>7.6568198478786709E-2</v>
      </c>
    </row>
    <row r="1351" spans="1:19" x14ac:dyDescent="0.25">
      <c r="A1351" s="20" t="str">
        <f>VLOOKUP('Customer Names'!A1351,'Customer Names'!A1351:A3686,1,FALSE)</f>
        <v>Id1350</v>
      </c>
      <c r="B1351" s="20" t="str">
        <f>VLOOKUP(Table6[[#This Row],[NAME]],Table6[NAME],1,FALSE)</f>
        <v>James V</v>
      </c>
      <c r="C1351" s="11">
        <f>VLOOKUP(Table4[[#This Row],[BMI]],Table4[BMI],1,FALSE)</f>
        <v>28.16</v>
      </c>
      <c r="D1351" s="11">
        <f>VLOOKUP(Table4[[#This Row],[HBA1C]],Table4[HBA1C],1,FALSE)</f>
        <v>5.58</v>
      </c>
      <c r="E1351" s="11" t="str">
        <f>VLOOKUP(Table4[[#This Row],[Any Transplants]],Table4[Any Transplants],1,FALSE)</f>
        <v>No</v>
      </c>
      <c r="F1351" s="11" t="str">
        <f>VLOOKUP(Table4[[#This Row],[Cancer history]],Table4[Cancer history],1,FALSE)</f>
        <v>No</v>
      </c>
      <c r="G1351" s="11" t="str">
        <f>VLOOKUP(Table4[[#This Row],[Smoker2]],Table4[Smoker2],1,FALSE)</f>
        <v>NO</v>
      </c>
      <c r="H1351" s="11" t="str">
        <f>VLOOKUP(Table4[[#This Row],[Heart Issues]],Table4[Heart Issues],1,FALSE)</f>
        <v>yes</v>
      </c>
      <c r="I1351" s="11">
        <f>VLOOKUP(Table4[[#This Row],[Number of Major Surgeries]],Table4[Number of Major Surgeries],1,FALSE)</f>
        <v>0</v>
      </c>
      <c r="J1351" s="11" t="str">
        <f>VLOOKUP('Medical Examinations'!M1351,'Medical Examinations'!M1351:M3685,1,FALSE)</f>
        <v>over weight</v>
      </c>
      <c r="K1351" s="11" t="str">
        <f>VLOOKUP('Medical Examinations'!N1351,'Medical Examinations'!N1351:N3685,1,FALSE)</f>
        <v>normal</v>
      </c>
      <c r="L1351" s="11" t="str">
        <f>VLOOKUP(Table3[[#This Row],[date of birth]],Table3[date of birth],1,FALSE)</f>
        <v>22-Nov-1963</v>
      </c>
      <c r="M1351" s="11">
        <f>VLOOKUP(Table3[[#This Row],[age]],Table3[age],1,FALSE)</f>
        <v>59</v>
      </c>
      <c r="N1351" s="65">
        <f>VLOOKUP(Table3[[#This Row],[charges2]],Table3[charges2],1,FALSE)</f>
        <v>11312.33</v>
      </c>
      <c r="O1351" s="11" t="str">
        <f>VLOOKUP(Table3[[#This Row],[HOSPITAL TIER2]],Table3[HOSPITAL TIER2],1,FALSE)</f>
        <v>tier - 3</v>
      </c>
      <c r="P1351" s="11" t="str">
        <f>VLOOKUP(Table3[[#This Row],[city tier2]],Table3[city tier2],1,FALSE)</f>
        <v>tier - 3</v>
      </c>
      <c r="Q1351" s="11" t="str">
        <f>VLOOKUP(Table3[[#This Row],[state id2]],Table3[state id2],1,FALSE)</f>
        <v>R1012</v>
      </c>
      <c r="R1351" s="11">
        <f t="shared" si="42"/>
        <v>-5.5023673618662073E-3</v>
      </c>
      <c r="S1351" s="11">
        <f t="shared" si="43"/>
        <v>7.6809762907388709E-2</v>
      </c>
    </row>
    <row r="1352" spans="1:19" x14ac:dyDescent="0.25">
      <c r="A1352" s="20" t="str">
        <f>VLOOKUP('Customer Names'!A1352,'Customer Names'!A1352:A3687,1,FALSE)</f>
        <v>Id1351</v>
      </c>
      <c r="B1352" s="20" t="str">
        <f>VLOOKUP(Table6[[#This Row],[NAME]],Table6[NAME],1,FALSE)</f>
        <v>Angie</v>
      </c>
      <c r="C1352" s="11">
        <f>VLOOKUP(Table4[[#This Row],[BMI]],Table4[BMI],1,FALSE)</f>
        <v>45.54</v>
      </c>
      <c r="D1352" s="11">
        <f>VLOOKUP(Table4[[#This Row],[HBA1C]],Table4[HBA1C],1,FALSE)</f>
        <v>5.84</v>
      </c>
      <c r="E1352" s="11" t="str">
        <f>VLOOKUP(Table4[[#This Row],[Any Transplants]],Table4[Any Transplants],1,FALSE)</f>
        <v>No</v>
      </c>
      <c r="F1352" s="11" t="str">
        <f>VLOOKUP(Table4[[#This Row],[Cancer history]],Table4[Cancer history],1,FALSE)</f>
        <v>Yes</v>
      </c>
      <c r="G1352" s="11" t="str">
        <f>VLOOKUP(Table4[[#This Row],[Smoker2]],Table4[Smoker2],1,FALSE)</f>
        <v>NO</v>
      </c>
      <c r="H1352" s="11" t="str">
        <f>VLOOKUP(Table4[[#This Row],[Heart Issues]],Table4[Heart Issues],1,FALSE)</f>
        <v>No</v>
      </c>
      <c r="I1352" s="11">
        <f>VLOOKUP(Table4[[#This Row],[Number of Major Surgeries]],Table4[Number of Major Surgeries],1,FALSE)</f>
        <v>1</v>
      </c>
      <c r="J1352" s="11" t="str">
        <f>VLOOKUP('Medical Examinations'!M1352,'Medical Examinations'!M1352:M3686,1,FALSE)</f>
        <v>obesity</v>
      </c>
      <c r="K1352" s="11" t="str">
        <f>VLOOKUP('Medical Examinations'!N1352,'Medical Examinations'!N1352:N3686,1,FALSE)</f>
        <v>prediabetes</v>
      </c>
      <c r="L1352" s="11" t="str">
        <f>VLOOKUP(Table3[[#This Row],[date of birth]],Table3[date of birth],1,FALSE)</f>
        <v>10-Dec-1995</v>
      </c>
      <c r="M1352" s="11">
        <f>VLOOKUP(Table3[[#This Row],[age]],Table3[age],1,FALSE)</f>
        <v>27</v>
      </c>
      <c r="N1352" s="65">
        <f>VLOOKUP(Table3[[#This Row],[charges2]],Table3[charges2],1,FALSE)</f>
        <v>11318.57</v>
      </c>
      <c r="O1352" s="11" t="str">
        <f>VLOOKUP(Table3[[#This Row],[HOSPITAL TIER2]],Table3[HOSPITAL TIER2],1,FALSE)</f>
        <v>tier - 3</v>
      </c>
      <c r="P1352" s="11" t="str">
        <f>VLOOKUP(Table3[[#This Row],[city tier2]],Table3[city tier2],1,FALSE)</f>
        <v>tier - 2</v>
      </c>
      <c r="Q1352" s="11" t="str">
        <f>VLOOKUP(Table3[[#This Row],[state id2]],Table3[state id2],1,FALSE)</f>
        <v>R1026</v>
      </c>
      <c r="R1352" s="11">
        <f t="shared" si="42"/>
        <v>-5.6251686107939057E-3</v>
      </c>
      <c r="S1352" s="11">
        <f t="shared" si="43"/>
        <v>7.709023050838601E-2</v>
      </c>
    </row>
    <row r="1353" spans="1:19" x14ac:dyDescent="0.25">
      <c r="A1353" s="20" t="str">
        <f>VLOOKUP('Customer Names'!A1353,'Customer Names'!A1353:A3688,1,FALSE)</f>
        <v>Id1352</v>
      </c>
      <c r="B1353" s="20" t="str">
        <f>VLOOKUP(Table6[[#This Row],[NAME]],Table6[NAME],1,FALSE)</f>
        <v>Michael J.</v>
      </c>
      <c r="C1353" s="11">
        <f>VLOOKUP(Table4[[#This Row],[BMI]],Table4[BMI],1,FALSE)</f>
        <v>28.7</v>
      </c>
      <c r="D1353" s="11">
        <f>VLOOKUP(Table4[[#This Row],[HBA1C]],Table4[HBA1C],1,FALSE)</f>
        <v>4.2</v>
      </c>
      <c r="E1353" s="11" t="str">
        <f>VLOOKUP(Table4[[#This Row],[Any Transplants]],Table4[Any Transplants],1,FALSE)</f>
        <v>No</v>
      </c>
      <c r="F1353" s="11" t="str">
        <f>VLOOKUP(Table4[[#This Row],[Cancer history]],Table4[Cancer history],1,FALSE)</f>
        <v>No</v>
      </c>
      <c r="G1353" s="11" t="str">
        <f>VLOOKUP(Table4[[#This Row],[Smoker2]],Table4[Smoker2],1,FALSE)</f>
        <v>NO</v>
      </c>
      <c r="H1353" s="11" t="str">
        <f>VLOOKUP(Table4[[#This Row],[Heart Issues]],Table4[Heart Issues],1,FALSE)</f>
        <v>No</v>
      </c>
      <c r="I1353" s="11">
        <f>VLOOKUP(Table4[[#This Row],[Number of Major Surgeries]],Table4[Number of Major Surgeries],1,FALSE)</f>
        <v>0</v>
      </c>
      <c r="J1353" s="11" t="str">
        <f>VLOOKUP('Medical Examinations'!M1353,'Medical Examinations'!M1353:M3687,1,FALSE)</f>
        <v>over weight</v>
      </c>
      <c r="K1353" s="11" t="str">
        <f>VLOOKUP('Medical Examinations'!N1353,'Medical Examinations'!N1353:N3687,1,FALSE)</f>
        <v>normal</v>
      </c>
      <c r="L1353" s="11" t="str">
        <f>VLOOKUP(Table3[[#This Row],[date of birth]],Table3[date of birth],1,FALSE)</f>
        <v>11-Jul-1963</v>
      </c>
      <c r="M1353" s="11">
        <f>VLOOKUP(Table3[[#This Row],[age]],Table3[age],1,FALSE)</f>
        <v>59</v>
      </c>
      <c r="N1353" s="65">
        <f>VLOOKUP(Table3[[#This Row],[charges2]],Table3[charges2],1,FALSE)</f>
        <v>11319.12</v>
      </c>
      <c r="O1353" s="11" t="str">
        <f>VLOOKUP(Table3[[#This Row],[HOSPITAL TIER2]],Table3[HOSPITAL TIER2],1,FALSE)</f>
        <v>tier - 3</v>
      </c>
      <c r="P1353" s="11" t="str">
        <f>VLOOKUP(Table3[[#This Row],[city tier2]],Table3[city tier2],1,FALSE)</f>
        <v>tier - 1</v>
      </c>
      <c r="Q1353" s="11" t="str">
        <f>VLOOKUP(Table3[[#This Row],[state id2]],Table3[state id2],1,FALSE)</f>
        <v>R1012</v>
      </c>
      <c r="R1353" s="11">
        <f t="shared" si="42"/>
        <v>-2.3740940481343587E-3</v>
      </c>
      <c r="S1353" s="11">
        <f t="shared" si="43"/>
        <v>7.7052241393758117E-2</v>
      </c>
    </row>
    <row r="1354" spans="1:19" x14ac:dyDescent="0.25">
      <c r="A1354" s="20" t="str">
        <f>VLOOKUP('Customer Names'!A1354,'Customer Names'!A1354:A3689,1,FALSE)</f>
        <v>Id1353</v>
      </c>
      <c r="B1354" s="20" t="str">
        <f>VLOOKUP(Table6[[#This Row],[NAME]],Table6[NAME],1,FALSE)</f>
        <v>Sabina</v>
      </c>
      <c r="C1354" s="11">
        <f>VLOOKUP(Table4[[#This Row],[BMI]],Table4[BMI],1,FALSE)</f>
        <v>27.74</v>
      </c>
      <c r="D1354" s="11">
        <f>VLOOKUP(Table4[[#This Row],[HBA1C]],Table4[HBA1C],1,FALSE)</f>
        <v>6.06</v>
      </c>
      <c r="E1354" s="11" t="str">
        <f>VLOOKUP(Table4[[#This Row],[Any Transplants]],Table4[Any Transplants],1,FALSE)</f>
        <v>No</v>
      </c>
      <c r="F1354" s="11" t="str">
        <f>VLOOKUP(Table4[[#This Row],[Cancer history]],Table4[Cancer history],1,FALSE)</f>
        <v>No</v>
      </c>
      <c r="G1354" s="11" t="str">
        <f>VLOOKUP(Table4[[#This Row],[Smoker2]],Table4[Smoker2],1,FALSE)</f>
        <v>NO</v>
      </c>
      <c r="H1354" s="11" t="str">
        <f>VLOOKUP(Table4[[#This Row],[Heart Issues]],Table4[Heart Issues],1,FALSE)</f>
        <v>yes</v>
      </c>
      <c r="I1354" s="11">
        <f>VLOOKUP(Table4[[#This Row],[Number of Major Surgeries]],Table4[Number of Major Surgeries],1,FALSE)</f>
        <v>0</v>
      </c>
      <c r="J1354" s="11" t="str">
        <f>VLOOKUP('Medical Examinations'!M1354,'Medical Examinations'!M1354:M3688,1,FALSE)</f>
        <v>over weight</v>
      </c>
      <c r="K1354" s="11" t="str">
        <f>VLOOKUP('Medical Examinations'!N1354,'Medical Examinations'!N1354:N3688,1,FALSE)</f>
        <v>prediabetes</v>
      </c>
      <c r="L1354" s="11" t="str">
        <f>VLOOKUP(Table3[[#This Row],[date of birth]],Table3[date of birth],1,FALSE)</f>
        <v>20-Sep-2002</v>
      </c>
      <c r="M1354" s="11">
        <f>VLOOKUP(Table3[[#This Row],[age]],Table3[age],1,FALSE)</f>
        <v>20</v>
      </c>
      <c r="N1354" s="65">
        <f>VLOOKUP(Table3[[#This Row],[charges2]],Table3[charges2],1,FALSE)</f>
        <v>11321.49</v>
      </c>
      <c r="O1354" s="11" t="str">
        <f>VLOOKUP(Table3[[#This Row],[HOSPITAL TIER2]],Table3[HOSPITAL TIER2],1,FALSE)</f>
        <v>tier - 3</v>
      </c>
      <c r="P1354" s="11" t="str">
        <f>VLOOKUP(Table3[[#This Row],[city tier2]],Table3[city tier2],1,FALSE)</f>
        <v>tier - 3</v>
      </c>
      <c r="Q1354" s="11" t="str">
        <f>VLOOKUP(Table3[[#This Row],[state id2]],Table3[state id2],1,FALSE)</f>
        <v>R1012</v>
      </c>
      <c r="R1354" s="11">
        <f t="shared" si="42"/>
        <v>-2.5780052339278441E-3</v>
      </c>
      <c r="S1354" s="11">
        <f t="shared" si="43"/>
        <v>7.8152292457346215E-2</v>
      </c>
    </row>
    <row r="1355" spans="1:19" x14ac:dyDescent="0.25">
      <c r="A1355" s="20" t="str">
        <f>VLOOKUP('Customer Names'!A1355,'Customer Names'!A1355:A3690,1,FALSE)</f>
        <v>Id1354</v>
      </c>
      <c r="B1355" s="20" t="str">
        <f>VLOOKUP(Table6[[#This Row],[NAME]],Table6[NAME],1,FALSE)</f>
        <v>Amy C</v>
      </c>
      <c r="C1355" s="11">
        <f>VLOOKUP(Table4[[#This Row],[BMI]],Table4[BMI],1,FALSE)</f>
        <v>36.954999999999998</v>
      </c>
      <c r="D1355" s="11">
        <f>VLOOKUP(Table4[[#This Row],[HBA1C]],Table4[HBA1C],1,FALSE)</f>
        <v>7.57</v>
      </c>
      <c r="E1355" s="11" t="str">
        <f>VLOOKUP(Table4[[#This Row],[Any Transplants]],Table4[Any Transplants],1,FALSE)</f>
        <v>No</v>
      </c>
      <c r="F1355" s="11" t="str">
        <f>VLOOKUP(Table4[[#This Row],[Cancer history]],Table4[Cancer history],1,FALSE)</f>
        <v>No</v>
      </c>
      <c r="G1355" s="11" t="str">
        <f>VLOOKUP(Table4[[#This Row],[Smoker2]],Table4[Smoker2],1,FALSE)</f>
        <v>NO</v>
      </c>
      <c r="H1355" s="11" t="str">
        <f>VLOOKUP(Table4[[#This Row],[Heart Issues]],Table4[Heart Issues],1,FALSE)</f>
        <v>No</v>
      </c>
      <c r="I1355" s="11">
        <f>VLOOKUP(Table4[[#This Row],[Number of Major Surgeries]],Table4[Number of Major Surgeries],1,FALSE)</f>
        <v>0</v>
      </c>
      <c r="J1355" s="11" t="str">
        <f>VLOOKUP('Medical Examinations'!M1355,'Medical Examinations'!M1355:M3689,1,FALSE)</f>
        <v>obesity</v>
      </c>
      <c r="K1355" s="11" t="str">
        <f>VLOOKUP('Medical Examinations'!N1355,'Medical Examinations'!N1355:N3689,1,FALSE)</f>
        <v>diabetes</v>
      </c>
      <c r="L1355" s="11" t="str">
        <f>VLOOKUP(Table3[[#This Row],[date of birth]],Table3[date of birth],1,FALSE)</f>
        <v>19-Aug-1989</v>
      </c>
      <c r="M1355" s="11">
        <f>VLOOKUP(Table3[[#This Row],[age]],Table3[age],1,FALSE)</f>
        <v>33</v>
      </c>
      <c r="N1355" s="65">
        <f>VLOOKUP(Table3[[#This Row],[charges2]],Table3[charges2],1,FALSE)</f>
        <v>11326.71</v>
      </c>
      <c r="O1355" s="11" t="str">
        <f>VLOOKUP(Table3[[#This Row],[HOSPITAL TIER2]],Table3[HOSPITAL TIER2],1,FALSE)</f>
        <v>tier - 3</v>
      </c>
      <c r="P1355" s="11" t="str">
        <f>VLOOKUP(Table3[[#This Row],[city tier2]],Table3[city tier2],1,FALSE)</f>
        <v>tier - 3</v>
      </c>
      <c r="Q1355" s="11" t="str">
        <f>VLOOKUP(Table3[[#This Row],[state id2]],Table3[state id2],1,FALSE)</f>
        <v>R1013</v>
      </c>
      <c r="R1355" s="11">
        <f t="shared" si="42"/>
        <v>-2.4776207680479376E-3</v>
      </c>
      <c r="S1355" s="11">
        <f t="shared" si="43"/>
        <v>7.8350764535929332E-2</v>
      </c>
    </row>
    <row r="1356" spans="1:19" x14ac:dyDescent="0.25">
      <c r="A1356" s="20" t="str">
        <f>VLOOKUP('Customer Names'!A1356,'Customer Names'!A1356:A3691,1,FALSE)</f>
        <v>Id1355</v>
      </c>
      <c r="B1356" s="20" t="str">
        <f>VLOOKUP(Table6[[#This Row],[NAME]],Table6[NAME],1,FALSE)</f>
        <v>Victoria U</v>
      </c>
      <c r="C1356" s="11">
        <f>VLOOKUP(Table4[[#This Row],[BMI]],Table4[BMI],1,FALSE)</f>
        <v>30.69</v>
      </c>
      <c r="D1356" s="11">
        <f>VLOOKUP(Table4[[#This Row],[HBA1C]],Table4[HBA1C],1,FALSE)</f>
        <v>6.15</v>
      </c>
      <c r="E1356" s="11" t="str">
        <f>VLOOKUP(Table4[[#This Row],[Any Transplants]],Table4[Any Transplants],1,FALSE)</f>
        <v>No</v>
      </c>
      <c r="F1356" s="11" t="str">
        <f>VLOOKUP(Table4[[#This Row],[Cancer history]],Table4[Cancer history],1,FALSE)</f>
        <v>No</v>
      </c>
      <c r="G1356" s="11" t="str">
        <f>VLOOKUP(Table4[[#This Row],[Smoker2]],Table4[Smoker2],1,FALSE)</f>
        <v>NO</v>
      </c>
      <c r="H1356" s="11" t="str">
        <f>VLOOKUP(Table4[[#This Row],[Heart Issues]],Table4[Heart Issues],1,FALSE)</f>
        <v>No</v>
      </c>
      <c r="I1356" s="11">
        <f>VLOOKUP(Table4[[#This Row],[Number of Major Surgeries]],Table4[Number of Major Surgeries],1,FALSE)</f>
        <v>0</v>
      </c>
      <c r="J1356" s="11" t="str">
        <f>VLOOKUP('Medical Examinations'!M1356,'Medical Examinations'!M1356:M3690,1,FALSE)</f>
        <v>obesity</v>
      </c>
      <c r="K1356" s="11" t="str">
        <f>VLOOKUP('Medical Examinations'!N1356,'Medical Examinations'!N1356:N3690,1,FALSE)</f>
        <v>prediabetes</v>
      </c>
      <c r="L1356" s="11" t="str">
        <f>VLOOKUP(Table3[[#This Row],[date of birth]],Table3[date of birth],1,FALSE)</f>
        <v>2-Nov-1968</v>
      </c>
      <c r="M1356" s="11">
        <f>VLOOKUP(Table3[[#This Row],[age]],Table3[age],1,FALSE)</f>
        <v>54</v>
      </c>
      <c r="N1356" s="65">
        <f>VLOOKUP(Table3[[#This Row],[charges2]],Table3[charges2],1,FALSE)</f>
        <v>11344.32</v>
      </c>
      <c r="O1356" s="11" t="str">
        <f>VLOOKUP(Table3[[#This Row],[HOSPITAL TIER2]],Table3[HOSPITAL TIER2],1,FALSE)</f>
        <v>tier - 3</v>
      </c>
      <c r="P1356" s="11" t="str">
        <f>VLOOKUP(Table3[[#This Row],[city tier2]],Table3[city tier2],1,FALSE)</f>
        <v>tier - 2</v>
      </c>
      <c r="Q1356" s="11" t="str">
        <f>VLOOKUP(Table3[[#This Row],[state id2]],Table3[state id2],1,FALSE)</f>
        <v>R1025</v>
      </c>
      <c r="R1356" s="11">
        <f t="shared" si="42"/>
        <v>-1.3323781090950851E-3</v>
      </c>
      <c r="S1356" s="11">
        <f t="shared" si="43"/>
        <v>7.9134074010208069E-2</v>
      </c>
    </row>
    <row r="1357" spans="1:19" x14ac:dyDescent="0.25">
      <c r="A1357" s="20" t="str">
        <f>VLOOKUP('Customer Names'!A1357,'Customer Names'!A1357:A3692,1,FALSE)</f>
        <v>Id1356</v>
      </c>
      <c r="B1357" s="20" t="str">
        <f>VLOOKUP(Table6[[#This Row],[NAME]],Table6[NAME],1,FALSE)</f>
        <v>Amelia B</v>
      </c>
      <c r="C1357" s="11">
        <f>VLOOKUP(Table4[[#This Row],[BMI]],Table4[BMI],1,FALSE)</f>
        <v>24.984999999999999</v>
      </c>
      <c r="D1357" s="11">
        <f>VLOOKUP(Table4[[#This Row],[HBA1C]],Table4[HBA1C],1,FALSE)</f>
        <v>4.5599999999999996</v>
      </c>
      <c r="E1357" s="11" t="str">
        <f>VLOOKUP(Table4[[#This Row],[Any Transplants]],Table4[Any Transplants],1,FALSE)</f>
        <v>No</v>
      </c>
      <c r="F1357" s="11" t="str">
        <f>VLOOKUP(Table4[[#This Row],[Cancer history]],Table4[Cancer history],1,FALSE)</f>
        <v>No</v>
      </c>
      <c r="G1357" s="11" t="str">
        <f>VLOOKUP(Table4[[#This Row],[Smoker2]],Table4[Smoker2],1,FALSE)</f>
        <v>NO</v>
      </c>
      <c r="H1357" s="11" t="str">
        <f>VLOOKUP(Table4[[#This Row],[Heart Issues]],Table4[Heart Issues],1,FALSE)</f>
        <v>No</v>
      </c>
      <c r="I1357" s="11">
        <f>VLOOKUP(Table4[[#This Row],[Number of Major Surgeries]],Table4[Number of Major Surgeries],1,FALSE)</f>
        <v>0</v>
      </c>
      <c r="J1357" s="11" t="str">
        <f>VLOOKUP('Medical Examinations'!M1357,'Medical Examinations'!M1357:M3691,1,FALSE)</f>
        <v>over weight</v>
      </c>
      <c r="K1357" s="11" t="str">
        <f>VLOOKUP('Medical Examinations'!N1357,'Medical Examinations'!N1357:N3691,1,FALSE)</f>
        <v>normal</v>
      </c>
      <c r="L1357" s="11" t="str">
        <f>VLOOKUP(Table3[[#This Row],[date of birth]],Table3[date of birth],1,FALSE)</f>
        <v>12-Jul-1964</v>
      </c>
      <c r="M1357" s="11">
        <f>VLOOKUP(Table3[[#This Row],[age]],Table3[age],1,FALSE)</f>
        <v>58</v>
      </c>
      <c r="N1357" s="65">
        <f>VLOOKUP(Table3[[#This Row],[charges2]],Table3[charges2],1,FALSE)</f>
        <v>11345.52</v>
      </c>
      <c r="O1357" s="11" t="str">
        <f>VLOOKUP(Table3[[#This Row],[HOSPITAL TIER2]],Table3[HOSPITAL TIER2],1,FALSE)</f>
        <v>tier - 3</v>
      </c>
      <c r="P1357" s="11" t="str">
        <f>VLOOKUP(Table3[[#This Row],[city tier2]],Table3[city tier2],1,FALSE)</f>
        <v>tier - 3</v>
      </c>
      <c r="Q1357" s="11" t="str">
        <f>VLOOKUP(Table3[[#This Row],[state id2]],Table3[state id2],1,FALSE)</f>
        <v>R1011</v>
      </c>
      <c r="R1357" s="11">
        <f t="shared" si="42"/>
        <v>-1.6577875019984296E-3</v>
      </c>
      <c r="S1357" s="11">
        <f t="shared" si="43"/>
        <v>7.9095286475507592E-2</v>
      </c>
    </row>
    <row r="1358" spans="1:19" x14ac:dyDescent="0.25">
      <c r="A1358" s="20" t="str">
        <f>VLOOKUP('Customer Names'!A1358,'Customer Names'!A1358:A3693,1,FALSE)</f>
        <v>Id1357</v>
      </c>
      <c r="B1358" s="20" t="str">
        <f>VLOOKUP(Table6[[#This Row],[NAME]],Table6[NAME],1,FALSE)</f>
        <v>Jackie J</v>
      </c>
      <c r="C1358" s="11">
        <f>VLOOKUP(Table4[[#This Row],[BMI]],Table4[BMI],1,FALSE)</f>
        <v>39.42</v>
      </c>
      <c r="D1358" s="11">
        <f>VLOOKUP(Table4[[#This Row],[HBA1C]],Table4[HBA1C],1,FALSE)</f>
        <v>4.72</v>
      </c>
      <c r="E1358" s="11" t="str">
        <f>VLOOKUP(Table4[[#This Row],[Any Transplants]],Table4[Any Transplants],1,FALSE)</f>
        <v>No</v>
      </c>
      <c r="F1358" s="11" t="str">
        <f>VLOOKUP(Table4[[#This Row],[Cancer history]],Table4[Cancer history],1,FALSE)</f>
        <v>No</v>
      </c>
      <c r="G1358" s="11" t="str">
        <f>VLOOKUP(Table4[[#This Row],[Smoker2]],Table4[Smoker2],1,FALSE)</f>
        <v>NO</v>
      </c>
      <c r="H1358" s="11" t="str">
        <f>VLOOKUP(Table4[[#This Row],[Heart Issues]],Table4[Heart Issues],1,FALSE)</f>
        <v>yes</v>
      </c>
      <c r="I1358" s="11">
        <f>VLOOKUP(Table4[[#This Row],[Number of Major Surgeries]],Table4[Number of Major Surgeries],1,FALSE)</f>
        <v>1</v>
      </c>
      <c r="J1358" s="11" t="str">
        <f>VLOOKUP('Medical Examinations'!M1358,'Medical Examinations'!M1358:M3692,1,FALSE)</f>
        <v>obesity</v>
      </c>
      <c r="K1358" s="11" t="str">
        <f>VLOOKUP('Medical Examinations'!N1358,'Medical Examinations'!N1358:N3692,1,FALSE)</f>
        <v>normal</v>
      </c>
      <c r="L1358" s="11" t="str">
        <f>VLOOKUP(Table3[[#This Row],[date of birth]],Table3[date of birth],1,FALSE)</f>
        <v>29-Nov-1965</v>
      </c>
      <c r="M1358" s="11">
        <f>VLOOKUP(Table3[[#This Row],[age]],Table3[age],1,FALSE)</f>
        <v>57</v>
      </c>
      <c r="N1358" s="65">
        <f>VLOOKUP(Table3[[#This Row],[charges2]],Table3[charges2],1,FALSE)</f>
        <v>11353.23</v>
      </c>
      <c r="O1358" s="11" t="str">
        <f>VLOOKUP(Table3[[#This Row],[HOSPITAL TIER2]],Table3[HOSPITAL TIER2],1,FALSE)</f>
        <v>tier - 3</v>
      </c>
      <c r="P1358" s="11" t="str">
        <f>VLOOKUP(Table3[[#This Row],[city tier2]],Table3[city tier2],1,FALSE)</f>
        <v>tier - 1</v>
      </c>
      <c r="Q1358" s="11" t="str">
        <f>VLOOKUP(Table3[[#This Row],[state id2]],Table3[state id2],1,FALSE)</f>
        <v>R1012</v>
      </c>
      <c r="R1358" s="11">
        <f t="shared" si="42"/>
        <v>-1.3389385513828114E-3</v>
      </c>
      <c r="S1358" s="11">
        <f t="shared" si="43"/>
        <v>7.9918885874073475E-2</v>
      </c>
    </row>
    <row r="1359" spans="1:19" x14ac:dyDescent="0.25">
      <c r="A1359" s="20" t="str">
        <f>VLOOKUP('Customer Names'!A1359,'Customer Names'!A1359:A3694,1,FALSE)</f>
        <v>Id1358</v>
      </c>
      <c r="B1359" s="20" t="str">
        <f>VLOOKUP(Table6[[#This Row],[NAME]],Table6[NAME],1,FALSE)</f>
        <v>Justin</v>
      </c>
      <c r="C1359" s="11">
        <f>VLOOKUP(Table4[[#This Row],[BMI]],Table4[BMI],1,FALSE)</f>
        <v>16.8</v>
      </c>
      <c r="D1359" s="11">
        <f>VLOOKUP(Table4[[#This Row],[HBA1C]],Table4[HBA1C],1,FALSE)</f>
        <v>7.98</v>
      </c>
      <c r="E1359" s="11" t="str">
        <f>VLOOKUP(Table4[[#This Row],[Any Transplants]],Table4[Any Transplants],1,FALSE)</f>
        <v>No</v>
      </c>
      <c r="F1359" s="11" t="str">
        <f>VLOOKUP(Table4[[#This Row],[Cancer history]],Table4[Cancer history],1,FALSE)</f>
        <v>No</v>
      </c>
      <c r="G1359" s="11" t="str">
        <f>VLOOKUP(Table4[[#This Row],[Smoker2]],Table4[Smoker2],1,FALSE)</f>
        <v>NO</v>
      </c>
      <c r="H1359" s="11" t="str">
        <f>VLOOKUP(Table4[[#This Row],[Heart Issues]],Table4[Heart Issues],1,FALSE)</f>
        <v>No</v>
      </c>
      <c r="I1359" s="11">
        <f>VLOOKUP(Table4[[#This Row],[Number of Major Surgeries]],Table4[Number of Major Surgeries],1,FALSE)</f>
        <v>0</v>
      </c>
      <c r="J1359" s="11" t="str">
        <f>VLOOKUP('Medical Examinations'!M1359,'Medical Examinations'!M1359:M3693,1,FALSE)</f>
        <v>underweight</v>
      </c>
      <c r="K1359" s="11" t="str">
        <f>VLOOKUP('Medical Examinations'!N1359,'Medical Examinations'!N1359:N3693,1,FALSE)</f>
        <v>diabetes</v>
      </c>
      <c r="L1359" s="11" t="str">
        <f>VLOOKUP(Table3[[#This Row],[date of birth]],Table3[date of birth],1,FALSE)</f>
        <v>26-Sep-1965</v>
      </c>
      <c r="M1359" s="11">
        <f>VLOOKUP(Table3[[#This Row],[age]],Table3[age],1,FALSE)</f>
        <v>57</v>
      </c>
      <c r="N1359" s="65">
        <f>VLOOKUP(Table3[[#This Row],[charges2]],Table3[charges2],1,FALSE)</f>
        <v>11356.66</v>
      </c>
      <c r="O1359" s="11" t="str">
        <f>VLOOKUP(Table3[[#This Row],[HOSPITAL TIER2]],Table3[HOSPITAL TIER2],1,FALSE)</f>
        <v>tier - 3</v>
      </c>
      <c r="P1359" s="11" t="str">
        <f>VLOOKUP(Table3[[#This Row],[city tier2]],Table3[city tier2],1,FALSE)</f>
        <v>tier - 3</v>
      </c>
      <c r="Q1359" s="11" t="str">
        <f>VLOOKUP(Table3[[#This Row],[state id2]],Table3[state id2],1,FALSE)</f>
        <v>R1012</v>
      </c>
      <c r="R1359" s="11">
        <f t="shared" si="42"/>
        <v>-2.8861665472571497E-3</v>
      </c>
      <c r="S1359" s="11">
        <f t="shared" si="43"/>
        <v>8.0598947750214589E-2</v>
      </c>
    </row>
    <row r="1360" spans="1:19" x14ac:dyDescent="0.25">
      <c r="A1360" s="20" t="str">
        <f>VLOOKUP('Customer Names'!A1360,'Customer Names'!A1360:A3695,1,FALSE)</f>
        <v>Id1359</v>
      </c>
      <c r="B1360" s="20" t="str">
        <f>VLOOKUP(Table6[[#This Row],[NAME]],Table6[NAME],1,FALSE)</f>
        <v>Kerry</v>
      </c>
      <c r="C1360" s="11">
        <f>VLOOKUP(Table4[[#This Row],[BMI]],Table4[BMI],1,FALSE)</f>
        <v>23.274999999999999</v>
      </c>
      <c r="D1360" s="11">
        <f>VLOOKUP(Table4[[#This Row],[HBA1C]],Table4[HBA1C],1,FALSE)</f>
        <v>6.26</v>
      </c>
      <c r="E1360" s="11" t="str">
        <f>VLOOKUP(Table4[[#This Row],[Any Transplants]],Table4[Any Transplants],1,FALSE)</f>
        <v>No</v>
      </c>
      <c r="F1360" s="11" t="str">
        <f>VLOOKUP(Table4[[#This Row],[Cancer history]],Table4[Cancer history],1,FALSE)</f>
        <v>Yes</v>
      </c>
      <c r="G1360" s="11" t="str">
        <f>VLOOKUP(Table4[[#This Row],[Smoker2]],Table4[Smoker2],1,FALSE)</f>
        <v>NO</v>
      </c>
      <c r="H1360" s="11" t="str">
        <f>VLOOKUP(Table4[[#This Row],[Heart Issues]],Table4[Heart Issues],1,FALSE)</f>
        <v>yes</v>
      </c>
      <c r="I1360" s="11">
        <f>VLOOKUP(Table4[[#This Row],[Number of Major Surgeries]],Table4[Number of Major Surgeries],1,FALSE)</f>
        <v>1</v>
      </c>
      <c r="J1360" s="11" t="str">
        <f>VLOOKUP('Medical Examinations'!M1360,'Medical Examinations'!M1360:M3694,1,FALSE)</f>
        <v>normal weight</v>
      </c>
      <c r="K1360" s="11" t="str">
        <f>VLOOKUP('Medical Examinations'!N1360,'Medical Examinations'!N1360:N3694,1,FALSE)</f>
        <v>prediabetes</v>
      </c>
      <c r="L1360" s="11" t="str">
        <f>VLOOKUP(Table3[[#This Row],[date of birth]],Table3[date of birth],1,FALSE)</f>
        <v>4-Jul-1964</v>
      </c>
      <c r="M1360" s="11">
        <f>VLOOKUP(Table3[[#This Row],[age]],Table3[age],1,FALSE)</f>
        <v>58</v>
      </c>
      <c r="N1360" s="65">
        <f>VLOOKUP(Table3[[#This Row],[charges2]],Table3[charges2],1,FALSE)</f>
        <v>11362.76</v>
      </c>
      <c r="O1360" s="11" t="str">
        <f>VLOOKUP(Table3[[#This Row],[HOSPITAL TIER2]],Table3[HOSPITAL TIER2],1,FALSE)</f>
        <v>tier - 3</v>
      </c>
      <c r="P1360" s="11" t="str">
        <f>VLOOKUP(Table3[[#This Row],[city tier2]],Table3[city tier2],1,FALSE)</f>
        <v>tier - 1</v>
      </c>
      <c r="Q1360" s="11" t="str">
        <f>VLOOKUP(Table3[[#This Row],[state id2]],Table3[state id2],1,FALSE)</f>
        <v>R1011</v>
      </c>
      <c r="R1360" s="11">
        <f t="shared" si="42"/>
        <v>-1.5472188592801793E-3</v>
      </c>
      <c r="S1360" s="11">
        <f t="shared" si="43"/>
        <v>7.9698492070909968E-2</v>
      </c>
    </row>
    <row r="1361" spans="1:19" x14ac:dyDescent="0.25">
      <c r="A1361" s="20" t="str">
        <f>VLOOKUP('Customer Names'!A1361,'Customer Names'!A1361:A3696,1,FALSE)</f>
        <v>Id1360</v>
      </c>
      <c r="B1361" s="20" t="str">
        <f>VLOOKUP(Table6[[#This Row],[NAME]],Table6[NAME],1,FALSE)</f>
        <v>Cindy G.</v>
      </c>
      <c r="C1361" s="11">
        <f>VLOOKUP(Table4[[#This Row],[BMI]],Table4[BMI],1,FALSE)</f>
        <v>22.8</v>
      </c>
      <c r="D1361" s="11">
        <f>VLOOKUP(Table4[[#This Row],[HBA1C]],Table4[HBA1C],1,FALSE)</f>
        <v>4.29</v>
      </c>
      <c r="E1361" s="11" t="str">
        <f>VLOOKUP(Table4[[#This Row],[Any Transplants]],Table4[Any Transplants],1,FALSE)</f>
        <v>No</v>
      </c>
      <c r="F1361" s="11" t="str">
        <f>VLOOKUP(Table4[[#This Row],[Cancer history]],Table4[Cancer history],1,FALSE)</f>
        <v>Yes</v>
      </c>
      <c r="G1361" s="11" t="str">
        <f>VLOOKUP(Table4[[#This Row],[Smoker2]],Table4[Smoker2],1,FALSE)</f>
        <v>NO</v>
      </c>
      <c r="H1361" s="11" t="str">
        <f>VLOOKUP(Table4[[#This Row],[Heart Issues]],Table4[Heart Issues],1,FALSE)</f>
        <v>yes</v>
      </c>
      <c r="I1361" s="11">
        <f>VLOOKUP(Table4[[#This Row],[Number of Major Surgeries]],Table4[Number of Major Surgeries],1,FALSE)</f>
        <v>1</v>
      </c>
      <c r="J1361" s="11" t="str">
        <f>VLOOKUP('Medical Examinations'!M1361,'Medical Examinations'!M1361:M3695,1,FALSE)</f>
        <v>normal weight</v>
      </c>
      <c r="K1361" s="11" t="str">
        <f>VLOOKUP('Medical Examinations'!N1361,'Medical Examinations'!N1361:N3695,1,FALSE)</f>
        <v>normal</v>
      </c>
      <c r="L1361" s="11" t="str">
        <f>VLOOKUP(Table3[[#This Row],[date of birth]],Table3[date of birth],1,FALSE)</f>
        <v>3-Jul-1964</v>
      </c>
      <c r="M1361" s="11">
        <f>VLOOKUP(Table3[[#This Row],[age]],Table3[age],1,FALSE)</f>
        <v>58</v>
      </c>
      <c r="N1361" s="65">
        <f>VLOOKUP(Table3[[#This Row],[charges2]],Table3[charges2],1,FALSE)</f>
        <v>11363.28</v>
      </c>
      <c r="O1361" s="11" t="str">
        <f>VLOOKUP(Table3[[#This Row],[HOSPITAL TIER2]],Table3[HOSPITAL TIER2],1,FALSE)</f>
        <v>tier - 3</v>
      </c>
      <c r="P1361" s="11" t="str">
        <f>VLOOKUP(Table3[[#This Row],[city tier2]],Table3[city tier2],1,FALSE)</f>
        <v>tier - 1</v>
      </c>
      <c r="Q1361" s="11" t="str">
        <f>VLOOKUP(Table3[[#This Row],[state id2]],Table3[state id2],1,FALSE)</f>
        <v>R1013</v>
      </c>
      <c r="R1361" s="11">
        <f t="shared" si="42"/>
        <v>-9.8942929348803639E-4</v>
      </c>
      <c r="S1361" s="11">
        <f t="shared" si="43"/>
        <v>7.9597283942367938E-2</v>
      </c>
    </row>
    <row r="1362" spans="1:19" x14ac:dyDescent="0.25">
      <c r="A1362" s="20" t="str">
        <f>VLOOKUP('Customer Names'!A1362,'Customer Names'!A1362:A3697,1,FALSE)</f>
        <v>Id1361</v>
      </c>
      <c r="B1362" s="20" t="str">
        <f>VLOOKUP(Table6[[#This Row],[NAME]],Table6[NAME],1,FALSE)</f>
        <v>Gennaro</v>
      </c>
      <c r="C1362" s="11">
        <f>VLOOKUP(Table4[[#This Row],[BMI]],Table4[BMI],1,FALSE)</f>
        <v>24.3</v>
      </c>
      <c r="D1362" s="11">
        <f>VLOOKUP(Table4[[#This Row],[HBA1C]],Table4[HBA1C],1,FALSE)</f>
        <v>5.43</v>
      </c>
      <c r="E1362" s="11" t="str">
        <f>VLOOKUP(Table4[[#This Row],[Any Transplants]],Table4[Any Transplants],1,FALSE)</f>
        <v>No</v>
      </c>
      <c r="F1362" s="11" t="str">
        <f>VLOOKUP(Table4[[#This Row],[Cancer history]],Table4[Cancer history],1,FALSE)</f>
        <v>No</v>
      </c>
      <c r="G1362" s="11" t="str">
        <f>VLOOKUP(Table4[[#This Row],[Smoker2]],Table4[Smoker2],1,FALSE)</f>
        <v>NO</v>
      </c>
      <c r="H1362" s="11" t="str">
        <f>VLOOKUP(Table4[[#This Row],[Heart Issues]],Table4[Heart Issues],1,FALSE)</f>
        <v>No</v>
      </c>
      <c r="I1362" s="11">
        <f>VLOOKUP(Table4[[#This Row],[Number of Major Surgeries]],Table4[Number of Major Surgeries],1,FALSE)</f>
        <v>2</v>
      </c>
      <c r="J1362" s="11" t="str">
        <f>VLOOKUP('Medical Examinations'!M1362,'Medical Examinations'!M1362:M3696,1,FALSE)</f>
        <v>normal weight</v>
      </c>
      <c r="K1362" s="11" t="str">
        <f>VLOOKUP('Medical Examinations'!N1362,'Medical Examinations'!N1362:N3696,1,FALSE)</f>
        <v>normal</v>
      </c>
      <c r="L1362" s="11" t="str">
        <f>VLOOKUP(Table3[[#This Row],[date of birth]],Table3[date of birth],1,FALSE)</f>
        <v>13-Dec-1964</v>
      </c>
      <c r="M1362" s="11">
        <f>VLOOKUP(Table3[[#This Row],[age]],Table3[age],1,FALSE)</f>
        <v>58</v>
      </c>
      <c r="N1362" s="65">
        <f>VLOOKUP(Table3[[#This Row],[charges2]],Table3[charges2],1,FALSE)</f>
        <v>11365.95</v>
      </c>
      <c r="O1362" s="11" t="str">
        <f>VLOOKUP(Table3[[#This Row],[HOSPITAL TIER2]],Table3[HOSPITAL TIER2],1,FALSE)</f>
        <v>tier - 3</v>
      </c>
      <c r="P1362" s="11" t="str">
        <f>VLOOKUP(Table3[[#This Row],[city tier2]],Table3[city tier2],1,FALSE)</f>
        <v>tier - 2</v>
      </c>
      <c r="Q1362" s="11" t="str">
        <f>VLOOKUP(Table3[[#This Row],[state id2]],Table3[state id2],1,FALSE)</f>
        <v>R1011</v>
      </c>
      <c r="R1362" s="11">
        <f t="shared" si="42"/>
        <v>-3.638915457093651E-4</v>
      </c>
      <c r="S1362" s="11">
        <f t="shared" si="43"/>
        <v>8.0581308117969541E-2</v>
      </c>
    </row>
    <row r="1363" spans="1:19" x14ac:dyDescent="0.25">
      <c r="A1363" s="20" t="str">
        <f>VLOOKUP('Customer Names'!A1363,'Customer Names'!A1363:A3698,1,FALSE)</f>
        <v>Id1362</v>
      </c>
      <c r="B1363" s="20" t="str">
        <f>VLOOKUP(Table6[[#This Row],[NAME]],Table6[NAME],1,FALSE)</f>
        <v>Terry</v>
      </c>
      <c r="C1363" s="11">
        <f>VLOOKUP(Table4[[#This Row],[BMI]],Table4[BMI],1,FALSE)</f>
        <v>25.13</v>
      </c>
      <c r="D1363" s="11">
        <f>VLOOKUP(Table4[[#This Row],[HBA1C]],Table4[HBA1C],1,FALSE)</f>
        <v>8</v>
      </c>
      <c r="E1363" s="11" t="str">
        <f>VLOOKUP(Table4[[#This Row],[Any Transplants]],Table4[Any Transplants],1,FALSE)</f>
        <v>No</v>
      </c>
      <c r="F1363" s="11" t="str">
        <f>VLOOKUP(Table4[[#This Row],[Cancer history]],Table4[Cancer history],1,FALSE)</f>
        <v>No</v>
      </c>
      <c r="G1363" s="11" t="str">
        <f>VLOOKUP(Table4[[#This Row],[Smoker2]],Table4[Smoker2],1,FALSE)</f>
        <v>NO</v>
      </c>
      <c r="H1363" s="11" t="str">
        <f>VLOOKUP(Table4[[#This Row],[Heart Issues]],Table4[Heart Issues],1,FALSE)</f>
        <v>yes</v>
      </c>
      <c r="I1363" s="11">
        <f>VLOOKUP(Table4[[#This Row],[Number of Major Surgeries]],Table4[Number of Major Surgeries],1,FALSE)</f>
        <v>1</v>
      </c>
      <c r="J1363" s="11" t="str">
        <f>VLOOKUP('Medical Examinations'!M1363,'Medical Examinations'!M1363:M3697,1,FALSE)</f>
        <v>over weight</v>
      </c>
      <c r="K1363" s="11" t="str">
        <f>VLOOKUP('Medical Examinations'!N1363,'Medical Examinations'!N1363:N3697,1,FALSE)</f>
        <v>diabetes</v>
      </c>
      <c r="L1363" s="11" t="str">
        <f>VLOOKUP(Table3[[#This Row],[date of birth]],Table3[date of birth],1,FALSE)</f>
        <v>7-Jun-1979</v>
      </c>
      <c r="M1363" s="11">
        <f>VLOOKUP(Table3[[#This Row],[age]],Table3[age],1,FALSE)</f>
        <v>44</v>
      </c>
      <c r="N1363" s="65">
        <f>VLOOKUP(Table3[[#This Row],[charges2]],Table3[charges2],1,FALSE)</f>
        <v>11369.39</v>
      </c>
      <c r="O1363" s="11" t="str">
        <f>VLOOKUP(Table3[[#This Row],[HOSPITAL TIER2]],Table3[HOSPITAL TIER2],1,FALSE)</f>
        <v>tier - 3</v>
      </c>
      <c r="P1363" s="11" t="str">
        <f>VLOOKUP(Table3[[#This Row],[city tier2]],Table3[city tier2],1,FALSE)</f>
        <v>tier - 1</v>
      </c>
      <c r="Q1363" s="11" t="str">
        <f>VLOOKUP(Table3[[#This Row],[state id2]],Table3[state id2],1,FALSE)</f>
        <v>R1026</v>
      </c>
      <c r="R1363" s="11">
        <f t="shared" si="42"/>
        <v>5.542063591470789E-5</v>
      </c>
      <c r="S1363" s="11">
        <f t="shared" si="43"/>
        <v>8.0928755164226748E-2</v>
      </c>
    </row>
    <row r="1364" spans="1:19" x14ac:dyDescent="0.25">
      <c r="A1364" s="20" t="str">
        <f>VLOOKUP('Customer Names'!A1364,'Customer Names'!A1364:A3699,1,FALSE)</f>
        <v>Id1363</v>
      </c>
      <c r="B1364" s="20" t="str">
        <f>VLOOKUP(Table6[[#This Row],[NAME]],Table6[NAME],1,FALSE)</f>
        <v>Patrick J</v>
      </c>
      <c r="C1364" s="11">
        <f>VLOOKUP(Table4[[#This Row],[BMI]],Table4[BMI],1,FALSE)</f>
        <v>22.72</v>
      </c>
      <c r="D1364" s="11">
        <f>VLOOKUP(Table4[[#This Row],[HBA1C]],Table4[HBA1C],1,FALSE)</f>
        <v>9.9600000000000009</v>
      </c>
      <c r="E1364" s="11" t="str">
        <f>VLOOKUP(Table4[[#This Row],[Any Transplants]],Table4[Any Transplants],1,FALSE)</f>
        <v>No</v>
      </c>
      <c r="F1364" s="11" t="str">
        <f>VLOOKUP(Table4[[#This Row],[Cancer history]],Table4[Cancer history],1,FALSE)</f>
        <v>No</v>
      </c>
      <c r="G1364" s="11" t="str">
        <f>VLOOKUP(Table4[[#This Row],[Smoker2]],Table4[Smoker2],1,FALSE)</f>
        <v>NO</v>
      </c>
      <c r="H1364" s="11" t="str">
        <f>VLOOKUP(Table4[[#This Row],[Heart Issues]],Table4[Heart Issues],1,FALSE)</f>
        <v>yes</v>
      </c>
      <c r="I1364" s="11">
        <f>VLOOKUP(Table4[[#This Row],[Number of Major Surgeries]],Table4[Number of Major Surgeries],1,FALSE)</f>
        <v>2</v>
      </c>
      <c r="J1364" s="11" t="str">
        <f>VLOOKUP('Medical Examinations'!M1364,'Medical Examinations'!M1364:M3698,1,FALSE)</f>
        <v>normal weight</v>
      </c>
      <c r="K1364" s="11" t="str">
        <f>VLOOKUP('Medical Examinations'!N1364,'Medical Examinations'!N1364:N3698,1,FALSE)</f>
        <v>diabetes</v>
      </c>
      <c r="L1364" s="11" t="str">
        <f>VLOOKUP(Table3[[#This Row],[date of birth]],Table3[date of birth],1,FALSE)</f>
        <v>6-Dec-1972</v>
      </c>
      <c r="M1364" s="11">
        <f>VLOOKUP(Table3[[#This Row],[age]],Table3[age],1,FALSE)</f>
        <v>50</v>
      </c>
      <c r="N1364" s="65">
        <f>VLOOKUP(Table3[[#This Row],[charges2]],Table3[charges2],1,FALSE)</f>
        <v>11378.57</v>
      </c>
      <c r="O1364" s="11" t="str">
        <f>VLOOKUP(Table3[[#This Row],[HOSPITAL TIER2]],Table3[HOSPITAL TIER2],1,FALSE)</f>
        <v>tier - 3</v>
      </c>
      <c r="P1364" s="11" t="str">
        <f>VLOOKUP(Table3[[#This Row],[city tier2]],Table3[city tier2],1,FALSE)</f>
        <v>tier - 2</v>
      </c>
      <c r="Q1364" s="11" t="str">
        <f>VLOOKUP(Table3[[#This Row],[state id2]],Table3[state id2],1,FALSE)</f>
        <v>R1025</v>
      </c>
      <c r="R1364" s="11">
        <f t="shared" si="42"/>
        <v>4.3258843206743677E-5</v>
      </c>
      <c r="S1364" s="11">
        <f t="shared" si="43"/>
        <v>8.1017106279480264E-2</v>
      </c>
    </row>
    <row r="1365" spans="1:19" x14ac:dyDescent="0.25">
      <c r="A1365" s="20" t="str">
        <f>VLOOKUP('Customer Names'!A1365,'Customer Names'!A1365:A3700,1,FALSE)</f>
        <v>Id1364</v>
      </c>
      <c r="B1365" s="20" t="str">
        <f>VLOOKUP(Table6[[#This Row],[NAME]],Table6[NAME],1,FALSE)</f>
        <v>Keara</v>
      </c>
      <c r="C1365" s="11">
        <f>VLOOKUP(Table4[[#This Row],[BMI]],Table4[BMI],1,FALSE)</f>
        <v>32.6</v>
      </c>
      <c r="D1365" s="11">
        <f>VLOOKUP(Table4[[#This Row],[HBA1C]],Table4[HBA1C],1,FALSE)</f>
        <v>6.8</v>
      </c>
      <c r="E1365" s="11" t="str">
        <f>VLOOKUP(Table4[[#This Row],[Any Transplants]],Table4[Any Transplants],1,FALSE)</f>
        <v>No</v>
      </c>
      <c r="F1365" s="11" t="str">
        <f>VLOOKUP(Table4[[#This Row],[Cancer history]],Table4[Cancer history],1,FALSE)</f>
        <v>No</v>
      </c>
      <c r="G1365" s="11" t="str">
        <f>VLOOKUP(Table4[[#This Row],[Smoker2]],Table4[Smoker2],1,FALSE)</f>
        <v>NO</v>
      </c>
      <c r="H1365" s="11" t="str">
        <f>VLOOKUP(Table4[[#This Row],[Heart Issues]],Table4[Heart Issues],1,FALSE)</f>
        <v>yes</v>
      </c>
      <c r="I1365" s="11">
        <f>VLOOKUP(Table4[[#This Row],[Number of Major Surgeries]],Table4[Number of Major Surgeries],1,FALSE)</f>
        <v>0</v>
      </c>
      <c r="J1365" s="11" t="str">
        <f>VLOOKUP('Medical Examinations'!M1365,'Medical Examinations'!M1365:M3699,1,FALSE)</f>
        <v>obesity</v>
      </c>
      <c r="K1365" s="11" t="str">
        <f>VLOOKUP('Medical Examinations'!N1365,'Medical Examinations'!N1365:N3699,1,FALSE)</f>
        <v>diabetes</v>
      </c>
      <c r="L1365" s="11" t="str">
        <f>VLOOKUP(Table3[[#This Row],[date of birth]],Table3[date of birth],1,FALSE)</f>
        <v>13-Jun-1964</v>
      </c>
      <c r="M1365" s="11">
        <f>VLOOKUP(Table3[[#This Row],[age]],Table3[age],1,FALSE)</f>
        <v>58</v>
      </c>
      <c r="N1365" s="65">
        <f>VLOOKUP(Table3[[#This Row],[charges2]],Table3[charges2],1,FALSE)</f>
        <v>11381.33</v>
      </c>
      <c r="O1365" s="11" t="str">
        <f>VLOOKUP(Table3[[#This Row],[HOSPITAL TIER2]],Table3[HOSPITAL TIER2],1,FALSE)</f>
        <v>tier - 3</v>
      </c>
      <c r="P1365" s="11" t="str">
        <f>VLOOKUP(Table3[[#This Row],[city tier2]],Table3[city tier2],1,FALSE)</f>
        <v>tier - 2</v>
      </c>
      <c r="Q1365" s="11" t="str">
        <f>VLOOKUP(Table3[[#This Row],[state id2]],Table3[state id2],1,FALSE)</f>
        <v>R1013</v>
      </c>
      <c r="R1365" s="11">
        <f t="shared" si="42"/>
        <v>3.0319770010415467E-4</v>
      </c>
      <c r="S1365" s="11">
        <f t="shared" si="43"/>
        <v>8.0336129752739877E-2</v>
      </c>
    </row>
    <row r="1366" spans="1:19" x14ac:dyDescent="0.25">
      <c r="A1366" s="20" t="str">
        <f>VLOOKUP('Customer Names'!A1366,'Customer Names'!A1366:A3701,1,FALSE)</f>
        <v>Id1365</v>
      </c>
      <c r="B1366" s="20" t="str">
        <f>VLOOKUP(Table6[[#This Row],[NAME]],Table6[NAME],1,FALSE)</f>
        <v>Nicole</v>
      </c>
      <c r="C1366" s="11">
        <f>VLOOKUP(Table4[[#This Row],[BMI]],Table4[BMI],1,FALSE)</f>
        <v>17.28</v>
      </c>
      <c r="D1366" s="11">
        <f>VLOOKUP(Table4[[#This Row],[HBA1C]],Table4[HBA1C],1,FALSE)</f>
        <v>6.22</v>
      </c>
      <c r="E1366" s="11" t="str">
        <f>VLOOKUP(Table4[[#This Row],[Any Transplants]],Table4[Any Transplants],1,FALSE)</f>
        <v>No</v>
      </c>
      <c r="F1366" s="11" t="str">
        <f>VLOOKUP(Table4[[#This Row],[Cancer history]],Table4[Cancer history],1,FALSE)</f>
        <v>No</v>
      </c>
      <c r="G1366" s="11" t="str">
        <f>VLOOKUP(Table4[[#This Row],[Smoker2]],Table4[Smoker2],1,FALSE)</f>
        <v>NO</v>
      </c>
      <c r="H1366" s="11" t="str">
        <f>VLOOKUP(Table4[[#This Row],[Heart Issues]],Table4[Heart Issues],1,FALSE)</f>
        <v>yes</v>
      </c>
      <c r="I1366" s="11">
        <f>VLOOKUP(Table4[[#This Row],[Number of Major Surgeries]],Table4[Number of Major Surgeries],1,FALSE)</f>
        <v>2</v>
      </c>
      <c r="J1366" s="11" t="str">
        <f>VLOOKUP('Medical Examinations'!M1366,'Medical Examinations'!M1366:M3700,1,FALSE)</f>
        <v>underweight</v>
      </c>
      <c r="K1366" s="11" t="str">
        <f>VLOOKUP('Medical Examinations'!N1366,'Medical Examinations'!N1366:N3700,1,FALSE)</f>
        <v>prediabetes</v>
      </c>
      <c r="L1366" s="11" t="str">
        <f>VLOOKUP(Table3[[#This Row],[date of birth]],Table3[date of birth],1,FALSE)</f>
        <v>28-Jul-1997</v>
      </c>
      <c r="M1366" s="11">
        <f>VLOOKUP(Table3[[#This Row],[age]],Table3[age],1,FALSE)</f>
        <v>25</v>
      </c>
      <c r="N1366" s="65">
        <f>VLOOKUP(Table3[[#This Row],[charges2]],Table3[charges2],1,FALSE)</f>
        <v>11388.27</v>
      </c>
      <c r="O1366" s="11" t="str">
        <f>VLOOKUP(Table3[[#This Row],[HOSPITAL TIER2]],Table3[HOSPITAL TIER2],1,FALSE)</f>
        <v>tier - 3</v>
      </c>
      <c r="P1366" s="11" t="str">
        <f>VLOOKUP(Table3[[#This Row],[city tier2]],Table3[city tier2],1,FALSE)</f>
        <v>tier - 2</v>
      </c>
      <c r="Q1366" s="11" t="str">
        <f>VLOOKUP(Table3[[#This Row],[state id2]],Table3[state id2],1,FALSE)</f>
        <v>R1026</v>
      </c>
      <c r="R1366" s="11">
        <f t="shared" si="42"/>
        <v>-4.3044164657948125E-4</v>
      </c>
      <c r="S1366" s="11">
        <f t="shared" si="43"/>
        <v>7.994802517338169E-2</v>
      </c>
    </row>
    <row r="1367" spans="1:19" x14ac:dyDescent="0.25">
      <c r="A1367" s="20" t="str">
        <f>VLOOKUP('Customer Names'!A1367,'Customer Names'!A1367:A3702,1,FALSE)</f>
        <v>Id1366</v>
      </c>
      <c r="B1367" s="20" t="str">
        <f>VLOOKUP(Table6[[#This Row],[NAME]],Table6[NAME],1,FALSE)</f>
        <v>.  Katena</v>
      </c>
      <c r="C1367" s="11">
        <f>VLOOKUP(Table4[[#This Row],[BMI]],Table4[BMI],1,FALSE)</f>
        <v>27.92</v>
      </c>
      <c r="D1367" s="11">
        <f>VLOOKUP(Table4[[#This Row],[HBA1C]],Table4[HBA1C],1,FALSE)</f>
        <v>5.79</v>
      </c>
      <c r="E1367" s="11" t="str">
        <f>VLOOKUP(Table4[[#This Row],[Any Transplants]],Table4[Any Transplants],1,FALSE)</f>
        <v>No</v>
      </c>
      <c r="F1367" s="11" t="str">
        <f>VLOOKUP(Table4[[#This Row],[Cancer history]],Table4[Cancer history],1,FALSE)</f>
        <v>No</v>
      </c>
      <c r="G1367" s="11" t="str">
        <f>VLOOKUP(Table4[[#This Row],[Smoker2]],Table4[Smoker2],1,FALSE)</f>
        <v>NO</v>
      </c>
      <c r="H1367" s="11" t="str">
        <f>VLOOKUP(Table4[[#This Row],[Heart Issues]],Table4[Heart Issues],1,FALSE)</f>
        <v>No</v>
      </c>
      <c r="I1367" s="11">
        <f>VLOOKUP(Table4[[#This Row],[Number of Major Surgeries]],Table4[Number of Major Surgeries],1,FALSE)</f>
        <v>1</v>
      </c>
      <c r="J1367" s="11" t="str">
        <f>VLOOKUP('Medical Examinations'!M1367,'Medical Examinations'!M1367:M3701,1,FALSE)</f>
        <v>over weight</v>
      </c>
      <c r="K1367" s="11" t="str">
        <f>VLOOKUP('Medical Examinations'!N1367,'Medical Examinations'!N1367:N3701,1,FALSE)</f>
        <v>prediabetes</v>
      </c>
      <c r="L1367" s="11" t="str">
        <f>VLOOKUP(Table3[[#This Row],[date of birth]],Table3[date of birth],1,FALSE)</f>
        <v>19-Dec-1967</v>
      </c>
      <c r="M1367" s="11">
        <f>VLOOKUP(Table3[[#This Row],[age]],Table3[age],1,FALSE)</f>
        <v>55</v>
      </c>
      <c r="N1367" s="65">
        <f>VLOOKUP(Table3[[#This Row],[charges2]],Table3[charges2],1,FALSE)</f>
        <v>11394.07</v>
      </c>
      <c r="O1367" s="11" t="str">
        <f>VLOOKUP(Table3[[#This Row],[HOSPITAL TIER2]],Table3[HOSPITAL TIER2],1,FALSE)</f>
        <v>tier - 3</v>
      </c>
      <c r="P1367" s="11" t="str">
        <f>VLOOKUP(Table3[[#This Row],[city tier2]],Table3[city tier2],1,FALSE)</f>
        <v>tier - 1</v>
      </c>
      <c r="Q1367" s="11" t="str">
        <f>VLOOKUP(Table3[[#This Row],[state id2]],Table3[state id2],1,FALSE)</f>
        <v>R1018</v>
      </c>
      <c r="R1367" s="11">
        <f t="shared" si="42"/>
        <v>-2.4626652040406201E-3</v>
      </c>
      <c r="S1367" s="11">
        <f t="shared" si="43"/>
        <v>8.0217362527603767E-2</v>
      </c>
    </row>
    <row r="1368" spans="1:19" x14ac:dyDescent="0.25">
      <c r="A1368" s="20" t="str">
        <f>VLOOKUP('Customer Names'!A1368,'Customer Names'!A1368:A3703,1,FALSE)</f>
        <v>Id1367</v>
      </c>
      <c r="B1368" s="20" t="str">
        <f>VLOOKUP(Table6[[#This Row],[NAME]],Table6[NAME],1,FALSE)</f>
        <v>Bean K.</v>
      </c>
      <c r="C1368" s="11">
        <f>VLOOKUP(Table4[[#This Row],[BMI]],Table4[BMI],1,FALSE)</f>
        <v>38.284999999999997</v>
      </c>
      <c r="D1368" s="11">
        <f>VLOOKUP(Table4[[#This Row],[HBA1C]],Table4[HBA1C],1,FALSE)</f>
        <v>5.41</v>
      </c>
      <c r="E1368" s="11" t="str">
        <f>VLOOKUP(Table4[[#This Row],[Any Transplants]],Table4[Any Transplants],1,FALSE)</f>
        <v>No</v>
      </c>
      <c r="F1368" s="11" t="str">
        <f>VLOOKUP(Table4[[#This Row],[Cancer history]],Table4[Cancer history],1,FALSE)</f>
        <v>No</v>
      </c>
      <c r="G1368" s="11" t="str">
        <f>VLOOKUP(Table4[[#This Row],[Smoker2]],Table4[Smoker2],1,FALSE)</f>
        <v>NO</v>
      </c>
      <c r="H1368" s="11" t="str">
        <f>VLOOKUP(Table4[[#This Row],[Heart Issues]],Table4[Heart Issues],1,FALSE)</f>
        <v>No</v>
      </c>
      <c r="I1368" s="11">
        <f>VLOOKUP(Table4[[#This Row],[Number of Major Surgeries]],Table4[Number of Major Surgeries],1,FALSE)</f>
        <v>0</v>
      </c>
      <c r="J1368" s="11" t="str">
        <f>VLOOKUP('Medical Examinations'!M1368,'Medical Examinations'!M1368:M3702,1,FALSE)</f>
        <v>obesity</v>
      </c>
      <c r="K1368" s="11" t="str">
        <f>VLOOKUP('Medical Examinations'!N1368,'Medical Examinations'!N1368:N3702,1,FALSE)</f>
        <v>normal</v>
      </c>
      <c r="L1368" s="11" t="str">
        <f>VLOOKUP(Table3[[#This Row],[date of birth]],Table3[date of birth],1,FALSE)</f>
        <v>2-Oct-1970</v>
      </c>
      <c r="M1368" s="11">
        <f>VLOOKUP(Table3[[#This Row],[age]],Table3[age],1,FALSE)</f>
        <v>52</v>
      </c>
      <c r="N1368" s="65">
        <f>VLOOKUP(Table3[[#This Row],[charges2]],Table3[charges2],1,FALSE)</f>
        <v>11396.9</v>
      </c>
      <c r="O1368" s="11" t="str">
        <f>VLOOKUP(Table3[[#This Row],[HOSPITAL TIER2]],Table3[HOSPITAL TIER2],1,FALSE)</f>
        <v>tier - 3</v>
      </c>
      <c r="P1368" s="11" t="str">
        <f>VLOOKUP(Table3[[#This Row],[city tier2]],Table3[city tier2],1,FALSE)</f>
        <v>tier - 3</v>
      </c>
      <c r="Q1368" s="11" t="str">
        <f>VLOOKUP(Table3[[#This Row],[state id2]],Table3[state id2],1,FALSE)</f>
        <v>R1024</v>
      </c>
      <c r="R1368" s="11">
        <f t="shared" si="42"/>
        <v>-2.5268609750433448E-3</v>
      </c>
      <c r="S1368" s="11">
        <f t="shared" si="43"/>
        <v>8.0325634242202931E-2</v>
      </c>
    </row>
    <row r="1369" spans="1:19" x14ac:dyDescent="0.25">
      <c r="A1369" s="20" t="str">
        <f>VLOOKUP('Customer Names'!A1369,'Customer Names'!A1369:A3704,1,FALSE)</f>
        <v>Id1368</v>
      </c>
      <c r="B1369" s="20" t="str">
        <f>VLOOKUP(Table6[[#This Row],[NAME]],Table6[NAME],1,FALSE)</f>
        <v>Brian</v>
      </c>
      <c r="C1369" s="11">
        <f>VLOOKUP(Table4[[#This Row],[BMI]],Table4[BMI],1,FALSE)</f>
        <v>16.48</v>
      </c>
      <c r="D1369" s="11">
        <f>VLOOKUP(Table4[[#This Row],[HBA1C]],Table4[HBA1C],1,FALSE)</f>
        <v>11.05</v>
      </c>
      <c r="E1369" s="11" t="str">
        <f>VLOOKUP(Table4[[#This Row],[Any Transplants]],Table4[Any Transplants],1,FALSE)</f>
        <v>No</v>
      </c>
      <c r="F1369" s="11" t="str">
        <f>VLOOKUP(Table4[[#This Row],[Cancer history]],Table4[Cancer history],1,FALSE)</f>
        <v>No</v>
      </c>
      <c r="G1369" s="11" t="str">
        <f>VLOOKUP(Table4[[#This Row],[Smoker2]],Table4[Smoker2],1,FALSE)</f>
        <v>NO</v>
      </c>
      <c r="H1369" s="11" t="str">
        <f>VLOOKUP(Table4[[#This Row],[Heart Issues]],Table4[Heart Issues],1,FALSE)</f>
        <v>No</v>
      </c>
      <c r="I1369" s="11">
        <f>VLOOKUP(Table4[[#This Row],[Number of Major Surgeries]],Table4[Number of Major Surgeries],1,FALSE)</f>
        <v>0</v>
      </c>
      <c r="J1369" s="11" t="str">
        <f>VLOOKUP('Medical Examinations'!M1369,'Medical Examinations'!M1369:M3703,1,FALSE)</f>
        <v>underweight</v>
      </c>
      <c r="K1369" s="11" t="str">
        <f>VLOOKUP('Medical Examinations'!N1369,'Medical Examinations'!N1369:N3703,1,FALSE)</f>
        <v>diabetes</v>
      </c>
      <c r="L1369" s="11" t="str">
        <f>VLOOKUP(Table3[[#This Row],[date of birth]],Table3[date of birth],1,FALSE)</f>
        <v>7-Oct-1970</v>
      </c>
      <c r="M1369" s="11">
        <f>VLOOKUP(Table3[[#This Row],[age]],Table3[age],1,FALSE)</f>
        <v>52</v>
      </c>
      <c r="N1369" s="65">
        <f>VLOOKUP(Table3[[#This Row],[charges2]],Table3[charges2],1,FALSE)</f>
        <v>11411.69</v>
      </c>
      <c r="O1369" s="11" t="str">
        <f>VLOOKUP(Table3[[#This Row],[HOSPITAL TIER2]],Table3[HOSPITAL TIER2],1,FALSE)</f>
        <v>tier - 3</v>
      </c>
      <c r="P1369" s="11" t="str">
        <f>VLOOKUP(Table3[[#This Row],[city tier2]],Table3[city tier2],1,FALSE)</f>
        <v>tier - 2</v>
      </c>
      <c r="Q1369" s="11" t="str">
        <f>VLOOKUP(Table3[[#This Row],[state id2]],Table3[state id2],1,FALSE)</f>
        <v>R1011</v>
      </c>
      <c r="R1369" s="11">
        <f t="shared" si="42"/>
        <v>-3.3793133254929196E-3</v>
      </c>
      <c r="S1369" s="11">
        <f t="shared" si="43"/>
        <v>8.0515121232874715E-2</v>
      </c>
    </row>
    <row r="1370" spans="1:19" x14ac:dyDescent="0.25">
      <c r="A1370" s="20" t="str">
        <f>VLOOKUP('Customer Names'!A1370,'Customer Names'!A1370:A3705,1,FALSE)</f>
        <v>Id1369</v>
      </c>
      <c r="B1370" s="20" t="str">
        <f>VLOOKUP(Table6[[#This Row],[NAME]],Table6[NAME],1,FALSE)</f>
        <v>Jan-Patrick</v>
      </c>
      <c r="C1370" s="11">
        <f>VLOOKUP(Table4[[#This Row],[BMI]],Table4[BMI],1,FALSE)</f>
        <v>38.57</v>
      </c>
      <c r="D1370" s="11">
        <f>VLOOKUP(Table4[[#This Row],[HBA1C]],Table4[HBA1C],1,FALSE)</f>
        <v>6.27</v>
      </c>
      <c r="E1370" s="11" t="str">
        <f>VLOOKUP(Table4[[#This Row],[Any Transplants]],Table4[Any Transplants],1,FALSE)</f>
        <v>No</v>
      </c>
      <c r="F1370" s="11" t="str">
        <f>VLOOKUP(Table4[[#This Row],[Cancer history]],Table4[Cancer history],1,FALSE)</f>
        <v>No</v>
      </c>
      <c r="G1370" s="11" t="str">
        <f>VLOOKUP(Table4[[#This Row],[Smoker2]],Table4[Smoker2],1,FALSE)</f>
        <v>NO</v>
      </c>
      <c r="H1370" s="11" t="str">
        <f>VLOOKUP(Table4[[#This Row],[Heart Issues]],Table4[Heart Issues],1,FALSE)</f>
        <v>No</v>
      </c>
      <c r="I1370" s="11">
        <f>VLOOKUP(Table4[[#This Row],[Number of Major Surgeries]],Table4[Number of Major Surgeries],1,FALSE)</f>
        <v>0</v>
      </c>
      <c r="J1370" s="11" t="str">
        <f>VLOOKUP('Medical Examinations'!M1370,'Medical Examinations'!M1370:M3704,1,FALSE)</f>
        <v>obesity</v>
      </c>
      <c r="K1370" s="11" t="str">
        <f>VLOOKUP('Medical Examinations'!N1370,'Medical Examinations'!N1370:N3704,1,FALSE)</f>
        <v>prediabetes</v>
      </c>
      <c r="L1370" s="11" t="str">
        <f>VLOOKUP(Table3[[#This Row],[date of birth]],Table3[date of birth],1,FALSE)</f>
        <v>23-Oct-1983</v>
      </c>
      <c r="M1370" s="11">
        <f>VLOOKUP(Table3[[#This Row],[age]],Table3[age],1,FALSE)</f>
        <v>39</v>
      </c>
      <c r="N1370" s="65">
        <f>VLOOKUP(Table3[[#This Row],[charges2]],Table3[charges2],1,FALSE)</f>
        <v>11412.02</v>
      </c>
      <c r="O1370" s="11" t="str">
        <f>VLOOKUP(Table3[[#This Row],[HOSPITAL TIER2]],Table3[HOSPITAL TIER2],1,FALSE)</f>
        <v>tier - 3</v>
      </c>
      <c r="P1370" s="11" t="str">
        <f>VLOOKUP(Table3[[#This Row],[city tier2]],Table3[city tier2],1,FALSE)</f>
        <v>tier - 1</v>
      </c>
      <c r="Q1370" s="11" t="str">
        <f>VLOOKUP(Table3[[#This Row],[state id2]],Table3[state id2],1,FALSE)</f>
        <v>R1021</v>
      </c>
      <c r="R1370" s="11">
        <f t="shared" si="42"/>
        <v>-2.5407727015410741E-3</v>
      </c>
      <c r="S1370" s="11">
        <f t="shared" si="43"/>
        <v>7.9296024899319806E-2</v>
      </c>
    </row>
    <row r="1371" spans="1:19" x14ac:dyDescent="0.25">
      <c r="A1371" s="20" t="str">
        <f>VLOOKUP('Customer Names'!A1371,'Customer Names'!A1371:A3706,1,FALSE)</f>
        <v>Id1370</v>
      </c>
      <c r="B1371" s="20" t="str">
        <f>VLOOKUP(Table6[[#This Row],[NAME]],Table6[NAME],1,FALSE)</f>
        <v>Jesse J</v>
      </c>
      <c r="C1371" s="11">
        <f>VLOOKUP(Table4[[#This Row],[BMI]],Table4[BMI],1,FALSE)</f>
        <v>43.85</v>
      </c>
      <c r="D1371" s="11">
        <f>VLOOKUP(Table4[[#This Row],[HBA1C]],Table4[HBA1C],1,FALSE)</f>
        <v>4.7699999999999996</v>
      </c>
      <c r="E1371" s="11" t="str">
        <f>VLOOKUP(Table4[[#This Row],[Any Transplants]],Table4[Any Transplants],1,FALSE)</f>
        <v>No</v>
      </c>
      <c r="F1371" s="11" t="str">
        <f>VLOOKUP(Table4[[#This Row],[Cancer history]],Table4[Cancer history],1,FALSE)</f>
        <v>No</v>
      </c>
      <c r="G1371" s="11" t="str">
        <f>VLOOKUP(Table4[[#This Row],[Smoker2]],Table4[Smoker2],1,FALSE)</f>
        <v>NO</v>
      </c>
      <c r="H1371" s="11" t="str">
        <f>VLOOKUP(Table4[[#This Row],[Heart Issues]],Table4[Heart Issues],1,FALSE)</f>
        <v>yes</v>
      </c>
      <c r="I1371" s="11">
        <f>VLOOKUP(Table4[[#This Row],[Number of Major Surgeries]],Table4[Number of Major Surgeries],1,FALSE)</f>
        <v>0</v>
      </c>
      <c r="J1371" s="11" t="str">
        <f>VLOOKUP('Medical Examinations'!M1371,'Medical Examinations'!M1371:M3705,1,FALSE)</f>
        <v>obesity</v>
      </c>
      <c r="K1371" s="11" t="str">
        <f>VLOOKUP('Medical Examinations'!N1371,'Medical Examinations'!N1371:N3705,1,FALSE)</f>
        <v>normal</v>
      </c>
      <c r="L1371" s="11" t="str">
        <f>VLOOKUP(Table3[[#This Row],[date of birth]],Table3[date of birth],1,FALSE)</f>
        <v>9-Jun-1985</v>
      </c>
      <c r="M1371" s="11">
        <f>VLOOKUP(Table3[[#This Row],[age]],Table3[age],1,FALSE)</f>
        <v>37</v>
      </c>
      <c r="N1371" s="65">
        <f>VLOOKUP(Table3[[#This Row],[charges2]],Table3[charges2],1,FALSE)</f>
        <v>11419.49</v>
      </c>
      <c r="O1371" s="11" t="str">
        <f>VLOOKUP(Table3[[#This Row],[HOSPITAL TIER2]],Table3[HOSPITAL TIER2],1,FALSE)</f>
        <v>tier - 3</v>
      </c>
      <c r="P1371" s="11" t="str">
        <f>VLOOKUP(Table3[[#This Row],[city tier2]],Table3[city tier2],1,FALSE)</f>
        <v>tier - 1</v>
      </c>
      <c r="Q1371" s="11" t="str">
        <f>VLOOKUP(Table3[[#This Row],[state id2]],Table3[state id2],1,FALSE)</f>
        <v>R1012</v>
      </c>
      <c r="R1371" s="11">
        <f t="shared" si="42"/>
        <v>-1.899695551981996E-3</v>
      </c>
      <c r="S1371" s="11">
        <f t="shared" si="43"/>
        <v>7.9367480484998684E-2</v>
      </c>
    </row>
    <row r="1372" spans="1:19" x14ac:dyDescent="0.25">
      <c r="A1372" s="20" t="str">
        <f>VLOOKUP('Customer Names'!A1372,'Customer Names'!A1372:A3707,1,FALSE)</f>
        <v>Id1371</v>
      </c>
      <c r="B1372" s="20" t="str">
        <f>VLOOKUP(Table6[[#This Row],[NAME]],Table6[NAME],1,FALSE)</f>
        <v>Lindsey M</v>
      </c>
      <c r="C1372" s="11">
        <f>VLOOKUP(Table4[[#This Row],[BMI]],Table4[BMI],1,FALSE)</f>
        <v>30.11</v>
      </c>
      <c r="D1372" s="11">
        <f>VLOOKUP(Table4[[#This Row],[HBA1C]],Table4[HBA1C],1,FALSE)</f>
        <v>4.08</v>
      </c>
      <c r="E1372" s="11" t="str">
        <f>VLOOKUP(Table4[[#This Row],[Any Transplants]],Table4[Any Transplants],1,FALSE)</f>
        <v>No</v>
      </c>
      <c r="F1372" s="11" t="str">
        <f>VLOOKUP(Table4[[#This Row],[Cancer history]],Table4[Cancer history],1,FALSE)</f>
        <v>No</v>
      </c>
      <c r="G1372" s="11" t="str">
        <f>VLOOKUP(Table4[[#This Row],[Smoker2]],Table4[Smoker2],1,FALSE)</f>
        <v>NO</v>
      </c>
      <c r="H1372" s="11" t="str">
        <f>VLOOKUP(Table4[[#This Row],[Heart Issues]],Table4[Heart Issues],1,FALSE)</f>
        <v>No</v>
      </c>
      <c r="I1372" s="11">
        <f>VLOOKUP(Table4[[#This Row],[Number of Major Surgeries]],Table4[Number of Major Surgeries],1,FALSE)</f>
        <v>0</v>
      </c>
      <c r="J1372" s="11" t="str">
        <f>VLOOKUP('Medical Examinations'!M1372,'Medical Examinations'!M1372:M3706,1,FALSE)</f>
        <v>obesity</v>
      </c>
      <c r="K1372" s="11" t="str">
        <f>VLOOKUP('Medical Examinations'!N1372,'Medical Examinations'!N1372:N3706,1,FALSE)</f>
        <v>normal</v>
      </c>
      <c r="L1372" s="11" t="str">
        <f>VLOOKUP(Table3[[#This Row],[date of birth]],Table3[date of birth],1,FALSE)</f>
        <v>17-Jul-1980</v>
      </c>
      <c r="M1372" s="11">
        <f>VLOOKUP(Table3[[#This Row],[age]],Table3[age],1,FALSE)</f>
        <v>42</v>
      </c>
      <c r="N1372" s="65">
        <f>VLOOKUP(Table3[[#This Row],[charges2]],Table3[charges2],1,FALSE)</f>
        <v>11435.74</v>
      </c>
      <c r="O1372" s="11" t="str">
        <f>VLOOKUP(Table3[[#This Row],[HOSPITAL TIER2]],Table3[HOSPITAL TIER2],1,FALSE)</f>
        <v>tier - 3</v>
      </c>
      <c r="P1372" s="11" t="str">
        <f>VLOOKUP(Table3[[#This Row],[city tier2]],Table3[city tier2],1,FALSE)</f>
        <v>tier - 3</v>
      </c>
      <c r="Q1372" s="11" t="str">
        <f>VLOOKUP(Table3[[#This Row],[state id2]],Table3[state id2],1,FALSE)</f>
        <v>R1021</v>
      </c>
      <c r="R1372" s="11">
        <f t="shared" si="42"/>
        <v>-6.0869403652896508E-4</v>
      </c>
      <c r="S1372" s="11">
        <f t="shared" si="43"/>
        <v>7.9030094384616653E-2</v>
      </c>
    </row>
    <row r="1373" spans="1:19" x14ac:dyDescent="0.25">
      <c r="A1373" s="20" t="str">
        <f>VLOOKUP('Customer Names'!A1373,'Customer Names'!A1373:A3708,1,FALSE)</f>
        <v>Id1372</v>
      </c>
      <c r="B1373" s="20" t="str">
        <f>VLOOKUP(Table6[[#This Row],[NAME]],Table6[NAME],1,FALSE)</f>
        <v>Marguerite K.</v>
      </c>
      <c r="C1373" s="11">
        <f>VLOOKUP(Table4[[#This Row],[BMI]],Table4[BMI],1,FALSE)</f>
        <v>31.59</v>
      </c>
      <c r="D1373" s="11">
        <f>VLOOKUP(Table4[[#This Row],[HBA1C]],Table4[HBA1C],1,FALSE)</f>
        <v>6.01</v>
      </c>
      <c r="E1373" s="11" t="str">
        <f>VLOOKUP(Table4[[#This Row],[Any Transplants]],Table4[Any Transplants],1,FALSE)</f>
        <v>No</v>
      </c>
      <c r="F1373" s="11" t="str">
        <f>VLOOKUP(Table4[[#This Row],[Cancer history]],Table4[Cancer history],1,FALSE)</f>
        <v>No</v>
      </c>
      <c r="G1373" s="11" t="str">
        <f>VLOOKUP(Table4[[#This Row],[Smoker2]],Table4[Smoker2],1,FALSE)</f>
        <v>NO</v>
      </c>
      <c r="H1373" s="11" t="str">
        <f>VLOOKUP(Table4[[#This Row],[Heart Issues]],Table4[Heart Issues],1,FALSE)</f>
        <v>No</v>
      </c>
      <c r="I1373" s="11">
        <f>VLOOKUP(Table4[[#This Row],[Number of Major Surgeries]],Table4[Number of Major Surgeries],1,FALSE)</f>
        <v>0</v>
      </c>
      <c r="J1373" s="11" t="str">
        <f>VLOOKUP('Medical Examinations'!M1373,'Medical Examinations'!M1373:M3707,1,FALSE)</f>
        <v>obesity</v>
      </c>
      <c r="K1373" s="11" t="str">
        <f>VLOOKUP('Medical Examinations'!N1373,'Medical Examinations'!N1373:N3707,1,FALSE)</f>
        <v>prediabetes</v>
      </c>
      <c r="L1373" s="11" t="str">
        <f>VLOOKUP(Table3[[#This Row],[date of birth]],Table3[date of birth],1,FALSE)</f>
        <v>12-Sep-1971</v>
      </c>
      <c r="M1373" s="11">
        <f>VLOOKUP(Table3[[#This Row],[age]],Table3[age],1,FALSE)</f>
        <v>51</v>
      </c>
      <c r="N1373" s="65">
        <f>VLOOKUP(Table3[[#This Row],[charges2]],Table3[charges2],1,FALSE)</f>
        <v>11436.74</v>
      </c>
      <c r="O1373" s="11" t="str">
        <f>VLOOKUP(Table3[[#This Row],[HOSPITAL TIER2]],Table3[HOSPITAL TIER2],1,FALSE)</f>
        <v>tier - 3</v>
      </c>
      <c r="P1373" s="11" t="str">
        <f>VLOOKUP(Table3[[#This Row],[city tier2]],Table3[city tier2],1,FALSE)</f>
        <v>tier - 3</v>
      </c>
      <c r="Q1373" s="11" t="str">
        <f>VLOOKUP(Table3[[#This Row],[state id2]],Table3[state id2],1,FALSE)</f>
        <v>R1012</v>
      </c>
      <c r="R1373" s="11">
        <f t="shared" si="42"/>
        <v>-5.3485839812637988E-4</v>
      </c>
      <c r="S1373" s="11">
        <f t="shared" si="43"/>
        <v>7.8878471428430366E-2</v>
      </c>
    </row>
    <row r="1374" spans="1:19" x14ac:dyDescent="0.25">
      <c r="A1374" s="20" t="str">
        <f>VLOOKUP('Customer Names'!A1374,'Customer Names'!A1374:A3709,1,FALSE)</f>
        <v>Id1373</v>
      </c>
      <c r="B1374" s="20" t="str">
        <f>VLOOKUP(Table6[[#This Row],[NAME]],Table6[NAME],1,FALSE)</f>
        <v>Travis</v>
      </c>
      <c r="C1374" s="11">
        <f>VLOOKUP(Table4[[#This Row],[BMI]],Table4[BMI],1,FALSE)</f>
        <v>40.15</v>
      </c>
      <c r="D1374" s="11">
        <f>VLOOKUP(Table4[[#This Row],[HBA1C]],Table4[HBA1C],1,FALSE)</f>
        <v>11.84</v>
      </c>
      <c r="E1374" s="11" t="str">
        <f>VLOOKUP(Table4[[#This Row],[Any Transplants]],Table4[Any Transplants],1,FALSE)</f>
        <v>No</v>
      </c>
      <c r="F1374" s="11" t="str">
        <f>VLOOKUP(Table4[[#This Row],[Cancer history]],Table4[Cancer history],1,FALSE)</f>
        <v>No</v>
      </c>
      <c r="G1374" s="11" t="str">
        <f>VLOOKUP(Table4[[#This Row],[Smoker2]],Table4[Smoker2],1,FALSE)</f>
        <v>NO</v>
      </c>
      <c r="H1374" s="11" t="str">
        <f>VLOOKUP(Table4[[#This Row],[Heart Issues]],Table4[Heart Issues],1,FALSE)</f>
        <v>No</v>
      </c>
      <c r="I1374" s="11">
        <f>VLOOKUP(Table4[[#This Row],[Number of Major Surgeries]],Table4[Number of Major Surgeries],1,FALSE)</f>
        <v>0</v>
      </c>
      <c r="J1374" s="11" t="str">
        <f>VLOOKUP('Medical Examinations'!M1374,'Medical Examinations'!M1374:M3708,1,FALSE)</f>
        <v>obesity</v>
      </c>
      <c r="K1374" s="11" t="str">
        <f>VLOOKUP('Medical Examinations'!N1374,'Medical Examinations'!N1374:N3708,1,FALSE)</f>
        <v>diabetes</v>
      </c>
      <c r="L1374" s="11" t="str">
        <f>VLOOKUP(Table3[[#This Row],[date of birth]],Table3[date of birth],1,FALSE)</f>
        <v>14-Jun-1966</v>
      </c>
      <c r="M1374" s="11">
        <f>VLOOKUP(Table3[[#This Row],[age]],Table3[age],1,FALSE)</f>
        <v>56</v>
      </c>
      <c r="N1374" s="65">
        <f>VLOOKUP(Table3[[#This Row],[charges2]],Table3[charges2],1,FALSE)</f>
        <v>11454.02</v>
      </c>
      <c r="O1374" s="11" t="str">
        <f>VLOOKUP(Table3[[#This Row],[HOSPITAL TIER2]],Table3[HOSPITAL TIER2],1,FALSE)</f>
        <v>tier - 3</v>
      </c>
      <c r="P1374" s="11" t="str">
        <f>VLOOKUP(Table3[[#This Row],[city tier2]],Table3[city tier2],1,FALSE)</f>
        <v>tier - 1</v>
      </c>
      <c r="Q1374" s="11" t="str">
        <f>VLOOKUP(Table3[[#This Row],[state id2]],Table3[state id2],1,FALSE)</f>
        <v>R1012</v>
      </c>
      <c r="R1374" s="11">
        <f t="shared" si="42"/>
        <v>-8.2460786483785464E-4</v>
      </c>
      <c r="S1374" s="11">
        <f t="shared" si="43"/>
        <v>7.8881665073075424E-2</v>
      </c>
    </row>
    <row r="1375" spans="1:19" x14ac:dyDescent="0.25">
      <c r="A1375" s="20" t="str">
        <f>VLOOKUP('Customer Names'!A1375,'Customer Names'!A1375:A3710,1,FALSE)</f>
        <v>Id1374</v>
      </c>
      <c r="B1375" s="20" t="str">
        <f>VLOOKUP(Table6[[#This Row],[NAME]],Table6[NAME],1,FALSE)</f>
        <v>Ricky</v>
      </c>
      <c r="C1375" s="11">
        <f>VLOOKUP(Table4[[#This Row],[BMI]],Table4[BMI],1,FALSE)</f>
        <v>40.700000000000003</v>
      </c>
      <c r="D1375" s="11">
        <f>VLOOKUP(Table4[[#This Row],[HBA1C]],Table4[HBA1C],1,FALSE)</f>
        <v>6.27</v>
      </c>
      <c r="E1375" s="11" t="str">
        <f>VLOOKUP(Table4[[#This Row],[Any Transplants]],Table4[Any Transplants],1,FALSE)</f>
        <v>No</v>
      </c>
      <c r="F1375" s="11" t="str">
        <f>VLOOKUP(Table4[[#This Row],[Cancer history]],Table4[Cancer history],1,FALSE)</f>
        <v>Yes</v>
      </c>
      <c r="G1375" s="11" t="str">
        <f>VLOOKUP(Table4[[#This Row],[Smoker2]],Table4[Smoker2],1,FALSE)</f>
        <v>NO</v>
      </c>
      <c r="H1375" s="11" t="str">
        <f>VLOOKUP(Table4[[#This Row],[Heart Issues]],Table4[Heart Issues],1,FALSE)</f>
        <v>yes</v>
      </c>
      <c r="I1375" s="11">
        <f>VLOOKUP(Table4[[#This Row],[Number of Major Surgeries]],Table4[Number of Major Surgeries],1,FALSE)</f>
        <v>1</v>
      </c>
      <c r="J1375" s="11" t="str">
        <f>VLOOKUP('Medical Examinations'!M1375,'Medical Examinations'!M1375:M3709,1,FALSE)</f>
        <v>obesity</v>
      </c>
      <c r="K1375" s="11" t="str">
        <f>VLOOKUP('Medical Examinations'!N1375,'Medical Examinations'!N1375:N3709,1,FALSE)</f>
        <v>prediabetes</v>
      </c>
      <c r="L1375" s="11" t="str">
        <f>VLOOKUP(Table3[[#This Row],[date of birth]],Table3[date of birth],1,FALSE)</f>
        <v>23-Jun-1965</v>
      </c>
      <c r="M1375" s="11">
        <f>VLOOKUP(Table3[[#This Row],[age]],Table3[age],1,FALSE)</f>
        <v>57</v>
      </c>
      <c r="N1375" s="65">
        <f>VLOOKUP(Table3[[#This Row],[charges2]],Table3[charges2],1,FALSE)</f>
        <v>11455.28</v>
      </c>
      <c r="O1375" s="11" t="str">
        <f>VLOOKUP(Table3[[#This Row],[HOSPITAL TIER2]],Table3[HOSPITAL TIER2],1,FALSE)</f>
        <v>tier - 3</v>
      </c>
      <c r="P1375" s="11" t="str">
        <f>VLOOKUP(Table3[[#This Row],[city tier2]],Table3[city tier2],1,FALSE)</f>
        <v>tier - 2</v>
      </c>
      <c r="Q1375" s="11" t="str">
        <f>VLOOKUP(Table3[[#This Row],[state id2]],Table3[state id2],1,FALSE)</f>
        <v>R1011</v>
      </c>
      <c r="R1375" s="11">
        <f t="shared" si="42"/>
        <v>-2.3688835010464092E-3</v>
      </c>
      <c r="S1375" s="11">
        <f t="shared" si="43"/>
        <v>7.6577058133413353E-2</v>
      </c>
    </row>
    <row r="1376" spans="1:19" x14ac:dyDescent="0.25">
      <c r="A1376" s="20" t="str">
        <f>VLOOKUP('Customer Names'!A1376,'Customer Names'!A1376:A3711,1,FALSE)</f>
        <v>Id1375</v>
      </c>
      <c r="B1376" s="20" t="str">
        <f>VLOOKUP(Table6[[#This Row],[NAME]],Table6[NAME],1,FALSE)</f>
        <v>.  Colleen L.</v>
      </c>
      <c r="C1376" s="11">
        <f>VLOOKUP(Table4[[#This Row],[BMI]],Table4[BMI],1,FALSE)</f>
        <v>40.76</v>
      </c>
      <c r="D1376" s="11">
        <f>VLOOKUP(Table4[[#This Row],[HBA1C]],Table4[HBA1C],1,FALSE)</f>
        <v>5.28</v>
      </c>
      <c r="E1376" s="11" t="str">
        <f>VLOOKUP(Table4[[#This Row],[Any Transplants]],Table4[Any Transplants],1,FALSE)</f>
        <v>No</v>
      </c>
      <c r="F1376" s="11" t="str">
        <f>VLOOKUP(Table4[[#This Row],[Cancer history]],Table4[Cancer history],1,FALSE)</f>
        <v>No</v>
      </c>
      <c r="G1376" s="11" t="str">
        <f>VLOOKUP(Table4[[#This Row],[Smoker2]],Table4[Smoker2],1,FALSE)</f>
        <v>NO</v>
      </c>
      <c r="H1376" s="11" t="str">
        <f>VLOOKUP(Table4[[#This Row],[Heart Issues]],Table4[Heart Issues],1,FALSE)</f>
        <v>No</v>
      </c>
      <c r="I1376" s="11">
        <f>VLOOKUP(Table4[[#This Row],[Number of Major Surgeries]],Table4[Number of Major Surgeries],1,FALSE)</f>
        <v>0</v>
      </c>
      <c r="J1376" s="11" t="str">
        <f>VLOOKUP('Medical Examinations'!M1376,'Medical Examinations'!M1376:M3710,1,FALSE)</f>
        <v>obesity</v>
      </c>
      <c r="K1376" s="11" t="str">
        <f>VLOOKUP('Medical Examinations'!N1376,'Medical Examinations'!N1376:N3710,1,FALSE)</f>
        <v>normal</v>
      </c>
      <c r="L1376" s="11" t="str">
        <f>VLOOKUP(Table3[[#This Row],[date of birth]],Table3[date of birth],1,FALSE)</f>
        <v>7-Sep-1966</v>
      </c>
      <c r="M1376" s="11">
        <f>VLOOKUP(Table3[[#This Row],[age]],Table3[age],1,FALSE)</f>
        <v>56</v>
      </c>
      <c r="N1376" s="65">
        <f>VLOOKUP(Table3[[#This Row],[charges2]],Table3[charges2],1,FALSE)</f>
        <v>11478.14</v>
      </c>
      <c r="O1376" s="11" t="str">
        <f>VLOOKUP(Table3[[#This Row],[HOSPITAL TIER2]],Table3[HOSPITAL TIER2],1,FALSE)</f>
        <v>tier - 3</v>
      </c>
      <c r="P1376" s="11" t="str">
        <f>VLOOKUP(Table3[[#This Row],[city tier2]],Table3[city tier2],1,FALSE)</f>
        <v>tier - 2</v>
      </c>
      <c r="Q1376" s="11" t="str">
        <f>VLOOKUP(Table3[[#This Row],[state id2]],Table3[state id2],1,FALSE)</f>
        <v>R1025</v>
      </c>
      <c r="R1376" s="11">
        <f t="shared" si="42"/>
        <v>-4.1300669994672468E-3</v>
      </c>
      <c r="S1376" s="11">
        <f t="shared" si="43"/>
        <v>7.6465525045013513E-2</v>
      </c>
    </row>
    <row r="1377" spans="1:19" x14ac:dyDescent="0.25">
      <c r="A1377" s="20" t="str">
        <f>VLOOKUP('Customer Names'!A1377,'Customer Names'!A1377:A3712,1,FALSE)</f>
        <v>Id1376</v>
      </c>
      <c r="B1377" s="20" t="str">
        <f>VLOOKUP(Table6[[#This Row],[NAME]],Table6[NAME],1,FALSE)</f>
        <v>Charlie A</v>
      </c>
      <c r="C1377" s="11">
        <f>VLOOKUP(Table4[[#This Row],[BMI]],Table4[BMI],1,FALSE)</f>
        <v>29.7</v>
      </c>
      <c r="D1377" s="11">
        <f>VLOOKUP(Table4[[#This Row],[HBA1C]],Table4[HBA1C],1,FALSE)</f>
        <v>7.03</v>
      </c>
      <c r="E1377" s="11" t="str">
        <f>VLOOKUP(Table4[[#This Row],[Any Transplants]],Table4[Any Transplants],1,FALSE)</f>
        <v>No</v>
      </c>
      <c r="F1377" s="11" t="str">
        <f>VLOOKUP(Table4[[#This Row],[Cancer history]],Table4[Cancer history],1,FALSE)</f>
        <v>No</v>
      </c>
      <c r="G1377" s="11" t="str">
        <f>VLOOKUP(Table4[[#This Row],[Smoker2]],Table4[Smoker2],1,FALSE)</f>
        <v>NO</v>
      </c>
      <c r="H1377" s="11" t="str">
        <f>VLOOKUP(Table4[[#This Row],[Heart Issues]],Table4[Heart Issues],1,FALSE)</f>
        <v>No</v>
      </c>
      <c r="I1377" s="11">
        <f>VLOOKUP(Table4[[#This Row],[Number of Major Surgeries]],Table4[Number of Major Surgeries],1,FALSE)</f>
        <v>0</v>
      </c>
      <c r="J1377" s="11" t="str">
        <f>VLOOKUP('Medical Examinations'!M1377,'Medical Examinations'!M1377:M3711,1,FALSE)</f>
        <v>over weight</v>
      </c>
      <c r="K1377" s="11" t="str">
        <f>VLOOKUP('Medical Examinations'!N1377,'Medical Examinations'!N1377:N3711,1,FALSE)</f>
        <v>diabetes</v>
      </c>
      <c r="L1377" s="11" t="str">
        <f>VLOOKUP(Table3[[#This Row],[date of birth]],Table3[date of birth],1,FALSE)</f>
        <v>10-Sep-2004</v>
      </c>
      <c r="M1377" s="11">
        <f>VLOOKUP(Table3[[#This Row],[age]],Table3[age],1,FALSE)</f>
        <v>18</v>
      </c>
      <c r="N1377" s="65">
        <f>VLOOKUP(Table3[[#This Row],[charges2]],Table3[charges2],1,FALSE)</f>
        <v>11482.63</v>
      </c>
      <c r="O1377" s="11" t="str">
        <f>VLOOKUP(Table3[[#This Row],[HOSPITAL TIER2]],Table3[HOSPITAL TIER2],1,FALSE)</f>
        <v>tier - 3</v>
      </c>
      <c r="P1377" s="11" t="str">
        <f>VLOOKUP(Table3[[#This Row],[city tier2]],Table3[city tier2],1,FALSE)</f>
        <v>tier - 2</v>
      </c>
      <c r="Q1377" s="11" t="str">
        <f>VLOOKUP(Table3[[#This Row],[state id2]],Table3[state id2],1,FALSE)</f>
        <v>R1013</v>
      </c>
      <c r="R1377" s="11">
        <f t="shared" si="42"/>
        <v>-5.7685022560549923E-3</v>
      </c>
      <c r="S1377" s="11">
        <f t="shared" si="43"/>
        <v>7.6825837941856864E-2</v>
      </c>
    </row>
    <row r="1378" spans="1:19" x14ac:dyDescent="0.25">
      <c r="A1378" s="20" t="str">
        <f>VLOOKUP('Customer Names'!A1378,'Customer Names'!A1378:A3713,1,FALSE)</f>
        <v>Id1377</v>
      </c>
      <c r="B1378" s="20" t="str">
        <f>VLOOKUP(Table6[[#This Row],[NAME]],Table6[NAME],1,FALSE)</f>
        <v>Rick</v>
      </c>
      <c r="C1378" s="11">
        <f>VLOOKUP(Table4[[#This Row],[BMI]],Table4[BMI],1,FALSE)</f>
        <v>40.58</v>
      </c>
      <c r="D1378" s="11">
        <f>VLOOKUP(Table4[[#This Row],[HBA1C]],Table4[HBA1C],1,FALSE)</f>
        <v>5.32</v>
      </c>
      <c r="E1378" s="11" t="str">
        <f>VLOOKUP(Table4[[#This Row],[Any Transplants]],Table4[Any Transplants],1,FALSE)</f>
        <v>No</v>
      </c>
      <c r="F1378" s="11" t="str">
        <f>VLOOKUP(Table4[[#This Row],[Cancer history]],Table4[Cancer history],1,FALSE)</f>
        <v>Yes</v>
      </c>
      <c r="G1378" s="11" t="str">
        <f>VLOOKUP(Table4[[#This Row],[Smoker2]],Table4[Smoker2],1,FALSE)</f>
        <v>NO</v>
      </c>
      <c r="H1378" s="11" t="str">
        <f>VLOOKUP(Table4[[#This Row],[Heart Issues]],Table4[Heart Issues],1,FALSE)</f>
        <v>yes</v>
      </c>
      <c r="I1378" s="11">
        <f>VLOOKUP(Table4[[#This Row],[Number of Major Surgeries]],Table4[Number of Major Surgeries],1,FALSE)</f>
        <v>1</v>
      </c>
      <c r="J1378" s="11" t="str">
        <f>VLOOKUP('Medical Examinations'!M1378,'Medical Examinations'!M1378:M3712,1,FALSE)</f>
        <v>obesity</v>
      </c>
      <c r="K1378" s="11" t="str">
        <f>VLOOKUP('Medical Examinations'!N1378,'Medical Examinations'!N1378:N3712,1,FALSE)</f>
        <v>normal</v>
      </c>
      <c r="L1378" s="11" t="str">
        <f>VLOOKUP(Table3[[#This Row],[date of birth]],Table3[date of birth],1,FALSE)</f>
        <v>13-Oct-1970</v>
      </c>
      <c r="M1378" s="11">
        <f>VLOOKUP(Table3[[#This Row],[age]],Table3[age],1,FALSE)</f>
        <v>52</v>
      </c>
      <c r="N1378" s="65">
        <f>VLOOKUP(Table3[[#This Row],[charges2]],Table3[charges2],1,FALSE)</f>
        <v>11488.32</v>
      </c>
      <c r="O1378" s="11" t="str">
        <f>VLOOKUP(Table3[[#This Row],[HOSPITAL TIER2]],Table3[HOSPITAL TIER2],1,FALSE)</f>
        <v>tier - 3</v>
      </c>
      <c r="P1378" s="11" t="str">
        <f>VLOOKUP(Table3[[#This Row],[city tier2]],Table3[city tier2],1,FALSE)</f>
        <v>tier - 1</v>
      </c>
      <c r="Q1378" s="11" t="str">
        <f>VLOOKUP(Table3[[#This Row],[state id2]],Table3[state id2],1,FALSE)</f>
        <v>R1014</v>
      </c>
      <c r="R1378" s="11">
        <f t="shared" si="42"/>
        <v>-5.0995663672911322E-3</v>
      </c>
      <c r="S1378" s="11">
        <f t="shared" si="43"/>
        <v>7.8121916249161108E-2</v>
      </c>
    </row>
    <row r="1379" spans="1:19" x14ac:dyDescent="0.25">
      <c r="A1379" s="20" t="str">
        <f>VLOOKUP('Customer Names'!A1379,'Customer Names'!A1379:A3714,1,FALSE)</f>
        <v>Id1378</v>
      </c>
      <c r="B1379" s="20" t="str">
        <f>VLOOKUP(Table6[[#This Row],[NAME]],Table6[NAME],1,FALSE)</f>
        <v>Lauren C</v>
      </c>
      <c r="C1379" s="11">
        <f>VLOOKUP(Table4[[#This Row],[BMI]],Table4[BMI],1,FALSE)</f>
        <v>33.06</v>
      </c>
      <c r="D1379" s="11">
        <f>VLOOKUP(Table4[[#This Row],[HBA1C]],Table4[HBA1C],1,FALSE)</f>
        <v>9.59</v>
      </c>
      <c r="E1379" s="11" t="str">
        <f>VLOOKUP(Table4[[#This Row],[Any Transplants]],Table4[Any Transplants],1,FALSE)</f>
        <v>No</v>
      </c>
      <c r="F1379" s="11" t="str">
        <f>VLOOKUP(Table4[[#This Row],[Cancer history]],Table4[Cancer history],1,FALSE)</f>
        <v>No</v>
      </c>
      <c r="G1379" s="11" t="str">
        <f>VLOOKUP(Table4[[#This Row],[Smoker2]],Table4[Smoker2],1,FALSE)</f>
        <v>NO</v>
      </c>
      <c r="H1379" s="11" t="str">
        <f>VLOOKUP(Table4[[#This Row],[Heart Issues]],Table4[Heart Issues],1,FALSE)</f>
        <v>yes</v>
      </c>
      <c r="I1379" s="11">
        <f>VLOOKUP(Table4[[#This Row],[Number of Major Surgeries]],Table4[Number of Major Surgeries],1,FALSE)</f>
        <v>0</v>
      </c>
      <c r="J1379" s="11" t="str">
        <f>VLOOKUP('Medical Examinations'!M1379,'Medical Examinations'!M1379:M3713,1,FALSE)</f>
        <v>obesity</v>
      </c>
      <c r="K1379" s="11" t="str">
        <f>VLOOKUP('Medical Examinations'!N1379,'Medical Examinations'!N1379:N3713,1,FALSE)</f>
        <v>diabetes</v>
      </c>
      <c r="L1379" s="11" t="str">
        <f>VLOOKUP(Table3[[#This Row],[date of birth]],Table3[date of birth],1,FALSE)</f>
        <v>7-Jun-1983</v>
      </c>
      <c r="M1379" s="11">
        <f>VLOOKUP(Table3[[#This Row],[age]],Table3[age],1,FALSE)</f>
        <v>40</v>
      </c>
      <c r="N1379" s="65">
        <f>VLOOKUP(Table3[[#This Row],[charges2]],Table3[charges2],1,FALSE)</f>
        <v>11492.46</v>
      </c>
      <c r="O1379" s="11" t="str">
        <f>VLOOKUP(Table3[[#This Row],[HOSPITAL TIER2]],Table3[HOSPITAL TIER2],1,FALSE)</f>
        <v>tier - 3</v>
      </c>
      <c r="P1379" s="11" t="str">
        <f>VLOOKUP(Table3[[#This Row],[city tier2]],Table3[city tier2],1,FALSE)</f>
        <v>tier - 3</v>
      </c>
      <c r="Q1379" s="11" t="str">
        <f>VLOOKUP(Table3[[#This Row],[state id2]],Table3[state id2],1,FALSE)</f>
        <v>R1026</v>
      </c>
      <c r="R1379" s="11">
        <f t="shared" si="42"/>
        <v>-6.1611837379022642E-3</v>
      </c>
      <c r="S1379" s="11">
        <f t="shared" si="43"/>
        <v>7.8339774627771558E-2</v>
      </c>
    </row>
    <row r="1380" spans="1:19" x14ac:dyDescent="0.25">
      <c r="A1380" s="20" t="str">
        <f>VLOOKUP('Customer Names'!A1380,'Customer Names'!A1380:A3715,1,FALSE)</f>
        <v>Id1379</v>
      </c>
      <c r="B1380" s="20" t="str">
        <f>VLOOKUP(Table6[[#This Row],[NAME]],Table6[NAME],1,FALSE)</f>
        <v>Daniel</v>
      </c>
      <c r="C1380" s="11">
        <f>VLOOKUP(Table4[[#This Row],[BMI]],Table4[BMI],1,FALSE)</f>
        <v>26.62</v>
      </c>
      <c r="D1380" s="11">
        <f>VLOOKUP(Table4[[#This Row],[HBA1C]],Table4[HBA1C],1,FALSE)</f>
        <v>6.15</v>
      </c>
      <c r="E1380" s="11" t="str">
        <f>VLOOKUP(Table4[[#This Row],[Any Transplants]],Table4[Any Transplants],1,FALSE)</f>
        <v>No</v>
      </c>
      <c r="F1380" s="11" t="str">
        <f>VLOOKUP(Table4[[#This Row],[Cancer history]],Table4[Cancer history],1,FALSE)</f>
        <v>No</v>
      </c>
      <c r="G1380" s="11" t="str">
        <f>VLOOKUP(Table4[[#This Row],[Smoker2]],Table4[Smoker2],1,FALSE)</f>
        <v>NO</v>
      </c>
      <c r="H1380" s="11" t="str">
        <f>VLOOKUP(Table4[[#This Row],[Heart Issues]],Table4[Heart Issues],1,FALSE)</f>
        <v>yes</v>
      </c>
      <c r="I1380" s="11">
        <f>VLOOKUP(Table4[[#This Row],[Number of Major Surgeries]],Table4[Number of Major Surgeries],1,FALSE)</f>
        <v>0</v>
      </c>
      <c r="J1380" s="11" t="str">
        <f>VLOOKUP('Medical Examinations'!M1380,'Medical Examinations'!M1380:M3714,1,FALSE)</f>
        <v>over weight</v>
      </c>
      <c r="K1380" s="11" t="str">
        <f>VLOOKUP('Medical Examinations'!N1380,'Medical Examinations'!N1380:N3714,1,FALSE)</f>
        <v>prediabetes</v>
      </c>
      <c r="L1380" s="11" t="str">
        <f>VLOOKUP(Table3[[#This Row],[date of birth]],Table3[date of birth],1,FALSE)</f>
        <v>11-Aug-1969</v>
      </c>
      <c r="M1380" s="11">
        <f>VLOOKUP(Table3[[#This Row],[age]],Table3[age],1,FALSE)</f>
        <v>53</v>
      </c>
      <c r="N1380" s="65">
        <f>VLOOKUP(Table3[[#This Row],[charges2]],Table3[charges2],1,FALSE)</f>
        <v>11497.69</v>
      </c>
      <c r="O1380" s="11" t="str">
        <f>VLOOKUP(Table3[[#This Row],[HOSPITAL TIER2]],Table3[HOSPITAL TIER2],1,FALSE)</f>
        <v>tier - 3</v>
      </c>
      <c r="P1380" s="11" t="str">
        <f>VLOOKUP(Table3[[#This Row],[city tier2]],Table3[city tier2],1,FALSE)</f>
        <v>tier - 1</v>
      </c>
      <c r="Q1380" s="11" t="str">
        <f>VLOOKUP(Table3[[#This Row],[state id2]],Table3[state id2],1,FALSE)</f>
        <v>R1012</v>
      </c>
      <c r="R1380" s="11">
        <f t="shared" si="42"/>
        <v>-5.8870729665389402E-3</v>
      </c>
      <c r="S1380" s="11">
        <f t="shared" si="43"/>
        <v>7.9151949857603487E-2</v>
      </c>
    </row>
    <row r="1381" spans="1:19" x14ac:dyDescent="0.25">
      <c r="A1381" s="20" t="str">
        <f>VLOOKUP('Customer Names'!A1381,'Customer Names'!A1381:A3716,1,FALSE)</f>
        <v>Id1380</v>
      </c>
      <c r="B1381" s="20" t="str">
        <f>VLOOKUP(Table6[[#This Row],[NAME]],Table6[NAME],1,FALSE)</f>
        <v>Jaime</v>
      </c>
      <c r="C1381" s="11">
        <f>VLOOKUP(Table4[[#This Row],[BMI]],Table4[BMI],1,FALSE)</f>
        <v>37.1</v>
      </c>
      <c r="D1381" s="11">
        <f>VLOOKUP(Table4[[#This Row],[HBA1C]],Table4[HBA1C],1,FALSE)</f>
        <v>11.08</v>
      </c>
      <c r="E1381" s="11" t="str">
        <f>VLOOKUP(Table4[[#This Row],[Any Transplants]],Table4[Any Transplants],1,FALSE)</f>
        <v>No</v>
      </c>
      <c r="F1381" s="11" t="str">
        <f>VLOOKUP(Table4[[#This Row],[Cancer history]],Table4[Cancer history],1,FALSE)</f>
        <v>No</v>
      </c>
      <c r="G1381" s="11" t="str">
        <f>VLOOKUP(Table4[[#This Row],[Smoker2]],Table4[Smoker2],1,FALSE)</f>
        <v>NO</v>
      </c>
      <c r="H1381" s="11" t="str">
        <f>VLOOKUP(Table4[[#This Row],[Heart Issues]],Table4[Heart Issues],1,FALSE)</f>
        <v>No</v>
      </c>
      <c r="I1381" s="11">
        <f>VLOOKUP(Table4[[#This Row],[Number of Major Surgeries]],Table4[Number of Major Surgeries],1,FALSE)</f>
        <v>0</v>
      </c>
      <c r="J1381" s="11" t="str">
        <f>VLOOKUP('Medical Examinations'!M1381,'Medical Examinations'!M1381:M3715,1,FALSE)</f>
        <v>obesity</v>
      </c>
      <c r="K1381" s="11" t="str">
        <f>VLOOKUP('Medical Examinations'!N1381,'Medical Examinations'!N1381:N3715,1,FALSE)</f>
        <v>diabetes</v>
      </c>
      <c r="L1381" s="11" t="str">
        <f>VLOOKUP(Table3[[#This Row],[date of birth]],Table3[date of birth],1,FALSE)</f>
        <v>6-Oct-1989</v>
      </c>
      <c r="M1381" s="11">
        <f>VLOOKUP(Table3[[#This Row],[age]],Table3[age],1,FALSE)</f>
        <v>33</v>
      </c>
      <c r="N1381" s="65">
        <f>VLOOKUP(Table3[[#This Row],[charges2]],Table3[charges2],1,FALSE)</f>
        <v>11511.61</v>
      </c>
      <c r="O1381" s="11" t="str">
        <f>VLOOKUP(Table3[[#This Row],[HOSPITAL TIER2]],Table3[HOSPITAL TIER2],1,FALSE)</f>
        <v>tier - 3</v>
      </c>
      <c r="P1381" s="11" t="str">
        <f>VLOOKUP(Table3[[#This Row],[city tier2]],Table3[city tier2],1,FALSE)</f>
        <v>tier - 3</v>
      </c>
      <c r="Q1381" s="11" t="str">
        <f>VLOOKUP(Table3[[#This Row],[state id2]],Table3[state id2],1,FALSE)</f>
        <v>R1026</v>
      </c>
      <c r="R1381" s="11">
        <f t="shared" si="42"/>
        <v>-5.8332794789600177E-3</v>
      </c>
      <c r="S1381" s="11">
        <f t="shared" si="43"/>
        <v>7.9108667028197258E-2</v>
      </c>
    </row>
    <row r="1382" spans="1:19" x14ac:dyDescent="0.25">
      <c r="A1382" s="20" t="str">
        <f>VLOOKUP('Customer Names'!A1382,'Customer Names'!A1382:A3717,1,FALSE)</f>
        <v>Id1381</v>
      </c>
      <c r="B1382" s="20" t="str">
        <f>VLOOKUP(Table6[[#This Row],[NAME]],Table6[NAME],1,FALSE)</f>
        <v>Erik R</v>
      </c>
      <c r="C1382" s="11">
        <f>VLOOKUP(Table4[[#This Row],[BMI]],Table4[BMI],1,FALSE)</f>
        <v>18.28</v>
      </c>
      <c r="D1382" s="11">
        <f>VLOOKUP(Table4[[#This Row],[HBA1C]],Table4[HBA1C],1,FALSE)</f>
        <v>7.95</v>
      </c>
      <c r="E1382" s="11" t="str">
        <f>VLOOKUP(Table4[[#This Row],[Any Transplants]],Table4[Any Transplants],1,FALSE)</f>
        <v>No</v>
      </c>
      <c r="F1382" s="11" t="str">
        <f>VLOOKUP(Table4[[#This Row],[Cancer history]],Table4[Cancer history],1,FALSE)</f>
        <v>No</v>
      </c>
      <c r="G1382" s="11" t="str">
        <f>VLOOKUP(Table4[[#This Row],[Smoker2]],Table4[Smoker2],1,FALSE)</f>
        <v>NO</v>
      </c>
      <c r="H1382" s="11" t="str">
        <f>VLOOKUP(Table4[[#This Row],[Heart Issues]],Table4[Heart Issues],1,FALSE)</f>
        <v>No</v>
      </c>
      <c r="I1382" s="11">
        <f>VLOOKUP(Table4[[#This Row],[Number of Major Surgeries]],Table4[Number of Major Surgeries],1,FALSE)</f>
        <v>0</v>
      </c>
      <c r="J1382" s="11" t="str">
        <f>VLOOKUP('Medical Examinations'!M1382,'Medical Examinations'!M1382:M3716,1,FALSE)</f>
        <v>underweight</v>
      </c>
      <c r="K1382" s="11" t="str">
        <f>VLOOKUP('Medical Examinations'!N1382,'Medical Examinations'!N1382:N3716,1,FALSE)</f>
        <v>diabetes</v>
      </c>
      <c r="L1382" s="11" t="str">
        <f>VLOOKUP(Table3[[#This Row],[date of birth]],Table3[date of birth],1,FALSE)</f>
        <v>24-Jun-1968</v>
      </c>
      <c r="M1382" s="11">
        <f>VLOOKUP(Table3[[#This Row],[age]],Table3[age],1,FALSE)</f>
        <v>54</v>
      </c>
      <c r="N1382" s="65">
        <f>VLOOKUP(Table3[[#This Row],[charges2]],Table3[charges2],1,FALSE)</f>
        <v>11512.41</v>
      </c>
      <c r="O1382" s="11" t="str">
        <f>VLOOKUP(Table3[[#This Row],[HOSPITAL TIER2]],Table3[HOSPITAL TIER2],1,FALSE)</f>
        <v>tier - 3</v>
      </c>
      <c r="P1382" s="11" t="str">
        <f>VLOOKUP(Table3[[#This Row],[city tier2]],Table3[city tier2],1,FALSE)</f>
        <v>tier - 1</v>
      </c>
      <c r="Q1382" s="11" t="str">
        <f>VLOOKUP(Table3[[#This Row],[state id2]],Table3[state id2],1,FALSE)</f>
        <v>R1024</v>
      </c>
      <c r="R1382" s="11">
        <f t="shared" si="42"/>
        <v>-4.6425278651718279E-3</v>
      </c>
      <c r="S1382" s="11">
        <f t="shared" si="43"/>
        <v>8.1833985416918997E-2</v>
      </c>
    </row>
    <row r="1383" spans="1:19" x14ac:dyDescent="0.25">
      <c r="A1383" s="20" t="str">
        <f>VLOOKUP('Customer Names'!A1383,'Customer Names'!A1383:A3718,1,FALSE)</f>
        <v>Id1382</v>
      </c>
      <c r="B1383" s="20" t="str">
        <f>VLOOKUP(Table6[[#This Row],[NAME]],Table6[NAME],1,FALSE)</f>
        <v>Katie</v>
      </c>
      <c r="C1383" s="11">
        <f>VLOOKUP(Table4[[#This Row],[BMI]],Table4[BMI],1,FALSE)</f>
        <v>35.814999999999998</v>
      </c>
      <c r="D1383" s="11">
        <f>VLOOKUP(Table4[[#This Row],[HBA1C]],Table4[HBA1C],1,FALSE)</f>
        <v>6.23</v>
      </c>
      <c r="E1383" s="11" t="str">
        <f>VLOOKUP(Table4[[#This Row],[Any Transplants]],Table4[Any Transplants],1,FALSE)</f>
        <v>No</v>
      </c>
      <c r="F1383" s="11" t="str">
        <f>VLOOKUP(Table4[[#This Row],[Cancer history]],Table4[Cancer history],1,FALSE)</f>
        <v>No</v>
      </c>
      <c r="G1383" s="11" t="str">
        <f>VLOOKUP(Table4[[#This Row],[Smoker2]],Table4[Smoker2],1,FALSE)</f>
        <v>NO</v>
      </c>
      <c r="H1383" s="11" t="str">
        <f>VLOOKUP(Table4[[#This Row],[Heart Issues]],Table4[Heart Issues],1,FALSE)</f>
        <v>No</v>
      </c>
      <c r="I1383" s="11">
        <f>VLOOKUP(Table4[[#This Row],[Number of Major Surgeries]],Table4[Number of Major Surgeries],1,FALSE)</f>
        <v>0</v>
      </c>
      <c r="J1383" s="11" t="str">
        <f>VLOOKUP('Medical Examinations'!M1383,'Medical Examinations'!M1383:M3717,1,FALSE)</f>
        <v>obesity</v>
      </c>
      <c r="K1383" s="11" t="str">
        <f>VLOOKUP('Medical Examinations'!N1383,'Medical Examinations'!N1383:N3717,1,FALSE)</f>
        <v>prediabetes</v>
      </c>
      <c r="L1383" s="11" t="str">
        <f>VLOOKUP(Table3[[#This Row],[date of birth]],Table3[date of birth],1,FALSE)</f>
        <v>19-Dec-1971</v>
      </c>
      <c r="M1383" s="11">
        <f>VLOOKUP(Table3[[#This Row],[age]],Table3[age],1,FALSE)</f>
        <v>51</v>
      </c>
      <c r="N1383" s="65">
        <f>VLOOKUP(Table3[[#This Row],[charges2]],Table3[charges2],1,FALSE)</f>
        <v>11520.1</v>
      </c>
      <c r="O1383" s="11" t="str">
        <f>VLOOKUP(Table3[[#This Row],[HOSPITAL TIER2]],Table3[HOSPITAL TIER2],1,FALSE)</f>
        <v>tier - 3</v>
      </c>
      <c r="P1383" s="11" t="str">
        <f>VLOOKUP(Table3[[#This Row],[city tier2]],Table3[city tier2],1,FALSE)</f>
        <v>tier - 1</v>
      </c>
      <c r="Q1383" s="11" t="str">
        <f>VLOOKUP(Table3[[#This Row],[state id2]],Table3[state id2],1,FALSE)</f>
        <v>R1012</v>
      </c>
      <c r="R1383" s="11">
        <f t="shared" si="42"/>
        <v>-3.7498553757172324E-3</v>
      </c>
      <c r="S1383" s="11">
        <f t="shared" si="43"/>
        <v>8.1133668364642308E-2</v>
      </c>
    </row>
    <row r="1384" spans="1:19" x14ac:dyDescent="0.25">
      <c r="A1384" s="20" t="str">
        <f>VLOOKUP('Customer Names'!A1384,'Customer Names'!A1384:A3719,1,FALSE)</f>
        <v>Id1383</v>
      </c>
      <c r="B1384" s="20" t="str">
        <f>VLOOKUP(Table6[[#This Row],[NAME]],Table6[NAME],1,FALSE)</f>
        <v>Thomas A</v>
      </c>
      <c r="C1384" s="11">
        <f>VLOOKUP(Table4[[#This Row],[BMI]],Table4[BMI],1,FALSE)</f>
        <v>30.69</v>
      </c>
      <c r="D1384" s="11">
        <f>VLOOKUP(Table4[[#This Row],[HBA1C]],Table4[HBA1C],1,FALSE)</f>
        <v>6.5</v>
      </c>
      <c r="E1384" s="11" t="str">
        <f>VLOOKUP(Table4[[#This Row],[Any Transplants]],Table4[Any Transplants],1,FALSE)</f>
        <v>No</v>
      </c>
      <c r="F1384" s="11" t="str">
        <f>VLOOKUP(Table4[[#This Row],[Cancer history]],Table4[Cancer history],1,FALSE)</f>
        <v>No</v>
      </c>
      <c r="G1384" s="11" t="str">
        <f>VLOOKUP(Table4[[#This Row],[Smoker2]],Table4[Smoker2],1,FALSE)</f>
        <v>NO</v>
      </c>
      <c r="H1384" s="11" t="str">
        <f>VLOOKUP(Table4[[#This Row],[Heart Issues]],Table4[Heart Issues],1,FALSE)</f>
        <v>No</v>
      </c>
      <c r="I1384" s="11">
        <f>VLOOKUP(Table4[[#This Row],[Number of Major Surgeries]],Table4[Number of Major Surgeries],1,FALSE)</f>
        <v>0</v>
      </c>
      <c r="J1384" s="11" t="str">
        <f>VLOOKUP('Medical Examinations'!M1384,'Medical Examinations'!M1384:M3718,1,FALSE)</f>
        <v>obesity</v>
      </c>
      <c r="K1384" s="11" t="str">
        <f>VLOOKUP('Medical Examinations'!N1384,'Medical Examinations'!N1384:N3718,1,FALSE)</f>
        <v>diabetes</v>
      </c>
      <c r="L1384" s="11" t="str">
        <f>VLOOKUP(Table3[[#This Row],[date of birth]],Table3[date of birth],1,FALSE)</f>
        <v>12-Jun-1988</v>
      </c>
      <c r="M1384" s="11">
        <f>VLOOKUP(Table3[[#This Row],[age]],Table3[age],1,FALSE)</f>
        <v>34</v>
      </c>
      <c r="N1384" s="65">
        <f>VLOOKUP(Table3[[#This Row],[charges2]],Table3[charges2],1,FALSE)</f>
        <v>11524.25</v>
      </c>
      <c r="O1384" s="11" t="str">
        <f>VLOOKUP(Table3[[#This Row],[HOSPITAL TIER2]],Table3[HOSPITAL TIER2],1,FALSE)</f>
        <v>tier - 3</v>
      </c>
      <c r="P1384" s="11" t="str">
        <f>VLOOKUP(Table3[[#This Row],[city tier2]],Table3[city tier2],1,FALSE)</f>
        <v>tier - 1</v>
      </c>
      <c r="Q1384" s="11" t="str">
        <f>VLOOKUP(Table3[[#This Row],[state id2]],Table3[state id2],1,FALSE)</f>
        <v>R1026</v>
      </c>
      <c r="R1384" s="11">
        <f t="shared" si="42"/>
        <v>-4.3431160314662525E-3</v>
      </c>
      <c r="S1384" s="11">
        <f t="shared" si="43"/>
        <v>8.1074868427532448E-2</v>
      </c>
    </row>
    <row r="1385" spans="1:19" x14ac:dyDescent="0.25">
      <c r="A1385" s="20" t="str">
        <f>VLOOKUP('Customer Names'!A1385,'Customer Names'!A1385:A3720,1,FALSE)</f>
        <v>Id1384</v>
      </c>
      <c r="B1385" s="20" t="str">
        <f>VLOOKUP(Table6[[#This Row],[NAME]],Table6[NAME],1,FALSE)</f>
        <v>Jean-Marc</v>
      </c>
      <c r="C1385" s="11">
        <f>VLOOKUP(Table4[[#This Row],[BMI]],Table4[BMI],1,FALSE)</f>
        <v>26.125</v>
      </c>
      <c r="D1385" s="11">
        <f>VLOOKUP(Table4[[#This Row],[HBA1C]],Table4[HBA1C],1,FALSE)</f>
        <v>5.22</v>
      </c>
      <c r="E1385" s="11" t="str">
        <f>VLOOKUP(Table4[[#This Row],[Any Transplants]],Table4[Any Transplants],1,FALSE)</f>
        <v>No</v>
      </c>
      <c r="F1385" s="11" t="str">
        <f>VLOOKUP(Table4[[#This Row],[Cancer history]],Table4[Cancer history],1,FALSE)</f>
        <v>No</v>
      </c>
      <c r="G1385" s="11" t="str">
        <f>VLOOKUP(Table4[[#This Row],[Smoker2]],Table4[Smoker2],1,FALSE)</f>
        <v>NO</v>
      </c>
      <c r="H1385" s="11" t="str">
        <f>VLOOKUP(Table4[[#This Row],[Heart Issues]],Table4[Heart Issues],1,FALSE)</f>
        <v>No</v>
      </c>
      <c r="I1385" s="11">
        <f>VLOOKUP(Table4[[#This Row],[Number of Major Surgeries]],Table4[Number of Major Surgeries],1,FALSE)</f>
        <v>0</v>
      </c>
      <c r="J1385" s="11" t="str">
        <f>VLOOKUP('Medical Examinations'!M1385,'Medical Examinations'!M1385:M3719,1,FALSE)</f>
        <v>over weight</v>
      </c>
      <c r="K1385" s="11" t="str">
        <f>VLOOKUP('Medical Examinations'!N1385,'Medical Examinations'!N1385:N3719,1,FALSE)</f>
        <v>normal</v>
      </c>
      <c r="L1385" s="11" t="str">
        <f>VLOOKUP(Table3[[#This Row],[date of birth]],Table3[date of birth],1,FALSE)</f>
        <v>23-Jul-1970</v>
      </c>
      <c r="M1385" s="11">
        <f>VLOOKUP(Table3[[#This Row],[age]],Table3[age],1,FALSE)</f>
        <v>52</v>
      </c>
      <c r="N1385" s="65">
        <f>VLOOKUP(Table3[[#This Row],[charges2]],Table3[charges2],1,FALSE)</f>
        <v>11530.12</v>
      </c>
      <c r="O1385" s="11" t="str">
        <f>VLOOKUP(Table3[[#This Row],[HOSPITAL TIER2]],Table3[HOSPITAL TIER2],1,FALSE)</f>
        <v>tier - 3</v>
      </c>
      <c r="P1385" s="11" t="str">
        <f>VLOOKUP(Table3[[#This Row],[city tier2]],Table3[city tier2],1,FALSE)</f>
        <v>tier - 1</v>
      </c>
      <c r="Q1385" s="11" t="str">
        <f>VLOOKUP(Table3[[#This Row],[state id2]],Table3[state id2],1,FALSE)</f>
        <v>R1012</v>
      </c>
      <c r="R1385" s="11">
        <f t="shared" si="42"/>
        <v>-3.9599566444123357E-3</v>
      </c>
      <c r="S1385" s="11">
        <f t="shared" si="43"/>
        <v>8.1332398663884933E-2</v>
      </c>
    </row>
    <row r="1386" spans="1:19" x14ac:dyDescent="0.25">
      <c r="A1386" s="20" t="str">
        <f>VLOOKUP('Customer Names'!A1386,'Customer Names'!A1386:A3721,1,FALSE)</f>
        <v>Id1385</v>
      </c>
      <c r="B1386" s="20" t="str">
        <f>VLOOKUP(Table6[[#This Row],[NAME]],Table6[NAME],1,FALSE)</f>
        <v>Kerry L</v>
      </c>
      <c r="C1386" s="11">
        <f>VLOOKUP(Table4[[#This Row],[BMI]],Table4[BMI],1,FALSE)</f>
        <v>34.58</v>
      </c>
      <c r="D1386" s="11">
        <f>VLOOKUP(Table4[[#This Row],[HBA1C]],Table4[HBA1C],1,FALSE)</f>
        <v>6.3</v>
      </c>
      <c r="E1386" s="11" t="str">
        <f>VLOOKUP(Table4[[#This Row],[Any Transplants]],Table4[Any Transplants],1,FALSE)</f>
        <v>No</v>
      </c>
      <c r="F1386" s="11" t="str">
        <f>VLOOKUP(Table4[[#This Row],[Cancer history]],Table4[Cancer history],1,FALSE)</f>
        <v>Yes</v>
      </c>
      <c r="G1386" s="11" t="str">
        <f>VLOOKUP(Table4[[#This Row],[Smoker2]],Table4[Smoker2],1,FALSE)</f>
        <v>NO</v>
      </c>
      <c r="H1386" s="11" t="str">
        <f>VLOOKUP(Table4[[#This Row],[Heart Issues]],Table4[Heart Issues],1,FALSE)</f>
        <v>No</v>
      </c>
      <c r="I1386" s="11">
        <f>VLOOKUP(Table4[[#This Row],[Number of Major Surgeries]],Table4[Number of Major Surgeries],1,FALSE)</f>
        <v>1</v>
      </c>
      <c r="J1386" s="11" t="str">
        <f>VLOOKUP('Medical Examinations'!M1386,'Medical Examinations'!M1386:M3720,1,FALSE)</f>
        <v>obesity</v>
      </c>
      <c r="K1386" s="11" t="str">
        <f>VLOOKUP('Medical Examinations'!N1386,'Medical Examinations'!N1386:N3720,1,FALSE)</f>
        <v>prediabetes</v>
      </c>
      <c r="L1386" s="11" t="str">
        <f>VLOOKUP(Table3[[#This Row],[date of birth]],Table3[date of birth],1,FALSE)</f>
        <v>3-Oct-1965</v>
      </c>
      <c r="M1386" s="11">
        <f>VLOOKUP(Table3[[#This Row],[age]],Table3[age],1,FALSE)</f>
        <v>57</v>
      </c>
      <c r="N1386" s="65">
        <f>VLOOKUP(Table3[[#This Row],[charges2]],Table3[charges2],1,FALSE)</f>
        <v>11534.87</v>
      </c>
      <c r="O1386" s="11" t="str">
        <f>VLOOKUP(Table3[[#This Row],[HOSPITAL TIER2]],Table3[HOSPITAL TIER2],1,FALSE)</f>
        <v>tier - 3</v>
      </c>
      <c r="P1386" s="11" t="str">
        <f>VLOOKUP(Table3[[#This Row],[city tier2]],Table3[city tier2],1,FALSE)</f>
        <v>tier - 1</v>
      </c>
      <c r="Q1386" s="11" t="str">
        <f>VLOOKUP(Table3[[#This Row],[state id2]],Table3[state id2],1,FALSE)</f>
        <v>R1017</v>
      </c>
      <c r="R1386" s="11">
        <f t="shared" si="42"/>
        <v>-3.8736307178565341E-3</v>
      </c>
      <c r="S1386" s="11">
        <f t="shared" si="43"/>
        <v>8.1581422803109788E-2</v>
      </c>
    </row>
    <row r="1387" spans="1:19" x14ac:dyDescent="0.25">
      <c r="A1387" s="20" t="str">
        <f>VLOOKUP('Customer Names'!A1387,'Customer Names'!A1387:A3722,1,FALSE)</f>
        <v>Id1386</v>
      </c>
      <c r="B1387" s="20" t="str">
        <f>VLOOKUP(Table6[[#This Row],[NAME]],Table6[NAME],1,FALSE)</f>
        <v>Ulrich</v>
      </c>
      <c r="C1387" s="11">
        <f>VLOOKUP(Table4[[#This Row],[BMI]],Table4[BMI],1,FALSE)</f>
        <v>27.4</v>
      </c>
      <c r="D1387" s="11">
        <f>VLOOKUP(Table4[[#This Row],[HBA1C]],Table4[HBA1C],1,FALSE)</f>
        <v>8.84</v>
      </c>
      <c r="E1387" s="11" t="str">
        <f>VLOOKUP(Table4[[#This Row],[Any Transplants]],Table4[Any Transplants],1,FALSE)</f>
        <v>No</v>
      </c>
      <c r="F1387" s="11" t="str">
        <f>VLOOKUP(Table4[[#This Row],[Cancer history]],Table4[Cancer history],1,FALSE)</f>
        <v>No</v>
      </c>
      <c r="G1387" s="11" t="str">
        <f>VLOOKUP(Table4[[#This Row],[Smoker2]],Table4[Smoker2],1,FALSE)</f>
        <v>NO</v>
      </c>
      <c r="H1387" s="11" t="str">
        <f>VLOOKUP(Table4[[#This Row],[Heart Issues]],Table4[Heart Issues],1,FALSE)</f>
        <v>No</v>
      </c>
      <c r="I1387" s="11">
        <f>VLOOKUP(Table4[[#This Row],[Number of Major Surgeries]],Table4[Number of Major Surgeries],1,FALSE)</f>
        <v>0</v>
      </c>
      <c r="J1387" s="11" t="str">
        <f>VLOOKUP('Medical Examinations'!M1387,'Medical Examinations'!M1387:M3721,1,FALSE)</f>
        <v>over weight</v>
      </c>
      <c r="K1387" s="11" t="str">
        <f>VLOOKUP('Medical Examinations'!N1387,'Medical Examinations'!N1387:N3721,1,FALSE)</f>
        <v>diabetes</v>
      </c>
      <c r="L1387" s="11" t="str">
        <f>VLOOKUP(Table3[[#This Row],[date of birth]],Table3[date of birth],1,FALSE)</f>
        <v>14-Nov-1968</v>
      </c>
      <c r="M1387" s="11">
        <f>VLOOKUP(Table3[[#This Row],[age]],Table3[age],1,FALSE)</f>
        <v>54</v>
      </c>
      <c r="N1387" s="65">
        <f>VLOOKUP(Table3[[#This Row],[charges2]],Table3[charges2],1,FALSE)</f>
        <v>11538.42</v>
      </c>
      <c r="O1387" s="11" t="str">
        <f>VLOOKUP(Table3[[#This Row],[HOSPITAL TIER2]],Table3[HOSPITAL TIER2],1,FALSE)</f>
        <v>tier - 3</v>
      </c>
      <c r="P1387" s="11" t="str">
        <f>VLOOKUP(Table3[[#This Row],[city tier2]],Table3[city tier2],1,FALSE)</f>
        <v>tier - 1</v>
      </c>
      <c r="Q1387" s="11" t="str">
        <f>VLOOKUP(Table3[[#This Row],[state id2]],Table3[state id2],1,FALSE)</f>
        <v>R1011</v>
      </c>
      <c r="R1387" s="11">
        <f t="shared" si="42"/>
        <v>-4.8524553726762582E-3</v>
      </c>
      <c r="S1387" s="11">
        <f t="shared" si="43"/>
        <v>8.1449941561394693E-2</v>
      </c>
    </row>
    <row r="1388" spans="1:19" x14ac:dyDescent="0.25">
      <c r="A1388" s="20" t="str">
        <f>VLOOKUP('Customer Names'!A1388,'Customer Names'!A1388:A3723,1,FALSE)</f>
        <v>Id1387</v>
      </c>
      <c r="B1388" s="20" t="str">
        <f>VLOOKUP(Table6[[#This Row],[NAME]],Table6[NAME],1,FALSE)</f>
        <v>Justin P</v>
      </c>
      <c r="C1388" s="11">
        <f>VLOOKUP(Table4[[#This Row],[BMI]],Table4[BMI],1,FALSE)</f>
        <v>27.53</v>
      </c>
      <c r="D1388" s="11">
        <f>VLOOKUP(Table4[[#This Row],[HBA1C]],Table4[HBA1C],1,FALSE)</f>
        <v>4.1100000000000003</v>
      </c>
      <c r="E1388" s="11" t="str">
        <f>VLOOKUP(Table4[[#This Row],[Any Transplants]],Table4[Any Transplants],1,FALSE)</f>
        <v>No</v>
      </c>
      <c r="F1388" s="11" t="str">
        <f>VLOOKUP(Table4[[#This Row],[Cancer history]],Table4[Cancer history],1,FALSE)</f>
        <v>No</v>
      </c>
      <c r="G1388" s="11" t="str">
        <f>VLOOKUP(Table4[[#This Row],[Smoker2]],Table4[Smoker2],1,FALSE)</f>
        <v>NO</v>
      </c>
      <c r="H1388" s="11" t="str">
        <f>VLOOKUP(Table4[[#This Row],[Heart Issues]],Table4[Heart Issues],1,FALSE)</f>
        <v>No</v>
      </c>
      <c r="I1388" s="11">
        <f>VLOOKUP(Table4[[#This Row],[Number of Major Surgeries]],Table4[Number of Major Surgeries],1,FALSE)</f>
        <v>1</v>
      </c>
      <c r="J1388" s="11" t="str">
        <f>VLOOKUP('Medical Examinations'!M1388,'Medical Examinations'!M1388:M3722,1,FALSE)</f>
        <v>over weight</v>
      </c>
      <c r="K1388" s="11" t="str">
        <f>VLOOKUP('Medical Examinations'!N1388,'Medical Examinations'!N1388:N3722,1,FALSE)</f>
        <v>normal</v>
      </c>
      <c r="L1388" s="11" t="str">
        <f>VLOOKUP(Table3[[#This Row],[date of birth]],Table3[date of birth],1,FALSE)</f>
        <v>1-Dec-1971</v>
      </c>
      <c r="M1388" s="11">
        <f>VLOOKUP(Table3[[#This Row],[age]],Table3[age],1,FALSE)</f>
        <v>51</v>
      </c>
      <c r="N1388" s="65">
        <f>VLOOKUP(Table3[[#This Row],[charges2]],Table3[charges2],1,FALSE)</f>
        <v>11540.25</v>
      </c>
      <c r="O1388" s="11" t="str">
        <f>VLOOKUP(Table3[[#This Row],[HOSPITAL TIER2]],Table3[HOSPITAL TIER2],1,FALSE)</f>
        <v>tier - 3</v>
      </c>
      <c r="P1388" s="11" t="str">
        <f>VLOOKUP(Table3[[#This Row],[city tier2]],Table3[city tier2],1,FALSE)</f>
        <v>tier - 1</v>
      </c>
      <c r="Q1388" s="11" t="str">
        <f>VLOOKUP(Table3[[#This Row],[state id2]],Table3[state id2],1,FALSE)</f>
        <v>R1012</v>
      </c>
      <c r="R1388" s="11">
        <f t="shared" si="42"/>
        <v>-4.872408302286739E-3</v>
      </c>
      <c r="S1388" s="11">
        <f t="shared" si="43"/>
        <v>8.0448305433390696E-2</v>
      </c>
    </row>
    <row r="1389" spans="1:19" x14ac:dyDescent="0.25">
      <c r="A1389" s="20" t="str">
        <f>VLOOKUP('Customer Names'!A1389,'Customer Names'!A1389:A3724,1,FALSE)</f>
        <v>Id1388</v>
      </c>
      <c r="B1389" s="20" t="str">
        <f>VLOOKUP(Table6[[#This Row],[NAME]],Table6[NAME],1,FALSE)</f>
        <v>Hannah E.</v>
      </c>
      <c r="C1389" s="11">
        <f>VLOOKUP(Table4[[#This Row],[BMI]],Table4[BMI],1,FALSE)</f>
        <v>33</v>
      </c>
      <c r="D1389" s="11">
        <f>VLOOKUP(Table4[[#This Row],[HBA1C]],Table4[HBA1C],1,FALSE)</f>
        <v>4.57</v>
      </c>
      <c r="E1389" s="11" t="str">
        <f>VLOOKUP(Table4[[#This Row],[Any Transplants]],Table4[Any Transplants],1,FALSE)</f>
        <v>No</v>
      </c>
      <c r="F1389" s="11" t="str">
        <f>VLOOKUP(Table4[[#This Row],[Cancer history]],Table4[Cancer history],1,FALSE)</f>
        <v>No</v>
      </c>
      <c r="G1389" s="11" t="str">
        <f>VLOOKUP(Table4[[#This Row],[Smoker2]],Table4[Smoker2],1,FALSE)</f>
        <v>NO</v>
      </c>
      <c r="H1389" s="11" t="str">
        <f>VLOOKUP(Table4[[#This Row],[Heart Issues]],Table4[Heart Issues],1,FALSE)</f>
        <v>No</v>
      </c>
      <c r="I1389" s="11">
        <f>VLOOKUP(Table4[[#This Row],[Number of Major Surgeries]],Table4[Number of Major Surgeries],1,FALSE)</f>
        <v>0</v>
      </c>
      <c r="J1389" s="11" t="str">
        <f>VLOOKUP('Medical Examinations'!M1389,'Medical Examinations'!M1389:M3723,1,FALSE)</f>
        <v>obesity</v>
      </c>
      <c r="K1389" s="11" t="str">
        <f>VLOOKUP('Medical Examinations'!N1389,'Medical Examinations'!N1389:N3723,1,FALSE)</f>
        <v>normal</v>
      </c>
      <c r="L1389" s="11" t="str">
        <f>VLOOKUP(Table3[[#This Row],[date of birth]],Table3[date of birth],1,FALSE)</f>
        <v>23-Jul-1973</v>
      </c>
      <c r="M1389" s="11">
        <f>VLOOKUP(Table3[[#This Row],[age]],Table3[age],1,FALSE)</f>
        <v>49</v>
      </c>
      <c r="N1389" s="65">
        <f>VLOOKUP(Table3[[#This Row],[charges2]],Table3[charges2],1,FALSE)</f>
        <v>11552.9</v>
      </c>
      <c r="O1389" s="11" t="str">
        <f>VLOOKUP(Table3[[#This Row],[HOSPITAL TIER2]],Table3[HOSPITAL TIER2],1,FALSE)</f>
        <v>tier - 3</v>
      </c>
      <c r="P1389" s="11" t="str">
        <f>VLOOKUP(Table3[[#This Row],[city tier2]],Table3[city tier2],1,FALSE)</f>
        <v>tier - 2</v>
      </c>
      <c r="Q1389" s="11" t="str">
        <f>VLOOKUP(Table3[[#This Row],[state id2]],Table3[state id2],1,FALSE)</f>
        <v>R1011</v>
      </c>
      <c r="R1389" s="11">
        <f t="shared" si="42"/>
        <v>-4.8948330791296346E-3</v>
      </c>
      <c r="S1389" s="11">
        <f t="shared" si="43"/>
        <v>8.0994891552971099E-2</v>
      </c>
    </row>
    <row r="1390" spans="1:19" x14ac:dyDescent="0.25">
      <c r="A1390" s="20" t="str">
        <f>VLOOKUP('Customer Names'!A1390,'Customer Names'!A1390:A3725,1,FALSE)</f>
        <v>Id1389</v>
      </c>
      <c r="B1390" s="20" t="str">
        <f>VLOOKUP(Table6[[#This Row],[NAME]],Table6[NAME],1,FALSE)</f>
        <v>David</v>
      </c>
      <c r="C1390" s="11">
        <f>VLOOKUP(Table4[[#This Row],[BMI]],Table4[BMI],1,FALSE)</f>
        <v>25.78</v>
      </c>
      <c r="D1390" s="11">
        <f>VLOOKUP(Table4[[#This Row],[HBA1C]],Table4[HBA1C],1,FALSE)</f>
        <v>11.06</v>
      </c>
      <c r="E1390" s="11" t="str">
        <f>VLOOKUP(Table4[[#This Row],[Any Transplants]],Table4[Any Transplants],1,FALSE)</f>
        <v>No</v>
      </c>
      <c r="F1390" s="11" t="str">
        <f>VLOOKUP(Table4[[#This Row],[Cancer history]],Table4[Cancer history],1,FALSE)</f>
        <v>No</v>
      </c>
      <c r="G1390" s="11" t="str">
        <f>VLOOKUP(Table4[[#This Row],[Smoker2]],Table4[Smoker2],1,FALSE)</f>
        <v>NO</v>
      </c>
      <c r="H1390" s="11" t="str">
        <f>VLOOKUP(Table4[[#This Row],[Heart Issues]],Table4[Heart Issues],1,FALSE)</f>
        <v>yes</v>
      </c>
      <c r="I1390" s="11">
        <f>VLOOKUP(Table4[[#This Row],[Number of Major Surgeries]],Table4[Number of Major Surgeries],1,FALSE)</f>
        <v>0</v>
      </c>
      <c r="J1390" s="11" t="str">
        <f>VLOOKUP('Medical Examinations'!M1390,'Medical Examinations'!M1390:M3724,1,FALSE)</f>
        <v>over weight</v>
      </c>
      <c r="K1390" s="11" t="str">
        <f>VLOOKUP('Medical Examinations'!N1390,'Medical Examinations'!N1390:N3724,1,FALSE)</f>
        <v>diabetes</v>
      </c>
      <c r="L1390" s="11" t="str">
        <f>VLOOKUP(Table3[[#This Row],[date of birth]],Table3[date of birth],1,FALSE)</f>
        <v>27-Oct-1965</v>
      </c>
      <c r="M1390" s="11">
        <f>VLOOKUP(Table3[[#This Row],[age]],Table3[age],1,FALSE)</f>
        <v>57</v>
      </c>
      <c r="N1390" s="65">
        <f>VLOOKUP(Table3[[#This Row],[charges2]],Table3[charges2],1,FALSE)</f>
        <v>11554.22</v>
      </c>
      <c r="O1390" s="11" t="str">
        <f>VLOOKUP(Table3[[#This Row],[HOSPITAL TIER2]],Table3[HOSPITAL TIER2],1,FALSE)</f>
        <v>tier - 3</v>
      </c>
      <c r="P1390" s="11" t="str">
        <f>VLOOKUP(Table3[[#This Row],[city tier2]],Table3[city tier2],1,FALSE)</f>
        <v>tier - 1</v>
      </c>
      <c r="Q1390" s="11" t="str">
        <f>VLOOKUP(Table3[[#This Row],[state id2]],Table3[state id2],1,FALSE)</f>
        <v>R1013</v>
      </c>
      <c r="R1390" s="11">
        <f t="shared" si="42"/>
        <v>-5.1748627714199354E-3</v>
      </c>
      <c r="S1390" s="11">
        <f t="shared" si="43"/>
        <v>8.1282430256481714E-2</v>
      </c>
    </row>
    <row r="1391" spans="1:19" x14ac:dyDescent="0.25">
      <c r="A1391" s="20" t="str">
        <f>VLOOKUP('Customer Names'!A1391,'Customer Names'!A1391:A3726,1,FALSE)</f>
        <v>Id1390</v>
      </c>
      <c r="B1391" s="20" t="str">
        <f>VLOOKUP(Table6[[#This Row],[NAME]],Table6[NAME],1,FALSE)</f>
        <v>Jim</v>
      </c>
      <c r="C1391" s="11">
        <f>VLOOKUP(Table4[[#This Row],[BMI]],Table4[BMI],1,FALSE)</f>
        <v>22.66</v>
      </c>
      <c r="D1391" s="11">
        <f>VLOOKUP(Table4[[#This Row],[HBA1C]],Table4[HBA1C],1,FALSE)</f>
        <v>10.68</v>
      </c>
      <c r="E1391" s="11" t="str">
        <f>VLOOKUP(Table4[[#This Row],[Any Transplants]],Table4[Any Transplants],1,FALSE)</f>
        <v>No</v>
      </c>
      <c r="F1391" s="11" t="str">
        <f>VLOOKUP(Table4[[#This Row],[Cancer history]],Table4[Cancer history],1,FALSE)</f>
        <v>No</v>
      </c>
      <c r="G1391" s="11" t="str">
        <f>VLOOKUP(Table4[[#This Row],[Smoker2]],Table4[Smoker2],1,FALSE)</f>
        <v>NO</v>
      </c>
      <c r="H1391" s="11" t="str">
        <f>VLOOKUP(Table4[[#This Row],[Heart Issues]],Table4[Heart Issues],1,FALSE)</f>
        <v>No</v>
      </c>
      <c r="I1391" s="11">
        <f>VLOOKUP(Table4[[#This Row],[Number of Major Surgeries]],Table4[Number of Major Surgeries],1,FALSE)</f>
        <v>0</v>
      </c>
      <c r="J1391" s="11" t="str">
        <f>VLOOKUP('Medical Examinations'!M1391,'Medical Examinations'!M1391:M3725,1,FALSE)</f>
        <v>normal weight</v>
      </c>
      <c r="K1391" s="11" t="str">
        <f>VLOOKUP('Medical Examinations'!N1391,'Medical Examinations'!N1391:N3725,1,FALSE)</f>
        <v>diabetes</v>
      </c>
      <c r="L1391" s="11" t="str">
        <f>VLOOKUP(Table3[[#This Row],[date of birth]],Table3[date of birth],1,FALSE)</f>
        <v>25-Dec-1965</v>
      </c>
      <c r="M1391" s="11">
        <f>VLOOKUP(Table3[[#This Row],[age]],Table3[age],1,FALSE)</f>
        <v>57</v>
      </c>
      <c r="N1391" s="65">
        <f>VLOOKUP(Table3[[#This Row],[charges2]],Table3[charges2],1,FALSE)</f>
        <v>11566.3</v>
      </c>
      <c r="O1391" s="11" t="str">
        <f>VLOOKUP(Table3[[#This Row],[HOSPITAL TIER2]],Table3[HOSPITAL TIER2],1,FALSE)</f>
        <v>tier - 3</v>
      </c>
      <c r="P1391" s="11" t="str">
        <f>VLOOKUP(Table3[[#This Row],[city tier2]],Table3[city tier2],1,FALSE)</f>
        <v>tier - 3</v>
      </c>
      <c r="Q1391" s="11" t="str">
        <f>VLOOKUP(Table3[[#This Row],[state id2]],Table3[state id2],1,FALSE)</f>
        <v>R1016</v>
      </c>
      <c r="R1391" s="11">
        <f t="shared" si="42"/>
        <v>-4.9872841317131281E-3</v>
      </c>
      <c r="S1391" s="11">
        <f t="shared" si="43"/>
        <v>7.8996598485767622E-2</v>
      </c>
    </row>
    <row r="1392" spans="1:19" x14ac:dyDescent="0.25">
      <c r="A1392" s="20" t="str">
        <f>VLOOKUP('Customer Names'!A1392,'Customer Names'!A1392:A3727,1,FALSE)</f>
        <v>Id1391</v>
      </c>
      <c r="B1392" s="20" t="str">
        <f>VLOOKUP(Table6[[#This Row],[NAME]],Table6[NAME],1,FALSE)</f>
        <v>Joseph P</v>
      </c>
      <c r="C1392" s="11">
        <f>VLOOKUP(Table4[[#This Row],[BMI]],Table4[BMI],1,FALSE)</f>
        <v>38.81</v>
      </c>
      <c r="D1392" s="11">
        <f>VLOOKUP(Table4[[#This Row],[HBA1C]],Table4[HBA1C],1,FALSE)</f>
        <v>6.14</v>
      </c>
      <c r="E1392" s="11" t="str">
        <f>VLOOKUP(Table4[[#This Row],[Any Transplants]],Table4[Any Transplants],1,FALSE)</f>
        <v>No</v>
      </c>
      <c r="F1392" s="11" t="str">
        <f>VLOOKUP(Table4[[#This Row],[Cancer history]],Table4[Cancer history],1,FALSE)</f>
        <v>No</v>
      </c>
      <c r="G1392" s="11" t="str">
        <f>VLOOKUP(Table4[[#This Row],[Smoker2]],Table4[Smoker2],1,FALSE)</f>
        <v>NO</v>
      </c>
      <c r="H1392" s="11" t="str">
        <f>VLOOKUP(Table4[[#This Row],[Heart Issues]],Table4[Heart Issues],1,FALSE)</f>
        <v>yes</v>
      </c>
      <c r="I1392" s="11">
        <f>VLOOKUP(Table4[[#This Row],[Number of Major Surgeries]],Table4[Number of Major Surgeries],1,FALSE)</f>
        <v>1</v>
      </c>
      <c r="J1392" s="11" t="str">
        <f>VLOOKUP('Medical Examinations'!M1392,'Medical Examinations'!M1392:M3726,1,FALSE)</f>
        <v>obesity</v>
      </c>
      <c r="K1392" s="11" t="str">
        <f>VLOOKUP('Medical Examinations'!N1392,'Medical Examinations'!N1392:N3726,1,FALSE)</f>
        <v>prediabetes</v>
      </c>
      <c r="L1392" s="11" t="str">
        <f>VLOOKUP(Table3[[#This Row],[date of birth]],Table3[date of birth],1,FALSE)</f>
        <v>6-Nov-1965</v>
      </c>
      <c r="M1392" s="11">
        <f>VLOOKUP(Table3[[#This Row],[age]],Table3[age],1,FALSE)</f>
        <v>57</v>
      </c>
      <c r="N1392" s="65">
        <f>VLOOKUP(Table3[[#This Row],[charges2]],Table3[charges2],1,FALSE)</f>
        <v>11576.13</v>
      </c>
      <c r="O1392" s="11" t="str">
        <f>VLOOKUP(Table3[[#This Row],[HOSPITAL TIER2]],Table3[HOSPITAL TIER2],1,FALSE)</f>
        <v>tier - 3</v>
      </c>
      <c r="P1392" s="11" t="str">
        <f>VLOOKUP(Table3[[#This Row],[city tier2]],Table3[city tier2],1,FALSE)</f>
        <v>tier - 3</v>
      </c>
      <c r="Q1392" s="11" t="str">
        <f>VLOOKUP(Table3[[#This Row],[state id2]],Table3[state id2],1,FALSE)</f>
        <v>R1011</v>
      </c>
      <c r="R1392" s="11">
        <f t="shared" si="42"/>
        <v>-4.3841351966428044E-3</v>
      </c>
      <c r="S1392" s="11">
        <f t="shared" si="43"/>
        <v>7.6842425448575433E-2</v>
      </c>
    </row>
    <row r="1393" spans="1:19" x14ac:dyDescent="0.25">
      <c r="A1393" s="20" t="str">
        <f>VLOOKUP('Customer Names'!A1393,'Customer Names'!A1393:A3728,1,FALSE)</f>
        <v>Id1392</v>
      </c>
      <c r="B1393" s="20" t="str">
        <f>VLOOKUP(Table6[[#This Row],[NAME]],Table6[NAME],1,FALSE)</f>
        <v>Michael</v>
      </c>
      <c r="C1393" s="11">
        <f>VLOOKUP(Table4[[#This Row],[BMI]],Table4[BMI],1,FALSE)</f>
        <v>38.51</v>
      </c>
      <c r="D1393" s="11">
        <f>VLOOKUP(Table4[[#This Row],[HBA1C]],Table4[HBA1C],1,FALSE)</f>
        <v>5.45</v>
      </c>
      <c r="E1393" s="11" t="str">
        <f>VLOOKUP(Table4[[#This Row],[Any Transplants]],Table4[Any Transplants],1,FALSE)</f>
        <v>No</v>
      </c>
      <c r="F1393" s="11" t="str">
        <f>VLOOKUP(Table4[[#This Row],[Cancer history]],Table4[Cancer history],1,FALSE)</f>
        <v>No</v>
      </c>
      <c r="G1393" s="11" t="str">
        <f>VLOOKUP(Table4[[#This Row],[Smoker2]],Table4[Smoker2],1,FALSE)</f>
        <v>NO</v>
      </c>
      <c r="H1393" s="11" t="str">
        <f>VLOOKUP(Table4[[#This Row],[Heart Issues]],Table4[Heart Issues],1,FALSE)</f>
        <v>yes</v>
      </c>
      <c r="I1393" s="11">
        <f>VLOOKUP(Table4[[#This Row],[Number of Major Surgeries]],Table4[Number of Major Surgeries],1,FALSE)</f>
        <v>0</v>
      </c>
      <c r="J1393" s="11" t="str">
        <f>VLOOKUP('Medical Examinations'!M1393,'Medical Examinations'!M1393:M3727,1,FALSE)</f>
        <v>obesity</v>
      </c>
      <c r="K1393" s="11" t="str">
        <f>VLOOKUP('Medical Examinations'!N1393,'Medical Examinations'!N1393:N3727,1,FALSE)</f>
        <v>normal</v>
      </c>
      <c r="L1393" s="11" t="str">
        <f>VLOOKUP(Table3[[#This Row],[date of birth]],Table3[date of birth],1,FALSE)</f>
        <v>20-Jun-1964</v>
      </c>
      <c r="M1393" s="11">
        <f>VLOOKUP(Table3[[#This Row],[age]],Table3[age],1,FALSE)</f>
        <v>58</v>
      </c>
      <c r="N1393" s="65">
        <f>VLOOKUP(Table3[[#This Row],[charges2]],Table3[charges2],1,FALSE)</f>
        <v>11602.75</v>
      </c>
      <c r="O1393" s="11" t="str">
        <f>VLOOKUP(Table3[[#This Row],[HOSPITAL TIER2]],Table3[HOSPITAL TIER2],1,FALSE)</f>
        <v>tier - 3</v>
      </c>
      <c r="P1393" s="11" t="str">
        <f>VLOOKUP(Table3[[#This Row],[city tier2]],Table3[city tier2],1,FALSE)</f>
        <v>tier - 1</v>
      </c>
      <c r="Q1393" s="11" t="str">
        <f>VLOOKUP(Table3[[#This Row],[state id2]],Table3[state id2],1,FALSE)</f>
        <v>R1020</v>
      </c>
      <c r="R1393" s="11">
        <f t="shared" si="42"/>
        <v>-5.9418018180116853E-3</v>
      </c>
      <c r="S1393" s="11">
        <f t="shared" si="43"/>
        <v>7.6783473661602347E-2</v>
      </c>
    </row>
    <row r="1394" spans="1:19" x14ac:dyDescent="0.25">
      <c r="A1394" s="20" t="str">
        <f>VLOOKUP('Customer Names'!A1394,'Customer Names'!A1394:A3729,1,FALSE)</f>
        <v>Id1393</v>
      </c>
      <c r="B1394" s="20" t="str">
        <f>VLOOKUP(Table6[[#This Row],[NAME]],Table6[NAME],1,FALSE)</f>
        <v>Gina M</v>
      </c>
      <c r="C1394" s="11">
        <f>VLOOKUP(Table4[[#This Row],[BMI]],Table4[BMI],1,FALSE)</f>
        <v>22.98</v>
      </c>
      <c r="D1394" s="11">
        <f>VLOOKUP(Table4[[#This Row],[HBA1C]],Table4[HBA1C],1,FALSE)</f>
        <v>6.14</v>
      </c>
      <c r="E1394" s="11" t="str">
        <f>VLOOKUP(Table4[[#This Row],[Any Transplants]],Table4[Any Transplants],1,FALSE)</f>
        <v>No</v>
      </c>
      <c r="F1394" s="11" t="str">
        <f>VLOOKUP(Table4[[#This Row],[Cancer history]],Table4[Cancer history],1,FALSE)</f>
        <v>No</v>
      </c>
      <c r="G1394" s="11" t="str">
        <f>VLOOKUP(Table4[[#This Row],[Smoker2]],Table4[Smoker2],1,FALSE)</f>
        <v>NO</v>
      </c>
      <c r="H1394" s="11" t="str">
        <f>VLOOKUP(Table4[[#This Row],[Heart Issues]],Table4[Heart Issues],1,FALSE)</f>
        <v>yes</v>
      </c>
      <c r="I1394" s="11">
        <f>VLOOKUP(Table4[[#This Row],[Number of Major Surgeries]],Table4[Number of Major Surgeries],1,FALSE)</f>
        <v>0</v>
      </c>
      <c r="J1394" s="11" t="str">
        <f>VLOOKUP('Medical Examinations'!M1394,'Medical Examinations'!M1394:M3728,1,FALSE)</f>
        <v>normal weight</v>
      </c>
      <c r="K1394" s="11" t="str">
        <f>VLOOKUP('Medical Examinations'!N1394,'Medical Examinations'!N1394:N3728,1,FALSE)</f>
        <v>prediabetes</v>
      </c>
      <c r="L1394" s="11" t="str">
        <f>VLOOKUP(Table3[[#This Row],[date of birth]],Table3[date of birth],1,FALSE)</f>
        <v>17-Jul-1986</v>
      </c>
      <c r="M1394" s="11">
        <f>VLOOKUP(Table3[[#This Row],[age]],Table3[age],1,FALSE)</f>
        <v>36</v>
      </c>
      <c r="N1394" s="65">
        <f>VLOOKUP(Table3[[#This Row],[charges2]],Table3[charges2],1,FALSE)</f>
        <v>11625.11</v>
      </c>
      <c r="O1394" s="11" t="str">
        <f>VLOOKUP(Table3[[#This Row],[HOSPITAL TIER2]],Table3[HOSPITAL TIER2],1,FALSE)</f>
        <v>tier - 3</v>
      </c>
      <c r="P1394" s="11" t="str">
        <f>VLOOKUP(Table3[[#This Row],[city tier2]],Table3[city tier2],1,FALSE)</f>
        <v>tier - 3</v>
      </c>
      <c r="Q1394" s="11" t="str">
        <f>VLOOKUP(Table3[[#This Row],[state id2]],Table3[state id2],1,FALSE)</f>
        <v>R1022</v>
      </c>
      <c r="R1394" s="11">
        <f t="shared" si="42"/>
        <v>-7.5886887544020136E-3</v>
      </c>
      <c r="S1394" s="11">
        <f t="shared" si="43"/>
        <v>7.7113092289219934E-2</v>
      </c>
    </row>
    <row r="1395" spans="1:19" x14ac:dyDescent="0.25">
      <c r="A1395" s="20" t="str">
        <f>VLOOKUP('Customer Names'!A1395,'Customer Names'!A1395:A3730,1,FALSE)</f>
        <v>Id1394</v>
      </c>
      <c r="B1395" s="20" t="str">
        <f>VLOOKUP(Table6[[#This Row],[NAME]],Table6[NAME],1,FALSE)</f>
        <v>Shantel C.</v>
      </c>
      <c r="C1395" s="11">
        <f>VLOOKUP(Table4[[#This Row],[BMI]],Table4[BMI],1,FALSE)</f>
        <v>15.65</v>
      </c>
      <c r="D1395" s="11">
        <f>VLOOKUP(Table4[[#This Row],[HBA1C]],Table4[HBA1C],1,FALSE)</f>
        <v>7.85</v>
      </c>
      <c r="E1395" s="11" t="str">
        <f>VLOOKUP(Table4[[#This Row],[Any Transplants]],Table4[Any Transplants],1,FALSE)</f>
        <v>No</v>
      </c>
      <c r="F1395" s="11" t="str">
        <f>VLOOKUP(Table4[[#This Row],[Cancer history]],Table4[Cancer history],1,FALSE)</f>
        <v>No</v>
      </c>
      <c r="G1395" s="11" t="str">
        <f>VLOOKUP(Table4[[#This Row],[Smoker2]],Table4[Smoker2],1,FALSE)</f>
        <v>NO</v>
      </c>
      <c r="H1395" s="11" t="str">
        <f>VLOOKUP(Table4[[#This Row],[Heart Issues]],Table4[Heart Issues],1,FALSE)</f>
        <v>No</v>
      </c>
      <c r="I1395" s="11">
        <f>VLOOKUP(Table4[[#This Row],[Number of Major Surgeries]],Table4[Number of Major Surgeries],1,FALSE)</f>
        <v>0</v>
      </c>
      <c r="J1395" s="11" t="str">
        <f>VLOOKUP('Medical Examinations'!M1395,'Medical Examinations'!M1395:M3729,1,FALSE)</f>
        <v>underweight</v>
      </c>
      <c r="K1395" s="11" t="str">
        <f>VLOOKUP('Medical Examinations'!N1395,'Medical Examinations'!N1395:N3729,1,FALSE)</f>
        <v>diabetes</v>
      </c>
      <c r="L1395" s="11" t="str">
        <f>VLOOKUP(Table3[[#This Row],[date of birth]],Table3[date of birth],1,FALSE)</f>
        <v>4-Oct-1966</v>
      </c>
      <c r="M1395" s="11">
        <f>VLOOKUP(Table3[[#This Row],[age]],Table3[age],1,FALSE)</f>
        <v>56</v>
      </c>
      <c r="N1395" s="65">
        <f>VLOOKUP(Table3[[#This Row],[charges2]],Table3[charges2],1,FALSE)</f>
        <v>11657.72</v>
      </c>
      <c r="O1395" s="11" t="str">
        <f>VLOOKUP(Table3[[#This Row],[HOSPITAL TIER2]],Table3[HOSPITAL TIER2],1,FALSE)</f>
        <v>tier - 3</v>
      </c>
      <c r="P1395" s="11" t="str">
        <f>VLOOKUP(Table3[[#This Row],[city tier2]],Table3[city tier2],1,FALSE)</f>
        <v>tier - 2</v>
      </c>
      <c r="Q1395" s="11" t="str">
        <f>VLOOKUP(Table3[[#This Row],[state id2]],Table3[state id2],1,FALSE)</f>
        <v>R1024</v>
      </c>
      <c r="R1395" s="11">
        <f t="shared" si="42"/>
        <v>-7.9690872409711316E-3</v>
      </c>
      <c r="S1395" s="11">
        <f t="shared" si="43"/>
        <v>7.7192612861952767E-2</v>
      </c>
    </row>
    <row r="1396" spans="1:19" x14ac:dyDescent="0.25">
      <c r="A1396" s="20" t="str">
        <f>VLOOKUP('Customer Names'!A1396,'Customer Names'!A1396:A3731,1,FALSE)</f>
        <v>Id1395</v>
      </c>
      <c r="B1396" s="20" t="str">
        <f>VLOOKUP(Table6[[#This Row],[NAME]],Table6[NAME],1,FALSE)</f>
        <v>Brian</v>
      </c>
      <c r="C1396" s="11">
        <f>VLOOKUP(Table4[[#This Row],[BMI]],Table4[BMI],1,FALSE)</f>
        <v>39.97</v>
      </c>
      <c r="D1396" s="11">
        <f>VLOOKUP(Table4[[#This Row],[HBA1C]],Table4[HBA1C],1,FALSE)</f>
        <v>4.09</v>
      </c>
      <c r="E1396" s="11" t="str">
        <f>VLOOKUP(Table4[[#This Row],[Any Transplants]],Table4[Any Transplants],1,FALSE)</f>
        <v>No</v>
      </c>
      <c r="F1396" s="11" t="str">
        <f>VLOOKUP(Table4[[#This Row],[Cancer history]],Table4[Cancer history],1,FALSE)</f>
        <v>No</v>
      </c>
      <c r="G1396" s="11" t="str">
        <f>VLOOKUP(Table4[[#This Row],[Smoker2]],Table4[Smoker2],1,FALSE)</f>
        <v>NO</v>
      </c>
      <c r="H1396" s="11" t="str">
        <f>VLOOKUP(Table4[[#This Row],[Heart Issues]],Table4[Heart Issues],1,FALSE)</f>
        <v>No</v>
      </c>
      <c r="I1396" s="11">
        <f>VLOOKUP(Table4[[#This Row],[Number of Major Surgeries]],Table4[Number of Major Surgeries],1,FALSE)</f>
        <v>1</v>
      </c>
      <c r="J1396" s="11" t="str">
        <f>VLOOKUP('Medical Examinations'!M1396,'Medical Examinations'!M1396:M3730,1,FALSE)</f>
        <v>obesity</v>
      </c>
      <c r="K1396" s="11" t="str">
        <f>VLOOKUP('Medical Examinations'!N1396,'Medical Examinations'!N1396:N3730,1,FALSE)</f>
        <v>normal</v>
      </c>
      <c r="L1396" s="11" t="str">
        <f>VLOOKUP(Table3[[#This Row],[date of birth]],Table3[date of birth],1,FALSE)</f>
        <v>20-Jul-1994</v>
      </c>
      <c r="M1396" s="11">
        <f>VLOOKUP(Table3[[#This Row],[age]],Table3[age],1,FALSE)</f>
        <v>28</v>
      </c>
      <c r="N1396" s="65">
        <f>VLOOKUP(Table3[[#This Row],[charges2]],Table3[charges2],1,FALSE)</f>
        <v>11657.81</v>
      </c>
      <c r="O1396" s="11" t="str">
        <f>VLOOKUP(Table3[[#This Row],[HOSPITAL TIER2]],Table3[HOSPITAL TIER2],1,FALSE)</f>
        <v>tier - 3</v>
      </c>
      <c r="P1396" s="11" t="str">
        <f>VLOOKUP(Table3[[#This Row],[city tier2]],Table3[city tier2],1,FALSE)</f>
        <v>tier - 2</v>
      </c>
      <c r="Q1396" s="11" t="str">
        <f>VLOOKUP(Table3[[#This Row],[state id2]],Table3[state id2],1,FALSE)</f>
        <v>R1023</v>
      </c>
      <c r="R1396" s="11">
        <f t="shared" si="42"/>
        <v>-6.5544706319963378E-3</v>
      </c>
      <c r="S1396" s="11">
        <f t="shared" si="43"/>
        <v>7.635520917416852E-2</v>
      </c>
    </row>
    <row r="1397" spans="1:19" x14ac:dyDescent="0.25">
      <c r="A1397" s="20" t="str">
        <f>VLOOKUP('Customer Names'!A1397,'Customer Names'!A1397:A3732,1,FALSE)</f>
        <v>Id1396</v>
      </c>
      <c r="B1397" s="20" t="str">
        <f>VLOOKUP(Table6[[#This Row],[NAME]],Table6[NAME],1,FALSE)</f>
        <v>Brian</v>
      </c>
      <c r="C1397" s="11">
        <f>VLOOKUP(Table4[[#This Row],[BMI]],Table4[BMI],1,FALSE)</f>
        <v>37.22</v>
      </c>
      <c r="D1397" s="11">
        <f>VLOOKUP(Table4[[#This Row],[HBA1C]],Table4[HBA1C],1,FALSE)</f>
        <v>4.62</v>
      </c>
      <c r="E1397" s="11" t="str">
        <f>VLOOKUP(Table4[[#This Row],[Any Transplants]],Table4[Any Transplants],1,FALSE)</f>
        <v>No</v>
      </c>
      <c r="F1397" s="11" t="str">
        <f>VLOOKUP(Table4[[#This Row],[Cancer history]],Table4[Cancer history],1,FALSE)</f>
        <v>Yes</v>
      </c>
      <c r="G1397" s="11" t="str">
        <f>VLOOKUP(Table4[[#This Row],[Smoker2]],Table4[Smoker2],1,FALSE)</f>
        <v>NO</v>
      </c>
      <c r="H1397" s="11" t="str">
        <f>VLOOKUP(Table4[[#This Row],[Heart Issues]],Table4[Heart Issues],1,FALSE)</f>
        <v>No</v>
      </c>
      <c r="I1397" s="11">
        <f>VLOOKUP(Table4[[#This Row],[Number of Major Surgeries]],Table4[Number of Major Surgeries],1,FALSE)</f>
        <v>1</v>
      </c>
      <c r="J1397" s="11" t="str">
        <f>VLOOKUP('Medical Examinations'!M1397,'Medical Examinations'!M1397:M3731,1,FALSE)</f>
        <v>obesity</v>
      </c>
      <c r="K1397" s="11" t="str">
        <f>VLOOKUP('Medical Examinations'!N1397,'Medical Examinations'!N1397:N3731,1,FALSE)</f>
        <v>normal</v>
      </c>
      <c r="L1397" s="11" t="str">
        <f>VLOOKUP(Table3[[#This Row],[date of birth]],Table3[date of birth],1,FALSE)</f>
        <v>6-Jul-1966</v>
      </c>
      <c r="M1397" s="11">
        <f>VLOOKUP(Table3[[#This Row],[age]],Table3[age],1,FALSE)</f>
        <v>56</v>
      </c>
      <c r="N1397" s="65">
        <f>VLOOKUP(Table3[[#This Row],[charges2]],Table3[charges2],1,FALSE)</f>
        <v>11658.12</v>
      </c>
      <c r="O1397" s="11" t="str">
        <f>VLOOKUP(Table3[[#This Row],[HOSPITAL TIER2]],Table3[HOSPITAL TIER2],1,FALSE)</f>
        <v>tier - 3</v>
      </c>
      <c r="P1397" s="11" t="str">
        <f>VLOOKUP(Table3[[#This Row],[city tier2]],Table3[city tier2],1,FALSE)</f>
        <v>tier - 1</v>
      </c>
      <c r="Q1397" s="11" t="str">
        <f>VLOOKUP(Table3[[#This Row],[state id2]],Table3[state id2],1,FALSE)</f>
        <v>R1024</v>
      </c>
      <c r="R1397" s="11">
        <f t="shared" si="42"/>
        <v>-4.3283142364585851E-3</v>
      </c>
      <c r="S1397" s="11">
        <f t="shared" si="43"/>
        <v>7.5183598829941259E-2</v>
      </c>
    </row>
    <row r="1398" spans="1:19" x14ac:dyDescent="0.25">
      <c r="A1398" s="20" t="str">
        <f>VLOOKUP('Customer Names'!A1398,'Customer Names'!A1398:A3733,1,FALSE)</f>
        <v>Id1397</v>
      </c>
      <c r="B1398" s="20" t="str">
        <f>VLOOKUP(Table6[[#This Row],[NAME]],Table6[NAME],1,FALSE)</f>
        <v>Jessica R</v>
      </c>
      <c r="C1398" s="11">
        <f>VLOOKUP(Table4[[#This Row],[BMI]],Table4[BMI],1,FALSE)</f>
        <v>41.325000000000003</v>
      </c>
      <c r="D1398" s="11">
        <f>VLOOKUP(Table4[[#This Row],[HBA1C]],Table4[HBA1C],1,FALSE)</f>
        <v>5.77</v>
      </c>
      <c r="E1398" s="11" t="str">
        <f>VLOOKUP(Table4[[#This Row],[Any Transplants]],Table4[Any Transplants],1,FALSE)</f>
        <v>No</v>
      </c>
      <c r="F1398" s="11" t="str">
        <f>VLOOKUP(Table4[[#This Row],[Cancer history]],Table4[Cancer history],1,FALSE)</f>
        <v>No</v>
      </c>
      <c r="G1398" s="11" t="str">
        <f>VLOOKUP(Table4[[#This Row],[Smoker2]],Table4[Smoker2],1,FALSE)</f>
        <v>NO</v>
      </c>
      <c r="H1398" s="11" t="str">
        <f>VLOOKUP(Table4[[#This Row],[Heart Issues]],Table4[Heart Issues],1,FALSE)</f>
        <v>No</v>
      </c>
      <c r="I1398" s="11">
        <f>VLOOKUP(Table4[[#This Row],[Number of Major Surgeries]],Table4[Number of Major Surgeries],1,FALSE)</f>
        <v>0</v>
      </c>
      <c r="J1398" s="11" t="str">
        <f>VLOOKUP('Medical Examinations'!M1398,'Medical Examinations'!M1398:M3732,1,FALSE)</f>
        <v>obesity</v>
      </c>
      <c r="K1398" s="11" t="str">
        <f>VLOOKUP('Medical Examinations'!N1398,'Medical Examinations'!N1398:N3732,1,FALSE)</f>
        <v>prediabetes</v>
      </c>
      <c r="L1398" s="11" t="str">
        <f>VLOOKUP(Table3[[#This Row],[date of birth]],Table3[date of birth],1,FALSE)</f>
        <v>23-Aug-1966</v>
      </c>
      <c r="M1398" s="11">
        <f>VLOOKUP(Table3[[#This Row],[age]],Table3[age],1,FALSE)</f>
        <v>56</v>
      </c>
      <c r="N1398" s="65">
        <f>VLOOKUP(Table3[[#This Row],[charges2]],Table3[charges2],1,FALSE)</f>
        <v>11658.38</v>
      </c>
      <c r="O1398" s="11" t="str">
        <f>VLOOKUP(Table3[[#This Row],[HOSPITAL TIER2]],Table3[HOSPITAL TIER2],1,FALSE)</f>
        <v>tier - 3</v>
      </c>
      <c r="P1398" s="11" t="str">
        <f>VLOOKUP(Table3[[#This Row],[city tier2]],Table3[city tier2],1,FALSE)</f>
        <v>tier - 3</v>
      </c>
      <c r="Q1398" s="11" t="str">
        <f>VLOOKUP(Table3[[#This Row],[state id2]],Table3[state id2],1,FALSE)</f>
        <v>R1024</v>
      </c>
      <c r="R1398" s="11">
        <f t="shared" si="42"/>
        <v>-5.5787205760689578E-3</v>
      </c>
      <c r="S1398" s="11">
        <f t="shared" si="43"/>
        <v>7.5876366775533249E-2</v>
      </c>
    </row>
    <row r="1399" spans="1:19" x14ac:dyDescent="0.25">
      <c r="A1399" s="20" t="str">
        <f>VLOOKUP('Customer Names'!A1399,'Customer Names'!A1399:A3734,1,FALSE)</f>
        <v>Id1398</v>
      </c>
      <c r="B1399" s="20" t="str">
        <f>VLOOKUP(Table6[[#This Row],[NAME]],Table6[NAME],1,FALSE)</f>
        <v>.  Robyn</v>
      </c>
      <c r="C1399" s="11">
        <f>VLOOKUP(Table4[[#This Row],[BMI]],Table4[BMI],1,FALSE)</f>
        <v>40.31</v>
      </c>
      <c r="D1399" s="11">
        <f>VLOOKUP(Table4[[#This Row],[HBA1C]],Table4[HBA1C],1,FALSE)</f>
        <v>5.84</v>
      </c>
      <c r="E1399" s="11" t="str">
        <f>VLOOKUP(Table4[[#This Row],[Any Transplants]],Table4[Any Transplants],1,FALSE)</f>
        <v>No</v>
      </c>
      <c r="F1399" s="11" t="str">
        <f>VLOOKUP(Table4[[#This Row],[Cancer history]],Table4[Cancer history],1,FALSE)</f>
        <v>No</v>
      </c>
      <c r="G1399" s="11" t="str">
        <f>VLOOKUP(Table4[[#This Row],[Smoker2]],Table4[Smoker2],1,FALSE)</f>
        <v>NO</v>
      </c>
      <c r="H1399" s="11" t="str">
        <f>VLOOKUP(Table4[[#This Row],[Heart Issues]],Table4[Heart Issues],1,FALSE)</f>
        <v>No</v>
      </c>
      <c r="I1399" s="11">
        <f>VLOOKUP(Table4[[#This Row],[Number of Major Surgeries]],Table4[Number of Major Surgeries],1,FALSE)</f>
        <v>0</v>
      </c>
      <c r="J1399" s="11" t="str">
        <f>VLOOKUP('Medical Examinations'!M1399,'Medical Examinations'!M1399:M3733,1,FALSE)</f>
        <v>obesity</v>
      </c>
      <c r="K1399" s="11" t="str">
        <f>VLOOKUP('Medical Examinations'!N1399,'Medical Examinations'!N1399:N3733,1,FALSE)</f>
        <v>prediabetes</v>
      </c>
      <c r="L1399" s="11" t="str">
        <f>VLOOKUP(Table3[[#This Row],[date of birth]],Table3[date of birth],1,FALSE)</f>
        <v>9-Nov-1966</v>
      </c>
      <c r="M1399" s="11">
        <f>VLOOKUP(Table3[[#This Row],[age]],Table3[age],1,FALSE)</f>
        <v>56</v>
      </c>
      <c r="N1399" s="65">
        <f>VLOOKUP(Table3[[#This Row],[charges2]],Table3[charges2],1,FALSE)</f>
        <v>11674.13</v>
      </c>
      <c r="O1399" s="11" t="str">
        <f>VLOOKUP(Table3[[#This Row],[HOSPITAL TIER2]],Table3[HOSPITAL TIER2],1,FALSE)</f>
        <v>tier - 3</v>
      </c>
      <c r="P1399" s="11" t="str">
        <f>VLOOKUP(Table3[[#This Row],[city tier2]],Table3[city tier2],1,FALSE)</f>
        <v>tier - 1</v>
      </c>
      <c r="Q1399" s="11" t="str">
        <f>VLOOKUP(Table3[[#This Row],[state id2]],Table3[state id2],1,FALSE)</f>
        <v>R1011</v>
      </c>
      <c r="R1399" s="11">
        <f t="shared" si="42"/>
        <v>-7.3531912043612712E-3</v>
      </c>
      <c r="S1399" s="11">
        <f t="shared" si="43"/>
        <v>7.5997870423557656E-2</v>
      </c>
    </row>
    <row r="1400" spans="1:19" x14ac:dyDescent="0.25">
      <c r="A1400" s="20" t="str">
        <f>VLOOKUP('Customer Names'!A1400,'Customer Names'!A1400:A3735,1,FALSE)</f>
        <v>Id1399</v>
      </c>
      <c r="B1400" s="20" t="str">
        <f>VLOOKUP(Table6[[#This Row],[NAME]],Table6[NAME],1,FALSE)</f>
        <v>Ashley</v>
      </c>
      <c r="C1400" s="11">
        <f>VLOOKUP(Table4[[#This Row],[BMI]],Table4[BMI],1,FALSE)</f>
        <v>29.48</v>
      </c>
      <c r="D1400" s="11">
        <f>VLOOKUP(Table4[[#This Row],[HBA1C]],Table4[HBA1C],1,FALSE)</f>
        <v>4.91</v>
      </c>
      <c r="E1400" s="11" t="str">
        <f>VLOOKUP(Table4[[#This Row],[Any Transplants]],Table4[Any Transplants],1,FALSE)</f>
        <v>No</v>
      </c>
      <c r="F1400" s="11" t="str">
        <f>VLOOKUP(Table4[[#This Row],[Cancer history]],Table4[Cancer history],1,FALSE)</f>
        <v>No</v>
      </c>
      <c r="G1400" s="11" t="str">
        <f>VLOOKUP(Table4[[#This Row],[Smoker2]],Table4[Smoker2],1,FALSE)</f>
        <v>NO</v>
      </c>
      <c r="H1400" s="11" t="str">
        <f>VLOOKUP(Table4[[#This Row],[Heart Issues]],Table4[Heart Issues],1,FALSE)</f>
        <v>No</v>
      </c>
      <c r="I1400" s="11">
        <f>VLOOKUP(Table4[[#This Row],[Number of Major Surgeries]],Table4[Number of Major Surgeries],1,FALSE)</f>
        <v>0</v>
      </c>
      <c r="J1400" s="11" t="str">
        <f>VLOOKUP('Medical Examinations'!M1400,'Medical Examinations'!M1400:M3734,1,FALSE)</f>
        <v>over weight</v>
      </c>
      <c r="K1400" s="11" t="str">
        <f>VLOOKUP('Medical Examinations'!N1400,'Medical Examinations'!N1400:N3734,1,FALSE)</f>
        <v>normal</v>
      </c>
      <c r="L1400" s="11" t="str">
        <f>VLOOKUP(Table3[[#This Row],[date of birth]],Table3[date of birth],1,FALSE)</f>
        <v>1-Dec-1970</v>
      </c>
      <c r="M1400" s="11">
        <f>VLOOKUP(Table3[[#This Row],[age]],Table3[age],1,FALSE)</f>
        <v>52</v>
      </c>
      <c r="N1400" s="65">
        <f>VLOOKUP(Table3[[#This Row],[charges2]],Table3[charges2],1,FALSE)</f>
        <v>11696.52</v>
      </c>
      <c r="O1400" s="11" t="str">
        <f>VLOOKUP(Table3[[#This Row],[HOSPITAL TIER2]],Table3[HOSPITAL TIER2],1,FALSE)</f>
        <v>tier - 3</v>
      </c>
      <c r="P1400" s="11" t="str">
        <f>VLOOKUP(Table3[[#This Row],[city tier2]],Table3[city tier2],1,FALSE)</f>
        <v>tier - 1</v>
      </c>
      <c r="Q1400" s="11" t="str">
        <f>VLOOKUP(Table3[[#This Row],[state id2]],Table3[state id2],1,FALSE)</f>
        <v>R1021</v>
      </c>
      <c r="R1400" s="11">
        <f t="shared" si="42"/>
        <v>-9.0105966424547015E-3</v>
      </c>
      <c r="S1400" s="11">
        <f t="shared" si="43"/>
        <v>7.6085740657587719E-2</v>
      </c>
    </row>
    <row r="1401" spans="1:19" x14ac:dyDescent="0.25">
      <c r="A1401" s="20" t="str">
        <f>VLOOKUP('Customer Names'!A1401,'Customer Names'!A1401:A3736,1,FALSE)</f>
        <v>Id1400</v>
      </c>
      <c r="B1401" s="20" t="str">
        <f>VLOOKUP(Table6[[#This Row],[NAME]],Table6[NAME],1,FALSE)</f>
        <v>Dana</v>
      </c>
      <c r="C1401" s="11">
        <f>VLOOKUP(Table4[[#This Row],[BMI]],Table4[BMI],1,FALSE)</f>
        <v>33.155000000000001</v>
      </c>
      <c r="D1401" s="11">
        <f>VLOOKUP(Table4[[#This Row],[HBA1C]],Table4[HBA1C],1,FALSE)</f>
        <v>5.07</v>
      </c>
      <c r="E1401" s="11" t="str">
        <f>VLOOKUP(Table4[[#This Row],[Any Transplants]],Table4[Any Transplants],1,FALSE)</f>
        <v>No</v>
      </c>
      <c r="F1401" s="11" t="str">
        <f>VLOOKUP(Table4[[#This Row],[Cancer history]],Table4[Cancer history],1,FALSE)</f>
        <v>No</v>
      </c>
      <c r="G1401" s="11" t="str">
        <f>VLOOKUP(Table4[[#This Row],[Smoker2]],Table4[Smoker2],1,FALSE)</f>
        <v>NO</v>
      </c>
      <c r="H1401" s="11" t="str">
        <f>VLOOKUP(Table4[[#This Row],[Heart Issues]],Table4[Heart Issues],1,FALSE)</f>
        <v>No</v>
      </c>
      <c r="I1401" s="11">
        <f>VLOOKUP(Table4[[#This Row],[Number of Major Surgeries]],Table4[Number of Major Surgeries],1,FALSE)</f>
        <v>0</v>
      </c>
      <c r="J1401" s="11" t="str">
        <f>VLOOKUP('Medical Examinations'!M1401,'Medical Examinations'!M1401:M3735,1,FALSE)</f>
        <v>obesity</v>
      </c>
      <c r="K1401" s="11" t="str">
        <f>VLOOKUP('Medical Examinations'!N1401,'Medical Examinations'!N1401:N3735,1,FALSE)</f>
        <v>normal</v>
      </c>
      <c r="L1401" s="11" t="str">
        <f>VLOOKUP(Table3[[#This Row],[date of birth]],Table3[date of birth],1,FALSE)</f>
        <v>21-Oct-1982</v>
      </c>
      <c r="M1401" s="11">
        <f>VLOOKUP(Table3[[#This Row],[age]],Table3[age],1,FALSE)</f>
        <v>40</v>
      </c>
      <c r="N1401" s="65">
        <f>VLOOKUP(Table3[[#This Row],[charges2]],Table3[charges2],1,FALSE)</f>
        <v>11712.97</v>
      </c>
      <c r="O1401" s="11" t="str">
        <f>VLOOKUP(Table3[[#This Row],[HOSPITAL TIER2]],Table3[HOSPITAL TIER2],1,FALSE)</f>
        <v>tier - 3</v>
      </c>
      <c r="P1401" s="11" t="str">
        <f>VLOOKUP(Table3[[#This Row],[city tier2]],Table3[city tier2],1,FALSE)</f>
        <v>tier - 2</v>
      </c>
      <c r="Q1401" s="11" t="str">
        <f>VLOOKUP(Table3[[#This Row],[state id2]],Table3[state id2],1,FALSE)</f>
        <v>R1021</v>
      </c>
      <c r="R1401" s="11">
        <f t="shared" si="42"/>
        <v>-9.2033933996306418E-3</v>
      </c>
      <c r="S1401" s="11">
        <f t="shared" si="43"/>
        <v>7.6443440118794365E-2</v>
      </c>
    </row>
    <row r="1402" spans="1:19" x14ac:dyDescent="0.25">
      <c r="A1402" s="20" t="str">
        <f>VLOOKUP('Customer Names'!A1402,'Customer Names'!A1402:A3737,1,FALSE)</f>
        <v>Id1401</v>
      </c>
      <c r="B1402" s="20" t="str">
        <f>VLOOKUP(Table6[[#This Row],[NAME]],Table6[NAME],1,FALSE)</f>
        <v>Jessica F.</v>
      </c>
      <c r="C1402" s="11">
        <f>VLOOKUP(Table4[[#This Row],[BMI]],Table4[BMI],1,FALSE)</f>
        <v>42.85</v>
      </c>
      <c r="D1402" s="11">
        <f>VLOOKUP(Table4[[#This Row],[HBA1C]],Table4[HBA1C],1,FALSE)</f>
        <v>5.81</v>
      </c>
      <c r="E1402" s="11" t="str">
        <f>VLOOKUP(Table4[[#This Row],[Any Transplants]],Table4[Any Transplants],1,FALSE)</f>
        <v>No</v>
      </c>
      <c r="F1402" s="11" t="str">
        <f>VLOOKUP(Table4[[#This Row],[Cancer history]],Table4[Cancer history],1,FALSE)</f>
        <v>No</v>
      </c>
      <c r="G1402" s="11" t="str">
        <f>VLOOKUP(Table4[[#This Row],[Smoker2]],Table4[Smoker2],1,FALSE)</f>
        <v>NO</v>
      </c>
      <c r="H1402" s="11" t="str">
        <f>VLOOKUP(Table4[[#This Row],[Heart Issues]],Table4[Heart Issues],1,FALSE)</f>
        <v>yes</v>
      </c>
      <c r="I1402" s="11">
        <f>VLOOKUP(Table4[[#This Row],[Number of Major Surgeries]],Table4[Number of Major Surgeries],1,FALSE)</f>
        <v>0</v>
      </c>
      <c r="J1402" s="11" t="str">
        <f>VLOOKUP('Medical Examinations'!M1402,'Medical Examinations'!M1402:M3736,1,FALSE)</f>
        <v>obesity</v>
      </c>
      <c r="K1402" s="11" t="str">
        <f>VLOOKUP('Medical Examinations'!N1402,'Medical Examinations'!N1402:N3736,1,FALSE)</f>
        <v>prediabetes</v>
      </c>
      <c r="L1402" s="11" t="str">
        <f>VLOOKUP(Table3[[#This Row],[date of birth]],Table3[date of birth],1,FALSE)</f>
        <v>12-Oct-1969</v>
      </c>
      <c r="M1402" s="11">
        <f>VLOOKUP(Table3[[#This Row],[age]],Table3[age],1,FALSE)</f>
        <v>53</v>
      </c>
      <c r="N1402" s="65">
        <f>VLOOKUP(Table3[[#This Row],[charges2]],Table3[charges2],1,FALSE)</f>
        <v>11729.68</v>
      </c>
      <c r="O1402" s="11" t="str">
        <f>VLOOKUP(Table3[[#This Row],[HOSPITAL TIER2]],Table3[HOSPITAL TIER2],1,FALSE)</f>
        <v>tier - 3</v>
      </c>
      <c r="P1402" s="11" t="str">
        <f>VLOOKUP(Table3[[#This Row],[city tier2]],Table3[city tier2],1,FALSE)</f>
        <v>tier - 1</v>
      </c>
      <c r="Q1402" s="11" t="str">
        <f>VLOOKUP(Table3[[#This Row],[state id2]],Table3[state id2],1,FALSE)</f>
        <v>R1024</v>
      </c>
      <c r="R1402" s="11">
        <f t="shared" si="42"/>
        <v>-8.9239408755382148E-3</v>
      </c>
      <c r="S1402" s="11">
        <f t="shared" si="43"/>
        <v>7.6294442440661053E-2</v>
      </c>
    </row>
    <row r="1403" spans="1:19" x14ac:dyDescent="0.25">
      <c r="A1403" s="20" t="str">
        <f>VLOOKUP('Customer Names'!A1403,'Customer Names'!A1403:A3738,1,FALSE)</f>
        <v>Id1402</v>
      </c>
      <c r="B1403" s="20" t="str">
        <f>VLOOKUP(Table6[[#This Row],[NAME]],Table6[NAME],1,FALSE)</f>
        <v>Lindsey</v>
      </c>
      <c r="C1403" s="11">
        <f>VLOOKUP(Table4[[#This Row],[BMI]],Table4[BMI],1,FALSE)</f>
        <v>32.340000000000003</v>
      </c>
      <c r="D1403" s="11">
        <f>VLOOKUP(Table4[[#This Row],[HBA1C]],Table4[HBA1C],1,FALSE)</f>
        <v>11.2</v>
      </c>
      <c r="E1403" s="11" t="str">
        <f>VLOOKUP(Table4[[#This Row],[Any Transplants]],Table4[Any Transplants],1,FALSE)</f>
        <v>No</v>
      </c>
      <c r="F1403" s="11" t="str">
        <f>VLOOKUP(Table4[[#This Row],[Cancer history]],Table4[Cancer history],1,FALSE)</f>
        <v>No</v>
      </c>
      <c r="G1403" s="11" t="str">
        <f>VLOOKUP(Table4[[#This Row],[Smoker2]],Table4[Smoker2],1,FALSE)</f>
        <v>NO</v>
      </c>
      <c r="H1403" s="11" t="str">
        <f>VLOOKUP(Table4[[#This Row],[Heart Issues]],Table4[Heart Issues],1,FALSE)</f>
        <v>No</v>
      </c>
      <c r="I1403" s="11">
        <f>VLOOKUP(Table4[[#This Row],[Number of Major Surgeries]],Table4[Number of Major Surgeries],1,FALSE)</f>
        <v>0</v>
      </c>
      <c r="J1403" s="11" t="str">
        <f>VLOOKUP('Medical Examinations'!M1403,'Medical Examinations'!M1403:M3737,1,FALSE)</f>
        <v>obesity</v>
      </c>
      <c r="K1403" s="11" t="str">
        <f>VLOOKUP('Medical Examinations'!N1403,'Medical Examinations'!N1403:N3737,1,FALSE)</f>
        <v>diabetes</v>
      </c>
      <c r="L1403" s="11" t="str">
        <f>VLOOKUP(Table3[[#This Row],[date of birth]],Table3[date of birth],1,FALSE)</f>
        <v>26-Nov-1984</v>
      </c>
      <c r="M1403" s="11">
        <f>VLOOKUP(Table3[[#This Row],[age]],Table3[age],1,FALSE)</f>
        <v>38</v>
      </c>
      <c r="N1403" s="65">
        <f>VLOOKUP(Table3[[#This Row],[charges2]],Table3[charges2],1,FALSE)</f>
        <v>11730.82</v>
      </c>
      <c r="O1403" s="11" t="str">
        <f>VLOOKUP(Table3[[#This Row],[HOSPITAL TIER2]],Table3[HOSPITAL TIER2],1,FALSE)</f>
        <v>tier - 3</v>
      </c>
      <c r="P1403" s="11" t="str">
        <f>VLOOKUP(Table3[[#This Row],[city tier2]],Table3[city tier2],1,FALSE)</f>
        <v>tier - 3</v>
      </c>
      <c r="Q1403" s="11" t="str">
        <f>VLOOKUP(Table3[[#This Row],[state id2]],Table3[state id2],1,FALSE)</f>
        <v>R1026</v>
      </c>
      <c r="R1403" s="11">
        <f t="shared" si="42"/>
        <v>-1.0410034361943354E-2</v>
      </c>
      <c r="S1403" s="11">
        <f t="shared" si="43"/>
        <v>7.6365785731701621E-2</v>
      </c>
    </row>
    <row r="1404" spans="1:19" x14ac:dyDescent="0.25">
      <c r="A1404" s="20" t="str">
        <f>VLOOKUP('Customer Names'!A1404,'Customer Names'!A1404:A3739,1,FALSE)</f>
        <v>Id1403</v>
      </c>
      <c r="B1404" s="20" t="str">
        <f>VLOOKUP(Table6[[#This Row],[NAME]],Table6[NAME],1,FALSE)</f>
        <v>Kelly A</v>
      </c>
      <c r="C1404" s="11">
        <f>VLOOKUP(Table4[[#This Row],[BMI]],Table4[BMI],1,FALSE)</f>
        <v>27.5</v>
      </c>
      <c r="D1404" s="11">
        <f>VLOOKUP(Table4[[#This Row],[HBA1C]],Table4[HBA1C],1,FALSE)</f>
        <v>10.75</v>
      </c>
      <c r="E1404" s="11" t="str">
        <f>VLOOKUP(Table4[[#This Row],[Any Transplants]],Table4[Any Transplants],1,FALSE)</f>
        <v>No</v>
      </c>
      <c r="F1404" s="11" t="str">
        <f>VLOOKUP(Table4[[#This Row],[Cancer history]],Table4[Cancer history],1,FALSE)</f>
        <v>No</v>
      </c>
      <c r="G1404" s="11" t="str">
        <f>VLOOKUP(Table4[[#This Row],[Smoker2]],Table4[Smoker2],1,FALSE)</f>
        <v>NO</v>
      </c>
      <c r="H1404" s="11" t="str">
        <f>VLOOKUP(Table4[[#This Row],[Heart Issues]],Table4[Heart Issues],1,FALSE)</f>
        <v>No</v>
      </c>
      <c r="I1404" s="11">
        <f>VLOOKUP(Table4[[#This Row],[Number of Major Surgeries]],Table4[Number of Major Surgeries],1,FALSE)</f>
        <v>0</v>
      </c>
      <c r="J1404" s="11" t="str">
        <f>VLOOKUP('Medical Examinations'!M1404,'Medical Examinations'!M1404:M3738,1,FALSE)</f>
        <v>over weight</v>
      </c>
      <c r="K1404" s="11" t="str">
        <f>VLOOKUP('Medical Examinations'!N1404,'Medical Examinations'!N1404:N3738,1,FALSE)</f>
        <v>diabetes</v>
      </c>
      <c r="L1404" s="11" t="str">
        <f>VLOOKUP(Table3[[#This Row],[date of birth]],Table3[date of birth],1,FALSE)</f>
        <v>9-Nov-1964</v>
      </c>
      <c r="M1404" s="11">
        <f>VLOOKUP(Table3[[#This Row],[age]],Table3[age],1,FALSE)</f>
        <v>58</v>
      </c>
      <c r="N1404" s="65">
        <f>VLOOKUP(Table3[[#This Row],[charges2]],Table3[charges2],1,FALSE)</f>
        <v>11735.88</v>
      </c>
      <c r="O1404" s="11" t="str">
        <f>VLOOKUP(Table3[[#This Row],[HOSPITAL TIER2]],Table3[HOSPITAL TIER2],1,FALSE)</f>
        <v>tier - 3</v>
      </c>
      <c r="P1404" s="11" t="str">
        <f>VLOOKUP(Table3[[#This Row],[city tier2]],Table3[city tier2],1,FALSE)</f>
        <v>tier - 1</v>
      </c>
      <c r="Q1404" s="11" t="str">
        <f>VLOOKUP(Table3[[#This Row],[state id2]],Table3[state id2],1,FALSE)</f>
        <v>R1012</v>
      </c>
      <c r="R1404" s="11">
        <f t="shared" si="42"/>
        <v>-1.0055018171686829E-2</v>
      </c>
      <c r="S1404" s="11">
        <f t="shared" si="43"/>
        <v>7.8080716428688315E-2</v>
      </c>
    </row>
    <row r="1405" spans="1:19" x14ac:dyDescent="0.25">
      <c r="A1405" s="20" t="str">
        <f>VLOOKUP('Customer Names'!A1405,'Customer Names'!A1405:A3740,1,FALSE)</f>
        <v>Id1404</v>
      </c>
      <c r="B1405" s="20" t="str">
        <f>VLOOKUP(Table6[[#This Row],[NAME]],Table6[NAME],1,FALSE)</f>
        <v>Brooke E</v>
      </c>
      <c r="C1405" s="11">
        <f>VLOOKUP(Table4[[#This Row],[BMI]],Table4[BMI],1,FALSE)</f>
        <v>25.8</v>
      </c>
      <c r="D1405" s="11">
        <f>VLOOKUP(Table4[[#This Row],[HBA1C]],Table4[HBA1C],1,FALSE)</f>
        <v>7.8</v>
      </c>
      <c r="E1405" s="11" t="str">
        <f>VLOOKUP(Table4[[#This Row],[Any Transplants]],Table4[Any Transplants],1,FALSE)</f>
        <v>No</v>
      </c>
      <c r="F1405" s="11" t="str">
        <f>VLOOKUP(Table4[[#This Row],[Cancer history]],Table4[Cancer history],1,FALSE)</f>
        <v>No</v>
      </c>
      <c r="G1405" s="11" t="str">
        <f>VLOOKUP(Table4[[#This Row],[Smoker2]],Table4[Smoker2],1,FALSE)</f>
        <v>NO</v>
      </c>
      <c r="H1405" s="11" t="str">
        <f>VLOOKUP(Table4[[#This Row],[Heart Issues]],Table4[Heart Issues],1,FALSE)</f>
        <v>No</v>
      </c>
      <c r="I1405" s="11">
        <f>VLOOKUP(Table4[[#This Row],[Number of Major Surgeries]],Table4[Number of Major Surgeries],1,FALSE)</f>
        <v>0</v>
      </c>
      <c r="J1405" s="11" t="str">
        <f>VLOOKUP('Medical Examinations'!M1405,'Medical Examinations'!M1405:M3739,1,FALSE)</f>
        <v>over weight</v>
      </c>
      <c r="K1405" s="11" t="str">
        <f>VLOOKUP('Medical Examinations'!N1405,'Medical Examinations'!N1405:N3739,1,FALSE)</f>
        <v>diabetes</v>
      </c>
      <c r="L1405" s="11" t="str">
        <f>VLOOKUP(Table3[[#This Row],[date of birth]],Table3[date of birth],1,FALSE)</f>
        <v>5-Sep-1988</v>
      </c>
      <c r="M1405" s="11">
        <f>VLOOKUP(Table3[[#This Row],[age]],Table3[age],1,FALSE)</f>
        <v>34</v>
      </c>
      <c r="N1405" s="65">
        <f>VLOOKUP(Table3[[#This Row],[charges2]],Table3[charges2],1,FALSE)</f>
        <v>11737.85</v>
      </c>
      <c r="O1405" s="11" t="str">
        <f>VLOOKUP(Table3[[#This Row],[HOSPITAL TIER2]],Table3[HOSPITAL TIER2],1,FALSE)</f>
        <v>tier - 3</v>
      </c>
      <c r="P1405" s="11" t="str">
        <f>VLOOKUP(Table3[[#This Row],[city tier2]],Table3[city tier2],1,FALSE)</f>
        <v>tier - 1</v>
      </c>
      <c r="Q1405" s="11" t="str">
        <f>VLOOKUP(Table3[[#This Row],[state id2]],Table3[state id2],1,FALSE)</f>
        <v>R1011</v>
      </c>
      <c r="R1405" s="11">
        <f t="shared" si="42"/>
        <v>-1.0116128119501848E-2</v>
      </c>
      <c r="S1405" s="11">
        <f t="shared" si="43"/>
        <v>7.5653684177223846E-2</v>
      </c>
    </row>
    <row r="1406" spans="1:19" x14ac:dyDescent="0.25">
      <c r="A1406" s="20" t="str">
        <f>VLOOKUP('Customer Names'!A1406,'Customer Names'!A1406:A3741,1,FALSE)</f>
        <v>Id1405</v>
      </c>
      <c r="B1406" s="20" t="str">
        <f>VLOOKUP(Table6[[#This Row],[NAME]],Table6[NAME],1,FALSE)</f>
        <v>Katelyn E.</v>
      </c>
      <c r="C1406" s="11">
        <f>VLOOKUP(Table4[[#This Row],[BMI]],Table4[BMI],1,FALSE)</f>
        <v>25</v>
      </c>
      <c r="D1406" s="11">
        <f>VLOOKUP(Table4[[#This Row],[HBA1C]],Table4[HBA1C],1,FALSE)</f>
        <v>7.04</v>
      </c>
      <c r="E1406" s="11" t="str">
        <f>VLOOKUP(Table4[[#This Row],[Any Transplants]],Table4[Any Transplants],1,FALSE)</f>
        <v>No</v>
      </c>
      <c r="F1406" s="11" t="str">
        <f>VLOOKUP(Table4[[#This Row],[Cancer history]],Table4[Cancer history],1,FALSE)</f>
        <v>No</v>
      </c>
      <c r="G1406" s="11" t="str">
        <f>VLOOKUP(Table4[[#This Row],[Smoker2]],Table4[Smoker2],1,FALSE)</f>
        <v>NO</v>
      </c>
      <c r="H1406" s="11" t="str">
        <f>VLOOKUP(Table4[[#This Row],[Heart Issues]],Table4[Heart Issues],1,FALSE)</f>
        <v>No</v>
      </c>
      <c r="I1406" s="11">
        <f>VLOOKUP(Table4[[#This Row],[Number of Major Surgeries]],Table4[Number of Major Surgeries],1,FALSE)</f>
        <v>0</v>
      </c>
      <c r="J1406" s="11" t="str">
        <f>VLOOKUP('Medical Examinations'!M1406,'Medical Examinations'!M1406:M3740,1,FALSE)</f>
        <v>over weight</v>
      </c>
      <c r="K1406" s="11" t="str">
        <f>VLOOKUP('Medical Examinations'!N1406,'Medical Examinations'!N1406:N3740,1,FALSE)</f>
        <v>diabetes</v>
      </c>
      <c r="L1406" s="11" t="str">
        <f>VLOOKUP(Table3[[#This Row],[date of birth]],Table3[date of birth],1,FALSE)</f>
        <v>12-Nov-1969</v>
      </c>
      <c r="M1406" s="11">
        <f>VLOOKUP(Table3[[#This Row],[age]],Table3[age],1,FALSE)</f>
        <v>53</v>
      </c>
      <c r="N1406" s="65">
        <f>VLOOKUP(Table3[[#This Row],[charges2]],Table3[charges2],1,FALSE)</f>
        <v>11741.73</v>
      </c>
      <c r="O1406" s="11" t="str">
        <f>VLOOKUP(Table3[[#This Row],[HOSPITAL TIER2]],Table3[HOSPITAL TIER2],1,FALSE)</f>
        <v>tier - 3</v>
      </c>
      <c r="P1406" s="11" t="str">
        <f>VLOOKUP(Table3[[#This Row],[city tier2]],Table3[city tier2],1,FALSE)</f>
        <v>tier - 1</v>
      </c>
      <c r="Q1406" s="11" t="str">
        <f>VLOOKUP(Table3[[#This Row],[state id2]],Table3[state id2],1,FALSE)</f>
        <v>R1011</v>
      </c>
      <c r="R1406" s="11">
        <f t="shared" si="42"/>
        <v>-1.0267743843405543E-2</v>
      </c>
      <c r="S1406" s="11">
        <f t="shared" si="43"/>
        <v>7.6520686392352585E-2</v>
      </c>
    </row>
    <row r="1407" spans="1:19" x14ac:dyDescent="0.25">
      <c r="A1407" s="20" t="str">
        <f>VLOOKUP('Customer Names'!A1407,'Customer Names'!A1407:A3742,1,FALSE)</f>
        <v>Id1406</v>
      </c>
      <c r="B1407" s="20" t="str">
        <f>VLOOKUP(Table6[[#This Row],[NAME]],Table6[NAME],1,FALSE)</f>
        <v>Adam</v>
      </c>
      <c r="C1407" s="11">
        <f>VLOOKUP(Table4[[#This Row],[BMI]],Table4[BMI],1,FALSE)</f>
        <v>41.2</v>
      </c>
      <c r="D1407" s="11">
        <f>VLOOKUP(Table4[[#This Row],[HBA1C]],Table4[HBA1C],1,FALSE)</f>
        <v>4.18</v>
      </c>
      <c r="E1407" s="11" t="str">
        <f>VLOOKUP(Table4[[#This Row],[Any Transplants]],Table4[Any Transplants],1,FALSE)</f>
        <v>No</v>
      </c>
      <c r="F1407" s="11" t="str">
        <f>VLOOKUP(Table4[[#This Row],[Cancer history]],Table4[Cancer history],1,FALSE)</f>
        <v>No</v>
      </c>
      <c r="G1407" s="11" t="str">
        <f>VLOOKUP(Table4[[#This Row],[Smoker2]],Table4[Smoker2],1,FALSE)</f>
        <v>NO</v>
      </c>
      <c r="H1407" s="11" t="str">
        <f>VLOOKUP(Table4[[#This Row],[Heart Issues]],Table4[Heart Issues],1,FALSE)</f>
        <v>yes</v>
      </c>
      <c r="I1407" s="11">
        <f>VLOOKUP(Table4[[#This Row],[Number of Major Surgeries]],Table4[Number of Major Surgeries],1,FALSE)</f>
        <v>0</v>
      </c>
      <c r="J1407" s="11" t="str">
        <f>VLOOKUP('Medical Examinations'!M1407,'Medical Examinations'!M1407:M3741,1,FALSE)</f>
        <v>obesity</v>
      </c>
      <c r="K1407" s="11" t="str">
        <f>VLOOKUP('Medical Examinations'!N1407,'Medical Examinations'!N1407:N3741,1,FALSE)</f>
        <v>normal</v>
      </c>
      <c r="L1407" s="11" t="str">
        <f>VLOOKUP(Table3[[#This Row],[date of birth]],Table3[date of birth],1,FALSE)</f>
        <v>9-Jun-1963</v>
      </c>
      <c r="M1407" s="11">
        <f>VLOOKUP(Table3[[#This Row],[age]],Table3[age],1,FALSE)</f>
        <v>59</v>
      </c>
      <c r="N1407" s="65">
        <f>VLOOKUP(Table3[[#This Row],[charges2]],Table3[charges2],1,FALSE)</f>
        <v>11743.3</v>
      </c>
      <c r="O1407" s="11" t="str">
        <f>VLOOKUP(Table3[[#This Row],[HOSPITAL TIER2]],Table3[HOSPITAL TIER2],1,FALSE)</f>
        <v>tier - 3</v>
      </c>
      <c r="P1407" s="11" t="str">
        <f>VLOOKUP(Table3[[#This Row],[city tier2]],Table3[city tier2],1,FALSE)</f>
        <v>tier - 3</v>
      </c>
      <c r="Q1407" s="11" t="str">
        <f>VLOOKUP(Table3[[#This Row],[state id2]],Table3[state id2],1,FALSE)</f>
        <v>R1013</v>
      </c>
      <c r="R1407" s="11">
        <f t="shared" si="42"/>
        <v>-1.0072310227160519E-2</v>
      </c>
      <c r="S1407" s="11">
        <f t="shared" si="43"/>
        <v>7.6156158408732605E-2</v>
      </c>
    </row>
    <row r="1408" spans="1:19" x14ac:dyDescent="0.25">
      <c r="A1408" s="20" t="str">
        <f>VLOOKUP('Customer Names'!A1408,'Customer Names'!A1408:A3743,1,FALSE)</f>
        <v>Id1407</v>
      </c>
      <c r="B1408" s="20" t="str">
        <f>VLOOKUP(Table6[[#This Row],[NAME]],Table6[NAME],1,FALSE)</f>
        <v>Dana</v>
      </c>
      <c r="C1408" s="11">
        <f>VLOOKUP(Table4[[#This Row],[BMI]],Table4[BMI],1,FALSE)</f>
        <v>17.78</v>
      </c>
      <c r="D1408" s="11">
        <f>VLOOKUP(Table4[[#This Row],[HBA1C]],Table4[HBA1C],1,FALSE)</f>
        <v>8.19</v>
      </c>
      <c r="E1408" s="11" t="str">
        <f>VLOOKUP(Table4[[#This Row],[Any Transplants]],Table4[Any Transplants],1,FALSE)</f>
        <v>No</v>
      </c>
      <c r="F1408" s="11" t="str">
        <f>VLOOKUP(Table4[[#This Row],[Cancer history]],Table4[Cancer history],1,FALSE)</f>
        <v>No</v>
      </c>
      <c r="G1408" s="11" t="str">
        <f>VLOOKUP(Table4[[#This Row],[Smoker2]],Table4[Smoker2],1,FALSE)</f>
        <v>NO</v>
      </c>
      <c r="H1408" s="11" t="str">
        <f>VLOOKUP(Table4[[#This Row],[Heart Issues]],Table4[Heart Issues],1,FALSE)</f>
        <v>No</v>
      </c>
      <c r="I1408" s="11">
        <f>VLOOKUP(Table4[[#This Row],[Number of Major Surgeries]],Table4[Number of Major Surgeries],1,FALSE)</f>
        <v>0</v>
      </c>
      <c r="J1408" s="11" t="str">
        <f>VLOOKUP('Medical Examinations'!M1408,'Medical Examinations'!M1408:M3742,1,FALSE)</f>
        <v>underweight</v>
      </c>
      <c r="K1408" s="11" t="str">
        <f>VLOOKUP('Medical Examinations'!N1408,'Medical Examinations'!N1408:N3742,1,FALSE)</f>
        <v>diabetes</v>
      </c>
      <c r="L1408" s="11" t="str">
        <f>VLOOKUP(Table3[[#This Row],[date of birth]],Table3[date of birth],1,FALSE)</f>
        <v>2-Dec-1964</v>
      </c>
      <c r="M1408" s="11">
        <f>VLOOKUP(Table3[[#This Row],[age]],Table3[age],1,FALSE)</f>
        <v>58</v>
      </c>
      <c r="N1408" s="65">
        <f>VLOOKUP(Table3[[#This Row],[charges2]],Table3[charges2],1,FALSE)</f>
        <v>11743.93</v>
      </c>
      <c r="O1408" s="11" t="str">
        <f>VLOOKUP(Table3[[#This Row],[HOSPITAL TIER2]],Table3[HOSPITAL TIER2],1,FALSE)</f>
        <v>tier - 3</v>
      </c>
      <c r="P1408" s="11" t="str">
        <f>VLOOKUP(Table3[[#This Row],[city tier2]],Table3[city tier2],1,FALSE)</f>
        <v>tier - 1</v>
      </c>
      <c r="Q1408" s="11" t="str">
        <f>VLOOKUP(Table3[[#This Row],[state id2]],Table3[state id2],1,FALSE)</f>
        <v>R1012</v>
      </c>
      <c r="R1408" s="11">
        <f t="shared" si="42"/>
        <v>-1.233297762128095E-2</v>
      </c>
      <c r="S1408" s="11">
        <f t="shared" si="43"/>
        <v>7.7327551683813903E-2</v>
      </c>
    </row>
    <row r="1409" spans="1:19" x14ac:dyDescent="0.25">
      <c r="A1409" s="20" t="str">
        <f>VLOOKUP('Customer Names'!A1409,'Customer Names'!A1409:A3744,1,FALSE)</f>
        <v>Id1408</v>
      </c>
      <c r="B1409" s="20" t="str">
        <f>VLOOKUP(Table6[[#This Row],[NAME]],Table6[NAME],1,FALSE)</f>
        <v>Eric W</v>
      </c>
      <c r="C1409" s="11">
        <f>VLOOKUP(Table4[[#This Row],[BMI]],Table4[BMI],1,FALSE)</f>
        <v>40.119999999999997</v>
      </c>
      <c r="D1409" s="11">
        <f>VLOOKUP(Table4[[#This Row],[HBA1C]],Table4[HBA1C],1,FALSE)</f>
        <v>6.22</v>
      </c>
      <c r="E1409" s="11" t="str">
        <f>VLOOKUP(Table4[[#This Row],[Any Transplants]],Table4[Any Transplants],1,FALSE)</f>
        <v>No</v>
      </c>
      <c r="F1409" s="11" t="str">
        <f>VLOOKUP(Table4[[#This Row],[Cancer history]],Table4[Cancer history],1,FALSE)</f>
        <v>Yes</v>
      </c>
      <c r="G1409" s="11" t="str">
        <f>VLOOKUP(Table4[[#This Row],[Smoker2]],Table4[Smoker2],1,FALSE)</f>
        <v>NO</v>
      </c>
      <c r="H1409" s="11" t="str">
        <f>VLOOKUP(Table4[[#This Row],[Heart Issues]],Table4[Heart Issues],1,FALSE)</f>
        <v>yes</v>
      </c>
      <c r="I1409" s="11">
        <f>VLOOKUP(Table4[[#This Row],[Number of Major Surgeries]],Table4[Number of Major Surgeries],1,FALSE)</f>
        <v>1</v>
      </c>
      <c r="J1409" s="11" t="str">
        <f>VLOOKUP('Medical Examinations'!M1409,'Medical Examinations'!M1409:M3743,1,FALSE)</f>
        <v>obesity</v>
      </c>
      <c r="K1409" s="11" t="str">
        <f>VLOOKUP('Medical Examinations'!N1409,'Medical Examinations'!N1409:N3743,1,FALSE)</f>
        <v>prediabetes</v>
      </c>
      <c r="L1409" s="11" t="str">
        <f>VLOOKUP(Table3[[#This Row],[date of birth]],Table3[date of birth],1,FALSE)</f>
        <v>6-Nov-1979</v>
      </c>
      <c r="M1409" s="11">
        <f>VLOOKUP(Table3[[#This Row],[age]],Table3[age],1,FALSE)</f>
        <v>43</v>
      </c>
      <c r="N1409" s="65">
        <f>VLOOKUP(Table3[[#This Row],[charges2]],Table3[charges2],1,FALSE)</f>
        <v>11752.68</v>
      </c>
      <c r="O1409" s="11" t="str">
        <f>VLOOKUP(Table3[[#This Row],[HOSPITAL TIER2]],Table3[HOSPITAL TIER2],1,FALSE)</f>
        <v>tier - 3</v>
      </c>
      <c r="P1409" s="11" t="str">
        <f>VLOOKUP(Table3[[#This Row],[city tier2]],Table3[city tier2],1,FALSE)</f>
        <v>tier - 1</v>
      </c>
      <c r="Q1409" s="11" t="str">
        <f>VLOOKUP(Table3[[#This Row],[state id2]],Table3[state id2],1,FALSE)</f>
        <v>R1026</v>
      </c>
      <c r="R1409" s="11">
        <f t="shared" si="42"/>
        <v>-1.0966913114975343E-2</v>
      </c>
      <c r="S1409" s="11">
        <f t="shared" si="43"/>
        <v>7.6141551954557352E-2</v>
      </c>
    </row>
    <row r="1410" spans="1:19" x14ac:dyDescent="0.25">
      <c r="A1410" s="20" t="str">
        <f>VLOOKUP('Customer Names'!A1410,'Customer Names'!A1410:A3745,1,FALSE)</f>
        <v>Id1409</v>
      </c>
      <c r="B1410" s="20" t="str">
        <f>VLOOKUP(Table6[[#This Row],[NAME]],Table6[NAME],1,FALSE)</f>
        <v>Matthew D</v>
      </c>
      <c r="C1410" s="11">
        <f>VLOOKUP(Table4[[#This Row],[BMI]],Table4[BMI],1,FALSE)</f>
        <v>19.350000000000001</v>
      </c>
      <c r="D1410" s="11">
        <f>VLOOKUP(Table4[[#This Row],[HBA1C]],Table4[HBA1C],1,FALSE)</f>
        <v>8.2200000000000006</v>
      </c>
      <c r="E1410" s="11" t="str">
        <f>VLOOKUP(Table4[[#This Row],[Any Transplants]],Table4[Any Transplants],1,FALSE)</f>
        <v>No</v>
      </c>
      <c r="F1410" s="11" t="str">
        <f>VLOOKUP(Table4[[#This Row],[Cancer history]],Table4[Cancer history],1,FALSE)</f>
        <v>No</v>
      </c>
      <c r="G1410" s="11" t="str">
        <f>VLOOKUP(Table4[[#This Row],[Smoker2]],Table4[Smoker2],1,FALSE)</f>
        <v>NO</v>
      </c>
      <c r="H1410" s="11" t="str">
        <f>VLOOKUP(Table4[[#This Row],[Heart Issues]],Table4[Heart Issues],1,FALSE)</f>
        <v>yes</v>
      </c>
      <c r="I1410" s="11">
        <f>VLOOKUP(Table4[[#This Row],[Number of Major Surgeries]],Table4[Number of Major Surgeries],1,FALSE)</f>
        <v>0</v>
      </c>
      <c r="J1410" s="11" t="str">
        <f>VLOOKUP('Medical Examinations'!M1410,'Medical Examinations'!M1410:M3744,1,FALSE)</f>
        <v>normal weight</v>
      </c>
      <c r="K1410" s="11" t="str">
        <f>VLOOKUP('Medical Examinations'!N1410,'Medical Examinations'!N1410:N3744,1,FALSE)</f>
        <v>diabetes</v>
      </c>
      <c r="L1410" s="11" t="str">
        <f>VLOOKUP(Table3[[#This Row],[date of birth]],Table3[date of birth],1,FALSE)</f>
        <v>25-Jul-1966</v>
      </c>
      <c r="M1410" s="11">
        <f>VLOOKUP(Table3[[#This Row],[age]],Table3[age],1,FALSE)</f>
        <v>56</v>
      </c>
      <c r="N1410" s="65">
        <f>VLOOKUP(Table3[[#This Row],[charges2]],Table3[charges2],1,FALSE)</f>
        <v>11763</v>
      </c>
      <c r="O1410" s="11" t="str">
        <f>VLOOKUP(Table3[[#This Row],[HOSPITAL TIER2]],Table3[HOSPITAL TIER2],1,FALSE)</f>
        <v>tier - 3</v>
      </c>
      <c r="P1410" s="11" t="str">
        <f>VLOOKUP(Table3[[#This Row],[city tier2]],Table3[city tier2],1,FALSE)</f>
        <v>tier - 3</v>
      </c>
      <c r="Q1410" s="11" t="str">
        <f>VLOOKUP(Table3[[#This Row],[state id2]],Table3[state id2],1,FALSE)</f>
        <v>R1016</v>
      </c>
      <c r="R1410" s="11">
        <f t="shared" si="42"/>
        <v>-1.0796394047182504E-2</v>
      </c>
      <c r="S1410" s="11">
        <f t="shared" si="43"/>
        <v>7.6158128781153966E-2</v>
      </c>
    </row>
    <row r="1411" spans="1:19" x14ac:dyDescent="0.25">
      <c r="A1411" s="20" t="str">
        <f>VLOOKUP('Customer Names'!A1411,'Customer Names'!A1411:A3746,1,FALSE)</f>
        <v>Id1410</v>
      </c>
      <c r="B1411" s="20" t="str">
        <f>VLOOKUP(Table6[[#This Row],[NAME]],Table6[NAME],1,FALSE)</f>
        <v>Eoghan</v>
      </c>
      <c r="C1411" s="11">
        <f>VLOOKUP(Table4[[#This Row],[BMI]],Table4[BMI],1,FALSE)</f>
        <v>36.69</v>
      </c>
      <c r="D1411" s="11">
        <f>VLOOKUP(Table4[[#This Row],[HBA1C]],Table4[HBA1C],1,FALSE)</f>
        <v>6.15</v>
      </c>
      <c r="E1411" s="11" t="str">
        <f>VLOOKUP(Table4[[#This Row],[Any Transplants]],Table4[Any Transplants],1,FALSE)</f>
        <v>No</v>
      </c>
      <c r="F1411" s="11" t="str">
        <f>VLOOKUP(Table4[[#This Row],[Cancer history]],Table4[Cancer history],1,FALSE)</f>
        <v>No</v>
      </c>
      <c r="G1411" s="11" t="str">
        <f>VLOOKUP(Table4[[#This Row],[Smoker2]],Table4[Smoker2],1,FALSE)</f>
        <v>NO</v>
      </c>
      <c r="H1411" s="11" t="str">
        <f>VLOOKUP(Table4[[#This Row],[Heart Issues]],Table4[Heart Issues],1,FALSE)</f>
        <v>No</v>
      </c>
      <c r="I1411" s="11">
        <f>VLOOKUP(Table4[[#This Row],[Number of Major Surgeries]],Table4[Number of Major Surgeries],1,FALSE)</f>
        <v>0</v>
      </c>
      <c r="J1411" s="11" t="str">
        <f>VLOOKUP('Medical Examinations'!M1411,'Medical Examinations'!M1411:M3745,1,FALSE)</f>
        <v>obesity</v>
      </c>
      <c r="K1411" s="11" t="str">
        <f>VLOOKUP('Medical Examinations'!N1411,'Medical Examinations'!N1411:N3745,1,FALSE)</f>
        <v>prediabetes</v>
      </c>
      <c r="L1411" s="11" t="str">
        <f>VLOOKUP(Table3[[#This Row],[date of birth]],Table3[date of birth],1,FALSE)</f>
        <v>20-Nov-1982</v>
      </c>
      <c r="M1411" s="11">
        <f>VLOOKUP(Table3[[#This Row],[age]],Table3[age],1,FALSE)</f>
        <v>40</v>
      </c>
      <c r="N1411" s="65">
        <f>VLOOKUP(Table3[[#This Row],[charges2]],Table3[charges2],1,FALSE)</f>
        <v>11773.06</v>
      </c>
      <c r="O1411" s="11" t="str">
        <f>VLOOKUP(Table3[[#This Row],[HOSPITAL TIER2]],Table3[HOSPITAL TIER2],1,FALSE)</f>
        <v>tier - 3</v>
      </c>
      <c r="P1411" s="11" t="str">
        <f>VLOOKUP(Table3[[#This Row],[city tier2]],Table3[city tier2],1,FALSE)</f>
        <v>tier - 3</v>
      </c>
      <c r="Q1411" s="11" t="str">
        <f>VLOOKUP(Table3[[#This Row],[state id2]],Table3[state id2],1,FALSE)</f>
        <v>R1026</v>
      </c>
      <c r="R1411" s="11">
        <f t="shared" ref="R1411:R1474" si="44">CORREL(M1411:M3745,C1411:C3745)</f>
        <v>-9.8218354827293124E-3</v>
      </c>
      <c r="S1411" s="11">
        <f t="shared" ref="S1411:S1474" si="45">CORREL(M1411:M3745,D1411:D3745)</f>
        <v>7.5131059504429484E-2</v>
      </c>
    </row>
    <row r="1412" spans="1:19" x14ac:dyDescent="0.25">
      <c r="A1412" s="20" t="str">
        <f>VLOOKUP('Customer Names'!A1412,'Customer Names'!A1412:A3747,1,FALSE)</f>
        <v>Id1411</v>
      </c>
      <c r="B1412" s="20" t="str">
        <f>VLOOKUP(Table6[[#This Row],[NAME]],Table6[NAME],1,FALSE)</f>
        <v>Pamela W</v>
      </c>
      <c r="C1412" s="11">
        <f>VLOOKUP(Table4[[#This Row],[BMI]],Table4[BMI],1,FALSE)</f>
        <v>28.51</v>
      </c>
      <c r="D1412" s="11">
        <f>VLOOKUP(Table4[[#This Row],[HBA1C]],Table4[HBA1C],1,FALSE)</f>
        <v>5.65</v>
      </c>
      <c r="E1412" s="11" t="str">
        <f>VLOOKUP(Table4[[#This Row],[Any Transplants]],Table4[Any Transplants],1,FALSE)</f>
        <v>No</v>
      </c>
      <c r="F1412" s="11" t="str">
        <f>VLOOKUP(Table4[[#This Row],[Cancer history]],Table4[Cancer history],1,FALSE)</f>
        <v>No</v>
      </c>
      <c r="G1412" s="11" t="str">
        <f>VLOOKUP(Table4[[#This Row],[Smoker2]],Table4[Smoker2],1,FALSE)</f>
        <v>NO</v>
      </c>
      <c r="H1412" s="11" t="str">
        <f>VLOOKUP(Table4[[#This Row],[Heart Issues]],Table4[Heart Issues],1,FALSE)</f>
        <v>yes</v>
      </c>
      <c r="I1412" s="11">
        <f>VLOOKUP(Table4[[#This Row],[Number of Major Surgeries]],Table4[Number of Major Surgeries],1,FALSE)</f>
        <v>1</v>
      </c>
      <c r="J1412" s="11" t="str">
        <f>VLOOKUP('Medical Examinations'!M1412,'Medical Examinations'!M1412:M3746,1,FALSE)</f>
        <v>over weight</v>
      </c>
      <c r="K1412" s="11" t="str">
        <f>VLOOKUP('Medical Examinations'!N1412,'Medical Examinations'!N1412:N3746,1,FALSE)</f>
        <v>normal</v>
      </c>
      <c r="L1412" s="11" t="str">
        <f>VLOOKUP(Table3[[#This Row],[date of birth]],Table3[date of birth],1,FALSE)</f>
        <v>3-Oct-1965</v>
      </c>
      <c r="M1412" s="11">
        <f>VLOOKUP(Table3[[#This Row],[age]],Table3[age],1,FALSE)</f>
        <v>57</v>
      </c>
      <c r="N1412" s="65">
        <f>VLOOKUP(Table3[[#This Row],[charges2]],Table3[charges2],1,FALSE)</f>
        <v>11830.61</v>
      </c>
      <c r="O1412" s="11" t="str">
        <f>VLOOKUP(Table3[[#This Row],[HOSPITAL TIER2]],Table3[HOSPITAL TIER2],1,FALSE)</f>
        <v>tier - 3</v>
      </c>
      <c r="P1412" s="11" t="str">
        <f>VLOOKUP(Table3[[#This Row],[city tier2]],Table3[city tier2],1,FALSE)</f>
        <v>tier - 1</v>
      </c>
      <c r="Q1412" s="11" t="str">
        <f>VLOOKUP(Table3[[#This Row],[state id2]],Table3[state id2],1,FALSE)</f>
        <v>R1012</v>
      </c>
      <c r="R1412" s="11">
        <f t="shared" si="44"/>
        <v>-9.3797284452446332E-3</v>
      </c>
      <c r="S1412" s="11">
        <f t="shared" si="45"/>
        <v>7.5173060852033263E-2</v>
      </c>
    </row>
    <row r="1413" spans="1:19" x14ac:dyDescent="0.25">
      <c r="A1413" s="20" t="str">
        <f>VLOOKUP('Customer Names'!A1413,'Customer Names'!A1413:A3748,1,FALSE)</f>
        <v>Id1412</v>
      </c>
      <c r="B1413" s="20" t="str">
        <f>VLOOKUP(Table6[[#This Row],[NAME]],Table6[NAME],1,FALSE)</f>
        <v>Lindsey M.</v>
      </c>
      <c r="C1413" s="11">
        <f>VLOOKUP(Table4[[#This Row],[BMI]],Table4[BMI],1,FALSE)</f>
        <v>30.21</v>
      </c>
      <c r="D1413" s="11">
        <f>VLOOKUP(Table4[[#This Row],[HBA1C]],Table4[HBA1C],1,FALSE)</f>
        <v>5.5</v>
      </c>
      <c r="E1413" s="11" t="str">
        <f>VLOOKUP(Table4[[#This Row],[Any Transplants]],Table4[Any Transplants],1,FALSE)</f>
        <v>No</v>
      </c>
      <c r="F1413" s="11" t="str">
        <f>VLOOKUP(Table4[[#This Row],[Cancer history]],Table4[Cancer history],1,FALSE)</f>
        <v>No</v>
      </c>
      <c r="G1413" s="11" t="str">
        <f>VLOOKUP(Table4[[#This Row],[Smoker2]],Table4[Smoker2],1,FALSE)</f>
        <v>NO</v>
      </c>
      <c r="H1413" s="11" t="str">
        <f>VLOOKUP(Table4[[#This Row],[Heart Issues]],Table4[Heart Issues],1,FALSE)</f>
        <v>No</v>
      </c>
      <c r="I1413" s="11">
        <f>VLOOKUP(Table4[[#This Row],[Number of Major Surgeries]],Table4[Number of Major Surgeries],1,FALSE)</f>
        <v>1</v>
      </c>
      <c r="J1413" s="11" t="str">
        <f>VLOOKUP('Medical Examinations'!M1413,'Medical Examinations'!M1413:M3747,1,FALSE)</f>
        <v>obesity</v>
      </c>
      <c r="K1413" s="11" t="str">
        <f>VLOOKUP('Medical Examinations'!N1413,'Medical Examinations'!N1413:N3747,1,FALSE)</f>
        <v>normal</v>
      </c>
      <c r="L1413" s="11" t="str">
        <f>VLOOKUP(Table3[[#This Row],[date of birth]],Table3[date of birth],1,FALSE)</f>
        <v>27-Jun-1964</v>
      </c>
      <c r="M1413" s="11">
        <f>VLOOKUP(Table3[[#This Row],[age]],Table3[age],1,FALSE)</f>
        <v>58</v>
      </c>
      <c r="N1413" s="65">
        <f>VLOOKUP(Table3[[#This Row],[charges2]],Table3[charges2],1,FALSE)</f>
        <v>11833.78</v>
      </c>
      <c r="O1413" s="11" t="str">
        <f>VLOOKUP(Table3[[#This Row],[HOSPITAL TIER2]],Table3[HOSPITAL TIER2],1,FALSE)</f>
        <v>tier - 3</v>
      </c>
      <c r="P1413" s="11" t="str">
        <f>VLOOKUP(Table3[[#This Row],[city tier2]],Table3[city tier2],1,FALSE)</f>
        <v>tier - 3</v>
      </c>
      <c r="Q1413" s="11" t="str">
        <f>VLOOKUP(Table3[[#This Row],[state id2]],Table3[state id2],1,FALSE)</f>
        <v>R1013</v>
      </c>
      <c r="R1413" s="11">
        <f t="shared" si="44"/>
        <v>-9.5786278399173485E-3</v>
      </c>
      <c r="S1413" s="11">
        <f t="shared" si="45"/>
        <v>7.536709489938842E-2</v>
      </c>
    </row>
    <row r="1414" spans="1:19" x14ac:dyDescent="0.25">
      <c r="A1414" s="20" t="str">
        <f>VLOOKUP('Customer Names'!A1414,'Customer Names'!A1414:A3749,1,FALSE)</f>
        <v>Id1413</v>
      </c>
      <c r="B1414" s="20" t="str">
        <f>VLOOKUP(Table6[[#This Row],[NAME]],Table6[NAME],1,FALSE)</f>
        <v>Kassie</v>
      </c>
      <c r="C1414" s="11">
        <f>VLOOKUP(Table4[[#This Row],[BMI]],Table4[BMI],1,FALSE)</f>
        <v>24.33</v>
      </c>
      <c r="D1414" s="11">
        <f>VLOOKUP(Table4[[#This Row],[HBA1C]],Table4[HBA1C],1,FALSE)</f>
        <v>8</v>
      </c>
      <c r="E1414" s="11" t="str">
        <f>VLOOKUP(Table4[[#This Row],[Any Transplants]],Table4[Any Transplants],1,FALSE)</f>
        <v>No</v>
      </c>
      <c r="F1414" s="11" t="str">
        <f>VLOOKUP(Table4[[#This Row],[Cancer history]],Table4[Cancer history],1,FALSE)</f>
        <v>No</v>
      </c>
      <c r="G1414" s="11" t="str">
        <f>VLOOKUP(Table4[[#This Row],[Smoker2]],Table4[Smoker2],1,FALSE)</f>
        <v>NO</v>
      </c>
      <c r="H1414" s="11" t="str">
        <f>VLOOKUP(Table4[[#This Row],[Heart Issues]],Table4[Heart Issues],1,FALSE)</f>
        <v>No</v>
      </c>
      <c r="I1414" s="11">
        <f>VLOOKUP(Table4[[#This Row],[Number of Major Surgeries]],Table4[Number of Major Surgeries],1,FALSE)</f>
        <v>0</v>
      </c>
      <c r="J1414" s="11" t="str">
        <f>VLOOKUP('Medical Examinations'!M1414,'Medical Examinations'!M1414:M3748,1,FALSE)</f>
        <v>normal weight</v>
      </c>
      <c r="K1414" s="11" t="str">
        <f>VLOOKUP('Medical Examinations'!N1414,'Medical Examinations'!N1414:N3748,1,FALSE)</f>
        <v>diabetes</v>
      </c>
      <c r="L1414" s="11" t="str">
        <f>VLOOKUP(Table3[[#This Row],[date of birth]],Table3[date of birth],1,FALSE)</f>
        <v>11-Sep-1964</v>
      </c>
      <c r="M1414" s="11">
        <f>VLOOKUP(Table3[[#This Row],[age]],Table3[age],1,FALSE)</f>
        <v>58</v>
      </c>
      <c r="N1414" s="65">
        <f>VLOOKUP(Table3[[#This Row],[charges2]],Table3[charges2],1,FALSE)</f>
        <v>11837.16</v>
      </c>
      <c r="O1414" s="11" t="str">
        <f>VLOOKUP(Table3[[#This Row],[HOSPITAL TIER2]],Table3[HOSPITAL TIER2],1,FALSE)</f>
        <v>tier - 3</v>
      </c>
      <c r="P1414" s="11" t="str">
        <f>VLOOKUP(Table3[[#This Row],[city tier2]],Table3[city tier2],1,FALSE)</f>
        <v>tier - 3</v>
      </c>
      <c r="Q1414" s="11" t="str">
        <f>VLOOKUP(Table3[[#This Row],[state id2]],Table3[state id2],1,FALSE)</f>
        <v>R1011</v>
      </c>
      <c r="R1414" s="11">
        <f t="shared" si="44"/>
        <v>-1.0048993574491542E-2</v>
      </c>
      <c r="S1414" s="11">
        <f t="shared" si="45"/>
        <v>7.5667947143984601E-2</v>
      </c>
    </row>
    <row r="1415" spans="1:19" x14ac:dyDescent="0.25">
      <c r="A1415" s="20" t="str">
        <f>VLOOKUP('Customer Names'!A1415,'Customer Names'!A1415:A3750,1,FALSE)</f>
        <v>Id1414</v>
      </c>
      <c r="B1415" s="20" t="str">
        <f>VLOOKUP(Table6[[#This Row],[NAME]],Table6[NAME],1,FALSE)</f>
        <v>Matthew</v>
      </c>
      <c r="C1415" s="11">
        <f>VLOOKUP(Table4[[#This Row],[BMI]],Table4[BMI],1,FALSE)</f>
        <v>19.855</v>
      </c>
      <c r="D1415" s="11">
        <f>VLOOKUP(Table4[[#This Row],[HBA1C]],Table4[HBA1C],1,FALSE)</f>
        <v>5.71</v>
      </c>
      <c r="E1415" s="11" t="str">
        <f>VLOOKUP(Table4[[#This Row],[Any Transplants]],Table4[Any Transplants],1,FALSE)</f>
        <v>No</v>
      </c>
      <c r="F1415" s="11" t="str">
        <f>VLOOKUP(Table4[[#This Row],[Cancer history]],Table4[Cancer history],1,FALSE)</f>
        <v>No</v>
      </c>
      <c r="G1415" s="11" t="str">
        <f>VLOOKUP(Table4[[#This Row],[Smoker2]],Table4[Smoker2],1,FALSE)</f>
        <v>NO</v>
      </c>
      <c r="H1415" s="11" t="str">
        <f>VLOOKUP(Table4[[#This Row],[Heart Issues]],Table4[Heart Issues],1,FALSE)</f>
        <v>yes</v>
      </c>
      <c r="I1415" s="11">
        <f>VLOOKUP(Table4[[#This Row],[Number of Major Surgeries]],Table4[Number of Major Surgeries],1,FALSE)</f>
        <v>0</v>
      </c>
      <c r="J1415" s="11" t="str">
        <f>VLOOKUP('Medical Examinations'!M1415,'Medical Examinations'!M1415:M3749,1,FALSE)</f>
        <v>normal weight</v>
      </c>
      <c r="K1415" s="11" t="str">
        <f>VLOOKUP('Medical Examinations'!N1415,'Medical Examinations'!N1415:N3749,1,FALSE)</f>
        <v>prediabetes</v>
      </c>
      <c r="L1415" s="11" t="str">
        <f>VLOOKUP(Table3[[#This Row],[date of birth]],Table3[date of birth],1,FALSE)</f>
        <v>25-Sep-1965</v>
      </c>
      <c r="M1415" s="11">
        <f>VLOOKUP(Table3[[#This Row],[age]],Table3[age],1,FALSE)</f>
        <v>57</v>
      </c>
      <c r="N1415" s="65">
        <f>VLOOKUP(Table3[[#This Row],[charges2]],Table3[charges2],1,FALSE)</f>
        <v>11840.78</v>
      </c>
      <c r="O1415" s="11" t="str">
        <f>VLOOKUP(Table3[[#This Row],[HOSPITAL TIER2]],Table3[HOSPITAL TIER2],1,FALSE)</f>
        <v>tier - 3</v>
      </c>
      <c r="P1415" s="11" t="str">
        <f>VLOOKUP(Table3[[#This Row],[city tier2]],Table3[city tier2],1,FALSE)</f>
        <v>tier - 2</v>
      </c>
      <c r="Q1415" s="11" t="str">
        <f>VLOOKUP(Table3[[#This Row],[state id2]],Table3[state id2],1,FALSE)</f>
        <v>R1012</v>
      </c>
      <c r="R1415" s="11">
        <f t="shared" si="44"/>
        <v>-9.6408821394151738E-3</v>
      </c>
      <c r="S1415" s="11">
        <f t="shared" si="45"/>
        <v>7.4569379167023456E-2</v>
      </c>
    </row>
    <row r="1416" spans="1:19" x14ac:dyDescent="0.25">
      <c r="A1416" s="20" t="str">
        <f>VLOOKUP('Customer Names'!A1416,'Customer Names'!A1416:A3751,1,FALSE)</f>
        <v>Id1415</v>
      </c>
      <c r="B1416" s="20" t="str">
        <f>VLOOKUP(Table6[[#This Row],[NAME]],Table6[NAME],1,FALSE)</f>
        <v>Ruben Dario</v>
      </c>
      <c r="C1416" s="11">
        <f>VLOOKUP(Table4[[#This Row],[BMI]],Table4[BMI],1,FALSE)</f>
        <v>25.364999999999998</v>
      </c>
      <c r="D1416" s="11">
        <f>VLOOKUP(Table4[[#This Row],[HBA1C]],Table4[HBA1C],1,FALSE)</f>
        <v>11.71</v>
      </c>
      <c r="E1416" s="11" t="str">
        <f>VLOOKUP(Table4[[#This Row],[Any Transplants]],Table4[Any Transplants],1,FALSE)</f>
        <v>No</v>
      </c>
      <c r="F1416" s="11" t="str">
        <f>VLOOKUP(Table4[[#This Row],[Cancer history]],Table4[Cancer history],1,FALSE)</f>
        <v>No</v>
      </c>
      <c r="G1416" s="11" t="str">
        <f>VLOOKUP(Table4[[#This Row],[Smoker2]],Table4[Smoker2],1,FALSE)</f>
        <v>NO</v>
      </c>
      <c r="H1416" s="11" t="str">
        <f>VLOOKUP(Table4[[#This Row],[Heart Issues]],Table4[Heart Issues],1,FALSE)</f>
        <v>No</v>
      </c>
      <c r="I1416" s="11">
        <f>VLOOKUP(Table4[[#This Row],[Number of Major Surgeries]],Table4[Number of Major Surgeries],1,FALSE)</f>
        <v>0</v>
      </c>
      <c r="J1416" s="11" t="str">
        <f>VLOOKUP('Medical Examinations'!M1416,'Medical Examinations'!M1416:M3750,1,FALSE)</f>
        <v>over weight</v>
      </c>
      <c r="K1416" s="11" t="str">
        <f>VLOOKUP('Medical Examinations'!N1416,'Medical Examinations'!N1416:N3750,1,FALSE)</f>
        <v>diabetes</v>
      </c>
      <c r="L1416" s="11" t="str">
        <f>VLOOKUP(Table3[[#This Row],[date of birth]],Table3[date of birth],1,FALSE)</f>
        <v>11-Jul-1964</v>
      </c>
      <c r="M1416" s="11">
        <f>VLOOKUP(Table3[[#This Row],[age]],Table3[age],1,FALSE)</f>
        <v>58</v>
      </c>
      <c r="N1416" s="65">
        <f>VLOOKUP(Table3[[#This Row],[charges2]],Table3[charges2],1,FALSE)</f>
        <v>11842.44</v>
      </c>
      <c r="O1416" s="11" t="str">
        <f>VLOOKUP(Table3[[#This Row],[HOSPITAL TIER2]],Table3[HOSPITAL TIER2],1,FALSE)</f>
        <v>tier - 3</v>
      </c>
      <c r="P1416" s="11" t="str">
        <f>VLOOKUP(Table3[[#This Row],[city tier2]],Table3[city tier2],1,FALSE)</f>
        <v>tier - 2</v>
      </c>
      <c r="Q1416" s="11" t="str">
        <f>VLOOKUP(Table3[[#This Row],[state id2]],Table3[state id2],1,FALSE)</f>
        <v>R1011</v>
      </c>
      <c r="R1416" s="11">
        <f t="shared" si="44"/>
        <v>-8.6430299343696389E-3</v>
      </c>
      <c r="S1416" s="11">
        <f t="shared" si="45"/>
        <v>7.4731005642453108E-2</v>
      </c>
    </row>
    <row r="1417" spans="1:19" x14ac:dyDescent="0.25">
      <c r="A1417" s="20" t="str">
        <f>VLOOKUP('Customer Names'!A1417,'Customer Names'!A1417:A3752,1,FALSE)</f>
        <v>Id1416</v>
      </c>
      <c r="B1417" s="20" t="str">
        <f>VLOOKUP(Table6[[#This Row],[NAME]],Table6[NAME],1,FALSE)</f>
        <v>Kevin</v>
      </c>
      <c r="C1417" s="11">
        <f>VLOOKUP(Table4[[#This Row],[BMI]],Table4[BMI],1,FALSE)</f>
        <v>29.6</v>
      </c>
      <c r="D1417" s="11">
        <f>VLOOKUP(Table4[[#This Row],[HBA1C]],Table4[HBA1C],1,FALSE)</f>
        <v>6.17</v>
      </c>
      <c r="E1417" s="11" t="str">
        <f>VLOOKUP(Table4[[#This Row],[Any Transplants]],Table4[Any Transplants],1,FALSE)</f>
        <v>No</v>
      </c>
      <c r="F1417" s="11" t="str">
        <f>VLOOKUP(Table4[[#This Row],[Cancer history]],Table4[Cancer history],1,FALSE)</f>
        <v>Yes</v>
      </c>
      <c r="G1417" s="11" t="str">
        <f>VLOOKUP(Table4[[#This Row],[Smoker2]],Table4[Smoker2],1,FALSE)</f>
        <v>NO</v>
      </c>
      <c r="H1417" s="11" t="str">
        <f>VLOOKUP(Table4[[#This Row],[Heart Issues]],Table4[Heart Issues],1,FALSE)</f>
        <v>yes</v>
      </c>
      <c r="I1417" s="11">
        <f>VLOOKUP(Table4[[#This Row],[Number of Major Surgeries]],Table4[Number of Major Surgeries],1,FALSE)</f>
        <v>1</v>
      </c>
      <c r="J1417" s="11" t="str">
        <f>VLOOKUP('Medical Examinations'!M1417,'Medical Examinations'!M1417:M3751,1,FALSE)</f>
        <v>over weight</v>
      </c>
      <c r="K1417" s="11" t="str">
        <f>VLOOKUP('Medical Examinations'!N1417,'Medical Examinations'!N1417:N3751,1,FALSE)</f>
        <v>prediabetes</v>
      </c>
      <c r="L1417" s="11" t="str">
        <f>VLOOKUP(Table3[[#This Row],[date of birth]],Table3[date of birth],1,FALSE)</f>
        <v>10-Nov-1965</v>
      </c>
      <c r="M1417" s="11">
        <f>VLOOKUP(Table3[[#This Row],[age]],Table3[age],1,FALSE)</f>
        <v>57</v>
      </c>
      <c r="N1417" s="65">
        <f>VLOOKUP(Table3[[#This Row],[charges2]],Table3[charges2],1,FALSE)</f>
        <v>11842.62</v>
      </c>
      <c r="O1417" s="11" t="str">
        <f>VLOOKUP(Table3[[#This Row],[HOSPITAL TIER2]],Table3[HOSPITAL TIER2],1,FALSE)</f>
        <v>tier - 3</v>
      </c>
      <c r="P1417" s="11" t="str">
        <f>VLOOKUP(Table3[[#This Row],[city tier2]],Table3[city tier2],1,FALSE)</f>
        <v>tier - 3</v>
      </c>
      <c r="Q1417" s="11" t="str">
        <f>VLOOKUP(Table3[[#This Row],[state id2]],Table3[state id2],1,FALSE)</f>
        <v>R1012</v>
      </c>
      <c r="R1417" s="11">
        <f t="shared" si="44"/>
        <v>-8.3859446127556754E-3</v>
      </c>
      <c r="S1417" s="11">
        <f t="shared" si="45"/>
        <v>7.1786776114624209E-2</v>
      </c>
    </row>
    <row r="1418" spans="1:19" x14ac:dyDescent="0.25">
      <c r="A1418" s="20" t="str">
        <f>VLOOKUP('Customer Names'!A1418,'Customer Names'!A1418:A3753,1,FALSE)</f>
        <v>Id1417</v>
      </c>
      <c r="B1418" s="20" t="str">
        <f>VLOOKUP(Table6[[#This Row],[NAME]],Table6[NAME],1,FALSE)</f>
        <v>Lindsay M</v>
      </c>
      <c r="C1418" s="11">
        <f>VLOOKUP(Table4[[#This Row],[BMI]],Table4[BMI],1,FALSE)</f>
        <v>39.43</v>
      </c>
      <c r="D1418" s="11">
        <f>VLOOKUP(Table4[[#This Row],[HBA1C]],Table4[HBA1C],1,FALSE)</f>
        <v>6.1</v>
      </c>
      <c r="E1418" s="11" t="str">
        <f>VLOOKUP(Table4[[#This Row],[Any Transplants]],Table4[Any Transplants],1,FALSE)</f>
        <v>No</v>
      </c>
      <c r="F1418" s="11" t="str">
        <f>VLOOKUP(Table4[[#This Row],[Cancer history]],Table4[Cancer history],1,FALSE)</f>
        <v>Yes</v>
      </c>
      <c r="G1418" s="11" t="str">
        <f>VLOOKUP(Table4[[#This Row],[Smoker2]],Table4[Smoker2],1,FALSE)</f>
        <v>NO</v>
      </c>
      <c r="H1418" s="11" t="str">
        <f>VLOOKUP(Table4[[#This Row],[Heart Issues]],Table4[Heart Issues],1,FALSE)</f>
        <v>yes</v>
      </c>
      <c r="I1418" s="11">
        <f>VLOOKUP(Table4[[#This Row],[Number of Major Surgeries]],Table4[Number of Major Surgeries],1,FALSE)</f>
        <v>1</v>
      </c>
      <c r="J1418" s="11" t="str">
        <f>VLOOKUP('Medical Examinations'!M1418,'Medical Examinations'!M1418:M3752,1,FALSE)</f>
        <v>obesity</v>
      </c>
      <c r="K1418" s="11" t="str">
        <f>VLOOKUP('Medical Examinations'!N1418,'Medical Examinations'!N1418:N3752,1,FALSE)</f>
        <v>prediabetes</v>
      </c>
      <c r="L1418" s="11" t="str">
        <f>VLOOKUP(Table3[[#This Row],[date of birth]],Table3[date of birth],1,FALSE)</f>
        <v>27-Jun-1964</v>
      </c>
      <c r="M1418" s="11">
        <f>VLOOKUP(Table3[[#This Row],[age]],Table3[age],1,FALSE)</f>
        <v>58</v>
      </c>
      <c r="N1418" s="65">
        <f>VLOOKUP(Table3[[#This Row],[charges2]],Table3[charges2],1,FALSE)</f>
        <v>11848.14</v>
      </c>
      <c r="O1418" s="11" t="str">
        <f>VLOOKUP(Table3[[#This Row],[HOSPITAL TIER2]],Table3[HOSPITAL TIER2],1,FALSE)</f>
        <v>tier - 3</v>
      </c>
      <c r="P1418" s="11" t="str">
        <f>VLOOKUP(Table3[[#This Row],[city tier2]],Table3[city tier2],1,FALSE)</f>
        <v>tier - 2</v>
      </c>
      <c r="Q1418" s="11" t="str">
        <f>VLOOKUP(Table3[[#This Row],[state id2]],Table3[state id2],1,FALSE)</f>
        <v>R1011</v>
      </c>
      <c r="R1418" s="11">
        <f t="shared" si="44"/>
        <v>-8.7375024185332942E-3</v>
      </c>
      <c r="S1418" s="11">
        <f t="shared" si="45"/>
        <v>7.1695858654660688E-2</v>
      </c>
    </row>
    <row r="1419" spans="1:19" x14ac:dyDescent="0.25">
      <c r="A1419" s="20" t="str">
        <f>VLOOKUP('Customer Names'!A1419,'Customer Names'!A1419:A3754,1,FALSE)</f>
        <v>Id1418</v>
      </c>
      <c r="B1419" s="20" t="str">
        <f>VLOOKUP(Table6[[#This Row],[NAME]],Table6[NAME],1,FALSE)</f>
        <v>.  Amanda</v>
      </c>
      <c r="C1419" s="11">
        <f>VLOOKUP(Table4[[#This Row],[BMI]],Table4[BMI],1,FALSE)</f>
        <v>27.34</v>
      </c>
      <c r="D1419" s="11">
        <f>VLOOKUP(Table4[[#This Row],[HBA1C]],Table4[HBA1C],1,FALSE)</f>
        <v>5.19</v>
      </c>
      <c r="E1419" s="11" t="str">
        <f>VLOOKUP(Table4[[#This Row],[Any Transplants]],Table4[Any Transplants],1,FALSE)</f>
        <v>No</v>
      </c>
      <c r="F1419" s="11" t="str">
        <f>VLOOKUP(Table4[[#This Row],[Cancer history]],Table4[Cancer history],1,FALSE)</f>
        <v>No</v>
      </c>
      <c r="G1419" s="11" t="str">
        <f>VLOOKUP(Table4[[#This Row],[Smoker2]],Table4[Smoker2],1,FALSE)</f>
        <v>NO</v>
      </c>
      <c r="H1419" s="11" t="str">
        <f>VLOOKUP(Table4[[#This Row],[Heart Issues]],Table4[Heart Issues],1,FALSE)</f>
        <v>yes</v>
      </c>
      <c r="I1419" s="11">
        <f>VLOOKUP(Table4[[#This Row],[Number of Major Surgeries]],Table4[Number of Major Surgeries],1,FALSE)</f>
        <v>1</v>
      </c>
      <c r="J1419" s="11" t="str">
        <f>VLOOKUP('Medical Examinations'!M1419,'Medical Examinations'!M1419:M3753,1,FALSE)</f>
        <v>over weight</v>
      </c>
      <c r="K1419" s="11" t="str">
        <f>VLOOKUP('Medical Examinations'!N1419,'Medical Examinations'!N1419:N3753,1,FALSE)</f>
        <v>normal</v>
      </c>
      <c r="L1419" s="11" t="str">
        <f>VLOOKUP(Table3[[#This Row],[date of birth]],Table3[date of birth],1,FALSE)</f>
        <v>29-Sep-1964</v>
      </c>
      <c r="M1419" s="11">
        <f>VLOOKUP(Table3[[#This Row],[age]],Table3[age],1,FALSE)</f>
        <v>58</v>
      </c>
      <c r="N1419" s="65">
        <f>VLOOKUP(Table3[[#This Row],[charges2]],Table3[charges2],1,FALSE)</f>
        <v>11856.41</v>
      </c>
      <c r="O1419" s="11" t="str">
        <f>VLOOKUP(Table3[[#This Row],[HOSPITAL TIER2]],Table3[HOSPITAL TIER2],1,FALSE)</f>
        <v>tier - 3</v>
      </c>
      <c r="P1419" s="11" t="str">
        <f>VLOOKUP(Table3[[#This Row],[city tier2]],Table3[city tier2],1,FALSE)</f>
        <v>tier - 2</v>
      </c>
      <c r="Q1419" s="11" t="str">
        <f>VLOOKUP(Table3[[#This Row],[state id2]],Table3[state id2],1,FALSE)</f>
        <v>R1013</v>
      </c>
      <c r="R1419" s="11">
        <f t="shared" si="44"/>
        <v>-1.0615094115700436E-2</v>
      </c>
      <c r="S1419" s="11">
        <f t="shared" si="45"/>
        <v>7.1641057050972845E-2</v>
      </c>
    </row>
    <row r="1420" spans="1:19" x14ac:dyDescent="0.25">
      <c r="A1420" s="20" t="str">
        <f>VLOOKUP('Customer Names'!A1420,'Customer Names'!A1420:A3755,1,FALSE)</f>
        <v>Id1419</v>
      </c>
      <c r="B1420" s="20" t="str">
        <f>VLOOKUP(Table6[[#This Row],[NAME]],Table6[NAME],1,FALSE)</f>
        <v>James</v>
      </c>
      <c r="C1420" s="11">
        <f>VLOOKUP(Table4[[#This Row],[BMI]],Table4[BMI],1,FALSE)</f>
        <v>39.01</v>
      </c>
      <c r="D1420" s="11">
        <f>VLOOKUP(Table4[[#This Row],[HBA1C]],Table4[HBA1C],1,FALSE)</f>
        <v>5.37</v>
      </c>
      <c r="E1420" s="11" t="str">
        <f>VLOOKUP(Table4[[#This Row],[Any Transplants]],Table4[Any Transplants],1,FALSE)</f>
        <v>No</v>
      </c>
      <c r="F1420" s="11" t="str">
        <f>VLOOKUP(Table4[[#This Row],[Cancer history]],Table4[Cancer history],1,FALSE)</f>
        <v>No</v>
      </c>
      <c r="G1420" s="11" t="str">
        <f>VLOOKUP(Table4[[#This Row],[Smoker2]],Table4[Smoker2],1,FALSE)</f>
        <v>NO</v>
      </c>
      <c r="H1420" s="11" t="str">
        <f>VLOOKUP(Table4[[#This Row],[Heart Issues]],Table4[Heart Issues],1,FALSE)</f>
        <v>yes</v>
      </c>
      <c r="I1420" s="11">
        <f>VLOOKUP(Table4[[#This Row],[Number of Major Surgeries]],Table4[Number of Major Surgeries],1,FALSE)</f>
        <v>0</v>
      </c>
      <c r="J1420" s="11" t="str">
        <f>VLOOKUP('Medical Examinations'!M1420,'Medical Examinations'!M1420:M3754,1,FALSE)</f>
        <v>obesity</v>
      </c>
      <c r="K1420" s="11" t="str">
        <f>VLOOKUP('Medical Examinations'!N1420,'Medical Examinations'!N1420:N3754,1,FALSE)</f>
        <v>normal</v>
      </c>
      <c r="L1420" s="11" t="str">
        <f>VLOOKUP(Table3[[#This Row],[date of birth]],Table3[date of birth],1,FALSE)</f>
        <v>7-Jul-1974</v>
      </c>
      <c r="M1420" s="11">
        <f>VLOOKUP(Table3[[#This Row],[age]],Table3[age],1,FALSE)</f>
        <v>48</v>
      </c>
      <c r="N1420" s="65">
        <f>VLOOKUP(Table3[[#This Row],[charges2]],Table3[charges2],1,FALSE)</f>
        <v>11858.56</v>
      </c>
      <c r="O1420" s="11" t="str">
        <f>VLOOKUP(Table3[[#This Row],[HOSPITAL TIER2]],Table3[HOSPITAL TIER2],1,FALSE)</f>
        <v>tier - 3</v>
      </c>
      <c r="P1420" s="11" t="str">
        <f>VLOOKUP(Table3[[#This Row],[city tier2]],Table3[city tier2],1,FALSE)</f>
        <v>tier - 3</v>
      </c>
      <c r="Q1420" s="11" t="str">
        <f>VLOOKUP(Table3[[#This Row],[state id2]],Table3[state id2],1,FALSE)</f>
        <v>R1011</v>
      </c>
      <c r="R1420" s="11">
        <f t="shared" si="44"/>
        <v>-1.0657915942925283E-2</v>
      </c>
      <c r="S1420" s="11">
        <f t="shared" si="45"/>
        <v>7.2125359694463737E-2</v>
      </c>
    </row>
    <row r="1421" spans="1:19" x14ac:dyDescent="0.25">
      <c r="A1421" s="20" t="str">
        <f>VLOOKUP('Customer Names'!A1421,'Customer Names'!A1421:A3756,1,FALSE)</f>
        <v>Id1420</v>
      </c>
      <c r="B1421" s="20" t="str">
        <f>VLOOKUP(Table6[[#This Row],[NAME]],Table6[NAME],1,FALSE)</f>
        <v>Samuel H.</v>
      </c>
      <c r="C1421" s="11">
        <f>VLOOKUP(Table4[[#This Row],[BMI]],Table4[BMI],1,FALSE)</f>
        <v>18.989999999999998</v>
      </c>
      <c r="D1421" s="11">
        <f>VLOOKUP(Table4[[#This Row],[HBA1C]],Table4[HBA1C],1,FALSE)</f>
        <v>10.82</v>
      </c>
      <c r="E1421" s="11" t="str">
        <f>VLOOKUP(Table4[[#This Row],[Any Transplants]],Table4[Any Transplants],1,FALSE)</f>
        <v>No</v>
      </c>
      <c r="F1421" s="11" t="str">
        <f>VLOOKUP(Table4[[#This Row],[Cancer history]],Table4[Cancer history],1,FALSE)</f>
        <v>No</v>
      </c>
      <c r="G1421" s="11" t="str">
        <f>VLOOKUP(Table4[[#This Row],[Smoker2]],Table4[Smoker2],1,FALSE)</f>
        <v>NO</v>
      </c>
      <c r="H1421" s="11" t="str">
        <f>VLOOKUP(Table4[[#This Row],[Heart Issues]],Table4[Heart Issues],1,FALSE)</f>
        <v>yes</v>
      </c>
      <c r="I1421" s="11">
        <f>VLOOKUP(Table4[[#This Row],[Number of Major Surgeries]],Table4[Number of Major Surgeries],1,FALSE)</f>
        <v>0</v>
      </c>
      <c r="J1421" s="11" t="str">
        <f>VLOOKUP('Medical Examinations'!M1421,'Medical Examinations'!M1421:M3755,1,FALSE)</f>
        <v>normal weight</v>
      </c>
      <c r="K1421" s="11" t="str">
        <f>VLOOKUP('Medical Examinations'!N1421,'Medical Examinations'!N1421:N3755,1,FALSE)</f>
        <v>diabetes</v>
      </c>
      <c r="L1421" s="11" t="str">
        <f>VLOOKUP(Table3[[#This Row],[date of birth]],Table3[date of birth],1,FALSE)</f>
        <v>24-Aug-1967</v>
      </c>
      <c r="M1421" s="11">
        <f>VLOOKUP(Table3[[#This Row],[age]],Table3[age],1,FALSE)</f>
        <v>55</v>
      </c>
      <c r="N1421" s="65">
        <f>VLOOKUP(Table3[[#This Row],[charges2]],Table3[charges2],1,FALSE)</f>
        <v>11879.1</v>
      </c>
      <c r="O1421" s="11" t="str">
        <f>VLOOKUP(Table3[[#This Row],[HOSPITAL TIER2]],Table3[HOSPITAL TIER2],1,FALSE)</f>
        <v>tier - 3</v>
      </c>
      <c r="P1421" s="11" t="str">
        <f>VLOOKUP(Table3[[#This Row],[city tier2]],Table3[city tier2],1,FALSE)</f>
        <v>tier - 3</v>
      </c>
      <c r="Q1421" s="11" t="str">
        <f>VLOOKUP(Table3[[#This Row],[state id2]],Table3[state id2],1,FALSE)</f>
        <v>R1024</v>
      </c>
      <c r="R1421" s="11">
        <f t="shared" si="44"/>
        <v>-1.1169509294207824E-2</v>
      </c>
      <c r="S1421" s="11">
        <f t="shared" si="45"/>
        <v>7.2223464676256385E-2</v>
      </c>
    </row>
    <row r="1422" spans="1:19" x14ac:dyDescent="0.25">
      <c r="A1422" s="20" t="str">
        <f>VLOOKUP('Customer Names'!A1422,'Customer Names'!A1422:A3757,1,FALSE)</f>
        <v>Id1421</v>
      </c>
      <c r="B1422" s="20" t="str">
        <f>VLOOKUP(Table6[[#This Row],[NAME]],Table6[NAME],1,FALSE)</f>
        <v>Jenni</v>
      </c>
      <c r="C1422" s="11">
        <f>VLOOKUP(Table4[[#This Row],[BMI]],Table4[BMI],1,FALSE)</f>
        <v>42.3</v>
      </c>
      <c r="D1422" s="11">
        <f>VLOOKUP(Table4[[#This Row],[HBA1C]],Table4[HBA1C],1,FALSE)</f>
        <v>6.06</v>
      </c>
      <c r="E1422" s="11" t="str">
        <f>VLOOKUP(Table4[[#This Row],[Any Transplants]],Table4[Any Transplants],1,FALSE)</f>
        <v>No</v>
      </c>
      <c r="F1422" s="11" t="str">
        <f>VLOOKUP(Table4[[#This Row],[Cancer history]],Table4[Cancer history],1,FALSE)</f>
        <v>No</v>
      </c>
      <c r="G1422" s="11" t="str">
        <f>VLOOKUP(Table4[[#This Row],[Smoker2]],Table4[Smoker2],1,FALSE)</f>
        <v>NO</v>
      </c>
      <c r="H1422" s="11" t="str">
        <f>VLOOKUP(Table4[[#This Row],[Heart Issues]],Table4[Heart Issues],1,FALSE)</f>
        <v>yes</v>
      </c>
      <c r="I1422" s="11">
        <f>VLOOKUP(Table4[[#This Row],[Number of Major Surgeries]],Table4[Number of Major Surgeries],1,FALSE)</f>
        <v>0</v>
      </c>
      <c r="J1422" s="11" t="str">
        <f>VLOOKUP('Medical Examinations'!M1422,'Medical Examinations'!M1422:M3756,1,FALSE)</f>
        <v>obesity</v>
      </c>
      <c r="K1422" s="11" t="str">
        <f>VLOOKUP('Medical Examinations'!N1422,'Medical Examinations'!N1422:N3756,1,FALSE)</f>
        <v>prediabetes</v>
      </c>
      <c r="L1422" s="11" t="str">
        <f>VLOOKUP(Table3[[#This Row],[date of birth]],Table3[date of birth],1,FALSE)</f>
        <v>14-Jul-1967</v>
      </c>
      <c r="M1422" s="11">
        <f>VLOOKUP(Table3[[#This Row],[age]],Table3[age],1,FALSE)</f>
        <v>55</v>
      </c>
      <c r="N1422" s="65">
        <f>VLOOKUP(Table3[[#This Row],[charges2]],Table3[charges2],1,FALSE)</f>
        <v>11881.36</v>
      </c>
      <c r="O1422" s="11" t="str">
        <f>VLOOKUP(Table3[[#This Row],[HOSPITAL TIER2]],Table3[HOSPITAL TIER2],1,FALSE)</f>
        <v>tier - 3</v>
      </c>
      <c r="P1422" s="11" t="str">
        <f>VLOOKUP(Table3[[#This Row],[city tier2]],Table3[city tier2],1,FALSE)</f>
        <v>tier - 2</v>
      </c>
      <c r="Q1422" s="11" t="str">
        <f>VLOOKUP(Table3[[#This Row],[state id2]],Table3[state id2],1,FALSE)</f>
        <v>R1011</v>
      </c>
      <c r="R1422" s="11">
        <f t="shared" si="44"/>
        <v>-1.021990443133442E-2</v>
      </c>
      <c r="S1422" s="11">
        <f t="shared" si="45"/>
        <v>7.0260949823194682E-2</v>
      </c>
    </row>
    <row r="1423" spans="1:19" x14ac:dyDescent="0.25">
      <c r="A1423" s="20" t="str">
        <f>VLOOKUP('Customer Names'!A1423,'Customer Names'!A1423:A3758,1,FALSE)</f>
        <v>Id1422</v>
      </c>
      <c r="B1423" s="20" t="str">
        <f>VLOOKUP(Table6[[#This Row],[NAME]],Table6[NAME],1,FALSE)</f>
        <v>Estuardo F</v>
      </c>
      <c r="C1423" s="11">
        <f>VLOOKUP(Table4[[#This Row],[BMI]],Table4[BMI],1,FALSE)</f>
        <v>39.805</v>
      </c>
      <c r="D1423" s="11">
        <f>VLOOKUP(Table4[[#This Row],[HBA1C]],Table4[HBA1C],1,FALSE)</f>
        <v>5.91</v>
      </c>
      <c r="E1423" s="11" t="str">
        <f>VLOOKUP(Table4[[#This Row],[Any Transplants]],Table4[Any Transplants],1,FALSE)</f>
        <v>No</v>
      </c>
      <c r="F1423" s="11" t="str">
        <f>VLOOKUP(Table4[[#This Row],[Cancer history]],Table4[Cancer history],1,FALSE)</f>
        <v>No</v>
      </c>
      <c r="G1423" s="11" t="str">
        <f>VLOOKUP(Table4[[#This Row],[Smoker2]],Table4[Smoker2],1,FALSE)</f>
        <v>NO</v>
      </c>
      <c r="H1423" s="11" t="str">
        <f>VLOOKUP(Table4[[#This Row],[Heart Issues]],Table4[Heart Issues],1,FALSE)</f>
        <v>No</v>
      </c>
      <c r="I1423" s="11">
        <f>VLOOKUP(Table4[[#This Row],[Number of Major Surgeries]],Table4[Number of Major Surgeries],1,FALSE)</f>
        <v>0</v>
      </c>
      <c r="J1423" s="11" t="str">
        <f>VLOOKUP('Medical Examinations'!M1423,'Medical Examinations'!M1423:M3757,1,FALSE)</f>
        <v>obesity</v>
      </c>
      <c r="K1423" s="11" t="str">
        <f>VLOOKUP('Medical Examinations'!N1423,'Medical Examinations'!N1423:N3757,1,FALSE)</f>
        <v>prediabetes</v>
      </c>
      <c r="L1423" s="11" t="str">
        <f>VLOOKUP(Table3[[#This Row],[date of birth]],Table3[date of birth],1,FALSE)</f>
        <v>29-Oct-1967</v>
      </c>
      <c r="M1423" s="11">
        <f>VLOOKUP(Table3[[#This Row],[age]],Table3[age],1,FALSE)</f>
        <v>55</v>
      </c>
      <c r="N1423" s="65">
        <f>VLOOKUP(Table3[[#This Row],[charges2]],Table3[charges2],1,FALSE)</f>
        <v>11881.97</v>
      </c>
      <c r="O1423" s="11" t="str">
        <f>VLOOKUP(Table3[[#This Row],[HOSPITAL TIER2]],Table3[HOSPITAL TIER2],1,FALSE)</f>
        <v>tier - 3</v>
      </c>
      <c r="P1423" s="11" t="str">
        <f>VLOOKUP(Table3[[#This Row],[city tier2]],Table3[city tier2],1,FALSE)</f>
        <v>tier - 1</v>
      </c>
      <c r="Q1423" s="11" t="str">
        <f>VLOOKUP(Table3[[#This Row],[state id2]],Table3[state id2],1,FALSE)</f>
        <v>R1013</v>
      </c>
      <c r="R1423" s="11">
        <f t="shared" si="44"/>
        <v>-1.2060198704463485E-2</v>
      </c>
      <c r="S1423" s="11">
        <f t="shared" si="45"/>
        <v>7.022685263535397E-2</v>
      </c>
    </row>
    <row r="1424" spans="1:19" x14ac:dyDescent="0.25">
      <c r="A1424" s="20" t="str">
        <f>VLOOKUP('Customer Names'!A1424,'Customer Names'!A1424:A3759,1,FALSE)</f>
        <v>Id1423</v>
      </c>
      <c r="B1424" s="20" t="str">
        <f>VLOOKUP(Table6[[#This Row],[NAME]],Table6[NAME],1,FALSE)</f>
        <v>Brett</v>
      </c>
      <c r="C1424" s="11">
        <f>VLOOKUP(Table4[[#This Row],[BMI]],Table4[BMI],1,FALSE)</f>
        <v>33.700000000000003</v>
      </c>
      <c r="D1424" s="11">
        <f>VLOOKUP(Table4[[#This Row],[HBA1C]],Table4[HBA1C],1,FALSE)</f>
        <v>5.87</v>
      </c>
      <c r="E1424" s="11" t="str">
        <f>VLOOKUP(Table4[[#This Row],[Any Transplants]],Table4[Any Transplants],1,FALSE)</f>
        <v>No</v>
      </c>
      <c r="F1424" s="11" t="str">
        <f>VLOOKUP(Table4[[#This Row],[Cancer history]],Table4[Cancer history],1,FALSE)</f>
        <v>No</v>
      </c>
      <c r="G1424" s="11" t="str">
        <f>VLOOKUP(Table4[[#This Row],[Smoker2]],Table4[Smoker2],1,FALSE)</f>
        <v>NO</v>
      </c>
      <c r="H1424" s="11" t="str">
        <f>VLOOKUP(Table4[[#This Row],[Heart Issues]],Table4[Heart Issues],1,FALSE)</f>
        <v>No</v>
      </c>
      <c r="I1424" s="11">
        <f>VLOOKUP(Table4[[#This Row],[Number of Major Surgeries]],Table4[Number of Major Surgeries],1,FALSE)</f>
        <v>0</v>
      </c>
      <c r="J1424" s="11" t="str">
        <f>VLOOKUP('Medical Examinations'!M1424,'Medical Examinations'!M1424:M3758,1,FALSE)</f>
        <v>obesity</v>
      </c>
      <c r="K1424" s="11" t="str">
        <f>VLOOKUP('Medical Examinations'!N1424,'Medical Examinations'!N1424:N3758,1,FALSE)</f>
        <v>prediabetes</v>
      </c>
      <c r="L1424" s="11" t="str">
        <f>VLOOKUP(Table3[[#This Row],[date of birth]],Table3[date of birth],1,FALSE)</f>
        <v>2-Jun-2004</v>
      </c>
      <c r="M1424" s="11">
        <f>VLOOKUP(Table3[[#This Row],[age]],Table3[age],1,FALSE)</f>
        <v>19</v>
      </c>
      <c r="N1424" s="65">
        <f>VLOOKUP(Table3[[#This Row],[charges2]],Table3[charges2],1,FALSE)</f>
        <v>11884.05</v>
      </c>
      <c r="O1424" s="11" t="str">
        <f>VLOOKUP(Table3[[#This Row],[HOSPITAL TIER2]],Table3[HOSPITAL TIER2],1,FALSE)</f>
        <v>tier - 3</v>
      </c>
      <c r="P1424" s="11" t="str">
        <f>VLOOKUP(Table3[[#This Row],[city tier2]],Table3[city tier2],1,FALSE)</f>
        <v>tier - 3</v>
      </c>
      <c r="Q1424" s="11" t="str">
        <f>VLOOKUP(Table3[[#This Row],[state id2]],Table3[state id2],1,FALSE)</f>
        <v>R1013</v>
      </c>
      <c r="R1424" s="11">
        <f t="shared" si="44"/>
        <v>-1.3606363120982512E-2</v>
      </c>
      <c r="S1424" s="11">
        <f t="shared" si="45"/>
        <v>7.0261877403781758E-2</v>
      </c>
    </row>
    <row r="1425" spans="1:19" x14ac:dyDescent="0.25">
      <c r="A1425" s="20" t="str">
        <f>VLOOKUP('Customer Names'!A1425,'Customer Names'!A1425:A3760,1,FALSE)</f>
        <v>Id1424</v>
      </c>
      <c r="B1425" s="20" t="str">
        <f>VLOOKUP(Table6[[#This Row],[NAME]],Table6[NAME],1,FALSE)</f>
        <v>Sharon E.</v>
      </c>
      <c r="C1425" s="11">
        <f>VLOOKUP(Table4[[#This Row],[BMI]],Table4[BMI],1,FALSE)</f>
        <v>36.195</v>
      </c>
      <c r="D1425" s="11">
        <f>VLOOKUP(Table4[[#This Row],[HBA1C]],Table4[HBA1C],1,FALSE)</f>
        <v>6.22</v>
      </c>
      <c r="E1425" s="11" t="str">
        <f>VLOOKUP(Table4[[#This Row],[Any Transplants]],Table4[Any Transplants],1,FALSE)</f>
        <v>No</v>
      </c>
      <c r="F1425" s="11" t="str">
        <f>VLOOKUP(Table4[[#This Row],[Cancer history]],Table4[Cancer history],1,FALSE)</f>
        <v>No</v>
      </c>
      <c r="G1425" s="11" t="str">
        <f>VLOOKUP(Table4[[#This Row],[Smoker2]],Table4[Smoker2],1,FALSE)</f>
        <v>NO</v>
      </c>
      <c r="H1425" s="11" t="str">
        <f>VLOOKUP(Table4[[#This Row],[Heart Issues]],Table4[Heart Issues],1,FALSE)</f>
        <v>No</v>
      </c>
      <c r="I1425" s="11">
        <f>VLOOKUP(Table4[[#This Row],[Number of Major Surgeries]],Table4[Number of Major Surgeries],1,FALSE)</f>
        <v>0</v>
      </c>
      <c r="J1425" s="11" t="str">
        <f>VLOOKUP('Medical Examinations'!M1425,'Medical Examinations'!M1425:M3759,1,FALSE)</f>
        <v>obesity</v>
      </c>
      <c r="K1425" s="11" t="str">
        <f>VLOOKUP('Medical Examinations'!N1425,'Medical Examinations'!N1425:N3759,1,FALSE)</f>
        <v>prediabetes</v>
      </c>
      <c r="L1425" s="11" t="str">
        <f>VLOOKUP(Table3[[#This Row],[date of birth]],Table3[date of birth],1,FALSE)</f>
        <v>19-Nov-1964</v>
      </c>
      <c r="M1425" s="11">
        <f>VLOOKUP(Table3[[#This Row],[age]],Table3[age],1,FALSE)</f>
        <v>58</v>
      </c>
      <c r="N1425" s="65">
        <f>VLOOKUP(Table3[[#This Row],[charges2]],Table3[charges2],1,FALSE)</f>
        <v>11918.2</v>
      </c>
      <c r="O1425" s="11" t="str">
        <f>VLOOKUP(Table3[[#This Row],[HOSPITAL TIER2]],Table3[HOSPITAL TIER2],1,FALSE)</f>
        <v>tier - 3</v>
      </c>
      <c r="P1425" s="11" t="str">
        <f>VLOOKUP(Table3[[#This Row],[city tier2]],Table3[city tier2],1,FALSE)</f>
        <v>tier - 1</v>
      </c>
      <c r="Q1425" s="11" t="str">
        <f>VLOOKUP(Table3[[#This Row],[state id2]],Table3[state id2],1,FALSE)</f>
        <v>R1021</v>
      </c>
      <c r="R1425" s="11">
        <f t="shared" si="44"/>
        <v>-1.1786020457491653E-2</v>
      </c>
      <c r="S1425" s="11">
        <f t="shared" si="45"/>
        <v>7.032710526476392E-2</v>
      </c>
    </row>
    <row r="1426" spans="1:19" x14ac:dyDescent="0.25">
      <c r="A1426" s="20" t="str">
        <f>VLOOKUP('Customer Names'!A1426,'Customer Names'!A1426:A3761,1,FALSE)</f>
        <v>Id1425</v>
      </c>
      <c r="B1426" s="20" t="str">
        <f>VLOOKUP(Table6[[#This Row],[NAME]],Table6[NAME],1,FALSE)</f>
        <v>Jacob W√¶ver</v>
      </c>
      <c r="C1426" s="11">
        <f>VLOOKUP(Table4[[#This Row],[BMI]],Table4[BMI],1,FALSE)</f>
        <v>32.6</v>
      </c>
      <c r="D1426" s="11">
        <f>VLOOKUP(Table4[[#This Row],[HBA1C]],Table4[HBA1C],1,FALSE)</f>
        <v>5.73</v>
      </c>
      <c r="E1426" s="11" t="str">
        <f>VLOOKUP(Table4[[#This Row],[Any Transplants]],Table4[Any Transplants],1,FALSE)</f>
        <v>No</v>
      </c>
      <c r="F1426" s="11" t="str">
        <f>VLOOKUP(Table4[[#This Row],[Cancer history]],Table4[Cancer history],1,FALSE)</f>
        <v>Yes</v>
      </c>
      <c r="G1426" s="11" t="str">
        <f>VLOOKUP(Table4[[#This Row],[Smoker2]],Table4[Smoker2],1,FALSE)</f>
        <v>NO</v>
      </c>
      <c r="H1426" s="11" t="str">
        <f>VLOOKUP(Table4[[#This Row],[Heart Issues]],Table4[Heart Issues],1,FALSE)</f>
        <v>No</v>
      </c>
      <c r="I1426" s="11">
        <f>VLOOKUP(Table4[[#This Row],[Number of Major Surgeries]],Table4[Number of Major Surgeries],1,FALSE)</f>
        <v>1</v>
      </c>
      <c r="J1426" s="11" t="str">
        <f>VLOOKUP('Medical Examinations'!M1426,'Medical Examinations'!M1426:M3760,1,FALSE)</f>
        <v>obesity</v>
      </c>
      <c r="K1426" s="11" t="str">
        <f>VLOOKUP('Medical Examinations'!N1426,'Medical Examinations'!N1426:N3760,1,FALSE)</f>
        <v>prediabetes</v>
      </c>
      <c r="L1426" s="11" t="str">
        <f>VLOOKUP(Table3[[#This Row],[date of birth]],Table3[date of birth],1,FALSE)</f>
        <v>20-Dec-1964</v>
      </c>
      <c r="M1426" s="11">
        <f>VLOOKUP(Table3[[#This Row],[age]],Table3[age],1,FALSE)</f>
        <v>58</v>
      </c>
      <c r="N1426" s="65">
        <f>VLOOKUP(Table3[[#This Row],[charges2]],Table3[charges2],1,FALSE)</f>
        <v>11931.13</v>
      </c>
      <c r="O1426" s="11" t="str">
        <f>VLOOKUP(Table3[[#This Row],[HOSPITAL TIER2]],Table3[HOSPITAL TIER2],1,FALSE)</f>
        <v>tier - 3</v>
      </c>
      <c r="P1426" s="11" t="str">
        <f>VLOOKUP(Table3[[#This Row],[city tier2]],Table3[city tier2],1,FALSE)</f>
        <v>tier - 1</v>
      </c>
      <c r="Q1426" s="11" t="str">
        <f>VLOOKUP(Table3[[#This Row],[state id2]],Table3[state id2],1,FALSE)</f>
        <v>R1019</v>
      </c>
      <c r="R1426" s="11">
        <f t="shared" si="44"/>
        <v>-1.3202618532035989E-2</v>
      </c>
      <c r="S1426" s="11">
        <f t="shared" si="45"/>
        <v>7.0198215229718877E-2</v>
      </c>
    </row>
    <row r="1427" spans="1:19" x14ac:dyDescent="0.25">
      <c r="A1427" s="20" t="str">
        <f>VLOOKUP('Customer Names'!A1427,'Customer Names'!A1427:A3762,1,FALSE)</f>
        <v>Id1426</v>
      </c>
      <c r="B1427" s="20" t="str">
        <f>VLOOKUP(Table6[[#This Row],[NAME]],Table6[NAME],1,FALSE)</f>
        <v>Scott</v>
      </c>
      <c r="C1427" s="11">
        <f>VLOOKUP(Table4[[#This Row],[BMI]],Table4[BMI],1,FALSE)</f>
        <v>30.2</v>
      </c>
      <c r="D1427" s="11">
        <f>VLOOKUP(Table4[[#This Row],[HBA1C]],Table4[HBA1C],1,FALSE)</f>
        <v>5.7</v>
      </c>
      <c r="E1427" s="11" t="str">
        <f>VLOOKUP(Table4[[#This Row],[Any Transplants]],Table4[Any Transplants],1,FALSE)</f>
        <v>No</v>
      </c>
      <c r="F1427" s="11" t="str">
        <f>VLOOKUP(Table4[[#This Row],[Cancer history]],Table4[Cancer history],1,FALSE)</f>
        <v>No</v>
      </c>
      <c r="G1427" s="11" t="str">
        <f>VLOOKUP(Table4[[#This Row],[Smoker2]],Table4[Smoker2],1,FALSE)</f>
        <v>NO</v>
      </c>
      <c r="H1427" s="11" t="str">
        <f>VLOOKUP(Table4[[#This Row],[Heart Issues]],Table4[Heart Issues],1,FALSE)</f>
        <v>No</v>
      </c>
      <c r="I1427" s="11">
        <f>VLOOKUP(Table4[[#This Row],[Number of Major Surgeries]],Table4[Number of Major Surgeries],1,FALSE)</f>
        <v>0</v>
      </c>
      <c r="J1427" s="11" t="str">
        <f>VLOOKUP('Medical Examinations'!M1427,'Medical Examinations'!M1427:M3761,1,FALSE)</f>
        <v>obesity</v>
      </c>
      <c r="K1427" s="11" t="str">
        <f>VLOOKUP('Medical Examinations'!N1427,'Medical Examinations'!N1427:N3761,1,FALSE)</f>
        <v>prediabetes</v>
      </c>
      <c r="L1427" s="11" t="str">
        <f>VLOOKUP(Table3[[#This Row],[date of birth]],Table3[date of birth],1,FALSE)</f>
        <v>2-Aug-1964</v>
      </c>
      <c r="M1427" s="11">
        <f>VLOOKUP(Table3[[#This Row],[age]],Table3[age],1,FALSE)</f>
        <v>58</v>
      </c>
      <c r="N1427" s="65">
        <f>VLOOKUP(Table3[[#This Row],[charges2]],Table3[charges2],1,FALSE)</f>
        <v>11938.26</v>
      </c>
      <c r="O1427" s="11" t="str">
        <f>VLOOKUP(Table3[[#This Row],[HOSPITAL TIER2]],Table3[HOSPITAL TIER2],1,FALSE)</f>
        <v>tier - 3</v>
      </c>
      <c r="P1427" s="11" t="str">
        <f>VLOOKUP(Table3[[#This Row],[city tier2]],Table3[city tier2],1,FALSE)</f>
        <v>tier - 3</v>
      </c>
      <c r="Q1427" s="11" t="str">
        <f>VLOOKUP(Table3[[#This Row],[state id2]],Table3[state id2],1,FALSE)</f>
        <v>R1019</v>
      </c>
      <c r="R1427" s="11">
        <f t="shared" si="44"/>
        <v>-1.4066841819349281E-2</v>
      </c>
      <c r="S1427" s="11">
        <f t="shared" si="45"/>
        <v>7.0358864940532048E-2</v>
      </c>
    </row>
    <row r="1428" spans="1:19" x14ac:dyDescent="0.25">
      <c r="A1428" s="20" t="str">
        <f>VLOOKUP('Customer Names'!A1428,'Customer Names'!A1428:A3763,1,FALSE)</f>
        <v>Id1427</v>
      </c>
      <c r="B1428" s="20" t="str">
        <f>VLOOKUP(Table6[[#This Row],[NAME]],Table6[NAME],1,FALSE)</f>
        <v>Brooke S.</v>
      </c>
      <c r="C1428" s="11">
        <f>VLOOKUP(Table4[[#This Row],[BMI]],Table4[BMI],1,FALSE)</f>
        <v>27.645</v>
      </c>
      <c r="D1428" s="11">
        <f>VLOOKUP(Table4[[#This Row],[HBA1C]],Table4[HBA1C],1,FALSE)</f>
        <v>9.91</v>
      </c>
      <c r="E1428" s="11" t="str">
        <f>VLOOKUP(Table4[[#This Row],[Any Transplants]],Table4[Any Transplants],1,FALSE)</f>
        <v>No</v>
      </c>
      <c r="F1428" s="11" t="str">
        <f>VLOOKUP(Table4[[#This Row],[Cancer history]],Table4[Cancer history],1,FALSE)</f>
        <v>No</v>
      </c>
      <c r="G1428" s="11" t="str">
        <f>VLOOKUP(Table4[[#This Row],[Smoker2]],Table4[Smoker2],1,FALSE)</f>
        <v>NO</v>
      </c>
      <c r="H1428" s="11" t="str">
        <f>VLOOKUP(Table4[[#This Row],[Heart Issues]],Table4[Heart Issues],1,FALSE)</f>
        <v>No</v>
      </c>
      <c r="I1428" s="11">
        <f>VLOOKUP(Table4[[#This Row],[Number of Major Surgeries]],Table4[Number of Major Surgeries],1,FALSE)</f>
        <v>0</v>
      </c>
      <c r="J1428" s="11" t="str">
        <f>VLOOKUP('Medical Examinations'!M1428,'Medical Examinations'!M1428:M3762,1,FALSE)</f>
        <v>over weight</v>
      </c>
      <c r="K1428" s="11" t="str">
        <f>VLOOKUP('Medical Examinations'!N1428,'Medical Examinations'!N1428:N3762,1,FALSE)</f>
        <v>diabetes</v>
      </c>
      <c r="L1428" s="11" t="str">
        <f>VLOOKUP(Table3[[#This Row],[date of birth]],Table3[date of birth],1,FALSE)</f>
        <v>19-Oct-1991</v>
      </c>
      <c r="M1428" s="11">
        <f>VLOOKUP(Table3[[#This Row],[age]],Table3[age],1,FALSE)</f>
        <v>31</v>
      </c>
      <c r="N1428" s="65">
        <f>VLOOKUP(Table3[[#This Row],[charges2]],Table3[charges2],1,FALSE)</f>
        <v>11941.83</v>
      </c>
      <c r="O1428" s="11" t="str">
        <f>VLOOKUP(Table3[[#This Row],[HOSPITAL TIER2]],Table3[HOSPITAL TIER2],1,FALSE)</f>
        <v>tier - 3</v>
      </c>
      <c r="P1428" s="11" t="str">
        <f>VLOOKUP(Table3[[#This Row],[city tier2]],Table3[city tier2],1,FALSE)</f>
        <v>tier - 1</v>
      </c>
      <c r="Q1428" s="11" t="str">
        <f>VLOOKUP(Table3[[#This Row],[state id2]],Table3[state id2],1,FALSE)</f>
        <v>R1023</v>
      </c>
      <c r="R1428" s="11">
        <f t="shared" si="44"/>
        <v>-1.4562395188508612E-2</v>
      </c>
      <c r="S1428" s="11">
        <f t="shared" si="45"/>
        <v>7.0538028141561557E-2</v>
      </c>
    </row>
    <row r="1429" spans="1:19" x14ac:dyDescent="0.25">
      <c r="A1429" s="20" t="str">
        <f>VLOOKUP('Customer Names'!A1429,'Customer Names'!A1429:A3764,1,FALSE)</f>
        <v>Id1428</v>
      </c>
      <c r="B1429" s="20" t="str">
        <f>VLOOKUP(Table6[[#This Row],[NAME]],Table6[NAME],1,FALSE)</f>
        <v>Kaye A.</v>
      </c>
      <c r="C1429" s="11">
        <f>VLOOKUP(Table4[[#This Row],[BMI]],Table4[BMI],1,FALSE)</f>
        <v>26.41</v>
      </c>
      <c r="D1429" s="11">
        <f>VLOOKUP(Table4[[#This Row],[HBA1C]],Table4[HBA1C],1,FALSE)</f>
        <v>11.4</v>
      </c>
      <c r="E1429" s="11" t="str">
        <f>VLOOKUP(Table4[[#This Row],[Any Transplants]],Table4[Any Transplants],1,FALSE)</f>
        <v>No</v>
      </c>
      <c r="F1429" s="11" t="str">
        <f>VLOOKUP(Table4[[#This Row],[Cancer history]],Table4[Cancer history],1,FALSE)</f>
        <v>No</v>
      </c>
      <c r="G1429" s="11" t="str">
        <f>VLOOKUP(Table4[[#This Row],[Smoker2]],Table4[Smoker2],1,FALSE)</f>
        <v>NO</v>
      </c>
      <c r="H1429" s="11" t="str">
        <f>VLOOKUP(Table4[[#This Row],[Heart Issues]],Table4[Heart Issues],1,FALSE)</f>
        <v>No</v>
      </c>
      <c r="I1429" s="11">
        <f>VLOOKUP(Table4[[#This Row],[Number of Major Surgeries]],Table4[Number of Major Surgeries],1,FALSE)</f>
        <v>0</v>
      </c>
      <c r="J1429" s="11" t="str">
        <f>VLOOKUP('Medical Examinations'!M1429,'Medical Examinations'!M1429:M3763,1,FALSE)</f>
        <v>over weight</v>
      </c>
      <c r="K1429" s="11" t="str">
        <f>VLOOKUP('Medical Examinations'!N1429,'Medical Examinations'!N1429:N3763,1,FALSE)</f>
        <v>diabetes</v>
      </c>
      <c r="L1429" s="11" t="str">
        <f>VLOOKUP(Table3[[#This Row],[date of birth]],Table3[date of birth],1,FALSE)</f>
        <v>25-Dec-1964</v>
      </c>
      <c r="M1429" s="11">
        <f>VLOOKUP(Table3[[#This Row],[age]],Table3[age],1,FALSE)</f>
        <v>58</v>
      </c>
      <c r="N1429" s="65">
        <f>VLOOKUP(Table3[[#This Row],[charges2]],Table3[charges2],1,FALSE)</f>
        <v>11944.59</v>
      </c>
      <c r="O1429" s="11" t="str">
        <f>VLOOKUP(Table3[[#This Row],[HOSPITAL TIER2]],Table3[HOSPITAL TIER2],1,FALSE)</f>
        <v>tier - 3</v>
      </c>
      <c r="P1429" s="11" t="str">
        <f>VLOOKUP(Table3[[#This Row],[city tier2]],Table3[city tier2],1,FALSE)</f>
        <v>tier - 2</v>
      </c>
      <c r="Q1429" s="11" t="str">
        <f>VLOOKUP(Table3[[#This Row],[state id2]],Table3[state id2],1,FALSE)</f>
        <v>R1016</v>
      </c>
      <c r="R1429" s="11">
        <f t="shared" si="44"/>
        <v>-1.4480670506252251E-2</v>
      </c>
      <c r="S1429" s="11">
        <f t="shared" si="45"/>
        <v>7.2999861945551664E-2</v>
      </c>
    </row>
    <row r="1430" spans="1:19" x14ac:dyDescent="0.25">
      <c r="A1430" s="20" t="str">
        <f>VLOOKUP('Customer Names'!A1430,'Customer Names'!A1430:A3765,1,FALSE)</f>
        <v>Id1429</v>
      </c>
      <c r="B1430" s="20" t="str">
        <f>VLOOKUP(Table6[[#This Row],[NAME]],Table6[NAME],1,FALSE)</f>
        <v>Carolyn</v>
      </c>
      <c r="C1430" s="11">
        <f>VLOOKUP(Table4[[#This Row],[BMI]],Table4[BMI],1,FALSE)</f>
        <v>34.1</v>
      </c>
      <c r="D1430" s="11">
        <f>VLOOKUP(Table4[[#This Row],[HBA1C]],Table4[HBA1C],1,FALSE)</f>
        <v>6.29</v>
      </c>
      <c r="E1430" s="11" t="str">
        <f>VLOOKUP(Table4[[#This Row],[Any Transplants]],Table4[Any Transplants],1,FALSE)</f>
        <v>No</v>
      </c>
      <c r="F1430" s="11" t="str">
        <f>VLOOKUP(Table4[[#This Row],[Cancer history]],Table4[Cancer history],1,FALSE)</f>
        <v>Yes</v>
      </c>
      <c r="G1430" s="11" t="str">
        <f>VLOOKUP(Table4[[#This Row],[Smoker2]],Table4[Smoker2],1,FALSE)</f>
        <v>NO</v>
      </c>
      <c r="H1430" s="11" t="str">
        <f>VLOOKUP(Table4[[#This Row],[Heart Issues]],Table4[Heart Issues],1,FALSE)</f>
        <v>yes</v>
      </c>
      <c r="I1430" s="11">
        <f>VLOOKUP(Table4[[#This Row],[Number of Major Surgeries]],Table4[Number of Major Surgeries],1,FALSE)</f>
        <v>1</v>
      </c>
      <c r="J1430" s="11" t="str">
        <f>VLOOKUP('Medical Examinations'!M1430,'Medical Examinations'!M1430:M3764,1,FALSE)</f>
        <v>obesity</v>
      </c>
      <c r="K1430" s="11" t="str">
        <f>VLOOKUP('Medical Examinations'!N1430,'Medical Examinations'!N1430:N3764,1,FALSE)</f>
        <v>prediabetes</v>
      </c>
      <c r="L1430" s="11" t="str">
        <f>VLOOKUP(Table3[[#This Row],[date of birth]],Table3[date of birth],1,FALSE)</f>
        <v>1-Nov-1965</v>
      </c>
      <c r="M1430" s="11">
        <f>VLOOKUP(Table3[[#This Row],[age]],Table3[age],1,FALSE)</f>
        <v>57</v>
      </c>
      <c r="N1430" s="65">
        <f>VLOOKUP(Table3[[#This Row],[charges2]],Table3[charges2],1,FALSE)</f>
        <v>11945.13</v>
      </c>
      <c r="O1430" s="11" t="str">
        <f>VLOOKUP(Table3[[#This Row],[HOSPITAL TIER2]],Table3[HOSPITAL TIER2],1,FALSE)</f>
        <v>tier - 3</v>
      </c>
      <c r="P1430" s="11" t="str">
        <f>VLOOKUP(Table3[[#This Row],[city tier2]],Table3[city tier2],1,FALSE)</f>
        <v>tier - 2</v>
      </c>
      <c r="Q1430" s="11" t="str">
        <f>VLOOKUP(Table3[[#This Row],[state id2]],Table3[state id2],1,FALSE)</f>
        <v>R1012</v>
      </c>
      <c r="R1430" s="11">
        <f t="shared" si="44"/>
        <v>-1.4393067958373352E-2</v>
      </c>
      <c r="S1430" s="11">
        <f t="shared" si="45"/>
        <v>7.0106806110786693E-2</v>
      </c>
    </row>
    <row r="1431" spans="1:19" x14ac:dyDescent="0.25">
      <c r="A1431" s="20" t="str">
        <f>VLOOKUP('Customer Names'!A1431,'Customer Names'!A1431:A3766,1,FALSE)</f>
        <v>Id1430</v>
      </c>
      <c r="B1431" s="20" t="str">
        <f>VLOOKUP(Table6[[#This Row],[NAME]],Table6[NAME],1,FALSE)</f>
        <v>Daniel C.</v>
      </c>
      <c r="C1431" s="11">
        <f>VLOOKUP(Table4[[#This Row],[BMI]],Table4[BMI],1,FALSE)</f>
        <v>17.3</v>
      </c>
      <c r="D1431" s="11">
        <f>VLOOKUP(Table4[[#This Row],[HBA1C]],Table4[HBA1C],1,FALSE)</f>
        <v>9.2799999999999994</v>
      </c>
      <c r="E1431" s="11" t="str">
        <f>VLOOKUP(Table4[[#This Row],[Any Transplants]],Table4[Any Transplants],1,FALSE)</f>
        <v>No</v>
      </c>
      <c r="F1431" s="11" t="str">
        <f>VLOOKUP(Table4[[#This Row],[Cancer history]],Table4[Cancer history],1,FALSE)</f>
        <v>No</v>
      </c>
      <c r="G1431" s="11" t="str">
        <f>VLOOKUP(Table4[[#This Row],[Smoker2]],Table4[Smoker2],1,FALSE)</f>
        <v>NO</v>
      </c>
      <c r="H1431" s="11" t="str">
        <f>VLOOKUP(Table4[[#This Row],[Heart Issues]],Table4[Heart Issues],1,FALSE)</f>
        <v>No</v>
      </c>
      <c r="I1431" s="11">
        <f>VLOOKUP(Table4[[#This Row],[Number of Major Surgeries]],Table4[Number of Major Surgeries],1,FALSE)</f>
        <v>0</v>
      </c>
      <c r="J1431" s="11" t="str">
        <f>VLOOKUP('Medical Examinations'!M1431,'Medical Examinations'!M1431:M3765,1,FALSE)</f>
        <v>underweight</v>
      </c>
      <c r="K1431" s="11" t="str">
        <f>VLOOKUP('Medical Examinations'!N1431,'Medical Examinations'!N1431:N3765,1,FALSE)</f>
        <v>diabetes</v>
      </c>
      <c r="L1431" s="11" t="str">
        <f>VLOOKUP(Table3[[#This Row],[date of birth]],Table3[date of birth],1,FALSE)</f>
        <v>29-Sep-1964</v>
      </c>
      <c r="M1431" s="11">
        <f>VLOOKUP(Table3[[#This Row],[age]],Table3[age],1,FALSE)</f>
        <v>58</v>
      </c>
      <c r="N1431" s="65">
        <f>VLOOKUP(Table3[[#This Row],[charges2]],Table3[charges2],1,FALSE)</f>
        <v>11946.63</v>
      </c>
      <c r="O1431" s="11" t="str">
        <f>VLOOKUP(Table3[[#This Row],[HOSPITAL TIER2]],Table3[HOSPITAL TIER2],1,FALSE)</f>
        <v>tier - 3</v>
      </c>
      <c r="P1431" s="11" t="str">
        <f>VLOOKUP(Table3[[#This Row],[city tier2]],Table3[city tier2],1,FALSE)</f>
        <v>tier - 2</v>
      </c>
      <c r="Q1431" s="11" t="str">
        <f>VLOOKUP(Table3[[#This Row],[state id2]],Table3[state id2],1,FALSE)</f>
        <v>R1013</v>
      </c>
      <c r="R1431" s="11">
        <f t="shared" si="44"/>
        <v>-1.5418495881503754E-2</v>
      </c>
      <c r="S1431" s="11">
        <f t="shared" si="45"/>
        <v>6.9938774533130785E-2</v>
      </c>
    </row>
    <row r="1432" spans="1:19" x14ac:dyDescent="0.25">
      <c r="A1432" s="20" t="str">
        <f>VLOOKUP('Customer Names'!A1432,'Customer Names'!A1432:A3767,1,FALSE)</f>
        <v>Id1431</v>
      </c>
      <c r="B1432" s="20" t="str">
        <f>VLOOKUP(Table6[[#This Row],[NAME]],Table6[NAME],1,FALSE)</f>
        <v>.  Laurie A</v>
      </c>
      <c r="C1432" s="11">
        <f>VLOOKUP(Table4[[#This Row],[BMI]],Table4[BMI],1,FALSE)</f>
        <v>35.020000000000003</v>
      </c>
      <c r="D1432" s="11">
        <f>VLOOKUP(Table4[[#This Row],[HBA1C]],Table4[HBA1C],1,FALSE)</f>
        <v>4.78</v>
      </c>
      <c r="E1432" s="11" t="str">
        <f>VLOOKUP(Table4[[#This Row],[Any Transplants]],Table4[Any Transplants],1,FALSE)</f>
        <v>No</v>
      </c>
      <c r="F1432" s="11" t="str">
        <f>VLOOKUP(Table4[[#This Row],[Cancer history]],Table4[Cancer history],1,FALSE)</f>
        <v>Yes</v>
      </c>
      <c r="G1432" s="11" t="str">
        <f>VLOOKUP(Table4[[#This Row],[Smoker2]],Table4[Smoker2],1,FALSE)</f>
        <v>NO</v>
      </c>
      <c r="H1432" s="11" t="str">
        <f>VLOOKUP(Table4[[#This Row],[Heart Issues]],Table4[Heart Issues],1,FALSE)</f>
        <v>No</v>
      </c>
      <c r="I1432" s="11">
        <f>VLOOKUP(Table4[[#This Row],[Number of Major Surgeries]],Table4[Number of Major Surgeries],1,FALSE)</f>
        <v>1</v>
      </c>
      <c r="J1432" s="11" t="str">
        <f>VLOOKUP('Medical Examinations'!M1432,'Medical Examinations'!M1432:M3766,1,FALSE)</f>
        <v>obesity</v>
      </c>
      <c r="K1432" s="11" t="str">
        <f>VLOOKUP('Medical Examinations'!N1432,'Medical Examinations'!N1432:N3766,1,FALSE)</f>
        <v>normal</v>
      </c>
      <c r="L1432" s="11" t="str">
        <f>VLOOKUP(Table3[[#This Row],[date of birth]],Table3[date of birth],1,FALSE)</f>
        <v>22-Dec-1967</v>
      </c>
      <c r="M1432" s="11">
        <f>VLOOKUP(Table3[[#This Row],[age]],Table3[age],1,FALSE)</f>
        <v>55</v>
      </c>
      <c r="N1432" s="65">
        <f>VLOOKUP(Table3[[#This Row],[charges2]],Table3[charges2],1,FALSE)</f>
        <v>11987.17</v>
      </c>
      <c r="O1432" s="11" t="str">
        <f>VLOOKUP(Table3[[#This Row],[HOSPITAL TIER2]],Table3[HOSPITAL TIER2],1,FALSE)</f>
        <v>tier - 3</v>
      </c>
      <c r="P1432" s="11" t="str">
        <f>VLOOKUP(Table3[[#This Row],[city tier2]],Table3[city tier2],1,FALSE)</f>
        <v>tier - 3</v>
      </c>
      <c r="Q1432" s="11" t="str">
        <f>VLOOKUP(Table3[[#This Row],[state id2]],Table3[state id2],1,FALSE)</f>
        <v>R1013</v>
      </c>
      <c r="R1432" s="11">
        <f t="shared" si="44"/>
        <v>-1.3938662335658127E-2</v>
      </c>
      <c r="S1432" s="11">
        <f t="shared" si="45"/>
        <v>6.8082664528087242E-2</v>
      </c>
    </row>
    <row r="1433" spans="1:19" x14ac:dyDescent="0.25">
      <c r="A1433" s="20" t="str">
        <f>VLOOKUP('Customer Names'!A1433,'Customer Names'!A1433:A3768,1,FALSE)</f>
        <v>Id1432</v>
      </c>
      <c r="B1433" s="20" t="str">
        <f>VLOOKUP(Table6[[#This Row],[NAME]],Table6[NAME],1,FALSE)</f>
        <v>Nicole</v>
      </c>
      <c r="C1433" s="11">
        <f>VLOOKUP(Table4[[#This Row],[BMI]],Table4[BMI],1,FALSE)</f>
        <v>37.1</v>
      </c>
      <c r="D1433" s="11">
        <f>VLOOKUP(Table4[[#This Row],[HBA1C]],Table4[HBA1C],1,FALSE)</f>
        <v>8.8699999999999992</v>
      </c>
      <c r="E1433" s="11" t="str">
        <f>VLOOKUP(Table4[[#This Row],[Any Transplants]],Table4[Any Transplants],1,FALSE)</f>
        <v>No</v>
      </c>
      <c r="F1433" s="11" t="str">
        <f>VLOOKUP(Table4[[#This Row],[Cancer history]],Table4[Cancer history],1,FALSE)</f>
        <v>No</v>
      </c>
      <c r="G1433" s="11" t="str">
        <f>VLOOKUP(Table4[[#This Row],[Smoker2]],Table4[Smoker2],1,FALSE)</f>
        <v>NO</v>
      </c>
      <c r="H1433" s="11" t="str">
        <f>VLOOKUP(Table4[[#This Row],[Heart Issues]],Table4[Heart Issues],1,FALSE)</f>
        <v>yes</v>
      </c>
      <c r="I1433" s="11">
        <f>VLOOKUP(Table4[[#This Row],[Number of Major Surgeries]],Table4[Number of Major Surgeries],1,FALSE)</f>
        <v>0</v>
      </c>
      <c r="J1433" s="11" t="str">
        <f>VLOOKUP('Medical Examinations'!M1433,'Medical Examinations'!M1433:M3767,1,FALSE)</f>
        <v>obesity</v>
      </c>
      <c r="K1433" s="11" t="str">
        <f>VLOOKUP('Medical Examinations'!N1433,'Medical Examinations'!N1433:N3767,1,FALSE)</f>
        <v>diabetes</v>
      </c>
      <c r="L1433" s="11" t="str">
        <f>VLOOKUP(Table3[[#This Row],[date of birth]],Table3[date of birth],1,FALSE)</f>
        <v>4-Jul-1983</v>
      </c>
      <c r="M1433" s="11">
        <f>VLOOKUP(Table3[[#This Row],[age]],Table3[age],1,FALSE)</f>
        <v>39</v>
      </c>
      <c r="N1433" s="65">
        <f>VLOOKUP(Table3[[#This Row],[charges2]],Table3[charges2],1,FALSE)</f>
        <v>11987.68</v>
      </c>
      <c r="O1433" s="11" t="str">
        <f>VLOOKUP(Table3[[#This Row],[HOSPITAL TIER2]],Table3[HOSPITAL TIER2],1,FALSE)</f>
        <v>tier - 3</v>
      </c>
      <c r="P1433" s="11" t="str">
        <f>VLOOKUP(Table3[[#This Row],[city tier2]],Table3[city tier2],1,FALSE)</f>
        <v>tier - 2</v>
      </c>
      <c r="Q1433" s="11" t="str">
        <f>VLOOKUP(Table3[[#This Row],[state id2]],Table3[state id2],1,FALSE)</f>
        <v>R1026</v>
      </c>
      <c r="R1433" s="11">
        <f t="shared" si="44"/>
        <v>-1.4922160266012117E-2</v>
      </c>
      <c r="S1433" s="11">
        <f t="shared" si="45"/>
        <v>6.8658422728395702E-2</v>
      </c>
    </row>
    <row r="1434" spans="1:19" x14ac:dyDescent="0.25">
      <c r="A1434" s="20" t="str">
        <f>VLOOKUP('Customer Names'!A1434,'Customer Names'!A1434:A3769,1,FALSE)</f>
        <v>Id1433</v>
      </c>
      <c r="B1434" s="20" t="str">
        <f>VLOOKUP(Table6[[#This Row],[NAME]],Table6[NAME],1,FALSE)</f>
        <v>Shelby</v>
      </c>
      <c r="C1434" s="11">
        <f>VLOOKUP(Table4[[#This Row],[BMI]],Table4[BMI],1,FALSE)</f>
        <v>16.79</v>
      </c>
      <c r="D1434" s="11">
        <f>VLOOKUP(Table4[[#This Row],[HBA1C]],Table4[HBA1C],1,FALSE)</f>
        <v>11.4</v>
      </c>
      <c r="E1434" s="11" t="str">
        <f>VLOOKUP(Table4[[#This Row],[Any Transplants]],Table4[Any Transplants],1,FALSE)</f>
        <v>No</v>
      </c>
      <c r="F1434" s="11" t="str">
        <f>VLOOKUP(Table4[[#This Row],[Cancer history]],Table4[Cancer history],1,FALSE)</f>
        <v>No</v>
      </c>
      <c r="G1434" s="11" t="str">
        <f>VLOOKUP(Table4[[#This Row],[Smoker2]],Table4[Smoker2],1,FALSE)</f>
        <v>NO</v>
      </c>
      <c r="H1434" s="11" t="str">
        <f>VLOOKUP(Table4[[#This Row],[Heart Issues]],Table4[Heart Issues],1,FALSE)</f>
        <v>No</v>
      </c>
      <c r="I1434" s="11">
        <f>VLOOKUP(Table4[[#This Row],[Number of Major Surgeries]],Table4[Number of Major Surgeries],1,FALSE)</f>
        <v>0</v>
      </c>
      <c r="J1434" s="11" t="str">
        <f>VLOOKUP('Medical Examinations'!M1434,'Medical Examinations'!M1434:M3768,1,FALSE)</f>
        <v>underweight</v>
      </c>
      <c r="K1434" s="11" t="str">
        <f>VLOOKUP('Medical Examinations'!N1434,'Medical Examinations'!N1434:N3768,1,FALSE)</f>
        <v>diabetes</v>
      </c>
      <c r="L1434" s="11" t="str">
        <f>VLOOKUP(Table3[[#This Row],[date of birth]],Table3[date of birth],1,FALSE)</f>
        <v>12-Dec-1993</v>
      </c>
      <c r="M1434" s="11">
        <f>VLOOKUP(Table3[[#This Row],[age]],Table3[age],1,FALSE)</f>
        <v>29</v>
      </c>
      <c r="N1434" s="65">
        <f>VLOOKUP(Table3[[#This Row],[charges2]],Table3[charges2],1,FALSE)</f>
        <v>11994.89</v>
      </c>
      <c r="O1434" s="11" t="str">
        <f>VLOOKUP(Table3[[#This Row],[HOSPITAL TIER2]],Table3[HOSPITAL TIER2],1,FALSE)</f>
        <v>tier - 3</v>
      </c>
      <c r="P1434" s="11" t="str">
        <f>VLOOKUP(Table3[[#This Row],[city tier2]],Table3[city tier2],1,FALSE)</f>
        <v>tier - 2</v>
      </c>
      <c r="Q1434" s="11" t="str">
        <f>VLOOKUP(Table3[[#This Row],[state id2]],Table3[state id2],1,FALSE)</f>
        <v>R1012</v>
      </c>
      <c r="R1434" s="11">
        <f t="shared" si="44"/>
        <v>-1.4363021557393461E-2</v>
      </c>
      <c r="S1434" s="11">
        <f t="shared" si="45"/>
        <v>6.9413859444436288E-2</v>
      </c>
    </row>
    <row r="1435" spans="1:19" x14ac:dyDescent="0.25">
      <c r="A1435" s="20" t="str">
        <f>VLOOKUP('Customer Names'!A1435,'Customer Names'!A1435:A3770,1,FALSE)</f>
        <v>Id1434</v>
      </c>
      <c r="B1435" s="20" t="str">
        <f>VLOOKUP(Table6[[#This Row],[NAME]],Table6[NAME],1,FALSE)</f>
        <v>Allison</v>
      </c>
      <c r="C1435" s="11">
        <f>VLOOKUP(Table4[[#This Row],[BMI]],Table4[BMI],1,FALSE)</f>
        <v>31.635000000000002</v>
      </c>
      <c r="D1435" s="11">
        <f>VLOOKUP(Table4[[#This Row],[HBA1C]],Table4[HBA1C],1,FALSE)</f>
        <v>9.1300000000000008</v>
      </c>
      <c r="E1435" s="11" t="str">
        <f>VLOOKUP(Table4[[#This Row],[Any Transplants]],Table4[Any Transplants],1,FALSE)</f>
        <v>No</v>
      </c>
      <c r="F1435" s="11" t="str">
        <f>VLOOKUP(Table4[[#This Row],[Cancer history]],Table4[Cancer history],1,FALSE)</f>
        <v>No</v>
      </c>
      <c r="G1435" s="11" t="str">
        <f>VLOOKUP(Table4[[#This Row],[Smoker2]],Table4[Smoker2],1,FALSE)</f>
        <v>NO</v>
      </c>
      <c r="H1435" s="11" t="str">
        <f>VLOOKUP(Table4[[#This Row],[Heart Issues]],Table4[Heart Issues],1,FALSE)</f>
        <v>yes</v>
      </c>
      <c r="I1435" s="11">
        <f>VLOOKUP(Table4[[#This Row],[Number of Major Surgeries]],Table4[Number of Major Surgeries],1,FALSE)</f>
        <v>0</v>
      </c>
      <c r="J1435" s="11" t="str">
        <f>VLOOKUP('Medical Examinations'!M1435,'Medical Examinations'!M1435:M3769,1,FALSE)</f>
        <v>obesity</v>
      </c>
      <c r="K1435" s="11" t="str">
        <f>VLOOKUP('Medical Examinations'!N1435,'Medical Examinations'!N1435:N3769,1,FALSE)</f>
        <v>diabetes</v>
      </c>
      <c r="L1435" s="11" t="str">
        <f>VLOOKUP(Table3[[#This Row],[date of birth]],Table3[date of birth],1,FALSE)</f>
        <v>17-Oct-1982</v>
      </c>
      <c r="M1435" s="11">
        <f>VLOOKUP(Table3[[#This Row],[age]],Table3[age],1,FALSE)</f>
        <v>40</v>
      </c>
      <c r="N1435" s="65">
        <f>VLOOKUP(Table3[[#This Row],[charges2]],Table3[charges2],1,FALSE)</f>
        <v>12001.29</v>
      </c>
      <c r="O1435" s="11" t="str">
        <f>VLOOKUP(Table3[[#This Row],[HOSPITAL TIER2]],Table3[HOSPITAL TIER2],1,FALSE)</f>
        <v>tier - 3</v>
      </c>
      <c r="P1435" s="11" t="str">
        <f>VLOOKUP(Table3[[#This Row],[city tier2]],Table3[city tier2],1,FALSE)</f>
        <v>tier - 3</v>
      </c>
      <c r="Q1435" s="11" t="str">
        <f>VLOOKUP(Table3[[#This Row],[state id2]],Table3[state id2],1,FALSE)</f>
        <v>R1021</v>
      </c>
      <c r="R1435" s="11">
        <f t="shared" si="44"/>
        <v>-1.6120690090834638E-2</v>
      </c>
      <c r="S1435" s="11">
        <f t="shared" si="45"/>
        <v>7.3417667546214913E-2</v>
      </c>
    </row>
    <row r="1436" spans="1:19" x14ac:dyDescent="0.25">
      <c r="A1436" s="20" t="str">
        <f>VLOOKUP('Customer Names'!A1436,'Customer Names'!A1436:A3771,1,FALSE)</f>
        <v>Id1435</v>
      </c>
      <c r="B1436" s="20" t="str">
        <f>VLOOKUP(Table6[[#This Row],[NAME]],Table6[NAME],1,FALSE)</f>
        <v>Leticia</v>
      </c>
      <c r="C1436" s="11">
        <f>VLOOKUP(Table4[[#This Row],[BMI]],Table4[BMI],1,FALSE)</f>
        <v>24.19</v>
      </c>
      <c r="D1436" s="11">
        <f>VLOOKUP(Table4[[#This Row],[HBA1C]],Table4[HBA1C],1,FALSE)</f>
        <v>6.22</v>
      </c>
      <c r="E1436" s="11" t="str">
        <f>VLOOKUP(Table4[[#This Row],[Any Transplants]],Table4[Any Transplants],1,FALSE)</f>
        <v>No</v>
      </c>
      <c r="F1436" s="11" t="str">
        <f>VLOOKUP(Table4[[#This Row],[Cancer history]],Table4[Cancer history],1,FALSE)</f>
        <v>Yes</v>
      </c>
      <c r="G1436" s="11" t="str">
        <f>VLOOKUP(Table4[[#This Row],[Smoker2]],Table4[Smoker2],1,FALSE)</f>
        <v>NO</v>
      </c>
      <c r="H1436" s="11" t="str">
        <f>VLOOKUP(Table4[[#This Row],[Heart Issues]],Table4[Heart Issues],1,FALSE)</f>
        <v>yes</v>
      </c>
      <c r="I1436" s="11">
        <f>VLOOKUP(Table4[[#This Row],[Number of Major Surgeries]],Table4[Number of Major Surgeries],1,FALSE)</f>
        <v>1</v>
      </c>
      <c r="J1436" s="11" t="str">
        <f>VLOOKUP('Medical Examinations'!M1436,'Medical Examinations'!M1436:M3770,1,FALSE)</f>
        <v>normal weight</v>
      </c>
      <c r="K1436" s="11" t="str">
        <f>VLOOKUP('Medical Examinations'!N1436,'Medical Examinations'!N1436:N3770,1,FALSE)</f>
        <v>prediabetes</v>
      </c>
      <c r="L1436" s="11" t="str">
        <f>VLOOKUP(Table3[[#This Row],[date of birth]],Table3[date of birth],1,FALSE)</f>
        <v>9-Jun-1965</v>
      </c>
      <c r="M1436" s="11">
        <f>VLOOKUP(Table3[[#This Row],[age]],Table3[age],1,FALSE)</f>
        <v>57</v>
      </c>
      <c r="N1436" s="65">
        <f>VLOOKUP(Table3[[#This Row],[charges2]],Table3[charges2],1,FALSE)</f>
        <v>12029.29</v>
      </c>
      <c r="O1436" s="11" t="str">
        <f>VLOOKUP(Table3[[#This Row],[HOSPITAL TIER2]],Table3[HOSPITAL TIER2],1,FALSE)</f>
        <v>tier - 3</v>
      </c>
      <c r="P1436" s="11" t="str">
        <f>VLOOKUP(Table3[[#This Row],[city tier2]],Table3[city tier2],1,FALSE)</f>
        <v>tier - 2</v>
      </c>
      <c r="Q1436" s="11" t="str">
        <f>VLOOKUP(Table3[[#This Row],[state id2]],Table3[state id2],1,FALSE)</f>
        <v>R1024</v>
      </c>
      <c r="R1436" s="11">
        <f t="shared" si="44"/>
        <v>-1.5911550893730999E-2</v>
      </c>
      <c r="S1436" s="11">
        <f t="shared" si="45"/>
        <v>7.4125783064204337E-2</v>
      </c>
    </row>
    <row r="1437" spans="1:19" x14ac:dyDescent="0.25">
      <c r="A1437" s="20" t="str">
        <f>VLOOKUP('Customer Names'!A1437,'Customer Names'!A1437:A3772,1,FALSE)</f>
        <v>Id1436</v>
      </c>
      <c r="B1437" s="20" t="str">
        <f>VLOOKUP(Table6[[#This Row],[NAME]],Table6[NAME],1,FALSE)</f>
        <v>John S.</v>
      </c>
      <c r="C1437" s="11">
        <f>VLOOKUP(Table4[[#This Row],[BMI]],Table4[BMI],1,FALSE)</f>
        <v>35.29</v>
      </c>
      <c r="D1437" s="11">
        <f>VLOOKUP(Table4[[#This Row],[HBA1C]],Table4[HBA1C],1,FALSE)</f>
        <v>5.9</v>
      </c>
      <c r="E1437" s="11" t="str">
        <f>VLOOKUP(Table4[[#This Row],[Any Transplants]],Table4[Any Transplants],1,FALSE)</f>
        <v>No</v>
      </c>
      <c r="F1437" s="11" t="str">
        <f>VLOOKUP(Table4[[#This Row],[Cancer history]],Table4[Cancer history],1,FALSE)</f>
        <v>Yes</v>
      </c>
      <c r="G1437" s="11" t="str">
        <f>VLOOKUP(Table4[[#This Row],[Smoker2]],Table4[Smoker2],1,FALSE)</f>
        <v>NO</v>
      </c>
      <c r="H1437" s="11" t="str">
        <f>VLOOKUP(Table4[[#This Row],[Heart Issues]],Table4[Heart Issues],1,FALSE)</f>
        <v>No</v>
      </c>
      <c r="I1437" s="11">
        <f>VLOOKUP(Table4[[#This Row],[Number of Major Surgeries]],Table4[Number of Major Surgeries],1,FALSE)</f>
        <v>1</v>
      </c>
      <c r="J1437" s="11" t="str">
        <f>VLOOKUP('Medical Examinations'!M1437,'Medical Examinations'!M1437:M3771,1,FALSE)</f>
        <v>obesity</v>
      </c>
      <c r="K1437" s="11" t="str">
        <f>VLOOKUP('Medical Examinations'!N1437,'Medical Examinations'!N1437:N3771,1,FALSE)</f>
        <v>prediabetes</v>
      </c>
      <c r="L1437" s="11" t="str">
        <f>VLOOKUP(Table3[[#This Row],[date of birth]],Table3[date of birth],1,FALSE)</f>
        <v>29-Oct-1965</v>
      </c>
      <c r="M1437" s="11">
        <f>VLOOKUP(Table3[[#This Row],[age]],Table3[age],1,FALSE)</f>
        <v>57</v>
      </c>
      <c r="N1437" s="65">
        <f>VLOOKUP(Table3[[#This Row],[charges2]],Table3[charges2],1,FALSE)</f>
        <v>12032.33</v>
      </c>
      <c r="O1437" s="11" t="str">
        <f>VLOOKUP(Table3[[#This Row],[HOSPITAL TIER2]],Table3[HOSPITAL TIER2],1,FALSE)</f>
        <v>tier - 3</v>
      </c>
      <c r="P1437" s="11" t="str">
        <f>VLOOKUP(Table3[[#This Row],[city tier2]],Table3[city tier2],1,FALSE)</f>
        <v>tier - 1</v>
      </c>
      <c r="Q1437" s="11" t="str">
        <f>VLOOKUP(Table3[[#This Row],[state id2]],Table3[state id2],1,FALSE)</f>
        <v>R1011</v>
      </c>
      <c r="R1437" s="11">
        <f t="shared" si="44"/>
        <v>-1.5512385681021435E-2</v>
      </c>
      <c r="S1437" s="11">
        <f t="shared" si="45"/>
        <v>7.3987538628365504E-2</v>
      </c>
    </row>
    <row r="1438" spans="1:19" x14ac:dyDescent="0.25">
      <c r="A1438" s="20" t="str">
        <f>VLOOKUP('Customer Names'!A1438,'Customer Names'!A1438:A3773,1,FALSE)</f>
        <v>Id1437</v>
      </c>
      <c r="B1438" s="20" t="str">
        <f>VLOOKUP(Table6[[#This Row],[NAME]],Table6[NAME],1,FALSE)</f>
        <v>April</v>
      </c>
      <c r="C1438" s="11">
        <f>VLOOKUP(Table4[[#This Row],[BMI]],Table4[BMI],1,FALSE)</f>
        <v>35.299999999999997</v>
      </c>
      <c r="D1438" s="11">
        <f>VLOOKUP(Table4[[#This Row],[HBA1C]],Table4[HBA1C],1,FALSE)</f>
        <v>4.45</v>
      </c>
      <c r="E1438" s="11" t="str">
        <f>VLOOKUP(Table4[[#This Row],[Any Transplants]],Table4[Any Transplants],1,FALSE)</f>
        <v>No</v>
      </c>
      <c r="F1438" s="11" t="str">
        <f>VLOOKUP(Table4[[#This Row],[Cancer history]],Table4[Cancer history],1,FALSE)</f>
        <v>No</v>
      </c>
      <c r="G1438" s="11" t="str">
        <f>VLOOKUP(Table4[[#This Row],[Smoker2]],Table4[Smoker2],1,FALSE)</f>
        <v>NO</v>
      </c>
      <c r="H1438" s="11" t="str">
        <f>VLOOKUP(Table4[[#This Row],[Heart Issues]],Table4[Heart Issues],1,FALSE)</f>
        <v>No</v>
      </c>
      <c r="I1438" s="11">
        <f>VLOOKUP(Table4[[#This Row],[Number of Major Surgeries]],Table4[Number of Major Surgeries],1,FALSE)</f>
        <v>0</v>
      </c>
      <c r="J1438" s="11" t="str">
        <f>VLOOKUP('Medical Examinations'!M1438,'Medical Examinations'!M1438:M3772,1,FALSE)</f>
        <v>obesity</v>
      </c>
      <c r="K1438" s="11" t="str">
        <f>VLOOKUP('Medical Examinations'!N1438,'Medical Examinations'!N1438:N3772,1,FALSE)</f>
        <v>normal</v>
      </c>
      <c r="L1438" s="11" t="str">
        <f>VLOOKUP(Table3[[#This Row],[date of birth]],Table3[date of birth],1,FALSE)</f>
        <v>16-Oct-1979</v>
      </c>
      <c r="M1438" s="11">
        <f>VLOOKUP(Table3[[#This Row],[age]],Table3[age],1,FALSE)</f>
        <v>43</v>
      </c>
      <c r="N1438" s="65">
        <f>VLOOKUP(Table3[[#This Row],[charges2]],Table3[charges2],1,FALSE)</f>
        <v>12035.18</v>
      </c>
      <c r="O1438" s="11" t="str">
        <f>VLOOKUP(Table3[[#This Row],[HOSPITAL TIER2]],Table3[HOSPITAL TIER2],1,FALSE)</f>
        <v>tier - 3</v>
      </c>
      <c r="P1438" s="11" t="str">
        <f>VLOOKUP(Table3[[#This Row],[city tier2]],Table3[city tier2],1,FALSE)</f>
        <v>tier - 3</v>
      </c>
      <c r="Q1438" s="11" t="str">
        <f>VLOOKUP(Table3[[#This Row],[state id2]],Table3[state id2],1,FALSE)</f>
        <v>R1021</v>
      </c>
      <c r="R1438" s="11">
        <f t="shared" si="44"/>
        <v>-1.672503987545455E-2</v>
      </c>
      <c r="S1438" s="11">
        <f t="shared" si="45"/>
        <v>7.4028338069350219E-2</v>
      </c>
    </row>
    <row r="1439" spans="1:19" x14ac:dyDescent="0.25">
      <c r="A1439" s="20" t="str">
        <f>VLOOKUP('Customer Names'!A1439,'Customer Names'!A1439:A3774,1,FALSE)</f>
        <v>Id1438</v>
      </c>
      <c r="B1439" s="20" t="str">
        <f>VLOOKUP(Table6[[#This Row],[NAME]],Table6[NAME],1,FALSE)</f>
        <v>Ashley N.</v>
      </c>
      <c r="C1439" s="11">
        <f>VLOOKUP(Table4[[#This Row],[BMI]],Table4[BMI],1,FALSE)</f>
        <v>35.64</v>
      </c>
      <c r="D1439" s="11">
        <f>VLOOKUP(Table4[[#This Row],[HBA1C]],Table4[HBA1C],1,FALSE)</f>
        <v>6.17</v>
      </c>
      <c r="E1439" s="11" t="str">
        <f>VLOOKUP(Table4[[#This Row],[Any Transplants]],Table4[Any Transplants],1,FALSE)</f>
        <v>No</v>
      </c>
      <c r="F1439" s="11" t="str">
        <f>VLOOKUP(Table4[[#This Row],[Cancer history]],Table4[Cancer history],1,FALSE)</f>
        <v>Yes</v>
      </c>
      <c r="G1439" s="11" t="str">
        <f>VLOOKUP(Table4[[#This Row],[Smoker2]],Table4[Smoker2],1,FALSE)</f>
        <v>NO</v>
      </c>
      <c r="H1439" s="11" t="str">
        <f>VLOOKUP(Table4[[#This Row],[Heart Issues]],Table4[Heart Issues],1,FALSE)</f>
        <v>No</v>
      </c>
      <c r="I1439" s="11">
        <f>VLOOKUP(Table4[[#This Row],[Number of Major Surgeries]],Table4[Number of Major Surgeries],1,FALSE)</f>
        <v>1</v>
      </c>
      <c r="J1439" s="11" t="str">
        <f>VLOOKUP('Medical Examinations'!M1439,'Medical Examinations'!M1439:M3773,1,FALSE)</f>
        <v>obesity</v>
      </c>
      <c r="K1439" s="11" t="str">
        <f>VLOOKUP('Medical Examinations'!N1439,'Medical Examinations'!N1439:N3773,1,FALSE)</f>
        <v>prediabetes</v>
      </c>
      <c r="L1439" s="11" t="str">
        <f>VLOOKUP(Table3[[#This Row],[date of birth]],Table3[date of birth],1,FALSE)</f>
        <v>24-Nov-1966</v>
      </c>
      <c r="M1439" s="11">
        <f>VLOOKUP(Table3[[#This Row],[age]],Table3[age],1,FALSE)</f>
        <v>56</v>
      </c>
      <c r="N1439" s="65">
        <f>VLOOKUP(Table3[[#This Row],[charges2]],Table3[charges2],1,FALSE)</f>
        <v>12044.34</v>
      </c>
      <c r="O1439" s="11" t="str">
        <f>VLOOKUP(Table3[[#This Row],[HOSPITAL TIER2]],Table3[HOSPITAL TIER2],1,FALSE)</f>
        <v>tier - 3</v>
      </c>
      <c r="P1439" s="11" t="str">
        <f>VLOOKUP(Table3[[#This Row],[city tier2]],Table3[city tier2],1,FALSE)</f>
        <v>tier - 1</v>
      </c>
      <c r="Q1439" s="11" t="str">
        <f>VLOOKUP(Table3[[#This Row],[state id2]],Table3[state id2],1,FALSE)</f>
        <v>R1012</v>
      </c>
      <c r="R1439" s="11">
        <f t="shared" si="44"/>
        <v>-1.6633471345428783E-2</v>
      </c>
      <c r="S1439" s="11">
        <f t="shared" si="45"/>
        <v>7.3982432874692305E-2</v>
      </c>
    </row>
    <row r="1440" spans="1:19" x14ac:dyDescent="0.25">
      <c r="A1440" s="20" t="str">
        <f>VLOOKUP('Customer Names'!A1440,'Customer Names'!A1440:A3775,1,FALSE)</f>
        <v>Id1439</v>
      </c>
      <c r="B1440" s="20" t="str">
        <f>VLOOKUP(Table6[[#This Row],[NAME]],Table6[NAME],1,FALSE)</f>
        <v>Madeleine</v>
      </c>
      <c r="C1440" s="11">
        <f>VLOOKUP(Table4[[#This Row],[BMI]],Table4[BMI],1,FALSE)</f>
        <v>33.1</v>
      </c>
      <c r="D1440" s="11">
        <f>VLOOKUP(Table4[[#This Row],[HBA1C]],Table4[HBA1C],1,FALSE)</f>
        <v>4.93</v>
      </c>
      <c r="E1440" s="11" t="str">
        <f>VLOOKUP(Table4[[#This Row],[Any Transplants]],Table4[Any Transplants],1,FALSE)</f>
        <v>No</v>
      </c>
      <c r="F1440" s="11" t="str">
        <f>VLOOKUP(Table4[[#This Row],[Cancer history]],Table4[Cancer history],1,FALSE)</f>
        <v>No</v>
      </c>
      <c r="G1440" s="11" t="str">
        <f>VLOOKUP(Table4[[#This Row],[Smoker2]],Table4[Smoker2],1,FALSE)</f>
        <v>NO</v>
      </c>
      <c r="H1440" s="11" t="str">
        <f>VLOOKUP(Table4[[#This Row],[Heart Issues]],Table4[Heart Issues],1,FALSE)</f>
        <v>No</v>
      </c>
      <c r="I1440" s="11">
        <f>VLOOKUP(Table4[[#This Row],[Number of Major Surgeries]],Table4[Number of Major Surgeries],1,FALSE)</f>
        <v>0</v>
      </c>
      <c r="J1440" s="11" t="str">
        <f>VLOOKUP('Medical Examinations'!M1440,'Medical Examinations'!M1440:M3774,1,FALSE)</f>
        <v>obesity</v>
      </c>
      <c r="K1440" s="11" t="str">
        <f>VLOOKUP('Medical Examinations'!N1440,'Medical Examinations'!N1440:N3774,1,FALSE)</f>
        <v>normal</v>
      </c>
      <c r="L1440" s="11" t="str">
        <f>VLOOKUP(Table3[[#This Row],[date of birth]],Table3[date of birth],1,FALSE)</f>
        <v>7-Sep-1986</v>
      </c>
      <c r="M1440" s="11">
        <f>VLOOKUP(Table3[[#This Row],[age]],Table3[age],1,FALSE)</f>
        <v>36</v>
      </c>
      <c r="N1440" s="65">
        <f>VLOOKUP(Table3[[#This Row],[charges2]],Table3[charges2],1,FALSE)</f>
        <v>12048.13</v>
      </c>
      <c r="O1440" s="11" t="str">
        <f>VLOOKUP(Table3[[#This Row],[HOSPITAL TIER2]],Table3[HOSPITAL TIER2],1,FALSE)</f>
        <v>tier - 3</v>
      </c>
      <c r="P1440" s="11" t="str">
        <f>VLOOKUP(Table3[[#This Row],[city tier2]],Table3[city tier2],1,FALSE)</f>
        <v>tier - 2</v>
      </c>
      <c r="Q1440" s="11" t="str">
        <f>VLOOKUP(Table3[[#This Row],[state id2]],Table3[state id2],1,FALSE)</f>
        <v>R1026</v>
      </c>
      <c r="R1440" s="11">
        <f t="shared" si="44"/>
        <v>-1.7807208174933843E-2</v>
      </c>
      <c r="S1440" s="11">
        <f t="shared" si="45"/>
        <v>7.3878332406969824E-2</v>
      </c>
    </row>
    <row r="1441" spans="1:19" x14ac:dyDescent="0.25">
      <c r="A1441" s="20" t="str">
        <f>VLOOKUP('Customer Names'!A1441,'Customer Names'!A1441:A3776,1,FALSE)</f>
        <v>Id1440</v>
      </c>
      <c r="B1441" s="20" t="str">
        <f>VLOOKUP(Table6[[#This Row],[NAME]],Table6[NAME],1,FALSE)</f>
        <v>Nelly S</v>
      </c>
      <c r="C1441" s="11">
        <f>VLOOKUP(Table4[[#This Row],[BMI]],Table4[BMI],1,FALSE)</f>
        <v>26.41</v>
      </c>
      <c r="D1441" s="11">
        <f>VLOOKUP(Table4[[#This Row],[HBA1C]],Table4[HBA1C],1,FALSE)</f>
        <v>7.32</v>
      </c>
      <c r="E1441" s="11" t="str">
        <f>VLOOKUP(Table4[[#This Row],[Any Transplants]],Table4[Any Transplants],1,FALSE)</f>
        <v>No</v>
      </c>
      <c r="F1441" s="11" t="str">
        <f>VLOOKUP(Table4[[#This Row],[Cancer history]],Table4[Cancer history],1,FALSE)</f>
        <v>No</v>
      </c>
      <c r="G1441" s="11" t="str">
        <f>VLOOKUP(Table4[[#This Row],[Smoker2]],Table4[Smoker2],1,FALSE)</f>
        <v>NO</v>
      </c>
      <c r="H1441" s="11" t="str">
        <f>VLOOKUP(Table4[[#This Row],[Heart Issues]],Table4[Heart Issues],1,FALSE)</f>
        <v>yes</v>
      </c>
      <c r="I1441" s="11">
        <f>VLOOKUP(Table4[[#This Row],[Number of Major Surgeries]],Table4[Number of Major Surgeries],1,FALSE)</f>
        <v>1</v>
      </c>
      <c r="J1441" s="11" t="str">
        <f>VLOOKUP('Medical Examinations'!M1441,'Medical Examinations'!M1441:M3775,1,FALSE)</f>
        <v>over weight</v>
      </c>
      <c r="K1441" s="11" t="str">
        <f>VLOOKUP('Medical Examinations'!N1441,'Medical Examinations'!N1441:N3775,1,FALSE)</f>
        <v>diabetes</v>
      </c>
      <c r="L1441" s="11" t="str">
        <f>VLOOKUP(Table3[[#This Row],[date of birth]],Table3[date of birth],1,FALSE)</f>
        <v>2-Sep-1984</v>
      </c>
      <c r="M1441" s="11">
        <f>VLOOKUP(Table3[[#This Row],[age]],Table3[age],1,FALSE)</f>
        <v>38</v>
      </c>
      <c r="N1441" s="65">
        <f>VLOOKUP(Table3[[#This Row],[charges2]],Table3[charges2],1,FALSE)</f>
        <v>12091.34</v>
      </c>
      <c r="O1441" s="11" t="str">
        <f>VLOOKUP(Table3[[#This Row],[HOSPITAL TIER2]],Table3[HOSPITAL TIER2],1,FALSE)</f>
        <v>tier - 3</v>
      </c>
      <c r="P1441" s="11" t="str">
        <f>VLOOKUP(Table3[[#This Row],[city tier2]],Table3[city tier2],1,FALSE)</f>
        <v>tier - 2</v>
      </c>
      <c r="Q1441" s="11" t="str">
        <f>VLOOKUP(Table3[[#This Row],[state id2]],Table3[state id2],1,FALSE)</f>
        <v>R1022</v>
      </c>
      <c r="R1441" s="11">
        <f t="shared" si="44"/>
        <v>-1.7261484972933998E-2</v>
      </c>
      <c r="S1441" s="11">
        <f t="shared" si="45"/>
        <v>7.3556454659931964E-2</v>
      </c>
    </row>
    <row r="1442" spans="1:19" x14ac:dyDescent="0.25">
      <c r="A1442" s="20" t="str">
        <f>VLOOKUP('Customer Names'!A1442,'Customer Names'!A1442:A3777,1,FALSE)</f>
        <v>Id1441</v>
      </c>
      <c r="B1442" s="20" t="str">
        <f>VLOOKUP(Table6[[#This Row],[NAME]],Table6[NAME],1,FALSE)</f>
        <v>Meredith S</v>
      </c>
      <c r="C1442" s="11">
        <f>VLOOKUP(Table4[[#This Row],[BMI]],Table4[BMI],1,FALSE)</f>
        <v>29.9</v>
      </c>
      <c r="D1442" s="11">
        <f>VLOOKUP(Table4[[#This Row],[HBA1C]],Table4[HBA1C],1,FALSE)</f>
        <v>5.27</v>
      </c>
      <c r="E1442" s="11" t="str">
        <f>VLOOKUP(Table4[[#This Row],[Any Transplants]],Table4[Any Transplants],1,FALSE)</f>
        <v>No</v>
      </c>
      <c r="F1442" s="11" t="str">
        <f>VLOOKUP(Table4[[#This Row],[Cancer history]],Table4[Cancer history],1,FALSE)</f>
        <v>Yes</v>
      </c>
      <c r="G1442" s="11" t="str">
        <f>VLOOKUP(Table4[[#This Row],[Smoker2]],Table4[Smoker2],1,FALSE)</f>
        <v>NO</v>
      </c>
      <c r="H1442" s="11" t="str">
        <f>VLOOKUP(Table4[[#This Row],[Heart Issues]],Table4[Heart Issues],1,FALSE)</f>
        <v>No</v>
      </c>
      <c r="I1442" s="11">
        <f>VLOOKUP(Table4[[#This Row],[Number of Major Surgeries]],Table4[Number of Major Surgeries],1,FALSE)</f>
        <v>1</v>
      </c>
      <c r="J1442" s="11" t="str">
        <f>VLOOKUP('Medical Examinations'!M1442,'Medical Examinations'!M1442:M3776,1,FALSE)</f>
        <v>obesity</v>
      </c>
      <c r="K1442" s="11" t="str">
        <f>VLOOKUP('Medical Examinations'!N1442,'Medical Examinations'!N1442:N3776,1,FALSE)</f>
        <v>normal</v>
      </c>
      <c r="L1442" s="11" t="str">
        <f>VLOOKUP(Table3[[#This Row],[date of birth]],Table3[date of birth],1,FALSE)</f>
        <v>21-Jun-1968</v>
      </c>
      <c r="M1442" s="11">
        <f>VLOOKUP(Table3[[#This Row],[age]],Table3[age],1,FALSE)</f>
        <v>54</v>
      </c>
      <c r="N1442" s="65">
        <f>VLOOKUP(Table3[[#This Row],[charges2]],Table3[charges2],1,FALSE)</f>
        <v>12094.48</v>
      </c>
      <c r="O1442" s="11" t="str">
        <f>VLOOKUP(Table3[[#This Row],[HOSPITAL TIER2]],Table3[HOSPITAL TIER2],1,FALSE)</f>
        <v>tier - 3</v>
      </c>
      <c r="P1442" s="11" t="str">
        <f>VLOOKUP(Table3[[#This Row],[city tier2]],Table3[city tier2],1,FALSE)</f>
        <v>tier - 3</v>
      </c>
      <c r="Q1442" s="11" t="str">
        <f>VLOOKUP(Table3[[#This Row],[state id2]],Table3[state id2],1,FALSE)</f>
        <v>R1011</v>
      </c>
      <c r="R1442" s="11">
        <f t="shared" si="44"/>
        <v>-1.7303515012678159E-2</v>
      </c>
      <c r="S1442" s="11">
        <f t="shared" si="45"/>
        <v>7.3966754584357516E-2</v>
      </c>
    </row>
    <row r="1443" spans="1:19" x14ac:dyDescent="0.25">
      <c r="A1443" s="20" t="str">
        <f>VLOOKUP('Customer Names'!A1443,'Customer Names'!A1443:A3778,1,FALSE)</f>
        <v>Id1442</v>
      </c>
      <c r="B1443" s="20" t="str">
        <f>VLOOKUP(Table6[[#This Row],[NAME]],Table6[NAME],1,FALSE)</f>
        <v>Kevin</v>
      </c>
      <c r="C1443" s="11">
        <f>VLOOKUP(Table4[[#This Row],[BMI]],Table4[BMI],1,FALSE)</f>
        <v>25.24</v>
      </c>
      <c r="D1443" s="11">
        <f>VLOOKUP(Table4[[#This Row],[HBA1C]],Table4[HBA1C],1,FALSE)</f>
        <v>5.82</v>
      </c>
      <c r="E1443" s="11" t="str">
        <f>VLOOKUP(Table4[[#This Row],[Any Transplants]],Table4[Any Transplants],1,FALSE)</f>
        <v>No</v>
      </c>
      <c r="F1443" s="11" t="str">
        <f>VLOOKUP(Table4[[#This Row],[Cancer history]],Table4[Cancer history],1,FALSE)</f>
        <v>No</v>
      </c>
      <c r="G1443" s="11" t="str">
        <f>VLOOKUP(Table4[[#This Row],[Smoker2]],Table4[Smoker2],1,FALSE)</f>
        <v>NO</v>
      </c>
      <c r="H1443" s="11" t="str">
        <f>VLOOKUP(Table4[[#This Row],[Heart Issues]],Table4[Heart Issues],1,FALSE)</f>
        <v>No</v>
      </c>
      <c r="I1443" s="11">
        <f>VLOOKUP(Table4[[#This Row],[Number of Major Surgeries]],Table4[Number of Major Surgeries],1,FALSE)</f>
        <v>1</v>
      </c>
      <c r="J1443" s="11" t="str">
        <f>VLOOKUP('Medical Examinations'!M1443,'Medical Examinations'!M1443:M3777,1,FALSE)</f>
        <v>over weight</v>
      </c>
      <c r="K1443" s="11" t="str">
        <f>VLOOKUP('Medical Examinations'!N1443,'Medical Examinations'!N1443:N3777,1,FALSE)</f>
        <v>prediabetes</v>
      </c>
      <c r="L1443" s="11" t="str">
        <f>VLOOKUP(Table3[[#This Row],[date of birth]],Table3[date of birth],1,FALSE)</f>
        <v>9-Dec-1968</v>
      </c>
      <c r="M1443" s="11">
        <f>VLOOKUP(Table3[[#This Row],[age]],Table3[age],1,FALSE)</f>
        <v>54</v>
      </c>
      <c r="N1443" s="65">
        <f>VLOOKUP(Table3[[#This Row],[charges2]],Table3[charges2],1,FALSE)</f>
        <v>12096.65</v>
      </c>
      <c r="O1443" s="11" t="str">
        <f>VLOOKUP(Table3[[#This Row],[HOSPITAL TIER2]],Table3[HOSPITAL TIER2],1,FALSE)</f>
        <v>tier - 3</v>
      </c>
      <c r="P1443" s="11" t="str">
        <f>VLOOKUP(Table3[[#This Row],[city tier2]],Table3[city tier2],1,FALSE)</f>
        <v>tier - 1</v>
      </c>
      <c r="Q1443" s="11" t="str">
        <f>VLOOKUP(Table3[[#This Row],[state id2]],Table3[state id2],1,FALSE)</f>
        <v>R1024</v>
      </c>
      <c r="R1443" s="11">
        <f t="shared" si="44"/>
        <v>-1.76336440657377E-2</v>
      </c>
      <c r="S1443" s="11">
        <f t="shared" si="45"/>
        <v>7.4270214784211905E-2</v>
      </c>
    </row>
    <row r="1444" spans="1:19" x14ac:dyDescent="0.25">
      <c r="A1444" s="20" t="str">
        <f>VLOOKUP('Customer Names'!A1444,'Customer Names'!A1444:A3779,1,FALSE)</f>
        <v>Id1443</v>
      </c>
      <c r="B1444" s="20" t="str">
        <f>VLOOKUP(Table6[[#This Row],[NAME]],Table6[NAME],1,FALSE)</f>
        <v>Lisa</v>
      </c>
      <c r="C1444" s="11">
        <f>VLOOKUP(Table4[[#This Row],[BMI]],Table4[BMI],1,FALSE)</f>
        <v>25.08</v>
      </c>
      <c r="D1444" s="11">
        <f>VLOOKUP(Table4[[#This Row],[HBA1C]],Table4[HBA1C],1,FALSE)</f>
        <v>5.8</v>
      </c>
      <c r="E1444" s="11" t="str">
        <f>VLOOKUP(Table4[[#This Row],[Any Transplants]],Table4[Any Transplants],1,FALSE)</f>
        <v>No</v>
      </c>
      <c r="F1444" s="11" t="str">
        <f>VLOOKUP(Table4[[#This Row],[Cancer history]],Table4[Cancer history],1,FALSE)</f>
        <v>Yes</v>
      </c>
      <c r="G1444" s="11" t="str">
        <f>VLOOKUP(Table4[[#This Row],[Smoker2]],Table4[Smoker2],1,FALSE)</f>
        <v>NO</v>
      </c>
      <c r="H1444" s="11" t="str">
        <f>VLOOKUP(Table4[[#This Row],[Heart Issues]],Table4[Heart Issues],1,FALSE)</f>
        <v>No</v>
      </c>
      <c r="I1444" s="11">
        <f>VLOOKUP(Table4[[#This Row],[Number of Major Surgeries]],Table4[Number of Major Surgeries],1,FALSE)</f>
        <v>1</v>
      </c>
      <c r="J1444" s="11" t="str">
        <f>VLOOKUP('Medical Examinations'!M1444,'Medical Examinations'!M1444:M3778,1,FALSE)</f>
        <v>over weight</v>
      </c>
      <c r="K1444" s="11" t="str">
        <f>VLOOKUP('Medical Examinations'!N1444,'Medical Examinations'!N1444:N3778,1,FALSE)</f>
        <v>prediabetes</v>
      </c>
      <c r="L1444" s="11" t="str">
        <f>VLOOKUP(Table3[[#This Row],[date of birth]],Table3[date of birth],1,FALSE)</f>
        <v>25-Oct-1968</v>
      </c>
      <c r="M1444" s="11">
        <f>VLOOKUP(Table3[[#This Row],[age]],Table3[age],1,FALSE)</f>
        <v>54</v>
      </c>
      <c r="N1444" s="65">
        <f>VLOOKUP(Table3[[#This Row],[charges2]],Table3[charges2],1,FALSE)</f>
        <v>12105.32</v>
      </c>
      <c r="O1444" s="11" t="str">
        <f>VLOOKUP(Table3[[#This Row],[HOSPITAL TIER2]],Table3[HOSPITAL TIER2],1,FALSE)</f>
        <v>tier - 3</v>
      </c>
      <c r="P1444" s="11" t="str">
        <f>VLOOKUP(Table3[[#This Row],[city tier2]],Table3[city tier2],1,FALSE)</f>
        <v>tier - 3</v>
      </c>
      <c r="Q1444" s="11" t="str">
        <f>VLOOKUP(Table3[[#This Row],[state id2]],Table3[state id2],1,FALSE)</f>
        <v>R1011</v>
      </c>
      <c r="R1444" s="11">
        <f t="shared" si="44"/>
        <v>-1.7444536811157135E-2</v>
      </c>
      <c r="S1444" s="11">
        <f t="shared" si="45"/>
        <v>7.433068609087351E-2</v>
      </c>
    </row>
    <row r="1445" spans="1:19" x14ac:dyDescent="0.25">
      <c r="A1445" s="20" t="str">
        <f>VLOOKUP('Customer Names'!A1445,'Customer Names'!A1445:A3780,1,FALSE)</f>
        <v>Id1444</v>
      </c>
      <c r="B1445" s="20" t="str">
        <f>VLOOKUP(Table6[[#This Row],[NAME]],Table6[NAME],1,FALSE)</f>
        <v>Katherine A</v>
      </c>
      <c r="C1445" s="11">
        <f>VLOOKUP(Table4[[#This Row],[BMI]],Table4[BMI],1,FALSE)</f>
        <v>29.164999999999999</v>
      </c>
      <c r="D1445" s="11">
        <f>VLOOKUP(Table4[[#This Row],[HBA1C]],Table4[HBA1C],1,FALSE)</f>
        <v>4.87</v>
      </c>
      <c r="E1445" s="11" t="str">
        <f>VLOOKUP(Table4[[#This Row],[Any Transplants]],Table4[Any Transplants],1,FALSE)</f>
        <v>yes</v>
      </c>
      <c r="F1445" s="11" t="str">
        <f>VLOOKUP(Table4[[#This Row],[Cancer history]],Table4[Cancer history],1,FALSE)</f>
        <v>No</v>
      </c>
      <c r="G1445" s="11" t="str">
        <f>VLOOKUP(Table4[[#This Row],[Smoker2]],Table4[Smoker2],1,FALSE)</f>
        <v>NO</v>
      </c>
      <c r="H1445" s="11" t="str">
        <f>VLOOKUP(Table4[[#This Row],[Heart Issues]],Table4[Heart Issues],1,FALSE)</f>
        <v>No</v>
      </c>
      <c r="I1445" s="11">
        <f>VLOOKUP(Table4[[#This Row],[Number of Major Surgeries]],Table4[Number of Major Surgeries],1,FALSE)</f>
        <v>1</v>
      </c>
      <c r="J1445" s="11" t="str">
        <f>VLOOKUP('Medical Examinations'!M1445,'Medical Examinations'!M1445:M3779,1,FALSE)</f>
        <v>over weight</v>
      </c>
      <c r="K1445" s="11" t="str">
        <f>VLOOKUP('Medical Examinations'!N1445,'Medical Examinations'!N1445:N3779,1,FALSE)</f>
        <v>normal</v>
      </c>
      <c r="L1445" s="11" t="str">
        <f>VLOOKUP(Table3[[#This Row],[date of birth]],Table3[date of birth],1,FALSE)</f>
        <v>20-Jul-1963</v>
      </c>
      <c r="M1445" s="11">
        <f>VLOOKUP(Table3[[#This Row],[age]],Table3[age],1,FALSE)</f>
        <v>59</v>
      </c>
      <c r="N1445" s="65">
        <f>VLOOKUP(Table3[[#This Row],[charges2]],Table3[charges2],1,FALSE)</f>
        <v>12124.99</v>
      </c>
      <c r="O1445" s="11" t="str">
        <f>VLOOKUP(Table3[[#This Row],[HOSPITAL TIER2]],Table3[HOSPITAL TIER2],1,FALSE)</f>
        <v>tier - 3</v>
      </c>
      <c r="P1445" s="11" t="str">
        <f>VLOOKUP(Table3[[#This Row],[city tier2]],Table3[city tier2],1,FALSE)</f>
        <v>tier - 1</v>
      </c>
      <c r="Q1445" s="11" t="str">
        <f>VLOOKUP(Table3[[#This Row],[state id2]],Table3[state id2],1,FALSE)</f>
        <v>R1012</v>
      </c>
      <c r="R1445" s="11">
        <f t="shared" si="44"/>
        <v>-1.7237134419402896E-2</v>
      </c>
      <c r="S1445" s="11">
        <f t="shared" si="45"/>
        <v>7.440009102545754E-2</v>
      </c>
    </row>
    <row r="1446" spans="1:19" x14ac:dyDescent="0.25">
      <c r="A1446" s="20" t="str">
        <f>VLOOKUP('Customer Names'!A1446,'Customer Names'!A1446:A3781,1,FALSE)</f>
        <v>Id1445</v>
      </c>
      <c r="B1446" s="20" t="str">
        <f>VLOOKUP(Table6[[#This Row],[NAME]],Table6[NAME],1,FALSE)</f>
        <v>Steve</v>
      </c>
      <c r="C1446" s="11">
        <f>VLOOKUP(Table4[[#This Row],[BMI]],Table4[BMI],1,FALSE)</f>
        <v>15.05</v>
      </c>
      <c r="D1446" s="11">
        <f>VLOOKUP(Table4[[#This Row],[HBA1C]],Table4[HBA1C],1,FALSE)</f>
        <v>8.1199999999999992</v>
      </c>
      <c r="E1446" s="11" t="str">
        <f>VLOOKUP(Table4[[#This Row],[Any Transplants]],Table4[Any Transplants],1,FALSE)</f>
        <v>No</v>
      </c>
      <c r="F1446" s="11" t="str">
        <f>VLOOKUP(Table4[[#This Row],[Cancer history]],Table4[Cancer history],1,FALSE)</f>
        <v>No</v>
      </c>
      <c r="G1446" s="11" t="str">
        <f>VLOOKUP(Table4[[#This Row],[Smoker2]],Table4[Smoker2],1,FALSE)</f>
        <v>NO</v>
      </c>
      <c r="H1446" s="11" t="str">
        <f>VLOOKUP(Table4[[#This Row],[Heart Issues]],Table4[Heart Issues],1,FALSE)</f>
        <v>No</v>
      </c>
      <c r="I1446" s="11">
        <f>VLOOKUP(Table4[[#This Row],[Number of Major Surgeries]],Table4[Number of Major Surgeries],1,FALSE)</f>
        <v>0</v>
      </c>
      <c r="J1446" s="11" t="str">
        <f>VLOOKUP('Medical Examinations'!M1446,'Medical Examinations'!M1446:M3780,1,FALSE)</f>
        <v>underweight</v>
      </c>
      <c r="K1446" s="11" t="str">
        <f>VLOOKUP('Medical Examinations'!N1446,'Medical Examinations'!N1446:N3780,1,FALSE)</f>
        <v>diabetes</v>
      </c>
      <c r="L1446" s="11" t="str">
        <f>VLOOKUP(Table3[[#This Row],[date of birth]],Table3[date of birth],1,FALSE)</f>
        <v>4-Jun-1963</v>
      </c>
      <c r="M1446" s="11">
        <f>VLOOKUP(Table3[[#This Row],[age]],Table3[age],1,FALSE)</f>
        <v>60</v>
      </c>
      <c r="N1446" s="65">
        <f>VLOOKUP(Table3[[#This Row],[charges2]],Table3[charges2],1,FALSE)</f>
        <v>12129.61</v>
      </c>
      <c r="O1446" s="11" t="str">
        <f>VLOOKUP(Table3[[#This Row],[HOSPITAL TIER2]],Table3[HOSPITAL TIER2],1,FALSE)</f>
        <v>tier - 3</v>
      </c>
      <c r="P1446" s="11" t="str">
        <f>VLOOKUP(Table3[[#This Row],[city tier2]],Table3[city tier2],1,FALSE)</f>
        <v>tier - 1</v>
      </c>
      <c r="Q1446" s="11" t="str">
        <f>VLOOKUP(Table3[[#This Row],[state id2]],Table3[state id2],1,FALSE)</f>
        <v>R1012</v>
      </c>
      <c r="R1446" s="11">
        <f t="shared" si="44"/>
        <v>-1.7614805751723375E-2</v>
      </c>
      <c r="S1446" s="11">
        <f t="shared" si="45"/>
        <v>7.5144646167921048E-2</v>
      </c>
    </row>
    <row r="1447" spans="1:19" x14ac:dyDescent="0.25">
      <c r="A1447" s="20" t="str">
        <f>VLOOKUP('Customer Names'!A1447,'Customer Names'!A1447:A3782,1,FALSE)</f>
        <v>Id1446</v>
      </c>
      <c r="B1447" s="20" t="str">
        <f>VLOOKUP(Table6[[#This Row],[NAME]],Table6[NAME],1,FALSE)</f>
        <v>Kate L.</v>
      </c>
      <c r="C1447" s="11">
        <f>VLOOKUP(Table4[[#This Row],[BMI]],Table4[BMI],1,FALSE)</f>
        <v>19.95</v>
      </c>
      <c r="D1447" s="11">
        <f>VLOOKUP(Table4[[#This Row],[HBA1C]],Table4[HBA1C],1,FALSE)</f>
        <v>4.3600000000000003</v>
      </c>
      <c r="E1447" s="11" t="str">
        <f>VLOOKUP(Table4[[#This Row],[Any Transplants]],Table4[Any Transplants],1,FALSE)</f>
        <v>No</v>
      </c>
      <c r="F1447" s="11" t="str">
        <f>VLOOKUP(Table4[[#This Row],[Cancer history]],Table4[Cancer history],1,FALSE)</f>
        <v>No</v>
      </c>
      <c r="G1447" s="11" t="str">
        <f>VLOOKUP(Table4[[#This Row],[Smoker2]],Table4[Smoker2],1,FALSE)</f>
        <v>NO</v>
      </c>
      <c r="H1447" s="11" t="str">
        <f>VLOOKUP(Table4[[#This Row],[Heart Issues]],Table4[Heart Issues],1,FALSE)</f>
        <v>No</v>
      </c>
      <c r="I1447" s="11">
        <f>VLOOKUP(Table4[[#This Row],[Number of Major Surgeries]],Table4[Number of Major Surgeries],1,FALSE)</f>
        <v>2</v>
      </c>
      <c r="J1447" s="11" t="str">
        <f>VLOOKUP('Medical Examinations'!M1447,'Medical Examinations'!M1447:M3781,1,FALSE)</f>
        <v>normal weight</v>
      </c>
      <c r="K1447" s="11" t="str">
        <f>VLOOKUP('Medical Examinations'!N1447,'Medical Examinations'!N1447:N3781,1,FALSE)</f>
        <v>normal</v>
      </c>
      <c r="L1447" s="11" t="str">
        <f>VLOOKUP(Table3[[#This Row],[date of birth]],Table3[date of birth],1,FALSE)</f>
        <v>6-Nov-1991</v>
      </c>
      <c r="M1447" s="11">
        <f>VLOOKUP(Table3[[#This Row],[age]],Table3[age],1,FALSE)</f>
        <v>31</v>
      </c>
      <c r="N1447" s="65">
        <f>VLOOKUP(Table3[[#This Row],[charges2]],Table3[charges2],1,FALSE)</f>
        <v>12130.8</v>
      </c>
      <c r="O1447" s="11" t="str">
        <f>VLOOKUP(Table3[[#This Row],[HOSPITAL TIER2]],Table3[HOSPITAL TIER2],1,FALSE)</f>
        <v>tier - 3</v>
      </c>
      <c r="P1447" s="11" t="str">
        <f>VLOOKUP(Table3[[#This Row],[city tier2]],Table3[city tier2],1,FALSE)</f>
        <v>tier - 3</v>
      </c>
      <c r="Q1447" s="11" t="str">
        <f>VLOOKUP(Table3[[#This Row],[state id2]],Table3[state id2],1,FALSE)</f>
        <v>R1026</v>
      </c>
      <c r="R1447" s="11">
        <f t="shared" si="44"/>
        <v>-1.5505054003890807E-2</v>
      </c>
      <c r="S1447" s="11">
        <f t="shared" si="45"/>
        <v>7.3709244944480209E-2</v>
      </c>
    </row>
    <row r="1448" spans="1:19" x14ac:dyDescent="0.25">
      <c r="A1448" s="20" t="str">
        <f>VLOOKUP('Customer Names'!A1448,'Customer Names'!A1448:A3783,1,FALSE)</f>
        <v>Id1447</v>
      </c>
      <c r="B1448" s="20" t="str">
        <f>VLOOKUP(Table6[[#This Row],[NAME]],Table6[NAME],1,FALSE)</f>
        <v>Beth</v>
      </c>
      <c r="C1448" s="11">
        <f>VLOOKUP(Table4[[#This Row],[BMI]],Table4[BMI],1,FALSE)</f>
        <v>16.66</v>
      </c>
      <c r="D1448" s="11">
        <f>VLOOKUP(Table4[[#This Row],[HBA1C]],Table4[HBA1C],1,FALSE)</f>
        <v>9.16</v>
      </c>
      <c r="E1448" s="11" t="str">
        <f>VLOOKUP(Table4[[#This Row],[Any Transplants]],Table4[Any Transplants],1,FALSE)</f>
        <v>No</v>
      </c>
      <c r="F1448" s="11" t="str">
        <f>VLOOKUP(Table4[[#This Row],[Cancer history]],Table4[Cancer history],1,FALSE)</f>
        <v>No</v>
      </c>
      <c r="G1448" s="11" t="str">
        <f>VLOOKUP(Table4[[#This Row],[Smoker2]],Table4[Smoker2],1,FALSE)</f>
        <v>NO</v>
      </c>
      <c r="H1448" s="11" t="str">
        <f>VLOOKUP(Table4[[#This Row],[Heart Issues]],Table4[Heart Issues],1,FALSE)</f>
        <v>No</v>
      </c>
      <c r="I1448" s="11">
        <f>VLOOKUP(Table4[[#This Row],[Number of Major Surgeries]],Table4[Number of Major Surgeries],1,FALSE)</f>
        <v>0</v>
      </c>
      <c r="J1448" s="11" t="str">
        <f>VLOOKUP('Medical Examinations'!M1448,'Medical Examinations'!M1448:M3782,1,FALSE)</f>
        <v>underweight</v>
      </c>
      <c r="K1448" s="11" t="str">
        <f>VLOOKUP('Medical Examinations'!N1448,'Medical Examinations'!N1448:N3782,1,FALSE)</f>
        <v>diabetes</v>
      </c>
      <c r="L1448" s="11" t="str">
        <f>VLOOKUP(Table3[[#This Row],[date of birth]],Table3[date of birth],1,FALSE)</f>
        <v>16-Sep-1974</v>
      </c>
      <c r="M1448" s="11">
        <f>VLOOKUP(Table3[[#This Row],[age]],Table3[age],1,FALSE)</f>
        <v>48</v>
      </c>
      <c r="N1448" s="65">
        <f>VLOOKUP(Table3[[#This Row],[charges2]],Table3[charges2],1,FALSE)</f>
        <v>12137.6</v>
      </c>
      <c r="O1448" s="11" t="str">
        <f>VLOOKUP(Table3[[#This Row],[HOSPITAL TIER2]],Table3[HOSPITAL TIER2],1,FALSE)</f>
        <v>tier - 3</v>
      </c>
      <c r="P1448" s="11" t="str">
        <f>VLOOKUP(Table3[[#This Row],[city tier2]],Table3[city tier2],1,FALSE)</f>
        <v>tier - 3</v>
      </c>
      <c r="Q1448" s="11" t="str">
        <f>VLOOKUP(Table3[[#This Row],[state id2]],Table3[state id2],1,FALSE)</f>
        <v>R1012</v>
      </c>
      <c r="R1448" s="11">
        <f t="shared" si="44"/>
        <v>-1.6562440784513181E-2</v>
      </c>
      <c r="S1448" s="11">
        <f t="shared" si="45"/>
        <v>7.2885207115857192E-2</v>
      </c>
    </row>
    <row r="1449" spans="1:19" x14ac:dyDescent="0.25">
      <c r="A1449" s="20" t="str">
        <f>VLOOKUP('Customer Names'!A1449,'Customer Names'!A1449:A3784,1,FALSE)</f>
        <v>Id1448</v>
      </c>
      <c r="B1449" s="20" t="str">
        <f>VLOOKUP(Table6[[#This Row],[NAME]],Table6[NAME],1,FALSE)</f>
        <v>Katharine</v>
      </c>
      <c r="C1449" s="11">
        <f>VLOOKUP(Table4[[#This Row],[BMI]],Table4[BMI],1,FALSE)</f>
        <v>16.62</v>
      </c>
      <c r="D1449" s="11">
        <f>VLOOKUP(Table4[[#This Row],[HBA1C]],Table4[HBA1C],1,FALSE)</f>
        <v>9.14</v>
      </c>
      <c r="E1449" s="11" t="str">
        <f>VLOOKUP(Table4[[#This Row],[Any Transplants]],Table4[Any Transplants],1,FALSE)</f>
        <v>No</v>
      </c>
      <c r="F1449" s="11" t="str">
        <f>VLOOKUP(Table4[[#This Row],[Cancer history]],Table4[Cancer history],1,FALSE)</f>
        <v>No</v>
      </c>
      <c r="G1449" s="11" t="str">
        <f>VLOOKUP(Table4[[#This Row],[Smoker2]],Table4[Smoker2],1,FALSE)</f>
        <v>NO</v>
      </c>
      <c r="H1449" s="11" t="str">
        <f>VLOOKUP(Table4[[#This Row],[Heart Issues]],Table4[Heart Issues],1,FALSE)</f>
        <v>No</v>
      </c>
      <c r="I1449" s="11">
        <f>VLOOKUP(Table4[[#This Row],[Number of Major Surgeries]],Table4[Number of Major Surgeries],1,FALSE)</f>
        <v>0</v>
      </c>
      <c r="J1449" s="11" t="str">
        <f>VLOOKUP('Medical Examinations'!M1449,'Medical Examinations'!M1449:M3783,1,FALSE)</f>
        <v>underweight</v>
      </c>
      <c r="K1449" s="11" t="str">
        <f>VLOOKUP('Medical Examinations'!N1449,'Medical Examinations'!N1449:N3783,1,FALSE)</f>
        <v>diabetes</v>
      </c>
      <c r="L1449" s="11" t="str">
        <f>VLOOKUP(Table3[[#This Row],[date of birth]],Table3[date of birth],1,FALSE)</f>
        <v>4-Nov-1962</v>
      </c>
      <c r="M1449" s="11">
        <f>VLOOKUP(Table3[[#This Row],[age]],Table3[age],1,FALSE)</f>
        <v>60</v>
      </c>
      <c r="N1449" s="65">
        <f>VLOOKUP(Table3[[#This Row],[charges2]],Table3[charges2],1,FALSE)</f>
        <v>12142.58</v>
      </c>
      <c r="O1449" s="11" t="str">
        <f>VLOOKUP(Table3[[#This Row],[HOSPITAL TIER2]],Table3[HOSPITAL TIER2],1,FALSE)</f>
        <v>tier - 3</v>
      </c>
      <c r="P1449" s="11" t="str">
        <f>VLOOKUP(Table3[[#This Row],[city tier2]],Table3[city tier2],1,FALSE)</f>
        <v>tier - 2</v>
      </c>
      <c r="Q1449" s="11" t="str">
        <f>VLOOKUP(Table3[[#This Row],[state id2]],Table3[state id2],1,FALSE)</f>
        <v>R1013</v>
      </c>
      <c r="R1449" s="11">
        <f t="shared" si="44"/>
        <v>-1.6120466081019118E-2</v>
      </c>
      <c r="S1449" s="11">
        <f t="shared" si="45"/>
        <v>7.2446487810909857E-2</v>
      </c>
    </row>
    <row r="1450" spans="1:19" x14ac:dyDescent="0.25">
      <c r="A1450" s="20" t="str">
        <f>VLOOKUP('Customer Names'!A1450,'Customer Names'!A1450:A3785,1,FALSE)</f>
        <v>Id1449</v>
      </c>
      <c r="B1450" s="20" t="str">
        <f>VLOOKUP(Table6[[#This Row],[NAME]],Table6[NAME],1,FALSE)</f>
        <v>Heather L</v>
      </c>
      <c r="C1450" s="11">
        <f>VLOOKUP(Table4[[#This Row],[BMI]],Table4[BMI],1,FALSE)</f>
        <v>15.36</v>
      </c>
      <c r="D1450" s="11">
        <f>VLOOKUP(Table4[[#This Row],[HBA1C]],Table4[HBA1C],1,FALSE)</f>
        <v>5.49</v>
      </c>
      <c r="E1450" s="11" t="str">
        <f>VLOOKUP(Table4[[#This Row],[Any Transplants]],Table4[Any Transplants],1,FALSE)</f>
        <v>No</v>
      </c>
      <c r="F1450" s="11" t="str">
        <f>VLOOKUP(Table4[[#This Row],[Cancer history]],Table4[Cancer history],1,FALSE)</f>
        <v>No</v>
      </c>
      <c r="G1450" s="11" t="str">
        <f>VLOOKUP(Table4[[#This Row],[Smoker2]],Table4[Smoker2],1,FALSE)</f>
        <v>NO</v>
      </c>
      <c r="H1450" s="11" t="str">
        <f>VLOOKUP(Table4[[#This Row],[Heart Issues]],Table4[Heart Issues],1,FALSE)</f>
        <v>yes</v>
      </c>
      <c r="I1450" s="11">
        <f>VLOOKUP(Table4[[#This Row],[Number of Major Surgeries]],Table4[Number of Major Surgeries],1,FALSE)</f>
        <v>2</v>
      </c>
      <c r="J1450" s="11" t="str">
        <f>VLOOKUP('Medical Examinations'!M1450,'Medical Examinations'!M1450:M3784,1,FALSE)</f>
        <v>underweight</v>
      </c>
      <c r="K1450" s="11" t="str">
        <f>VLOOKUP('Medical Examinations'!N1450,'Medical Examinations'!N1450:N3784,1,FALSE)</f>
        <v>normal</v>
      </c>
      <c r="L1450" s="11" t="str">
        <f>VLOOKUP(Table3[[#This Row],[date of birth]],Table3[date of birth],1,FALSE)</f>
        <v>15-Sep-1962</v>
      </c>
      <c r="M1450" s="11">
        <f>VLOOKUP(Table3[[#This Row],[age]],Table3[age],1,FALSE)</f>
        <v>60</v>
      </c>
      <c r="N1450" s="65">
        <f>VLOOKUP(Table3[[#This Row],[charges2]],Table3[charges2],1,FALSE)</f>
        <v>12146.97</v>
      </c>
      <c r="O1450" s="11" t="str">
        <f>VLOOKUP(Table3[[#This Row],[HOSPITAL TIER2]],Table3[HOSPITAL TIER2],1,FALSE)</f>
        <v>tier - 3</v>
      </c>
      <c r="P1450" s="11" t="str">
        <f>VLOOKUP(Table3[[#This Row],[city tier2]],Table3[city tier2],1,FALSE)</f>
        <v>tier - 3</v>
      </c>
      <c r="Q1450" s="11" t="str">
        <f>VLOOKUP(Table3[[#This Row],[state id2]],Table3[state id2],1,FALSE)</f>
        <v>R1011</v>
      </c>
      <c r="R1450" s="11">
        <f t="shared" si="44"/>
        <v>-1.4269713135936325E-2</v>
      </c>
      <c r="S1450" s="11">
        <f t="shared" si="45"/>
        <v>7.0340460884600567E-2</v>
      </c>
    </row>
    <row r="1451" spans="1:19" x14ac:dyDescent="0.25">
      <c r="A1451" s="20" t="str">
        <f>VLOOKUP('Customer Names'!A1451,'Customer Names'!A1451:A3786,1,FALSE)</f>
        <v>Id1450</v>
      </c>
      <c r="B1451" s="20" t="str">
        <f>VLOOKUP(Table6[[#This Row],[NAME]],Table6[NAME],1,FALSE)</f>
        <v>Desiree</v>
      </c>
      <c r="C1451" s="11">
        <f>VLOOKUP(Table4[[#This Row],[BMI]],Table4[BMI],1,FALSE)</f>
        <v>27.74</v>
      </c>
      <c r="D1451" s="11">
        <f>VLOOKUP(Table4[[#This Row],[HBA1C]],Table4[HBA1C],1,FALSE)</f>
        <v>5.96</v>
      </c>
      <c r="E1451" s="11" t="str">
        <f>VLOOKUP(Table4[[#This Row],[Any Transplants]],Table4[Any Transplants],1,FALSE)</f>
        <v>No</v>
      </c>
      <c r="F1451" s="11" t="str">
        <f>VLOOKUP(Table4[[#This Row],[Cancer history]],Table4[Cancer history],1,FALSE)</f>
        <v>No</v>
      </c>
      <c r="G1451" s="11" t="str">
        <f>VLOOKUP(Table4[[#This Row],[Smoker2]],Table4[Smoker2],1,FALSE)</f>
        <v>NO</v>
      </c>
      <c r="H1451" s="11" t="str">
        <f>VLOOKUP(Table4[[#This Row],[Heart Issues]],Table4[Heart Issues],1,FALSE)</f>
        <v>yes</v>
      </c>
      <c r="I1451" s="11">
        <f>VLOOKUP(Table4[[#This Row],[Number of Major Surgeries]],Table4[Number of Major Surgeries],1,FALSE)</f>
        <v>0</v>
      </c>
      <c r="J1451" s="11" t="str">
        <f>VLOOKUP('Medical Examinations'!M1451,'Medical Examinations'!M1451:M3785,1,FALSE)</f>
        <v>over weight</v>
      </c>
      <c r="K1451" s="11" t="str">
        <f>VLOOKUP('Medical Examinations'!N1451,'Medical Examinations'!N1451:N3785,1,FALSE)</f>
        <v>prediabetes</v>
      </c>
      <c r="L1451" s="11" t="str">
        <f>VLOOKUP(Table3[[#This Row],[date of birth]],Table3[date of birth],1,FALSE)</f>
        <v>5-Oct-1987</v>
      </c>
      <c r="M1451" s="11">
        <f>VLOOKUP(Table3[[#This Row],[age]],Table3[age],1,FALSE)</f>
        <v>35</v>
      </c>
      <c r="N1451" s="65">
        <f>VLOOKUP(Table3[[#This Row],[charges2]],Table3[charges2],1,FALSE)</f>
        <v>12148.2</v>
      </c>
      <c r="O1451" s="11" t="str">
        <f>VLOOKUP(Table3[[#This Row],[HOSPITAL TIER2]],Table3[HOSPITAL TIER2],1,FALSE)</f>
        <v>tier - 3</v>
      </c>
      <c r="P1451" s="11" t="str">
        <f>VLOOKUP(Table3[[#This Row],[city tier2]],Table3[city tier2],1,FALSE)</f>
        <v>tier - 3</v>
      </c>
      <c r="Q1451" s="11" t="str">
        <f>VLOOKUP(Table3[[#This Row],[state id2]],Table3[state id2],1,FALSE)</f>
        <v>R1012</v>
      </c>
      <c r="R1451" s="11">
        <f t="shared" si="44"/>
        <v>-1.2182656684094033E-2</v>
      </c>
      <c r="S1451" s="11">
        <f t="shared" si="45"/>
        <v>7.0688211505310128E-2</v>
      </c>
    </row>
    <row r="1452" spans="1:19" x14ac:dyDescent="0.25">
      <c r="A1452" s="20" t="str">
        <f>VLOOKUP('Customer Names'!A1452,'Customer Names'!A1452:A3787,1,FALSE)</f>
        <v>Id1451</v>
      </c>
      <c r="B1452" s="20" t="str">
        <f>VLOOKUP(Table6[[#This Row],[NAME]],Table6[NAME],1,FALSE)</f>
        <v>Peter B.</v>
      </c>
      <c r="C1452" s="11">
        <f>VLOOKUP(Table4[[#This Row],[BMI]],Table4[BMI],1,FALSE)</f>
        <v>22.44</v>
      </c>
      <c r="D1452" s="11">
        <f>VLOOKUP(Table4[[#This Row],[HBA1C]],Table4[HBA1C],1,FALSE)</f>
        <v>4.62</v>
      </c>
      <c r="E1452" s="11" t="str">
        <f>VLOOKUP(Table4[[#This Row],[Any Transplants]],Table4[Any Transplants],1,FALSE)</f>
        <v>No</v>
      </c>
      <c r="F1452" s="11" t="str">
        <f>VLOOKUP(Table4[[#This Row],[Cancer history]],Table4[Cancer history],1,FALSE)</f>
        <v>No</v>
      </c>
      <c r="G1452" s="11" t="str">
        <f>VLOOKUP(Table4[[#This Row],[Smoker2]],Table4[Smoker2],1,FALSE)</f>
        <v>NO</v>
      </c>
      <c r="H1452" s="11" t="str">
        <f>VLOOKUP(Table4[[#This Row],[Heart Issues]],Table4[Heart Issues],1,FALSE)</f>
        <v>yes</v>
      </c>
      <c r="I1452" s="11">
        <f>VLOOKUP(Table4[[#This Row],[Number of Major Surgeries]],Table4[Number of Major Surgeries],1,FALSE)</f>
        <v>0</v>
      </c>
      <c r="J1452" s="11" t="str">
        <f>VLOOKUP('Medical Examinations'!M1452,'Medical Examinations'!M1452:M3786,1,FALSE)</f>
        <v>normal weight</v>
      </c>
      <c r="K1452" s="11" t="str">
        <f>VLOOKUP('Medical Examinations'!N1452,'Medical Examinations'!N1452:N3786,1,FALSE)</f>
        <v>normal</v>
      </c>
      <c r="L1452" s="11" t="str">
        <f>VLOOKUP(Table3[[#This Row],[date of birth]],Table3[date of birth],1,FALSE)</f>
        <v>29-Aug-1991</v>
      </c>
      <c r="M1452" s="11">
        <f>VLOOKUP(Table3[[#This Row],[age]],Table3[age],1,FALSE)</f>
        <v>31</v>
      </c>
      <c r="N1452" s="65">
        <f>VLOOKUP(Table3[[#This Row],[charges2]],Table3[charges2],1,FALSE)</f>
        <v>12198.64</v>
      </c>
      <c r="O1452" s="11" t="str">
        <f>VLOOKUP(Table3[[#This Row],[HOSPITAL TIER2]],Table3[HOSPITAL TIER2],1,FALSE)</f>
        <v>tier - 3</v>
      </c>
      <c r="P1452" s="11" t="str">
        <f>VLOOKUP(Table3[[#This Row],[city tier2]],Table3[city tier2],1,FALSE)</f>
        <v>tier - 3</v>
      </c>
      <c r="Q1452" s="11" t="str">
        <f>VLOOKUP(Table3[[#This Row],[state id2]],Table3[state id2],1,FALSE)</f>
        <v>R1026</v>
      </c>
      <c r="R1452" s="11">
        <f t="shared" si="44"/>
        <v>-1.2114820961876764E-2</v>
      </c>
      <c r="S1452" s="11">
        <f t="shared" si="45"/>
        <v>7.0729093139835358E-2</v>
      </c>
    </row>
    <row r="1453" spans="1:19" x14ac:dyDescent="0.25">
      <c r="A1453" s="20" t="str">
        <f>VLOOKUP('Customer Names'!A1453,'Customer Names'!A1453:A3788,1,FALSE)</f>
        <v>Id1452</v>
      </c>
      <c r="B1453" s="20" t="str">
        <f>VLOOKUP(Table6[[#This Row],[NAME]],Table6[NAME],1,FALSE)</f>
        <v>Adam</v>
      </c>
      <c r="C1453" s="11">
        <f>VLOOKUP(Table4[[#This Row],[BMI]],Table4[BMI],1,FALSE)</f>
        <v>37.049999999999997</v>
      </c>
      <c r="D1453" s="11">
        <f>VLOOKUP(Table4[[#This Row],[HBA1C]],Table4[HBA1C],1,FALSE)</f>
        <v>9.9600000000000009</v>
      </c>
      <c r="E1453" s="11" t="str">
        <f>VLOOKUP(Table4[[#This Row],[Any Transplants]],Table4[Any Transplants],1,FALSE)</f>
        <v>No</v>
      </c>
      <c r="F1453" s="11" t="str">
        <f>VLOOKUP(Table4[[#This Row],[Cancer history]],Table4[Cancer history],1,FALSE)</f>
        <v>No</v>
      </c>
      <c r="G1453" s="11" t="str">
        <f>VLOOKUP(Table4[[#This Row],[Smoker2]],Table4[Smoker2],1,FALSE)</f>
        <v>NO</v>
      </c>
      <c r="H1453" s="11" t="str">
        <f>VLOOKUP(Table4[[#This Row],[Heart Issues]],Table4[Heart Issues],1,FALSE)</f>
        <v>yes</v>
      </c>
      <c r="I1453" s="11">
        <f>VLOOKUP(Table4[[#This Row],[Number of Major Surgeries]],Table4[Number of Major Surgeries],1,FALSE)</f>
        <v>0</v>
      </c>
      <c r="J1453" s="11" t="str">
        <f>VLOOKUP('Medical Examinations'!M1453,'Medical Examinations'!M1453:M3787,1,FALSE)</f>
        <v>obesity</v>
      </c>
      <c r="K1453" s="11" t="str">
        <f>VLOOKUP('Medical Examinations'!N1453,'Medical Examinations'!N1453:N3787,1,FALSE)</f>
        <v>diabetes</v>
      </c>
      <c r="L1453" s="11" t="str">
        <f>VLOOKUP(Table3[[#This Row],[date of birth]],Table3[date of birth],1,FALSE)</f>
        <v>14-Aug-1977</v>
      </c>
      <c r="M1453" s="11">
        <f>VLOOKUP(Table3[[#This Row],[age]],Table3[age],1,FALSE)</f>
        <v>45</v>
      </c>
      <c r="N1453" s="65">
        <f>VLOOKUP(Table3[[#This Row],[charges2]],Table3[charges2],1,FALSE)</f>
        <v>12218.7</v>
      </c>
      <c r="O1453" s="11" t="str">
        <f>VLOOKUP(Table3[[#This Row],[HOSPITAL TIER2]],Table3[HOSPITAL TIER2],1,FALSE)</f>
        <v>tier - 3</v>
      </c>
      <c r="P1453" s="11" t="str">
        <f>VLOOKUP(Table3[[#This Row],[city tier2]],Table3[city tier2],1,FALSE)</f>
        <v>tier - 1</v>
      </c>
      <c r="Q1453" s="11" t="str">
        <f>VLOOKUP(Table3[[#This Row],[state id2]],Table3[state id2],1,FALSE)</f>
        <v>R1012</v>
      </c>
      <c r="R1453" s="11">
        <f t="shared" si="44"/>
        <v>-1.2807501668160861E-2</v>
      </c>
      <c r="S1453" s="11">
        <f t="shared" si="45"/>
        <v>7.0043170720501979E-2</v>
      </c>
    </row>
    <row r="1454" spans="1:19" x14ac:dyDescent="0.25">
      <c r="A1454" s="20" t="str">
        <f>VLOOKUP('Customer Names'!A1454,'Customer Names'!A1454:A3789,1,FALSE)</f>
        <v>Id1453</v>
      </c>
      <c r="B1454" s="20" t="str">
        <f>VLOOKUP(Table6[[#This Row],[NAME]],Table6[NAME],1,FALSE)</f>
        <v>Jeremy J</v>
      </c>
      <c r="C1454" s="11">
        <f>VLOOKUP(Table4[[#This Row],[BMI]],Table4[BMI],1,FALSE)</f>
        <v>22.95</v>
      </c>
      <c r="D1454" s="11">
        <f>VLOOKUP(Table4[[#This Row],[HBA1C]],Table4[HBA1C],1,FALSE)</f>
        <v>10.53</v>
      </c>
      <c r="E1454" s="11" t="str">
        <f>VLOOKUP(Table4[[#This Row],[Any Transplants]],Table4[Any Transplants],1,FALSE)</f>
        <v>No</v>
      </c>
      <c r="F1454" s="11" t="str">
        <f>VLOOKUP(Table4[[#This Row],[Cancer history]],Table4[Cancer history],1,FALSE)</f>
        <v>No</v>
      </c>
      <c r="G1454" s="11" t="str">
        <f>VLOOKUP(Table4[[#This Row],[Smoker2]],Table4[Smoker2],1,FALSE)</f>
        <v>NO</v>
      </c>
      <c r="H1454" s="11" t="str">
        <f>VLOOKUP(Table4[[#This Row],[Heart Issues]],Table4[Heart Issues],1,FALSE)</f>
        <v>No</v>
      </c>
      <c r="I1454" s="11">
        <f>VLOOKUP(Table4[[#This Row],[Number of Major Surgeries]],Table4[Number of Major Surgeries],1,FALSE)</f>
        <v>2</v>
      </c>
      <c r="J1454" s="11" t="str">
        <f>VLOOKUP('Medical Examinations'!M1454,'Medical Examinations'!M1454:M3788,1,FALSE)</f>
        <v>normal weight</v>
      </c>
      <c r="K1454" s="11" t="str">
        <f>VLOOKUP('Medical Examinations'!N1454,'Medical Examinations'!N1454:N3788,1,FALSE)</f>
        <v>diabetes</v>
      </c>
      <c r="L1454" s="11" t="str">
        <f>VLOOKUP(Table3[[#This Row],[date of birth]],Table3[date of birth],1,FALSE)</f>
        <v>20-Jul-1964</v>
      </c>
      <c r="M1454" s="11">
        <f>VLOOKUP(Table3[[#This Row],[age]],Table3[age],1,FALSE)</f>
        <v>58</v>
      </c>
      <c r="N1454" s="65">
        <f>VLOOKUP(Table3[[#This Row],[charges2]],Table3[charges2],1,FALSE)</f>
        <v>12222.9</v>
      </c>
      <c r="O1454" s="11" t="str">
        <f>VLOOKUP(Table3[[#This Row],[HOSPITAL TIER2]],Table3[HOSPITAL TIER2],1,FALSE)</f>
        <v>tier - 3</v>
      </c>
      <c r="P1454" s="11" t="str">
        <f>VLOOKUP(Table3[[#This Row],[city tier2]],Table3[city tier2],1,FALSE)</f>
        <v>tier - 2</v>
      </c>
      <c r="Q1454" s="11" t="str">
        <f>VLOOKUP(Table3[[#This Row],[state id2]],Table3[state id2],1,FALSE)</f>
        <v>R1012</v>
      </c>
      <c r="R1454" s="11">
        <f t="shared" si="44"/>
        <v>-1.2929462097545688E-2</v>
      </c>
      <c r="S1454" s="11">
        <f t="shared" si="45"/>
        <v>7.0057658336559414E-2</v>
      </c>
    </row>
    <row r="1455" spans="1:19" x14ac:dyDescent="0.25">
      <c r="A1455" s="20" t="str">
        <f>VLOOKUP('Customer Names'!A1455,'Customer Names'!A1455:A3790,1,FALSE)</f>
        <v>Id1454</v>
      </c>
      <c r="B1455" s="20" t="str">
        <f>VLOOKUP(Table6[[#This Row],[NAME]],Table6[NAME],1,FALSE)</f>
        <v>Adam C</v>
      </c>
      <c r="C1455" s="11">
        <f>VLOOKUP(Table4[[#This Row],[BMI]],Table4[BMI],1,FALSE)</f>
        <v>34.200000000000003</v>
      </c>
      <c r="D1455" s="11">
        <f>VLOOKUP(Table4[[#This Row],[HBA1C]],Table4[HBA1C],1,FALSE)</f>
        <v>6.69</v>
      </c>
      <c r="E1455" s="11" t="str">
        <f>VLOOKUP(Table4[[#This Row],[Any Transplants]],Table4[Any Transplants],1,FALSE)</f>
        <v>No</v>
      </c>
      <c r="F1455" s="11" t="str">
        <f>VLOOKUP(Table4[[#This Row],[Cancer history]],Table4[Cancer history],1,FALSE)</f>
        <v>No</v>
      </c>
      <c r="G1455" s="11" t="str">
        <f>VLOOKUP(Table4[[#This Row],[Smoker2]],Table4[Smoker2],1,FALSE)</f>
        <v>NO</v>
      </c>
      <c r="H1455" s="11" t="str">
        <f>VLOOKUP(Table4[[#This Row],[Heart Issues]],Table4[Heart Issues],1,FALSE)</f>
        <v>yes</v>
      </c>
      <c r="I1455" s="11">
        <f>VLOOKUP(Table4[[#This Row],[Number of Major Surgeries]],Table4[Number of Major Surgeries],1,FALSE)</f>
        <v>0</v>
      </c>
      <c r="J1455" s="11" t="str">
        <f>VLOOKUP('Medical Examinations'!M1455,'Medical Examinations'!M1455:M3789,1,FALSE)</f>
        <v>obesity</v>
      </c>
      <c r="K1455" s="11" t="str">
        <f>VLOOKUP('Medical Examinations'!N1455,'Medical Examinations'!N1455:N3789,1,FALSE)</f>
        <v>diabetes</v>
      </c>
      <c r="L1455" s="11" t="str">
        <f>VLOOKUP(Table3[[#This Row],[date of birth]],Table3[date of birth],1,FALSE)</f>
        <v>2-Jul-1964</v>
      </c>
      <c r="M1455" s="11">
        <f>VLOOKUP(Table3[[#This Row],[age]],Table3[age],1,FALSE)</f>
        <v>58</v>
      </c>
      <c r="N1455" s="65">
        <f>VLOOKUP(Table3[[#This Row],[charges2]],Table3[charges2],1,FALSE)</f>
        <v>12224.35</v>
      </c>
      <c r="O1455" s="11" t="str">
        <f>VLOOKUP(Table3[[#This Row],[HOSPITAL TIER2]],Table3[HOSPITAL TIER2],1,FALSE)</f>
        <v>tier - 3</v>
      </c>
      <c r="P1455" s="11" t="str">
        <f>VLOOKUP(Table3[[#This Row],[city tier2]],Table3[city tier2],1,FALSE)</f>
        <v>tier - 1</v>
      </c>
      <c r="Q1455" s="11" t="str">
        <f>VLOOKUP(Table3[[#This Row],[state id2]],Table3[state id2],1,FALSE)</f>
        <v>R1012</v>
      </c>
      <c r="R1455" s="11">
        <f t="shared" si="44"/>
        <v>-1.2288408552431714E-2</v>
      </c>
      <c r="S1455" s="11">
        <f t="shared" si="45"/>
        <v>6.7456918608717373E-2</v>
      </c>
    </row>
    <row r="1456" spans="1:19" x14ac:dyDescent="0.25">
      <c r="A1456" s="20" t="str">
        <f>VLOOKUP('Customer Names'!A1456,'Customer Names'!A1456:A3791,1,FALSE)</f>
        <v>Id1455</v>
      </c>
      <c r="B1456" s="20" t="str">
        <f>VLOOKUP(Table6[[#This Row],[NAME]],Table6[NAME],1,FALSE)</f>
        <v>Jon</v>
      </c>
      <c r="C1456" s="11">
        <f>VLOOKUP(Table4[[#This Row],[BMI]],Table4[BMI],1,FALSE)</f>
        <v>30.59</v>
      </c>
      <c r="D1456" s="11">
        <f>VLOOKUP(Table4[[#This Row],[HBA1C]],Table4[HBA1C],1,FALSE)</f>
        <v>9.5500000000000007</v>
      </c>
      <c r="E1456" s="11" t="str">
        <f>VLOOKUP(Table4[[#This Row],[Any Transplants]],Table4[Any Transplants],1,FALSE)</f>
        <v>No</v>
      </c>
      <c r="F1456" s="11" t="str">
        <f>VLOOKUP(Table4[[#This Row],[Cancer history]],Table4[Cancer history],1,FALSE)</f>
        <v>No</v>
      </c>
      <c r="G1456" s="11" t="str">
        <f>VLOOKUP(Table4[[#This Row],[Smoker2]],Table4[Smoker2],1,FALSE)</f>
        <v>NO</v>
      </c>
      <c r="H1456" s="11" t="str">
        <f>VLOOKUP(Table4[[#This Row],[Heart Issues]],Table4[Heart Issues],1,FALSE)</f>
        <v>yes</v>
      </c>
      <c r="I1456" s="11">
        <f>VLOOKUP(Table4[[#This Row],[Number of Major Surgeries]],Table4[Number of Major Surgeries],1,FALSE)</f>
        <v>0</v>
      </c>
      <c r="J1456" s="11" t="str">
        <f>VLOOKUP('Medical Examinations'!M1456,'Medical Examinations'!M1456:M3790,1,FALSE)</f>
        <v>obesity</v>
      </c>
      <c r="K1456" s="11" t="str">
        <f>VLOOKUP('Medical Examinations'!N1456,'Medical Examinations'!N1456:N3790,1,FALSE)</f>
        <v>diabetes</v>
      </c>
      <c r="L1456" s="11" t="str">
        <f>VLOOKUP(Table3[[#This Row],[date of birth]],Table3[date of birth],1,FALSE)</f>
        <v>24-Jun-1964</v>
      </c>
      <c r="M1456" s="11">
        <f>VLOOKUP(Table3[[#This Row],[age]],Table3[age],1,FALSE)</f>
        <v>58</v>
      </c>
      <c r="N1456" s="65">
        <f>VLOOKUP(Table3[[#This Row],[charges2]],Table3[charges2],1,FALSE)</f>
        <v>12231.61</v>
      </c>
      <c r="O1456" s="11" t="str">
        <f>VLOOKUP(Table3[[#This Row],[HOSPITAL TIER2]],Table3[HOSPITAL TIER2],1,FALSE)</f>
        <v>tier - 3</v>
      </c>
      <c r="P1456" s="11" t="str">
        <f>VLOOKUP(Table3[[#This Row],[city tier2]],Table3[city tier2],1,FALSE)</f>
        <v>tier - 3</v>
      </c>
      <c r="Q1456" s="11" t="str">
        <f>VLOOKUP(Table3[[#This Row],[state id2]],Table3[state id2],1,FALSE)</f>
        <v>R1012</v>
      </c>
      <c r="R1456" s="11">
        <f t="shared" si="44"/>
        <v>-1.3443182002896471E-2</v>
      </c>
      <c r="S1456" s="11">
        <f t="shared" si="45"/>
        <v>6.7006878555313662E-2</v>
      </c>
    </row>
    <row r="1457" spans="1:19" x14ac:dyDescent="0.25">
      <c r="A1457" s="20" t="str">
        <f>VLOOKUP('Customer Names'!A1457,'Customer Names'!A1457:A3792,1,FALSE)</f>
        <v>Id1456</v>
      </c>
      <c r="B1457" s="20" t="str">
        <f>VLOOKUP(Table6[[#This Row],[NAME]],Table6[NAME],1,FALSE)</f>
        <v>Steven J</v>
      </c>
      <c r="C1457" s="11">
        <f>VLOOKUP(Table4[[#This Row],[BMI]],Table4[BMI],1,FALSE)</f>
        <v>25.51</v>
      </c>
      <c r="D1457" s="11">
        <f>VLOOKUP(Table4[[#This Row],[HBA1C]],Table4[HBA1C],1,FALSE)</f>
        <v>6.05</v>
      </c>
      <c r="E1457" s="11" t="str">
        <f>VLOOKUP(Table4[[#This Row],[Any Transplants]],Table4[Any Transplants],1,FALSE)</f>
        <v>No</v>
      </c>
      <c r="F1457" s="11" t="str">
        <f>VLOOKUP(Table4[[#This Row],[Cancer history]],Table4[Cancer history],1,FALSE)</f>
        <v>No</v>
      </c>
      <c r="G1457" s="11" t="str">
        <f>VLOOKUP(Table4[[#This Row],[Smoker2]],Table4[Smoker2],1,FALSE)</f>
        <v>NO</v>
      </c>
      <c r="H1457" s="11" t="str">
        <f>VLOOKUP(Table4[[#This Row],[Heart Issues]],Table4[Heart Issues],1,FALSE)</f>
        <v>No</v>
      </c>
      <c r="I1457" s="11">
        <f>VLOOKUP(Table4[[#This Row],[Number of Major Surgeries]],Table4[Number of Major Surgeries],1,FALSE)</f>
        <v>0</v>
      </c>
      <c r="J1457" s="11" t="str">
        <f>VLOOKUP('Medical Examinations'!M1457,'Medical Examinations'!M1457:M3791,1,FALSE)</f>
        <v>over weight</v>
      </c>
      <c r="K1457" s="11" t="str">
        <f>VLOOKUP('Medical Examinations'!N1457,'Medical Examinations'!N1457:N3791,1,FALSE)</f>
        <v>prediabetes</v>
      </c>
      <c r="L1457" s="11" t="str">
        <f>VLOOKUP(Table3[[#This Row],[date of birth]],Table3[date of birth],1,FALSE)</f>
        <v>19-Jul-1963</v>
      </c>
      <c r="M1457" s="11">
        <f>VLOOKUP(Table3[[#This Row],[age]],Table3[age],1,FALSE)</f>
        <v>59</v>
      </c>
      <c r="N1457" s="65">
        <f>VLOOKUP(Table3[[#This Row],[charges2]],Table3[charges2],1,FALSE)</f>
        <v>12233.83</v>
      </c>
      <c r="O1457" s="11" t="str">
        <f>VLOOKUP(Table3[[#This Row],[HOSPITAL TIER2]],Table3[HOSPITAL TIER2],1,FALSE)</f>
        <v>tier - 3</v>
      </c>
      <c r="P1457" s="11" t="str">
        <f>VLOOKUP(Table3[[#This Row],[city tier2]],Table3[city tier2],1,FALSE)</f>
        <v>tier - 1</v>
      </c>
      <c r="Q1457" s="11" t="str">
        <f>VLOOKUP(Table3[[#This Row],[state id2]],Table3[state id2],1,FALSE)</f>
        <v>R1011</v>
      </c>
      <c r="R1457" s="11">
        <f t="shared" si="44"/>
        <v>-1.4020471617318208E-2</v>
      </c>
      <c r="S1457" s="11">
        <f t="shared" si="45"/>
        <v>6.4900678739656617E-2</v>
      </c>
    </row>
    <row r="1458" spans="1:19" x14ac:dyDescent="0.25">
      <c r="A1458" s="20" t="str">
        <f>VLOOKUP('Customer Names'!A1458,'Customer Names'!A1458:A3793,1,FALSE)</f>
        <v>Id1457</v>
      </c>
      <c r="B1458" s="20" t="str">
        <f>VLOOKUP(Table6[[#This Row],[NAME]],Table6[NAME],1,FALSE)</f>
        <v>Jessica P.</v>
      </c>
      <c r="C1458" s="11">
        <f>VLOOKUP(Table4[[#This Row],[BMI]],Table4[BMI],1,FALSE)</f>
        <v>29.04</v>
      </c>
      <c r="D1458" s="11">
        <f>VLOOKUP(Table4[[#This Row],[HBA1C]],Table4[HBA1C],1,FALSE)</f>
        <v>10.56</v>
      </c>
      <c r="E1458" s="11" t="str">
        <f>VLOOKUP(Table4[[#This Row],[Any Transplants]],Table4[Any Transplants],1,FALSE)</f>
        <v>No</v>
      </c>
      <c r="F1458" s="11" t="str">
        <f>VLOOKUP(Table4[[#This Row],[Cancer history]],Table4[Cancer history],1,FALSE)</f>
        <v>No</v>
      </c>
      <c r="G1458" s="11" t="str">
        <f>VLOOKUP(Table4[[#This Row],[Smoker2]],Table4[Smoker2],1,FALSE)</f>
        <v>NO</v>
      </c>
      <c r="H1458" s="11" t="str">
        <f>VLOOKUP(Table4[[#This Row],[Heart Issues]],Table4[Heart Issues],1,FALSE)</f>
        <v>yes</v>
      </c>
      <c r="I1458" s="11">
        <f>VLOOKUP(Table4[[#This Row],[Number of Major Surgeries]],Table4[Number of Major Surgeries],1,FALSE)</f>
        <v>1</v>
      </c>
      <c r="J1458" s="11" t="str">
        <f>VLOOKUP('Medical Examinations'!M1458,'Medical Examinations'!M1458:M3792,1,FALSE)</f>
        <v>over weight</v>
      </c>
      <c r="K1458" s="11" t="str">
        <f>VLOOKUP('Medical Examinations'!N1458,'Medical Examinations'!N1458:N3792,1,FALSE)</f>
        <v>diabetes</v>
      </c>
      <c r="L1458" s="11" t="str">
        <f>VLOOKUP(Table3[[#This Row],[date of birth]],Table3[date of birth],1,FALSE)</f>
        <v>15-Oct-1964</v>
      </c>
      <c r="M1458" s="11">
        <f>VLOOKUP(Table3[[#This Row],[age]],Table3[age],1,FALSE)</f>
        <v>58</v>
      </c>
      <c r="N1458" s="65">
        <f>VLOOKUP(Table3[[#This Row],[charges2]],Table3[charges2],1,FALSE)</f>
        <v>12235.84</v>
      </c>
      <c r="O1458" s="11" t="str">
        <f>VLOOKUP(Table3[[#This Row],[HOSPITAL TIER2]],Table3[HOSPITAL TIER2],1,FALSE)</f>
        <v>tier - 3</v>
      </c>
      <c r="P1458" s="11" t="str">
        <f>VLOOKUP(Table3[[#This Row],[city tier2]],Table3[city tier2],1,FALSE)</f>
        <v>tier - 3</v>
      </c>
      <c r="Q1458" s="11" t="str">
        <f>VLOOKUP(Table3[[#This Row],[state id2]],Table3[state id2],1,FALSE)</f>
        <v>R1012</v>
      </c>
      <c r="R1458" s="11">
        <f t="shared" si="44"/>
        <v>-1.3769078073306304E-2</v>
      </c>
      <c r="S1458" s="11">
        <f t="shared" si="45"/>
        <v>6.4837150081954814E-2</v>
      </c>
    </row>
    <row r="1459" spans="1:19" x14ac:dyDescent="0.25">
      <c r="A1459" s="20" t="str">
        <f>VLOOKUP('Customer Names'!A1459,'Customer Names'!A1459:A3794,1,FALSE)</f>
        <v>Id1458</v>
      </c>
      <c r="B1459" s="20" t="str">
        <f>VLOOKUP(Table6[[#This Row],[NAME]],Table6[NAME],1,FALSE)</f>
        <v>Ashley</v>
      </c>
      <c r="C1459" s="11">
        <f>VLOOKUP(Table4[[#This Row],[BMI]],Table4[BMI],1,FALSE)</f>
        <v>22.135000000000002</v>
      </c>
      <c r="D1459" s="11">
        <f>VLOOKUP(Table4[[#This Row],[HBA1C]],Table4[HBA1C],1,FALSE)</f>
        <v>10.81</v>
      </c>
      <c r="E1459" s="11" t="str">
        <f>VLOOKUP(Table4[[#This Row],[Any Transplants]],Table4[Any Transplants],1,FALSE)</f>
        <v>No</v>
      </c>
      <c r="F1459" s="11" t="str">
        <f>VLOOKUP(Table4[[#This Row],[Cancer history]],Table4[Cancer history],1,FALSE)</f>
        <v>No</v>
      </c>
      <c r="G1459" s="11" t="str">
        <f>VLOOKUP(Table4[[#This Row],[Smoker2]],Table4[Smoker2],1,FALSE)</f>
        <v>NO</v>
      </c>
      <c r="H1459" s="11" t="str">
        <f>VLOOKUP(Table4[[#This Row],[Heart Issues]],Table4[Heart Issues],1,FALSE)</f>
        <v>yes</v>
      </c>
      <c r="I1459" s="11">
        <f>VLOOKUP(Table4[[#This Row],[Number of Major Surgeries]],Table4[Number of Major Surgeries],1,FALSE)</f>
        <v>1</v>
      </c>
      <c r="J1459" s="11" t="str">
        <f>VLOOKUP('Medical Examinations'!M1459,'Medical Examinations'!M1459:M3793,1,FALSE)</f>
        <v>normal weight</v>
      </c>
      <c r="K1459" s="11" t="str">
        <f>VLOOKUP('Medical Examinations'!N1459,'Medical Examinations'!N1459:N3793,1,FALSE)</f>
        <v>diabetes</v>
      </c>
      <c r="L1459" s="11" t="str">
        <f>VLOOKUP(Table3[[#This Row],[date of birth]],Table3[date of birth],1,FALSE)</f>
        <v>29-Jul-1966</v>
      </c>
      <c r="M1459" s="11">
        <f>VLOOKUP(Table3[[#This Row],[age]],Table3[age],1,FALSE)</f>
        <v>56</v>
      </c>
      <c r="N1459" s="65">
        <f>VLOOKUP(Table3[[#This Row],[charges2]],Table3[charges2],1,FALSE)</f>
        <v>12237.73</v>
      </c>
      <c r="O1459" s="11" t="str">
        <f>VLOOKUP(Table3[[#This Row],[HOSPITAL TIER2]],Table3[HOSPITAL TIER2],1,FALSE)</f>
        <v>tier - 3</v>
      </c>
      <c r="P1459" s="11" t="str">
        <f>VLOOKUP(Table3[[#This Row],[city tier2]],Table3[city tier2],1,FALSE)</f>
        <v>tier - 3</v>
      </c>
      <c r="Q1459" s="11" t="str">
        <f>VLOOKUP(Table3[[#This Row],[state id2]],Table3[state id2],1,FALSE)</f>
        <v>R1012</v>
      </c>
      <c r="R1459" s="11">
        <f t="shared" si="44"/>
        <v>-1.4099331721469779E-2</v>
      </c>
      <c r="S1459" s="11">
        <f t="shared" si="45"/>
        <v>6.2159004266828306E-2</v>
      </c>
    </row>
    <row r="1460" spans="1:19" x14ac:dyDescent="0.25">
      <c r="A1460" s="20" t="str">
        <f>VLOOKUP('Customer Names'!A1460,'Customer Names'!A1460:A3795,1,FALSE)</f>
        <v>Id1459</v>
      </c>
      <c r="B1460" s="20" t="str">
        <f>VLOOKUP(Table6[[#This Row],[NAME]],Table6[NAME],1,FALSE)</f>
        <v>Arturo H.</v>
      </c>
      <c r="C1460" s="11">
        <f>VLOOKUP(Table4[[#This Row],[BMI]],Table4[BMI],1,FALSE)</f>
        <v>21.375</v>
      </c>
      <c r="D1460" s="11">
        <f>VLOOKUP(Table4[[#This Row],[HBA1C]],Table4[HBA1C],1,FALSE)</f>
        <v>4.32</v>
      </c>
      <c r="E1460" s="11" t="str">
        <f>VLOOKUP(Table4[[#This Row],[Any Transplants]],Table4[Any Transplants],1,FALSE)</f>
        <v>No</v>
      </c>
      <c r="F1460" s="11" t="str">
        <f>VLOOKUP(Table4[[#This Row],[Cancer history]],Table4[Cancer history],1,FALSE)</f>
        <v>No</v>
      </c>
      <c r="G1460" s="11" t="str">
        <f>VLOOKUP(Table4[[#This Row],[Smoker2]],Table4[Smoker2],1,FALSE)</f>
        <v>NO</v>
      </c>
      <c r="H1460" s="11" t="str">
        <f>VLOOKUP(Table4[[#This Row],[Heart Issues]],Table4[Heart Issues],1,FALSE)</f>
        <v>No</v>
      </c>
      <c r="I1460" s="11">
        <f>VLOOKUP(Table4[[#This Row],[Number of Major Surgeries]],Table4[Number of Major Surgeries],1,FALSE)</f>
        <v>0</v>
      </c>
      <c r="J1460" s="11" t="str">
        <f>VLOOKUP('Medical Examinations'!M1460,'Medical Examinations'!M1460:M3794,1,FALSE)</f>
        <v>normal weight</v>
      </c>
      <c r="K1460" s="11" t="str">
        <f>VLOOKUP('Medical Examinations'!N1460,'Medical Examinations'!N1460:N3794,1,FALSE)</f>
        <v>normal</v>
      </c>
      <c r="L1460" s="11" t="str">
        <f>VLOOKUP(Table3[[#This Row],[date of birth]],Table3[date of birth],1,FALSE)</f>
        <v>17-Jul-1963</v>
      </c>
      <c r="M1460" s="11">
        <f>VLOOKUP(Table3[[#This Row],[age]],Table3[age],1,FALSE)</f>
        <v>59</v>
      </c>
      <c r="N1460" s="65">
        <f>VLOOKUP(Table3[[#This Row],[charges2]],Table3[charges2],1,FALSE)</f>
        <v>12244.53</v>
      </c>
      <c r="O1460" s="11" t="str">
        <f>VLOOKUP(Table3[[#This Row],[HOSPITAL TIER2]],Table3[HOSPITAL TIER2],1,FALSE)</f>
        <v>tier - 3</v>
      </c>
      <c r="P1460" s="11" t="str">
        <f>VLOOKUP(Table3[[#This Row],[city tier2]],Table3[city tier2],1,FALSE)</f>
        <v>tier - 1</v>
      </c>
      <c r="Q1460" s="11" t="str">
        <f>VLOOKUP(Table3[[#This Row],[state id2]],Table3[state id2],1,FALSE)</f>
        <v>R1013</v>
      </c>
      <c r="R1460" s="11">
        <f t="shared" si="44"/>
        <v>-1.3434336776625744E-2</v>
      </c>
      <c r="S1460" s="11">
        <f t="shared" si="45"/>
        <v>5.9753932180771928E-2</v>
      </c>
    </row>
    <row r="1461" spans="1:19" x14ac:dyDescent="0.25">
      <c r="A1461" s="20" t="str">
        <f>VLOOKUP('Customer Names'!A1461,'Customer Names'!A1461:A3796,1,FALSE)</f>
        <v>Id1460</v>
      </c>
      <c r="B1461" s="20" t="str">
        <f>VLOOKUP(Table6[[#This Row],[NAME]],Table6[NAME],1,FALSE)</f>
        <v>Ketil</v>
      </c>
      <c r="C1461" s="11">
        <f>VLOOKUP(Table4[[#This Row],[BMI]],Table4[BMI],1,FALSE)</f>
        <v>29.19</v>
      </c>
      <c r="D1461" s="11">
        <f>VLOOKUP(Table4[[#This Row],[HBA1C]],Table4[HBA1C],1,FALSE)</f>
        <v>4.37</v>
      </c>
      <c r="E1461" s="11" t="str">
        <f>VLOOKUP(Table4[[#This Row],[Any Transplants]],Table4[Any Transplants],1,FALSE)</f>
        <v>No</v>
      </c>
      <c r="F1461" s="11" t="str">
        <f>VLOOKUP(Table4[[#This Row],[Cancer history]],Table4[Cancer history],1,FALSE)</f>
        <v>No</v>
      </c>
      <c r="G1461" s="11" t="str">
        <f>VLOOKUP(Table4[[#This Row],[Smoker2]],Table4[Smoker2],1,FALSE)</f>
        <v>NO</v>
      </c>
      <c r="H1461" s="11" t="str">
        <f>VLOOKUP(Table4[[#This Row],[Heart Issues]],Table4[Heart Issues],1,FALSE)</f>
        <v>No</v>
      </c>
      <c r="I1461" s="11">
        <f>VLOOKUP(Table4[[#This Row],[Number of Major Surgeries]],Table4[Number of Major Surgeries],1,FALSE)</f>
        <v>0</v>
      </c>
      <c r="J1461" s="11" t="str">
        <f>VLOOKUP('Medical Examinations'!M1461,'Medical Examinations'!M1461:M3795,1,FALSE)</f>
        <v>over weight</v>
      </c>
      <c r="K1461" s="11" t="str">
        <f>VLOOKUP('Medical Examinations'!N1461,'Medical Examinations'!N1461:N3795,1,FALSE)</f>
        <v>normal</v>
      </c>
      <c r="L1461" s="11" t="str">
        <f>VLOOKUP(Table3[[#This Row],[date of birth]],Table3[date of birth],1,FALSE)</f>
        <v>23-Jun-1974</v>
      </c>
      <c r="M1461" s="11">
        <f>VLOOKUP(Table3[[#This Row],[age]],Table3[age],1,FALSE)</f>
        <v>48</v>
      </c>
      <c r="N1461" s="65">
        <f>VLOOKUP(Table3[[#This Row],[charges2]],Table3[charges2],1,FALSE)</f>
        <v>12245.17</v>
      </c>
      <c r="O1461" s="11" t="str">
        <f>VLOOKUP(Table3[[#This Row],[HOSPITAL TIER2]],Table3[HOSPITAL TIER2],1,FALSE)</f>
        <v>tier - 3</v>
      </c>
      <c r="P1461" s="11" t="str">
        <f>VLOOKUP(Table3[[#This Row],[city tier2]],Table3[city tier2],1,FALSE)</f>
        <v>tier - 1</v>
      </c>
      <c r="Q1461" s="11" t="str">
        <f>VLOOKUP(Table3[[#This Row],[state id2]],Table3[state id2],1,FALSE)</f>
        <v>R1012</v>
      </c>
      <c r="R1461" s="11">
        <f t="shared" si="44"/>
        <v>-1.2471499237655212E-2</v>
      </c>
      <c r="S1461" s="11">
        <f t="shared" si="45"/>
        <v>6.0881296744806815E-2</v>
      </c>
    </row>
    <row r="1462" spans="1:19" x14ac:dyDescent="0.25">
      <c r="A1462" s="20" t="str">
        <f>VLOOKUP('Customer Names'!A1462,'Customer Names'!A1462:A3797,1,FALSE)</f>
        <v>Id1461</v>
      </c>
      <c r="B1462" s="20" t="str">
        <f>VLOOKUP(Table6[[#This Row],[NAME]],Table6[NAME],1,FALSE)</f>
        <v>Katie</v>
      </c>
      <c r="C1462" s="11">
        <f>VLOOKUP(Table4[[#This Row],[BMI]],Table4[BMI],1,FALSE)</f>
        <v>31.92</v>
      </c>
      <c r="D1462" s="11">
        <f>VLOOKUP(Table4[[#This Row],[HBA1C]],Table4[HBA1C],1,FALSE)</f>
        <v>4.8099999999999996</v>
      </c>
      <c r="E1462" s="11" t="str">
        <f>VLOOKUP(Table4[[#This Row],[Any Transplants]],Table4[Any Transplants],1,FALSE)</f>
        <v>No</v>
      </c>
      <c r="F1462" s="11" t="str">
        <f>VLOOKUP(Table4[[#This Row],[Cancer history]],Table4[Cancer history],1,FALSE)</f>
        <v>Yes</v>
      </c>
      <c r="G1462" s="11" t="str">
        <f>VLOOKUP(Table4[[#This Row],[Smoker2]],Table4[Smoker2],1,FALSE)</f>
        <v>NO</v>
      </c>
      <c r="H1462" s="11" t="str">
        <f>VLOOKUP(Table4[[#This Row],[Heart Issues]],Table4[Heart Issues],1,FALSE)</f>
        <v>yes</v>
      </c>
      <c r="I1462" s="11">
        <f>VLOOKUP(Table4[[#This Row],[Number of Major Surgeries]],Table4[Number of Major Surgeries],1,FALSE)</f>
        <v>1</v>
      </c>
      <c r="J1462" s="11" t="str">
        <f>VLOOKUP('Medical Examinations'!M1462,'Medical Examinations'!M1462:M3796,1,FALSE)</f>
        <v>obesity</v>
      </c>
      <c r="K1462" s="11" t="str">
        <f>VLOOKUP('Medical Examinations'!N1462,'Medical Examinations'!N1462:N3796,1,FALSE)</f>
        <v>normal</v>
      </c>
      <c r="L1462" s="11" t="str">
        <f>VLOOKUP(Table3[[#This Row],[date of birth]],Table3[date of birth],1,FALSE)</f>
        <v>23-Nov-1989</v>
      </c>
      <c r="M1462" s="11">
        <f>VLOOKUP(Table3[[#This Row],[age]],Table3[age],1,FALSE)</f>
        <v>33</v>
      </c>
      <c r="N1462" s="65">
        <f>VLOOKUP(Table3[[#This Row],[charges2]],Table3[charges2],1,FALSE)</f>
        <v>12254.44</v>
      </c>
      <c r="O1462" s="11" t="str">
        <f>VLOOKUP(Table3[[#This Row],[HOSPITAL TIER2]],Table3[HOSPITAL TIER2],1,FALSE)</f>
        <v>tier - 3</v>
      </c>
      <c r="P1462" s="11" t="str">
        <f>VLOOKUP(Table3[[#This Row],[city tier2]],Table3[city tier2],1,FALSE)</f>
        <v>tier - 3</v>
      </c>
      <c r="Q1462" s="11" t="str">
        <f>VLOOKUP(Table3[[#This Row],[state id2]],Table3[state id2],1,FALSE)</f>
        <v>R1026</v>
      </c>
      <c r="R1462" s="11">
        <f t="shared" si="44"/>
        <v>-1.257261156948499E-2</v>
      </c>
      <c r="S1462" s="11">
        <f t="shared" si="45"/>
        <v>6.1185386419395103E-2</v>
      </c>
    </row>
    <row r="1463" spans="1:19" x14ac:dyDescent="0.25">
      <c r="A1463" s="20" t="str">
        <f>VLOOKUP('Customer Names'!A1463,'Customer Names'!A1463:A3798,1,FALSE)</f>
        <v>Id1462</v>
      </c>
      <c r="B1463" s="20" t="str">
        <f>VLOOKUP(Table6[[#This Row],[NAME]],Table6[NAME],1,FALSE)</f>
        <v>Christi</v>
      </c>
      <c r="C1463" s="11">
        <f>VLOOKUP(Table4[[#This Row],[BMI]],Table4[BMI],1,FALSE)</f>
        <v>26.315000000000001</v>
      </c>
      <c r="D1463" s="11">
        <f>VLOOKUP(Table4[[#This Row],[HBA1C]],Table4[HBA1C],1,FALSE)</f>
        <v>4.5599999999999996</v>
      </c>
      <c r="E1463" s="11" t="str">
        <f>VLOOKUP(Table4[[#This Row],[Any Transplants]],Table4[Any Transplants],1,FALSE)</f>
        <v>No</v>
      </c>
      <c r="F1463" s="11" t="str">
        <f>VLOOKUP(Table4[[#This Row],[Cancer history]],Table4[Cancer history],1,FALSE)</f>
        <v>Yes</v>
      </c>
      <c r="G1463" s="11" t="str">
        <f>VLOOKUP(Table4[[#This Row],[Smoker2]],Table4[Smoker2],1,FALSE)</f>
        <v>NO</v>
      </c>
      <c r="H1463" s="11" t="str">
        <f>VLOOKUP(Table4[[#This Row],[Heart Issues]],Table4[Heart Issues],1,FALSE)</f>
        <v>yes</v>
      </c>
      <c r="I1463" s="11">
        <f>VLOOKUP(Table4[[#This Row],[Number of Major Surgeries]],Table4[Number of Major Surgeries],1,FALSE)</f>
        <v>1</v>
      </c>
      <c r="J1463" s="11" t="str">
        <f>VLOOKUP('Medical Examinations'!M1463,'Medical Examinations'!M1463:M3797,1,FALSE)</f>
        <v>over weight</v>
      </c>
      <c r="K1463" s="11" t="str">
        <f>VLOOKUP('Medical Examinations'!N1463,'Medical Examinations'!N1463:N3797,1,FALSE)</f>
        <v>normal</v>
      </c>
      <c r="L1463" s="11" t="str">
        <f>VLOOKUP(Table3[[#This Row],[date of birth]],Table3[date of birth],1,FALSE)</f>
        <v>13-Aug-1986</v>
      </c>
      <c r="M1463" s="11">
        <f>VLOOKUP(Table3[[#This Row],[age]],Table3[age],1,FALSE)</f>
        <v>36</v>
      </c>
      <c r="N1463" s="65">
        <f>VLOOKUP(Table3[[#This Row],[charges2]],Table3[charges2],1,FALSE)</f>
        <v>12255.04</v>
      </c>
      <c r="O1463" s="11" t="str">
        <f>VLOOKUP(Table3[[#This Row],[HOSPITAL TIER2]],Table3[HOSPITAL TIER2],1,FALSE)</f>
        <v>tier - 3</v>
      </c>
      <c r="P1463" s="11" t="str">
        <f>VLOOKUP(Table3[[#This Row],[city tier2]],Table3[city tier2],1,FALSE)</f>
        <v>tier - 2</v>
      </c>
      <c r="Q1463" s="11" t="str">
        <f>VLOOKUP(Table3[[#This Row],[state id2]],Table3[state id2],1,FALSE)</f>
        <v>R1026</v>
      </c>
      <c r="R1463" s="11">
        <f t="shared" si="44"/>
        <v>-1.1969070958488327E-2</v>
      </c>
      <c r="S1463" s="11">
        <f t="shared" si="45"/>
        <v>6.0688863018145037E-2</v>
      </c>
    </row>
    <row r="1464" spans="1:19" x14ac:dyDescent="0.25">
      <c r="A1464" s="20" t="str">
        <f>VLOOKUP('Customer Names'!A1464,'Customer Names'!A1464:A3799,1,FALSE)</f>
        <v>Id1463</v>
      </c>
      <c r="B1464" s="20" t="str">
        <f>VLOOKUP(Table6[[#This Row],[NAME]],Table6[NAME],1,FALSE)</f>
        <v>Alan</v>
      </c>
      <c r="C1464" s="11">
        <f>VLOOKUP(Table4[[#This Row],[BMI]],Table4[BMI],1,FALSE)</f>
        <v>35.299999999999997</v>
      </c>
      <c r="D1464" s="11">
        <f>VLOOKUP(Table4[[#This Row],[HBA1C]],Table4[HBA1C],1,FALSE)</f>
        <v>4.3899999999999997</v>
      </c>
      <c r="E1464" s="11" t="str">
        <f>VLOOKUP(Table4[[#This Row],[Any Transplants]],Table4[Any Transplants],1,FALSE)</f>
        <v>No</v>
      </c>
      <c r="F1464" s="11" t="str">
        <f>VLOOKUP(Table4[[#This Row],[Cancer history]],Table4[Cancer history],1,FALSE)</f>
        <v>No</v>
      </c>
      <c r="G1464" s="11" t="str">
        <f>VLOOKUP(Table4[[#This Row],[Smoker2]],Table4[Smoker2],1,FALSE)</f>
        <v>NO</v>
      </c>
      <c r="H1464" s="11" t="str">
        <f>VLOOKUP(Table4[[#This Row],[Heart Issues]],Table4[Heart Issues],1,FALSE)</f>
        <v>No</v>
      </c>
      <c r="I1464" s="11">
        <f>VLOOKUP(Table4[[#This Row],[Number of Major Surgeries]],Table4[Number of Major Surgeries],1,FALSE)</f>
        <v>0</v>
      </c>
      <c r="J1464" s="11" t="str">
        <f>VLOOKUP('Medical Examinations'!M1464,'Medical Examinations'!M1464:M3798,1,FALSE)</f>
        <v>obesity</v>
      </c>
      <c r="K1464" s="11" t="str">
        <f>VLOOKUP('Medical Examinations'!N1464,'Medical Examinations'!N1464:N3798,1,FALSE)</f>
        <v>normal</v>
      </c>
      <c r="L1464" s="11" t="str">
        <f>VLOOKUP(Table3[[#This Row],[date of birth]],Table3[date of birth],1,FALSE)</f>
        <v>6-Dec-1966</v>
      </c>
      <c r="M1464" s="11">
        <f>VLOOKUP(Table3[[#This Row],[age]],Table3[age],1,FALSE)</f>
        <v>56</v>
      </c>
      <c r="N1464" s="65">
        <f>VLOOKUP(Table3[[#This Row],[charges2]],Table3[charges2],1,FALSE)</f>
        <v>12265.51</v>
      </c>
      <c r="O1464" s="11" t="str">
        <f>VLOOKUP(Table3[[#This Row],[HOSPITAL TIER2]],Table3[HOSPITAL TIER2],1,FALSE)</f>
        <v>tier - 3</v>
      </c>
      <c r="P1464" s="11" t="str">
        <f>VLOOKUP(Table3[[#This Row],[city tier2]],Table3[city tier2],1,FALSE)</f>
        <v>tier - 3</v>
      </c>
      <c r="Q1464" s="11" t="str">
        <f>VLOOKUP(Table3[[#This Row],[state id2]],Table3[state id2],1,FALSE)</f>
        <v>R1013</v>
      </c>
      <c r="R1464" s="11">
        <f t="shared" si="44"/>
        <v>-1.2037354765350504E-2</v>
      </c>
      <c r="S1464" s="11">
        <f t="shared" si="45"/>
        <v>6.0241894845373206E-2</v>
      </c>
    </row>
    <row r="1465" spans="1:19" x14ac:dyDescent="0.25">
      <c r="A1465" s="20" t="str">
        <f>VLOOKUP('Customer Names'!A1465,'Customer Names'!A1465:A3800,1,FALSE)</f>
        <v>Id1464</v>
      </c>
      <c r="B1465" s="20" t="str">
        <f>VLOOKUP(Table6[[#This Row],[NAME]],Table6[NAME],1,FALSE)</f>
        <v>Edivaldo B. Sr.</v>
      </c>
      <c r="C1465" s="11">
        <f>VLOOKUP(Table4[[#This Row],[BMI]],Table4[BMI],1,FALSE)</f>
        <v>18.91</v>
      </c>
      <c r="D1465" s="11">
        <f>VLOOKUP(Table4[[#This Row],[HBA1C]],Table4[HBA1C],1,FALSE)</f>
        <v>11.44</v>
      </c>
      <c r="E1465" s="11" t="str">
        <f>VLOOKUP(Table4[[#This Row],[Any Transplants]],Table4[Any Transplants],1,FALSE)</f>
        <v>No</v>
      </c>
      <c r="F1465" s="11" t="str">
        <f>VLOOKUP(Table4[[#This Row],[Cancer history]],Table4[Cancer history],1,FALSE)</f>
        <v>No</v>
      </c>
      <c r="G1465" s="11" t="str">
        <f>VLOOKUP(Table4[[#This Row],[Smoker2]],Table4[Smoker2],1,FALSE)</f>
        <v>NO</v>
      </c>
      <c r="H1465" s="11" t="str">
        <f>VLOOKUP(Table4[[#This Row],[Heart Issues]],Table4[Heart Issues],1,FALSE)</f>
        <v>No</v>
      </c>
      <c r="I1465" s="11">
        <f>VLOOKUP(Table4[[#This Row],[Number of Major Surgeries]],Table4[Number of Major Surgeries],1,FALSE)</f>
        <v>0</v>
      </c>
      <c r="J1465" s="11" t="str">
        <f>VLOOKUP('Medical Examinations'!M1465,'Medical Examinations'!M1465:M3799,1,FALSE)</f>
        <v>normal weight</v>
      </c>
      <c r="K1465" s="11" t="str">
        <f>VLOOKUP('Medical Examinations'!N1465,'Medical Examinations'!N1465:N3799,1,FALSE)</f>
        <v>diabetes</v>
      </c>
      <c r="L1465" s="11" t="str">
        <f>VLOOKUP(Table3[[#This Row],[date of birth]],Table3[date of birth],1,FALSE)</f>
        <v>30-Dec-1967</v>
      </c>
      <c r="M1465" s="11">
        <f>VLOOKUP(Table3[[#This Row],[age]],Table3[age],1,FALSE)</f>
        <v>55</v>
      </c>
      <c r="N1465" s="65">
        <f>VLOOKUP(Table3[[#This Row],[charges2]],Table3[charges2],1,FALSE)</f>
        <v>12268.63</v>
      </c>
      <c r="O1465" s="11" t="str">
        <f>VLOOKUP(Table3[[#This Row],[HOSPITAL TIER2]],Table3[HOSPITAL TIER2],1,FALSE)</f>
        <v>tier - 3</v>
      </c>
      <c r="P1465" s="11" t="str">
        <f>VLOOKUP(Table3[[#This Row],[city tier2]],Table3[city tier2],1,FALSE)</f>
        <v>tier - 1</v>
      </c>
      <c r="Q1465" s="11" t="str">
        <f>VLOOKUP(Table3[[#This Row],[state id2]],Table3[state id2],1,FALSE)</f>
        <v>R1012</v>
      </c>
      <c r="R1465" s="11">
        <f t="shared" si="44"/>
        <v>-1.3194495884624976E-2</v>
      </c>
      <c r="S1465" s="11">
        <f t="shared" si="45"/>
        <v>6.110829680442318E-2</v>
      </c>
    </row>
    <row r="1466" spans="1:19" x14ac:dyDescent="0.25">
      <c r="A1466" s="20" t="str">
        <f>VLOOKUP('Customer Names'!A1466,'Customer Names'!A1466:A3801,1,FALSE)</f>
        <v>Id1465</v>
      </c>
      <c r="B1466" s="20" t="str">
        <f>VLOOKUP(Table6[[#This Row],[NAME]],Table6[NAME],1,FALSE)</f>
        <v>Eve</v>
      </c>
      <c r="C1466" s="11">
        <f>VLOOKUP(Table4[[#This Row],[BMI]],Table4[BMI],1,FALSE)</f>
        <v>22.41</v>
      </c>
      <c r="D1466" s="11">
        <f>VLOOKUP(Table4[[#This Row],[HBA1C]],Table4[HBA1C],1,FALSE)</f>
        <v>11.37</v>
      </c>
      <c r="E1466" s="11" t="str">
        <f>VLOOKUP(Table4[[#This Row],[Any Transplants]],Table4[Any Transplants],1,FALSE)</f>
        <v>No</v>
      </c>
      <c r="F1466" s="11" t="str">
        <f>VLOOKUP(Table4[[#This Row],[Cancer history]],Table4[Cancer history],1,FALSE)</f>
        <v>No</v>
      </c>
      <c r="G1466" s="11" t="str">
        <f>VLOOKUP(Table4[[#This Row],[Smoker2]],Table4[Smoker2],1,FALSE)</f>
        <v>NO</v>
      </c>
      <c r="H1466" s="11" t="str">
        <f>VLOOKUP(Table4[[#This Row],[Heart Issues]],Table4[Heart Issues],1,FALSE)</f>
        <v>yes</v>
      </c>
      <c r="I1466" s="11">
        <f>VLOOKUP(Table4[[#This Row],[Number of Major Surgeries]],Table4[Number of Major Surgeries],1,FALSE)</f>
        <v>1</v>
      </c>
      <c r="J1466" s="11" t="str">
        <f>VLOOKUP('Medical Examinations'!M1466,'Medical Examinations'!M1466:M3800,1,FALSE)</f>
        <v>normal weight</v>
      </c>
      <c r="K1466" s="11" t="str">
        <f>VLOOKUP('Medical Examinations'!N1466,'Medical Examinations'!N1466:N3800,1,FALSE)</f>
        <v>diabetes</v>
      </c>
      <c r="L1466" s="11" t="str">
        <f>VLOOKUP(Table3[[#This Row],[date of birth]],Table3[date of birth],1,FALSE)</f>
        <v>28-Aug-1967</v>
      </c>
      <c r="M1466" s="11">
        <f>VLOOKUP(Table3[[#This Row],[age]],Table3[age],1,FALSE)</f>
        <v>55</v>
      </c>
      <c r="N1466" s="65">
        <f>VLOOKUP(Table3[[#This Row],[charges2]],Table3[charges2],1,FALSE)</f>
        <v>12269.69</v>
      </c>
      <c r="O1466" s="11" t="str">
        <f>VLOOKUP(Table3[[#This Row],[HOSPITAL TIER2]],Table3[HOSPITAL TIER2],1,FALSE)</f>
        <v>tier - 3</v>
      </c>
      <c r="P1466" s="11" t="str">
        <f>VLOOKUP(Table3[[#This Row],[city tier2]],Table3[city tier2],1,FALSE)</f>
        <v>tier - 2</v>
      </c>
      <c r="Q1466" s="11" t="str">
        <f>VLOOKUP(Table3[[#This Row],[state id2]],Table3[state id2],1,FALSE)</f>
        <v>R1012</v>
      </c>
      <c r="R1466" s="11">
        <f t="shared" si="44"/>
        <v>-1.2176263630910289E-2</v>
      </c>
      <c r="S1466" s="11">
        <f t="shared" si="45"/>
        <v>5.8642716801880421E-2</v>
      </c>
    </row>
    <row r="1467" spans="1:19" x14ac:dyDescent="0.25">
      <c r="A1467" s="20" t="str">
        <f>VLOOKUP('Customer Names'!A1467,'Customer Names'!A1467:A3802,1,FALSE)</f>
        <v>Id1466</v>
      </c>
      <c r="B1467" s="20" t="str">
        <f>VLOOKUP(Table6[[#This Row],[NAME]],Table6[NAME],1,FALSE)</f>
        <v>Devin</v>
      </c>
      <c r="C1467" s="11">
        <f>VLOOKUP(Table4[[#This Row],[BMI]],Table4[BMI],1,FALSE)</f>
        <v>22.704999999999998</v>
      </c>
      <c r="D1467" s="11">
        <f>VLOOKUP(Table4[[#This Row],[HBA1C]],Table4[HBA1C],1,FALSE)</f>
        <v>6.14</v>
      </c>
      <c r="E1467" s="11" t="str">
        <f>VLOOKUP(Table4[[#This Row],[Any Transplants]],Table4[Any Transplants],1,FALSE)</f>
        <v>No</v>
      </c>
      <c r="F1467" s="11" t="str">
        <f>VLOOKUP(Table4[[#This Row],[Cancer history]],Table4[Cancer history],1,FALSE)</f>
        <v>No</v>
      </c>
      <c r="G1467" s="11" t="str">
        <f>VLOOKUP(Table4[[#This Row],[Smoker2]],Table4[Smoker2],1,FALSE)</f>
        <v>NO</v>
      </c>
      <c r="H1467" s="11" t="str">
        <f>VLOOKUP(Table4[[#This Row],[Heart Issues]],Table4[Heart Issues],1,FALSE)</f>
        <v>No</v>
      </c>
      <c r="I1467" s="11">
        <f>VLOOKUP(Table4[[#This Row],[Number of Major Surgeries]],Table4[Number of Major Surgeries],1,FALSE)</f>
        <v>0</v>
      </c>
      <c r="J1467" s="11" t="str">
        <f>VLOOKUP('Medical Examinations'!M1467,'Medical Examinations'!M1467:M3801,1,FALSE)</f>
        <v>normal weight</v>
      </c>
      <c r="K1467" s="11" t="str">
        <f>VLOOKUP('Medical Examinations'!N1467,'Medical Examinations'!N1467:N3801,1,FALSE)</f>
        <v>prediabetes</v>
      </c>
      <c r="L1467" s="11" t="str">
        <f>VLOOKUP(Table3[[#This Row],[date of birth]],Table3[date of birth],1,FALSE)</f>
        <v>16-Nov-1966</v>
      </c>
      <c r="M1467" s="11">
        <f>VLOOKUP(Table3[[#This Row],[age]],Table3[age],1,FALSE)</f>
        <v>56</v>
      </c>
      <c r="N1467" s="65">
        <f>VLOOKUP(Table3[[#This Row],[charges2]],Table3[charges2],1,FALSE)</f>
        <v>12282.03</v>
      </c>
      <c r="O1467" s="11" t="str">
        <f>VLOOKUP(Table3[[#This Row],[HOSPITAL TIER2]],Table3[HOSPITAL TIER2],1,FALSE)</f>
        <v>tier - 3</v>
      </c>
      <c r="P1467" s="11" t="str">
        <f>VLOOKUP(Table3[[#This Row],[city tier2]],Table3[city tier2],1,FALSE)</f>
        <v>tier - 1</v>
      </c>
      <c r="Q1467" s="11" t="str">
        <f>VLOOKUP(Table3[[#This Row],[state id2]],Table3[state id2],1,FALSE)</f>
        <v>R1025</v>
      </c>
      <c r="R1467" s="11">
        <f t="shared" si="44"/>
        <v>-1.1594029670454942E-2</v>
      </c>
      <c r="S1467" s="11">
        <f t="shared" si="45"/>
        <v>5.617332588348898E-2</v>
      </c>
    </row>
    <row r="1468" spans="1:19" x14ac:dyDescent="0.25">
      <c r="A1468" s="20" t="str">
        <f>VLOOKUP('Customer Names'!A1468,'Customer Names'!A1468:A3803,1,FALSE)</f>
        <v>Id1467</v>
      </c>
      <c r="B1468" s="20" t="str">
        <f>VLOOKUP(Table6[[#This Row],[NAME]],Table6[NAME],1,FALSE)</f>
        <v>Shaun R</v>
      </c>
      <c r="C1468" s="11">
        <f>VLOOKUP(Table4[[#This Row],[BMI]],Table4[BMI],1,FALSE)</f>
        <v>37.18</v>
      </c>
      <c r="D1468" s="11">
        <f>VLOOKUP(Table4[[#This Row],[HBA1C]],Table4[HBA1C],1,FALSE)</f>
        <v>4.8899999999999997</v>
      </c>
      <c r="E1468" s="11" t="str">
        <f>VLOOKUP(Table4[[#This Row],[Any Transplants]],Table4[Any Transplants],1,FALSE)</f>
        <v>No</v>
      </c>
      <c r="F1468" s="11" t="str">
        <f>VLOOKUP(Table4[[#This Row],[Cancer history]],Table4[Cancer history],1,FALSE)</f>
        <v>No</v>
      </c>
      <c r="G1468" s="11" t="str">
        <f>VLOOKUP(Table4[[#This Row],[Smoker2]],Table4[Smoker2],1,FALSE)</f>
        <v>NO</v>
      </c>
      <c r="H1468" s="11" t="str">
        <f>VLOOKUP(Table4[[#This Row],[Heart Issues]],Table4[Heart Issues],1,FALSE)</f>
        <v>No</v>
      </c>
      <c r="I1468" s="11">
        <f>VLOOKUP(Table4[[#This Row],[Number of Major Surgeries]],Table4[Number of Major Surgeries],1,FALSE)</f>
        <v>0</v>
      </c>
      <c r="J1468" s="11" t="str">
        <f>VLOOKUP('Medical Examinations'!M1468,'Medical Examinations'!M1468:M3802,1,FALSE)</f>
        <v>obesity</v>
      </c>
      <c r="K1468" s="11" t="str">
        <f>VLOOKUP('Medical Examinations'!N1468,'Medical Examinations'!N1468:N3802,1,FALSE)</f>
        <v>normal</v>
      </c>
      <c r="L1468" s="11" t="str">
        <f>VLOOKUP(Table3[[#This Row],[date of birth]],Table3[date of birth],1,FALSE)</f>
        <v>29-Oct-1990</v>
      </c>
      <c r="M1468" s="11">
        <f>VLOOKUP(Table3[[#This Row],[age]],Table3[age],1,FALSE)</f>
        <v>32</v>
      </c>
      <c r="N1468" s="65">
        <f>VLOOKUP(Table3[[#This Row],[charges2]],Table3[charges2],1,FALSE)</f>
        <v>12282.38</v>
      </c>
      <c r="O1468" s="11" t="str">
        <f>VLOOKUP(Table3[[#This Row],[HOSPITAL TIER2]],Table3[HOSPITAL TIER2],1,FALSE)</f>
        <v>tier - 3</v>
      </c>
      <c r="P1468" s="11" t="str">
        <f>VLOOKUP(Table3[[#This Row],[city tier2]],Table3[city tier2],1,FALSE)</f>
        <v>tier - 1</v>
      </c>
      <c r="Q1468" s="11" t="str">
        <f>VLOOKUP(Table3[[#This Row],[state id2]],Table3[state id2],1,FALSE)</f>
        <v>R1011</v>
      </c>
      <c r="R1468" s="11">
        <f t="shared" si="44"/>
        <v>-1.0997923994845704E-2</v>
      </c>
      <c r="S1468" s="11">
        <f t="shared" si="45"/>
        <v>5.6050998145116361E-2</v>
      </c>
    </row>
    <row r="1469" spans="1:19" x14ac:dyDescent="0.25">
      <c r="A1469" s="20" t="str">
        <f>VLOOKUP('Customer Names'!A1469,'Customer Names'!A1469:A3804,1,FALSE)</f>
        <v>Id1468</v>
      </c>
      <c r="B1469" s="20" t="str">
        <f>VLOOKUP(Table6[[#This Row],[NAME]],Table6[NAME],1,FALSE)</f>
        <v>Adrian</v>
      </c>
      <c r="C1469" s="11">
        <f>VLOOKUP(Table4[[#This Row],[BMI]],Table4[BMI],1,FALSE)</f>
        <v>35.97</v>
      </c>
      <c r="D1469" s="11">
        <f>VLOOKUP(Table4[[#This Row],[HBA1C]],Table4[HBA1C],1,FALSE)</f>
        <v>4.5999999999999996</v>
      </c>
      <c r="E1469" s="11" t="str">
        <f>VLOOKUP(Table4[[#This Row],[Any Transplants]],Table4[Any Transplants],1,FALSE)</f>
        <v>No</v>
      </c>
      <c r="F1469" s="11" t="str">
        <f>VLOOKUP(Table4[[#This Row],[Cancer history]],Table4[Cancer history],1,FALSE)</f>
        <v>No</v>
      </c>
      <c r="G1469" s="11" t="str">
        <f>VLOOKUP(Table4[[#This Row],[Smoker2]],Table4[Smoker2],1,FALSE)</f>
        <v>NO</v>
      </c>
      <c r="H1469" s="11" t="str">
        <f>VLOOKUP(Table4[[#This Row],[Heart Issues]],Table4[Heart Issues],1,FALSE)</f>
        <v>No</v>
      </c>
      <c r="I1469" s="11">
        <f>VLOOKUP(Table4[[#This Row],[Number of Major Surgeries]],Table4[Number of Major Surgeries],1,FALSE)</f>
        <v>0</v>
      </c>
      <c r="J1469" s="11" t="str">
        <f>VLOOKUP('Medical Examinations'!M1469,'Medical Examinations'!M1469:M3803,1,FALSE)</f>
        <v>obesity</v>
      </c>
      <c r="K1469" s="11" t="str">
        <f>VLOOKUP('Medical Examinations'!N1469,'Medical Examinations'!N1469:N3803,1,FALSE)</f>
        <v>normal</v>
      </c>
      <c r="L1469" s="11" t="str">
        <f>VLOOKUP(Table3[[#This Row],[date of birth]],Table3[date of birth],1,FALSE)</f>
        <v>28-Oct-1963</v>
      </c>
      <c r="M1469" s="11">
        <f>VLOOKUP(Table3[[#This Row],[age]],Table3[age],1,FALSE)</f>
        <v>59</v>
      </c>
      <c r="N1469" s="65">
        <f>VLOOKUP(Table3[[#This Row],[charges2]],Table3[charges2],1,FALSE)</f>
        <v>12299.59</v>
      </c>
      <c r="O1469" s="11" t="str">
        <f>VLOOKUP(Table3[[#This Row],[HOSPITAL TIER2]],Table3[HOSPITAL TIER2],1,FALSE)</f>
        <v>tier - 3</v>
      </c>
      <c r="P1469" s="11" t="str">
        <f>VLOOKUP(Table3[[#This Row],[city tier2]],Table3[city tier2],1,FALSE)</f>
        <v>tier - 1</v>
      </c>
      <c r="Q1469" s="11" t="str">
        <f>VLOOKUP(Table3[[#This Row],[state id2]],Table3[state id2],1,FALSE)</f>
        <v>R1025</v>
      </c>
      <c r="R1469" s="11">
        <f t="shared" si="44"/>
        <v>-9.6248733216462799E-3</v>
      </c>
      <c r="S1469" s="11">
        <f t="shared" si="45"/>
        <v>5.5547652862603158E-2</v>
      </c>
    </row>
    <row r="1470" spans="1:19" x14ac:dyDescent="0.25">
      <c r="A1470" s="20" t="str">
        <f>VLOOKUP('Customer Names'!A1470,'Customer Names'!A1470:A3805,1,FALSE)</f>
        <v>Id1469</v>
      </c>
      <c r="B1470" s="20" t="str">
        <f>VLOOKUP(Table6[[#This Row],[NAME]],Table6[NAME],1,FALSE)</f>
        <v>Andrew</v>
      </c>
      <c r="C1470" s="11">
        <f>VLOOKUP(Table4[[#This Row],[BMI]],Table4[BMI],1,FALSE)</f>
        <v>35.799999999999997</v>
      </c>
      <c r="D1470" s="11">
        <f>VLOOKUP(Table4[[#This Row],[HBA1C]],Table4[HBA1C],1,FALSE)</f>
        <v>4.42</v>
      </c>
      <c r="E1470" s="11" t="str">
        <f>VLOOKUP(Table4[[#This Row],[Any Transplants]],Table4[Any Transplants],1,FALSE)</f>
        <v>No</v>
      </c>
      <c r="F1470" s="11" t="str">
        <f>VLOOKUP(Table4[[#This Row],[Cancer history]],Table4[Cancer history],1,FALSE)</f>
        <v>No</v>
      </c>
      <c r="G1470" s="11" t="str">
        <f>VLOOKUP(Table4[[#This Row],[Smoker2]],Table4[Smoker2],1,FALSE)</f>
        <v>NO</v>
      </c>
      <c r="H1470" s="11" t="str">
        <f>VLOOKUP(Table4[[#This Row],[Heart Issues]],Table4[Heart Issues],1,FALSE)</f>
        <v>No</v>
      </c>
      <c r="I1470" s="11">
        <f>VLOOKUP(Table4[[#This Row],[Number of Major Surgeries]],Table4[Number of Major Surgeries],1,FALSE)</f>
        <v>0</v>
      </c>
      <c r="J1470" s="11" t="str">
        <f>VLOOKUP('Medical Examinations'!M1470,'Medical Examinations'!M1470:M3804,1,FALSE)</f>
        <v>obesity</v>
      </c>
      <c r="K1470" s="11" t="str">
        <f>VLOOKUP('Medical Examinations'!N1470,'Medical Examinations'!N1470:N3804,1,FALSE)</f>
        <v>normal</v>
      </c>
      <c r="L1470" s="11" t="str">
        <f>VLOOKUP(Table3[[#This Row],[date of birth]],Table3[date of birth],1,FALSE)</f>
        <v>29-Aug-1963</v>
      </c>
      <c r="M1470" s="11">
        <f>VLOOKUP(Table3[[#This Row],[age]],Table3[age],1,FALSE)</f>
        <v>59</v>
      </c>
      <c r="N1470" s="65">
        <f>VLOOKUP(Table3[[#This Row],[charges2]],Table3[charges2],1,FALSE)</f>
        <v>12323.94</v>
      </c>
      <c r="O1470" s="11" t="str">
        <f>VLOOKUP(Table3[[#This Row],[HOSPITAL TIER2]],Table3[HOSPITAL TIER2],1,FALSE)</f>
        <v>tier - 3</v>
      </c>
      <c r="P1470" s="11" t="str">
        <f>VLOOKUP(Table3[[#This Row],[city tier2]],Table3[city tier2],1,FALSE)</f>
        <v>tier - 3</v>
      </c>
      <c r="Q1470" s="11" t="str">
        <f>VLOOKUP(Table3[[#This Row],[state id2]],Table3[state id2],1,FALSE)</f>
        <v>R1017</v>
      </c>
      <c r="R1470" s="11">
        <f t="shared" si="44"/>
        <v>-1.1196079145170783E-2</v>
      </c>
      <c r="S1470" s="11">
        <f t="shared" si="45"/>
        <v>5.6486051606959096E-2</v>
      </c>
    </row>
    <row r="1471" spans="1:19" x14ac:dyDescent="0.25">
      <c r="A1471" s="20" t="str">
        <f>VLOOKUP('Customer Names'!A1471,'Customer Names'!A1471:A3806,1,FALSE)</f>
        <v>Id1470</v>
      </c>
      <c r="B1471" s="20" t="str">
        <f>VLOOKUP(Table6[[#This Row],[NAME]],Table6[NAME],1,FALSE)</f>
        <v>Mallory</v>
      </c>
      <c r="C1471" s="11">
        <f>VLOOKUP(Table4[[#This Row],[BMI]],Table4[BMI],1,FALSE)</f>
        <v>28.31</v>
      </c>
      <c r="D1471" s="11">
        <f>VLOOKUP(Table4[[#This Row],[HBA1C]],Table4[HBA1C],1,FALSE)</f>
        <v>7.48</v>
      </c>
      <c r="E1471" s="11" t="str">
        <f>VLOOKUP(Table4[[#This Row],[Any Transplants]],Table4[Any Transplants],1,FALSE)</f>
        <v>No</v>
      </c>
      <c r="F1471" s="11" t="str">
        <f>VLOOKUP(Table4[[#This Row],[Cancer history]],Table4[Cancer history],1,FALSE)</f>
        <v>No</v>
      </c>
      <c r="G1471" s="11" t="str">
        <f>VLOOKUP(Table4[[#This Row],[Smoker2]],Table4[Smoker2],1,FALSE)</f>
        <v>NO</v>
      </c>
      <c r="H1471" s="11" t="str">
        <f>VLOOKUP(Table4[[#This Row],[Heart Issues]],Table4[Heart Issues],1,FALSE)</f>
        <v>yes</v>
      </c>
      <c r="I1471" s="11">
        <f>VLOOKUP(Table4[[#This Row],[Number of Major Surgeries]],Table4[Number of Major Surgeries],1,FALSE)</f>
        <v>0</v>
      </c>
      <c r="J1471" s="11" t="str">
        <f>VLOOKUP('Medical Examinations'!M1471,'Medical Examinations'!M1471:M3805,1,FALSE)</f>
        <v>over weight</v>
      </c>
      <c r="K1471" s="11" t="str">
        <f>VLOOKUP('Medical Examinations'!N1471,'Medical Examinations'!N1471:N3805,1,FALSE)</f>
        <v>diabetes</v>
      </c>
      <c r="L1471" s="11" t="str">
        <f>VLOOKUP(Table3[[#This Row],[date of birth]],Table3[date of birth],1,FALSE)</f>
        <v>2-Aug-1963</v>
      </c>
      <c r="M1471" s="11">
        <f>VLOOKUP(Table3[[#This Row],[age]],Table3[age],1,FALSE)</f>
        <v>59</v>
      </c>
      <c r="N1471" s="65">
        <f>VLOOKUP(Table3[[#This Row],[charges2]],Table3[charges2],1,FALSE)</f>
        <v>12333.83</v>
      </c>
      <c r="O1471" s="11" t="str">
        <f>VLOOKUP(Table3[[#This Row],[HOSPITAL TIER2]],Table3[HOSPITAL TIER2],1,FALSE)</f>
        <v>tier - 3</v>
      </c>
      <c r="P1471" s="11" t="str">
        <f>VLOOKUP(Table3[[#This Row],[city tier2]],Table3[city tier2],1,FALSE)</f>
        <v>tier - 2</v>
      </c>
      <c r="Q1471" s="11" t="str">
        <f>VLOOKUP(Table3[[#This Row],[state id2]],Table3[state id2],1,FALSE)</f>
        <v>R1011</v>
      </c>
      <c r="R1471" s="11">
        <f t="shared" si="44"/>
        <v>-1.2745742172345299E-2</v>
      </c>
      <c r="S1471" s="11">
        <f t="shared" si="45"/>
        <v>5.7558489535146772E-2</v>
      </c>
    </row>
    <row r="1472" spans="1:19" x14ac:dyDescent="0.25">
      <c r="A1472" s="20" t="str">
        <f>VLOOKUP('Customer Names'!A1472,'Customer Names'!A1472:A3807,1,FALSE)</f>
        <v>Id1471</v>
      </c>
      <c r="B1472" s="20" t="str">
        <f>VLOOKUP(Table6[[#This Row],[NAME]],Table6[NAME],1,FALSE)</f>
        <v>Shawn E</v>
      </c>
      <c r="C1472" s="11">
        <f>VLOOKUP(Table4[[#This Row],[BMI]],Table4[BMI],1,FALSE)</f>
        <v>38.06</v>
      </c>
      <c r="D1472" s="11">
        <f>VLOOKUP(Table4[[#This Row],[HBA1C]],Table4[HBA1C],1,FALSE)</f>
        <v>10.74</v>
      </c>
      <c r="E1472" s="11" t="str">
        <f>VLOOKUP(Table4[[#This Row],[Any Transplants]],Table4[Any Transplants],1,FALSE)</f>
        <v>No</v>
      </c>
      <c r="F1472" s="11" t="str">
        <f>VLOOKUP(Table4[[#This Row],[Cancer history]],Table4[Cancer history],1,FALSE)</f>
        <v>No</v>
      </c>
      <c r="G1472" s="11" t="str">
        <f>VLOOKUP(Table4[[#This Row],[Smoker2]],Table4[Smoker2],1,FALSE)</f>
        <v>NO</v>
      </c>
      <c r="H1472" s="11" t="str">
        <f>VLOOKUP(Table4[[#This Row],[Heart Issues]],Table4[Heart Issues],1,FALSE)</f>
        <v>No</v>
      </c>
      <c r="I1472" s="11">
        <f>VLOOKUP(Table4[[#This Row],[Number of Major Surgeries]],Table4[Number of Major Surgeries],1,FALSE)</f>
        <v>0</v>
      </c>
      <c r="J1472" s="11" t="str">
        <f>VLOOKUP('Medical Examinations'!M1472,'Medical Examinations'!M1472:M3806,1,FALSE)</f>
        <v>obesity</v>
      </c>
      <c r="K1472" s="11" t="str">
        <f>VLOOKUP('Medical Examinations'!N1472,'Medical Examinations'!N1472:N3806,1,FALSE)</f>
        <v>diabetes</v>
      </c>
      <c r="L1472" s="11" t="str">
        <f>VLOOKUP(Table3[[#This Row],[date of birth]],Table3[date of birth],1,FALSE)</f>
        <v>22-Sep-1963</v>
      </c>
      <c r="M1472" s="11">
        <f>VLOOKUP(Table3[[#This Row],[age]],Table3[age],1,FALSE)</f>
        <v>59</v>
      </c>
      <c r="N1472" s="65">
        <f>VLOOKUP(Table3[[#This Row],[charges2]],Table3[charges2],1,FALSE)</f>
        <v>12347.17</v>
      </c>
      <c r="O1472" s="11" t="str">
        <f>VLOOKUP(Table3[[#This Row],[HOSPITAL TIER2]],Table3[HOSPITAL TIER2],1,FALSE)</f>
        <v>tier - 3</v>
      </c>
      <c r="P1472" s="11" t="str">
        <f>VLOOKUP(Table3[[#This Row],[city tier2]],Table3[city tier2],1,FALSE)</f>
        <v>tier - 3</v>
      </c>
      <c r="Q1472" s="11" t="str">
        <f>VLOOKUP(Table3[[#This Row],[state id2]],Table3[state id2],1,FALSE)</f>
        <v>R1011</v>
      </c>
      <c r="R1472" s="11">
        <f t="shared" si="44"/>
        <v>-1.2981369225005358E-2</v>
      </c>
      <c r="S1472" s="11">
        <f t="shared" si="45"/>
        <v>5.6506839223401661E-2</v>
      </c>
    </row>
    <row r="1473" spans="1:19" x14ac:dyDescent="0.25">
      <c r="A1473" s="20" t="str">
        <f>VLOOKUP('Customer Names'!A1473,'Customer Names'!A1473:A3808,1,FALSE)</f>
        <v>Id1472</v>
      </c>
      <c r="B1473" s="20" t="str">
        <f>VLOOKUP(Table6[[#This Row],[NAME]],Table6[NAME],1,FALSE)</f>
        <v>Sarah E</v>
      </c>
      <c r="C1473" s="11">
        <f>VLOOKUP(Table4[[#This Row],[BMI]],Table4[BMI],1,FALSE)</f>
        <v>28</v>
      </c>
      <c r="D1473" s="11">
        <f>VLOOKUP(Table4[[#This Row],[HBA1C]],Table4[HBA1C],1,FALSE)</f>
        <v>5.19</v>
      </c>
      <c r="E1473" s="11" t="str">
        <f>VLOOKUP(Table4[[#This Row],[Any Transplants]],Table4[Any Transplants],1,FALSE)</f>
        <v>No</v>
      </c>
      <c r="F1473" s="11" t="str">
        <f>VLOOKUP(Table4[[#This Row],[Cancer history]],Table4[Cancer history],1,FALSE)</f>
        <v>No</v>
      </c>
      <c r="G1473" s="11" t="str">
        <f>VLOOKUP(Table4[[#This Row],[Smoker2]],Table4[Smoker2],1,FALSE)</f>
        <v>NO</v>
      </c>
      <c r="H1473" s="11" t="str">
        <f>VLOOKUP(Table4[[#This Row],[Heart Issues]],Table4[Heart Issues],1,FALSE)</f>
        <v>No</v>
      </c>
      <c r="I1473" s="11">
        <f>VLOOKUP(Table4[[#This Row],[Number of Major Surgeries]],Table4[Number of Major Surgeries],1,FALSE)</f>
        <v>1</v>
      </c>
      <c r="J1473" s="11" t="str">
        <f>VLOOKUP('Medical Examinations'!M1473,'Medical Examinations'!M1473:M3807,1,FALSE)</f>
        <v>over weight</v>
      </c>
      <c r="K1473" s="11" t="str">
        <f>VLOOKUP('Medical Examinations'!N1473,'Medical Examinations'!N1473:N3807,1,FALSE)</f>
        <v>normal</v>
      </c>
      <c r="L1473" s="11" t="str">
        <f>VLOOKUP(Table3[[#This Row],[date of birth]],Table3[date of birth],1,FALSE)</f>
        <v>29-Dec-1966</v>
      </c>
      <c r="M1473" s="11">
        <f>VLOOKUP(Table3[[#This Row],[age]],Table3[age],1,FALSE)</f>
        <v>56</v>
      </c>
      <c r="N1473" s="65">
        <f>VLOOKUP(Table3[[#This Row],[charges2]],Table3[charges2],1,FALSE)</f>
        <v>12363.55</v>
      </c>
      <c r="O1473" s="11" t="str">
        <f>VLOOKUP(Table3[[#This Row],[HOSPITAL TIER2]],Table3[HOSPITAL TIER2],1,FALSE)</f>
        <v>tier - 3</v>
      </c>
      <c r="P1473" s="11" t="str">
        <f>VLOOKUP(Table3[[#This Row],[city tier2]],Table3[city tier2],1,FALSE)</f>
        <v>tier - 3</v>
      </c>
      <c r="Q1473" s="11" t="str">
        <f>VLOOKUP(Table3[[#This Row],[state id2]],Table3[state id2],1,FALSE)</f>
        <v>R1011</v>
      </c>
      <c r="R1473" s="11">
        <f t="shared" si="44"/>
        <v>-1.494677148022374E-2</v>
      </c>
      <c r="S1473" s="11">
        <f t="shared" si="45"/>
        <v>5.3364571844577595E-2</v>
      </c>
    </row>
    <row r="1474" spans="1:19" x14ac:dyDescent="0.25">
      <c r="A1474" s="20" t="str">
        <f>VLOOKUP('Customer Names'!A1474,'Customer Names'!A1474:A3809,1,FALSE)</f>
        <v>Id1473</v>
      </c>
      <c r="B1474" s="20" t="str">
        <f>VLOOKUP(Table6[[#This Row],[NAME]],Table6[NAME],1,FALSE)</f>
        <v>Josh</v>
      </c>
      <c r="C1474" s="11">
        <f>VLOOKUP(Table4[[#This Row],[BMI]],Table4[BMI],1,FALSE)</f>
        <v>34.32</v>
      </c>
      <c r="D1474" s="11">
        <f>VLOOKUP(Table4[[#This Row],[HBA1C]],Table4[HBA1C],1,FALSE)</f>
        <v>9.17</v>
      </c>
      <c r="E1474" s="11" t="str">
        <f>VLOOKUP(Table4[[#This Row],[Any Transplants]],Table4[Any Transplants],1,FALSE)</f>
        <v>No</v>
      </c>
      <c r="F1474" s="11" t="str">
        <f>VLOOKUP(Table4[[#This Row],[Cancer history]],Table4[Cancer history],1,FALSE)</f>
        <v>No</v>
      </c>
      <c r="G1474" s="11" t="str">
        <f>VLOOKUP(Table4[[#This Row],[Smoker2]],Table4[Smoker2],1,FALSE)</f>
        <v>NO</v>
      </c>
      <c r="H1474" s="11" t="str">
        <f>VLOOKUP(Table4[[#This Row],[Heart Issues]],Table4[Heart Issues],1,FALSE)</f>
        <v>No</v>
      </c>
      <c r="I1474" s="11">
        <f>VLOOKUP(Table4[[#This Row],[Number of Major Surgeries]],Table4[Number of Major Surgeries],1,FALSE)</f>
        <v>0</v>
      </c>
      <c r="J1474" s="11" t="str">
        <f>VLOOKUP('Medical Examinations'!M1474,'Medical Examinations'!M1474:M3808,1,FALSE)</f>
        <v>obesity</v>
      </c>
      <c r="K1474" s="11" t="str">
        <f>VLOOKUP('Medical Examinations'!N1474,'Medical Examinations'!N1474:N3808,1,FALSE)</f>
        <v>diabetes</v>
      </c>
      <c r="L1474" s="11" t="str">
        <f>VLOOKUP(Table3[[#This Row],[date of birth]],Table3[date of birth],1,FALSE)</f>
        <v>26-Sep-1962</v>
      </c>
      <c r="M1474" s="11">
        <f>VLOOKUP(Table3[[#This Row],[age]],Table3[age],1,FALSE)</f>
        <v>60</v>
      </c>
      <c r="N1474" s="65">
        <f>VLOOKUP(Table3[[#This Row],[charges2]],Table3[charges2],1,FALSE)</f>
        <v>12369.89</v>
      </c>
      <c r="O1474" s="11" t="str">
        <f>VLOOKUP(Table3[[#This Row],[HOSPITAL TIER2]],Table3[HOSPITAL TIER2],1,FALSE)</f>
        <v>tier - 3</v>
      </c>
      <c r="P1474" s="11" t="str">
        <f>VLOOKUP(Table3[[#This Row],[city tier2]],Table3[city tier2],1,FALSE)</f>
        <v>tier - 2</v>
      </c>
      <c r="Q1474" s="11" t="str">
        <f>VLOOKUP(Table3[[#This Row],[state id2]],Table3[state id2],1,FALSE)</f>
        <v>R1024</v>
      </c>
      <c r="R1474" s="11">
        <f t="shared" si="44"/>
        <v>-1.509451707671816E-2</v>
      </c>
      <c r="S1474" s="11">
        <f t="shared" si="45"/>
        <v>5.3776061629274244E-2</v>
      </c>
    </row>
    <row r="1475" spans="1:19" x14ac:dyDescent="0.25">
      <c r="A1475" s="20" t="str">
        <f>VLOOKUP('Customer Names'!A1475,'Customer Names'!A1475:A3810,1,FALSE)</f>
        <v>Id1474</v>
      </c>
      <c r="B1475" s="20" t="str">
        <f>VLOOKUP(Table6[[#This Row],[NAME]],Table6[NAME],1,FALSE)</f>
        <v>Johann A</v>
      </c>
      <c r="C1475" s="11">
        <f>VLOOKUP(Table4[[#This Row],[BMI]],Table4[BMI],1,FALSE)</f>
        <v>22.3</v>
      </c>
      <c r="D1475" s="11">
        <f>VLOOKUP(Table4[[#This Row],[HBA1C]],Table4[HBA1C],1,FALSE)</f>
        <v>4.95</v>
      </c>
      <c r="E1475" s="11" t="str">
        <f>VLOOKUP(Table4[[#This Row],[Any Transplants]],Table4[Any Transplants],1,FALSE)</f>
        <v>No</v>
      </c>
      <c r="F1475" s="11" t="str">
        <f>VLOOKUP(Table4[[#This Row],[Cancer history]],Table4[Cancer history],1,FALSE)</f>
        <v>No</v>
      </c>
      <c r="G1475" s="11" t="str">
        <f>VLOOKUP(Table4[[#This Row],[Smoker2]],Table4[Smoker2],1,FALSE)</f>
        <v>NO</v>
      </c>
      <c r="H1475" s="11" t="str">
        <f>VLOOKUP(Table4[[#This Row],[Heart Issues]],Table4[Heart Issues],1,FALSE)</f>
        <v>yes</v>
      </c>
      <c r="I1475" s="11">
        <f>VLOOKUP(Table4[[#This Row],[Number of Major Surgeries]],Table4[Number of Major Surgeries],1,FALSE)</f>
        <v>0</v>
      </c>
      <c r="J1475" s="11" t="str">
        <f>VLOOKUP('Medical Examinations'!M1475,'Medical Examinations'!M1475:M3809,1,FALSE)</f>
        <v>normal weight</v>
      </c>
      <c r="K1475" s="11" t="str">
        <f>VLOOKUP('Medical Examinations'!N1475,'Medical Examinations'!N1475:N3809,1,FALSE)</f>
        <v>normal</v>
      </c>
      <c r="L1475" s="11" t="str">
        <f>VLOOKUP(Table3[[#This Row],[date of birth]],Table3[date of birth],1,FALSE)</f>
        <v>29-Dec-1989</v>
      </c>
      <c r="M1475" s="11">
        <f>VLOOKUP(Table3[[#This Row],[age]],Table3[age],1,FALSE)</f>
        <v>33</v>
      </c>
      <c r="N1475" s="65">
        <f>VLOOKUP(Table3[[#This Row],[charges2]],Table3[charges2],1,FALSE)</f>
        <v>12404.88</v>
      </c>
      <c r="O1475" s="11" t="str">
        <f>VLOOKUP(Table3[[#This Row],[HOSPITAL TIER2]],Table3[HOSPITAL TIER2],1,FALSE)</f>
        <v>tier - 3</v>
      </c>
      <c r="P1475" s="11" t="str">
        <f>VLOOKUP(Table3[[#This Row],[city tier2]],Table3[city tier2],1,FALSE)</f>
        <v>tier - 3</v>
      </c>
      <c r="Q1475" s="11" t="str">
        <f>VLOOKUP(Table3[[#This Row],[state id2]],Table3[state id2],1,FALSE)</f>
        <v>R1016</v>
      </c>
      <c r="R1475" s="11">
        <f t="shared" ref="R1475:R1538" si="46">CORREL(M1475:M3809,C1475:C3809)</f>
        <v>-1.6490612000758412E-2</v>
      </c>
      <c r="S1475" s="11">
        <f t="shared" ref="S1475:S1538" si="47">CORREL(M1475:M3809,D1475:D3809)</f>
        <v>5.1440846869177742E-2</v>
      </c>
    </row>
    <row r="1476" spans="1:19" x14ac:dyDescent="0.25">
      <c r="A1476" s="20" t="str">
        <f>VLOOKUP('Customer Names'!A1476,'Customer Names'!A1476:A3811,1,FALSE)</f>
        <v>Id1475</v>
      </c>
      <c r="B1476" s="20" t="str">
        <f>VLOOKUP(Table6[[#This Row],[NAME]],Table6[NAME],1,FALSE)</f>
        <v>Robin M.</v>
      </c>
      <c r="C1476" s="11">
        <f>VLOOKUP(Table4[[#This Row],[BMI]],Table4[BMI],1,FALSE)</f>
        <v>27.835000000000001</v>
      </c>
      <c r="D1476" s="11">
        <f>VLOOKUP(Table4[[#This Row],[HBA1C]],Table4[HBA1C],1,FALSE)</f>
        <v>6.03</v>
      </c>
      <c r="E1476" s="11" t="str">
        <f>VLOOKUP(Table4[[#This Row],[Any Transplants]],Table4[Any Transplants],1,FALSE)</f>
        <v>No</v>
      </c>
      <c r="F1476" s="11" t="str">
        <f>VLOOKUP(Table4[[#This Row],[Cancer history]],Table4[Cancer history],1,FALSE)</f>
        <v>No</v>
      </c>
      <c r="G1476" s="11" t="str">
        <f>VLOOKUP(Table4[[#This Row],[Smoker2]],Table4[Smoker2],1,FALSE)</f>
        <v>NO</v>
      </c>
      <c r="H1476" s="11" t="str">
        <f>VLOOKUP(Table4[[#This Row],[Heart Issues]],Table4[Heart Issues],1,FALSE)</f>
        <v>No</v>
      </c>
      <c r="I1476" s="11">
        <f>VLOOKUP(Table4[[#This Row],[Number of Major Surgeries]],Table4[Number of Major Surgeries],1,FALSE)</f>
        <v>1</v>
      </c>
      <c r="J1476" s="11" t="str">
        <f>VLOOKUP('Medical Examinations'!M1476,'Medical Examinations'!M1476:M3810,1,FALSE)</f>
        <v>over weight</v>
      </c>
      <c r="K1476" s="11" t="str">
        <f>VLOOKUP('Medical Examinations'!N1476,'Medical Examinations'!N1476:N3810,1,FALSE)</f>
        <v>prediabetes</v>
      </c>
      <c r="L1476" s="11" t="str">
        <f>VLOOKUP(Table3[[#This Row],[date of birth]],Table3[date of birth],1,FALSE)</f>
        <v>21-Aug-1972</v>
      </c>
      <c r="M1476" s="11">
        <f>VLOOKUP(Table3[[#This Row],[age]],Table3[age],1,FALSE)</f>
        <v>50</v>
      </c>
      <c r="N1476" s="65">
        <f>VLOOKUP(Table3[[#This Row],[charges2]],Table3[charges2],1,FALSE)</f>
        <v>12407.3</v>
      </c>
      <c r="O1476" s="11" t="str">
        <f>VLOOKUP(Table3[[#This Row],[HOSPITAL TIER2]],Table3[HOSPITAL TIER2],1,FALSE)</f>
        <v>tier - 3</v>
      </c>
      <c r="P1476" s="11" t="str">
        <f>VLOOKUP(Table3[[#This Row],[city tier2]],Table3[city tier2],1,FALSE)</f>
        <v>tier - 2</v>
      </c>
      <c r="Q1476" s="11" t="str">
        <f>VLOOKUP(Table3[[#This Row],[state id2]],Table3[state id2],1,FALSE)</f>
        <v>R1021</v>
      </c>
      <c r="R1476" s="11">
        <f t="shared" si="46"/>
        <v>-1.7090405589109126E-2</v>
      </c>
      <c r="S1476" s="11">
        <f t="shared" si="47"/>
        <v>5.1006650203343627E-2</v>
      </c>
    </row>
    <row r="1477" spans="1:19" x14ac:dyDescent="0.25">
      <c r="A1477" s="20" t="str">
        <f>VLOOKUP('Customer Names'!A1477,'Customer Names'!A1477:A3812,1,FALSE)</f>
        <v>Id1476</v>
      </c>
      <c r="B1477" s="20" t="str">
        <f>VLOOKUP(Table6[[#This Row],[NAME]],Table6[NAME],1,FALSE)</f>
        <v>Kyle K</v>
      </c>
      <c r="C1477" s="11">
        <f>VLOOKUP(Table4[[#This Row],[BMI]],Table4[BMI],1,FALSE)</f>
        <v>39.229999999999997</v>
      </c>
      <c r="D1477" s="11">
        <f>VLOOKUP(Table4[[#This Row],[HBA1C]],Table4[HBA1C],1,FALSE)</f>
        <v>5.36</v>
      </c>
      <c r="E1477" s="11" t="str">
        <f>VLOOKUP(Table4[[#This Row],[Any Transplants]],Table4[Any Transplants],1,FALSE)</f>
        <v>No</v>
      </c>
      <c r="F1477" s="11" t="str">
        <f>VLOOKUP(Table4[[#This Row],[Cancer history]],Table4[Cancer history],1,FALSE)</f>
        <v>No</v>
      </c>
      <c r="G1477" s="11" t="str">
        <f>VLOOKUP(Table4[[#This Row],[Smoker2]],Table4[Smoker2],1,FALSE)</f>
        <v>NO</v>
      </c>
      <c r="H1477" s="11" t="str">
        <f>VLOOKUP(Table4[[#This Row],[Heart Issues]],Table4[Heart Issues],1,FALSE)</f>
        <v>No</v>
      </c>
      <c r="I1477" s="11">
        <f>VLOOKUP(Table4[[#This Row],[Number of Major Surgeries]],Table4[Number of Major Surgeries],1,FALSE)</f>
        <v>0</v>
      </c>
      <c r="J1477" s="11" t="str">
        <f>VLOOKUP('Medical Examinations'!M1477,'Medical Examinations'!M1477:M3811,1,FALSE)</f>
        <v>obesity</v>
      </c>
      <c r="K1477" s="11" t="str">
        <f>VLOOKUP('Medical Examinations'!N1477,'Medical Examinations'!N1477:N3811,1,FALSE)</f>
        <v>normal</v>
      </c>
      <c r="L1477" s="11" t="str">
        <f>VLOOKUP(Table3[[#This Row],[date of birth]],Table3[date of birth],1,FALSE)</f>
        <v>14-Jul-1979</v>
      </c>
      <c r="M1477" s="11">
        <f>VLOOKUP(Table3[[#This Row],[age]],Table3[age],1,FALSE)</f>
        <v>43</v>
      </c>
      <c r="N1477" s="65">
        <f>VLOOKUP(Table3[[#This Row],[charges2]],Table3[charges2],1,FALSE)</f>
        <v>12408.29</v>
      </c>
      <c r="O1477" s="11" t="str">
        <f>VLOOKUP(Table3[[#This Row],[HOSPITAL TIER2]],Table3[HOSPITAL TIER2],1,FALSE)</f>
        <v>tier - 3</v>
      </c>
      <c r="P1477" s="11" t="str">
        <f>VLOOKUP(Table3[[#This Row],[city tier2]],Table3[city tier2],1,FALSE)</f>
        <v>tier - 1</v>
      </c>
      <c r="Q1477" s="11" t="str">
        <f>VLOOKUP(Table3[[#This Row],[state id2]],Table3[state id2],1,FALSE)</f>
        <v>R1022</v>
      </c>
      <c r="R1477" s="11">
        <f t="shared" si="46"/>
        <v>-1.7152661788616318E-2</v>
      </c>
      <c r="S1477" s="11">
        <f t="shared" si="47"/>
        <v>5.0966179439134354E-2</v>
      </c>
    </row>
    <row r="1478" spans="1:19" x14ac:dyDescent="0.25">
      <c r="A1478" s="20" t="str">
        <f>VLOOKUP('Customer Names'!A1478,'Customer Names'!A1478:A3813,1,FALSE)</f>
        <v>Id1477</v>
      </c>
      <c r="B1478" s="20" t="str">
        <f>VLOOKUP(Table6[[#This Row],[NAME]],Table6[NAME],1,FALSE)</f>
        <v>Alison</v>
      </c>
      <c r="C1478" s="11">
        <f>VLOOKUP(Table4[[#This Row],[BMI]],Table4[BMI],1,FALSE)</f>
        <v>19.95</v>
      </c>
      <c r="D1478" s="11">
        <f>VLOOKUP(Table4[[#This Row],[HBA1C]],Table4[HBA1C],1,FALSE)</f>
        <v>6.11</v>
      </c>
      <c r="E1478" s="11" t="str">
        <f>VLOOKUP(Table4[[#This Row],[Any Transplants]],Table4[Any Transplants],1,FALSE)</f>
        <v>No</v>
      </c>
      <c r="F1478" s="11" t="str">
        <f>VLOOKUP(Table4[[#This Row],[Cancer history]],Table4[Cancer history],1,FALSE)</f>
        <v>No</v>
      </c>
      <c r="G1478" s="11" t="str">
        <f>VLOOKUP(Table4[[#This Row],[Smoker2]],Table4[Smoker2],1,FALSE)</f>
        <v>NO</v>
      </c>
      <c r="H1478" s="11" t="str">
        <f>VLOOKUP(Table4[[#This Row],[Heart Issues]],Table4[Heart Issues],1,FALSE)</f>
        <v>No</v>
      </c>
      <c r="I1478" s="11">
        <f>VLOOKUP(Table4[[#This Row],[Number of Major Surgeries]],Table4[Number of Major Surgeries],1,FALSE)</f>
        <v>1</v>
      </c>
      <c r="J1478" s="11" t="str">
        <f>VLOOKUP('Medical Examinations'!M1478,'Medical Examinations'!M1478:M3812,1,FALSE)</f>
        <v>normal weight</v>
      </c>
      <c r="K1478" s="11" t="str">
        <f>VLOOKUP('Medical Examinations'!N1478,'Medical Examinations'!N1478:N3812,1,FALSE)</f>
        <v>prediabetes</v>
      </c>
      <c r="L1478" s="11" t="str">
        <f>VLOOKUP(Table3[[#This Row],[date of birth]],Table3[date of birth],1,FALSE)</f>
        <v>4-Aug-1964</v>
      </c>
      <c r="M1478" s="11">
        <f>VLOOKUP(Table3[[#This Row],[age]],Table3[age],1,FALSE)</f>
        <v>58</v>
      </c>
      <c r="N1478" s="65">
        <f>VLOOKUP(Table3[[#This Row],[charges2]],Table3[charges2],1,FALSE)</f>
        <v>12430.95</v>
      </c>
      <c r="O1478" s="11" t="str">
        <f>VLOOKUP(Table3[[#This Row],[HOSPITAL TIER2]],Table3[HOSPITAL TIER2],1,FALSE)</f>
        <v>tier - 3</v>
      </c>
      <c r="P1478" s="11" t="str">
        <f>VLOOKUP(Table3[[#This Row],[city tier2]],Table3[city tier2],1,FALSE)</f>
        <v>tier - 3</v>
      </c>
      <c r="Q1478" s="11" t="str">
        <f>VLOOKUP(Table3[[#This Row],[state id2]],Table3[state id2],1,FALSE)</f>
        <v>R1024</v>
      </c>
      <c r="R1478" s="11">
        <f t="shared" si="46"/>
        <v>-1.7064149881730311E-2</v>
      </c>
      <c r="S1478" s="11">
        <f t="shared" si="47"/>
        <v>5.0949301932687346E-2</v>
      </c>
    </row>
    <row r="1479" spans="1:19" x14ac:dyDescent="0.25">
      <c r="A1479" s="20" t="str">
        <f>VLOOKUP('Customer Names'!A1479,'Customer Names'!A1479:A3814,1,FALSE)</f>
        <v>Id1478</v>
      </c>
      <c r="B1479" s="20" t="str">
        <f>VLOOKUP(Table6[[#This Row],[NAME]],Table6[NAME],1,FALSE)</f>
        <v>Michael A.</v>
      </c>
      <c r="C1479" s="11">
        <f>VLOOKUP(Table4[[#This Row],[BMI]],Table4[BMI],1,FALSE)</f>
        <v>34.64</v>
      </c>
      <c r="D1479" s="11">
        <f>VLOOKUP(Table4[[#This Row],[HBA1C]],Table4[HBA1C],1,FALSE)</f>
        <v>4.88</v>
      </c>
      <c r="E1479" s="11" t="str">
        <f>VLOOKUP(Table4[[#This Row],[Any Transplants]],Table4[Any Transplants],1,FALSE)</f>
        <v>No</v>
      </c>
      <c r="F1479" s="11" t="str">
        <f>VLOOKUP(Table4[[#This Row],[Cancer history]],Table4[Cancer history],1,FALSE)</f>
        <v>Yes</v>
      </c>
      <c r="G1479" s="11" t="str">
        <f>VLOOKUP(Table4[[#This Row],[Smoker2]],Table4[Smoker2],1,FALSE)</f>
        <v>NO</v>
      </c>
      <c r="H1479" s="11" t="str">
        <f>VLOOKUP(Table4[[#This Row],[Heart Issues]],Table4[Heart Issues],1,FALSE)</f>
        <v>No</v>
      </c>
      <c r="I1479" s="11">
        <f>VLOOKUP(Table4[[#This Row],[Number of Major Surgeries]],Table4[Number of Major Surgeries],1,FALSE)</f>
        <v>1</v>
      </c>
      <c r="J1479" s="11" t="str">
        <f>VLOOKUP('Medical Examinations'!M1479,'Medical Examinations'!M1479:M3813,1,FALSE)</f>
        <v>obesity</v>
      </c>
      <c r="K1479" s="11" t="str">
        <f>VLOOKUP('Medical Examinations'!N1479,'Medical Examinations'!N1479:N3813,1,FALSE)</f>
        <v>normal</v>
      </c>
      <c r="L1479" s="11" t="str">
        <f>VLOOKUP(Table3[[#This Row],[date of birth]],Table3[date of birth],1,FALSE)</f>
        <v>9-Aug-1995</v>
      </c>
      <c r="M1479" s="11">
        <f>VLOOKUP(Table3[[#This Row],[age]],Table3[age],1,FALSE)</f>
        <v>27</v>
      </c>
      <c r="N1479" s="65">
        <f>VLOOKUP(Table3[[#This Row],[charges2]],Table3[charges2],1,FALSE)</f>
        <v>12452.25</v>
      </c>
      <c r="O1479" s="11" t="str">
        <f>VLOOKUP(Table3[[#This Row],[HOSPITAL TIER2]],Table3[HOSPITAL TIER2],1,FALSE)</f>
        <v>tier - 3</v>
      </c>
      <c r="P1479" s="11" t="str">
        <f>VLOOKUP(Table3[[#This Row],[city tier2]],Table3[city tier2],1,FALSE)</f>
        <v>tier - 3</v>
      </c>
      <c r="Q1479" s="11" t="str">
        <f>VLOOKUP(Table3[[#This Row],[state id2]],Table3[state id2],1,FALSE)</f>
        <v>R1012</v>
      </c>
      <c r="R1479" s="11">
        <f t="shared" si="46"/>
        <v>-1.5920996625304218E-2</v>
      </c>
      <c r="S1479" s="11">
        <f t="shared" si="47"/>
        <v>5.0821889895269978E-2</v>
      </c>
    </row>
    <row r="1480" spans="1:19" x14ac:dyDescent="0.25">
      <c r="A1480" s="20" t="str">
        <f>VLOOKUP('Customer Names'!A1480,'Customer Names'!A1480:A3815,1,FALSE)</f>
        <v>Id1479</v>
      </c>
      <c r="B1480" s="20" t="str">
        <f>VLOOKUP(Table6[[#This Row],[NAME]],Table6[NAME],1,FALSE)</f>
        <v>Byron A</v>
      </c>
      <c r="C1480" s="11">
        <f>VLOOKUP(Table4[[#This Row],[BMI]],Table4[BMI],1,FALSE)</f>
        <v>18.75</v>
      </c>
      <c r="D1480" s="11">
        <f>VLOOKUP(Table4[[#This Row],[HBA1C]],Table4[HBA1C],1,FALSE)</f>
        <v>6.72</v>
      </c>
      <c r="E1480" s="11" t="str">
        <f>VLOOKUP(Table4[[#This Row],[Any Transplants]],Table4[Any Transplants],1,FALSE)</f>
        <v>No</v>
      </c>
      <c r="F1480" s="11" t="str">
        <f>VLOOKUP(Table4[[#This Row],[Cancer history]],Table4[Cancer history],1,FALSE)</f>
        <v>No</v>
      </c>
      <c r="G1480" s="11" t="str">
        <f>VLOOKUP(Table4[[#This Row],[Smoker2]],Table4[Smoker2],1,FALSE)</f>
        <v>NO</v>
      </c>
      <c r="H1480" s="11" t="str">
        <f>VLOOKUP(Table4[[#This Row],[Heart Issues]],Table4[Heart Issues],1,FALSE)</f>
        <v>No</v>
      </c>
      <c r="I1480" s="11">
        <f>VLOOKUP(Table4[[#This Row],[Number of Major Surgeries]],Table4[Number of Major Surgeries],1,FALSE)</f>
        <v>0</v>
      </c>
      <c r="J1480" s="11" t="str">
        <f>VLOOKUP('Medical Examinations'!M1480,'Medical Examinations'!M1480:M3814,1,FALSE)</f>
        <v>normal weight</v>
      </c>
      <c r="K1480" s="11" t="str">
        <f>VLOOKUP('Medical Examinations'!N1480,'Medical Examinations'!N1480:N3814,1,FALSE)</f>
        <v>diabetes</v>
      </c>
      <c r="L1480" s="11" t="str">
        <f>VLOOKUP(Table3[[#This Row],[date of birth]],Table3[date of birth],1,FALSE)</f>
        <v>26-Nov-1968</v>
      </c>
      <c r="M1480" s="11">
        <f>VLOOKUP(Table3[[#This Row],[age]],Table3[age],1,FALSE)</f>
        <v>54</v>
      </c>
      <c r="N1480" s="65">
        <f>VLOOKUP(Table3[[#This Row],[charges2]],Table3[charges2],1,FALSE)</f>
        <v>12475.35</v>
      </c>
      <c r="O1480" s="11" t="str">
        <f>VLOOKUP(Table3[[#This Row],[HOSPITAL TIER2]],Table3[HOSPITAL TIER2],1,FALSE)</f>
        <v>tier - 3</v>
      </c>
      <c r="P1480" s="11" t="str">
        <f>VLOOKUP(Table3[[#This Row],[city tier2]],Table3[city tier2],1,FALSE)</f>
        <v>tier - 1</v>
      </c>
      <c r="Q1480" s="11" t="str">
        <f>VLOOKUP(Table3[[#This Row],[state id2]],Table3[state id2],1,FALSE)</f>
        <v>R1012</v>
      </c>
      <c r="R1480" s="11">
        <f t="shared" si="46"/>
        <v>-1.4444624244270725E-2</v>
      </c>
      <c r="S1480" s="11">
        <f t="shared" si="47"/>
        <v>5.0102860124868094E-2</v>
      </c>
    </row>
    <row r="1481" spans="1:19" x14ac:dyDescent="0.25">
      <c r="A1481" s="20" t="str">
        <f>VLOOKUP('Customer Names'!A1481,'Customer Names'!A1481:A3816,1,FALSE)</f>
        <v>Id1480</v>
      </c>
      <c r="B1481" s="20" t="str">
        <f>VLOOKUP(Table6[[#This Row],[NAME]],Table6[NAME],1,FALSE)</f>
        <v>Carine A</v>
      </c>
      <c r="C1481" s="11">
        <f>VLOOKUP(Table4[[#This Row],[BMI]],Table4[BMI],1,FALSE)</f>
        <v>26.48</v>
      </c>
      <c r="D1481" s="11">
        <f>VLOOKUP(Table4[[#This Row],[HBA1C]],Table4[HBA1C],1,FALSE)</f>
        <v>4.2</v>
      </c>
      <c r="E1481" s="11" t="str">
        <f>VLOOKUP(Table4[[#This Row],[Any Transplants]],Table4[Any Transplants],1,FALSE)</f>
        <v>No</v>
      </c>
      <c r="F1481" s="11" t="str">
        <f>VLOOKUP(Table4[[#This Row],[Cancer history]],Table4[Cancer history],1,FALSE)</f>
        <v>No</v>
      </c>
      <c r="G1481" s="11" t="str">
        <f>VLOOKUP(Table4[[#This Row],[Smoker2]],Table4[Smoker2],1,FALSE)</f>
        <v>NO</v>
      </c>
      <c r="H1481" s="11" t="str">
        <f>VLOOKUP(Table4[[#This Row],[Heart Issues]],Table4[Heart Issues],1,FALSE)</f>
        <v>No</v>
      </c>
      <c r="I1481" s="11">
        <f>VLOOKUP(Table4[[#This Row],[Number of Major Surgeries]],Table4[Number of Major Surgeries],1,FALSE)</f>
        <v>1</v>
      </c>
      <c r="J1481" s="11" t="str">
        <f>VLOOKUP('Medical Examinations'!M1481,'Medical Examinations'!M1481:M3815,1,FALSE)</f>
        <v>over weight</v>
      </c>
      <c r="K1481" s="11" t="str">
        <f>VLOOKUP('Medical Examinations'!N1481,'Medical Examinations'!N1481:N3815,1,FALSE)</f>
        <v>normal</v>
      </c>
      <c r="L1481" s="11" t="str">
        <f>VLOOKUP(Table3[[#This Row],[date of birth]],Table3[date of birth],1,FALSE)</f>
        <v>12-Nov-1968</v>
      </c>
      <c r="M1481" s="11">
        <f>VLOOKUP(Table3[[#This Row],[age]],Table3[age],1,FALSE)</f>
        <v>54</v>
      </c>
      <c r="N1481" s="65">
        <f>VLOOKUP(Table3[[#This Row],[charges2]],Table3[charges2],1,FALSE)</f>
        <v>12479.71</v>
      </c>
      <c r="O1481" s="11" t="str">
        <f>VLOOKUP(Table3[[#This Row],[HOSPITAL TIER2]],Table3[HOSPITAL TIER2],1,FALSE)</f>
        <v>tier - 3</v>
      </c>
      <c r="P1481" s="11" t="str">
        <f>VLOOKUP(Table3[[#This Row],[city tier2]],Table3[city tier2],1,FALSE)</f>
        <v>tier - 3</v>
      </c>
      <c r="Q1481" s="11" t="str">
        <f>VLOOKUP(Table3[[#This Row],[state id2]],Table3[state id2],1,FALSE)</f>
        <v>R1012</v>
      </c>
      <c r="R1481" s="11">
        <f t="shared" si="46"/>
        <v>-1.3480295476428516E-2</v>
      </c>
      <c r="S1481" s="11">
        <f t="shared" si="47"/>
        <v>4.9721383953649292E-2</v>
      </c>
    </row>
    <row r="1482" spans="1:19" x14ac:dyDescent="0.25">
      <c r="A1482" s="20" t="str">
        <f>VLOOKUP('Customer Names'!A1482,'Customer Names'!A1482:A3817,1,FALSE)</f>
        <v>Id1481</v>
      </c>
      <c r="B1482" s="20" t="str">
        <f>VLOOKUP(Table6[[#This Row],[NAME]],Table6[NAME],1,FALSE)</f>
        <v>Nathaniel</v>
      </c>
      <c r="C1482" s="11">
        <f>VLOOKUP(Table4[[#This Row],[BMI]],Table4[BMI],1,FALSE)</f>
        <v>34.83</v>
      </c>
      <c r="D1482" s="11">
        <f>VLOOKUP(Table4[[#This Row],[HBA1C]],Table4[HBA1C],1,FALSE)</f>
        <v>5.79</v>
      </c>
      <c r="E1482" s="11" t="str">
        <f>VLOOKUP(Table4[[#This Row],[Any Transplants]],Table4[Any Transplants],1,FALSE)</f>
        <v>No</v>
      </c>
      <c r="F1482" s="11" t="str">
        <f>VLOOKUP(Table4[[#This Row],[Cancer history]],Table4[Cancer history],1,FALSE)</f>
        <v>No</v>
      </c>
      <c r="G1482" s="11" t="str">
        <f>VLOOKUP(Table4[[#This Row],[Smoker2]],Table4[Smoker2],1,FALSE)</f>
        <v>NO</v>
      </c>
      <c r="H1482" s="11" t="str">
        <f>VLOOKUP(Table4[[#This Row],[Heart Issues]],Table4[Heart Issues],1,FALSE)</f>
        <v>No</v>
      </c>
      <c r="I1482" s="11">
        <f>VLOOKUP(Table4[[#This Row],[Number of Major Surgeries]],Table4[Number of Major Surgeries],1,FALSE)</f>
        <v>1</v>
      </c>
      <c r="J1482" s="11" t="str">
        <f>VLOOKUP('Medical Examinations'!M1482,'Medical Examinations'!M1482:M3816,1,FALSE)</f>
        <v>obesity</v>
      </c>
      <c r="K1482" s="11" t="str">
        <f>VLOOKUP('Medical Examinations'!N1482,'Medical Examinations'!N1482:N3816,1,FALSE)</f>
        <v>prediabetes</v>
      </c>
      <c r="L1482" s="11" t="str">
        <f>VLOOKUP(Table3[[#This Row],[date of birth]],Table3[date of birth],1,FALSE)</f>
        <v>1-Sep-1967</v>
      </c>
      <c r="M1482" s="11">
        <f>VLOOKUP(Table3[[#This Row],[age]],Table3[age],1,FALSE)</f>
        <v>55</v>
      </c>
      <c r="N1482" s="65">
        <f>VLOOKUP(Table3[[#This Row],[charges2]],Table3[charges2],1,FALSE)</f>
        <v>12485.8</v>
      </c>
      <c r="O1482" s="11" t="str">
        <f>VLOOKUP(Table3[[#This Row],[HOSPITAL TIER2]],Table3[HOSPITAL TIER2],1,FALSE)</f>
        <v>tier - 3</v>
      </c>
      <c r="P1482" s="11" t="str">
        <f>VLOOKUP(Table3[[#This Row],[city tier2]],Table3[city tier2],1,FALSE)</f>
        <v>tier - 3</v>
      </c>
      <c r="Q1482" s="11" t="str">
        <f>VLOOKUP(Table3[[#This Row],[state id2]],Table3[state id2],1,FALSE)</f>
        <v>R1013</v>
      </c>
      <c r="R1482" s="11">
        <f t="shared" si="46"/>
        <v>-1.3423714803862277E-2</v>
      </c>
      <c r="S1482" s="11">
        <f t="shared" si="47"/>
        <v>5.0554176132452874E-2</v>
      </c>
    </row>
    <row r="1483" spans="1:19" x14ac:dyDescent="0.25">
      <c r="A1483" s="20" t="str">
        <f>VLOOKUP('Customer Names'!A1483,'Customer Names'!A1483:A3818,1,FALSE)</f>
        <v>Id1482</v>
      </c>
      <c r="B1483" s="20" t="str">
        <f>VLOOKUP(Table6[[#This Row],[NAME]],Table6[NAME],1,FALSE)</f>
        <v>Lindsay A.</v>
      </c>
      <c r="C1483" s="11">
        <f>VLOOKUP(Table4[[#This Row],[BMI]],Table4[BMI],1,FALSE)</f>
        <v>25.46</v>
      </c>
      <c r="D1483" s="11">
        <f>VLOOKUP(Table4[[#This Row],[HBA1C]],Table4[HBA1C],1,FALSE)</f>
        <v>4.29</v>
      </c>
      <c r="E1483" s="11" t="str">
        <f>VLOOKUP(Table4[[#This Row],[Any Transplants]],Table4[Any Transplants],1,FALSE)</f>
        <v>No</v>
      </c>
      <c r="F1483" s="11" t="str">
        <f>VLOOKUP(Table4[[#This Row],[Cancer history]],Table4[Cancer history],1,FALSE)</f>
        <v>No</v>
      </c>
      <c r="G1483" s="11" t="str">
        <f>VLOOKUP(Table4[[#This Row],[Smoker2]],Table4[Smoker2],1,FALSE)</f>
        <v>NO</v>
      </c>
      <c r="H1483" s="11" t="str">
        <f>VLOOKUP(Table4[[#This Row],[Heart Issues]],Table4[Heart Issues],1,FALSE)</f>
        <v>No</v>
      </c>
      <c r="I1483" s="11">
        <f>VLOOKUP(Table4[[#This Row],[Number of Major Surgeries]],Table4[Number of Major Surgeries],1,FALSE)</f>
        <v>0</v>
      </c>
      <c r="J1483" s="11" t="str">
        <f>VLOOKUP('Medical Examinations'!M1483,'Medical Examinations'!M1483:M3817,1,FALSE)</f>
        <v>over weight</v>
      </c>
      <c r="K1483" s="11" t="str">
        <f>VLOOKUP('Medical Examinations'!N1483,'Medical Examinations'!N1483:N3817,1,FALSE)</f>
        <v>normal</v>
      </c>
      <c r="L1483" s="11" t="str">
        <f>VLOOKUP(Table3[[#This Row],[date of birth]],Table3[date of birth],1,FALSE)</f>
        <v>3-Dec-1968</v>
      </c>
      <c r="M1483" s="11">
        <f>VLOOKUP(Table3[[#This Row],[age]],Table3[age],1,FALSE)</f>
        <v>54</v>
      </c>
      <c r="N1483" s="65">
        <f>VLOOKUP(Table3[[#This Row],[charges2]],Table3[charges2],1,FALSE)</f>
        <v>12495.29</v>
      </c>
      <c r="O1483" s="11" t="str">
        <f>VLOOKUP(Table3[[#This Row],[HOSPITAL TIER2]],Table3[HOSPITAL TIER2],1,FALSE)</f>
        <v>tier - 3</v>
      </c>
      <c r="P1483" s="11" t="str">
        <f>VLOOKUP(Table3[[#This Row],[city tier2]],Table3[city tier2],1,FALSE)</f>
        <v>tier - 3</v>
      </c>
      <c r="Q1483" s="11" t="str">
        <f>VLOOKUP(Table3[[#This Row],[state id2]],Table3[state id2],1,FALSE)</f>
        <v>R1012</v>
      </c>
      <c r="R1483" s="11">
        <f t="shared" si="46"/>
        <v>-1.4465872901500084E-2</v>
      </c>
      <c r="S1483" s="11">
        <f t="shared" si="47"/>
        <v>5.0615672080510446E-2</v>
      </c>
    </row>
    <row r="1484" spans="1:19" x14ac:dyDescent="0.25">
      <c r="A1484" s="20" t="str">
        <f>VLOOKUP('Customer Names'!A1484,'Customer Names'!A1484:A3819,1,FALSE)</f>
        <v>Id1483</v>
      </c>
      <c r="B1484" s="20" t="str">
        <f>VLOOKUP(Table6[[#This Row],[NAME]],Table6[NAME],1,FALSE)</f>
        <v>Justin R</v>
      </c>
      <c r="C1484" s="11">
        <f>VLOOKUP(Table4[[#This Row],[BMI]],Table4[BMI],1,FALSE)</f>
        <v>23.31</v>
      </c>
      <c r="D1484" s="11">
        <f>VLOOKUP(Table4[[#This Row],[HBA1C]],Table4[HBA1C],1,FALSE)</f>
        <v>8.27</v>
      </c>
      <c r="E1484" s="11" t="str">
        <f>VLOOKUP(Table4[[#This Row],[Any Transplants]],Table4[Any Transplants],1,FALSE)</f>
        <v>No</v>
      </c>
      <c r="F1484" s="11" t="str">
        <f>VLOOKUP(Table4[[#This Row],[Cancer history]],Table4[Cancer history],1,FALSE)</f>
        <v>No</v>
      </c>
      <c r="G1484" s="11" t="str">
        <f>VLOOKUP(Table4[[#This Row],[Smoker2]],Table4[Smoker2],1,FALSE)</f>
        <v>NO</v>
      </c>
      <c r="H1484" s="11" t="str">
        <f>VLOOKUP(Table4[[#This Row],[Heart Issues]],Table4[Heart Issues],1,FALSE)</f>
        <v>No</v>
      </c>
      <c r="I1484" s="11">
        <f>VLOOKUP(Table4[[#This Row],[Number of Major Surgeries]],Table4[Number of Major Surgeries],1,FALSE)</f>
        <v>0</v>
      </c>
      <c r="J1484" s="11" t="str">
        <f>VLOOKUP('Medical Examinations'!M1484,'Medical Examinations'!M1484:M3818,1,FALSE)</f>
        <v>normal weight</v>
      </c>
      <c r="K1484" s="11" t="str">
        <f>VLOOKUP('Medical Examinations'!N1484,'Medical Examinations'!N1484:N3818,1,FALSE)</f>
        <v>diabetes</v>
      </c>
      <c r="L1484" s="11" t="str">
        <f>VLOOKUP(Table3[[#This Row],[date of birth]],Table3[date of birth],1,FALSE)</f>
        <v>12-Jul-1966</v>
      </c>
      <c r="M1484" s="11">
        <f>VLOOKUP(Table3[[#This Row],[age]],Table3[age],1,FALSE)</f>
        <v>56</v>
      </c>
      <c r="N1484" s="65">
        <f>VLOOKUP(Table3[[#This Row],[charges2]],Table3[charges2],1,FALSE)</f>
        <v>12499.88</v>
      </c>
      <c r="O1484" s="11" t="str">
        <f>VLOOKUP(Table3[[#This Row],[HOSPITAL TIER2]],Table3[HOSPITAL TIER2],1,FALSE)</f>
        <v>tier - 3</v>
      </c>
      <c r="P1484" s="11" t="str">
        <f>VLOOKUP(Table3[[#This Row],[city tier2]],Table3[city tier2],1,FALSE)</f>
        <v>tier - 2</v>
      </c>
      <c r="Q1484" s="11" t="str">
        <f>VLOOKUP(Table3[[#This Row],[state id2]],Table3[state id2],1,FALSE)</f>
        <v>R1012</v>
      </c>
      <c r="R1484" s="11">
        <f t="shared" si="46"/>
        <v>-1.4288726224550036E-2</v>
      </c>
      <c r="S1484" s="11">
        <f t="shared" si="47"/>
        <v>5.1407716673717546E-2</v>
      </c>
    </row>
    <row r="1485" spans="1:19" x14ac:dyDescent="0.25">
      <c r="A1485" s="20" t="str">
        <f>VLOOKUP('Customer Names'!A1485,'Customer Names'!A1485:A3820,1,FALSE)</f>
        <v>Id1484</v>
      </c>
      <c r="B1485" s="20" t="str">
        <f>VLOOKUP(Table6[[#This Row],[NAME]],Table6[NAME],1,FALSE)</f>
        <v>Casey</v>
      </c>
      <c r="C1485" s="11">
        <f>VLOOKUP(Table4[[#This Row],[BMI]],Table4[BMI],1,FALSE)</f>
        <v>29</v>
      </c>
      <c r="D1485" s="11">
        <f>VLOOKUP(Table4[[#This Row],[HBA1C]],Table4[HBA1C],1,FALSE)</f>
        <v>4.5599999999999996</v>
      </c>
      <c r="E1485" s="11" t="str">
        <f>VLOOKUP(Table4[[#This Row],[Any Transplants]],Table4[Any Transplants],1,FALSE)</f>
        <v>No</v>
      </c>
      <c r="F1485" s="11" t="str">
        <f>VLOOKUP(Table4[[#This Row],[Cancer history]],Table4[Cancer history],1,FALSE)</f>
        <v>No</v>
      </c>
      <c r="G1485" s="11" t="str">
        <f>VLOOKUP(Table4[[#This Row],[Smoker2]],Table4[Smoker2],1,FALSE)</f>
        <v>NO</v>
      </c>
      <c r="H1485" s="11" t="str">
        <f>VLOOKUP(Table4[[#This Row],[Heart Issues]],Table4[Heart Issues],1,FALSE)</f>
        <v>No</v>
      </c>
      <c r="I1485" s="11">
        <f>VLOOKUP(Table4[[#This Row],[Number of Major Surgeries]],Table4[Number of Major Surgeries],1,FALSE)</f>
        <v>0</v>
      </c>
      <c r="J1485" s="11" t="str">
        <f>VLOOKUP('Medical Examinations'!M1485,'Medical Examinations'!M1485:M3819,1,FALSE)</f>
        <v>over weight</v>
      </c>
      <c r="K1485" s="11" t="str">
        <f>VLOOKUP('Medical Examinations'!N1485,'Medical Examinations'!N1485:N3819,1,FALSE)</f>
        <v>normal</v>
      </c>
      <c r="L1485" s="11" t="str">
        <f>VLOOKUP(Table3[[#This Row],[date of birth]],Table3[date of birth],1,FALSE)</f>
        <v>16-Oct-1962</v>
      </c>
      <c r="M1485" s="11">
        <f>VLOOKUP(Table3[[#This Row],[age]],Table3[age],1,FALSE)</f>
        <v>60</v>
      </c>
      <c r="N1485" s="65">
        <f>VLOOKUP(Table3[[#This Row],[charges2]],Table3[charges2],1,FALSE)</f>
        <v>12523.6</v>
      </c>
      <c r="O1485" s="11" t="str">
        <f>VLOOKUP(Table3[[#This Row],[HOSPITAL TIER2]],Table3[HOSPITAL TIER2],1,FALSE)</f>
        <v>tier - 3</v>
      </c>
      <c r="P1485" s="11" t="str">
        <f>VLOOKUP(Table3[[#This Row],[city tier2]],Table3[city tier2],1,FALSE)</f>
        <v>tier - 3</v>
      </c>
      <c r="Q1485" s="11" t="str">
        <f>VLOOKUP(Table3[[#This Row],[state id2]],Table3[state id2],1,FALSE)</f>
        <v>R1012</v>
      </c>
      <c r="R1485" s="11">
        <f t="shared" si="46"/>
        <v>-1.3770932252852853E-2</v>
      </c>
      <c r="S1485" s="11">
        <f t="shared" si="47"/>
        <v>5.0111323019509921E-2</v>
      </c>
    </row>
    <row r="1486" spans="1:19" x14ac:dyDescent="0.25">
      <c r="A1486" s="20" t="str">
        <f>VLOOKUP('Customer Names'!A1486,'Customer Names'!A1486:A3821,1,FALSE)</f>
        <v>Id1485</v>
      </c>
      <c r="B1486" s="20" t="str">
        <f>VLOOKUP(Table6[[#This Row],[NAME]],Table6[NAME],1,FALSE)</f>
        <v>Amanda L</v>
      </c>
      <c r="C1486" s="11">
        <f>VLOOKUP(Table4[[#This Row],[BMI]],Table4[BMI],1,FALSE)</f>
        <v>32.869999999999997</v>
      </c>
      <c r="D1486" s="11">
        <f>VLOOKUP(Table4[[#This Row],[HBA1C]],Table4[HBA1C],1,FALSE)</f>
        <v>5.33</v>
      </c>
      <c r="E1486" s="11" t="str">
        <f>VLOOKUP(Table4[[#This Row],[Any Transplants]],Table4[Any Transplants],1,FALSE)</f>
        <v>No</v>
      </c>
      <c r="F1486" s="11" t="str">
        <f>VLOOKUP(Table4[[#This Row],[Cancer history]],Table4[Cancer history],1,FALSE)</f>
        <v>No</v>
      </c>
      <c r="G1486" s="11" t="str">
        <f>VLOOKUP(Table4[[#This Row],[Smoker2]],Table4[Smoker2],1,FALSE)</f>
        <v>NO</v>
      </c>
      <c r="H1486" s="11" t="str">
        <f>VLOOKUP(Table4[[#This Row],[Heart Issues]],Table4[Heart Issues],1,FALSE)</f>
        <v>No</v>
      </c>
      <c r="I1486" s="11">
        <f>VLOOKUP(Table4[[#This Row],[Number of Major Surgeries]],Table4[Number of Major Surgeries],1,FALSE)</f>
        <v>0</v>
      </c>
      <c r="J1486" s="11" t="str">
        <f>VLOOKUP('Medical Examinations'!M1486,'Medical Examinations'!M1486:M3820,1,FALSE)</f>
        <v>obesity</v>
      </c>
      <c r="K1486" s="11" t="str">
        <f>VLOOKUP('Medical Examinations'!N1486,'Medical Examinations'!N1486:N3820,1,FALSE)</f>
        <v>normal</v>
      </c>
      <c r="L1486" s="11" t="str">
        <f>VLOOKUP(Table3[[#This Row],[date of birth]],Table3[date of birth],1,FALSE)</f>
        <v>28-Nov-1961</v>
      </c>
      <c r="M1486" s="11">
        <f>VLOOKUP(Table3[[#This Row],[age]],Table3[age],1,FALSE)</f>
        <v>61</v>
      </c>
      <c r="N1486" s="65">
        <f>VLOOKUP(Table3[[#This Row],[charges2]],Table3[charges2],1,FALSE)</f>
        <v>12557.61</v>
      </c>
      <c r="O1486" s="11" t="str">
        <f>VLOOKUP(Table3[[#This Row],[HOSPITAL TIER2]],Table3[HOSPITAL TIER2],1,FALSE)</f>
        <v>tier - 3</v>
      </c>
      <c r="P1486" s="11" t="str">
        <f>VLOOKUP(Table3[[#This Row],[city tier2]],Table3[city tier2],1,FALSE)</f>
        <v>tier - 3</v>
      </c>
      <c r="Q1486" s="11" t="str">
        <f>VLOOKUP(Table3[[#This Row],[state id2]],Table3[state id2],1,FALSE)</f>
        <v>R1013</v>
      </c>
      <c r="R1486" s="11">
        <f t="shared" si="46"/>
        <v>-1.4166000950172614E-2</v>
      </c>
      <c r="S1486" s="11">
        <f t="shared" si="47"/>
        <v>5.1163068116955444E-2</v>
      </c>
    </row>
    <row r="1487" spans="1:19" x14ac:dyDescent="0.25">
      <c r="A1487" s="20" t="str">
        <f>VLOOKUP('Customer Names'!A1487,'Customer Names'!A1487:A3822,1,FALSE)</f>
        <v>Id1486</v>
      </c>
      <c r="B1487" s="20" t="str">
        <f>VLOOKUP(Table6[[#This Row],[NAME]],Table6[NAME],1,FALSE)</f>
        <v>Ayako N.</v>
      </c>
      <c r="C1487" s="11">
        <f>VLOOKUP(Table4[[#This Row],[BMI]],Table4[BMI],1,FALSE)</f>
        <v>26.18</v>
      </c>
      <c r="D1487" s="11">
        <f>VLOOKUP(Table4[[#This Row],[HBA1C]],Table4[HBA1C],1,FALSE)</f>
        <v>5.63</v>
      </c>
      <c r="E1487" s="11" t="str">
        <f>VLOOKUP(Table4[[#This Row],[Any Transplants]],Table4[Any Transplants],1,FALSE)</f>
        <v>No</v>
      </c>
      <c r="F1487" s="11" t="str">
        <f>VLOOKUP(Table4[[#This Row],[Cancer history]],Table4[Cancer history],1,FALSE)</f>
        <v>No</v>
      </c>
      <c r="G1487" s="11" t="str">
        <f>VLOOKUP(Table4[[#This Row],[Smoker2]],Table4[Smoker2],1,FALSE)</f>
        <v>NO</v>
      </c>
      <c r="H1487" s="11" t="str">
        <f>VLOOKUP(Table4[[#This Row],[Heart Issues]],Table4[Heart Issues],1,FALSE)</f>
        <v>No</v>
      </c>
      <c r="I1487" s="11">
        <f>VLOOKUP(Table4[[#This Row],[Number of Major Surgeries]],Table4[Number of Major Surgeries],1,FALSE)</f>
        <v>0</v>
      </c>
      <c r="J1487" s="11" t="str">
        <f>VLOOKUP('Medical Examinations'!M1487,'Medical Examinations'!M1487:M3821,1,FALSE)</f>
        <v>over weight</v>
      </c>
      <c r="K1487" s="11" t="str">
        <f>VLOOKUP('Medical Examinations'!N1487,'Medical Examinations'!N1487:N3821,1,FALSE)</f>
        <v>normal</v>
      </c>
      <c r="L1487" s="11" t="str">
        <f>VLOOKUP(Table3[[#This Row],[date of birth]],Table3[date of birth],1,FALSE)</f>
        <v>28-Nov-1961</v>
      </c>
      <c r="M1487" s="11">
        <f>VLOOKUP(Table3[[#This Row],[age]],Table3[age],1,FALSE)</f>
        <v>61</v>
      </c>
      <c r="N1487" s="65">
        <f>VLOOKUP(Table3[[#This Row],[charges2]],Table3[charges2],1,FALSE)</f>
        <v>12574.05</v>
      </c>
      <c r="O1487" s="11" t="str">
        <f>VLOOKUP(Table3[[#This Row],[HOSPITAL TIER2]],Table3[HOSPITAL TIER2],1,FALSE)</f>
        <v>tier - 3</v>
      </c>
      <c r="P1487" s="11" t="str">
        <f>VLOOKUP(Table3[[#This Row],[city tier2]],Table3[city tier2],1,FALSE)</f>
        <v>tier - 1</v>
      </c>
      <c r="Q1487" s="11" t="str">
        <f>VLOOKUP(Table3[[#This Row],[state id2]],Table3[state id2],1,FALSE)</f>
        <v>R1011</v>
      </c>
      <c r="R1487" s="11">
        <f t="shared" si="46"/>
        <v>-1.5377250797622257E-2</v>
      </c>
      <c r="S1487" s="11">
        <f t="shared" si="47"/>
        <v>5.1650765110787242E-2</v>
      </c>
    </row>
    <row r="1488" spans="1:19" x14ac:dyDescent="0.25">
      <c r="A1488" s="20" t="str">
        <f>VLOOKUP('Customer Names'!A1488,'Customer Names'!A1488:A3823,1,FALSE)</f>
        <v>Id1487</v>
      </c>
      <c r="B1488" s="20" t="str">
        <f>VLOOKUP(Table6[[#This Row],[NAME]],Table6[NAME],1,FALSE)</f>
        <v>Emilee</v>
      </c>
      <c r="C1488" s="11">
        <f>VLOOKUP(Table4[[#This Row],[BMI]],Table4[BMI],1,FALSE)</f>
        <v>25.3</v>
      </c>
      <c r="D1488" s="11">
        <f>VLOOKUP(Table4[[#This Row],[HBA1C]],Table4[HBA1C],1,FALSE)</f>
        <v>5.12</v>
      </c>
      <c r="E1488" s="11" t="str">
        <f>VLOOKUP(Table4[[#This Row],[Any Transplants]],Table4[Any Transplants],1,FALSE)</f>
        <v>No</v>
      </c>
      <c r="F1488" s="11" t="str">
        <f>VLOOKUP(Table4[[#This Row],[Cancer history]],Table4[Cancer history],1,FALSE)</f>
        <v>No</v>
      </c>
      <c r="G1488" s="11" t="str">
        <f>VLOOKUP(Table4[[#This Row],[Smoker2]],Table4[Smoker2],1,FALSE)</f>
        <v>NO</v>
      </c>
      <c r="H1488" s="11" t="str">
        <f>VLOOKUP(Table4[[#This Row],[Heart Issues]],Table4[Heart Issues],1,FALSE)</f>
        <v>No</v>
      </c>
      <c r="I1488" s="11">
        <f>VLOOKUP(Table4[[#This Row],[Number of Major Surgeries]],Table4[Number of Major Surgeries],1,FALSE)</f>
        <v>0</v>
      </c>
      <c r="J1488" s="11" t="str">
        <f>VLOOKUP('Medical Examinations'!M1488,'Medical Examinations'!M1488:M3822,1,FALSE)</f>
        <v>over weight</v>
      </c>
      <c r="K1488" s="11" t="str">
        <f>VLOOKUP('Medical Examinations'!N1488,'Medical Examinations'!N1488:N3822,1,FALSE)</f>
        <v>normal</v>
      </c>
      <c r="L1488" s="11" t="str">
        <f>VLOOKUP(Table3[[#This Row],[date of birth]],Table3[date of birth],1,FALSE)</f>
        <v>26-Nov-1969</v>
      </c>
      <c r="M1488" s="11">
        <f>VLOOKUP(Table3[[#This Row],[age]],Table3[age],1,FALSE)</f>
        <v>53</v>
      </c>
      <c r="N1488" s="65">
        <f>VLOOKUP(Table3[[#This Row],[charges2]],Table3[charges2],1,FALSE)</f>
        <v>12579.92</v>
      </c>
      <c r="O1488" s="11" t="str">
        <f>VLOOKUP(Table3[[#This Row],[HOSPITAL TIER2]],Table3[HOSPITAL TIER2],1,FALSE)</f>
        <v>tier - 3</v>
      </c>
      <c r="P1488" s="11" t="str">
        <f>VLOOKUP(Table3[[#This Row],[city tier2]],Table3[city tier2],1,FALSE)</f>
        <v>tier - 1</v>
      </c>
      <c r="Q1488" s="11" t="str">
        <f>VLOOKUP(Table3[[#This Row],[state id2]],Table3[state id2],1,FALSE)</f>
        <v>R1025</v>
      </c>
      <c r="R1488" s="11">
        <f t="shared" si="46"/>
        <v>-1.5229344659618409E-2</v>
      </c>
      <c r="S1488" s="11">
        <f t="shared" si="47"/>
        <v>5.1895275075732175E-2</v>
      </c>
    </row>
    <row r="1489" spans="1:19" x14ac:dyDescent="0.25">
      <c r="A1489" s="20" t="str">
        <f>VLOOKUP('Customer Names'!A1489,'Customer Names'!A1489:A3824,1,FALSE)</f>
        <v>Id1488</v>
      </c>
      <c r="B1489" s="20" t="str">
        <f>VLOOKUP(Table6[[#This Row],[NAME]],Table6[NAME],1,FALSE)</f>
        <v>Stephen M</v>
      </c>
      <c r="C1489" s="11">
        <f>VLOOKUP(Table4[[#This Row],[BMI]],Table4[BMI],1,FALSE)</f>
        <v>36.94</v>
      </c>
      <c r="D1489" s="11">
        <f>VLOOKUP(Table4[[#This Row],[HBA1C]],Table4[HBA1C],1,FALSE)</f>
        <v>5.15</v>
      </c>
      <c r="E1489" s="11" t="str">
        <f>VLOOKUP(Table4[[#This Row],[Any Transplants]],Table4[Any Transplants],1,FALSE)</f>
        <v>No</v>
      </c>
      <c r="F1489" s="11" t="str">
        <f>VLOOKUP(Table4[[#This Row],[Cancer history]],Table4[Cancer history],1,FALSE)</f>
        <v>No</v>
      </c>
      <c r="G1489" s="11" t="str">
        <f>VLOOKUP(Table4[[#This Row],[Smoker2]],Table4[Smoker2],1,FALSE)</f>
        <v>NO</v>
      </c>
      <c r="H1489" s="11" t="str">
        <f>VLOOKUP(Table4[[#This Row],[Heart Issues]],Table4[Heart Issues],1,FALSE)</f>
        <v>yes</v>
      </c>
      <c r="I1489" s="11">
        <f>VLOOKUP(Table4[[#This Row],[Number of Major Surgeries]],Table4[Number of Major Surgeries],1,FALSE)</f>
        <v>1</v>
      </c>
      <c r="J1489" s="11" t="str">
        <f>VLOOKUP('Medical Examinations'!M1489,'Medical Examinations'!M1489:M3823,1,FALSE)</f>
        <v>obesity</v>
      </c>
      <c r="K1489" s="11" t="str">
        <f>VLOOKUP('Medical Examinations'!N1489,'Medical Examinations'!N1489:N3823,1,FALSE)</f>
        <v>normal</v>
      </c>
      <c r="L1489" s="11" t="str">
        <f>VLOOKUP(Table3[[#This Row],[date of birth]],Table3[date of birth],1,FALSE)</f>
        <v>18-Jun-1970</v>
      </c>
      <c r="M1489" s="11">
        <f>VLOOKUP(Table3[[#This Row],[age]],Table3[age],1,FALSE)</f>
        <v>52</v>
      </c>
      <c r="N1489" s="65">
        <f>VLOOKUP(Table3[[#This Row],[charges2]],Table3[charges2],1,FALSE)</f>
        <v>12592.53</v>
      </c>
      <c r="O1489" s="11" t="str">
        <f>VLOOKUP(Table3[[#This Row],[HOSPITAL TIER2]],Table3[HOSPITAL TIER2],1,FALSE)</f>
        <v>tier - 3</v>
      </c>
      <c r="P1489" s="11" t="str">
        <f>VLOOKUP(Table3[[#This Row],[city tier2]],Table3[city tier2],1,FALSE)</f>
        <v>tier - 2</v>
      </c>
      <c r="Q1489" s="11" t="str">
        <f>VLOOKUP(Table3[[#This Row],[state id2]],Table3[state id2],1,FALSE)</f>
        <v>R1013</v>
      </c>
      <c r="R1489" s="11">
        <f t="shared" si="46"/>
        <v>-1.5050095122520384E-2</v>
      </c>
      <c r="S1489" s="11">
        <f t="shared" si="47"/>
        <v>5.2242426880883888E-2</v>
      </c>
    </row>
    <row r="1490" spans="1:19" x14ac:dyDescent="0.25">
      <c r="A1490" s="20" t="str">
        <f>VLOOKUP('Customer Names'!A1490,'Customer Names'!A1490:A3825,1,FALSE)</f>
        <v>Id1489</v>
      </c>
      <c r="B1490" s="20" t="str">
        <f>VLOOKUP(Table6[[#This Row],[NAME]],Table6[NAME],1,FALSE)</f>
        <v>Annemarie A</v>
      </c>
      <c r="C1490" s="11">
        <f>VLOOKUP(Table4[[#This Row],[BMI]],Table4[BMI],1,FALSE)</f>
        <v>22.86</v>
      </c>
      <c r="D1490" s="11">
        <f>VLOOKUP(Table4[[#This Row],[HBA1C]],Table4[HBA1C],1,FALSE)</f>
        <v>7.5</v>
      </c>
      <c r="E1490" s="11" t="str">
        <f>VLOOKUP(Table4[[#This Row],[Any Transplants]],Table4[Any Transplants],1,FALSE)</f>
        <v>No</v>
      </c>
      <c r="F1490" s="11" t="str">
        <f>VLOOKUP(Table4[[#This Row],[Cancer history]],Table4[Cancer history],1,FALSE)</f>
        <v>No</v>
      </c>
      <c r="G1490" s="11" t="str">
        <f>VLOOKUP(Table4[[#This Row],[Smoker2]],Table4[Smoker2],1,FALSE)</f>
        <v>NO</v>
      </c>
      <c r="H1490" s="11" t="str">
        <f>VLOOKUP(Table4[[#This Row],[Heart Issues]],Table4[Heart Issues],1,FALSE)</f>
        <v>No</v>
      </c>
      <c r="I1490" s="11">
        <f>VLOOKUP(Table4[[#This Row],[Number of Major Surgeries]],Table4[Number of Major Surgeries],1,FALSE)</f>
        <v>0</v>
      </c>
      <c r="J1490" s="11" t="str">
        <f>VLOOKUP('Medical Examinations'!M1490,'Medical Examinations'!M1490:M3824,1,FALSE)</f>
        <v>normal weight</v>
      </c>
      <c r="K1490" s="11" t="str">
        <f>VLOOKUP('Medical Examinations'!N1490,'Medical Examinations'!N1490:N3824,1,FALSE)</f>
        <v>diabetes</v>
      </c>
      <c r="L1490" s="11" t="str">
        <f>VLOOKUP(Table3[[#This Row],[date of birth]],Table3[date of birth],1,FALSE)</f>
        <v>11-Aug-1988</v>
      </c>
      <c r="M1490" s="11">
        <f>VLOOKUP(Table3[[#This Row],[age]],Table3[age],1,FALSE)</f>
        <v>34</v>
      </c>
      <c r="N1490" s="65">
        <f>VLOOKUP(Table3[[#This Row],[charges2]],Table3[charges2],1,FALSE)</f>
        <v>12600.46</v>
      </c>
      <c r="O1490" s="11" t="str">
        <f>VLOOKUP(Table3[[#This Row],[HOSPITAL TIER2]],Table3[HOSPITAL TIER2],1,FALSE)</f>
        <v>tier - 3</v>
      </c>
      <c r="P1490" s="11" t="str">
        <f>VLOOKUP(Table3[[#This Row],[city tier2]],Table3[city tier2],1,FALSE)</f>
        <v>tier - 1</v>
      </c>
      <c r="Q1490" s="11" t="str">
        <f>VLOOKUP(Table3[[#This Row],[state id2]],Table3[state id2],1,FALSE)</f>
        <v>R1023</v>
      </c>
      <c r="R1490" s="11">
        <f t="shared" si="46"/>
        <v>-1.6044270793972849E-2</v>
      </c>
      <c r="S1490" s="11">
        <f t="shared" si="47"/>
        <v>5.2540311467832841E-2</v>
      </c>
    </row>
    <row r="1491" spans="1:19" x14ac:dyDescent="0.25">
      <c r="A1491" s="20" t="str">
        <f>VLOOKUP('Customer Names'!A1491,'Customer Names'!A1491:A3826,1,FALSE)</f>
        <v>Id1490</v>
      </c>
      <c r="B1491" s="20" t="str">
        <f>VLOOKUP(Table6[[#This Row],[NAME]],Table6[NAME],1,FALSE)</f>
        <v>Ashley R</v>
      </c>
      <c r="C1491" s="11">
        <f>VLOOKUP(Table4[[#This Row],[BMI]],Table4[BMI],1,FALSE)</f>
        <v>18.760000000000002</v>
      </c>
      <c r="D1491" s="11">
        <f>VLOOKUP(Table4[[#This Row],[HBA1C]],Table4[HBA1C],1,FALSE)</f>
        <v>4.88</v>
      </c>
      <c r="E1491" s="11" t="str">
        <f>VLOOKUP(Table4[[#This Row],[Any Transplants]],Table4[Any Transplants],1,FALSE)</f>
        <v>No</v>
      </c>
      <c r="F1491" s="11" t="str">
        <f>VLOOKUP(Table4[[#This Row],[Cancer history]],Table4[Cancer history],1,FALSE)</f>
        <v>Yes</v>
      </c>
      <c r="G1491" s="11" t="str">
        <f>VLOOKUP(Table4[[#This Row],[Smoker2]],Table4[Smoker2],1,FALSE)</f>
        <v>NO</v>
      </c>
      <c r="H1491" s="11" t="str">
        <f>VLOOKUP(Table4[[#This Row],[Heart Issues]],Table4[Heart Issues],1,FALSE)</f>
        <v>yes</v>
      </c>
      <c r="I1491" s="11">
        <f>VLOOKUP(Table4[[#This Row],[Number of Major Surgeries]],Table4[Number of Major Surgeries],1,FALSE)</f>
        <v>1</v>
      </c>
      <c r="J1491" s="11" t="str">
        <f>VLOOKUP('Medical Examinations'!M1491,'Medical Examinations'!M1491:M3825,1,FALSE)</f>
        <v>normal weight</v>
      </c>
      <c r="K1491" s="11" t="str">
        <f>VLOOKUP('Medical Examinations'!N1491,'Medical Examinations'!N1491:N3825,1,FALSE)</f>
        <v>normal</v>
      </c>
      <c r="L1491" s="11" t="str">
        <f>VLOOKUP(Table3[[#This Row],[date of birth]],Table3[date of birth],1,FALSE)</f>
        <v>18-Nov-1998</v>
      </c>
      <c r="M1491" s="11">
        <f>VLOOKUP(Table3[[#This Row],[age]],Table3[age],1,FALSE)</f>
        <v>24</v>
      </c>
      <c r="N1491" s="65">
        <f>VLOOKUP(Table3[[#This Row],[charges2]],Table3[charges2],1,FALSE)</f>
        <v>12609.89</v>
      </c>
      <c r="O1491" s="11" t="str">
        <f>VLOOKUP(Table3[[#This Row],[HOSPITAL TIER2]],Table3[HOSPITAL TIER2],1,FALSE)</f>
        <v>tier - 3</v>
      </c>
      <c r="P1491" s="11" t="str">
        <f>VLOOKUP(Table3[[#This Row],[city tier2]],Table3[city tier2],1,FALSE)</f>
        <v>tier - 3</v>
      </c>
      <c r="Q1491" s="11" t="str">
        <f>VLOOKUP(Table3[[#This Row],[state id2]],Table3[state id2],1,FALSE)</f>
        <v>R1012</v>
      </c>
      <c r="R1491" s="11">
        <f t="shared" si="46"/>
        <v>-1.6520644312705716E-2</v>
      </c>
      <c r="S1491" s="11">
        <f t="shared" si="47"/>
        <v>5.3319940979983133E-2</v>
      </c>
    </row>
    <row r="1492" spans="1:19" x14ac:dyDescent="0.25">
      <c r="A1492" s="20" t="str">
        <f>VLOOKUP('Customer Names'!A1492,'Customer Names'!A1492:A3827,1,FALSE)</f>
        <v>Id1491</v>
      </c>
      <c r="B1492" s="20" t="str">
        <f>VLOOKUP(Table6[[#This Row],[NAME]],Table6[NAME],1,FALSE)</f>
        <v>Leslie A</v>
      </c>
      <c r="C1492" s="11">
        <f>VLOOKUP(Table4[[#This Row],[BMI]],Table4[BMI],1,FALSE)</f>
        <v>24.36</v>
      </c>
      <c r="D1492" s="11">
        <f>VLOOKUP(Table4[[#This Row],[HBA1C]],Table4[HBA1C],1,FALSE)</f>
        <v>5.57</v>
      </c>
      <c r="E1492" s="11" t="str">
        <f>VLOOKUP(Table4[[#This Row],[Any Transplants]],Table4[Any Transplants],1,FALSE)</f>
        <v>No</v>
      </c>
      <c r="F1492" s="11" t="str">
        <f>VLOOKUP(Table4[[#This Row],[Cancer history]],Table4[Cancer history],1,FALSE)</f>
        <v>No</v>
      </c>
      <c r="G1492" s="11" t="str">
        <f>VLOOKUP(Table4[[#This Row],[Smoker2]],Table4[Smoker2],1,FALSE)</f>
        <v>NO</v>
      </c>
      <c r="H1492" s="11" t="str">
        <f>VLOOKUP(Table4[[#This Row],[Heart Issues]],Table4[Heart Issues],1,FALSE)</f>
        <v>No</v>
      </c>
      <c r="I1492" s="11">
        <f>VLOOKUP(Table4[[#This Row],[Number of Major Surgeries]],Table4[Number of Major Surgeries],1,FALSE)</f>
        <v>0</v>
      </c>
      <c r="J1492" s="11" t="str">
        <f>VLOOKUP('Medical Examinations'!M1492,'Medical Examinations'!M1492:M3826,1,FALSE)</f>
        <v>normal weight</v>
      </c>
      <c r="K1492" s="11" t="str">
        <f>VLOOKUP('Medical Examinations'!N1492,'Medical Examinations'!N1492:N3826,1,FALSE)</f>
        <v>normal</v>
      </c>
      <c r="L1492" s="11" t="str">
        <f>VLOOKUP(Table3[[#This Row],[date of birth]],Table3[date of birth],1,FALSE)</f>
        <v>19-Aug-1963</v>
      </c>
      <c r="M1492" s="11">
        <f>VLOOKUP(Table3[[#This Row],[age]],Table3[age],1,FALSE)</f>
        <v>59</v>
      </c>
      <c r="N1492" s="65">
        <f>VLOOKUP(Table3[[#This Row],[charges2]],Table3[charges2],1,FALSE)</f>
        <v>12622.18</v>
      </c>
      <c r="O1492" s="11" t="str">
        <f>VLOOKUP(Table3[[#This Row],[HOSPITAL TIER2]],Table3[HOSPITAL TIER2],1,FALSE)</f>
        <v>tier - 3</v>
      </c>
      <c r="P1492" s="11" t="str">
        <f>VLOOKUP(Table3[[#This Row],[city tier2]],Table3[city tier2],1,FALSE)</f>
        <v>tier - 1</v>
      </c>
      <c r="Q1492" s="11" t="str">
        <f>VLOOKUP(Table3[[#This Row],[state id2]],Table3[state id2],1,FALSE)</f>
        <v>R1012</v>
      </c>
      <c r="R1492" s="11">
        <f t="shared" si="46"/>
        <v>-1.8462462675732566E-2</v>
      </c>
      <c r="S1492" s="11">
        <f t="shared" si="47"/>
        <v>5.2477209221711736E-2</v>
      </c>
    </row>
    <row r="1493" spans="1:19" x14ac:dyDescent="0.25">
      <c r="A1493" s="20" t="str">
        <f>VLOOKUP('Customer Names'!A1493,'Customer Names'!A1493:A3828,1,FALSE)</f>
        <v>Id1492</v>
      </c>
      <c r="B1493" s="20" t="str">
        <f>VLOOKUP(Table6[[#This Row],[NAME]],Table6[NAME],1,FALSE)</f>
        <v>Mauricio J. Sr.</v>
      </c>
      <c r="C1493" s="11">
        <f>VLOOKUP(Table4[[#This Row],[BMI]],Table4[BMI],1,FALSE)</f>
        <v>32.299999999999997</v>
      </c>
      <c r="D1493" s="11">
        <f>VLOOKUP(Table4[[#This Row],[HBA1C]],Table4[HBA1C],1,FALSE)</f>
        <v>5.31</v>
      </c>
      <c r="E1493" s="11" t="str">
        <f>VLOOKUP(Table4[[#This Row],[Any Transplants]],Table4[Any Transplants],1,FALSE)</f>
        <v>No</v>
      </c>
      <c r="F1493" s="11" t="str">
        <f>VLOOKUP(Table4[[#This Row],[Cancer history]],Table4[Cancer history],1,FALSE)</f>
        <v>No</v>
      </c>
      <c r="G1493" s="11" t="str">
        <f>VLOOKUP(Table4[[#This Row],[Smoker2]],Table4[Smoker2],1,FALSE)</f>
        <v>NO</v>
      </c>
      <c r="H1493" s="11" t="str">
        <f>VLOOKUP(Table4[[#This Row],[Heart Issues]],Table4[Heart Issues],1,FALSE)</f>
        <v>No</v>
      </c>
      <c r="I1493" s="11">
        <f>VLOOKUP(Table4[[#This Row],[Number of Major Surgeries]],Table4[Number of Major Surgeries],1,FALSE)</f>
        <v>0</v>
      </c>
      <c r="J1493" s="11" t="str">
        <f>VLOOKUP('Medical Examinations'!M1493,'Medical Examinations'!M1493:M3827,1,FALSE)</f>
        <v>obesity</v>
      </c>
      <c r="K1493" s="11" t="str">
        <f>VLOOKUP('Medical Examinations'!N1493,'Medical Examinations'!N1493:N3827,1,FALSE)</f>
        <v>normal</v>
      </c>
      <c r="L1493" s="11" t="str">
        <f>VLOOKUP(Table3[[#This Row],[date of birth]],Table3[date of birth],1,FALSE)</f>
        <v>28-Dec-1970</v>
      </c>
      <c r="M1493" s="11">
        <f>VLOOKUP(Table3[[#This Row],[age]],Table3[age],1,FALSE)</f>
        <v>52</v>
      </c>
      <c r="N1493" s="65">
        <f>VLOOKUP(Table3[[#This Row],[charges2]],Table3[charges2],1,FALSE)</f>
        <v>12624.74</v>
      </c>
      <c r="O1493" s="11" t="str">
        <f>VLOOKUP(Table3[[#This Row],[HOSPITAL TIER2]],Table3[HOSPITAL TIER2],1,FALSE)</f>
        <v>tier - 3</v>
      </c>
      <c r="P1493" s="11" t="str">
        <f>VLOOKUP(Table3[[#This Row],[city tier2]],Table3[city tier2],1,FALSE)</f>
        <v>tier - 1</v>
      </c>
      <c r="Q1493" s="11" t="str">
        <f>VLOOKUP(Table3[[#This Row],[state id2]],Table3[state id2],1,FALSE)</f>
        <v>R1012</v>
      </c>
      <c r="R1493" s="11">
        <f t="shared" si="46"/>
        <v>-1.8003365569997442E-2</v>
      </c>
      <c r="S1493" s="11">
        <f t="shared" si="47"/>
        <v>5.2734454983167957E-2</v>
      </c>
    </row>
    <row r="1494" spans="1:19" x14ac:dyDescent="0.25">
      <c r="A1494" s="20" t="str">
        <f>VLOOKUP('Customer Names'!A1494,'Customer Names'!A1494:A3829,1,FALSE)</f>
        <v>Id1493</v>
      </c>
      <c r="B1494" s="20" t="str">
        <f>VLOOKUP(Table6[[#This Row],[NAME]],Table6[NAME],1,FALSE)</f>
        <v>Kieran</v>
      </c>
      <c r="C1494" s="11">
        <f>VLOOKUP(Table4[[#This Row],[BMI]],Table4[BMI],1,FALSE)</f>
        <v>22.704999999999998</v>
      </c>
      <c r="D1494" s="11">
        <f>VLOOKUP(Table4[[#This Row],[HBA1C]],Table4[HBA1C],1,FALSE)</f>
        <v>4.57</v>
      </c>
      <c r="E1494" s="11" t="str">
        <f>VLOOKUP(Table4[[#This Row],[Any Transplants]],Table4[Any Transplants],1,FALSE)</f>
        <v>No</v>
      </c>
      <c r="F1494" s="11" t="str">
        <f>VLOOKUP(Table4[[#This Row],[Cancer history]],Table4[Cancer history],1,FALSE)</f>
        <v>No</v>
      </c>
      <c r="G1494" s="11" t="str">
        <f>VLOOKUP(Table4[[#This Row],[Smoker2]],Table4[Smoker2],1,FALSE)</f>
        <v>NO</v>
      </c>
      <c r="H1494" s="11" t="str">
        <f>VLOOKUP(Table4[[#This Row],[Heart Issues]],Table4[Heart Issues],1,FALSE)</f>
        <v>yes</v>
      </c>
      <c r="I1494" s="11">
        <f>VLOOKUP(Table4[[#This Row],[Number of Major Surgeries]],Table4[Number of Major Surgeries],1,FALSE)</f>
        <v>0</v>
      </c>
      <c r="J1494" s="11" t="str">
        <f>VLOOKUP('Medical Examinations'!M1494,'Medical Examinations'!M1494:M3828,1,FALSE)</f>
        <v>normal weight</v>
      </c>
      <c r="K1494" s="11" t="str">
        <f>VLOOKUP('Medical Examinations'!N1494,'Medical Examinations'!N1494:N3828,1,FALSE)</f>
        <v>normal</v>
      </c>
      <c r="L1494" s="11" t="str">
        <f>VLOOKUP(Table3[[#This Row],[date of birth]],Table3[date of birth],1,FALSE)</f>
        <v>4-Oct-1965</v>
      </c>
      <c r="M1494" s="11">
        <f>VLOOKUP(Table3[[#This Row],[age]],Table3[age],1,FALSE)</f>
        <v>57</v>
      </c>
      <c r="N1494" s="65">
        <f>VLOOKUP(Table3[[#This Row],[charges2]],Table3[charges2],1,FALSE)</f>
        <v>12629.17</v>
      </c>
      <c r="O1494" s="11" t="str">
        <f>VLOOKUP(Table3[[#This Row],[HOSPITAL TIER2]],Table3[HOSPITAL TIER2],1,FALSE)</f>
        <v>tier - 3</v>
      </c>
      <c r="P1494" s="11" t="str">
        <f>VLOOKUP(Table3[[#This Row],[city tier2]],Table3[city tier2],1,FALSE)</f>
        <v>tier - 1</v>
      </c>
      <c r="Q1494" s="11" t="str">
        <f>VLOOKUP(Table3[[#This Row],[state id2]],Table3[state id2],1,FALSE)</f>
        <v>R1013</v>
      </c>
      <c r="R1494" s="11">
        <f t="shared" si="46"/>
        <v>-1.853428215081283E-2</v>
      </c>
      <c r="S1494" s="11">
        <f t="shared" si="47"/>
        <v>5.2968917003399875E-2</v>
      </c>
    </row>
    <row r="1495" spans="1:19" x14ac:dyDescent="0.25">
      <c r="A1495" s="20" t="str">
        <f>VLOOKUP('Customer Names'!A1495,'Customer Names'!A1495:A3830,1,FALSE)</f>
        <v>Id1494</v>
      </c>
      <c r="B1495" s="20" t="str">
        <f>VLOOKUP(Table6[[#This Row],[NAME]],Table6[NAME],1,FALSE)</f>
        <v>Elizabeth A</v>
      </c>
      <c r="C1495" s="11">
        <f>VLOOKUP(Table4[[#This Row],[BMI]],Table4[BMI],1,FALSE)</f>
        <v>21.79</v>
      </c>
      <c r="D1495" s="11">
        <f>VLOOKUP(Table4[[#This Row],[HBA1C]],Table4[HBA1C],1,FALSE)</f>
        <v>8.6999999999999993</v>
      </c>
      <c r="E1495" s="11" t="str">
        <f>VLOOKUP(Table4[[#This Row],[Any Transplants]],Table4[Any Transplants],1,FALSE)</f>
        <v>No</v>
      </c>
      <c r="F1495" s="11" t="str">
        <f>VLOOKUP(Table4[[#This Row],[Cancer history]],Table4[Cancer history],1,FALSE)</f>
        <v>No</v>
      </c>
      <c r="G1495" s="11" t="str">
        <f>VLOOKUP(Table4[[#This Row],[Smoker2]],Table4[Smoker2],1,FALSE)</f>
        <v>NO</v>
      </c>
      <c r="H1495" s="11" t="str">
        <f>VLOOKUP(Table4[[#This Row],[Heart Issues]],Table4[Heart Issues],1,FALSE)</f>
        <v>yes</v>
      </c>
      <c r="I1495" s="11">
        <f>VLOOKUP(Table4[[#This Row],[Number of Major Surgeries]],Table4[Number of Major Surgeries],1,FALSE)</f>
        <v>1</v>
      </c>
      <c r="J1495" s="11" t="str">
        <f>VLOOKUP('Medical Examinations'!M1495,'Medical Examinations'!M1495:M3829,1,FALSE)</f>
        <v>normal weight</v>
      </c>
      <c r="K1495" s="11" t="str">
        <f>VLOOKUP('Medical Examinations'!N1495,'Medical Examinations'!N1495:N3829,1,FALSE)</f>
        <v>diabetes</v>
      </c>
      <c r="L1495" s="11" t="str">
        <f>VLOOKUP(Table3[[#This Row],[date of birth]],Table3[date of birth],1,FALSE)</f>
        <v>22-Nov-1962</v>
      </c>
      <c r="M1495" s="11">
        <f>VLOOKUP(Table3[[#This Row],[age]],Table3[age],1,FALSE)</f>
        <v>60</v>
      </c>
      <c r="N1495" s="65">
        <f>VLOOKUP(Table3[[#This Row],[charges2]],Table3[charges2],1,FALSE)</f>
        <v>12629.9</v>
      </c>
      <c r="O1495" s="11" t="str">
        <f>VLOOKUP(Table3[[#This Row],[HOSPITAL TIER2]],Table3[HOSPITAL TIER2],1,FALSE)</f>
        <v>tier - 3</v>
      </c>
      <c r="P1495" s="11" t="str">
        <f>VLOOKUP(Table3[[#This Row],[city tier2]],Table3[city tier2],1,FALSE)</f>
        <v>tier - 3</v>
      </c>
      <c r="Q1495" s="11" t="str">
        <f>VLOOKUP(Table3[[#This Row],[state id2]],Table3[state id2],1,FALSE)</f>
        <v>R1013</v>
      </c>
      <c r="R1495" s="11">
        <f t="shared" si="46"/>
        <v>-1.7874706702900523E-2</v>
      </c>
      <c r="S1495" s="11">
        <f t="shared" si="47"/>
        <v>5.3832393230537214E-2</v>
      </c>
    </row>
    <row r="1496" spans="1:19" x14ac:dyDescent="0.25">
      <c r="A1496" s="20" t="str">
        <f>VLOOKUP('Customer Names'!A1496,'Customer Names'!A1496:A3831,1,FALSE)</f>
        <v>Id1495</v>
      </c>
      <c r="B1496" s="20" t="str">
        <f>VLOOKUP(Table6[[#This Row],[NAME]],Table6[NAME],1,FALSE)</f>
        <v>Zeke M.</v>
      </c>
      <c r="C1496" s="11">
        <f>VLOOKUP(Table4[[#This Row],[BMI]],Table4[BMI],1,FALSE)</f>
        <v>24.52</v>
      </c>
      <c r="D1496" s="11">
        <f>VLOOKUP(Table4[[#This Row],[HBA1C]],Table4[HBA1C],1,FALSE)</f>
        <v>4.76</v>
      </c>
      <c r="E1496" s="11" t="str">
        <f>VLOOKUP(Table4[[#This Row],[Any Transplants]],Table4[Any Transplants],1,FALSE)</f>
        <v>No</v>
      </c>
      <c r="F1496" s="11" t="str">
        <f>VLOOKUP(Table4[[#This Row],[Cancer history]],Table4[Cancer history],1,FALSE)</f>
        <v>No</v>
      </c>
      <c r="G1496" s="11" t="str">
        <f>VLOOKUP(Table4[[#This Row],[Smoker2]],Table4[Smoker2],1,FALSE)</f>
        <v>NO</v>
      </c>
      <c r="H1496" s="11" t="str">
        <f>VLOOKUP(Table4[[#This Row],[Heart Issues]],Table4[Heart Issues],1,FALSE)</f>
        <v>No</v>
      </c>
      <c r="I1496" s="11">
        <f>VLOOKUP(Table4[[#This Row],[Number of Major Surgeries]],Table4[Number of Major Surgeries],1,FALSE)</f>
        <v>0</v>
      </c>
      <c r="J1496" s="11" t="str">
        <f>VLOOKUP('Medical Examinations'!M1496,'Medical Examinations'!M1496:M3830,1,FALSE)</f>
        <v>normal weight</v>
      </c>
      <c r="K1496" s="11" t="str">
        <f>VLOOKUP('Medical Examinations'!N1496,'Medical Examinations'!N1496:N3830,1,FALSE)</f>
        <v>normal</v>
      </c>
      <c r="L1496" s="11" t="str">
        <f>VLOOKUP(Table3[[#This Row],[date of birth]],Table3[date of birth],1,FALSE)</f>
        <v>22-Jul-1962</v>
      </c>
      <c r="M1496" s="11">
        <f>VLOOKUP(Table3[[#This Row],[age]],Table3[age],1,FALSE)</f>
        <v>60</v>
      </c>
      <c r="N1496" s="65">
        <f>VLOOKUP(Table3[[#This Row],[charges2]],Table3[charges2],1,FALSE)</f>
        <v>12638.2</v>
      </c>
      <c r="O1496" s="11" t="str">
        <f>VLOOKUP(Table3[[#This Row],[HOSPITAL TIER2]],Table3[HOSPITAL TIER2],1,FALSE)</f>
        <v>tier - 3</v>
      </c>
      <c r="P1496" s="11" t="str">
        <f>VLOOKUP(Table3[[#This Row],[city tier2]],Table3[city tier2],1,FALSE)</f>
        <v>tier - 1</v>
      </c>
      <c r="Q1496" s="11" t="str">
        <f>VLOOKUP(Table3[[#This Row],[state id2]],Table3[state id2],1,FALSE)</f>
        <v>R1011</v>
      </c>
      <c r="R1496" s="11">
        <f t="shared" si="46"/>
        <v>-1.6889980503687129E-2</v>
      </c>
      <c r="S1496" s="11">
        <f t="shared" si="47"/>
        <v>5.1773071464112433E-2</v>
      </c>
    </row>
    <row r="1497" spans="1:19" x14ac:dyDescent="0.25">
      <c r="A1497" s="20" t="str">
        <f>VLOOKUP('Customer Names'!A1497,'Customer Names'!A1497:A3832,1,FALSE)</f>
        <v>Id1496</v>
      </c>
      <c r="B1497" s="20" t="str">
        <f>VLOOKUP(Table6[[#This Row],[NAME]],Table6[NAME],1,FALSE)</f>
        <v>Chip</v>
      </c>
      <c r="C1497" s="11">
        <f>VLOOKUP(Table4[[#This Row],[BMI]],Table4[BMI],1,FALSE)</f>
        <v>39.520000000000003</v>
      </c>
      <c r="D1497" s="11">
        <f>VLOOKUP(Table4[[#This Row],[HBA1C]],Table4[HBA1C],1,FALSE)</f>
        <v>11.81</v>
      </c>
      <c r="E1497" s="11" t="str">
        <f>VLOOKUP(Table4[[#This Row],[Any Transplants]],Table4[Any Transplants],1,FALSE)</f>
        <v>No</v>
      </c>
      <c r="F1497" s="11" t="str">
        <f>VLOOKUP(Table4[[#This Row],[Cancer history]],Table4[Cancer history],1,FALSE)</f>
        <v>No</v>
      </c>
      <c r="G1497" s="11" t="str">
        <f>VLOOKUP(Table4[[#This Row],[Smoker2]],Table4[Smoker2],1,FALSE)</f>
        <v>NO</v>
      </c>
      <c r="H1497" s="11" t="str">
        <f>VLOOKUP(Table4[[#This Row],[Heart Issues]],Table4[Heart Issues],1,FALSE)</f>
        <v>No</v>
      </c>
      <c r="I1497" s="11">
        <f>VLOOKUP(Table4[[#This Row],[Number of Major Surgeries]],Table4[Number of Major Surgeries],1,FALSE)</f>
        <v>0</v>
      </c>
      <c r="J1497" s="11" t="str">
        <f>VLOOKUP('Medical Examinations'!M1497,'Medical Examinations'!M1497:M3831,1,FALSE)</f>
        <v>obesity</v>
      </c>
      <c r="K1497" s="11" t="str">
        <f>VLOOKUP('Medical Examinations'!N1497,'Medical Examinations'!N1497:N3831,1,FALSE)</f>
        <v>diabetes</v>
      </c>
      <c r="L1497" s="11" t="str">
        <f>VLOOKUP(Table3[[#This Row],[date of birth]],Table3[date of birth],1,FALSE)</f>
        <v>5-Sep-1972</v>
      </c>
      <c r="M1497" s="11">
        <f>VLOOKUP(Table3[[#This Row],[age]],Table3[age],1,FALSE)</f>
        <v>50</v>
      </c>
      <c r="N1497" s="65">
        <f>VLOOKUP(Table3[[#This Row],[charges2]],Table3[charges2],1,FALSE)</f>
        <v>12640.24</v>
      </c>
      <c r="O1497" s="11" t="str">
        <f>VLOOKUP(Table3[[#This Row],[HOSPITAL TIER2]],Table3[HOSPITAL TIER2],1,FALSE)</f>
        <v>tier - 3</v>
      </c>
      <c r="P1497" s="11" t="str">
        <f>VLOOKUP(Table3[[#This Row],[city tier2]],Table3[city tier2],1,FALSE)</f>
        <v>tier - 1</v>
      </c>
      <c r="Q1497" s="11" t="str">
        <f>VLOOKUP(Table3[[#This Row],[state id2]],Table3[state id2],1,FALSE)</f>
        <v>R1011</v>
      </c>
      <c r="R1497" s="11">
        <f t="shared" si="46"/>
        <v>-1.6426085156468373E-2</v>
      </c>
      <c r="S1497" s="11">
        <f t="shared" si="47"/>
        <v>5.2687834589422375E-2</v>
      </c>
    </row>
    <row r="1498" spans="1:19" x14ac:dyDescent="0.25">
      <c r="A1498" s="20" t="str">
        <f>VLOOKUP('Customer Names'!A1498,'Customer Names'!A1498:A3833,1,FALSE)</f>
        <v>Id1497</v>
      </c>
      <c r="B1498" s="20" t="str">
        <f>VLOOKUP(Table6[[#This Row],[NAME]],Table6[NAME],1,FALSE)</f>
        <v>Miguel Angel Sr.</v>
      </c>
      <c r="C1498" s="11">
        <f>VLOOKUP(Table4[[#This Row],[BMI]],Table4[BMI],1,FALSE)</f>
        <v>24.49</v>
      </c>
      <c r="D1498" s="11">
        <f>VLOOKUP(Table4[[#This Row],[HBA1C]],Table4[HBA1C],1,FALSE)</f>
        <v>4.67</v>
      </c>
      <c r="E1498" s="11" t="str">
        <f>VLOOKUP(Table4[[#This Row],[Any Transplants]],Table4[Any Transplants],1,FALSE)</f>
        <v>No</v>
      </c>
      <c r="F1498" s="11" t="str">
        <f>VLOOKUP(Table4[[#This Row],[Cancer history]],Table4[Cancer history],1,FALSE)</f>
        <v>No</v>
      </c>
      <c r="G1498" s="11" t="str">
        <f>VLOOKUP(Table4[[#This Row],[Smoker2]],Table4[Smoker2],1,FALSE)</f>
        <v>NO</v>
      </c>
      <c r="H1498" s="11" t="str">
        <f>VLOOKUP(Table4[[#This Row],[Heart Issues]],Table4[Heart Issues],1,FALSE)</f>
        <v>No</v>
      </c>
      <c r="I1498" s="11">
        <f>VLOOKUP(Table4[[#This Row],[Number of Major Surgeries]],Table4[Number of Major Surgeries],1,FALSE)</f>
        <v>0</v>
      </c>
      <c r="J1498" s="11" t="str">
        <f>VLOOKUP('Medical Examinations'!M1498,'Medical Examinations'!M1498:M3832,1,FALSE)</f>
        <v>normal weight</v>
      </c>
      <c r="K1498" s="11" t="str">
        <f>VLOOKUP('Medical Examinations'!N1498,'Medical Examinations'!N1498:N3832,1,FALSE)</f>
        <v>normal</v>
      </c>
      <c r="L1498" s="11" t="str">
        <f>VLOOKUP(Table3[[#This Row],[date of birth]],Table3[date of birth],1,FALSE)</f>
        <v>17-Dec-1966</v>
      </c>
      <c r="M1498" s="11">
        <f>VLOOKUP(Table3[[#This Row],[age]],Table3[age],1,FALSE)</f>
        <v>56</v>
      </c>
      <c r="N1498" s="65">
        <f>VLOOKUP(Table3[[#This Row],[charges2]],Table3[charges2],1,FALSE)</f>
        <v>12643.38</v>
      </c>
      <c r="O1498" s="11" t="str">
        <f>VLOOKUP(Table3[[#This Row],[HOSPITAL TIER2]],Table3[HOSPITAL TIER2],1,FALSE)</f>
        <v>tier - 3</v>
      </c>
      <c r="P1498" s="11" t="str">
        <f>VLOOKUP(Table3[[#This Row],[city tier2]],Table3[city tier2],1,FALSE)</f>
        <v>tier - 1</v>
      </c>
      <c r="Q1498" s="11" t="str">
        <f>VLOOKUP(Table3[[#This Row],[state id2]],Table3[state id2],1,FALSE)</f>
        <v>R1012</v>
      </c>
      <c r="R1498" s="11">
        <f t="shared" si="46"/>
        <v>-1.740394674517115E-2</v>
      </c>
      <c r="S1498" s="11">
        <f t="shared" si="47"/>
        <v>5.1221157212281584E-2</v>
      </c>
    </row>
    <row r="1499" spans="1:19" x14ac:dyDescent="0.25">
      <c r="A1499" s="20" t="str">
        <f>VLOOKUP('Customer Names'!A1499,'Customer Names'!A1499:A3834,1,FALSE)</f>
        <v>Id1498</v>
      </c>
      <c r="B1499" s="20" t="str">
        <f>VLOOKUP(Table6[[#This Row],[NAME]],Table6[NAME],1,FALSE)</f>
        <v>Brian</v>
      </c>
      <c r="C1499" s="11">
        <f>VLOOKUP(Table4[[#This Row],[BMI]],Table4[BMI],1,FALSE)</f>
        <v>26.315000000000001</v>
      </c>
      <c r="D1499" s="11">
        <f>VLOOKUP(Table4[[#This Row],[HBA1C]],Table4[HBA1C],1,FALSE)</f>
        <v>6.02</v>
      </c>
      <c r="E1499" s="11" t="str">
        <f>VLOOKUP(Table4[[#This Row],[Any Transplants]],Table4[Any Transplants],1,FALSE)</f>
        <v>No</v>
      </c>
      <c r="F1499" s="11" t="str">
        <f>VLOOKUP(Table4[[#This Row],[Cancer history]],Table4[Cancer history],1,FALSE)</f>
        <v>No</v>
      </c>
      <c r="G1499" s="11" t="str">
        <f>VLOOKUP(Table4[[#This Row],[Smoker2]],Table4[Smoker2],1,FALSE)</f>
        <v>NO</v>
      </c>
      <c r="H1499" s="11" t="str">
        <f>VLOOKUP(Table4[[#This Row],[Heart Issues]],Table4[Heart Issues],1,FALSE)</f>
        <v>No</v>
      </c>
      <c r="I1499" s="11">
        <f>VLOOKUP(Table4[[#This Row],[Number of Major Surgeries]],Table4[Number of Major Surgeries],1,FALSE)</f>
        <v>0</v>
      </c>
      <c r="J1499" s="11" t="str">
        <f>VLOOKUP('Medical Examinations'!M1499,'Medical Examinations'!M1499:M3833,1,FALSE)</f>
        <v>over weight</v>
      </c>
      <c r="K1499" s="11" t="str">
        <f>VLOOKUP('Medical Examinations'!N1499,'Medical Examinations'!N1499:N3833,1,FALSE)</f>
        <v>prediabetes</v>
      </c>
      <c r="L1499" s="11" t="str">
        <f>VLOOKUP(Table3[[#This Row],[date of birth]],Table3[date of birth],1,FALSE)</f>
        <v>11-Jul-1962</v>
      </c>
      <c r="M1499" s="11">
        <f>VLOOKUP(Table3[[#This Row],[age]],Table3[age],1,FALSE)</f>
        <v>60</v>
      </c>
      <c r="N1499" s="65">
        <f>VLOOKUP(Table3[[#This Row],[charges2]],Table3[charges2],1,FALSE)</f>
        <v>12644.59</v>
      </c>
      <c r="O1499" s="11" t="str">
        <f>VLOOKUP(Table3[[#This Row],[HOSPITAL TIER2]],Table3[HOSPITAL TIER2],1,FALSE)</f>
        <v>tier - 3</v>
      </c>
      <c r="P1499" s="11" t="str">
        <f>VLOOKUP(Table3[[#This Row],[city tier2]],Table3[city tier2],1,FALSE)</f>
        <v>tier - 2</v>
      </c>
      <c r="Q1499" s="11" t="str">
        <f>VLOOKUP(Table3[[#This Row],[state id2]],Table3[state id2],1,FALSE)</f>
        <v>R1011</v>
      </c>
      <c r="R1499" s="11">
        <f t="shared" si="46"/>
        <v>-1.7047166752502906E-2</v>
      </c>
      <c r="S1499" s="11">
        <f t="shared" si="47"/>
        <v>5.1964038694808638E-2</v>
      </c>
    </row>
    <row r="1500" spans="1:19" x14ac:dyDescent="0.25">
      <c r="A1500" s="20" t="str">
        <f>VLOOKUP('Customer Names'!A1500,'Customer Names'!A1500:A3835,1,FALSE)</f>
        <v>Id1499</v>
      </c>
      <c r="B1500" s="20" t="str">
        <f>VLOOKUP(Table6[[#This Row],[NAME]],Table6[NAME],1,FALSE)</f>
        <v>Meghan</v>
      </c>
      <c r="C1500" s="11">
        <f>VLOOKUP(Table4[[#This Row],[BMI]],Table4[BMI],1,FALSE)</f>
        <v>22.58</v>
      </c>
      <c r="D1500" s="11">
        <f>VLOOKUP(Table4[[#This Row],[HBA1C]],Table4[HBA1C],1,FALSE)</f>
        <v>7.46</v>
      </c>
      <c r="E1500" s="11" t="str">
        <f>VLOOKUP(Table4[[#This Row],[Any Transplants]],Table4[Any Transplants],1,FALSE)</f>
        <v>No</v>
      </c>
      <c r="F1500" s="11" t="str">
        <f>VLOOKUP(Table4[[#This Row],[Cancer history]],Table4[Cancer history],1,FALSE)</f>
        <v>No</v>
      </c>
      <c r="G1500" s="11" t="str">
        <f>VLOOKUP(Table4[[#This Row],[Smoker2]],Table4[Smoker2],1,FALSE)</f>
        <v>NO</v>
      </c>
      <c r="H1500" s="11" t="str">
        <f>VLOOKUP(Table4[[#This Row],[Heart Issues]],Table4[Heart Issues],1,FALSE)</f>
        <v>No</v>
      </c>
      <c r="I1500" s="11">
        <f>VLOOKUP(Table4[[#This Row],[Number of Major Surgeries]],Table4[Number of Major Surgeries],1,FALSE)</f>
        <v>0</v>
      </c>
      <c r="J1500" s="11" t="str">
        <f>VLOOKUP('Medical Examinations'!M1500,'Medical Examinations'!M1500:M3834,1,FALSE)</f>
        <v>normal weight</v>
      </c>
      <c r="K1500" s="11" t="str">
        <f>VLOOKUP('Medical Examinations'!N1500,'Medical Examinations'!N1500:N3834,1,FALSE)</f>
        <v>diabetes</v>
      </c>
      <c r="L1500" s="11" t="str">
        <f>VLOOKUP(Table3[[#This Row],[date of birth]],Table3[date of birth],1,FALSE)</f>
        <v>14-Sep-1965</v>
      </c>
      <c r="M1500" s="11">
        <f>VLOOKUP(Table3[[#This Row],[age]],Table3[age],1,FALSE)</f>
        <v>57</v>
      </c>
      <c r="N1500" s="65">
        <f>VLOOKUP(Table3[[#This Row],[charges2]],Table3[charges2],1,FALSE)</f>
        <v>12646.21</v>
      </c>
      <c r="O1500" s="11" t="str">
        <f>VLOOKUP(Table3[[#This Row],[HOSPITAL TIER2]],Table3[HOSPITAL TIER2],1,FALSE)</f>
        <v>tier - 3</v>
      </c>
      <c r="P1500" s="11" t="str">
        <f>VLOOKUP(Table3[[#This Row],[city tier2]],Table3[city tier2],1,FALSE)</f>
        <v>tier - 2</v>
      </c>
      <c r="Q1500" s="11" t="str">
        <f>VLOOKUP(Table3[[#This Row],[state id2]],Table3[state id2],1,FALSE)</f>
        <v>R1011</v>
      </c>
      <c r="R1500" s="11">
        <f t="shared" si="46"/>
        <v>-1.693134623646356E-2</v>
      </c>
      <c r="S1500" s="11">
        <f t="shared" si="47"/>
        <v>5.1889382441805618E-2</v>
      </c>
    </row>
    <row r="1501" spans="1:19" x14ac:dyDescent="0.25">
      <c r="A1501" s="20" t="str">
        <f>VLOOKUP('Customer Names'!A1501,'Customer Names'!A1501:A3836,1,FALSE)</f>
        <v>Id1500</v>
      </c>
      <c r="B1501" s="20" t="str">
        <f>VLOOKUP(Table6[[#This Row],[NAME]],Table6[NAME],1,FALSE)</f>
        <v>Meredith L.</v>
      </c>
      <c r="C1501" s="11">
        <f>VLOOKUP(Table4[[#This Row],[BMI]],Table4[BMI],1,FALSE)</f>
        <v>19.475000000000001</v>
      </c>
      <c r="D1501" s="11">
        <f>VLOOKUP(Table4[[#This Row],[HBA1C]],Table4[HBA1C],1,FALSE)</f>
        <v>4.74</v>
      </c>
      <c r="E1501" s="11" t="str">
        <f>VLOOKUP(Table4[[#This Row],[Any Transplants]],Table4[Any Transplants],1,FALSE)</f>
        <v>No</v>
      </c>
      <c r="F1501" s="11" t="str">
        <f>VLOOKUP(Table4[[#This Row],[Cancer history]],Table4[Cancer history],1,FALSE)</f>
        <v>No</v>
      </c>
      <c r="G1501" s="11" t="str">
        <f>VLOOKUP(Table4[[#This Row],[Smoker2]],Table4[Smoker2],1,FALSE)</f>
        <v>NO</v>
      </c>
      <c r="H1501" s="11" t="str">
        <f>VLOOKUP(Table4[[#This Row],[Heart Issues]],Table4[Heart Issues],1,FALSE)</f>
        <v>No</v>
      </c>
      <c r="I1501" s="11">
        <f>VLOOKUP(Table4[[#This Row],[Number of Major Surgeries]],Table4[Number of Major Surgeries],1,FALSE)</f>
        <v>1</v>
      </c>
      <c r="J1501" s="11" t="str">
        <f>VLOOKUP('Medical Examinations'!M1501,'Medical Examinations'!M1501:M3835,1,FALSE)</f>
        <v>normal weight</v>
      </c>
      <c r="K1501" s="11" t="str">
        <f>VLOOKUP('Medical Examinations'!N1501,'Medical Examinations'!N1501:N3835,1,FALSE)</f>
        <v>normal</v>
      </c>
      <c r="L1501" s="11" t="str">
        <f>VLOOKUP(Table3[[#This Row],[date of birth]],Table3[date of birth],1,FALSE)</f>
        <v>27-Aug-1962</v>
      </c>
      <c r="M1501" s="11">
        <f>VLOOKUP(Table3[[#This Row],[age]],Table3[age],1,FALSE)</f>
        <v>60</v>
      </c>
      <c r="N1501" s="65">
        <f>VLOOKUP(Table3[[#This Row],[charges2]],Table3[charges2],1,FALSE)</f>
        <v>12648.7</v>
      </c>
      <c r="O1501" s="11" t="str">
        <f>VLOOKUP(Table3[[#This Row],[HOSPITAL TIER2]],Table3[HOSPITAL TIER2],1,FALSE)</f>
        <v>tier - 3</v>
      </c>
      <c r="P1501" s="11" t="str">
        <f>VLOOKUP(Table3[[#This Row],[city tier2]],Table3[city tier2],1,FALSE)</f>
        <v>tier - 2</v>
      </c>
      <c r="Q1501" s="11" t="str">
        <f>VLOOKUP(Table3[[#This Row],[state id2]],Table3[state id2],1,FALSE)</f>
        <v>R1013</v>
      </c>
      <c r="R1501" s="11">
        <f t="shared" si="46"/>
        <v>-1.624145778730883E-2</v>
      </c>
      <c r="S1501" s="11">
        <f t="shared" si="47"/>
        <v>5.0922812711759122E-2</v>
      </c>
    </row>
    <row r="1502" spans="1:19" x14ac:dyDescent="0.25">
      <c r="A1502" s="20" t="str">
        <f>VLOOKUP('Customer Names'!A1502,'Customer Names'!A1502:A3837,1,FALSE)</f>
        <v>Id1501</v>
      </c>
      <c r="B1502" s="20" t="str">
        <f>VLOOKUP(Table6[[#This Row],[NAME]],Table6[NAME],1,FALSE)</f>
        <v>.  Millicent M</v>
      </c>
      <c r="C1502" s="11">
        <f>VLOOKUP(Table4[[#This Row],[BMI]],Table4[BMI],1,FALSE)</f>
        <v>26.33</v>
      </c>
      <c r="D1502" s="11">
        <f>VLOOKUP(Table4[[#This Row],[HBA1C]],Table4[HBA1C],1,FALSE)</f>
        <v>4.79</v>
      </c>
      <c r="E1502" s="11" t="str">
        <f>VLOOKUP(Table4[[#This Row],[Any Transplants]],Table4[Any Transplants],1,FALSE)</f>
        <v>No</v>
      </c>
      <c r="F1502" s="11" t="str">
        <f>VLOOKUP(Table4[[#This Row],[Cancer history]],Table4[Cancer history],1,FALSE)</f>
        <v>No</v>
      </c>
      <c r="G1502" s="11" t="str">
        <f>VLOOKUP(Table4[[#This Row],[Smoker2]],Table4[Smoker2],1,FALSE)</f>
        <v>NO</v>
      </c>
      <c r="H1502" s="11" t="str">
        <f>VLOOKUP(Table4[[#This Row],[Heart Issues]],Table4[Heart Issues],1,FALSE)</f>
        <v>No</v>
      </c>
      <c r="I1502" s="11">
        <f>VLOOKUP(Table4[[#This Row],[Number of Major Surgeries]],Table4[Number of Major Surgeries],1,FALSE)</f>
        <v>0</v>
      </c>
      <c r="J1502" s="11" t="str">
        <f>VLOOKUP('Medical Examinations'!M1502,'Medical Examinations'!M1502:M3836,1,FALSE)</f>
        <v>over weight</v>
      </c>
      <c r="K1502" s="11" t="str">
        <f>VLOOKUP('Medical Examinations'!N1502,'Medical Examinations'!N1502:N3836,1,FALSE)</f>
        <v>normal</v>
      </c>
      <c r="L1502" s="11" t="str">
        <f>VLOOKUP(Table3[[#This Row],[date of birth]],Table3[date of birth],1,FALSE)</f>
        <v>24-Sep-1974</v>
      </c>
      <c r="M1502" s="11">
        <f>VLOOKUP(Table3[[#This Row],[age]],Table3[age],1,FALSE)</f>
        <v>48</v>
      </c>
      <c r="N1502" s="65">
        <f>VLOOKUP(Table3[[#This Row],[charges2]],Table3[charges2],1,FALSE)</f>
        <v>12697.48</v>
      </c>
      <c r="O1502" s="11" t="str">
        <f>VLOOKUP(Table3[[#This Row],[HOSPITAL TIER2]],Table3[HOSPITAL TIER2],1,FALSE)</f>
        <v>tier - 3</v>
      </c>
      <c r="P1502" s="11" t="str">
        <f>VLOOKUP(Table3[[#This Row],[city tier2]],Table3[city tier2],1,FALSE)</f>
        <v>tier - 3</v>
      </c>
      <c r="Q1502" s="11" t="str">
        <f>VLOOKUP(Table3[[#This Row],[state id2]],Table3[state id2],1,FALSE)</f>
        <v>R1021</v>
      </c>
      <c r="R1502" s="11">
        <f t="shared" si="46"/>
        <v>-1.4793926696924012E-2</v>
      </c>
      <c r="S1502" s="11">
        <f t="shared" si="47"/>
        <v>5.1861225438138703E-2</v>
      </c>
    </row>
    <row r="1503" spans="1:19" x14ac:dyDescent="0.25">
      <c r="A1503" s="20" t="str">
        <f>VLOOKUP('Customer Names'!A1503,'Customer Names'!A1503:A3838,1,FALSE)</f>
        <v>Id1502</v>
      </c>
      <c r="B1503" s="20" t="str">
        <f>VLOOKUP(Table6[[#This Row],[NAME]],Table6[NAME],1,FALSE)</f>
        <v>Kathleen</v>
      </c>
      <c r="C1503" s="11">
        <f>VLOOKUP(Table4[[#This Row],[BMI]],Table4[BMI],1,FALSE)</f>
        <v>17.29</v>
      </c>
      <c r="D1503" s="11">
        <f>VLOOKUP(Table4[[#This Row],[HBA1C]],Table4[HBA1C],1,FALSE)</f>
        <v>5.35</v>
      </c>
      <c r="E1503" s="11" t="str">
        <f>VLOOKUP(Table4[[#This Row],[Any Transplants]],Table4[Any Transplants],1,FALSE)</f>
        <v>No</v>
      </c>
      <c r="F1503" s="11" t="str">
        <f>VLOOKUP(Table4[[#This Row],[Cancer history]],Table4[Cancer history],1,FALSE)</f>
        <v>No</v>
      </c>
      <c r="G1503" s="11" t="str">
        <f>VLOOKUP(Table4[[#This Row],[Smoker2]],Table4[Smoker2],1,FALSE)</f>
        <v>NO</v>
      </c>
      <c r="H1503" s="11" t="str">
        <f>VLOOKUP(Table4[[#This Row],[Heart Issues]],Table4[Heart Issues],1,FALSE)</f>
        <v>yes</v>
      </c>
      <c r="I1503" s="11">
        <f>VLOOKUP(Table4[[#This Row],[Number of Major Surgeries]],Table4[Number of Major Surgeries],1,FALSE)</f>
        <v>0</v>
      </c>
      <c r="J1503" s="11" t="str">
        <f>VLOOKUP('Medical Examinations'!M1503,'Medical Examinations'!M1503:M3837,1,FALSE)</f>
        <v>underweight</v>
      </c>
      <c r="K1503" s="11" t="str">
        <f>VLOOKUP('Medical Examinations'!N1503,'Medical Examinations'!N1503:N3837,1,FALSE)</f>
        <v>normal</v>
      </c>
      <c r="L1503" s="11" t="str">
        <f>VLOOKUP(Table3[[#This Row],[date of birth]],Table3[date of birth],1,FALSE)</f>
        <v>7-Jul-1992</v>
      </c>
      <c r="M1503" s="11">
        <f>VLOOKUP(Table3[[#This Row],[age]],Table3[age],1,FALSE)</f>
        <v>30</v>
      </c>
      <c r="N1503" s="65">
        <f>VLOOKUP(Table3[[#This Row],[charges2]],Table3[charges2],1,FALSE)</f>
        <v>12699.56</v>
      </c>
      <c r="O1503" s="11" t="str">
        <f>VLOOKUP(Table3[[#This Row],[HOSPITAL TIER2]],Table3[HOSPITAL TIER2],1,FALSE)</f>
        <v>tier - 3</v>
      </c>
      <c r="P1503" s="11" t="str">
        <f>VLOOKUP(Table3[[#This Row],[city tier2]],Table3[city tier2],1,FALSE)</f>
        <v>tier - 2</v>
      </c>
      <c r="Q1503" s="11" t="str">
        <f>VLOOKUP(Table3[[#This Row],[state id2]],Table3[state id2],1,FALSE)</f>
        <v>R1011</v>
      </c>
      <c r="R1503" s="11">
        <f t="shared" si="46"/>
        <v>-1.4759404400743402E-2</v>
      </c>
      <c r="S1503" s="11">
        <f t="shared" si="47"/>
        <v>5.2103916385991128E-2</v>
      </c>
    </row>
    <row r="1504" spans="1:19" x14ac:dyDescent="0.25">
      <c r="A1504" s="20" t="str">
        <f>VLOOKUP('Customer Names'!A1504,'Customer Names'!A1504:A3839,1,FALSE)</f>
        <v>Id1503</v>
      </c>
      <c r="B1504" s="20" t="str">
        <f>VLOOKUP(Table6[[#This Row],[NAME]],Table6[NAME],1,FALSE)</f>
        <v>Kimberly K</v>
      </c>
      <c r="C1504" s="11">
        <f>VLOOKUP(Table4[[#This Row],[BMI]],Table4[BMI],1,FALSE)</f>
        <v>42.88</v>
      </c>
      <c r="D1504" s="11">
        <f>VLOOKUP(Table4[[#This Row],[HBA1C]],Table4[HBA1C],1,FALSE)</f>
        <v>4.87</v>
      </c>
      <c r="E1504" s="11" t="str">
        <f>VLOOKUP(Table4[[#This Row],[Any Transplants]],Table4[Any Transplants],1,FALSE)</f>
        <v>yes</v>
      </c>
      <c r="F1504" s="11" t="str">
        <f>VLOOKUP(Table4[[#This Row],[Cancer history]],Table4[Cancer history],1,FALSE)</f>
        <v>No</v>
      </c>
      <c r="G1504" s="11" t="str">
        <f>VLOOKUP(Table4[[#This Row],[Smoker2]],Table4[Smoker2],1,FALSE)</f>
        <v>NO</v>
      </c>
      <c r="H1504" s="11" t="str">
        <f>VLOOKUP(Table4[[#This Row],[Heart Issues]],Table4[Heart Issues],1,FALSE)</f>
        <v>No</v>
      </c>
      <c r="I1504" s="11">
        <f>VLOOKUP(Table4[[#This Row],[Number of Major Surgeries]],Table4[Number of Major Surgeries],1,FALSE)</f>
        <v>1</v>
      </c>
      <c r="J1504" s="11" t="str">
        <f>VLOOKUP('Medical Examinations'!M1504,'Medical Examinations'!M1504:M3838,1,FALSE)</f>
        <v>obesity</v>
      </c>
      <c r="K1504" s="11" t="str">
        <f>VLOOKUP('Medical Examinations'!N1504,'Medical Examinations'!N1504:N3838,1,FALSE)</f>
        <v>normal</v>
      </c>
      <c r="L1504" s="11" t="str">
        <f>VLOOKUP(Table3[[#This Row],[date of birth]],Table3[date of birth],1,FALSE)</f>
        <v>28-Nov-1964</v>
      </c>
      <c r="M1504" s="11">
        <f>VLOOKUP(Table3[[#This Row],[age]],Table3[age],1,FALSE)</f>
        <v>58</v>
      </c>
      <c r="N1504" s="65">
        <f>VLOOKUP(Table3[[#This Row],[charges2]],Table3[charges2],1,FALSE)</f>
        <v>12700.63</v>
      </c>
      <c r="O1504" s="11" t="str">
        <f>VLOOKUP(Table3[[#This Row],[HOSPITAL TIER2]],Table3[HOSPITAL TIER2],1,FALSE)</f>
        <v>tier - 3</v>
      </c>
      <c r="P1504" s="11" t="str">
        <f>VLOOKUP(Table3[[#This Row],[city tier2]],Table3[city tier2],1,FALSE)</f>
        <v>tier - 3</v>
      </c>
      <c r="Q1504" s="11" t="str">
        <f>VLOOKUP(Table3[[#This Row],[state id2]],Table3[state id2],1,FALSE)</f>
        <v>R1011</v>
      </c>
      <c r="R1504" s="11">
        <f t="shared" si="46"/>
        <v>-1.6353945603120458E-2</v>
      </c>
      <c r="S1504" s="11">
        <f t="shared" si="47"/>
        <v>5.1802214438751104E-2</v>
      </c>
    </row>
    <row r="1505" spans="1:19" x14ac:dyDescent="0.25">
      <c r="A1505" s="20" t="str">
        <f>VLOOKUP('Customer Names'!A1505,'Customer Names'!A1505:A3840,1,FALSE)</f>
        <v>Id1504</v>
      </c>
      <c r="B1505" s="20" t="str">
        <f>VLOOKUP(Table6[[#This Row],[NAME]],Table6[NAME],1,FALSE)</f>
        <v>Justin C</v>
      </c>
      <c r="C1505" s="11">
        <f>VLOOKUP(Table4[[#This Row],[BMI]],Table4[BMI],1,FALSE)</f>
        <v>32.200000000000003</v>
      </c>
      <c r="D1505" s="11">
        <f>VLOOKUP(Table4[[#This Row],[HBA1C]],Table4[HBA1C],1,FALSE)</f>
        <v>10.09</v>
      </c>
      <c r="E1505" s="11" t="str">
        <f>VLOOKUP(Table4[[#This Row],[Any Transplants]],Table4[Any Transplants],1,FALSE)</f>
        <v>No</v>
      </c>
      <c r="F1505" s="11" t="str">
        <f>VLOOKUP(Table4[[#This Row],[Cancer history]],Table4[Cancer history],1,FALSE)</f>
        <v>No</v>
      </c>
      <c r="G1505" s="11" t="str">
        <f>VLOOKUP(Table4[[#This Row],[Smoker2]],Table4[Smoker2],1,FALSE)</f>
        <v>NO</v>
      </c>
      <c r="H1505" s="11" t="str">
        <f>VLOOKUP(Table4[[#This Row],[Heart Issues]],Table4[Heart Issues],1,FALSE)</f>
        <v>yes</v>
      </c>
      <c r="I1505" s="11">
        <f>VLOOKUP(Table4[[#This Row],[Number of Major Surgeries]],Table4[Number of Major Surgeries],1,FALSE)</f>
        <v>0</v>
      </c>
      <c r="J1505" s="11" t="str">
        <f>VLOOKUP('Medical Examinations'!M1505,'Medical Examinations'!M1505:M3839,1,FALSE)</f>
        <v>obesity</v>
      </c>
      <c r="K1505" s="11" t="str">
        <f>VLOOKUP('Medical Examinations'!N1505,'Medical Examinations'!N1505:N3839,1,FALSE)</f>
        <v>diabetes</v>
      </c>
      <c r="L1505" s="11" t="str">
        <f>VLOOKUP(Table3[[#This Row],[date of birth]],Table3[date of birth],1,FALSE)</f>
        <v>8-Jul-1970</v>
      </c>
      <c r="M1505" s="11">
        <f>VLOOKUP(Table3[[#This Row],[age]],Table3[age],1,FALSE)</f>
        <v>52</v>
      </c>
      <c r="N1505" s="65">
        <f>VLOOKUP(Table3[[#This Row],[charges2]],Table3[charges2],1,FALSE)</f>
        <v>12713</v>
      </c>
      <c r="O1505" s="11" t="str">
        <f>VLOOKUP(Table3[[#This Row],[HOSPITAL TIER2]],Table3[HOSPITAL TIER2],1,FALSE)</f>
        <v>tier - 3</v>
      </c>
      <c r="P1505" s="11" t="str">
        <f>VLOOKUP(Table3[[#This Row],[city tier2]],Table3[city tier2],1,FALSE)</f>
        <v>tier - 1</v>
      </c>
      <c r="Q1505" s="11" t="str">
        <f>VLOOKUP(Table3[[#This Row],[state id2]],Table3[state id2],1,FALSE)</f>
        <v>R1011</v>
      </c>
      <c r="R1505" s="11">
        <f t="shared" si="46"/>
        <v>-1.9155224759370319E-2</v>
      </c>
      <c r="S1505" s="11">
        <f t="shared" si="47"/>
        <v>5.2535772673639909E-2</v>
      </c>
    </row>
    <row r="1506" spans="1:19" x14ac:dyDescent="0.25">
      <c r="A1506" s="20" t="str">
        <f>VLOOKUP('Customer Names'!A1506,'Customer Names'!A1506:A3841,1,FALSE)</f>
        <v>Id1505</v>
      </c>
      <c r="B1506" s="20" t="str">
        <f>VLOOKUP(Table6[[#This Row],[NAME]],Table6[NAME],1,FALSE)</f>
        <v>Tristan P.</v>
      </c>
      <c r="C1506" s="11">
        <f>VLOOKUP(Table4[[#This Row],[BMI]],Table4[BMI],1,FALSE)</f>
        <v>18.75</v>
      </c>
      <c r="D1506" s="11">
        <f>VLOOKUP(Table4[[#This Row],[HBA1C]],Table4[HBA1C],1,FALSE)</f>
        <v>5.47</v>
      </c>
      <c r="E1506" s="11" t="str">
        <f>VLOOKUP(Table4[[#This Row],[Any Transplants]],Table4[Any Transplants],1,FALSE)</f>
        <v>No</v>
      </c>
      <c r="F1506" s="11" t="str">
        <f>VLOOKUP(Table4[[#This Row],[Cancer history]],Table4[Cancer history],1,FALSE)</f>
        <v>Yes</v>
      </c>
      <c r="G1506" s="11" t="str">
        <f>VLOOKUP(Table4[[#This Row],[Smoker2]],Table4[Smoker2],1,FALSE)</f>
        <v>NO</v>
      </c>
      <c r="H1506" s="11" t="str">
        <f>VLOOKUP(Table4[[#This Row],[Heart Issues]],Table4[Heart Issues],1,FALSE)</f>
        <v>yes</v>
      </c>
      <c r="I1506" s="11">
        <f>VLOOKUP(Table4[[#This Row],[Number of Major Surgeries]],Table4[Number of Major Surgeries],1,FALSE)</f>
        <v>1</v>
      </c>
      <c r="J1506" s="11" t="str">
        <f>VLOOKUP('Medical Examinations'!M1506,'Medical Examinations'!M1506:M3840,1,FALSE)</f>
        <v>normal weight</v>
      </c>
      <c r="K1506" s="11" t="str">
        <f>VLOOKUP('Medical Examinations'!N1506,'Medical Examinations'!N1506:N3840,1,FALSE)</f>
        <v>normal</v>
      </c>
      <c r="L1506" s="11" t="str">
        <f>VLOOKUP(Table3[[#This Row],[date of birth]],Table3[date of birth],1,FALSE)</f>
        <v>17-Jul-1988</v>
      </c>
      <c r="M1506" s="11">
        <f>VLOOKUP(Table3[[#This Row],[age]],Table3[age],1,FALSE)</f>
        <v>34</v>
      </c>
      <c r="N1506" s="65">
        <f>VLOOKUP(Table3[[#This Row],[charges2]],Table3[charges2],1,FALSE)</f>
        <v>12718.21</v>
      </c>
      <c r="O1506" s="11" t="str">
        <f>VLOOKUP(Table3[[#This Row],[HOSPITAL TIER2]],Table3[HOSPITAL TIER2],1,FALSE)</f>
        <v>tier - 3</v>
      </c>
      <c r="P1506" s="11" t="str">
        <f>VLOOKUP(Table3[[#This Row],[city tier2]],Table3[city tier2],1,FALSE)</f>
        <v>tier - 1</v>
      </c>
      <c r="Q1506" s="11" t="str">
        <f>VLOOKUP(Table3[[#This Row],[state id2]],Table3[state id2],1,FALSE)</f>
        <v>R1026</v>
      </c>
      <c r="R1506" s="11">
        <f t="shared" si="46"/>
        <v>-1.9693106428980998E-2</v>
      </c>
      <c r="S1506" s="11">
        <f t="shared" si="47"/>
        <v>5.1000666584956479E-2</v>
      </c>
    </row>
    <row r="1507" spans="1:19" x14ac:dyDescent="0.25">
      <c r="A1507" s="20" t="str">
        <f>VLOOKUP('Customer Names'!A1507,'Customer Names'!A1507:A3842,1,FALSE)</f>
        <v>Id1506</v>
      </c>
      <c r="B1507" s="20" t="str">
        <f>VLOOKUP(Table6[[#This Row],[NAME]],Table6[NAME],1,FALSE)</f>
        <v>Traci A</v>
      </c>
      <c r="C1507" s="11">
        <f>VLOOKUP(Table4[[#This Row],[BMI]],Table4[BMI],1,FALSE)</f>
        <v>22.36</v>
      </c>
      <c r="D1507" s="11">
        <f>VLOOKUP(Table4[[#This Row],[HBA1C]],Table4[HBA1C],1,FALSE)</f>
        <v>8.6</v>
      </c>
      <c r="E1507" s="11" t="str">
        <f>VLOOKUP(Table4[[#This Row],[Any Transplants]],Table4[Any Transplants],1,FALSE)</f>
        <v>No</v>
      </c>
      <c r="F1507" s="11" t="str">
        <f>VLOOKUP(Table4[[#This Row],[Cancer history]],Table4[Cancer history],1,FALSE)</f>
        <v>No</v>
      </c>
      <c r="G1507" s="11" t="str">
        <f>VLOOKUP(Table4[[#This Row],[Smoker2]],Table4[Smoker2],1,FALSE)</f>
        <v>NO</v>
      </c>
      <c r="H1507" s="11" t="str">
        <f>VLOOKUP(Table4[[#This Row],[Heart Issues]],Table4[Heart Issues],1,FALSE)</f>
        <v>No</v>
      </c>
      <c r="I1507" s="11">
        <f>VLOOKUP(Table4[[#This Row],[Number of Major Surgeries]],Table4[Number of Major Surgeries],1,FALSE)</f>
        <v>0</v>
      </c>
      <c r="J1507" s="11" t="str">
        <f>VLOOKUP('Medical Examinations'!M1507,'Medical Examinations'!M1507:M3841,1,FALSE)</f>
        <v>normal weight</v>
      </c>
      <c r="K1507" s="11" t="str">
        <f>VLOOKUP('Medical Examinations'!N1507,'Medical Examinations'!N1507:N3841,1,FALSE)</f>
        <v>diabetes</v>
      </c>
      <c r="L1507" s="11" t="str">
        <f>VLOOKUP(Table3[[#This Row],[date of birth]],Table3[date of birth],1,FALSE)</f>
        <v>2-Sep-1962</v>
      </c>
      <c r="M1507" s="11">
        <f>VLOOKUP(Table3[[#This Row],[age]],Table3[age],1,FALSE)</f>
        <v>60</v>
      </c>
      <c r="N1507" s="65">
        <f>VLOOKUP(Table3[[#This Row],[charges2]],Table3[charges2],1,FALSE)</f>
        <v>12731</v>
      </c>
      <c r="O1507" s="11" t="str">
        <f>VLOOKUP(Table3[[#This Row],[HOSPITAL TIER2]],Table3[HOSPITAL TIER2],1,FALSE)</f>
        <v>tier - 3</v>
      </c>
      <c r="P1507" s="11" t="str">
        <f>VLOOKUP(Table3[[#This Row],[city tier2]],Table3[city tier2],1,FALSE)</f>
        <v>tier - 3</v>
      </c>
      <c r="Q1507" s="11" t="str">
        <f>VLOOKUP(Table3[[#This Row],[state id2]],Table3[state id2],1,FALSE)</f>
        <v>R1016</v>
      </c>
      <c r="R1507" s="11">
        <f t="shared" si="46"/>
        <v>-2.0656134576733404E-2</v>
      </c>
      <c r="S1507" s="11">
        <f t="shared" si="47"/>
        <v>5.0836630340029193E-2</v>
      </c>
    </row>
    <row r="1508" spans="1:19" x14ac:dyDescent="0.25">
      <c r="A1508" s="20" t="str">
        <f>VLOOKUP('Customer Names'!A1508,'Customer Names'!A1508:A3843,1,FALSE)</f>
        <v>Id1507</v>
      </c>
      <c r="B1508" s="20" t="str">
        <f>VLOOKUP(Table6[[#This Row],[NAME]],Table6[NAME],1,FALSE)</f>
        <v>Justin P</v>
      </c>
      <c r="C1508" s="11">
        <f>VLOOKUP(Table4[[#This Row],[BMI]],Table4[BMI],1,FALSE)</f>
        <v>23.94</v>
      </c>
      <c r="D1508" s="11">
        <f>VLOOKUP(Table4[[#This Row],[HBA1C]],Table4[HBA1C],1,FALSE)</f>
        <v>10.74</v>
      </c>
      <c r="E1508" s="11" t="str">
        <f>VLOOKUP(Table4[[#This Row],[Any Transplants]],Table4[Any Transplants],1,FALSE)</f>
        <v>No</v>
      </c>
      <c r="F1508" s="11" t="str">
        <f>VLOOKUP(Table4[[#This Row],[Cancer history]],Table4[Cancer history],1,FALSE)</f>
        <v>No</v>
      </c>
      <c r="G1508" s="11" t="str">
        <f>VLOOKUP(Table4[[#This Row],[Smoker2]],Table4[Smoker2],1,FALSE)</f>
        <v>NO</v>
      </c>
      <c r="H1508" s="11" t="str">
        <f>VLOOKUP(Table4[[#This Row],[Heart Issues]],Table4[Heart Issues],1,FALSE)</f>
        <v>yes</v>
      </c>
      <c r="I1508" s="11">
        <f>VLOOKUP(Table4[[#This Row],[Number of Major Surgeries]],Table4[Number of Major Surgeries],1,FALSE)</f>
        <v>0</v>
      </c>
      <c r="J1508" s="11" t="str">
        <f>VLOOKUP('Medical Examinations'!M1508,'Medical Examinations'!M1508:M3842,1,FALSE)</f>
        <v>normal weight</v>
      </c>
      <c r="K1508" s="11" t="str">
        <f>VLOOKUP('Medical Examinations'!N1508,'Medical Examinations'!N1508:N3842,1,FALSE)</f>
        <v>diabetes</v>
      </c>
      <c r="L1508" s="11" t="str">
        <f>VLOOKUP(Table3[[#This Row],[date of birth]],Table3[date of birth],1,FALSE)</f>
        <v>1-Oct-1962</v>
      </c>
      <c r="M1508" s="11">
        <f>VLOOKUP(Table3[[#This Row],[age]],Table3[age],1,FALSE)</f>
        <v>60</v>
      </c>
      <c r="N1508" s="65">
        <f>VLOOKUP(Table3[[#This Row],[charges2]],Table3[charges2],1,FALSE)</f>
        <v>12741.17</v>
      </c>
      <c r="O1508" s="11" t="str">
        <f>VLOOKUP(Table3[[#This Row],[HOSPITAL TIER2]],Table3[HOSPITAL TIER2],1,FALSE)</f>
        <v>tier - 3</v>
      </c>
      <c r="P1508" s="11" t="str">
        <f>VLOOKUP(Table3[[#This Row],[city tier2]],Table3[city tier2],1,FALSE)</f>
        <v>tier - 1</v>
      </c>
      <c r="Q1508" s="11" t="str">
        <f>VLOOKUP(Table3[[#This Row],[state id2]],Table3[state id2],1,FALSE)</f>
        <v>R1017</v>
      </c>
      <c r="R1508" s="11">
        <f t="shared" si="46"/>
        <v>-1.9762623558960555E-2</v>
      </c>
      <c r="S1508" s="11">
        <f t="shared" si="47"/>
        <v>4.878239165119392E-2</v>
      </c>
    </row>
    <row r="1509" spans="1:19" x14ac:dyDescent="0.25">
      <c r="A1509" s="20" t="str">
        <f>VLOOKUP('Customer Names'!A1509,'Customer Names'!A1509:A3844,1,FALSE)</f>
        <v>Id1508</v>
      </c>
      <c r="B1509" s="20" t="str">
        <f>VLOOKUP(Table6[[#This Row],[NAME]],Table6[NAME],1,FALSE)</f>
        <v>Logan M</v>
      </c>
      <c r="C1509" s="11">
        <f>VLOOKUP(Table4[[#This Row],[BMI]],Table4[BMI],1,FALSE)</f>
        <v>30.1</v>
      </c>
      <c r="D1509" s="11">
        <f>VLOOKUP(Table4[[#This Row],[HBA1C]],Table4[HBA1C],1,FALSE)</f>
        <v>4.3899999999999997</v>
      </c>
      <c r="E1509" s="11" t="str">
        <f>VLOOKUP(Table4[[#This Row],[Any Transplants]],Table4[Any Transplants],1,FALSE)</f>
        <v>No</v>
      </c>
      <c r="F1509" s="11" t="str">
        <f>VLOOKUP(Table4[[#This Row],[Cancer history]],Table4[Cancer history],1,FALSE)</f>
        <v>Yes</v>
      </c>
      <c r="G1509" s="11" t="str">
        <f>VLOOKUP(Table4[[#This Row],[Smoker2]],Table4[Smoker2],1,FALSE)</f>
        <v>NO</v>
      </c>
      <c r="H1509" s="11" t="str">
        <f>VLOOKUP(Table4[[#This Row],[Heart Issues]],Table4[Heart Issues],1,FALSE)</f>
        <v>No</v>
      </c>
      <c r="I1509" s="11">
        <f>VLOOKUP(Table4[[#This Row],[Number of Major Surgeries]],Table4[Number of Major Surgeries],1,FALSE)</f>
        <v>1</v>
      </c>
      <c r="J1509" s="11" t="str">
        <f>VLOOKUP('Medical Examinations'!M1509,'Medical Examinations'!M1509:M3843,1,FALSE)</f>
        <v>obesity</v>
      </c>
      <c r="K1509" s="11" t="str">
        <f>VLOOKUP('Medical Examinations'!N1509,'Medical Examinations'!N1509:N3843,1,FALSE)</f>
        <v>normal</v>
      </c>
      <c r="L1509" s="11" t="str">
        <f>VLOOKUP(Table3[[#This Row],[date of birth]],Table3[date of birth],1,FALSE)</f>
        <v>25-Sep-1975</v>
      </c>
      <c r="M1509" s="11">
        <f>VLOOKUP(Table3[[#This Row],[age]],Table3[age],1,FALSE)</f>
        <v>47</v>
      </c>
      <c r="N1509" s="65">
        <f>VLOOKUP(Table3[[#This Row],[charges2]],Table3[charges2],1,FALSE)</f>
        <v>12770.27</v>
      </c>
      <c r="O1509" s="11" t="str">
        <f>VLOOKUP(Table3[[#This Row],[HOSPITAL TIER2]],Table3[HOSPITAL TIER2],1,FALSE)</f>
        <v>tier - 3</v>
      </c>
      <c r="P1509" s="11" t="str">
        <f>VLOOKUP(Table3[[#This Row],[city tier2]],Table3[city tier2],1,FALSE)</f>
        <v>tier - 3</v>
      </c>
      <c r="Q1509" s="11" t="str">
        <f>VLOOKUP(Table3[[#This Row],[state id2]],Table3[state id2],1,FALSE)</f>
        <v>R1021</v>
      </c>
      <c r="R1509" s="11">
        <f t="shared" si="46"/>
        <v>-1.9175385620773179E-2</v>
      </c>
      <c r="S1509" s="11">
        <f t="shared" si="47"/>
        <v>4.5145109500628715E-2</v>
      </c>
    </row>
    <row r="1510" spans="1:19" x14ac:dyDescent="0.25">
      <c r="A1510" s="20" t="str">
        <f>VLOOKUP('Customer Names'!A1510,'Customer Names'!A1510:A3845,1,FALSE)</f>
        <v>Id1509</v>
      </c>
      <c r="B1510" s="20" t="str">
        <f>VLOOKUP(Table6[[#This Row],[NAME]],Table6[NAME],1,FALSE)</f>
        <v>Sebastien</v>
      </c>
      <c r="C1510" s="11">
        <f>VLOOKUP(Table4[[#This Row],[BMI]],Table4[BMI],1,FALSE)</f>
        <v>21.93</v>
      </c>
      <c r="D1510" s="11">
        <f>VLOOKUP(Table4[[#This Row],[HBA1C]],Table4[HBA1C],1,FALSE)</f>
        <v>6.3</v>
      </c>
      <c r="E1510" s="11" t="str">
        <f>VLOOKUP(Table4[[#This Row],[Any Transplants]],Table4[Any Transplants],1,FALSE)</f>
        <v>No</v>
      </c>
      <c r="F1510" s="11" t="str">
        <f>VLOOKUP(Table4[[#This Row],[Cancer history]],Table4[Cancer history],1,FALSE)</f>
        <v>No</v>
      </c>
      <c r="G1510" s="11" t="str">
        <f>VLOOKUP(Table4[[#This Row],[Smoker2]],Table4[Smoker2],1,FALSE)</f>
        <v>NO</v>
      </c>
      <c r="H1510" s="11" t="str">
        <f>VLOOKUP(Table4[[#This Row],[Heart Issues]],Table4[Heart Issues],1,FALSE)</f>
        <v>No</v>
      </c>
      <c r="I1510" s="11">
        <f>VLOOKUP(Table4[[#This Row],[Number of Major Surgeries]],Table4[Number of Major Surgeries],1,FALSE)</f>
        <v>0</v>
      </c>
      <c r="J1510" s="11" t="str">
        <f>VLOOKUP('Medical Examinations'!M1510,'Medical Examinations'!M1510:M3844,1,FALSE)</f>
        <v>normal weight</v>
      </c>
      <c r="K1510" s="11" t="str">
        <f>VLOOKUP('Medical Examinations'!N1510,'Medical Examinations'!N1510:N3844,1,FALSE)</f>
        <v>prediabetes</v>
      </c>
      <c r="L1510" s="11" t="str">
        <f>VLOOKUP(Table3[[#This Row],[date of birth]],Table3[date of birth],1,FALSE)</f>
        <v>7-Oct-1972</v>
      </c>
      <c r="M1510" s="11">
        <f>VLOOKUP(Table3[[#This Row],[age]],Table3[age],1,FALSE)</f>
        <v>50</v>
      </c>
      <c r="N1510" s="65">
        <f>VLOOKUP(Table3[[#This Row],[charges2]],Table3[charges2],1,FALSE)</f>
        <v>12776.05</v>
      </c>
      <c r="O1510" s="11" t="str">
        <f>VLOOKUP(Table3[[#This Row],[HOSPITAL TIER2]],Table3[HOSPITAL TIER2],1,FALSE)</f>
        <v>tier - 3</v>
      </c>
      <c r="P1510" s="11" t="str">
        <f>VLOOKUP(Table3[[#This Row],[city tier2]],Table3[city tier2],1,FALSE)</f>
        <v>tier - 3</v>
      </c>
      <c r="Q1510" s="11" t="str">
        <f>VLOOKUP(Table3[[#This Row],[state id2]],Table3[state id2],1,FALSE)</f>
        <v>R1026</v>
      </c>
      <c r="R1510" s="11">
        <f t="shared" si="46"/>
        <v>-1.9308173304534697E-2</v>
      </c>
      <c r="S1510" s="11">
        <f t="shared" si="47"/>
        <v>4.5412222679083437E-2</v>
      </c>
    </row>
    <row r="1511" spans="1:19" x14ac:dyDescent="0.25">
      <c r="A1511" s="20" t="str">
        <f>VLOOKUP('Customer Names'!A1511,'Customer Names'!A1511:A3846,1,FALSE)</f>
        <v>Id1510</v>
      </c>
      <c r="B1511" s="20" t="str">
        <f>VLOOKUP(Table6[[#This Row],[NAME]],Table6[NAME],1,FALSE)</f>
        <v>Tiffany A</v>
      </c>
      <c r="C1511" s="11">
        <f>VLOOKUP(Table4[[#This Row],[BMI]],Table4[BMI],1,FALSE)</f>
        <v>39.75</v>
      </c>
      <c r="D1511" s="11">
        <f>VLOOKUP(Table4[[#This Row],[HBA1C]],Table4[HBA1C],1,FALSE)</f>
        <v>5.41</v>
      </c>
      <c r="E1511" s="11" t="str">
        <f>VLOOKUP(Table4[[#This Row],[Any Transplants]],Table4[Any Transplants],1,FALSE)</f>
        <v>yes</v>
      </c>
      <c r="F1511" s="11" t="str">
        <f>VLOOKUP(Table4[[#This Row],[Cancer history]],Table4[Cancer history],1,FALSE)</f>
        <v>No</v>
      </c>
      <c r="G1511" s="11" t="str">
        <f>VLOOKUP(Table4[[#This Row],[Smoker2]],Table4[Smoker2],1,FALSE)</f>
        <v>NO</v>
      </c>
      <c r="H1511" s="11" t="str">
        <f>VLOOKUP(Table4[[#This Row],[Heart Issues]],Table4[Heart Issues],1,FALSE)</f>
        <v>No</v>
      </c>
      <c r="I1511" s="11">
        <f>VLOOKUP(Table4[[#This Row],[Number of Major Surgeries]],Table4[Number of Major Surgeries],1,FALSE)</f>
        <v>1</v>
      </c>
      <c r="J1511" s="11" t="str">
        <f>VLOOKUP('Medical Examinations'!M1511,'Medical Examinations'!M1511:M3845,1,FALSE)</f>
        <v>obesity</v>
      </c>
      <c r="K1511" s="11" t="str">
        <f>VLOOKUP('Medical Examinations'!N1511,'Medical Examinations'!N1511:N3845,1,FALSE)</f>
        <v>normal</v>
      </c>
      <c r="L1511" s="11" t="str">
        <f>VLOOKUP(Table3[[#This Row],[date of birth]],Table3[date of birth],1,FALSE)</f>
        <v>5-Dec-1963</v>
      </c>
      <c r="M1511" s="11">
        <f>VLOOKUP(Table3[[#This Row],[age]],Table3[age],1,FALSE)</f>
        <v>59</v>
      </c>
      <c r="N1511" s="65">
        <f>VLOOKUP(Table3[[#This Row],[charges2]],Table3[charges2],1,FALSE)</f>
        <v>12788.03</v>
      </c>
      <c r="O1511" s="11" t="str">
        <f>VLOOKUP(Table3[[#This Row],[HOSPITAL TIER2]],Table3[HOSPITAL TIER2],1,FALSE)</f>
        <v>tier - 3</v>
      </c>
      <c r="P1511" s="11" t="str">
        <f>VLOOKUP(Table3[[#This Row],[city tier2]],Table3[city tier2],1,FALSE)</f>
        <v>tier - 3</v>
      </c>
      <c r="Q1511" s="11" t="str">
        <f>VLOOKUP(Table3[[#This Row],[state id2]],Table3[state id2],1,FALSE)</f>
        <v>R1025</v>
      </c>
      <c r="R1511" s="11">
        <f t="shared" si="46"/>
        <v>-1.891975501010415E-2</v>
      </c>
      <c r="S1511" s="11">
        <f t="shared" si="47"/>
        <v>4.5280706490841247E-2</v>
      </c>
    </row>
    <row r="1512" spans="1:19" x14ac:dyDescent="0.25">
      <c r="A1512" s="20" t="str">
        <f>VLOOKUP('Customer Names'!A1512,'Customer Names'!A1512:A3847,1,FALSE)</f>
        <v>Id1511</v>
      </c>
      <c r="B1512" s="20" t="str">
        <f>VLOOKUP(Table6[[#This Row],[NAME]],Table6[NAME],1,FALSE)</f>
        <v>Matthew</v>
      </c>
      <c r="C1512" s="11">
        <f>VLOOKUP(Table4[[#This Row],[BMI]],Table4[BMI],1,FALSE)</f>
        <v>26.03</v>
      </c>
      <c r="D1512" s="11">
        <f>VLOOKUP(Table4[[#This Row],[HBA1C]],Table4[HBA1C],1,FALSE)</f>
        <v>4.47</v>
      </c>
      <c r="E1512" s="11" t="str">
        <f>VLOOKUP(Table4[[#This Row],[Any Transplants]],Table4[Any Transplants],1,FALSE)</f>
        <v>No</v>
      </c>
      <c r="F1512" s="11" t="str">
        <f>VLOOKUP(Table4[[#This Row],[Cancer history]],Table4[Cancer history],1,FALSE)</f>
        <v>Yes</v>
      </c>
      <c r="G1512" s="11" t="str">
        <f>VLOOKUP(Table4[[#This Row],[Smoker2]],Table4[Smoker2],1,FALSE)</f>
        <v>NO</v>
      </c>
      <c r="H1512" s="11" t="str">
        <f>VLOOKUP(Table4[[#This Row],[Heart Issues]],Table4[Heart Issues],1,FALSE)</f>
        <v>No</v>
      </c>
      <c r="I1512" s="11">
        <f>VLOOKUP(Table4[[#This Row],[Number of Major Surgeries]],Table4[Number of Major Surgeries],1,FALSE)</f>
        <v>1</v>
      </c>
      <c r="J1512" s="11" t="str">
        <f>VLOOKUP('Medical Examinations'!M1512,'Medical Examinations'!M1512:M3846,1,FALSE)</f>
        <v>over weight</v>
      </c>
      <c r="K1512" s="11" t="str">
        <f>VLOOKUP('Medical Examinations'!N1512,'Medical Examinations'!N1512:N3846,1,FALSE)</f>
        <v>normal</v>
      </c>
      <c r="L1512" s="11" t="str">
        <f>VLOOKUP(Table3[[#This Row],[date of birth]],Table3[date of birth],1,FALSE)</f>
        <v>29-Oct-1983</v>
      </c>
      <c r="M1512" s="11">
        <f>VLOOKUP(Table3[[#This Row],[age]],Table3[age],1,FALSE)</f>
        <v>39</v>
      </c>
      <c r="N1512" s="65">
        <f>VLOOKUP(Table3[[#This Row],[charges2]],Table3[charges2],1,FALSE)</f>
        <v>12788.18</v>
      </c>
      <c r="O1512" s="11" t="str">
        <f>VLOOKUP(Table3[[#This Row],[HOSPITAL TIER2]],Table3[HOSPITAL TIER2],1,FALSE)</f>
        <v>tier - 3</v>
      </c>
      <c r="P1512" s="11" t="str">
        <f>VLOOKUP(Table3[[#This Row],[city tier2]],Table3[city tier2],1,FALSE)</f>
        <v>tier - 1</v>
      </c>
      <c r="Q1512" s="11" t="str">
        <f>VLOOKUP(Table3[[#This Row],[state id2]],Table3[state id2],1,FALSE)</f>
        <v>R1026</v>
      </c>
      <c r="R1512" s="11">
        <f t="shared" si="46"/>
        <v>-2.1352005554925196E-2</v>
      </c>
      <c r="S1512" s="11">
        <f t="shared" si="47"/>
        <v>4.5653298155158499E-2</v>
      </c>
    </row>
    <row r="1513" spans="1:19" x14ac:dyDescent="0.25">
      <c r="A1513" s="20" t="str">
        <f>VLOOKUP('Customer Names'!A1513,'Customer Names'!A1513:A3848,1,FALSE)</f>
        <v>Id1512</v>
      </c>
      <c r="B1513" s="20" t="str">
        <f>VLOOKUP(Table6[[#This Row],[NAME]],Table6[NAME],1,FALSE)</f>
        <v>Luke</v>
      </c>
      <c r="C1513" s="11">
        <f>VLOOKUP(Table4[[#This Row],[BMI]],Table4[BMI],1,FALSE)</f>
        <v>34.51</v>
      </c>
      <c r="D1513" s="11">
        <f>VLOOKUP(Table4[[#This Row],[HBA1C]],Table4[HBA1C],1,FALSE)</f>
        <v>6.26</v>
      </c>
      <c r="E1513" s="11" t="str">
        <f>VLOOKUP(Table4[[#This Row],[Any Transplants]],Table4[Any Transplants],1,FALSE)</f>
        <v>No</v>
      </c>
      <c r="F1513" s="11" t="str">
        <f>VLOOKUP(Table4[[#This Row],[Cancer history]],Table4[Cancer history],1,FALSE)</f>
        <v>No</v>
      </c>
      <c r="G1513" s="11" t="str">
        <f>VLOOKUP(Table4[[#This Row],[Smoker2]],Table4[Smoker2],1,FALSE)</f>
        <v>NO</v>
      </c>
      <c r="H1513" s="11" t="str">
        <f>VLOOKUP(Table4[[#This Row],[Heart Issues]],Table4[Heart Issues],1,FALSE)</f>
        <v>No</v>
      </c>
      <c r="I1513" s="11">
        <f>VLOOKUP(Table4[[#This Row],[Number of Major Surgeries]],Table4[Number of Major Surgeries],1,FALSE)</f>
        <v>0</v>
      </c>
      <c r="J1513" s="11" t="str">
        <f>VLOOKUP('Medical Examinations'!M1513,'Medical Examinations'!M1513:M3847,1,FALSE)</f>
        <v>obesity</v>
      </c>
      <c r="K1513" s="11" t="str">
        <f>VLOOKUP('Medical Examinations'!N1513,'Medical Examinations'!N1513:N3847,1,FALSE)</f>
        <v>prediabetes</v>
      </c>
      <c r="L1513" s="11" t="str">
        <f>VLOOKUP(Table3[[#This Row],[date of birth]],Table3[date of birth],1,FALSE)</f>
        <v>24-Jul-1978</v>
      </c>
      <c r="M1513" s="11">
        <f>VLOOKUP(Table3[[#This Row],[age]],Table3[age],1,FALSE)</f>
        <v>44</v>
      </c>
      <c r="N1513" s="65">
        <f>VLOOKUP(Table3[[#This Row],[charges2]],Table3[charges2],1,FALSE)</f>
        <v>12797.21</v>
      </c>
      <c r="O1513" s="11" t="str">
        <f>VLOOKUP(Table3[[#This Row],[HOSPITAL TIER2]],Table3[HOSPITAL TIER2],1,FALSE)</f>
        <v>tier - 3</v>
      </c>
      <c r="P1513" s="11" t="str">
        <f>VLOOKUP(Table3[[#This Row],[city tier2]],Table3[city tier2],1,FALSE)</f>
        <v>tier - 1</v>
      </c>
      <c r="Q1513" s="11" t="str">
        <f>VLOOKUP(Table3[[#This Row],[state id2]],Table3[state id2],1,FALSE)</f>
        <v>R1024</v>
      </c>
      <c r="R1513" s="11">
        <f t="shared" si="46"/>
        <v>-2.1405634013100056E-2</v>
      </c>
      <c r="S1513" s="11">
        <f t="shared" si="47"/>
        <v>4.5371198865092673E-2</v>
      </c>
    </row>
    <row r="1514" spans="1:19" x14ac:dyDescent="0.25">
      <c r="A1514" s="20" t="str">
        <f>VLOOKUP('Customer Names'!A1514,'Customer Names'!A1514:A3849,1,FALSE)</f>
        <v>Id1513</v>
      </c>
      <c r="B1514" s="20" t="str">
        <f>VLOOKUP(Table6[[#This Row],[NAME]],Table6[NAME],1,FALSE)</f>
        <v>Leigh</v>
      </c>
      <c r="C1514" s="11">
        <f>VLOOKUP(Table4[[#This Row],[BMI]],Table4[BMI],1,FALSE)</f>
        <v>19.32</v>
      </c>
      <c r="D1514" s="11">
        <f>VLOOKUP(Table4[[#This Row],[HBA1C]],Table4[HBA1C],1,FALSE)</f>
        <v>11.58</v>
      </c>
      <c r="E1514" s="11" t="str">
        <f>VLOOKUP(Table4[[#This Row],[Any Transplants]],Table4[Any Transplants],1,FALSE)</f>
        <v>No</v>
      </c>
      <c r="F1514" s="11" t="str">
        <f>VLOOKUP(Table4[[#This Row],[Cancer history]],Table4[Cancer history],1,FALSE)</f>
        <v>No</v>
      </c>
      <c r="G1514" s="11" t="str">
        <f>VLOOKUP(Table4[[#This Row],[Smoker2]],Table4[Smoker2],1,FALSE)</f>
        <v>NO</v>
      </c>
      <c r="H1514" s="11" t="str">
        <f>VLOOKUP(Table4[[#This Row],[Heart Issues]],Table4[Heart Issues],1,FALSE)</f>
        <v>yes</v>
      </c>
      <c r="I1514" s="11">
        <f>VLOOKUP(Table4[[#This Row],[Number of Major Surgeries]],Table4[Number of Major Surgeries],1,FALSE)</f>
        <v>1</v>
      </c>
      <c r="J1514" s="11" t="str">
        <f>VLOOKUP('Medical Examinations'!M1514,'Medical Examinations'!M1514:M3848,1,FALSE)</f>
        <v>normal weight</v>
      </c>
      <c r="K1514" s="11" t="str">
        <f>VLOOKUP('Medical Examinations'!N1514,'Medical Examinations'!N1514:N3848,1,FALSE)</f>
        <v>diabetes</v>
      </c>
      <c r="L1514" s="11" t="str">
        <f>VLOOKUP(Table3[[#This Row],[date of birth]],Table3[date of birth],1,FALSE)</f>
        <v>20-Jul-1963</v>
      </c>
      <c r="M1514" s="11">
        <f>VLOOKUP(Table3[[#This Row],[age]],Table3[age],1,FALSE)</f>
        <v>59</v>
      </c>
      <c r="N1514" s="65">
        <f>VLOOKUP(Table3[[#This Row],[charges2]],Table3[charges2],1,FALSE)</f>
        <v>12815.44</v>
      </c>
      <c r="O1514" s="11" t="str">
        <f>VLOOKUP(Table3[[#This Row],[HOSPITAL TIER2]],Table3[HOSPITAL TIER2],1,FALSE)</f>
        <v>tier - 3</v>
      </c>
      <c r="P1514" s="11" t="str">
        <f>VLOOKUP(Table3[[#This Row],[city tier2]],Table3[city tier2],1,FALSE)</f>
        <v>tier - 3</v>
      </c>
      <c r="Q1514" s="11" t="str">
        <f>VLOOKUP(Table3[[#This Row],[state id2]],Table3[state id2],1,FALSE)</f>
        <v>R1024</v>
      </c>
      <c r="R1514" s="11">
        <f t="shared" si="46"/>
        <v>-2.1466297037995234E-2</v>
      </c>
      <c r="S1514" s="11">
        <f t="shared" si="47"/>
        <v>4.536245351084623E-2</v>
      </c>
    </row>
    <row r="1515" spans="1:19" x14ac:dyDescent="0.25">
      <c r="A1515" s="20" t="str">
        <f>VLOOKUP('Customer Names'!A1515,'Customer Names'!A1515:A3850,1,FALSE)</f>
        <v>Id1514</v>
      </c>
      <c r="B1515" s="20" t="str">
        <f>VLOOKUP(Table6[[#This Row],[NAME]],Table6[NAME],1,FALSE)</f>
        <v>Yosuke</v>
      </c>
      <c r="C1515" s="11">
        <f>VLOOKUP(Table4[[#This Row],[BMI]],Table4[BMI],1,FALSE)</f>
        <v>28.5</v>
      </c>
      <c r="D1515" s="11">
        <f>VLOOKUP(Table4[[#This Row],[HBA1C]],Table4[HBA1C],1,FALSE)</f>
        <v>4.3600000000000003</v>
      </c>
      <c r="E1515" s="11" t="str">
        <f>VLOOKUP(Table4[[#This Row],[Any Transplants]],Table4[Any Transplants],1,FALSE)</f>
        <v>No</v>
      </c>
      <c r="F1515" s="11" t="str">
        <f>VLOOKUP(Table4[[#This Row],[Cancer history]],Table4[Cancer history],1,FALSE)</f>
        <v>No</v>
      </c>
      <c r="G1515" s="11" t="str">
        <f>VLOOKUP(Table4[[#This Row],[Smoker2]],Table4[Smoker2],1,FALSE)</f>
        <v>NO</v>
      </c>
      <c r="H1515" s="11" t="str">
        <f>VLOOKUP(Table4[[#This Row],[Heart Issues]],Table4[Heart Issues],1,FALSE)</f>
        <v>No</v>
      </c>
      <c r="I1515" s="11">
        <f>VLOOKUP(Table4[[#This Row],[Number of Major Surgeries]],Table4[Number of Major Surgeries],1,FALSE)</f>
        <v>0</v>
      </c>
      <c r="J1515" s="11" t="str">
        <f>VLOOKUP('Medical Examinations'!M1515,'Medical Examinations'!M1515:M3849,1,FALSE)</f>
        <v>over weight</v>
      </c>
      <c r="K1515" s="11" t="str">
        <f>VLOOKUP('Medical Examinations'!N1515,'Medical Examinations'!N1515:N3849,1,FALSE)</f>
        <v>normal</v>
      </c>
      <c r="L1515" s="11" t="str">
        <f>VLOOKUP(Table3[[#This Row],[date of birth]],Table3[date of birth],1,FALSE)</f>
        <v>25-Sep-1967</v>
      </c>
      <c r="M1515" s="11">
        <f>VLOOKUP(Table3[[#This Row],[age]],Table3[age],1,FALSE)</f>
        <v>55</v>
      </c>
      <c r="N1515" s="65">
        <f>VLOOKUP(Table3[[#This Row],[charges2]],Table3[charges2],1,FALSE)</f>
        <v>12823.25</v>
      </c>
      <c r="O1515" s="11" t="str">
        <f>VLOOKUP(Table3[[#This Row],[HOSPITAL TIER2]],Table3[HOSPITAL TIER2],1,FALSE)</f>
        <v>tier - 3</v>
      </c>
      <c r="P1515" s="11" t="str">
        <f>VLOOKUP(Table3[[#This Row],[city tier2]],Table3[city tier2],1,FALSE)</f>
        <v>tier - 3</v>
      </c>
      <c r="Q1515" s="11" t="str">
        <f>VLOOKUP(Table3[[#This Row],[state id2]],Table3[state id2],1,FALSE)</f>
        <v>R1021</v>
      </c>
      <c r="R1515" s="11">
        <f t="shared" si="46"/>
        <v>-2.005911507051366E-2</v>
      </c>
      <c r="S1515" s="11">
        <f t="shared" si="47"/>
        <v>4.1334566357031199E-2</v>
      </c>
    </row>
    <row r="1516" spans="1:19" x14ac:dyDescent="0.25">
      <c r="A1516" s="20" t="str">
        <f>VLOOKUP('Customer Names'!A1516,'Customer Names'!A1516:A3851,1,FALSE)</f>
        <v>Id1515</v>
      </c>
      <c r="B1516" s="20" t="str">
        <f>VLOOKUP(Table6[[#This Row],[NAME]],Table6[NAME],1,FALSE)</f>
        <v>Matthew</v>
      </c>
      <c r="C1516" s="11">
        <f>VLOOKUP(Table4[[#This Row],[BMI]],Table4[BMI],1,FALSE)</f>
        <v>30.875</v>
      </c>
      <c r="D1516" s="11">
        <f>VLOOKUP(Table4[[#This Row],[HBA1C]],Table4[HBA1C],1,FALSE)</f>
        <v>4.1399999999999997</v>
      </c>
      <c r="E1516" s="11" t="str">
        <f>VLOOKUP(Table4[[#This Row],[Any Transplants]],Table4[Any Transplants],1,FALSE)</f>
        <v>No</v>
      </c>
      <c r="F1516" s="11" t="str">
        <f>VLOOKUP(Table4[[#This Row],[Cancer history]],Table4[Cancer history],1,FALSE)</f>
        <v>No</v>
      </c>
      <c r="G1516" s="11" t="str">
        <f>VLOOKUP(Table4[[#This Row],[Smoker2]],Table4[Smoker2],1,FALSE)</f>
        <v>NO</v>
      </c>
      <c r="H1516" s="11" t="str">
        <f>VLOOKUP(Table4[[#This Row],[Heart Issues]],Table4[Heart Issues],1,FALSE)</f>
        <v>yes</v>
      </c>
      <c r="I1516" s="11">
        <f>VLOOKUP(Table4[[#This Row],[Number of Major Surgeries]],Table4[Number of Major Surgeries],1,FALSE)</f>
        <v>0</v>
      </c>
      <c r="J1516" s="11" t="str">
        <f>VLOOKUP('Medical Examinations'!M1516,'Medical Examinations'!M1516:M3850,1,FALSE)</f>
        <v>obesity</v>
      </c>
      <c r="K1516" s="11" t="str">
        <f>VLOOKUP('Medical Examinations'!N1516,'Medical Examinations'!N1516:N3850,1,FALSE)</f>
        <v>normal</v>
      </c>
      <c r="L1516" s="11" t="str">
        <f>VLOOKUP(Table3[[#This Row],[date of birth]],Table3[date of birth],1,FALSE)</f>
        <v>9-Nov-2004</v>
      </c>
      <c r="M1516" s="11">
        <f>VLOOKUP(Table3[[#This Row],[age]],Table3[age],1,FALSE)</f>
        <v>18</v>
      </c>
      <c r="N1516" s="65">
        <f>VLOOKUP(Table3[[#This Row],[charges2]],Table3[charges2],1,FALSE)</f>
        <v>12829.46</v>
      </c>
      <c r="O1516" s="11" t="str">
        <f>VLOOKUP(Table3[[#This Row],[HOSPITAL TIER2]],Table3[HOSPITAL TIER2],1,FALSE)</f>
        <v>tier - 3</v>
      </c>
      <c r="P1516" s="11" t="str">
        <f>VLOOKUP(Table3[[#This Row],[city tier2]],Table3[city tier2],1,FALSE)</f>
        <v>tier - 3</v>
      </c>
      <c r="Q1516" s="11" t="str">
        <f>VLOOKUP(Table3[[#This Row],[state id2]],Table3[state id2],1,FALSE)</f>
        <v>R1016</v>
      </c>
      <c r="R1516" s="11">
        <f t="shared" si="46"/>
        <v>-2.0278389392618907E-2</v>
      </c>
      <c r="S1516" s="11">
        <f t="shared" si="47"/>
        <v>4.2209925873299768E-2</v>
      </c>
    </row>
    <row r="1517" spans="1:19" x14ac:dyDescent="0.25">
      <c r="A1517" s="20" t="str">
        <f>VLOOKUP('Customer Names'!A1517,'Customer Names'!A1517:A3852,1,FALSE)</f>
        <v>Id1516</v>
      </c>
      <c r="B1517" s="20" t="str">
        <f>VLOOKUP(Table6[[#This Row],[NAME]],Table6[NAME],1,FALSE)</f>
        <v>Jacob</v>
      </c>
      <c r="C1517" s="11">
        <f>VLOOKUP(Table4[[#This Row],[BMI]],Table4[BMI],1,FALSE)</f>
        <v>24.02</v>
      </c>
      <c r="D1517" s="11">
        <f>VLOOKUP(Table4[[#This Row],[HBA1C]],Table4[HBA1C],1,FALSE)</f>
        <v>4.38</v>
      </c>
      <c r="E1517" s="11" t="str">
        <f>VLOOKUP(Table4[[#This Row],[Any Transplants]],Table4[Any Transplants],1,FALSE)</f>
        <v>No</v>
      </c>
      <c r="F1517" s="11" t="str">
        <f>VLOOKUP(Table4[[#This Row],[Cancer history]],Table4[Cancer history],1,FALSE)</f>
        <v>No</v>
      </c>
      <c r="G1517" s="11" t="str">
        <f>VLOOKUP(Table4[[#This Row],[Smoker2]],Table4[Smoker2],1,FALSE)</f>
        <v>NO</v>
      </c>
      <c r="H1517" s="11" t="str">
        <f>VLOOKUP(Table4[[#This Row],[Heart Issues]],Table4[Heart Issues],1,FALSE)</f>
        <v>No</v>
      </c>
      <c r="I1517" s="11">
        <f>VLOOKUP(Table4[[#This Row],[Number of Major Surgeries]],Table4[Number of Major Surgeries],1,FALSE)</f>
        <v>0</v>
      </c>
      <c r="J1517" s="11" t="str">
        <f>VLOOKUP('Medical Examinations'!M1517,'Medical Examinations'!M1517:M3851,1,FALSE)</f>
        <v>normal weight</v>
      </c>
      <c r="K1517" s="11" t="str">
        <f>VLOOKUP('Medical Examinations'!N1517,'Medical Examinations'!N1517:N3851,1,FALSE)</f>
        <v>normal</v>
      </c>
      <c r="L1517" s="11" t="str">
        <f>VLOOKUP(Table3[[#This Row],[date of birth]],Table3[date of birth],1,FALSE)</f>
        <v>27-Sep-1993</v>
      </c>
      <c r="M1517" s="11">
        <f>VLOOKUP(Table3[[#This Row],[age]],Table3[age],1,FALSE)</f>
        <v>29</v>
      </c>
      <c r="N1517" s="65">
        <f>VLOOKUP(Table3[[#This Row],[charges2]],Table3[charges2],1,FALSE)</f>
        <v>12847.24</v>
      </c>
      <c r="O1517" s="11" t="str">
        <f>VLOOKUP(Table3[[#This Row],[HOSPITAL TIER2]],Table3[HOSPITAL TIER2],1,FALSE)</f>
        <v>tier - 3</v>
      </c>
      <c r="P1517" s="11" t="str">
        <f>VLOOKUP(Table3[[#This Row],[city tier2]],Table3[city tier2],1,FALSE)</f>
        <v>tier - 2</v>
      </c>
      <c r="Q1517" s="11" t="str">
        <f>VLOOKUP(Table3[[#This Row],[state id2]],Table3[state id2],1,FALSE)</f>
        <v>R1012</v>
      </c>
      <c r="R1517" s="11">
        <f t="shared" si="46"/>
        <v>-1.9127352920296815E-2</v>
      </c>
      <c r="S1517" s="11">
        <f t="shared" si="47"/>
        <v>4.0186956257776837E-2</v>
      </c>
    </row>
    <row r="1518" spans="1:19" x14ac:dyDescent="0.25">
      <c r="A1518" s="20" t="str">
        <f>VLOOKUP('Customer Names'!A1518,'Customer Names'!A1518:A3853,1,FALSE)</f>
        <v>Id1517</v>
      </c>
      <c r="B1518" s="20" t="str">
        <f>VLOOKUP(Table6[[#This Row],[NAME]],Table6[NAME],1,FALSE)</f>
        <v>Jodi</v>
      </c>
      <c r="C1518" s="11">
        <f>VLOOKUP(Table4[[#This Row],[BMI]],Table4[BMI],1,FALSE)</f>
        <v>36.08</v>
      </c>
      <c r="D1518" s="11">
        <f>VLOOKUP(Table4[[#This Row],[HBA1C]],Table4[HBA1C],1,FALSE)</f>
        <v>11.61</v>
      </c>
      <c r="E1518" s="11" t="str">
        <f>VLOOKUP(Table4[[#This Row],[Any Transplants]],Table4[Any Transplants],1,FALSE)</f>
        <v>No</v>
      </c>
      <c r="F1518" s="11" t="str">
        <f>VLOOKUP(Table4[[#This Row],[Cancer history]],Table4[Cancer history],1,FALSE)</f>
        <v>No</v>
      </c>
      <c r="G1518" s="11" t="str">
        <f>VLOOKUP(Table4[[#This Row],[Smoker2]],Table4[Smoker2],1,FALSE)</f>
        <v>NO</v>
      </c>
      <c r="H1518" s="11" t="str">
        <f>VLOOKUP(Table4[[#This Row],[Heart Issues]],Table4[Heart Issues],1,FALSE)</f>
        <v>yes</v>
      </c>
      <c r="I1518" s="11">
        <f>VLOOKUP(Table4[[#This Row],[Number of Major Surgeries]],Table4[Number of Major Surgeries],1,FALSE)</f>
        <v>0</v>
      </c>
      <c r="J1518" s="11" t="str">
        <f>VLOOKUP('Medical Examinations'!M1518,'Medical Examinations'!M1518:M3852,1,FALSE)</f>
        <v>obesity</v>
      </c>
      <c r="K1518" s="11" t="str">
        <f>VLOOKUP('Medical Examinations'!N1518,'Medical Examinations'!N1518:N3852,1,FALSE)</f>
        <v>diabetes</v>
      </c>
      <c r="L1518" s="11" t="str">
        <f>VLOOKUP(Table3[[#This Row],[date of birth]],Table3[date of birth],1,FALSE)</f>
        <v>22-Sep-1973</v>
      </c>
      <c r="M1518" s="11">
        <f>VLOOKUP(Table3[[#This Row],[age]],Table3[age],1,FALSE)</f>
        <v>49</v>
      </c>
      <c r="N1518" s="65">
        <f>VLOOKUP(Table3[[#This Row],[charges2]],Table3[charges2],1,FALSE)</f>
        <v>12852.37</v>
      </c>
      <c r="O1518" s="11" t="str">
        <f>VLOOKUP(Table3[[#This Row],[HOSPITAL TIER2]],Table3[HOSPITAL TIER2],1,FALSE)</f>
        <v>tier - 3</v>
      </c>
      <c r="P1518" s="11" t="str">
        <f>VLOOKUP(Table3[[#This Row],[city tier2]],Table3[city tier2],1,FALSE)</f>
        <v>tier - 1</v>
      </c>
      <c r="Q1518" s="11" t="str">
        <f>VLOOKUP(Table3[[#This Row],[state id2]],Table3[state id2],1,FALSE)</f>
        <v>R1012</v>
      </c>
      <c r="R1518" s="11">
        <f t="shared" si="46"/>
        <v>-1.9663746051143613E-2</v>
      </c>
      <c r="S1518" s="11">
        <f t="shared" si="47"/>
        <v>3.9183381750974286E-2</v>
      </c>
    </row>
    <row r="1519" spans="1:19" x14ac:dyDescent="0.25">
      <c r="A1519" s="20" t="str">
        <f>VLOOKUP('Customer Names'!A1519,'Customer Names'!A1519:A3854,1,FALSE)</f>
        <v>Id1518</v>
      </c>
      <c r="B1519" s="20" t="str">
        <f>VLOOKUP(Table6[[#This Row],[NAME]],Table6[NAME],1,FALSE)</f>
        <v>Lauren</v>
      </c>
      <c r="C1519" s="11">
        <f>VLOOKUP(Table4[[#This Row],[BMI]],Table4[BMI],1,FALSE)</f>
        <v>32.200000000000003</v>
      </c>
      <c r="D1519" s="11">
        <f>VLOOKUP(Table4[[#This Row],[HBA1C]],Table4[HBA1C],1,FALSE)</f>
        <v>10.59</v>
      </c>
      <c r="E1519" s="11" t="str">
        <f>VLOOKUP(Table4[[#This Row],[Any Transplants]],Table4[Any Transplants],1,FALSE)</f>
        <v>No</v>
      </c>
      <c r="F1519" s="11" t="str">
        <f>VLOOKUP(Table4[[#This Row],[Cancer history]],Table4[Cancer history],1,FALSE)</f>
        <v>No</v>
      </c>
      <c r="G1519" s="11" t="str">
        <f>VLOOKUP(Table4[[#This Row],[Smoker2]],Table4[Smoker2],1,FALSE)</f>
        <v>NO</v>
      </c>
      <c r="H1519" s="11" t="str">
        <f>VLOOKUP(Table4[[#This Row],[Heart Issues]],Table4[Heart Issues],1,FALSE)</f>
        <v>yes</v>
      </c>
      <c r="I1519" s="11">
        <f>VLOOKUP(Table4[[#This Row],[Number of Major Surgeries]],Table4[Number of Major Surgeries],1,FALSE)</f>
        <v>0</v>
      </c>
      <c r="J1519" s="11" t="str">
        <f>VLOOKUP('Medical Examinations'!M1519,'Medical Examinations'!M1519:M3853,1,FALSE)</f>
        <v>obesity</v>
      </c>
      <c r="K1519" s="11" t="str">
        <f>VLOOKUP('Medical Examinations'!N1519,'Medical Examinations'!N1519:N3853,1,FALSE)</f>
        <v>diabetes</v>
      </c>
      <c r="L1519" s="11" t="str">
        <f>VLOOKUP(Table3[[#This Row],[date of birth]],Table3[date of birth],1,FALSE)</f>
        <v>27-Sep-1963</v>
      </c>
      <c r="M1519" s="11">
        <f>VLOOKUP(Table3[[#This Row],[age]],Table3[age],1,FALSE)</f>
        <v>59</v>
      </c>
      <c r="N1519" s="65">
        <f>VLOOKUP(Table3[[#This Row],[charges2]],Table3[charges2],1,FALSE)</f>
        <v>12856.84</v>
      </c>
      <c r="O1519" s="11" t="str">
        <f>VLOOKUP(Table3[[#This Row],[HOSPITAL TIER2]],Table3[HOSPITAL TIER2],1,FALSE)</f>
        <v>tier - 3</v>
      </c>
      <c r="P1519" s="11" t="str">
        <f>VLOOKUP(Table3[[#This Row],[city tier2]],Table3[city tier2],1,FALSE)</f>
        <v>tier - 3</v>
      </c>
      <c r="Q1519" s="11" t="str">
        <f>VLOOKUP(Table3[[#This Row],[state id2]],Table3[state id2],1,FALSE)</f>
        <v>R1021</v>
      </c>
      <c r="R1519" s="11">
        <f t="shared" si="46"/>
        <v>-2.029141563534223E-2</v>
      </c>
      <c r="S1519" s="11">
        <f t="shared" si="47"/>
        <v>3.7864685638587942E-2</v>
      </c>
    </row>
    <row r="1520" spans="1:19" x14ac:dyDescent="0.25">
      <c r="A1520" s="20" t="str">
        <f>VLOOKUP('Customer Names'!A1520,'Customer Names'!A1520:A3855,1,FALSE)</f>
        <v>Id1519</v>
      </c>
      <c r="B1520" s="20" t="str">
        <f>VLOOKUP(Table6[[#This Row],[NAME]],Table6[NAME],1,FALSE)</f>
        <v>Misti C</v>
      </c>
      <c r="C1520" s="11">
        <f>VLOOKUP(Table4[[#This Row],[BMI]],Table4[BMI],1,FALSE)</f>
        <v>28.05</v>
      </c>
      <c r="D1520" s="11">
        <f>VLOOKUP(Table4[[#This Row],[HBA1C]],Table4[HBA1C],1,FALSE)</f>
        <v>11.85</v>
      </c>
      <c r="E1520" s="11" t="str">
        <f>VLOOKUP(Table4[[#This Row],[Any Transplants]],Table4[Any Transplants],1,FALSE)</f>
        <v>No</v>
      </c>
      <c r="F1520" s="11" t="str">
        <f>VLOOKUP(Table4[[#This Row],[Cancer history]],Table4[Cancer history],1,FALSE)</f>
        <v>No</v>
      </c>
      <c r="G1520" s="11" t="str">
        <f>VLOOKUP(Table4[[#This Row],[Smoker2]],Table4[Smoker2],1,FALSE)</f>
        <v>NO</v>
      </c>
      <c r="H1520" s="11" t="str">
        <f>VLOOKUP(Table4[[#This Row],[Heart Issues]],Table4[Heart Issues],1,FALSE)</f>
        <v>yes</v>
      </c>
      <c r="I1520" s="11">
        <f>VLOOKUP(Table4[[#This Row],[Number of Major Surgeries]],Table4[Number of Major Surgeries],1,FALSE)</f>
        <v>0</v>
      </c>
      <c r="J1520" s="11" t="str">
        <f>VLOOKUP('Medical Examinations'!M1520,'Medical Examinations'!M1520:M3854,1,FALSE)</f>
        <v>over weight</v>
      </c>
      <c r="K1520" s="11" t="str">
        <f>VLOOKUP('Medical Examinations'!N1520,'Medical Examinations'!N1520:N3854,1,FALSE)</f>
        <v>diabetes</v>
      </c>
      <c r="L1520" s="11" t="str">
        <f>VLOOKUP(Table3[[#This Row],[date of birth]],Table3[date of birth],1,FALSE)</f>
        <v>6-Aug-1984</v>
      </c>
      <c r="M1520" s="11">
        <f>VLOOKUP(Table3[[#This Row],[age]],Table3[age],1,FALSE)</f>
        <v>38</v>
      </c>
      <c r="N1520" s="65">
        <f>VLOOKUP(Table3[[#This Row],[charges2]],Table3[charges2],1,FALSE)</f>
        <v>12870.31</v>
      </c>
      <c r="O1520" s="11" t="str">
        <f>VLOOKUP(Table3[[#This Row],[HOSPITAL TIER2]],Table3[HOSPITAL TIER2],1,FALSE)</f>
        <v>tier - 3</v>
      </c>
      <c r="P1520" s="11" t="str">
        <f>VLOOKUP(Table3[[#This Row],[city tier2]],Table3[city tier2],1,FALSE)</f>
        <v>tier - 3</v>
      </c>
      <c r="Q1520" s="11" t="str">
        <f>VLOOKUP(Table3[[#This Row],[state id2]],Table3[state id2],1,FALSE)</f>
        <v>R1012</v>
      </c>
      <c r="R1520" s="11">
        <f t="shared" si="46"/>
        <v>-2.1297869549917883E-2</v>
      </c>
      <c r="S1520" s="11">
        <f t="shared" si="47"/>
        <v>3.4408046763615488E-2</v>
      </c>
    </row>
    <row r="1521" spans="1:19" x14ac:dyDescent="0.25">
      <c r="A1521" s="20" t="str">
        <f>VLOOKUP('Customer Names'!A1521,'Customer Names'!A1521:A3856,1,FALSE)</f>
        <v>Id1520</v>
      </c>
      <c r="B1521" s="20" t="str">
        <f>VLOOKUP(Table6[[#This Row],[NAME]],Table6[NAME],1,FALSE)</f>
        <v>Angela J</v>
      </c>
      <c r="C1521" s="11">
        <f>VLOOKUP(Table4[[#This Row],[BMI]],Table4[BMI],1,FALSE)</f>
        <v>19</v>
      </c>
      <c r="D1521" s="11">
        <f>VLOOKUP(Table4[[#This Row],[HBA1C]],Table4[HBA1C],1,FALSE)</f>
        <v>5.46</v>
      </c>
      <c r="E1521" s="11" t="str">
        <f>VLOOKUP(Table4[[#This Row],[Any Transplants]],Table4[Any Transplants],1,FALSE)</f>
        <v>No</v>
      </c>
      <c r="F1521" s="11" t="str">
        <f>VLOOKUP(Table4[[#This Row],[Cancer history]],Table4[Cancer history],1,FALSE)</f>
        <v>No</v>
      </c>
      <c r="G1521" s="11" t="str">
        <f>VLOOKUP(Table4[[#This Row],[Smoker2]],Table4[Smoker2],1,FALSE)</f>
        <v>NO</v>
      </c>
      <c r="H1521" s="11" t="str">
        <f>VLOOKUP(Table4[[#This Row],[Heart Issues]],Table4[Heart Issues],1,FALSE)</f>
        <v>yes</v>
      </c>
      <c r="I1521" s="11">
        <f>VLOOKUP(Table4[[#This Row],[Number of Major Surgeries]],Table4[Number of Major Surgeries],1,FALSE)</f>
        <v>1</v>
      </c>
      <c r="J1521" s="11" t="str">
        <f>VLOOKUP('Medical Examinations'!M1521,'Medical Examinations'!M1521:M3855,1,FALSE)</f>
        <v>normal weight</v>
      </c>
      <c r="K1521" s="11" t="str">
        <f>VLOOKUP('Medical Examinations'!N1521,'Medical Examinations'!N1521:N3855,1,FALSE)</f>
        <v>normal</v>
      </c>
      <c r="L1521" s="11" t="str">
        <f>VLOOKUP(Table3[[#This Row],[date of birth]],Table3[date of birth],1,FALSE)</f>
        <v>9-Jul-2004</v>
      </c>
      <c r="M1521" s="11">
        <f>VLOOKUP(Table3[[#This Row],[age]],Table3[age],1,FALSE)</f>
        <v>18</v>
      </c>
      <c r="N1521" s="65">
        <f>VLOOKUP(Table3[[#This Row],[charges2]],Table3[charges2],1,FALSE)</f>
        <v>12890.06</v>
      </c>
      <c r="O1521" s="11" t="str">
        <f>VLOOKUP(Table3[[#This Row],[HOSPITAL TIER2]],Table3[HOSPITAL TIER2],1,FALSE)</f>
        <v>tier - 3</v>
      </c>
      <c r="P1521" s="11" t="str">
        <f>VLOOKUP(Table3[[#This Row],[city tier2]],Table3[city tier2],1,FALSE)</f>
        <v>tier - 1</v>
      </c>
      <c r="Q1521" s="11" t="str">
        <f>VLOOKUP(Table3[[#This Row],[state id2]],Table3[state id2],1,FALSE)</f>
        <v>R1019</v>
      </c>
      <c r="R1521" s="11">
        <f t="shared" si="46"/>
        <v>-2.1228706540829569E-2</v>
      </c>
      <c r="S1521" s="11">
        <f t="shared" si="47"/>
        <v>3.6285946781012102E-2</v>
      </c>
    </row>
    <row r="1522" spans="1:19" x14ac:dyDescent="0.25">
      <c r="A1522" s="20" t="str">
        <f>VLOOKUP('Customer Names'!A1522,'Customer Names'!A1522:A3857,1,FALSE)</f>
        <v>Id1521</v>
      </c>
      <c r="B1522" s="20" t="str">
        <f>VLOOKUP(Table6[[#This Row],[NAME]],Table6[NAME],1,FALSE)</f>
        <v>Jonathan D.</v>
      </c>
      <c r="C1522" s="11">
        <f>VLOOKUP(Table4[[#This Row],[BMI]],Table4[BMI],1,FALSE)</f>
        <v>16.13</v>
      </c>
      <c r="D1522" s="11">
        <f>VLOOKUP(Table4[[#This Row],[HBA1C]],Table4[HBA1C],1,FALSE)</f>
        <v>4.54</v>
      </c>
      <c r="E1522" s="11" t="str">
        <f>VLOOKUP(Table4[[#This Row],[Any Transplants]],Table4[Any Transplants],1,FALSE)</f>
        <v>No</v>
      </c>
      <c r="F1522" s="11" t="str">
        <f>VLOOKUP(Table4[[#This Row],[Cancer history]],Table4[Cancer history],1,FALSE)</f>
        <v>No</v>
      </c>
      <c r="G1522" s="11" t="str">
        <f>VLOOKUP(Table4[[#This Row],[Smoker2]],Table4[Smoker2],1,FALSE)</f>
        <v>NO</v>
      </c>
      <c r="H1522" s="11" t="str">
        <f>VLOOKUP(Table4[[#This Row],[Heart Issues]],Table4[Heart Issues],1,FALSE)</f>
        <v>yes</v>
      </c>
      <c r="I1522" s="11">
        <f>VLOOKUP(Table4[[#This Row],[Number of Major Surgeries]],Table4[Number of Major Surgeries],1,FALSE)</f>
        <v>2</v>
      </c>
      <c r="J1522" s="11" t="str">
        <f>VLOOKUP('Medical Examinations'!M1522,'Medical Examinations'!M1522:M3856,1,FALSE)</f>
        <v>underweight</v>
      </c>
      <c r="K1522" s="11" t="str">
        <f>VLOOKUP('Medical Examinations'!N1522,'Medical Examinations'!N1522:N3856,1,FALSE)</f>
        <v>normal</v>
      </c>
      <c r="L1522" s="11" t="str">
        <f>VLOOKUP(Table3[[#This Row],[date of birth]],Table3[date of birth],1,FALSE)</f>
        <v>16-Aug-1963</v>
      </c>
      <c r="M1522" s="11">
        <f>VLOOKUP(Table3[[#This Row],[age]],Table3[age],1,FALSE)</f>
        <v>59</v>
      </c>
      <c r="N1522" s="65">
        <f>VLOOKUP(Table3[[#This Row],[charges2]],Table3[charges2],1,FALSE)</f>
        <v>12913.99</v>
      </c>
      <c r="O1522" s="11" t="str">
        <f>VLOOKUP(Table3[[#This Row],[HOSPITAL TIER2]],Table3[HOSPITAL TIER2],1,FALSE)</f>
        <v>tier - 3</v>
      </c>
      <c r="P1522" s="11" t="str">
        <f>VLOOKUP(Table3[[#This Row],[city tier2]],Table3[city tier2],1,FALSE)</f>
        <v>tier - 2</v>
      </c>
      <c r="Q1522" s="11" t="str">
        <f>VLOOKUP(Table3[[#This Row],[state id2]],Table3[state id2],1,FALSE)</f>
        <v>R1016</v>
      </c>
      <c r="R1522" s="11">
        <f t="shared" si="46"/>
        <v>-2.3766204421548216E-2</v>
      </c>
      <c r="S1522" s="11">
        <f t="shared" si="47"/>
        <v>3.5884276554640042E-2</v>
      </c>
    </row>
    <row r="1523" spans="1:19" x14ac:dyDescent="0.25">
      <c r="A1523" s="20" t="str">
        <f>VLOOKUP('Customer Names'!A1523,'Customer Names'!A1523:A3858,1,FALSE)</f>
        <v>Id1522</v>
      </c>
      <c r="B1523" s="20" t="str">
        <f>VLOOKUP(Table6[[#This Row],[NAME]],Table6[NAME],1,FALSE)</f>
        <v>Victoria</v>
      </c>
      <c r="C1523" s="11">
        <f>VLOOKUP(Table4[[#This Row],[BMI]],Table4[BMI],1,FALSE)</f>
        <v>18.77</v>
      </c>
      <c r="D1523" s="11">
        <f>VLOOKUP(Table4[[#This Row],[HBA1C]],Table4[HBA1C],1,FALSE)</f>
        <v>11.98</v>
      </c>
      <c r="E1523" s="11" t="str">
        <f>VLOOKUP(Table4[[#This Row],[Any Transplants]],Table4[Any Transplants],1,FALSE)</f>
        <v>No</v>
      </c>
      <c r="F1523" s="11" t="str">
        <f>VLOOKUP(Table4[[#This Row],[Cancer history]],Table4[Cancer history],1,FALSE)</f>
        <v>No</v>
      </c>
      <c r="G1523" s="11" t="str">
        <f>VLOOKUP(Table4[[#This Row],[Smoker2]],Table4[Smoker2],1,FALSE)</f>
        <v>NO</v>
      </c>
      <c r="H1523" s="11" t="str">
        <f>VLOOKUP(Table4[[#This Row],[Heart Issues]],Table4[Heart Issues],1,FALSE)</f>
        <v>yes</v>
      </c>
      <c r="I1523" s="11">
        <f>VLOOKUP(Table4[[#This Row],[Number of Major Surgeries]],Table4[Number of Major Surgeries],1,FALSE)</f>
        <v>2</v>
      </c>
      <c r="J1523" s="11" t="str">
        <f>VLOOKUP('Medical Examinations'!M1523,'Medical Examinations'!M1523:M3857,1,FALSE)</f>
        <v>normal weight</v>
      </c>
      <c r="K1523" s="11" t="str">
        <f>VLOOKUP('Medical Examinations'!N1523,'Medical Examinations'!N1523:N3857,1,FALSE)</f>
        <v>diabetes</v>
      </c>
      <c r="L1523" s="11" t="str">
        <f>VLOOKUP(Table3[[#This Row],[date of birth]],Table3[date of birth],1,FALSE)</f>
        <v>1-Sep-1963</v>
      </c>
      <c r="M1523" s="11">
        <f>VLOOKUP(Table3[[#This Row],[age]],Table3[age],1,FALSE)</f>
        <v>59</v>
      </c>
      <c r="N1523" s="65">
        <f>VLOOKUP(Table3[[#This Row],[charges2]],Table3[charges2],1,FALSE)</f>
        <v>12925.89</v>
      </c>
      <c r="O1523" s="11" t="str">
        <f>VLOOKUP(Table3[[#This Row],[HOSPITAL TIER2]],Table3[HOSPITAL TIER2],1,FALSE)</f>
        <v>tier - 3</v>
      </c>
      <c r="P1523" s="11" t="str">
        <f>VLOOKUP(Table3[[#This Row],[city tier2]],Table3[city tier2],1,FALSE)</f>
        <v>tier - 2</v>
      </c>
      <c r="Q1523" s="11" t="str">
        <f>VLOOKUP(Table3[[#This Row],[state id2]],Table3[state id2],1,FALSE)</f>
        <v>R1013</v>
      </c>
      <c r="R1523" s="11">
        <f t="shared" si="46"/>
        <v>-2.1762188128630906E-2</v>
      </c>
      <c r="S1523" s="11">
        <f t="shared" si="47"/>
        <v>3.6930893823702633E-2</v>
      </c>
    </row>
    <row r="1524" spans="1:19" x14ac:dyDescent="0.25">
      <c r="A1524" s="20" t="str">
        <f>VLOOKUP('Customer Names'!A1524,'Customer Names'!A1524:A3859,1,FALSE)</f>
        <v>Id1523</v>
      </c>
      <c r="B1524" s="20" t="str">
        <f>VLOOKUP(Table6[[#This Row],[NAME]],Table6[NAME],1,FALSE)</f>
        <v>Adrian R.</v>
      </c>
      <c r="C1524" s="11">
        <f>VLOOKUP(Table4[[#This Row],[BMI]],Table4[BMI],1,FALSE)</f>
        <v>28.88</v>
      </c>
      <c r="D1524" s="11">
        <f>VLOOKUP(Table4[[#This Row],[HBA1C]],Table4[HBA1C],1,FALSE)</f>
        <v>6.59</v>
      </c>
      <c r="E1524" s="11" t="str">
        <f>VLOOKUP(Table4[[#This Row],[Any Transplants]],Table4[Any Transplants],1,FALSE)</f>
        <v>No</v>
      </c>
      <c r="F1524" s="11" t="str">
        <f>VLOOKUP(Table4[[#This Row],[Cancer history]],Table4[Cancer history],1,FALSE)</f>
        <v>No</v>
      </c>
      <c r="G1524" s="11" t="str">
        <f>VLOOKUP(Table4[[#This Row],[Smoker2]],Table4[Smoker2],1,FALSE)</f>
        <v>NO</v>
      </c>
      <c r="H1524" s="11" t="str">
        <f>VLOOKUP(Table4[[#This Row],[Heart Issues]],Table4[Heart Issues],1,FALSE)</f>
        <v>yes</v>
      </c>
      <c r="I1524" s="11">
        <f>VLOOKUP(Table4[[#This Row],[Number of Major Surgeries]],Table4[Number of Major Surgeries],1,FALSE)</f>
        <v>1</v>
      </c>
      <c r="J1524" s="11" t="str">
        <f>VLOOKUP('Medical Examinations'!M1524,'Medical Examinations'!M1524:M3858,1,FALSE)</f>
        <v>over weight</v>
      </c>
      <c r="K1524" s="11" t="str">
        <f>VLOOKUP('Medical Examinations'!N1524,'Medical Examinations'!N1524:N3858,1,FALSE)</f>
        <v>diabetes</v>
      </c>
      <c r="L1524" s="11" t="str">
        <f>VLOOKUP(Table3[[#This Row],[date of birth]],Table3[date of birth],1,FALSE)</f>
        <v>14-Aug-1963</v>
      </c>
      <c r="M1524" s="11">
        <f>VLOOKUP(Table3[[#This Row],[age]],Table3[age],1,FALSE)</f>
        <v>59</v>
      </c>
      <c r="N1524" s="65">
        <f>VLOOKUP(Table3[[#This Row],[charges2]],Table3[charges2],1,FALSE)</f>
        <v>12928.79</v>
      </c>
      <c r="O1524" s="11" t="str">
        <f>VLOOKUP(Table3[[#This Row],[HOSPITAL TIER2]],Table3[HOSPITAL TIER2],1,FALSE)</f>
        <v>tier - 3</v>
      </c>
      <c r="P1524" s="11" t="str">
        <f>VLOOKUP(Table3[[#This Row],[city tier2]],Table3[city tier2],1,FALSE)</f>
        <v>tier - 2</v>
      </c>
      <c r="Q1524" s="11" t="str">
        <f>VLOOKUP(Table3[[#This Row],[state id2]],Table3[state id2],1,FALSE)</f>
        <v>R1013</v>
      </c>
      <c r="R1524" s="11">
        <f t="shared" si="46"/>
        <v>-2.0234591961899792E-2</v>
      </c>
      <c r="S1524" s="11">
        <f t="shared" si="47"/>
        <v>3.241792812215015E-2</v>
      </c>
    </row>
    <row r="1525" spans="1:19" x14ac:dyDescent="0.25">
      <c r="A1525" s="20" t="str">
        <f>VLOOKUP('Customer Names'!A1525,'Customer Names'!A1525:A3860,1,FALSE)</f>
        <v>Id1524</v>
      </c>
      <c r="B1525" s="20" t="str">
        <f>VLOOKUP(Table6[[#This Row],[NAME]],Table6[NAME],1,FALSE)</f>
        <v>Andrew</v>
      </c>
      <c r="C1525" s="11">
        <f>VLOOKUP(Table4[[#This Row],[BMI]],Table4[BMI],1,FALSE)</f>
        <v>27.55</v>
      </c>
      <c r="D1525" s="11">
        <f>VLOOKUP(Table4[[#This Row],[HBA1C]],Table4[HBA1C],1,FALSE)</f>
        <v>10.83</v>
      </c>
      <c r="E1525" s="11" t="str">
        <f>VLOOKUP(Table4[[#This Row],[Any Transplants]],Table4[Any Transplants],1,FALSE)</f>
        <v>No</v>
      </c>
      <c r="F1525" s="11" t="str">
        <f>VLOOKUP(Table4[[#This Row],[Cancer history]],Table4[Cancer history],1,FALSE)</f>
        <v>No</v>
      </c>
      <c r="G1525" s="11" t="str">
        <f>VLOOKUP(Table4[[#This Row],[Smoker2]],Table4[Smoker2],1,FALSE)</f>
        <v>NO</v>
      </c>
      <c r="H1525" s="11" t="str">
        <f>VLOOKUP(Table4[[#This Row],[Heart Issues]],Table4[Heart Issues],1,FALSE)</f>
        <v>yes</v>
      </c>
      <c r="I1525" s="11">
        <f>VLOOKUP(Table4[[#This Row],[Number of Major Surgeries]],Table4[Number of Major Surgeries],1,FALSE)</f>
        <v>1</v>
      </c>
      <c r="J1525" s="11" t="str">
        <f>VLOOKUP('Medical Examinations'!M1525,'Medical Examinations'!M1525:M3859,1,FALSE)</f>
        <v>over weight</v>
      </c>
      <c r="K1525" s="11" t="str">
        <f>VLOOKUP('Medical Examinations'!N1525,'Medical Examinations'!N1525:N3859,1,FALSE)</f>
        <v>diabetes</v>
      </c>
      <c r="L1525" s="11" t="str">
        <f>VLOOKUP(Table3[[#This Row],[date of birth]],Table3[date of birth],1,FALSE)</f>
        <v>22-Dec-1966</v>
      </c>
      <c r="M1525" s="11">
        <f>VLOOKUP(Table3[[#This Row],[age]],Table3[age],1,FALSE)</f>
        <v>56</v>
      </c>
      <c r="N1525" s="65">
        <f>VLOOKUP(Table3[[#This Row],[charges2]],Table3[charges2],1,FALSE)</f>
        <v>12949.16</v>
      </c>
      <c r="O1525" s="11" t="str">
        <f>VLOOKUP(Table3[[#This Row],[HOSPITAL TIER2]],Table3[HOSPITAL TIER2],1,FALSE)</f>
        <v>tier - 3</v>
      </c>
      <c r="P1525" s="11" t="str">
        <f>VLOOKUP(Table3[[#This Row],[city tier2]],Table3[city tier2],1,FALSE)</f>
        <v>tier - 3</v>
      </c>
      <c r="Q1525" s="11" t="str">
        <f>VLOOKUP(Table3[[#This Row],[state id2]],Table3[state id2],1,FALSE)</f>
        <v>R1013</v>
      </c>
      <c r="R1525" s="11">
        <f t="shared" si="46"/>
        <v>-2.0608003197018197E-2</v>
      </c>
      <c r="S1525" s="11">
        <f t="shared" si="47"/>
        <v>3.1852020155377074E-2</v>
      </c>
    </row>
    <row r="1526" spans="1:19" x14ac:dyDescent="0.25">
      <c r="A1526" s="20" t="str">
        <f>VLOOKUP('Customer Names'!A1526,'Customer Names'!A1526:A3861,1,FALSE)</f>
        <v>Id1525</v>
      </c>
      <c r="B1526" s="20" t="str">
        <f>VLOOKUP(Table6[[#This Row],[NAME]],Table6[NAME],1,FALSE)</f>
        <v>Jason A.</v>
      </c>
      <c r="C1526" s="11">
        <f>VLOOKUP(Table4[[#This Row],[BMI]],Table4[BMI],1,FALSE)</f>
        <v>15.6</v>
      </c>
      <c r="D1526" s="11">
        <f>VLOOKUP(Table4[[#This Row],[HBA1C]],Table4[HBA1C],1,FALSE)</f>
        <v>8.6</v>
      </c>
      <c r="E1526" s="11" t="str">
        <f>VLOOKUP(Table4[[#This Row],[Any Transplants]],Table4[Any Transplants],1,FALSE)</f>
        <v>No</v>
      </c>
      <c r="F1526" s="11" t="str">
        <f>VLOOKUP(Table4[[#This Row],[Cancer history]],Table4[Cancer history],1,FALSE)</f>
        <v>No</v>
      </c>
      <c r="G1526" s="11" t="str">
        <f>VLOOKUP(Table4[[#This Row],[Smoker2]],Table4[Smoker2],1,FALSE)</f>
        <v>NO</v>
      </c>
      <c r="H1526" s="11" t="str">
        <f>VLOOKUP(Table4[[#This Row],[Heart Issues]],Table4[Heart Issues],1,FALSE)</f>
        <v>No</v>
      </c>
      <c r="I1526" s="11">
        <f>VLOOKUP(Table4[[#This Row],[Number of Major Surgeries]],Table4[Number of Major Surgeries],1,FALSE)</f>
        <v>0</v>
      </c>
      <c r="J1526" s="11" t="str">
        <f>VLOOKUP('Medical Examinations'!M1526,'Medical Examinations'!M1526:M3860,1,FALSE)</f>
        <v>underweight</v>
      </c>
      <c r="K1526" s="11" t="str">
        <f>VLOOKUP('Medical Examinations'!N1526,'Medical Examinations'!N1526:N3860,1,FALSE)</f>
        <v>diabetes</v>
      </c>
      <c r="L1526" s="11" t="str">
        <f>VLOOKUP(Table3[[#This Row],[date of birth]],Table3[date of birth],1,FALSE)</f>
        <v>20-Aug-1961</v>
      </c>
      <c r="M1526" s="11">
        <f>VLOOKUP(Table3[[#This Row],[age]],Table3[age],1,FALSE)</f>
        <v>61</v>
      </c>
      <c r="N1526" s="65">
        <f>VLOOKUP(Table3[[#This Row],[charges2]],Table3[charges2],1,FALSE)</f>
        <v>12950.07</v>
      </c>
      <c r="O1526" s="11" t="str">
        <f>VLOOKUP(Table3[[#This Row],[HOSPITAL TIER2]],Table3[HOSPITAL TIER2],1,FALSE)</f>
        <v>tier - 3</v>
      </c>
      <c r="P1526" s="11" t="str">
        <f>VLOOKUP(Table3[[#This Row],[city tier2]],Table3[city tier2],1,FALSE)</f>
        <v>tier - 1</v>
      </c>
      <c r="Q1526" s="11" t="str">
        <f>VLOOKUP(Table3[[#This Row],[state id2]],Table3[state id2],1,FALSE)</f>
        <v>R1012</v>
      </c>
      <c r="R1526" s="11">
        <f t="shared" si="46"/>
        <v>-2.0702820129526133E-2</v>
      </c>
      <c r="S1526" s="11">
        <f t="shared" si="47"/>
        <v>2.8835248712147495E-2</v>
      </c>
    </row>
    <row r="1527" spans="1:19" x14ac:dyDescent="0.25">
      <c r="A1527" s="20" t="str">
        <f>VLOOKUP('Customer Names'!A1527,'Customer Names'!A1527:A3862,1,FALSE)</f>
        <v>Id1526</v>
      </c>
      <c r="B1527" s="20" t="str">
        <f>VLOOKUP(Table6[[#This Row],[NAME]],Table6[NAME],1,FALSE)</f>
        <v>Rachel</v>
      </c>
      <c r="C1527" s="11">
        <f>VLOOKUP(Table4[[#This Row],[BMI]],Table4[BMI],1,FALSE)</f>
        <v>21.99</v>
      </c>
      <c r="D1527" s="11">
        <f>VLOOKUP(Table4[[#This Row],[HBA1C]],Table4[HBA1C],1,FALSE)</f>
        <v>11.17</v>
      </c>
      <c r="E1527" s="11" t="str">
        <f>VLOOKUP(Table4[[#This Row],[Any Transplants]],Table4[Any Transplants],1,FALSE)</f>
        <v>No</v>
      </c>
      <c r="F1527" s="11" t="str">
        <f>VLOOKUP(Table4[[#This Row],[Cancer history]],Table4[Cancer history],1,FALSE)</f>
        <v>No</v>
      </c>
      <c r="G1527" s="11" t="str">
        <f>VLOOKUP(Table4[[#This Row],[Smoker2]],Table4[Smoker2],1,FALSE)</f>
        <v>NO</v>
      </c>
      <c r="H1527" s="11" t="str">
        <f>VLOOKUP(Table4[[#This Row],[Heart Issues]],Table4[Heart Issues],1,FALSE)</f>
        <v>No</v>
      </c>
      <c r="I1527" s="11">
        <f>VLOOKUP(Table4[[#This Row],[Number of Major Surgeries]],Table4[Number of Major Surgeries],1,FALSE)</f>
        <v>0</v>
      </c>
      <c r="J1527" s="11" t="str">
        <f>VLOOKUP('Medical Examinations'!M1527,'Medical Examinations'!M1527:M3861,1,FALSE)</f>
        <v>normal weight</v>
      </c>
      <c r="K1527" s="11" t="str">
        <f>VLOOKUP('Medical Examinations'!N1527,'Medical Examinations'!N1527:N3861,1,FALSE)</f>
        <v>diabetes</v>
      </c>
      <c r="L1527" s="11" t="str">
        <f>VLOOKUP(Table3[[#This Row],[date of birth]],Table3[date of birth],1,FALSE)</f>
        <v>4-Nov-1960</v>
      </c>
      <c r="M1527" s="11">
        <f>VLOOKUP(Table3[[#This Row],[age]],Table3[age],1,FALSE)</f>
        <v>62</v>
      </c>
      <c r="N1527" s="65">
        <f>VLOOKUP(Table3[[#This Row],[charges2]],Table3[charges2],1,FALSE)</f>
        <v>12957.12</v>
      </c>
      <c r="O1527" s="11" t="str">
        <f>VLOOKUP(Table3[[#This Row],[HOSPITAL TIER2]],Table3[HOSPITAL TIER2],1,FALSE)</f>
        <v>tier - 3</v>
      </c>
      <c r="P1527" s="11" t="str">
        <f>VLOOKUP(Table3[[#This Row],[city tier2]],Table3[city tier2],1,FALSE)</f>
        <v>tier - 1</v>
      </c>
      <c r="Q1527" s="11" t="str">
        <f>VLOOKUP(Table3[[#This Row],[state id2]],Table3[state id2],1,FALSE)</f>
        <v>R1011</v>
      </c>
      <c r="R1527" s="11">
        <f t="shared" si="46"/>
        <v>-1.8293782880327878E-2</v>
      </c>
      <c r="S1527" s="11">
        <f t="shared" si="47"/>
        <v>2.6424670868846017E-2</v>
      </c>
    </row>
    <row r="1528" spans="1:19" x14ac:dyDescent="0.25">
      <c r="A1528" s="20" t="str">
        <f>VLOOKUP('Customer Names'!A1528,'Customer Names'!A1528:A3863,1,FALSE)</f>
        <v>Id1527</v>
      </c>
      <c r="B1528" s="20" t="str">
        <f>VLOOKUP(Table6[[#This Row],[NAME]],Table6[NAME],1,FALSE)</f>
        <v>Susan</v>
      </c>
      <c r="C1528" s="11">
        <f>VLOOKUP(Table4[[#This Row],[BMI]],Table4[BMI],1,FALSE)</f>
        <v>34.85</v>
      </c>
      <c r="D1528" s="11">
        <f>VLOOKUP(Table4[[#This Row],[HBA1C]],Table4[HBA1C],1,FALSE)</f>
        <v>5.75</v>
      </c>
      <c r="E1528" s="11" t="str">
        <f>VLOOKUP(Table4[[#This Row],[Any Transplants]],Table4[Any Transplants],1,FALSE)</f>
        <v>No</v>
      </c>
      <c r="F1528" s="11" t="str">
        <f>VLOOKUP(Table4[[#This Row],[Cancer history]],Table4[Cancer history],1,FALSE)</f>
        <v>No</v>
      </c>
      <c r="G1528" s="11" t="str">
        <f>VLOOKUP(Table4[[#This Row],[Smoker2]],Table4[Smoker2],1,FALSE)</f>
        <v>NO</v>
      </c>
      <c r="H1528" s="11" t="str">
        <f>VLOOKUP(Table4[[#This Row],[Heart Issues]],Table4[Heart Issues],1,FALSE)</f>
        <v>No</v>
      </c>
      <c r="I1528" s="11">
        <f>VLOOKUP(Table4[[#This Row],[Number of Major Surgeries]],Table4[Number of Major Surgeries],1,FALSE)</f>
        <v>0</v>
      </c>
      <c r="J1528" s="11" t="str">
        <f>VLOOKUP('Medical Examinations'!M1528,'Medical Examinations'!M1528:M3862,1,FALSE)</f>
        <v>obesity</v>
      </c>
      <c r="K1528" s="11" t="str">
        <f>VLOOKUP('Medical Examinations'!N1528,'Medical Examinations'!N1528:N3862,1,FALSE)</f>
        <v>prediabetes</v>
      </c>
      <c r="L1528" s="11" t="str">
        <f>VLOOKUP(Table3[[#This Row],[date of birth]],Table3[date of birth],1,FALSE)</f>
        <v>22-Jun-1960</v>
      </c>
      <c r="M1528" s="11">
        <f>VLOOKUP(Table3[[#This Row],[age]],Table3[age],1,FALSE)</f>
        <v>62</v>
      </c>
      <c r="N1528" s="65">
        <f>VLOOKUP(Table3[[#This Row],[charges2]],Table3[charges2],1,FALSE)</f>
        <v>12979.36</v>
      </c>
      <c r="O1528" s="11" t="str">
        <f>VLOOKUP(Table3[[#This Row],[HOSPITAL TIER2]],Table3[HOSPITAL TIER2],1,FALSE)</f>
        <v>tier - 3</v>
      </c>
      <c r="P1528" s="11" t="str">
        <f>VLOOKUP(Table3[[#This Row],[city tier2]],Table3[city tier2],1,FALSE)</f>
        <v>tier - 1</v>
      </c>
      <c r="Q1528" s="11" t="str">
        <f>VLOOKUP(Table3[[#This Row],[state id2]],Table3[state id2],1,FALSE)</f>
        <v>R1011</v>
      </c>
      <c r="R1528" s="11">
        <f t="shared" si="46"/>
        <v>-1.7170441343715447E-2</v>
      </c>
      <c r="S1528" s="11">
        <f t="shared" si="47"/>
        <v>2.1505193974264203E-2</v>
      </c>
    </row>
    <row r="1529" spans="1:19" x14ac:dyDescent="0.25">
      <c r="A1529" s="20" t="str">
        <f>VLOOKUP('Customer Names'!A1529,'Customer Names'!A1529:A3864,1,FALSE)</f>
        <v>Id1528</v>
      </c>
      <c r="B1529" s="20" t="str">
        <f>VLOOKUP(Table6[[#This Row],[NAME]],Table6[NAME],1,FALSE)</f>
        <v>Cameron M.</v>
      </c>
      <c r="C1529" s="11">
        <f>VLOOKUP(Table4[[#This Row],[BMI]],Table4[BMI],1,FALSE)</f>
        <v>24.51</v>
      </c>
      <c r="D1529" s="11">
        <f>VLOOKUP(Table4[[#This Row],[HBA1C]],Table4[HBA1C],1,FALSE)</f>
        <v>4.83</v>
      </c>
      <c r="E1529" s="11" t="str">
        <f>VLOOKUP(Table4[[#This Row],[Any Transplants]],Table4[Any Transplants],1,FALSE)</f>
        <v>No</v>
      </c>
      <c r="F1529" s="11" t="str">
        <f>VLOOKUP(Table4[[#This Row],[Cancer history]],Table4[Cancer history],1,FALSE)</f>
        <v>Yes</v>
      </c>
      <c r="G1529" s="11" t="str">
        <f>VLOOKUP(Table4[[#This Row],[Smoker2]],Table4[Smoker2],1,FALSE)</f>
        <v>NO</v>
      </c>
      <c r="H1529" s="11" t="str">
        <f>VLOOKUP(Table4[[#This Row],[Heart Issues]],Table4[Heart Issues],1,FALSE)</f>
        <v>yes</v>
      </c>
      <c r="I1529" s="11">
        <f>VLOOKUP(Table4[[#This Row],[Number of Major Surgeries]],Table4[Number of Major Surgeries],1,FALSE)</f>
        <v>1</v>
      </c>
      <c r="J1529" s="11" t="str">
        <f>VLOOKUP('Medical Examinations'!M1529,'Medical Examinations'!M1529:M3863,1,FALSE)</f>
        <v>normal weight</v>
      </c>
      <c r="K1529" s="11" t="str">
        <f>VLOOKUP('Medical Examinations'!N1529,'Medical Examinations'!N1529:N3863,1,FALSE)</f>
        <v>normal</v>
      </c>
      <c r="L1529" s="11" t="str">
        <f>VLOOKUP(Table3[[#This Row],[date of birth]],Table3[date of birth],1,FALSE)</f>
        <v>23-Sep-1960</v>
      </c>
      <c r="M1529" s="11">
        <f>VLOOKUP(Table3[[#This Row],[age]],Table3[age],1,FALSE)</f>
        <v>62</v>
      </c>
      <c r="N1529" s="65">
        <f>VLOOKUP(Table3[[#This Row],[charges2]],Table3[charges2],1,FALSE)</f>
        <v>12981.35</v>
      </c>
      <c r="O1529" s="11" t="str">
        <f>VLOOKUP(Table3[[#This Row],[HOSPITAL TIER2]],Table3[HOSPITAL TIER2],1,FALSE)</f>
        <v>tier - 3</v>
      </c>
      <c r="P1529" s="11" t="str">
        <f>VLOOKUP(Table3[[#This Row],[city tier2]],Table3[city tier2],1,FALSE)</f>
        <v>tier - 3</v>
      </c>
      <c r="Q1529" s="11" t="str">
        <f>VLOOKUP(Table3[[#This Row],[state id2]],Table3[state id2],1,FALSE)</f>
        <v>R1013</v>
      </c>
      <c r="R1529" s="11">
        <f t="shared" si="46"/>
        <v>-1.8997532683726406E-2</v>
      </c>
      <c r="S1529" s="11">
        <f t="shared" si="47"/>
        <v>2.1591445767025343E-2</v>
      </c>
    </row>
    <row r="1530" spans="1:19" x14ac:dyDescent="0.25">
      <c r="A1530" s="20" t="str">
        <f>VLOOKUP('Customer Names'!A1530,'Customer Names'!A1530:A3865,1,FALSE)</f>
        <v>Id1529</v>
      </c>
      <c r="B1530" s="20" t="str">
        <f>VLOOKUP(Table6[[#This Row],[NAME]],Table6[NAME],1,FALSE)</f>
        <v>Claudia A.</v>
      </c>
      <c r="C1530" s="11">
        <f>VLOOKUP(Table4[[#This Row],[BMI]],Table4[BMI],1,FALSE)</f>
        <v>19.399999999999999</v>
      </c>
      <c r="D1530" s="11">
        <f>VLOOKUP(Table4[[#This Row],[HBA1C]],Table4[HBA1C],1,FALSE)</f>
        <v>11.93</v>
      </c>
      <c r="E1530" s="11" t="str">
        <f>VLOOKUP(Table4[[#This Row],[Any Transplants]],Table4[Any Transplants],1,FALSE)</f>
        <v>No</v>
      </c>
      <c r="F1530" s="11" t="str">
        <f>VLOOKUP(Table4[[#This Row],[Cancer history]],Table4[Cancer history],1,FALSE)</f>
        <v>No</v>
      </c>
      <c r="G1530" s="11" t="str">
        <f>VLOOKUP(Table4[[#This Row],[Smoker2]],Table4[Smoker2],1,FALSE)</f>
        <v>NO</v>
      </c>
      <c r="H1530" s="11" t="str">
        <f>VLOOKUP(Table4[[#This Row],[Heart Issues]],Table4[Heart Issues],1,FALSE)</f>
        <v>No</v>
      </c>
      <c r="I1530" s="11">
        <f>VLOOKUP(Table4[[#This Row],[Number of Major Surgeries]],Table4[Number of Major Surgeries],1,FALSE)</f>
        <v>0</v>
      </c>
      <c r="J1530" s="11" t="str">
        <f>VLOOKUP('Medical Examinations'!M1530,'Medical Examinations'!M1530:M3864,1,FALSE)</f>
        <v>normal weight</v>
      </c>
      <c r="K1530" s="11" t="str">
        <f>VLOOKUP('Medical Examinations'!N1530,'Medical Examinations'!N1530:N3864,1,FALSE)</f>
        <v>diabetes</v>
      </c>
      <c r="L1530" s="11" t="str">
        <f>VLOOKUP(Table3[[#This Row],[date of birth]],Table3[date of birth],1,FALSE)</f>
        <v>28-Nov-1960</v>
      </c>
      <c r="M1530" s="11">
        <f>VLOOKUP(Table3[[#This Row],[age]],Table3[age],1,FALSE)</f>
        <v>62</v>
      </c>
      <c r="N1530" s="65">
        <f>VLOOKUP(Table3[[#This Row],[charges2]],Table3[charges2],1,FALSE)</f>
        <v>12982.87</v>
      </c>
      <c r="O1530" s="11" t="str">
        <f>VLOOKUP(Table3[[#This Row],[HOSPITAL TIER2]],Table3[HOSPITAL TIER2],1,FALSE)</f>
        <v>tier - 3</v>
      </c>
      <c r="P1530" s="11" t="str">
        <f>VLOOKUP(Table3[[#This Row],[city tier2]],Table3[city tier2],1,FALSE)</f>
        <v>tier - 1</v>
      </c>
      <c r="Q1530" s="11" t="str">
        <f>VLOOKUP(Table3[[#This Row],[state id2]],Table3[state id2],1,FALSE)</f>
        <v>R1013</v>
      </c>
      <c r="R1530" s="11">
        <f t="shared" si="46"/>
        <v>-1.8445189047320613E-2</v>
      </c>
      <c r="S1530" s="11">
        <f t="shared" si="47"/>
        <v>2.2563560654466651E-2</v>
      </c>
    </row>
    <row r="1531" spans="1:19" x14ac:dyDescent="0.25">
      <c r="A1531" s="20" t="str">
        <f>VLOOKUP('Customer Names'!A1531,'Customer Names'!A1531:A3866,1,FALSE)</f>
        <v>Id1530</v>
      </c>
      <c r="B1531" s="20" t="str">
        <f>VLOOKUP(Table6[[#This Row],[NAME]],Table6[NAME],1,FALSE)</f>
        <v>Kate</v>
      </c>
      <c r="C1531" s="11">
        <f>VLOOKUP(Table4[[#This Row],[BMI]],Table4[BMI],1,FALSE)</f>
        <v>15.1</v>
      </c>
      <c r="D1531" s="11">
        <f>VLOOKUP(Table4[[#This Row],[HBA1C]],Table4[HBA1C],1,FALSE)</f>
        <v>8.41</v>
      </c>
      <c r="E1531" s="11" t="str">
        <f>VLOOKUP(Table4[[#This Row],[Any Transplants]],Table4[Any Transplants],1,FALSE)</f>
        <v>No</v>
      </c>
      <c r="F1531" s="11" t="str">
        <f>VLOOKUP(Table4[[#This Row],[Cancer history]],Table4[Cancer history],1,FALSE)</f>
        <v>No</v>
      </c>
      <c r="G1531" s="11" t="str">
        <f>VLOOKUP(Table4[[#This Row],[Smoker2]],Table4[Smoker2],1,FALSE)</f>
        <v>NO</v>
      </c>
      <c r="H1531" s="11" t="str">
        <f>VLOOKUP(Table4[[#This Row],[Heart Issues]],Table4[Heart Issues],1,FALSE)</f>
        <v>No</v>
      </c>
      <c r="I1531" s="11">
        <f>VLOOKUP(Table4[[#This Row],[Number of Major Surgeries]],Table4[Number of Major Surgeries],1,FALSE)</f>
        <v>0</v>
      </c>
      <c r="J1531" s="11" t="str">
        <f>VLOOKUP('Medical Examinations'!M1531,'Medical Examinations'!M1531:M3865,1,FALSE)</f>
        <v>underweight</v>
      </c>
      <c r="K1531" s="11" t="str">
        <f>VLOOKUP('Medical Examinations'!N1531,'Medical Examinations'!N1531:N3865,1,FALSE)</f>
        <v>diabetes</v>
      </c>
      <c r="L1531" s="11" t="str">
        <f>VLOOKUP(Table3[[#This Row],[date of birth]],Table3[date of birth],1,FALSE)</f>
        <v>27-Nov-1979</v>
      </c>
      <c r="M1531" s="11">
        <f>VLOOKUP(Table3[[#This Row],[age]],Table3[age],1,FALSE)</f>
        <v>43</v>
      </c>
      <c r="N1531" s="65">
        <f>VLOOKUP(Table3[[#This Row],[charges2]],Table3[charges2],1,FALSE)</f>
        <v>12994.12</v>
      </c>
      <c r="O1531" s="11" t="str">
        <f>VLOOKUP(Table3[[#This Row],[HOSPITAL TIER2]],Table3[HOSPITAL TIER2],1,FALSE)</f>
        <v>tier - 3</v>
      </c>
      <c r="P1531" s="11" t="str">
        <f>VLOOKUP(Table3[[#This Row],[city tier2]],Table3[city tier2],1,FALSE)</f>
        <v>tier - 2</v>
      </c>
      <c r="Q1531" s="11" t="str">
        <f>VLOOKUP(Table3[[#This Row],[state id2]],Table3[state id2],1,FALSE)</f>
        <v>R1026</v>
      </c>
      <c r="R1531" s="11">
        <f t="shared" si="46"/>
        <v>-1.672197532872791E-2</v>
      </c>
      <c r="S1531" s="11">
        <f t="shared" si="47"/>
        <v>1.6843136777285161E-2</v>
      </c>
    </row>
    <row r="1532" spans="1:19" x14ac:dyDescent="0.25">
      <c r="A1532" s="20" t="str">
        <f>VLOOKUP('Customer Names'!A1532,'Customer Names'!A1532:A3867,1,FALSE)</f>
        <v>Id1531</v>
      </c>
      <c r="B1532" s="20" t="str">
        <f>VLOOKUP(Table6[[#This Row],[NAME]],Table6[NAME],1,FALSE)</f>
        <v>Nicole M.</v>
      </c>
      <c r="C1532" s="11">
        <f>VLOOKUP(Table4[[#This Row],[BMI]],Table4[BMI],1,FALSE)</f>
        <v>23.37</v>
      </c>
      <c r="D1532" s="11">
        <f>VLOOKUP(Table4[[#This Row],[HBA1C]],Table4[HBA1C],1,FALSE)</f>
        <v>5.59</v>
      </c>
      <c r="E1532" s="11" t="str">
        <f>VLOOKUP(Table4[[#This Row],[Any Transplants]],Table4[Any Transplants],1,FALSE)</f>
        <v>No</v>
      </c>
      <c r="F1532" s="11" t="str">
        <f>VLOOKUP(Table4[[#This Row],[Cancer history]],Table4[Cancer history],1,FALSE)</f>
        <v>No</v>
      </c>
      <c r="G1532" s="11" t="str">
        <f>VLOOKUP(Table4[[#This Row],[Smoker2]],Table4[Smoker2],1,FALSE)</f>
        <v>NO</v>
      </c>
      <c r="H1532" s="11" t="str">
        <f>VLOOKUP(Table4[[#This Row],[Heart Issues]],Table4[Heart Issues],1,FALSE)</f>
        <v>yes</v>
      </c>
      <c r="I1532" s="11">
        <f>VLOOKUP(Table4[[#This Row],[Number of Major Surgeries]],Table4[Number of Major Surgeries],1,FALSE)</f>
        <v>0</v>
      </c>
      <c r="J1532" s="11" t="str">
        <f>VLOOKUP('Medical Examinations'!M1532,'Medical Examinations'!M1532:M3866,1,FALSE)</f>
        <v>normal weight</v>
      </c>
      <c r="K1532" s="11" t="str">
        <f>VLOOKUP('Medical Examinations'!N1532,'Medical Examinations'!N1532:N3866,1,FALSE)</f>
        <v>normal</v>
      </c>
      <c r="L1532" s="11" t="str">
        <f>VLOOKUP(Table3[[#This Row],[date of birth]],Table3[date of birth],1,FALSE)</f>
        <v>30-Oct-1981</v>
      </c>
      <c r="M1532" s="11">
        <f>VLOOKUP(Table3[[#This Row],[age]],Table3[age],1,FALSE)</f>
        <v>41</v>
      </c>
      <c r="N1532" s="65">
        <f>VLOOKUP(Table3[[#This Row],[charges2]],Table3[charges2],1,FALSE)</f>
        <v>13002.91</v>
      </c>
      <c r="O1532" s="11" t="str">
        <f>VLOOKUP(Table3[[#This Row],[HOSPITAL TIER2]],Table3[HOSPITAL TIER2],1,FALSE)</f>
        <v>tier - 3</v>
      </c>
      <c r="P1532" s="11" t="str">
        <f>VLOOKUP(Table3[[#This Row],[city tier2]],Table3[city tier2],1,FALSE)</f>
        <v>tier - 1</v>
      </c>
      <c r="Q1532" s="11" t="str">
        <f>VLOOKUP(Table3[[#This Row],[state id2]],Table3[state id2],1,FALSE)</f>
        <v>R1012</v>
      </c>
      <c r="R1532" s="11">
        <f t="shared" si="46"/>
        <v>-1.6796565256850932E-2</v>
      </c>
      <c r="S1532" s="11">
        <f t="shared" si="47"/>
        <v>1.6909425583600198E-2</v>
      </c>
    </row>
    <row r="1533" spans="1:19" x14ac:dyDescent="0.25">
      <c r="A1533" s="20" t="str">
        <f>VLOOKUP('Customer Names'!A1533,'Customer Names'!A1533:A3868,1,FALSE)</f>
        <v>Id1532</v>
      </c>
      <c r="B1533" s="20" t="str">
        <f>VLOOKUP(Table6[[#This Row],[NAME]],Table6[NAME],1,FALSE)</f>
        <v>Jack</v>
      </c>
      <c r="C1533" s="11">
        <f>VLOOKUP(Table4[[#This Row],[BMI]],Table4[BMI],1,FALSE)</f>
        <v>42.4</v>
      </c>
      <c r="D1533" s="11">
        <f>VLOOKUP(Table4[[#This Row],[HBA1C]],Table4[HBA1C],1,FALSE)</f>
        <v>4.0599999999999996</v>
      </c>
      <c r="E1533" s="11" t="str">
        <f>VLOOKUP(Table4[[#This Row],[Any Transplants]],Table4[Any Transplants],1,FALSE)</f>
        <v>No</v>
      </c>
      <c r="F1533" s="11" t="str">
        <f>VLOOKUP(Table4[[#This Row],[Cancer history]],Table4[Cancer history],1,FALSE)</f>
        <v>No</v>
      </c>
      <c r="G1533" s="11" t="str">
        <f>VLOOKUP(Table4[[#This Row],[Smoker2]],Table4[Smoker2],1,FALSE)</f>
        <v>NO</v>
      </c>
      <c r="H1533" s="11" t="str">
        <f>VLOOKUP(Table4[[#This Row],[Heart Issues]],Table4[Heart Issues],1,FALSE)</f>
        <v>No</v>
      </c>
      <c r="I1533" s="11">
        <f>VLOOKUP(Table4[[#This Row],[Number of Major Surgeries]],Table4[Number of Major Surgeries],1,FALSE)</f>
        <v>0</v>
      </c>
      <c r="J1533" s="11" t="str">
        <f>VLOOKUP('Medical Examinations'!M1533,'Medical Examinations'!M1533:M3867,1,FALSE)</f>
        <v>obesity</v>
      </c>
      <c r="K1533" s="11" t="str">
        <f>VLOOKUP('Medical Examinations'!N1533,'Medical Examinations'!N1533:N3867,1,FALSE)</f>
        <v>normal</v>
      </c>
      <c r="L1533" s="11" t="str">
        <f>VLOOKUP(Table3[[#This Row],[date of birth]],Table3[date of birth],1,FALSE)</f>
        <v>24-Jun-1962</v>
      </c>
      <c r="M1533" s="11">
        <f>VLOOKUP(Table3[[#This Row],[age]],Table3[age],1,FALSE)</f>
        <v>60</v>
      </c>
      <c r="N1533" s="65">
        <f>VLOOKUP(Table3[[#This Row],[charges2]],Table3[charges2],1,FALSE)</f>
        <v>13004.95</v>
      </c>
      <c r="O1533" s="11" t="str">
        <f>VLOOKUP(Table3[[#This Row],[HOSPITAL TIER2]],Table3[HOSPITAL TIER2],1,FALSE)</f>
        <v>tier - 3</v>
      </c>
      <c r="P1533" s="11" t="str">
        <f>VLOOKUP(Table3[[#This Row],[city tier2]],Table3[city tier2],1,FALSE)</f>
        <v>tier - 1</v>
      </c>
      <c r="Q1533" s="11" t="str">
        <f>VLOOKUP(Table3[[#This Row],[state id2]],Table3[state id2],1,FALSE)</f>
        <v>R1012</v>
      </c>
      <c r="R1533" s="11">
        <f t="shared" si="46"/>
        <v>-1.6905033627930059E-2</v>
      </c>
      <c r="S1533" s="11">
        <f t="shared" si="47"/>
        <v>1.6884005371908154E-2</v>
      </c>
    </row>
    <row r="1534" spans="1:19" x14ac:dyDescent="0.25">
      <c r="A1534" s="20" t="str">
        <f>VLOOKUP('Customer Names'!A1534,'Customer Names'!A1534:A3869,1,FALSE)</f>
        <v>Id1533</v>
      </c>
      <c r="B1534" s="20" t="str">
        <f>VLOOKUP(Table6[[#This Row],[NAME]],Table6[NAME],1,FALSE)</f>
        <v>Gregory</v>
      </c>
      <c r="C1534" s="11">
        <f>VLOOKUP(Table4[[#This Row],[BMI]],Table4[BMI],1,FALSE)</f>
        <v>28.405000000000001</v>
      </c>
      <c r="D1534" s="11">
        <f>VLOOKUP(Table4[[#This Row],[HBA1C]],Table4[HBA1C],1,FALSE)</f>
        <v>7.02</v>
      </c>
      <c r="E1534" s="11" t="str">
        <f>VLOOKUP(Table4[[#This Row],[Any Transplants]],Table4[Any Transplants],1,FALSE)</f>
        <v>No</v>
      </c>
      <c r="F1534" s="11" t="str">
        <f>VLOOKUP(Table4[[#This Row],[Cancer history]],Table4[Cancer history],1,FALSE)</f>
        <v>No</v>
      </c>
      <c r="G1534" s="11" t="str">
        <f>VLOOKUP(Table4[[#This Row],[Smoker2]],Table4[Smoker2],1,FALSE)</f>
        <v>NO</v>
      </c>
      <c r="H1534" s="11" t="str">
        <f>VLOOKUP(Table4[[#This Row],[Heart Issues]],Table4[Heart Issues],1,FALSE)</f>
        <v>yes</v>
      </c>
      <c r="I1534" s="11">
        <f>VLOOKUP(Table4[[#This Row],[Number of Major Surgeries]],Table4[Number of Major Surgeries],1,FALSE)</f>
        <v>0</v>
      </c>
      <c r="J1534" s="11" t="str">
        <f>VLOOKUP('Medical Examinations'!M1534,'Medical Examinations'!M1534:M3868,1,FALSE)</f>
        <v>over weight</v>
      </c>
      <c r="K1534" s="11" t="str">
        <f>VLOOKUP('Medical Examinations'!N1534,'Medical Examinations'!N1534:N3868,1,FALSE)</f>
        <v>diabetes</v>
      </c>
      <c r="L1534" s="11" t="str">
        <f>VLOOKUP(Table3[[#This Row],[date of birth]],Table3[date of birth],1,FALSE)</f>
        <v>13-Dec-1969</v>
      </c>
      <c r="M1534" s="11">
        <f>VLOOKUP(Table3[[#This Row],[age]],Table3[age],1,FALSE)</f>
        <v>53</v>
      </c>
      <c r="N1534" s="65">
        <f>VLOOKUP(Table3[[#This Row],[charges2]],Table3[charges2],1,FALSE)</f>
        <v>13008.07</v>
      </c>
      <c r="O1534" s="11" t="str">
        <f>VLOOKUP(Table3[[#This Row],[HOSPITAL TIER2]],Table3[HOSPITAL TIER2],1,FALSE)</f>
        <v>tier - 3</v>
      </c>
      <c r="P1534" s="11" t="str">
        <f>VLOOKUP(Table3[[#This Row],[city tier2]],Table3[city tier2],1,FALSE)</f>
        <v>tier - 3</v>
      </c>
      <c r="Q1534" s="11" t="str">
        <f>VLOOKUP(Table3[[#This Row],[state id2]],Table3[state id2],1,FALSE)</f>
        <v>R1012</v>
      </c>
      <c r="R1534" s="11">
        <f t="shared" si="46"/>
        <v>-2.0149488363291095E-2</v>
      </c>
      <c r="S1534" s="11">
        <f t="shared" si="47"/>
        <v>1.8423457428981327E-2</v>
      </c>
    </row>
    <row r="1535" spans="1:19" x14ac:dyDescent="0.25">
      <c r="A1535" s="20" t="str">
        <f>VLOOKUP('Customer Names'!A1535,'Customer Names'!A1535:A3870,1,FALSE)</f>
        <v>Id1534</v>
      </c>
      <c r="B1535" s="20" t="str">
        <f>VLOOKUP(Table6[[#This Row],[NAME]],Table6[NAME],1,FALSE)</f>
        <v>Rebecca</v>
      </c>
      <c r="C1535" s="11">
        <f>VLOOKUP(Table4[[#This Row],[BMI]],Table4[BMI],1,FALSE)</f>
        <v>23.4</v>
      </c>
      <c r="D1535" s="11">
        <f>VLOOKUP(Table4[[#This Row],[HBA1C]],Table4[HBA1C],1,FALSE)</f>
        <v>4.47</v>
      </c>
      <c r="E1535" s="11" t="str">
        <f>VLOOKUP(Table4[[#This Row],[Any Transplants]],Table4[Any Transplants],1,FALSE)</f>
        <v>No</v>
      </c>
      <c r="F1535" s="11" t="str">
        <f>VLOOKUP(Table4[[#This Row],[Cancer history]],Table4[Cancer history],1,FALSE)</f>
        <v>No</v>
      </c>
      <c r="G1535" s="11" t="str">
        <f>VLOOKUP(Table4[[#This Row],[Smoker2]],Table4[Smoker2],1,FALSE)</f>
        <v>NO</v>
      </c>
      <c r="H1535" s="11" t="str">
        <f>VLOOKUP(Table4[[#This Row],[Heart Issues]],Table4[Heart Issues],1,FALSE)</f>
        <v>No</v>
      </c>
      <c r="I1535" s="11">
        <f>VLOOKUP(Table4[[#This Row],[Number of Major Surgeries]],Table4[Number of Major Surgeries],1,FALSE)</f>
        <v>0</v>
      </c>
      <c r="J1535" s="11" t="str">
        <f>VLOOKUP('Medical Examinations'!M1535,'Medical Examinations'!M1535:M3869,1,FALSE)</f>
        <v>normal weight</v>
      </c>
      <c r="K1535" s="11" t="str">
        <f>VLOOKUP('Medical Examinations'!N1535,'Medical Examinations'!N1535:N3869,1,FALSE)</f>
        <v>normal</v>
      </c>
      <c r="L1535" s="11" t="str">
        <f>VLOOKUP(Table3[[#This Row],[date of birth]],Table3[date of birth],1,FALSE)</f>
        <v>27-Sep-1972</v>
      </c>
      <c r="M1535" s="11">
        <f>VLOOKUP(Table3[[#This Row],[age]],Table3[age],1,FALSE)</f>
        <v>50</v>
      </c>
      <c r="N1535" s="65">
        <f>VLOOKUP(Table3[[#This Row],[charges2]],Table3[charges2],1,FALSE)</f>
        <v>13010.86</v>
      </c>
      <c r="O1535" s="11" t="str">
        <f>VLOOKUP(Table3[[#This Row],[HOSPITAL TIER2]],Table3[HOSPITAL TIER2],1,FALSE)</f>
        <v>tier - 3</v>
      </c>
      <c r="P1535" s="11" t="str">
        <f>VLOOKUP(Table3[[#This Row],[city tier2]],Table3[city tier2],1,FALSE)</f>
        <v>tier - 2</v>
      </c>
      <c r="Q1535" s="11" t="str">
        <f>VLOOKUP(Table3[[#This Row],[state id2]],Table3[state id2],1,FALSE)</f>
        <v>R1012</v>
      </c>
      <c r="R1535" s="11">
        <f t="shared" si="46"/>
        <v>-2.0322494222432826E-2</v>
      </c>
      <c r="S1535" s="11">
        <f t="shared" si="47"/>
        <v>1.7822734766897556E-2</v>
      </c>
    </row>
    <row r="1536" spans="1:19" x14ac:dyDescent="0.25">
      <c r="A1536" s="20" t="str">
        <f>VLOOKUP('Customer Names'!A1536,'Customer Names'!A1536:A3871,1,FALSE)</f>
        <v>Id1535</v>
      </c>
      <c r="B1536" s="20" t="str">
        <f>VLOOKUP(Table6[[#This Row],[NAME]],Table6[NAME],1,FALSE)</f>
        <v>Adam</v>
      </c>
      <c r="C1536" s="11">
        <f>VLOOKUP(Table4[[#This Row],[BMI]],Table4[BMI],1,FALSE)</f>
        <v>33.44</v>
      </c>
      <c r="D1536" s="11">
        <f>VLOOKUP(Table4[[#This Row],[HBA1C]],Table4[HBA1C],1,FALSE)</f>
        <v>4.54</v>
      </c>
      <c r="E1536" s="11" t="str">
        <f>VLOOKUP(Table4[[#This Row],[Any Transplants]],Table4[Any Transplants],1,FALSE)</f>
        <v>No</v>
      </c>
      <c r="F1536" s="11" t="str">
        <f>VLOOKUP(Table4[[#This Row],[Cancer history]],Table4[Cancer history],1,FALSE)</f>
        <v>No</v>
      </c>
      <c r="G1536" s="11" t="str">
        <f>VLOOKUP(Table4[[#This Row],[Smoker2]],Table4[Smoker2],1,FALSE)</f>
        <v>NO</v>
      </c>
      <c r="H1536" s="11" t="str">
        <f>VLOOKUP(Table4[[#This Row],[Heart Issues]],Table4[Heart Issues],1,FALSE)</f>
        <v>No</v>
      </c>
      <c r="I1536" s="11">
        <f>VLOOKUP(Table4[[#This Row],[Number of Major Surgeries]],Table4[Number of Major Surgeries],1,FALSE)</f>
        <v>0</v>
      </c>
      <c r="J1536" s="11" t="str">
        <f>VLOOKUP('Medical Examinations'!M1536,'Medical Examinations'!M1536:M3870,1,FALSE)</f>
        <v>obesity</v>
      </c>
      <c r="K1536" s="11" t="str">
        <f>VLOOKUP('Medical Examinations'!N1536,'Medical Examinations'!N1536:N3870,1,FALSE)</f>
        <v>normal</v>
      </c>
      <c r="L1536" s="11" t="str">
        <f>VLOOKUP(Table3[[#This Row],[date of birth]],Table3[date of birth],1,FALSE)</f>
        <v>20-Jul-1962</v>
      </c>
      <c r="M1536" s="11">
        <f>VLOOKUP(Table3[[#This Row],[age]],Table3[age],1,FALSE)</f>
        <v>60</v>
      </c>
      <c r="N1536" s="65">
        <f>VLOOKUP(Table3[[#This Row],[charges2]],Table3[charges2],1,FALSE)</f>
        <v>13012.21</v>
      </c>
      <c r="O1536" s="11" t="str">
        <f>VLOOKUP(Table3[[#This Row],[HOSPITAL TIER2]],Table3[HOSPITAL TIER2],1,FALSE)</f>
        <v>tier - 3</v>
      </c>
      <c r="P1536" s="11" t="str">
        <f>VLOOKUP(Table3[[#This Row],[city tier2]],Table3[city tier2],1,FALSE)</f>
        <v>tier - 1</v>
      </c>
      <c r="Q1536" s="11" t="str">
        <f>VLOOKUP(Table3[[#This Row],[state id2]],Table3[state id2],1,FALSE)</f>
        <v>R1012</v>
      </c>
      <c r="R1536" s="11">
        <f t="shared" si="46"/>
        <v>-2.0026141626182246E-2</v>
      </c>
      <c r="S1536" s="11">
        <f t="shared" si="47"/>
        <v>1.8298329208507585E-2</v>
      </c>
    </row>
    <row r="1537" spans="1:19" x14ac:dyDescent="0.25">
      <c r="A1537" s="20" t="str">
        <f>VLOOKUP('Customer Names'!A1537,'Customer Names'!A1537:A3872,1,FALSE)</f>
        <v>Id1536</v>
      </c>
      <c r="B1537" s="20" t="str">
        <f>VLOOKUP(Table6[[#This Row],[NAME]],Table6[NAME],1,FALSE)</f>
        <v>Ryan</v>
      </c>
      <c r="C1537" s="11">
        <f>VLOOKUP(Table4[[#This Row],[BMI]],Table4[BMI],1,FALSE)</f>
        <v>21.12</v>
      </c>
      <c r="D1537" s="11">
        <f>VLOOKUP(Table4[[#This Row],[HBA1C]],Table4[HBA1C],1,FALSE)</f>
        <v>4.99</v>
      </c>
      <c r="E1537" s="11" t="str">
        <f>VLOOKUP(Table4[[#This Row],[Any Transplants]],Table4[Any Transplants],1,FALSE)</f>
        <v>No</v>
      </c>
      <c r="F1537" s="11" t="str">
        <f>VLOOKUP(Table4[[#This Row],[Cancer history]],Table4[Cancer history],1,FALSE)</f>
        <v>No</v>
      </c>
      <c r="G1537" s="11" t="str">
        <f>VLOOKUP(Table4[[#This Row],[Smoker2]],Table4[Smoker2],1,FALSE)</f>
        <v>NO</v>
      </c>
      <c r="H1537" s="11" t="str">
        <f>VLOOKUP(Table4[[#This Row],[Heart Issues]],Table4[Heart Issues],1,FALSE)</f>
        <v>No</v>
      </c>
      <c r="I1537" s="11">
        <f>VLOOKUP(Table4[[#This Row],[Number of Major Surgeries]],Table4[Number of Major Surgeries],1,FALSE)</f>
        <v>1</v>
      </c>
      <c r="J1537" s="11" t="str">
        <f>VLOOKUP('Medical Examinations'!M1537,'Medical Examinations'!M1537:M3871,1,FALSE)</f>
        <v>normal weight</v>
      </c>
      <c r="K1537" s="11" t="str">
        <f>VLOOKUP('Medical Examinations'!N1537,'Medical Examinations'!N1537:N3871,1,FALSE)</f>
        <v>normal</v>
      </c>
      <c r="L1537" s="11" t="str">
        <f>VLOOKUP(Table3[[#This Row],[date of birth]],Table3[date of birth],1,FALSE)</f>
        <v>23-Sep-1964</v>
      </c>
      <c r="M1537" s="11">
        <f>VLOOKUP(Table3[[#This Row],[age]],Table3[age],1,FALSE)</f>
        <v>58</v>
      </c>
      <c r="N1537" s="65">
        <f>VLOOKUP(Table3[[#This Row],[charges2]],Table3[charges2],1,FALSE)</f>
        <v>13019.16</v>
      </c>
      <c r="O1537" s="11" t="str">
        <f>VLOOKUP(Table3[[#This Row],[HOSPITAL TIER2]],Table3[HOSPITAL TIER2],1,FALSE)</f>
        <v>tier - 3</v>
      </c>
      <c r="P1537" s="11" t="str">
        <f>VLOOKUP(Table3[[#This Row],[city tier2]],Table3[city tier2],1,FALSE)</f>
        <v>tier - 1</v>
      </c>
      <c r="Q1537" s="11" t="str">
        <f>VLOOKUP(Table3[[#This Row],[state id2]],Table3[state id2],1,FALSE)</f>
        <v>R1024</v>
      </c>
      <c r="R1537" s="11">
        <f t="shared" si="46"/>
        <v>-2.1389407054375413E-2</v>
      </c>
      <c r="S1537" s="11">
        <f t="shared" si="47"/>
        <v>1.9425916178187102E-2</v>
      </c>
    </row>
    <row r="1538" spans="1:19" x14ac:dyDescent="0.25">
      <c r="A1538" s="20" t="str">
        <f>VLOOKUP('Customer Names'!A1538,'Customer Names'!A1538:A3873,1,FALSE)</f>
        <v>Id1537</v>
      </c>
      <c r="B1538" s="20" t="str">
        <f>VLOOKUP(Table6[[#This Row],[NAME]],Table6[NAME],1,FALSE)</f>
        <v>Jackie K.</v>
      </c>
      <c r="C1538" s="11">
        <f>VLOOKUP(Table4[[#This Row],[BMI]],Table4[BMI],1,FALSE)</f>
        <v>18.48</v>
      </c>
      <c r="D1538" s="11">
        <f>VLOOKUP(Table4[[#This Row],[HBA1C]],Table4[HBA1C],1,FALSE)</f>
        <v>10.84</v>
      </c>
      <c r="E1538" s="11" t="str">
        <f>VLOOKUP(Table4[[#This Row],[Any Transplants]],Table4[Any Transplants],1,FALSE)</f>
        <v>No</v>
      </c>
      <c r="F1538" s="11" t="str">
        <f>VLOOKUP(Table4[[#This Row],[Cancer history]],Table4[Cancer history],1,FALSE)</f>
        <v>No</v>
      </c>
      <c r="G1538" s="11" t="str">
        <f>VLOOKUP(Table4[[#This Row],[Smoker2]],Table4[Smoker2],1,FALSE)</f>
        <v>NO</v>
      </c>
      <c r="H1538" s="11" t="str">
        <f>VLOOKUP(Table4[[#This Row],[Heart Issues]],Table4[Heart Issues],1,FALSE)</f>
        <v>yes</v>
      </c>
      <c r="I1538" s="11">
        <f>VLOOKUP(Table4[[#This Row],[Number of Major Surgeries]],Table4[Number of Major Surgeries],1,FALSE)</f>
        <v>2</v>
      </c>
      <c r="J1538" s="11" t="str">
        <f>VLOOKUP('Medical Examinations'!M1538,'Medical Examinations'!M1538:M3872,1,FALSE)</f>
        <v>underweight</v>
      </c>
      <c r="K1538" s="11" t="str">
        <f>VLOOKUP('Medical Examinations'!N1538,'Medical Examinations'!N1538:N3872,1,FALSE)</f>
        <v>diabetes</v>
      </c>
      <c r="L1538" s="11" t="str">
        <f>VLOOKUP(Table3[[#This Row],[date of birth]],Table3[date of birth],1,FALSE)</f>
        <v>4-Nov-1965</v>
      </c>
      <c r="M1538" s="11">
        <f>VLOOKUP(Table3[[#This Row],[age]],Table3[age],1,FALSE)</f>
        <v>57</v>
      </c>
      <c r="N1538" s="65">
        <f>VLOOKUP(Table3[[#This Row],[charges2]],Table3[charges2],1,FALSE)</f>
        <v>13023.93</v>
      </c>
      <c r="O1538" s="11" t="str">
        <f>VLOOKUP(Table3[[#This Row],[HOSPITAL TIER2]],Table3[HOSPITAL TIER2],1,FALSE)</f>
        <v>tier - 3</v>
      </c>
      <c r="P1538" s="11" t="str">
        <f>VLOOKUP(Table3[[#This Row],[city tier2]],Table3[city tier2],1,FALSE)</f>
        <v>tier - 2</v>
      </c>
      <c r="Q1538" s="11" t="str">
        <f>VLOOKUP(Table3[[#This Row],[state id2]],Table3[state id2],1,FALSE)</f>
        <v>R1025</v>
      </c>
      <c r="R1538" s="11">
        <f t="shared" si="46"/>
        <v>-2.0328996226697368E-2</v>
      </c>
      <c r="S1538" s="11">
        <f t="shared" si="47"/>
        <v>2.0072486009719122E-2</v>
      </c>
    </row>
    <row r="1539" spans="1:19" x14ac:dyDescent="0.25">
      <c r="A1539" s="20" t="str">
        <f>VLOOKUP('Customer Names'!A1539,'Customer Names'!A1539:A3874,1,FALSE)</f>
        <v>Id1538</v>
      </c>
      <c r="B1539" s="20" t="str">
        <f>VLOOKUP(Table6[[#This Row],[NAME]],Table6[NAME],1,FALSE)</f>
        <v>Chris</v>
      </c>
      <c r="C1539" s="11">
        <f>VLOOKUP(Table4[[#This Row],[BMI]],Table4[BMI],1,FALSE)</f>
        <v>16.815000000000001</v>
      </c>
      <c r="D1539" s="11">
        <f>VLOOKUP(Table4[[#This Row],[HBA1C]],Table4[HBA1C],1,FALSE)</f>
        <v>5.63</v>
      </c>
      <c r="E1539" s="11" t="str">
        <f>VLOOKUP(Table4[[#This Row],[Any Transplants]],Table4[Any Transplants],1,FALSE)</f>
        <v>No</v>
      </c>
      <c r="F1539" s="11" t="str">
        <f>VLOOKUP(Table4[[#This Row],[Cancer history]],Table4[Cancer history],1,FALSE)</f>
        <v>No</v>
      </c>
      <c r="G1539" s="11" t="str">
        <f>VLOOKUP(Table4[[#This Row],[Smoker2]],Table4[Smoker2],1,FALSE)</f>
        <v>NO</v>
      </c>
      <c r="H1539" s="11" t="str">
        <f>VLOOKUP(Table4[[#This Row],[Heart Issues]],Table4[Heart Issues],1,FALSE)</f>
        <v>No</v>
      </c>
      <c r="I1539" s="11">
        <f>VLOOKUP(Table4[[#This Row],[Number of Major Surgeries]],Table4[Number of Major Surgeries],1,FALSE)</f>
        <v>1</v>
      </c>
      <c r="J1539" s="11" t="str">
        <f>VLOOKUP('Medical Examinations'!M1539,'Medical Examinations'!M1539:M3873,1,FALSE)</f>
        <v>underweight</v>
      </c>
      <c r="K1539" s="11" t="str">
        <f>VLOOKUP('Medical Examinations'!N1539,'Medical Examinations'!N1539:N3873,1,FALSE)</f>
        <v>normal</v>
      </c>
      <c r="L1539" s="11" t="str">
        <f>VLOOKUP(Table3[[#This Row],[date of birth]],Table3[date of birth],1,FALSE)</f>
        <v>9-Nov-1961</v>
      </c>
      <c r="M1539" s="11">
        <f>VLOOKUP(Table3[[#This Row],[age]],Table3[age],1,FALSE)</f>
        <v>61</v>
      </c>
      <c r="N1539" s="65">
        <f>VLOOKUP(Table3[[#This Row],[charges2]],Table3[charges2],1,FALSE)</f>
        <v>13041.92</v>
      </c>
      <c r="O1539" s="11" t="str">
        <f>VLOOKUP(Table3[[#This Row],[HOSPITAL TIER2]],Table3[HOSPITAL TIER2],1,FALSE)</f>
        <v>tier - 3</v>
      </c>
      <c r="P1539" s="11" t="str">
        <f>VLOOKUP(Table3[[#This Row],[city tier2]],Table3[city tier2],1,FALSE)</f>
        <v>tier - 1</v>
      </c>
      <c r="Q1539" s="11" t="str">
        <f>VLOOKUP(Table3[[#This Row],[state id2]],Table3[state id2],1,FALSE)</f>
        <v>R1011</v>
      </c>
      <c r="R1539" s="11">
        <f t="shared" ref="R1539:R1602" si="48">CORREL(M1539:M3873,C1539:C3873)</f>
        <v>-1.8890344741470673E-2</v>
      </c>
      <c r="S1539" s="11">
        <f t="shared" ref="S1539:S1602" si="49">CORREL(M1539:M3873,D1539:D3873)</f>
        <v>1.6557158571649914E-2</v>
      </c>
    </row>
    <row r="1540" spans="1:19" x14ac:dyDescent="0.25">
      <c r="A1540" s="20" t="str">
        <f>VLOOKUP('Customer Names'!A1540,'Customer Names'!A1540:A3875,1,FALSE)</f>
        <v>Id1539</v>
      </c>
      <c r="B1540" s="20" t="str">
        <f>VLOOKUP(Table6[[#This Row],[NAME]],Table6[NAME],1,FALSE)</f>
        <v>Tyler C</v>
      </c>
      <c r="C1540" s="11">
        <f>VLOOKUP(Table4[[#This Row],[BMI]],Table4[BMI],1,FALSE)</f>
        <v>26.72</v>
      </c>
      <c r="D1540" s="11">
        <f>VLOOKUP(Table4[[#This Row],[HBA1C]],Table4[HBA1C],1,FALSE)</f>
        <v>4.1399999999999997</v>
      </c>
      <c r="E1540" s="11" t="str">
        <f>VLOOKUP(Table4[[#This Row],[Any Transplants]],Table4[Any Transplants],1,FALSE)</f>
        <v>No</v>
      </c>
      <c r="F1540" s="11" t="str">
        <f>VLOOKUP(Table4[[#This Row],[Cancer history]],Table4[Cancer history],1,FALSE)</f>
        <v>No</v>
      </c>
      <c r="G1540" s="11" t="str">
        <f>VLOOKUP(Table4[[#This Row],[Smoker2]],Table4[Smoker2],1,FALSE)</f>
        <v>NO</v>
      </c>
      <c r="H1540" s="11" t="str">
        <f>VLOOKUP(Table4[[#This Row],[Heart Issues]],Table4[Heart Issues],1,FALSE)</f>
        <v>No</v>
      </c>
      <c r="I1540" s="11">
        <f>VLOOKUP(Table4[[#This Row],[Number of Major Surgeries]],Table4[Number of Major Surgeries],1,FALSE)</f>
        <v>0</v>
      </c>
      <c r="J1540" s="11" t="str">
        <f>VLOOKUP('Medical Examinations'!M1540,'Medical Examinations'!M1540:M3874,1,FALSE)</f>
        <v>over weight</v>
      </c>
      <c r="K1540" s="11" t="str">
        <f>VLOOKUP('Medical Examinations'!N1540,'Medical Examinations'!N1540:N3874,1,FALSE)</f>
        <v>normal</v>
      </c>
      <c r="L1540" s="11" t="str">
        <f>VLOOKUP(Table3[[#This Row],[date of birth]],Table3[date of birth],1,FALSE)</f>
        <v>23-Sep-1969</v>
      </c>
      <c r="M1540" s="11">
        <f>VLOOKUP(Table3[[#This Row],[age]],Table3[age],1,FALSE)</f>
        <v>53</v>
      </c>
      <c r="N1540" s="65">
        <f>VLOOKUP(Table3[[#This Row],[charges2]],Table3[charges2],1,FALSE)</f>
        <v>13044.41</v>
      </c>
      <c r="O1540" s="11" t="str">
        <f>VLOOKUP(Table3[[#This Row],[HOSPITAL TIER2]],Table3[HOSPITAL TIER2],1,FALSE)</f>
        <v>tier - 3</v>
      </c>
      <c r="P1540" s="11" t="str">
        <f>VLOOKUP(Table3[[#This Row],[city tier2]],Table3[city tier2],1,FALSE)</f>
        <v>tier - 1</v>
      </c>
      <c r="Q1540" s="11" t="str">
        <f>VLOOKUP(Table3[[#This Row],[state id2]],Table3[state id2],1,FALSE)</f>
        <v>R1012</v>
      </c>
      <c r="R1540" s="11">
        <f t="shared" si="48"/>
        <v>-1.6658506865704234E-2</v>
      </c>
      <c r="S1540" s="11">
        <f t="shared" si="49"/>
        <v>1.6737075555292781E-2</v>
      </c>
    </row>
    <row r="1541" spans="1:19" x14ac:dyDescent="0.25">
      <c r="A1541" s="20" t="str">
        <f>VLOOKUP('Customer Names'!A1541,'Customer Names'!A1541:A3876,1,FALSE)</f>
        <v>Id1540</v>
      </c>
      <c r="B1541" s="20" t="str">
        <f>VLOOKUP(Table6[[#This Row],[NAME]],Table6[NAME],1,FALSE)</f>
        <v>Yoshie</v>
      </c>
      <c r="C1541" s="11">
        <f>VLOOKUP(Table4[[#This Row],[BMI]],Table4[BMI],1,FALSE)</f>
        <v>41.42</v>
      </c>
      <c r="D1541" s="11">
        <f>VLOOKUP(Table4[[#This Row],[HBA1C]],Table4[HBA1C],1,FALSE)</f>
        <v>5.17</v>
      </c>
      <c r="E1541" s="11" t="str">
        <f>VLOOKUP(Table4[[#This Row],[Any Transplants]],Table4[Any Transplants],1,FALSE)</f>
        <v>No</v>
      </c>
      <c r="F1541" s="11" t="str">
        <f>VLOOKUP(Table4[[#This Row],[Cancer history]],Table4[Cancer history],1,FALSE)</f>
        <v>Yes</v>
      </c>
      <c r="G1541" s="11" t="str">
        <f>VLOOKUP(Table4[[#This Row],[Smoker2]],Table4[Smoker2],1,FALSE)</f>
        <v>NO</v>
      </c>
      <c r="H1541" s="11" t="str">
        <f>VLOOKUP(Table4[[#This Row],[Heart Issues]],Table4[Heart Issues],1,FALSE)</f>
        <v>No</v>
      </c>
      <c r="I1541" s="11">
        <f>VLOOKUP(Table4[[#This Row],[Number of Major Surgeries]],Table4[Number of Major Surgeries],1,FALSE)</f>
        <v>1</v>
      </c>
      <c r="J1541" s="11" t="str">
        <f>VLOOKUP('Medical Examinations'!M1541,'Medical Examinations'!M1541:M3875,1,FALSE)</f>
        <v>obesity</v>
      </c>
      <c r="K1541" s="11" t="str">
        <f>VLOOKUP('Medical Examinations'!N1541,'Medical Examinations'!N1541:N3875,1,FALSE)</f>
        <v>normal</v>
      </c>
      <c r="L1541" s="11" t="str">
        <f>VLOOKUP(Table3[[#This Row],[date of birth]],Table3[date of birth],1,FALSE)</f>
        <v>6-Aug-1967</v>
      </c>
      <c r="M1541" s="11">
        <f>VLOOKUP(Table3[[#This Row],[age]],Table3[age],1,FALSE)</f>
        <v>55</v>
      </c>
      <c r="N1541" s="65">
        <f>VLOOKUP(Table3[[#This Row],[charges2]],Table3[charges2],1,FALSE)</f>
        <v>13047.33</v>
      </c>
      <c r="O1541" s="11" t="str">
        <f>VLOOKUP(Table3[[#This Row],[HOSPITAL TIER2]],Table3[HOSPITAL TIER2],1,FALSE)</f>
        <v>tier - 3</v>
      </c>
      <c r="P1541" s="11" t="str">
        <f>VLOOKUP(Table3[[#This Row],[city tier2]],Table3[city tier2],1,FALSE)</f>
        <v>tier - 3</v>
      </c>
      <c r="Q1541" s="11" t="str">
        <f>VLOOKUP(Table3[[#This Row],[state id2]],Table3[state id2],1,FALSE)</f>
        <v>R1024</v>
      </c>
      <c r="R1541" s="11">
        <f t="shared" si="48"/>
        <v>-1.6623169607531765E-2</v>
      </c>
      <c r="S1541" s="11">
        <f t="shared" si="49"/>
        <v>1.7608948795087554E-2</v>
      </c>
    </row>
    <row r="1542" spans="1:19" x14ac:dyDescent="0.25">
      <c r="A1542" s="20" t="str">
        <f>VLOOKUP('Customer Names'!A1542,'Customer Names'!A1542:A3877,1,FALSE)</f>
        <v>Id1541</v>
      </c>
      <c r="B1542" s="20" t="str">
        <f>VLOOKUP(Table6[[#This Row],[NAME]],Table6[NAME],1,FALSE)</f>
        <v>Lauren A</v>
      </c>
      <c r="C1542" s="11">
        <f>VLOOKUP(Table4[[#This Row],[BMI]],Table4[BMI],1,FALSE)</f>
        <v>20.69</v>
      </c>
      <c r="D1542" s="11">
        <f>VLOOKUP(Table4[[#This Row],[HBA1C]],Table4[HBA1C],1,FALSE)</f>
        <v>6.93</v>
      </c>
      <c r="E1542" s="11" t="str">
        <f>VLOOKUP(Table4[[#This Row],[Any Transplants]],Table4[Any Transplants],1,FALSE)</f>
        <v>No</v>
      </c>
      <c r="F1542" s="11" t="str">
        <f>VLOOKUP(Table4[[#This Row],[Cancer history]],Table4[Cancer history],1,FALSE)</f>
        <v>No</v>
      </c>
      <c r="G1542" s="11" t="str">
        <f>VLOOKUP(Table4[[#This Row],[Smoker2]],Table4[Smoker2],1,FALSE)</f>
        <v>NO</v>
      </c>
      <c r="H1542" s="11" t="str">
        <f>VLOOKUP(Table4[[#This Row],[Heart Issues]],Table4[Heart Issues],1,FALSE)</f>
        <v>No</v>
      </c>
      <c r="I1542" s="11">
        <f>VLOOKUP(Table4[[#This Row],[Number of Major Surgeries]],Table4[Number of Major Surgeries],1,FALSE)</f>
        <v>2</v>
      </c>
      <c r="J1542" s="11" t="str">
        <f>VLOOKUP('Medical Examinations'!M1542,'Medical Examinations'!M1542:M3876,1,FALSE)</f>
        <v>normal weight</v>
      </c>
      <c r="K1542" s="11" t="str">
        <f>VLOOKUP('Medical Examinations'!N1542,'Medical Examinations'!N1542:N3876,1,FALSE)</f>
        <v>diabetes</v>
      </c>
      <c r="L1542" s="11" t="str">
        <f>VLOOKUP(Table3[[#This Row],[date of birth]],Table3[date of birth],1,FALSE)</f>
        <v>26-Oct-1985</v>
      </c>
      <c r="M1542" s="11">
        <f>VLOOKUP(Table3[[#This Row],[age]],Table3[age],1,FALSE)</f>
        <v>37</v>
      </c>
      <c r="N1542" s="65">
        <f>VLOOKUP(Table3[[#This Row],[charges2]],Table3[charges2],1,FALSE)</f>
        <v>13051.22</v>
      </c>
      <c r="O1542" s="11" t="str">
        <f>VLOOKUP(Table3[[#This Row],[HOSPITAL TIER2]],Table3[HOSPITAL TIER2],1,FALSE)</f>
        <v>tier - 3</v>
      </c>
      <c r="P1542" s="11" t="str">
        <f>VLOOKUP(Table3[[#This Row],[city tier2]],Table3[city tier2],1,FALSE)</f>
        <v>tier - 1</v>
      </c>
      <c r="Q1542" s="11" t="str">
        <f>VLOOKUP(Table3[[#This Row],[state id2]],Table3[state id2],1,FALSE)</f>
        <v>R1026</v>
      </c>
      <c r="R1542" s="11">
        <f t="shared" si="48"/>
        <v>-1.8801275230963137E-2</v>
      </c>
      <c r="S1542" s="11">
        <f t="shared" si="49"/>
        <v>1.8013779615242316E-2</v>
      </c>
    </row>
    <row r="1543" spans="1:19" x14ac:dyDescent="0.25">
      <c r="A1543" s="20" t="str">
        <f>VLOOKUP('Customer Names'!A1543,'Customer Names'!A1543:A3878,1,FALSE)</f>
        <v>Id1542</v>
      </c>
      <c r="B1543" s="20" t="str">
        <f>VLOOKUP(Table6[[#This Row],[NAME]],Table6[NAME],1,FALSE)</f>
        <v>Mason D.</v>
      </c>
      <c r="C1543" s="11">
        <f>VLOOKUP(Table4[[#This Row],[BMI]],Table4[BMI],1,FALSE)</f>
        <v>41.23</v>
      </c>
      <c r="D1543" s="11">
        <f>VLOOKUP(Table4[[#This Row],[HBA1C]],Table4[HBA1C],1,FALSE)</f>
        <v>4.24</v>
      </c>
      <c r="E1543" s="11" t="str">
        <f>VLOOKUP(Table4[[#This Row],[Any Transplants]],Table4[Any Transplants],1,FALSE)</f>
        <v>No</v>
      </c>
      <c r="F1543" s="11" t="str">
        <f>VLOOKUP(Table4[[#This Row],[Cancer history]],Table4[Cancer history],1,FALSE)</f>
        <v>No</v>
      </c>
      <c r="G1543" s="11" t="str">
        <f>VLOOKUP(Table4[[#This Row],[Smoker2]],Table4[Smoker2],1,FALSE)</f>
        <v>NO</v>
      </c>
      <c r="H1543" s="11" t="str">
        <f>VLOOKUP(Table4[[#This Row],[Heart Issues]],Table4[Heart Issues],1,FALSE)</f>
        <v>No</v>
      </c>
      <c r="I1543" s="11">
        <f>VLOOKUP(Table4[[#This Row],[Number of Major Surgeries]],Table4[Number of Major Surgeries],1,FALSE)</f>
        <v>0</v>
      </c>
      <c r="J1543" s="11" t="str">
        <f>VLOOKUP('Medical Examinations'!M1543,'Medical Examinations'!M1543:M3877,1,FALSE)</f>
        <v>obesity</v>
      </c>
      <c r="K1543" s="11" t="str">
        <f>VLOOKUP('Medical Examinations'!N1543,'Medical Examinations'!N1543:N3877,1,FALSE)</f>
        <v>normal</v>
      </c>
      <c r="L1543" s="11" t="str">
        <f>VLOOKUP(Table3[[#This Row],[date of birth]],Table3[date of birth],1,FALSE)</f>
        <v>6-Nov-1961</v>
      </c>
      <c r="M1543" s="11">
        <f>VLOOKUP(Table3[[#This Row],[age]],Table3[age],1,FALSE)</f>
        <v>61</v>
      </c>
      <c r="N1543" s="65">
        <f>VLOOKUP(Table3[[#This Row],[charges2]],Table3[charges2],1,FALSE)</f>
        <v>13063.88</v>
      </c>
      <c r="O1543" s="11" t="str">
        <f>VLOOKUP(Table3[[#This Row],[HOSPITAL TIER2]],Table3[HOSPITAL TIER2],1,FALSE)</f>
        <v>tier - 3</v>
      </c>
      <c r="P1543" s="11" t="str">
        <f>VLOOKUP(Table3[[#This Row],[city tier2]],Table3[city tier2],1,FALSE)</f>
        <v>tier - 2</v>
      </c>
      <c r="Q1543" s="11" t="str">
        <f>VLOOKUP(Table3[[#This Row],[state id2]],Table3[state id2],1,FALSE)</f>
        <v>R1011</v>
      </c>
      <c r="R1543" s="11">
        <f t="shared" si="48"/>
        <v>-1.9305014124460812E-2</v>
      </c>
      <c r="S1543" s="11">
        <f t="shared" si="49"/>
        <v>1.8385971642128109E-2</v>
      </c>
    </row>
    <row r="1544" spans="1:19" x14ac:dyDescent="0.25">
      <c r="A1544" s="20" t="str">
        <f>VLOOKUP('Customer Names'!A1544,'Customer Names'!A1544:A3879,1,FALSE)</f>
        <v>Id1543</v>
      </c>
      <c r="B1544" s="20" t="str">
        <f>VLOOKUP(Table6[[#This Row],[NAME]],Table6[NAME],1,FALSE)</f>
        <v>Ryan</v>
      </c>
      <c r="C1544" s="11">
        <f>VLOOKUP(Table4[[#This Row],[BMI]],Table4[BMI],1,FALSE)</f>
        <v>29.9</v>
      </c>
      <c r="D1544" s="11">
        <f>VLOOKUP(Table4[[#This Row],[HBA1C]],Table4[HBA1C],1,FALSE)</f>
        <v>5.91</v>
      </c>
      <c r="E1544" s="11" t="str">
        <f>VLOOKUP(Table4[[#This Row],[Any Transplants]],Table4[Any Transplants],1,FALSE)</f>
        <v>No</v>
      </c>
      <c r="F1544" s="11" t="str">
        <f>VLOOKUP(Table4[[#This Row],[Cancer history]],Table4[Cancer history],1,FALSE)</f>
        <v>No</v>
      </c>
      <c r="G1544" s="11" t="str">
        <f>VLOOKUP(Table4[[#This Row],[Smoker2]],Table4[Smoker2],1,FALSE)</f>
        <v>NO</v>
      </c>
      <c r="H1544" s="11" t="str">
        <f>VLOOKUP(Table4[[#This Row],[Heart Issues]],Table4[Heart Issues],1,FALSE)</f>
        <v>No</v>
      </c>
      <c r="I1544" s="11">
        <f>VLOOKUP(Table4[[#This Row],[Number of Major Surgeries]],Table4[Number of Major Surgeries],1,FALSE)</f>
        <v>0</v>
      </c>
      <c r="J1544" s="11" t="str">
        <f>VLOOKUP('Medical Examinations'!M1544,'Medical Examinations'!M1544:M3878,1,FALSE)</f>
        <v>obesity</v>
      </c>
      <c r="K1544" s="11" t="str">
        <f>VLOOKUP('Medical Examinations'!N1544,'Medical Examinations'!N1544:N3878,1,FALSE)</f>
        <v>prediabetes</v>
      </c>
      <c r="L1544" s="11" t="str">
        <f>VLOOKUP(Table3[[#This Row],[date of birth]],Table3[date of birth],1,FALSE)</f>
        <v>17-Jul-1978</v>
      </c>
      <c r="M1544" s="11">
        <f>VLOOKUP(Table3[[#This Row],[age]],Table3[age],1,FALSE)</f>
        <v>44</v>
      </c>
      <c r="N1544" s="65">
        <f>VLOOKUP(Table3[[#This Row],[charges2]],Table3[charges2],1,FALSE)</f>
        <v>13101.74</v>
      </c>
      <c r="O1544" s="11" t="str">
        <f>VLOOKUP(Table3[[#This Row],[HOSPITAL TIER2]],Table3[HOSPITAL TIER2],1,FALSE)</f>
        <v>tier - 3</v>
      </c>
      <c r="P1544" s="11" t="str">
        <f>VLOOKUP(Table3[[#This Row],[city tier2]],Table3[city tier2],1,FALSE)</f>
        <v>tier - 2</v>
      </c>
      <c r="Q1544" s="11" t="str">
        <f>VLOOKUP(Table3[[#This Row],[state id2]],Table3[state id2],1,FALSE)</f>
        <v>R1026</v>
      </c>
      <c r="R1544" s="11">
        <f t="shared" si="48"/>
        <v>-2.2558037258024778E-2</v>
      </c>
      <c r="S1544" s="11">
        <f t="shared" si="49"/>
        <v>1.988503426003364E-2</v>
      </c>
    </row>
    <row r="1545" spans="1:19" x14ac:dyDescent="0.25">
      <c r="A1545" s="20" t="str">
        <f>VLOOKUP('Customer Names'!A1545,'Customer Names'!A1545:A3880,1,FALSE)</f>
        <v>Id1544</v>
      </c>
      <c r="B1545" s="20" t="str">
        <f>VLOOKUP(Table6[[#This Row],[NAME]],Table6[NAME],1,FALSE)</f>
        <v>Arturo</v>
      </c>
      <c r="C1545" s="11">
        <f>VLOOKUP(Table4[[#This Row],[BMI]],Table4[BMI],1,FALSE)</f>
        <v>34.104999999999997</v>
      </c>
      <c r="D1545" s="11">
        <f>VLOOKUP(Table4[[#This Row],[HBA1C]],Table4[HBA1C],1,FALSE)</f>
        <v>5.93</v>
      </c>
      <c r="E1545" s="11" t="str">
        <f>VLOOKUP(Table4[[#This Row],[Any Transplants]],Table4[Any Transplants],1,FALSE)</f>
        <v>No</v>
      </c>
      <c r="F1545" s="11" t="str">
        <f>VLOOKUP(Table4[[#This Row],[Cancer history]],Table4[Cancer history],1,FALSE)</f>
        <v>No</v>
      </c>
      <c r="G1545" s="11" t="str">
        <f>VLOOKUP(Table4[[#This Row],[Smoker2]],Table4[Smoker2],1,FALSE)</f>
        <v>NO</v>
      </c>
      <c r="H1545" s="11" t="str">
        <f>VLOOKUP(Table4[[#This Row],[Heart Issues]],Table4[Heart Issues],1,FALSE)</f>
        <v>No</v>
      </c>
      <c r="I1545" s="11">
        <f>VLOOKUP(Table4[[#This Row],[Number of Major Surgeries]],Table4[Number of Major Surgeries],1,FALSE)</f>
        <v>0</v>
      </c>
      <c r="J1545" s="11" t="str">
        <f>VLOOKUP('Medical Examinations'!M1545,'Medical Examinations'!M1545:M3879,1,FALSE)</f>
        <v>obesity</v>
      </c>
      <c r="K1545" s="11" t="str">
        <f>VLOOKUP('Medical Examinations'!N1545,'Medical Examinations'!N1545:N3879,1,FALSE)</f>
        <v>prediabetes</v>
      </c>
      <c r="L1545" s="11" t="str">
        <f>VLOOKUP(Table3[[#This Row],[date of birth]],Table3[date of birth],1,FALSE)</f>
        <v>30-Oct-1971</v>
      </c>
      <c r="M1545" s="11">
        <f>VLOOKUP(Table3[[#This Row],[age]],Table3[age],1,FALSE)</f>
        <v>51</v>
      </c>
      <c r="N1545" s="65">
        <f>VLOOKUP(Table3[[#This Row],[charges2]],Table3[charges2],1,FALSE)</f>
        <v>13110.79</v>
      </c>
      <c r="O1545" s="11" t="str">
        <f>VLOOKUP(Table3[[#This Row],[HOSPITAL TIER2]],Table3[HOSPITAL TIER2],1,FALSE)</f>
        <v>tier - 3</v>
      </c>
      <c r="P1545" s="11" t="str">
        <f>VLOOKUP(Table3[[#This Row],[city tier2]],Table3[city tier2],1,FALSE)</f>
        <v>tier - 2</v>
      </c>
      <c r="Q1545" s="11" t="str">
        <f>VLOOKUP(Table3[[#This Row],[state id2]],Table3[state id2],1,FALSE)</f>
        <v>R1011</v>
      </c>
      <c r="R1545" s="11">
        <f t="shared" si="48"/>
        <v>-2.2590624943183209E-2</v>
      </c>
      <c r="S1545" s="11">
        <f t="shared" si="49"/>
        <v>1.9880589124811932E-2</v>
      </c>
    </row>
    <row r="1546" spans="1:19" x14ac:dyDescent="0.25">
      <c r="A1546" s="20" t="str">
        <f>VLOOKUP('Customer Names'!A1546,'Customer Names'!A1546:A3881,1,FALSE)</f>
        <v>Id1545</v>
      </c>
      <c r="B1546" s="20" t="str">
        <f>VLOOKUP(Table6[[#This Row],[NAME]],Table6[NAME],1,FALSE)</f>
        <v>Jake</v>
      </c>
      <c r="C1546" s="11">
        <f>VLOOKUP(Table4[[#This Row],[BMI]],Table4[BMI],1,FALSE)</f>
        <v>24.97</v>
      </c>
      <c r="D1546" s="11">
        <f>VLOOKUP(Table4[[#This Row],[HBA1C]],Table4[HBA1C],1,FALSE)</f>
        <v>5.66</v>
      </c>
      <c r="E1546" s="11" t="str">
        <f>VLOOKUP(Table4[[#This Row],[Any Transplants]],Table4[Any Transplants],1,FALSE)</f>
        <v>No</v>
      </c>
      <c r="F1546" s="11" t="str">
        <f>VLOOKUP(Table4[[#This Row],[Cancer history]],Table4[Cancer history],1,FALSE)</f>
        <v>No</v>
      </c>
      <c r="G1546" s="11" t="str">
        <f>VLOOKUP(Table4[[#This Row],[Smoker2]],Table4[Smoker2],1,FALSE)</f>
        <v>NO</v>
      </c>
      <c r="H1546" s="11" t="str">
        <f>VLOOKUP(Table4[[#This Row],[Heart Issues]],Table4[Heart Issues],1,FALSE)</f>
        <v>No</v>
      </c>
      <c r="I1546" s="11">
        <f>VLOOKUP(Table4[[#This Row],[Number of Major Surgeries]],Table4[Number of Major Surgeries],1,FALSE)</f>
        <v>0</v>
      </c>
      <c r="J1546" s="11" t="str">
        <f>VLOOKUP('Medical Examinations'!M1546,'Medical Examinations'!M1546:M3880,1,FALSE)</f>
        <v>over weight</v>
      </c>
      <c r="K1546" s="11" t="str">
        <f>VLOOKUP('Medical Examinations'!N1546,'Medical Examinations'!N1546:N3880,1,FALSE)</f>
        <v>normal</v>
      </c>
      <c r="L1546" s="11" t="str">
        <f>VLOOKUP(Table3[[#This Row],[date of birth]],Table3[date of birth],1,FALSE)</f>
        <v>2-Aug-1962</v>
      </c>
      <c r="M1546" s="11">
        <f>VLOOKUP(Table3[[#This Row],[age]],Table3[age],1,FALSE)</f>
        <v>60</v>
      </c>
      <c r="N1546" s="65">
        <f>VLOOKUP(Table3[[#This Row],[charges2]],Table3[charges2],1,FALSE)</f>
        <v>13112.6</v>
      </c>
      <c r="O1546" s="11" t="str">
        <f>VLOOKUP(Table3[[#This Row],[HOSPITAL TIER2]],Table3[HOSPITAL TIER2],1,FALSE)</f>
        <v>tier - 3</v>
      </c>
      <c r="P1546" s="11" t="str">
        <f>VLOOKUP(Table3[[#This Row],[city tier2]],Table3[city tier2],1,FALSE)</f>
        <v>tier - 3</v>
      </c>
      <c r="Q1546" s="11" t="str">
        <f>VLOOKUP(Table3[[#This Row],[state id2]],Table3[state id2],1,FALSE)</f>
        <v>R1012</v>
      </c>
      <c r="R1546" s="11">
        <f t="shared" si="48"/>
        <v>-2.3309338251336058E-2</v>
      </c>
      <c r="S1546" s="11">
        <f t="shared" si="49"/>
        <v>1.9834026182434406E-2</v>
      </c>
    </row>
    <row r="1547" spans="1:19" x14ac:dyDescent="0.25">
      <c r="A1547" s="20" t="str">
        <f>VLOOKUP('Customer Names'!A1547,'Customer Names'!A1547:A3882,1,FALSE)</f>
        <v>Id1546</v>
      </c>
      <c r="B1547" s="20" t="str">
        <f>VLOOKUP(Table6[[#This Row],[NAME]],Table6[NAME],1,FALSE)</f>
        <v>Sarah E</v>
      </c>
      <c r="C1547" s="11">
        <f>VLOOKUP(Table4[[#This Row],[BMI]],Table4[BMI],1,FALSE)</f>
        <v>34.799999999999997</v>
      </c>
      <c r="D1547" s="11">
        <f>VLOOKUP(Table4[[#This Row],[HBA1C]],Table4[HBA1C],1,FALSE)</f>
        <v>4.1900000000000004</v>
      </c>
      <c r="E1547" s="11" t="str">
        <f>VLOOKUP(Table4[[#This Row],[Any Transplants]],Table4[Any Transplants],1,FALSE)</f>
        <v>No</v>
      </c>
      <c r="F1547" s="11" t="str">
        <f>VLOOKUP(Table4[[#This Row],[Cancer history]],Table4[Cancer history],1,FALSE)</f>
        <v>No</v>
      </c>
      <c r="G1547" s="11" t="str">
        <f>VLOOKUP(Table4[[#This Row],[Smoker2]],Table4[Smoker2],1,FALSE)</f>
        <v>NO</v>
      </c>
      <c r="H1547" s="11" t="str">
        <f>VLOOKUP(Table4[[#This Row],[Heart Issues]],Table4[Heart Issues],1,FALSE)</f>
        <v>No</v>
      </c>
      <c r="I1547" s="11">
        <f>VLOOKUP(Table4[[#This Row],[Number of Major Surgeries]],Table4[Number of Major Surgeries],1,FALSE)</f>
        <v>1</v>
      </c>
      <c r="J1547" s="11" t="str">
        <f>VLOOKUP('Medical Examinations'!M1547,'Medical Examinations'!M1547:M3881,1,FALSE)</f>
        <v>obesity</v>
      </c>
      <c r="K1547" s="11" t="str">
        <f>VLOOKUP('Medical Examinations'!N1547,'Medical Examinations'!N1547:N3881,1,FALSE)</f>
        <v>normal</v>
      </c>
      <c r="L1547" s="11" t="str">
        <f>VLOOKUP(Table3[[#This Row],[date of birth]],Table3[date of birth],1,FALSE)</f>
        <v>12-Aug-1992</v>
      </c>
      <c r="M1547" s="11">
        <f>VLOOKUP(Table3[[#This Row],[age]],Table3[age],1,FALSE)</f>
        <v>30</v>
      </c>
      <c r="N1547" s="65">
        <f>VLOOKUP(Table3[[#This Row],[charges2]],Table3[charges2],1,FALSE)</f>
        <v>13113.51</v>
      </c>
      <c r="O1547" s="11" t="str">
        <f>VLOOKUP(Table3[[#This Row],[HOSPITAL TIER2]],Table3[HOSPITAL TIER2],1,FALSE)</f>
        <v>tier - 3</v>
      </c>
      <c r="P1547" s="11" t="str">
        <f>VLOOKUP(Table3[[#This Row],[city tier2]],Table3[city tier2],1,FALSE)</f>
        <v>tier - 2</v>
      </c>
      <c r="Q1547" s="11" t="str">
        <f>VLOOKUP(Table3[[#This Row],[state id2]],Table3[state id2],1,FALSE)</f>
        <v>R1026</v>
      </c>
      <c r="R1547" s="11">
        <f t="shared" si="48"/>
        <v>-2.2898347390721486E-2</v>
      </c>
      <c r="S1547" s="11">
        <f t="shared" si="49"/>
        <v>1.9984014447982448E-2</v>
      </c>
    </row>
    <row r="1548" spans="1:19" x14ac:dyDescent="0.25">
      <c r="A1548" s="20" t="str">
        <f>VLOOKUP('Customer Names'!A1548,'Customer Names'!A1548:A3883,1,FALSE)</f>
        <v>Id1547</v>
      </c>
      <c r="B1548" s="20" t="str">
        <f>VLOOKUP(Table6[[#This Row],[NAME]],Table6[NAME],1,FALSE)</f>
        <v>Alison L.</v>
      </c>
      <c r="C1548" s="11">
        <f>VLOOKUP(Table4[[#This Row],[BMI]],Table4[BMI],1,FALSE)</f>
        <v>32.965000000000003</v>
      </c>
      <c r="D1548" s="11">
        <f>VLOOKUP(Table4[[#This Row],[HBA1C]],Table4[HBA1C],1,FALSE)</f>
        <v>9.2100000000000009</v>
      </c>
      <c r="E1548" s="11" t="str">
        <f>VLOOKUP(Table4[[#This Row],[Any Transplants]],Table4[Any Transplants],1,FALSE)</f>
        <v>No</v>
      </c>
      <c r="F1548" s="11" t="str">
        <f>VLOOKUP(Table4[[#This Row],[Cancer history]],Table4[Cancer history],1,FALSE)</f>
        <v>No</v>
      </c>
      <c r="G1548" s="11" t="str">
        <f>VLOOKUP(Table4[[#This Row],[Smoker2]],Table4[Smoker2],1,FALSE)</f>
        <v>NO</v>
      </c>
      <c r="H1548" s="11" t="str">
        <f>VLOOKUP(Table4[[#This Row],[Heart Issues]],Table4[Heart Issues],1,FALSE)</f>
        <v>yes</v>
      </c>
      <c r="I1548" s="11">
        <f>VLOOKUP(Table4[[#This Row],[Number of Major Surgeries]],Table4[Number of Major Surgeries],1,FALSE)</f>
        <v>0</v>
      </c>
      <c r="J1548" s="11" t="str">
        <f>VLOOKUP('Medical Examinations'!M1548,'Medical Examinations'!M1548:M3882,1,FALSE)</f>
        <v>obesity</v>
      </c>
      <c r="K1548" s="11" t="str">
        <f>VLOOKUP('Medical Examinations'!N1548,'Medical Examinations'!N1548:N3882,1,FALSE)</f>
        <v>diabetes</v>
      </c>
      <c r="L1548" s="11" t="str">
        <f>VLOOKUP(Table3[[#This Row],[date of birth]],Table3[date of birth],1,FALSE)</f>
        <v>14-Sep-1963</v>
      </c>
      <c r="M1548" s="11">
        <f>VLOOKUP(Table3[[#This Row],[age]],Table3[age],1,FALSE)</f>
        <v>59</v>
      </c>
      <c r="N1548" s="65">
        <f>VLOOKUP(Table3[[#This Row],[charges2]],Table3[charges2],1,FALSE)</f>
        <v>13116.84</v>
      </c>
      <c r="O1548" s="11" t="str">
        <f>VLOOKUP(Table3[[#This Row],[HOSPITAL TIER2]],Table3[HOSPITAL TIER2],1,FALSE)</f>
        <v>tier - 3</v>
      </c>
      <c r="P1548" s="11" t="str">
        <f>VLOOKUP(Table3[[#This Row],[city tier2]],Table3[city tier2],1,FALSE)</f>
        <v>tier - 1</v>
      </c>
      <c r="Q1548" s="11" t="str">
        <f>VLOOKUP(Table3[[#This Row],[state id2]],Table3[state id2],1,FALSE)</f>
        <v>R1012</v>
      </c>
      <c r="R1548" s="11">
        <f t="shared" si="48"/>
        <v>-2.1635030521766293E-2</v>
      </c>
      <c r="S1548" s="11">
        <f t="shared" si="49"/>
        <v>1.8884497715386157E-2</v>
      </c>
    </row>
    <row r="1549" spans="1:19" x14ac:dyDescent="0.25">
      <c r="A1549" s="20" t="str">
        <f>VLOOKUP('Customer Names'!A1549,'Customer Names'!A1549:A3884,1,FALSE)</f>
        <v>Id1548</v>
      </c>
      <c r="B1549" s="20" t="str">
        <f>VLOOKUP(Table6[[#This Row],[NAME]],Table6[NAME],1,FALSE)</f>
        <v>Karen A.</v>
      </c>
      <c r="C1549" s="11">
        <f>VLOOKUP(Table4[[#This Row],[BMI]],Table4[BMI],1,FALSE)</f>
        <v>27.265000000000001</v>
      </c>
      <c r="D1549" s="11">
        <f>VLOOKUP(Table4[[#This Row],[HBA1C]],Table4[HBA1C],1,FALSE)</f>
        <v>5.51</v>
      </c>
      <c r="E1549" s="11" t="str">
        <f>VLOOKUP(Table4[[#This Row],[Any Transplants]],Table4[Any Transplants],1,FALSE)</f>
        <v>No</v>
      </c>
      <c r="F1549" s="11" t="str">
        <f>VLOOKUP(Table4[[#This Row],[Cancer history]],Table4[Cancer history],1,FALSE)</f>
        <v>No</v>
      </c>
      <c r="G1549" s="11" t="str">
        <f>VLOOKUP(Table4[[#This Row],[Smoker2]],Table4[Smoker2],1,FALSE)</f>
        <v>NO</v>
      </c>
      <c r="H1549" s="11" t="str">
        <f>VLOOKUP(Table4[[#This Row],[Heart Issues]],Table4[Heart Issues],1,FALSE)</f>
        <v>No</v>
      </c>
      <c r="I1549" s="11">
        <f>VLOOKUP(Table4[[#This Row],[Number of Major Surgeries]],Table4[Number of Major Surgeries],1,FALSE)</f>
        <v>1</v>
      </c>
      <c r="J1549" s="11" t="str">
        <f>VLOOKUP('Medical Examinations'!M1549,'Medical Examinations'!M1549:M3883,1,FALSE)</f>
        <v>over weight</v>
      </c>
      <c r="K1549" s="11" t="str">
        <f>VLOOKUP('Medical Examinations'!N1549,'Medical Examinations'!N1549:N3883,1,FALSE)</f>
        <v>normal</v>
      </c>
      <c r="L1549" s="11" t="str">
        <f>VLOOKUP(Table3[[#This Row],[date of birth]],Table3[date of birth],1,FALSE)</f>
        <v>16-Aug-1999</v>
      </c>
      <c r="M1549" s="11">
        <f>VLOOKUP(Table3[[#This Row],[age]],Table3[age],1,FALSE)</f>
        <v>23</v>
      </c>
      <c r="N1549" s="65">
        <f>VLOOKUP(Table3[[#This Row],[charges2]],Table3[charges2],1,FALSE)</f>
        <v>13126.68</v>
      </c>
      <c r="O1549" s="11" t="str">
        <f>VLOOKUP(Table3[[#This Row],[HOSPITAL TIER2]],Table3[HOSPITAL TIER2],1,FALSE)</f>
        <v>tier - 3</v>
      </c>
      <c r="P1549" s="11" t="str">
        <f>VLOOKUP(Table3[[#This Row],[city tier2]],Table3[city tier2],1,FALSE)</f>
        <v>tier - 3</v>
      </c>
      <c r="Q1549" s="11" t="str">
        <f>VLOOKUP(Table3[[#This Row],[state id2]],Table3[state id2],1,FALSE)</f>
        <v>R1011</v>
      </c>
      <c r="R1549" s="11">
        <f t="shared" si="48"/>
        <v>-2.2859342510839906E-2</v>
      </c>
      <c r="S1549" s="11">
        <f t="shared" si="49"/>
        <v>1.6087648289692474E-2</v>
      </c>
    </row>
    <row r="1550" spans="1:19" x14ac:dyDescent="0.25">
      <c r="A1550" s="20" t="str">
        <f>VLOOKUP('Customer Names'!A1550,'Customer Names'!A1550:A3885,1,FALSE)</f>
        <v>Id1549</v>
      </c>
      <c r="B1550" s="20" t="str">
        <f>VLOOKUP(Table6[[#This Row],[NAME]],Table6[NAME],1,FALSE)</f>
        <v>Thomas R. Jr.</v>
      </c>
      <c r="C1550" s="11">
        <f>VLOOKUP(Table4[[#This Row],[BMI]],Table4[BMI],1,FALSE)</f>
        <v>17.059999999999999</v>
      </c>
      <c r="D1550" s="11">
        <f>VLOOKUP(Table4[[#This Row],[HBA1C]],Table4[HBA1C],1,FALSE)</f>
        <v>8.5</v>
      </c>
      <c r="E1550" s="11" t="str">
        <f>VLOOKUP(Table4[[#This Row],[Any Transplants]],Table4[Any Transplants],1,FALSE)</f>
        <v>No</v>
      </c>
      <c r="F1550" s="11" t="str">
        <f>VLOOKUP(Table4[[#This Row],[Cancer history]],Table4[Cancer history],1,FALSE)</f>
        <v>No</v>
      </c>
      <c r="G1550" s="11" t="str">
        <f>VLOOKUP(Table4[[#This Row],[Smoker2]],Table4[Smoker2],1,FALSE)</f>
        <v>NO</v>
      </c>
      <c r="H1550" s="11" t="str">
        <f>VLOOKUP(Table4[[#This Row],[Heart Issues]],Table4[Heart Issues],1,FALSE)</f>
        <v>No</v>
      </c>
      <c r="I1550" s="11">
        <f>VLOOKUP(Table4[[#This Row],[Number of Major Surgeries]],Table4[Number of Major Surgeries],1,FALSE)</f>
        <v>0</v>
      </c>
      <c r="J1550" s="11" t="str">
        <f>VLOOKUP('Medical Examinations'!M1550,'Medical Examinations'!M1550:M3884,1,FALSE)</f>
        <v>underweight</v>
      </c>
      <c r="K1550" s="11" t="str">
        <f>VLOOKUP('Medical Examinations'!N1550,'Medical Examinations'!N1550:N3884,1,FALSE)</f>
        <v>diabetes</v>
      </c>
      <c r="L1550" s="11" t="str">
        <f>VLOOKUP(Table3[[#This Row],[date of birth]],Table3[date of birth],1,FALSE)</f>
        <v>7-Sep-1961</v>
      </c>
      <c r="M1550" s="11">
        <f>VLOOKUP(Table3[[#This Row],[age]],Table3[age],1,FALSE)</f>
        <v>61</v>
      </c>
      <c r="N1550" s="65">
        <f>VLOOKUP(Table3[[#This Row],[charges2]],Table3[charges2],1,FALSE)</f>
        <v>13129.6</v>
      </c>
      <c r="O1550" s="11" t="str">
        <f>VLOOKUP(Table3[[#This Row],[HOSPITAL TIER2]],Table3[HOSPITAL TIER2],1,FALSE)</f>
        <v>tier - 3</v>
      </c>
      <c r="P1550" s="11" t="str">
        <f>VLOOKUP(Table3[[#This Row],[city tier2]],Table3[city tier2],1,FALSE)</f>
        <v>tier - 2</v>
      </c>
      <c r="Q1550" s="11" t="str">
        <f>VLOOKUP(Table3[[#This Row],[state id2]],Table3[state id2],1,FALSE)</f>
        <v>R1017</v>
      </c>
      <c r="R1550" s="11">
        <f t="shared" si="48"/>
        <v>-2.2822848332622082E-2</v>
      </c>
      <c r="S1550" s="11">
        <f t="shared" si="49"/>
        <v>1.5795234778616839E-2</v>
      </c>
    </row>
    <row r="1551" spans="1:19" x14ac:dyDescent="0.25">
      <c r="A1551" s="20" t="str">
        <f>VLOOKUP('Customer Names'!A1551,'Customer Names'!A1551:A3886,1,FALSE)</f>
        <v>Id1550</v>
      </c>
      <c r="B1551" s="20" t="str">
        <f>VLOOKUP(Table6[[#This Row],[NAME]],Table6[NAME],1,FALSE)</f>
        <v>Stephanie W.</v>
      </c>
      <c r="C1551" s="11">
        <f>VLOOKUP(Table4[[#This Row],[BMI]],Table4[BMI],1,FALSE)</f>
        <v>36.29</v>
      </c>
      <c r="D1551" s="11">
        <f>VLOOKUP(Table4[[#This Row],[HBA1C]],Table4[HBA1C],1,FALSE)</f>
        <v>6.23</v>
      </c>
      <c r="E1551" s="11" t="str">
        <f>VLOOKUP(Table4[[#This Row],[Any Transplants]],Table4[Any Transplants],1,FALSE)</f>
        <v>No</v>
      </c>
      <c r="F1551" s="11" t="str">
        <f>VLOOKUP(Table4[[#This Row],[Cancer history]],Table4[Cancer history],1,FALSE)</f>
        <v>No</v>
      </c>
      <c r="G1551" s="11" t="str">
        <f>VLOOKUP(Table4[[#This Row],[Smoker2]],Table4[Smoker2],1,FALSE)</f>
        <v>NO</v>
      </c>
      <c r="H1551" s="11" t="str">
        <f>VLOOKUP(Table4[[#This Row],[Heart Issues]],Table4[Heart Issues],1,FALSE)</f>
        <v>No</v>
      </c>
      <c r="I1551" s="11">
        <f>VLOOKUP(Table4[[#This Row],[Number of Major Surgeries]],Table4[Number of Major Surgeries],1,FALSE)</f>
        <v>0</v>
      </c>
      <c r="J1551" s="11" t="str">
        <f>VLOOKUP('Medical Examinations'!M1551,'Medical Examinations'!M1551:M3885,1,FALSE)</f>
        <v>obesity</v>
      </c>
      <c r="K1551" s="11" t="str">
        <f>VLOOKUP('Medical Examinations'!N1551,'Medical Examinations'!N1551:N3885,1,FALSE)</f>
        <v>prediabetes</v>
      </c>
      <c r="L1551" s="11" t="str">
        <f>VLOOKUP(Table3[[#This Row],[date of birth]],Table3[date of birth],1,FALSE)</f>
        <v>6-Dec-1961</v>
      </c>
      <c r="M1551" s="11">
        <f>VLOOKUP(Table3[[#This Row],[age]],Table3[age],1,FALSE)</f>
        <v>61</v>
      </c>
      <c r="N1551" s="65">
        <f>VLOOKUP(Table3[[#This Row],[charges2]],Table3[charges2],1,FALSE)</f>
        <v>13143.34</v>
      </c>
      <c r="O1551" s="11" t="str">
        <f>VLOOKUP(Table3[[#This Row],[HOSPITAL TIER2]],Table3[HOSPITAL TIER2],1,FALSE)</f>
        <v>tier - 3</v>
      </c>
      <c r="P1551" s="11" t="str">
        <f>VLOOKUP(Table3[[#This Row],[city tier2]],Table3[city tier2],1,FALSE)</f>
        <v>tier - 2</v>
      </c>
      <c r="Q1551" s="11" t="str">
        <f>VLOOKUP(Table3[[#This Row],[state id2]],Table3[state id2],1,FALSE)</f>
        <v>R1020</v>
      </c>
      <c r="R1551" s="11">
        <f t="shared" si="48"/>
        <v>-2.0619799710149326E-2</v>
      </c>
      <c r="S1551" s="11">
        <f t="shared" si="49"/>
        <v>1.3276479663283033E-2</v>
      </c>
    </row>
    <row r="1552" spans="1:19" x14ac:dyDescent="0.25">
      <c r="A1552" s="20" t="str">
        <f>VLOOKUP('Customer Names'!A1552,'Customer Names'!A1552:A3887,1,FALSE)</f>
        <v>Id1551</v>
      </c>
      <c r="B1552" s="20" t="str">
        <f>VLOOKUP(Table6[[#This Row],[NAME]],Table6[NAME],1,FALSE)</f>
        <v>Ezra</v>
      </c>
      <c r="C1552" s="11">
        <f>VLOOKUP(Table4[[#This Row],[BMI]],Table4[BMI],1,FALSE)</f>
        <v>28.594999999999999</v>
      </c>
      <c r="D1552" s="11">
        <f>VLOOKUP(Table4[[#This Row],[HBA1C]],Table4[HBA1C],1,FALSE)</f>
        <v>8.5299999999999994</v>
      </c>
      <c r="E1552" s="11" t="str">
        <f>VLOOKUP(Table4[[#This Row],[Any Transplants]],Table4[Any Transplants],1,FALSE)</f>
        <v>No</v>
      </c>
      <c r="F1552" s="11" t="str">
        <f>VLOOKUP(Table4[[#This Row],[Cancer history]],Table4[Cancer history],1,FALSE)</f>
        <v>No</v>
      </c>
      <c r="G1552" s="11" t="str">
        <f>VLOOKUP(Table4[[#This Row],[Smoker2]],Table4[Smoker2],1,FALSE)</f>
        <v>NO</v>
      </c>
      <c r="H1552" s="11" t="str">
        <f>VLOOKUP(Table4[[#This Row],[Heart Issues]],Table4[Heart Issues],1,FALSE)</f>
        <v>yes</v>
      </c>
      <c r="I1552" s="11">
        <f>VLOOKUP(Table4[[#This Row],[Number of Major Surgeries]],Table4[Number of Major Surgeries],1,FALSE)</f>
        <v>1</v>
      </c>
      <c r="J1552" s="11" t="str">
        <f>VLOOKUP('Medical Examinations'!M1552,'Medical Examinations'!M1552:M3886,1,FALSE)</f>
        <v>over weight</v>
      </c>
      <c r="K1552" s="11" t="str">
        <f>VLOOKUP('Medical Examinations'!N1552,'Medical Examinations'!N1552:N3886,1,FALSE)</f>
        <v>diabetes</v>
      </c>
      <c r="L1552" s="11" t="str">
        <f>VLOOKUP(Table3[[#This Row],[date of birth]],Table3[date of birth],1,FALSE)</f>
        <v>6-Dec-1961</v>
      </c>
      <c r="M1552" s="11">
        <f>VLOOKUP(Table3[[#This Row],[age]],Table3[age],1,FALSE)</f>
        <v>61</v>
      </c>
      <c r="N1552" s="65">
        <f>VLOOKUP(Table3[[#This Row],[charges2]],Table3[charges2],1,FALSE)</f>
        <v>13143.86</v>
      </c>
      <c r="O1552" s="11" t="str">
        <f>VLOOKUP(Table3[[#This Row],[HOSPITAL TIER2]],Table3[HOSPITAL TIER2],1,FALSE)</f>
        <v>tier - 3</v>
      </c>
      <c r="P1552" s="11" t="str">
        <f>VLOOKUP(Table3[[#This Row],[city tier2]],Table3[city tier2],1,FALSE)</f>
        <v>tier - 2</v>
      </c>
      <c r="Q1552" s="11" t="str">
        <f>VLOOKUP(Table3[[#This Row],[state id2]],Table3[state id2],1,FALSE)</f>
        <v>R1016</v>
      </c>
      <c r="R1552" s="11">
        <f t="shared" si="48"/>
        <v>-2.2776011913032759E-2</v>
      </c>
      <c r="S1552" s="11">
        <f t="shared" si="49"/>
        <v>1.2883906223664466E-2</v>
      </c>
    </row>
    <row r="1553" spans="1:19" x14ac:dyDescent="0.25">
      <c r="A1553" s="20" t="str">
        <f>VLOOKUP('Customer Names'!A1553,'Customer Names'!A1553:A3888,1,FALSE)</f>
        <v>Id1552</v>
      </c>
      <c r="B1553" s="20" t="str">
        <f>VLOOKUP(Table6[[#This Row],[NAME]],Table6[NAME],1,FALSE)</f>
        <v>Jim</v>
      </c>
      <c r="C1553" s="11">
        <f>VLOOKUP(Table4[[#This Row],[BMI]],Table4[BMI],1,FALSE)</f>
        <v>17.8</v>
      </c>
      <c r="D1553" s="11">
        <f>VLOOKUP(Table4[[#This Row],[HBA1C]],Table4[HBA1C],1,FALSE)</f>
        <v>5.75</v>
      </c>
      <c r="E1553" s="11" t="str">
        <f>VLOOKUP(Table4[[#This Row],[Any Transplants]],Table4[Any Transplants],1,FALSE)</f>
        <v>No</v>
      </c>
      <c r="F1553" s="11" t="str">
        <f>VLOOKUP(Table4[[#This Row],[Cancer history]],Table4[Cancer history],1,FALSE)</f>
        <v>Yes</v>
      </c>
      <c r="G1553" s="11" t="str">
        <f>VLOOKUP(Table4[[#This Row],[Smoker2]],Table4[Smoker2],1,FALSE)</f>
        <v>NO</v>
      </c>
      <c r="H1553" s="11" t="str">
        <f>VLOOKUP(Table4[[#This Row],[Heart Issues]],Table4[Heart Issues],1,FALSE)</f>
        <v>yes</v>
      </c>
      <c r="I1553" s="11">
        <f>VLOOKUP(Table4[[#This Row],[Number of Major Surgeries]],Table4[Number of Major Surgeries],1,FALSE)</f>
        <v>1</v>
      </c>
      <c r="J1553" s="11" t="str">
        <f>VLOOKUP('Medical Examinations'!M1553,'Medical Examinations'!M1553:M3887,1,FALSE)</f>
        <v>underweight</v>
      </c>
      <c r="K1553" s="11" t="str">
        <f>VLOOKUP('Medical Examinations'!N1553,'Medical Examinations'!N1553:N3887,1,FALSE)</f>
        <v>prediabetes</v>
      </c>
      <c r="L1553" s="11" t="str">
        <f>VLOOKUP(Table3[[#This Row],[date of birth]],Table3[date of birth],1,FALSE)</f>
        <v>5-Aug-1962</v>
      </c>
      <c r="M1553" s="11">
        <f>VLOOKUP(Table3[[#This Row],[age]],Table3[age],1,FALSE)</f>
        <v>60</v>
      </c>
      <c r="N1553" s="65">
        <f>VLOOKUP(Table3[[#This Row],[charges2]],Table3[charges2],1,FALSE)</f>
        <v>13204.29</v>
      </c>
      <c r="O1553" s="11" t="str">
        <f>VLOOKUP(Table3[[#This Row],[HOSPITAL TIER2]],Table3[HOSPITAL TIER2],1,FALSE)</f>
        <v>tier - 3</v>
      </c>
      <c r="P1553" s="11" t="str">
        <f>VLOOKUP(Table3[[#This Row],[city tier2]],Table3[city tier2],1,FALSE)</f>
        <v>tier - 1</v>
      </c>
      <c r="Q1553" s="11" t="str">
        <f>VLOOKUP(Table3[[#This Row],[state id2]],Table3[state id2],1,FALSE)</f>
        <v>R1024</v>
      </c>
      <c r="R1553" s="11">
        <f t="shared" si="48"/>
        <v>-2.3166320032760326E-2</v>
      </c>
      <c r="S1553" s="11">
        <f t="shared" si="49"/>
        <v>1.0309576256934783E-2</v>
      </c>
    </row>
    <row r="1554" spans="1:19" x14ac:dyDescent="0.25">
      <c r="A1554" s="20" t="str">
        <f>VLOOKUP('Customer Names'!A1554,'Customer Names'!A1554:A3889,1,FALSE)</f>
        <v>Id1553</v>
      </c>
      <c r="B1554" s="20" t="str">
        <f>VLOOKUP(Table6[[#This Row],[NAME]],Table6[NAME],1,FALSE)</f>
        <v>Ari L.</v>
      </c>
      <c r="C1554" s="11">
        <f>VLOOKUP(Table4[[#This Row],[BMI]],Table4[BMI],1,FALSE)</f>
        <v>21.4</v>
      </c>
      <c r="D1554" s="11">
        <f>VLOOKUP(Table4[[#This Row],[HBA1C]],Table4[HBA1C],1,FALSE)</f>
        <v>5.6</v>
      </c>
      <c r="E1554" s="11" t="str">
        <f>VLOOKUP(Table4[[#This Row],[Any Transplants]],Table4[Any Transplants],1,FALSE)</f>
        <v>No</v>
      </c>
      <c r="F1554" s="11" t="str">
        <f>VLOOKUP(Table4[[#This Row],[Cancer history]],Table4[Cancer history],1,FALSE)</f>
        <v>No</v>
      </c>
      <c r="G1554" s="11" t="str">
        <f>VLOOKUP(Table4[[#This Row],[Smoker2]],Table4[Smoker2],1,FALSE)</f>
        <v>NO</v>
      </c>
      <c r="H1554" s="11" t="str">
        <f>VLOOKUP(Table4[[#This Row],[Heart Issues]],Table4[Heart Issues],1,FALSE)</f>
        <v>No</v>
      </c>
      <c r="I1554" s="11">
        <f>VLOOKUP(Table4[[#This Row],[Number of Major Surgeries]],Table4[Number of Major Surgeries],1,FALSE)</f>
        <v>0</v>
      </c>
      <c r="J1554" s="11" t="str">
        <f>VLOOKUP('Medical Examinations'!M1554,'Medical Examinations'!M1554:M3888,1,FALSE)</f>
        <v>normal weight</v>
      </c>
      <c r="K1554" s="11" t="str">
        <f>VLOOKUP('Medical Examinations'!N1554,'Medical Examinations'!N1554:N3888,1,FALSE)</f>
        <v>normal</v>
      </c>
      <c r="L1554" s="11" t="str">
        <f>VLOOKUP(Table3[[#This Row],[date of birth]],Table3[date of birth],1,FALSE)</f>
        <v>15-Oct-1982</v>
      </c>
      <c r="M1554" s="11">
        <f>VLOOKUP(Table3[[#This Row],[age]],Table3[age],1,FALSE)</f>
        <v>40</v>
      </c>
      <c r="N1554" s="65">
        <f>VLOOKUP(Table3[[#This Row],[charges2]],Table3[charges2],1,FALSE)</f>
        <v>13214.43</v>
      </c>
      <c r="O1554" s="11" t="str">
        <f>VLOOKUP(Table3[[#This Row],[HOSPITAL TIER2]],Table3[HOSPITAL TIER2],1,FALSE)</f>
        <v>tier - 3</v>
      </c>
      <c r="P1554" s="11" t="str">
        <f>VLOOKUP(Table3[[#This Row],[city tier2]],Table3[city tier2],1,FALSE)</f>
        <v>tier - 2</v>
      </c>
      <c r="Q1554" s="11" t="str">
        <f>VLOOKUP(Table3[[#This Row],[state id2]],Table3[state id2],1,FALSE)</f>
        <v>R1012</v>
      </c>
      <c r="R1554" s="11">
        <f t="shared" si="48"/>
        <v>-2.1224543022317924E-2</v>
      </c>
      <c r="S1554" s="11">
        <f t="shared" si="49"/>
        <v>1.0363037889135125E-2</v>
      </c>
    </row>
    <row r="1555" spans="1:19" x14ac:dyDescent="0.25">
      <c r="A1555" s="20" t="str">
        <f>VLOOKUP('Customer Names'!A1555,'Customer Names'!A1555:A3890,1,FALSE)</f>
        <v>Id1554</v>
      </c>
      <c r="B1555" s="20" t="str">
        <f>VLOOKUP(Table6[[#This Row],[NAME]],Table6[NAME],1,FALSE)</f>
        <v>Fanny</v>
      </c>
      <c r="C1555" s="11">
        <f>VLOOKUP(Table4[[#This Row],[BMI]],Table4[BMI],1,FALSE)</f>
        <v>23.01</v>
      </c>
      <c r="D1555" s="11">
        <f>VLOOKUP(Table4[[#This Row],[HBA1C]],Table4[HBA1C],1,FALSE)</f>
        <v>4.68</v>
      </c>
      <c r="E1555" s="11" t="str">
        <f>VLOOKUP(Table4[[#This Row],[Any Transplants]],Table4[Any Transplants],1,FALSE)</f>
        <v>No</v>
      </c>
      <c r="F1555" s="11" t="str">
        <f>VLOOKUP(Table4[[#This Row],[Cancer history]],Table4[Cancer history],1,FALSE)</f>
        <v>No</v>
      </c>
      <c r="G1555" s="11" t="str">
        <f>VLOOKUP(Table4[[#This Row],[Smoker2]],Table4[Smoker2],1,FALSE)</f>
        <v>NO</v>
      </c>
      <c r="H1555" s="11" t="str">
        <f>VLOOKUP(Table4[[#This Row],[Heart Issues]],Table4[Heart Issues],1,FALSE)</f>
        <v>No</v>
      </c>
      <c r="I1555" s="11">
        <f>VLOOKUP(Table4[[#This Row],[Number of Major Surgeries]],Table4[Number of Major Surgeries],1,FALSE)</f>
        <v>0</v>
      </c>
      <c r="J1555" s="11" t="str">
        <f>VLOOKUP('Medical Examinations'!M1555,'Medical Examinations'!M1555:M3889,1,FALSE)</f>
        <v>normal weight</v>
      </c>
      <c r="K1555" s="11" t="str">
        <f>VLOOKUP('Medical Examinations'!N1555,'Medical Examinations'!N1555:N3889,1,FALSE)</f>
        <v>normal</v>
      </c>
      <c r="L1555" s="11" t="str">
        <f>VLOOKUP(Table3[[#This Row],[date of birth]],Table3[date of birth],1,FALSE)</f>
        <v>7-Dec-1962</v>
      </c>
      <c r="M1555" s="11">
        <f>VLOOKUP(Table3[[#This Row],[age]],Table3[age],1,FALSE)</f>
        <v>60</v>
      </c>
      <c r="N1555" s="65">
        <f>VLOOKUP(Table3[[#This Row],[charges2]],Table3[charges2],1,FALSE)</f>
        <v>13217.09</v>
      </c>
      <c r="O1555" s="11" t="str">
        <f>VLOOKUP(Table3[[#This Row],[HOSPITAL TIER2]],Table3[HOSPITAL TIER2],1,FALSE)</f>
        <v>tier - 3</v>
      </c>
      <c r="P1555" s="11" t="str">
        <f>VLOOKUP(Table3[[#This Row],[city tier2]],Table3[city tier2],1,FALSE)</f>
        <v>tier - 1</v>
      </c>
      <c r="Q1555" s="11" t="str">
        <f>VLOOKUP(Table3[[#This Row],[state id2]],Table3[state id2],1,FALSE)</f>
        <v>R1024</v>
      </c>
      <c r="R1555" s="11">
        <f t="shared" si="48"/>
        <v>-2.1452656473570919E-2</v>
      </c>
      <c r="S1555" s="11">
        <f t="shared" si="49"/>
        <v>1.0331051055896824E-2</v>
      </c>
    </row>
    <row r="1556" spans="1:19" x14ac:dyDescent="0.25">
      <c r="A1556" s="20" t="str">
        <f>VLOOKUP('Customer Names'!A1556,'Customer Names'!A1556:A3891,1,FALSE)</f>
        <v>Id1555</v>
      </c>
      <c r="B1556" s="20" t="str">
        <f>VLOOKUP(Table6[[#This Row],[NAME]],Table6[NAME],1,FALSE)</f>
        <v>Heather</v>
      </c>
      <c r="C1556" s="11">
        <f>VLOOKUP(Table4[[#This Row],[BMI]],Table4[BMI],1,FALSE)</f>
        <v>19.86</v>
      </c>
      <c r="D1556" s="11">
        <f>VLOOKUP(Table4[[#This Row],[HBA1C]],Table4[HBA1C],1,FALSE)</f>
        <v>5.62</v>
      </c>
      <c r="E1556" s="11" t="str">
        <f>VLOOKUP(Table4[[#This Row],[Any Transplants]],Table4[Any Transplants],1,FALSE)</f>
        <v>No</v>
      </c>
      <c r="F1556" s="11" t="str">
        <f>VLOOKUP(Table4[[#This Row],[Cancer history]],Table4[Cancer history],1,FALSE)</f>
        <v>No</v>
      </c>
      <c r="G1556" s="11" t="str">
        <f>VLOOKUP(Table4[[#This Row],[Smoker2]],Table4[Smoker2],1,FALSE)</f>
        <v>NO</v>
      </c>
      <c r="H1556" s="11" t="str">
        <f>VLOOKUP(Table4[[#This Row],[Heart Issues]],Table4[Heart Issues],1,FALSE)</f>
        <v>yes</v>
      </c>
      <c r="I1556" s="11">
        <f>VLOOKUP(Table4[[#This Row],[Number of Major Surgeries]],Table4[Number of Major Surgeries],1,FALSE)</f>
        <v>0</v>
      </c>
      <c r="J1556" s="11" t="str">
        <f>VLOOKUP('Medical Examinations'!M1556,'Medical Examinations'!M1556:M3890,1,FALSE)</f>
        <v>normal weight</v>
      </c>
      <c r="K1556" s="11" t="str">
        <f>VLOOKUP('Medical Examinations'!N1556,'Medical Examinations'!N1556:N3890,1,FALSE)</f>
        <v>normal</v>
      </c>
      <c r="L1556" s="11" t="str">
        <f>VLOOKUP(Table3[[#This Row],[date of birth]],Table3[date of birth],1,FALSE)</f>
        <v>13-Nov-1965</v>
      </c>
      <c r="M1556" s="11">
        <f>VLOOKUP(Table3[[#This Row],[age]],Table3[age],1,FALSE)</f>
        <v>57</v>
      </c>
      <c r="N1556" s="65">
        <f>VLOOKUP(Table3[[#This Row],[charges2]],Table3[charges2],1,FALSE)</f>
        <v>13224.06</v>
      </c>
      <c r="O1556" s="11" t="str">
        <f>VLOOKUP(Table3[[#This Row],[HOSPITAL TIER2]],Table3[HOSPITAL TIER2],1,FALSE)</f>
        <v>tier - 3</v>
      </c>
      <c r="P1556" s="11" t="str">
        <f>VLOOKUP(Table3[[#This Row],[city tier2]],Table3[city tier2],1,FALSE)</f>
        <v>tier - 3</v>
      </c>
      <c r="Q1556" s="11" t="str">
        <f>VLOOKUP(Table3[[#This Row],[state id2]],Table3[state id2],1,FALSE)</f>
        <v>R1024</v>
      </c>
      <c r="R1556" s="11">
        <f t="shared" si="48"/>
        <v>-2.0610068693476844E-2</v>
      </c>
      <c r="S1556" s="11">
        <f t="shared" si="49"/>
        <v>1.1357815795798228E-2</v>
      </c>
    </row>
    <row r="1557" spans="1:19" x14ac:dyDescent="0.25">
      <c r="A1557" s="20" t="str">
        <f>VLOOKUP('Customer Names'!A1557,'Customer Names'!A1557:A3892,1,FALSE)</f>
        <v>Id1556</v>
      </c>
      <c r="B1557" s="20" t="str">
        <f>VLOOKUP(Table6[[#This Row],[NAME]],Table6[NAME],1,FALSE)</f>
        <v>Peter W. Sr.</v>
      </c>
      <c r="C1557" s="11">
        <f>VLOOKUP(Table4[[#This Row],[BMI]],Table4[BMI],1,FALSE)</f>
        <v>33.58</v>
      </c>
      <c r="D1557" s="11">
        <f>VLOOKUP(Table4[[#This Row],[HBA1C]],Table4[HBA1C],1,FALSE)</f>
        <v>5.08</v>
      </c>
      <c r="E1557" s="11" t="str">
        <f>VLOOKUP(Table4[[#This Row],[Any Transplants]],Table4[Any Transplants],1,FALSE)</f>
        <v>No</v>
      </c>
      <c r="F1557" s="11" t="str">
        <f>VLOOKUP(Table4[[#This Row],[Cancer history]],Table4[Cancer history],1,FALSE)</f>
        <v>No</v>
      </c>
      <c r="G1557" s="11" t="str">
        <f>VLOOKUP(Table4[[#This Row],[Smoker2]],Table4[Smoker2],1,FALSE)</f>
        <v>NO</v>
      </c>
      <c r="H1557" s="11" t="str">
        <f>VLOOKUP(Table4[[#This Row],[Heart Issues]],Table4[Heart Issues],1,FALSE)</f>
        <v>No</v>
      </c>
      <c r="I1557" s="11">
        <f>VLOOKUP(Table4[[#This Row],[Number of Major Surgeries]],Table4[Number of Major Surgeries],1,FALSE)</f>
        <v>0</v>
      </c>
      <c r="J1557" s="11" t="str">
        <f>VLOOKUP('Medical Examinations'!M1557,'Medical Examinations'!M1557:M3891,1,FALSE)</f>
        <v>obesity</v>
      </c>
      <c r="K1557" s="11" t="str">
        <f>VLOOKUP('Medical Examinations'!N1557,'Medical Examinations'!N1557:N3891,1,FALSE)</f>
        <v>normal</v>
      </c>
      <c r="L1557" s="11" t="str">
        <f>VLOOKUP(Table3[[#This Row],[date of birth]],Table3[date of birth],1,FALSE)</f>
        <v>24-Nov-1962</v>
      </c>
      <c r="M1557" s="11">
        <f>VLOOKUP(Table3[[#This Row],[age]],Table3[age],1,FALSE)</f>
        <v>60</v>
      </c>
      <c r="N1557" s="65">
        <f>VLOOKUP(Table3[[#This Row],[charges2]],Table3[charges2],1,FALSE)</f>
        <v>13224.69</v>
      </c>
      <c r="O1557" s="11" t="str">
        <f>VLOOKUP(Table3[[#This Row],[HOSPITAL TIER2]],Table3[HOSPITAL TIER2],1,FALSE)</f>
        <v>tier - 3</v>
      </c>
      <c r="P1557" s="11" t="str">
        <f>VLOOKUP(Table3[[#This Row],[city tier2]],Table3[city tier2],1,FALSE)</f>
        <v>tier - 2</v>
      </c>
      <c r="Q1557" s="11" t="str">
        <f>VLOOKUP(Table3[[#This Row],[state id2]],Table3[state id2],1,FALSE)</f>
        <v>R1011</v>
      </c>
      <c r="R1557" s="11">
        <f t="shared" si="48"/>
        <v>-1.935598419364757E-2</v>
      </c>
      <c r="S1557" s="11">
        <f t="shared" si="49"/>
        <v>1.1499835751239806E-2</v>
      </c>
    </row>
    <row r="1558" spans="1:19" x14ac:dyDescent="0.25">
      <c r="A1558" s="20" t="str">
        <f>VLOOKUP('Customer Names'!A1558,'Customer Names'!A1558:A3893,1,FALSE)</f>
        <v>Id1557</v>
      </c>
      <c r="B1558" s="20" t="str">
        <f>VLOOKUP(Table6[[#This Row],[NAME]],Table6[NAME],1,FALSE)</f>
        <v>Catherine A</v>
      </c>
      <c r="C1558" s="11">
        <f>VLOOKUP(Table4[[#This Row],[BMI]],Table4[BMI],1,FALSE)</f>
        <v>29.81</v>
      </c>
      <c r="D1558" s="11">
        <f>VLOOKUP(Table4[[#This Row],[HBA1C]],Table4[HBA1C],1,FALSE)</f>
        <v>5.28</v>
      </c>
      <c r="E1558" s="11" t="str">
        <f>VLOOKUP(Table4[[#This Row],[Any Transplants]],Table4[Any Transplants],1,FALSE)</f>
        <v>No</v>
      </c>
      <c r="F1558" s="11" t="str">
        <f>VLOOKUP(Table4[[#This Row],[Cancer history]],Table4[Cancer history],1,FALSE)</f>
        <v>No</v>
      </c>
      <c r="G1558" s="11" t="str">
        <f>VLOOKUP(Table4[[#This Row],[Smoker2]],Table4[Smoker2],1,FALSE)</f>
        <v>NO</v>
      </c>
      <c r="H1558" s="11" t="str">
        <f>VLOOKUP(Table4[[#This Row],[Heart Issues]],Table4[Heart Issues],1,FALSE)</f>
        <v>No</v>
      </c>
      <c r="I1558" s="11">
        <f>VLOOKUP(Table4[[#This Row],[Number of Major Surgeries]],Table4[Number of Major Surgeries],1,FALSE)</f>
        <v>0</v>
      </c>
      <c r="J1558" s="11" t="str">
        <f>VLOOKUP('Medical Examinations'!M1558,'Medical Examinations'!M1558:M3892,1,FALSE)</f>
        <v>over weight</v>
      </c>
      <c r="K1558" s="11" t="str">
        <f>VLOOKUP('Medical Examinations'!N1558,'Medical Examinations'!N1558:N3892,1,FALSE)</f>
        <v>normal</v>
      </c>
      <c r="L1558" s="11" t="str">
        <f>VLOOKUP(Table3[[#This Row],[date of birth]],Table3[date of birth],1,FALSE)</f>
        <v>11-Oct-1962</v>
      </c>
      <c r="M1558" s="11">
        <f>VLOOKUP(Table3[[#This Row],[age]],Table3[age],1,FALSE)</f>
        <v>60</v>
      </c>
      <c r="N1558" s="65">
        <f>VLOOKUP(Table3[[#This Row],[charges2]],Table3[charges2],1,FALSE)</f>
        <v>13228.85</v>
      </c>
      <c r="O1558" s="11" t="str">
        <f>VLOOKUP(Table3[[#This Row],[HOSPITAL TIER2]],Table3[HOSPITAL TIER2],1,FALSE)</f>
        <v>tier - 3</v>
      </c>
      <c r="P1558" s="11" t="str">
        <f>VLOOKUP(Table3[[#This Row],[city tier2]],Table3[city tier2],1,FALSE)</f>
        <v>tier - 3</v>
      </c>
      <c r="Q1558" s="11" t="str">
        <f>VLOOKUP(Table3[[#This Row],[state id2]],Table3[state id2],1,FALSE)</f>
        <v>R1023</v>
      </c>
      <c r="R1558" s="11">
        <f t="shared" si="48"/>
        <v>-2.0812310306122794E-2</v>
      </c>
      <c r="S1558" s="11">
        <f t="shared" si="49"/>
        <v>1.216793754981369E-2</v>
      </c>
    </row>
    <row r="1559" spans="1:19" x14ac:dyDescent="0.25">
      <c r="A1559" s="20" t="str">
        <f>VLOOKUP('Customer Names'!A1559,'Customer Names'!A1559:A3894,1,FALSE)</f>
        <v>Id1558</v>
      </c>
      <c r="B1559" s="20" t="str">
        <f>VLOOKUP(Table6[[#This Row],[NAME]],Table6[NAME],1,FALSE)</f>
        <v>Kelly A</v>
      </c>
      <c r="C1559" s="11">
        <f>VLOOKUP(Table4[[#This Row],[BMI]],Table4[BMI],1,FALSE)</f>
        <v>27.4</v>
      </c>
      <c r="D1559" s="11">
        <f>VLOOKUP(Table4[[#This Row],[HBA1C]],Table4[HBA1C],1,FALSE)</f>
        <v>4.6100000000000003</v>
      </c>
      <c r="E1559" s="11" t="str">
        <f>VLOOKUP(Table4[[#This Row],[Any Transplants]],Table4[Any Transplants],1,FALSE)</f>
        <v>No</v>
      </c>
      <c r="F1559" s="11" t="str">
        <f>VLOOKUP(Table4[[#This Row],[Cancer history]],Table4[Cancer history],1,FALSE)</f>
        <v>No</v>
      </c>
      <c r="G1559" s="11" t="str">
        <f>VLOOKUP(Table4[[#This Row],[Smoker2]],Table4[Smoker2],1,FALSE)</f>
        <v>NO</v>
      </c>
      <c r="H1559" s="11" t="str">
        <f>VLOOKUP(Table4[[#This Row],[Heart Issues]],Table4[Heart Issues],1,FALSE)</f>
        <v>No</v>
      </c>
      <c r="I1559" s="11">
        <f>VLOOKUP(Table4[[#This Row],[Number of Major Surgeries]],Table4[Number of Major Surgeries],1,FALSE)</f>
        <v>0</v>
      </c>
      <c r="J1559" s="11" t="str">
        <f>VLOOKUP('Medical Examinations'!M1559,'Medical Examinations'!M1559:M3893,1,FALSE)</f>
        <v>over weight</v>
      </c>
      <c r="K1559" s="11" t="str">
        <f>VLOOKUP('Medical Examinations'!N1559,'Medical Examinations'!N1559:N3893,1,FALSE)</f>
        <v>normal</v>
      </c>
      <c r="L1559" s="11" t="str">
        <f>VLOOKUP(Table3[[#This Row],[date of birth]],Table3[date of birth],1,FALSE)</f>
        <v>1-Jul-1994</v>
      </c>
      <c r="M1559" s="11">
        <f>VLOOKUP(Table3[[#This Row],[age]],Table3[age],1,FALSE)</f>
        <v>28</v>
      </c>
      <c r="N1559" s="65">
        <f>VLOOKUP(Table3[[#This Row],[charges2]],Table3[charges2],1,FALSE)</f>
        <v>13292.52</v>
      </c>
      <c r="O1559" s="11" t="str">
        <f>VLOOKUP(Table3[[#This Row],[HOSPITAL TIER2]],Table3[HOSPITAL TIER2],1,FALSE)</f>
        <v>tier - 3</v>
      </c>
      <c r="P1559" s="11" t="str">
        <f>VLOOKUP(Table3[[#This Row],[city tier2]],Table3[city tier2],1,FALSE)</f>
        <v>tier - 3</v>
      </c>
      <c r="Q1559" s="11" t="str">
        <f>VLOOKUP(Table3[[#This Row],[state id2]],Table3[state id2],1,FALSE)</f>
        <v>R1012</v>
      </c>
      <c r="R1559" s="11">
        <f t="shared" si="48"/>
        <v>-2.1444271595895993E-2</v>
      </c>
      <c r="S1559" s="11">
        <f t="shared" si="49"/>
        <v>1.2656076850324483E-2</v>
      </c>
    </row>
    <row r="1560" spans="1:19" x14ac:dyDescent="0.25">
      <c r="A1560" s="20" t="str">
        <f>VLOOKUP('Customer Names'!A1560,'Customer Names'!A1560:A3895,1,FALSE)</f>
        <v>Id1559</v>
      </c>
      <c r="B1560" s="20" t="str">
        <f>VLOOKUP(Table6[[#This Row],[NAME]],Table6[NAME],1,FALSE)</f>
        <v>Janel N.</v>
      </c>
      <c r="C1560" s="11">
        <f>VLOOKUP(Table4[[#This Row],[BMI]],Table4[BMI],1,FALSE)</f>
        <v>17.98</v>
      </c>
      <c r="D1560" s="11">
        <f>VLOOKUP(Table4[[#This Row],[HBA1C]],Table4[HBA1C],1,FALSE)</f>
        <v>6.57</v>
      </c>
      <c r="E1560" s="11" t="str">
        <f>VLOOKUP(Table4[[#This Row],[Any Transplants]],Table4[Any Transplants],1,FALSE)</f>
        <v>No</v>
      </c>
      <c r="F1560" s="11" t="str">
        <f>VLOOKUP(Table4[[#This Row],[Cancer history]],Table4[Cancer history],1,FALSE)</f>
        <v>No</v>
      </c>
      <c r="G1560" s="11" t="str">
        <f>VLOOKUP(Table4[[#This Row],[Smoker2]],Table4[Smoker2],1,FALSE)</f>
        <v>NO</v>
      </c>
      <c r="H1560" s="11" t="str">
        <f>VLOOKUP(Table4[[#This Row],[Heart Issues]],Table4[Heart Issues],1,FALSE)</f>
        <v>yes</v>
      </c>
      <c r="I1560" s="11">
        <f>VLOOKUP(Table4[[#This Row],[Number of Major Surgeries]],Table4[Number of Major Surgeries],1,FALSE)</f>
        <v>2</v>
      </c>
      <c r="J1560" s="11" t="str">
        <f>VLOOKUP('Medical Examinations'!M1560,'Medical Examinations'!M1560:M3894,1,FALSE)</f>
        <v>underweight</v>
      </c>
      <c r="K1560" s="11" t="str">
        <f>VLOOKUP('Medical Examinations'!N1560,'Medical Examinations'!N1560:N3894,1,FALSE)</f>
        <v>diabetes</v>
      </c>
      <c r="L1560" s="11" t="str">
        <f>VLOOKUP(Table3[[#This Row],[date of birth]],Table3[date of birth],1,FALSE)</f>
        <v>23-Aug-1976</v>
      </c>
      <c r="M1560" s="11">
        <f>VLOOKUP(Table3[[#This Row],[age]],Table3[age],1,FALSE)</f>
        <v>46</v>
      </c>
      <c r="N1560" s="65">
        <f>VLOOKUP(Table3[[#This Row],[charges2]],Table3[charges2],1,FALSE)</f>
        <v>13333.71</v>
      </c>
      <c r="O1560" s="11" t="str">
        <f>VLOOKUP(Table3[[#This Row],[HOSPITAL TIER2]],Table3[HOSPITAL TIER2],1,FALSE)</f>
        <v>tier - 3</v>
      </c>
      <c r="P1560" s="11" t="str">
        <f>VLOOKUP(Table3[[#This Row],[city tier2]],Table3[city tier2],1,FALSE)</f>
        <v>tier - 2</v>
      </c>
      <c r="Q1560" s="11" t="str">
        <f>VLOOKUP(Table3[[#This Row],[state id2]],Table3[state id2],1,FALSE)</f>
        <v>R1012</v>
      </c>
      <c r="R1560" s="11">
        <f t="shared" si="48"/>
        <v>-2.1387364984180226E-2</v>
      </c>
      <c r="S1560" s="11">
        <f t="shared" si="49"/>
        <v>1.1710114939871005E-2</v>
      </c>
    </row>
    <row r="1561" spans="1:19" x14ac:dyDescent="0.25">
      <c r="A1561" s="20" t="str">
        <f>VLOOKUP('Customer Names'!A1561,'Customer Names'!A1561:A3896,1,FALSE)</f>
        <v>Id1560</v>
      </c>
      <c r="B1561" s="20" t="str">
        <f>VLOOKUP(Table6[[#This Row],[NAME]],Table6[NAME],1,FALSE)</f>
        <v>Yann Kai</v>
      </c>
      <c r="C1561" s="11">
        <f>VLOOKUP(Table4[[#This Row],[BMI]],Table4[BMI],1,FALSE)</f>
        <v>37.9</v>
      </c>
      <c r="D1561" s="11">
        <f>VLOOKUP(Table4[[#This Row],[HBA1C]],Table4[HBA1C],1,FALSE)</f>
        <v>5.83</v>
      </c>
      <c r="E1561" s="11" t="str">
        <f>VLOOKUP(Table4[[#This Row],[Any Transplants]],Table4[Any Transplants],1,FALSE)</f>
        <v>No</v>
      </c>
      <c r="F1561" s="11" t="str">
        <f>VLOOKUP(Table4[[#This Row],[Cancer history]],Table4[Cancer history],1,FALSE)</f>
        <v>No</v>
      </c>
      <c r="G1561" s="11" t="str">
        <f>VLOOKUP(Table4[[#This Row],[Smoker2]],Table4[Smoker2],1,FALSE)</f>
        <v>NO</v>
      </c>
      <c r="H1561" s="11" t="str">
        <f>VLOOKUP(Table4[[#This Row],[Heart Issues]],Table4[Heart Issues],1,FALSE)</f>
        <v>No</v>
      </c>
      <c r="I1561" s="11">
        <f>VLOOKUP(Table4[[#This Row],[Number of Major Surgeries]],Table4[Number of Major Surgeries],1,FALSE)</f>
        <v>0</v>
      </c>
      <c r="J1561" s="11" t="str">
        <f>VLOOKUP('Medical Examinations'!M1561,'Medical Examinations'!M1561:M3895,1,FALSE)</f>
        <v>obesity</v>
      </c>
      <c r="K1561" s="11" t="str">
        <f>VLOOKUP('Medical Examinations'!N1561,'Medical Examinations'!N1561:N3895,1,FALSE)</f>
        <v>prediabetes</v>
      </c>
      <c r="L1561" s="11" t="str">
        <f>VLOOKUP(Table3[[#This Row],[date of birth]],Table3[date of birth],1,FALSE)</f>
        <v>11-Nov-1960</v>
      </c>
      <c r="M1561" s="11">
        <f>VLOOKUP(Table3[[#This Row],[age]],Table3[age],1,FALSE)</f>
        <v>62</v>
      </c>
      <c r="N1561" s="65">
        <f>VLOOKUP(Table3[[#This Row],[charges2]],Table3[charges2],1,FALSE)</f>
        <v>13352.1</v>
      </c>
      <c r="O1561" s="11" t="str">
        <f>VLOOKUP(Table3[[#This Row],[HOSPITAL TIER2]],Table3[HOSPITAL TIER2],1,FALSE)</f>
        <v>tier - 3</v>
      </c>
      <c r="P1561" s="11" t="str">
        <f>VLOOKUP(Table3[[#This Row],[city tier2]],Table3[city tier2],1,FALSE)</f>
        <v>tier - 1</v>
      </c>
      <c r="Q1561" s="11" t="str">
        <f>VLOOKUP(Table3[[#This Row],[state id2]],Table3[state id2],1,FALSE)</f>
        <v>R1012</v>
      </c>
      <c r="R1561" s="11">
        <f t="shared" si="48"/>
        <v>-2.1060066080559513E-2</v>
      </c>
      <c r="S1561" s="11">
        <f t="shared" si="49"/>
        <v>1.1588284679766166E-2</v>
      </c>
    </row>
    <row r="1562" spans="1:19" x14ac:dyDescent="0.25">
      <c r="A1562" s="20" t="str">
        <f>VLOOKUP('Customer Names'!A1562,'Customer Names'!A1562:A3897,1,FALSE)</f>
        <v>Id1561</v>
      </c>
      <c r="B1562" s="20" t="str">
        <f>VLOOKUP(Table6[[#This Row],[NAME]],Table6[NAME],1,FALSE)</f>
        <v>Zachary R.</v>
      </c>
      <c r="C1562" s="11">
        <f>VLOOKUP(Table4[[#This Row],[BMI]],Table4[BMI],1,FALSE)</f>
        <v>25.27</v>
      </c>
      <c r="D1562" s="11">
        <f>VLOOKUP(Table4[[#This Row],[HBA1C]],Table4[HBA1C],1,FALSE)</f>
        <v>6.98</v>
      </c>
      <c r="E1562" s="11" t="str">
        <f>VLOOKUP(Table4[[#This Row],[Any Transplants]],Table4[Any Transplants],1,FALSE)</f>
        <v>No</v>
      </c>
      <c r="F1562" s="11" t="str">
        <f>VLOOKUP(Table4[[#This Row],[Cancer history]],Table4[Cancer history],1,FALSE)</f>
        <v>No</v>
      </c>
      <c r="G1562" s="11" t="str">
        <f>VLOOKUP(Table4[[#This Row],[Smoker2]],Table4[Smoker2],1,FALSE)</f>
        <v>NO</v>
      </c>
      <c r="H1562" s="11" t="str">
        <f>VLOOKUP(Table4[[#This Row],[Heart Issues]],Table4[Heart Issues],1,FALSE)</f>
        <v>yes</v>
      </c>
      <c r="I1562" s="11">
        <f>VLOOKUP(Table4[[#This Row],[Number of Major Surgeries]],Table4[Number of Major Surgeries],1,FALSE)</f>
        <v>0</v>
      </c>
      <c r="J1562" s="11" t="str">
        <f>VLOOKUP('Medical Examinations'!M1562,'Medical Examinations'!M1562:M3896,1,FALSE)</f>
        <v>over weight</v>
      </c>
      <c r="K1562" s="11" t="str">
        <f>VLOOKUP('Medical Examinations'!N1562,'Medical Examinations'!N1562:N3896,1,FALSE)</f>
        <v>diabetes</v>
      </c>
      <c r="L1562" s="11" t="str">
        <f>VLOOKUP(Table3[[#This Row],[date of birth]],Table3[date of birth],1,FALSE)</f>
        <v>2-Oct-1990</v>
      </c>
      <c r="M1562" s="11">
        <f>VLOOKUP(Table3[[#This Row],[age]],Table3[age],1,FALSE)</f>
        <v>32</v>
      </c>
      <c r="N1562" s="65">
        <f>VLOOKUP(Table3[[#This Row],[charges2]],Table3[charges2],1,FALSE)</f>
        <v>13360.94</v>
      </c>
      <c r="O1562" s="11" t="str">
        <f>VLOOKUP(Table3[[#This Row],[HOSPITAL TIER2]],Table3[HOSPITAL TIER2],1,FALSE)</f>
        <v>tier - 3</v>
      </c>
      <c r="P1562" s="11" t="str">
        <f>VLOOKUP(Table3[[#This Row],[city tier2]],Table3[city tier2],1,FALSE)</f>
        <v>tier - 1</v>
      </c>
      <c r="Q1562" s="11" t="str">
        <f>VLOOKUP(Table3[[#This Row],[state id2]],Table3[state id2],1,FALSE)</f>
        <v>R1012</v>
      </c>
      <c r="R1562" s="11">
        <f t="shared" si="48"/>
        <v>-2.3782450534433838E-2</v>
      </c>
      <c r="S1562" s="11">
        <f t="shared" si="49"/>
        <v>1.1574212973830758E-2</v>
      </c>
    </row>
    <row r="1563" spans="1:19" x14ac:dyDescent="0.25">
      <c r="A1563" s="20" t="str">
        <f>VLOOKUP('Customer Names'!A1563,'Customer Names'!A1563:A3898,1,FALSE)</f>
        <v>Id1562</v>
      </c>
      <c r="B1563" s="20" t="str">
        <f>VLOOKUP(Table6[[#This Row],[NAME]],Table6[NAME],1,FALSE)</f>
        <v>Alejandro Sr.</v>
      </c>
      <c r="C1563" s="11">
        <f>VLOOKUP(Table4[[#This Row],[BMI]],Table4[BMI],1,FALSE)</f>
        <v>29.26</v>
      </c>
      <c r="D1563" s="11">
        <f>VLOOKUP(Table4[[#This Row],[HBA1C]],Table4[HBA1C],1,FALSE)</f>
        <v>4.03</v>
      </c>
      <c r="E1563" s="11" t="str">
        <f>VLOOKUP(Table4[[#This Row],[Any Transplants]],Table4[Any Transplants],1,FALSE)</f>
        <v>No</v>
      </c>
      <c r="F1563" s="11" t="str">
        <f>VLOOKUP(Table4[[#This Row],[Cancer history]],Table4[Cancer history],1,FALSE)</f>
        <v>No</v>
      </c>
      <c r="G1563" s="11" t="str">
        <f>VLOOKUP(Table4[[#This Row],[Smoker2]],Table4[Smoker2],1,FALSE)</f>
        <v>NO</v>
      </c>
      <c r="H1563" s="11" t="str">
        <f>VLOOKUP(Table4[[#This Row],[Heart Issues]],Table4[Heart Issues],1,FALSE)</f>
        <v>No</v>
      </c>
      <c r="I1563" s="11">
        <f>VLOOKUP(Table4[[#This Row],[Number of Major Surgeries]],Table4[Number of Major Surgeries],1,FALSE)</f>
        <v>1</v>
      </c>
      <c r="J1563" s="11" t="str">
        <f>VLOOKUP('Medical Examinations'!M1563,'Medical Examinations'!M1563:M3897,1,FALSE)</f>
        <v>over weight</v>
      </c>
      <c r="K1563" s="11" t="str">
        <f>VLOOKUP('Medical Examinations'!N1563,'Medical Examinations'!N1563:N3897,1,FALSE)</f>
        <v>normal</v>
      </c>
      <c r="L1563" s="11" t="str">
        <f>VLOOKUP(Table3[[#This Row],[date of birth]],Table3[date of birth],1,FALSE)</f>
        <v>24-Sep-1964</v>
      </c>
      <c r="M1563" s="11">
        <f>VLOOKUP(Table3[[#This Row],[age]],Table3[age],1,FALSE)</f>
        <v>58</v>
      </c>
      <c r="N1563" s="65">
        <f>VLOOKUP(Table3[[#This Row],[charges2]],Table3[charges2],1,FALSE)</f>
        <v>13375.76</v>
      </c>
      <c r="O1563" s="11" t="str">
        <f>VLOOKUP(Table3[[#This Row],[HOSPITAL TIER2]],Table3[HOSPITAL TIER2],1,FALSE)</f>
        <v>tier - 3</v>
      </c>
      <c r="P1563" s="11" t="str">
        <f>VLOOKUP(Table3[[#This Row],[city tier2]],Table3[city tier2],1,FALSE)</f>
        <v>tier - 2</v>
      </c>
      <c r="Q1563" s="11" t="str">
        <f>VLOOKUP(Table3[[#This Row],[state id2]],Table3[state id2],1,FALSE)</f>
        <v>R1025</v>
      </c>
      <c r="R1563" s="11">
        <f t="shared" si="48"/>
        <v>-2.404052420492097E-2</v>
      </c>
      <c r="S1563" s="11">
        <f t="shared" si="49"/>
        <v>1.2278925935025388E-2</v>
      </c>
    </row>
    <row r="1564" spans="1:19" x14ac:dyDescent="0.25">
      <c r="A1564" s="20" t="str">
        <f>VLOOKUP('Customer Names'!A1564,'Customer Names'!A1564:A3899,1,FALSE)</f>
        <v>Id1563</v>
      </c>
      <c r="B1564" s="20" t="str">
        <f>VLOOKUP(Table6[[#This Row],[NAME]],Table6[NAME],1,FALSE)</f>
        <v>Nicholas R.</v>
      </c>
      <c r="C1564" s="11">
        <f>VLOOKUP(Table4[[#This Row],[BMI]],Table4[BMI],1,FALSE)</f>
        <v>27.835000000000001</v>
      </c>
      <c r="D1564" s="11">
        <f>VLOOKUP(Table4[[#This Row],[HBA1C]],Table4[HBA1C],1,FALSE)</f>
        <v>4.5599999999999996</v>
      </c>
      <c r="E1564" s="11" t="str">
        <f>VLOOKUP(Table4[[#This Row],[Any Transplants]],Table4[Any Transplants],1,FALSE)</f>
        <v>No</v>
      </c>
      <c r="F1564" s="11" t="str">
        <f>VLOOKUP(Table4[[#This Row],[Cancer history]],Table4[Cancer history],1,FALSE)</f>
        <v>No</v>
      </c>
      <c r="G1564" s="11" t="str">
        <f>VLOOKUP(Table4[[#This Row],[Smoker2]],Table4[Smoker2],1,FALSE)</f>
        <v>NO</v>
      </c>
      <c r="H1564" s="11" t="str">
        <f>VLOOKUP(Table4[[#This Row],[Heart Issues]],Table4[Heart Issues],1,FALSE)</f>
        <v>No</v>
      </c>
      <c r="I1564" s="11">
        <f>VLOOKUP(Table4[[#This Row],[Number of Major Surgeries]],Table4[Number of Major Surgeries],1,FALSE)</f>
        <v>1</v>
      </c>
      <c r="J1564" s="11" t="str">
        <f>VLOOKUP('Medical Examinations'!M1564,'Medical Examinations'!M1564:M3898,1,FALSE)</f>
        <v>over weight</v>
      </c>
      <c r="K1564" s="11" t="str">
        <f>VLOOKUP('Medical Examinations'!N1564,'Medical Examinations'!N1564:N3898,1,FALSE)</f>
        <v>normal</v>
      </c>
      <c r="L1564" s="11" t="str">
        <f>VLOOKUP(Table3[[#This Row],[date of birth]],Table3[date of birth],1,FALSE)</f>
        <v>30-Sep-1979</v>
      </c>
      <c r="M1564" s="11">
        <f>VLOOKUP(Table3[[#This Row],[age]],Table3[age],1,FALSE)</f>
        <v>43</v>
      </c>
      <c r="N1564" s="65">
        <f>VLOOKUP(Table3[[#This Row],[charges2]],Table3[charges2],1,FALSE)</f>
        <v>13377.41</v>
      </c>
      <c r="O1564" s="11" t="str">
        <f>VLOOKUP(Table3[[#This Row],[HOSPITAL TIER2]],Table3[HOSPITAL TIER2],1,FALSE)</f>
        <v>tier - 3</v>
      </c>
      <c r="P1564" s="11" t="str">
        <f>VLOOKUP(Table3[[#This Row],[city tier2]],Table3[city tier2],1,FALSE)</f>
        <v>tier - 3</v>
      </c>
      <c r="Q1564" s="11" t="str">
        <f>VLOOKUP(Table3[[#This Row],[state id2]],Table3[state id2],1,FALSE)</f>
        <v>R1026</v>
      </c>
      <c r="R1564" s="11">
        <f t="shared" si="48"/>
        <v>-2.4496214618271721E-2</v>
      </c>
      <c r="S1564" s="11">
        <f t="shared" si="49"/>
        <v>1.3730379017663268E-2</v>
      </c>
    </row>
    <row r="1565" spans="1:19" x14ac:dyDescent="0.25">
      <c r="A1565" s="20" t="str">
        <f>VLOOKUP('Customer Names'!A1565,'Customer Names'!A1565:A3900,1,FALSE)</f>
        <v>Id1564</v>
      </c>
      <c r="B1565" s="20" t="str">
        <f>VLOOKUP(Table6[[#This Row],[NAME]],Table6[NAME],1,FALSE)</f>
        <v>Paul</v>
      </c>
      <c r="C1565" s="11">
        <f>VLOOKUP(Table4[[#This Row],[BMI]],Table4[BMI],1,FALSE)</f>
        <v>46.53</v>
      </c>
      <c r="D1565" s="11">
        <f>VLOOKUP(Table4[[#This Row],[HBA1C]],Table4[HBA1C],1,FALSE)</f>
        <v>5.38</v>
      </c>
      <c r="E1565" s="11" t="str">
        <f>VLOOKUP(Table4[[#This Row],[Any Transplants]],Table4[Any Transplants],1,FALSE)</f>
        <v>No</v>
      </c>
      <c r="F1565" s="11" t="str">
        <f>VLOOKUP(Table4[[#This Row],[Cancer history]],Table4[Cancer history],1,FALSE)</f>
        <v>No</v>
      </c>
      <c r="G1565" s="11" t="str">
        <f>VLOOKUP(Table4[[#This Row],[Smoker2]],Table4[Smoker2],1,FALSE)</f>
        <v>NO</v>
      </c>
      <c r="H1565" s="11" t="str">
        <f>VLOOKUP(Table4[[#This Row],[Heart Issues]],Table4[Heart Issues],1,FALSE)</f>
        <v>yes</v>
      </c>
      <c r="I1565" s="11">
        <f>VLOOKUP(Table4[[#This Row],[Number of Major Surgeries]],Table4[Number of Major Surgeries],1,FALSE)</f>
        <v>0</v>
      </c>
      <c r="J1565" s="11" t="str">
        <f>VLOOKUP('Medical Examinations'!M1565,'Medical Examinations'!M1565:M3899,1,FALSE)</f>
        <v>obesity</v>
      </c>
      <c r="K1565" s="11" t="str">
        <f>VLOOKUP('Medical Examinations'!N1565,'Medical Examinations'!N1565:N3899,1,FALSE)</f>
        <v>normal</v>
      </c>
      <c r="L1565" s="11" t="str">
        <f>VLOOKUP(Table3[[#This Row],[date of birth]],Table3[date of birth],1,FALSE)</f>
        <v>6-Jun-1984</v>
      </c>
      <c r="M1565" s="11">
        <f>VLOOKUP(Table3[[#This Row],[age]],Table3[age],1,FALSE)</f>
        <v>39</v>
      </c>
      <c r="N1565" s="65">
        <f>VLOOKUP(Table3[[#This Row],[charges2]],Table3[charges2],1,FALSE)</f>
        <v>13383.67</v>
      </c>
      <c r="O1565" s="11" t="str">
        <f>VLOOKUP(Table3[[#This Row],[HOSPITAL TIER2]],Table3[HOSPITAL TIER2],1,FALSE)</f>
        <v>tier - 3</v>
      </c>
      <c r="P1565" s="11" t="str">
        <f>VLOOKUP(Table3[[#This Row],[city tier2]],Table3[city tier2],1,FALSE)</f>
        <v>tier - 2</v>
      </c>
      <c r="Q1565" s="11" t="str">
        <f>VLOOKUP(Table3[[#This Row],[state id2]],Table3[state id2],1,FALSE)</f>
        <v>R1023</v>
      </c>
      <c r="R1565" s="11">
        <f t="shared" si="48"/>
        <v>-2.4496740733429768E-2</v>
      </c>
      <c r="S1565" s="11">
        <f t="shared" si="49"/>
        <v>1.3736855991783477E-2</v>
      </c>
    </row>
    <row r="1566" spans="1:19" x14ac:dyDescent="0.25">
      <c r="A1566" s="20" t="str">
        <f>VLOOKUP('Customer Names'!A1566,'Customer Names'!A1566:A3901,1,FALSE)</f>
        <v>Id1565</v>
      </c>
      <c r="B1566" s="20" t="str">
        <f>VLOOKUP(Table6[[#This Row],[NAME]],Table6[NAME],1,FALSE)</f>
        <v>Michael D</v>
      </c>
      <c r="C1566" s="11">
        <f>VLOOKUP(Table4[[#This Row],[BMI]],Table4[BMI],1,FALSE)</f>
        <v>20.58</v>
      </c>
      <c r="D1566" s="11">
        <f>VLOOKUP(Table4[[#This Row],[HBA1C]],Table4[HBA1C],1,FALSE)</f>
        <v>11.04</v>
      </c>
      <c r="E1566" s="11" t="str">
        <f>VLOOKUP(Table4[[#This Row],[Any Transplants]],Table4[Any Transplants],1,FALSE)</f>
        <v>No</v>
      </c>
      <c r="F1566" s="11" t="str">
        <f>VLOOKUP(Table4[[#This Row],[Cancer history]],Table4[Cancer history],1,FALSE)</f>
        <v>No</v>
      </c>
      <c r="G1566" s="11" t="str">
        <f>VLOOKUP(Table4[[#This Row],[Smoker2]],Table4[Smoker2],1,FALSE)</f>
        <v>NO</v>
      </c>
      <c r="H1566" s="11" t="str">
        <f>VLOOKUP(Table4[[#This Row],[Heart Issues]],Table4[Heart Issues],1,FALSE)</f>
        <v>yes</v>
      </c>
      <c r="I1566" s="11">
        <f>VLOOKUP(Table4[[#This Row],[Number of Major Surgeries]],Table4[Number of Major Surgeries],1,FALSE)</f>
        <v>1</v>
      </c>
      <c r="J1566" s="11" t="str">
        <f>VLOOKUP('Medical Examinations'!M1566,'Medical Examinations'!M1566:M3900,1,FALSE)</f>
        <v>normal weight</v>
      </c>
      <c r="K1566" s="11" t="str">
        <f>VLOOKUP('Medical Examinations'!N1566,'Medical Examinations'!N1566:N3900,1,FALSE)</f>
        <v>diabetes</v>
      </c>
      <c r="L1566" s="11" t="str">
        <f>VLOOKUP(Table3[[#This Row],[date of birth]],Table3[date of birth],1,FALSE)</f>
        <v>9-Dec-1959</v>
      </c>
      <c r="M1566" s="11">
        <f>VLOOKUP(Table3[[#This Row],[age]],Table3[age],1,FALSE)</f>
        <v>63</v>
      </c>
      <c r="N1566" s="65">
        <f>VLOOKUP(Table3[[#This Row],[charges2]],Table3[charges2],1,FALSE)</f>
        <v>13390.56</v>
      </c>
      <c r="O1566" s="11" t="str">
        <f>VLOOKUP(Table3[[#This Row],[HOSPITAL TIER2]],Table3[HOSPITAL TIER2],1,FALSE)</f>
        <v>tier - 3</v>
      </c>
      <c r="P1566" s="11" t="str">
        <f>VLOOKUP(Table3[[#This Row],[city tier2]],Table3[city tier2],1,FALSE)</f>
        <v>tier - 3</v>
      </c>
      <c r="Q1566" s="11" t="str">
        <f>VLOOKUP(Table3[[#This Row],[state id2]],Table3[state id2],1,FALSE)</f>
        <v>R1011</v>
      </c>
      <c r="R1566" s="11">
        <f t="shared" si="48"/>
        <v>-2.3604086773943003E-2</v>
      </c>
      <c r="S1566" s="11">
        <f t="shared" si="49"/>
        <v>1.3647247679504348E-2</v>
      </c>
    </row>
    <row r="1567" spans="1:19" x14ac:dyDescent="0.25">
      <c r="A1567" s="20" t="str">
        <f>VLOOKUP('Customer Names'!A1567,'Customer Names'!A1567:A3902,1,FALSE)</f>
        <v>Id1566</v>
      </c>
      <c r="B1567" s="20" t="str">
        <f>VLOOKUP(Table6[[#This Row],[NAME]],Table6[NAME],1,FALSE)</f>
        <v>Marina</v>
      </c>
      <c r="C1567" s="11">
        <f>VLOOKUP(Table4[[#This Row],[BMI]],Table4[BMI],1,FALSE)</f>
        <v>19.53</v>
      </c>
      <c r="D1567" s="11">
        <f>VLOOKUP(Table4[[#This Row],[HBA1C]],Table4[HBA1C],1,FALSE)</f>
        <v>6.09</v>
      </c>
      <c r="E1567" s="11" t="str">
        <f>VLOOKUP(Table4[[#This Row],[Any Transplants]],Table4[Any Transplants],1,FALSE)</f>
        <v>No</v>
      </c>
      <c r="F1567" s="11" t="str">
        <f>VLOOKUP(Table4[[#This Row],[Cancer history]],Table4[Cancer history],1,FALSE)</f>
        <v>No</v>
      </c>
      <c r="G1567" s="11" t="str">
        <f>VLOOKUP(Table4[[#This Row],[Smoker2]],Table4[Smoker2],1,FALSE)</f>
        <v>NO</v>
      </c>
      <c r="H1567" s="11" t="str">
        <f>VLOOKUP(Table4[[#This Row],[Heart Issues]],Table4[Heart Issues],1,FALSE)</f>
        <v>yes</v>
      </c>
      <c r="I1567" s="11">
        <f>VLOOKUP(Table4[[#This Row],[Number of Major Surgeries]],Table4[Number of Major Surgeries],1,FALSE)</f>
        <v>0</v>
      </c>
      <c r="J1567" s="11" t="str">
        <f>VLOOKUP('Medical Examinations'!M1567,'Medical Examinations'!M1567:M3901,1,FALSE)</f>
        <v>normal weight</v>
      </c>
      <c r="K1567" s="11" t="str">
        <f>VLOOKUP('Medical Examinations'!N1567,'Medical Examinations'!N1567:N3901,1,FALSE)</f>
        <v>prediabetes</v>
      </c>
      <c r="L1567" s="11" t="str">
        <f>VLOOKUP(Table3[[#This Row],[date of birth]],Table3[date of birth],1,FALSE)</f>
        <v>25-Nov-1959</v>
      </c>
      <c r="M1567" s="11">
        <f>VLOOKUP(Table3[[#This Row],[age]],Table3[age],1,FALSE)</f>
        <v>63</v>
      </c>
      <c r="N1567" s="65">
        <f>VLOOKUP(Table3[[#This Row],[charges2]],Table3[charges2],1,FALSE)</f>
        <v>13393.76</v>
      </c>
      <c r="O1567" s="11" t="str">
        <f>VLOOKUP(Table3[[#This Row],[HOSPITAL TIER2]],Table3[HOSPITAL TIER2],1,FALSE)</f>
        <v>tier - 3</v>
      </c>
      <c r="P1567" s="11" t="str">
        <f>VLOOKUP(Table3[[#This Row],[city tier2]],Table3[city tier2],1,FALSE)</f>
        <v>tier - 1</v>
      </c>
      <c r="Q1567" s="11" t="str">
        <f>VLOOKUP(Table3[[#This Row],[state id2]],Table3[state id2],1,FALSE)</f>
        <v>R1011</v>
      </c>
      <c r="R1567" s="11">
        <f t="shared" si="48"/>
        <v>-2.1979988738786531E-2</v>
      </c>
      <c r="S1567" s="11">
        <f t="shared" si="49"/>
        <v>8.0459728796654691E-3</v>
      </c>
    </row>
    <row r="1568" spans="1:19" x14ac:dyDescent="0.25">
      <c r="A1568" s="20" t="str">
        <f>VLOOKUP('Customer Names'!A1568,'Customer Names'!A1568:A3903,1,FALSE)</f>
        <v>Id1567</v>
      </c>
      <c r="B1568" s="20" t="str">
        <f>VLOOKUP(Table6[[#This Row],[NAME]],Table6[NAME],1,FALSE)</f>
        <v>Caroline</v>
      </c>
      <c r="C1568" s="11">
        <f>VLOOKUP(Table4[[#This Row],[BMI]],Table4[BMI],1,FALSE)</f>
        <v>27.7</v>
      </c>
      <c r="D1568" s="11">
        <f>VLOOKUP(Table4[[#This Row],[HBA1C]],Table4[HBA1C],1,FALSE)</f>
        <v>4.71</v>
      </c>
      <c r="E1568" s="11" t="str">
        <f>VLOOKUP(Table4[[#This Row],[Any Transplants]],Table4[Any Transplants],1,FALSE)</f>
        <v>No</v>
      </c>
      <c r="F1568" s="11" t="str">
        <f>VLOOKUP(Table4[[#This Row],[Cancer history]],Table4[Cancer history],1,FALSE)</f>
        <v>No</v>
      </c>
      <c r="G1568" s="11" t="str">
        <f>VLOOKUP(Table4[[#This Row],[Smoker2]],Table4[Smoker2],1,FALSE)</f>
        <v>NO</v>
      </c>
      <c r="H1568" s="11" t="str">
        <f>VLOOKUP(Table4[[#This Row],[Heart Issues]],Table4[Heart Issues],1,FALSE)</f>
        <v>No</v>
      </c>
      <c r="I1568" s="11">
        <f>VLOOKUP(Table4[[#This Row],[Number of Major Surgeries]],Table4[Number of Major Surgeries],1,FALSE)</f>
        <v>1</v>
      </c>
      <c r="J1568" s="11" t="str">
        <f>VLOOKUP('Medical Examinations'!M1568,'Medical Examinations'!M1568:M3902,1,FALSE)</f>
        <v>over weight</v>
      </c>
      <c r="K1568" s="11" t="str">
        <f>VLOOKUP('Medical Examinations'!N1568,'Medical Examinations'!N1568:N3902,1,FALSE)</f>
        <v>normal</v>
      </c>
      <c r="L1568" s="11" t="str">
        <f>VLOOKUP(Table3[[#This Row],[date of birth]],Table3[date of birth],1,FALSE)</f>
        <v>20-Dec-1959</v>
      </c>
      <c r="M1568" s="11">
        <f>VLOOKUP(Table3[[#This Row],[age]],Table3[age],1,FALSE)</f>
        <v>63</v>
      </c>
      <c r="N1568" s="65">
        <f>VLOOKUP(Table3[[#This Row],[charges2]],Table3[charges2],1,FALSE)</f>
        <v>13405.39</v>
      </c>
      <c r="O1568" s="11" t="str">
        <f>VLOOKUP(Table3[[#This Row],[HOSPITAL TIER2]],Table3[HOSPITAL TIER2],1,FALSE)</f>
        <v>tier - 3</v>
      </c>
      <c r="P1568" s="11" t="str">
        <f>VLOOKUP(Table3[[#This Row],[city tier2]],Table3[city tier2],1,FALSE)</f>
        <v>tier - 3</v>
      </c>
      <c r="Q1568" s="11" t="str">
        <f>VLOOKUP(Table3[[#This Row],[state id2]],Table3[state id2],1,FALSE)</f>
        <v>R1013</v>
      </c>
      <c r="R1568" s="11">
        <f t="shared" si="48"/>
        <v>-2.0074576069802962E-2</v>
      </c>
      <c r="S1568" s="11">
        <f t="shared" si="49"/>
        <v>7.7388178846159962E-3</v>
      </c>
    </row>
    <row r="1569" spans="1:19" x14ac:dyDescent="0.25">
      <c r="A1569" s="20" t="str">
        <f>VLOOKUP('Customer Names'!A1569,'Customer Names'!A1569:A3904,1,FALSE)</f>
        <v>Id1568</v>
      </c>
      <c r="B1569" s="20" t="str">
        <f>VLOOKUP(Table6[[#This Row],[NAME]],Table6[NAME],1,FALSE)</f>
        <v>Ross P</v>
      </c>
      <c r="C1569" s="11">
        <f>VLOOKUP(Table4[[#This Row],[BMI]],Table4[BMI],1,FALSE)</f>
        <v>18.920000000000002</v>
      </c>
      <c r="D1569" s="11">
        <f>VLOOKUP(Table4[[#This Row],[HBA1C]],Table4[HBA1C],1,FALSE)</f>
        <v>8.18</v>
      </c>
      <c r="E1569" s="11" t="str">
        <f>VLOOKUP(Table4[[#This Row],[Any Transplants]],Table4[Any Transplants],1,FALSE)</f>
        <v>No</v>
      </c>
      <c r="F1569" s="11" t="str">
        <f>VLOOKUP(Table4[[#This Row],[Cancer history]],Table4[Cancer history],1,FALSE)</f>
        <v>No</v>
      </c>
      <c r="G1569" s="11" t="str">
        <f>VLOOKUP(Table4[[#This Row],[Smoker2]],Table4[Smoker2],1,FALSE)</f>
        <v>NO</v>
      </c>
      <c r="H1569" s="11" t="str">
        <f>VLOOKUP(Table4[[#This Row],[Heart Issues]],Table4[Heart Issues],1,FALSE)</f>
        <v>No</v>
      </c>
      <c r="I1569" s="11">
        <f>VLOOKUP(Table4[[#This Row],[Number of Major Surgeries]],Table4[Number of Major Surgeries],1,FALSE)</f>
        <v>0</v>
      </c>
      <c r="J1569" s="11" t="str">
        <f>VLOOKUP('Medical Examinations'!M1569,'Medical Examinations'!M1569:M3903,1,FALSE)</f>
        <v>normal weight</v>
      </c>
      <c r="K1569" s="11" t="str">
        <f>VLOOKUP('Medical Examinations'!N1569,'Medical Examinations'!N1569:N3903,1,FALSE)</f>
        <v>diabetes</v>
      </c>
      <c r="L1569" s="11" t="str">
        <f>VLOOKUP(Table3[[#This Row],[date of birth]],Table3[date of birth],1,FALSE)</f>
        <v>19-Dec-1992</v>
      </c>
      <c r="M1569" s="11">
        <f>VLOOKUP(Table3[[#This Row],[age]],Table3[age],1,FALSE)</f>
        <v>30</v>
      </c>
      <c r="N1569" s="65">
        <f>VLOOKUP(Table3[[#This Row],[charges2]],Table3[charges2],1,FALSE)</f>
        <v>13412.97</v>
      </c>
      <c r="O1569" s="11" t="str">
        <f>VLOOKUP(Table3[[#This Row],[HOSPITAL TIER2]],Table3[HOSPITAL TIER2],1,FALSE)</f>
        <v>tier - 3</v>
      </c>
      <c r="P1569" s="11" t="str">
        <f>VLOOKUP(Table3[[#This Row],[city tier2]],Table3[city tier2],1,FALSE)</f>
        <v>tier - 3</v>
      </c>
      <c r="Q1569" s="11" t="str">
        <f>VLOOKUP(Table3[[#This Row],[state id2]],Table3[state id2],1,FALSE)</f>
        <v>R1023</v>
      </c>
      <c r="R1569" s="11">
        <f t="shared" si="48"/>
        <v>-2.0285418582699367E-2</v>
      </c>
      <c r="S1569" s="11">
        <f t="shared" si="49"/>
        <v>8.9425305605465057E-3</v>
      </c>
    </row>
    <row r="1570" spans="1:19" x14ac:dyDescent="0.25">
      <c r="A1570" s="20" t="str">
        <f>VLOOKUP('Customer Names'!A1570,'Customer Names'!A1570:A3905,1,FALSE)</f>
        <v>Id1569</v>
      </c>
      <c r="B1570" s="20" t="str">
        <f>VLOOKUP(Table6[[#This Row],[NAME]],Table6[NAME],1,FALSE)</f>
        <v>Aoife</v>
      </c>
      <c r="C1570" s="11">
        <f>VLOOKUP(Table4[[#This Row],[BMI]],Table4[BMI],1,FALSE)</f>
        <v>17.760000000000002</v>
      </c>
      <c r="D1570" s="11">
        <f>VLOOKUP(Table4[[#This Row],[HBA1C]],Table4[HBA1C],1,FALSE)</f>
        <v>11.18</v>
      </c>
      <c r="E1570" s="11" t="str">
        <f>VLOOKUP(Table4[[#This Row],[Any Transplants]],Table4[Any Transplants],1,FALSE)</f>
        <v>No</v>
      </c>
      <c r="F1570" s="11" t="str">
        <f>VLOOKUP(Table4[[#This Row],[Cancer history]],Table4[Cancer history],1,FALSE)</f>
        <v>No</v>
      </c>
      <c r="G1570" s="11" t="str">
        <f>VLOOKUP(Table4[[#This Row],[Smoker2]],Table4[Smoker2],1,FALSE)</f>
        <v>NO</v>
      </c>
      <c r="H1570" s="11" t="str">
        <f>VLOOKUP(Table4[[#This Row],[Heart Issues]],Table4[Heart Issues],1,FALSE)</f>
        <v>yes</v>
      </c>
      <c r="I1570" s="11">
        <f>VLOOKUP(Table4[[#This Row],[Number of Major Surgeries]],Table4[Number of Major Surgeries],1,FALSE)</f>
        <v>2</v>
      </c>
      <c r="J1570" s="11" t="str">
        <f>VLOOKUP('Medical Examinations'!M1570,'Medical Examinations'!M1570:M3904,1,FALSE)</f>
        <v>underweight</v>
      </c>
      <c r="K1570" s="11" t="str">
        <f>VLOOKUP('Medical Examinations'!N1570,'Medical Examinations'!N1570:N3904,1,FALSE)</f>
        <v>diabetes</v>
      </c>
      <c r="L1570" s="11" t="str">
        <f>VLOOKUP(Table3[[#This Row],[date of birth]],Table3[date of birth],1,FALSE)</f>
        <v>22-Jul-1961</v>
      </c>
      <c r="M1570" s="11">
        <f>VLOOKUP(Table3[[#This Row],[age]],Table3[age],1,FALSE)</f>
        <v>61</v>
      </c>
      <c r="N1570" s="65">
        <f>VLOOKUP(Table3[[#This Row],[charges2]],Table3[charges2],1,FALSE)</f>
        <v>13415.04</v>
      </c>
      <c r="O1570" s="11" t="str">
        <f>VLOOKUP(Table3[[#This Row],[HOSPITAL TIER2]],Table3[HOSPITAL TIER2],1,FALSE)</f>
        <v>tier - 3</v>
      </c>
      <c r="P1570" s="11" t="str">
        <f>VLOOKUP(Table3[[#This Row],[city tier2]],Table3[city tier2],1,FALSE)</f>
        <v>tier - 2</v>
      </c>
      <c r="Q1570" s="11" t="str">
        <f>VLOOKUP(Table3[[#This Row],[state id2]],Table3[state id2],1,FALSE)</f>
        <v>R1012</v>
      </c>
      <c r="R1570" s="11">
        <f t="shared" si="48"/>
        <v>-2.1676156934092809E-2</v>
      </c>
      <c r="S1570" s="11">
        <f t="shared" si="49"/>
        <v>1.0635682682689244E-2</v>
      </c>
    </row>
    <row r="1571" spans="1:19" x14ac:dyDescent="0.25">
      <c r="A1571" s="20" t="str">
        <f>VLOOKUP('Customer Names'!A1571,'Customer Names'!A1571:A3906,1,FALSE)</f>
        <v>Id1570</v>
      </c>
      <c r="B1571" s="20" t="str">
        <f>VLOOKUP(Table6[[#This Row],[NAME]],Table6[NAME],1,FALSE)</f>
        <v>Wesley</v>
      </c>
      <c r="C1571" s="11">
        <f>VLOOKUP(Table4[[#This Row],[BMI]],Table4[BMI],1,FALSE)</f>
        <v>29.83</v>
      </c>
      <c r="D1571" s="11">
        <f>VLOOKUP(Table4[[#This Row],[HBA1C]],Table4[HBA1C],1,FALSE)</f>
        <v>5.03</v>
      </c>
      <c r="E1571" s="11" t="str">
        <f>VLOOKUP(Table4[[#This Row],[Any Transplants]],Table4[Any Transplants],1,FALSE)</f>
        <v>No</v>
      </c>
      <c r="F1571" s="11" t="str">
        <f>VLOOKUP(Table4[[#This Row],[Cancer history]],Table4[Cancer history],1,FALSE)</f>
        <v>No</v>
      </c>
      <c r="G1571" s="11" t="str">
        <f>VLOOKUP(Table4[[#This Row],[Smoker2]],Table4[Smoker2],1,FALSE)</f>
        <v>NO</v>
      </c>
      <c r="H1571" s="11" t="str">
        <f>VLOOKUP(Table4[[#This Row],[Heart Issues]],Table4[Heart Issues],1,FALSE)</f>
        <v>yes</v>
      </c>
      <c r="I1571" s="11">
        <f>VLOOKUP(Table4[[#This Row],[Number of Major Surgeries]],Table4[Number of Major Surgeries],1,FALSE)</f>
        <v>0</v>
      </c>
      <c r="J1571" s="11" t="str">
        <f>VLOOKUP('Medical Examinations'!M1571,'Medical Examinations'!M1571:M3905,1,FALSE)</f>
        <v>over weight</v>
      </c>
      <c r="K1571" s="11" t="str">
        <f>VLOOKUP('Medical Examinations'!N1571,'Medical Examinations'!N1571:N3905,1,FALSE)</f>
        <v>normal</v>
      </c>
      <c r="L1571" s="11" t="str">
        <f>VLOOKUP(Table3[[#This Row],[date of birth]],Table3[date of birth],1,FALSE)</f>
        <v>17-Jun-1994</v>
      </c>
      <c r="M1571" s="11">
        <f>VLOOKUP(Table3[[#This Row],[age]],Table3[age],1,FALSE)</f>
        <v>28</v>
      </c>
      <c r="N1571" s="65">
        <f>VLOOKUP(Table3[[#This Row],[charges2]],Table3[charges2],1,FALSE)</f>
        <v>13417.05</v>
      </c>
      <c r="O1571" s="11" t="str">
        <f>VLOOKUP(Table3[[#This Row],[HOSPITAL TIER2]],Table3[HOSPITAL TIER2],1,FALSE)</f>
        <v>tier - 3</v>
      </c>
      <c r="P1571" s="11" t="str">
        <f>VLOOKUP(Table3[[#This Row],[city tier2]],Table3[city tier2],1,FALSE)</f>
        <v>tier - 3</v>
      </c>
      <c r="Q1571" s="11" t="str">
        <f>VLOOKUP(Table3[[#This Row],[state id2]],Table3[state id2],1,FALSE)</f>
        <v>R1012</v>
      </c>
      <c r="R1571" s="11">
        <f t="shared" si="48"/>
        <v>-1.9530773078926773E-2</v>
      </c>
      <c r="S1571" s="11">
        <f t="shared" si="49"/>
        <v>5.3550643967256858E-3</v>
      </c>
    </row>
    <row r="1572" spans="1:19" x14ac:dyDescent="0.25">
      <c r="A1572" s="20" t="str">
        <f>VLOOKUP('Customer Names'!A1572,'Customer Names'!A1572:A3907,1,FALSE)</f>
        <v>Id1571</v>
      </c>
      <c r="B1572" s="20" t="str">
        <f>VLOOKUP(Table6[[#This Row],[NAME]],Table6[NAME],1,FALSE)</f>
        <v>Rebecca J</v>
      </c>
      <c r="C1572" s="11">
        <f>VLOOKUP(Table4[[#This Row],[BMI]],Table4[BMI],1,FALSE)</f>
        <v>23.465</v>
      </c>
      <c r="D1572" s="11">
        <f>VLOOKUP(Table4[[#This Row],[HBA1C]],Table4[HBA1C],1,FALSE)</f>
        <v>5.56</v>
      </c>
      <c r="E1572" s="11" t="str">
        <f>VLOOKUP(Table4[[#This Row],[Any Transplants]],Table4[Any Transplants],1,FALSE)</f>
        <v>No</v>
      </c>
      <c r="F1572" s="11" t="str">
        <f>VLOOKUP(Table4[[#This Row],[Cancer history]],Table4[Cancer history],1,FALSE)</f>
        <v>No</v>
      </c>
      <c r="G1572" s="11" t="str">
        <f>VLOOKUP(Table4[[#This Row],[Smoker2]],Table4[Smoker2],1,FALSE)</f>
        <v>NO</v>
      </c>
      <c r="H1572" s="11" t="str">
        <f>VLOOKUP(Table4[[#This Row],[Heart Issues]],Table4[Heart Issues],1,FALSE)</f>
        <v>No</v>
      </c>
      <c r="I1572" s="11">
        <f>VLOOKUP(Table4[[#This Row],[Number of Major Surgeries]],Table4[Number of Major Surgeries],1,FALSE)</f>
        <v>1</v>
      </c>
      <c r="J1572" s="11" t="str">
        <f>VLOOKUP('Medical Examinations'!M1572,'Medical Examinations'!M1572:M3906,1,FALSE)</f>
        <v>normal weight</v>
      </c>
      <c r="K1572" s="11" t="str">
        <f>VLOOKUP('Medical Examinations'!N1572,'Medical Examinations'!N1572:N3906,1,FALSE)</f>
        <v>normal</v>
      </c>
      <c r="L1572" s="11" t="str">
        <f>VLOOKUP(Table3[[#This Row],[date of birth]],Table3[date of birth],1,FALSE)</f>
        <v>3-Nov-1961</v>
      </c>
      <c r="M1572" s="11">
        <f>VLOOKUP(Table3[[#This Row],[age]],Table3[age],1,FALSE)</f>
        <v>61</v>
      </c>
      <c r="N1572" s="65">
        <f>VLOOKUP(Table3[[#This Row],[charges2]],Table3[charges2],1,FALSE)</f>
        <v>13429.04</v>
      </c>
      <c r="O1572" s="11" t="str">
        <f>VLOOKUP(Table3[[#This Row],[HOSPITAL TIER2]],Table3[HOSPITAL TIER2],1,FALSE)</f>
        <v>tier - 3</v>
      </c>
      <c r="P1572" s="11" t="str">
        <f>VLOOKUP(Table3[[#This Row],[city tier2]],Table3[city tier2],1,FALSE)</f>
        <v>tier - 3</v>
      </c>
      <c r="Q1572" s="11" t="str">
        <f>VLOOKUP(Table3[[#This Row],[state id2]],Table3[state id2],1,FALSE)</f>
        <v>R1012</v>
      </c>
      <c r="R1572" s="11">
        <f t="shared" si="48"/>
        <v>-1.9000816703405834E-2</v>
      </c>
      <c r="S1572" s="11">
        <f t="shared" si="49"/>
        <v>4.7376239845799877E-3</v>
      </c>
    </row>
    <row r="1573" spans="1:19" x14ac:dyDescent="0.25">
      <c r="A1573" s="20" t="str">
        <f>VLOOKUP('Customer Names'!A1573,'Customer Names'!A1573:A3908,1,FALSE)</f>
        <v>Id1572</v>
      </c>
      <c r="B1573" s="20" t="str">
        <f>VLOOKUP(Table6[[#This Row],[NAME]],Table6[NAME],1,FALSE)</f>
        <v>Barry P.</v>
      </c>
      <c r="C1573" s="11">
        <f>VLOOKUP(Table4[[#This Row],[BMI]],Table4[BMI],1,FALSE)</f>
        <v>29.355</v>
      </c>
      <c r="D1573" s="11">
        <f>VLOOKUP(Table4[[#This Row],[HBA1C]],Table4[HBA1C],1,FALSE)</f>
        <v>4.33</v>
      </c>
      <c r="E1573" s="11" t="str">
        <f>VLOOKUP(Table4[[#This Row],[Any Transplants]],Table4[Any Transplants],1,FALSE)</f>
        <v>No</v>
      </c>
      <c r="F1573" s="11" t="str">
        <f>VLOOKUP(Table4[[#This Row],[Cancer history]],Table4[Cancer history],1,FALSE)</f>
        <v>No</v>
      </c>
      <c r="G1573" s="11" t="str">
        <f>VLOOKUP(Table4[[#This Row],[Smoker2]],Table4[Smoker2],1,FALSE)</f>
        <v>NO</v>
      </c>
      <c r="H1573" s="11" t="str">
        <f>VLOOKUP(Table4[[#This Row],[Heart Issues]],Table4[Heart Issues],1,FALSE)</f>
        <v>No</v>
      </c>
      <c r="I1573" s="11">
        <f>VLOOKUP(Table4[[#This Row],[Number of Major Surgeries]],Table4[Number of Major Surgeries],1,FALSE)</f>
        <v>0</v>
      </c>
      <c r="J1573" s="11" t="str">
        <f>VLOOKUP('Medical Examinations'!M1573,'Medical Examinations'!M1573:M3907,1,FALSE)</f>
        <v>over weight</v>
      </c>
      <c r="K1573" s="11" t="str">
        <f>VLOOKUP('Medical Examinations'!N1573,'Medical Examinations'!N1573:N3907,1,FALSE)</f>
        <v>normal</v>
      </c>
      <c r="L1573" s="11" t="str">
        <f>VLOOKUP(Table3[[#This Row],[date of birth]],Table3[date of birth],1,FALSE)</f>
        <v>14-Nov-1966</v>
      </c>
      <c r="M1573" s="11">
        <f>VLOOKUP(Table3[[#This Row],[age]],Table3[age],1,FALSE)</f>
        <v>56</v>
      </c>
      <c r="N1573" s="65">
        <f>VLOOKUP(Table3[[#This Row],[charges2]],Table3[charges2],1,FALSE)</f>
        <v>13430.27</v>
      </c>
      <c r="O1573" s="11" t="str">
        <f>VLOOKUP(Table3[[#This Row],[HOSPITAL TIER2]],Table3[HOSPITAL TIER2],1,FALSE)</f>
        <v>tier - 3</v>
      </c>
      <c r="P1573" s="11" t="str">
        <f>VLOOKUP(Table3[[#This Row],[city tier2]],Table3[city tier2],1,FALSE)</f>
        <v>tier - 3</v>
      </c>
      <c r="Q1573" s="11" t="str">
        <f>VLOOKUP(Table3[[#This Row],[state id2]],Table3[state id2],1,FALSE)</f>
        <v>R1024</v>
      </c>
      <c r="R1573" s="11">
        <f t="shared" si="48"/>
        <v>-1.818068168839063E-2</v>
      </c>
      <c r="S1573" s="11">
        <f t="shared" si="49"/>
        <v>4.9725575213825203E-3</v>
      </c>
    </row>
    <row r="1574" spans="1:19" x14ac:dyDescent="0.25">
      <c r="A1574" s="20" t="str">
        <f>VLOOKUP('Customer Names'!A1574,'Customer Names'!A1574:A3909,1,FALSE)</f>
        <v>Id1573</v>
      </c>
      <c r="B1574" s="20" t="str">
        <f>VLOOKUP(Table6[[#This Row],[NAME]],Table6[NAME],1,FALSE)</f>
        <v>Maciej</v>
      </c>
      <c r="C1574" s="11">
        <f>VLOOKUP(Table4[[#This Row],[BMI]],Table4[BMI],1,FALSE)</f>
        <v>35.49</v>
      </c>
      <c r="D1574" s="11">
        <f>VLOOKUP(Table4[[#This Row],[HBA1C]],Table4[HBA1C],1,FALSE)</f>
        <v>5.21</v>
      </c>
      <c r="E1574" s="11" t="str">
        <f>VLOOKUP(Table4[[#This Row],[Any Transplants]],Table4[Any Transplants],1,FALSE)</f>
        <v>No</v>
      </c>
      <c r="F1574" s="11" t="str">
        <f>VLOOKUP(Table4[[#This Row],[Cancer history]],Table4[Cancer history],1,FALSE)</f>
        <v>Yes</v>
      </c>
      <c r="G1574" s="11" t="str">
        <f>VLOOKUP(Table4[[#This Row],[Smoker2]],Table4[Smoker2],1,FALSE)</f>
        <v>NO</v>
      </c>
      <c r="H1574" s="11" t="str">
        <f>VLOOKUP(Table4[[#This Row],[Heart Issues]],Table4[Heart Issues],1,FALSE)</f>
        <v>yes</v>
      </c>
      <c r="I1574" s="11">
        <f>VLOOKUP(Table4[[#This Row],[Number of Major Surgeries]],Table4[Number of Major Surgeries],1,FALSE)</f>
        <v>1</v>
      </c>
      <c r="J1574" s="11" t="str">
        <f>VLOOKUP('Medical Examinations'!M1574,'Medical Examinations'!M1574:M3908,1,FALSE)</f>
        <v>obesity</v>
      </c>
      <c r="K1574" s="11" t="str">
        <f>VLOOKUP('Medical Examinations'!N1574,'Medical Examinations'!N1574:N3908,1,FALSE)</f>
        <v>normal</v>
      </c>
      <c r="L1574" s="11" t="str">
        <f>VLOOKUP(Table3[[#This Row],[date of birth]],Table3[date of birth],1,FALSE)</f>
        <v>29-Jun-1975</v>
      </c>
      <c r="M1574" s="11">
        <f>VLOOKUP(Table3[[#This Row],[age]],Table3[age],1,FALSE)</f>
        <v>47</v>
      </c>
      <c r="N1574" s="65">
        <f>VLOOKUP(Table3[[#This Row],[charges2]],Table3[charges2],1,FALSE)</f>
        <v>13440.7</v>
      </c>
      <c r="O1574" s="11" t="str">
        <f>VLOOKUP(Table3[[#This Row],[HOSPITAL TIER2]],Table3[HOSPITAL TIER2],1,FALSE)</f>
        <v>tier - 3</v>
      </c>
      <c r="P1574" s="11" t="str">
        <f>VLOOKUP(Table3[[#This Row],[city tier2]],Table3[city tier2],1,FALSE)</f>
        <v>tier - 2</v>
      </c>
      <c r="Q1574" s="11" t="str">
        <f>VLOOKUP(Table3[[#This Row],[state id2]],Table3[state id2],1,FALSE)</f>
        <v>R1012</v>
      </c>
      <c r="R1574" s="11">
        <f t="shared" si="48"/>
        <v>-1.8594014057510239E-2</v>
      </c>
      <c r="S1574" s="11">
        <f t="shared" si="49"/>
        <v>6.0349884716772483E-3</v>
      </c>
    </row>
    <row r="1575" spans="1:19" x14ac:dyDescent="0.25">
      <c r="A1575" s="20" t="str">
        <f>VLOOKUP('Customer Names'!A1575,'Customer Names'!A1575:A3910,1,FALSE)</f>
        <v>Id1574</v>
      </c>
      <c r="B1575" s="20" t="str">
        <f>VLOOKUP(Table6[[#This Row],[NAME]],Table6[NAME],1,FALSE)</f>
        <v>Jerry D.</v>
      </c>
      <c r="C1575" s="11">
        <f>VLOOKUP(Table4[[#This Row],[BMI]],Table4[BMI],1,FALSE)</f>
        <v>26.315000000000001</v>
      </c>
      <c r="D1575" s="11">
        <f>VLOOKUP(Table4[[#This Row],[HBA1C]],Table4[HBA1C],1,FALSE)</f>
        <v>5.89</v>
      </c>
      <c r="E1575" s="11" t="str">
        <f>VLOOKUP(Table4[[#This Row],[Any Transplants]],Table4[Any Transplants],1,FALSE)</f>
        <v>No</v>
      </c>
      <c r="F1575" s="11" t="str">
        <f>VLOOKUP(Table4[[#This Row],[Cancer history]],Table4[Cancer history],1,FALSE)</f>
        <v>No</v>
      </c>
      <c r="G1575" s="11" t="str">
        <f>VLOOKUP(Table4[[#This Row],[Smoker2]],Table4[Smoker2],1,FALSE)</f>
        <v>NO</v>
      </c>
      <c r="H1575" s="11" t="str">
        <f>VLOOKUP(Table4[[#This Row],[Heart Issues]],Table4[Heart Issues],1,FALSE)</f>
        <v>No</v>
      </c>
      <c r="I1575" s="11">
        <f>VLOOKUP(Table4[[#This Row],[Number of Major Surgeries]],Table4[Number of Major Surgeries],1,FALSE)</f>
        <v>0</v>
      </c>
      <c r="J1575" s="11" t="str">
        <f>VLOOKUP('Medical Examinations'!M1575,'Medical Examinations'!M1575:M3909,1,FALSE)</f>
        <v>over weight</v>
      </c>
      <c r="K1575" s="11" t="str">
        <f>VLOOKUP('Medical Examinations'!N1575,'Medical Examinations'!N1575:N3909,1,FALSE)</f>
        <v>prediabetes</v>
      </c>
      <c r="L1575" s="11" t="str">
        <f>VLOOKUP(Table3[[#This Row],[date of birth]],Table3[date of birth],1,FALSE)</f>
        <v>13-Aug-1960</v>
      </c>
      <c r="M1575" s="11">
        <f>VLOOKUP(Table3[[#This Row],[age]],Table3[age],1,FALSE)</f>
        <v>62</v>
      </c>
      <c r="N1575" s="65">
        <f>VLOOKUP(Table3[[#This Row],[charges2]],Table3[charges2],1,FALSE)</f>
        <v>13451.12</v>
      </c>
      <c r="O1575" s="11" t="str">
        <f>VLOOKUP(Table3[[#This Row],[HOSPITAL TIER2]],Table3[HOSPITAL TIER2],1,FALSE)</f>
        <v>tier - 3</v>
      </c>
      <c r="P1575" s="11" t="str">
        <f>VLOOKUP(Table3[[#This Row],[city tier2]],Table3[city tier2],1,FALSE)</f>
        <v>tier - 1</v>
      </c>
      <c r="Q1575" s="11" t="str">
        <f>VLOOKUP(Table3[[#This Row],[state id2]],Table3[state id2],1,FALSE)</f>
        <v>R1011</v>
      </c>
      <c r="R1575" s="11">
        <f t="shared" si="48"/>
        <v>-1.9071281918166674E-2</v>
      </c>
      <c r="S1575" s="11">
        <f t="shared" si="49"/>
        <v>6.1685950527000074E-3</v>
      </c>
    </row>
    <row r="1576" spans="1:19" x14ac:dyDescent="0.25">
      <c r="A1576" s="20" t="str">
        <f>VLOOKUP('Customer Names'!A1576,'Customer Names'!A1576:A3911,1,FALSE)</f>
        <v>Id1575</v>
      </c>
      <c r="B1576" s="20" t="str">
        <f>VLOOKUP(Table6[[#This Row],[NAME]],Table6[NAME],1,FALSE)</f>
        <v>Eric A.</v>
      </c>
      <c r="C1576" s="11">
        <f>VLOOKUP(Table4[[#This Row],[BMI]],Table4[BMI],1,FALSE)</f>
        <v>19.79</v>
      </c>
      <c r="D1576" s="11">
        <f>VLOOKUP(Table4[[#This Row],[HBA1C]],Table4[HBA1C],1,FALSE)</f>
        <v>4.8099999999999996</v>
      </c>
      <c r="E1576" s="11" t="str">
        <f>VLOOKUP(Table4[[#This Row],[Any Transplants]],Table4[Any Transplants],1,FALSE)</f>
        <v>No</v>
      </c>
      <c r="F1576" s="11" t="str">
        <f>VLOOKUP(Table4[[#This Row],[Cancer history]],Table4[Cancer history],1,FALSE)</f>
        <v>No</v>
      </c>
      <c r="G1576" s="11" t="str">
        <f>VLOOKUP(Table4[[#This Row],[Smoker2]],Table4[Smoker2],1,FALSE)</f>
        <v>NO</v>
      </c>
      <c r="H1576" s="11" t="str">
        <f>VLOOKUP(Table4[[#This Row],[Heart Issues]],Table4[Heart Issues],1,FALSE)</f>
        <v>yes</v>
      </c>
      <c r="I1576" s="11">
        <f>VLOOKUP(Table4[[#This Row],[Number of Major Surgeries]],Table4[Number of Major Surgeries],1,FALSE)</f>
        <v>0</v>
      </c>
      <c r="J1576" s="11" t="str">
        <f>VLOOKUP('Medical Examinations'!M1576,'Medical Examinations'!M1576:M3910,1,FALSE)</f>
        <v>normal weight</v>
      </c>
      <c r="K1576" s="11" t="str">
        <f>VLOOKUP('Medical Examinations'!N1576,'Medical Examinations'!N1576:N3910,1,FALSE)</f>
        <v>normal</v>
      </c>
      <c r="L1576" s="11" t="str">
        <f>VLOOKUP(Table3[[#This Row],[date of birth]],Table3[date of birth],1,FALSE)</f>
        <v>11-Jul-1960</v>
      </c>
      <c r="M1576" s="11">
        <f>VLOOKUP(Table3[[#This Row],[age]],Table3[age],1,FALSE)</f>
        <v>62</v>
      </c>
      <c r="N1576" s="65">
        <f>VLOOKUP(Table3[[#This Row],[charges2]],Table3[charges2],1,FALSE)</f>
        <v>13457.96</v>
      </c>
      <c r="O1576" s="11" t="str">
        <f>VLOOKUP(Table3[[#This Row],[HOSPITAL TIER2]],Table3[HOSPITAL TIER2],1,FALSE)</f>
        <v>tier - 3</v>
      </c>
      <c r="P1576" s="11" t="str">
        <f>VLOOKUP(Table3[[#This Row],[city tier2]],Table3[city tier2],1,FALSE)</f>
        <v>tier - 1</v>
      </c>
      <c r="Q1576" s="11" t="str">
        <f>VLOOKUP(Table3[[#This Row],[state id2]],Table3[state id2],1,FALSE)</f>
        <v>R1013</v>
      </c>
      <c r="R1576" s="11">
        <f t="shared" si="48"/>
        <v>-1.8920290868626951E-2</v>
      </c>
      <c r="S1576" s="11">
        <f t="shared" si="49"/>
        <v>6.0739595996220589E-3</v>
      </c>
    </row>
    <row r="1577" spans="1:19" x14ac:dyDescent="0.25">
      <c r="A1577" s="20" t="str">
        <f>VLOOKUP('Customer Names'!A1577,'Customer Names'!A1577:A3912,1,FALSE)</f>
        <v>Id1576</v>
      </c>
      <c r="B1577" s="20" t="str">
        <f>VLOOKUP(Table6[[#This Row],[NAME]],Table6[NAME],1,FALSE)</f>
        <v>Cathi</v>
      </c>
      <c r="C1577" s="11">
        <f>VLOOKUP(Table4[[#This Row],[BMI]],Table4[BMI],1,FALSE)</f>
        <v>40.564999999999998</v>
      </c>
      <c r="D1577" s="11">
        <f>VLOOKUP(Table4[[#This Row],[HBA1C]],Table4[HBA1C],1,FALSE)</f>
        <v>5.66</v>
      </c>
      <c r="E1577" s="11" t="str">
        <f>VLOOKUP(Table4[[#This Row],[Any Transplants]],Table4[Any Transplants],1,FALSE)</f>
        <v>No</v>
      </c>
      <c r="F1577" s="11" t="str">
        <f>VLOOKUP(Table4[[#This Row],[Cancer history]],Table4[Cancer history],1,FALSE)</f>
        <v>No</v>
      </c>
      <c r="G1577" s="11" t="str">
        <f>VLOOKUP(Table4[[#This Row],[Smoker2]],Table4[Smoker2],1,FALSE)</f>
        <v>NO</v>
      </c>
      <c r="H1577" s="11" t="str">
        <f>VLOOKUP(Table4[[#This Row],[Heart Issues]],Table4[Heart Issues],1,FALSE)</f>
        <v>No</v>
      </c>
      <c r="I1577" s="11">
        <f>VLOOKUP(Table4[[#This Row],[Number of Major Surgeries]],Table4[Number of Major Surgeries],1,FALSE)</f>
        <v>1</v>
      </c>
      <c r="J1577" s="11" t="str">
        <f>VLOOKUP('Medical Examinations'!M1577,'Medical Examinations'!M1577:M3911,1,FALSE)</f>
        <v>obesity</v>
      </c>
      <c r="K1577" s="11" t="str">
        <f>VLOOKUP('Medical Examinations'!N1577,'Medical Examinations'!N1577:N3911,1,FALSE)</f>
        <v>normal</v>
      </c>
      <c r="L1577" s="11" t="str">
        <f>VLOOKUP(Table3[[#This Row],[date of birth]],Table3[date of birth],1,FALSE)</f>
        <v>16-Dec-1960</v>
      </c>
      <c r="M1577" s="11">
        <f>VLOOKUP(Table3[[#This Row],[age]],Table3[age],1,FALSE)</f>
        <v>62</v>
      </c>
      <c r="N1577" s="65">
        <f>VLOOKUP(Table3[[#This Row],[charges2]],Table3[charges2],1,FALSE)</f>
        <v>13462.52</v>
      </c>
      <c r="O1577" s="11" t="str">
        <f>VLOOKUP(Table3[[#This Row],[HOSPITAL TIER2]],Table3[HOSPITAL TIER2],1,FALSE)</f>
        <v>tier - 3</v>
      </c>
      <c r="P1577" s="11" t="str">
        <f>VLOOKUP(Table3[[#This Row],[city tier2]],Table3[city tier2],1,FALSE)</f>
        <v>tier - 2</v>
      </c>
      <c r="Q1577" s="11" t="str">
        <f>VLOOKUP(Table3[[#This Row],[state id2]],Table3[state id2],1,FALSE)</f>
        <v>R1011</v>
      </c>
      <c r="R1577" s="11">
        <f t="shared" si="48"/>
        <v>-1.7130564405086333E-2</v>
      </c>
      <c r="S1577" s="11">
        <f t="shared" si="49"/>
        <v>7.1258589773240235E-3</v>
      </c>
    </row>
    <row r="1578" spans="1:19" x14ac:dyDescent="0.25">
      <c r="A1578" s="20" t="str">
        <f>VLOOKUP('Customer Names'!A1578,'Customer Names'!A1578:A3913,1,FALSE)</f>
        <v>Id1577</v>
      </c>
      <c r="B1578" s="20" t="str">
        <f>VLOOKUP(Table6[[#This Row],[NAME]],Table6[NAME],1,FALSE)</f>
        <v>Alex M</v>
      </c>
      <c r="C1578" s="11">
        <f>VLOOKUP(Table4[[#This Row],[BMI]],Table4[BMI],1,FALSE)</f>
        <v>18.03</v>
      </c>
      <c r="D1578" s="11">
        <f>VLOOKUP(Table4[[#This Row],[HBA1C]],Table4[HBA1C],1,FALSE)</f>
        <v>10.66</v>
      </c>
      <c r="E1578" s="11" t="str">
        <f>VLOOKUP(Table4[[#This Row],[Any Transplants]],Table4[Any Transplants],1,FALSE)</f>
        <v>No</v>
      </c>
      <c r="F1578" s="11" t="str">
        <f>VLOOKUP(Table4[[#This Row],[Cancer history]],Table4[Cancer history],1,FALSE)</f>
        <v>No</v>
      </c>
      <c r="G1578" s="11" t="str">
        <f>VLOOKUP(Table4[[#This Row],[Smoker2]],Table4[Smoker2],1,FALSE)</f>
        <v>NO</v>
      </c>
      <c r="H1578" s="11" t="str">
        <f>VLOOKUP(Table4[[#This Row],[Heart Issues]],Table4[Heart Issues],1,FALSE)</f>
        <v>yes</v>
      </c>
      <c r="I1578" s="11">
        <f>VLOOKUP(Table4[[#This Row],[Number of Major Surgeries]],Table4[Number of Major Surgeries],1,FALSE)</f>
        <v>2</v>
      </c>
      <c r="J1578" s="11" t="str">
        <f>VLOOKUP('Medical Examinations'!M1578,'Medical Examinations'!M1578:M3912,1,FALSE)</f>
        <v>underweight</v>
      </c>
      <c r="K1578" s="11" t="str">
        <f>VLOOKUP('Medical Examinations'!N1578,'Medical Examinations'!N1578:N3912,1,FALSE)</f>
        <v>diabetes</v>
      </c>
      <c r="L1578" s="11" t="str">
        <f>VLOOKUP(Table3[[#This Row],[date of birth]],Table3[date of birth],1,FALSE)</f>
        <v>19-Aug-1985</v>
      </c>
      <c r="M1578" s="11">
        <f>VLOOKUP(Table3[[#This Row],[age]],Table3[age],1,FALSE)</f>
        <v>37</v>
      </c>
      <c r="N1578" s="65">
        <f>VLOOKUP(Table3[[#This Row],[charges2]],Table3[charges2],1,FALSE)</f>
        <v>13465.8</v>
      </c>
      <c r="O1578" s="11" t="str">
        <f>VLOOKUP(Table3[[#This Row],[HOSPITAL TIER2]],Table3[HOSPITAL TIER2],1,FALSE)</f>
        <v>tier - 3</v>
      </c>
      <c r="P1578" s="11" t="str">
        <f>VLOOKUP(Table3[[#This Row],[city tier2]],Table3[city tier2],1,FALSE)</f>
        <v>tier - 1</v>
      </c>
      <c r="Q1578" s="11" t="str">
        <f>VLOOKUP(Table3[[#This Row],[state id2]],Table3[state id2],1,FALSE)</f>
        <v>R1012</v>
      </c>
      <c r="R1578" s="11">
        <f t="shared" si="48"/>
        <v>-2.063171231573141E-2</v>
      </c>
      <c r="S1578" s="11">
        <f t="shared" si="49"/>
        <v>7.277927842169709E-3</v>
      </c>
    </row>
    <row r="1579" spans="1:19" x14ac:dyDescent="0.25">
      <c r="A1579" s="20" t="str">
        <f>VLOOKUP('Customer Names'!A1579,'Customer Names'!A1579:A3914,1,FALSE)</f>
        <v>Id1578</v>
      </c>
      <c r="B1579" s="20" t="str">
        <f>VLOOKUP(Table6[[#This Row],[NAME]],Table6[NAME],1,FALSE)</f>
        <v>Liang</v>
      </c>
      <c r="C1579" s="11">
        <f>VLOOKUP(Table4[[#This Row],[BMI]],Table4[BMI],1,FALSE)</f>
        <v>34.65</v>
      </c>
      <c r="D1579" s="11">
        <f>VLOOKUP(Table4[[#This Row],[HBA1C]],Table4[HBA1C],1,FALSE)</f>
        <v>5.98</v>
      </c>
      <c r="E1579" s="11" t="str">
        <f>VLOOKUP(Table4[[#This Row],[Any Transplants]],Table4[Any Transplants],1,FALSE)</f>
        <v>No</v>
      </c>
      <c r="F1579" s="11" t="str">
        <f>VLOOKUP(Table4[[#This Row],[Cancer history]],Table4[Cancer history],1,FALSE)</f>
        <v>No</v>
      </c>
      <c r="G1579" s="11" t="str">
        <f>VLOOKUP(Table4[[#This Row],[Smoker2]],Table4[Smoker2],1,FALSE)</f>
        <v>NO</v>
      </c>
      <c r="H1579" s="11" t="str">
        <f>VLOOKUP(Table4[[#This Row],[Heart Issues]],Table4[Heart Issues],1,FALSE)</f>
        <v>yes</v>
      </c>
      <c r="I1579" s="11">
        <f>VLOOKUP(Table4[[#This Row],[Number of Major Surgeries]],Table4[Number of Major Surgeries],1,FALSE)</f>
        <v>0</v>
      </c>
      <c r="J1579" s="11" t="str">
        <f>VLOOKUP('Medical Examinations'!M1579,'Medical Examinations'!M1579:M3913,1,FALSE)</f>
        <v>obesity</v>
      </c>
      <c r="K1579" s="11" t="str">
        <f>VLOOKUP('Medical Examinations'!N1579,'Medical Examinations'!N1579:N3913,1,FALSE)</f>
        <v>prediabetes</v>
      </c>
      <c r="L1579" s="11" t="str">
        <f>VLOOKUP(Table3[[#This Row],[date of birth]],Table3[date of birth],1,FALSE)</f>
        <v>28-Jul-1960</v>
      </c>
      <c r="M1579" s="11">
        <f>VLOOKUP(Table3[[#This Row],[age]],Table3[age],1,FALSE)</f>
        <v>62</v>
      </c>
      <c r="N1579" s="65">
        <f>VLOOKUP(Table3[[#This Row],[charges2]],Table3[charges2],1,FALSE)</f>
        <v>13470.8</v>
      </c>
      <c r="O1579" s="11" t="str">
        <f>VLOOKUP(Table3[[#This Row],[HOSPITAL TIER2]],Table3[HOSPITAL TIER2],1,FALSE)</f>
        <v>tier - 3</v>
      </c>
      <c r="P1579" s="11" t="str">
        <f>VLOOKUP(Table3[[#This Row],[city tier2]],Table3[city tier2],1,FALSE)</f>
        <v>tier - 2</v>
      </c>
      <c r="Q1579" s="11" t="str">
        <f>VLOOKUP(Table3[[#This Row],[state id2]],Table3[state id2],1,FALSE)</f>
        <v>R1013</v>
      </c>
      <c r="R1579" s="11">
        <f t="shared" si="48"/>
        <v>-2.1342978212402382E-2</v>
      </c>
      <c r="S1579" s="11">
        <f t="shared" si="49"/>
        <v>8.8848757935703418E-3</v>
      </c>
    </row>
    <row r="1580" spans="1:19" x14ac:dyDescent="0.25">
      <c r="A1580" s="20" t="str">
        <f>VLOOKUP('Customer Names'!A1580,'Customer Names'!A1580:A3915,1,FALSE)</f>
        <v>Id1579</v>
      </c>
      <c r="B1580" s="20" t="str">
        <f>VLOOKUP(Table6[[#This Row],[NAME]],Table6[NAME],1,FALSE)</f>
        <v>Lexy</v>
      </c>
      <c r="C1580" s="11">
        <f>VLOOKUP(Table4[[#This Row],[BMI]],Table4[BMI],1,FALSE)</f>
        <v>42.94</v>
      </c>
      <c r="D1580" s="11">
        <f>VLOOKUP(Table4[[#This Row],[HBA1C]],Table4[HBA1C],1,FALSE)</f>
        <v>4.34</v>
      </c>
      <c r="E1580" s="11" t="str">
        <f>VLOOKUP(Table4[[#This Row],[Any Transplants]],Table4[Any Transplants],1,FALSE)</f>
        <v>No</v>
      </c>
      <c r="F1580" s="11" t="str">
        <f>VLOOKUP(Table4[[#This Row],[Cancer history]],Table4[Cancer history],1,FALSE)</f>
        <v>No</v>
      </c>
      <c r="G1580" s="11" t="str">
        <f>VLOOKUP(Table4[[#This Row],[Smoker2]],Table4[Smoker2],1,FALSE)</f>
        <v>NO</v>
      </c>
      <c r="H1580" s="11" t="str">
        <f>VLOOKUP(Table4[[#This Row],[Heart Issues]],Table4[Heart Issues],1,FALSE)</f>
        <v>No</v>
      </c>
      <c r="I1580" s="11">
        <f>VLOOKUP(Table4[[#This Row],[Number of Major Surgeries]],Table4[Number of Major Surgeries],1,FALSE)</f>
        <v>0</v>
      </c>
      <c r="J1580" s="11" t="str">
        <f>VLOOKUP('Medical Examinations'!M1580,'Medical Examinations'!M1580:M3914,1,FALSE)</f>
        <v>obesity</v>
      </c>
      <c r="K1580" s="11" t="str">
        <f>VLOOKUP('Medical Examinations'!N1580,'Medical Examinations'!N1580:N3914,1,FALSE)</f>
        <v>normal</v>
      </c>
      <c r="L1580" s="11" t="str">
        <f>VLOOKUP(Table3[[#This Row],[date of birth]],Table3[date of birth],1,FALSE)</f>
        <v>24-Jul-1960</v>
      </c>
      <c r="M1580" s="11">
        <f>VLOOKUP(Table3[[#This Row],[age]],Table3[age],1,FALSE)</f>
        <v>62</v>
      </c>
      <c r="N1580" s="65">
        <f>VLOOKUP(Table3[[#This Row],[charges2]],Table3[charges2],1,FALSE)</f>
        <v>13470.86</v>
      </c>
      <c r="O1580" s="11" t="str">
        <f>VLOOKUP(Table3[[#This Row],[HOSPITAL TIER2]],Table3[HOSPITAL TIER2],1,FALSE)</f>
        <v>tier - 3</v>
      </c>
      <c r="P1580" s="11" t="str">
        <f>VLOOKUP(Table3[[#This Row],[city tier2]],Table3[city tier2],1,FALSE)</f>
        <v>tier - 3</v>
      </c>
      <c r="Q1580" s="11" t="str">
        <f>VLOOKUP(Table3[[#This Row],[state id2]],Table3[state id2],1,FALSE)</f>
        <v>R1011</v>
      </c>
      <c r="R1580" s="11">
        <f t="shared" si="48"/>
        <v>-2.3333441696483426E-2</v>
      </c>
      <c r="S1580" s="11">
        <f t="shared" si="49"/>
        <v>8.6908079454140197E-3</v>
      </c>
    </row>
    <row r="1581" spans="1:19" x14ac:dyDescent="0.25">
      <c r="A1581" s="20" t="str">
        <f>VLOOKUP('Customer Names'!A1581,'Customer Names'!A1581:A3916,1,FALSE)</f>
        <v>Id1580</v>
      </c>
      <c r="B1581" s="20" t="str">
        <f>VLOOKUP(Table6[[#This Row],[NAME]],Table6[NAME],1,FALSE)</f>
        <v>Michael</v>
      </c>
      <c r="C1581" s="11">
        <f>VLOOKUP(Table4[[#This Row],[BMI]],Table4[BMI],1,FALSE)</f>
        <v>31.254999999999999</v>
      </c>
      <c r="D1581" s="11">
        <f>VLOOKUP(Table4[[#This Row],[HBA1C]],Table4[HBA1C],1,FALSE)</f>
        <v>5.17</v>
      </c>
      <c r="E1581" s="11" t="str">
        <f>VLOOKUP(Table4[[#This Row],[Any Transplants]],Table4[Any Transplants],1,FALSE)</f>
        <v>No</v>
      </c>
      <c r="F1581" s="11" t="str">
        <f>VLOOKUP(Table4[[#This Row],[Cancer history]],Table4[Cancer history],1,FALSE)</f>
        <v>No</v>
      </c>
      <c r="G1581" s="11" t="str">
        <f>VLOOKUP(Table4[[#This Row],[Smoker2]],Table4[Smoker2],1,FALSE)</f>
        <v>NO</v>
      </c>
      <c r="H1581" s="11" t="str">
        <f>VLOOKUP(Table4[[#This Row],[Heart Issues]],Table4[Heart Issues],1,FALSE)</f>
        <v>No</v>
      </c>
      <c r="I1581" s="11">
        <f>VLOOKUP(Table4[[#This Row],[Number of Major Surgeries]],Table4[Number of Major Surgeries],1,FALSE)</f>
        <v>0</v>
      </c>
      <c r="J1581" s="11" t="str">
        <f>VLOOKUP('Medical Examinations'!M1581,'Medical Examinations'!M1581:M3915,1,FALSE)</f>
        <v>obesity</v>
      </c>
      <c r="K1581" s="11" t="str">
        <f>VLOOKUP('Medical Examinations'!N1581,'Medical Examinations'!N1581:N3915,1,FALSE)</f>
        <v>normal</v>
      </c>
      <c r="L1581" s="11" t="str">
        <f>VLOOKUP(Table3[[#This Row],[date of birth]],Table3[date of birth],1,FALSE)</f>
        <v>7-Aug-1975</v>
      </c>
      <c r="M1581" s="11">
        <f>VLOOKUP(Table3[[#This Row],[age]],Table3[age],1,FALSE)</f>
        <v>47</v>
      </c>
      <c r="N1581" s="65">
        <f>VLOOKUP(Table3[[#This Row],[charges2]],Table3[charges2],1,FALSE)</f>
        <v>13472.19</v>
      </c>
      <c r="O1581" s="11" t="str">
        <f>VLOOKUP(Table3[[#This Row],[HOSPITAL TIER2]],Table3[HOSPITAL TIER2],1,FALSE)</f>
        <v>tier - 3</v>
      </c>
      <c r="P1581" s="11" t="str">
        <f>VLOOKUP(Table3[[#This Row],[city tier2]],Table3[city tier2],1,FALSE)</f>
        <v>tier - 2</v>
      </c>
      <c r="Q1581" s="11" t="str">
        <f>VLOOKUP(Table3[[#This Row],[state id2]],Table3[state id2],1,FALSE)</f>
        <v>R1012</v>
      </c>
      <c r="R1581" s="11">
        <f t="shared" si="48"/>
        <v>-2.7525132241060114E-2</v>
      </c>
      <c r="S1581" s="11">
        <f t="shared" si="49"/>
        <v>1.0262558536705787E-2</v>
      </c>
    </row>
    <row r="1582" spans="1:19" x14ac:dyDescent="0.25">
      <c r="A1582" s="20" t="str">
        <f>VLOOKUP('Customer Names'!A1582,'Customer Names'!A1582:A3917,1,FALSE)</f>
        <v>Id1581</v>
      </c>
      <c r="B1582" s="20" t="str">
        <f>VLOOKUP(Table6[[#This Row],[NAME]],Table6[NAME],1,FALSE)</f>
        <v>Samuel L</v>
      </c>
      <c r="C1582" s="11">
        <f>VLOOKUP(Table4[[#This Row],[BMI]],Table4[BMI],1,FALSE)</f>
        <v>45.43</v>
      </c>
      <c r="D1582" s="11">
        <f>VLOOKUP(Table4[[#This Row],[HBA1C]],Table4[HBA1C],1,FALSE)</f>
        <v>4.2300000000000004</v>
      </c>
      <c r="E1582" s="11" t="str">
        <f>VLOOKUP(Table4[[#This Row],[Any Transplants]],Table4[Any Transplants],1,FALSE)</f>
        <v>No</v>
      </c>
      <c r="F1582" s="11" t="str">
        <f>VLOOKUP(Table4[[#This Row],[Cancer history]],Table4[Cancer history],1,FALSE)</f>
        <v>Yes</v>
      </c>
      <c r="G1582" s="11" t="str">
        <f>VLOOKUP(Table4[[#This Row],[Smoker2]],Table4[Smoker2],1,FALSE)</f>
        <v>NO</v>
      </c>
      <c r="H1582" s="11" t="str">
        <f>VLOOKUP(Table4[[#This Row],[Heart Issues]],Table4[Heart Issues],1,FALSE)</f>
        <v>yes</v>
      </c>
      <c r="I1582" s="11">
        <f>VLOOKUP(Table4[[#This Row],[Number of Major Surgeries]],Table4[Number of Major Surgeries],1,FALSE)</f>
        <v>1</v>
      </c>
      <c r="J1582" s="11" t="str">
        <f>VLOOKUP('Medical Examinations'!M1582,'Medical Examinations'!M1582:M3916,1,FALSE)</f>
        <v>obesity</v>
      </c>
      <c r="K1582" s="11" t="str">
        <f>VLOOKUP('Medical Examinations'!N1582,'Medical Examinations'!N1582:N3916,1,FALSE)</f>
        <v>normal</v>
      </c>
      <c r="L1582" s="11" t="str">
        <f>VLOOKUP(Table3[[#This Row],[date of birth]],Table3[date of birth],1,FALSE)</f>
        <v>30-Aug-1990</v>
      </c>
      <c r="M1582" s="11">
        <f>VLOOKUP(Table3[[#This Row],[age]],Table3[age],1,FALSE)</f>
        <v>32</v>
      </c>
      <c r="N1582" s="65">
        <f>VLOOKUP(Table3[[#This Row],[charges2]],Table3[charges2],1,FALSE)</f>
        <v>13480.83</v>
      </c>
      <c r="O1582" s="11" t="str">
        <f>VLOOKUP(Table3[[#This Row],[HOSPITAL TIER2]],Table3[HOSPITAL TIER2],1,FALSE)</f>
        <v>tier - 3</v>
      </c>
      <c r="P1582" s="11" t="str">
        <f>VLOOKUP(Table3[[#This Row],[city tier2]],Table3[city tier2],1,FALSE)</f>
        <v>tier - 2</v>
      </c>
      <c r="Q1582" s="11" t="str">
        <f>VLOOKUP(Table3[[#This Row],[state id2]],Table3[state id2],1,FALSE)</f>
        <v>R1023</v>
      </c>
      <c r="R1582" s="11">
        <f t="shared" si="48"/>
        <v>-2.7775544926094253E-2</v>
      </c>
      <c r="S1582" s="11">
        <f t="shared" si="49"/>
        <v>1.0411506276059647E-2</v>
      </c>
    </row>
    <row r="1583" spans="1:19" x14ac:dyDescent="0.25">
      <c r="A1583" s="20" t="str">
        <f>VLOOKUP('Customer Names'!A1583,'Customer Names'!A1583:A3918,1,FALSE)</f>
        <v>Id1582</v>
      </c>
      <c r="B1583" s="20" t="str">
        <f>VLOOKUP(Table6[[#This Row],[NAME]],Table6[NAME],1,FALSE)</f>
        <v>Spencer A.</v>
      </c>
      <c r="C1583" s="11">
        <f>VLOOKUP(Table4[[#This Row],[BMI]],Table4[BMI],1,FALSE)</f>
        <v>32.340000000000003</v>
      </c>
      <c r="D1583" s="11">
        <f>VLOOKUP(Table4[[#This Row],[HBA1C]],Table4[HBA1C],1,FALSE)</f>
        <v>4.88</v>
      </c>
      <c r="E1583" s="11" t="str">
        <f>VLOOKUP(Table4[[#This Row],[Any Transplants]],Table4[Any Transplants],1,FALSE)</f>
        <v>No</v>
      </c>
      <c r="F1583" s="11" t="str">
        <f>VLOOKUP(Table4[[#This Row],[Cancer history]],Table4[Cancer history],1,FALSE)</f>
        <v>Yes</v>
      </c>
      <c r="G1583" s="11" t="str">
        <f>VLOOKUP(Table4[[#This Row],[Smoker2]],Table4[Smoker2],1,FALSE)</f>
        <v>NO</v>
      </c>
      <c r="H1583" s="11" t="str">
        <f>VLOOKUP(Table4[[#This Row],[Heart Issues]],Table4[Heart Issues],1,FALSE)</f>
        <v>yes</v>
      </c>
      <c r="I1583" s="11">
        <f>VLOOKUP(Table4[[#This Row],[Number of Major Surgeries]],Table4[Number of Major Surgeries],1,FALSE)</f>
        <v>1</v>
      </c>
      <c r="J1583" s="11" t="str">
        <f>VLOOKUP('Medical Examinations'!M1583,'Medical Examinations'!M1583:M3917,1,FALSE)</f>
        <v>obesity</v>
      </c>
      <c r="K1583" s="11" t="str">
        <f>VLOOKUP('Medical Examinations'!N1583,'Medical Examinations'!N1583:N3917,1,FALSE)</f>
        <v>normal</v>
      </c>
      <c r="L1583" s="11" t="str">
        <f>VLOOKUP(Table3[[#This Row],[date of birth]],Table3[date of birth],1,FALSE)</f>
        <v>14-Oct-1963</v>
      </c>
      <c r="M1583" s="11">
        <f>VLOOKUP(Table3[[#This Row],[age]],Table3[age],1,FALSE)</f>
        <v>59</v>
      </c>
      <c r="N1583" s="65">
        <f>VLOOKUP(Table3[[#This Row],[charges2]],Table3[charges2],1,FALSE)</f>
        <v>13511.28</v>
      </c>
      <c r="O1583" s="11" t="str">
        <f>VLOOKUP(Table3[[#This Row],[HOSPITAL TIER2]],Table3[HOSPITAL TIER2],1,FALSE)</f>
        <v>tier - 3</v>
      </c>
      <c r="P1583" s="11" t="str">
        <f>VLOOKUP(Table3[[#This Row],[city tier2]],Table3[city tier2],1,FALSE)</f>
        <v>tier - 1</v>
      </c>
      <c r="Q1583" s="11" t="str">
        <f>VLOOKUP(Table3[[#This Row],[state id2]],Table3[state id2],1,FALSE)</f>
        <v>R1012</v>
      </c>
      <c r="R1583" s="11">
        <f t="shared" si="48"/>
        <v>-2.5248189403399266E-2</v>
      </c>
      <c r="S1583" s="11">
        <f t="shared" si="49"/>
        <v>9.4837394882310716E-3</v>
      </c>
    </row>
    <row r="1584" spans="1:19" x14ac:dyDescent="0.25">
      <c r="A1584" s="20" t="str">
        <f>VLOOKUP('Customer Names'!A1584,'Customer Names'!A1584:A3919,1,FALSE)</f>
        <v>Id1583</v>
      </c>
      <c r="B1584" s="20" t="str">
        <f>VLOOKUP(Table6[[#This Row],[NAME]],Table6[NAME],1,FALSE)</f>
        <v>.  Rochelle</v>
      </c>
      <c r="C1584" s="11">
        <f>VLOOKUP(Table4[[#This Row],[BMI]],Table4[BMI],1,FALSE)</f>
        <v>25.46</v>
      </c>
      <c r="D1584" s="11">
        <f>VLOOKUP(Table4[[#This Row],[HBA1C]],Table4[HBA1C],1,FALSE)</f>
        <v>9.7100000000000009</v>
      </c>
      <c r="E1584" s="11" t="str">
        <f>VLOOKUP(Table4[[#This Row],[Any Transplants]],Table4[Any Transplants],1,FALSE)</f>
        <v>No</v>
      </c>
      <c r="F1584" s="11" t="str">
        <f>VLOOKUP(Table4[[#This Row],[Cancer history]],Table4[Cancer history],1,FALSE)</f>
        <v>No</v>
      </c>
      <c r="G1584" s="11" t="str">
        <f>VLOOKUP(Table4[[#This Row],[Smoker2]],Table4[Smoker2],1,FALSE)</f>
        <v>NO</v>
      </c>
      <c r="H1584" s="11" t="str">
        <f>VLOOKUP(Table4[[#This Row],[Heart Issues]],Table4[Heart Issues],1,FALSE)</f>
        <v>yes</v>
      </c>
      <c r="I1584" s="11">
        <f>VLOOKUP(Table4[[#This Row],[Number of Major Surgeries]],Table4[Number of Major Surgeries],1,FALSE)</f>
        <v>1</v>
      </c>
      <c r="J1584" s="11" t="str">
        <f>VLOOKUP('Medical Examinations'!M1584,'Medical Examinations'!M1584:M3918,1,FALSE)</f>
        <v>over weight</v>
      </c>
      <c r="K1584" s="11" t="str">
        <f>VLOOKUP('Medical Examinations'!N1584,'Medical Examinations'!N1584:N3918,1,FALSE)</f>
        <v>diabetes</v>
      </c>
      <c r="L1584" s="11" t="str">
        <f>VLOOKUP(Table3[[#This Row],[date of birth]],Table3[date of birth],1,FALSE)</f>
        <v>11-Jul-1960</v>
      </c>
      <c r="M1584" s="11">
        <f>VLOOKUP(Table3[[#This Row],[age]],Table3[age],1,FALSE)</f>
        <v>62</v>
      </c>
      <c r="N1584" s="65">
        <f>VLOOKUP(Table3[[#This Row],[charges2]],Table3[charges2],1,FALSE)</f>
        <v>13555</v>
      </c>
      <c r="O1584" s="11" t="str">
        <f>VLOOKUP(Table3[[#This Row],[HOSPITAL TIER2]],Table3[HOSPITAL TIER2],1,FALSE)</f>
        <v>tier - 3</v>
      </c>
      <c r="P1584" s="11" t="str">
        <f>VLOOKUP(Table3[[#This Row],[city tier2]],Table3[city tier2],1,FALSE)</f>
        <v>tier - 3</v>
      </c>
      <c r="Q1584" s="11" t="str">
        <f>VLOOKUP(Table3[[#This Row],[state id2]],Table3[state id2],1,FALSE)</f>
        <v>R1017</v>
      </c>
      <c r="R1584" s="11">
        <f t="shared" si="48"/>
        <v>-2.6455666614508336E-2</v>
      </c>
      <c r="S1584" s="11">
        <f t="shared" si="49"/>
        <v>1.0325070388819732E-2</v>
      </c>
    </row>
    <row r="1585" spans="1:19" x14ac:dyDescent="0.25">
      <c r="A1585" s="20" t="str">
        <f>VLOOKUP('Customer Names'!A1585,'Customer Names'!A1585:A3920,1,FALSE)</f>
        <v>Id1584</v>
      </c>
      <c r="B1585" s="20" t="str">
        <f>VLOOKUP(Table6[[#This Row],[NAME]],Table6[NAME],1,FALSE)</f>
        <v>Paula</v>
      </c>
      <c r="C1585" s="11">
        <f>VLOOKUP(Table4[[#This Row],[BMI]],Table4[BMI],1,FALSE)</f>
        <v>37.145000000000003</v>
      </c>
      <c r="D1585" s="11">
        <f>VLOOKUP(Table4[[#This Row],[HBA1C]],Table4[HBA1C],1,FALSE)</f>
        <v>5.32</v>
      </c>
      <c r="E1585" s="11" t="str">
        <f>VLOOKUP(Table4[[#This Row],[Any Transplants]],Table4[Any Transplants],1,FALSE)</f>
        <v>No</v>
      </c>
      <c r="F1585" s="11" t="str">
        <f>VLOOKUP(Table4[[#This Row],[Cancer history]],Table4[Cancer history],1,FALSE)</f>
        <v>No</v>
      </c>
      <c r="G1585" s="11" t="str">
        <f>VLOOKUP(Table4[[#This Row],[Smoker2]],Table4[Smoker2],1,FALSE)</f>
        <v>NO</v>
      </c>
      <c r="H1585" s="11" t="str">
        <f>VLOOKUP(Table4[[#This Row],[Heart Issues]],Table4[Heart Issues],1,FALSE)</f>
        <v>No</v>
      </c>
      <c r="I1585" s="11">
        <f>VLOOKUP(Table4[[#This Row],[Number of Major Surgeries]],Table4[Number of Major Surgeries],1,FALSE)</f>
        <v>0</v>
      </c>
      <c r="J1585" s="11" t="str">
        <f>VLOOKUP('Medical Examinations'!M1585,'Medical Examinations'!M1585:M3919,1,FALSE)</f>
        <v>obesity</v>
      </c>
      <c r="K1585" s="11" t="str">
        <f>VLOOKUP('Medical Examinations'!N1585,'Medical Examinations'!N1585:N3919,1,FALSE)</f>
        <v>normal</v>
      </c>
      <c r="L1585" s="11" t="str">
        <f>VLOOKUP(Table3[[#This Row],[date of birth]],Table3[date of birth],1,FALSE)</f>
        <v>15-Jul-1968</v>
      </c>
      <c r="M1585" s="11">
        <f>VLOOKUP(Table3[[#This Row],[age]],Table3[age],1,FALSE)</f>
        <v>54</v>
      </c>
      <c r="N1585" s="65">
        <f>VLOOKUP(Table3[[#This Row],[charges2]],Table3[charges2],1,FALSE)</f>
        <v>13566.04</v>
      </c>
      <c r="O1585" s="11" t="str">
        <f>VLOOKUP(Table3[[#This Row],[HOSPITAL TIER2]],Table3[HOSPITAL TIER2],1,FALSE)</f>
        <v>tier - 3</v>
      </c>
      <c r="P1585" s="11" t="str">
        <f>VLOOKUP(Table3[[#This Row],[city tier2]],Table3[city tier2],1,FALSE)</f>
        <v>tier - 3</v>
      </c>
      <c r="Q1585" s="11" t="str">
        <f>VLOOKUP(Table3[[#This Row],[state id2]],Table3[state id2],1,FALSE)</f>
        <v>R1026</v>
      </c>
      <c r="R1585" s="11">
        <f t="shared" si="48"/>
        <v>-2.6106205140335015E-2</v>
      </c>
      <c r="S1585" s="11">
        <f t="shared" si="49"/>
        <v>6.125460263468034E-3</v>
      </c>
    </row>
    <row r="1586" spans="1:19" x14ac:dyDescent="0.25">
      <c r="A1586" s="20" t="str">
        <f>VLOOKUP('Customer Names'!A1586,'Customer Names'!A1586:A3921,1,FALSE)</f>
        <v>Id1585</v>
      </c>
      <c r="B1586" s="20" t="str">
        <f>VLOOKUP(Table6[[#This Row],[NAME]],Table6[NAME],1,FALSE)</f>
        <v>.  Madeline E.</v>
      </c>
      <c r="C1586" s="11">
        <f>VLOOKUP(Table4[[#This Row],[BMI]],Table4[BMI],1,FALSE)</f>
        <v>30.8</v>
      </c>
      <c r="D1586" s="11">
        <f>VLOOKUP(Table4[[#This Row],[HBA1C]],Table4[HBA1C],1,FALSE)</f>
        <v>5.83</v>
      </c>
      <c r="E1586" s="11" t="str">
        <f>VLOOKUP(Table4[[#This Row],[Any Transplants]],Table4[Any Transplants],1,FALSE)</f>
        <v>No</v>
      </c>
      <c r="F1586" s="11" t="str">
        <f>VLOOKUP(Table4[[#This Row],[Cancer history]],Table4[Cancer history],1,FALSE)</f>
        <v>No</v>
      </c>
      <c r="G1586" s="11" t="str">
        <f>VLOOKUP(Table4[[#This Row],[Smoker2]],Table4[Smoker2],1,FALSE)</f>
        <v>NO</v>
      </c>
      <c r="H1586" s="11" t="str">
        <f>VLOOKUP(Table4[[#This Row],[Heart Issues]],Table4[Heart Issues],1,FALSE)</f>
        <v>yes</v>
      </c>
      <c r="I1586" s="11">
        <f>VLOOKUP(Table4[[#This Row],[Number of Major Surgeries]],Table4[Number of Major Surgeries],1,FALSE)</f>
        <v>0</v>
      </c>
      <c r="J1586" s="11" t="str">
        <f>VLOOKUP('Medical Examinations'!M1586,'Medical Examinations'!M1586:M3920,1,FALSE)</f>
        <v>obesity</v>
      </c>
      <c r="K1586" s="11" t="str">
        <f>VLOOKUP('Medical Examinations'!N1586,'Medical Examinations'!N1586:N3920,1,FALSE)</f>
        <v>prediabetes</v>
      </c>
      <c r="L1586" s="11" t="str">
        <f>VLOOKUP(Table3[[#This Row],[date of birth]],Table3[date of birth],1,FALSE)</f>
        <v>14-Aug-1992</v>
      </c>
      <c r="M1586" s="11">
        <f>VLOOKUP(Table3[[#This Row],[age]],Table3[age],1,FALSE)</f>
        <v>30</v>
      </c>
      <c r="N1586" s="65">
        <f>VLOOKUP(Table3[[#This Row],[charges2]],Table3[charges2],1,FALSE)</f>
        <v>13588.17</v>
      </c>
      <c r="O1586" s="11" t="str">
        <f>VLOOKUP(Table3[[#This Row],[HOSPITAL TIER2]],Table3[HOSPITAL TIER2],1,FALSE)</f>
        <v>tier - 3</v>
      </c>
      <c r="P1586" s="11" t="str">
        <f>VLOOKUP(Table3[[#This Row],[city tier2]],Table3[city tier2],1,FALSE)</f>
        <v>tier - 1</v>
      </c>
      <c r="Q1586" s="11" t="str">
        <f>VLOOKUP(Table3[[#This Row],[state id2]],Table3[state id2],1,FALSE)</f>
        <v>R1012</v>
      </c>
      <c r="R1586" s="11">
        <f t="shared" si="48"/>
        <v>-2.7702605251183156E-2</v>
      </c>
      <c r="S1586" s="11">
        <f t="shared" si="49"/>
        <v>6.4265373040419587E-3</v>
      </c>
    </row>
    <row r="1587" spans="1:19" x14ac:dyDescent="0.25">
      <c r="A1587" s="20" t="str">
        <f>VLOOKUP('Customer Names'!A1587,'Customer Names'!A1587:A3922,1,FALSE)</f>
        <v>Id1586</v>
      </c>
      <c r="B1587" s="20" t="str">
        <f>VLOOKUP(Table6[[#This Row],[NAME]],Table6[NAME],1,FALSE)</f>
        <v>Maria Isabel</v>
      </c>
      <c r="C1587" s="11">
        <f>VLOOKUP(Table4[[#This Row],[BMI]],Table4[BMI],1,FALSE)</f>
        <v>29.5</v>
      </c>
      <c r="D1587" s="11">
        <f>VLOOKUP(Table4[[#This Row],[HBA1C]],Table4[HBA1C],1,FALSE)</f>
        <v>5.54</v>
      </c>
      <c r="E1587" s="11" t="str">
        <f>VLOOKUP(Table4[[#This Row],[Any Transplants]],Table4[Any Transplants],1,FALSE)</f>
        <v>No</v>
      </c>
      <c r="F1587" s="11" t="str">
        <f>VLOOKUP(Table4[[#This Row],[Cancer history]],Table4[Cancer history],1,FALSE)</f>
        <v>No</v>
      </c>
      <c r="G1587" s="11" t="str">
        <f>VLOOKUP(Table4[[#This Row],[Smoker2]],Table4[Smoker2],1,FALSE)</f>
        <v>NO</v>
      </c>
      <c r="H1587" s="11" t="str">
        <f>VLOOKUP(Table4[[#This Row],[Heart Issues]],Table4[Heart Issues],1,FALSE)</f>
        <v>yes</v>
      </c>
      <c r="I1587" s="11">
        <f>VLOOKUP(Table4[[#This Row],[Number of Major Surgeries]],Table4[Number of Major Surgeries],1,FALSE)</f>
        <v>0</v>
      </c>
      <c r="J1587" s="11" t="str">
        <f>VLOOKUP('Medical Examinations'!M1587,'Medical Examinations'!M1587:M3921,1,FALSE)</f>
        <v>over weight</v>
      </c>
      <c r="K1587" s="11" t="str">
        <f>VLOOKUP('Medical Examinations'!N1587,'Medical Examinations'!N1587:N3921,1,FALSE)</f>
        <v>normal</v>
      </c>
      <c r="L1587" s="11" t="str">
        <f>VLOOKUP(Table3[[#This Row],[date of birth]],Table3[date of birth],1,FALSE)</f>
        <v>10-Sep-1964</v>
      </c>
      <c r="M1587" s="11">
        <f>VLOOKUP(Table3[[#This Row],[age]],Table3[age],1,FALSE)</f>
        <v>58</v>
      </c>
      <c r="N1587" s="65">
        <f>VLOOKUP(Table3[[#This Row],[charges2]],Table3[charges2],1,FALSE)</f>
        <v>13607.37</v>
      </c>
      <c r="O1587" s="11" t="str">
        <f>VLOOKUP(Table3[[#This Row],[HOSPITAL TIER2]],Table3[HOSPITAL TIER2],1,FALSE)</f>
        <v>tier - 3</v>
      </c>
      <c r="P1587" s="11" t="str">
        <f>VLOOKUP(Table3[[#This Row],[city tier2]],Table3[city tier2],1,FALSE)</f>
        <v>tier - 1</v>
      </c>
      <c r="Q1587" s="11" t="str">
        <f>VLOOKUP(Table3[[#This Row],[state id2]],Table3[state id2],1,FALSE)</f>
        <v>R1024</v>
      </c>
      <c r="R1587" s="11">
        <f t="shared" si="48"/>
        <v>-2.7063561225500885E-2</v>
      </c>
      <c r="S1587" s="11">
        <f t="shared" si="49"/>
        <v>6.4596429035372951E-3</v>
      </c>
    </row>
    <row r="1588" spans="1:19" x14ac:dyDescent="0.25">
      <c r="A1588" s="20" t="str">
        <f>VLOOKUP('Customer Names'!A1588,'Customer Names'!A1588:A3923,1,FALSE)</f>
        <v>Id1587</v>
      </c>
      <c r="B1588" s="20" t="str">
        <f>VLOOKUP(Table6[[#This Row],[NAME]],Table6[NAME],1,FALSE)</f>
        <v>Arthur M.</v>
      </c>
      <c r="C1588" s="11">
        <f>VLOOKUP(Table4[[#This Row],[BMI]],Table4[BMI],1,FALSE)</f>
        <v>43.39</v>
      </c>
      <c r="D1588" s="11">
        <f>VLOOKUP(Table4[[#This Row],[HBA1C]],Table4[HBA1C],1,FALSE)</f>
        <v>5.85</v>
      </c>
      <c r="E1588" s="11" t="str">
        <f>VLOOKUP(Table4[[#This Row],[Any Transplants]],Table4[Any Transplants],1,FALSE)</f>
        <v>yes</v>
      </c>
      <c r="F1588" s="11" t="str">
        <f>VLOOKUP(Table4[[#This Row],[Cancer history]],Table4[Cancer history],1,FALSE)</f>
        <v>No</v>
      </c>
      <c r="G1588" s="11" t="str">
        <f>VLOOKUP(Table4[[#This Row],[Smoker2]],Table4[Smoker2],1,FALSE)</f>
        <v>NO</v>
      </c>
      <c r="H1588" s="11" t="str">
        <f>VLOOKUP(Table4[[#This Row],[Heart Issues]],Table4[Heart Issues],1,FALSE)</f>
        <v>No</v>
      </c>
      <c r="I1588" s="11">
        <f>VLOOKUP(Table4[[#This Row],[Number of Major Surgeries]],Table4[Number of Major Surgeries],1,FALSE)</f>
        <v>1</v>
      </c>
      <c r="J1588" s="11" t="str">
        <f>VLOOKUP('Medical Examinations'!M1588,'Medical Examinations'!M1588:M3922,1,FALSE)</f>
        <v>obesity</v>
      </c>
      <c r="K1588" s="11" t="str">
        <f>VLOOKUP('Medical Examinations'!N1588,'Medical Examinations'!N1588:N3922,1,FALSE)</f>
        <v>prediabetes</v>
      </c>
      <c r="L1588" s="11" t="str">
        <f>VLOOKUP(Table3[[#This Row],[date of birth]],Table3[date of birth],1,FALSE)</f>
        <v>18-Nov-1961</v>
      </c>
      <c r="M1588" s="11">
        <f>VLOOKUP(Table3[[#This Row],[age]],Table3[age],1,FALSE)</f>
        <v>61</v>
      </c>
      <c r="N1588" s="65">
        <f>VLOOKUP(Table3[[#This Row],[charges2]],Table3[charges2],1,FALSE)</f>
        <v>13616.36</v>
      </c>
      <c r="O1588" s="11" t="str">
        <f>VLOOKUP(Table3[[#This Row],[HOSPITAL TIER2]],Table3[HOSPITAL TIER2],1,FALSE)</f>
        <v>tier - 3</v>
      </c>
      <c r="P1588" s="11" t="str">
        <f>VLOOKUP(Table3[[#This Row],[city tier2]],Table3[city tier2],1,FALSE)</f>
        <v>tier - 3</v>
      </c>
      <c r="Q1588" s="11" t="str">
        <f>VLOOKUP(Table3[[#This Row],[state id2]],Table3[state id2],1,FALSE)</f>
        <v>R1024</v>
      </c>
      <c r="R1588" s="11">
        <f t="shared" si="48"/>
        <v>-2.7618495797443975E-2</v>
      </c>
      <c r="S1588" s="11">
        <f t="shared" si="49"/>
        <v>6.6799677303830216E-3</v>
      </c>
    </row>
    <row r="1589" spans="1:19" x14ac:dyDescent="0.25">
      <c r="A1589" s="20" t="str">
        <f>VLOOKUP('Customer Names'!A1589,'Customer Names'!A1589:A3924,1,FALSE)</f>
        <v>Id1588</v>
      </c>
      <c r="B1589" s="20" t="str">
        <f>VLOOKUP(Table6[[#This Row],[NAME]],Table6[NAME],1,FALSE)</f>
        <v>Joseph R.</v>
      </c>
      <c r="C1589" s="11">
        <f>VLOOKUP(Table4[[#This Row],[BMI]],Table4[BMI],1,FALSE)</f>
        <v>15.08</v>
      </c>
      <c r="D1589" s="11">
        <f>VLOOKUP(Table4[[#This Row],[HBA1C]],Table4[HBA1C],1,FALSE)</f>
        <v>4.8499999999999996</v>
      </c>
      <c r="E1589" s="11" t="str">
        <f>VLOOKUP(Table4[[#This Row],[Any Transplants]],Table4[Any Transplants],1,FALSE)</f>
        <v>No</v>
      </c>
      <c r="F1589" s="11" t="str">
        <f>VLOOKUP(Table4[[#This Row],[Cancer history]],Table4[Cancer history],1,FALSE)</f>
        <v>Yes</v>
      </c>
      <c r="G1589" s="11" t="str">
        <f>VLOOKUP(Table4[[#This Row],[Smoker2]],Table4[Smoker2],1,FALSE)</f>
        <v>NO</v>
      </c>
      <c r="H1589" s="11" t="str">
        <f>VLOOKUP(Table4[[#This Row],[Heart Issues]],Table4[Heart Issues],1,FALSE)</f>
        <v>yes</v>
      </c>
      <c r="I1589" s="11">
        <f>VLOOKUP(Table4[[#This Row],[Number of Major Surgeries]],Table4[Number of Major Surgeries],1,FALSE)</f>
        <v>1</v>
      </c>
      <c r="J1589" s="11" t="str">
        <f>VLOOKUP('Medical Examinations'!M1589,'Medical Examinations'!M1589:M3923,1,FALSE)</f>
        <v>underweight</v>
      </c>
      <c r="K1589" s="11" t="str">
        <f>VLOOKUP('Medical Examinations'!N1589,'Medical Examinations'!N1589:N3923,1,FALSE)</f>
        <v>normal</v>
      </c>
      <c r="L1589" s="11" t="str">
        <f>VLOOKUP(Table3[[#This Row],[date of birth]],Table3[date of birth],1,FALSE)</f>
        <v>26-Jul-1969</v>
      </c>
      <c r="M1589" s="11">
        <f>VLOOKUP(Table3[[#This Row],[age]],Table3[age],1,FALSE)</f>
        <v>53</v>
      </c>
      <c r="N1589" s="65">
        <f>VLOOKUP(Table3[[#This Row],[charges2]],Table3[charges2],1,FALSE)</f>
        <v>13622.01</v>
      </c>
      <c r="O1589" s="11" t="str">
        <f>VLOOKUP(Table3[[#This Row],[HOSPITAL TIER2]],Table3[HOSPITAL TIER2],1,FALSE)</f>
        <v>tier - 3</v>
      </c>
      <c r="P1589" s="11" t="str">
        <f>VLOOKUP(Table3[[#This Row],[city tier2]],Table3[city tier2],1,FALSE)</f>
        <v>tier - 3</v>
      </c>
      <c r="Q1589" s="11" t="str">
        <f>VLOOKUP(Table3[[#This Row],[state id2]],Table3[state id2],1,FALSE)</f>
        <v>R1012</v>
      </c>
      <c r="R1589" s="11">
        <f t="shared" si="48"/>
        <v>-3.1831578488106617E-2</v>
      </c>
      <c r="S1589" s="11">
        <f t="shared" si="49"/>
        <v>6.6253710681708541E-3</v>
      </c>
    </row>
    <row r="1590" spans="1:19" x14ac:dyDescent="0.25">
      <c r="A1590" s="20" t="str">
        <f>VLOOKUP('Customer Names'!A1590,'Customer Names'!A1590:A3925,1,FALSE)</f>
        <v>Id1589</v>
      </c>
      <c r="B1590" s="20" t="str">
        <f>VLOOKUP(Table6[[#This Row],[NAME]],Table6[NAME],1,FALSE)</f>
        <v>Sachiko</v>
      </c>
      <c r="C1590" s="11">
        <f>VLOOKUP(Table4[[#This Row],[BMI]],Table4[BMI],1,FALSE)</f>
        <v>20.48</v>
      </c>
      <c r="D1590" s="11">
        <f>VLOOKUP(Table4[[#This Row],[HBA1C]],Table4[HBA1C],1,FALSE)</f>
        <v>11.09</v>
      </c>
      <c r="E1590" s="11" t="str">
        <f>VLOOKUP(Table4[[#This Row],[Any Transplants]],Table4[Any Transplants],1,FALSE)</f>
        <v>No</v>
      </c>
      <c r="F1590" s="11" t="str">
        <f>VLOOKUP(Table4[[#This Row],[Cancer history]],Table4[Cancer history],1,FALSE)</f>
        <v>No</v>
      </c>
      <c r="G1590" s="11" t="str">
        <f>VLOOKUP(Table4[[#This Row],[Smoker2]],Table4[Smoker2],1,FALSE)</f>
        <v>NO</v>
      </c>
      <c r="H1590" s="11" t="str">
        <f>VLOOKUP(Table4[[#This Row],[Heart Issues]],Table4[Heart Issues],1,FALSE)</f>
        <v>No</v>
      </c>
      <c r="I1590" s="11">
        <f>VLOOKUP(Table4[[#This Row],[Number of Major Surgeries]],Table4[Number of Major Surgeries],1,FALSE)</f>
        <v>0</v>
      </c>
      <c r="J1590" s="11" t="str">
        <f>VLOOKUP('Medical Examinations'!M1590,'Medical Examinations'!M1590:M3924,1,FALSE)</f>
        <v>normal weight</v>
      </c>
      <c r="K1590" s="11" t="str">
        <f>VLOOKUP('Medical Examinations'!N1590,'Medical Examinations'!N1590:N3924,1,FALSE)</f>
        <v>diabetes</v>
      </c>
      <c r="L1590" s="11" t="str">
        <f>VLOOKUP(Table3[[#This Row],[date of birth]],Table3[date of birth],1,FALSE)</f>
        <v>24-Dec-1961</v>
      </c>
      <c r="M1590" s="11">
        <f>VLOOKUP(Table3[[#This Row],[age]],Table3[age],1,FALSE)</f>
        <v>61</v>
      </c>
      <c r="N1590" s="65">
        <f>VLOOKUP(Table3[[#This Row],[charges2]],Table3[charges2],1,FALSE)</f>
        <v>13635.64</v>
      </c>
      <c r="O1590" s="11" t="str">
        <f>VLOOKUP(Table3[[#This Row],[HOSPITAL TIER2]],Table3[HOSPITAL TIER2],1,FALSE)</f>
        <v>tier - 3</v>
      </c>
      <c r="P1590" s="11" t="str">
        <f>VLOOKUP(Table3[[#This Row],[city tier2]],Table3[city tier2],1,FALSE)</f>
        <v>tier - 3</v>
      </c>
      <c r="Q1590" s="11" t="str">
        <f>VLOOKUP(Table3[[#This Row],[state id2]],Table3[state id2],1,FALSE)</f>
        <v>R1024</v>
      </c>
      <c r="R1590" s="11">
        <f t="shared" si="48"/>
        <v>-3.0239259753400308E-2</v>
      </c>
      <c r="S1590" s="11">
        <f t="shared" si="49"/>
        <v>7.1778511086894922E-3</v>
      </c>
    </row>
    <row r="1591" spans="1:19" x14ac:dyDescent="0.25">
      <c r="A1591" s="20" t="str">
        <f>VLOOKUP('Customer Names'!A1591,'Customer Names'!A1591:A3926,1,FALSE)</f>
        <v>Id1590</v>
      </c>
      <c r="B1591" s="20" t="str">
        <f>VLOOKUP(Table6[[#This Row],[NAME]],Table6[NAME],1,FALSE)</f>
        <v>Christopher</v>
      </c>
      <c r="C1591" s="11">
        <f>VLOOKUP(Table4[[#This Row],[BMI]],Table4[BMI],1,FALSE)</f>
        <v>34.450000000000003</v>
      </c>
      <c r="D1591" s="11">
        <f>VLOOKUP(Table4[[#This Row],[HBA1C]],Table4[HBA1C],1,FALSE)</f>
        <v>5.58</v>
      </c>
      <c r="E1591" s="11" t="str">
        <f>VLOOKUP(Table4[[#This Row],[Any Transplants]],Table4[Any Transplants],1,FALSE)</f>
        <v>No</v>
      </c>
      <c r="F1591" s="11" t="str">
        <f>VLOOKUP(Table4[[#This Row],[Cancer history]],Table4[Cancer history],1,FALSE)</f>
        <v>No</v>
      </c>
      <c r="G1591" s="11" t="str">
        <f>VLOOKUP(Table4[[#This Row],[Smoker2]],Table4[Smoker2],1,FALSE)</f>
        <v>NO</v>
      </c>
      <c r="H1591" s="11" t="str">
        <f>VLOOKUP(Table4[[#This Row],[Heart Issues]],Table4[Heart Issues],1,FALSE)</f>
        <v>yes</v>
      </c>
      <c r="I1591" s="11">
        <f>VLOOKUP(Table4[[#This Row],[Number of Major Surgeries]],Table4[Number of Major Surgeries],1,FALSE)</f>
        <v>0</v>
      </c>
      <c r="J1591" s="11" t="str">
        <f>VLOOKUP('Medical Examinations'!M1591,'Medical Examinations'!M1591:M3925,1,FALSE)</f>
        <v>obesity</v>
      </c>
      <c r="K1591" s="11" t="str">
        <f>VLOOKUP('Medical Examinations'!N1591,'Medical Examinations'!N1591:N3925,1,FALSE)</f>
        <v>normal</v>
      </c>
      <c r="L1591" s="11" t="str">
        <f>VLOOKUP(Table3[[#This Row],[date of birth]],Table3[date of birth],1,FALSE)</f>
        <v>20-Jul-1984</v>
      </c>
      <c r="M1591" s="11">
        <f>VLOOKUP(Table3[[#This Row],[age]],Table3[age],1,FALSE)</f>
        <v>38</v>
      </c>
      <c r="N1591" s="65">
        <f>VLOOKUP(Table3[[#This Row],[charges2]],Table3[charges2],1,FALSE)</f>
        <v>13638.06</v>
      </c>
      <c r="O1591" s="11" t="str">
        <f>VLOOKUP(Table3[[#This Row],[HOSPITAL TIER2]],Table3[HOSPITAL TIER2],1,FALSE)</f>
        <v>tier - 3</v>
      </c>
      <c r="P1591" s="11" t="str">
        <f>VLOOKUP(Table3[[#This Row],[city tier2]],Table3[city tier2],1,FALSE)</f>
        <v>tier - 3</v>
      </c>
      <c r="Q1591" s="11" t="str">
        <f>VLOOKUP(Table3[[#This Row],[state id2]],Table3[state id2],1,FALSE)</f>
        <v>R1023</v>
      </c>
      <c r="R1591" s="11">
        <f t="shared" si="48"/>
        <v>-2.8683598620496707E-2</v>
      </c>
      <c r="S1591" s="11">
        <f t="shared" si="49"/>
        <v>1.6950047909345114E-3</v>
      </c>
    </row>
    <row r="1592" spans="1:19" x14ac:dyDescent="0.25">
      <c r="A1592" s="20" t="str">
        <f>VLOOKUP('Customer Names'!A1592,'Customer Names'!A1592:A3927,1,FALSE)</f>
        <v>Id1591</v>
      </c>
      <c r="B1592" s="20" t="str">
        <f>VLOOKUP(Table6[[#This Row],[NAME]],Table6[NAME],1,FALSE)</f>
        <v>Joseph</v>
      </c>
      <c r="C1592" s="11">
        <f>VLOOKUP(Table4[[#This Row],[BMI]],Table4[BMI],1,FALSE)</f>
        <v>34.21</v>
      </c>
      <c r="D1592" s="11">
        <f>VLOOKUP(Table4[[#This Row],[HBA1C]],Table4[HBA1C],1,FALSE)</f>
        <v>9.7200000000000006</v>
      </c>
      <c r="E1592" s="11" t="str">
        <f>VLOOKUP(Table4[[#This Row],[Any Transplants]],Table4[Any Transplants],1,FALSE)</f>
        <v>No</v>
      </c>
      <c r="F1592" s="11" t="str">
        <f>VLOOKUP(Table4[[#This Row],[Cancer history]],Table4[Cancer history],1,FALSE)</f>
        <v>No</v>
      </c>
      <c r="G1592" s="11" t="str">
        <f>VLOOKUP(Table4[[#This Row],[Smoker2]],Table4[Smoker2],1,FALSE)</f>
        <v>NO</v>
      </c>
      <c r="H1592" s="11" t="str">
        <f>VLOOKUP(Table4[[#This Row],[Heart Issues]],Table4[Heart Issues],1,FALSE)</f>
        <v>yes</v>
      </c>
      <c r="I1592" s="11">
        <f>VLOOKUP(Table4[[#This Row],[Number of Major Surgeries]],Table4[Number of Major Surgeries],1,FALSE)</f>
        <v>0</v>
      </c>
      <c r="J1592" s="11" t="str">
        <f>VLOOKUP('Medical Examinations'!M1592,'Medical Examinations'!M1592:M3926,1,FALSE)</f>
        <v>obesity</v>
      </c>
      <c r="K1592" s="11" t="str">
        <f>VLOOKUP('Medical Examinations'!N1592,'Medical Examinations'!N1592:N3926,1,FALSE)</f>
        <v>diabetes</v>
      </c>
      <c r="L1592" s="11" t="str">
        <f>VLOOKUP(Table3[[#This Row],[date of birth]],Table3[date of birth],1,FALSE)</f>
        <v>4-Aug-1963</v>
      </c>
      <c r="M1592" s="11">
        <f>VLOOKUP(Table3[[#This Row],[age]],Table3[age],1,FALSE)</f>
        <v>59</v>
      </c>
      <c r="N1592" s="65">
        <f>VLOOKUP(Table3[[#This Row],[charges2]],Table3[charges2],1,FALSE)</f>
        <v>13677.68</v>
      </c>
      <c r="O1592" s="11" t="str">
        <f>VLOOKUP(Table3[[#This Row],[HOSPITAL TIER2]],Table3[HOSPITAL TIER2],1,FALSE)</f>
        <v>tier - 3</v>
      </c>
      <c r="P1592" s="11" t="str">
        <f>VLOOKUP(Table3[[#This Row],[city tier2]],Table3[city tier2],1,FALSE)</f>
        <v>tier - 2</v>
      </c>
      <c r="Q1592" s="11" t="str">
        <f>VLOOKUP(Table3[[#This Row],[state id2]],Table3[state id2],1,FALSE)</f>
        <v>R1021</v>
      </c>
      <c r="R1592" s="11">
        <f t="shared" si="48"/>
        <v>-2.8233001539171694E-2</v>
      </c>
      <c r="S1592" s="11">
        <f t="shared" si="49"/>
        <v>1.6416371091618461E-3</v>
      </c>
    </row>
    <row r="1593" spans="1:19" x14ac:dyDescent="0.25">
      <c r="A1593" s="20" t="str">
        <f>VLOOKUP('Customer Names'!A1593,'Customer Names'!A1593:A3928,1,FALSE)</f>
        <v>Id1592</v>
      </c>
      <c r="B1593" s="20" t="str">
        <f>VLOOKUP(Table6[[#This Row],[NAME]],Table6[NAME],1,FALSE)</f>
        <v>Lawrence</v>
      </c>
      <c r="C1593" s="11">
        <f>VLOOKUP(Table4[[#This Row],[BMI]],Table4[BMI],1,FALSE)</f>
        <v>28.8</v>
      </c>
      <c r="D1593" s="11">
        <f>VLOOKUP(Table4[[#This Row],[HBA1C]],Table4[HBA1C],1,FALSE)</f>
        <v>11.41</v>
      </c>
      <c r="E1593" s="11" t="str">
        <f>VLOOKUP(Table4[[#This Row],[Any Transplants]],Table4[Any Transplants],1,FALSE)</f>
        <v>No</v>
      </c>
      <c r="F1593" s="11" t="str">
        <f>VLOOKUP(Table4[[#This Row],[Cancer history]],Table4[Cancer history],1,FALSE)</f>
        <v>No</v>
      </c>
      <c r="G1593" s="11" t="str">
        <f>VLOOKUP(Table4[[#This Row],[Smoker2]],Table4[Smoker2],1,FALSE)</f>
        <v>NO</v>
      </c>
      <c r="H1593" s="11" t="str">
        <f>VLOOKUP(Table4[[#This Row],[Heart Issues]],Table4[Heart Issues],1,FALSE)</f>
        <v>yes</v>
      </c>
      <c r="I1593" s="11">
        <f>VLOOKUP(Table4[[#This Row],[Number of Major Surgeries]],Table4[Number of Major Surgeries],1,FALSE)</f>
        <v>0</v>
      </c>
      <c r="J1593" s="11" t="str">
        <f>VLOOKUP('Medical Examinations'!M1593,'Medical Examinations'!M1593:M3927,1,FALSE)</f>
        <v>over weight</v>
      </c>
      <c r="K1593" s="11" t="str">
        <f>VLOOKUP('Medical Examinations'!N1593,'Medical Examinations'!N1593:N3927,1,FALSE)</f>
        <v>diabetes</v>
      </c>
      <c r="L1593" s="11" t="str">
        <f>VLOOKUP(Table3[[#This Row],[date of birth]],Table3[date of birth],1,FALSE)</f>
        <v>14-Sep-1985</v>
      </c>
      <c r="M1593" s="11">
        <f>VLOOKUP(Table3[[#This Row],[age]],Table3[age],1,FALSE)</f>
        <v>37</v>
      </c>
      <c r="N1593" s="65">
        <f>VLOOKUP(Table3[[#This Row],[charges2]],Table3[charges2],1,FALSE)</f>
        <v>13685.51</v>
      </c>
      <c r="O1593" s="11" t="str">
        <f>VLOOKUP(Table3[[#This Row],[HOSPITAL TIER2]],Table3[HOSPITAL TIER2],1,FALSE)</f>
        <v>tier - 3</v>
      </c>
      <c r="P1593" s="11" t="str">
        <f>VLOOKUP(Table3[[#This Row],[city tier2]],Table3[city tier2],1,FALSE)</f>
        <v>tier - 1</v>
      </c>
      <c r="Q1593" s="11" t="str">
        <f>VLOOKUP(Table3[[#This Row],[state id2]],Table3[state id2],1,FALSE)</f>
        <v>R1026</v>
      </c>
      <c r="R1593" s="11">
        <f t="shared" si="48"/>
        <v>-2.9907053500029732E-2</v>
      </c>
      <c r="S1593" s="11">
        <f t="shared" si="49"/>
        <v>-2.0357021720168356E-3</v>
      </c>
    </row>
    <row r="1594" spans="1:19" x14ac:dyDescent="0.25">
      <c r="A1594" s="20" t="str">
        <f>VLOOKUP('Customer Names'!A1594,'Customer Names'!A1594:A3929,1,FALSE)</f>
        <v>Id1593</v>
      </c>
      <c r="B1594" s="20" t="str">
        <f>VLOOKUP(Table6[[#This Row],[NAME]],Table6[NAME],1,FALSE)</f>
        <v>.  Katie</v>
      </c>
      <c r="C1594" s="11">
        <f>VLOOKUP(Table4[[#This Row],[BMI]],Table4[BMI],1,FALSE)</f>
        <v>31.74</v>
      </c>
      <c r="D1594" s="11">
        <f>VLOOKUP(Table4[[#This Row],[HBA1C]],Table4[HBA1C],1,FALSE)</f>
        <v>4.46</v>
      </c>
      <c r="E1594" s="11" t="str">
        <f>VLOOKUP(Table4[[#This Row],[Any Transplants]],Table4[Any Transplants],1,FALSE)</f>
        <v>No</v>
      </c>
      <c r="F1594" s="11" t="str">
        <f>VLOOKUP(Table4[[#This Row],[Cancer history]],Table4[Cancer history],1,FALSE)</f>
        <v>Yes</v>
      </c>
      <c r="G1594" s="11" t="str">
        <f>VLOOKUP(Table4[[#This Row],[Smoker2]],Table4[Smoker2],1,FALSE)</f>
        <v>NO</v>
      </c>
      <c r="H1594" s="11" t="str">
        <f>VLOOKUP(Table4[[#This Row],[Heart Issues]],Table4[Heart Issues],1,FALSE)</f>
        <v>No</v>
      </c>
      <c r="I1594" s="11">
        <f>VLOOKUP(Table4[[#This Row],[Number of Major Surgeries]],Table4[Number of Major Surgeries],1,FALSE)</f>
        <v>1</v>
      </c>
      <c r="J1594" s="11" t="str">
        <f>VLOOKUP('Medical Examinations'!M1594,'Medical Examinations'!M1594:M3928,1,FALSE)</f>
        <v>obesity</v>
      </c>
      <c r="K1594" s="11" t="str">
        <f>VLOOKUP('Medical Examinations'!N1594,'Medical Examinations'!N1594:N3928,1,FALSE)</f>
        <v>normal</v>
      </c>
      <c r="L1594" s="11" t="str">
        <f>VLOOKUP(Table3[[#This Row],[date of birth]],Table3[date of birth],1,FALSE)</f>
        <v>24-Nov-1986</v>
      </c>
      <c r="M1594" s="11">
        <f>VLOOKUP(Table3[[#This Row],[age]],Table3[age],1,FALSE)</f>
        <v>36</v>
      </c>
      <c r="N1594" s="65">
        <f>VLOOKUP(Table3[[#This Row],[charges2]],Table3[charges2],1,FALSE)</f>
        <v>13714.55</v>
      </c>
      <c r="O1594" s="11" t="str">
        <f>VLOOKUP(Table3[[#This Row],[HOSPITAL TIER2]],Table3[HOSPITAL TIER2],1,FALSE)</f>
        <v>tier - 3</v>
      </c>
      <c r="P1594" s="11" t="str">
        <f>VLOOKUP(Table3[[#This Row],[city tier2]],Table3[city tier2],1,FALSE)</f>
        <v>tier - 2</v>
      </c>
      <c r="Q1594" s="11" t="str">
        <f>VLOOKUP(Table3[[#This Row],[state id2]],Table3[state id2],1,FALSE)</f>
        <v>R1023</v>
      </c>
      <c r="R1594" s="11">
        <f t="shared" si="48"/>
        <v>-2.9767463988526872E-2</v>
      </c>
      <c r="S1594" s="11">
        <f t="shared" si="49"/>
        <v>-2.31683502921393E-4</v>
      </c>
    </row>
    <row r="1595" spans="1:19" x14ac:dyDescent="0.25">
      <c r="A1595" s="20" t="str">
        <f>VLOOKUP('Customer Names'!A1595,'Customer Names'!A1595:A3930,1,FALSE)</f>
        <v>Id1594</v>
      </c>
      <c r="B1595" s="20" t="str">
        <f>VLOOKUP(Table6[[#This Row],[NAME]],Table6[NAME],1,FALSE)</f>
        <v>Ruben</v>
      </c>
      <c r="C1595" s="11">
        <f>VLOOKUP(Table4[[#This Row],[BMI]],Table4[BMI],1,FALSE)</f>
        <v>21.78</v>
      </c>
      <c r="D1595" s="11">
        <f>VLOOKUP(Table4[[#This Row],[HBA1C]],Table4[HBA1C],1,FALSE)</f>
        <v>9.31</v>
      </c>
      <c r="E1595" s="11" t="str">
        <f>VLOOKUP(Table4[[#This Row],[Any Transplants]],Table4[Any Transplants],1,FALSE)</f>
        <v>No</v>
      </c>
      <c r="F1595" s="11" t="str">
        <f>VLOOKUP(Table4[[#This Row],[Cancer history]],Table4[Cancer history],1,FALSE)</f>
        <v>No</v>
      </c>
      <c r="G1595" s="11" t="str">
        <f>VLOOKUP(Table4[[#This Row],[Smoker2]],Table4[Smoker2],1,FALSE)</f>
        <v>NO</v>
      </c>
      <c r="H1595" s="11" t="str">
        <f>VLOOKUP(Table4[[#This Row],[Heart Issues]],Table4[Heart Issues],1,FALSE)</f>
        <v>yes</v>
      </c>
      <c r="I1595" s="11">
        <f>VLOOKUP(Table4[[#This Row],[Number of Major Surgeries]],Table4[Number of Major Surgeries],1,FALSE)</f>
        <v>0</v>
      </c>
      <c r="J1595" s="11" t="str">
        <f>VLOOKUP('Medical Examinations'!M1595,'Medical Examinations'!M1595:M3929,1,FALSE)</f>
        <v>normal weight</v>
      </c>
      <c r="K1595" s="11" t="str">
        <f>VLOOKUP('Medical Examinations'!N1595,'Medical Examinations'!N1595:N3929,1,FALSE)</f>
        <v>diabetes</v>
      </c>
      <c r="L1595" s="11" t="str">
        <f>VLOOKUP(Table3[[#This Row],[date of birth]],Table3[date of birth],1,FALSE)</f>
        <v>2-Aug-1981</v>
      </c>
      <c r="M1595" s="11">
        <f>VLOOKUP(Table3[[#This Row],[age]],Table3[age],1,FALSE)</f>
        <v>41</v>
      </c>
      <c r="N1595" s="65">
        <f>VLOOKUP(Table3[[#This Row],[charges2]],Table3[charges2],1,FALSE)</f>
        <v>13725.47</v>
      </c>
      <c r="O1595" s="11" t="str">
        <f>VLOOKUP(Table3[[#This Row],[HOSPITAL TIER2]],Table3[HOSPITAL TIER2],1,FALSE)</f>
        <v>tier - 3</v>
      </c>
      <c r="P1595" s="11" t="str">
        <f>VLOOKUP(Table3[[#This Row],[city tier2]],Table3[city tier2],1,FALSE)</f>
        <v>tier - 2</v>
      </c>
      <c r="Q1595" s="11" t="str">
        <f>VLOOKUP(Table3[[#This Row],[state id2]],Table3[state id2],1,FALSE)</f>
        <v>R1024</v>
      </c>
      <c r="R1595" s="11">
        <f t="shared" si="48"/>
        <v>-2.9344960198259145E-2</v>
      </c>
      <c r="S1595" s="11">
        <f t="shared" si="49"/>
        <v>-7.3144050802004896E-4</v>
      </c>
    </row>
    <row r="1596" spans="1:19" x14ac:dyDescent="0.25">
      <c r="A1596" s="20" t="str">
        <f>VLOOKUP('Customer Names'!A1596,'Customer Names'!A1596:A3931,1,FALSE)</f>
        <v>Id1595</v>
      </c>
      <c r="B1596" s="20" t="str">
        <f>VLOOKUP(Table6[[#This Row],[NAME]],Table6[NAME],1,FALSE)</f>
        <v>Sarah</v>
      </c>
      <c r="C1596" s="11">
        <f>VLOOKUP(Table4[[#This Row],[BMI]],Table4[BMI],1,FALSE)</f>
        <v>23.75</v>
      </c>
      <c r="D1596" s="11">
        <f>VLOOKUP(Table4[[#This Row],[HBA1C]],Table4[HBA1C],1,FALSE)</f>
        <v>5.03</v>
      </c>
      <c r="E1596" s="11" t="str">
        <f>VLOOKUP(Table4[[#This Row],[Any Transplants]],Table4[Any Transplants],1,FALSE)</f>
        <v>No</v>
      </c>
      <c r="F1596" s="11" t="str">
        <f>VLOOKUP(Table4[[#This Row],[Cancer history]],Table4[Cancer history],1,FALSE)</f>
        <v>No</v>
      </c>
      <c r="G1596" s="11" t="str">
        <f>VLOOKUP(Table4[[#This Row],[Smoker2]],Table4[Smoker2],1,FALSE)</f>
        <v>NO</v>
      </c>
      <c r="H1596" s="11" t="str">
        <f>VLOOKUP(Table4[[#This Row],[Heart Issues]],Table4[Heart Issues],1,FALSE)</f>
        <v>No</v>
      </c>
      <c r="I1596" s="11">
        <f>VLOOKUP(Table4[[#This Row],[Number of Major Surgeries]],Table4[Number of Major Surgeries],1,FALSE)</f>
        <v>1</v>
      </c>
      <c r="J1596" s="11" t="str">
        <f>VLOOKUP('Medical Examinations'!M1596,'Medical Examinations'!M1596:M3930,1,FALSE)</f>
        <v>normal weight</v>
      </c>
      <c r="K1596" s="11" t="str">
        <f>VLOOKUP('Medical Examinations'!N1596,'Medical Examinations'!N1596:N3930,1,FALSE)</f>
        <v>normal</v>
      </c>
      <c r="L1596" s="11" t="str">
        <f>VLOOKUP(Table3[[#This Row],[date of birth]],Table3[date of birth],1,FALSE)</f>
        <v>29-Aug-1985</v>
      </c>
      <c r="M1596" s="11">
        <f>VLOOKUP(Table3[[#This Row],[age]],Table3[age],1,FALSE)</f>
        <v>37</v>
      </c>
      <c r="N1596" s="65">
        <f>VLOOKUP(Table3[[#This Row],[charges2]],Table3[charges2],1,FALSE)</f>
        <v>13726.21</v>
      </c>
      <c r="O1596" s="11" t="str">
        <f>VLOOKUP(Table3[[#This Row],[HOSPITAL TIER2]],Table3[HOSPITAL TIER2],1,FALSE)</f>
        <v>tier - 3</v>
      </c>
      <c r="P1596" s="11" t="str">
        <f>VLOOKUP(Table3[[#This Row],[city tier2]],Table3[city tier2],1,FALSE)</f>
        <v>tier - 3</v>
      </c>
      <c r="Q1596" s="11" t="str">
        <f>VLOOKUP(Table3[[#This Row],[state id2]],Table3[state id2],1,FALSE)</f>
        <v>R1026</v>
      </c>
      <c r="R1596" s="11">
        <f t="shared" si="48"/>
        <v>-2.9468564503237309E-2</v>
      </c>
      <c r="S1596" s="11">
        <f t="shared" si="49"/>
        <v>-4.0154002476909013E-4</v>
      </c>
    </row>
    <row r="1597" spans="1:19" x14ac:dyDescent="0.25">
      <c r="A1597" s="20" t="str">
        <f>VLOOKUP('Customer Names'!A1597,'Customer Names'!A1597:A3932,1,FALSE)</f>
        <v>Id1596</v>
      </c>
      <c r="B1597" s="20" t="str">
        <f>VLOOKUP(Table6[[#This Row],[NAME]],Table6[NAME],1,FALSE)</f>
        <v>.  Angela R.</v>
      </c>
      <c r="C1597" s="11">
        <f>VLOOKUP(Table4[[#This Row],[BMI]],Table4[BMI],1,FALSE)</f>
        <v>33.21</v>
      </c>
      <c r="D1597" s="11">
        <f>VLOOKUP(Table4[[#This Row],[HBA1C]],Table4[HBA1C],1,FALSE)</f>
        <v>5.07</v>
      </c>
      <c r="E1597" s="11" t="str">
        <f>VLOOKUP(Table4[[#This Row],[Any Transplants]],Table4[Any Transplants],1,FALSE)</f>
        <v>No</v>
      </c>
      <c r="F1597" s="11" t="str">
        <f>VLOOKUP(Table4[[#This Row],[Cancer history]],Table4[Cancer history],1,FALSE)</f>
        <v>No</v>
      </c>
      <c r="G1597" s="11" t="str">
        <f>VLOOKUP(Table4[[#This Row],[Smoker2]],Table4[Smoker2],1,FALSE)</f>
        <v>NO</v>
      </c>
      <c r="H1597" s="11" t="str">
        <f>VLOOKUP(Table4[[#This Row],[Heart Issues]],Table4[Heart Issues],1,FALSE)</f>
        <v>yes</v>
      </c>
      <c r="I1597" s="11">
        <f>VLOOKUP(Table4[[#This Row],[Number of Major Surgeries]],Table4[Number of Major Surgeries],1,FALSE)</f>
        <v>1</v>
      </c>
      <c r="J1597" s="11" t="str">
        <f>VLOOKUP('Medical Examinations'!M1597,'Medical Examinations'!M1597:M3931,1,FALSE)</f>
        <v>obesity</v>
      </c>
      <c r="K1597" s="11" t="str">
        <f>VLOOKUP('Medical Examinations'!N1597,'Medical Examinations'!N1597:N3931,1,FALSE)</f>
        <v>normal</v>
      </c>
      <c r="L1597" s="11" t="str">
        <f>VLOOKUP(Table3[[#This Row],[date of birth]],Table3[date of birth],1,FALSE)</f>
        <v>23-Oct-1969</v>
      </c>
      <c r="M1597" s="11">
        <f>VLOOKUP(Table3[[#This Row],[age]],Table3[age],1,FALSE)</f>
        <v>53</v>
      </c>
      <c r="N1597" s="65">
        <f>VLOOKUP(Table3[[#This Row],[charges2]],Table3[charges2],1,FALSE)</f>
        <v>13746.74</v>
      </c>
      <c r="O1597" s="11" t="str">
        <f>VLOOKUP(Table3[[#This Row],[HOSPITAL TIER2]],Table3[HOSPITAL TIER2],1,FALSE)</f>
        <v>tier - 3</v>
      </c>
      <c r="P1597" s="11" t="str">
        <f>VLOOKUP(Table3[[#This Row],[city tier2]],Table3[city tier2],1,FALSE)</f>
        <v>tier - 2</v>
      </c>
      <c r="Q1597" s="11" t="str">
        <f>VLOOKUP(Table3[[#This Row],[state id2]],Table3[state id2],1,FALSE)</f>
        <v>R1026</v>
      </c>
      <c r="R1597" s="11">
        <f t="shared" si="48"/>
        <v>-2.9718514333708788E-2</v>
      </c>
      <c r="S1597" s="11">
        <f t="shared" si="49"/>
        <v>-6.4154558490153528E-4</v>
      </c>
    </row>
    <row r="1598" spans="1:19" x14ac:dyDescent="0.25">
      <c r="A1598" s="20" t="str">
        <f>VLOOKUP('Customer Names'!A1598,'Customer Names'!A1598:A3933,1,FALSE)</f>
        <v>Id1597</v>
      </c>
      <c r="B1598" s="20" t="str">
        <f>VLOOKUP(Table6[[#This Row],[NAME]],Table6[NAME],1,FALSE)</f>
        <v>Chatham</v>
      </c>
      <c r="C1598" s="11">
        <f>VLOOKUP(Table4[[#This Row],[BMI]],Table4[BMI],1,FALSE)</f>
        <v>17.7</v>
      </c>
      <c r="D1598" s="11">
        <f>VLOOKUP(Table4[[#This Row],[HBA1C]],Table4[HBA1C],1,FALSE)</f>
        <v>10.42</v>
      </c>
      <c r="E1598" s="11" t="str">
        <f>VLOOKUP(Table4[[#This Row],[Any Transplants]],Table4[Any Transplants],1,FALSE)</f>
        <v>No</v>
      </c>
      <c r="F1598" s="11" t="str">
        <f>VLOOKUP(Table4[[#This Row],[Cancer history]],Table4[Cancer history],1,FALSE)</f>
        <v>No</v>
      </c>
      <c r="G1598" s="11" t="str">
        <f>VLOOKUP(Table4[[#This Row],[Smoker2]],Table4[Smoker2],1,FALSE)</f>
        <v>NO</v>
      </c>
      <c r="H1598" s="11" t="str">
        <f>VLOOKUP(Table4[[#This Row],[Heart Issues]],Table4[Heart Issues],1,FALSE)</f>
        <v>yes</v>
      </c>
      <c r="I1598" s="11">
        <f>VLOOKUP(Table4[[#This Row],[Number of Major Surgeries]],Table4[Number of Major Surgeries],1,FALSE)</f>
        <v>2</v>
      </c>
      <c r="J1598" s="11" t="str">
        <f>VLOOKUP('Medical Examinations'!M1598,'Medical Examinations'!M1598:M3932,1,FALSE)</f>
        <v>underweight</v>
      </c>
      <c r="K1598" s="11" t="str">
        <f>VLOOKUP('Medical Examinations'!N1598,'Medical Examinations'!N1598:N3932,1,FALSE)</f>
        <v>diabetes</v>
      </c>
      <c r="L1598" s="11" t="str">
        <f>VLOOKUP(Table3[[#This Row],[date of birth]],Table3[date of birth],1,FALSE)</f>
        <v>16-Jul-2004</v>
      </c>
      <c r="M1598" s="11">
        <f>VLOOKUP(Table3[[#This Row],[age]],Table3[age],1,FALSE)</f>
        <v>18</v>
      </c>
      <c r="N1598" s="65">
        <f>VLOOKUP(Table3[[#This Row],[charges2]],Table3[charges2],1,FALSE)</f>
        <v>13747.87</v>
      </c>
      <c r="O1598" s="11" t="str">
        <f>VLOOKUP(Table3[[#This Row],[HOSPITAL TIER2]],Table3[HOSPITAL TIER2],1,FALSE)</f>
        <v>tier - 3</v>
      </c>
      <c r="P1598" s="11" t="str">
        <f>VLOOKUP(Table3[[#This Row],[city tier2]],Table3[city tier2],1,FALSE)</f>
        <v>tier - 2</v>
      </c>
      <c r="Q1598" s="11" t="str">
        <f>VLOOKUP(Table3[[#This Row],[state id2]],Table3[state id2],1,FALSE)</f>
        <v>R1018</v>
      </c>
      <c r="R1598" s="11">
        <f t="shared" si="48"/>
        <v>-3.0637195284610293E-2</v>
      </c>
      <c r="S1598" s="11">
        <f t="shared" si="49"/>
        <v>-2.2299581687590373E-4</v>
      </c>
    </row>
    <row r="1599" spans="1:19" x14ac:dyDescent="0.25">
      <c r="A1599" s="20" t="str">
        <f>VLOOKUP('Customer Names'!A1599,'Customer Names'!A1599:A3934,1,FALSE)</f>
        <v>Id1598</v>
      </c>
      <c r="B1599" s="20" t="str">
        <f>VLOOKUP(Table6[[#This Row],[NAME]],Table6[NAME],1,FALSE)</f>
        <v>Derek</v>
      </c>
      <c r="C1599" s="11">
        <f>VLOOKUP(Table4[[#This Row],[BMI]],Table4[BMI],1,FALSE)</f>
        <v>17.2</v>
      </c>
      <c r="D1599" s="11">
        <f>VLOOKUP(Table4[[#This Row],[HBA1C]],Table4[HBA1C],1,FALSE)</f>
        <v>6.45</v>
      </c>
      <c r="E1599" s="11" t="str">
        <f>VLOOKUP(Table4[[#This Row],[Any Transplants]],Table4[Any Transplants],1,FALSE)</f>
        <v>No</v>
      </c>
      <c r="F1599" s="11" t="str">
        <f>VLOOKUP(Table4[[#This Row],[Cancer history]],Table4[Cancer history],1,FALSE)</f>
        <v>No</v>
      </c>
      <c r="G1599" s="11" t="str">
        <f>VLOOKUP(Table4[[#This Row],[Smoker2]],Table4[Smoker2],1,FALSE)</f>
        <v>NO</v>
      </c>
      <c r="H1599" s="11" t="str">
        <f>VLOOKUP(Table4[[#This Row],[Heart Issues]],Table4[Heart Issues],1,FALSE)</f>
        <v>No</v>
      </c>
      <c r="I1599" s="11">
        <f>VLOOKUP(Table4[[#This Row],[Number of Major Surgeries]],Table4[Number of Major Surgeries],1,FALSE)</f>
        <v>2</v>
      </c>
      <c r="J1599" s="11" t="str">
        <f>VLOOKUP('Medical Examinations'!M1599,'Medical Examinations'!M1599:M3933,1,FALSE)</f>
        <v>underweight</v>
      </c>
      <c r="K1599" s="11" t="str">
        <f>VLOOKUP('Medical Examinations'!N1599,'Medical Examinations'!N1599:N3933,1,FALSE)</f>
        <v>diabetes</v>
      </c>
      <c r="L1599" s="11" t="str">
        <f>VLOOKUP(Table3[[#This Row],[date of birth]],Table3[date of birth],1,FALSE)</f>
        <v>6-Aug-1959</v>
      </c>
      <c r="M1599" s="11">
        <f>VLOOKUP(Table3[[#This Row],[age]],Table3[age],1,FALSE)</f>
        <v>63</v>
      </c>
      <c r="N1599" s="65">
        <f>VLOOKUP(Table3[[#This Row],[charges2]],Table3[charges2],1,FALSE)</f>
        <v>13770.1</v>
      </c>
      <c r="O1599" s="11" t="str">
        <f>VLOOKUP(Table3[[#This Row],[HOSPITAL TIER2]],Table3[HOSPITAL TIER2],1,FALSE)</f>
        <v>tier - 3</v>
      </c>
      <c r="P1599" s="11" t="str">
        <f>VLOOKUP(Table3[[#This Row],[city tier2]],Table3[city tier2],1,FALSE)</f>
        <v>tier - 1</v>
      </c>
      <c r="Q1599" s="11" t="str">
        <f>VLOOKUP(Table3[[#This Row],[state id2]],Table3[state id2],1,FALSE)</f>
        <v>R1012</v>
      </c>
      <c r="R1599" s="11">
        <f t="shared" si="48"/>
        <v>-3.3847034370098811E-2</v>
      </c>
      <c r="S1599" s="11">
        <f t="shared" si="49"/>
        <v>6.4439994893181552E-3</v>
      </c>
    </row>
    <row r="1600" spans="1:19" x14ac:dyDescent="0.25">
      <c r="A1600" s="20" t="str">
        <f>VLOOKUP('Customer Names'!A1600,'Customer Names'!A1600:A3935,1,FALSE)</f>
        <v>Id1599</v>
      </c>
      <c r="B1600" s="20" t="str">
        <f>VLOOKUP(Table6[[#This Row],[NAME]],Table6[NAME],1,FALSE)</f>
        <v>Kalvin J.</v>
      </c>
      <c r="C1600" s="11">
        <f>VLOOKUP(Table4[[#This Row],[BMI]],Table4[BMI],1,FALSE)</f>
        <v>19.21</v>
      </c>
      <c r="D1600" s="11">
        <f>VLOOKUP(Table4[[#This Row],[HBA1C]],Table4[HBA1C],1,FALSE)</f>
        <v>5.52</v>
      </c>
      <c r="E1600" s="11" t="str">
        <f>VLOOKUP(Table4[[#This Row],[Any Transplants]],Table4[Any Transplants],1,FALSE)</f>
        <v>No</v>
      </c>
      <c r="F1600" s="11" t="str">
        <f>VLOOKUP(Table4[[#This Row],[Cancer history]],Table4[Cancer history],1,FALSE)</f>
        <v>No</v>
      </c>
      <c r="G1600" s="11" t="str">
        <f>VLOOKUP(Table4[[#This Row],[Smoker2]],Table4[Smoker2],1,FALSE)</f>
        <v>NO</v>
      </c>
      <c r="H1600" s="11" t="str">
        <f>VLOOKUP(Table4[[#This Row],[Heart Issues]],Table4[Heart Issues],1,FALSE)</f>
        <v>No</v>
      </c>
      <c r="I1600" s="11">
        <f>VLOOKUP(Table4[[#This Row],[Number of Major Surgeries]],Table4[Number of Major Surgeries],1,FALSE)</f>
        <v>2</v>
      </c>
      <c r="J1600" s="11" t="str">
        <f>VLOOKUP('Medical Examinations'!M1600,'Medical Examinations'!M1600:M3934,1,FALSE)</f>
        <v>normal weight</v>
      </c>
      <c r="K1600" s="11" t="str">
        <f>VLOOKUP('Medical Examinations'!N1600,'Medical Examinations'!N1600:N3934,1,FALSE)</f>
        <v>normal</v>
      </c>
      <c r="L1600" s="11" t="str">
        <f>VLOOKUP(Table3[[#This Row],[date of birth]],Table3[date of birth],1,FALSE)</f>
        <v>10-Nov-1966</v>
      </c>
      <c r="M1600" s="11">
        <f>VLOOKUP(Table3[[#This Row],[age]],Table3[age],1,FALSE)</f>
        <v>56</v>
      </c>
      <c r="N1600" s="65">
        <f>VLOOKUP(Table3[[#This Row],[charges2]],Table3[charges2],1,FALSE)</f>
        <v>13801.61</v>
      </c>
      <c r="O1600" s="11" t="str">
        <f>VLOOKUP(Table3[[#This Row],[HOSPITAL TIER2]],Table3[HOSPITAL TIER2],1,FALSE)</f>
        <v>tier - 3</v>
      </c>
      <c r="P1600" s="11" t="str">
        <f>VLOOKUP(Table3[[#This Row],[city tier2]],Table3[city tier2],1,FALSE)</f>
        <v>tier - 3</v>
      </c>
      <c r="Q1600" s="11" t="str">
        <f>VLOOKUP(Table3[[#This Row],[state id2]],Table3[state id2],1,FALSE)</f>
        <v>R1026</v>
      </c>
      <c r="R1600" s="11">
        <f t="shared" si="48"/>
        <v>-3.122069190036016E-2</v>
      </c>
      <c r="S1600" s="11">
        <f t="shared" si="49"/>
        <v>5.6395288967588299E-3</v>
      </c>
    </row>
    <row r="1601" spans="1:19" x14ac:dyDescent="0.25">
      <c r="A1601" s="20" t="str">
        <f>VLOOKUP('Customer Names'!A1601,'Customer Names'!A1601:A3936,1,FALSE)</f>
        <v>Id1600</v>
      </c>
      <c r="B1601" s="20" t="str">
        <f>VLOOKUP(Table6[[#This Row],[NAME]],Table6[NAME],1,FALSE)</f>
        <v>Dave</v>
      </c>
      <c r="C1601" s="11">
        <f>VLOOKUP(Table4[[#This Row],[BMI]],Table4[BMI],1,FALSE)</f>
        <v>23.2</v>
      </c>
      <c r="D1601" s="11">
        <f>VLOOKUP(Table4[[#This Row],[HBA1C]],Table4[HBA1C],1,FALSE)</f>
        <v>4.41</v>
      </c>
      <c r="E1601" s="11" t="str">
        <f>VLOOKUP(Table4[[#This Row],[Any Transplants]],Table4[Any Transplants],1,FALSE)</f>
        <v>No</v>
      </c>
      <c r="F1601" s="11" t="str">
        <f>VLOOKUP(Table4[[#This Row],[Cancer history]],Table4[Cancer history],1,FALSE)</f>
        <v>Yes</v>
      </c>
      <c r="G1601" s="11" t="str">
        <f>VLOOKUP(Table4[[#This Row],[Smoker2]],Table4[Smoker2],1,FALSE)</f>
        <v>NO</v>
      </c>
      <c r="H1601" s="11" t="str">
        <f>VLOOKUP(Table4[[#This Row],[Heart Issues]],Table4[Heart Issues],1,FALSE)</f>
        <v>No</v>
      </c>
      <c r="I1601" s="11">
        <f>VLOOKUP(Table4[[#This Row],[Number of Major Surgeries]],Table4[Number of Major Surgeries],1,FALSE)</f>
        <v>1</v>
      </c>
      <c r="J1601" s="11" t="str">
        <f>VLOOKUP('Medical Examinations'!M1601,'Medical Examinations'!M1601:M3935,1,FALSE)</f>
        <v>normal weight</v>
      </c>
      <c r="K1601" s="11" t="str">
        <f>VLOOKUP('Medical Examinations'!N1601,'Medical Examinations'!N1601:N3935,1,FALSE)</f>
        <v>normal</v>
      </c>
      <c r="L1601" s="11" t="str">
        <f>VLOOKUP(Table3[[#This Row],[date of birth]],Table3[date of birth],1,FALSE)</f>
        <v>8-Dec-1986</v>
      </c>
      <c r="M1601" s="11">
        <f>VLOOKUP(Table3[[#This Row],[age]],Table3[age],1,FALSE)</f>
        <v>36</v>
      </c>
      <c r="N1601" s="65">
        <f>VLOOKUP(Table3[[#This Row],[charges2]],Table3[charges2],1,FALSE)</f>
        <v>13819.49</v>
      </c>
      <c r="O1601" s="11" t="str">
        <f>VLOOKUP(Table3[[#This Row],[HOSPITAL TIER2]],Table3[HOSPITAL TIER2],1,FALSE)</f>
        <v>tier - 3</v>
      </c>
      <c r="P1601" s="11" t="str">
        <f>VLOOKUP(Table3[[#This Row],[city tier2]],Table3[city tier2],1,FALSE)</f>
        <v>tier - 2</v>
      </c>
      <c r="Q1601" s="11" t="str">
        <f>VLOOKUP(Table3[[#This Row],[state id2]],Table3[state id2],1,FALSE)</f>
        <v>R1012</v>
      </c>
      <c r="R1601" s="11">
        <f t="shared" si="48"/>
        <v>-2.984307560710105E-2</v>
      </c>
      <c r="S1601" s="11">
        <f t="shared" si="49"/>
        <v>5.8326665552116512E-3</v>
      </c>
    </row>
    <row r="1602" spans="1:19" x14ac:dyDescent="0.25">
      <c r="A1602" s="20" t="str">
        <f>VLOOKUP('Customer Names'!A1602,'Customer Names'!A1602:A3937,1,FALSE)</f>
        <v>Id1601</v>
      </c>
      <c r="B1602" s="20" t="str">
        <f>VLOOKUP(Table6[[#This Row],[NAME]],Table6[NAME],1,FALSE)</f>
        <v>Barbara G.</v>
      </c>
      <c r="C1602" s="11">
        <f>VLOOKUP(Table4[[#This Row],[BMI]],Table4[BMI],1,FALSE)</f>
        <v>32.5</v>
      </c>
      <c r="D1602" s="11">
        <f>VLOOKUP(Table4[[#This Row],[HBA1C]],Table4[HBA1C],1,FALSE)</f>
        <v>4.6900000000000004</v>
      </c>
      <c r="E1602" s="11" t="str">
        <f>VLOOKUP(Table4[[#This Row],[Any Transplants]],Table4[Any Transplants],1,FALSE)</f>
        <v>No</v>
      </c>
      <c r="F1602" s="11" t="str">
        <f>VLOOKUP(Table4[[#This Row],[Cancer history]],Table4[Cancer history],1,FALSE)</f>
        <v>Yes</v>
      </c>
      <c r="G1602" s="11" t="str">
        <f>VLOOKUP(Table4[[#This Row],[Smoker2]],Table4[Smoker2],1,FALSE)</f>
        <v>NO</v>
      </c>
      <c r="H1602" s="11" t="str">
        <f>VLOOKUP(Table4[[#This Row],[Heart Issues]],Table4[Heart Issues],1,FALSE)</f>
        <v>yes</v>
      </c>
      <c r="I1602" s="11">
        <f>VLOOKUP(Table4[[#This Row],[Number of Major Surgeries]],Table4[Number of Major Surgeries],1,FALSE)</f>
        <v>1</v>
      </c>
      <c r="J1602" s="11" t="str">
        <f>VLOOKUP('Medical Examinations'!M1602,'Medical Examinations'!M1602:M3936,1,FALSE)</f>
        <v>obesity</v>
      </c>
      <c r="K1602" s="11" t="str">
        <f>VLOOKUP('Medical Examinations'!N1602,'Medical Examinations'!N1602:N3936,1,FALSE)</f>
        <v>normal</v>
      </c>
      <c r="L1602" s="11" t="str">
        <f>VLOOKUP(Table3[[#This Row],[date of birth]],Table3[date of birth],1,FALSE)</f>
        <v>25-Nov-1958</v>
      </c>
      <c r="M1602" s="11">
        <f>VLOOKUP(Table3[[#This Row],[age]],Table3[age],1,FALSE)</f>
        <v>64</v>
      </c>
      <c r="N1602" s="65">
        <f>VLOOKUP(Table3[[#This Row],[charges2]],Table3[charges2],1,FALSE)</f>
        <v>13822.8</v>
      </c>
      <c r="O1602" s="11" t="str">
        <f>VLOOKUP(Table3[[#This Row],[HOSPITAL TIER2]],Table3[HOSPITAL TIER2],1,FALSE)</f>
        <v>tier - 3</v>
      </c>
      <c r="P1602" s="11" t="str">
        <f>VLOOKUP(Table3[[#This Row],[city tier2]],Table3[city tier2],1,FALSE)</f>
        <v>tier - 3</v>
      </c>
      <c r="Q1602" s="11" t="str">
        <f>VLOOKUP(Table3[[#This Row],[state id2]],Table3[state id2],1,FALSE)</f>
        <v>R1011</v>
      </c>
      <c r="R1602" s="11">
        <f t="shared" si="48"/>
        <v>-3.0193842805618782E-2</v>
      </c>
      <c r="S1602" s="11">
        <f t="shared" si="49"/>
        <v>5.3139239908054827E-3</v>
      </c>
    </row>
    <row r="1603" spans="1:19" x14ac:dyDescent="0.25">
      <c r="A1603" s="20" t="str">
        <f>VLOOKUP('Customer Names'!A1603,'Customer Names'!A1603:A3938,1,FALSE)</f>
        <v>Id1602</v>
      </c>
      <c r="B1603" s="20" t="str">
        <f>VLOOKUP(Table6[[#This Row],[NAME]],Table6[NAME],1,FALSE)</f>
        <v>Skylar</v>
      </c>
      <c r="C1603" s="11">
        <f>VLOOKUP(Table4[[#This Row],[BMI]],Table4[BMI],1,FALSE)</f>
        <v>20.9</v>
      </c>
      <c r="D1603" s="11">
        <f>VLOOKUP(Table4[[#This Row],[HBA1C]],Table4[HBA1C],1,FALSE)</f>
        <v>6.94</v>
      </c>
      <c r="E1603" s="11" t="str">
        <f>VLOOKUP(Table4[[#This Row],[Any Transplants]],Table4[Any Transplants],1,FALSE)</f>
        <v>No</v>
      </c>
      <c r="F1603" s="11" t="str">
        <f>VLOOKUP(Table4[[#This Row],[Cancer history]],Table4[Cancer history],1,FALSE)</f>
        <v>No</v>
      </c>
      <c r="G1603" s="11" t="str">
        <f>VLOOKUP(Table4[[#This Row],[Smoker2]],Table4[Smoker2],1,FALSE)</f>
        <v>NO</v>
      </c>
      <c r="H1603" s="11" t="str">
        <f>VLOOKUP(Table4[[#This Row],[Heart Issues]],Table4[Heart Issues],1,FALSE)</f>
        <v>No</v>
      </c>
      <c r="I1603" s="11">
        <f>VLOOKUP(Table4[[#This Row],[Number of Major Surgeries]],Table4[Number of Major Surgeries],1,FALSE)</f>
        <v>0</v>
      </c>
      <c r="J1603" s="11" t="str">
        <f>VLOOKUP('Medical Examinations'!M1603,'Medical Examinations'!M1603:M3937,1,FALSE)</f>
        <v>normal weight</v>
      </c>
      <c r="K1603" s="11" t="str">
        <f>VLOOKUP('Medical Examinations'!N1603,'Medical Examinations'!N1603:N3937,1,FALSE)</f>
        <v>diabetes</v>
      </c>
      <c r="L1603" s="11" t="str">
        <f>VLOOKUP(Table3[[#This Row],[date of birth]],Table3[date of birth],1,FALSE)</f>
        <v>10-Dec-1958</v>
      </c>
      <c r="M1603" s="11">
        <f>VLOOKUP(Table3[[#This Row],[age]],Table3[age],1,FALSE)</f>
        <v>64</v>
      </c>
      <c r="N1603" s="65">
        <f>VLOOKUP(Table3[[#This Row],[charges2]],Table3[charges2],1,FALSE)</f>
        <v>13831.12</v>
      </c>
      <c r="O1603" s="11" t="str">
        <f>VLOOKUP(Table3[[#This Row],[HOSPITAL TIER2]],Table3[HOSPITAL TIER2],1,FALSE)</f>
        <v>tier - 3</v>
      </c>
      <c r="P1603" s="11" t="str">
        <f>VLOOKUP(Table3[[#This Row],[city tier2]],Table3[city tier2],1,FALSE)</f>
        <v>tier - 1</v>
      </c>
      <c r="Q1603" s="11" t="str">
        <f>VLOOKUP(Table3[[#This Row],[state id2]],Table3[state id2],1,FALSE)</f>
        <v>R1013</v>
      </c>
      <c r="R1603" s="11">
        <f t="shared" ref="R1603:R1666" si="50">CORREL(M1603:M3937,C1603:C3937)</f>
        <v>-3.1896424589866315E-2</v>
      </c>
      <c r="S1603" s="11">
        <f t="shared" ref="S1603:S1666" si="51">CORREL(M1603:M3937,D1603:D3937)</f>
        <v>6.6694096732293068E-3</v>
      </c>
    </row>
    <row r="1604" spans="1:19" x14ac:dyDescent="0.25">
      <c r="A1604" s="20" t="str">
        <f>VLOOKUP('Customer Names'!A1604,'Customer Names'!A1604:A3939,1,FALSE)</f>
        <v>Id1603</v>
      </c>
      <c r="B1604" s="20" t="str">
        <f>VLOOKUP(Table6[[#This Row],[NAME]],Table6[NAME],1,FALSE)</f>
        <v>Nick</v>
      </c>
      <c r="C1604" s="11">
        <f>VLOOKUP(Table4[[#This Row],[BMI]],Table4[BMI],1,FALSE)</f>
        <v>19.11</v>
      </c>
      <c r="D1604" s="11">
        <f>VLOOKUP(Table4[[#This Row],[HBA1C]],Table4[HBA1C],1,FALSE)</f>
        <v>4.3499999999999996</v>
      </c>
      <c r="E1604" s="11" t="str">
        <f>VLOOKUP(Table4[[#This Row],[Any Transplants]],Table4[Any Transplants],1,FALSE)</f>
        <v>No</v>
      </c>
      <c r="F1604" s="11" t="str">
        <f>VLOOKUP(Table4[[#This Row],[Cancer history]],Table4[Cancer history],1,FALSE)</f>
        <v>No</v>
      </c>
      <c r="G1604" s="11" t="str">
        <f>VLOOKUP(Table4[[#This Row],[Smoker2]],Table4[Smoker2],1,FALSE)</f>
        <v>NO</v>
      </c>
      <c r="H1604" s="11" t="str">
        <f>VLOOKUP(Table4[[#This Row],[Heart Issues]],Table4[Heart Issues],1,FALSE)</f>
        <v>No</v>
      </c>
      <c r="I1604" s="11">
        <f>VLOOKUP(Table4[[#This Row],[Number of Major Surgeries]],Table4[Number of Major Surgeries],1,FALSE)</f>
        <v>2</v>
      </c>
      <c r="J1604" s="11" t="str">
        <f>VLOOKUP('Medical Examinations'!M1604,'Medical Examinations'!M1604:M3938,1,FALSE)</f>
        <v>normal weight</v>
      </c>
      <c r="K1604" s="11" t="str">
        <f>VLOOKUP('Medical Examinations'!N1604,'Medical Examinations'!N1604:N3938,1,FALSE)</f>
        <v>normal</v>
      </c>
      <c r="L1604" s="11" t="str">
        <f>VLOOKUP(Table3[[#This Row],[date of birth]],Table3[date of birth],1,FALSE)</f>
        <v>7-Jun-2003</v>
      </c>
      <c r="M1604" s="11">
        <f>VLOOKUP(Table3[[#This Row],[age]],Table3[age],1,FALSE)</f>
        <v>20</v>
      </c>
      <c r="N1604" s="65">
        <f>VLOOKUP(Table3[[#This Row],[charges2]],Table3[charges2],1,FALSE)</f>
        <v>13844.51</v>
      </c>
      <c r="O1604" s="11" t="str">
        <f>VLOOKUP(Table3[[#This Row],[HOSPITAL TIER2]],Table3[HOSPITAL TIER2],1,FALSE)</f>
        <v>tier - 2</v>
      </c>
      <c r="P1604" s="11" t="str">
        <f>VLOOKUP(Table3[[#This Row],[city tier2]],Table3[city tier2],1,FALSE)</f>
        <v>tier - 1</v>
      </c>
      <c r="Q1604" s="11" t="str">
        <f>VLOOKUP(Table3[[#This Row],[state id2]],Table3[state id2],1,FALSE)</f>
        <v>R1011</v>
      </c>
      <c r="R1604" s="11">
        <f t="shared" si="50"/>
        <v>-3.017697588084985E-2</v>
      </c>
      <c r="S1604" s="11">
        <f t="shared" si="51"/>
        <v>5.2086810498122174E-3</v>
      </c>
    </row>
    <row r="1605" spans="1:19" x14ac:dyDescent="0.25">
      <c r="A1605" s="20" t="str">
        <f>VLOOKUP('Customer Names'!A1605,'Customer Names'!A1605:A3940,1,FALSE)</f>
        <v>Id1604</v>
      </c>
      <c r="B1605" s="20" t="str">
        <f>VLOOKUP(Table6[[#This Row],[NAME]],Table6[NAME],1,FALSE)</f>
        <v>Sunny S</v>
      </c>
      <c r="C1605" s="11">
        <f>VLOOKUP(Table4[[#This Row],[BMI]],Table4[BMI],1,FALSE)</f>
        <v>31.17</v>
      </c>
      <c r="D1605" s="11">
        <f>VLOOKUP(Table4[[#This Row],[HBA1C]],Table4[HBA1C],1,FALSE)</f>
        <v>5.28</v>
      </c>
      <c r="E1605" s="11" t="str">
        <f>VLOOKUP(Table4[[#This Row],[Any Transplants]],Table4[Any Transplants],1,FALSE)</f>
        <v>No</v>
      </c>
      <c r="F1605" s="11" t="str">
        <f>VLOOKUP(Table4[[#This Row],[Cancer history]],Table4[Cancer history],1,FALSE)</f>
        <v>No</v>
      </c>
      <c r="G1605" s="11" t="str">
        <f>VLOOKUP(Table4[[#This Row],[Smoker2]],Table4[Smoker2],1,FALSE)</f>
        <v>NO</v>
      </c>
      <c r="H1605" s="11" t="str">
        <f>VLOOKUP(Table4[[#This Row],[Heart Issues]],Table4[Heart Issues],1,FALSE)</f>
        <v>No</v>
      </c>
      <c r="I1605" s="11">
        <f>VLOOKUP(Table4[[#This Row],[Number of Major Surgeries]],Table4[Number of Major Surgeries],1,FALSE)</f>
        <v>1</v>
      </c>
      <c r="J1605" s="11" t="str">
        <f>VLOOKUP('Medical Examinations'!M1605,'Medical Examinations'!M1605:M3939,1,FALSE)</f>
        <v>obesity</v>
      </c>
      <c r="K1605" s="11" t="str">
        <f>VLOOKUP('Medical Examinations'!N1605,'Medical Examinations'!N1605:N3939,1,FALSE)</f>
        <v>normal</v>
      </c>
      <c r="L1605" s="11" t="str">
        <f>VLOOKUP(Table3[[#This Row],[date of birth]],Table3[date of birth],1,FALSE)</f>
        <v>21-Jul-1960</v>
      </c>
      <c r="M1605" s="11">
        <f>VLOOKUP(Table3[[#This Row],[age]],Table3[age],1,FALSE)</f>
        <v>62</v>
      </c>
      <c r="N1605" s="65">
        <f>VLOOKUP(Table3[[#This Row],[charges2]],Table3[charges2],1,FALSE)</f>
        <v>13844.8</v>
      </c>
      <c r="O1605" s="11" t="str">
        <f>VLOOKUP(Table3[[#This Row],[HOSPITAL TIER2]],Table3[HOSPITAL TIER2],1,FALSE)</f>
        <v>tier - 2</v>
      </c>
      <c r="P1605" s="11" t="str">
        <f>VLOOKUP(Table3[[#This Row],[city tier2]],Table3[city tier2],1,FALSE)</f>
        <v>tier - 2</v>
      </c>
      <c r="Q1605" s="11" t="str">
        <f>VLOOKUP(Table3[[#This Row],[state id2]],Table3[state id2],1,FALSE)</f>
        <v>R1012</v>
      </c>
      <c r="R1605" s="11">
        <f t="shared" si="50"/>
        <v>-3.2711069752240196E-2</v>
      </c>
      <c r="S1605" s="11">
        <f t="shared" si="51"/>
        <v>3.3451955605655194E-3</v>
      </c>
    </row>
    <row r="1606" spans="1:19" x14ac:dyDescent="0.25">
      <c r="A1606" s="20" t="str">
        <f>VLOOKUP('Customer Names'!A1606,'Customer Names'!A1606:A3941,1,FALSE)</f>
        <v>Id1605</v>
      </c>
      <c r="B1606" s="20" t="str">
        <f>VLOOKUP(Table6[[#This Row],[NAME]],Table6[NAME],1,FALSE)</f>
        <v>.  Anne-Marie</v>
      </c>
      <c r="C1606" s="11">
        <f>VLOOKUP(Table4[[#This Row],[BMI]],Table4[BMI],1,FALSE)</f>
        <v>36.08</v>
      </c>
      <c r="D1606" s="11">
        <f>VLOOKUP(Table4[[#This Row],[HBA1C]],Table4[HBA1C],1,FALSE)</f>
        <v>4.29</v>
      </c>
      <c r="E1606" s="11" t="str">
        <f>VLOOKUP(Table4[[#This Row],[Any Transplants]],Table4[Any Transplants],1,FALSE)</f>
        <v>No</v>
      </c>
      <c r="F1606" s="11" t="str">
        <f>VLOOKUP(Table4[[#This Row],[Cancer history]],Table4[Cancer history],1,FALSE)</f>
        <v>No</v>
      </c>
      <c r="G1606" s="11" t="str">
        <f>VLOOKUP(Table4[[#This Row],[Smoker2]],Table4[Smoker2],1,FALSE)</f>
        <v>NO</v>
      </c>
      <c r="H1606" s="11" t="str">
        <f>VLOOKUP(Table4[[#This Row],[Heart Issues]],Table4[Heart Issues],1,FALSE)</f>
        <v>No</v>
      </c>
      <c r="I1606" s="11">
        <f>VLOOKUP(Table4[[#This Row],[Number of Major Surgeries]],Table4[Number of Major Surgeries],1,FALSE)</f>
        <v>0</v>
      </c>
      <c r="J1606" s="11" t="str">
        <f>VLOOKUP('Medical Examinations'!M1606,'Medical Examinations'!M1606:M3940,1,FALSE)</f>
        <v>obesity</v>
      </c>
      <c r="K1606" s="11" t="str">
        <f>VLOOKUP('Medical Examinations'!N1606,'Medical Examinations'!N1606:N3940,1,FALSE)</f>
        <v>normal</v>
      </c>
      <c r="L1606" s="11" t="str">
        <f>VLOOKUP(Table3[[#This Row],[date of birth]],Table3[date of birth],1,FALSE)</f>
        <v>19-Dec-1978</v>
      </c>
      <c r="M1606" s="11">
        <f>VLOOKUP(Table3[[#This Row],[age]],Table3[age],1,FALSE)</f>
        <v>44</v>
      </c>
      <c r="N1606" s="65">
        <f>VLOOKUP(Table3[[#This Row],[charges2]],Table3[charges2],1,FALSE)</f>
        <v>13874.89</v>
      </c>
      <c r="O1606" s="11" t="str">
        <f>VLOOKUP(Table3[[#This Row],[HOSPITAL TIER2]],Table3[HOSPITAL TIER2],1,FALSE)</f>
        <v>tier - 2</v>
      </c>
      <c r="P1606" s="11" t="str">
        <f>VLOOKUP(Table3[[#This Row],[city tier2]],Table3[city tier2],1,FALSE)</f>
        <v>tier - 1</v>
      </c>
      <c r="Q1606" s="11" t="str">
        <f>VLOOKUP(Table3[[#This Row],[state id2]],Table3[state id2],1,FALSE)</f>
        <v>R1012</v>
      </c>
      <c r="R1606" s="11">
        <f t="shared" si="50"/>
        <v>-3.3900902125345855E-2</v>
      </c>
      <c r="S1606" s="11">
        <f t="shared" si="51"/>
        <v>3.9060341248151639E-3</v>
      </c>
    </row>
    <row r="1607" spans="1:19" x14ac:dyDescent="0.25">
      <c r="A1607" s="20" t="str">
        <f>VLOOKUP('Customer Names'!A1607,'Customer Names'!A1607:A3942,1,FALSE)</f>
        <v>Id1606</v>
      </c>
      <c r="B1607" s="20" t="str">
        <f>VLOOKUP(Table6[[#This Row],[NAME]],Table6[NAME],1,FALSE)</f>
        <v>Nicholas</v>
      </c>
      <c r="C1607" s="11">
        <f>VLOOKUP(Table4[[#This Row],[BMI]],Table4[BMI],1,FALSE)</f>
        <v>28.024999999999999</v>
      </c>
      <c r="D1607" s="11">
        <f>VLOOKUP(Table4[[#This Row],[HBA1C]],Table4[HBA1C],1,FALSE)</f>
        <v>5.69</v>
      </c>
      <c r="E1607" s="11" t="str">
        <f>VLOOKUP(Table4[[#This Row],[Any Transplants]],Table4[Any Transplants],1,FALSE)</f>
        <v>No</v>
      </c>
      <c r="F1607" s="11" t="str">
        <f>VLOOKUP(Table4[[#This Row],[Cancer history]],Table4[Cancer history],1,FALSE)</f>
        <v>No</v>
      </c>
      <c r="G1607" s="11" t="str">
        <f>VLOOKUP(Table4[[#This Row],[Smoker2]],Table4[Smoker2],1,FALSE)</f>
        <v>NO</v>
      </c>
      <c r="H1607" s="11" t="str">
        <f>VLOOKUP(Table4[[#This Row],[Heart Issues]],Table4[Heart Issues],1,FALSE)</f>
        <v>yes</v>
      </c>
      <c r="I1607" s="11">
        <f>VLOOKUP(Table4[[#This Row],[Number of Major Surgeries]],Table4[Number of Major Surgeries],1,FALSE)</f>
        <v>0</v>
      </c>
      <c r="J1607" s="11" t="str">
        <f>VLOOKUP('Medical Examinations'!M1607,'Medical Examinations'!M1607:M3941,1,FALSE)</f>
        <v>over weight</v>
      </c>
      <c r="K1607" s="11" t="str">
        <f>VLOOKUP('Medical Examinations'!N1607,'Medical Examinations'!N1607:N3941,1,FALSE)</f>
        <v>normal</v>
      </c>
      <c r="L1607" s="11" t="str">
        <f>VLOOKUP(Table3[[#This Row],[date of birth]],Table3[date of birth],1,FALSE)</f>
        <v>5-Oct-1959</v>
      </c>
      <c r="M1607" s="11">
        <f>VLOOKUP(Table3[[#This Row],[age]],Table3[age],1,FALSE)</f>
        <v>63</v>
      </c>
      <c r="N1607" s="65">
        <f>VLOOKUP(Table3[[#This Row],[charges2]],Table3[charges2],1,FALSE)</f>
        <v>13880.95</v>
      </c>
      <c r="O1607" s="11" t="str">
        <f>VLOOKUP(Table3[[#This Row],[HOSPITAL TIER2]],Table3[HOSPITAL TIER2],1,FALSE)</f>
        <v>tier - 2</v>
      </c>
      <c r="P1607" s="11" t="str">
        <f>VLOOKUP(Table3[[#This Row],[city tier2]],Table3[city tier2],1,FALSE)</f>
        <v>tier - 2</v>
      </c>
      <c r="Q1607" s="11" t="str">
        <f>VLOOKUP(Table3[[#This Row],[state id2]],Table3[state id2],1,FALSE)</f>
        <v>R1011</v>
      </c>
      <c r="R1607" s="11">
        <f t="shared" si="50"/>
        <v>-3.4119855504648987E-2</v>
      </c>
      <c r="S1607" s="11">
        <f t="shared" si="51"/>
        <v>4.0331207298767947E-3</v>
      </c>
    </row>
    <row r="1608" spans="1:19" x14ac:dyDescent="0.25">
      <c r="A1608" s="20" t="str">
        <f>VLOOKUP('Customer Names'!A1608,'Customer Names'!A1608:A3943,1,FALSE)</f>
        <v>Id1607</v>
      </c>
      <c r="B1608" s="20" t="str">
        <f>VLOOKUP(Table6[[#This Row],[NAME]],Table6[NAME],1,FALSE)</f>
        <v>Scott M.</v>
      </c>
      <c r="C1608" s="11">
        <f>VLOOKUP(Table4[[#This Row],[BMI]],Table4[BMI],1,FALSE)</f>
        <v>24.32</v>
      </c>
      <c r="D1608" s="11">
        <f>VLOOKUP(Table4[[#This Row],[HBA1C]],Table4[HBA1C],1,FALSE)</f>
        <v>5.56</v>
      </c>
      <c r="E1608" s="11" t="str">
        <f>VLOOKUP(Table4[[#This Row],[Any Transplants]],Table4[Any Transplants],1,FALSE)</f>
        <v>No</v>
      </c>
      <c r="F1608" s="11" t="str">
        <f>VLOOKUP(Table4[[#This Row],[Cancer history]],Table4[Cancer history],1,FALSE)</f>
        <v>No</v>
      </c>
      <c r="G1608" s="11" t="str">
        <f>VLOOKUP(Table4[[#This Row],[Smoker2]],Table4[Smoker2],1,FALSE)</f>
        <v>NO</v>
      </c>
      <c r="H1608" s="11" t="str">
        <f>VLOOKUP(Table4[[#This Row],[Heart Issues]],Table4[Heart Issues],1,FALSE)</f>
        <v>yes</v>
      </c>
      <c r="I1608" s="11">
        <f>VLOOKUP(Table4[[#This Row],[Number of Major Surgeries]],Table4[Number of Major Surgeries],1,FALSE)</f>
        <v>0</v>
      </c>
      <c r="J1608" s="11" t="str">
        <f>VLOOKUP('Medical Examinations'!M1608,'Medical Examinations'!M1608:M3942,1,FALSE)</f>
        <v>normal weight</v>
      </c>
      <c r="K1608" s="11" t="str">
        <f>VLOOKUP('Medical Examinations'!N1608,'Medical Examinations'!N1608:N3942,1,FALSE)</f>
        <v>normal</v>
      </c>
      <c r="L1608" s="11" t="str">
        <f>VLOOKUP(Table3[[#This Row],[date of birth]],Table3[date of birth],1,FALSE)</f>
        <v>25-Sep-1985</v>
      </c>
      <c r="M1608" s="11">
        <f>VLOOKUP(Table3[[#This Row],[age]],Table3[age],1,FALSE)</f>
        <v>37</v>
      </c>
      <c r="N1608" s="65">
        <f>VLOOKUP(Table3[[#This Row],[charges2]],Table3[charges2],1,FALSE)</f>
        <v>13886.4</v>
      </c>
      <c r="O1608" s="11" t="str">
        <f>VLOOKUP(Table3[[#This Row],[HOSPITAL TIER2]],Table3[HOSPITAL TIER2],1,FALSE)</f>
        <v>tier - 2</v>
      </c>
      <c r="P1608" s="11" t="str">
        <f>VLOOKUP(Table3[[#This Row],[city tier2]],Table3[city tier2],1,FALSE)</f>
        <v>tier - 2</v>
      </c>
      <c r="Q1608" s="11" t="str">
        <f>VLOOKUP(Table3[[#This Row],[state id2]],Table3[state id2],1,FALSE)</f>
        <v>R1012</v>
      </c>
      <c r="R1608" s="11">
        <f t="shared" si="50"/>
        <v>-3.4483229630198099E-2</v>
      </c>
      <c r="S1608" s="11">
        <f t="shared" si="51"/>
        <v>4.1348902402454663E-3</v>
      </c>
    </row>
    <row r="1609" spans="1:19" x14ac:dyDescent="0.25">
      <c r="A1609" s="20" t="str">
        <f>VLOOKUP('Customer Names'!A1609,'Customer Names'!A1609:A3944,1,FALSE)</f>
        <v>Id1608</v>
      </c>
      <c r="B1609" s="20" t="str">
        <f>VLOOKUP(Table6[[#This Row],[NAME]],Table6[NAME],1,FALSE)</f>
        <v>Marisa A</v>
      </c>
      <c r="C1609" s="11">
        <f>VLOOKUP(Table4[[#This Row],[BMI]],Table4[BMI],1,FALSE)</f>
        <v>38</v>
      </c>
      <c r="D1609" s="11">
        <f>VLOOKUP(Table4[[#This Row],[HBA1C]],Table4[HBA1C],1,FALSE)</f>
        <v>5.41</v>
      </c>
      <c r="E1609" s="11" t="str">
        <f>VLOOKUP(Table4[[#This Row],[Any Transplants]],Table4[Any Transplants],1,FALSE)</f>
        <v>No</v>
      </c>
      <c r="F1609" s="11" t="str">
        <f>VLOOKUP(Table4[[#This Row],[Cancer history]],Table4[Cancer history],1,FALSE)</f>
        <v>No</v>
      </c>
      <c r="G1609" s="11" t="str">
        <f>VLOOKUP(Table4[[#This Row],[Smoker2]],Table4[Smoker2],1,FALSE)</f>
        <v>NO</v>
      </c>
      <c r="H1609" s="11" t="str">
        <f>VLOOKUP(Table4[[#This Row],[Heart Issues]],Table4[Heart Issues],1,FALSE)</f>
        <v>yes</v>
      </c>
      <c r="I1609" s="11">
        <f>VLOOKUP(Table4[[#This Row],[Number of Major Surgeries]],Table4[Number of Major Surgeries],1,FALSE)</f>
        <v>1</v>
      </c>
      <c r="J1609" s="11" t="str">
        <f>VLOOKUP('Medical Examinations'!M1609,'Medical Examinations'!M1609:M3943,1,FALSE)</f>
        <v>obesity</v>
      </c>
      <c r="K1609" s="11" t="str">
        <f>VLOOKUP('Medical Examinations'!N1609,'Medical Examinations'!N1609:N3943,1,FALSE)</f>
        <v>normal</v>
      </c>
      <c r="L1609" s="11" t="str">
        <f>VLOOKUP(Table3[[#This Row],[date of birth]],Table3[date of birth],1,FALSE)</f>
        <v>29-Dec-1959</v>
      </c>
      <c r="M1609" s="11">
        <f>VLOOKUP(Table3[[#This Row],[age]],Table3[age],1,FALSE)</f>
        <v>63</v>
      </c>
      <c r="N1609" s="65">
        <f>VLOOKUP(Table3[[#This Row],[charges2]],Table3[charges2],1,FALSE)</f>
        <v>13887.2</v>
      </c>
      <c r="O1609" s="11" t="str">
        <f>VLOOKUP(Table3[[#This Row],[HOSPITAL TIER2]],Table3[HOSPITAL TIER2],1,FALSE)</f>
        <v>tier - 2</v>
      </c>
      <c r="P1609" s="11" t="str">
        <f>VLOOKUP(Table3[[#This Row],[city tier2]],Table3[city tier2],1,FALSE)</f>
        <v>tier - 3</v>
      </c>
      <c r="Q1609" s="11" t="str">
        <f>VLOOKUP(Table3[[#This Row],[state id2]],Table3[state id2],1,FALSE)</f>
        <v>R1013</v>
      </c>
      <c r="R1609" s="11">
        <f t="shared" si="50"/>
        <v>-3.4692139106366447E-2</v>
      </c>
      <c r="S1609" s="11">
        <f t="shared" si="51"/>
        <v>4.067117548409405E-3</v>
      </c>
    </row>
    <row r="1610" spans="1:19" x14ac:dyDescent="0.25">
      <c r="A1610" s="20" t="str">
        <f>VLOOKUP('Customer Names'!A1610,'Customer Names'!A1610:A3945,1,FALSE)</f>
        <v>Id1609</v>
      </c>
      <c r="B1610" s="20" t="str">
        <f>VLOOKUP(Table6[[#This Row],[NAME]],Table6[NAME],1,FALSE)</f>
        <v>Katie</v>
      </c>
      <c r="C1610" s="11">
        <f>VLOOKUP(Table4[[#This Row],[BMI]],Table4[BMI],1,FALSE)</f>
        <v>31.6</v>
      </c>
      <c r="D1610" s="11">
        <f>VLOOKUP(Table4[[#This Row],[HBA1C]],Table4[HBA1C],1,FALSE)</f>
        <v>10.85</v>
      </c>
      <c r="E1610" s="11" t="str">
        <f>VLOOKUP(Table4[[#This Row],[Any Transplants]],Table4[Any Transplants],1,FALSE)</f>
        <v>No</v>
      </c>
      <c r="F1610" s="11" t="str">
        <f>VLOOKUP(Table4[[#This Row],[Cancer history]],Table4[Cancer history],1,FALSE)</f>
        <v>No</v>
      </c>
      <c r="G1610" s="11" t="str">
        <f>VLOOKUP(Table4[[#This Row],[Smoker2]],Table4[Smoker2],1,FALSE)</f>
        <v>NO</v>
      </c>
      <c r="H1610" s="11" t="str">
        <f>VLOOKUP(Table4[[#This Row],[Heart Issues]],Table4[Heart Issues],1,FALSE)</f>
        <v>yes</v>
      </c>
      <c r="I1610" s="11">
        <f>VLOOKUP(Table4[[#This Row],[Number of Major Surgeries]],Table4[Number of Major Surgeries],1,FALSE)</f>
        <v>0</v>
      </c>
      <c r="J1610" s="11" t="str">
        <f>VLOOKUP('Medical Examinations'!M1610,'Medical Examinations'!M1610:M3944,1,FALSE)</f>
        <v>obesity</v>
      </c>
      <c r="K1610" s="11" t="str">
        <f>VLOOKUP('Medical Examinations'!N1610,'Medical Examinations'!N1610:N3944,1,FALSE)</f>
        <v>diabetes</v>
      </c>
      <c r="L1610" s="11" t="str">
        <f>VLOOKUP(Table3[[#This Row],[date of birth]],Table3[date of birth],1,FALSE)</f>
        <v>7-Jul-1959</v>
      </c>
      <c r="M1610" s="11">
        <f>VLOOKUP(Table3[[#This Row],[age]],Table3[age],1,FALSE)</f>
        <v>63</v>
      </c>
      <c r="N1610" s="65">
        <f>VLOOKUP(Table3[[#This Row],[charges2]],Table3[charges2],1,FALSE)</f>
        <v>13887.97</v>
      </c>
      <c r="O1610" s="11" t="str">
        <f>VLOOKUP(Table3[[#This Row],[HOSPITAL TIER2]],Table3[HOSPITAL TIER2],1,FALSE)</f>
        <v>tier - 2</v>
      </c>
      <c r="P1610" s="11" t="str">
        <f>VLOOKUP(Table3[[#This Row],[city tier2]],Table3[city tier2],1,FALSE)</f>
        <v>tier - 2</v>
      </c>
      <c r="Q1610" s="11" t="str">
        <f>VLOOKUP(Table3[[#This Row],[state id2]],Table3[state id2],1,FALSE)</f>
        <v>R1013</v>
      </c>
      <c r="R1610" s="11">
        <f t="shared" si="50"/>
        <v>-3.796445842711671E-2</v>
      </c>
      <c r="S1610" s="11">
        <f t="shared" si="51"/>
        <v>4.5084268962296871E-3</v>
      </c>
    </row>
    <row r="1611" spans="1:19" x14ac:dyDescent="0.25">
      <c r="A1611" s="20" t="str">
        <f>VLOOKUP('Customer Names'!A1611,'Customer Names'!A1611:A3946,1,FALSE)</f>
        <v>Id1610</v>
      </c>
      <c r="B1611" s="20" t="str">
        <f>VLOOKUP(Table6[[#This Row],[NAME]],Table6[NAME],1,FALSE)</f>
        <v>Amy L</v>
      </c>
      <c r="C1611" s="11">
        <f>VLOOKUP(Table4[[#This Row],[BMI]],Table4[BMI],1,FALSE)</f>
        <v>31.02</v>
      </c>
      <c r="D1611" s="11">
        <f>VLOOKUP(Table4[[#This Row],[HBA1C]],Table4[HBA1C],1,FALSE)</f>
        <v>11.63</v>
      </c>
      <c r="E1611" s="11" t="str">
        <f>VLOOKUP(Table4[[#This Row],[Any Transplants]],Table4[Any Transplants],1,FALSE)</f>
        <v>No</v>
      </c>
      <c r="F1611" s="11" t="str">
        <f>VLOOKUP(Table4[[#This Row],[Cancer history]],Table4[Cancer history],1,FALSE)</f>
        <v>No</v>
      </c>
      <c r="G1611" s="11" t="str">
        <f>VLOOKUP(Table4[[#This Row],[Smoker2]],Table4[Smoker2],1,FALSE)</f>
        <v>NO</v>
      </c>
      <c r="H1611" s="11" t="str">
        <f>VLOOKUP(Table4[[#This Row],[Heart Issues]],Table4[Heart Issues],1,FALSE)</f>
        <v>yes</v>
      </c>
      <c r="I1611" s="11">
        <f>VLOOKUP(Table4[[#This Row],[Number of Major Surgeries]],Table4[Number of Major Surgeries],1,FALSE)</f>
        <v>0</v>
      </c>
      <c r="J1611" s="11" t="str">
        <f>VLOOKUP('Medical Examinations'!M1611,'Medical Examinations'!M1611:M3945,1,FALSE)</f>
        <v>obesity</v>
      </c>
      <c r="K1611" s="11" t="str">
        <f>VLOOKUP('Medical Examinations'!N1611,'Medical Examinations'!N1611:N3945,1,FALSE)</f>
        <v>diabetes</v>
      </c>
      <c r="L1611" s="11" t="str">
        <f>VLOOKUP(Table3[[#This Row],[date of birth]],Table3[date of birth],1,FALSE)</f>
        <v>27-Jul-1962</v>
      </c>
      <c r="M1611" s="11">
        <f>VLOOKUP(Table3[[#This Row],[age]],Table3[age],1,FALSE)</f>
        <v>60</v>
      </c>
      <c r="N1611" s="65">
        <f>VLOOKUP(Table3[[#This Row],[charges2]],Table3[charges2],1,FALSE)</f>
        <v>13919.82</v>
      </c>
      <c r="O1611" s="11" t="str">
        <f>VLOOKUP(Table3[[#This Row],[HOSPITAL TIER2]],Table3[HOSPITAL TIER2],1,FALSE)</f>
        <v>tier - 2</v>
      </c>
      <c r="P1611" s="11" t="str">
        <f>VLOOKUP(Table3[[#This Row],[city tier2]],Table3[city tier2],1,FALSE)</f>
        <v>tier - 2</v>
      </c>
      <c r="Q1611" s="11" t="str">
        <f>VLOOKUP(Table3[[#This Row],[state id2]],Table3[state id2],1,FALSE)</f>
        <v>R1013</v>
      </c>
      <c r="R1611" s="11">
        <f t="shared" si="50"/>
        <v>-3.9376700179363934E-2</v>
      </c>
      <c r="S1611" s="11">
        <f t="shared" si="51"/>
        <v>-1.6556035240776561E-3</v>
      </c>
    </row>
    <row r="1612" spans="1:19" x14ac:dyDescent="0.25">
      <c r="A1612" s="20" t="str">
        <f>VLOOKUP('Customer Names'!A1612,'Customer Names'!A1612:A3947,1,FALSE)</f>
        <v>Id1611</v>
      </c>
      <c r="B1612" s="20" t="str">
        <f>VLOOKUP(Table6[[#This Row],[NAME]],Table6[NAME],1,FALSE)</f>
        <v>Jenna M</v>
      </c>
      <c r="C1612" s="11">
        <f>VLOOKUP(Table4[[#This Row],[BMI]],Table4[BMI],1,FALSE)</f>
        <v>29.26</v>
      </c>
      <c r="D1612" s="11">
        <f>VLOOKUP(Table4[[#This Row],[HBA1C]],Table4[HBA1C],1,FALSE)</f>
        <v>5.68</v>
      </c>
      <c r="E1612" s="11" t="str">
        <f>VLOOKUP(Table4[[#This Row],[Any Transplants]],Table4[Any Transplants],1,FALSE)</f>
        <v>No</v>
      </c>
      <c r="F1612" s="11" t="str">
        <f>VLOOKUP(Table4[[#This Row],[Cancer history]],Table4[Cancer history],1,FALSE)</f>
        <v>No</v>
      </c>
      <c r="G1612" s="11" t="str">
        <f>VLOOKUP(Table4[[#This Row],[Smoker2]],Table4[Smoker2],1,FALSE)</f>
        <v>NO</v>
      </c>
      <c r="H1612" s="11" t="str">
        <f>VLOOKUP(Table4[[#This Row],[Heart Issues]],Table4[Heart Issues],1,FALSE)</f>
        <v>yes</v>
      </c>
      <c r="I1612" s="11">
        <f>VLOOKUP(Table4[[#This Row],[Number of Major Surgeries]],Table4[Number of Major Surgeries],1,FALSE)</f>
        <v>1</v>
      </c>
      <c r="J1612" s="11" t="str">
        <f>VLOOKUP('Medical Examinations'!M1612,'Medical Examinations'!M1612:M3946,1,FALSE)</f>
        <v>over weight</v>
      </c>
      <c r="K1612" s="11" t="str">
        <f>VLOOKUP('Medical Examinations'!N1612,'Medical Examinations'!N1612:N3946,1,FALSE)</f>
        <v>normal</v>
      </c>
      <c r="L1612" s="11" t="str">
        <f>VLOOKUP(Table3[[#This Row],[date of birth]],Table3[date of birth],1,FALSE)</f>
        <v>18-Jun-1960</v>
      </c>
      <c r="M1612" s="11">
        <f>VLOOKUP(Table3[[#This Row],[age]],Table3[age],1,FALSE)</f>
        <v>62</v>
      </c>
      <c r="N1612" s="65">
        <f>VLOOKUP(Table3[[#This Row],[charges2]],Table3[charges2],1,FALSE)</f>
        <v>13937.67</v>
      </c>
      <c r="O1612" s="11" t="str">
        <f>VLOOKUP(Table3[[#This Row],[HOSPITAL TIER2]],Table3[HOSPITAL TIER2],1,FALSE)</f>
        <v>tier - 2</v>
      </c>
      <c r="P1612" s="11" t="str">
        <f>VLOOKUP(Table3[[#This Row],[city tier2]],Table3[city tier2],1,FALSE)</f>
        <v>tier - 1</v>
      </c>
      <c r="Q1612" s="11" t="str">
        <f>VLOOKUP(Table3[[#This Row],[state id2]],Table3[state id2],1,FALSE)</f>
        <v>R1012</v>
      </c>
      <c r="R1612" s="11">
        <f t="shared" si="50"/>
        <v>-4.0438423401567544E-2</v>
      </c>
      <c r="S1612" s="11">
        <f t="shared" si="51"/>
        <v>-7.8479595307879534E-3</v>
      </c>
    </row>
    <row r="1613" spans="1:19" x14ac:dyDescent="0.25">
      <c r="A1613" s="20" t="str">
        <f>VLOOKUP('Customer Names'!A1613,'Customer Names'!A1613:A3948,1,FALSE)</f>
        <v>Id1612</v>
      </c>
      <c r="B1613" s="20" t="str">
        <f>VLOOKUP(Table6[[#This Row],[NAME]],Table6[NAME],1,FALSE)</f>
        <v>Elizabeth M.</v>
      </c>
      <c r="C1613" s="11">
        <f>VLOOKUP(Table4[[#This Row],[BMI]],Table4[BMI],1,FALSE)</f>
        <v>15.09</v>
      </c>
      <c r="D1613" s="11">
        <f>VLOOKUP(Table4[[#This Row],[HBA1C]],Table4[HBA1C],1,FALSE)</f>
        <v>7.59</v>
      </c>
      <c r="E1613" s="11" t="str">
        <f>VLOOKUP(Table4[[#This Row],[Any Transplants]],Table4[Any Transplants],1,FALSE)</f>
        <v>No</v>
      </c>
      <c r="F1613" s="11" t="str">
        <f>VLOOKUP(Table4[[#This Row],[Cancer history]],Table4[Cancer history],1,FALSE)</f>
        <v>No</v>
      </c>
      <c r="G1613" s="11" t="str">
        <f>VLOOKUP(Table4[[#This Row],[Smoker2]],Table4[Smoker2],1,FALSE)</f>
        <v>NO</v>
      </c>
      <c r="H1613" s="11" t="str">
        <f>VLOOKUP(Table4[[#This Row],[Heart Issues]],Table4[Heart Issues],1,FALSE)</f>
        <v>yes</v>
      </c>
      <c r="I1613" s="11">
        <f>VLOOKUP(Table4[[#This Row],[Number of Major Surgeries]],Table4[Number of Major Surgeries],1,FALSE)</f>
        <v>2</v>
      </c>
      <c r="J1613" s="11" t="str">
        <f>VLOOKUP('Medical Examinations'!M1613,'Medical Examinations'!M1613:M3947,1,FALSE)</f>
        <v>underweight</v>
      </c>
      <c r="K1613" s="11" t="str">
        <f>VLOOKUP('Medical Examinations'!N1613,'Medical Examinations'!N1613:N3947,1,FALSE)</f>
        <v>diabetes</v>
      </c>
      <c r="L1613" s="11" t="str">
        <f>VLOOKUP(Table3[[#This Row],[date of birth]],Table3[date of birth],1,FALSE)</f>
        <v>29-Aug-1959</v>
      </c>
      <c r="M1613" s="11">
        <f>VLOOKUP(Table3[[#This Row],[age]],Table3[age],1,FALSE)</f>
        <v>63</v>
      </c>
      <c r="N1613" s="65">
        <f>VLOOKUP(Table3[[#This Row],[charges2]],Table3[charges2],1,FALSE)</f>
        <v>13974.46</v>
      </c>
      <c r="O1613" s="11" t="str">
        <f>VLOOKUP(Table3[[#This Row],[HOSPITAL TIER2]],Table3[HOSPITAL TIER2],1,FALSE)</f>
        <v>tier - 2</v>
      </c>
      <c r="P1613" s="11" t="str">
        <f>VLOOKUP(Table3[[#This Row],[city tier2]],Table3[city tier2],1,FALSE)</f>
        <v>tier - 2</v>
      </c>
      <c r="Q1613" s="11" t="str">
        <f>VLOOKUP(Table3[[#This Row],[state id2]],Table3[state id2],1,FALSE)</f>
        <v>R1019</v>
      </c>
      <c r="R1613" s="11">
        <f t="shared" si="50"/>
        <v>-4.1144063399698727E-2</v>
      </c>
      <c r="S1613" s="11">
        <f t="shared" si="51"/>
        <v>-7.7713546705710495E-3</v>
      </c>
    </row>
    <row r="1614" spans="1:19" x14ac:dyDescent="0.25">
      <c r="A1614" s="20" t="str">
        <f>VLOOKUP('Customer Names'!A1614,'Customer Names'!A1614:A3949,1,FALSE)</f>
        <v>Id1613</v>
      </c>
      <c r="B1614" s="20" t="str">
        <f>VLOOKUP(Table6[[#This Row],[NAME]],Table6[NAME],1,FALSE)</f>
        <v>Lyazid</v>
      </c>
      <c r="C1614" s="11">
        <f>VLOOKUP(Table4[[#This Row],[BMI]],Table4[BMI],1,FALSE)</f>
        <v>22.63</v>
      </c>
      <c r="D1614" s="11">
        <f>VLOOKUP(Table4[[#This Row],[HBA1C]],Table4[HBA1C],1,FALSE)</f>
        <v>5.09</v>
      </c>
      <c r="E1614" s="11" t="str">
        <f>VLOOKUP(Table4[[#This Row],[Any Transplants]],Table4[Any Transplants],1,FALSE)</f>
        <v>No</v>
      </c>
      <c r="F1614" s="11" t="str">
        <f>VLOOKUP(Table4[[#This Row],[Cancer history]],Table4[Cancer history],1,FALSE)</f>
        <v>No</v>
      </c>
      <c r="G1614" s="11" t="str">
        <f>VLOOKUP(Table4[[#This Row],[Smoker2]],Table4[Smoker2],1,FALSE)</f>
        <v>NO</v>
      </c>
      <c r="H1614" s="11" t="str">
        <f>VLOOKUP(Table4[[#This Row],[Heart Issues]],Table4[Heart Issues],1,FALSE)</f>
        <v>yes</v>
      </c>
      <c r="I1614" s="11">
        <f>VLOOKUP(Table4[[#This Row],[Number of Major Surgeries]],Table4[Number of Major Surgeries],1,FALSE)</f>
        <v>0</v>
      </c>
      <c r="J1614" s="11" t="str">
        <f>VLOOKUP('Medical Examinations'!M1614,'Medical Examinations'!M1614:M3948,1,FALSE)</f>
        <v>normal weight</v>
      </c>
      <c r="K1614" s="11" t="str">
        <f>VLOOKUP('Medical Examinations'!N1614,'Medical Examinations'!N1614:N3948,1,FALSE)</f>
        <v>normal</v>
      </c>
      <c r="L1614" s="11" t="str">
        <f>VLOOKUP(Table3[[#This Row],[date of birth]],Table3[date of birth],1,FALSE)</f>
        <v>13-Jul-1990</v>
      </c>
      <c r="M1614" s="11">
        <f>VLOOKUP(Table3[[#This Row],[age]],Table3[age],1,FALSE)</f>
        <v>32</v>
      </c>
      <c r="N1614" s="65">
        <f>VLOOKUP(Table3[[#This Row],[charges2]],Table3[charges2],1,FALSE)</f>
        <v>13979.45</v>
      </c>
      <c r="O1614" s="11" t="str">
        <f>VLOOKUP(Table3[[#This Row],[HOSPITAL TIER2]],Table3[HOSPITAL TIER2],1,FALSE)</f>
        <v>tier - 2</v>
      </c>
      <c r="P1614" s="11" t="str">
        <f>VLOOKUP(Table3[[#This Row],[city tier2]],Table3[city tier2],1,FALSE)</f>
        <v>tier - 1</v>
      </c>
      <c r="Q1614" s="11" t="str">
        <f>VLOOKUP(Table3[[#This Row],[state id2]],Table3[state id2],1,FALSE)</f>
        <v>R1023</v>
      </c>
      <c r="R1614" s="11">
        <f t="shared" si="50"/>
        <v>-3.7858233312460327E-2</v>
      </c>
      <c r="S1614" s="11">
        <f t="shared" si="51"/>
        <v>-1.0067495259954018E-2</v>
      </c>
    </row>
    <row r="1615" spans="1:19" x14ac:dyDescent="0.25">
      <c r="A1615" s="20" t="str">
        <f>VLOOKUP('Customer Names'!A1615,'Customer Names'!A1615:A3950,1,FALSE)</f>
        <v>Id1614</v>
      </c>
      <c r="B1615" s="20" t="str">
        <f>VLOOKUP(Table6[[#This Row],[NAME]],Table6[NAME],1,FALSE)</f>
        <v>Lindsey A.</v>
      </c>
      <c r="C1615" s="11">
        <f>VLOOKUP(Table4[[#This Row],[BMI]],Table4[BMI],1,FALSE)</f>
        <v>23.46</v>
      </c>
      <c r="D1615" s="11">
        <f>VLOOKUP(Table4[[#This Row],[HBA1C]],Table4[HBA1C],1,FALSE)</f>
        <v>4.21</v>
      </c>
      <c r="E1615" s="11" t="str">
        <f>VLOOKUP(Table4[[#This Row],[Any Transplants]],Table4[Any Transplants],1,FALSE)</f>
        <v>No</v>
      </c>
      <c r="F1615" s="11" t="str">
        <f>VLOOKUP(Table4[[#This Row],[Cancer history]],Table4[Cancer history],1,FALSE)</f>
        <v>No</v>
      </c>
      <c r="G1615" s="11" t="str">
        <f>VLOOKUP(Table4[[#This Row],[Smoker2]],Table4[Smoker2],1,FALSE)</f>
        <v>NO</v>
      </c>
      <c r="H1615" s="11" t="str">
        <f>VLOOKUP(Table4[[#This Row],[Heart Issues]],Table4[Heart Issues],1,FALSE)</f>
        <v>No</v>
      </c>
      <c r="I1615" s="11">
        <f>VLOOKUP(Table4[[#This Row],[Number of Major Surgeries]],Table4[Number of Major Surgeries],1,FALSE)</f>
        <v>1</v>
      </c>
      <c r="J1615" s="11" t="str">
        <f>VLOOKUP('Medical Examinations'!M1615,'Medical Examinations'!M1615:M3949,1,FALSE)</f>
        <v>normal weight</v>
      </c>
      <c r="K1615" s="11" t="str">
        <f>VLOOKUP('Medical Examinations'!N1615,'Medical Examinations'!N1615:N3949,1,FALSE)</f>
        <v>normal</v>
      </c>
      <c r="L1615" s="11" t="str">
        <f>VLOOKUP(Table3[[#This Row],[date of birth]],Table3[date of birth],1,FALSE)</f>
        <v>6-Sep-1959</v>
      </c>
      <c r="M1615" s="11">
        <f>VLOOKUP(Table3[[#This Row],[age]],Table3[age],1,FALSE)</f>
        <v>63</v>
      </c>
      <c r="N1615" s="65">
        <f>VLOOKUP(Table3[[#This Row],[charges2]],Table3[charges2],1,FALSE)</f>
        <v>13981.85</v>
      </c>
      <c r="O1615" s="11" t="str">
        <f>VLOOKUP(Table3[[#This Row],[HOSPITAL TIER2]],Table3[HOSPITAL TIER2],1,FALSE)</f>
        <v>tier - 2</v>
      </c>
      <c r="P1615" s="11" t="str">
        <f>VLOOKUP(Table3[[#This Row],[city tier2]],Table3[city tier2],1,FALSE)</f>
        <v>tier - 1</v>
      </c>
      <c r="Q1615" s="11" t="str">
        <f>VLOOKUP(Table3[[#This Row],[state id2]],Table3[state id2],1,FALSE)</f>
        <v>R1016</v>
      </c>
      <c r="R1615" s="11">
        <f t="shared" si="50"/>
        <v>-3.8513723664421129E-2</v>
      </c>
      <c r="S1615" s="11">
        <f t="shared" si="51"/>
        <v>-1.0488820970548948E-2</v>
      </c>
    </row>
    <row r="1616" spans="1:19" x14ac:dyDescent="0.25">
      <c r="A1616" s="20" t="str">
        <f>VLOOKUP('Customer Names'!A1616,'Customer Names'!A1616:A3951,1,FALSE)</f>
        <v>Id1615</v>
      </c>
      <c r="B1616" s="20" t="str">
        <f>VLOOKUP(Table6[[#This Row],[NAME]],Table6[NAME],1,FALSE)</f>
        <v>Chris</v>
      </c>
      <c r="C1616" s="11">
        <f>VLOOKUP(Table4[[#This Row],[BMI]],Table4[BMI],1,FALSE)</f>
        <v>22.56</v>
      </c>
      <c r="D1616" s="11">
        <f>VLOOKUP(Table4[[#This Row],[HBA1C]],Table4[HBA1C],1,FALSE)</f>
        <v>4.34</v>
      </c>
      <c r="E1616" s="11" t="str">
        <f>VLOOKUP(Table4[[#This Row],[Any Transplants]],Table4[Any Transplants],1,FALSE)</f>
        <v>No</v>
      </c>
      <c r="F1616" s="11" t="str">
        <f>VLOOKUP(Table4[[#This Row],[Cancer history]],Table4[Cancer history],1,FALSE)</f>
        <v>No</v>
      </c>
      <c r="G1616" s="11" t="str">
        <f>VLOOKUP(Table4[[#This Row],[Smoker2]],Table4[Smoker2],1,FALSE)</f>
        <v>NO</v>
      </c>
      <c r="H1616" s="11" t="str">
        <f>VLOOKUP(Table4[[#This Row],[Heart Issues]],Table4[Heart Issues],1,FALSE)</f>
        <v>yes</v>
      </c>
      <c r="I1616" s="11">
        <f>VLOOKUP(Table4[[#This Row],[Number of Major Surgeries]],Table4[Number of Major Surgeries],1,FALSE)</f>
        <v>0</v>
      </c>
      <c r="J1616" s="11" t="str">
        <f>VLOOKUP('Medical Examinations'!M1616,'Medical Examinations'!M1616:M3950,1,FALSE)</f>
        <v>normal weight</v>
      </c>
      <c r="K1616" s="11" t="str">
        <f>VLOOKUP('Medical Examinations'!N1616,'Medical Examinations'!N1616:N3950,1,FALSE)</f>
        <v>normal</v>
      </c>
      <c r="L1616" s="11" t="str">
        <f>VLOOKUP(Table3[[#This Row],[date of birth]],Table3[date of birth],1,FALSE)</f>
        <v>23-Dec-1963</v>
      </c>
      <c r="M1616" s="11">
        <f>VLOOKUP(Table3[[#This Row],[age]],Table3[age],1,FALSE)</f>
        <v>59</v>
      </c>
      <c r="N1616" s="65">
        <f>VLOOKUP(Table3[[#This Row],[charges2]],Table3[charges2],1,FALSE)</f>
        <v>14001.13</v>
      </c>
      <c r="O1616" s="11" t="str">
        <f>VLOOKUP(Table3[[#This Row],[HOSPITAL TIER2]],Table3[HOSPITAL TIER2],1,FALSE)</f>
        <v>tier - 2</v>
      </c>
      <c r="P1616" s="11" t="str">
        <f>VLOOKUP(Table3[[#This Row],[city tier2]],Table3[city tier2],1,FALSE)</f>
        <v>tier - 1</v>
      </c>
      <c r="Q1616" s="11" t="str">
        <f>VLOOKUP(Table3[[#This Row],[state id2]],Table3[state id2],1,FALSE)</f>
        <v>R1013</v>
      </c>
      <c r="R1616" s="11">
        <f t="shared" si="50"/>
        <v>-3.7572426285372509E-2</v>
      </c>
      <c r="S1616" s="11">
        <f t="shared" si="51"/>
        <v>-8.5899695635653674E-3</v>
      </c>
    </row>
    <row r="1617" spans="1:19" x14ac:dyDescent="0.25">
      <c r="A1617" s="20" t="str">
        <f>VLOOKUP('Customer Names'!A1617,'Customer Names'!A1617:A3952,1,FALSE)</f>
        <v>Id1616</v>
      </c>
      <c r="B1617" s="20" t="str">
        <f>VLOOKUP(Table6[[#This Row],[NAME]],Table6[NAME],1,FALSE)</f>
        <v>Jennifer A</v>
      </c>
      <c r="C1617" s="11">
        <f>VLOOKUP(Table4[[#This Row],[BMI]],Table4[BMI],1,FALSE)</f>
        <v>19.28</v>
      </c>
      <c r="D1617" s="11">
        <f>VLOOKUP(Table4[[#This Row],[HBA1C]],Table4[HBA1C],1,FALSE)</f>
        <v>11.85</v>
      </c>
      <c r="E1617" s="11" t="str">
        <f>VLOOKUP(Table4[[#This Row],[Any Transplants]],Table4[Any Transplants],1,FALSE)</f>
        <v>No</v>
      </c>
      <c r="F1617" s="11" t="str">
        <f>VLOOKUP(Table4[[#This Row],[Cancer history]],Table4[Cancer history],1,FALSE)</f>
        <v>No</v>
      </c>
      <c r="G1617" s="11" t="str">
        <f>VLOOKUP(Table4[[#This Row],[Smoker2]],Table4[Smoker2],1,FALSE)</f>
        <v>NO</v>
      </c>
      <c r="H1617" s="11" t="str">
        <f>VLOOKUP(Table4[[#This Row],[Heart Issues]],Table4[Heart Issues],1,FALSE)</f>
        <v>No</v>
      </c>
      <c r="I1617" s="11">
        <f>VLOOKUP(Table4[[#This Row],[Number of Major Surgeries]],Table4[Number of Major Surgeries],1,FALSE)</f>
        <v>2</v>
      </c>
      <c r="J1617" s="11" t="str">
        <f>VLOOKUP('Medical Examinations'!M1617,'Medical Examinations'!M1617:M3951,1,FALSE)</f>
        <v>normal weight</v>
      </c>
      <c r="K1617" s="11" t="str">
        <f>VLOOKUP('Medical Examinations'!N1617,'Medical Examinations'!N1617:N3951,1,FALSE)</f>
        <v>diabetes</v>
      </c>
      <c r="L1617" s="11" t="str">
        <f>VLOOKUP(Table3[[#This Row],[date of birth]],Table3[date of birth],1,FALSE)</f>
        <v>6-Jul-1963</v>
      </c>
      <c r="M1617" s="11">
        <f>VLOOKUP(Table3[[#This Row],[age]],Table3[age],1,FALSE)</f>
        <v>59</v>
      </c>
      <c r="N1617" s="65">
        <f>VLOOKUP(Table3[[#This Row],[charges2]],Table3[charges2],1,FALSE)</f>
        <v>14001.29</v>
      </c>
      <c r="O1617" s="11" t="str">
        <f>VLOOKUP(Table3[[#This Row],[HOSPITAL TIER2]],Table3[HOSPITAL TIER2],1,FALSE)</f>
        <v>tier - 2</v>
      </c>
      <c r="P1617" s="11" t="str">
        <f>VLOOKUP(Table3[[#This Row],[city tier2]],Table3[city tier2],1,FALSE)</f>
        <v>tier - 2</v>
      </c>
      <c r="Q1617" s="11" t="str">
        <f>VLOOKUP(Table3[[#This Row],[state id2]],Table3[state id2],1,FALSE)</f>
        <v>R1013</v>
      </c>
      <c r="R1617" s="11">
        <f t="shared" si="50"/>
        <v>-3.6592819546245658E-2</v>
      </c>
      <c r="S1617" s="11">
        <f t="shared" si="51"/>
        <v>-7.1784519396559119E-3</v>
      </c>
    </row>
    <row r="1618" spans="1:19" x14ac:dyDescent="0.25">
      <c r="A1618" s="20" t="str">
        <f>VLOOKUP('Customer Names'!A1618,'Customer Names'!A1618:A3953,1,FALSE)</f>
        <v>Id1617</v>
      </c>
      <c r="B1618" s="20" t="str">
        <f>VLOOKUP(Table6[[#This Row],[NAME]],Table6[NAME],1,FALSE)</f>
        <v>Leif S.</v>
      </c>
      <c r="C1618" s="11">
        <f>VLOOKUP(Table4[[#This Row],[BMI]],Table4[BMI],1,FALSE)</f>
        <v>15.37</v>
      </c>
      <c r="D1618" s="11">
        <f>VLOOKUP(Table4[[#This Row],[HBA1C]],Table4[HBA1C],1,FALSE)</f>
        <v>9.61</v>
      </c>
      <c r="E1618" s="11" t="str">
        <f>VLOOKUP(Table4[[#This Row],[Any Transplants]],Table4[Any Transplants],1,FALSE)</f>
        <v>No</v>
      </c>
      <c r="F1618" s="11" t="str">
        <f>VLOOKUP(Table4[[#This Row],[Cancer history]],Table4[Cancer history],1,FALSE)</f>
        <v>No</v>
      </c>
      <c r="G1618" s="11" t="str">
        <f>VLOOKUP(Table4[[#This Row],[Smoker2]],Table4[Smoker2],1,FALSE)</f>
        <v>NO</v>
      </c>
      <c r="H1618" s="11" t="str">
        <f>VLOOKUP(Table4[[#This Row],[Heart Issues]],Table4[Heart Issues],1,FALSE)</f>
        <v>yes</v>
      </c>
      <c r="I1618" s="11">
        <f>VLOOKUP(Table4[[#This Row],[Number of Major Surgeries]],Table4[Number of Major Surgeries],1,FALSE)</f>
        <v>2</v>
      </c>
      <c r="J1618" s="11" t="str">
        <f>VLOOKUP('Medical Examinations'!M1618,'Medical Examinations'!M1618:M3952,1,FALSE)</f>
        <v>underweight</v>
      </c>
      <c r="K1618" s="11" t="str">
        <f>VLOOKUP('Medical Examinations'!N1618,'Medical Examinations'!N1618:N3952,1,FALSE)</f>
        <v>diabetes</v>
      </c>
      <c r="L1618" s="11" t="str">
        <f>VLOOKUP(Table3[[#This Row],[date of birth]],Table3[date of birth],1,FALSE)</f>
        <v>8-Jul-1963</v>
      </c>
      <c r="M1618" s="11">
        <f>VLOOKUP(Table3[[#This Row],[age]],Table3[age],1,FALSE)</f>
        <v>59</v>
      </c>
      <c r="N1618" s="65">
        <f>VLOOKUP(Table3[[#This Row],[charges2]],Table3[charges2],1,FALSE)</f>
        <v>14007.22</v>
      </c>
      <c r="O1618" s="11" t="str">
        <f>VLOOKUP(Table3[[#This Row],[HOSPITAL TIER2]],Table3[HOSPITAL TIER2],1,FALSE)</f>
        <v>tier - 2</v>
      </c>
      <c r="P1618" s="11" t="str">
        <f>VLOOKUP(Table3[[#This Row],[city tier2]],Table3[city tier2],1,FALSE)</f>
        <v>tier - 3</v>
      </c>
      <c r="Q1618" s="11" t="str">
        <f>VLOOKUP(Table3[[#This Row],[state id2]],Table3[state id2],1,FALSE)</f>
        <v>R1011</v>
      </c>
      <c r="R1618" s="11">
        <f t="shared" si="50"/>
        <v>-3.4852868980738257E-2</v>
      </c>
      <c r="S1618" s="11">
        <f t="shared" si="51"/>
        <v>-1.3452567759498572E-2</v>
      </c>
    </row>
    <row r="1619" spans="1:19" x14ac:dyDescent="0.25">
      <c r="A1619" s="20" t="str">
        <f>VLOOKUP('Customer Names'!A1619,'Customer Names'!A1619:A3954,1,FALSE)</f>
        <v>Id1618</v>
      </c>
      <c r="B1619" s="20" t="str">
        <f>VLOOKUP(Table6[[#This Row],[NAME]],Table6[NAME],1,FALSE)</f>
        <v>Stephanie A</v>
      </c>
      <c r="C1619" s="11">
        <f>VLOOKUP(Table4[[#This Row],[BMI]],Table4[BMI],1,FALSE)</f>
        <v>18.71</v>
      </c>
      <c r="D1619" s="11">
        <f>VLOOKUP(Table4[[#This Row],[HBA1C]],Table4[HBA1C],1,FALSE)</f>
        <v>5.29</v>
      </c>
      <c r="E1619" s="11" t="str">
        <f>VLOOKUP(Table4[[#This Row],[Any Transplants]],Table4[Any Transplants],1,FALSE)</f>
        <v>No</v>
      </c>
      <c r="F1619" s="11" t="str">
        <f>VLOOKUP(Table4[[#This Row],[Cancer history]],Table4[Cancer history],1,FALSE)</f>
        <v>No</v>
      </c>
      <c r="G1619" s="11" t="str">
        <f>VLOOKUP(Table4[[#This Row],[Smoker2]],Table4[Smoker2],1,FALSE)</f>
        <v>NO</v>
      </c>
      <c r="H1619" s="11" t="str">
        <f>VLOOKUP(Table4[[#This Row],[Heart Issues]],Table4[Heart Issues],1,FALSE)</f>
        <v>yes</v>
      </c>
      <c r="I1619" s="11">
        <f>VLOOKUP(Table4[[#This Row],[Number of Major Surgeries]],Table4[Number of Major Surgeries],1,FALSE)</f>
        <v>0</v>
      </c>
      <c r="J1619" s="11" t="str">
        <f>VLOOKUP('Medical Examinations'!M1619,'Medical Examinations'!M1619:M3953,1,FALSE)</f>
        <v>normal weight</v>
      </c>
      <c r="K1619" s="11" t="str">
        <f>VLOOKUP('Medical Examinations'!N1619,'Medical Examinations'!N1619:N3953,1,FALSE)</f>
        <v>normal</v>
      </c>
      <c r="L1619" s="11" t="str">
        <f>VLOOKUP(Table3[[#This Row],[date of birth]],Table3[date of birth],1,FALSE)</f>
        <v>8-Nov-1960</v>
      </c>
      <c r="M1619" s="11">
        <f>VLOOKUP(Table3[[#This Row],[age]],Table3[age],1,FALSE)</f>
        <v>62</v>
      </c>
      <c r="N1619" s="65">
        <f>VLOOKUP(Table3[[#This Row],[charges2]],Table3[charges2],1,FALSE)</f>
        <v>14043.48</v>
      </c>
      <c r="O1619" s="11" t="str">
        <f>VLOOKUP(Table3[[#This Row],[HOSPITAL TIER2]],Table3[HOSPITAL TIER2],1,FALSE)</f>
        <v>tier - 2</v>
      </c>
      <c r="P1619" s="11" t="str">
        <f>VLOOKUP(Table3[[#This Row],[city tier2]],Table3[city tier2],1,FALSE)</f>
        <v>tier - 3</v>
      </c>
      <c r="Q1619" s="11" t="str">
        <f>VLOOKUP(Table3[[#This Row],[state id2]],Table3[state id2],1,FALSE)</f>
        <v>R1024</v>
      </c>
      <c r="R1619" s="11">
        <f t="shared" si="50"/>
        <v>-3.2208348503581806E-2</v>
      </c>
      <c r="S1619" s="11">
        <f t="shared" si="51"/>
        <v>-1.7470340078380182E-2</v>
      </c>
    </row>
    <row r="1620" spans="1:19" x14ac:dyDescent="0.25">
      <c r="A1620" s="20" t="str">
        <f>VLOOKUP('Customer Names'!A1620,'Customer Names'!A1620:A3955,1,FALSE)</f>
        <v>Id1619</v>
      </c>
      <c r="B1620" s="20" t="str">
        <f>VLOOKUP(Table6[[#This Row],[NAME]],Table6[NAME],1,FALSE)</f>
        <v>Bo</v>
      </c>
      <c r="C1620" s="11">
        <f>VLOOKUP(Table4[[#This Row],[BMI]],Table4[BMI],1,FALSE)</f>
        <v>20.61</v>
      </c>
      <c r="D1620" s="11">
        <f>VLOOKUP(Table4[[#This Row],[HBA1C]],Table4[HBA1C],1,FALSE)</f>
        <v>6.89</v>
      </c>
      <c r="E1620" s="11" t="str">
        <f>VLOOKUP(Table4[[#This Row],[Any Transplants]],Table4[Any Transplants],1,FALSE)</f>
        <v>No</v>
      </c>
      <c r="F1620" s="11" t="str">
        <f>VLOOKUP(Table4[[#This Row],[Cancer history]],Table4[Cancer history],1,FALSE)</f>
        <v>No</v>
      </c>
      <c r="G1620" s="11" t="str">
        <f>VLOOKUP(Table4[[#This Row],[Smoker2]],Table4[Smoker2],1,FALSE)</f>
        <v>NO</v>
      </c>
      <c r="H1620" s="11" t="str">
        <f>VLOOKUP(Table4[[#This Row],[Heart Issues]],Table4[Heart Issues],1,FALSE)</f>
        <v>No</v>
      </c>
      <c r="I1620" s="11">
        <f>VLOOKUP(Table4[[#This Row],[Number of Major Surgeries]],Table4[Number of Major Surgeries],1,FALSE)</f>
        <v>0</v>
      </c>
      <c r="J1620" s="11" t="str">
        <f>VLOOKUP('Medical Examinations'!M1620,'Medical Examinations'!M1620:M3954,1,FALSE)</f>
        <v>normal weight</v>
      </c>
      <c r="K1620" s="11" t="str">
        <f>VLOOKUP('Medical Examinations'!N1620,'Medical Examinations'!N1620:N3954,1,FALSE)</f>
        <v>diabetes</v>
      </c>
      <c r="L1620" s="11" t="str">
        <f>VLOOKUP(Table3[[#This Row],[date of birth]],Table3[date of birth],1,FALSE)</f>
        <v>12-Sep-1991</v>
      </c>
      <c r="M1620" s="11">
        <f>VLOOKUP(Table3[[#This Row],[age]],Table3[age],1,FALSE)</f>
        <v>31</v>
      </c>
      <c r="N1620" s="65">
        <f>VLOOKUP(Table3[[#This Row],[charges2]],Table3[charges2],1,FALSE)</f>
        <v>14081.93</v>
      </c>
      <c r="O1620" s="11" t="str">
        <f>VLOOKUP(Table3[[#This Row],[HOSPITAL TIER2]],Table3[HOSPITAL TIER2],1,FALSE)</f>
        <v>tier - 2</v>
      </c>
      <c r="P1620" s="11" t="str">
        <f>VLOOKUP(Table3[[#This Row],[city tier2]],Table3[city tier2],1,FALSE)</f>
        <v>tier - 3</v>
      </c>
      <c r="Q1620" s="11" t="str">
        <f>VLOOKUP(Table3[[#This Row],[state id2]],Table3[state id2],1,FALSE)</f>
        <v>R1012</v>
      </c>
      <c r="R1620" s="11">
        <f t="shared" si="50"/>
        <v>-2.9969061801158259E-2</v>
      </c>
      <c r="S1620" s="11">
        <f t="shared" si="51"/>
        <v>-1.6947759471888837E-2</v>
      </c>
    </row>
    <row r="1621" spans="1:19" x14ac:dyDescent="0.25">
      <c r="A1621" s="20" t="str">
        <f>VLOOKUP('Customer Names'!A1621,'Customer Names'!A1621:A3956,1,FALSE)</f>
        <v>Id1620</v>
      </c>
      <c r="B1621" s="20" t="str">
        <f>VLOOKUP(Table6[[#This Row],[NAME]],Table6[NAME],1,FALSE)</f>
        <v>Leah</v>
      </c>
      <c r="C1621" s="11">
        <f>VLOOKUP(Table4[[#This Row],[BMI]],Table4[BMI],1,FALSE)</f>
        <v>15.99</v>
      </c>
      <c r="D1621" s="11">
        <f>VLOOKUP(Table4[[#This Row],[HBA1C]],Table4[HBA1C],1,FALSE)</f>
        <v>4.57</v>
      </c>
      <c r="E1621" s="11" t="str">
        <f>VLOOKUP(Table4[[#This Row],[Any Transplants]],Table4[Any Transplants],1,FALSE)</f>
        <v>No</v>
      </c>
      <c r="F1621" s="11" t="str">
        <f>VLOOKUP(Table4[[#This Row],[Cancer history]],Table4[Cancer history],1,FALSE)</f>
        <v>Yes</v>
      </c>
      <c r="G1621" s="11" t="str">
        <f>VLOOKUP(Table4[[#This Row],[Smoker2]],Table4[Smoker2],1,FALSE)</f>
        <v>NO</v>
      </c>
      <c r="H1621" s="11" t="str">
        <f>VLOOKUP(Table4[[#This Row],[Heart Issues]],Table4[Heart Issues],1,FALSE)</f>
        <v>yes</v>
      </c>
      <c r="I1621" s="11">
        <f>VLOOKUP(Table4[[#This Row],[Number of Major Surgeries]],Table4[Number of Major Surgeries],1,FALSE)</f>
        <v>1</v>
      </c>
      <c r="J1621" s="11" t="str">
        <f>VLOOKUP('Medical Examinations'!M1621,'Medical Examinations'!M1621:M3955,1,FALSE)</f>
        <v>underweight</v>
      </c>
      <c r="K1621" s="11" t="str">
        <f>VLOOKUP('Medical Examinations'!N1621,'Medical Examinations'!N1621:N3955,1,FALSE)</f>
        <v>normal</v>
      </c>
      <c r="L1621" s="11" t="str">
        <f>VLOOKUP(Table3[[#This Row],[date of birth]],Table3[date of birth],1,FALSE)</f>
        <v>26-Sep-1976</v>
      </c>
      <c r="M1621" s="11">
        <f>VLOOKUP(Table3[[#This Row],[age]],Table3[age],1,FALSE)</f>
        <v>46</v>
      </c>
      <c r="N1621" s="65">
        <f>VLOOKUP(Table3[[#This Row],[charges2]],Table3[charges2],1,FALSE)</f>
        <v>14098.07</v>
      </c>
      <c r="O1621" s="11" t="str">
        <f>VLOOKUP(Table3[[#This Row],[HOSPITAL TIER2]],Table3[HOSPITAL TIER2],1,FALSE)</f>
        <v>tier - 2</v>
      </c>
      <c r="P1621" s="11" t="str">
        <f>VLOOKUP(Table3[[#This Row],[city tier2]],Table3[city tier2],1,FALSE)</f>
        <v>tier - 3</v>
      </c>
      <c r="Q1621" s="11" t="str">
        <f>VLOOKUP(Table3[[#This Row],[state id2]],Table3[state id2],1,FALSE)</f>
        <v>R1023</v>
      </c>
      <c r="R1621" s="11">
        <f t="shared" si="50"/>
        <v>-3.1026349642344329E-2</v>
      </c>
      <c r="S1621" s="11">
        <f t="shared" si="51"/>
        <v>-1.6164099981335559E-2</v>
      </c>
    </row>
    <row r="1622" spans="1:19" x14ac:dyDescent="0.25">
      <c r="A1622" s="20" t="str">
        <f>VLOOKUP('Customer Names'!A1622,'Customer Names'!A1622:A3957,1,FALSE)</f>
        <v>Id1621</v>
      </c>
      <c r="B1622" s="20" t="str">
        <f>VLOOKUP(Table6[[#This Row],[NAME]],Table6[NAME],1,FALSE)</f>
        <v>Kara Lynne</v>
      </c>
      <c r="C1622" s="11">
        <f>VLOOKUP(Table4[[#This Row],[BMI]],Table4[BMI],1,FALSE)</f>
        <v>33.155000000000001</v>
      </c>
      <c r="D1622" s="11">
        <f>VLOOKUP(Table4[[#This Row],[HBA1C]],Table4[HBA1C],1,FALSE)</f>
        <v>4.32</v>
      </c>
      <c r="E1622" s="11" t="str">
        <f>VLOOKUP(Table4[[#This Row],[Any Transplants]],Table4[Any Transplants],1,FALSE)</f>
        <v>No</v>
      </c>
      <c r="F1622" s="11" t="str">
        <f>VLOOKUP(Table4[[#This Row],[Cancer history]],Table4[Cancer history],1,FALSE)</f>
        <v>No</v>
      </c>
      <c r="G1622" s="11" t="str">
        <f>VLOOKUP(Table4[[#This Row],[Smoker2]],Table4[Smoker2],1,FALSE)</f>
        <v>NO</v>
      </c>
      <c r="H1622" s="11" t="str">
        <f>VLOOKUP(Table4[[#This Row],[Heart Issues]],Table4[Heart Issues],1,FALSE)</f>
        <v>No</v>
      </c>
      <c r="I1622" s="11">
        <f>VLOOKUP(Table4[[#This Row],[Number of Major Surgeries]],Table4[Number of Major Surgeries],1,FALSE)</f>
        <v>0</v>
      </c>
      <c r="J1622" s="11" t="str">
        <f>VLOOKUP('Medical Examinations'!M1622,'Medical Examinations'!M1622:M3956,1,FALSE)</f>
        <v>obesity</v>
      </c>
      <c r="K1622" s="11" t="str">
        <f>VLOOKUP('Medical Examinations'!N1622,'Medical Examinations'!N1622:N3956,1,FALSE)</f>
        <v>normal</v>
      </c>
      <c r="L1622" s="11" t="str">
        <f>VLOOKUP(Table3[[#This Row],[date of birth]],Table3[date of birth],1,FALSE)</f>
        <v>14-Jun-1961</v>
      </c>
      <c r="M1622" s="11">
        <f>VLOOKUP(Table3[[#This Row],[age]],Table3[age],1,FALSE)</f>
        <v>61</v>
      </c>
      <c r="N1622" s="65">
        <f>VLOOKUP(Table3[[#This Row],[charges2]],Table3[charges2],1,FALSE)</f>
        <v>14119.62</v>
      </c>
      <c r="O1622" s="11" t="str">
        <f>VLOOKUP(Table3[[#This Row],[HOSPITAL TIER2]],Table3[HOSPITAL TIER2],1,FALSE)</f>
        <v>tier - 2</v>
      </c>
      <c r="P1622" s="11" t="str">
        <f>VLOOKUP(Table3[[#This Row],[city tier2]],Table3[city tier2],1,FALSE)</f>
        <v>tier - 1</v>
      </c>
      <c r="Q1622" s="11" t="str">
        <f>VLOOKUP(Table3[[#This Row],[state id2]],Table3[state id2],1,FALSE)</f>
        <v>R1012</v>
      </c>
      <c r="R1622" s="11">
        <f t="shared" si="50"/>
        <v>-3.0496875324551479E-2</v>
      </c>
      <c r="S1622" s="11">
        <f t="shared" si="51"/>
        <v>-1.590345605039337E-2</v>
      </c>
    </row>
    <row r="1623" spans="1:19" x14ac:dyDescent="0.25">
      <c r="A1623" s="20" t="str">
        <f>VLOOKUP('Customer Names'!A1623,'Customer Names'!A1623:A3958,1,FALSE)</f>
        <v>Id1622</v>
      </c>
      <c r="B1623" s="20" t="str">
        <f>VLOOKUP(Table6[[#This Row],[NAME]],Table6[NAME],1,FALSE)</f>
        <v>Jeffrey</v>
      </c>
      <c r="C1623" s="11">
        <f>VLOOKUP(Table4[[#This Row],[BMI]],Table4[BMI],1,FALSE)</f>
        <v>26.22</v>
      </c>
      <c r="D1623" s="11">
        <f>VLOOKUP(Table4[[#This Row],[HBA1C]],Table4[HBA1C],1,FALSE)</f>
        <v>5.57</v>
      </c>
      <c r="E1623" s="11" t="str">
        <f>VLOOKUP(Table4[[#This Row],[Any Transplants]],Table4[Any Transplants],1,FALSE)</f>
        <v>No</v>
      </c>
      <c r="F1623" s="11" t="str">
        <f>VLOOKUP(Table4[[#This Row],[Cancer history]],Table4[Cancer history],1,FALSE)</f>
        <v>Yes</v>
      </c>
      <c r="G1623" s="11" t="str">
        <f>VLOOKUP(Table4[[#This Row],[Smoker2]],Table4[Smoker2],1,FALSE)</f>
        <v>NO</v>
      </c>
      <c r="H1623" s="11" t="str">
        <f>VLOOKUP(Table4[[#This Row],[Heart Issues]],Table4[Heart Issues],1,FALSE)</f>
        <v>yes</v>
      </c>
      <c r="I1623" s="11">
        <f>VLOOKUP(Table4[[#This Row],[Number of Major Surgeries]],Table4[Number of Major Surgeries],1,FALSE)</f>
        <v>1</v>
      </c>
      <c r="J1623" s="11" t="str">
        <f>VLOOKUP('Medical Examinations'!M1623,'Medical Examinations'!M1623:M3957,1,FALSE)</f>
        <v>over weight</v>
      </c>
      <c r="K1623" s="11" t="str">
        <f>VLOOKUP('Medical Examinations'!N1623,'Medical Examinations'!N1623:N3957,1,FALSE)</f>
        <v>normal</v>
      </c>
      <c r="L1623" s="11" t="str">
        <f>VLOOKUP(Table3[[#This Row],[date of birth]],Table3[date of birth],1,FALSE)</f>
        <v>6-Jul-2004</v>
      </c>
      <c r="M1623" s="11">
        <f>VLOOKUP(Table3[[#This Row],[age]],Table3[age],1,FALSE)</f>
        <v>18</v>
      </c>
      <c r="N1623" s="65">
        <f>VLOOKUP(Table3[[#This Row],[charges2]],Table3[charges2],1,FALSE)</f>
        <v>14133.04</v>
      </c>
      <c r="O1623" s="11" t="str">
        <f>VLOOKUP(Table3[[#This Row],[HOSPITAL TIER2]],Table3[HOSPITAL TIER2],1,FALSE)</f>
        <v>tier - 2</v>
      </c>
      <c r="P1623" s="11" t="str">
        <f>VLOOKUP(Table3[[#This Row],[city tier2]],Table3[city tier2],1,FALSE)</f>
        <v>tier - 3</v>
      </c>
      <c r="Q1623" s="11" t="str">
        <f>VLOOKUP(Table3[[#This Row],[state id2]],Table3[state id2],1,FALSE)</f>
        <v>R1013</v>
      </c>
      <c r="R1623" s="11">
        <f t="shared" si="50"/>
        <v>-3.2198644660669899E-2</v>
      </c>
      <c r="S1623" s="11">
        <f t="shared" si="51"/>
        <v>-1.4287981831737788E-2</v>
      </c>
    </row>
    <row r="1624" spans="1:19" x14ac:dyDescent="0.25">
      <c r="A1624" s="20" t="str">
        <f>VLOOKUP('Customer Names'!A1624,'Customer Names'!A1624:A3959,1,FALSE)</f>
        <v>Id1623</v>
      </c>
      <c r="B1624" s="20" t="str">
        <f>VLOOKUP(Table6[[#This Row],[NAME]],Table6[NAME],1,FALSE)</f>
        <v>Justin</v>
      </c>
      <c r="C1624" s="11">
        <f>VLOOKUP(Table4[[#This Row],[BMI]],Table4[BMI],1,FALSE)</f>
        <v>21.85</v>
      </c>
      <c r="D1624" s="11">
        <f>VLOOKUP(Table4[[#This Row],[HBA1C]],Table4[HBA1C],1,FALSE)</f>
        <v>5.26</v>
      </c>
      <c r="E1624" s="11" t="str">
        <f>VLOOKUP(Table4[[#This Row],[Any Transplants]],Table4[Any Transplants],1,FALSE)</f>
        <v>No</v>
      </c>
      <c r="F1624" s="11" t="str">
        <f>VLOOKUP(Table4[[#This Row],[Cancer history]],Table4[Cancer history],1,FALSE)</f>
        <v>Yes</v>
      </c>
      <c r="G1624" s="11" t="str">
        <f>VLOOKUP(Table4[[#This Row],[Smoker2]],Table4[Smoker2],1,FALSE)</f>
        <v>NO</v>
      </c>
      <c r="H1624" s="11" t="str">
        <f>VLOOKUP(Table4[[#This Row],[Heart Issues]],Table4[Heart Issues],1,FALSE)</f>
        <v>yes</v>
      </c>
      <c r="I1624" s="11">
        <f>VLOOKUP(Table4[[#This Row],[Number of Major Surgeries]],Table4[Number of Major Surgeries],1,FALSE)</f>
        <v>1</v>
      </c>
      <c r="J1624" s="11" t="str">
        <f>VLOOKUP('Medical Examinations'!M1624,'Medical Examinations'!M1624:M3958,1,FALSE)</f>
        <v>normal weight</v>
      </c>
      <c r="K1624" s="11" t="str">
        <f>VLOOKUP('Medical Examinations'!N1624,'Medical Examinations'!N1624:N3958,1,FALSE)</f>
        <v>normal</v>
      </c>
      <c r="L1624" s="11" t="str">
        <f>VLOOKUP(Table3[[#This Row],[date of birth]],Table3[date of birth],1,FALSE)</f>
        <v>7-Jul-1984</v>
      </c>
      <c r="M1624" s="11">
        <f>VLOOKUP(Table3[[#This Row],[age]],Table3[age],1,FALSE)</f>
        <v>38</v>
      </c>
      <c r="N1624" s="65">
        <f>VLOOKUP(Table3[[#This Row],[charges2]],Table3[charges2],1,FALSE)</f>
        <v>14152.46</v>
      </c>
      <c r="O1624" s="11" t="str">
        <f>VLOOKUP(Table3[[#This Row],[HOSPITAL TIER2]],Table3[HOSPITAL TIER2],1,FALSE)</f>
        <v>tier - 2</v>
      </c>
      <c r="P1624" s="11" t="str">
        <f>VLOOKUP(Table3[[#This Row],[city tier2]],Table3[city tier2],1,FALSE)</f>
        <v>tier - 1</v>
      </c>
      <c r="Q1624" s="11" t="str">
        <f>VLOOKUP(Table3[[#This Row],[state id2]],Table3[state id2],1,FALSE)</f>
        <v>R1012</v>
      </c>
      <c r="R1624" s="11">
        <f t="shared" si="50"/>
        <v>-3.254473660248678E-2</v>
      </c>
      <c r="S1624" s="11">
        <f t="shared" si="51"/>
        <v>-1.4586189835318437E-2</v>
      </c>
    </row>
    <row r="1625" spans="1:19" x14ac:dyDescent="0.25">
      <c r="A1625" s="20" t="str">
        <f>VLOOKUP('Customer Names'!A1625,'Customer Names'!A1625:A3960,1,FALSE)</f>
        <v>Id1624</v>
      </c>
      <c r="B1625" s="20" t="str">
        <f>VLOOKUP(Table6[[#This Row],[NAME]],Table6[NAME],1,FALSE)</f>
        <v>Emily</v>
      </c>
      <c r="C1625" s="11">
        <f>VLOOKUP(Table4[[#This Row],[BMI]],Table4[BMI],1,FALSE)</f>
        <v>30.495000000000001</v>
      </c>
      <c r="D1625" s="11">
        <f>VLOOKUP(Table4[[#This Row],[HBA1C]],Table4[HBA1C],1,FALSE)</f>
        <v>6.25</v>
      </c>
      <c r="E1625" s="11" t="str">
        <f>VLOOKUP(Table4[[#This Row],[Any Transplants]],Table4[Any Transplants],1,FALSE)</f>
        <v>No</v>
      </c>
      <c r="F1625" s="11" t="str">
        <f>VLOOKUP(Table4[[#This Row],[Cancer history]],Table4[Cancer history],1,FALSE)</f>
        <v>No</v>
      </c>
      <c r="G1625" s="11" t="str">
        <f>VLOOKUP(Table4[[#This Row],[Smoker2]],Table4[Smoker2],1,FALSE)</f>
        <v>NO</v>
      </c>
      <c r="H1625" s="11" t="str">
        <f>VLOOKUP(Table4[[#This Row],[Heart Issues]],Table4[Heart Issues],1,FALSE)</f>
        <v>No</v>
      </c>
      <c r="I1625" s="11">
        <f>VLOOKUP(Table4[[#This Row],[Number of Major Surgeries]],Table4[Number of Major Surgeries],1,FALSE)</f>
        <v>0</v>
      </c>
      <c r="J1625" s="11" t="str">
        <f>VLOOKUP('Medical Examinations'!M1625,'Medical Examinations'!M1625:M3959,1,FALSE)</f>
        <v>obesity</v>
      </c>
      <c r="K1625" s="11" t="str">
        <f>VLOOKUP('Medical Examinations'!N1625,'Medical Examinations'!N1625:N3959,1,FALSE)</f>
        <v>prediabetes</v>
      </c>
      <c r="L1625" s="11" t="str">
        <f>VLOOKUP(Table3[[#This Row],[date of birth]],Table3[date of birth],1,FALSE)</f>
        <v>25-Dec-1968</v>
      </c>
      <c r="M1625" s="11">
        <f>VLOOKUP(Table3[[#This Row],[age]],Table3[age],1,FALSE)</f>
        <v>54</v>
      </c>
      <c r="N1625" s="65">
        <f>VLOOKUP(Table3[[#This Row],[charges2]],Table3[charges2],1,FALSE)</f>
        <v>14193.55</v>
      </c>
      <c r="O1625" s="11" t="str">
        <f>VLOOKUP(Table3[[#This Row],[HOSPITAL TIER2]],Table3[HOSPITAL TIER2],1,FALSE)</f>
        <v>tier - 2</v>
      </c>
      <c r="P1625" s="11" t="str">
        <f>VLOOKUP(Table3[[#This Row],[city tier2]],Table3[city tier2],1,FALSE)</f>
        <v>tier - 1</v>
      </c>
      <c r="Q1625" s="11" t="str">
        <f>VLOOKUP(Table3[[#This Row],[state id2]],Table3[state id2],1,FALSE)</f>
        <v>R1026</v>
      </c>
      <c r="R1625" s="11">
        <f t="shared" si="50"/>
        <v>-3.2877081368316116E-2</v>
      </c>
      <c r="S1625" s="11">
        <f t="shared" si="51"/>
        <v>-1.4718004984850125E-2</v>
      </c>
    </row>
    <row r="1626" spans="1:19" x14ac:dyDescent="0.25">
      <c r="A1626" s="20" t="str">
        <f>VLOOKUP('Customer Names'!A1626,'Customer Names'!A1626:A3961,1,FALSE)</f>
        <v>Id1625</v>
      </c>
      <c r="B1626" s="20" t="str">
        <f>VLOOKUP(Table6[[#This Row],[NAME]],Table6[NAME],1,FALSE)</f>
        <v>Rebecca</v>
      </c>
      <c r="C1626" s="11">
        <f>VLOOKUP(Table4[[#This Row],[BMI]],Table4[BMI],1,FALSE)</f>
        <v>34.104999999999997</v>
      </c>
      <c r="D1626" s="11">
        <f>VLOOKUP(Table4[[#This Row],[HBA1C]],Table4[HBA1C],1,FALSE)</f>
        <v>5.67</v>
      </c>
      <c r="E1626" s="11" t="str">
        <f>VLOOKUP(Table4[[#This Row],[Any Transplants]],Table4[Any Transplants],1,FALSE)</f>
        <v>No</v>
      </c>
      <c r="F1626" s="11" t="str">
        <f>VLOOKUP(Table4[[#This Row],[Cancer history]],Table4[Cancer history],1,FALSE)</f>
        <v>No</v>
      </c>
      <c r="G1626" s="11" t="str">
        <f>VLOOKUP(Table4[[#This Row],[Smoker2]],Table4[Smoker2],1,FALSE)</f>
        <v>NO</v>
      </c>
      <c r="H1626" s="11" t="str">
        <f>VLOOKUP(Table4[[#This Row],[Heart Issues]],Table4[Heart Issues],1,FALSE)</f>
        <v>yes</v>
      </c>
      <c r="I1626" s="11">
        <f>VLOOKUP(Table4[[#This Row],[Number of Major Surgeries]],Table4[Number of Major Surgeries],1,FALSE)</f>
        <v>0</v>
      </c>
      <c r="J1626" s="11" t="str">
        <f>VLOOKUP('Medical Examinations'!M1626,'Medical Examinations'!M1626:M3960,1,FALSE)</f>
        <v>obesity</v>
      </c>
      <c r="K1626" s="11" t="str">
        <f>VLOOKUP('Medical Examinations'!N1626,'Medical Examinations'!N1626:N3960,1,FALSE)</f>
        <v>normal</v>
      </c>
      <c r="L1626" s="11" t="str">
        <f>VLOOKUP(Table3[[#This Row],[date of birth]],Table3[date of birth],1,FALSE)</f>
        <v>17-Nov-1983</v>
      </c>
      <c r="M1626" s="11">
        <f>VLOOKUP(Table3[[#This Row],[age]],Table3[age],1,FALSE)</f>
        <v>39</v>
      </c>
      <c r="N1626" s="65">
        <f>VLOOKUP(Table3[[#This Row],[charges2]],Table3[charges2],1,FALSE)</f>
        <v>14209.4</v>
      </c>
      <c r="O1626" s="11" t="str">
        <f>VLOOKUP(Table3[[#This Row],[HOSPITAL TIER2]],Table3[HOSPITAL TIER2],1,FALSE)</f>
        <v>tier - 2</v>
      </c>
      <c r="P1626" s="11" t="str">
        <f>VLOOKUP(Table3[[#This Row],[city tier2]],Table3[city tier2],1,FALSE)</f>
        <v>tier - 1</v>
      </c>
      <c r="Q1626" s="11" t="str">
        <f>VLOOKUP(Table3[[#This Row],[state id2]],Table3[state id2],1,FALSE)</f>
        <v>R1026</v>
      </c>
      <c r="R1626" s="11">
        <f t="shared" si="50"/>
        <v>-3.3485146434600231E-2</v>
      </c>
      <c r="S1626" s="11">
        <f t="shared" si="51"/>
        <v>-1.5090781285907569E-2</v>
      </c>
    </row>
    <row r="1627" spans="1:19" x14ac:dyDescent="0.25">
      <c r="A1627" s="20" t="str">
        <f>VLOOKUP('Customer Names'!A1627,'Customer Names'!A1627:A3962,1,FALSE)</f>
        <v>Id1626</v>
      </c>
      <c r="B1627" s="20" t="str">
        <f>VLOOKUP(Table6[[#This Row],[NAME]],Table6[NAME],1,FALSE)</f>
        <v>.  Allie</v>
      </c>
      <c r="C1627" s="11">
        <f>VLOOKUP(Table4[[#This Row],[BMI]],Table4[BMI],1,FALSE)</f>
        <v>32.770000000000003</v>
      </c>
      <c r="D1627" s="11">
        <f>VLOOKUP(Table4[[#This Row],[HBA1C]],Table4[HBA1C],1,FALSE)</f>
        <v>4.42</v>
      </c>
      <c r="E1627" s="11" t="str">
        <f>VLOOKUP(Table4[[#This Row],[Any Transplants]],Table4[Any Transplants],1,FALSE)</f>
        <v>No</v>
      </c>
      <c r="F1627" s="11" t="str">
        <f>VLOOKUP(Table4[[#This Row],[Cancer history]],Table4[Cancer history],1,FALSE)</f>
        <v>No</v>
      </c>
      <c r="G1627" s="11" t="str">
        <f>VLOOKUP(Table4[[#This Row],[Smoker2]],Table4[Smoker2],1,FALSE)</f>
        <v>NO</v>
      </c>
      <c r="H1627" s="11" t="str">
        <f>VLOOKUP(Table4[[#This Row],[Heart Issues]],Table4[Heart Issues],1,FALSE)</f>
        <v>yes</v>
      </c>
      <c r="I1627" s="11">
        <f>VLOOKUP(Table4[[#This Row],[Number of Major Surgeries]],Table4[Number of Major Surgeries],1,FALSE)</f>
        <v>1</v>
      </c>
      <c r="J1627" s="11" t="str">
        <f>VLOOKUP('Medical Examinations'!M1627,'Medical Examinations'!M1627:M3961,1,FALSE)</f>
        <v>obesity</v>
      </c>
      <c r="K1627" s="11" t="str">
        <f>VLOOKUP('Medical Examinations'!N1627,'Medical Examinations'!N1627:N3961,1,FALSE)</f>
        <v>normal</v>
      </c>
      <c r="L1627" s="11" t="str">
        <f>VLOOKUP(Table3[[#This Row],[date of birth]],Table3[date of birth],1,FALSE)</f>
        <v>21-Sep-1958</v>
      </c>
      <c r="M1627" s="11">
        <f>VLOOKUP(Table3[[#This Row],[age]],Table3[age],1,FALSE)</f>
        <v>64</v>
      </c>
      <c r="N1627" s="65">
        <f>VLOOKUP(Table3[[#This Row],[charges2]],Table3[charges2],1,FALSE)</f>
        <v>14210.54</v>
      </c>
      <c r="O1627" s="11" t="str">
        <f>VLOOKUP(Table3[[#This Row],[HOSPITAL TIER2]],Table3[HOSPITAL TIER2],1,FALSE)</f>
        <v>tier - 2</v>
      </c>
      <c r="P1627" s="11" t="str">
        <f>VLOOKUP(Table3[[#This Row],[city tier2]],Table3[city tier2],1,FALSE)</f>
        <v>tier - 2</v>
      </c>
      <c r="Q1627" s="11" t="str">
        <f>VLOOKUP(Table3[[#This Row],[state id2]],Table3[state id2],1,FALSE)</f>
        <v>R1012</v>
      </c>
      <c r="R1627" s="11">
        <f t="shared" si="50"/>
        <v>-3.3171778767178015E-2</v>
      </c>
      <c r="S1627" s="11">
        <f t="shared" si="51"/>
        <v>-1.5107104162584182E-2</v>
      </c>
    </row>
    <row r="1628" spans="1:19" x14ac:dyDescent="0.25">
      <c r="A1628" s="20" t="str">
        <f>VLOOKUP('Customer Names'!A1628,'Customer Names'!A1628:A3963,1,FALSE)</f>
        <v>Id1627</v>
      </c>
      <c r="B1628" s="20" t="str">
        <f>VLOOKUP(Table6[[#This Row],[NAME]],Table6[NAME],1,FALSE)</f>
        <v>Trasi</v>
      </c>
      <c r="C1628" s="11">
        <f>VLOOKUP(Table4[[#This Row],[BMI]],Table4[BMI],1,FALSE)</f>
        <v>16.850000000000001</v>
      </c>
      <c r="D1628" s="11">
        <f>VLOOKUP(Table4[[#This Row],[HBA1C]],Table4[HBA1C],1,FALSE)</f>
        <v>11.75</v>
      </c>
      <c r="E1628" s="11" t="str">
        <f>VLOOKUP(Table4[[#This Row],[Any Transplants]],Table4[Any Transplants],1,FALSE)</f>
        <v>No</v>
      </c>
      <c r="F1628" s="11" t="str">
        <f>VLOOKUP(Table4[[#This Row],[Cancer history]],Table4[Cancer history],1,FALSE)</f>
        <v>No</v>
      </c>
      <c r="G1628" s="11" t="str">
        <f>VLOOKUP(Table4[[#This Row],[Smoker2]],Table4[Smoker2],1,FALSE)</f>
        <v>NO</v>
      </c>
      <c r="H1628" s="11" t="str">
        <f>VLOOKUP(Table4[[#This Row],[Heart Issues]],Table4[Heart Issues],1,FALSE)</f>
        <v>yes</v>
      </c>
      <c r="I1628" s="11">
        <f>VLOOKUP(Table4[[#This Row],[Number of Major Surgeries]],Table4[Number of Major Surgeries],1,FALSE)</f>
        <v>2</v>
      </c>
      <c r="J1628" s="11" t="str">
        <f>VLOOKUP('Medical Examinations'!M1628,'Medical Examinations'!M1628:M3962,1,FALSE)</f>
        <v>underweight</v>
      </c>
      <c r="K1628" s="11" t="str">
        <f>VLOOKUP('Medical Examinations'!N1628,'Medical Examinations'!N1628:N3962,1,FALSE)</f>
        <v>diabetes</v>
      </c>
      <c r="L1628" s="11" t="str">
        <f>VLOOKUP(Table3[[#This Row],[date of birth]],Table3[date of birth],1,FALSE)</f>
        <v>25-Sep-1961</v>
      </c>
      <c r="M1628" s="11">
        <f>VLOOKUP(Table3[[#This Row],[age]],Table3[age],1,FALSE)</f>
        <v>61</v>
      </c>
      <c r="N1628" s="65">
        <f>VLOOKUP(Table3[[#This Row],[charges2]],Table3[charges2],1,FALSE)</f>
        <v>14235.07</v>
      </c>
      <c r="O1628" s="11" t="str">
        <f>VLOOKUP(Table3[[#This Row],[HOSPITAL TIER2]],Table3[HOSPITAL TIER2],1,FALSE)</f>
        <v>tier - 2</v>
      </c>
      <c r="P1628" s="11" t="str">
        <f>VLOOKUP(Table3[[#This Row],[city tier2]],Table3[city tier2],1,FALSE)</f>
        <v>tier - 1</v>
      </c>
      <c r="Q1628" s="11" t="str">
        <f>VLOOKUP(Table3[[#This Row],[state id2]],Table3[state id2],1,FALSE)</f>
        <v>R1011</v>
      </c>
      <c r="R1628" s="11">
        <f t="shared" si="50"/>
        <v>-3.5053489465850768E-2</v>
      </c>
      <c r="S1628" s="11">
        <f t="shared" si="51"/>
        <v>-1.3354100781764034E-2</v>
      </c>
    </row>
    <row r="1629" spans="1:19" x14ac:dyDescent="0.25">
      <c r="A1629" s="20" t="str">
        <f>VLOOKUP('Customer Names'!A1629,'Customer Names'!A1629:A3964,1,FALSE)</f>
        <v>Id1628</v>
      </c>
      <c r="B1629" s="20" t="str">
        <f>VLOOKUP(Table6[[#This Row],[NAME]],Table6[NAME],1,FALSE)</f>
        <v>Kevin</v>
      </c>
      <c r="C1629" s="11">
        <f>VLOOKUP(Table4[[#This Row],[BMI]],Table4[BMI],1,FALSE)</f>
        <v>34.700000000000003</v>
      </c>
      <c r="D1629" s="11">
        <f>VLOOKUP(Table4[[#This Row],[HBA1C]],Table4[HBA1C],1,FALSE)</f>
        <v>6.06</v>
      </c>
      <c r="E1629" s="11" t="str">
        <f>VLOOKUP(Table4[[#This Row],[Any Transplants]],Table4[Any Transplants],1,FALSE)</f>
        <v>No</v>
      </c>
      <c r="F1629" s="11" t="str">
        <f>VLOOKUP(Table4[[#This Row],[Cancer history]],Table4[Cancer history],1,FALSE)</f>
        <v>No</v>
      </c>
      <c r="G1629" s="11" t="str">
        <f>VLOOKUP(Table4[[#This Row],[Smoker2]],Table4[Smoker2],1,FALSE)</f>
        <v>NO</v>
      </c>
      <c r="H1629" s="11" t="str">
        <f>VLOOKUP(Table4[[#This Row],[Heart Issues]],Table4[Heart Issues],1,FALSE)</f>
        <v>No</v>
      </c>
      <c r="I1629" s="11">
        <f>VLOOKUP(Table4[[#This Row],[Number of Major Surgeries]],Table4[Number of Major Surgeries],1,FALSE)</f>
        <v>1</v>
      </c>
      <c r="J1629" s="11" t="str">
        <f>VLOOKUP('Medical Examinations'!M1629,'Medical Examinations'!M1629:M3963,1,FALSE)</f>
        <v>obesity</v>
      </c>
      <c r="K1629" s="11" t="str">
        <f>VLOOKUP('Medical Examinations'!N1629,'Medical Examinations'!N1629:N3963,1,FALSE)</f>
        <v>prediabetes</v>
      </c>
      <c r="L1629" s="11" t="str">
        <f>VLOOKUP(Table3[[#This Row],[date of birth]],Table3[date of birth],1,FALSE)</f>
        <v>10-Oct-1959</v>
      </c>
      <c r="M1629" s="11">
        <f>VLOOKUP(Table3[[#This Row],[age]],Table3[age],1,FALSE)</f>
        <v>63</v>
      </c>
      <c r="N1629" s="65">
        <f>VLOOKUP(Table3[[#This Row],[charges2]],Table3[charges2],1,FALSE)</f>
        <v>14254.61</v>
      </c>
      <c r="O1629" s="11" t="str">
        <f>VLOOKUP(Table3[[#This Row],[HOSPITAL TIER2]],Table3[HOSPITAL TIER2],1,FALSE)</f>
        <v>tier - 2</v>
      </c>
      <c r="P1629" s="11" t="str">
        <f>VLOOKUP(Table3[[#This Row],[city tier2]],Table3[city tier2],1,FALSE)</f>
        <v>tier - 1</v>
      </c>
      <c r="Q1629" s="11" t="str">
        <f>VLOOKUP(Table3[[#This Row],[state id2]],Table3[state id2],1,FALSE)</f>
        <v>R1012</v>
      </c>
      <c r="R1629" s="11">
        <f t="shared" si="50"/>
        <v>-3.2408556040347994E-2</v>
      </c>
      <c r="S1629" s="11">
        <f t="shared" si="51"/>
        <v>-2.0543593097476914E-2</v>
      </c>
    </row>
    <row r="1630" spans="1:19" x14ac:dyDescent="0.25">
      <c r="A1630" s="20" t="str">
        <f>VLOOKUP('Customer Names'!A1630,'Customer Names'!A1630:A3965,1,FALSE)</f>
        <v>Id1629</v>
      </c>
      <c r="B1630" s="20" t="str">
        <f>VLOOKUP(Table6[[#This Row],[NAME]],Table6[NAME],1,FALSE)</f>
        <v>Fernando</v>
      </c>
      <c r="C1630" s="11">
        <f>VLOOKUP(Table4[[#This Row],[BMI]],Table4[BMI],1,FALSE)</f>
        <v>37.049999999999997</v>
      </c>
      <c r="D1630" s="11">
        <f>VLOOKUP(Table4[[#This Row],[HBA1C]],Table4[HBA1C],1,FALSE)</f>
        <v>5.48</v>
      </c>
      <c r="E1630" s="11" t="str">
        <f>VLOOKUP(Table4[[#This Row],[Any Transplants]],Table4[Any Transplants],1,FALSE)</f>
        <v>No</v>
      </c>
      <c r="F1630" s="11" t="str">
        <f>VLOOKUP(Table4[[#This Row],[Cancer history]],Table4[Cancer history],1,FALSE)</f>
        <v>No</v>
      </c>
      <c r="G1630" s="11" t="str">
        <f>VLOOKUP(Table4[[#This Row],[Smoker2]],Table4[Smoker2],1,FALSE)</f>
        <v>NO</v>
      </c>
      <c r="H1630" s="11" t="str">
        <f>VLOOKUP(Table4[[#This Row],[Heart Issues]],Table4[Heart Issues],1,FALSE)</f>
        <v>No</v>
      </c>
      <c r="I1630" s="11">
        <f>VLOOKUP(Table4[[#This Row],[Number of Major Surgeries]],Table4[Number of Major Surgeries],1,FALSE)</f>
        <v>1</v>
      </c>
      <c r="J1630" s="11" t="str">
        <f>VLOOKUP('Medical Examinations'!M1630,'Medical Examinations'!M1630:M3964,1,FALSE)</f>
        <v>obesity</v>
      </c>
      <c r="K1630" s="11" t="str">
        <f>VLOOKUP('Medical Examinations'!N1630,'Medical Examinations'!N1630:N3964,1,FALSE)</f>
        <v>normal</v>
      </c>
      <c r="L1630" s="11" t="str">
        <f>VLOOKUP(Table3[[#This Row],[date of birth]],Table3[date of birth],1,FALSE)</f>
        <v>8-Nov-1959</v>
      </c>
      <c r="M1630" s="11">
        <f>VLOOKUP(Table3[[#This Row],[age]],Table3[age],1,FALSE)</f>
        <v>63</v>
      </c>
      <c r="N1630" s="65">
        <f>VLOOKUP(Table3[[#This Row],[charges2]],Table3[charges2],1,FALSE)</f>
        <v>14256.19</v>
      </c>
      <c r="O1630" s="11" t="str">
        <f>VLOOKUP(Table3[[#This Row],[HOSPITAL TIER2]],Table3[HOSPITAL TIER2],1,FALSE)</f>
        <v>tier - 2</v>
      </c>
      <c r="P1630" s="11" t="str">
        <f>VLOOKUP(Table3[[#This Row],[city tier2]],Table3[city tier2],1,FALSE)</f>
        <v>tier - 3</v>
      </c>
      <c r="Q1630" s="11" t="str">
        <f>VLOOKUP(Table3[[#This Row],[state id2]],Table3[state id2],1,FALSE)</f>
        <v>R1012</v>
      </c>
      <c r="R1630" s="11">
        <f t="shared" si="50"/>
        <v>-3.4803564585560179E-2</v>
      </c>
      <c r="S1630" s="11">
        <f t="shared" si="51"/>
        <v>-2.0996643218284452E-2</v>
      </c>
    </row>
    <row r="1631" spans="1:19" x14ac:dyDescent="0.25">
      <c r="A1631" s="20" t="str">
        <f>VLOOKUP('Customer Names'!A1631,'Customer Names'!A1631:A3966,1,FALSE)</f>
        <v>Id1630</v>
      </c>
      <c r="B1631" s="20" t="str">
        <f>VLOOKUP(Table6[[#This Row],[NAME]],Table6[NAME],1,FALSE)</f>
        <v>Ieva</v>
      </c>
      <c r="C1631" s="11">
        <f>VLOOKUP(Table4[[#This Row],[BMI]],Table4[BMI],1,FALSE)</f>
        <v>18.78</v>
      </c>
      <c r="D1631" s="11">
        <f>VLOOKUP(Table4[[#This Row],[HBA1C]],Table4[HBA1C],1,FALSE)</f>
        <v>4.45</v>
      </c>
      <c r="E1631" s="11" t="str">
        <f>VLOOKUP(Table4[[#This Row],[Any Transplants]],Table4[Any Transplants],1,FALSE)</f>
        <v>No</v>
      </c>
      <c r="F1631" s="11" t="str">
        <f>VLOOKUP(Table4[[#This Row],[Cancer history]],Table4[Cancer history],1,FALSE)</f>
        <v>Yes</v>
      </c>
      <c r="G1631" s="11" t="str">
        <f>VLOOKUP(Table4[[#This Row],[Smoker2]],Table4[Smoker2],1,FALSE)</f>
        <v>NO</v>
      </c>
      <c r="H1631" s="11" t="str">
        <f>VLOOKUP(Table4[[#This Row],[Heart Issues]],Table4[Heart Issues],1,FALSE)</f>
        <v>No</v>
      </c>
      <c r="I1631" s="11">
        <f>VLOOKUP(Table4[[#This Row],[Number of Major Surgeries]],Table4[Number of Major Surgeries],1,FALSE)</f>
        <v>1</v>
      </c>
      <c r="J1631" s="11" t="str">
        <f>VLOOKUP('Medical Examinations'!M1631,'Medical Examinations'!M1631:M3965,1,FALSE)</f>
        <v>normal weight</v>
      </c>
      <c r="K1631" s="11" t="str">
        <f>VLOOKUP('Medical Examinations'!N1631,'Medical Examinations'!N1631:N3965,1,FALSE)</f>
        <v>normal</v>
      </c>
      <c r="L1631" s="11" t="str">
        <f>VLOOKUP(Table3[[#This Row],[date of birth]],Table3[date of birth],1,FALSE)</f>
        <v>26-Dec-1974</v>
      </c>
      <c r="M1631" s="11">
        <f>VLOOKUP(Table3[[#This Row],[age]],Table3[age],1,FALSE)</f>
        <v>48</v>
      </c>
      <c r="N1631" s="65">
        <f>VLOOKUP(Table3[[#This Row],[charges2]],Table3[charges2],1,FALSE)</f>
        <v>14256.79</v>
      </c>
      <c r="O1631" s="11" t="str">
        <f>VLOOKUP(Table3[[#This Row],[HOSPITAL TIER2]],Table3[HOSPITAL TIER2],1,FALSE)</f>
        <v>tier - 2</v>
      </c>
      <c r="P1631" s="11" t="str">
        <f>VLOOKUP(Table3[[#This Row],[city tier2]],Table3[city tier2],1,FALSE)</f>
        <v>tier - 2</v>
      </c>
      <c r="Q1631" s="11" t="str">
        <f>VLOOKUP(Table3[[#This Row],[state id2]],Table3[state id2],1,FALSE)</f>
        <v>R1026</v>
      </c>
      <c r="R1631" s="11">
        <f t="shared" si="50"/>
        <v>-3.7947276375898391E-2</v>
      </c>
      <c r="S1631" s="11">
        <f t="shared" si="51"/>
        <v>-2.0693471246814161E-2</v>
      </c>
    </row>
    <row r="1632" spans="1:19" x14ac:dyDescent="0.25">
      <c r="A1632" s="20" t="str">
        <f>VLOOKUP('Customer Names'!A1632,'Customer Names'!A1632:A3967,1,FALSE)</f>
        <v>Id1631</v>
      </c>
      <c r="B1632" s="20" t="str">
        <f>VLOOKUP(Table6[[#This Row],[NAME]],Table6[NAME],1,FALSE)</f>
        <v>Chris</v>
      </c>
      <c r="C1632" s="11">
        <f>VLOOKUP(Table4[[#This Row],[BMI]],Table4[BMI],1,FALSE)</f>
        <v>28.024999999999999</v>
      </c>
      <c r="D1632" s="11">
        <f>VLOOKUP(Table4[[#This Row],[HBA1C]],Table4[HBA1C],1,FALSE)</f>
        <v>5</v>
      </c>
      <c r="E1632" s="11" t="str">
        <f>VLOOKUP(Table4[[#This Row],[Any Transplants]],Table4[Any Transplants],1,FALSE)</f>
        <v>No</v>
      </c>
      <c r="F1632" s="11" t="str">
        <f>VLOOKUP(Table4[[#This Row],[Cancer history]],Table4[Cancer history],1,FALSE)</f>
        <v>No</v>
      </c>
      <c r="G1632" s="11" t="str">
        <f>VLOOKUP(Table4[[#This Row],[Smoker2]],Table4[Smoker2],1,FALSE)</f>
        <v>NO</v>
      </c>
      <c r="H1632" s="11" t="str">
        <f>VLOOKUP(Table4[[#This Row],[Heart Issues]],Table4[Heart Issues],1,FALSE)</f>
        <v>No</v>
      </c>
      <c r="I1632" s="11">
        <f>VLOOKUP(Table4[[#This Row],[Number of Major Surgeries]],Table4[Number of Major Surgeries],1,FALSE)</f>
        <v>1</v>
      </c>
      <c r="J1632" s="11" t="str">
        <f>VLOOKUP('Medical Examinations'!M1632,'Medical Examinations'!M1632:M3966,1,FALSE)</f>
        <v>over weight</v>
      </c>
      <c r="K1632" s="11" t="str">
        <f>VLOOKUP('Medical Examinations'!N1632,'Medical Examinations'!N1632:N3966,1,FALSE)</f>
        <v>normal</v>
      </c>
      <c r="L1632" s="11" t="str">
        <f>VLOOKUP(Table3[[#This Row],[date of birth]],Table3[date of birth],1,FALSE)</f>
        <v>13-Jul-1972</v>
      </c>
      <c r="M1632" s="11">
        <f>VLOOKUP(Table3[[#This Row],[age]],Table3[age],1,FALSE)</f>
        <v>50</v>
      </c>
      <c r="N1632" s="65">
        <f>VLOOKUP(Table3[[#This Row],[charges2]],Table3[charges2],1,FALSE)</f>
        <v>14258.33</v>
      </c>
      <c r="O1632" s="11" t="str">
        <f>VLOOKUP(Table3[[#This Row],[HOSPITAL TIER2]],Table3[HOSPITAL TIER2],1,FALSE)</f>
        <v>tier - 2</v>
      </c>
      <c r="P1632" s="11" t="str">
        <f>VLOOKUP(Table3[[#This Row],[city tier2]],Table3[city tier2],1,FALSE)</f>
        <v>tier - 2</v>
      </c>
      <c r="Q1632" s="11" t="str">
        <f>VLOOKUP(Table3[[#This Row],[state id2]],Table3[state id2],1,FALSE)</f>
        <v>R1026</v>
      </c>
      <c r="R1632" s="11">
        <f t="shared" si="50"/>
        <v>-3.7293944562568564E-2</v>
      </c>
      <c r="S1632" s="11">
        <f t="shared" si="51"/>
        <v>-2.0232615409075064E-2</v>
      </c>
    </row>
    <row r="1633" spans="1:19" x14ac:dyDescent="0.25">
      <c r="A1633" s="20" t="str">
        <f>VLOOKUP('Customer Names'!A1633,'Customer Names'!A1633:A3968,1,FALSE)</f>
        <v>Id1632</v>
      </c>
      <c r="B1633" s="20" t="str">
        <f>VLOOKUP(Table6[[#This Row],[NAME]],Table6[NAME],1,FALSE)</f>
        <v>Drew L.</v>
      </c>
      <c r="C1633" s="11">
        <f>VLOOKUP(Table4[[#This Row],[BMI]],Table4[BMI],1,FALSE)</f>
        <v>35.090000000000003</v>
      </c>
      <c r="D1633" s="11">
        <f>VLOOKUP(Table4[[#This Row],[HBA1C]],Table4[HBA1C],1,FALSE)</f>
        <v>5.84</v>
      </c>
      <c r="E1633" s="11" t="str">
        <f>VLOOKUP(Table4[[#This Row],[Any Transplants]],Table4[Any Transplants],1,FALSE)</f>
        <v>No</v>
      </c>
      <c r="F1633" s="11" t="str">
        <f>VLOOKUP(Table4[[#This Row],[Cancer history]],Table4[Cancer history],1,FALSE)</f>
        <v>No</v>
      </c>
      <c r="G1633" s="11" t="str">
        <f>VLOOKUP(Table4[[#This Row],[Smoker2]],Table4[Smoker2],1,FALSE)</f>
        <v>NO</v>
      </c>
      <c r="H1633" s="11" t="str">
        <f>VLOOKUP(Table4[[#This Row],[Heart Issues]],Table4[Heart Issues],1,FALSE)</f>
        <v>No</v>
      </c>
      <c r="I1633" s="11">
        <f>VLOOKUP(Table4[[#This Row],[Number of Major Surgeries]],Table4[Number of Major Surgeries],1,FALSE)</f>
        <v>0</v>
      </c>
      <c r="J1633" s="11" t="str">
        <f>VLOOKUP('Medical Examinations'!M1633,'Medical Examinations'!M1633:M3967,1,FALSE)</f>
        <v>obesity</v>
      </c>
      <c r="K1633" s="11" t="str">
        <f>VLOOKUP('Medical Examinations'!N1633,'Medical Examinations'!N1633:N3967,1,FALSE)</f>
        <v>prediabetes</v>
      </c>
      <c r="L1633" s="11" t="str">
        <f>VLOOKUP(Table3[[#This Row],[date of birth]],Table3[date of birth],1,FALSE)</f>
        <v>6-Sep-2004</v>
      </c>
      <c r="M1633" s="11">
        <f>VLOOKUP(Table3[[#This Row],[age]],Table3[age],1,FALSE)</f>
        <v>18</v>
      </c>
      <c r="N1633" s="65">
        <f>VLOOKUP(Table3[[#This Row],[charges2]],Table3[charges2],1,FALSE)</f>
        <v>14283.46</v>
      </c>
      <c r="O1633" s="11" t="str">
        <f>VLOOKUP(Table3[[#This Row],[HOSPITAL TIER2]],Table3[HOSPITAL TIER2],1,FALSE)</f>
        <v>tier - 2</v>
      </c>
      <c r="P1633" s="11" t="str">
        <f>VLOOKUP(Table3[[#This Row],[city tier2]],Table3[city tier2],1,FALSE)</f>
        <v>tier - 2</v>
      </c>
      <c r="Q1633" s="11" t="str">
        <f>VLOOKUP(Table3[[#This Row],[state id2]],Table3[state id2],1,FALSE)</f>
        <v>R1024</v>
      </c>
      <c r="R1633" s="11">
        <f t="shared" si="50"/>
        <v>-3.742182757947049E-2</v>
      </c>
      <c r="S1633" s="11">
        <f t="shared" si="51"/>
        <v>-1.9874789512305962E-2</v>
      </c>
    </row>
    <row r="1634" spans="1:19" x14ac:dyDescent="0.25">
      <c r="A1634" s="20" t="str">
        <f>VLOOKUP('Customer Names'!A1634,'Customer Names'!A1634:A3969,1,FALSE)</f>
        <v>Id1633</v>
      </c>
      <c r="B1634" s="20" t="str">
        <f>VLOOKUP(Table6[[#This Row],[NAME]],Table6[NAME],1,FALSE)</f>
        <v>Christina</v>
      </c>
      <c r="C1634" s="11">
        <f>VLOOKUP(Table4[[#This Row],[BMI]],Table4[BMI],1,FALSE)</f>
        <v>34.42</v>
      </c>
      <c r="D1634" s="11">
        <f>VLOOKUP(Table4[[#This Row],[HBA1C]],Table4[HBA1C],1,FALSE)</f>
        <v>5.21</v>
      </c>
      <c r="E1634" s="11" t="str">
        <f>VLOOKUP(Table4[[#This Row],[Any Transplants]],Table4[Any Transplants],1,FALSE)</f>
        <v>No</v>
      </c>
      <c r="F1634" s="11" t="str">
        <f>VLOOKUP(Table4[[#This Row],[Cancer history]],Table4[Cancer history],1,FALSE)</f>
        <v>No</v>
      </c>
      <c r="G1634" s="11" t="str">
        <f>VLOOKUP(Table4[[#This Row],[Smoker2]],Table4[Smoker2],1,FALSE)</f>
        <v>NO</v>
      </c>
      <c r="H1634" s="11" t="str">
        <f>VLOOKUP(Table4[[#This Row],[Heart Issues]],Table4[Heart Issues],1,FALSE)</f>
        <v>yes</v>
      </c>
      <c r="I1634" s="11">
        <f>VLOOKUP(Table4[[#This Row],[Number of Major Surgeries]],Table4[Number of Major Surgeries],1,FALSE)</f>
        <v>0</v>
      </c>
      <c r="J1634" s="11" t="str">
        <f>VLOOKUP('Medical Examinations'!M1634,'Medical Examinations'!M1634:M3968,1,FALSE)</f>
        <v>obesity</v>
      </c>
      <c r="K1634" s="11" t="str">
        <f>VLOOKUP('Medical Examinations'!N1634,'Medical Examinations'!N1634:N3968,1,FALSE)</f>
        <v>normal</v>
      </c>
      <c r="L1634" s="11" t="str">
        <f>VLOOKUP(Table3[[#This Row],[date of birth]],Table3[date of birth],1,FALSE)</f>
        <v>15-Dec-1968</v>
      </c>
      <c r="M1634" s="11">
        <f>VLOOKUP(Table3[[#This Row],[age]],Table3[age],1,FALSE)</f>
        <v>54</v>
      </c>
      <c r="N1634" s="65">
        <f>VLOOKUP(Table3[[#This Row],[charges2]],Table3[charges2],1,FALSE)</f>
        <v>14285.9</v>
      </c>
      <c r="O1634" s="11" t="str">
        <f>VLOOKUP(Table3[[#This Row],[HOSPITAL TIER2]],Table3[HOSPITAL TIER2],1,FALSE)</f>
        <v>tier - 2</v>
      </c>
      <c r="P1634" s="11" t="str">
        <f>VLOOKUP(Table3[[#This Row],[city tier2]],Table3[city tier2],1,FALSE)</f>
        <v>tier - 3</v>
      </c>
      <c r="Q1634" s="11" t="str">
        <f>VLOOKUP(Table3[[#This Row],[state id2]],Table3[state id2],1,FALSE)</f>
        <v>R1012</v>
      </c>
      <c r="R1634" s="11">
        <f t="shared" si="50"/>
        <v>-3.4683363947971599E-2</v>
      </c>
      <c r="S1634" s="11">
        <f t="shared" si="51"/>
        <v>-1.9772976685264055E-2</v>
      </c>
    </row>
    <row r="1635" spans="1:19" x14ac:dyDescent="0.25">
      <c r="A1635" s="20" t="str">
        <f>VLOOKUP('Customer Names'!A1635,'Customer Names'!A1635:A3970,1,FALSE)</f>
        <v>Id1634</v>
      </c>
      <c r="B1635" s="20" t="str">
        <f>VLOOKUP(Table6[[#This Row],[NAME]],Table6[NAME],1,FALSE)</f>
        <v>Alexander G</v>
      </c>
      <c r="C1635" s="11">
        <f>VLOOKUP(Table4[[#This Row],[BMI]],Table4[BMI],1,FALSE)</f>
        <v>29.4</v>
      </c>
      <c r="D1635" s="11">
        <f>VLOOKUP(Table4[[#This Row],[HBA1C]],Table4[HBA1C],1,FALSE)</f>
        <v>4.26</v>
      </c>
      <c r="E1635" s="11" t="str">
        <f>VLOOKUP(Table4[[#This Row],[Any Transplants]],Table4[Any Transplants],1,FALSE)</f>
        <v>No</v>
      </c>
      <c r="F1635" s="11" t="str">
        <f>VLOOKUP(Table4[[#This Row],[Cancer history]],Table4[Cancer history],1,FALSE)</f>
        <v>No</v>
      </c>
      <c r="G1635" s="11" t="str">
        <f>VLOOKUP(Table4[[#This Row],[Smoker2]],Table4[Smoker2],1,FALSE)</f>
        <v>NO</v>
      </c>
      <c r="H1635" s="11" t="str">
        <f>VLOOKUP(Table4[[#This Row],[Heart Issues]],Table4[Heart Issues],1,FALSE)</f>
        <v>No</v>
      </c>
      <c r="I1635" s="11">
        <f>VLOOKUP(Table4[[#This Row],[Number of Major Surgeries]],Table4[Number of Major Surgeries],1,FALSE)</f>
        <v>0</v>
      </c>
      <c r="J1635" s="11" t="str">
        <f>VLOOKUP('Medical Examinations'!M1635,'Medical Examinations'!M1635:M3969,1,FALSE)</f>
        <v>over weight</v>
      </c>
      <c r="K1635" s="11" t="str">
        <f>VLOOKUP('Medical Examinations'!N1635,'Medical Examinations'!N1635:N3969,1,FALSE)</f>
        <v>normal</v>
      </c>
      <c r="L1635" s="11" t="str">
        <f>VLOOKUP(Table3[[#This Row],[date of birth]],Table3[date of birth],1,FALSE)</f>
        <v>15-Oct-1958</v>
      </c>
      <c r="M1635" s="11">
        <f>VLOOKUP(Table3[[#This Row],[age]],Table3[age],1,FALSE)</f>
        <v>64</v>
      </c>
      <c r="N1635" s="65">
        <f>VLOOKUP(Table3[[#This Row],[charges2]],Table3[charges2],1,FALSE)</f>
        <v>14313.85</v>
      </c>
      <c r="O1635" s="11" t="str">
        <f>VLOOKUP(Table3[[#This Row],[HOSPITAL TIER2]],Table3[HOSPITAL TIER2],1,FALSE)</f>
        <v>tier - 2</v>
      </c>
      <c r="P1635" s="11" t="str">
        <f>VLOOKUP(Table3[[#This Row],[city tier2]],Table3[city tier2],1,FALSE)</f>
        <v>tier - 3</v>
      </c>
      <c r="Q1635" s="11" t="str">
        <f>VLOOKUP(Table3[[#This Row],[state id2]],Table3[state id2],1,FALSE)</f>
        <v>R1013</v>
      </c>
      <c r="R1635" s="11">
        <f t="shared" si="50"/>
        <v>-3.6011715293913227E-2</v>
      </c>
      <c r="S1635" s="11">
        <f t="shared" si="51"/>
        <v>-1.9388222566643722E-2</v>
      </c>
    </row>
    <row r="1636" spans="1:19" x14ac:dyDescent="0.25">
      <c r="A1636" s="20" t="str">
        <f>VLOOKUP('Customer Names'!A1636,'Customer Names'!A1636:A3971,1,FALSE)</f>
        <v>Id1635</v>
      </c>
      <c r="B1636" s="20" t="str">
        <f>VLOOKUP(Table6[[#This Row],[NAME]],Table6[NAME],1,FALSE)</f>
        <v>Meaghan</v>
      </c>
      <c r="C1636" s="11">
        <f>VLOOKUP(Table4[[#This Row],[BMI]],Table4[BMI],1,FALSE)</f>
        <v>21.31</v>
      </c>
      <c r="D1636" s="11">
        <f>VLOOKUP(Table4[[#This Row],[HBA1C]],Table4[HBA1C],1,FALSE)</f>
        <v>4.17</v>
      </c>
      <c r="E1636" s="11" t="str">
        <f>VLOOKUP(Table4[[#This Row],[Any Transplants]],Table4[Any Transplants],1,FALSE)</f>
        <v>No</v>
      </c>
      <c r="F1636" s="11" t="str">
        <f>VLOOKUP(Table4[[#This Row],[Cancer history]],Table4[Cancer history],1,FALSE)</f>
        <v>No</v>
      </c>
      <c r="G1636" s="11" t="str">
        <f>VLOOKUP(Table4[[#This Row],[Smoker2]],Table4[Smoker2],1,FALSE)</f>
        <v>NO</v>
      </c>
      <c r="H1636" s="11" t="str">
        <f>VLOOKUP(Table4[[#This Row],[Heart Issues]],Table4[Heart Issues],1,FALSE)</f>
        <v>No</v>
      </c>
      <c r="I1636" s="11">
        <f>VLOOKUP(Table4[[#This Row],[Number of Major Surgeries]],Table4[Number of Major Surgeries],1,FALSE)</f>
        <v>0</v>
      </c>
      <c r="J1636" s="11" t="str">
        <f>VLOOKUP('Medical Examinations'!M1636,'Medical Examinations'!M1636:M3970,1,FALSE)</f>
        <v>normal weight</v>
      </c>
      <c r="K1636" s="11" t="str">
        <f>VLOOKUP('Medical Examinations'!N1636,'Medical Examinations'!N1636:N3970,1,FALSE)</f>
        <v>normal</v>
      </c>
      <c r="L1636" s="11" t="str">
        <f>VLOOKUP(Table3[[#This Row],[date of birth]],Table3[date of birth],1,FALSE)</f>
        <v>10-Jul-1958</v>
      </c>
      <c r="M1636" s="11">
        <f>VLOOKUP(Table3[[#This Row],[age]],Table3[age],1,FALSE)</f>
        <v>64</v>
      </c>
      <c r="N1636" s="65">
        <f>VLOOKUP(Table3[[#This Row],[charges2]],Table3[charges2],1,FALSE)</f>
        <v>14319.03</v>
      </c>
      <c r="O1636" s="11" t="str">
        <f>VLOOKUP(Table3[[#This Row],[HOSPITAL TIER2]],Table3[HOSPITAL TIER2],1,FALSE)</f>
        <v>tier - 2</v>
      </c>
      <c r="P1636" s="11" t="str">
        <f>VLOOKUP(Table3[[#This Row],[city tier2]],Table3[city tier2],1,FALSE)</f>
        <v>tier - 2</v>
      </c>
      <c r="Q1636" s="11" t="str">
        <f>VLOOKUP(Table3[[#This Row],[state id2]],Table3[state id2],1,FALSE)</f>
        <v>R1011</v>
      </c>
      <c r="R1636" s="11">
        <f t="shared" si="50"/>
        <v>-3.6862177684681398E-2</v>
      </c>
      <c r="S1636" s="11">
        <f t="shared" si="51"/>
        <v>-1.7385497101635901E-2</v>
      </c>
    </row>
    <row r="1637" spans="1:19" x14ac:dyDescent="0.25">
      <c r="A1637" s="20" t="str">
        <f>VLOOKUP('Customer Names'!A1637,'Customer Names'!A1637:A3972,1,FALSE)</f>
        <v>Id1636</v>
      </c>
      <c r="B1637" s="20" t="str">
        <f>VLOOKUP(Table6[[#This Row],[NAME]],Table6[NAME],1,FALSE)</f>
        <v>Kristin</v>
      </c>
      <c r="C1637" s="11">
        <f>VLOOKUP(Table4[[#This Row],[BMI]],Table4[BMI],1,FALSE)</f>
        <v>19.559999999999999</v>
      </c>
      <c r="D1637" s="11">
        <f>VLOOKUP(Table4[[#This Row],[HBA1C]],Table4[HBA1C],1,FALSE)</f>
        <v>11.96</v>
      </c>
      <c r="E1637" s="11" t="str">
        <f>VLOOKUP(Table4[[#This Row],[Any Transplants]],Table4[Any Transplants],1,FALSE)</f>
        <v>No</v>
      </c>
      <c r="F1637" s="11" t="str">
        <f>VLOOKUP(Table4[[#This Row],[Cancer history]],Table4[Cancer history],1,FALSE)</f>
        <v>No</v>
      </c>
      <c r="G1637" s="11" t="str">
        <f>VLOOKUP(Table4[[#This Row],[Smoker2]],Table4[Smoker2],1,FALSE)</f>
        <v>NO</v>
      </c>
      <c r="H1637" s="11" t="str">
        <f>VLOOKUP(Table4[[#This Row],[Heart Issues]],Table4[Heart Issues],1,FALSE)</f>
        <v>No</v>
      </c>
      <c r="I1637" s="11">
        <f>VLOOKUP(Table4[[#This Row],[Number of Major Surgeries]],Table4[Number of Major Surgeries],1,FALSE)</f>
        <v>0</v>
      </c>
      <c r="J1637" s="11" t="str">
        <f>VLOOKUP('Medical Examinations'!M1637,'Medical Examinations'!M1637:M3971,1,FALSE)</f>
        <v>normal weight</v>
      </c>
      <c r="K1637" s="11" t="str">
        <f>VLOOKUP('Medical Examinations'!N1637,'Medical Examinations'!N1637:N3971,1,FALSE)</f>
        <v>diabetes</v>
      </c>
      <c r="L1637" s="11" t="str">
        <f>VLOOKUP(Table3[[#This Row],[date of birth]],Table3[date of birth],1,FALSE)</f>
        <v>26-Sep-1969</v>
      </c>
      <c r="M1637" s="11">
        <f>VLOOKUP(Table3[[#This Row],[age]],Table3[age],1,FALSE)</f>
        <v>53</v>
      </c>
      <c r="N1637" s="65">
        <f>VLOOKUP(Table3[[#This Row],[charges2]],Table3[charges2],1,FALSE)</f>
        <v>14337.91</v>
      </c>
      <c r="O1637" s="11" t="str">
        <f>VLOOKUP(Table3[[#This Row],[HOSPITAL TIER2]],Table3[HOSPITAL TIER2],1,FALSE)</f>
        <v>tier - 2</v>
      </c>
      <c r="P1637" s="11" t="str">
        <f>VLOOKUP(Table3[[#This Row],[city tier2]],Table3[city tier2],1,FALSE)</f>
        <v>tier - 3</v>
      </c>
      <c r="Q1637" s="11" t="str">
        <f>VLOOKUP(Table3[[#This Row],[state id2]],Table3[state id2],1,FALSE)</f>
        <v>R1022</v>
      </c>
      <c r="R1637" s="11">
        <f t="shared" si="50"/>
        <v>-3.5138774582305597E-2</v>
      </c>
      <c r="S1637" s="11">
        <f t="shared" si="51"/>
        <v>-1.5243294162084878E-2</v>
      </c>
    </row>
    <row r="1638" spans="1:19" x14ac:dyDescent="0.25">
      <c r="A1638" s="20" t="str">
        <f>VLOOKUP('Customer Names'!A1638,'Customer Names'!A1638:A3973,1,FALSE)</f>
        <v>Id1637</v>
      </c>
      <c r="B1638" s="20" t="str">
        <f>VLOOKUP(Table6[[#This Row],[NAME]],Table6[NAME],1,FALSE)</f>
        <v>Andrea K.</v>
      </c>
      <c r="C1638" s="11">
        <f>VLOOKUP(Table4[[#This Row],[BMI]],Table4[BMI],1,FALSE)</f>
        <v>37.335000000000001</v>
      </c>
      <c r="D1638" s="11">
        <f>VLOOKUP(Table4[[#This Row],[HBA1C]],Table4[HBA1C],1,FALSE)</f>
        <v>6.26</v>
      </c>
      <c r="E1638" s="11" t="str">
        <f>VLOOKUP(Table4[[#This Row],[Any Transplants]],Table4[Any Transplants],1,FALSE)</f>
        <v>No</v>
      </c>
      <c r="F1638" s="11" t="str">
        <f>VLOOKUP(Table4[[#This Row],[Cancer history]],Table4[Cancer history],1,FALSE)</f>
        <v>No</v>
      </c>
      <c r="G1638" s="11" t="str">
        <f>VLOOKUP(Table4[[#This Row],[Smoker2]],Table4[Smoker2],1,FALSE)</f>
        <v>NO</v>
      </c>
      <c r="H1638" s="11" t="str">
        <f>VLOOKUP(Table4[[#This Row],[Heart Issues]],Table4[Heart Issues],1,FALSE)</f>
        <v>yes</v>
      </c>
      <c r="I1638" s="11">
        <f>VLOOKUP(Table4[[#This Row],[Number of Major Surgeries]],Table4[Number of Major Surgeries],1,FALSE)</f>
        <v>1</v>
      </c>
      <c r="J1638" s="11" t="str">
        <f>VLOOKUP('Medical Examinations'!M1638,'Medical Examinations'!M1638:M3972,1,FALSE)</f>
        <v>obesity</v>
      </c>
      <c r="K1638" s="11" t="str">
        <f>VLOOKUP('Medical Examinations'!N1638,'Medical Examinations'!N1638:N3972,1,FALSE)</f>
        <v>prediabetes</v>
      </c>
      <c r="L1638" s="11" t="str">
        <f>VLOOKUP(Table3[[#This Row],[date of birth]],Table3[date of birth],1,FALSE)</f>
        <v>24-Dec-1959</v>
      </c>
      <c r="M1638" s="11">
        <f>VLOOKUP(Table3[[#This Row],[age]],Table3[age],1,FALSE)</f>
        <v>63</v>
      </c>
      <c r="N1638" s="65">
        <f>VLOOKUP(Table3[[#This Row],[charges2]],Table3[charges2],1,FALSE)</f>
        <v>14349.85</v>
      </c>
      <c r="O1638" s="11" t="str">
        <f>VLOOKUP(Table3[[#This Row],[HOSPITAL TIER2]],Table3[HOSPITAL TIER2],1,FALSE)</f>
        <v>tier - 2</v>
      </c>
      <c r="P1638" s="11" t="str">
        <f>VLOOKUP(Table3[[#This Row],[city tier2]],Table3[city tier2],1,FALSE)</f>
        <v>tier - 2</v>
      </c>
      <c r="Q1638" s="11" t="str">
        <f>VLOOKUP(Table3[[#This Row],[state id2]],Table3[state id2],1,FALSE)</f>
        <v>R1012</v>
      </c>
      <c r="R1638" s="11">
        <f t="shared" si="50"/>
        <v>-3.3998159743478792E-2</v>
      </c>
      <c r="S1638" s="11">
        <f t="shared" si="51"/>
        <v>-1.973538258279478E-2</v>
      </c>
    </row>
    <row r="1639" spans="1:19" x14ac:dyDescent="0.25">
      <c r="A1639" s="20" t="str">
        <f>VLOOKUP('Customer Names'!A1639,'Customer Names'!A1639:A3974,1,FALSE)</f>
        <v>Id1638</v>
      </c>
      <c r="B1639" s="20" t="str">
        <f>VLOOKUP(Table6[[#This Row],[NAME]],Table6[NAME],1,FALSE)</f>
        <v>Kris</v>
      </c>
      <c r="C1639" s="11">
        <f>VLOOKUP(Table4[[#This Row],[BMI]],Table4[BMI],1,FALSE)</f>
        <v>19.53</v>
      </c>
      <c r="D1639" s="11">
        <f>VLOOKUP(Table4[[#This Row],[HBA1C]],Table4[HBA1C],1,FALSE)</f>
        <v>11.68</v>
      </c>
      <c r="E1639" s="11" t="str">
        <f>VLOOKUP(Table4[[#This Row],[Any Transplants]],Table4[Any Transplants],1,FALSE)</f>
        <v>No</v>
      </c>
      <c r="F1639" s="11" t="str">
        <f>VLOOKUP(Table4[[#This Row],[Cancer history]],Table4[Cancer history],1,FALSE)</f>
        <v>No</v>
      </c>
      <c r="G1639" s="11" t="str">
        <f>VLOOKUP(Table4[[#This Row],[Smoker2]],Table4[Smoker2],1,FALSE)</f>
        <v>NO</v>
      </c>
      <c r="H1639" s="11" t="str">
        <f>VLOOKUP(Table4[[#This Row],[Heart Issues]],Table4[Heart Issues],1,FALSE)</f>
        <v>No</v>
      </c>
      <c r="I1639" s="11">
        <f>VLOOKUP(Table4[[#This Row],[Number of Major Surgeries]],Table4[Number of Major Surgeries],1,FALSE)</f>
        <v>0</v>
      </c>
      <c r="J1639" s="11" t="str">
        <f>VLOOKUP('Medical Examinations'!M1639,'Medical Examinations'!M1639:M3973,1,FALSE)</f>
        <v>normal weight</v>
      </c>
      <c r="K1639" s="11" t="str">
        <f>VLOOKUP('Medical Examinations'!N1639,'Medical Examinations'!N1639:N3973,1,FALSE)</f>
        <v>diabetes</v>
      </c>
      <c r="L1639" s="11" t="str">
        <f>VLOOKUP(Table3[[#This Row],[date of birth]],Table3[date of birth],1,FALSE)</f>
        <v>10-Oct-1967</v>
      </c>
      <c r="M1639" s="11">
        <f>VLOOKUP(Table3[[#This Row],[age]],Table3[age],1,FALSE)</f>
        <v>55</v>
      </c>
      <c r="N1639" s="65">
        <f>VLOOKUP(Table3[[#This Row],[charges2]],Table3[charges2],1,FALSE)</f>
        <v>14355.43</v>
      </c>
      <c r="O1639" s="11" t="str">
        <f>VLOOKUP(Table3[[#This Row],[HOSPITAL TIER2]],Table3[HOSPITAL TIER2],1,FALSE)</f>
        <v>tier - 2</v>
      </c>
      <c r="P1639" s="11" t="str">
        <f>VLOOKUP(Table3[[#This Row],[city tier2]],Table3[city tier2],1,FALSE)</f>
        <v>tier - 1</v>
      </c>
      <c r="Q1639" s="11" t="str">
        <f>VLOOKUP(Table3[[#This Row],[state id2]],Table3[state id2],1,FALSE)</f>
        <v>R1026</v>
      </c>
      <c r="R1639" s="11">
        <f t="shared" si="50"/>
        <v>-3.7296222952570138E-2</v>
      </c>
      <c r="S1639" s="11">
        <f t="shared" si="51"/>
        <v>-2.0471675664102129E-2</v>
      </c>
    </row>
    <row r="1640" spans="1:19" x14ac:dyDescent="0.25">
      <c r="A1640" s="20" t="str">
        <f>VLOOKUP('Customer Names'!A1640,'Customer Names'!A1640:A3975,1,FALSE)</f>
        <v>Id1639</v>
      </c>
      <c r="B1640" s="20" t="str">
        <f>VLOOKUP(Table6[[#This Row],[NAME]],Table6[NAME],1,FALSE)</f>
        <v>Alden W</v>
      </c>
      <c r="C1640" s="11">
        <f>VLOOKUP(Table4[[#This Row],[BMI]],Table4[BMI],1,FALSE)</f>
        <v>34.1</v>
      </c>
      <c r="D1640" s="11">
        <f>VLOOKUP(Table4[[#This Row],[HBA1C]],Table4[HBA1C],1,FALSE)</f>
        <v>5.16</v>
      </c>
      <c r="E1640" s="11" t="str">
        <f>VLOOKUP(Table4[[#This Row],[Any Transplants]],Table4[Any Transplants],1,FALSE)</f>
        <v>No</v>
      </c>
      <c r="F1640" s="11" t="str">
        <f>VLOOKUP(Table4[[#This Row],[Cancer history]],Table4[Cancer history],1,FALSE)</f>
        <v>No</v>
      </c>
      <c r="G1640" s="11" t="str">
        <f>VLOOKUP(Table4[[#This Row],[Smoker2]],Table4[Smoker2],1,FALSE)</f>
        <v>NO</v>
      </c>
      <c r="H1640" s="11" t="str">
        <f>VLOOKUP(Table4[[#This Row],[Heart Issues]],Table4[Heart Issues],1,FALSE)</f>
        <v>No</v>
      </c>
      <c r="I1640" s="11">
        <f>VLOOKUP(Table4[[#This Row],[Number of Major Surgeries]],Table4[Number of Major Surgeries],1,FALSE)</f>
        <v>0</v>
      </c>
      <c r="J1640" s="11" t="str">
        <f>VLOOKUP('Medical Examinations'!M1640,'Medical Examinations'!M1640:M3974,1,FALSE)</f>
        <v>obesity</v>
      </c>
      <c r="K1640" s="11" t="str">
        <f>VLOOKUP('Medical Examinations'!N1640,'Medical Examinations'!N1640:N3974,1,FALSE)</f>
        <v>normal</v>
      </c>
      <c r="L1640" s="11" t="str">
        <f>VLOOKUP(Table3[[#This Row],[date of birth]],Table3[date of birth],1,FALSE)</f>
        <v>16-Nov-1988</v>
      </c>
      <c r="M1640" s="11">
        <f>VLOOKUP(Table3[[#This Row],[age]],Table3[age],1,FALSE)</f>
        <v>34</v>
      </c>
      <c r="N1640" s="65">
        <f>VLOOKUP(Table3[[#This Row],[charges2]],Table3[charges2],1,FALSE)</f>
        <v>14358.36</v>
      </c>
      <c r="O1640" s="11" t="str">
        <f>VLOOKUP(Table3[[#This Row],[HOSPITAL TIER2]],Table3[HOSPITAL TIER2],1,FALSE)</f>
        <v>tier - 2</v>
      </c>
      <c r="P1640" s="11" t="str">
        <f>VLOOKUP(Table3[[#This Row],[city tier2]],Table3[city tier2],1,FALSE)</f>
        <v>tier - 2</v>
      </c>
      <c r="Q1640" s="11" t="str">
        <f>VLOOKUP(Table3[[#This Row],[state id2]],Table3[state id2],1,FALSE)</f>
        <v>R1011</v>
      </c>
      <c r="R1640" s="11">
        <f t="shared" si="50"/>
        <v>-3.59320325842011E-2</v>
      </c>
      <c r="S1640" s="11">
        <f t="shared" si="51"/>
        <v>-2.5656676340700249E-2</v>
      </c>
    </row>
    <row r="1641" spans="1:19" x14ac:dyDescent="0.25">
      <c r="A1641" s="20" t="str">
        <f>VLOOKUP('Customer Names'!A1641,'Customer Names'!A1641:A3976,1,FALSE)</f>
        <v>Id1640</v>
      </c>
      <c r="B1641" s="20" t="str">
        <f>VLOOKUP(Table6[[#This Row],[NAME]],Table6[NAME],1,FALSE)</f>
        <v>Suzanne M</v>
      </c>
      <c r="C1641" s="11">
        <f>VLOOKUP(Table4[[#This Row],[BMI]],Table4[BMI],1,FALSE)</f>
        <v>16.5</v>
      </c>
      <c r="D1641" s="11">
        <f>VLOOKUP(Table4[[#This Row],[HBA1C]],Table4[HBA1C],1,FALSE)</f>
        <v>6.9</v>
      </c>
      <c r="E1641" s="11" t="str">
        <f>VLOOKUP(Table4[[#This Row],[Any Transplants]],Table4[Any Transplants],1,FALSE)</f>
        <v>No</v>
      </c>
      <c r="F1641" s="11" t="str">
        <f>VLOOKUP(Table4[[#This Row],[Cancer history]],Table4[Cancer history],1,FALSE)</f>
        <v>No</v>
      </c>
      <c r="G1641" s="11" t="str">
        <f>VLOOKUP(Table4[[#This Row],[Smoker2]],Table4[Smoker2],1,FALSE)</f>
        <v>NO</v>
      </c>
      <c r="H1641" s="11" t="str">
        <f>VLOOKUP(Table4[[#This Row],[Heart Issues]],Table4[Heart Issues],1,FALSE)</f>
        <v>yes</v>
      </c>
      <c r="I1641" s="11">
        <f>VLOOKUP(Table4[[#This Row],[Number of Major Surgeries]],Table4[Number of Major Surgeries],1,FALSE)</f>
        <v>2</v>
      </c>
      <c r="J1641" s="11" t="str">
        <f>VLOOKUP('Medical Examinations'!M1641,'Medical Examinations'!M1641:M3975,1,FALSE)</f>
        <v>underweight</v>
      </c>
      <c r="K1641" s="11" t="str">
        <f>VLOOKUP('Medical Examinations'!N1641,'Medical Examinations'!N1641:N3975,1,FALSE)</f>
        <v>diabetes</v>
      </c>
      <c r="L1641" s="11" t="str">
        <f>VLOOKUP(Table3[[#This Row],[date of birth]],Table3[date of birth],1,FALSE)</f>
        <v>16-Jul-1963</v>
      </c>
      <c r="M1641" s="11">
        <f>VLOOKUP(Table3[[#This Row],[age]],Table3[age],1,FALSE)</f>
        <v>59</v>
      </c>
      <c r="N1641" s="65">
        <f>VLOOKUP(Table3[[#This Row],[charges2]],Table3[charges2],1,FALSE)</f>
        <v>14382.71</v>
      </c>
      <c r="O1641" s="11" t="str">
        <f>VLOOKUP(Table3[[#This Row],[HOSPITAL TIER2]],Table3[HOSPITAL TIER2],1,FALSE)</f>
        <v>tier - 2</v>
      </c>
      <c r="P1641" s="11" t="str">
        <f>VLOOKUP(Table3[[#This Row],[city tier2]],Table3[city tier2],1,FALSE)</f>
        <v>tier - 2</v>
      </c>
      <c r="Q1641" s="11" t="str">
        <f>VLOOKUP(Table3[[#This Row],[state id2]],Table3[state id2],1,FALSE)</f>
        <v>R1012</v>
      </c>
      <c r="R1641" s="11">
        <f t="shared" si="50"/>
        <v>-3.5117153557602296E-2</v>
      </c>
      <c r="S1641" s="11">
        <f t="shared" si="51"/>
        <v>-2.5963923559715062E-2</v>
      </c>
    </row>
    <row r="1642" spans="1:19" x14ac:dyDescent="0.25">
      <c r="A1642" s="20" t="str">
        <f>VLOOKUP('Customer Names'!A1642,'Customer Names'!A1642:A3977,1,FALSE)</f>
        <v>Id1641</v>
      </c>
      <c r="B1642" s="20" t="str">
        <f>VLOOKUP(Table6[[#This Row],[NAME]],Table6[NAME],1,FALSE)</f>
        <v>Heidi Z.</v>
      </c>
      <c r="C1642" s="11">
        <f>VLOOKUP(Table4[[#This Row],[BMI]],Table4[BMI],1,FALSE)</f>
        <v>30.69</v>
      </c>
      <c r="D1642" s="11">
        <f>VLOOKUP(Table4[[#This Row],[HBA1C]],Table4[HBA1C],1,FALSE)</f>
        <v>4.83</v>
      </c>
      <c r="E1642" s="11" t="str">
        <f>VLOOKUP(Table4[[#This Row],[Any Transplants]],Table4[Any Transplants],1,FALSE)</f>
        <v>No</v>
      </c>
      <c r="F1642" s="11" t="str">
        <f>VLOOKUP(Table4[[#This Row],[Cancer history]],Table4[Cancer history],1,FALSE)</f>
        <v>No</v>
      </c>
      <c r="G1642" s="11" t="str">
        <f>VLOOKUP(Table4[[#This Row],[Smoker2]],Table4[Smoker2],1,FALSE)</f>
        <v>NO</v>
      </c>
      <c r="H1642" s="11" t="str">
        <f>VLOOKUP(Table4[[#This Row],[Heart Issues]],Table4[Heart Issues],1,FALSE)</f>
        <v>No</v>
      </c>
      <c r="I1642" s="11">
        <f>VLOOKUP(Table4[[#This Row],[Number of Major Surgeries]],Table4[Number of Major Surgeries],1,FALSE)</f>
        <v>1</v>
      </c>
      <c r="J1642" s="11" t="str">
        <f>VLOOKUP('Medical Examinations'!M1642,'Medical Examinations'!M1642:M3976,1,FALSE)</f>
        <v>obesity</v>
      </c>
      <c r="K1642" s="11" t="str">
        <f>VLOOKUP('Medical Examinations'!N1642,'Medical Examinations'!N1642:N3976,1,FALSE)</f>
        <v>normal</v>
      </c>
      <c r="L1642" s="11" t="str">
        <f>VLOOKUP(Table3[[#This Row],[date of birth]],Table3[date of birth],1,FALSE)</f>
        <v>22-Jun-1965</v>
      </c>
      <c r="M1642" s="11">
        <f>VLOOKUP(Table3[[#This Row],[age]],Table3[age],1,FALSE)</f>
        <v>57</v>
      </c>
      <c r="N1642" s="65">
        <f>VLOOKUP(Table3[[#This Row],[charges2]],Table3[charges2],1,FALSE)</f>
        <v>14394.4</v>
      </c>
      <c r="O1642" s="11" t="str">
        <f>VLOOKUP(Table3[[#This Row],[HOSPITAL TIER2]],Table3[HOSPITAL TIER2],1,FALSE)</f>
        <v>tier - 2</v>
      </c>
      <c r="P1642" s="11" t="str">
        <f>VLOOKUP(Table3[[#This Row],[city tier2]],Table3[city tier2],1,FALSE)</f>
        <v>tier - 3</v>
      </c>
      <c r="Q1642" s="11" t="str">
        <f>VLOOKUP(Table3[[#This Row],[state id2]],Table3[state id2],1,FALSE)</f>
        <v>R1024</v>
      </c>
      <c r="R1642" s="11">
        <f t="shared" si="50"/>
        <v>-3.258684512321805E-2</v>
      </c>
      <c r="S1642" s="11">
        <f t="shared" si="51"/>
        <v>-2.729132124381653E-2</v>
      </c>
    </row>
    <row r="1643" spans="1:19" x14ac:dyDescent="0.25">
      <c r="A1643" s="20" t="str">
        <f>VLOOKUP('Customer Names'!A1643,'Customer Names'!A1643:A3978,1,FALSE)</f>
        <v>Id1642</v>
      </c>
      <c r="B1643" s="20" t="str">
        <f>VLOOKUP(Table6[[#This Row],[NAME]],Table6[NAME],1,FALSE)</f>
        <v>Carolyn</v>
      </c>
      <c r="C1643" s="11">
        <f>VLOOKUP(Table4[[#This Row],[BMI]],Table4[BMI],1,FALSE)</f>
        <v>28.93</v>
      </c>
      <c r="D1643" s="11">
        <f>VLOOKUP(Table4[[#This Row],[HBA1C]],Table4[HBA1C],1,FALSE)</f>
        <v>4.87</v>
      </c>
      <c r="E1643" s="11" t="str">
        <f>VLOOKUP(Table4[[#This Row],[Any Transplants]],Table4[Any Transplants],1,FALSE)</f>
        <v>No</v>
      </c>
      <c r="F1643" s="11" t="str">
        <f>VLOOKUP(Table4[[#This Row],[Cancer history]],Table4[Cancer history],1,FALSE)</f>
        <v>No</v>
      </c>
      <c r="G1643" s="11" t="str">
        <f>VLOOKUP(Table4[[#This Row],[Smoker2]],Table4[Smoker2],1,FALSE)</f>
        <v>NO</v>
      </c>
      <c r="H1643" s="11" t="str">
        <f>VLOOKUP(Table4[[#This Row],[Heart Issues]],Table4[Heart Issues],1,FALSE)</f>
        <v>No</v>
      </c>
      <c r="I1643" s="11">
        <f>VLOOKUP(Table4[[#This Row],[Number of Major Surgeries]],Table4[Number of Major Surgeries],1,FALSE)</f>
        <v>1</v>
      </c>
      <c r="J1643" s="11" t="str">
        <f>VLOOKUP('Medical Examinations'!M1643,'Medical Examinations'!M1643:M3977,1,FALSE)</f>
        <v>over weight</v>
      </c>
      <c r="K1643" s="11" t="str">
        <f>VLOOKUP('Medical Examinations'!N1643,'Medical Examinations'!N1643:N3977,1,FALSE)</f>
        <v>normal</v>
      </c>
      <c r="L1643" s="11" t="str">
        <f>VLOOKUP(Table3[[#This Row],[date of birth]],Table3[date of birth],1,FALSE)</f>
        <v>14-Sep-1958</v>
      </c>
      <c r="M1643" s="11">
        <f>VLOOKUP(Table3[[#This Row],[age]],Table3[age],1,FALSE)</f>
        <v>64</v>
      </c>
      <c r="N1643" s="65">
        <f>VLOOKUP(Table3[[#This Row],[charges2]],Table3[charges2],1,FALSE)</f>
        <v>14394.56</v>
      </c>
      <c r="O1643" s="11" t="str">
        <f>VLOOKUP(Table3[[#This Row],[HOSPITAL TIER2]],Table3[HOSPITAL TIER2],1,FALSE)</f>
        <v>tier - 2</v>
      </c>
      <c r="P1643" s="11" t="str">
        <f>VLOOKUP(Table3[[#This Row],[city tier2]],Table3[city tier2],1,FALSE)</f>
        <v>tier - 1</v>
      </c>
      <c r="Q1643" s="11" t="str">
        <f>VLOOKUP(Table3[[#This Row],[state id2]],Table3[state id2],1,FALSE)</f>
        <v>R1018</v>
      </c>
      <c r="R1643" s="11">
        <f t="shared" si="50"/>
        <v>-3.3445759133974309E-2</v>
      </c>
      <c r="S1643" s="11">
        <f t="shared" si="51"/>
        <v>-2.6446802888273658E-2</v>
      </c>
    </row>
    <row r="1644" spans="1:19" x14ac:dyDescent="0.25">
      <c r="A1644" s="20" t="str">
        <f>VLOOKUP('Customer Names'!A1644,'Customer Names'!A1644:A3979,1,FALSE)</f>
        <v>Id1643</v>
      </c>
      <c r="B1644" s="20" t="str">
        <f>VLOOKUP(Table6[[#This Row],[NAME]],Table6[NAME],1,FALSE)</f>
        <v>Sabine</v>
      </c>
      <c r="C1644" s="11">
        <f>VLOOKUP(Table4[[#This Row],[BMI]],Table4[BMI],1,FALSE)</f>
        <v>38.9</v>
      </c>
      <c r="D1644" s="11">
        <f>VLOOKUP(Table4[[#This Row],[HBA1C]],Table4[HBA1C],1,FALSE)</f>
        <v>4.28</v>
      </c>
      <c r="E1644" s="11" t="str">
        <f>VLOOKUP(Table4[[#This Row],[Any Transplants]],Table4[Any Transplants],1,FALSE)</f>
        <v>No</v>
      </c>
      <c r="F1644" s="11" t="str">
        <f>VLOOKUP(Table4[[#This Row],[Cancer history]],Table4[Cancer history],1,FALSE)</f>
        <v>No</v>
      </c>
      <c r="G1644" s="11" t="str">
        <f>VLOOKUP(Table4[[#This Row],[Smoker2]],Table4[Smoker2],1,FALSE)</f>
        <v>NO</v>
      </c>
      <c r="H1644" s="11" t="str">
        <f>VLOOKUP(Table4[[#This Row],[Heart Issues]],Table4[Heart Issues],1,FALSE)</f>
        <v>No</v>
      </c>
      <c r="I1644" s="11">
        <f>VLOOKUP(Table4[[#This Row],[Number of Major Surgeries]],Table4[Number of Major Surgeries],1,FALSE)</f>
        <v>0</v>
      </c>
      <c r="J1644" s="11" t="str">
        <f>VLOOKUP('Medical Examinations'!M1644,'Medical Examinations'!M1644:M3978,1,FALSE)</f>
        <v>obesity</v>
      </c>
      <c r="K1644" s="11" t="str">
        <f>VLOOKUP('Medical Examinations'!N1644,'Medical Examinations'!N1644:N3978,1,FALSE)</f>
        <v>normal</v>
      </c>
      <c r="L1644" s="11" t="str">
        <f>VLOOKUP(Table3[[#This Row],[date of birth]],Table3[date of birth],1,FALSE)</f>
        <v>29-Jul-1958</v>
      </c>
      <c r="M1644" s="11">
        <f>VLOOKUP(Table3[[#This Row],[age]],Table3[age],1,FALSE)</f>
        <v>64</v>
      </c>
      <c r="N1644" s="65">
        <f>VLOOKUP(Table3[[#This Row],[charges2]],Table3[charges2],1,FALSE)</f>
        <v>14410.93</v>
      </c>
      <c r="O1644" s="11" t="str">
        <f>VLOOKUP(Table3[[#This Row],[HOSPITAL TIER2]],Table3[HOSPITAL TIER2],1,FALSE)</f>
        <v>tier - 2</v>
      </c>
      <c r="P1644" s="11" t="str">
        <f>VLOOKUP(Table3[[#This Row],[city tier2]],Table3[city tier2],1,FALSE)</f>
        <v>tier - 2</v>
      </c>
      <c r="Q1644" s="11" t="str">
        <f>VLOOKUP(Table3[[#This Row],[state id2]],Table3[state id2],1,FALSE)</f>
        <v>R1016</v>
      </c>
      <c r="R1644" s="11">
        <f t="shared" si="50"/>
        <v>-3.4152985255283069E-2</v>
      </c>
      <c r="S1644" s="11">
        <f t="shared" si="51"/>
        <v>-2.5270782548392275E-2</v>
      </c>
    </row>
    <row r="1645" spans="1:19" x14ac:dyDescent="0.25">
      <c r="A1645" s="20" t="str">
        <f>VLOOKUP('Customer Names'!A1645,'Customer Names'!A1645:A3980,1,FALSE)</f>
        <v>Id1644</v>
      </c>
      <c r="B1645" s="20" t="str">
        <f>VLOOKUP(Table6[[#This Row],[NAME]],Table6[NAME],1,FALSE)</f>
        <v>Bobby</v>
      </c>
      <c r="C1645" s="11">
        <f>VLOOKUP(Table4[[#This Row],[BMI]],Table4[BMI],1,FALSE)</f>
        <v>26.9</v>
      </c>
      <c r="D1645" s="11">
        <f>VLOOKUP(Table4[[#This Row],[HBA1C]],Table4[HBA1C],1,FALSE)</f>
        <v>4.07</v>
      </c>
      <c r="E1645" s="11" t="str">
        <f>VLOOKUP(Table4[[#This Row],[Any Transplants]],Table4[Any Transplants],1,FALSE)</f>
        <v>No</v>
      </c>
      <c r="F1645" s="11" t="str">
        <f>VLOOKUP(Table4[[#This Row],[Cancer history]],Table4[Cancer history],1,FALSE)</f>
        <v>No</v>
      </c>
      <c r="G1645" s="11" t="str">
        <f>VLOOKUP(Table4[[#This Row],[Smoker2]],Table4[Smoker2],1,FALSE)</f>
        <v>NO</v>
      </c>
      <c r="H1645" s="11" t="str">
        <f>VLOOKUP(Table4[[#This Row],[Heart Issues]],Table4[Heart Issues],1,FALSE)</f>
        <v>No</v>
      </c>
      <c r="I1645" s="11">
        <f>VLOOKUP(Table4[[#This Row],[Number of Major Surgeries]],Table4[Number of Major Surgeries],1,FALSE)</f>
        <v>0</v>
      </c>
      <c r="J1645" s="11" t="str">
        <f>VLOOKUP('Medical Examinations'!M1645,'Medical Examinations'!M1645:M3979,1,FALSE)</f>
        <v>over weight</v>
      </c>
      <c r="K1645" s="11" t="str">
        <f>VLOOKUP('Medical Examinations'!N1645,'Medical Examinations'!N1645:N3979,1,FALSE)</f>
        <v>normal</v>
      </c>
      <c r="L1645" s="11" t="str">
        <f>VLOOKUP(Table3[[#This Row],[date of birth]],Table3[date of birth],1,FALSE)</f>
        <v>20-Sep-1958</v>
      </c>
      <c r="M1645" s="11">
        <f>VLOOKUP(Table3[[#This Row],[age]],Table3[age],1,FALSE)</f>
        <v>64</v>
      </c>
      <c r="N1645" s="65">
        <f>VLOOKUP(Table3[[#This Row],[charges2]],Table3[charges2],1,FALSE)</f>
        <v>14418.28</v>
      </c>
      <c r="O1645" s="11" t="str">
        <f>VLOOKUP(Table3[[#This Row],[HOSPITAL TIER2]],Table3[HOSPITAL TIER2],1,FALSE)</f>
        <v>tier - 2</v>
      </c>
      <c r="P1645" s="11" t="str">
        <f>VLOOKUP(Table3[[#This Row],[city tier2]],Table3[city tier2],1,FALSE)</f>
        <v>tier - 3</v>
      </c>
      <c r="Q1645" s="11" t="str">
        <f>VLOOKUP(Table3[[#This Row],[state id2]],Table3[state id2],1,FALSE)</f>
        <v>R1013</v>
      </c>
      <c r="R1645" s="11">
        <f t="shared" si="50"/>
        <v>-3.820278464759512E-2</v>
      </c>
      <c r="S1645" s="11">
        <f t="shared" si="51"/>
        <v>-2.324531166203923E-2</v>
      </c>
    </row>
    <row r="1646" spans="1:19" x14ac:dyDescent="0.25">
      <c r="A1646" s="20" t="str">
        <f>VLOOKUP('Customer Names'!A1646,'Customer Names'!A1646:A3981,1,FALSE)</f>
        <v>Id1645</v>
      </c>
      <c r="B1646" s="20" t="str">
        <f>VLOOKUP(Table6[[#This Row],[NAME]],Table6[NAME],1,FALSE)</f>
        <v>Fan</v>
      </c>
      <c r="C1646" s="11">
        <f>VLOOKUP(Table4[[#This Row],[BMI]],Table4[BMI],1,FALSE)</f>
        <v>24.86</v>
      </c>
      <c r="D1646" s="11">
        <f>VLOOKUP(Table4[[#This Row],[HBA1C]],Table4[HBA1C],1,FALSE)</f>
        <v>6.23</v>
      </c>
      <c r="E1646" s="11" t="str">
        <f>VLOOKUP(Table4[[#This Row],[Any Transplants]],Table4[Any Transplants],1,FALSE)</f>
        <v>No</v>
      </c>
      <c r="F1646" s="11" t="str">
        <f>VLOOKUP(Table4[[#This Row],[Cancer history]],Table4[Cancer history],1,FALSE)</f>
        <v>No</v>
      </c>
      <c r="G1646" s="11" t="str">
        <f>VLOOKUP(Table4[[#This Row],[Smoker2]],Table4[Smoker2],1,FALSE)</f>
        <v>NO</v>
      </c>
      <c r="H1646" s="11" t="str">
        <f>VLOOKUP(Table4[[#This Row],[Heart Issues]],Table4[Heart Issues],1,FALSE)</f>
        <v>No</v>
      </c>
      <c r="I1646" s="11">
        <f>VLOOKUP(Table4[[#This Row],[Number of Major Surgeries]],Table4[Number of Major Surgeries],1,FALSE)</f>
        <v>0</v>
      </c>
      <c r="J1646" s="11" t="str">
        <f>VLOOKUP('Medical Examinations'!M1646,'Medical Examinations'!M1646:M3980,1,FALSE)</f>
        <v>normal weight</v>
      </c>
      <c r="K1646" s="11" t="str">
        <f>VLOOKUP('Medical Examinations'!N1646,'Medical Examinations'!N1646:N3980,1,FALSE)</f>
        <v>prediabetes</v>
      </c>
      <c r="L1646" s="11" t="str">
        <f>VLOOKUP(Table3[[#This Row],[date of birth]],Table3[date of birth],1,FALSE)</f>
        <v>10-Aug-1999</v>
      </c>
      <c r="M1646" s="11">
        <f>VLOOKUP(Table3[[#This Row],[age]],Table3[age],1,FALSE)</f>
        <v>23</v>
      </c>
      <c r="N1646" s="65">
        <f>VLOOKUP(Table3[[#This Row],[charges2]],Table3[charges2],1,FALSE)</f>
        <v>14426.07</v>
      </c>
      <c r="O1646" s="11" t="str">
        <f>VLOOKUP(Table3[[#This Row],[HOSPITAL TIER2]],Table3[HOSPITAL TIER2],1,FALSE)</f>
        <v>tier - 2</v>
      </c>
      <c r="P1646" s="11" t="str">
        <f>VLOOKUP(Table3[[#This Row],[city tier2]],Table3[city tier2],1,FALSE)</f>
        <v>tier - 1</v>
      </c>
      <c r="Q1646" s="11" t="str">
        <f>VLOOKUP(Table3[[#This Row],[state id2]],Table3[state id2],1,FALSE)</f>
        <v>R1012</v>
      </c>
      <c r="R1646" s="11">
        <f t="shared" si="50"/>
        <v>-3.8262414920193083E-2</v>
      </c>
      <c r="S1646" s="11">
        <f t="shared" si="51"/>
        <v>-2.0903628522518942E-2</v>
      </c>
    </row>
    <row r="1647" spans="1:19" x14ac:dyDescent="0.25">
      <c r="A1647" s="20" t="str">
        <f>VLOOKUP('Customer Names'!A1647,'Customer Names'!A1647:A3982,1,FALSE)</f>
        <v>Id1646</v>
      </c>
      <c r="B1647" s="20" t="str">
        <f>VLOOKUP(Table6[[#This Row],[NAME]],Table6[NAME],1,FALSE)</f>
        <v>.  Rachel M</v>
      </c>
      <c r="C1647" s="11">
        <f>VLOOKUP(Table4[[#This Row],[BMI]],Table4[BMI],1,FALSE)</f>
        <v>39.14</v>
      </c>
      <c r="D1647" s="11">
        <f>VLOOKUP(Table4[[#This Row],[HBA1C]],Table4[HBA1C],1,FALSE)</f>
        <v>6.24</v>
      </c>
      <c r="E1647" s="11" t="str">
        <f>VLOOKUP(Table4[[#This Row],[Any Transplants]],Table4[Any Transplants],1,FALSE)</f>
        <v>yes</v>
      </c>
      <c r="F1647" s="11" t="str">
        <f>VLOOKUP(Table4[[#This Row],[Cancer history]],Table4[Cancer history],1,FALSE)</f>
        <v>No</v>
      </c>
      <c r="G1647" s="11" t="str">
        <f>VLOOKUP(Table4[[#This Row],[Smoker2]],Table4[Smoker2],1,FALSE)</f>
        <v>NO</v>
      </c>
      <c r="H1647" s="11" t="str">
        <f>VLOOKUP(Table4[[#This Row],[Heart Issues]],Table4[Heart Issues],1,FALSE)</f>
        <v>No</v>
      </c>
      <c r="I1647" s="11">
        <f>VLOOKUP(Table4[[#This Row],[Number of Major Surgeries]],Table4[Number of Major Surgeries],1,FALSE)</f>
        <v>1</v>
      </c>
      <c r="J1647" s="11" t="str">
        <f>VLOOKUP('Medical Examinations'!M1647,'Medical Examinations'!M1647:M3981,1,FALSE)</f>
        <v>obesity</v>
      </c>
      <c r="K1647" s="11" t="str">
        <f>VLOOKUP('Medical Examinations'!N1647,'Medical Examinations'!N1647:N3981,1,FALSE)</f>
        <v>prediabetes</v>
      </c>
      <c r="L1647" s="11" t="str">
        <f>VLOOKUP(Table3[[#This Row],[date of birth]],Table3[date of birth],1,FALSE)</f>
        <v>15-Aug-1967</v>
      </c>
      <c r="M1647" s="11">
        <f>VLOOKUP(Table3[[#This Row],[age]],Table3[age],1,FALSE)</f>
        <v>55</v>
      </c>
      <c r="N1647" s="65">
        <f>VLOOKUP(Table3[[#This Row],[charges2]],Table3[charges2],1,FALSE)</f>
        <v>14426.66</v>
      </c>
      <c r="O1647" s="11" t="str">
        <f>VLOOKUP(Table3[[#This Row],[HOSPITAL TIER2]],Table3[HOSPITAL TIER2],1,FALSE)</f>
        <v>tier - 2</v>
      </c>
      <c r="P1647" s="11" t="str">
        <f>VLOOKUP(Table3[[#This Row],[city tier2]],Table3[city tier2],1,FALSE)</f>
        <v>tier - 2</v>
      </c>
      <c r="Q1647" s="11" t="str">
        <f>VLOOKUP(Table3[[#This Row],[state id2]],Table3[state id2],1,FALSE)</f>
        <v>R1026</v>
      </c>
      <c r="R1647" s="11">
        <f t="shared" si="50"/>
        <v>-3.8914429313503467E-2</v>
      </c>
      <c r="S1647" s="11">
        <f t="shared" si="51"/>
        <v>-2.0321229087899968E-2</v>
      </c>
    </row>
    <row r="1648" spans="1:19" x14ac:dyDescent="0.25">
      <c r="A1648" s="20" t="str">
        <f>VLOOKUP('Customer Names'!A1648,'Customer Names'!A1648:A3983,1,FALSE)</f>
        <v>Id1647</v>
      </c>
      <c r="B1648" s="20" t="str">
        <f>VLOOKUP(Table6[[#This Row],[NAME]],Table6[NAME],1,FALSE)</f>
        <v>Greg</v>
      </c>
      <c r="C1648" s="11">
        <f>VLOOKUP(Table4[[#This Row],[BMI]],Table4[BMI],1,FALSE)</f>
        <v>39.799999999999997</v>
      </c>
      <c r="D1648" s="11">
        <f>VLOOKUP(Table4[[#This Row],[HBA1C]],Table4[HBA1C],1,FALSE)</f>
        <v>6.17</v>
      </c>
      <c r="E1648" s="11" t="str">
        <f>VLOOKUP(Table4[[#This Row],[Any Transplants]],Table4[Any Transplants],1,FALSE)</f>
        <v>No</v>
      </c>
      <c r="F1648" s="11" t="str">
        <f>VLOOKUP(Table4[[#This Row],[Cancer history]],Table4[Cancer history],1,FALSE)</f>
        <v>Yes</v>
      </c>
      <c r="G1648" s="11" t="str">
        <f>VLOOKUP(Table4[[#This Row],[Smoker2]],Table4[Smoker2],1,FALSE)</f>
        <v>NO</v>
      </c>
      <c r="H1648" s="11" t="str">
        <f>VLOOKUP(Table4[[#This Row],[Heart Issues]],Table4[Heart Issues],1,FALSE)</f>
        <v>No</v>
      </c>
      <c r="I1648" s="11">
        <f>VLOOKUP(Table4[[#This Row],[Number of Major Surgeries]],Table4[Number of Major Surgeries],1,FALSE)</f>
        <v>1</v>
      </c>
      <c r="J1648" s="11" t="str">
        <f>VLOOKUP('Medical Examinations'!M1648,'Medical Examinations'!M1648:M3982,1,FALSE)</f>
        <v>obesity</v>
      </c>
      <c r="K1648" s="11" t="str">
        <f>VLOOKUP('Medical Examinations'!N1648,'Medical Examinations'!N1648:N3982,1,FALSE)</f>
        <v>prediabetes</v>
      </c>
      <c r="L1648" s="11" t="str">
        <f>VLOOKUP(Table3[[#This Row],[date of birth]],Table3[date of birth],1,FALSE)</f>
        <v>4-Nov-1967</v>
      </c>
      <c r="M1648" s="11">
        <f>VLOOKUP(Table3[[#This Row],[age]],Table3[age],1,FALSE)</f>
        <v>55</v>
      </c>
      <c r="N1648" s="65">
        <f>VLOOKUP(Table3[[#This Row],[charges2]],Table3[charges2],1,FALSE)</f>
        <v>14427.63</v>
      </c>
      <c r="O1648" s="11" t="str">
        <f>VLOOKUP(Table3[[#This Row],[HOSPITAL TIER2]],Table3[HOSPITAL TIER2],1,FALSE)</f>
        <v>tier - 2</v>
      </c>
      <c r="P1648" s="11" t="str">
        <f>VLOOKUP(Table3[[#This Row],[city tier2]],Table3[city tier2],1,FALSE)</f>
        <v>tier - 2</v>
      </c>
      <c r="Q1648" s="11" t="str">
        <f>VLOOKUP(Table3[[#This Row],[state id2]],Table3[state id2],1,FALSE)</f>
        <v>R1021</v>
      </c>
      <c r="R1648" s="11">
        <f t="shared" si="50"/>
        <v>-4.1405319448596517E-2</v>
      </c>
      <c r="S1648" s="11">
        <f t="shared" si="51"/>
        <v>-2.076994663827984E-2</v>
      </c>
    </row>
    <row r="1649" spans="1:19" x14ac:dyDescent="0.25">
      <c r="A1649" s="20" t="str">
        <f>VLOOKUP('Customer Names'!A1649,'Customer Names'!A1649:A3984,1,FALSE)</f>
        <v>Id1648</v>
      </c>
      <c r="B1649" s="20" t="str">
        <f>VLOOKUP(Table6[[#This Row],[NAME]],Table6[NAME],1,FALSE)</f>
        <v>Dan</v>
      </c>
      <c r="C1649" s="11">
        <f>VLOOKUP(Table4[[#This Row],[BMI]],Table4[BMI],1,FALSE)</f>
        <v>34.32</v>
      </c>
      <c r="D1649" s="11">
        <f>VLOOKUP(Table4[[#This Row],[HBA1C]],Table4[HBA1C],1,FALSE)</f>
        <v>5.16</v>
      </c>
      <c r="E1649" s="11" t="str">
        <f>VLOOKUP(Table4[[#This Row],[Any Transplants]],Table4[Any Transplants],1,FALSE)</f>
        <v>No</v>
      </c>
      <c r="F1649" s="11" t="str">
        <f>VLOOKUP(Table4[[#This Row],[Cancer history]],Table4[Cancer history],1,FALSE)</f>
        <v>No</v>
      </c>
      <c r="G1649" s="11" t="str">
        <f>VLOOKUP(Table4[[#This Row],[Smoker2]],Table4[Smoker2],1,FALSE)</f>
        <v>NO</v>
      </c>
      <c r="H1649" s="11" t="str">
        <f>VLOOKUP(Table4[[#This Row],[Heart Issues]],Table4[Heart Issues],1,FALSE)</f>
        <v>No</v>
      </c>
      <c r="I1649" s="11">
        <f>VLOOKUP(Table4[[#This Row],[Number of Major Surgeries]],Table4[Number of Major Surgeries],1,FALSE)</f>
        <v>1</v>
      </c>
      <c r="J1649" s="11" t="str">
        <f>VLOOKUP('Medical Examinations'!M1649,'Medical Examinations'!M1649:M3983,1,FALSE)</f>
        <v>obesity</v>
      </c>
      <c r="K1649" s="11" t="str">
        <f>VLOOKUP('Medical Examinations'!N1649,'Medical Examinations'!N1649:N3983,1,FALSE)</f>
        <v>normal</v>
      </c>
      <c r="L1649" s="11" t="str">
        <f>VLOOKUP(Table3[[#This Row],[date of birth]],Table3[date of birth],1,FALSE)</f>
        <v>29-Jun-1959</v>
      </c>
      <c r="M1649" s="11">
        <f>VLOOKUP(Table3[[#This Row],[age]],Table3[age],1,FALSE)</f>
        <v>63</v>
      </c>
      <c r="N1649" s="65">
        <f>VLOOKUP(Table3[[#This Row],[charges2]],Table3[charges2],1,FALSE)</f>
        <v>14449.85</v>
      </c>
      <c r="O1649" s="11" t="str">
        <f>VLOOKUP(Table3[[#This Row],[HOSPITAL TIER2]],Table3[HOSPITAL TIER2],1,FALSE)</f>
        <v>tier - 2</v>
      </c>
      <c r="P1649" s="11" t="str">
        <f>VLOOKUP(Table3[[#This Row],[city tier2]],Table3[city tier2],1,FALSE)</f>
        <v>tier - 1</v>
      </c>
      <c r="Q1649" s="11" t="str">
        <f>VLOOKUP(Table3[[#This Row],[state id2]],Table3[state id2],1,FALSE)</f>
        <v>R1024</v>
      </c>
      <c r="R1649" s="11">
        <f t="shared" si="50"/>
        <v>-4.405680907699145E-2</v>
      </c>
      <c r="S1649" s="11">
        <f t="shared" si="51"/>
        <v>-2.1160143498053837E-2</v>
      </c>
    </row>
    <row r="1650" spans="1:19" x14ac:dyDescent="0.25">
      <c r="A1650" s="20" t="str">
        <f>VLOOKUP('Customer Names'!A1650,'Customer Names'!A1650:A3985,1,FALSE)</f>
        <v>Id1649</v>
      </c>
      <c r="B1650" s="20" t="str">
        <f>VLOOKUP(Table6[[#This Row],[NAME]],Table6[NAME],1,FALSE)</f>
        <v>Jennifer A</v>
      </c>
      <c r="C1650" s="11">
        <f>VLOOKUP(Table4[[#This Row],[BMI]],Table4[BMI],1,FALSE)</f>
        <v>32.51</v>
      </c>
      <c r="D1650" s="11">
        <f>VLOOKUP(Table4[[#This Row],[HBA1C]],Table4[HBA1C],1,FALSE)</f>
        <v>4.3</v>
      </c>
      <c r="E1650" s="11" t="str">
        <f>VLOOKUP(Table4[[#This Row],[Any Transplants]],Table4[Any Transplants],1,FALSE)</f>
        <v>No</v>
      </c>
      <c r="F1650" s="11" t="str">
        <f>VLOOKUP(Table4[[#This Row],[Cancer history]],Table4[Cancer history],1,FALSE)</f>
        <v>No</v>
      </c>
      <c r="G1650" s="11" t="str">
        <f>VLOOKUP(Table4[[#This Row],[Smoker2]],Table4[Smoker2],1,FALSE)</f>
        <v>NO</v>
      </c>
      <c r="H1650" s="11" t="str">
        <f>VLOOKUP(Table4[[#This Row],[Heart Issues]],Table4[Heart Issues],1,FALSE)</f>
        <v>No</v>
      </c>
      <c r="I1650" s="11">
        <f>VLOOKUP(Table4[[#This Row],[Number of Major Surgeries]],Table4[Number of Major Surgeries],1,FALSE)</f>
        <v>0</v>
      </c>
      <c r="J1650" s="11" t="str">
        <f>VLOOKUP('Medical Examinations'!M1650,'Medical Examinations'!M1650:M3984,1,FALSE)</f>
        <v>obesity</v>
      </c>
      <c r="K1650" s="11" t="str">
        <f>VLOOKUP('Medical Examinations'!N1650,'Medical Examinations'!N1650:N3984,1,FALSE)</f>
        <v>normal</v>
      </c>
      <c r="L1650" s="11" t="str">
        <f>VLOOKUP(Table3[[#This Row],[date of birth]],Table3[date of birth],1,FALSE)</f>
        <v>3-Aug-1959</v>
      </c>
      <c r="M1650" s="11">
        <f>VLOOKUP(Table3[[#This Row],[age]],Table3[age],1,FALSE)</f>
        <v>63</v>
      </c>
      <c r="N1650" s="65">
        <f>VLOOKUP(Table3[[#This Row],[charges2]],Table3[charges2],1,FALSE)</f>
        <v>14451.84</v>
      </c>
      <c r="O1650" s="11" t="str">
        <f>VLOOKUP(Table3[[#This Row],[HOSPITAL TIER2]],Table3[HOSPITAL TIER2],1,FALSE)</f>
        <v>tier - 2</v>
      </c>
      <c r="P1650" s="11" t="str">
        <f>VLOOKUP(Table3[[#This Row],[city tier2]],Table3[city tier2],1,FALSE)</f>
        <v>tier - 3</v>
      </c>
      <c r="Q1650" s="11" t="str">
        <f>VLOOKUP(Table3[[#This Row],[state id2]],Table3[state id2],1,FALSE)</f>
        <v>R1023</v>
      </c>
      <c r="R1650" s="11">
        <f t="shared" si="50"/>
        <v>-4.6526291916282034E-2</v>
      </c>
      <c r="S1650" s="11">
        <f t="shared" si="51"/>
        <v>-2.0403687684340172E-2</v>
      </c>
    </row>
    <row r="1651" spans="1:19" x14ac:dyDescent="0.25">
      <c r="A1651" s="20" t="str">
        <f>VLOOKUP('Customer Names'!A1651,'Customer Names'!A1651:A3986,1,FALSE)</f>
        <v>Id1650</v>
      </c>
      <c r="B1651" s="20" t="str">
        <f>VLOOKUP(Table6[[#This Row],[NAME]],Table6[NAME],1,FALSE)</f>
        <v>.  Jessica</v>
      </c>
      <c r="C1651" s="11">
        <f>VLOOKUP(Table4[[#This Row],[BMI]],Table4[BMI],1,FALSE)</f>
        <v>30.71</v>
      </c>
      <c r="D1651" s="11">
        <f>VLOOKUP(Table4[[#This Row],[HBA1C]],Table4[HBA1C],1,FALSE)</f>
        <v>6.14</v>
      </c>
      <c r="E1651" s="11" t="str">
        <f>VLOOKUP(Table4[[#This Row],[Any Transplants]],Table4[Any Transplants],1,FALSE)</f>
        <v>No</v>
      </c>
      <c r="F1651" s="11" t="str">
        <f>VLOOKUP(Table4[[#This Row],[Cancer history]],Table4[Cancer history],1,FALSE)</f>
        <v>Yes</v>
      </c>
      <c r="G1651" s="11" t="str">
        <f>VLOOKUP(Table4[[#This Row],[Smoker2]],Table4[Smoker2],1,FALSE)</f>
        <v>NO</v>
      </c>
      <c r="H1651" s="11" t="str">
        <f>VLOOKUP(Table4[[#This Row],[Heart Issues]],Table4[Heart Issues],1,FALSE)</f>
        <v>No</v>
      </c>
      <c r="I1651" s="11">
        <f>VLOOKUP(Table4[[#This Row],[Number of Major Surgeries]],Table4[Number of Major Surgeries],1,FALSE)</f>
        <v>1</v>
      </c>
      <c r="J1651" s="11" t="str">
        <f>VLOOKUP('Medical Examinations'!M1651,'Medical Examinations'!M1651:M3985,1,FALSE)</f>
        <v>obesity</v>
      </c>
      <c r="K1651" s="11" t="str">
        <f>VLOOKUP('Medical Examinations'!N1651,'Medical Examinations'!N1651:N3985,1,FALSE)</f>
        <v>prediabetes</v>
      </c>
      <c r="L1651" s="11" t="str">
        <f>VLOOKUP(Table3[[#This Row],[date of birth]],Table3[date of birth],1,FALSE)</f>
        <v>10-Nov-1996</v>
      </c>
      <c r="M1651" s="11">
        <f>VLOOKUP(Table3[[#This Row],[age]],Table3[age],1,FALSE)</f>
        <v>26</v>
      </c>
      <c r="N1651" s="65">
        <f>VLOOKUP(Table3[[#This Row],[charges2]],Table3[charges2],1,FALSE)</f>
        <v>14455.64</v>
      </c>
      <c r="O1651" s="11" t="str">
        <f>VLOOKUP(Table3[[#This Row],[HOSPITAL TIER2]],Table3[HOSPITAL TIER2],1,FALSE)</f>
        <v>tier - 2</v>
      </c>
      <c r="P1651" s="11" t="str">
        <f>VLOOKUP(Table3[[#This Row],[city tier2]],Table3[city tier2],1,FALSE)</f>
        <v>tier - 3</v>
      </c>
      <c r="Q1651" s="11" t="str">
        <f>VLOOKUP(Table3[[#This Row],[state id2]],Table3[state id2],1,FALSE)</f>
        <v>R1024</v>
      </c>
      <c r="R1651" s="11">
        <f t="shared" si="50"/>
        <v>-4.8422197491604167E-2</v>
      </c>
      <c r="S1651" s="11">
        <f t="shared" si="51"/>
        <v>-1.845093677777173E-2</v>
      </c>
    </row>
    <row r="1652" spans="1:19" x14ac:dyDescent="0.25">
      <c r="A1652" s="20" t="str">
        <f>VLOOKUP('Customer Names'!A1652,'Customer Names'!A1652:A3987,1,FALSE)</f>
        <v>Id1651</v>
      </c>
      <c r="B1652" s="20" t="str">
        <f>VLOOKUP(Table6[[#This Row],[NAME]],Table6[NAME],1,FALSE)</f>
        <v>Chaiwat</v>
      </c>
      <c r="C1652" s="11">
        <f>VLOOKUP(Table4[[#This Row],[BMI]],Table4[BMI],1,FALSE)</f>
        <v>28.9</v>
      </c>
      <c r="D1652" s="11">
        <f>VLOOKUP(Table4[[#This Row],[HBA1C]],Table4[HBA1C],1,FALSE)</f>
        <v>5.36</v>
      </c>
      <c r="E1652" s="11" t="str">
        <f>VLOOKUP(Table4[[#This Row],[Any Transplants]],Table4[Any Transplants],1,FALSE)</f>
        <v>No</v>
      </c>
      <c r="F1652" s="11" t="str">
        <f>VLOOKUP(Table4[[#This Row],[Cancer history]],Table4[Cancer history],1,FALSE)</f>
        <v>No</v>
      </c>
      <c r="G1652" s="11" t="str">
        <f>VLOOKUP(Table4[[#This Row],[Smoker2]],Table4[Smoker2],1,FALSE)</f>
        <v>NO</v>
      </c>
      <c r="H1652" s="11" t="str">
        <f>VLOOKUP(Table4[[#This Row],[Heart Issues]],Table4[Heart Issues],1,FALSE)</f>
        <v>No</v>
      </c>
      <c r="I1652" s="11">
        <f>VLOOKUP(Table4[[#This Row],[Number of Major Surgeries]],Table4[Number of Major Surgeries],1,FALSE)</f>
        <v>1</v>
      </c>
      <c r="J1652" s="11" t="str">
        <f>VLOOKUP('Medical Examinations'!M1652,'Medical Examinations'!M1652:M3986,1,FALSE)</f>
        <v>over weight</v>
      </c>
      <c r="K1652" s="11" t="str">
        <f>VLOOKUP('Medical Examinations'!N1652,'Medical Examinations'!N1652:N3986,1,FALSE)</f>
        <v>normal</v>
      </c>
      <c r="L1652" s="11" t="str">
        <f>VLOOKUP(Table3[[#This Row],[date of birth]],Table3[date of birth],1,FALSE)</f>
        <v>27-Nov-1976</v>
      </c>
      <c r="M1652" s="11">
        <f>VLOOKUP(Table3[[#This Row],[age]],Table3[age],1,FALSE)</f>
        <v>46</v>
      </c>
      <c r="N1652" s="65">
        <f>VLOOKUP(Table3[[#This Row],[charges2]],Table3[charges2],1,FALSE)</f>
        <v>14470.01</v>
      </c>
      <c r="O1652" s="11" t="str">
        <f>VLOOKUP(Table3[[#This Row],[HOSPITAL TIER2]],Table3[HOSPITAL TIER2],1,FALSE)</f>
        <v>tier - 2</v>
      </c>
      <c r="P1652" s="11" t="str">
        <f>VLOOKUP(Table3[[#This Row],[city tier2]],Table3[city tier2],1,FALSE)</f>
        <v>tier - 3</v>
      </c>
      <c r="Q1652" s="11" t="str">
        <f>VLOOKUP(Table3[[#This Row],[state id2]],Table3[state id2],1,FALSE)</f>
        <v>R1012</v>
      </c>
      <c r="R1652" s="11">
        <f t="shared" si="50"/>
        <v>-4.7567560315410831E-2</v>
      </c>
      <c r="S1652" s="11">
        <f t="shared" si="51"/>
        <v>-1.8047905239301668E-2</v>
      </c>
    </row>
    <row r="1653" spans="1:19" x14ac:dyDescent="0.25">
      <c r="A1653" s="20" t="str">
        <f>VLOOKUP('Customer Names'!A1653,'Customer Names'!A1653:A3988,1,FALSE)</f>
        <v>Id1652</v>
      </c>
      <c r="B1653" s="20" t="str">
        <f>VLOOKUP(Table6[[#This Row],[NAME]],Table6[NAME],1,FALSE)</f>
        <v>Kerri</v>
      </c>
      <c r="C1653" s="11">
        <f>VLOOKUP(Table4[[#This Row],[BMI]],Table4[BMI],1,FALSE)</f>
        <v>36.19</v>
      </c>
      <c r="D1653" s="11">
        <f>VLOOKUP(Table4[[#This Row],[HBA1C]],Table4[HBA1C],1,FALSE)</f>
        <v>4.3</v>
      </c>
      <c r="E1653" s="11" t="str">
        <f>VLOOKUP(Table4[[#This Row],[Any Transplants]],Table4[Any Transplants],1,FALSE)</f>
        <v>No</v>
      </c>
      <c r="F1653" s="11" t="str">
        <f>VLOOKUP(Table4[[#This Row],[Cancer history]],Table4[Cancer history],1,FALSE)</f>
        <v>No</v>
      </c>
      <c r="G1653" s="11" t="str">
        <f>VLOOKUP(Table4[[#This Row],[Smoker2]],Table4[Smoker2],1,FALSE)</f>
        <v>NO</v>
      </c>
      <c r="H1653" s="11" t="str">
        <f>VLOOKUP(Table4[[#This Row],[Heart Issues]],Table4[Heart Issues],1,FALSE)</f>
        <v>No</v>
      </c>
      <c r="I1653" s="11">
        <f>VLOOKUP(Table4[[#This Row],[Number of Major Surgeries]],Table4[Number of Major Surgeries],1,FALSE)</f>
        <v>0</v>
      </c>
      <c r="J1653" s="11" t="str">
        <f>VLOOKUP('Medical Examinations'!M1653,'Medical Examinations'!M1653:M3987,1,FALSE)</f>
        <v>obesity</v>
      </c>
      <c r="K1653" s="11" t="str">
        <f>VLOOKUP('Medical Examinations'!N1653,'Medical Examinations'!N1653:N3987,1,FALSE)</f>
        <v>normal</v>
      </c>
      <c r="L1653" s="11" t="str">
        <f>VLOOKUP(Table3[[#This Row],[date of birth]],Table3[date of birth],1,FALSE)</f>
        <v>20-Nov-1959</v>
      </c>
      <c r="M1653" s="11">
        <f>VLOOKUP(Table3[[#This Row],[age]],Table3[age],1,FALSE)</f>
        <v>63</v>
      </c>
      <c r="N1653" s="65">
        <f>VLOOKUP(Table3[[#This Row],[charges2]],Table3[charges2],1,FALSE)</f>
        <v>14474.68</v>
      </c>
      <c r="O1653" s="11" t="str">
        <f>VLOOKUP(Table3[[#This Row],[HOSPITAL TIER2]],Table3[HOSPITAL TIER2],1,FALSE)</f>
        <v>tier - 2</v>
      </c>
      <c r="P1653" s="11" t="str">
        <f>VLOOKUP(Table3[[#This Row],[city tier2]],Table3[city tier2],1,FALSE)</f>
        <v>tier - 2</v>
      </c>
      <c r="Q1653" s="11" t="str">
        <f>VLOOKUP(Table3[[#This Row],[state id2]],Table3[state id2],1,FALSE)</f>
        <v>R1013</v>
      </c>
      <c r="R1653" s="11">
        <f t="shared" si="50"/>
        <v>-4.7698666270579254E-2</v>
      </c>
      <c r="S1653" s="11">
        <f t="shared" si="51"/>
        <v>-1.7947385869983658E-2</v>
      </c>
    </row>
    <row r="1654" spans="1:19" x14ac:dyDescent="0.25">
      <c r="A1654" s="20" t="str">
        <f>VLOOKUP('Customer Names'!A1654,'Customer Names'!A1654:A3989,1,FALSE)</f>
        <v>Id1653</v>
      </c>
      <c r="B1654" s="20" t="str">
        <f>VLOOKUP(Table6[[#This Row],[NAME]],Table6[NAME],1,FALSE)</f>
        <v>Lisa</v>
      </c>
      <c r="C1654" s="11">
        <f>VLOOKUP(Table4[[#This Row],[BMI]],Table4[BMI],1,FALSE)</f>
        <v>29.6</v>
      </c>
      <c r="D1654" s="11">
        <f>VLOOKUP(Table4[[#This Row],[HBA1C]],Table4[HBA1C],1,FALSE)</f>
        <v>4.09</v>
      </c>
      <c r="E1654" s="11" t="str">
        <f>VLOOKUP(Table4[[#This Row],[Any Transplants]],Table4[Any Transplants],1,FALSE)</f>
        <v>No</v>
      </c>
      <c r="F1654" s="11" t="str">
        <f>VLOOKUP(Table4[[#This Row],[Cancer history]],Table4[Cancer history],1,FALSE)</f>
        <v>No</v>
      </c>
      <c r="G1654" s="11" t="str">
        <f>VLOOKUP(Table4[[#This Row],[Smoker2]],Table4[Smoker2],1,FALSE)</f>
        <v>NO</v>
      </c>
      <c r="H1654" s="11" t="str">
        <f>VLOOKUP(Table4[[#This Row],[Heart Issues]],Table4[Heart Issues],1,FALSE)</f>
        <v>No</v>
      </c>
      <c r="I1654" s="11">
        <f>VLOOKUP(Table4[[#This Row],[Number of Major Surgeries]],Table4[Number of Major Surgeries],1,FALSE)</f>
        <v>0</v>
      </c>
      <c r="J1654" s="11" t="str">
        <f>VLOOKUP('Medical Examinations'!M1654,'Medical Examinations'!M1654:M3988,1,FALSE)</f>
        <v>over weight</v>
      </c>
      <c r="K1654" s="11" t="str">
        <f>VLOOKUP('Medical Examinations'!N1654,'Medical Examinations'!N1654:N3988,1,FALSE)</f>
        <v>normal</v>
      </c>
      <c r="L1654" s="11" t="str">
        <f>VLOOKUP(Table3[[#This Row],[date of birth]],Table3[date of birth],1,FALSE)</f>
        <v>20-Oct-1979</v>
      </c>
      <c r="M1654" s="11">
        <f>VLOOKUP(Table3[[#This Row],[age]],Table3[age],1,FALSE)</f>
        <v>43</v>
      </c>
      <c r="N1654" s="65">
        <f>VLOOKUP(Table3[[#This Row],[charges2]],Table3[charges2],1,FALSE)</f>
        <v>14478.33</v>
      </c>
      <c r="O1654" s="11" t="str">
        <f>VLOOKUP(Table3[[#This Row],[HOSPITAL TIER2]],Table3[HOSPITAL TIER2],1,FALSE)</f>
        <v>tier - 2</v>
      </c>
      <c r="P1654" s="11" t="str">
        <f>VLOOKUP(Table3[[#This Row],[city tier2]],Table3[city tier2],1,FALSE)</f>
        <v>tier - 2</v>
      </c>
      <c r="Q1654" s="11" t="str">
        <f>VLOOKUP(Table3[[#This Row],[state id2]],Table3[state id2],1,FALSE)</f>
        <v>R1013</v>
      </c>
      <c r="R1654" s="11">
        <f t="shared" si="50"/>
        <v>-5.0829664329794598E-2</v>
      </c>
      <c r="S1654" s="11">
        <f t="shared" si="51"/>
        <v>-1.5977561176302106E-2</v>
      </c>
    </row>
    <row r="1655" spans="1:19" x14ac:dyDescent="0.25">
      <c r="A1655" s="20" t="str">
        <f>VLOOKUP('Customer Names'!A1655,'Customer Names'!A1655:A3990,1,FALSE)</f>
        <v>Id1654</v>
      </c>
      <c r="B1655" s="20" t="str">
        <f>VLOOKUP(Table6[[#This Row],[NAME]],Table6[NAME],1,FALSE)</f>
        <v>Nicholas G</v>
      </c>
      <c r="C1655" s="11">
        <f>VLOOKUP(Table4[[#This Row],[BMI]],Table4[BMI],1,FALSE)</f>
        <v>30.95</v>
      </c>
      <c r="D1655" s="11">
        <f>VLOOKUP(Table4[[#This Row],[HBA1C]],Table4[HBA1C],1,FALSE)</f>
        <v>6.27</v>
      </c>
      <c r="E1655" s="11" t="str">
        <f>VLOOKUP(Table4[[#This Row],[Any Transplants]],Table4[Any Transplants],1,FALSE)</f>
        <v>No</v>
      </c>
      <c r="F1655" s="11" t="str">
        <f>VLOOKUP(Table4[[#This Row],[Cancer history]],Table4[Cancer history],1,FALSE)</f>
        <v>Yes</v>
      </c>
      <c r="G1655" s="11" t="str">
        <f>VLOOKUP(Table4[[#This Row],[Smoker2]],Table4[Smoker2],1,FALSE)</f>
        <v>NO</v>
      </c>
      <c r="H1655" s="11" t="str">
        <f>VLOOKUP(Table4[[#This Row],[Heart Issues]],Table4[Heart Issues],1,FALSE)</f>
        <v>No</v>
      </c>
      <c r="I1655" s="11">
        <f>VLOOKUP(Table4[[#This Row],[Number of Major Surgeries]],Table4[Number of Major Surgeries],1,FALSE)</f>
        <v>1</v>
      </c>
      <c r="J1655" s="11" t="str">
        <f>VLOOKUP('Medical Examinations'!M1655,'Medical Examinations'!M1655:M3989,1,FALSE)</f>
        <v>obesity</v>
      </c>
      <c r="K1655" s="11" t="str">
        <f>VLOOKUP('Medical Examinations'!N1655,'Medical Examinations'!N1655:N3989,1,FALSE)</f>
        <v>prediabetes</v>
      </c>
      <c r="L1655" s="11" t="str">
        <f>VLOOKUP(Table3[[#This Row],[date of birth]],Table3[date of birth],1,FALSE)</f>
        <v>22-Jul-1989</v>
      </c>
      <c r="M1655" s="11">
        <f>VLOOKUP(Table3[[#This Row],[age]],Table3[age],1,FALSE)</f>
        <v>33</v>
      </c>
      <c r="N1655" s="65">
        <f>VLOOKUP(Table3[[#This Row],[charges2]],Table3[charges2],1,FALSE)</f>
        <v>14507.46</v>
      </c>
      <c r="O1655" s="11" t="str">
        <f>VLOOKUP(Table3[[#This Row],[HOSPITAL TIER2]],Table3[HOSPITAL TIER2],1,FALSE)</f>
        <v>tier - 2</v>
      </c>
      <c r="P1655" s="11" t="str">
        <f>VLOOKUP(Table3[[#This Row],[city tier2]],Table3[city tier2],1,FALSE)</f>
        <v>tier - 3</v>
      </c>
      <c r="Q1655" s="11" t="str">
        <f>VLOOKUP(Table3[[#This Row],[state id2]],Table3[state id2],1,FALSE)</f>
        <v>R1012</v>
      </c>
      <c r="R1655" s="11">
        <f t="shared" si="50"/>
        <v>-5.088284095815053E-2</v>
      </c>
      <c r="S1655" s="11">
        <f t="shared" si="51"/>
        <v>-1.5862698686396094E-2</v>
      </c>
    </row>
    <row r="1656" spans="1:19" x14ac:dyDescent="0.25">
      <c r="A1656" s="20" t="str">
        <f>VLOOKUP('Customer Names'!A1656,'Customer Names'!A1656:A3991,1,FALSE)</f>
        <v>Id1655</v>
      </c>
      <c r="B1656" s="20" t="str">
        <f>VLOOKUP(Table6[[#This Row],[NAME]],Table6[NAME],1,FALSE)</f>
        <v>Vasilis S</v>
      </c>
      <c r="C1656" s="11">
        <f>VLOOKUP(Table4[[#This Row],[BMI]],Table4[BMI],1,FALSE)</f>
        <v>19.95</v>
      </c>
      <c r="D1656" s="11">
        <f>VLOOKUP(Table4[[#This Row],[HBA1C]],Table4[HBA1C],1,FALSE)</f>
        <v>5.39</v>
      </c>
      <c r="E1656" s="11" t="str">
        <f>VLOOKUP(Table4[[#This Row],[Any Transplants]],Table4[Any Transplants],1,FALSE)</f>
        <v>No</v>
      </c>
      <c r="F1656" s="11" t="str">
        <f>VLOOKUP(Table4[[#This Row],[Cancer history]],Table4[Cancer history],1,FALSE)</f>
        <v>No</v>
      </c>
      <c r="G1656" s="11" t="str">
        <f>VLOOKUP(Table4[[#This Row],[Smoker2]],Table4[Smoker2],1,FALSE)</f>
        <v>NO</v>
      </c>
      <c r="H1656" s="11" t="str">
        <f>VLOOKUP(Table4[[#This Row],[Heart Issues]],Table4[Heart Issues],1,FALSE)</f>
        <v>No</v>
      </c>
      <c r="I1656" s="11">
        <f>VLOOKUP(Table4[[#This Row],[Number of Major Surgeries]],Table4[Number of Major Surgeries],1,FALSE)</f>
        <v>1</v>
      </c>
      <c r="J1656" s="11" t="str">
        <f>VLOOKUP('Medical Examinations'!M1656,'Medical Examinations'!M1656:M3990,1,FALSE)</f>
        <v>normal weight</v>
      </c>
      <c r="K1656" s="11" t="str">
        <f>VLOOKUP('Medical Examinations'!N1656,'Medical Examinations'!N1656:N3990,1,FALSE)</f>
        <v>normal</v>
      </c>
      <c r="L1656" s="11" t="str">
        <f>VLOOKUP(Table3[[#This Row],[date of birth]],Table3[date of birth],1,FALSE)</f>
        <v>14-Jul-1989</v>
      </c>
      <c r="M1656" s="11">
        <f>VLOOKUP(Table3[[#This Row],[age]],Table3[age],1,FALSE)</f>
        <v>33</v>
      </c>
      <c r="N1656" s="65">
        <f>VLOOKUP(Table3[[#This Row],[charges2]],Table3[charges2],1,FALSE)</f>
        <v>14547.26</v>
      </c>
      <c r="O1656" s="11" t="str">
        <f>VLOOKUP(Table3[[#This Row],[HOSPITAL TIER2]],Table3[HOSPITAL TIER2],1,FALSE)</f>
        <v>tier - 2</v>
      </c>
      <c r="P1656" s="11" t="str">
        <f>VLOOKUP(Table3[[#This Row],[city tier2]],Table3[city tier2],1,FALSE)</f>
        <v>tier - 3</v>
      </c>
      <c r="Q1656" s="11" t="str">
        <f>VLOOKUP(Table3[[#This Row],[state id2]],Table3[state id2],1,FALSE)</f>
        <v>R1011</v>
      </c>
      <c r="R1656" s="11">
        <f t="shared" si="50"/>
        <v>-5.0362969712565306E-2</v>
      </c>
      <c r="S1656" s="11">
        <f t="shared" si="51"/>
        <v>-1.5558432716033821E-2</v>
      </c>
    </row>
    <row r="1657" spans="1:19" x14ac:dyDescent="0.25">
      <c r="A1657" s="20" t="str">
        <f>VLOOKUP('Customer Names'!A1657,'Customer Names'!A1657:A3992,1,FALSE)</f>
        <v>Id1656</v>
      </c>
      <c r="B1657" s="20" t="str">
        <f>VLOOKUP(Table6[[#This Row],[NAME]],Table6[NAME],1,FALSE)</f>
        <v>Michael P</v>
      </c>
      <c r="C1657" s="11">
        <f>VLOOKUP(Table4[[#This Row],[BMI]],Table4[BMI],1,FALSE)</f>
        <v>23.65</v>
      </c>
      <c r="D1657" s="11">
        <f>VLOOKUP(Table4[[#This Row],[HBA1C]],Table4[HBA1C],1,FALSE)</f>
        <v>5.75</v>
      </c>
      <c r="E1657" s="11" t="str">
        <f>VLOOKUP(Table4[[#This Row],[Any Transplants]],Table4[Any Transplants],1,FALSE)</f>
        <v>No</v>
      </c>
      <c r="F1657" s="11" t="str">
        <f>VLOOKUP(Table4[[#This Row],[Cancer history]],Table4[Cancer history],1,FALSE)</f>
        <v>No</v>
      </c>
      <c r="G1657" s="11" t="str">
        <f>VLOOKUP(Table4[[#This Row],[Smoker2]],Table4[Smoker2],1,FALSE)</f>
        <v>NO</v>
      </c>
      <c r="H1657" s="11" t="str">
        <f>VLOOKUP(Table4[[#This Row],[Heart Issues]],Table4[Heart Issues],1,FALSE)</f>
        <v>yes</v>
      </c>
      <c r="I1657" s="11">
        <f>VLOOKUP(Table4[[#This Row],[Number of Major Surgeries]],Table4[Number of Major Surgeries],1,FALSE)</f>
        <v>0</v>
      </c>
      <c r="J1657" s="11" t="str">
        <f>VLOOKUP('Medical Examinations'!M1657,'Medical Examinations'!M1657:M3991,1,FALSE)</f>
        <v>normal weight</v>
      </c>
      <c r="K1657" s="11" t="str">
        <f>VLOOKUP('Medical Examinations'!N1657,'Medical Examinations'!N1657:N3991,1,FALSE)</f>
        <v>prediabetes</v>
      </c>
      <c r="L1657" s="11" t="str">
        <f>VLOOKUP(Table3[[#This Row],[date of birth]],Table3[date of birth],1,FALSE)</f>
        <v>12-Sep-1998</v>
      </c>
      <c r="M1657" s="11">
        <f>VLOOKUP(Table3[[#This Row],[age]],Table3[age],1,FALSE)</f>
        <v>24</v>
      </c>
      <c r="N1657" s="65">
        <f>VLOOKUP(Table3[[#This Row],[charges2]],Table3[charges2],1,FALSE)</f>
        <v>14571.89</v>
      </c>
      <c r="O1657" s="11" t="str">
        <f>VLOOKUP(Table3[[#This Row],[HOSPITAL TIER2]],Table3[HOSPITAL TIER2],1,FALSE)</f>
        <v>tier - 2</v>
      </c>
      <c r="P1657" s="11" t="str">
        <f>VLOOKUP(Table3[[#This Row],[city tier2]],Table3[city tier2],1,FALSE)</f>
        <v>tier - 1</v>
      </c>
      <c r="Q1657" s="11" t="str">
        <f>VLOOKUP(Table3[[#This Row],[state id2]],Table3[state id2],1,FALSE)</f>
        <v>R1024</v>
      </c>
      <c r="R1657" s="11">
        <f t="shared" si="50"/>
        <v>-5.1345348268620326E-2</v>
      </c>
      <c r="S1657" s="11">
        <f t="shared" si="51"/>
        <v>-1.5770295314566297E-2</v>
      </c>
    </row>
    <row r="1658" spans="1:19" x14ac:dyDescent="0.25">
      <c r="A1658" s="20" t="str">
        <f>VLOOKUP('Customer Names'!A1658,'Customer Names'!A1658:A3993,1,FALSE)</f>
        <v>Id1657</v>
      </c>
      <c r="B1658" s="20" t="str">
        <f>VLOOKUP(Table6[[#This Row],[NAME]],Table6[NAME],1,FALSE)</f>
        <v>Colleen C.</v>
      </c>
      <c r="C1658" s="11">
        <f>VLOOKUP(Table4[[#This Row],[BMI]],Table4[BMI],1,FALSE)</f>
        <v>43.34</v>
      </c>
      <c r="D1658" s="11">
        <f>VLOOKUP(Table4[[#This Row],[HBA1C]],Table4[HBA1C],1,FALSE)</f>
        <v>4.91</v>
      </c>
      <c r="E1658" s="11" t="str">
        <f>VLOOKUP(Table4[[#This Row],[Any Transplants]],Table4[Any Transplants],1,FALSE)</f>
        <v>No</v>
      </c>
      <c r="F1658" s="11" t="str">
        <f>VLOOKUP(Table4[[#This Row],[Cancer history]],Table4[Cancer history],1,FALSE)</f>
        <v>No</v>
      </c>
      <c r="G1658" s="11" t="str">
        <f>VLOOKUP(Table4[[#This Row],[Smoker2]],Table4[Smoker2],1,FALSE)</f>
        <v>NO</v>
      </c>
      <c r="H1658" s="11" t="str">
        <f>VLOOKUP(Table4[[#This Row],[Heart Issues]],Table4[Heart Issues],1,FALSE)</f>
        <v>No</v>
      </c>
      <c r="I1658" s="11">
        <f>VLOOKUP(Table4[[#This Row],[Number of Major Surgeries]],Table4[Number of Major Surgeries],1,FALSE)</f>
        <v>1</v>
      </c>
      <c r="J1658" s="11" t="str">
        <f>VLOOKUP('Medical Examinations'!M1658,'Medical Examinations'!M1658:M3992,1,FALSE)</f>
        <v>obesity</v>
      </c>
      <c r="K1658" s="11" t="str">
        <f>VLOOKUP('Medical Examinations'!N1658,'Medical Examinations'!N1658:N3992,1,FALSE)</f>
        <v>normal</v>
      </c>
      <c r="L1658" s="11" t="str">
        <f>VLOOKUP(Table3[[#This Row],[date of birth]],Table3[date of birth],1,FALSE)</f>
        <v>3-Dec-1962</v>
      </c>
      <c r="M1658" s="11">
        <f>VLOOKUP(Table3[[#This Row],[age]],Table3[age],1,FALSE)</f>
        <v>60</v>
      </c>
      <c r="N1658" s="65">
        <f>VLOOKUP(Table3[[#This Row],[charges2]],Table3[charges2],1,FALSE)</f>
        <v>14574.64</v>
      </c>
      <c r="O1658" s="11" t="str">
        <f>VLOOKUP(Table3[[#This Row],[HOSPITAL TIER2]],Table3[HOSPITAL TIER2],1,FALSE)</f>
        <v>tier - 2</v>
      </c>
      <c r="P1658" s="11" t="str">
        <f>VLOOKUP(Table3[[#This Row],[city tier2]],Table3[city tier2],1,FALSE)</f>
        <v>tier - 1</v>
      </c>
      <c r="Q1658" s="11" t="str">
        <f>VLOOKUP(Table3[[#This Row],[state id2]],Table3[state id2],1,FALSE)</f>
        <v>R1025</v>
      </c>
      <c r="R1658" s="11">
        <f t="shared" si="50"/>
        <v>-5.230141891554093E-2</v>
      </c>
      <c r="S1658" s="11">
        <f t="shared" si="51"/>
        <v>-1.5780796248599686E-2</v>
      </c>
    </row>
    <row r="1659" spans="1:19" x14ac:dyDescent="0.25">
      <c r="A1659" s="20" t="str">
        <f>VLOOKUP('Customer Names'!A1659,'Customer Names'!A1659:A3994,1,FALSE)</f>
        <v>Id1658</v>
      </c>
      <c r="B1659" s="20" t="str">
        <f>VLOOKUP(Table6[[#This Row],[NAME]],Table6[NAME],1,FALSE)</f>
        <v>.  Annika</v>
      </c>
      <c r="C1659" s="11">
        <f>VLOOKUP(Table4[[#This Row],[BMI]],Table4[BMI],1,FALSE)</f>
        <v>31.98</v>
      </c>
      <c r="D1659" s="11">
        <f>VLOOKUP(Table4[[#This Row],[HBA1C]],Table4[HBA1C],1,FALSE)</f>
        <v>4.46</v>
      </c>
      <c r="E1659" s="11" t="str">
        <f>VLOOKUP(Table4[[#This Row],[Any Transplants]],Table4[Any Transplants],1,FALSE)</f>
        <v>No</v>
      </c>
      <c r="F1659" s="11" t="str">
        <f>VLOOKUP(Table4[[#This Row],[Cancer history]],Table4[Cancer history],1,FALSE)</f>
        <v>No</v>
      </c>
      <c r="G1659" s="11" t="str">
        <f>VLOOKUP(Table4[[#This Row],[Smoker2]],Table4[Smoker2],1,FALSE)</f>
        <v>NO</v>
      </c>
      <c r="H1659" s="11" t="str">
        <f>VLOOKUP(Table4[[#This Row],[Heart Issues]],Table4[Heart Issues],1,FALSE)</f>
        <v>yes</v>
      </c>
      <c r="I1659" s="11">
        <f>VLOOKUP(Table4[[#This Row],[Number of Major Surgeries]],Table4[Number of Major Surgeries],1,FALSE)</f>
        <v>1</v>
      </c>
      <c r="J1659" s="11" t="str">
        <f>VLOOKUP('Medical Examinations'!M1659,'Medical Examinations'!M1659:M3993,1,FALSE)</f>
        <v>obesity</v>
      </c>
      <c r="K1659" s="11" t="str">
        <f>VLOOKUP('Medical Examinations'!N1659,'Medical Examinations'!N1659:N3993,1,FALSE)</f>
        <v>normal</v>
      </c>
      <c r="L1659" s="11" t="str">
        <f>VLOOKUP(Table3[[#This Row],[date of birth]],Table3[date of birth],1,FALSE)</f>
        <v>14-Oct-1963</v>
      </c>
      <c r="M1659" s="11">
        <f>VLOOKUP(Table3[[#This Row],[age]],Table3[age],1,FALSE)</f>
        <v>59</v>
      </c>
      <c r="N1659" s="65">
        <f>VLOOKUP(Table3[[#This Row],[charges2]],Table3[charges2],1,FALSE)</f>
        <v>14590.63</v>
      </c>
      <c r="O1659" s="11" t="str">
        <f>VLOOKUP(Table3[[#This Row],[HOSPITAL TIER2]],Table3[HOSPITAL TIER2],1,FALSE)</f>
        <v>tier - 2</v>
      </c>
      <c r="P1659" s="11" t="str">
        <f>VLOOKUP(Table3[[#This Row],[city tier2]],Table3[city tier2],1,FALSE)</f>
        <v>tier - 1</v>
      </c>
      <c r="Q1659" s="11" t="str">
        <f>VLOOKUP(Table3[[#This Row],[state id2]],Table3[state id2],1,FALSE)</f>
        <v>R1024</v>
      </c>
      <c r="R1659" s="11">
        <f t="shared" si="50"/>
        <v>-5.7134808262759643E-2</v>
      </c>
      <c r="S1659" s="11">
        <f t="shared" si="51"/>
        <v>-1.4803273848597606E-2</v>
      </c>
    </row>
    <row r="1660" spans="1:19" x14ac:dyDescent="0.25">
      <c r="A1660" s="20" t="str">
        <f>VLOOKUP('Customer Names'!A1660,'Customer Names'!A1660:A3995,1,FALSE)</f>
        <v>Id1659</v>
      </c>
      <c r="B1660" s="20" t="str">
        <f>VLOOKUP(Table6[[#This Row],[NAME]],Table6[NAME],1,FALSE)</f>
        <v>Kelly</v>
      </c>
      <c r="C1660" s="11">
        <f>VLOOKUP(Table4[[#This Row],[BMI]],Table4[BMI],1,FALSE)</f>
        <v>35.86</v>
      </c>
      <c r="D1660" s="11">
        <f>VLOOKUP(Table4[[#This Row],[HBA1C]],Table4[HBA1C],1,FALSE)</f>
        <v>6.22</v>
      </c>
      <c r="E1660" s="11" t="str">
        <f>VLOOKUP(Table4[[#This Row],[Any Transplants]],Table4[Any Transplants],1,FALSE)</f>
        <v>No</v>
      </c>
      <c r="F1660" s="11" t="str">
        <f>VLOOKUP(Table4[[#This Row],[Cancer history]],Table4[Cancer history],1,FALSE)</f>
        <v>No</v>
      </c>
      <c r="G1660" s="11" t="str">
        <f>VLOOKUP(Table4[[#This Row],[Smoker2]],Table4[Smoker2],1,FALSE)</f>
        <v>NO</v>
      </c>
      <c r="H1660" s="11" t="str">
        <f>VLOOKUP(Table4[[#This Row],[Heart Issues]],Table4[Heart Issues],1,FALSE)</f>
        <v>No</v>
      </c>
      <c r="I1660" s="11">
        <f>VLOOKUP(Table4[[#This Row],[Number of Major Surgeries]],Table4[Number of Major Surgeries],1,FALSE)</f>
        <v>1</v>
      </c>
      <c r="J1660" s="11" t="str">
        <f>VLOOKUP('Medical Examinations'!M1660,'Medical Examinations'!M1660:M3994,1,FALSE)</f>
        <v>obesity</v>
      </c>
      <c r="K1660" s="11" t="str">
        <f>VLOOKUP('Medical Examinations'!N1660,'Medical Examinations'!N1660:N3994,1,FALSE)</f>
        <v>prediabetes</v>
      </c>
      <c r="L1660" s="11" t="str">
        <f>VLOOKUP(Table3[[#This Row],[date of birth]],Table3[date of birth],1,FALSE)</f>
        <v>18-Jul-1967</v>
      </c>
      <c r="M1660" s="11">
        <f>VLOOKUP(Table3[[#This Row],[age]],Table3[age],1,FALSE)</f>
        <v>55</v>
      </c>
      <c r="N1660" s="65">
        <f>VLOOKUP(Table3[[#This Row],[charges2]],Table3[charges2],1,FALSE)</f>
        <v>14600.62</v>
      </c>
      <c r="O1660" s="11" t="str">
        <f>VLOOKUP(Table3[[#This Row],[HOSPITAL TIER2]],Table3[HOSPITAL TIER2],1,FALSE)</f>
        <v>tier - 2</v>
      </c>
      <c r="P1660" s="11" t="str">
        <f>VLOOKUP(Table3[[#This Row],[city tier2]],Table3[city tier2],1,FALSE)</f>
        <v>tier - 3</v>
      </c>
      <c r="Q1660" s="11" t="str">
        <f>VLOOKUP(Table3[[#This Row],[state id2]],Table3[state id2],1,FALSE)</f>
        <v>R1022</v>
      </c>
      <c r="R1660" s="11">
        <f t="shared" si="50"/>
        <v>-5.8573391826771799E-2</v>
      </c>
      <c r="S1660" s="11">
        <f t="shared" si="51"/>
        <v>-1.3362165212176518E-2</v>
      </c>
    </row>
    <row r="1661" spans="1:19" x14ac:dyDescent="0.25">
      <c r="A1661" s="20" t="str">
        <f>VLOOKUP('Customer Names'!A1661,'Customer Names'!A1661:A3996,1,FALSE)</f>
        <v>Id1660</v>
      </c>
      <c r="B1661" s="20" t="str">
        <f>VLOOKUP(Table6[[#This Row],[NAME]],Table6[NAME],1,FALSE)</f>
        <v>Nicholas C.</v>
      </c>
      <c r="C1661" s="11">
        <f>VLOOKUP(Table4[[#This Row],[BMI]],Table4[BMI],1,FALSE)</f>
        <v>15.2</v>
      </c>
      <c r="D1661" s="11">
        <f>VLOOKUP(Table4[[#This Row],[HBA1C]],Table4[HBA1C],1,FALSE)</f>
        <v>8.82</v>
      </c>
      <c r="E1661" s="11" t="str">
        <f>VLOOKUP(Table4[[#This Row],[Any Transplants]],Table4[Any Transplants],1,FALSE)</f>
        <v>No</v>
      </c>
      <c r="F1661" s="11" t="str">
        <f>VLOOKUP(Table4[[#This Row],[Cancer history]],Table4[Cancer history],1,FALSE)</f>
        <v>No</v>
      </c>
      <c r="G1661" s="11" t="str">
        <f>VLOOKUP(Table4[[#This Row],[Smoker2]],Table4[Smoker2],1,FALSE)</f>
        <v>NO</v>
      </c>
      <c r="H1661" s="11" t="str">
        <f>VLOOKUP(Table4[[#This Row],[Heart Issues]],Table4[Heart Issues],1,FALSE)</f>
        <v>No</v>
      </c>
      <c r="I1661" s="11">
        <f>VLOOKUP(Table4[[#This Row],[Number of Major Surgeries]],Table4[Number of Major Surgeries],1,FALSE)</f>
        <v>0</v>
      </c>
      <c r="J1661" s="11" t="str">
        <f>VLOOKUP('Medical Examinations'!M1661,'Medical Examinations'!M1661:M3995,1,FALSE)</f>
        <v>underweight</v>
      </c>
      <c r="K1661" s="11" t="str">
        <f>VLOOKUP('Medical Examinations'!N1661,'Medical Examinations'!N1661:N3995,1,FALSE)</f>
        <v>diabetes</v>
      </c>
      <c r="L1661" s="11" t="str">
        <f>VLOOKUP(Table3[[#This Row],[date of birth]],Table3[date of birth],1,FALSE)</f>
        <v>8-Nov-1965</v>
      </c>
      <c r="M1661" s="11">
        <f>VLOOKUP(Table3[[#This Row],[age]],Table3[age],1,FALSE)</f>
        <v>57</v>
      </c>
      <c r="N1661" s="65">
        <f>VLOOKUP(Table3[[#This Row],[charges2]],Table3[charges2],1,FALSE)</f>
        <v>14612.33</v>
      </c>
      <c r="O1661" s="11" t="str">
        <f>VLOOKUP(Table3[[#This Row],[HOSPITAL TIER2]],Table3[HOSPITAL TIER2],1,FALSE)</f>
        <v>tier - 2</v>
      </c>
      <c r="P1661" s="11" t="str">
        <f>VLOOKUP(Table3[[#This Row],[city tier2]],Table3[city tier2],1,FALSE)</f>
        <v>tier - 3</v>
      </c>
      <c r="Q1661" s="11" t="str">
        <f>VLOOKUP(Table3[[#This Row],[state id2]],Table3[state id2],1,FALSE)</f>
        <v>R1021</v>
      </c>
      <c r="R1661" s="11">
        <f t="shared" si="50"/>
        <v>-6.0504811281618907E-2</v>
      </c>
      <c r="S1661" s="11">
        <f t="shared" si="51"/>
        <v>-1.3791122442045783E-2</v>
      </c>
    </row>
    <row r="1662" spans="1:19" x14ac:dyDescent="0.25">
      <c r="A1662" s="20" t="str">
        <f>VLOOKUP('Customer Names'!A1662,'Customer Names'!A1662:A3997,1,FALSE)</f>
        <v>Id1661</v>
      </c>
      <c r="B1662" s="20" t="str">
        <f>VLOOKUP(Table6[[#This Row],[NAME]],Table6[NAME],1,FALSE)</f>
        <v>.  Kelly K</v>
      </c>
      <c r="C1662" s="11">
        <f>VLOOKUP(Table4[[#This Row],[BMI]],Table4[BMI],1,FALSE)</f>
        <v>37.200000000000003</v>
      </c>
      <c r="D1662" s="11">
        <f>VLOOKUP(Table4[[#This Row],[HBA1C]],Table4[HBA1C],1,FALSE)</f>
        <v>10.14</v>
      </c>
      <c r="E1662" s="11" t="str">
        <f>VLOOKUP(Table4[[#This Row],[Any Transplants]],Table4[Any Transplants],1,FALSE)</f>
        <v>No</v>
      </c>
      <c r="F1662" s="11" t="str">
        <f>VLOOKUP(Table4[[#This Row],[Cancer history]],Table4[Cancer history],1,FALSE)</f>
        <v>No</v>
      </c>
      <c r="G1662" s="11" t="str">
        <f>VLOOKUP(Table4[[#This Row],[Smoker2]],Table4[Smoker2],1,FALSE)</f>
        <v>NO</v>
      </c>
      <c r="H1662" s="11" t="str">
        <f>VLOOKUP(Table4[[#This Row],[Heart Issues]],Table4[Heart Issues],1,FALSE)</f>
        <v>No</v>
      </c>
      <c r="I1662" s="11">
        <f>VLOOKUP(Table4[[#This Row],[Number of Major Surgeries]],Table4[Number of Major Surgeries],1,FALSE)</f>
        <v>0</v>
      </c>
      <c r="J1662" s="11" t="str">
        <f>VLOOKUP('Medical Examinations'!M1662,'Medical Examinations'!M1662:M3996,1,FALSE)</f>
        <v>obesity</v>
      </c>
      <c r="K1662" s="11" t="str">
        <f>VLOOKUP('Medical Examinations'!N1662,'Medical Examinations'!N1662:N3996,1,FALSE)</f>
        <v>diabetes</v>
      </c>
      <c r="L1662" s="11" t="str">
        <f>VLOOKUP(Table3[[#This Row],[date of birth]],Table3[date of birth],1,FALSE)</f>
        <v>21-Aug-1991</v>
      </c>
      <c r="M1662" s="11">
        <f>VLOOKUP(Table3[[#This Row],[age]],Table3[age],1,FALSE)</f>
        <v>31</v>
      </c>
      <c r="N1662" s="65">
        <f>VLOOKUP(Table3[[#This Row],[charges2]],Table3[charges2],1,FALSE)</f>
        <v>14630.52</v>
      </c>
      <c r="O1662" s="11" t="str">
        <f>VLOOKUP(Table3[[#This Row],[HOSPITAL TIER2]],Table3[HOSPITAL TIER2],1,FALSE)</f>
        <v>tier - 2</v>
      </c>
      <c r="P1662" s="11" t="str">
        <f>VLOOKUP(Table3[[#This Row],[city tier2]],Table3[city tier2],1,FALSE)</f>
        <v>tier - 3</v>
      </c>
      <c r="Q1662" s="11" t="str">
        <f>VLOOKUP(Table3[[#This Row],[state id2]],Table3[state id2],1,FALSE)</f>
        <v>R1011</v>
      </c>
      <c r="R1662" s="11">
        <f t="shared" si="50"/>
        <v>-5.7955294505076339E-2</v>
      </c>
      <c r="S1662" s="11">
        <f t="shared" si="51"/>
        <v>-1.6968686876922424E-2</v>
      </c>
    </row>
    <row r="1663" spans="1:19" x14ac:dyDescent="0.25">
      <c r="A1663" s="20" t="str">
        <f>VLOOKUP('Customer Names'!A1663,'Customer Names'!A1663:A3998,1,FALSE)</f>
        <v>Id1662</v>
      </c>
      <c r="B1663" s="20" t="str">
        <f>VLOOKUP(Table6[[#This Row],[NAME]],Table6[NAME],1,FALSE)</f>
        <v>Andrew</v>
      </c>
      <c r="C1663" s="11">
        <f>VLOOKUP(Table4[[#This Row],[BMI]],Table4[BMI],1,FALSE)</f>
        <v>17.91</v>
      </c>
      <c r="D1663" s="11">
        <f>VLOOKUP(Table4[[#This Row],[HBA1C]],Table4[HBA1C],1,FALSE)</f>
        <v>4.66</v>
      </c>
      <c r="E1663" s="11" t="str">
        <f>VLOOKUP(Table4[[#This Row],[Any Transplants]],Table4[Any Transplants],1,FALSE)</f>
        <v>No</v>
      </c>
      <c r="F1663" s="11" t="str">
        <f>VLOOKUP(Table4[[#This Row],[Cancer history]],Table4[Cancer history],1,FALSE)</f>
        <v>No</v>
      </c>
      <c r="G1663" s="11" t="str">
        <f>VLOOKUP(Table4[[#This Row],[Smoker2]],Table4[Smoker2],1,FALSE)</f>
        <v>NO</v>
      </c>
      <c r="H1663" s="11" t="str">
        <f>VLOOKUP(Table4[[#This Row],[Heart Issues]],Table4[Heart Issues],1,FALSE)</f>
        <v>No</v>
      </c>
      <c r="I1663" s="11">
        <f>VLOOKUP(Table4[[#This Row],[Number of Major Surgeries]],Table4[Number of Major Surgeries],1,FALSE)</f>
        <v>2</v>
      </c>
      <c r="J1663" s="11" t="str">
        <f>VLOOKUP('Medical Examinations'!M1663,'Medical Examinations'!M1663:M3997,1,FALSE)</f>
        <v>underweight</v>
      </c>
      <c r="K1663" s="11" t="str">
        <f>VLOOKUP('Medical Examinations'!N1663,'Medical Examinations'!N1663:N3997,1,FALSE)</f>
        <v>normal</v>
      </c>
      <c r="L1663" s="11" t="str">
        <f>VLOOKUP(Table3[[#This Row],[date of birth]],Table3[date of birth],1,FALSE)</f>
        <v>1-Sep-1967</v>
      </c>
      <c r="M1663" s="11">
        <f>VLOOKUP(Table3[[#This Row],[age]],Table3[age],1,FALSE)</f>
        <v>55</v>
      </c>
      <c r="N1663" s="65">
        <f>VLOOKUP(Table3[[#This Row],[charges2]],Table3[charges2],1,FALSE)</f>
        <v>14640.35</v>
      </c>
      <c r="O1663" s="11" t="str">
        <f>VLOOKUP(Table3[[#This Row],[HOSPITAL TIER2]],Table3[HOSPITAL TIER2],1,FALSE)</f>
        <v>tier - 2</v>
      </c>
      <c r="P1663" s="11" t="str">
        <f>VLOOKUP(Table3[[#This Row],[city tier2]],Table3[city tier2],1,FALSE)</f>
        <v>tier - 3</v>
      </c>
      <c r="Q1663" s="11" t="str">
        <f>VLOOKUP(Table3[[#This Row],[state id2]],Table3[state id2],1,FALSE)</f>
        <v>R1026</v>
      </c>
      <c r="R1663" s="11">
        <f t="shared" si="50"/>
        <v>-5.634395317935631E-2</v>
      </c>
      <c r="S1663" s="11">
        <f t="shared" si="51"/>
        <v>-1.3859025983124013E-2</v>
      </c>
    </row>
    <row r="1664" spans="1:19" x14ac:dyDescent="0.25">
      <c r="A1664" s="20" t="str">
        <f>VLOOKUP('Customer Names'!A1664,'Customer Names'!A1664:A3999,1,FALSE)</f>
        <v>Id1663</v>
      </c>
      <c r="B1664" s="20" t="str">
        <f>VLOOKUP(Table6[[#This Row],[NAME]],Table6[NAME],1,FALSE)</f>
        <v>Hannah</v>
      </c>
      <c r="C1664" s="11">
        <f>VLOOKUP(Table4[[#This Row],[BMI]],Table4[BMI],1,FALSE)</f>
        <v>20.76</v>
      </c>
      <c r="D1664" s="11">
        <f>VLOOKUP(Table4[[#This Row],[HBA1C]],Table4[HBA1C],1,FALSE)</f>
        <v>6.26</v>
      </c>
      <c r="E1664" s="11" t="str">
        <f>VLOOKUP(Table4[[#This Row],[Any Transplants]],Table4[Any Transplants],1,FALSE)</f>
        <v>No</v>
      </c>
      <c r="F1664" s="11" t="str">
        <f>VLOOKUP(Table4[[#This Row],[Cancer history]],Table4[Cancer history],1,FALSE)</f>
        <v>No</v>
      </c>
      <c r="G1664" s="11" t="str">
        <f>VLOOKUP(Table4[[#This Row],[Smoker2]],Table4[Smoker2],1,FALSE)</f>
        <v>NO</v>
      </c>
      <c r="H1664" s="11" t="str">
        <f>VLOOKUP(Table4[[#This Row],[Heart Issues]],Table4[Heart Issues],1,FALSE)</f>
        <v>No</v>
      </c>
      <c r="I1664" s="11">
        <f>VLOOKUP(Table4[[#This Row],[Number of Major Surgeries]],Table4[Number of Major Surgeries],1,FALSE)</f>
        <v>0</v>
      </c>
      <c r="J1664" s="11" t="str">
        <f>VLOOKUP('Medical Examinations'!M1664,'Medical Examinations'!M1664:M3998,1,FALSE)</f>
        <v>normal weight</v>
      </c>
      <c r="K1664" s="11" t="str">
        <f>VLOOKUP('Medical Examinations'!N1664,'Medical Examinations'!N1664:N3998,1,FALSE)</f>
        <v>prediabetes</v>
      </c>
      <c r="L1664" s="11" t="str">
        <f>VLOOKUP(Table3[[#This Row],[date of birth]],Table3[date of birth],1,FALSE)</f>
        <v>13-Nov-1981</v>
      </c>
      <c r="M1664" s="11">
        <f>VLOOKUP(Table3[[#This Row],[age]],Table3[age],1,FALSE)</f>
        <v>41</v>
      </c>
      <c r="N1664" s="65">
        <f>VLOOKUP(Table3[[#This Row],[charges2]],Table3[charges2],1,FALSE)</f>
        <v>14657.2</v>
      </c>
      <c r="O1664" s="11" t="str">
        <f>VLOOKUP(Table3[[#This Row],[HOSPITAL TIER2]],Table3[HOSPITAL TIER2],1,FALSE)</f>
        <v>tier - 2</v>
      </c>
      <c r="P1664" s="11" t="str">
        <f>VLOOKUP(Table3[[#This Row],[city tier2]],Table3[city tier2],1,FALSE)</f>
        <v>tier - 1</v>
      </c>
      <c r="Q1664" s="11" t="str">
        <f>VLOOKUP(Table3[[#This Row],[state id2]],Table3[state id2],1,FALSE)</f>
        <v>R1012</v>
      </c>
      <c r="R1664" s="11">
        <f t="shared" si="50"/>
        <v>-5.4626845949211203E-2</v>
      </c>
      <c r="S1664" s="11">
        <f t="shared" si="51"/>
        <v>-1.2919843544100971E-2</v>
      </c>
    </row>
    <row r="1665" spans="1:19" x14ac:dyDescent="0.25">
      <c r="A1665" s="20" t="str">
        <f>VLOOKUP('Customer Names'!A1665,'Customer Names'!A1665:A4000,1,FALSE)</f>
        <v>Id1664</v>
      </c>
      <c r="B1665" s="20" t="str">
        <f>VLOOKUP(Table6[[#This Row],[NAME]],Table6[NAME],1,FALSE)</f>
        <v>Patricio Sr.</v>
      </c>
      <c r="C1665" s="11">
        <f>VLOOKUP(Table4[[#This Row],[BMI]],Table4[BMI],1,FALSE)</f>
        <v>38.99</v>
      </c>
      <c r="D1665" s="11">
        <f>VLOOKUP(Table4[[#This Row],[HBA1C]],Table4[HBA1C],1,FALSE)</f>
        <v>5.21</v>
      </c>
      <c r="E1665" s="11" t="str">
        <f>VLOOKUP(Table4[[#This Row],[Any Transplants]],Table4[Any Transplants],1,FALSE)</f>
        <v>yes</v>
      </c>
      <c r="F1665" s="11" t="str">
        <f>VLOOKUP(Table4[[#This Row],[Cancer history]],Table4[Cancer history],1,FALSE)</f>
        <v>No</v>
      </c>
      <c r="G1665" s="11" t="str">
        <f>VLOOKUP(Table4[[#This Row],[Smoker2]],Table4[Smoker2],1,FALSE)</f>
        <v>NO</v>
      </c>
      <c r="H1665" s="11" t="str">
        <f>VLOOKUP(Table4[[#This Row],[Heart Issues]],Table4[Heart Issues],1,FALSE)</f>
        <v>No</v>
      </c>
      <c r="I1665" s="11">
        <f>VLOOKUP(Table4[[#This Row],[Number of Major Surgeries]],Table4[Number of Major Surgeries],1,FALSE)</f>
        <v>1</v>
      </c>
      <c r="J1665" s="11" t="str">
        <f>VLOOKUP('Medical Examinations'!M1665,'Medical Examinations'!M1665:M3999,1,FALSE)</f>
        <v>obesity</v>
      </c>
      <c r="K1665" s="11" t="str">
        <f>VLOOKUP('Medical Examinations'!N1665,'Medical Examinations'!N1665:N3999,1,FALSE)</f>
        <v>normal</v>
      </c>
      <c r="L1665" s="11" t="str">
        <f>VLOOKUP(Table3[[#This Row],[date of birth]],Table3[date of birth],1,FALSE)</f>
        <v>20-Oct-1969</v>
      </c>
      <c r="M1665" s="11">
        <f>VLOOKUP(Table3[[#This Row],[age]],Table3[age],1,FALSE)</f>
        <v>53</v>
      </c>
      <c r="N1665" s="65">
        <f>VLOOKUP(Table3[[#This Row],[charges2]],Table3[charges2],1,FALSE)</f>
        <v>14665.75</v>
      </c>
      <c r="O1665" s="11" t="str">
        <f>VLOOKUP(Table3[[#This Row],[HOSPITAL TIER2]],Table3[HOSPITAL TIER2],1,FALSE)</f>
        <v>tier - 2</v>
      </c>
      <c r="P1665" s="11" t="str">
        <f>VLOOKUP(Table3[[#This Row],[city tier2]],Table3[city tier2],1,FALSE)</f>
        <v>tier - 1</v>
      </c>
      <c r="Q1665" s="11" t="str">
        <f>VLOOKUP(Table3[[#This Row],[state id2]],Table3[state id2],1,FALSE)</f>
        <v>R1012</v>
      </c>
      <c r="R1665" s="11">
        <f t="shared" si="50"/>
        <v>-5.4730795239589562E-2</v>
      </c>
      <c r="S1665" s="11">
        <f t="shared" si="51"/>
        <v>-1.2892440827401248E-2</v>
      </c>
    </row>
    <row r="1666" spans="1:19" x14ac:dyDescent="0.25">
      <c r="A1666" s="20" t="str">
        <f>VLOOKUP('Customer Names'!A1666,'Customer Names'!A1666:A4001,1,FALSE)</f>
        <v>Id1665</v>
      </c>
      <c r="B1666" s="20" t="str">
        <f>VLOOKUP(Table6[[#This Row],[NAME]],Table6[NAME],1,FALSE)</f>
        <v>Robert B</v>
      </c>
      <c r="C1666" s="11">
        <f>VLOOKUP(Table4[[#This Row],[BMI]],Table4[BMI],1,FALSE)</f>
        <v>42.655000000000001</v>
      </c>
      <c r="D1666" s="11">
        <f>VLOOKUP(Table4[[#This Row],[HBA1C]],Table4[HBA1C],1,FALSE)</f>
        <v>5.94</v>
      </c>
      <c r="E1666" s="11" t="str">
        <f>VLOOKUP(Table4[[#This Row],[Any Transplants]],Table4[Any Transplants],1,FALSE)</f>
        <v>No</v>
      </c>
      <c r="F1666" s="11" t="str">
        <f>VLOOKUP(Table4[[#This Row],[Cancer history]],Table4[Cancer history],1,FALSE)</f>
        <v>Yes</v>
      </c>
      <c r="G1666" s="11" t="str">
        <f>VLOOKUP(Table4[[#This Row],[Smoker2]],Table4[Smoker2],1,FALSE)</f>
        <v>NO</v>
      </c>
      <c r="H1666" s="11" t="str">
        <f>VLOOKUP(Table4[[#This Row],[Heart Issues]],Table4[Heart Issues],1,FALSE)</f>
        <v>yes</v>
      </c>
      <c r="I1666" s="11">
        <f>VLOOKUP(Table4[[#This Row],[Number of Major Surgeries]],Table4[Number of Major Surgeries],1,FALSE)</f>
        <v>1</v>
      </c>
      <c r="J1666" s="11" t="str">
        <f>VLOOKUP('Medical Examinations'!M1666,'Medical Examinations'!M1666:M4000,1,FALSE)</f>
        <v>obesity</v>
      </c>
      <c r="K1666" s="11" t="str">
        <f>VLOOKUP('Medical Examinations'!N1666,'Medical Examinations'!N1666:N4000,1,FALSE)</f>
        <v>prediabetes</v>
      </c>
      <c r="L1666" s="11" t="str">
        <f>VLOOKUP(Table3[[#This Row],[date of birth]],Table3[date of birth],1,FALSE)</f>
        <v>23-Jul-1958</v>
      </c>
      <c r="M1666" s="11">
        <f>VLOOKUP(Table3[[#This Row],[age]],Table3[age],1,FALSE)</f>
        <v>64</v>
      </c>
      <c r="N1666" s="65">
        <f>VLOOKUP(Table3[[#This Row],[charges2]],Table3[charges2],1,FALSE)</f>
        <v>14692.67</v>
      </c>
      <c r="O1666" s="11" t="str">
        <f>VLOOKUP(Table3[[#This Row],[HOSPITAL TIER2]],Table3[HOSPITAL TIER2],1,FALSE)</f>
        <v>tier - 2</v>
      </c>
      <c r="P1666" s="11" t="str">
        <f>VLOOKUP(Table3[[#This Row],[city tier2]],Table3[city tier2],1,FALSE)</f>
        <v>tier - 1</v>
      </c>
      <c r="Q1666" s="11" t="str">
        <f>VLOOKUP(Table3[[#This Row],[state id2]],Table3[state id2],1,FALSE)</f>
        <v>R1012</v>
      </c>
      <c r="R1666" s="11">
        <f t="shared" si="50"/>
        <v>-5.6982480869110452E-2</v>
      </c>
      <c r="S1666" s="11">
        <f t="shared" si="51"/>
        <v>-1.2504753677802767E-2</v>
      </c>
    </row>
    <row r="1667" spans="1:19" x14ac:dyDescent="0.25">
      <c r="A1667" s="20" t="str">
        <f>VLOOKUP('Customer Names'!A1667,'Customer Names'!A1667:A4002,1,FALSE)</f>
        <v>Id1666</v>
      </c>
      <c r="B1667" s="20" t="str">
        <f>VLOOKUP(Table6[[#This Row],[NAME]],Table6[NAME],1,FALSE)</f>
        <v>Benjamin M</v>
      </c>
      <c r="C1667" s="11">
        <f>VLOOKUP(Table4[[#This Row],[BMI]],Table4[BMI],1,FALSE)</f>
        <v>30.57</v>
      </c>
      <c r="D1667" s="11">
        <f>VLOOKUP(Table4[[#This Row],[HBA1C]],Table4[HBA1C],1,FALSE)</f>
        <v>5.34</v>
      </c>
      <c r="E1667" s="11" t="str">
        <f>VLOOKUP(Table4[[#This Row],[Any Transplants]],Table4[Any Transplants],1,FALSE)</f>
        <v>No</v>
      </c>
      <c r="F1667" s="11" t="str">
        <f>VLOOKUP(Table4[[#This Row],[Cancer history]],Table4[Cancer history],1,FALSE)</f>
        <v>Yes</v>
      </c>
      <c r="G1667" s="11" t="str">
        <f>VLOOKUP(Table4[[#This Row],[Smoker2]],Table4[Smoker2],1,FALSE)</f>
        <v>NO</v>
      </c>
      <c r="H1667" s="11" t="str">
        <f>VLOOKUP(Table4[[#This Row],[Heart Issues]],Table4[Heart Issues],1,FALSE)</f>
        <v>No</v>
      </c>
      <c r="I1667" s="11">
        <f>VLOOKUP(Table4[[#This Row],[Number of Major Surgeries]],Table4[Number of Major Surgeries],1,FALSE)</f>
        <v>1</v>
      </c>
      <c r="J1667" s="11" t="str">
        <f>VLOOKUP('Medical Examinations'!M1667,'Medical Examinations'!M1667:M4001,1,FALSE)</f>
        <v>obesity</v>
      </c>
      <c r="K1667" s="11" t="str">
        <f>VLOOKUP('Medical Examinations'!N1667,'Medical Examinations'!N1667:N4001,1,FALSE)</f>
        <v>normal</v>
      </c>
      <c r="L1667" s="11" t="str">
        <f>VLOOKUP(Table3[[#This Row],[date of birth]],Table3[date of birth],1,FALSE)</f>
        <v>4-Sep-1982</v>
      </c>
      <c r="M1667" s="11">
        <f>VLOOKUP(Table3[[#This Row],[age]],Table3[age],1,FALSE)</f>
        <v>40</v>
      </c>
      <c r="N1667" s="65">
        <f>VLOOKUP(Table3[[#This Row],[charges2]],Table3[charges2],1,FALSE)</f>
        <v>14696.77</v>
      </c>
      <c r="O1667" s="11" t="str">
        <f>VLOOKUP(Table3[[#This Row],[HOSPITAL TIER2]],Table3[HOSPITAL TIER2],1,FALSE)</f>
        <v>tier - 2</v>
      </c>
      <c r="P1667" s="11" t="str">
        <f>VLOOKUP(Table3[[#This Row],[city tier2]],Table3[city tier2],1,FALSE)</f>
        <v>tier - 2</v>
      </c>
      <c r="Q1667" s="11" t="str">
        <f>VLOOKUP(Table3[[#This Row],[state id2]],Table3[state id2],1,FALSE)</f>
        <v>R1011</v>
      </c>
      <c r="R1667" s="11">
        <f t="shared" ref="R1667:R1730" si="52">CORREL(M1667:M4001,C1667:C4001)</f>
        <v>-6.2790546165540292E-2</v>
      </c>
      <c r="S1667" s="11">
        <f t="shared" ref="S1667:S1730" si="53">CORREL(M1667:M4001,D1667:D4001)</f>
        <v>-1.2841465579377639E-2</v>
      </c>
    </row>
    <row r="1668" spans="1:19" x14ac:dyDescent="0.25">
      <c r="A1668" s="20" t="str">
        <f>VLOOKUP('Customer Names'!A1668,'Customer Names'!A1668:A4003,1,FALSE)</f>
        <v>Id1667</v>
      </c>
      <c r="B1668" s="20" t="str">
        <f>VLOOKUP(Table6[[#This Row],[NAME]],Table6[NAME],1,FALSE)</f>
        <v>Robert</v>
      </c>
      <c r="C1668" s="11">
        <f>VLOOKUP(Table4[[#This Row],[BMI]],Table4[BMI],1,FALSE)</f>
        <v>17.7</v>
      </c>
      <c r="D1668" s="11">
        <f>VLOOKUP(Table4[[#This Row],[HBA1C]],Table4[HBA1C],1,FALSE)</f>
        <v>6.38</v>
      </c>
      <c r="E1668" s="11" t="str">
        <f>VLOOKUP(Table4[[#This Row],[Any Transplants]],Table4[Any Transplants],1,FALSE)</f>
        <v>No</v>
      </c>
      <c r="F1668" s="11" t="str">
        <f>VLOOKUP(Table4[[#This Row],[Cancer history]],Table4[Cancer history],1,FALSE)</f>
        <v>No</v>
      </c>
      <c r="G1668" s="11" t="str">
        <f>VLOOKUP(Table4[[#This Row],[Smoker2]],Table4[Smoker2],1,FALSE)</f>
        <v>NO</v>
      </c>
      <c r="H1668" s="11" t="str">
        <f>VLOOKUP(Table4[[#This Row],[Heart Issues]],Table4[Heart Issues],1,FALSE)</f>
        <v>No</v>
      </c>
      <c r="I1668" s="11">
        <f>VLOOKUP(Table4[[#This Row],[Number of Major Surgeries]],Table4[Number of Major Surgeries],1,FALSE)</f>
        <v>2</v>
      </c>
      <c r="J1668" s="11" t="str">
        <f>VLOOKUP('Medical Examinations'!M1668,'Medical Examinations'!M1668:M4002,1,FALSE)</f>
        <v>underweight</v>
      </c>
      <c r="K1668" s="11" t="str">
        <f>VLOOKUP('Medical Examinations'!N1668,'Medical Examinations'!N1668:N4002,1,FALSE)</f>
        <v>prediabetes</v>
      </c>
      <c r="L1668" s="11" t="str">
        <f>VLOOKUP(Table3[[#This Row],[date of birth]],Table3[date of birth],1,FALSE)</f>
        <v>24-Sep-2002</v>
      </c>
      <c r="M1668" s="11">
        <f>VLOOKUP(Table3[[#This Row],[age]],Table3[age],1,FALSE)</f>
        <v>20</v>
      </c>
      <c r="N1668" s="65">
        <f>VLOOKUP(Table3[[#This Row],[charges2]],Table3[charges2],1,FALSE)</f>
        <v>14711.74</v>
      </c>
      <c r="O1668" s="11" t="str">
        <f>VLOOKUP(Table3[[#This Row],[HOSPITAL TIER2]],Table3[HOSPITAL TIER2],1,FALSE)</f>
        <v>tier - 2</v>
      </c>
      <c r="P1668" s="11" t="str">
        <f>VLOOKUP(Table3[[#This Row],[city tier2]],Table3[city tier2],1,FALSE)</f>
        <v>tier - 2</v>
      </c>
      <c r="Q1668" s="11" t="str">
        <f>VLOOKUP(Table3[[#This Row],[state id2]],Table3[state id2],1,FALSE)</f>
        <v>R1012</v>
      </c>
      <c r="R1668" s="11">
        <f t="shared" si="52"/>
        <v>-6.2701328919323993E-2</v>
      </c>
      <c r="S1668" s="11">
        <f t="shared" si="53"/>
        <v>-1.288878762025461E-2</v>
      </c>
    </row>
    <row r="1669" spans="1:19" x14ac:dyDescent="0.25">
      <c r="A1669" s="20" t="str">
        <f>VLOOKUP('Customer Names'!A1669,'Customer Names'!A1669:A4004,1,FALSE)</f>
        <v>Id1668</v>
      </c>
      <c r="B1669" s="20" t="str">
        <f>VLOOKUP(Table6[[#This Row],[NAME]],Table6[NAME],1,FALSE)</f>
        <v>Eric R.</v>
      </c>
      <c r="C1669" s="11">
        <f>VLOOKUP(Table4[[#This Row],[BMI]],Table4[BMI],1,FALSE)</f>
        <v>34.770000000000003</v>
      </c>
      <c r="D1669" s="11">
        <f>VLOOKUP(Table4[[#This Row],[HBA1C]],Table4[HBA1C],1,FALSE)</f>
        <v>4.47</v>
      </c>
      <c r="E1669" s="11" t="str">
        <f>VLOOKUP(Table4[[#This Row],[Any Transplants]],Table4[Any Transplants],1,FALSE)</f>
        <v>No</v>
      </c>
      <c r="F1669" s="11" t="str">
        <f>VLOOKUP(Table4[[#This Row],[Cancer history]],Table4[Cancer history],1,FALSE)</f>
        <v>No</v>
      </c>
      <c r="G1669" s="11" t="str">
        <f>VLOOKUP(Table4[[#This Row],[Smoker2]],Table4[Smoker2],1,FALSE)</f>
        <v>NO</v>
      </c>
      <c r="H1669" s="11" t="str">
        <f>VLOOKUP(Table4[[#This Row],[Heart Issues]],Table4[Heart Issues],1,FALSE)</f>
        <v>No</v>
      </c>
      <c r="I1669" s="11">
        <f>VLOOKUP(Table4[[#This Row],[Number of Major Surgeries]],Table4[Number of Major Surgeries],1,FALSE)</f>
        <v>1</v>
      </c>
      <c r="J1669" s="11" t="str">
        <f>VLOOKUP('Medical Examinations'!M1669,'Medical Examinations'!M1669:M4003,1,FALSE)</f>
        <v>obesity</v>
      </c>
      <c r="K1669" s="11" t="str">
        <f>VLOOKUP('Medical Examinations'!N1669,'Medical Examinations'!N1669:N4003,1,FALSE)</f>
        <v>normal</v>
      </c>
      <c r="L1669" s="11" t="str">
        <f>VLOOKUP(Table3[[#This Row],[date of birth]],Table3[date of birth],1,FALSE)</f>
        <v>29-Jul-1962</v>
      </c>
      <c r="M1669" s="11">
        <f>VLOOKUP(Table3[[#This Row],[age]],Table3[age],1,FALSE)</f>
        <v>60</v>
      </c>
      <c r="N1669" s="65">
        <f>VLOOKUP(Table3[[#This Row],[charges2]],Table3[charges2],1,FALSE)</f>
        <v>14738.43</v>
      </c>
      <c r="O1669" s="11" t="str">
        <f>VLOOKUP(Table3[[#This Row],[HOSPITAL TIER2]],Table3[HOSPITAL TIER2],1,FALSE)</f>
        <v>tier - 2</v>
      </c>
      <c r="P1669" s="11" t="str">
        <f>VLOOKUP(Table3[[#This Row],[city tier2]],Table3[city tier2],1,FALSE)</f>
        <v>tier - 3</v>
      </c>
      <c r="Q1669" s="11" t="str">
        <f>VLOOKUP(Table3[[#This Row],[state id2]],Table3[state id2],1,FALSE)</f>
        <v>R1021</v>
      </c>
      <c r="R1669" s="11">
        <f t="shared" si="52"/>
        <v>-6.6010290982968609E-2</v>
      </c>
      <c r="S1669" s="11">
        <f t="shared" si="53"/>
        <v>-1.1963579534693366E-2</v>
      </c>
    </row>
    <row r="1670" spans="1:19" x14ac:dyDescent="0.25">
      <c r="A1670" s="20" t="str">
        <f>VLOOKUP('Customer Names'!A1670,'Customer Names'!A1670:A4005,1,FALSE)</f>
        <v>Id1669</v>
      </c>
      <c r="B1670" s="20" t="str">
        <f>VLOOKUP(Table6[[#This Row],[NAME]],Table6[NAME],1,FALSE)</f>
        <v>Matthew</v>
      </c>
      <c r="C1670" s="11">
        <f>VLOOKUP(Table4[[#This Row],[BMI]],Table4[BMI],1,FALSE)</f>
        <v>16.88</v>
      </c>
      <c r="D1670" s="11">
        <f>VLOOKUP(Table4[[#This Row],[HBA1C]],Table4[HBA1C],1,FALSE)</f>
        <v>9.9600000000000009</v>
      </c>
      <c r="E1670" s="11" t="str">
        <f>VLOOKUP(Table4[[#This Row],[Any Transplants]],Table4[Any Transplants],1,FALSE)</f>
        <v>No</v>
      </c>
      <c r="F1670" s="11" t="str">
        <f>VLOOKUP(Table4[[#This Row],[Cancer history]],Table4[Cancer history],1,FALSE)</f>
        <v>No</v>
      </c>
      <c r="G1670" s="11" t="str">
        <f>VLOOKUP(Table4[[#This Row],[Smoker2]],Table4[Smoker2],1,FALSE)</f>
        <v>NO</v>
      </c>
      <c r="H1670" s="11" t="str">
        <f>VLOOKUP(Table4[[#This Row],[Heart Issues]],Table4[Heart Issues],1,FALSE)</f>
        <v>No</v>
      </c>
      <c r="I1670" s="11">
        <f>VLOOKUP(Table4[[#This Row],[Number of Major Surgeries]],Table4[Number of Major Surgeries],1,FALSE)</f>
        <v>0</v>
      </c>
      <c r="J1670" s="11" t="str">
        <f>VLOOKUP('Medical Examinations'!M1670,'Medical Examinations'!M1670:M4004,1,FALSE)</f>
        <v>underweight</v>
      </c>
      <c r="K1670" s="11" t="str">
        <f>VLOOKUP('Medical Examinations'!N1670,'Medical Examinations'!N1670:N4004,1,FALSE)</f>
        <v>diabetes</v>
      </c>
      <c r="L1670" s="11" t="str">
        <f>VLOOKUP(Table3[[#This Row],[date of birth]],Table3[date of birth],1,FALSE)</f>
        <v>27-Jul-1965</v>
      </c>
      <c r="M1670" s="11">
        <f>VLOOKUP(Table3[[#This Row],[age]],Table3[age],1,FALSE)</f>
        <v>57</v>
      </c>
      <c r="N1670" s="65">
        <f>VLOOKUP(Table3[[#This Row],[charges2]],Table3[charges2],1,FALSE)</f>
        <v>14750.42</v>
      </c>
      <c r="O1670" s="11" t="str">
        <f>VLOOKUP(Table3[[#This Row],[HOSPITAL TIER2]],Table3[HOSPITAL TIER2],1,FALSE)</f>
        <v>tier - 2</v>
      </c>
      <c r="P1670" s="11" t="str">
        <f>VLOOKUP(Table3[[#This Row],[city tier2]],Table3[city tier2],1,FALSE)</f>
        <v>tier - 2</v>
      </c>
      <c r="Q1670" s="11" t="str">
        <f>VLOOKUP(Table3[[#This Row],[state id2]],Table3[state id2],1,FALSE)</f>
        <v>R1026</v>
      </c>
      <c r="R1670" s="11">
        <f t="shared" si="52"/>
        <v>-6.8436491237330865E-2</v>
      </c>
      <c r="S1670" s="11">
        <f t="shared" si="53"/>
        <v>-1.0422561589214127E-2</v>
      </c>
    </row>
    <row r="1671" spans="1:19" x14ac:dyDescent="0.25">
      <c r="A1671" s="20" t="str">
        <f>VLOOKUP('Customer Names'!A1671,'Customer Names'!A1671:A4006,1,FALSE)</f>
        <v>Id1670</v>
      </c>
      <c r="B1671" s="20" t="str">
        <f>VLOOKUP(Table6[[#This Row],[NAME]],Table6[NAME],1,FALSE)</f>
        <v>Bob R</v>
      </c>
      <c r="C1671" s="11">
        <f>VLOOKUP(Table4[[#This Row],[BMI]],Table4[BMI],1,FALSE)</f>
        <v>40.26</v>
      </c>
      <c r="D1671" s="11">
        <f>VLOOKUP(Table4[[#This Row],[HBA1C]],Table4[HBA1C],1,FALSE)</f>
        <v>9.92</v>
      </c>
      <c r="E1671" s="11" t="str">
        <f>VLOOKUP(Table4[[#This Row],[Any Transplants]],Table4[Any Transplants],1,FALSE)</f>
        <v>No</v>
      </c>
      <c r="F1671" s="11" t="str">
        <f>VLOOKUP(Table4[[#This Row],[Cancer history]],Table4[Cancer history],1,FALSE)</f>
        <v>No</v>
      </c>
      <c r="G1671" s="11" t="str">
        <f>VLOOKUP(Table4[[#This Row],[Smoker2]],Table4[Smoker2],1,FALSE)</f>
        <v>NO</v>
      </c>
      <c r="H1671" s="11" t="str">
        <f>VLOOKUP(Table4[[#This Row],[Heart Issues]],Table4[Heart Issues],1,FALSE)</f>
        <v>yes</v>
      </c>
      <c r="I1671" s="11">
        <f>VLOOKUP(Table4[[#This Row],[Number of Major Surgeries]],Table4[Number of Major Surgeries],1,FALSE)</f>
        <v>0</v>
      </c>
      <c r="J1671" s="11" t="str">
        <f>VLOOKUP('Medical Examinations'!M1671,'Medical Examinations'!M1671:M4005,1,FALSE)</f>
        <v>obesity</v>
      </c>
      <c r="K1671" s="11" t="str">
        <f>VLOOKUP('Medical Examinations'!N1671,'Medical Examinations'!N1671:N4005,1,FALSE)</f>
        <v>diabetes</v>
      </c>
      <c r="L1671" s="11" t="str">
        <f>VLOOKUP(Table3[[#This Row],[date of birth]],Table3[date of birth],1,FALSE)</f>
        <v>10-Dec-1975</v>
      </c>
      <c r="M1671" s="11">
        <f>VLOOKUP(Table3[[#This Row],[age]],Table3[age],1,FALSE)</f>
        <v>47</v>
      </c>
      <c r="N1671" s="65">
        <f>VLOOKUP(Table3[[#This Row],[charges2]],Table3[charges2],1,FALSE)</f>
        <v>14819</v>
      </c>
      <c r="O1671" s="11" t="str">
        <f>VLOOKUP(Table3[[#This Row],[HOSPITAL TIER2]],Table3[HOSPITAL TIER2],1,FALSE)</f>
        <v>tier - 2</v>
      </c>
      <c r="P1671" s="11" t="str">
        <f>VLOOKUP(Table3[[#This Row],[city tier2]],Table3[city tier2],1,FALSE)</f>
        <v>tier - 3</v>
      </c>
      <c r="Q1671" s="11" t="str">
        <f>VLOOKUP(Table3[[#This Row],[state id2]],Table3[state id2],1,FALSE)</f>
        <v>R1023</v>
      </c>
      <c r="R1671" s="11">
        <f t="shared" si="52"/>
        <v>-6.6217643706948603E-2</v>
      </c>
      <c r="S1671" s="11">
        <f t="shared" si="53"/>
        <v>-1.4884053096683832E-2</v>
      </c>
    </row>
    <row r="1672" spans="1:19" x14ac:dyDescent="0.25">
      <c r="A1672" s="20" t="str">
        <f>VLOOKUP('Customer Names'!A1672,'Customer Names'!A1672:A4007,1,FALSE)</f>
        <v>Id1671</v>
      </c>
      <c r="B1672" s="20" t="str">
        <f>VLOOKUP(Table6[[#This Row],[NAME]],Table6[NAME],1,FALSE)</f>
        <v>Stephanie J.</v>
      </c>
      <c r="C1672" s="11">
        <f>VLOOKUP(Table4[[#This Row],[BMI]],Table4[BMI],1,FALSE)</f>
        <v>25.6</v>
      </c>
      <c r="D1672" s="11">
        <f>VLOOKUP(Table4[[#This Row],[HBA1C]],Table4[HBA1C],1,FALSE)</f>
        <v>6.03</v>
      </c>
      <c r="E1672" s="11" t="str">
        <f>VLOOKUP(Table4[[#This Row],[Any Transplants]],Table4[Any Transplants],1,FALSE)</f>
        <v>No</v>
      </c>
      <c r="F1672" s="11" t="str">
        <f>VLOOKUP(Table4[[#This Row],[Cancer history]],Table4[Cancer history],1,FALSE)</f>
        <v>Yes</v>
      </c>
      <c r="G1672" s="11" t="str">
        <f>VLOOKUP(Table4[[#This Row],[Smoker2]],Table4[Smoker2],1,FALSE)</f>
        <v>NO</v>
      </c>
      <c r="H1672" s="11" t="str">
        <f>VLOOKUP(Table4[[#This Row],[Heart Issues]],Table4[Heart Issues],1,FALSE)</f>
        <v>No</v>
      </c>
      <c r="I1672" s="11">
        <f>VLOOKUP(Table4[[#This Row],[Number of Major Surgeries]],Table4[Number of Major Surgeries],1,FALSE)</f>
        <v>1</v>
      </c>
      <c r="J1672" s="11" t="str">
        <f>VLOOKUP('Medical Examinations'!M1672,'Medical Examinations'!M1672:M4006,1,FALSE)</f>
        <v>over weight</v>
      </c>
      <c r="K1672" s="11" t="str">
        <f>VLOOKUP('Medical Examinations'!N1672,'Medical Examinations'!N1672:N4006,1,FALSE)</f>
        <v>prediabetes</v>
      </c>
      <c r="L1672" s="11" t="str">
        <f>VLOOKUP(Table3[[#This Row],[date of birth]],Table3[date of birth],1,FALSE)</f>
        <v>18-Oct-1979</v>
      </c>
      <c r="M1672" s="11">
        <f>VLOOKUP(Table3[[#This Row],[age]],Table3[age],1,FALSE)</f>
        <v>43</v>
      </c>
      <c r="N1672" s="65">
        <f>VLOOKUP(Table3[[#This Row],[charges2]],Table3[charges2],1,FALSE)</f>
        <v>14839.34</v>
      </c>
      <c r="O1672" s="11" t="str">
        <f>VLOOKUP(Table3[[#This Row],[HOSPITAL TIER2]],Table3[HOSPITAL TIER2],1,FALSE)</f>
        <v>tier - 2</v>
      </c>
      <c r="P1672" s="11" t="str">
        <f>VLOOKUP(Table3[[#This Row],[city tier2]],Table3[city tier2],1,FALSE)</f>
        <v>tier - 3</v>
      </c>
      <c r="Q1672" s="11" t="str">
        <f>VLOOKUP(Table3[[#This Row],[state id2]],Table3[state id2],1,FALSE)</f>
        <v>R1026</v>
      </c>
      <c r="R1672" s="11">
        <f t="shared" si="52"/>
        <v>-6.751259013351836E-2</v>
      </c>
      <c r="S1672" s="11">
        <f t="shared" si="53"/>
        <v>-1.647194399218941E-2</v>
      </c>
    </row>
    <row r="1673" spans="1:19" x14ac:dyDescent="0.25">
      <c r="A1673" s="20" t="str">
        <f>VLOOKUP('Customer Names'!A1673,'Customer Names'!A1673:A4008,1,FALSE)</f>
        <v>Id1672</v>
      </c>
      <c r="B1673" s="20" t="str">
        <f>VLOOKUP(Table6[[#This Row],[NAME]],Table6[NAME],1,FALSE)</f>
        <v>Jake</v>
      </c>
      <c r="C1673" s="11">
        <f>VLOOKUP(Table4[[#This Row],[BMI]],Table4[BMI],1,FALSE)</f>
        <v>33.549999999999997</v>
      </c>
      <c r="D1673" s="11">
        <f>VLOOKUP(Table4[[#This Row],[HBA1C]],Table4[HBA1C],1,FALSE)</f>
        <v>10.9</v>
      </c>
      <c r="E1673" s="11" t="str">
        <f>VLOOKUP(Table4[[#This Row],[Any Transplants]],Table4[Any Transplants],1,FALSE)</f>
        <v>No</v>
      </c>
      <c r="F1673" s="11" t="str">
        <f>VLOOKUP(Table4[[#This Row],[Cancer history]],Table4[Cancer history],1,FALSE)</f>
        <v>No</v>
      </c>
      <c r="G1673" s="11" t="str">
        <f>VLOOKUP(Table4[[#This Row],[Smoker2]],Table4[Smoker2],1,FALSE)</f>
        <v>NO</v>
      </c>
      <c r="H1673" s="11" t="str">
        <f>VLOOKUP(Table4[[#This Row],[Heart Issues]],Table4[Heart Issues],1,FALSE)</f>
        <v>yes</v>
      </c>
      <c r="I1673" s="11">
        <f>VLOOKUP(Table4[[#This Row],[Number of Major Surgeries]],Table4[Number of Major Surgeries],1,FALSE)</f>
        <v>0</v>
      </c>
      <c r="J1673" s="11" t="str">
        <f>VLOOKUP('Medical Examinations'!M1673,'Medical Examinations'!M1673:M4007,1,FALSE)</f>
        <v>obesity</v>
      </c>
      <c r="K1673" s="11" t="str">
        <f>VLOOKUP('Medical Examinations'!N1673,'Medical Examinations'!N1673:N4007,1,FALSE)</f>
        <v>diabetes</v>
      </c>
      <c r="L1673" s="11" t="str">
        <f>VLOOKUP(Table3[[#This Row],[date of birth]],Table3[date of birth],1,FALSE)</f>
        <v>5-Jun-1981</v>
      </c>
      <c r="M1673" s="11">
        <f>VLOOKUP(Table3[[#This Row],[age]],Table3[age],1,FALSE)</f>
        <v>42</v>
      </c>
      <c r="N1673" s="65">
        <f>VLOOKUP(Table3[[#This Row],[charges2]],Table3[charges2],1,FALSE)</f>
        <v>14843.96</v>
      </c>
      <c r="O1673" s="11" t="str">
        <f>VLOOKUP(Table3[[#This Row],[HOSPITAL TIER2]],Table3[HOSPITAL TIER2],1,FALSE)</f>
        <v>tier - 2</v>
      </c>
      <c r="P1673" s="11" t="str">
        <f>VLOOKUP(Table3[[#This Row],[city tier2]],Table3[city tier2],1,FALSE)</f>
        <v>tier - 3</v>
      </c>
      <c r="Q1673" s="11" t="str">
        <f>VLOOKUP(Table3[[#This Row],[state id2]],Table3[state id2],1,FALSE)</f>
        <v>R1026</v>
      </c>
      <c r="R1673" s="11">
        <f t="shared" si="52"/>
        <v>-6.7490167118860134E-2</v>
      </c>
      <c r="S1673" s="11">
        <f t="shared" si="53"/>
        <v>-1.6499362478264716E-2</v>
      </c>
    </row>
    <row r="1674" spans="1:19" x14ac:dyDescent="0.25">
      <c r="A1674" s="20" t="str">
        <f>VLOOKUP('Customer Names'!A1674,'Customer Names'!A1674:A4009,1,FALSE)</f>
        <v>Id1673</v>
      </c>
      <c r="B1674" s="20" t="str">
        <f>VLOOKUP(Table6[[#This Row],[NAME]],Table6[NAME],1,FALSE)</f>
        <v>Alison L.</v>
      </c>
      <c r="C1674" s="11">
        <f>VLOOKUP(Table4[[#This Row],[BMI]],Table4[BMI],1,FALSE)</f>
        <v>16.690000000000001</v>
      </c>
      <c r="D1674" s="11">
        <f>VLOOKUP(Table4[[#This Row],[HBA1C]],Table4[HBA1C],1,FALSE)</f>
        <v>10.66</v>
      </c>
      <c r="E1674" s="11" t="str">
        <f>VLOOKUP(Table4[[#This Row],[Any Transplants]],Table4[Any Transplants],1,FALSE)</f>
        <v>No</v>
      </c>
      <c r="F1674" s="11" t="str">
        <f>VLOOKUP(Table4[[#This Row],[Cancer history]],Table4[Cancer history],1,FALSE)</f>
        <v>No</v>
      </c>
      <c r="G1674" s="11" t="str">
        <f>VLOOKUP(Table4[[#This Row],[Smoker2]],Table4[Smoker2],1,FALSE)</f>
        <v>NO</v>
      </c>
      <c r="H1674" s="11" t="str">
        <f>VLOOKUP(Table4[[#This Row],[Heart Issues]],Table4[Heart Issues],1,FALSE)</f>
        <v>No</v>
      </c>
      <c r="I1674" s="11">
        <f>VLOOKUP(Table4[[#This Row],[Number of Major Surgeries]],Table4[Number of Major Surgeries],1,FALSE)</f>
        <v>0</v>
      </c>
      <c r="J1674" s="11" t="str">
        <f>VLOOKUP('Medical Examinations'!M1674,'Medical Examinations'!M1674:M4008,1,FALSE)</f>
        <v>underweight</v>
      </c>
      <c r="K1674" s="11" t="str">
        <f>VLOOKUP('Medical Examinations'!N1674,'Medical Examinations'!N1674:N4008,1,FALSE)</f>
        <v>diabetes</v>
      </c>
      <c r="L1674" s="11" t="str">
        <f>VLOOKUP(Table3[[#This Row],[date of birth]],Table3[date of birth],1,FALSE)</f>
        <v>11-Nov-1970</v>
      </c>
      <c r="M1674" s="11">
        <f>VLOOKUP(Table3[[#This Row],[age]],Table3[age],1,FALSE)</f>
        <v>52</v>
      </c>
      <c r="N1674" s="65">
        <f>VLOOKUP(Table3[[#This Row],[charges2]],Table3[charges2],1,FALSE)</f>
        <v>14847.63</v>
      </c>
      <c r="O1674" s="11" t="str">
        <f>VLOOKUP(Table3[[#This Row],[HOSPITAL TIER2]],Table3[HOSPITAL TIER2],1,FALSE)</f>
        <v>tier - 2</v>
      </c>
      <c r="P1674" s="11" t="str">
        <f>VLOOKUP(Table3[[#This Row],[city tier2]],Table3[city tier2],1,FALSE)</f>
        <v>tier - 2</v>
      </c>
      <c r="Q1674" s="11" t="str">
        <f>VLOOKUP(Table3[[#This Row],[state id2]],Table3[state id2],1,FALSE)</f>
        <v>R1023</v>
      </c>
      <c r="R1674" s="11">
        <f t="shared" si="52"/>
        <v>-6.756331226510004E-2</v>
      </c>
      <c r="S1674" s="11">
        <f t="shared" si="53"/>
        <v>-1.6718884139240078E-2</v>
      </c>
    </row>
    <row r="1675" spans="1:19" x14ac:dyDescent="0.25">
      <c r="A1675" s="20" t="str">
        <f>VLOOKUP('Customer Names'!A1675,'Customer Names'!A1675:A4010,1,FALSE)</f>
        <v>Id1674</v>
      </c>
      <c r="B1675" s="20" t="str">
        <f>VLOOKUP(Table6[[#This Row],[NAME]],Table6[NAME],1,FALSE)</f>
        <v>Lindsay M</v>
      </c>
      <c r="C1675" s="11">
        <f>VLOOKUP(Table4[[#This Row],[BMI]],Table4[BMI],1,FALSE)</f>
        <v>19.95</v>
      </c>
      <c r="D1675" s="11">
        <f>VLOOKUP(Table4[[#This Row],[HBA1C]],Table4[HBA1C],1,FALSE)</f>
        <v>4.05</v>
      </c>
      <c r="E1675" s="11" t="str">
        <f>VLOOKUP(Table4[[#This Row],[Any Transplants]],Table4[Any Transplants],1,FALSE)</f>
        <v>No</v>
      </c>
      <c r="F1675" s="11" t="str">
        <f>VLOOKUP(Table4[[#This Row],[Cancer history]],Table4[Cancer history],1,FALSE)</f>
        <v>No</v>
      </c>
      <c r="G1675" s="11" t="str">
        <f>VLOOKUP(Table4[[#This Row],[Smoker2]],Table4[Smoker2],1,FALSE)</f>
        <v>NO</v>
      </c>
      <c r="H1675" s="11" t="str">
        <f>VLOOKUP(Table4[[#This Row],[Heart Issues]],Table4[Heart Issues],1,FALSE)</f>
        <v>No</v>
      </c>
      <c r="I1675" s="11">
        <f>VLOOKUP(Table4[[#This Row],[Number of Major Surgeries]],Table4[Number of Major Surgeries],1,FALSE)</f>
        <v>1</v>
      </c>
      <c r="J1675" s="11" t="str">
        <f>VLOOKUP('Medical Examinations'!M1675,'Medical Examinations'!M1675:M4009,1,FALSE)</f>
        <v>normal weight</v>
      </c>
      <c r="K1675" s="11" t="str">
        <f>VLOOKUP('Medical Examinations'!N1675,'Medical Examinations'!N1675:N4009,1,FALSE)</f>
        <v>normal</v>
      </c>
      <c r="L1675" s="11" t="str">
        <f>VLOOKUP(Table3[[#This Row],[date of birth]],Table3[date of birth],1,FALSE)</f>
        <v>17-Oct-1958</v>
      </c>
      <c r="M1675" s="11">
        <f>VLOOKUP(Table3[[#This Row],[age]],Table3[age],1,FALSE)</f>
        <v>64</v>
      </c>
      <c r="N1675" s="65">
        <f>VLOOKUP(Table3[[#This Row],[charges2]],Table3[charges2],1,FALSE)</f>
        <v>14901.52</v>
      </c>
      <c r="O1675" s="11" t="str">
        <f>VLOOKUP(Table3[[#This Row],[HOSPITAL TIER2]],Table3[HOSPITAL TIER2],1,FALSE)</f>
        <v>tier - 2</v>
      </c>
      <c r="P1675" s="11" t="str">
        <f>VLOOKUP(Table3[[#This Row],[city tier2]],Table3[city tier2],1,FALSE)</f>
        <v>tier - 2</v>
      </c>
      <c r="Q1675" s="11" t="str">
        <f>VLOOKUP(Table3[[#This Row],[state id2]],Table3[state id2],1,FALSE)</f>
        <v>R1024</v>
      </c>
      <c r="R1675" s="11">
        <f t="shared" si="52"/>
        <v>-6.6049221554631554E-2</v>
      </c>
      <c r="S1675" s="11">
        <f t="shared" si="53"/>
        <v>-2.038169043997913E-2</v>
      </c>
    </row>
    <row r="1676" spans="1:19" x14ac:dyDescent="0.25">
      <c r="A1676" s="20" t="str">
        <f>VLOOKUP('Customer Names'!A1676,'Customer Names'!A1676:A4011,1,FALSE)</f>
        <v>Id1675</v>
      </c>
      <c r="B1676" s="20" t="str">
        <f>VLOOKUP(Table6[[#This Row],[NAME]],Table6[NAME],1,FALSE)</f>
        <v>Guillaume</v>
      </c>
      <c r="C1676" s="11">
        <f>VLOOKUP(Table4[[#This Row],[BMI]],Table4[BMI],1,FALSE)</f>
        <v>17.55</v>
      </c>
      <c r="D1676" s="11">
        <f>VLOOKUP(Table4[[#This Row],[HBA1C]],Table4[HBA1C],1,FALSE)</f>
        <v>4.2300000000000004</v>
      </c>
      <c r="E1676" s="11" t="str">
        <f>VLOOKUP(Table4[[#This Row],[Any Transplants]],Table4[Any Transplants],1,FALSE)</f>
        <v>No</v>
      </c>
      <c r="F1676" s="11" t="str">
        <f>VLOOKUP(Table4[[#This Row],[Cancer history]],Table4[Cancer history],1,FALSE)</f>
        <v>No</v>
      </c>
      <c r="G1676" s="11" t="str">
        <f>VLOOKUP(Table4[[#This Row],[Smoker2]],Table4[Smoker2],1,FALSE)</f>
        <v>NO</v>
      </c>
      <c r="H1676" s="11" t="str">
        <f>VLOOKUP(Table4[[#This Row],[Heart Issues]],Table4[Heart Issues],1,FALSE)</f>
        <v>No</v>
      </c>
      <c r="I1676" s="11">
        <f>VLOOKUP(Table4[[#This Row],[Number of Major Surgeries]],Table4[Number of Major Surgeries],1,FALSE)</f>
        <v>2</v>
      </c>
      <c r="J1676" s="11" t="str">
        <f>VLOOKUP('Medical Examinations'!M1676,'Medical Examinations'!M1676:M4010,1,FALSE)</f>
        <v>underweight</v>
      </c>
      <c r="K1676" s="11" t="str">
        <f>VLOOKUP('Medical Examinations'!N1676,'Medical Examinations'!N1676:N4010,1,FALSE)</f>
        <v>normal</v>
      </c>
      <c r="L1676" s="11" t="str">
        <f>VLOOKUP(Table3[[#This Row],[date of birth]],Table3[date of birth],1,FALSE)</f>
        <v>4-Jul-1981</v>
      </c>
      <c r="M1676" s="11">
        <f>VLOOKUP(Table3[[#This Row],[age]],Table3[age],1,FALSE)</f>
        <v>41</v>
      </c>
      <c r="N1676" s="65">
        <f>VLOOKUP(Table3[[#This Row],[charges2]],Table3[charges2],1,FALSE)</f>
        <v>14908.27</v>
      </c>
      <c r="O1676" s="11" t="str">
        <f>VLOOKUP(Table3[[#This Row],[HOSPITAL TIER2]],Table3[HOSPITAL TIER2],1,FALSE)</f>
        <v>tier - 2</v>
      </c>
      <c r="P1676" s="11" t="str">
        <f>VLOOKUP(Table3[[#This Row],[city tier2]],Table3[city tier2],1,FALSE)</f>
        <v>tier - 1</v>
      </c>
      <c r="Q1676" s="11" t="str">
        <f>VLOOKUP(Table3[[#This Row],[state id2]],Table3[state id2],1,FALSE)</f>
        <v>R1011</v>
      </c>
      <c r="R1676" s="11">
        <f t="shared" si="52"/>
        <v>-6.3807593081265324E-2</v>
      </c>
      <c r="S1676" s="11">
        <f t="shared" si="53"/>
        <v>-1.7860669555171325E-2</v>
      </c>
    </row>
    <row r="1677" spans="1:19" x14ac:dyDescent="0.25">
      <c r="A1677" s="20" t="str">
        <f>VLOOKUP('Customer Names'!A1677,'Customer Names'!A1677:A4012,1,FALSE)</f>
        <v>Id1676</v>
      </c>
      <c r="B1677" s="20" t="str">
        <f>VLOOKUP(Table6[[#This Row],[NAME]],Table6[NAME],1,FALSE)</f>
        <v>Kaylee</v>
      </c>
      <c r="C1677" s="11">
        <f>VLOOKUP(Table4[[#This Row],[BMI]],Table4[BMI],1,FALSE)</f>
        <v>22.01</v>
      </c>
      <c r="D1677" s="11">
        <f>VLOOKUP(Table4[[#This Row],[HBA1C]],Table4[HBA1C],1,FALSE)</f>
        <v>5.01</v>
      </c>
      <c r="E1677" s="11" t="str">
        <f>VLOOKUP(Table4[[#This Row],[Any Transplants]],Table4[Any Transplants],1,FALSE)</f>
        <v>No</v>
      </c>
      <c r="F1677" s="11" t="str">
        <f>VLOOKUP(Table4[[#This Row],[Cancer history]],Table4[Cancer history],1,FALSE)</f>
        <v>No</v>
      </c>
      <c r="G1677" s="11" t="str">
        <f>VLOOKUP(Table4[[#This Row],[Smoker2]],Table4[Smoker2],1,FALSE)</f>
        <v>NO</v>
      </c>
      <c r="H1677" s="11" t="str">
        <f>VLOOKUP(Table4[[#This Row],[Heart Issues]],Table4[Heart Issues],1,FALSE)</f>
        <v>No</v>
      </c>
      <c r="I1677" s="11">
        <f>VLOOKUP(Table4[[#This Row],[Number of Major Surgeries]],Table4[Number of Major Surgeries],1,FALSE)</f>
        <v>1</v>
      </c>
      <c r="J1677" s="11" t="str">
        <f>VLOOKUP('Medical Examinations'!M1677,'Medical Examinations'!M1677:M4011,1,FALSE)</f>
        <v>normal weight</v>
      </c>
      <c r="K1677" s="11" t="str">
        <f>VLOOKUP('Medical Examinations'!N1677,'Medical Examinations'!N1677:N4011,1,FALSE)</f>
        <v>normal</v>
      </c>
      <c r="L1677" s="11" t="str">
        <f>VLOOKUP(Table3[[#This Row],[date of birth]],Table3[date of birth],1,FALSE)</f>
        <v>8-Nov-1968</v>
      </c>
      <c r="M1677" s="11">
        <f>VLOOKUP(Table3[[#This Row],[age]],Table3[age],1,FALSE)</f>
        <v>54</v>
      </c>
      <c r="N1677" s="65">
        <f>VLOOKUP(Table3[[#This Row],[charges2]],Table3[charges2],1,FALSE)</f>
        <v>14926.97</v>
      </c>
      <c r="O1677" s="11" t="str">
        <f>VLOOKUP(Table3[[#This Row],[HOSPITAL TIER2]],Table3[HOSPITAL TIER2],1,FALSE)</f>
        <v>tier - 2</v>
      </c>
      <c r="P1677" s="11" t="str">
        <f>VLOOKUP(Table3[[#This Row],[city tier2]],Table3[city tier2],1,FALSE)</f>
        <v>tier - 2</v>
      </c>
      <c r="Q1677" s="11" t="str">
        <f>VLOOKUP(Table3[[#This Row],[state id2]],Table3[state id2],1,FALSE)</f>
        <v>R1012</v>
      </c>
      <c r="R1677" s="11">
        <f t="shared" si="52"/>
        <v>-6.3986747797796839E-2</v>
      </c>
      <c r="S1677" s="11">
        <f t="shared" si="53"/>
        <v>-1.7941588629926005E-2</v>
      </c>
    </row>
    <row r="1678" spans="1:19" x14ac:dyDescent="0.25">
      <c r="A1678" s="20" t="str">
        <f>VLOOKUP('Customer Names'!A1678,'Customer Names'!A1678:A4013,1,FALSE)</f>
        <v>Id1677</v>
      </c>
      <c r="B1678" s="20" t="str">
        <f>VLOOKUP(Table6[[#This Row],[NAME]],Table6[NAME],1,FALSE)</f>
        <v>Theresa</v>
      </c>
      <c r="C1678" s="11">
        <f>VLOOKUP(Table4[[#This Row],[BMI]],Table4[BMI],1,FALSE)</f>
        <v>41.8</v>
      </c>
      <c r="D1678" s="11">
        <f>VLOOKUP(Table4[[#This Row],[HBA1C]],Table4[HBA1C],1,FALSE)</f>
        <v>5.82</v>
      </c>
      <c r="E1678" s="11" t="str">
        <f>VLOOKUP(Table4[[#This Row],[Any Transplants]],Table4[Any Transplants],1,FALSE)</f>
        <v>No</v>
      </c>
      <c r="F1678" s="11" t="str">
        <f>VLOOKUP(Table4[[#This Row],[Cancer history]],Table4[Cancer history],1,FALSE)</f>
        <v>Yes</v>
      </c>
      <c r="G1678" s="11" t="str">
        <f>VLOOKUP(Table4[[#This Row],[Smoker2]],Table4[Smoker2],1,FALSE)</f>
        <v>NO</v>
      </c>
      <c r="H1678" s="11" t="str">
        <f>VLOOKUP(Table4[[#This Row],[Heart Issues]],Table4[Heart Issues],1,FALSE)</f>
        <v>yes</v>
      </c>
      <c r="I1678" s="11">
        <f>VLOOKUP(Table4[[#This Row],[Number of Major Surgeries]],Table4[Number of Major Surgeries],1,FALSE)</f>
        <v>1</v>
      </c>
      <c r="J1678" s="11" t="str">
        <f>VLOOKUP('Medical Examinations'!M1678,'Medical Examinations'!M1678:M4012,1,FALSE)</f>
        <v>obesity</v>
      </c>
      <c r="K1678" s="11" t="str">
        <f>VLOOKUP('Medical Examinations'!N1678,'Medical Examinations'!N1678:N4012,1,FALSE)</f>
        <v>prediabetes</v>
      </c>
      <c r="L1678" s="11" t="str">
        <f>VLOOKUP(Table3[[#This Row],[date of birth]],Table3[date of birth],1,FALSE)</f>
        <v>29-Nov-1962</v>
      </c>
      <c r="M1678" s="11">
        <f>VLOOKUP(Table3[[#This Row],[age]],Table3[age],1,FALSE)</f>
        <v>60</v>
      </c>
      <c r="N1678" s="65">
        <f>VLOOKUP(Table3[[#This Row],[charges2]],Table3[charges2],1,FALSE)</f>
        <v>14945.34</v>
      </c>
      <c r="O1678" s="11" t="str">
        <f>VLOOKUP(Table3[[#This Row],[HOSPITAL TIER2]],Table3[HOSPITAL TIER2],1,FALSE)</f>
        <v>tier - 2</v>
      </c>
      <c r="P1678" s="11" t="str">
        <f>VLOOKUP(Table3[[#This Row],[city tier2]],Table3[city tier2],1,FALSE)</f>
        <v>tier - 1</v>
      </c>
      <c r="Q1678" s="11" t="str">
        <f>VLOOKUP(Table3[[#This Row],[state id2]],Table3[state id2],1,FALSE)</f>
        <v>R1021</v>
      </c>
      <c r="R1678" s="11">
        <f t="shared" si="52"/>
        <v>-6.310357199605468E-2</v>
      </c>
      <c r="S1678" s="11">
        <f t="shared" si="53"/>
        <v>-1.7351051278284631E-2</v>
      </c>
    </row>
    <row r="1679" spans="1:19" x14ac:dyDescent="0.25">
      <c r="A1679" s="20" t="str">
        <f>VLOOKUP('Customer Names'!A1679,'Customer Names'!A1679:A4014,1,FALSE)</f>
        <v>Id1678</v>
      </c>
      <c r="B1679" s="20" t="str">
        <f>VLOOKUP(Table6[[#This Row],[NAME]],Table6[NAME],1,FALSE)</f>
        <v>Travis G.</v>
      </c>
      <c r="C1679" s="11">
        <f>VLOOKUP(Table4[[#This Row],[BMI]],Table4[BMI],1,FALSE)</f>
        <v>19.170000000000002</v>
      </c>
      <c r="D1679" s="11">
        <f>VLOOKUP(Table4[[#This Row],[HBA1C]],Table4[HBA1C],1,FALSE)</f>
        <v>7.94</v>
      </c>
      <c r="E1679" s="11" t="str">
        <f>VLOOKUP(Table4[[#This Row],[Any Transplants]],Table4[Any Transplants],1,FALSE)</f>
        <v>No</v>
      </c>
      <c r="F1679" s="11" t="str">
        <f>VLOOKUP(Table4[[#This Row],[Cancer history]],Table4[Cancer history],1,FALSE)</f>
        <v>No</v>
      </c>
      <c r="G1679" s="11" t="str">
        <f>VLOOKUP(Table4[[#This Row],[Smoker2]],Table4[Smoker2],1,FALSE)</f>
        <v>NO</v>
      </c>
      <c r="H1679" s="11" t="str">
        <f>VLOOKUP(Table4[[#This Row],[Heart Issues]],Table4[Heart Issues],1,FALSE)</f>
        <v>No</v>
      </c>
      <c r="I1679" s="11">
        <f>VLOOKUP(Table4[[#This Row],[Number of Major Surgeries]],Table4[Number of Major Surgeries],1,FALSE)</f>
        <v>0</v>
      </c>
      <c r="J1679" s="11" t="str">
        <f>VLOOKUP('Medical Examinations'!M1679,'Medical Examinations'!M1679:M4013,1,FALSE)</f>
        <v>normal weight</v>
      </c>
      <c r="K1679" s="11" t="str">
        <f>VLOOKUP('Medical Examinations'!N1679,'Medical Examinations'!N1679:N4013,1,FALSE)</f>
        <v>diabetes</v>
      </c>
      <c r="L1679" s="11" t="str">
        <f>VLOOKUP(Table3[[#This Row],[date of birth]],Table3[date of birth],1,FALSE)</f>
        <v>29-Jul-1958</v>
      </c>
      <c r="M1679" s="11">
        <f>VLOOKUP(Table3[[#This Row],[age]],Table3[age],1,FALSE)</f>
        <v>64</v>
      </c>
      <c r="N1679" s="65">
        <f>VLOOKUP(Table3[[#This Row],[charges2]],Table3[charges2],1,FALSE)</f>
        <v>14988.43</v>
      </c>
      <c r="O1679" s="11" t="str">
        <f>VLOOKUP(Table3[[#This Row],[HOSPITAL TIER2]],Table3[HOSPITAL TIER2],1,FALSE)</f>
        <v>tier - 2</v>
      </c>
      <c r="P1679" s="11" t="str">
        <f>VLOOKUP(Table3[[#This Row],[city tier2]],Table3[city tier2],1,FALSE)</f>
        <v>tier - 3</v>
      </c>
      <c r="Q1679" s="11" t="str">
        <f>VLOOKUP(Table3[[#This Row],[state id2]],Table3[state id2],1,FALSE)</f>
        <v>R1011</v>
      </c>
      <c r="R1679" s="11">
        <f t="shared" si="52"/>
        <v>-6.7785016979744969E-2</v>
      </c>
      <c r="S1679" s="11">
        <f t="shared" si="53"/>
        <v>-1.7515011588099001E-2</v>
      </c>
    </row>
    <row r="1680" spans="1:19" x14ac:dyDescent="0.25">
      <c r="A1680" s="20" t="str">
        <f>VLOOKUP('Customer Names'!A1680,'Customer Names'!A1680:A4015,1,FALSE)</f>
        <v>Id1679</v>
      </c>
      <c r="B1680" s="20" t="str">
        <f>VLOOKUP(Table6[[#This Row],[NAME]],Table6[NAME],1,FALSE)</f>
        <v>Emma L.</v>
      </c>
      <c r="C1680" s="11">
        <f>VLOOKUP(Table4[[#This Row],[BMI]],Table4[BMI],1,FALSE)</f>
        <v>32.799999999999997</v>
      </c>
      <c r="D1680" s="11">
        <f>VLOOKUP(Table4[[#This Row],[HBA1C]],Table4[HBA1C],1,FALSE)</f>
        <v>6.16</v>
      </c>
      <c r="E1680" s="11" t="str">
        <f>VLOOKUP(Table4[[#This Row],[Any Transplants]],Table4[Any Transplants],1,FALSE)</f>
        <v>No</v>
      </c>
      <c r="F1680" s="11" t="str">
        <f>VLOOKUP(Table4[[#This Row],[Cancer history]],Table4[Cancer history],1,FALSE)</f>
        <v>Yes</v>
      </c>
      <c r="G1680" s="11" t="str">
        <f>VLOOKUP(Table4[[#This Row],[Smoker2]],Table4[Smoker2],1,FALSE)</f>
        <v>NO</v>
      </c>
      <c r="H1680" s="11" t="str">
        <f>VLOOKUP(Table4[[#This Row],[Heart Issues]],Table4[Heart Issues],1,FALSE)</f>
        <v>yes</v>
      </c>
      <c r="I1680" s="11">
        <f>VLOOKUP(Table4[[#This Row],[Number of Major Surgeries]],Table4[Number of Major Surgeries],1,FALSE)</f>
        <v>1</v>
      </c>
      <c r="J1680" s="11" t="str">
        <f>VLOOKUP('Medical Examinations'!M1680,'Medical Examinations'!M1680:M4014,1,FALSE)</f>
        <v>obesity</v>
      </c>
      <c r="K1680" s="11" t="str">
        <f>VLOOKUP('Medical Examinations'!N1680,'Medical Examinations'!N1680:N4014,1,FALSE)</f>
        <v>prediabetes</v>
      </c>
      <c r="L1680" s="11" t="str">
        <f>VLOOKUP(Table3[[#This Row],[date of birth]],Table3[date of birth],1,FALSE)</f>
        <v>2-Aug-1995</v>
      </c>
      <c r="M1680" s="11">
        <f>VLOOKUP(Table3[[#This Row],[age]],Table3[age],1,FALSE)</f>
        <v>27</v>
      </c>
      <c r="N1680" s="65">
        <f>VLOOKUP(Table3[[#This Row],[charges2]],Table3[charges2],1,FALSE)</f>
        <v>15006.58</v>
      </c>
      <c r="O1680" s="11" t="str">
        <f>VLOOKUP(Table3[[#This Row],[HOSPITAL TIER2]],Table3[HOSPITAL TIER2],1,FALSE)</f>
        <v>tier - 2</v>
      </c>
      <c r="P1680" s="11" t="str">
        <f>VLOOKUP(Table3[[#This Row],[city tier2]],Table3[city tier2],1,FALSE)</f>
        <v>tier - 2</v>
      </c>
      <c r="Q1680" s="11" t="str">
        <f>VLOOKUP(Table3[[#This Row],[state id2]],Table3[state id2],1,FALSE)</f>
        <v>R1024</v>
      </c>
      <c r="R1680" s="11">
        <f t="shared" si="52"/>
        <v>-6.5246331833624299E-2</v>
      </c>
      <c r="S1680" s="11">
        <f t="shared" si="53"/>
        <v>-2.108372756685585E-2</v>
      </c>
    </row>
    <row r="1681" spans="1:19" x14ac:dyDescent="0.25">
      <c r="A1681" s="20" t="str">
        <f>VLOOKUP('Customer Names'!A1681,'Customer Names'!A1681:A4016,1,FALSE)</f>
        <v>Id1680</v>
      </c>
      <c r="B1681" s="20" t="str">
        <f>VLOOKUP(Table6[[#This Row],[NAME]],Table6[NAME],1,FALSE)</f>
        <v>Linda</v>
      </c>
      <c r="C1681" s="11">
        <f>VLOOKUP(Table4[[#This Row],[BMI]],Table4[BMI],1,FALSE)</f>
        <v>35.814999999999998</v>
      </c>
      <c r="D1681" s="11">
        <f>VLOOKUP(Table4[[#This Row],[HBA1C]],Table4[HBA1C],1,FALSE)</f>
        <v>4.1500000000000004</v>
      </c>
      <c r="E1681" s="11" t="str">
        <f>VLOOKUP(Table4[[#This Row],[Any Transplants]],Table4[Any Transplants],1,FALSE)</f>
        <v>No</v>
      </c>
      <c r="F1681" s="11" t="str">
        <f>VLOOKUP(Table4[[#This Row],[Cancer history]],Table4[Cancer history],1,FALSE)</f>
        <v>No</v>
      </c>
      <c r="G1681" s="11" t="str">
        <f>VLOOKUP(Table4[[#This Row],[Smoker2]],Table4[Smoker2],1,FALSE)</f>
        <v>NO</v>
      </c>
      <c r="H1681" s="11" t="str">
        <f>VLOOKUP(Table4[[#This Row],[Heart Issues]],Table4[Heart Issues],1,FALSE)</f>
        <v>No</v>
      </c>
      <c r="I1681" s="11">
        <f>VLOOKUP(Table4[[#This Row],[Number of Major Surgeries]],Table4[Number of Major Surgeries],1,FALSE)</f>
        <v>1</v>
      </c>
      <c r="J1681" s="11" t="str">
        <f>VLOOKUP('Medical Examinations'!M1681,'Medical Examinations'!M1681:M4015,1,FALSE)</f>
        <v>obesity</v>
      </c>
      <c r="K1681" s="11" t="str">
        <f>VLOOKUP('Medical Examinations'!N1681,'Medical Examinations'!N1681:N4015,1,FALSE)</f>
        <v>normal</v>
      </c>
      <c r="L1681" s="11" t="str">
        <f>VLOOKUP(Table3[[#This Row],[date of birth]],Table3[date of birth],1,FALSE)</f>
        <v>8-Aug-1960</v>
      </c>
      <c r="M1681" s="11">
        <f>VLOOKUP(Table3[[#This Row],[age]],Table3[age],1,FALSE)</f>
        <v>62</v>
      </c>
      <c r="N1681" s="65">
        <f>VLOOKUP(Table3[[#This Row],[charges2]],Table3[charges2],1,FALSE)</f>
        <v>15019.76</v>
      </c>
      <c r="O1681" s="11" t="str">
        <f>VLOOKUP(Table3[[#This Row],[HOSPITAL TIER2]],Table3[HOSPITAL TIER2],1,FALSE)</f>
        <v>tier - 2</v>
      </c>
      <c r="P1681" s="11" t="str">
        <f>VLOOKUP(Table3[[#This Row],[city tier2]],Table3[city tier2],1,FALSE)</f>
        <v>tier - 2</v>
      </c>
      <c r="Q1681" s="11" t="str">
        <f>VLOOKUP(Table3[[#This Row],[state id2]],Table3[state id2],1,FALSE)</f>
        <v>R1012</v>
      </c>
      <c r="R1681" s="11">
        <f t="shared" si="52"/>
        <v>-6.39443236509466E-2</v>
      </c>
      <c r="S1681" s="11">
        <f t="shared" si="53"/>
        <v>-2.0641059438862335E-2</v>
      </c>
    </row>
    <row r="1682" spans="1:19" x14ac:dyDescent="0.25">
      <c r="A1682" s="20" t="str">
        <f>VLOOKUP('Customer Names'!A1682,'Customer Names'!A1682:A4017,1,FALSE)</f>
        <v>Id1681</v>
      </c>
      <c r="B1682" s="20" t="str">
        <f>VLOOKUP(Table6[[#This Row],[NAME]],Table6[NAME],1,FALSE)</f>
        <v>Owen R</v>
      </c>
      <c r="C1682" s="11">
        <f>VLOOKUP(Table4[[#This Row],[BMI]],Table4[BMI],1,FALSE)</f>
        <v>24.3</v>
      </c>
      <c r="D1682" s="11">
        <f>VLOOKUP(Table4[[#This Row],[HBA1C]],Table4[HBA1C],1,FALSE)</f>
        <v>6.23</v>
      </c>
      <c r="E1682" s="11" t="str">
        <f>VLOOKUP(Table4[[#This Row],[Any Transplants]],Table4[Any Transplants],1,FALSE)</f>
        <v>No</v>
      </c>
      <c r="F1682" s="11" t="str">
        <f>VLOOKUP(Table4[[#This Row],[Cancer history]],Table4[Cancer history],1,FALSE)</f>
        <v>No</v>
      </c>
      <c r="G1682" s="11" t="str">
        <f>VLOOKUP(Table4[[#This Row],[Smoker2]],Table4[Smoker2],1,FALSE)</f>
        <v>NO</v>
      </c>
      <c r="H1682" s="11" t="str">
        <f>VLOOKUP(Table4[[#This Row],[Heart Issues]],Table4[Heart Issues],1,FALSE)</f>
        <v>No</v>
      </c>
      <c r="I1682" s="11">
        <f>VLOOKUP(Table4[[#This Row],[Number of Major Surgeries]],Table4[Number of Major Surgeries],1,FALSE)</f>
        <v>0</v>
      </c>
      <c r="J1682" s="11" t="str">
        <f>VLOOKUP('Medical Examinations'!M1682,'Medical Examinations'!M1682:M4016,1,FALSE)</f>
        <v>normal weight</v>
      </c>
      <c r="K1682" s="11" t="str">
        <f>VLOOKUP('Medical Examinations'!N1682,'Medical Examinations'!N1682:N4016,1,FALSE)</f>
        <v>prediabetes</v>
      </c>
      <c r="L1682" s="11" t="str">
        <f>VLOOKUP(Table3[[#This Row],[date of birth]],Table3[date of birth],1,FALSE)</f>
        <v>25-Nov-1979</v>
      </c>
      <c r="M1682" s="11">
        <f>VLOOKUP(Table3[[#This Row],[age]],Table3[age],1,FALSE)</f>
        <v>43</v>
      </c>
      <c r="N1682" s="65">
        <f>VLOOKUP(Table3[[#This Row],[charges2]],Table3[charges2],1,FALSE)</f>
        <v>15025.76</v>
      </c>
      <c r="O1682" s="11" t="str">
        <f>VLOOKUP(Table3[[#This Row],[HOSPITAL TIER2]],Table3[HOSPITAL TIER2],1,FALSE)</f>
        <v>tier - 2</v>
      </c>
      <c r="P1682" s="11" t="str">
        <f>VLOOKUP(Table3[[#This Row],[city tier2]],Table3[city tier2],1,FALSE)</f>
        <v>tier - 1</v>
      </c>
      <c r="Q1682" s="11" t="str">
        <f>VLOOKUP(Table3[[#This Row],[state id2]],Table3[state id2],1,FALSE)</f>
        <v>R1011</v>
      </c>
      <c r="R1682" s="11">
        <f t="shared" si="52"/>
        <v>-6.7087067502316744E-2</v>
      </c>
      <c r="S1682" s="11">
        <f t="shared" si="53"/>
        <v>-1.8451151589107394E-2</v>
      </c>
    </row>
    <row r="1683" spans="1:19" x14ac:dyDescent="0.25">
      <c r="A1683" s="20" t="str">
        <f>VLOOKUP('Customer Names'!A1683,'Customer Names'!A1683:A4018,1,FALSE)</f>
        <v>Id1682</v>
      </c>
      <c r="B1683" s="20" t="str">
        <f>VLOOKUP(Table6[[#This Row],[NAME]],Table6[NAME],1,FALSE)</f>
        <v>Jacob</v>
      </c>
      <c r="C1683" s="11">
        <f>VLOOKUP(Table4[[#This Row],[BMI]],Table4[BMI],1,FALSE)</f>
        <v>19.059999999999999</v>
      </c>
      <c r="D1683" s="11">
        <f>VLOOKUP(Table4[[#This Row],[HBA1C]],Table4[HBA1C],1,FALSE)</f>
        <v>7.41</v>
      </c>
      <c r="E1683" s="11" t="str">
        <f>VLOOKUP(Table4[[#This Row],[Any Transplants]],Table4[Any Transplants],1,FALSE)</f>
        <v>No</v>
      </c>
      <c r="F1683" s="11" t="str">
        <f>VLOOKUP(Table4[[#This Row],[Cancer history]],Table4[Cancer history],1,FALSE)</f>
        <v>No</v>
      </c>
      <c r="G1683" s="11" t="str">
        <f>VLOOKUP(Table4[[#This Row],[Smoker2]],Table4[Smoker2],1,FALSE)</f>
        <v>NO</v>
      </c>
      <c r="H1683" s="11" t="str">
        <f>VLOOKUP(Table4[[#This Row],[Heart Issues]],Table4[Heart Issues],1,FALSE)</f>
        <v>No</v>
      </c>
      <c r="I1683" s="11">
        <f>VLOOKUP(Table4[[#This Row],[Number of Major Surgeries]],Table4[Number of Major Surgeries],1,FALSE)</f>
        <v>0</v>
      </c>
      <c r="J1683" s="11" t="str">
        <f>VLOOKUP('Medical Examinations'!M1683,'Medical Examinations'!M1683:M4017,1,FALSE)</f>
        <v>normal weight</v>
      </c>
      <c r="K1683" s="11" t="str">
        <f>VLOOKUP('Medical Examinations'!N1683,'Medical Examinations'!N1683:N4017,1,FALSE)</f>
        <v>diabetes</v>
      </c>
      <c r="L1683" s="11" t="str">
        <f>VLOOKUP(Table3[[#This Row],[date of birth]],Table3[date of birth],1,FALSE)</f>
        <v>11-Sep-1970</v>
      </c>
      <c r="M1683" s="11">
        <f>VLOOKUP(Table3[[#This Row],[age]],Table3[age],1,FALSE)</f>
        <v>52</v>
      </c>
      <c r="N1683" s="65">
        <f>VLOOKUP(Table3[[#This Row],[charges2]],Table3[charges2],1,FALSE)</f>
        <v>15026.3</v>
      </c>
      <c r="O1683" s="11" t="str">
        <f>VLOOKUP(Table3[[#This Row],[HOSPITAL TIER2]],Table3[HOSPITAL TIER2],1,FALSE)</f>
        <v>tier - 2</v>
      </c>
      <c r="P1683" s="11" t="str">
        <f>VLOOKUP(Table3[[#This Row],[city tier2]],Table3[city tier2],1,FALSE)</f>
        <v>tier - 3</v>
      </c>
      <c r="Q1683" s="11" t="str">
        <f>VLOOKUP(Table3[[#This Row],[state id2]],Table3[state id2],1,FALSE)</f>
        <v>R1011</v>
      </c>
      <c r="R1683" s="11">
        <f t="shared" si="52"/>
        <v>-6.7036651203413969E-2</v>
      </c>
      <c r="S1683" s="11">
        <f t="shared" si="53"/>
        <v>-1.8504505332947521E-2</v>
      </c>
    </row>
    <row r="1684" spans="1:19" x14ac:dyDescent="0.25">
      <c r="A1684" s="20" t="str">
        <f>VLOOKUP('Customer Names'!A1684,'Customer Names'!A1684:A4019,1,FALSE)</f>
        <v>Id1683</v>
      </c>
      <c r="B1684" s="20" t="str">
        <f>VLOOKUP(Table6[[#This Row],[NAME]],Table6[NAME],1,FALSE)</f>
        <v>Jacqueline</v>
      </c>
      <c r="C1684" s="11">
        <f>VLOOKUP(Table4[[#This Row],[BMI]],Table4[BMI],1,FALSE)</f>
        <v>33.25</v>
      </c>
      <c r="D1684" s="11">
        <f>VLOOKUP(Table4[[#This Row],[HBA1C]],Table4[HBA1C],1,FALSE)</f>
        <v>5.62</v>
      </c>
      <c r="E1684" s="11" t="str">
        <f>VLOOKUP(Table4[[#This Row],[Any Transplants]],Table4[Any Transplants],1,FALSE)</f>
        <v>No</v>
      </c>
      <c r="F1684" s="11" t="str">
        <f>VLOOKUP(Table4[[#This Row],[Cancer history]],Table4[Cancer history],1,FALSE)</f>
        <v>No</v>
      </c>
      <c r="G1684" s="11" t="str">
        <f>VLOOKUP(Table4[[#This Row],[Smoker2]],Table4[Smoker2],1,FALSE)</f>
        <v>NO</v>
      </c>
      <c r="H1684" s="11" t="str">
        <f>VLOOKUP(Table4[[#This Row],[Heart Issues]],Table4[Heart Issues],1,FALSE)</f>
        <v>yes</v>
      </c>
      <c r="I1684" s="11">
        <f>VLOOKUP(Table4[[#This Row],[Number of Major Surgeries]],Table4[Number of Major Surgeries],1,FALSE)</f>
        <v>1</v>
      </c>
      <c r="J1684" s="11" t="str">
        <f>VLOOKUP('Medical Examinations'!M1684,'Medical Examinations'!M1684:M4018,1,FALSE)</f>
        <v>obesity</v>
      </c>
      <c r="K1684" s="11" t="str">
        <f>VLOOKUP('Medical Examinations'!N1684,'Medical Examinations'!N1684:N4018,1,FALSE)</f>
        <v>normal</v>
      </c>
      <c r="L1684" s="11" t="str">
        <f>VLOOKUP(Table3[[#This Row],[date of birth]],Table3[date of birth],1,FALSE)</f>
        <v>15-Aug-1971</v>
      </c>
      <c r="M1684" s="11">
        <f>VLOOKUP(Table3[[#This Row],[age]],Table3[age],1,FALSE)</f>
        <v>51</v>
      </c>
      <c r="N1684" s="65">
        <f>VLOOKUP(Table3[[#This Row],[charges2]],Table3[charges2],1,FALSE)</f>
        <v>15038.51</v>
      </c>
      <c r="O1684" s="11" t="str">
        <f>VLOOKUP(Table3[[#This Row],[HOSPITAL TIER2]],Table3[HOSPITAL TIER2],1,FALSE)</f>
        <v>tier - 2</v>
      </c>
      <c r="P1684" s="11" t="str">
        <f>VLOOKUP(Table3[[#This Row],[city tier2]],Table3[city tier2],1,FALSE)</f>
        <v>tier - 3</v>
      </c>
      <c r="Q1684" s="11" t="str">
        <f>VLOOKUP(Table3[[#This Row],[state id2]],Table3[state id2],1,FALSE)</f>
        <v>R1023</v>
      </c>
      <c r="R1684" s="11">
        <f t="shared" si="52"/>
        <v>-6.5824698816336666E-2</v>
      </c>
      <c r="S1684" s="11">
        <f t="shared" si="53"/>
        <v>-1.9780252955194304E-2</v>
      </c>
    </row>
    <row r="1685" spans="1:19" x14ac:dyDescent="0.25">
      <c r="A1685" s="20" t="str">
        <f>VLOOKUP('Customer Names'!A1685,'Customer Names'!A1685:A4020,1,FALSE)</f>
        <v>Id1684</v>
      </c>
      <c r="B1685" s="20" t="str">
        <f>VLOOKUP(Table6[[#This Row],[NAME]],Table6[NAME],1,FALSE)</f>
        <v>Yefeng</v>
      </c>
      <c r="C1685" s="11">
        <f>VLOOKUP(Table4[[#This Row],[BMI]],Table4[BMI],1,FALSE)</f>
        <v>21.37</v>
      </c>
      <c r="D1685" s="11">
        <f>VLOOKUP(Table4[[#This Row],[HBA1C]],Table4[HBA1C],1,FALSE)</f>
        <v>4.54</v>
      </c>
      <c r="E1685" s="11" t="str">
        <f>VLOOKUP(Table4[[#This Row],[Any Transplants]],Table4[Any Transplants],1,FALSE)</f>
        <v>No</v>
      </c>
      <c r="F1685" s="11" t="str">
        <f>VLOOKUP(Table4[[#This Row],[Cancer history]],Table4[Cancer history],1,FALSE)</f>
        <v>Yes</v>
      </c>
      <c r="G1685" s="11" t="str">
        <f>VLOOKUP(Table4[[#This Row],[Smoker2]],Table4[Smoker2],1,FALSE)</f>
        <v>NO</v>
      </c>
      <c r="H1685" s="11" t="str">
        <f>VLOOKUP(Table4[[#This Row],[Heart Issues]],Table4[Heart Issues],1,FALSE)</f>
        <v>yes</v>
      </c>
      <c r="I1685" s="11">
        <f>VLOOKUP(Table4[[#This Row],[Number of Major Surgeries]],Table4[Number of Major Surgeries],1,FALSE)</f>
        <v>1</v>
      </c>
      <c r="J1685" s="11" t="str">
        <f>VLOOKUP('Medical Examinations'!M1685,'Medical Examinations'!M1685:M4019,1,FALSE)</f>
        <v>normal weight</v>
      </c>
      <c r="K1685" s="11" t="str">
        <f>VLOOKUP('Medical Examinations'!N1685,'Medical Examinations'!N1685:N4019,1,FALSE)</f>
        <v>normal</v>
      </c>
      <c r="L1685" s="11" t="str">
        <f>VLOOKUP(Table3[[#This Row],[date of birth]],Table3[date of birth],1,FALSE)</f>
        <v>12-Jun-1968</v>
      </c>
      <c r="M1685" s="11">
        <f>VLOOKUP(Table3[[#This Row],[age]],Table3[age],1,FALSE)</f>
        <v>54</v>
      </c>
      <c r="N1685" s="65">
        <f>VLOOKUP(Table3[[#This Row],[charges2]],Table3[charges2],1,FALSE)</f>
        <v>15052.68</v>
      </c>
      <c r="O1685" s="11" t="str">
        <f>VLOOKUP(Table3[[#This Row],[HOSPITAL TIER2]],Table3[HOSPITAL TIER2],1,FALSE)</f>
        <v>tier - 2</v>
      </c>
      <c r="P1685" s="11" t="str">
        <f>VLOOKUP(Table3[[#This Row],[city tier2]],Table3[city tier2],1,FALSE)</f>
        <v>tier - 2</v>
      </c>
      <c r="Q1685" s="11" t="str">
        <f>VLOOKUP(Table3[[#This Row],[state id2]],Table3[state id2],1,FALSE)</f>
        <v>R1022</v>
      </c>
      <c r="R1685" s="11">
        <f t="shared" si="52"/>
        <v>-6.6867752952413373E-2</v>
      </c>
      <c r="S1685" s="11">
        <f t="shared" si="53"/>
        <v>-1.9729970908907081E-2</v>
      </c>
    </row>
    <row r="1686" spans="1:19" x14ac:dyDescent="0.25">
      <c r="A1686" s="20" t="str">
        <f>VLOOKUP('Customer Names'!A1686,'Customer Names'!A1686:A4021,1,FALSE)</f>
        <v>Id1685</v>
      </c>
      <c r="B1686" s="20" t="str">
        <f>VLOOKUP(Table6[[#This Row],[NAME]],Table6[NAME],1,FALSE)</f>
        <v>Thomas J</v>
      </c>
      <c r="C1686" s="11">
        <f>VLOOKUP(Table4[[#This Row],[BMI]],Table4[BMI],1,FALSE)</f>
        <v>34.43</v>
      </c>
      <c r="D1686" s="11">
        <f>VLOOKUP(Table4[[#This Row],[HBA1C]],Table4[HBA1C],1,FALSE)</f>
        <v>8.6199999999999992</v>
      </c>
      <c r="E1686" s="11" t="str">
        <f>VLOOKUP(Table4[[#This Row],[Any Transplants]],Table4[Any Transplants],1,FALSE)</f>
        <v>No</v>
      </c>
      <c r="F1686" s="11" t="str">
        <f>VLOOKUP(Table4[[#This Row],[Cancer history]],Table4[Cancer history],1,FALSE)</f>
        <v>No</v>
      </c>
      <c r="G1686" s="11" t="str">
        <f>VLOOKUP(Table4[[#This Row],[Smoker2]],Table4[Smoker2],1,FALSE)</f>
        <v>NO</v>
      </c>
      <c r="H1686" s="11" t="str">
        <f>VLOOKUP(Table4[[#This Row],[Heart Issues]],Table4[Heart Issues],1,FALSE)</f>
        <v>yes</v>
      </c>
      <c r="I1686" s="11">
        <f>VLOOKUP(Table4[[#This Row],[Number of Major Surgeries]],Table4[Number of Major Surgeries],1,FALSE)</f>
        <v>1</v>
      </c>
      <c r="J1686" s="11" t="str">
        <f>VLOOKUP('Medical Examinations'!M1686,'Medical Examinations'!M1686:M4020,1,FALSE)</f>
        <v>obesity</v>
      </c>
      <c r="K1686" s="11" t="str">
        <f>VLOOKUP('Medical Examinations'!N1686,'Medical Examinations'!N1686:N4020,1,FALSE)</f>
        <v>diabetes</v>
      </c>
      <c r="L1686" s="11" t="str">
        <f>VLOOKUP(Table3[[#This Row],[date of birth]],Table3[date of birth],1,FALSE)</f>
        <v>26-Oct-1975</v>
      </c>
      <c r="M1686" s="11">
        <f>VLOOKUP(Table3[[#This Row],[age]],Table3[age],1,FALSE)</f>
        <v>47</v>
      </c>
      <c r="N1686" s="65">
        <f>VLOOKUP(Table3[[#This Row],[charges2]],Table3[charges2],1,FALSE)</f>
        <v>15090.35</v>
      </c>
      <c r="O1686" s="11" t="str">
        <f>VLOOKUP(Table3[[#This Row],[HOSPITAL TIER2]],Table3[HOSPITAL TIER2],1,FALSE)</f>
        <v>tier - 2</v>
      </c>
      <c r="P1686" s="11" t="str">
        <f>VLOOKUP(Table3[[#This Row],[city tier2]],Table3[city tier2],1,FALSE)</f>
        <v>tier - 1</v>
      </c>
      <c r="Q1686" s="11" t="str">
        <f>VLOOKUP(Table3[[#This Row],[state id2]],Table3[state id2],1,FALSE)</f>
        <v>R1023</v>
      </c>
      <c r="R1686" s="11">
        <f t="shared" si="52"/>
        <v>-6.5846443987525413E-2</v>
      </c>
      <c r="S1686" s="11">
        <f t="shared" si="53"/>
        <v>-1.8722649433460931E-2</v>
      </c>
    </row>
    <row r="1687" spans="1:19" x14ac:dyDescent="0.25">
      <c r="A1687" s="20" t="str">
        <f>VLOOKUP('Customer Names'!A1687,'Customer Names'!A1687:A4022,1,FALSE)</f>
        <v>Id1686</v>
      </c>
      <c r="B1687" s="20" t="str">
        <f>VLOOKUP(Table6[[#This Row],[NAME]],Table6[NAME],1,FALSE)</f>
        <v>Ken</v>
      </c>
      <c r="C1687" s="11">
        <f>VLOOKUP(Table4[[#This Row],[BMI]],Table4[BMI],1,FALSE)</f>
        <v>20.86</v>
      </c>
      <c r="D1687" s="11">
        <f>VLOOKUP(Table4[[#This Row],[HBA1C]],Table4[HBA1C],1,FALSE)</f>
        <v>4.3600000000000003</v>
      </c>
      <c r="E1687" s="11" t="str">
        <f>VLOOKUP(Table4[[#This Row],[Any Transplants]],Table4[Any Transplants],1,FALSE)</f>
        <v>No</v>
      </c>
      <c r="F1687" s="11" t="str">
        <f>VLOOKUP(Table4[[#This Row],[Cancer history]],Table4[Cancer history],1,FALSE)</f>
        <v>No</v>
      </c>
      <c r="G1687" s="11" t="str">
        <f>VLOOKUP(Table4[[#This Row],[Smoker2]],Table4[Smoker2],1,FALSE)</f>
        <v>NO</v>
      </c>
      <c r="H1687" s="11" t="str">
        <f>VLOOKUP(Table4[[#This Row],[Heart Issues]],Table4[Heart Issues],1,FALSE)</f>
        <v>yes</v>
      </c>
      <c r="I1687" s="11">
        <f>VLOOKUP(Table4[[#This Row],[Number of Major Surgeries]],Table4[Number of Major Surgeries],1,FALSE)</f>
        <v>0</v>
      </c>
      <c r="J1687" s="11" t="str">
        <f>VLOOKUP('Medical Examinations'!M1687,'Medical Examinations'!M1687:M4021,1,FALSE)</f>
        <v>normal weight</v>
      </c>
      <c r="K1687" s="11" t="str">
        <f>VLOOKUP('Medical Examinations'!N1687,'Medical Examinations'!N1687:N4021,1,FALSE)</f>
        <v>normal</v>
      </c>
      <c r="L1687" s="11" t="str">
        <f>VLOOKUP(Table3[[#This Row],[date of birth]],Table3[date of birth],1,FALSE)</f>
        <v>7-Nov-1972</v>
      </c>
      <c r="M1687" s="11">
        <f>VLOOKUP(Table3[[#This Row],[age]],Table3[age],1,FALSE)</f>
        <v>50</v>
      </c>
      <c r="N1687" s="65">
        <f>VLOOKUP(Table3[[#This Row],[charges2]],Table3[charges2],1,FALSE)</f>
        <v>15103.69</v>
      </c>
      <c r="O1687" s="11" t="str">
        <f>VLOOKUP(Table3[[#This Row],[HOSPITAL TIER2]],Table3[HOSPITAL TIER2],1,FALSE)</f>
        <v>tier - 2</v>
      </c>
      <c r="P1687" s="11" t="str">
        <f>VLOOKUP(Table3[[#This Row],[city tier2]],Table3[city tier2],1,FALSE)</f>
        <v>tier - 1</v>
      </c>
      <c r="Q1687" s="11" t="str">
        <f>VLOOKUP(Table3[[#This Row],[state id2]],Table3[state id2],1,FALSE)</f>
        <v>R1012</v>
      </c>
      <c r="R1687" s="11">
        <f t="shared" si="52"/>
        <v>-6.6582988464861645E-2</v>
      </c>
      <c r="S1687" s="11">
        <f t="shared" si="53"/>
        <v>-1.989890803631823E-2</v>
      </c>
    </row>
    <row r="1688" spans="1:19" x14ac:dyDescent="0.25">
      <c r="A1688" s="20" t="str">
        <f>VLOOKUP('Customer Names'!A1688,'Customer Names'!A1688:A4023,1,FALSE)</f>
        <v>Id1687</v>
      </c>
      <c r="B1688" s="20" t="str">
        <f>VLOOKUP(Table6[[#This Row],[NAME]],Table6[NAME],1,FALSE)</f>
        <v>Annie E</v>
      </c>
      <c r="C1688" s="11">
        <f>VLOOKUP(Table4[[#This Row],[BMI]],Table4[BMI],1,FALSE)</f>
        <v>18.34</v>
      </c>
      <c r="D1688" s="11">
        <f>VLOOKUP(Table4[[#This Row],[HBA1C]],Table4[HBA1C],1,FALSE)</f>
        <v>10.01</v>
      </c>
      <c r="E1688" s="11" t="str">
        <f>VLOOKUP(Table4[[#This Row],[Any Transplants]],Table4[Any Transplants],1,FALSE)</f>
        <v>No</v>
      </c>
      <c r="F1688" s="11" t="str">
        <f>VLOOKUP(Table4[[#This Row],[Cancer history]],Table4[Cancer history],1,FALSE)</f>
        <v>No</v>
      </c>
      <c r="G1688" s="11" t="str">
        <f>VLOOKUP(Table4[[#This Row],[Smoker2]],Table4[Smoker2],1,FALSE)</f>
        <v>NO</v>
      </c>
      <c r="H1688" s="11" t="str">
        <f>VLOOKUP(Table4[[#This Row],[Heart Issues]],Table4[Heart Issues],1,FALSE)</f>
        <v>No</v>
      </c>
      <c r="I1688" s="11">
        <f>VLOOKUP(Table4[[#This Row],[Number of Major Surgeries]],Table4[Number of Major Surgeries],1,FALSE)</f>
        <v>0</v>
      </c>
      <c r="J1688" s="11" t="str">
        <f>VLOOKUP('Medical Examinations'!M1688,'Medical Examinations'!M1688:M4022,1,FALSE)</f>
        <v>underweight</v>
      </c>
      <c r="K1688" s="11" t="str">
        <f>VLOOKUP('Medical Examinations'!N1688,'Medical Examinations'!N1688:N4022,1,FALSE)</f>
        <v>diabetes</v>
      </c>
      <c r="L1688" s="11" t="str">
        <f>VLOOKUP(Table3[[#This Row],[date of birth]],Table3[date of birth],1,FALSE)</f>
        <v>5-Sep-1978</v>
      </c>
      <c r="M1688" s="11">
        <f>VLOOKUP(Table3[[#This Row],[age]],Table3[age],1,FALSE)</f>
        <v>44</v>
      </c>
      <c r="N1688" s="65">
        <f>VLOOKUP(Table3[[#This Row],[charges2]],Table3[charges2],1,FALSE)</f>
        <v>15123.19</v>
      </c>
      <c r="O1688" s="11" t="str">
        <f>VLOOKUP(Table3[[#This Row],[HOSPITAL TIER2]],Table3[HOSPITAL TIER2],1,FALSE)</f>
        <v>tier - 2</v>
      </c>
      <c r="P1688" s="11" t="str">
        <f>VLOOKUP(Table3[[#This Row],[city tier2]],Table3[city tier2],1,FALSE)</f>
        <v>tier - 1</v>
      </c>
      <c r="Q1688" s="11" t="str">
        <f>VLOOKUP(Table3[[#This Row],[state id2]],Table3[state id2],1,FALSE)</f>
        <v>R1011</v>
      </c>
      <c r="R1688" s="11">
        <f t="shared" si="52"/>
        <v>-6.5821671133932613E-2</v>
      </c>
      <c r="S1688" s="11">
        <f t="shared" si="53"/>
        <v>-1.9106202474983382E-2</v>
      </c>
    </row>
    <row r="1689" spans="1:19" x14ac:dyDescent="0.25">
      <c r="A1689" s="20" t="str">
        <f>VLOOKUP('Customer Names'!A1689,'Customer Names'!A1689:A4024,1,FALSE)</f>
        <v>Id1688</v>
      </c>
      <c r="B1689" s="20" t="str">
        <f>VLOOKUP(Table6[[#This Row],[NAME]],Table6[NAME],1,FALSE)</f>
        <v>.  Noel K.</v>
      </c>
      <c r="C1689" s="11">
        <f>VLOOKUP(Table4[[#This Row],[BMI]],Table4[BMI],1,FALSE)</f>
        <v>34.15</v>
      </c>
      <c r="D1689" s="11">
        <f>VLOOKUP(Table4[[#This Row],[HBA1C]],Table4[HBA1C],1,FALSE)</f>
        <v>5.42</v>
      </c>
      <c r="E1689" s="11" t="str">
        <f>VLOOKUP(Table4[[#This Row],[Any Transplants]],Table4[Any Transplants],1,FALSE)</f>
        <v>No</v>
      </c>
      <c r="F1689" s="11" t="str">
        <f>VLOOKUP(Table4[[#This Row],[Cancer history]],Table4[Cancer history],1,FALSE)</f>
        <v>No</v>
      </c>
      <c r="G1689" s="11" t="str">
        <f>VLOOKUP(Table4[[#This Row],[Smoker2]],Table4[Smoker2],1,FALSE)</f>
        <v>NO</v>
      </c>
      <c r="H1689" s="11" t="str">
        <f>VLOOKUP(Table4[[#This Row],[Heart Issues]],Table4[Heart Issues],1,FALSE)</f>
        <v>No</v>
      </c>
      <c r="I1689" s="11">
        <f>VLOOKUP(Table4[[#This Row],[Number of Major Surgeries]],Table4[Number of Major Surgeries],1,FALSE)</f>
        <v>0</v>
      </c>
      <c r="J1689" s="11" t="str">
        <f>VLOOKUP('Medical Examinations'!M1689,'Medical Examinations'!M1689:M4023,1,FALSE)</f>
        <v>obesity</v>
      </c>
      <c r="K1689" s="11" t="str">
        <f>VLOOKUP('Medical Examinations'!N1689,'Medical Examinations'!N1689:N4023,1,FALSE)</f>
        <v>normal</v>
      </c>
      <c r="L1689" s="11" t="str">
        <f>VLOOKUP(Table3[[#This Row],[date of birth]],Table3[date of birth],1,FALSE)</f>
        <v>25-Nov-1971</v>
      </c>
      <c r="M1689" s="11">
        <f>VLOOKUP(Table3[[#This Row],[age]],Table3[age],1,FALSE)</f>
        <v>51</v>
      </c>
      <c r="N1689" s="65">
        <f>VLOOKUP(Table3[[#This Row],[charges2]],Table3[charges2],1,FALSE)</f>
        <v>15150.44</v>
      </c>
      <c r="O1689" s="11" t="str">
        <f>VLOOKUP(Table3[[#This Row],[HOSPITAL TIER2]],Table3[HOSPITAL TIER2],1,FALSE)</f>
        <v>tier - 2</v>
      </c>
      <c r="P1689" s="11" t="str">
        <f>VLOOKUP(Table3[[#This Row],[city tier2]],Table3[city tier2],1,FALSE)</f>
        <v>tier - 1</v>
      </c>
      <c r="Q1689" s="11" t="str">
        <f>VLOOKUP(Table3[[#This Row],[state id2]],Table3[state id2],1,FALSE)</f>
        <v>R1023</v>
      </c>
      <c r="R1689" s="11">
        <f t="shared" si="52"/>
        <v>-6.5551472949248027E-2</v>
      </c>
      <c r="S1689" s="11">
        <f t="shared" si="53"/>
        <v>-1.9971614235750487E-2</v>
      </c>
    </row>
    <row r="1690" spans="1:19" x14ac:dyDescent="0.25">
      <c r="A1690" s="20" t="str">
        <f>VLOOKUP('Customer Names'!A1690,'Customer Names'!A1690:A4025,1,FALSE)</f>
        <v>Id1689</v>
      </c>
      <c r="B1690" s="20" t="str">
        <f>VLOOKUP(Table6[[#This Row],[NAME]],Table6[NAME],1,FALSE)</f>
        <v>Mark S</v>
      </c>
      <c r="C1690" s="11">
        <f>VLOOKUP(Table4[[#This Row],[BMI]],Table4[BMI],1,FALSE)</f>
        <v>18.350000000000001</v>
      </c>
      <c r="D1690" s="11">
        <f>VLOOKUP(Table4[[#This Row],[HBA1C]],Table4[HBA1C],1,FALSE)</f>
        <v>5.12</v>
      </c>
      <c r="E1690" s="11" t="str">
        <f>VLOOKUP(Table4[[#This Row],[Any Transplants]],Table4[Any Transplants],1,FALSE)</f>
        <v>No</v>
      </c>
      <c r="F1690" s="11" t="str">
        <f>VLOOKUP(Table4[[#This Row],[Cancer history]],Table4[Cancer history],1,FALSE)</f>
        <v>No</v>
      </c>
      <c r="G1690" s="11" t="str">
        <f>VLOOKUP(Table4[[#This Row],[Smoker2]],Table4[Smoker2],1,FALSE)</f>
        <v>NO</v>
      </c>
      <c r="H1690" s="11" t="str">
        <f>VLOOKUP(Table4[[#This Row],[Heart Issues]],Table4[Heart Issues],1,FALSE)</f>
        <v>No</v>
      </c>
      <c r="I1690" s="11">
        <f>VLOOKUP(Table4[[#This Row],[Number of Major Surgeries]],Table4[Number of Major Surgeries],1,FALSE)</f>
        <v>0</v>
      </c>
      <c r="J1690" s="11" t="str">
        <f>VLOOKUP('Medical Examinations'!M1690,'Medical Examinations'!M1690:M4024,1,FALSE)</f>
        <v>underweight</v>
      </c>
      <c r="K1690" s="11" t="str">
        <f>VLOOKUP('Medical Examinations'!N1690,'Medical Examinations'!N1690:N4024,1,FALSE)</f>
        <v>normal</v>
      </c>
      <c r="L1690" s="11" t="str">
        <f>VLOOKUP(Table3[[#This Row],[date of birth]],Table3[date of birth],1,FALSE)</f>
        <v>25-Oct-1962</v>
      </c>
      <c r="M1690" s="11">
        <f>VLOOKUP(Table3[[#This Row],[age]],Table3[age],1,FALSE)</f>
        <v>60</v>
      </c>
      <c r="N1690" s="65">
        <f>VLOOKUP(Table3[[#This Row],[charges2]],Table3[charges2],1,FALSE)</f>
        <v>15161.25</v>
      </c>
      <c r="O1690" s="11" t="str">
        <f>VLOOKUP(Table3[[#This Row],[HOSPITAL TIER2]],Table3[HOSPITAL TIER2],1,FALSE)</f>
        <v>tier - 2</v>
      </c>
      <c r="P1690" s="11" t="str">
        <f>VLOOKUP(Table3[[#This Row],[city tier2]],Table3[city tier2],1,FALSE)</f>
        <v>tier - 2</v>
      </c>
      <c r="Q1690" s="11" t="str">
        <f>VLOOKUP(Table3[[#This Row],[state id2]],Table3[state id2],1,FALSE)</f>
        <v>R1012</v>
      </c>
      <c r="R1690" s="11">
        <f t="shared" si="52"/>
        <v>-6.675526986497976E-2</v>
      </c>
      <c r="S1690" s="11">
        <f t="shared" si="53"/>
        <v>-1.9790211985138192E-2</v>
      </c>
    </row>
    <row r="1691" spans="1:19" x14ac:dyDescent="0.25">
      <c r="A1691" s="20" t="str">
        <f>VLOOKUP('Customer Names'!A1691,'Customer Names'!A1691:A4026,1,FALSE)</f>
        <v>Id1690</v>
      </c>
      <c r="B1691" s="20" t="str">
        <f>VLOOKUP(Table6[[#This Row],[NAME]],Table6[NAME],1,FALSE)</f>
        <v>Federica</v>
      </c>
      <c r="C1691" s="11">
        <f>VLOOKUP(Table4[[#This Row],[BMI]],Table4[BMI],1,FALSE)</f>
        <v>22.13</v>
      </c>
      <c r="D1691" s="11">
        <f>VLOOKUP(Table4[[#This Row],[HBA1C]],Table4[HBA1C],1,FALSE)</f>
        <v>9.1999999999999993</v>
      </c>
      <c r="E1691" s="11" t="str">
        <f>VLOOKUP(Table4[[#This Row],[Any Transplants]],Table4[Any Transplants],1,FALSE)</f>
        <v>No</v>
      </c>
      <c r="F1691" s="11" t="str">
        <f>VLOOKUP(Table4[[#This Row],[Cancer history]],Table4[Cancer history],1,FALSE)</f>
        <v>No</v>
      </c>
      <c r="G1691" s="11" t="str">
        <f>VLOOKUP(Table4[[#This Row],[Smoker2]],Table4[Smoker2],1,FALSE)</f>
        <v>NO</v>
      </c>
      <c r="H1691" s="11" t="str">
        <f>VLOOKUP(Table4[[#This Row],[Heart Issues]],Table4[Heart Issues],1,FALSE)</f>
        <v>yes</v>
      </c>
      <c r="I1691" s="11">
        <f>VLOOKUP(Table4[[#This Row],[Number of Major Surgeries]],Table4[Number of Major Surgeries],1,FALSE)</f>
        <v>0</v>
      </c>
      <c r="J1691" s="11" t="str">
        <f>VLOOKUP('Medical Examinations'!M1691,'Medical Examinations'!M1691:M4025,1,FALSE)</f>
        <v>normal weight</v>
      </c>
      <c r="K1691" s="11" t="str">
        <f>VLOOKUP('Medical Examinations'!N1691,'Medical Examinations'!N1691:N4025,1,FALSE)</f>
        <v>diabetes</v>
      </c>
      <c r="L1691" s="11" t="str">
        <f>VLOOKUP(Table3[[#This Row],[date of birth]],Table3[date of birth],1,FALSE)</f>
        <v>4-Jun-1959</v>
      </c>
      <c r="M1691" s="11">
        <f>VLOOKUP(Table3[[#This Row],[age]],Table3[age],1,FALSE)</f>
        <v>64</v>
      </c>
      <c r="N1691" s="65">
        <f>VLOOKUP(Table3[[#This Row],[charges2]],Table3[charges2],1,FALSE)</f>
        <v>15161.53</v>
      </c>
      <c r="O1691" s="11" t="str">
        <f>VLOOKUP(Table3[[#This Row],[HOSPITAL TIER2]],Table3[HOSPITAL TIER2],1,FALSE)</f>
        <v>tier - 2</v>
      </c>
      <c r="P1691" s="11" t="str">
        <f>VLOOKUP(Table3[[#This Row],[city tier2]],Table3[city tier2],1,FALSE)</f>
        <v>tier - 1</v>
      </c>
      <c r="Q1691" s="11" t="str">
        <f>VLOOKUP(Table3[[#This Row],[state id2]],Table3[state id2],1,FALSE)</f>
        <v>R1013</v>
      </c>
      <c r="R1691" s="11">
        <f t="shared" si="52"/>
        <v>-6.437548142444123E-2</v>
      </c>
      <c r="S1691" s="11">
        <f t="shared" si="53"/>
        <v>-1.9053725544435511E-2</v>
      </c>
    </row>
    <row r="1692" spans="1:19" x14ac:dyDescent="0.25">
      <c r="A1692" s="20" t="str">
        <f>VLOOKUP('Customer Names'!A1692,'Customer Names'!A1692:A4027,1,FALSE)</f>
        <v>Id1691</v>
      </c>
      <c r="B1692" s="20" t="str">
        <f>VLOOKUP(Table6[[#This Row],[NAME]],Table6[NAME],1,FALSE)</f>
        <v>Pamela L</v>
      </c>
      <c r="C1692" s="11">
        <f>VLOOKUP(Table4[[#This Row],[BMI]],Table4[BMI],1,FALSE)</f>
        <v>22.51</v>
      </c>
      <c r="D1692" s="11">
        <f>VLOOKUP(Table4[[#This Row],[HBA1C]],Table4[HBA1C],1,FALSE)</f>
        <v>6.08</v>
      </c>
      <c r="E1692" s="11" t="str">
        <f>VLOOKUP(Table4[[#This Row],[Any Transplants]],Table4[Any Transplants],1,FALSE)</f>
        <v>No</v>
      </c>
      <c r="F1692" s="11" t="str">
        <f>VLOOKUP(Table4[[#This Row],[Cancer history]],Table4[Cancer history],1,FALSE)</f>
        <v>No</v>
      </c>
      <c r="G1692" s="11" t="str">
        <f>VLOOKUP(Table4[[#This Row],[Smoker2]],Table4[Smoker2],1,FALSE)</f>
        <v>NO</v>
      </c>
      <c r="H1692" s="11" t="str">
        <f>VLOOKUP(Table4[[#This Row],[Heart Issues]],Table4[Heart Issues],1,FALSE)</f>
        <v>yes</v>
      </c>
      <c r="I1692" s="11">
        <f>VLOOKUP(Table4[[#This Row],[Number of Major Surgeries]],Table4[Number of Major Surgeries],1,FALSE)</f>
        <v>1</v>
      </c>
      <c r="J1692" s="11" t="str">
        <f>VLOOKUP('Medical Examinations'!M1692,'Medical Examinations'!M1692:M4026,1,FALSE)</f>
        <v>normal weight</v>
      </c>
      <c r="K1692" s="11" t="str">
        <f>VLOOKUP('Medical Examinations'!N1692,'Medical Examinations'!N1692:N4026,1,FALSE)</f>
        <v>prediabetes</v>
      </c>
      <c r="L1692" s="11" t="str">
        <f>VLOOKUP(Table3[[#This Row],[date of birth]],Table3[date of birth],1,FALSE)</f>
        <v>3-Dec-1959</v>
      </c>
      <c r="M1692" s="11">
        <f>VLOOKUP(Table3[[#This Row],[age]],Table3[age],1,FALSE)</f>
        <v>63</v>
      </c>
      <c r="N1692" s="65">
        <f>VLOOKUP(Table3[[#This Row],[charges2]],Table3[charges2],1,FALSE)</f>
        <v>15170.07</v>
      </c>
      <c r="O1692" s="11" t="str">
        <f>VLOOKUP(Table3[[#This Row],[HOSPITAL TIER2]],Table3[HOSPITAL TIER2],1,FALSE)</f>
        <v>tier - 2</v>
      </c>
      <c r="P1692" s="11" t="str">
        <f>VLOOKUP(Table3[[#This Row],[city tier2]],Table3[city tier2],1,FALSE)</f>
        <v>tier - 3</v>
      </c>
      <c r="Q1692" s="11" t="str">
        <f>VLOOKUP(Table3[[#This Row],[state id2]],Table3[state id2],1,FALSE)</f>
        <v>R1011</v>
      </c>
      <c r="R1692" s="11">
        <f t="shared" si="52"/>
        <v>-6.2811032375167358E-2</v>
      </c>
      <c r="S1692" s="11">
        <f t="shared" si="53"/>
        <v>-2.4838665008056985E-2</v>
      </c>
    </row>
    <row r="1693" spans="1:19" x14ac:dyDescent="0.25">
      <c r="A1693" s="20" t="str">
        <f>VLOOKUP('Customer Names'!A1693,'Customer Names'!A1693:A4028,1,FALSE)</f>
        <v>Id1692</v>
      </c>
      <c r="B1693" s="20" t="str">
        <f>VLOOKUP(Table6[[#This Row],[NAME]],Table6[NAME],1,FALSE)</f>
        <v>Andrew W.</v>
      </c>
      <c r="C1693" s="11">
        <f>VLOOKUP(Table4[[#This Row],[BMI]],Table4[BMI],1,FALSE)</f>
        <v>31</v>
      </c>
      <c r="D1693" s="11">
        <f>VLOOKUP(Table4[[#This Row],[HBA1C]],Table4[HBA1C],1,FALSE)</f>
        <v>4.7699999999999996</v>
      </c>
      <c r="E1693" s="11" t="str">
        <f>VLOOKUP(Table4[[#This Row],[Any Transplants]],Table4[Any Transplants],1,FALSE)</f>
        <v>No</v>
      </c>
      <c r="F1693" s="11" t="str">
        <f>VLOOKUP(Table4[[#This Row],[Cancer history]],Table4[Cancer history],1,FALSE)</f>
        <v>No</v>
      </c>
      <c r="G1693" s="11" t="str">
        <f>VLOOKUP(Table4[[#This Row],[Smoker2]],Table4[Smoker2],1,FALSE)</f>
        <v>NO</v>
      </c>
      <c r="H1693" s="11" t="str">
        <f>VLOOKUP(Table4[[#This Row],[Heart Issues]],Table4[Heart Issues],1,FALSE)</f>
        <v>No</v>
      </c>
      <c r="I1693" s="11">
        <f>VLOOKUP(Table4[[#This Row],[Number of Major Surgeries]],Table4[Number of Major Surgeries],1,FALSE)</f>
        <v>1</v>
      </c>
      <c r="J1693" s="11" t="str">
        <f>VLOOKUP('Medical Examinations'!M1693,'Medical Examinations'!M1693:M4027,1,FALSE)</f>
        <v>obesity</v>
      </c>
      <c r="K1693" s="11" t="str">
        <f>VLOOKUP('Medical Examinations'!N1693,'Medical Examinations'!N1693:N4027,1,FALSE)</f>
        <v>normal</v>
      </c>
      <c r="L1693" s="11" t="str">
        <f>VLOOKUP(Table3[[#This Row],[date of birth]],Table3[date of birth],1,FALSE)</f>
        <v>17-Jun-1962</v>
      </c>
      <c r="M1693" s="11">
        <f>VLOOKUP(Table3[[#This Row],[age]],Table3[age],1,FALSE)</f>
        <v>60</v>
      </c>
      <c r="N1693" s="65">
        <f>VLOOKUP(Table3[[#This Row],[charges2]],Table3[charges2],1,FALSE)</f>
        <v>15174.81</v>
      </c>
      <c r="O1693" s="11" t="str">
        <f>VLOOKUP(Table3[[#This Row],[HOSPITAL TIER2]],Table3[HOSPITAL TIER2],1,FALSE)</f>
        <v>tier - 2</v>
      </c>
      <c r="P1693" s="11" t="str">
        <f>VLOOKUP(Table3[[#This Row],[city tier2]],Table3[city tier2],1,FALSE)</f>
        <v>tier - 1</v>
      </c>
      <c r="Q1693" s="11" t="str">
        <f>VLOOKUP(Table3[[#This Row],[state id2]],Table3[state id2],1,FALSE)</f>
        <v>R1012</v>
      </c>
      <c r="R1693" s="11">
        <f t="shared" si="52"/>
        <v>-6.1429638872717039E-2</v>
      </c>
      <c r="S1693" s="11">
        <f t="shared" si="53"/>
        <v>-2.5489219101677747E-2</v>
      </c>
    </row>
    <row r="1694" spans="1:19" x14ac:dyDescent="0.25">
      <c r="A1694" s="20" t="str">
        <f>VLOOKUP('Customer Names'!A1694,'Customer Names'!A1694:A4029,1,FALSE)</f>
        <v>Id1693</v>
      </c>
      <c r="B1694" s="20" t="str">
        <f>VLOOKUP(Table6[[#This Row],[NAME]],Table6[NAME],1,FALSE)</f>
        <v>Randall</v>
      </c>
      <c r="C1694" s="11">
        <f>VLOOKUP(Table4[[#This Row],[BMI]],Table4[BMI],1,FALSE)</f>
        <v>28.27</v>
      </c>
      <c r="D1694" s="11">
        <f>VLOOKUP(Table4[[#This Row],[HBA1C]],Table4[HBA1C],1,FALSE)</f>
        <v>4.62</v>
      </c>
      <c r="E1694" s="11" t="str">
        <f>VLOOKUP(Table4[[#This Row],[Any Transplants]],Table4[Any Transplants],1,FALSE)</f>
        <v>No</v>
      </c>
      <c r="F1694" s="11" t="str">
        <f>VLOOKUP(Table4[[#This Row],[Cancer history]],Table4[Cancer history],1,FALSE)</f>
        <v>No</v>
      </c>
      <c r="G1694" s="11" t="str">
        <f>VLOOKUP(Table4[[#This Row],[Smoker2]],Table4[Smoker2],1,FALSE)</f>
        <v>NO</v>
      </c>
      <c r="H1694" s="11" t="str">
        <f>VLOOKUP(Table4[[#This Row],[Heart Issues]],Table4[Heart Issues],1,FALSE)</f>
        <v>No</v>
      </c>
      <c r="I1694" s="11">
        <f>VLOOKUP(Table4[[#This Row],[Number of Major Surgeries]],Table4[Number of Major Surgeries],1,FALSE)</f>
        <v>1</v>
      </c>
      <c r="J1694" s="11" t="str">
        <f>VLOOKUP('Medical Examinations'!M1694,'Medical Examinations'!M1694:M4028,1,FALSE)</f>
        <v>over weight</v>
      </c>
      <c r="K1694" s="11" t="str">
        <f>VLOOKUP('Medical Examinations'!N1694,'Medical Examinations'!N1694:N4028,1,FALSE)</f>
        <v>normal</v>
      </c>
      <c r="L1694" s="11" t="str">
        <f>VLOOKUP(Table3[[#This Row],[date of birth]],Table3[date of birth],1,FALSE)</f>
        <v>23-Nov-1978</v>
      </c>
      <c r="M1694" s="11">
        <f>VLOOKUP(Table3[[#This Row],[age]],Table3[age],1,FALSE)</f>
        <v>44</v>
      </c>
      <c r="N1694" s="65">
        <f>VLOOKUP(Table3[[#This Row],[charges2]],Table3[charges2],1,FALSE)</f>
        <v>15207.92</v>
      </c>
      <c r="O1694" s="11" t="str">
        <f>VLOOKUP(Table3[[#This Row],[HOSPITAL TIER2]],Table3[HOSPITAL TIER2],1,FALSE)</f>
        <v>tier - 2</v>
      </c>
      <c r="P1694" s="11" t="str">
        <f>VLOOKUP(Table3[[#This Row],[city tier2]],Table3[city tier2],1,FALSE)</f>
        <v>tier - 1</v>
      </c>
      <c r="Q1694" s="11" t="str">
        <f>VLOOKUP(Table3[[#This Row],[state id2]],Table3[state id2],1,FALSE)</f>
        <v>R1012</v>
      </c>
      <c r="R1694" s="11">
        <f t="shared" si="52"/>
        <v>-6.2804105534186722E-2</v>
      </c>
      <c r="S1694" s="11">
        <f t="shared" si="53"/>
        <v>-2.4291552209873397E-2</v>
      </c>
    </row>
    <row r="1695" spans="1:19" x14ac:dyDescent="0.25">
      <c r="A1695" s="20" t="str">
        <f>VLOOKUP('Customer Names'!A1695,'Customer Names'!A1695:A4030,1,FALSE)</f>
        <v>Id1694</v>
      </c>
      <c r="B1695" s="20" t="str">
        <f>VLOOKUP(Table6[[#This Row],[NAME]],Table6[NAME],1,FALSE)</f>
        <v>Tracy L</v>
      </c>
      <c r="C1695" s="11">
        <f>VLOOKUP(Table4[[#This Row],[BMI]],Table4[BMI],1,FALSE)</f>
        <v>29.92</v>
      </c>
      <c r="D1695" s="11">
        <f>VLOOKUP(Table4[[#This Row],[HBA1C]],Table4[HBA1C],1,FALSE)</f>
        <v>9.07</v>
      </c>
      <c r="E1695" s="11" t="str">
        <f>VLOOKUP(Table4[[#This Row],[Any Transplants]],Table4[Any Transplants],1,FALSE)</f>
        <v>No</v>
      </c>
      <c r="F1695" s="11" t="str">
        <f>VLOOKUP(Table4[[#This Row],[Cancer history]],Table4[Cancer history],1,FALSE)</f>
        <v>No</v>
      </c>
      <c r="G1695" s="11" t="str">
        <f>VLOOKUP(Table4[[#This Row],[Smoker2]],Table4[Smoker2],1,FALSE)</f>
        <v>NO</v>
      </c>
      <c r="H1695" s="11" t="str">
        <f>VLOOKUP(Table4[[#This Row],[Heart Issues]],Table4[Heart Issues],1,FALSE)</f>
        <v>yes</v>
      </c>
      <c r="I1695" s="11">
        <f>VLOOKUP(Table4[[#This Row],[Number of Major Surgeries]],Table4[Number of Major Surgeries],1,FALSE)</f>
        <v>1</v>
      </c>
      <c r="J1695" s="11" t="str">
        <f>VLOOKUP('Medical Examinations'!M1695,'Medical Examinations'!M1695:M4029,1,FALSE)</f>
        <v>obesity</v>
      </c>
      <c r="K1695" s="11" t="str">
        <f>VLOOKUP('Medical Examinations'!N1695,'Medical Examinations'!N1695:N4029,1,FALSE)</f>
        <v>diabetes</v>
      </c>
      <c r="L1695" s="11" t="str">
        <f>VLOOKUP(Table3[[#This Row],[date of birth]],Table3[date of birth],1,FALSE)</f>
        <v>25-Jul-1960</v>
      </c>
      <c r="M1695" s="11">
        <f>VLOOKUP(Table3[[#This Row],[age]],Table3[age],1,FALSE)</f>
        <v>62</v>
      </c>
      <c r="N1695" s="65">
        <f>VLOOKUP(Table3[[#This Row],[charges2]],Table3[charges2],1,FALSE)</f>
        <v>15230.32</v>
      </c>
      <c r="O1695" s="11" t="str">
        <f>VLOOKUP(Table3[[#This Row],[HOSPITAL TIER2]],Table3[HOSPITAL TIER2],1,FALSE)</f>
        <v>tier - 2</v>
      </c>
      <c r="P1695" s="11" t="str">
        <f>VLOOKUP(Table3[[#This Row],[city tier2]],Table3[city tier2],1,FALSE)</f>
        <v>tier - 2</v>
      </c>
      <c r="Q1695" s="11" t="str">
        <f>VLOOKUP(Table3[[#This Row],[state id2]],Table3[state id2],1,FALSE)</f>
        <v>R1024</v>
      </c>
      <c r="R1695" s="11">
        <f t="shared" si="52"/>
        <v>-6.286914114698075E-2</v>
      </c>
      <c r="S1695" s="11">
        <f t="shared" si="53"/>
        <v>-2.4095735869949914E-2</v>
      </c>
    </row>
    <row r="1696" spans="1:19" x14ac:dyDescent="0.25">
      <c r="A1696" s="20" t="str">
        <f>VLOOKUP('Customer Names'!A1696,'Customer Names'!A1696:A4031,1,FALSE)</f>
        <v>Id1695</v>
      </c>
      <c r="B1696" s="20" t="str">
        <f>VLOOKUP(Table6[[#This Row],[NAME]],Table6[NAME],1,FALSE)</f>
        <v>Azelie</v>
      </c>
      <c r="C1696" s="11">
        <f>VLOOKUP(Table4[[#This Row],[BMI]],Table4[BMI],1,FALSE)</f>
        <v>25.9</v>
      </c>
      <c r="D1696" s="11">
        <f>VLOOKUP(Table4[[#This Row],[HBA1C]],Table4[HBA1C],1,FALSE)</f>
        <v>9.1199999999999992</v>
      </c>
      <c r="E1696" s="11" t="str">
        <f>VLOOKUP(Table4[[#This Row],[Any Transplants]],Table4[Any Transplants],1,FALSE)</f>
        <v>No</v>
      </c>
      <c r="F1696" s="11" t="str">
        <f>VLOOKUP(Table4[[#This Row],[Cancer history]],Table4[Cancer history],1,FALSE)</f>
        <v>No</v>
      </c>
      <c r="G1696" s="11" t="str">
        <f>VLOOKUP(Table4[[#This Row],[Smoker2]],Table4[Smoker2],1,FALSE)</f>
        <v>NO</v>
      </c>
      <c r="H1696" s="11" t="str">
        <f>VLOOKUP(Table4[[#This Row],[Heart Issues]],Table4[Heart Issues],1,FALSE)</f>
        <v>yes</v>
      </c>
      <c r="I1696" s="11">
        <f>VLOOKUP(Table4[[#This Row],[Number of Major Surgeries]],Table4[Number of Major Surgeries],1,FALSE)</f>
        <v>1</v>
      </c>
      <c r="J1696" s="11" t="str">
        <f>VLOOKUP('Medical Examinations'!M1696,'Medical Examinations'!M1696:M4030,1,FALSE)</f>
        <v>over weight</v>
      </c>
      <c r="K1696" s="11" t="str">
        <f>VLOOKUP('Medical Examinations'!N1696,'Medical Examinations'!N1696:N4030,1,FALSE)</f>
        <v>diabetes</v>
      </c>
      <c r="L1696" s="11" t="str">
        <f>VLOOKUP(Table3[[#This Row],[date of birth]],Table3[date of birth],1,FALSE)</f>
        <v>16-Sep-1969</v>
      </c>
      <c r="M1696" s="11">
        <f>VLOOKUP(Table3[[#This Row],[age]],Table3[age],1,FALSE)</f>
        <v>53</v>
      </c>
      <c r="N1696" s="65">
        <f>VLOOKUP(Table3[[#This Row],[charges2]],Table3[charges2],1,FALSE)</f>
        <v>15260.52</v>
      </c>
      <c r="O1696" s="11" t="str">
        <f>VLOOKUP(Table3[[#This Row],[HOSPITAL TIER2]],Table3[HOSPITAL TIER2],1,FALSE)</f>
        <v>tier - 2</v>
      </c>
      <c r="P1696" s="11" t="str">
        <f>VLOOKUP(Table3[[#This Row],[city tier2]],Table3[city tier2],1,FALSE)</f>
        <v>tier - 2</v>
      </c>
      <c r="Q1696" s="11" t="str">
        <f>VLOOKUP(Table3[[#This Row],[state id2]],Table3[state id2],1,FALSE)</f>
        <v>R1023</v>
      </c>
      <c r="R1696" s="11">
        <f t="shared" si="52"/>
        <v>-6.4040195581924447E-2</v>
      </c>
      <c r="S1696" s="11">
        <f t="shared" si="53"/>
        <v>-2.9277329101592985E-2</v>
      </c>
    </row>
    <row r="1697" spans="1:19" x14ac:dyDescent="0.25">
      <c r="A1697" s="20" t="str">
        <f>VLOOKUP('Customer Names'!A1697,'Customer Names'!A1697:A4032,1,FALSE)</f>
        <v>Id1696</v>
      </c>
      <c r="B1697" s="20" t="str">
        <f>VLOOKUP(Table6[[#This Row],[NAME]],Table6[NAME],1,FALSE)</f>
        <v>Monica M.</v>
      </c>
      <c r="C1697" s="11">
        <f>VLOOKUP(Table4[[#This Row],[BMI]],Table4[BMI],1,FALSE)</f>
        <v>27.74</v>
      </c>
      <c r="D1697" s="11">
        <f>VLOOKUP(Table4[[#This Row],[HBA1C]],Table4[HBA1C],1,FALSE)</f>
        <v>7.32</v>
      </c>
      <c r="E1697" s="11" t="str">
        <f>VLOOKUP(Table4[[#This Row],[Any Transplants]],Table4[Any Transplants],1,FALSE)</f>
        <v>No</v>
      </c>
      <c r="F1697" s="11" t="str">
        <f>VLOOKUP(Table4[[#This Row],[Cancer history]],Table4[Cancer history],1,FALSE)</f>
        <v>No</v>
      </c>
      <c r="G1697" s="11" t="str">
        <f>VLOOKUP(Table4[[#This Row],[Smoker2]],Table4[Smoker2],1,FALSE)</f>
        <v>NO</v>
      </c>
      <c r="H1697" s="11" t="str">
        <f>VLOOKUP(Table4[[#This Row],[Heart Issues]],Table4[Heart Issues],1,FALSE)</f>
        <v>yes</v>
      </c>
      <c r="I1697" s="11">
        <f>VLOOKUP(Table4[[#This Row],[Number of Major Surgeries]],Table4[Number of Major Surgeries],1,FALSE)</f>
        <v>1</v>
      </c>
      <c r="J1697" s="11" t="str">
        <f>VLOOKUP('Medical Examinations'!M1697,'Medical Examinations'!M1697:M4031,1,FALSE)</f>
        <v>over weight</v>
      </c>
      <c r="K1697" s="11" t="str">
        <f>VLOOKUP('Medical Examinations'!N1697,'Medical Examinations'!N1697:N4031,1,FALSE)</f>
        <v>diabetes</v>
      </c>
      <c r="L1697" s="11" t="str">
        <f>VLOOKUP(Table3[[#This Row],[date of birth]],Table3[date of birth],1,FALSE)</f>
        <v>13-Dec-1963</v>
      </c>
      <c r="M1697" s="11">
        <f>VLOOKUP(Table3[[#This Row],[age]],Table3[age],1,FALSE)</f>
        <v>59</v>
      </c>
      <c r="N1697" s="65">
        <f>VLOOKUP(Table3[[#This Row],[charges2]],Table3[charges2],1,FALSE)</f>
        <v>15322.77</v>
      </c>
      <c r="O1697" s="11" t="str">
        <f>VLOOKUP(Table3[[#This Row],[HOSPITAL TIER2]],Table3[HOSPITAL TIER2],1,FALSE)</f>
        <v>tier - 2</v>
      </c>
      <c r="P1697" s="11" t="str">
        <f>VLOOKUP(Table3[[#This Row],[city tier2]],Table3[city tier2],1,FALSE)</f>
        <v>tier - 3</v>
      </c>
      <c r="Q1697" s="11" t="str">
        <f>VLOOKUP(Table3[[#This Row],[state id2]],Table3[state id2],1,FALSE)</f>
        <v>R1021</v>
      </c>
      <c r="R1697" s="11">
        <f t="shared" si="52"/>
        <v>-6.3899947769762225E-2</v>
      </c>
      <c r="S1697" s="11">
        <f t="shared" si="53"/>
        <v>-3.2312862228059354E-2</v>
      </c>
    </row>
    <row r="1698" spans="1:19" x14ac:dyDescent="0.25">
      <c r="A1698" s="20" t="str">
        <f>VLOOKUP('Customer Names'!A1698,'Customer Names'!A1698:A4033,1,FALSE)</f>
        <v>Id1697</v>
      </c>
      <c r="B1698" s="20" t="str">
        <f>VLOOKUP(Table6[[#This Row],[NAME]],Table6[NAME],1,FALSE)</f>
        <v>Katarina K.</v>
      </c>
      <c r="C1698" s="11">
        <f>VLOOKUP(Table4[[#This Row],[BMI]],Table4[BMI],1,FALSE)</f>
        <v>17.260000000000002</v>
      </c>
      <c r="D1698" s="11">
        <f>VLOOKUP(Table4[[#This Row],[HBA1C]],Table4[HBA1C],1,FALSE)</f>
        <v>11.73</v>
      </c>
      <c r="E1698" s="11" t="str">
        <f>VLOOKUP(Table4[[#This Row],[Any Transplants]],Table4[Any Transplants],1,FALSE)</f>
        <v>No</v>
      </c>
      <c r="F1698" s="11" t="str">
        <f>VLOOKUP(Table4[[#This Row],[Cancer history]],Table4[Cancer history],1,FALSE)</f>
        <v>No</v>
      </c>
      <c r="G1698" s="11" t="str">
        <f>VLOOKUP(Table4[[#This Row],[Smoker2]],Table4[Smoker2],1,FALSE)</f>
        <v>NO</v>
      </c>
      <c r="H1698" s="11" t="str">
        <f>VLOOKUP(Table4[[#This Row],[Heart Issues]],Table4[Heart Issues],1,FALSE)</f>
        <v>No</v>
      </c>
      <c r="I1698" s="11">
        <f>VLOOKUP(Table4[[#This Row],[Number of Major Surgeries]],Table4[Number of Major Surgeries],1,FALSE)</f>
        <v>2</v>
      </c>
      <c r="J1698" s="11" t="str">
        <f>VLOOKUP('Medical Examinations'!M1698,'Medical Examinations'!M1698:M4032,1,FALSE)</f>
        <v>underweight</v>
      </c>
      <c r="K1698" s="11" t="str">
        <f>VLOOKUP('Medical Examinations'!N1698,'Medical Examinations'!N1698:N4032,1,FALSE)</f>
        <v>diabetes</v>
      </c>
      <c r="L1698" s="11" t="str">
        <f>VLOOKUP(Table3[[#This Row],[date of birth]],Table3[date of birth],1,FALSE)</f>
        <v>14-Jul-2001</v>
      </c>
      <c r="M1698" s="11">
        <f>VLOOKUP(Table3[[#This Row],[age]],Table3[age],1,FALSE)</f>
        <v>21</v>
      </c>
      <c r="N1698" s="65">
        <f>VLOOKUP(Table3[[#This Row],[charges2]],Table3[charges2],1,FALSE)</f>
        <v>15359.1</v>
      </c>
      <c r="O1698" s="11" t="str">
        <f>VLOOKUP(Table3[[#This Row],[HOSPITAL TIER2]],Table3[HOSPITAL TIER2],1,FALSE)</f>
        <v>tier - 2</v>
      </c>
      <c r="P1698" s="11" t="str">
        <f>VLOOKUP(Table3[[#This Row],[city tier2]],Table3[city tier2],1,FALSE)</f>
        <v>tier - 3</v>
      </c>
      <c r="Q1698" s="11" t="str">
        <f>VLOOKUP(Table3[[#This Row],[state id2]],Table3[state id2],1,FALSE)</f>
        <v>R1024</v>
      </c>
      <c r="R1698" s="11">
        <f t="shared" si="52"/>
        <v>-6.4252340646556716E-2</v>
      </c>
      <c r="S1698" s="11">
        <f t="shared" si="53"/>
        <v>-3.4494779257826048E-2</v>
      </c>
    </row>
    <row r="1699" spans="1:19" x14ac:dyDescent="0.25">
      <c r="A1699" s="20" t="str">
        <f>VLOOKUP('Customer Names'!A1699,'Customer Names'!A1699:A4034,1,FALSE)</f>
        <v>Id1698</v>
      </c>
      <c r="B1699" s="20" t="str">
        <f>VLOOKUP(Table6[[#This Row],[NAME]],Table6[NAME],1,FALSE)</f>
        <v>Jamie L.</v>
      </c>
      <c r="C1699" s="11">
        <f>VLOOKUP(Table4[[#This Row],[BMI]],Table4[BMI],1,FALSE)</f>
        <v>19.855</v>
      </c>
      <c r="D1699" s="11">
        <f>VLOOKUP(Table4[[#This Row],[HBA1C]],Table4[HBA1C],1,FALSE)</f>
        <v>6.64</v>
      </c>
      <c r="E1699" s="11" t="str">
        <f>VLOOKUP(Table4[[#This Row],[Any Transplants]],Table4[Any Transplants],1,FALSE)</f>
        <v>No</v>
      </c>
      <c r="F1699" s="11" t="str">
        <f>VLOOKUP(Table4[[#This Row],[Cancer history]],Table4[Cancer history],1,FALSE)</f>
        <v>No</v>
      </c>
      <c r="G1699" s="11" t="str">
        <f>VLOOKUP(Table4[[#This Row],[Smoker2]],Table4[Smoker2],1,FALSE)</f>
        <v>NO</v>
      </c>
      <c r="H1699" s="11" t="str">
        <f>VLOOKUP(Table4[[#This Row],[Heart Issues]],Table4[Heart Issues],1,FALSE)</f>
        <v>yes</v>
      </c>
      <c r="I1699" s="11">
        <f>VLOOKUP(Table4[[#This Row],[Number of Major Surgeries]],Table4[Number of Major Surgeries],1,FALSE)</f>
        <v>1</v>
      </c>
      <c r="J1699" s="11" t="str">
        <f>VLOOKUP('Medical Examinations'!M1699,'Medical Examinations'!M1699:M4033,1,FALSE)</f>
        <v>normal weight</v>
      </c>
      <c r="K1699" s="11" t="str">
        <f>VLOOKUP('Medical Examinations'!N1699,'Medical Examinations'!N1699:N4033,1,FALSE)</f>
        <v>diabetes</v>
      </c>
      <c r="L1699" s="11" t="str">
        <f>VLOOKUP(Table3[[#This Row],[date of birth]],Table3[date of birth],1,FALSE)</f>
        <v>17-Dec-1988</v>
      </c>
      <c r="M1699" s="11">
        <f>VLOOKUP(Table3[[#This Row],[age]],Table3[age],1,FALSE)</f>
        <v>34</v>
      </c>
      <c r="N1699" s="65">
        <f>VLOOKUP(Table3[[#This Row],[charges2]],Table3[charges2],1,FALSE)</f>
        <v>15361.5</v>
      </c>
      <c r="O1699" s="11" t="str">
        <f>VLOOKUP(Table3[[#This Row],[HOSPITAL TIER2]],Table3[HOSPITAL TIER2],1,FALSE)</f>
        <v>tier - 2</v>
      </c>
      <c r="P1699" s="11" t="str">
        <f>VLOOKUP(Table3[[#This Row],[city tier2]],Table3[city tier2],1,FALSE)</f>
        <v>tier - 3</v>
      </c>
      <c r="Q1699" s="11" t="str">
        <f>VLOOKUP(Table3[[#This Row],[state id2]],Table3[state id2],1,FALSE)</f>
        <v>R1023</v>
      </c>
      <c r="R1699" s="11">
        <f t="shared" si="52"/>
        <v>-6.7670141804111753E-2</v>
      </c>
      <c r="S1699" s="11">
        <f t="shared" si="53"/>
        <v>-2.5853746857198975E-2</v>
      </c>
    </row>
    <row r="1700" spans="1:19" x14ac:dyDescent="0.25">
      <c r="A1700" s="20" t="str">
        <f>VLOOKUP('Customer Names'!A1700,'Customer Names'!A1700:A4035,1,FALSE)</f>
        <v>Id1699</v>
      </c>
      <c r="B1700" s="20" t="str">
        <f>VLOOKUP(Table6[[#This Row],[NAME]],Table6[NAME],1,FALSE)</f>
        <v>Brian</v>
      </c>
      <c r="C1700" s="11">
        <f>VLOOKUP(Table4[[#This Row],[BMI]],Table4[BMI],1,FALSE)</f>
        <v>41.69</v>
      </c>
      <c r="D1700" s="11">
        <f>VLOOKUP(Table4[[#This Row],[HBA1C]],Table4[HBA1C],1,FALSE)</f>
        <v>5.78</v>
      </c>
      <c r="E1700" s="11" t="str">
        <f>VLOOKUP(Table4[[#This Row],[Any Transplants]],Table4[Any Transplants],1,FALSE)</f>
        <v>No</v>
      </c>
      <c r="F1700" s="11" t="str">
        <f>VLOOKUP(Table4[[#This Row],[Cancer history]],Table4[Cancer history],1,FALSE)</f>
        <v>No</v>
      </c>
      <c r="G1700" s="11" t="str">
        <f>VLOOKUP(Table4[[#This Row],[Smoker2]],Table4[Smoker2],1,FALSE)</f>
        <v>NO</v>
      </c>
      <c r="H1700" s="11" t="str">
        <f>VLOOKUP(Table4[[#This Row],[Heart Issues]],Table4[Heart Issues],1,FALSE)</f>
        <v>No</v>
      </c>
      <c r="I1700" s="11">
        <f>VLOOKUP(Table4[[#This Row],[Number of Major Surgeries]],Table4[Number of Major Surgeries],1,FALSE)</f>
        <v>0</v>
      </c>
      <c r="J1700" s="11" t="str">
        <f>VLOOKUP('Medical Examinations'!M1700,'Medical Examinations'!M1700:M4034,1,FALSE)</f>
        <v>obesity</v>
      </c>
      <c r="K1700" s="11" t="str">
        <f>VLOOKUP('Medical Examinations'!N1700,'Medical Examinations'!N1700:N4034,1,FALSE)</f>
        <v>prediabetes</v>
      </c>
      <c r="L1700" s="11" t="str">
        <f>VLOOKUP(Table3[[#This Row],[date of birth]],Table3[date of birth],1,FALSE)</f>
        <v>18-Jul-1968</v>
      </c>
      <c r="M1700" s="11">
        <f>VLOOKUP(Table3[[#This Row],[age]],Table3[age],1,FALSE)</f>
        <v>54</v>
      </c>
      <c r="N1700" s="65">
        <f>VLOOKUP(Table3[[#This Row],[charges2]],Table3[charges2],1,FALSE)</f>
        <v>15363.77</v>
      </c>
      <c r="O1700" s="11" t="str">
        <f>VLOOKUP(Table3[[#This Row],[HOSPITAL TIER2]],Table3[HOSPITAL TIER2],1,FALSE)</f>
        <v>tier - 2</v>
      </c>
      <c r="P1700" s="11" t="str">
        <f>VLOOKUP(Table3[[#This Row],[city tier2]],Table3[city tier2],1,FALSE)</f>
        <v>tier - 1</v>
      </c>
      <c r="Q1700" s="11" t="str">
        <f>VLOOKUP(Table3[[#This Row],[state id2]],Table3[state id2],1,FALSE)</f>
        <v>R1026</v>
      </c>
      <c r="R1700" s="11">
        <f t="shared" si="52"/>
        <v>-6.8583098757187169E-2</v>
      </c>
      <c r="S1700" s="11">
        <f t="shared" si="53"/>
        <v>-2.5344343364458906E-2</v>
      </c>
    </row>
    <row r="1701" spans="1:19" x14ac:dyDescent="0.25">
      <c r="A1701" s="20" t="str">
        <f>VLOOKUP('Customer Names'!A1701,'Customer Names'!A1701:A4036,1,FALSE)</f>
        <v>Id1700</v>
      </c>
      <c r="B1701" s="20" t="str">
        <f>VLOOKUP(Table6[[#This Row],[NAME]],Table6[NAME],1,FALSE)</f>
        <v>Stacey L.</v>
      </c>
      <c r="C1701" s="11">
        <f>VLOOKUP(Table4[[#This Row],[BMI]],Table4[BMI],1,FALSE)</f>
        <v>16.12</v>
      </c>
      <c r="D1701" s="11">
        <f>VLOOKUP(Table4[[#This Row],[HBA1C]],Table4[HBA1C],1,FALSE)</f>
        <v>10.45</v>
      </c>
      <c r="E1701" s="11" t="str">
        <f>VLOOKUP(Table4[[#This Row],[Any Transplants]],Table4[Any Transplants],1,FALSE)</f>
        <v>No</v>
      </c>
      <c r="F1701" s="11" t="str">
        <f>VLOOKUP(Table4[[#This Row],[Cancer history]],Table4[Cancer history],1,FALSE)</f>
        <v>No</v>
      </c>
      <c r="G1701" s="11" t="str">
        <f>VLOOKUP(Table4[[#This Row],[Smoker2]],Table4[Smoker2],1,FALSE)</f>
        <v>NO</v>
      </c>
      <c r="H1701" s="11" t="str">
        <f>VLOOKUP(Table4[[#This Row],[Heart Issues]],Table4[Heart Issues],1,FALSE)</f>
        <v>No</v>
      </c>
      <c r="I1701" s="11">
        <f>VLOOKUP(Table4[[#This Row],[Number of Major Surgeries]],Table4[Number of Major Surgeries],1,FALSE)</f>
        <v>0</v>
      </c>
      <c r="J1701" s="11" t="str">
        <f>VLOOKUP('Medical Examinations'!M1701,'Medical Examinations'!M1701:M4035,1,FALSE)</f>
        <v>underweight</v>
      </c>
      <c r="K1701" s="11" t="str">
        <f>VLOOKUP('Medical Examinations'!N1701,'Medical Examinations'!N1701:N4035,1,FALSE)</f>
        <v>diabetes</v>
      </c>
      <c r="L1701" s="11" t="str">
        <f>VLOOKUP(Table3[[#This Row],[date of birth]],Table3[date of birth],1,FALSE)</f>
        <v>6-Sep-1962</v>
      </c>
      <c r="M1701" s="11">
        <f>VLOOKUP(Table3[[#This Row],[age]],Table3[age],1,FALSE)</f>
        <v>60</v>
      </c>
      <c r="N1701" s="65">
        <f>VLOOKUP(Table3[[#This Row],[charges2]],Table3[charges2],1,FALSE)</f>
        <v>15368.22</v>
      </c>
      <c r="O1701" s="11" t="str">
        <f>VLOOKUP(Table3[[#This Row],[HOSPITAL TIER2]],Table3[HOSPITAL TIER2],1,FALSE)</f>
        <v>tier - 2</v>
      </c>
      <c r="P1701" s="11" t="str">
        <f>VLOOKUP(Table3[[#This Row],[city tier2]],Table3[city tier2],1,FALSE)</f>
        <v>tier - 2</v>
      </c>
      <c r="Q1701" s="11" t="str">
        <f>VLOOKUP(Table3[[#This Row],[state id2]],Table3[state id2],1,FALSE)</f>
        <v>R1011</v>
      </c>
      <c r="R1701" s="11">
        <f t="shared" si="52"/>
        <v>-7.1974095099075694E-2</v>
      </c>
      <c r="S1701" s="11">
        <f t="shared" si="53"/>
        <v>-2.5462353342552545E-2</v>
      </c>
    </row>
    <row r="1702" spans="1:19" x14ac:dyDescent="0.25">
      <c r="A1702" s="20" t="str">
        <f>VLOOKUP('Customer Names'!A1702,'Customer Names'!A1702:A4037,1,FALSE)</f>
        <v>Id1701</v>
      </c>
      <c r="B1702" s="20" t="str">
        <f>VLOOKUP(Table6[[#This Row],[NAME]],Table6[NAME],1,FALSE)</f>
        <v>Stephen</v>
      </c>
      <c r="C1702" s="11">
        <f>VLOOKUP(Table4[[#This Row],[BMI]],Table4[BMI],1,FALSE)</f>
        <v>37.43</v>
      </c>
      <c r="D1702" s="11">
        <f>VLOOKUP(Table4[[#This Row],[HBA1C]],Table4[HBA1C],1,FALSE)</f>
        <v>4.5199999999999996</v>
      </c>
      <c r="E1702" s="11" t="str">
        <f>VLOOKUP(Table4[[#This Row],[Any Transplants]],Table4[Any Transplants],1,FALSE)</f>
        <v>No</v>
      </c>
      <c r="F1702" s="11" t="str">
        <f>VLOOKUP(Table4[[#This Row],[Cancer history]],Table4[Cancer history],1,FALSE)</f>
        <v>No</v>
      </c>
      <c r="G1702" s="11" t="str">
        <f>VLOOKUP(Table4[[#This Row],[Smoker2]],Table4[Smoker2],1,FALSE)</f>
        <v>NO</v>
      </c>
      <c r="H1702" s="11" t="str">
        <f>VLOOKUP(Table4[[#This Row],[Heart Issues]],Table4[Heart Issues],1,FALSE)</f>
        <v>No</v>
      </c>
      <c r="I1702" s="11">
        <f>VLOOKUP(Table4[[#This Row],[Number of Major Surgeries]],Table4[Number of Major Surgeries],1,FALSE)</f>
        <v>1</v>
      </c>
      <c r="J1702" s="11" t="str">
        <f>VLOOKUP('Medical Examinations'!M1702,'Medical Examinations'!M1702:M4036,1,FALSE)</f>
        <v>obesity</v>
      </c>
      <c r="K1702" s="11" t="str">
        <f>VLOOKUP('Medical Examinations'!N1702,'Medical Examinations'!N1702:N4036,1,FALSE)</f>
        <v>normal</v>
      </c>
      <c r="L1702" s="11" t="str">
        <f>VLOOKUP(Table3[[#This Row],[date of birth]],Table3[date of birth],1,FALSE)</f>
        <v>4-Sep-1964</v>
      </c>
      <c r="M1702" s="11">
        <f>VLOOKUP(Table3[[#This Row],[age]],Table3[age],1,FALSE)</f>
        <v>58</v>
      </c>
      <c r="N1702" s="65">
        <f>VLOOKUP(Table3[[#This Row],[charges2]],Table3[charges2],1,FALSE)</f>
        <v>15377.77</v>
      </c>
      <c r="O1702" s="11" t="str">
        <f>VLOOKUP(Table3[[#This Row],[HOSPITAL TIER2]],Table3[HOSPITAL TIER2],1,FALSE)</f>
        <v>tier - 2</v>
      </c>
      <c r="P1702" s="11" t="str">
        <f>VLOOKUP(Table3[[#This Row],[city tier2]],Table3[city tier2],1,FALSE)</f>
        <v>tier - 2</v>
      </c>
      <c r="Q1702" s="11" t="str">
        <f>VLOOKUP(Table3[[#This Row],[state id2]],Table3[state id2],1,FALSE)</f>
        <v>R1012</v>
      </c>
      <c r="R1702" s="11">
        <f t="shared" si="52"/>
        <v>-6.8878185601754835E-2</v>
      </c>
      <c r="S1702" s="11">
        <f t="shared" si="53"/>
        <v>-3.2354449171604696E-2</v>
      </c>
    </row>
    <row r="1703" spans="1:19" x14ac:dyDescent="0.25">
      <c r="A1703" s="20" t="str">
        <f>VLOOKUP('Customer Names'!A1703,'Customer Names'!A1703:A4038,1,FALSE)</f>
        <v>Id1702</v>
      </c>
      <c r="B1703" s="20" t="str">
        <f>VLOOKUP(Table6[[#This Row],[NAME]],Table6[NAME],1,FALSE)</f>
        <v>Joshua</v>
      </c>
      <c r="C1703" s="11">
        <f>VLOOKUP(Table4[[#This Row],[BMI]],Table4[BMI],1,FALSE)</f>
        <v>31.065000000000001</v>
      </c>
      <c r="D1703" s="11">
        <f>VLOOKUP(Table4[[#This Row],[HBA1C]],Table4[HBA1C],1,FALSE)</f>
        <v>5.71</v>
      </c>
      <c r="E1703" s="11" t="str">
        <f>VLOOKUP(Table4[[#This Row],[Any Transplants]],Table4[Any Transplants],1,FALSE)</f>
        <v>No</v>
      </c>
      <c r="F1703" s="11" t="str">
        <f>VLOOKUP(Table4[[#This Row],[Cancer history]],Table4[Cancer history],1,FALSE)</f>
        <v>No</v>
      </c>
      <c r="G1703" s="11" t="str">
        <f>VLOOKUP(Table4[[#This Row],[Smoker2]],Table4[Smoker2],1,FALSE)</f>
        <v>NO</v>
      </c>
      <c r="H1703" s="11" t="str">
        <f>VLOOKUP(Table4[[#This Row],[Heart Issues]],Table4[Heart Issues],1,FALSE)</f>
        <v>No</v>
      </c>
      <c r="I1703" s="11">
        <f>VLOOKUP(Table4[[#This Row],[Number of Major Surgeries]],Table4[Number of Major Surgeries],1,FALSE)</f>
        <v>0</v>
      </c>
      <c r="J1703" s="11" t="str">
        <f>VLOOKUP('Medical Examinations'!M1703,'Medical Examinations'!M1703:M4037,1,FALSE)</f>
        <v>obesity</v>
      </c>
      <c r="K1703" s="11" t="str">
        <f>VLOOKUP('Medical Examinations'!N1703,'Medical Examinations'!N1703:N4037,1,FALSE)</f>
        <v>prediabetes</v>
      </c>
      <c r="L1703" s="11" t="str">
        <f>VLOOKUP(Table3[[#This Row],[date of birth]],Table3[date of birth],1,FALSE)</f>
        <v>25-Oct-1990</v>
      </c>
      <c r="M1703" s="11">
        <f>VLOOKUP(Table3[[#This Row],[age]],Table3[age],1,FALSE)</f>
        <v>32</v>
      </c>
      <c r="N1703" s="65">
        <f>VLOOKUP(Table3[[#This Row],[charges2]],Table3[charges2],1,FALSE)</f>
        <v>15440.2</v>
      </c>
      <c r="O1703" s="11" t="str">
        <f>VLOOKUP(Table3[[#This Row],[HOSPITAL TIER2]],Table3[HOSPITAL TIER2],1,FALSE)</f>
        <v>tier - 2</v>
      </c>
      <c r="P1703" s="11" t="str">
        <f>VLOOKUP(Table3[[#This Row],[city tier2]],Table3[city tier2],1,FALSE)</f>
        <v>tier - 1</v>
      </c>
      <c r="Q1703" s="11" t="str">
        <f>VLOOKUP(Table3[[#This Row],[state id2]],Table3[state id2],1,FALSE)</f>
        <v>R1012</v>
      </c>
      <c r="R1703" s="11">
        <f t="shared" si="52"/>
        <v>-7.2032343609871166E-2</v>
      </c>
      <c r="S1703" s="11">
        <f t="shared" si="53"/>
        <v>-3.0973039956260849E-2</v>
      </c>
    </row>
    <row r="1704" spans="1:19" x14ac:dyDescent="0.25">
      <c r="A1704" s="20" t="str">
        <f>VLOOKUP('Customer Names'!A1704,'Customer Names'!A1704:A4039,1,FALSE)</f>
        <v>Id1703</v>
      </c>
      <c r="B1704" s="20" t="str">
        <f>VLOOKUP(Table6[[#This Row],[NAME]],Table6[NAME],1,FALSE)</f>
        <v>Josh</v>
      </c>
      <c r="C1704" s="11">
        <f>VLOOKUP(Table4[[#This Row],[BMI]],Table4[BMI],1,FALSE)</f>
        <v>25.08</v>
      </c>
      <c r="D1704" s="11">
        <f>VLOOKUP(Table4[[#This Row],[HBA1C]],Table4[HBA1C],1,FALSE)</f>
        <v>4.7699999999999996</v>
      </c>
      <c r="E1704" s="11" t="str">
        <f>VLOOKUP(Table4[[#This Row],[Any Transplants]],Table4[Any Transplants],1,FALSE)</f>
        <v>No</v>
      </c>
      <c r="F1704" s="11" t="str">
        <f>VLOOKUP(Table4[[#This Row],[Cancer history]],Table4[Cancer history],1,FALSE)</f>
        <v>No</v>
      </c>
      <c r="G1704" s="11" t="str">
        <f>VLOOKUP(Table4[[#This Row],[Smoker2]],Table4[Smoker2],1,FALSE)</f>
        <v>NO</v>
      </c>
      <c r="H1704" s="11" t="str">
        <f>VLOOKUP(Table4[[#This Row],[Heart Issues]],Table4[Heart Issues],1,FALSE)</f>
        <v>No</v>
      </c>
      <c r="I1704" s="11">
        <f>VLOOKUP(Table4[[#This Row],[Number of Major Surgeries]],Table4[Number of Major Surgeries],1,FALSE)</f>
        <v>0</v>
      </c>
      <c r="J1704" s="11" t="str">
        <f>VLOOKUP('Medical Examinations'!M1704,'Medical Examinations'!M1704:M4038,1,FALSE)</f>
        <v>over weight</v>
      </c>
      <c r="K1704" s="11" t="str">
        <f>VLOOKUP('Medical Examinations'!N1704,'Medical Examinations'!N1704:N4038,1,FALSE)</f>
        <v>normal</v>
      </c>
      <c r="L1704" s="11" t="str">
        <f>VLOOKUP(Table3[[#This Row],[date of birth]],Table3[date of birth],1,FALSE)</f>
        <v>20-Jul-1976</v>
      </c>
      <c r="M1704" s="11">
        <f>VLOOKUP(Table3[[#This Row],[age]],Table3[age],1,FALSE)</f>
        <v>46</v>
      </c>
      <c r="N1704" s="65">
        <f>VLOOKUP(Table3[[#This Row],[charges2]],Table3[charges2],1,FALSE)</f>
        <v>15450.48</v>
      </c>
      <c r="O1704" s="11" t="str">
        <f>VLOOKUP(Table3[[#This Row],[HOSPITAL TIER2]],Table3[HOSPITAL TIER2],1,FALSE)</f>
        <v>tier - 2</v>
      </c>
      <c r="P1704" s="11" t="str">
        <f>VLOOKUP(Table3[[#This Row],[city tier2]],Table3[city tier2],1,FALSE)</f>
        <v>tier - 1</v>
      </c>
      <c r="Q1704" s="11" t="str">
        <f>VLOOKUP(Table3[[#This Row],[state id2]],Table3[state id2],1,FALSE)</f>
        <v>R1026</v>
      </c>
      <c r="R1704" s="11">
        <f t="shared" si="52"/>
        <v>-7.1427884868908442E-2</v>
      </c>
      <c r="S1704" s="11">
        <f t="shared" si="53"/>
        <v>-3.0956470437459072E-2</v>
      </c>
    </row>
    <row r="1705" spans="1:19" x14ac:dyDescent="0.25">
      <c r="A1705" s="20" t="str">
        <f>VLOOKUP('Customer Names'!A1705,'Customer Names'!A1705:A4040,1,FALSE)</f>
        <v>Id1704</v>
      </c>
      <c r="B1705" s="20" t="str">
        <f>VLOOKUP(Table6[[#This Row],[NAME]],Table6[NAME],1,FALSE)</f>
        <v>Heather</v>
      </c>
      <c r="C1705" s="11">
        <f>VLOOKUP(Table4[[#This Row],[BMI]],Table4[BMI],1,FALSE)</f>
        <v>15.2</v>
      </c>
      <c r="D1705" s="11">
        <f>VLOOKUP(Table4[[#This Row],[HBA1C]],Table4[HBA1C],1,FALSE)</f>
        <v>7.81</v>
      </c>
      <c r="E1705" s="11" t="str">
        <f>VLOOKUP(Table4[[#This Row],[Any Transplants]],Table4[Any Transplants],1,FALSE)</f>
        <v>No</v>
      </c>
      <c r="F1705" s="11" t="str">
        <f>VLOOKUP(Table4[[#This Row],[Cancer history]],Table4[Cancer history],1,FALSE)</f>
        <v>No</v>
      </c>
      <c r="G1705" s="11" t="str">
        <f>VLOOKUP(Table4[[#This Row],[Smoker2]],Table4[Smoker2],1,FALSE)</f>
        <v>NO</v>
      </c>
      <c r="H1705" s="11" t="str">
        <f>VLOOKUP(Table4[[#This Row],[Heart Issues]],Table4[Heart Issues],1,FALSE)</f>
        <v>yes</v>
      </c>
      <c r="I1705" s="11">
        <f>VLOOKUP(Table4[[#This Row],[Number of Major Surgeries]],Table4[Number of Major Surgeries],1,FALSE)</f>
        <v>1</v>
      </c>
      <c r="J1705" s="11" t="str">
        <f>VLOOKUP('Medical Examinations'!M1705,'Medical Examinations'!M1705:M4039,1,FALSE)</f>
        <v>underweight</v>
      </c>
      <c r="K1705" s="11" t="str">
        <f>VLOOKUP('Medical Examinations'!N1705,'Medical Examinations'!N1705:N4039,1,FALSE)</f>
        <v>diabetes</v>
      </c>
      <c r="L1705" s="11" t="str">
        <f>VLOOKUP(Table3[[#This Row],[date of birth]],Table3[date of birth],1,FALSE)</f>
        <v>17-Jul-2004</v>
      </c>
      <c r="M1705" s="11">
        <f>VLOOKUP(Table3[[#This Row],[age]],Table3[age],1,FALSE)</f>
        <v>18</v>
      </c>
      <c r="N1705" s="65">
        <f>VLOOKUP(Table3[[#This Row],[charges2]],Table3[charges2],1,FALSE)</f>
        <v>15518.18</v>
      </c>
      <c r="O1705" s="11" t="str">
        <f>VLOOKUP(Table3[[#This Row],[HOSPITAL TIER2]],Table3[HOSPITAL TIER2],1,FALSE)</f>
        <v>tier - 2</v>
      </c>
      <c r="P1705" s="11" t="str">
        <f>VLOOKUP(Table3[[#This Row],[city tier2]],Table3[city tier2],1,FALSE)</f>
        <v>tier - 3</v>
      </c>
      <c r="Q1705" s="11" t="str">
        <f>VLOOKUP(Table3[[#This Row],[state id2]],Table3[state id2],1,FALSE)</f>
        <v>R1015</v>
      </c>
      <c r="R1705" s="11">
        <f t="shared" si="52"/>
        <v>-7.1299589762642418E-2</v>
      </c>
      <c r="S1705" s="11">
        <f t="shared" si="53"/>
        <v>-3.0648715856511299E-2</v>
      </c>
    </row>
    <row r="1706" spans="1:19" x14ac:dyDescent="0.25">
      <c r="A1706" s="20" t="str">
        <f>VLOOKUP('Customer Names'!A1706,'Customer Names'!A1706:A4041,1,FALSE)</f>
        <v>Id1705</v>
      </c>
      <c r="B1706" s="20" t="str">
        <f>VLOOKUP(Table6[[#This Row],[NAME]],Table6[NAME],1,FALSE)</f>
        <v>James C.</v>
      </c>
      <c r="C1706" s="11">
        <f>VLOOKUP(Table4[[#This Row],[BMI]],Table4[BMI],1,FALSE)</f>
        <v>22.34</v>
      </c>
      <c r="D1706" s="11">
        <f>VLOOKUP(Table4[[#This Row],[HBA1C]],Table4[HBA1C],1,FALSE)</f>
        <v>5.19</v>
      </c>
      <c r="E1706" s="11" t="str">
        <f>VLOOKUP(Table4[[#This Row],[Any Transplants]],Table4[Any Transplants],1,FALSE)</f>
        <v>No</v>
      </c>
      <c r="F1706" s="11" t="str">
        <f>VLOOKUP(Table4[[#This Row],[Cancer history]],Table4[Cancer history],1,FALSE)</f>
        <v>No</v>
      </c>
      <c r="G1706" s="11" t="str">
        <f>VLOOKUP(Table4[[#This Row],[Smoker2]],Table4[Smoker2],1,FALSE)</f>
        <v>NO</v>
      </c>
      <c r="H1706" s="11" t="str">
        <f>VLOOKUP(Table4[[#This Row],[Heart Issues]],Table4[Heart Issues],1,FALSE)</f>
        <v>yes</v>
      </c>
      <c r="I1706" s="11">
        <f>VLOOKUP(Table4[[#This Row],[Number of Major Surgeries]],Table4[Number of Major Surgeries],1,FALSE)</f>
        <v>0</v>
      </c>
      <c r="J1706" s="11" t="str">
        <f>VLOOKUP('Medical Examinations'!M1706,'Medical Examinations'!M1706:M4040,1,FALSE)</f>
        <v>normal weight</v>
      </c>
      <c r="K1706" s="11" t="str">
        <f>VLOOKUP('Medical Examinations'!N1706,'Medical Examinations'!N1706:N4040,1,FALSE)</f>
        <v>normal</v>
      </c>
      <c r="L1706" s="11" t="str">
        <f>VLOOKUP(Table3[[#This Row],[date of birth]],Table3[date of birth],1,FALSE)</f>
        <v>28-Jun-1974</v>
      </c>
      <c r="M1706" s="11">
        <f>VLOOKUP(Table3[[#This Row],[age]],Table3[age],1,FALSE)</f>
        <v>48</v>
      </c>
      <c r="N1706" s="65">
        <f>VLOOKUP(Table3[[#This Row],[charges2]],Table3[charges2],1,FALSE)</f>
        <v>15532.16</v>
      </c>
      <c r="O1706" s="11" t="str">
        <f>VLOOKUP(Table3[[#This Row],[HOSPITAL TIER2]],Table3[HOSPITAL TIER2],1,FALSE)</f>
        <v>tier - 2</v>
      </c>
      <c r="P1706" s="11" t="str">
        <f>VLOOKUP(Table3[[#This Row],[city tier2]],Table3[city tier2],1,FALSE)</f>
        <v>tier - 2</v>
      </c>
      <c r="Q1706" s="11" t="str">
        <f>VLOOKUP(Table3[[#This Row],[state id2]],Table3[state id2],1,FALSE)</f>
        <v>R1026</v>
      </c>
      <c r="R1706" s="11">
        <f t="shared" si="52"/>
        <v>-7.6170584491696378E-2</v>
      </c>
      <c r="S1706" s="11">
        <f t="shared" si="53"/>
        <v>-2.7021428918177506E-2</v>
      </c>
    </row>
    <row r="1707" spans="1:19" x14ac:dyDescent="0.25">
      <c r="A1707" s="20" t="str">
        <f>VLOOKUP('Customer Names'!A1707,'Customer Names'!A1707:A4042,1,FALSE)</f>
        <v>Id1706</v>
      </c>
      <c r="B1707" s="20" t="str">
        <f>VLOOKUP(Table6[[#This Row],[NAME]],Table6[NAME],1,FALSE)</f>
        <v>Kim</v>
      </c>
      <c r="C1707" s="11">
        <f>VLOOKUP(Table4[[#This Row],[BMI]],Table4[BMI],1,FALSE)</f>
        <v>40.15</v>
      </c>
      <c r="D1707" s="11">
        <f>VLOOKUP(Table4[[#This Row],[HBA1C]],Table4[HBA1C],1,FALSE)</f>
        <v>5.93</v>
      </c>
      <c r="E1707" s="11" t="str">
        <f>VLOOKUP(Table4[[#This Row],[Any Transplants]],Table4[Any Transplants],1,FALSE)</f>
        <v>No</v>
      </c>
      <c r="F1707" s="11" t="str">
        <f>VLOOKUP(Table4[[#This Row],[Cancer history]],Table4[Cancer history],1,FALSE)</f>
        <v>No</v>
      </c>
      <c r="G1707" s="11" t="str">
        <f>VLOOKUP(Table4[[#This Row],[Smoker2]],Table4[Smoker2],1,FALSE)</f>
        <v>NO</v>
      </c>
      <c r="H1707" s="11" t="str">
        <f>VLOOKUP(Table4[[#This Row],[Heart Issues]],Table4[Heart Issues],1,FALSE)</f>
        <v>No</v>
      </c>
      <c r="I1707" s="11">
        <f>VLOOKUP(Table4[[#This Row],[Number of Major Surgeries]],Table4[Number of Major Surgeries],1,FALSE)</f>
        <v>1</v>
      </c>
      <c r="J1707" s="11" t="str">
        <f>VLOOKUP('Medical Examinations'!M1707,'Medical Examinations'!M1707:M4041,1,FALSE)</f>
        <v>obesity</v>
      </c>
      <c r="K1707" s="11" t="str">
        <f>VLOOKUP('Medical Examinations'!N1707,'Medical Examinations'!N1707:N4041,1,FALSE)</f>
        <v>prediabetes</v>
      </c>
      <c r="L1707" s="11" t="str">
        <f>VLOOKUP(Table3[[#This Row],[date of birth]],Table3[date of birth],1,FALSE)</f>
        <v>2-Oct-1959</v>
      </c>
      <c r="M1707" s="11">
        <f>VLOOKUP(Table3[[#This Row],[age]],Table3[age],1,FALSE)</f>
        <v>63</v>
      </c>
      <c r="N1707" s="65">
        <f>VLOOKUP(Table3[[#This Row],[charges2]],Table3[charges2],1,FALSE)</f>
        <v>15555.19</v>
      </c>
      <c r="O1707" s="11" t="str">
        <f>VLOOKUP(Table3[[#This Row],[HOSPITAL TIER2]],Table3[HOSPITAL TIER2],1,FALSE)</f>
        <v>tier - 2</v>
      </c>
      <c r="P1707" s="11" t="str">
        <f>VLOOKUP(Table3[[#This Row],[city tier2]],Table3[city tier2],1,FALSE)</f>
        <v>tier - 3</v>
      </c>
      <c r="Q1707" s="11" t="str">
        <f>VLOOKUP(Table3[[#This Row],[state id2]],Table3[state id2],1,FALSE)</f>
        <v>R1012</v>
      </c>
      <c r="R1707" s="11">
        <f t="shared" si="52"/>
        <v>-7.5701483168351374E-2</v>
      </c>
      <c r="S1707" s="11">
        <f t="shared" si="53"/>
        <v>-2.6788618198182255E-2</v>
      </c>
    </row>
    <row r="1708" spans="1:19" x14ac:dyDescent="0.25">
      <c r="A1708" s="20" t="str">
        <f>VLOOKUP('Customer Names'!A1708,'Customer Names'!A1708:A4043,1,FALSE)</f>
        <v>Id1707</v>
      </c>
      <c r="B1708" s="20" t="str">
        <f>VLOOKUP(Table6[[#This Row],[NAME]],Table6[NAME],1,FALSE)</f>
        <v>Marie E.</v>
      </c>
      <c r="C1708" s="11">
        <f>VLOOKUP(Table4[[#This Row],[BMI]],Table4[BMI],1,FALSE)</f>
        <v>37.729999999999997</v>
      </c>
      <c r="D1708" s="11">
        <f>VLOOKUP(Table4[[#This Row],[HBA1C]],Table4[HBA1C],1,FALSE)</f>
        <v>6.29</v>
      </c>
      <c r="E1708" s="11" t="str">
        <f>VLOOKUP(Table4[[#This Row],[Any Transplants]],Table4[Any Transplants],1,FALSE)</f>
        <v>No</v>
      </c>
      <c r="F1708" s="11" t="str">
        <f>VLOOKUP(Table4[[#This Row],[Cancer history]],Table4[Cancer history],1,FALSE)</f>
        <v>No</v>
      </c>
      <c r="G1708" s="11" t="str">
        <f>VLOOKUP(Table4[[#This Row],[Smoker2]],Table4[Smoker2],1,FALSE)</f>
        <v>NO</v>
      </c>
      <c r="H1708" s="11" t="str">
        <f>VLOOKUP(Table4[[#This Row],[Heart Issues]],Table4[Heart Issues],1,FALSE)</f>
        <v>No</v>
      </c>
      <c r="I1708" s="11">
        <f>VLOOKUP(Table4[[#This Row],[Number of Major Surgeries]],Table4[Number of Major Surgeries],1,FALSE)</f>
        <v>1</v>
      </c>
      <c r="J1708" s="11" t="str">
        <f>VLOOKUP('Medical Examinations'!M1708,'Medical Examinations'!M1708:M4042,1,FALSE)</f>
        <v>obesity</v>
      </c>
      <c r="K1708" s="11" t="str">
        <f>VLOOKUP('Medical Examinations'!N1708,'Medical Examinations'!N1708:N4042,1,FALSE)</f>
        <v>prediabetes</v>
      </c>
      <c r="L1708" s="11" t="str">
        <f>VLOOKUP(Table3[[#This Row],[date of birth]],Table3[date of birth],1,FALSE)</f>
        <v>30-Jul-1974</v>
      </c>
      <c r="M1708" s="11">
        <f>VLOOKUP(Table3[[#This Row],[age]],Table3[age],1,FALSE)</f>
        <v>48</v>
      </c>
      <c r="N1708" s="65">
        <f>VLOOKUP(Table3[[#This Row],[charges2]],Table3[charges2],1,FALSE)</f>
        <v>15556.67</v>
      </c>
      <c r="O1708" s="11" t="str">
        <f>VLOOKUP(Table3[[#This Row],[HOSPITAL TIER2]],Table3[HOSPITAL TIER2],1,FALSE)</f>
        <v>tier - 2</v>
      </c>
      <c r="P1708" s="11" t="str">
        <f>VLOOKUP(Table3[[#This Row],[city tier2]],Table3[city tier2],1,FALSE)</f>
        <v>tier - 2</v>
      </c>
      <c r="Q1708" s="11" t="str">
        <f>VLOOKUP(Table3[[#This Row],[state id2]],Table3[state id2],1,FALSE)</f>
        <v>R1012</v>
      </c>
      <c r="R1708" s="11">
        <f t="shared" si="52"/>
        <v>-8.0937903436696462E-2</v>
      </c>
      <c r="S1708" s="11">
        <f t="shared" si="53"/>
        <v>-2.7278545339240852E-2</v>
      </c>
    </row>
    <row r="1709" spans="1:19" x14ac:dyDescent="0.25">
      <c r="A1709" s="20" t="str">
        <f>VLOOKUP('Customer Names'!A1709,'Customer Names'!A1709:A4044,1,FALSE)</f>
        <v>Id1708</v>
      </c>
      <c r="B1709" s="20" t="str">
        <f>VLOOKUP(Table6[[#This Row],[NAME]],Table6[NAME],1,FALSE)</f>
        <v>Dariusz</v>
      </c>
      <c r="C1709" s="11">
        <f>VLOOKUP(Table4[[#This Row],[BMI]],Table4[BMI],1,FALSE)</f>
        <v>25.35</v>
      </c>
      <c r="D1709" s="11">
        <f>VLOOKUP(Table4[[#This Row],[HBA1C]],Table4[HBA1C],1,FALSE)</f>
        <v>4.9000000000000004</v>
      </c>
      <c r="E1709" s="11" t="str">
        <f>VLOOKUP(Table4[[#This Row],[Any Transplants]],Table4[Any Transplants],1,FALSE)</f>
        <v>No</v>
      </c>
      <c r="F1709" s="11" t="str">
        <f>VLOOKUP(Table4[[#This Row],[Cancer history]],Table4[Cancer history],1,FALSE)</f>
        <v>No</v>
      </c>
      <c r="G1709" s="11" t="str">
        <f>VLOOKUP(Table4[[#This Row],[Smoker2]],Table4[Smoker2],1,FALSE)</f>
        <v>NO</v>
      </c>
      <c r="H1709" s="11" t="str">
        <f>VLOOKUP(Table4[[#This Row],[Heart Issues]],Table4[Heart Issues],1,FALSE)</f>
        <v>No</v>
      </c>
      <c r="I1709" s="11">
        <f>VLOOKUP(Table4[[#This Row],[Number of Major Surgeries]],Table4[Number of Major Surgeries],1,FALSE)</f>
        <v>0</v>
      </c>
      <c r="J1709" s="11" t="str">
        <f>VLOOKUP('Medical Examinations'!M1709,'Medical Examinations'!M1709:M4043,1,FALSE)</f>
        <v>over weight</v>
      </c>
      <c r="K1709" s="11" t="str">
        <f>VLOOKUP('Medical Examinations'!N1709,'Medical Examinations'!N1709:N4043,1,FALSE)</f>
        <v>normal</v>
      </c>
      <c r="L1709" s="11" t="str">
        <f>VLOOKUP(Table3[[#This Row],[date of birth]],Table3[date of birth],1,FALSE)</f>
        <v>28-Oct-1965</v>
      </c>
      <c r="M1709" s="11">
        <f>VLOOKUP(Table3[[#This Row],[age]],Table3[age],1,FALSE)</f>
        <v>57</v>
      </c>
      <c r="N1709" s="65">
        <f>VLOOKUP(Table3[[#This Row],[charges2]],Table3[charges2],1,FALSE)</f>
        <v>15608.58</v>
      </c>
      <c r="O1709" s="11" t="str">
        <f>VLOOKUP(Table3[[#This Row],[HOSPITAL TIER2]],Table3[HOSPITAL TIER2],1,FALSE)</f>
        <v>tier - 2</v>
      </c>
      <c r="P1709" s="11" t="str">
        <f>VLOOKUP(Table3[[#This Row],[city tier2]],Table3[city tier2],1,FALSE)</f>
        <v>tier - 2</v>
      </c>
      <c r="Q1709" s="11" t="str">
        <f>VLOOKUP(Table3[[#This Row],[state id2]],Table3[state id2],1,FALSE)</f>
        <v>R1026</v>
      </c>
      <c r="R1709" s="11">
        <f t="shared" si="52"/>
        <v>-8.2343272381559945E-2</v>
      </c>
      <c r="S1709" s="11">
        <f t="shared" si="53"/>
        <v>-2.7604888857099774E-2</v>
      </c>
    </row>
    <row r="1710" spans="1:19" x14ac:dyDescent="0.25">
      <c r="A1710" s="20" t="str">
        <f>VLOOKUP('Customer Names'!A1710,'Customer Names'!A1710:A4045,1,FALSE)</f>
        <v>Id1709</v>
      </c>
      <c r="B1710" s="20" t="str">
        <f>VLOOKUP(Table6[[#This Row],[NAME]],Table6[NAME],1,FALSE)</f>
        <v>Jessica E.</v>
      </c>
      <c r="C1710" s="11">
        <f>VLOOKUP(Table4[[#This Row],[BMI]],Table4[BMI],1,FALSE)</f>
        <v>26.41</v>
      </c>
      <c r="D1710" s="11">
        <f>VLOOKUP(Table4[[#This Row],[HBA1C]],Table4[HBA1C],1,FALSE)</f>
        <v>5.07</v>
      </c>
      <c r="E1710" s="11" t="str">
        <f>VLOOKUP(Table4[[#This Row],[Any Transplants]],Table4[Any Transplants],1,FALSE)</f>
        <v>No</v>
      </c>
      <c r="F1710" s="11" t="str">
        <f>VLOOKUP(Table4[[#This Row],[Cancer history]],Table4[Cancer history],1,FALSE)</f>
        <v>No</v>
      </c>
      <c r="G1710" s="11" t="str">
        <f>VLOOKUP(Table4[[#This Row],[Smoker2]],Table4[Smoker2],1,FALSE)</f>
        <v>NO</v>
      </c>
      <c r="H1710" s="11" t="str">
        <f>VLOOKUP(Table4[[#This Row],[Heart Issues]],Table4[Heart Issues],1,FALSE)</f>
        <v>yes</v>
      </c>
      <c r="I1710" s="11">
        <f>VLOOKUP(Table4[[#This Row],[Number of Major Surgeries]],Table4[Number of Major Surgeries],1,FALSE)</f>
        <v>1</v>
      </c>
      <c r="J1710" s="11" t="str">
        <f>VLOOKUP('Medical Examinations'!M1710,'Medical Examinations'!M1710:M4044,1,FALSE)</f>
        <v>over weight</v>
      </c>
      <c r="K1710" s="11" t="str">
        <f>VLOOKUP('Medical Examinations'!N1710,'Medical Examinations'!N1710:N4044,1,FALSE)</f>
        <v>normal</v>
      </c>
      <c r="L1710" s="11" t="str">
        <f>VLOOKUP(Table3[[#This Row],[date of birth]],Table3[date of birth],1,FALSE)</f>
        <v>6-Jun-1960</v>
      </c>
      <c r="M1710" s="11">
        <f>VLOOKUP(Table3[[#This Row],[age]],Table3[age],1,FALSE)</f>
        <v>63</v>
      </c>
      <c r="N1710" s="65">
        <f>VLOOKUP(Table3[[#This Row],[charges2]],Table3[charges2],1,FALSE)</f>
        <v>15612.19</v>
      </c>
      <c r="O1710" s="11" t="str">
        <f>VLOOKUP(Table3[[#This Row],[HOSPITAL TIER2]],Table3[HOSPITAL TIER2],1,FALSE)</f>
        <v>tier - 2</v>
      </c>
      <c r="P1710" s="11" t="str">
        <f>VLOOKUP(Table3[[#This Row],[city tier2]],Table3[city tier2],1,FALSE)</f>
        <v>tier - 2</v>
      </c>
      <c r="Q1710" s="11" t="str">
        <f>VLOOKUP(Table3[[#This Row],[state id2]],Table3[state id2],1,FALSE)</f>
        <v>R1012</v>
      </c>
      <c r="R1710" s="11">
        <f t="shared" si="52"/>
        <v>-8.2047001412430556E-2</v>
      </c>
      <c r="S1710" s="11">
        <f t="shared" si="53"/>
        <v>-2.6729991997156519E-2</v>
      </c>
    </row>
    <row r="1711" spans="1:19" x14ac:dyDescent="0.25">
      <c r="A1711" s="20" t="str">
        <f>VLOOKUP('Customer Names'!A1711,'Customer Names'!A1711:A4046,1,FALSE)</f>
        <v>Id1710</v>
      </c>
      <c r="B1711" s="20" t="str">
        <f>VLOOKUP(Table6[[#This Row],[NAME]],Table6[NAME],1,FALSE)</f>
        <v>Kristen</v>
      </c>
      <c r="C1711" s="11">
        <f>VLOOKUP(Table4[[#This Row],[BMI]],Table4[BMI],1,FALSE)</f>
        <v>27.6</v>
      </c>
      <c r="D1711" s="11">
        <f>VLOOKUP(Table4[[#This Row],[HBA1C]],Table4[HBA1C],1,FALSE)</f>
        <v>5.33</v>
      </c>
      <c r="E1711" s="11" t="str">
        <f>VLOOKUP(Table4[[#This Row],[Any Transplants]],Table4[Any Transplants],1,FALSE)</f>
        <v>No</v>
      </c>
      <c r="F1711" s="11" t="str">
        <f>VLOOKUP(Table4[[#This Row],[Cancer history]],Table4[Cancer history],1,FALSE)</f>
        <v>No</v>
      </c>
      <c r="G1711" s="11" t="str">
        <f>VLOOKUP(Table4[[#This Row],[Smoker2]],Table4[Smoker2],1,FALSE)</f>
        <v>NO</v>
      </c>
      <c r="H1711" s="11" t="str">
        <f>VLOOKUP(Table4[[#This Row],[Heart Issues]],Table4[Heart Issues],1,FALSE)</f>
        <v>No</v>
      </c>
      <c r="I1711" s="11">
        <f>VLOOKUP(Table4[[#This Row],[Number of Major Surgeries]],Table4[Number of Major Surgeries],1,FALSE)</f>
        <v>1</v>
      </c>
      <c r="J1711" s="11" t="str">
        <f>VLOOKUP('Medical Examinations'!M1711,'Medical Examinations'!M1711:M4045,1,FALSE)</f>
        <v>over weight</v>
      </c>
      <c r="K1711" s="11" t="str">
        <f>VLOOKUP('Medical Examinations'!N1711,'Medical Examinations'!N1711:N4045,1,FALSE)</f>
        <v>normal</v>
      </c>
      <c r="L1711" s="11" t="str">
        <f>VLOOKUP(Table3[[#This Row],[date of birth]],Table3[date of birth],1,FALSE)</f>
        <v>22-Dec-1988</v>
      </c>
      <c r="M1711" s="11">
        <f>VLOOKUP(Table3[[#This Row],[age]],Table3[age],1,FALSE)</f>
        <v>34</v>
      </c>
      <c r="N1711" s="65">
        <f>VLOOKUP(Table3[[#This Row],[charges2]],Table3[charges2],1,FALSE)</f>
        <v>15646.28</v>
      </c>
      <c r="O1711" s="11" t="str">
        <f>VLOOKUP(Table3[[#This Row],[HOSPITAL TIER2]],Table3[HOSPITAL TIER2],1,FALSE)</f>
        <v>tier - 2</v>
      </c>
      <c r="P1711" s="11" t="str">
        <f>VLOOKUP(Table3[[#This Row],[city tier2]],Table3[city tier2],1,FALSE)</f>
        <v>tier - 2</v>
      </c>
      <c r="Q1711" s="11" t="str">
        <f>VLOOKUP(Table3[[#This Row],[state id2]],Table3[state id2],1,FALSE)</f>
        <v>R1011</v>
      </c>
      <c r="R1711" s="11">
        <f t="shared" si="52"/>
        <v>-8.207402236430146E-2</v>
      </c>
      <c r="S1711" s="11">
        <f t="shared" si="53"/>
        <v>-2.5807374434118485E-2</v>
      </c>
    </row>
    <row r="1712" spans="1:19" x14ac:dyDescent="0.25">
      <c r="A1712" s="20" t="str">
        <f>VLOOKUP('Customer Names'!A1712,'Customer Names'!A1712:A4047,1,FALSE)</f>
        <v>Id1711</v>
      </c>
      <c r="B1712" s="20" t="str">
        <f>VLOOKUP(Table6[[#This Row],[NAME]],Table6[NAME],1,FALSE)</f>
        <v>Jose Guadalupe P. Sr.</v>
      </c>
      <c r="C1712" s="11">
        <f>VLOOKUP(Table4[[#This Row],[BMI]],Table4[BMI],1,FALSE)</f>
        <v>33.82</v>
      </c>
      <c r="D1712" s="11">
        <f>VLOOKUP(Table4[[#This Row],[HBA1C]],Table4[HBA1C],1,FALSE)</f>
        <v>8.93</v>
      </c>
      <c r="E1712" s="11" t="str">
        <f>VLOOKUP(Table4[[#This Row],[Any Transplants]],Table4[Any Transplants],1,FALSE)</f>
        <v>No</v>
      </c>
      <c r="F1712" s="11" t="str">
        <f>VLOOKUP(Table4[[#This Row],[Cancer history]],Table4[Cancer history],1,FALSE)</f>
        <v>No</v>
      </c>
      <c r="G1712" s="11" t="str">
        <f>VLOOKUP(Table4[[#This Row],[Smoker2]],Table4[Smoker2],1,FALSE)</f>
        <v>NO</v>
      </c>
      <c r="H1712" s="11" t="str">
        <f>VLOOKUP(Table4[[#This Row],[Heart Issues]],Table4[Heart Issues],1,FALSE)</f>
        <v>yes</v>
      </c>
      <c r="I1712" s="11">
        <f>VLOOKUP(Table4[[#This Row],[Number of Major Surgeries]],Table4[Number of Major Surgeries],1,FALSE)</f>
        <v>1</v>
      </c>
      <c r="J1712" s="11" t="str">
        <f>VLOOKUP('Medical Examinations'!M1712,'Medical Examinations'!M1712:M4046,1,FALSE)</f>
        <v>obesity</v>
      </c>
      <c r="K1712" s="11" t="str">
        <f>VLOOKUP('Medical Examinations'!N1712,'Medical Examinations'!N1712:N4046,1,FALSE)</f>
        <v>diabetes</v>
      </c>
      <c r="L1712" s="11" t="str">
        <f>VLOOKUP(Table3[[#This Row],[date of birth]],Table3[date of birth],1,FALSE)</f>
        <v>26-Jun-1973</v>
      </c>
      <c r="M1712" s="11">
        <f>VLOOKUP(Table3[[#This Row],[age]],Table3[age],1,FALSE)</f>
        <v>49</v>
      </c>
      <c r="N1712" s="65">
        <f>VLOOKUP(Table3[[#This Row],[charges2]],Table3[charges2],1,FALSE)</f>
        <v>15670.3</v>
      </c>
      <c r="O1712" s="11" t="str">
        <f>VLOOKUP(Table3[[#This Row],[HOSPITAL TIER2]],Table3[HOSPITAL TIER2],1,FALSE)</f>
        <v>tier - 2</v>
      </c>
      <c r="P1712" s="11" t="str">
        <f>VLOOKUP(Table3[[#This Row],[city tier2]],Table3[city tier2],1,FALSE)</f>
        <v>tier - 2</v>
      </c>
      <c r="Q1712" s="11" t="str">
        <f>VLOOKUP(Table3[[#This Row],[state id2]],Table3[state id2],1,FALSE)</f>
        <v>R1026</v>
      </c>
      <c r="R1712" s="11">
        <f t="shared" si="52"/>
        <v>-8.2001048585810171E-2</v>
      </c>
      <c r="S1712" s="11">
        <f t="shared" si="53"/>
        <v>-2.5998476102842658E-2</v>
      </c>
    </row>
    <row r="1713" spans="1:19" x14ac:dyDescent="0.25">
      <c r="A1713" s="20" t="str">
        <f>VLOOKUP('Customer Names'!A1713,'Customer Names'!A1713:A4048,1,FALSE)</f>
        <v>Id1712</v>
      </c>
      <c r="B1713" s="20" t="str">
        <f>VLOOKUP(Table6[[#This Row],[NAME]],Table6[NAME],1,FALSE)</f>
        <v>Cynthia</v>
      </c>
      <c r="C1713" s="11">
        <f>VLOOKUP(Table4[[#This Row],[BMI]],Table4[BMI],1,FALSE)</f>
        <v>32.9</v>
      </c>
      <c r="D1713" s="11">
        <f>VLOOKUP(Table4[[#This Row],[HBA1C]],Table4[HBA1C],1,FALSE)</f>
        <v>4.3499999999999996</v>
      </c>
      <c r="E1713" s="11" t="str">
        <f>VLOOKUP(Table4[[#This Row],[Any Transplants]],Table4[Any Transplants],1,FALSE)</f>
        <v>No</v>
      </c>
      <c r="F1713" s="11" t="str">
        <f>VLOOKUP(Table4[[#This Row],[Cancer history]],Table4[Cancer history],1,FALSE)</f>
        <v>No</v>
      </c>
      <c r="G1713" s="11" t="str">
        <f>VLOOKUP(Table4[[#This Row],[Smoker2]],Table4[Smoker2],1,FALSE)</f>
        <v>NO</v>
      </c>
      <c r="H1713" s="11" t="str">
        <f>VLOOKUP(Table4[[#This Row],[Heart Issues]],Table4[Heart Issues],1,FALSE)</f>
        <v>No</v>
      </c>
      <c r="I1713" s="11">
        <f>VLOOKUP(Table4[[#This Row],[Number of Major Surgeries]],Table4[Number of Major Surgeries],1,FALSE)</f>
        <v>0</v>
      </c>
      <c r="J1713" s="11" t="str">
        <f>VLOOKUP('Medical Examinations'!M1713,'Medical Examinations'!M1713:M4047,1,FALSE)</f>
        <v>obesity</v>
      </c>
      <c r="K1713" s="11" t="str">
        <f>VLOOKUP('Medical Examinations'!N1713,'Medical Examinations'!N1713:N4047,1,FALSE)</f>
        <v>normal</v>
      </c>
      <c r="L1713" s="11" t="str">
        <f>VLOOKUP(Table3[[#This Row],[date of birth]],Table3[date of birth],1,FALSE)</f>
        <v>20-Sep-1976</v>
      </c>
      <c r="M1713" s="11">
        <f>VLOOKUP(Table3[[#This Row],[age]],Table3[age],1,FALSE)</f>
        <v>46</v>
      </c>
      <c r="N1713" s="65">
        <f>VLOOKUP(Table3[[#This Row],[charges2]],Table3[charges2],1,FALSE)</f>
        <v>15698.86</v>
      </c>
      <c r="O1713" s="11" t="str">
        <f>VLOOKUP(Table3[[#This Row],[HOSPITAL TIER2]],Table3[HOSPITAL TIER2],1,FALSE)</f>
        <v>tier - 2</v>
      </c>
      <c r="P1713" s="11" t="str">
        <f>VLOOKUP(Table3[[#This Row],[city tier2]],Table3[city tier2],1,FALSE)</f>
        <v>tier - 2</v>
      </c>
      <c r="Q1713" s="11" t="str">
        <f>VLOOKUP(Table3[[#This Row],[state id2]],Table3[state id2],1,FALSE)</f>
        <v>R1012</v>
      </c>
      <c r="R1713" s="11">
        <f t="shared" si="52"/>
        <v>-8.3012694730427952E-2</v>
      </c>
      <c r="S1713" s="11">
        <f t="shared" si="53"/>
        <v>-2.8026613810193089E-2</v>
      </c>
    </row>
    <row r="1714" spans="1:19" x14ac:dyDescent="0.25">
      <c r="A1714" s="20" t="str">
        <f>VLOOKUP('Customer Names'!A1714,'Customer Names'!A1714:A4049,1,FALSE)</f>
        <v>Id1713</v>
      </c>
      <c r="B1714" s="20" t="str">
        <f>VLOOKUP(Table6[[#This Row],[NAME]],Table6[NAME],1,FALSE)</f>
        <v>Tyler</v>
      </c>
      <c r="C1714" s="11">
        <f>VLOOKUP(Table4[[#This Row],[BMI]],Table4[BMI],1,FALSE)</f>
        <v>30.875</v>
      </c>
      <c r="D1714" s="11">
        <f>VLOOKUP(Table4[[#This Row],[HBA1C]],Table4[HBA1C],1,FALSE)</f>
        <v>9.5399999999999991</v>
      </c>
      <c r="E1714" s="11" t="str">
        <f>VLOOKUP(Table4[[#This Row],[Any Transplants]],Table4[Any Transplants],1,FALSE)</f>
        <v>No</v>
      </c>
      <c r="F1714" s="11" t="str">
        <f>VLOOKUP(Table4[[#This Row],[Cancer history]],Table4[Cancer history],1,FALSE)</f>
        <v>No</v>
      </c>
      <c r="G1714" s="11" t="str">
        <f>VLOOKUP(Table4[[#This Row],[Smoker2]],Table4[Smoker2],1,FALSE)</f>
        <v>NO</v>
      </c>
      <c r="H1714" s="11" t="str">
        <f>VLOOKUP(Table4[[#This Row],[Heart Issues]],Table4[Heart Issues],1,FALSE)</f>
        <v>yes</v>
      </c>
      <c r="I1714" s="11">
        <f>VLOOKUP(Table4[[#This Row],[Number of Major Surgeries]],Table4[Number of Major Surgeries],1,FALSE)</f>
        <v>1</v>
      </c>
      <c r="J1714" s="11" t="str">
        <f>VLOOKUP('Medical Examinations'!M1714,'Medical Examinations'!M1714:M4048,1,FALSE)</f>
        <v>obesity</v>
      </c>
      <c r="K1714" s="11" t="str">
        <f>VLOOKUP('Medical Examinations'!N1714,'Medical Examinations'!N1714:N4048,1,FALSE)</f>
        <v>diabetes</v>
      </c>
      <c r="L1714" s="11" t="str">
        <f>VLOOKUP(Table3[[#This Row],[date of birth]],Table3[date of birth],1,FALSE)</f>
        <v>29-Aug-1974</v>
      </c>
      <c r="M1714" s="11">
        <f>VLOOKUP(Table3[[#This Row],[age]],Table3[age],1,FALSE)</f>
        <v>48</v>
      </c>
      <c r="N1714" s="65">
        <f>VLOOKUP(Table3[[#This Row],[charges2]],Table3[charges2],1,FALSE)</f>
        <v>15746.62</v>
      </c>
      <c r="O1714" s="11" t="str">
        <f>VLOOKUP(Table3[[#This Row],[HOSPITAL TIER2]],Table3[HOSPITAL TIER2],1,FALSE)</f>
        <v>tier - 2</v>
      </c>
      <c r="P1714" s="11" t="str">
        <f>VLOOKUP(Table3[[#This Row],[city tier2]],Table3[city tier2],1,FALSE)</f>
        <v>tier - 1</v>
      </c>
      <c r="Q1714" s="11" t="str">
        <f>VLOOKUP(Table3[[#This Row],[state id2]],Table3[state id2],1,FALSE)</f>
        <v>R1012</v>
      </c>
      <c r="R1714" s="11">
        <f t="shared" si="52"/>
        <v>-8.3566845114478414E-2</v>
      </c>
      <c r="S1714" s="11">
        <f t="shared" si="53"/>
        <v>-2.756316824932966E-2</v>
      </c>
    </row>
    <row r="1715" spans="1:19" x14ac:dyDescent="0.25">
      <c r="A1715" s="20" t="str">
        <f>VLOOKUP('Customer Names'!A1715,'Customer Names'!A1715:A4050,1,FALSE)</f>
        <v>Id1714</v>
      </c>
      <c r="B1715" s="20" t="str">
        <f>VLOOKUP(Table6[[#This Row],[NAME]],Table6[NAME],1,FALSE)</f>
        <v>Holly J</v>
      </c>
      <c r="C1715" s="11">
        <f>VLOOKUP(Table4[[#This Row],[BMI]],Table4[BMI],1,FALSE)</f>
        <v>32.64</v>
      </c>
      <c r="D1715" s="11">
        <f>VLOOKUP(Table4[[#This Row],[HBA1C]],Table4[HBA1C],1,FALSE)</f>
        <v>5.91</v>
      </c>
      <c r="E1715" s="11" t="str">
        <f>VLOOKUP(Table4[[#This Row],[Any Transplants]],Table4[Any Transplants],1,FALSE)</f>
        <v>No</v>
      </c>
      <c r="F1715" s="11" t="str">
        <f>VLOOKUP(Table4[[#This Row],[Cancer history]],Table4[Cancer history],1,FALSE)</f>
        <v>No</v>
      </c>
      <c r="G1715" s="11" t="str">
        <f>VLOOKUP(Table4[[#This Row],[Smoker2]],Table4[Smoker2],1,FALSE)</f>
        <v>NO</v>
      </c>
      <c r="H1715" s="11" t="str">
        <f>VLOOKUP(Table4[[#This Row],[Heart Issues]],Table4[Heart Issues],1,FALSE)</f>
        <v>No</v>
      </c>
      <c r="I1715" s="11">
        <f>VLOOKUP(Table4[[#This Row],[Number of Major Surgeries]],Table4[Number of Major Surgeries],1,FALSE)</f>
        <v>0</v>
      </c>
      <c r="J1715" s="11" t="str">
        <f>VLOOKUP('Medical Examinations'!M1715,'Medical Examinations'!M1715:M4049,1,FALSE)</f>
        <v>obesity</v>
      </c>
      <c r="K1715" s="11" t="str">
        <f>VLOOKUP('Medical Examinations'!N1715,'Medical Examinations'!N1715:N4049,1,FALSE)</f>
        <v>prediabetes</v>
      </c>
      <c r="L1715" s="11" t="str">
        <f>VLOOKUP(Table3[[#This Row],[date of birth]],Table3[date of birth],1,FALSE)</f>
        <v>9-Oct-1997</v>
      </c>
      <c r="M1715" s="11">
        <f>VLOOKUP(Table3[[#This Row],[age]],Table3[age],1,FALSE)</f>
        <v>25</v>
      </c>
      <c r="N1715" s="65">
        <f>VLOOKUP(Table3[[#This Row],[charges2]],Table3[charges2],1,FALSE)</f>
        <v>15817.99</v>
      </c>
      <c r="O1715" s="11" t="str">
        <f>VLOOKUP(Table3[[#This Row],[HOSPITAL TIER2]],Table3[HOSPITAL TIER2],1,FALSE)</f>
        <v>tier - 2</v>
      </c>
      <c r="P1715" s="11" t="str">
        <f>VLOOKUP(Table3[[#This Row],[city tier2]],Table3[city tier2],1,FALSE)</f>
        <v>tier - 2</v>
      </c>
      <c r="Q1715" s="11" t="str">
        <f>VLOOKUP(Table3[[#This Row],[state id2]],Table3[state id2],1,FALSE)</f>
        <v>R1012</v>
      </c>
      <c r="R1715" s="11">
        <f t="shared" si="52"/>
        <v>-8.4078257215633223E-2</v>
      </c>
      <c r="S1715" s="11">
        <f t="shared" si="53"/>
        <v>-2.9719600039466464E-2</v>
      </c>
    </row>
    <row r="1716" spans="1:19" x14ac:dyDescent="0.25">
      <c r="A1716" s="20" t="str">
        <f>VLOOKUP('Customer Names'!A1716,'Customer Names'!A1716:A4051,1,FALSE)</f>
        <v>Id1715</v>
      </c>
      <c r="B1716" s="20" t="str">
        <f>VLOOKUP(Table6[[#This Row],[NAME]],Table6[NAME],1,FALSE)</f>
        <v>Kristen</v>
      </c>
      <c r="C1716" s="11">
        <f>VLOOKUP(Table4[[#This Row],[BMI]],Table4[BMI],1,FALSE)</f>
        <v>22.135000000000002</v>
      </c>
      <c r="D1716" s="11">
        <f>VLOOKUP(Table4[[#This Row],[HBA1C]],Table4[HBA1C],1,FALSE)</f>
        <v>5.0999999999999996</v>
      </c>
      <c r="E1716" s="11" t="str">
        <f>VLOOKUP(Table4[[#This Row],[Any Transplants]],Table4[Any Transplants],1,FALSE)</f>
        <v>No</v>
      </c>
      <c r="F1716" s="11" t="str">
        <f>VLOOKUP(Table4[[#This Row],[Cancer history]],Table4[Cancer history],1,FALSE)</f>
        <v>No</v>
      </c>
      <c r="G1716" s="11" t="str">
        <f>VLOOKUP(Table4[[#This Row],[Smoker2]],Table4[Smoker2],1,FALSE)</f>
        <v>NO</v>
      </c>
      <c r="H1716" s="11" t="str">
        <f>VLOOKUP(Table4[[#This Row],[Heart Issues]],Table4[Heart Issues],1,FALSE)</f>
        <v>No</v>
      </c>
      <c r="I1716" s="11">
        <f>VLOOKUP(Table4[[#This Row],[Number of Major Surgeries]],Table4[Number of Major Surgeries],1,FALSE)</f>
        <v>0</v>
      </c>
      <c r="J1716" s="11" t="str">
        <f>VLOOKUP('Medical Examinations'!M1716,'Medical Examinations'!M1716:M4050,1,FALSE)</f>
        <v>normal weight</v>
      </c>
      <c r="K1716" s="11" t="str">
        <f>VLOOKUP('Medical Examinations'!N1716,'Medical Examinations'!N1716:N4050,1,FALSE)</f>
        <v>normal</v>
      </c>
      <c r="L1716" s="11" t="str">
        <f>VLOOKUP(Table3[[#This Row],[date of birth]],Table3[date of birth],1,FALSE)</f>
        <v>26-Jun-1984</v>
      </c>
      <c r="M1716" s="11">
        <f>VLOOKUP(Table3[[#This Row],[age]],Table3[age],1,FALSE)</f>
        <v>38</v>
      </c>
      <c r="N1716" s="65">
        <f>VLOOKUP(Table3[[#This Row],[charges2]],Table3[charges2],1,FALSE)</f>
        <v>15820.7</v>
      </c>
      <c r="O1716" s="11" t="str">
        <f>VLOOKUP(Table3[[#This Row],[HOSPITAL TIER2]],Table3[HOSPITAL TIER2],1,FALSE)</f>
        <v>tier - 2</v>
      </c>
      <c r="P1716" s="11" t="str">
        <f>VLOOKUP(Table3[[#This Row],[city tier2]],Table3[city tier2],1,FALSE)</f>
        <v>tier - 3</v>
      </c>
      <c r="Q1716" s="11" t="str">
        <f>VLOOKUP(Table3[[#This Row],[state id2]],Table3[state id2],1,FALSE)</f>
        <v>R1011</v>
      </c>
      <c r="R1716" s="11">
        <f t="shared" si="52"/>
        <v>-8.2618498542577426E-2</v>
      </c>
      <c r="S1716" s="11">
        <f t="shared" si="53"/>
        <v>-2.9446298783061636E-2</v>
      </c>
    </row>
    <row r="1717" spans="1:19" x14ac:dyDescent="0.25">
      <c r="A1717" s="20" t="str">
        <f>VLOOKUP('Customer Names'!A1717,'Customer Names'!A1717:A4052,1,FALSE)</f>
        <v>Id1716</v>
      </c>
      <c r="B1717" s="20" t="str">
        <f>VLOOKUP(Table6[[#This Row],[NAME]],Table6[NAME],1,FALSE)</f>
        <v>Thomas</v>
      </c>
      <c r="C1717" s="11">
        <f>VLOOKUP(Table4[[#This Row],[BMI]],Table4[BMI],1,FALSE)</f>
        <v>16.53</v>
      </c>
      <c r="D1717" s="11">
        <f>VLOOKUP(Table4[[#This Row],[HBA1C]],Table4[HBA1C],1,FALSE)</f>
        <v>5.08</v>
      </c>
      <c r="E1717" s="11" t="str">
        <f>VLOOKUP(Table4[[#This Row],[Any Transplants]],Table4[Any Transplants],1,FALSE)</f>
        <v>No</v>
      </c>
      <c r="F1717" s="11" t="str">
        <f>VLOOKUP(Table4[[#This Row],[Cancer history]],Table4[Cancer history],1,FALSE)</f>
        <v>No</v>
      </c>
      <c r="G1717" s="11" t="str">
        <f>VLOOKUP(Table4[[#This Row],[Smoker2]],Table4[Smoker2],1,FALSE)</f>
        <v>NO</v>
      </c>
      <c r="H1717" s="11" t="str">
        <f>VLOOKUP(Table4[[#This Row],[Heart Issues]],Table4[Heart Issues],1,FALSE)</f>
        <v>No</v>
      </c>
      <c r="I1717" s="11">
        <f>VLOOKUP(Table4[[#This Row],[Number of Major Surgeries]],Table4[Number of Major Surgeries],1,FALSE)</f>
        <v>2</v>
      </c>
      <c r="J1717" s="11" t="str">
        <f>VLOOKUP('Medical Examinations'!M1717,'Medical Examinations'!M1717:M4051,1,FALSE)</f>
        <v>underweight</v>
      </c>
      <c r="K1717" s="11" t="str">
        <f>VLOOKUP('Medical Examinations'!N1717,'Medical Examinations'!N1717:N4051,1,FALSE)</f>
        <v>normal</v>
      </c>
      <c r="L1717" s="11" t="str">
        <f>VLOOKUP(Table3[[#This Row],[date of birth]],Table3[date of birth],1,FALSE)</f>
        <v>11-Nov-1982</v>
      </c>
      <c r="M1717" s="11">
        <f>VLOOKUP(Table3[[#This Row],[age]],Table3[age],1,FALSE)</f>
        <v>40</v>
      </c>
      <c r="N1717" s="65">
        <f>VLOOKUP(Table3[[#This Row],[charges2]],Table3[charges2],1,FALSE)</f>
        <v>15828.82</v>
      </c>
      <c r="O1717" s="11" t="str">
        <f>VLOOKUP(Table3[[#This Row],[HOSPITAL TIER2]],Table3[HOSPITAL TIER2],1,FALSE)</f>
        <v>tier - 2</v>
      </c>
      <c r="P1717" s="11" t="str">
        <f>VLOOKUP(Table3[[#This Row],[city tier2]],Table3[city tier2],1,FALSE)</f>
        <v>tier - 3</v>
      </c>
      <c r="Q1717" s="11" t="str">
        <f>VLOOKUP(Table3[[#This Row],[state id2]],Table3[state id2],1,FALSE)</f>
        <v>R1011</v>
      </c>
      <c r="R1717" s="11">
        <f t="shared" si="52"/>
        <v>-8.2903405282075376E-2</v>
      </c>
      <c r="S1717" s="11">
        <f t="shared" si="53"/>
        <v>-2.9587041552203149E-2</v>
      </c>
    </row>
    <row r="1718" spans="1:19" x14ac:dyDescent="0.25">
      <c r="A1718" s="20" t="str">
        <f>VLOOKUP('Customer Names'!A1718,'Customer Names'!A1718:A4053,1,FALSE)</f>
        <v>Id1717</v>
      </c>
      <c r="B1718" s="20" t="str">
        <f>VLOOKUP(Table6[[#This Row],[NAME]],Table6[NAME],1,FALSE)</f>
        <v>Tricity M</v>
      </c>
      <c r="C1718" s="11">
        <f>VLOOKUP(Table4[[#This Row],[BMI]],Table4[BMI],1,FALSE)</f>
        <v>32.774999999999999</v>
      </c>
      <c r="D1718" s="11">
        <f>VLOOKUP(Table4[[#This Row],[HBA1C]],Table4[HBA1C],1,FALSE)</f>
        <v>4.75</v>
      </c>
      <c r="E1718" s="11" t="str">
        <f>VLOOKUP(Table4[[#This Row],[Any Transplants]],Table4[Any Transplants],1,FALSE)</f>
        <v>No</v>
      </c>
      <c r="F1718" s="11" t="str">
        <f>VLOOKUP(Table4[[#This Row],[Cancer history]],Table4[Cancer history],1,FALSE)</f>
        <v>No</v>
      </c>
      <c r="G1718" s="11" t="str">
        <f>VLOOKUP(Table4[[#This Row],[Smoker2]],Table4[Smoker2],1,FALSE)</f>
        <v>NO</v>
      </c>
      <c r="H1718" s="11" t="str">
        <f>VLOOKUP(Table4[[#This Row],[Heart Issues]],Table4[Heart Issues],1,FALSE)</f>
        <v>No</v>
      </c>
      <c r="I1718" s="11">
        <f>VLOOKUP(Table4[[#This Row],[Number of Major Surgeries]],Table4[Number of Major Surgeries],1,FALSE)</f>
        <v>0</v>
      </c>
      <c r="J1718" s="11" t="str">
        <f>VLOOKUP('Medical Examinations'!M1718,'Medical Examinations'!M1718:M4052,1,FALSE)</f>
        <v>obesity</v>
      </c>
      <c r="K1718" s="11" t="str">
        <f>VLOOKUP('Medical Examinations'!N1718,'Medical Examinations'!N1718:N4052,1,FALSE)</f>
        <v>normal</v>
      </c>
      <c r="L1718" s="11" t="str">
        <f>VLOOKUP(Table3[[#This Row],[date of birth]],Table3[date of birth],1,FALSE)</f>
        <v>25-Dec-1962</v>
      </c>
      <c r="M1718" s="11">
        <f>VLOOKUP(Table3[[#This Row],[age]],Table3[age],1,FALSE)</f>
        <v>60</v>
      </c>
      <c r="N1718" s="65">
        <f>VLOOKUP(Table3[[#This Row],[charges2]],Table3[charges2],1,FALSE)</f>
        <v>15840.81</v>
      </c>
      <c r="O1718" s="11" t="str">
        <f>VLOOKUP(Table3[[#This Row],[HOSPITAL TIER2]],Table3[HOSPITAL TIER2],1,FALSE)</f>
        <v>tier - 2</v>
      </c>
      <c r="P1718" s="11" t="str">
        <f>VLOOKUP(Table3[[#This Row],[city tier2]],Table3[city tier2],1,FALSE)</f>
        <v>tier - 1</v>
      </c>
      <c r="Q1718" s="11" t="str">
        <f>VLOOKUP(Table3[[#This Row],[state id2]],Table3[state id2],1,FALSE)</f>
        <v>R1022</v>
      </c>
      <c r="R1718" s="11">
        <f t="shared" si="52"/>
        <v>-8.324860112006556E-2</v>
      </c>
      <c r="S1718" s="11">
        <f t="shared" si="53"/>
        <v>-2.9643380313422694E-2</v>
      </c>
    </row>
    <row r="1719" spans="1:19" x14ac:dyDescent="0.25">
      <c r="A1719" s="20" t="str">
        <f>VLOOKUP('Customer Names'!A1719,'Customer Names'!A1719:A4054,1,FALSE)</f>
        <v>Id1718</v>
      </c>
      <c r="B1719" s="20" t="str">
        <f>VLOOKUP(Table6[[#This Row],[NAME]],Table6[NAME],1,FALSE)</f>
        <v>Sarah A</v>
      </c>
      <c r="C1719" s="11">
        <f>VLOOKUP(Table4[[#This Row],[BMI]],Table4[BMI],1,FALSE)</f>
        <v>30.9</v>
      </c>
      <c r="D1719" s="11">
        <f>VLOOKUP(Table4[[#This Row],[HBA1C]],Table4[HBA1C],1,FALSE)</f>
        <v>6.05</v>
      </c>
      <c r="E1719" s="11" t="str">
        <f>VLOOKUP(Table4[[#This Row],[Any Transplants]],Table4[Any Transplants],1,FALSE)</f>
        <v>No</v>
      </c>
      <c r="F1719" s="11" t="str">
        <f>VLOOKUP(Table4[[#This Row],[Cancer history]],Table4[Cancer history],1,FALSE)</f>
        <v>No</v>
      </c>
      <c r="G1719" s="11" t="str">
        <f>VLOOKUP(Table4[[#This Row],[Smoker2]],Table4[Smoker2],1,FALSE)</f>
        <v>NO</v>
      </c>
      <c r="H1719" s="11" t="str">
        <f>VLOOKUP(Table4[[#This Row],[Heart Issues]],Table4[Heart Issues],1,FALSE)</f>
        <v>No</v>
      </c>
      <c r="I1719" s="11">
        <f>VLOOKUP(Table4[[#This Row],[Number of Major Surgeries]],Table4[Number of Major Surgeries],1,FALSE)</f>
        <v>1</v>
      </c>
      <c r="J1719" s="11" t="str">
        <f>VLOOKUP('Medical Examinations'!M1719,'Medical Examinations'!M1719:M4053,1,FALSE)</f>
        <v>obesity</v>
      </c>
      <c r="K1719" s="11" t="str">
        <f>VLOOKUP('Medical Examinations'!N1719,'Medical Examinations'!N1719:N4053,1,FALSE)</f>
        <v>prediabetes</v>
      </c>
      <c r="L1719" s="11" t="str">
        <f>VLOOKUP(Table3[[#This Row],[date of birth]],Table3[date of birth],1,FALSE)</f>
        <v>12-Oct-1980</v>
      </c>
      <c r="M1719" s="11">
        <f>VLOOKUP(Table3[[#This Row],[age]],Table3[age],1,FALSE)</f>
        <v>42</v>
      </c>
      <c r="N1719" s="65">
        <f>VLOOKUP(Table3[[#This Row],[charges2]],Table3[charges2],1,FALSE)</f>
        <v>15922.29</v>
      </c>
      <c r="O1719" s="11" t="str">
        <f>VLOOKUP(Table3[[#This Row],[HOSPITAL TIER2]],Table3[HOSPITAL TIER2],1,FALSE)</f>
        <v>tier - 2</v>
      </c>
      <c r="P1719" s="11" t="str">
        <f>VLOOKUP(Table3[[#This Row],[city tier2]],Table3[city tier2],1,FALSE)</f>
        <v>tier - 3</v>
      </c>
      <c r="Q1719" s="11" t="str">
        <f>VLOOKUP(Table3[[#This Row],[state id2]],Table3[state id2],1,FALSE)</f>
        <v>R1026</v>
      </c>
      <c r="R1719" s="11">
        <f t="shared" si="52"/>
        <v>-8.5349970530281954E-2</v>
      </c>
      <c r="S1719" s="11">
        <f t="shared" si="53"/>
        <v>-2.8386928102983999E-2</v>
      </c>
    </row>
    <row r="1720" spans="1:19" x14ac:dyDescent="0.25">
      <c r="A1720" s="20" t="str">
        <f>VLOOKUP('Customer Names'!A1720,'Customer Names'!A1720:A4055,1,FALSE)</f>
        <v>Id1719</v>
      </c>
      <c r="B1720" s="20" t="str">
        <f>VLOOKUP(Table6[[#This Row],[NAME]],Table6[NAME],1,FALSE)</f>
        <v>Lisa M.</v>
      </c>
      <c r="C1720" s="11">
        <f>VLOOKUP(Table4[[#This Row],[BMI]],Table4[BMI],1,FALSE)</f>
        <v>15.58</v>
      </c>
      <c r="D1720" s="11">
        <f>VLOOKUP(Table4[[#This Row],[HBA1C]],Table4[HBA1C],1,FALSE)</f>
        <v>11.56</v>
      </c>
      <c r="E1720" s="11" t="str">
        <f>VLOOKUP(Table4[[#This Row],[Any Transplants]],Table4[Any Transplants],1,FALSE)</f>
        <v>No</v>
      </c>
      <c r="F1720" s="11" t="str">
        <f>VLOOKUP(Table4[[#This Row],[Cancer history]],Table4[Cancer history],1,FALSE)</f>
        <v>No</v>
      </c>
      <c r="G1720" s="11" t="str">
        <f>VLOOKUP(Table4[[#This Row],[Smoker2]],Table4[Smoker2],1,FALSE)</f>
        <v>NO</v>
      </c>
      <c r="H1720" s="11" t="str">
        <f>VLOOKUP(Table4[[#This Row],[Heart Issues]],Table4[Heart Issues],1,FALSE)</f>
        <v>No</v>
      </c>
      <c r="I1720" s="11">
        <f>VLOOKUP(Table4[[#This Row],[Number of Major Surgeries]],Table4[Number of Major Surgeries],1,FALSE)</f>
        <v>0</v>
      </c>
      <c r="J1720" s="11" t="str">
        <f>VLOOKUP('Medical Examinations'!M1720,'Medical Examinations'!M1720:M4054,1,FALSE)</f>
        <v>underweight</v>
      </c>
      <c r="K1720" s="11" t="str">
        <f>VLOOKUP('Medical Examinations'!N1720,'Medical Examinations'!N1720:N4054,1,FALSE)</f>
        <v>diabetes</v>
      </c>
      <c r="L1720" s="11" t="str">
        <f>VLOOKUP(Table3[[#This Row],[date of birth]],Table3[date of birth],1,FALSE)</f>
        <v>24-Jul-1982</v>
      </c>
      <c r="M1720" s="11">
        <f>VLOOKUP(Table3[[#This Row],[age]],Table3[age],1,FALSE)</f>
        <v>40</v>
      </c>
      <c r="N1720" s="65">
        <f>VLOOKUP(Table3[[#This Row],[charges2]],Table3[charges2],1,FALSE)</f>
        <v>15965.29</v>
      </c>
      <c r="O1720" s="11" t="str">
        <f>VLOOKUP(Table3[[#This Row],[HOSPITAL TIER2]],Table3[HOSPITAL TIER2],1,FALSE)</f>
        <v>tier - 2</v>
      </c>
      <c r="P1720" s="11" t="str">
        <f>VLOOKUP(Table3[[#This Row],[city tier2]],Table3[city tier2],1,FALSE)</f>
        <v>tier - 1</v>
      </c>
      <c r="Q1720" s="11" t="str">
        <f>VLOOKUP(Table3[[#This Row],[state id2]],Table3[state id2],1,FALSE)</f>
        <v>R1012</v>
      </c>
      <c r="R1720" s="11">
        <f t="shared" si="52"/>
        <v>-8.5430717531924744E-2</v>
      </c>
      <c r="S1720" s="11">
        <f t="shared" si="53"/>
        <v>-2.8413159195317325E-2</v>
      </c>
    </row>
    <row r="1721" spans="1:19" x14ac:dyDescent="0.25">
      <c r="A1721" s="20" t="str">
        <f>VLOOKUP('Customer Names'!A1721,'Customer Names'!A1721:A4056,1,FALSE)</f>
        <v>Id1720</v>
      </c>
      <c r="B1721" s="20" t="str">
        <f>VLOOKUP(Table6[[#This Row],[NAME]],Table6[NAME],1,FALSE)</f>
        <v>Tracy A.</v>
      </c>
      <c r="C1721" s="11">
        <f>VLOOKUP(Table4[[#This Row],[BMI]],Table4[BMI],1,FALSE)</f>
        <v>26.315000000000001</v>
      </c>
      <c r="D1721" s="11">
        <f>VLOOKUP(Table4[[#This Row],[HBA1C]],Table4[HBA1C],1,FALSE)</f>
        <v>5.76</v>
      </c>
      <c r="E1721" s="11" t="str">
        <f>VLOOKUP(Table4[[#This Row],[Any Transplants]],Table4[Any Transplants],1,FALSE)</f>
        <v>No</v>
      </c>
      <c r="F1721" s="11" t="str">
        <f>VLOOKUP(Table4[[#This Row],[Cancer history]],Table4[Cancer history],1,FALSE)</f>
        <v>No</v>
      </c>
      <c r="G1721" s="11" t="str">
        <f>VLOOKUP(Table4[[#This Row],[Smoker2]],Table4[Smoker2],1,FALSE)</f>
        <v>NO</v>
      </c>
      <c r="H1721" s="11" t="str">
        <f>VLOOKUP(Table4[[#This Row],[Heart Issues]],Table4[Heart Issues],1,FALSE)</f>
        <v>No</v>
      </c>
      <c r="I1721" s="11">
        <f>VLOOKUP(Table4[[#This Row],[Number of Major Surgeries]],Table4[Number of Major Surgeries],1,FALSE)</f>
        <v>0</v>
      </c>
      <c r="J1721" s="11" t="str">
        <f>VLOOKUP('Medical Examinations'!M1721,'Medical Examinations'!M1721:M4055,1,FALSE)</f>
        <v>over weight</v>
      </c>
      <c r="K1721" s="11" t="str">
        <f>VLOOKUP('Medical Examinations'!N1721,'Medical Examinations'!N1721:N4055,1,FALSE)</f>
        <v>prediabetes</v>
      </c>
      <c r="L1721" s="11" t="str">
        <f>VLOOKUP(Table3[[#This Row],[date of birth]],Table3[date of birth],1,FALSE)</f>
        <v>19-Sep-1980</v>
      </c>
      <c r="M1721" s="11">
        <f>VLOOKUP(Table3[[#This Row],[age]],Table3[age],1,FALSE)</f>
        <v>42</v>
      </c>
      <c r="N1721" s="65">
        <f>VLOOKUP(Table3[[#This Row],[charges2]],Table3[charges2],1,FALSE)</f>
        <v>15966.19</v>
      </c>
      <c r="O1721" s="11" t="str">
        <f>VLOOKUP(Table3[[#This Row],[HOSPITAL TIER2]],Table3[HOSPITAL TIER2],1,FALSE)</f>
        <v>tier - 2</v>
      </c>
      <c r="P1721" s="11" t="str">
        <f>VLOOKUP(Table3[[#This Row],[city tier2]],Table3[city tier2],1,FALSE)</f>
        <v>tier - 2</v>
      </c>
      <c r="Q1721" s="11" t="str">
        <f>VLOOKUP(Table3[[#This Row],[state id2]],Table3[state id2],1,FALSE)</f>
        <v>R1012</v>
      </c>
      <c r="R1721" s="11">
        <f t="shared" si="52"/>
        <v>-8.5822526146133699E-2</v>
      </c>
      <c r="S1721" s="11">
        <f t="shared" si="53"/>
        <v>-2.8192748270445635E-2</v>
      </c>
    </row>
    <row r="1722" spans="1:19" x14ac:dyDescent="0.25">
      <c r="A1722" s="20" t="str">
        <f>VLOOKUP('Customer Names'!A1722,'Customer Names'!A1722:A4057,1,FALSE)</f>
        <v>Id1721</v>
      </c>
      <c r="B1722" s="20" t="str">
        <f>VLOOKUP(Table6[[#This Row],[NAME]],Table6[NAME],1,FALSE)</f>
        <v>Patrick</v>
      </c>
      <c r="C1722" s="11">
        <f>VLOOKUP(Table4[[#This Row],[BMI]],Table4[BMI],1,FALSE)</f>
        <v>35.61</v>
      </c>
      <c r="D1722" s="11">
        <f>VLOOKUP(Table4[[#This Row],[HBA1C]],Table4[HBA1C],1,FALSE)</f>
        <v>5.65</v>
      </c>
      <c r="E1722" s="11" t="str">
        <f>VLOOKUP(Table4[[#This Row],[Any Transplants]],Table4[Any Transplants],1,FALSE)</f>
        <v>yes</v>
      </c>
      <c r="F1722" s="11" t="str">
        <f>VLOOKUP(Table4[[#This Row],[Cancer history]],Table4[Cancer history],1,FALSE)</f>
        <v>No</v>
      </c>
      <c r="G1722" s="11" t="str">
        <f>VLOOKUP(Table4[[#This Row],[Smoker2]],Table4[Smoker2],1,FALSE)</f>
        <v>NO</v>
      </c>
      <c r="H1722" s="11" t="str">
        <f>VLOOKUP(Table4[[#This Row],[Heart Issues]],Table4[Heart Issues],1,FALSE)</f>
        <v>No</v>
      </c>
      <c r="I1722" s="11">
        <f>VLOOKUP(Table4[[#This Row],[Number of Major Surgeries]],Table4[Number of Major Surgeries],1,FALSE)</f>
        <v>1</v>
      </c>
      <c r="J1722" s="11" t="str">
        <f>VLOOKUP('Medical Examinations'!M1722,'Medical Examinations'!M1722:M4056,1,FALSE)</f>
        <v>obesity</v>
      </c>
      <c r="K1722" s="11" t="str">
        <f>VLOOKUP('Medical Examinations'!N1722,'Medical Examinations'!N1722:N4056,1,FALSE)</f>
        <v>normal</v>
      </c>
      <c r="L1722" s="11" t="str">
        <f>VLOOKUP(Table3[[#This Row],[date of birth]],Table3[date of birth],1,FALSE)</f>
        <v>5-Dec-1988</v>
      </c>
      <c r="M1722" s="11">
        <f>VLOOKUP(Table3[[#This Row],[age]],Table3[age],1,FALSE)</f>
        <v>34</v>
      </c>
      <c r="N1722" s="65">
        <f>VLOOKUP(Table3[[#This Row],[charges2]],Table3[charges2],1,FALSE)</f>
        <v>16059.06</v>
      </c>
      <c r="O1722" s="11" t="str">
        <f>VLOOKUP(Table3[[#This Row],[HOSPITAL TIER2]],Table3[HOSPITAL TIER2],1,FALSE)</f>
        <v>tier - 2</v>
      </c>
      <c r="P1722" s="11" t="str">
        <f>VLOOKUP(Table3[[#This Row],[city tier2]],Table3[city tier2],1,FALSE)</f>
        <v>tier - 3</v>
      </c>
      <c r="Q1722" s="11" t="str">
        <f>VLOOKUP(Table3[[#This Row],[state id2]],Table3[state id2],1,FALSE)</f>
        <v>R1012</v>
      </c>
      <c r="R1722" s="11">
        <f t="shared" si="52"/>
        <v>-8.5815934525017123E-2</v>
      </c>
      <c r="S1722" s="11">
        <f t="shared" si="53"/>
        <v>-2.8199934896560527E-2</v>
      </c>
    </row>
    <row r="1723" spans="1:19" x14ac:dyDescent="0.25">
      <c r="A1723" s="20" t="str">
        <f>VLOOKUP('Customer Names'!A1723,'Customer Names'!A1723:A4058,1,FALSE)</f>
        <v>Id1722</v>
      </c>
      <c r="B1723" s="20" t="str">
        <f>VLOOKUP(Table6[[#This Row],[NAME]],Table6[NAME],1,FALSE)</f>
        <v>Trent</v>
      </c>
      <c r="C1723" s="11">
        <f>VLOOKUP(Table4[[#This Row],[BMI]],Table4[BMI],1,FALSE)</f>
        <v>37.56</v>
      </c>
      <c r="D1723" s="11">
        <f>VLOOKUP(Table4[[#This Row],[HBA1C]],Table4[HBA1C],1,FALSE)</f>
        <v>5.88</v>
      </c>
      <c r="E1723" s="11" t="str">
        <f>VLOOKUP(Table4[[#This Row],[Any Transplants]],Table4[Any Transplants],1,FALSE)</f>
        <v>yes</v>
      </c>
      <c r="F1723" s="11" t="str">
        <f>VLOOKUP(Table4[[#This Row],[Cancer history]],Table4[Cancer history],1,FALSE)</f>
        <v>No</v>
      </c>
      <c r="G1723" s="11" t="str">
        <f>VLOOKUP(Table4[[#This Row],[Smoker2]],Table4[Smoker2],1,FALSE)</f>
        <v>NO</v>
      </c>
      <c r="H1723" s="11" t="str">
        <f>VLOOKUP(Table4[[#This Row],[Heart Issues]],Table4[Heart Issues],1,FALSE)</f>
        <v>No</v>
      </c>
      <c r="I1723" s="11">
        <f>VLOOKUP(Table4[[#This Row],[Number of Major Surgeries]],Table4[Number of Major Surgeries],1,FALSE)</f>
        <v>1</v>
      </c>
      <c r="J1723" s="11" t="str">
        <f>VLOOKUP('Medical Examinations'!M1723,'Medical Examinations'!M1723:M4057,1,FALSE)</f>
        <v>obesity</v>
      </c>
      <c r="K1723" s="11" t="str">
        <f>VLOOKUP('Medical Examinations'!N1723,'Medical Examinations'!N1723:N4057,1,FALSE)</f>
        <v>prediabetes</v>
      </c>
      <c r="L1723" s="11" t="str">
        <f>VLOOKUP(Table3[[#This Row],[date of birth]],Table3[date of birth],1,FALSE)</f>
        <v>16-Sep-1978</v>
      </c>
      <c r="M1723" s="11">
        <f>VLOOKUP(Table3[[#This Row],[age]],Table3[age],1,FALSE)</f>
        <v>44</v>
      </c>
      <c r="N1723" s="65">
        <f>VLOOKUP(Table3[[#This Row],[charges2]],Table3[charges2],1,FALSE)</f>
        <v>16062.89</v>
      </c>
      <c r="O1723" s="11" t="str">
        <f>VLOOKUP(Table3[[#This Row],[HOSPITAL TIER2]],Table3[HOSPITAL TIER2],1,FALSE)</f>
        <v>tier - 2</v>
      </c>
      <c r="P1723" s="11" t="str">
        <f>VLOOKUP(Table3[[#This Row],[city tier2]],Table3[city tier2],1,FALSE)</f>
        <v>tier - 2</v>
      </c>
      <c r="Q1723" s="11" t="str">
        <f>VLOOKUP(Table3[[#This Row],[state id2]],Table3[state id2],1,FALSE)</f>
        <v>R1026</v>
      </c>
      <c r="R1723" s="11">
        <f t="shared" si="52"/>
        <v>-8.4858396735698061E-2</v>
      </c>
      <c r="S1723" s="11">
        <f t="shared" si="53"/>
        <v>-2.8207701909707766E-2</v>
      </c>
    </row>
    <row r="1724" spans="1:19" x14ac:dyDescent="0.25">
      <c r="A1724" s="20" t="str">
        <f>VLOOKUP('Customer Names'!A1724,'Customer Names'!A1724:A4059,1,FALSE)</f>
        <v>Id1723</v>
      </c>
      <c r="B1724" s="20" t="str">
        <f>VLOOKUP(Table6[[#This Row],[NAME]],Table6[NAME],1,FALSE)</f>
        <v>Julie</v>
      </c>
      <c r="C1724" s="11">
        <f>VLOOKUP(Table4[[#This Row],[BMI]],Table4[BMI],1,FALSE)</f>
        <v>15.49</v>
      </c>
      <c r="D1724" s="11">
        <f>VLOOKUP(Table4[[#This Row],[HBA1C]],Table4[HBA1C],1,FALSE)</f>
        <v>9.6</v>
      </c>
      <c r="E1724" s="11" t="str">
        <f>VLOOKUP(Table4[[#This Row],[Any Transplants]],Table4[Any Transplants],1,FALSE)</f>
        <v>No</v>
      </c>
      <c r="F1724" s="11" t="str">
        <f>VLOOKUP(Table4[[#This Row],[Cancer history]],Table4[Cancer history],1,FALSE)</f>
        <v>No</v>
      </c>
      <c r="G1724" s="11" t="str">
        <f>VLOOKUP(Table4[[#This Row],[Smoker2]],Table4[Smoker2],1,FALSE)</f>
        <v>NO</v>
      </c>
      <c r="H1724" s="11" t="str">
        <f>VLOOKUP(Table4[[#This Row],[Heart Issues]],Table4[Heart Issues],1,FALSE)</f>
        <v>No</v>
      </c>
      <c r="I1724" s="11">
        <f>VLOOKUP(Table4[[#This Row],[Number of Major Surgeries]],Table4[Number of Major Surgeries],1,FALSE)</f>
        <v>0</v>
      </c>
      <c r="J1724" s="11" t="str">
        <f>VLOOKUP('Medical Examinations'!M1724,'Medical Examinations'!M1724:M4058,1,FALSE)</f>
        <v>underweight</v>
      </c>
      <c r="K1724" s="11" t="str">
        <f>VLOOKUP('Medical Examinations'!N1724,'Medical Examinations'!N1724:N4058,1,FALSE)</f>
        <v>diabetes</v>
      </c>
      <c r="L1724" s="11" t="str">
        <f>VLOOKUP(Table3[[#This Row],[date of birth]],Table3[date of birth],1,FALSE)</f>
        <v>22-Oct-1958</v>
      </c>
      <c r="M1724" s="11">
        <f>VLOOKUP(Table3[[#This Row],[age]],Table3[age],1,FALSE)</f>
        <v>64</v>
      </c>
      <c r="N1724" s="65">
        <f>VLOOKUP(Table3[[#This Row],[charges2]],Table3[charges2],1,FALSE)</f>
        <v>16069.08</v>
      </c>
      <c r="O1724" s="11" t="str">
        <f>VLOOKUP(Table3[[#This Row],[HOSPITAL TIER2]],Table3[HOSPITAL TIER2],1,FALSE)</f>
        <v>tier - 2</v>
      </c>
      <c r="P1724" s="11" t="str">
        <f>VLOOKUP(Table3[[#This Row],[city tier2]],Table3[city tier2],1,FALSE)</f>
        <v>tier - 2</v>
      </c>
      <c r="Q1724" s="11" t="str">
        <f>VLOOKUP(Table3[[#This Row],[state id2]],Table3[state id2],1,FALSE)</f>
        <v>R1024</v>
      </c>
      <c r="R1724" s="11">
        <f t="shared" si="52"/>
        <v>-8.5537062095416713E-2</v>
      </c>
      <c r="S1724" s="11">
        <f t="shared" si="53"/>
        <v>-2.8259249391880219E-2</v>
      </c>
    </row>
    <row r="1725" spans="1:19" x14ac:dyDescent="0.25">
      <c r="A1725" s="20" t="str">
        <f>VLOOKUP('Customer Names'!A1725,'Customer Names'!A1725:A4060,1,FALSE)</f>
        <v>Id1724</v>
      </c>
      <c r="B1725" s="20" t="str">
        <f>VLOOKUP(Table6[[#This Row],[NAME]],Table6[NAME],1,FALSE)</f>
        <v>Sawomir</v>
      </c>
      <c r="C1725" s="11">
        <f>VLOOKUP(Table4[[#This Row],[BMI]],Table4[BMI],1,FALSE)</f>
        <v>23.48</v>
      </c>
      <c r="D1725" s="11">
        <f>VLOOKUP(Table4[[#This Row],[HBA1C]],Table4[HBA1C],1,FALSE)</f>
        <v>6.24</v>
      </c>
      <c r="E1725" s="11" t="str">
        <f>VLOOKUP(Table4[[#This Row],[Any Transplants]],Table4[Any Transplants],1,FALSE)</f>
        <v>No</v>
      </c>
      <c r="F1725" s="11" t="str">
        <f>VLOOKUP(Table4[[#This Row],[Cancer history]],Table4[Cancer history],1,FALSE)</f>
        <v>No</v>
      </c>
      <c r="G1725" s="11" t="str">
        <f>VLOOKUP(Table4[[#This Row],[Smoker2]],Table4[Smoker2],1,FALSE)</f>
        <v>NO</v>
      </c>
      <c r="H1725" s="11" t="str">
        <f>VLOOKUP(Table4[[#This Row],[Heart Issues]],Table4[Heart Issues],1,FALSE)</f>
        <v>No</v>
      </c>
      <c r="I1725" s="11">
        <f>VLOOKUP(Table4[[#This Row],[Number of Major Surgeries]],Table4[Number of Major Surgeries],1,FALSE)</f>
        <v>1</v>
      </c>
      <c r="J1725" s="11" t="str">
        <f>VLOOKUP('Medical Examinations'!M1725,'Medical Examinations'!M1725:M4059,1,FALSE)</f>
        <v>normal weight</v>
      </c>
      <c r="K1725" s="11" t="str">
        <f>VLOOKUP('Medical Examinations'!N1725,'Medical Examinations'!N1725:N4059,1,FALSE)</f>
        <v>prediabetes</v>
      </c>
      <c r="L1725" s="11" t="str">
        <f>VLOOKUP(Table3[[#This Row],[date of birth]],Table3[date of birth],1,FALSE)</f>
        <v>21-Jun-1958</v>
      </c>
      <c r="M1725" s="11">
        <f>VLOOKUP(Table3[[#This Row],[age]],Table3[age],1,FALSE)</f>
        <v>64</v>
      </c>
      <c r="N1725" s="65">
        <f>VLOOKUP(Table3[[#This Row],[charges2]],Table3[charges2],1,FALSE)</f>
        <v>16085.13</v>
      </c>
      <c r="O1725" s="11" t="str">
        <f>VLOOKUP(Table3[[#This Row],[HOSPITAL TIER2]],Table3[HOSPITAL TIER2],1,FALSE)</f>
        <v>tier - 2</v>
      </c>
      <c r="P1725" s="11" t="str">
        <f>VLOOKUP(Table3[[#This Row],[city tier2]],Table3[city tier2],1,FALSE)</f>
        <v>tier - 2</v>
      </c>
      <c r="Q1725" s="11" t="str">
        <f>VLOOKUP(Table3[[#This Row],[state id2]],Table3[state id2],1,FALSE)</f>
        <v>R1013</v>
      </c>
      <c r="R1725" s="11">
        <f t="shared" si="52"/>
        <v>-8.1462928492439635E-2</v>
      </c>
      <c r="S1725" s="11">
        <f t="shared" si="53"/>
        <v>-3.5517907122065692E-2</v>
      </c>
    </row>
    <row r="1726" spans="1:19" x14ac:dyDescent="0.25">
      <c r="A1726" s="20" t="str">
        <f>VLOOKUP('Customer Names'!A1726,'Customer Names'!A1726:A4061,1,FALSE)</f>
        <v>Id1725</v>
      </c>
      <c r="B1726" s="20" t="str">
        <f>VLOOKUP(Table6[[#This Row],[NAME]],Table6[NAME],1,FALSE)</f>
        <v>Micah</v>
      </c>
      <c r="C1726" s="11">
        <f>VLOOKUP(Table4[[#This Row],[BMI]],Table4[BMI],1,FALSE)</f>
        <v>30.02</v>
      </c>
      <c r="D1726" s="11">
        <f>VLOOKUP(Table4[[#This Row],[HBA1C]],Table4[HBA1C],1,FALSE)</f>
        <v>7.63</v>
      </c>
      <c r="E1726" s="11" t="str">
        <f>VLOOKUP(Table4[[#This Row],[Any Transplants]],Table4[Any Transplants],1,FALSE)</f>
        <v>No</v>
      </c>
      <c r="F1726" s="11" t="str">
        <f>VLOOKUP(Table4[[#This Row],[Cancer history]],Table4[Cancer history],1,FALSE)</f>
        <v>No</v>
      </c>
      <c r="G1726" s="11" t="str">
        <f>VLOOKUP(Table4[[#This Row],[Smoker2]],Table4[Smoker2],1,FALSE)</f>
        <v>NO</v>
      </c>
      <c r="H1726" s="11" t="str">
        <f>VLOOKUP(Table4[[#This Row],[Heart Issues]],Table4[Heart Issues],1,FALSE)</f>
        <v>yes</v>
      </c>
      <c r="I1726" s="11">
        <f>VLOOKUP(Table4[[#This Row],[Number of Major Surgeries]],Table4[Number of Major Surgeries],1,FALSE)</f>
        <v>1</v>
      </c>
      <c r="J1726" s="11" t="str">
        <f>VLOOKUP('Medical Examinations'!M1726,'Medical Examinations'!M1726:M4060,1,FALSE)</f>
        <v>obesity</v>
      </c>
      <c r="K1726" s="11" t="str">
        <f>VLOOKUP('Medical Examinations'!N1726,'Medical Examinations'!N1726:N4060,1,FALSE)</f>
        <v>diabetes</v>
      </c>
      <c r="L1726" s="11" t="str">
        <f>VLOOKUP(Table3[[#This Row],[date of birth]],Table3[date of birth],1,FALSE)</f>
        <v>27-Aug-1985</v>
      </c>
      <c r="M1726" s="11">
        <f>VLOOKUP(Table3[[#This Row],[age]],Table3[age],1,FALSE)</f>
        <v>37</v>
      </c>
      <c r="N1726" s="65">
        <f>VLOOKUP(Table3[[#This Row],[charges2]],Table3[charges2],1,FALSE)</f>
        <v>16097.94</v>
      </c>
      <c r="O1726" s="11" t="str">
        <f>VLOOKUP(Table3[[#This Row],[HOSPITAL TIER2]],Table3[HOSPITAL TIER2],1,FALSE)</f>
        <v>tier - 2</v>
      </c>
      <c r="P1726" s="11" t="str">
        <f>VLOOKUP(Table3[[#This Row],[city tier2]],Table3[city tier2],1,FALSE)</f>
        <v>tier - 3</v>
      </c>
      <c r="Q1726" s="11" t="str">
        <f>VLOOKUP(Table3[[#This Row],[state id2]],Table3[state id2],1,FALSE)</f>
        <v>R1012</v>
      </c>
      <c r="R1726" s="11">
        <f t="shared" si="52"/>
        <v>-8.0362098984916738E-2</v>
      </c>
      <c r="S1726" s="11">
        <f t="shared" si="53"/>
        <v>-3.6677342204247697E-2</v>
      </c>
    </row>
    <row r="1727" spans="1:19" x14ac:dyDescent="0.25">
      <c r="A1727" s="20" t="str">
        <f>VLOOKUP('Customer Names'!A1727,'Customer Names'!A1727:A4062,1,FALSE)</f>
        <v>Id1726</v>
      </c>
      <c r="B1727" s="20" t="str">
        <f>VLOOKUP(Table6[[#This Row],[NAME]],Table6[NAME],1,FALSE)</f>
        <v>Kelly H.</v>
      </c>
      <c r="C1727" s="11">
        <f>VLOOKUP(Table4[[#This Row],[BMI]],Table4[BMI],1,FALSE)</f>
        <v>26.885000000000002</v>
      </c>
      <c r="D1727" s="11">
        <f>VLOOKUP(Table4[[#This Row],[HBA1C]],Table4[HBA1C],1,FALSE)</f>
        <v>8.66</v>
      </c>
      <c r="E1727" s="11" t="str">
        <f>VLOOKUP(Table4[[#This Row],[Any Transplants]],Table4[Any Transplants],1,FALSE)</f>
        <v>No</v>
      </c>
      <c r="F1727" s="11" t="str">
        <f>VLOOKUP(Table4[[#This Row],[Cancer history]],Table4[Cancer history],1,FALSE)</f>
        <v>No</v>
      </c>
      <c r="G1727" s="11" t="str">
        <f>VLOOKUP(Table4[[#This Row],[Smoker2]],Table4[Smoker2],1,FALSE)</f>
        <v>NO</v>
      </c>
      <c r="H1727" s="11" t="str">
        <f>VLOOKUP(Table4[[#This Row],[Heart Issues]],Table4[Heart Issues],1,FALSE)</f>
        <v>yes</v>
      </c>
      <c r="I1727" s="11">
        <f>VLOOKUP(Table4[[#This Row],[Number of Major Surgeries]],Table4[Number of Major Surgeries],1,FALSE)</f>
        <v>1</v>
      </c>
      <c r="J1727" s="11" t="str">
        <f>VLOOKUP('Medical Examinations'!M1727,'Medical Examinations'!M1727:M4061,1,FALSE)</f>
        <v>over weight</v>
      </c>
      <c r="K1727" s="11" t="str">
        <f>VLOOKUP('Medical Examinations'!N1727,'Medical Examinations'!N1727:N4061,1,FALSE)</f>
        <v>diabetes</v>
      </c>
      <c r="L1727" s="11" t="str">
        <f>VLOOKUP(Table3[[#This Row],[date of birth]],Table3[date of birth],1,FALSE)</f>
        <v>8-Aug-1993</v>
      </c>
      <c r="M1727" s="11">
        <f>VLOOKUP(Table3[[#This Row],[age]],Table3[age],1,FALSE)</f>
        <v>29</v>
      </c>
      <c r="N1727" s="65">
        <f>VLOOKUP(Table3[[#This Row],[charges2]],Table3[charges2],1,FALSE)</f>
        <v>16115.3</v>
      </c>
      <c r="O1727" s="11" t="str">
        <f>VLOOKUP(Table3[[#This Row],[HOSPITAL TIER2]],Table3[HOSPITAL TIER2],1,FALSE)</f>
        <v>tier - 2</v>
      </c>
      <c r="P1727" s="11" t="str">
        <f>VLOOKUP(Table3[[#This Row],[city tier2]],Table3[city tier2],1,FALSE)</f>
        <v>tier - 1</v>
      </c>
      <c r="Q1727" s="11" t="str">
        <f>VLOOKUP(Table3[[#This Row],[state id2]],Table3[state id2],1,FALSE)</f>
        <v>R1024</v>
      </c>
      <c r="R1727" s="11">
        <f t="shared" si="52"/>
        <v>-8.0153727282724796E-2</v>
      </c>
      <c r="S1727" s="11">
        <f t="shared" si="53"/>
        <v>-3.6087962569406606E-2</v>
      </c>
    </row>
    <row r="1728" spans="1:19" x14ac:dyDescent="0.25">
      <c r="A1728" s="20" t="str">
        <f>VLOOKUP('Customer Names'!A1728,'Customer Names'!A1728:A4063,1,FALSE)</f>
        <v>Id1727</v>
      </c>
      <c r="B1728" s="20" t="str">
        <f>VLOOKUP(Table6[[#This Row],[NAME]],Table6[NAME],1,FALSE)</f>
        <v>Lindsay M.</v>
      </c>
      <c r="C1728" s="11">
        <f>VLOOKUP(Table4[[#This Row],[BMI]],Table4[BMI],1,FALSE)</f>
        <v>25.84</v>
      </c>
      <c r="D1728" s="11">
        <f>VLOOKUP(Table4[[#This Row],[HBA1C]],Table4[HBA1C],1,FALSE)</f>
        <v>8.5500000000000007</v>
      </c>
      <c r="E1728" s="11" t="str">
        <f>VLOOKUP(Table4[[#This Row],[Any Transplants]],Table4[Any Transplants],1,FALSE)</f>
        <v>No</v>
      </c>
      <c r="F1728" s="11" t="str">
        <f>VLOOKUP(Table4[[#This Row],[Cancer history]],Table4[Cancer history],1,FALSE)</f>
        <v>No</v>
      </c>
      <c r="G1728" s="11" t="str">
        <f>VLOOKUP(Table4[[#This Row],[Smoker2]],Table4[Smoker2],1,FALSE)</f>
        <v>NO</v>
      </c>
      <c r="H1728" s="11" t="str">
        <f>VLOOKUP(Table4[[#This Row],[Heart Issues]],Table4[Heart Issues],1,FALSE)</f>
        <v>yes</v>
      </c>
      <c r="I1728" s="11">
        <f>VLOOKUP(Table4[[#This Row],[Number of Major Surgeries]],Table4[Number of Major Surgeries],1,FALSE)</f>
        <v>1</v>
      </c>
      <c r="J1728" s="11" t="str">
        <f>VLOOKUP('Medical Examinations'!M1728,'Medical Examinations'!M1728:M4062,1,FALSE)</f>
        <v>over weight</v>
      </c>
      <c r="K1728" s="11" t="str">
        <f>VLOOKUP('Medical Examinations'!N1728,'Medical Examinations'!N1728:N4062,1,FALSE)</f>
        <v>diabetes</v>
      </c>
      <c r="L1728" s="11" t="str">
        <f>VLOOKUP(Table3[[#This Row],[date of birth]],Table3[date of birth],1,FALSE)</f>
        <v>6-Oct-1987</v>
      </c>
      <c r="M1728" s="11">
        <f>VLOOKUP(Table3[[#This Row],[age]],Table3[age],1,FALSE)</f>
        <v>35</v>
      </c>
      <c r="N1728" s="65">
        <f>VLOOKUP(Table3[[#This Row],[charges2]],Table3[charges2],1,FALSE)</f>
        <v>16122.65</v>
      </c>
      <c r="O1728" s="11" t="str">
        <f>VLOOKUP(Table3[[#This Row],[HOSPITAL TIER2]],Table3[HOSPITAL TIER2],1,FALSE)</f>
        <v>tier - 2</v>
      </c>
      <c r="P1728" s="11" t="str">
        <f>VLOOKUP(Table3[[#This Row],[city tier2]],Table3[city tier2],1,FALSE)</f>
        <v>tier - 1</v>
      </c>
      <c r="Q1728" s="11" t="str">
        <f>VLOOKUP(Table3[[#This Row],[state id2]],Table3[state id2],1,FALSE)</f>
        <v>R1011</v>
      </c>
      <c r="R1728" s="11">
        <f t="shared" si="52"/>
        <v>-8.0193732232264753E-2</v>
      </c>
      <c r="S1728" s="11">
        <f t="shared" si="53"/>
        <v>-3.334042985739636E-2</v>
      </c>
    </row>
    <row r="1729" spans="1:19" x14ac:dyDescent="0.25">
      <c r="A1729" s="20" t="str">
        <f>VLOOKUP('Customer Names'!A1729,'Customer Names'!A1729:A4064,1,FALSE)</f>
        <v>Id1728</v>
      </c>
      <c r="B1729" s="20" t="str">
        <f>VLOOKUP(Table6[[#This Row],[NAME]],Table6[NAME],1,FALSE)</f>
        <v>Austen G</v>
      </c>
      <c r="C1729" s="11">
        <f>VLOOKUP(Table4[[#This Row],[BMI]],Table4[BMI],1,FALSE)</f>
        <v>27.454999999999998</v>
      </c>
      <c r="D1729" s="11">
        <f>VLOOKUP(Table4[[#This Row],[HBA1C]],Table4[HBA1C],1,FALSE)</f>
        <v>4.54</v>
      </c>
      <c r="E1729" s="11" t="str">
        <f>VLOOKUP(Table4[[#This Row],[Any Transplants]],Table4[Any Transplants],1,FALSE)</f>
        <v>No</v>
      </c>
      <c r="F1729" s="11" t="str">
        <f>VLOOKUP(Table4[[#This Row],[Cancer history]],Table4[Cancer history],1,FALSE)</f>
        <v>No</v>
      </c>
      <c r="G1729" s="11" t="str">
        <f>VLOOKUP(Table4[[#This Row],[Smoker2]],Table4[Smoker2],1,FALSE)</f>
        <v>NO</v>
      </c>
      <c r="H1729" s="11" t="str">
        <f>VLOOKUP(Table4[[#This Row],[Heart Issues]],Table4[Heart Issues],1,FALSE)</f>
        <v>No</v>
      </c>
      <c r="I1729" s="11">
        <f>VLOOKUP(Table4[[#This Row],[Number of Major Surgeries]],Table4[Number of Major Surgeries],1,FALSE)</f>
        <v>0</v>
      </c>
      <c r="J1729" s="11" t="str">
        <f>VLOOKUP('Medical Examinations'!M1729,'Medical Examinations'!M1729:M4063,1,FALSE)</f>
        <v>over weight</v>
      </c>
      <c r="K1729" s="11" t="str">
        <f>VLOOKUP('Medical Examinations'!N1729,'Medical Examinations'!N1729:N4063,1,FALSE)</f>
        <v>normal</v>
      </c>
      <c r="L1729" s="11" t="str">
        <f>VLOOKUP(Table3[[#This Row],[date of birth]],Table3[date of birth],1,FALSE)</f>
        <v>12-Dec-1993</v>
      </c>
      <c r="M1729" s="11">
        <f>VLOOKUP(Table3[[#This Row],[age]],Table3[age],1,FALSE)</f>
        <v>29</v>
      </c>
      <c r="N1729" s="65">
        <f>VLOOKUP(Table3[[#This Row],[charges2]],Table3[charges2],1,FALSE)</f>
        <v>16138.76</v>
      </c>
      <c r="O1729" s="11" t="str">
        <f>VLOOKUP(Table3[[#This Row],[HOSPITAL TIER2]],Table3[HOSPITAL TIER2],1,FALSE)</f>
        <v>tier - 2</v>
      </c>
      <c r="P1729" s="11" t="str">
        <f>VLOOKUP(Table3[[#This Row],[city tier2]],Table3[city tier2],1,FALSE)</f>
        <v>tier - 3</v>
      </c>
      <c r="Q1729" s="11" t="str">
        <f>VLOOKUP(Table3[[#This Row],[state id2]],Table3[state id2],1,FALSE)</f>
        <v>R1017</v>
      </c>
      <c r="R1729" s="11">
        <f t="shared" si="52"/>
        <v>-8.0312133997042193E-2</v>
      </c>
      <c r="S1729" s="11">
        <f t="shared" si="53"/>
        <v>-3.2028219539420068E-2</v>
      </c>
    </row>
    <row r="1730" spans="1:19" x14ac:dyDescent="0.25">
      <c r="A1730" s="20" t="str">
        <f>VLOOKUP('Customer Names'!A1730,'Customer Names'!A1730:A4065,1,FALSE)</f>
        <v>Id1729</v>
      </c>
      <c r="B1730" s="20" t="str">
        <f>VLOOKUP(Table6[[#This Row],[NAME]],Table6[NAME],1,FALSE)</f>
        <v>Tory J.</v>
      </c>
      <c r="C1730" s="11">
        <f>VLOOKUP(Table4[[#This Row],[BMI]],Table4[BMI],1,FALSE)</f>
        <v>24.605</v>
      </c>
      <c r="D1730" s="11">
        <f>VLOOKUP(Table4[[#This Row],[HBA1C]],Table4[HBA1C],1,FALSE)</f>
        <v>5.7</v>
      </c>
      <c r="E1730" s="11" t="str">
        <f>VLOOKUP(Table4[[#This Row],[Any Transplants]],Table4[Any Transplants],1,FALSE)</f>
        <v>No</v>
      </c>
      <c r="F1730" s="11" t="str">
        <f>VLOOKUP(Table4[[#This Row],[Cancer history]],Table4[Cancer history],1,FALSE)</f>
        <v>No</v>
      </c>
      <c r="G1730" s="11" t="str">
        <f>VLOOKUP(Table4[[#This Row],[Smoker2]],Table4[Smoker2],1,FALSE)</f>
        <v>NO</v>
      </c>
      <c r="H1730" s="11" t="str">
        <f>VLOOKUP(Table4[[#This Row],[Heart Issues]],Table4[Heart Issues],1,FALSE)</f>
        <v>No</v>
      </c>
      <c r="I1730" s="11">
        <f>VLOOKUP(Table4[[#This Row],[Number of Major Surgeries]],Table4[Number of Major Surgeries],1,FALSE)</f>
        <v>0</v>
      </c>
      <c r="J1730" s="11" t="str">
        <f>VLOOKUP('Medical Examinations'!M1730,'Medical Examinations'!M1730:M4064,1,FALSE)</f>
        <v>normal weight</v>
      </c>
      <c r="K1730" s="11" t="str">
        <f>VLOOKUP('Medical Examinations'!N1730,'Medical Examinations'!N1730:N4064,1,FALSE)</f>
        <v>prediabetes</v>
      </c>
      <c r="L1730" s="11" t="str">
        <f>VLOOKUP(Table3[[#This Row],[date of birth]],Table3[date of birth],1,FALSE)</f>
        <v>6-Jul-1982</v>
      </c>
      <c r="M1730" s="11">
        <f>VLOOKUP(Table3[[#This Row],[age]],Table3[age],1,FALSE)</f>
        <v>40</v>
      </c>
      <c r="N1730" s="65">
        <f>VLOOKUP(Table3[[#This Row],[charges2]],Table3[charges2],1,FALSE)</f>
        <v>16152.04</v>
      </c>
      <c r="O1730" s="11" t="str">
        <f>VLOOKUP(Table3[[#This Row],[HOSPITAL TIER2]],Table3[HOSPITAL TIER2],1,FALSE)</f>
        <v>tier - 2</v>
      </c>
      <c r="P1730" s="11" t="str">
        <f>VLOOKUP(Table3[[#This Row],[city tier2]],Table3[city tier2],1,FALSE)</f>
        <v>tier - 1</v>
      </c>
      <c r="Q1730" s="11" t="str">
        <f>VLOOKUP(Table3[[#This Row],[state id2]],Table3[state id2],1,FALSE)</f>
        <v>R1026</v>
      </c>
      <c r="R1730" s="11">
        <f t="shared" si="52"/>
        <v>-8.0233318761864028E-2</v>
      </c>
      <c r="S1730" s="11">
        <f t="shared" si="53"/>
        <v>-3.311030537511836E-2</v>
      </c>
    </row>
    <row r="1731" spans="1:19" x14ac:dyDescent="0.25">
      <c r="A1731" s="20" t="str">
        <f>VLOOKUP('Customer Names'!A1731,'Customer Names'!A1731:A4066,1,FALSE)</f>
        <v>Id1730</v>
      </c>
      <c r="B1731" s="20" t="str">
        <f>VLOOKUP(Table6[[#This Row],[NAME]],Table6[NAME],1,FALSE)</f>
        <v>Robert J.</v>
      </c>
      <c r="C1731" s="11">
        <f>VLOOKUP(Table4[[#This Row],[BMI]],Table4[BMI],1,FALSE)</f>
        <v>30.8</v>
      </c>
      <c r="D1731" s="11">
        <f>VLOOKUP(Table4[[#This Row],[HBA1C]],Table4[HBA1C],1,FALSE)</f>
        <v>5.07</v>
      </c>
      <c r="E1731" s="11" t="str">
        <f>VLOOKUP(Table4[[#This Row],[Any Transplants]],Table4[Any Transplants],1,FALSE)</f>
        <v>No</v>
      </c>
      <c r="F1731" s="11" t="str">
        <f>VLOOKUP(Table4[[#This Row],[Cancer history]],Table4[Cancer history],1,FALSE)</f>
        <v>No</v>
      </c>
      <c r="G1731" s="11" t="str">
        <f>VLOOKUP(Table4[[#This Row],[Smoker2]],Table4[Smoker2],1,FALSE)</f>
        <v>NO</v>
      </c>
      <c r="H1731" s="11" t="str">
        <f>VLOOKUP(Table4[[#This Row],[Heart Issues]],Table4[Heart Issues],1,FALSE)</f>
        <v>No</v>
      </c>
      <c r="I1731" s="11">
        <f>VLOOKUP(Table4[[#This Row],[Number of Major Surgeries]],Table4[Number of Major Surgeries],1,FALSE)</f>
        <v>0</v>
      </c>
      <c r="J1731" s="11" t="str">
        <f>VLOOKUP('Medical Examinations'!M1731,'Medical Examinations'!M1731:M4065,1,FALSE)</f>
        <v>obesity</v>
      </c>
      <c r="K1731" s="11" t="str">
        <f>VLOOKUP('Medical Examinations'!N1731,'Medical Examinations'!N1731:N4065,1,FALSE)</f>
        <v>normal</v>
      </c>
      <c r="L1731" s="11" t="str">
        <f>VLOOKUP(Table3[[#This Row],[date of birth]],Table3[date of birth],1,FALSE)</f>
        <v>11-Sep-1974</v>
      </c>
      <c r="M1731" s="11">
        <f>VLOOKUP(Table3[[#This Row],[age]],Table3[age],1,FALSE)</f>
        <v>48</v>
      </c>
      <c r="N1731" s="65">
        <f>VLOOKUP(Table3[[#This Row],[charges2]],Table3[charges2],1,FALSE)</f>
        <v>16190.97</v>
      </c>
      <c r="O1731" s="11" t="str">
        <f>VLOOKUP(Table3[[#This Row],[HOSPITAL TIER2]],Table3[HOSPITAL TIER2],1,FALSE)</f>
        <v>tier - 2</v>
      </c>
      <c r="P1731" s="11" t="str">
        <f>VLOOKUP(Table3[[#This Row],[city tier2]],Table3[city tier2],1,FALSE)</f>
        <v>tier - 3</v>
      </c>
      <c r="Q1731" s="11" t="str">
        <f>VLOOKUP(Table3[[#This Row],[state id2]],Table3[state id2],1,FALSE)</f>
        <v>R1012</v>
      </c>
      <c r="R1731" s="11">
        <f t="shared" ref="R1731:R1794" si="54">CORREL(M1731:M4065,C1731:C4065)</f>
        <v>-8.0284124506176294E-2</v>
      </c>
      <c r="S1731" s="11">
        <f t="shared" ref="S1731:S1794" si="55">CORREL(M1731:M4065,D1731:D4065)</f>
        <v>-3.3104412629313129E-2</v>
      </c>
    </row>
    <row r="1732" spans="1:19" x14ac:dyDescent="0.25">
      <c r="A1732" s="20" t="str">
        <f>VLOOKUP('Customer Names'!A1732,'Customer Names'!A1732:A4067,1,FALSE)</f>
        <v>Id1731</v>
      </c>
      <c r="B1732" s="20" t="str">
        <f>VLOOKUP(Table6[[#This Row],[NAME]],Table6[NAME],1,FALSE)</f>
        <v>Steph</v>
      </c>
      <c r="C1732" s="11">
        <f>VLOOKUP(Table4[[#This Row],[BMI]],Table4[BMI],1,FALSE)</f>
        <v>34.799999999999997</v>
      </c>
      <c r="D1732" s="11">
        <f>VLOOKUP(Table4[[#This Row],[HBA1C]],Table4[HBA1C],1,FALSE)</f>
        <v>4.38</v>
      </c>
      <c r="E1732" s="11" t="str">
        <f>VLOOKUP(Table4[[#This Row],[Any Transplants]],Table4[Any Transplants],1,FALSE)</f>
        <v>No</v>
      </c>
      <c r="F1732" s="11" t="str">
        <f>VLOOKUP(Table4[[#This Row],[Cancer history]],Table4[Cancer history],1,FALSE)</f>
        <v>No</v>
      </c>
      <c r="G1732" s="11" t="str">
        <f>VLOOKUP(Table4[[#This Row],[Smoker2]],Table4[Smoker2],1,FALSE)</f>
        <v>NO</v>
      </c>
      <c r="H1732" s="11" t="str">
        <f>VLOOKUP(Table4[[#This Row],[Heart Issues]],Table4[Heart Issues],1,FALSE)</f>
        <v>No</v>
      </c>
      <c r="I1732" s="11">
        <f>VLOOKUP(Table4[[#This Row],[Number of Major Surgeries]],Table4[Number of Major Surgeries],1,FALSE)</f>
        <v>1</v>
      </c>
      <c r="J1732" s="11" t="str">
        <f>VLOOKUP('Medical Examinations'!M1732,'Medical Examinations'!M1732:M4066,1,FALSE)</f>
        <v>obesity</v>
      </c>
      <c r="K1732" s="11" t="str">
        <f>VLOOKUP('Medical Examinations'!N1732,'Medical Examinations'!N1732:N4066,1,FALSE)</f>
        <v>normal</v>
      </c>
      <c r="L1732" s="11" t="str">
        <f>VLOOKUP(Table3[[#This Row],[date of birth]],Table3[date of birth],1,FALSE)</f>
        <v>6-Aug-1988</v>
      </c>
      <c r="M1732" s="11">
        <f>VLOOKUP(Table3[[#This Row],[age]],Table3[age],1,FALSE)</f>
        <v>34</v>
      </c>
      <c r="N1732" s="65">
        <f>VLOOKUP(Table3[[#This Row],[charges2]],Table3[charges2],1,FALSE)</f>
        <v>16199.1</v>
      </c>
      <c r="O1732" s="11" t="str">
        <f>VLOOKUP(Table3[[#This Row],[HOSPITAL TIER2]],Table3[HOSPITAL TIER2],1,FALSE)</f>
        <v>tier - 2</v>
      </c>
      <c r="P1732" s="11" t="str">
        <f>VLOOKUP(Table3[[#This Row],[city tier2]],Table3[city tier2],1,FALSE)</f>
        <v>tier - 2</v>
      </c>
      <c r="Q1732" s="11" t="str">
        <f>VLOOKUP(Table3[[#This Row],[state id2]],Table3[state id2],1,FALSE)</f>
        <v>R1012</v>
      </c>
      <c r="R1732" s="11">
        <f t="shared" si="54"/>
        <v>-8.0796331151808509E-2</v>
      </c>
      <c r="S1732" s="11">
        <f t="shared" si="55"/>
        <v>-3.281067818138781E-2</v>
      </c>
    </row>
    <row r="1733" spans="1:19" x14ac:dyDescent="0.25">
      <c r="A1733" s="20" t="str">
        <f>VLOOKUP('Customer Names'!A1733,'Customer Names'!A1733:A4068,1,FALSE)</f>
        <v>Id1732</v>
      </c>
      <c r="B1733" s="20" t="str">
        <f>VLOOKUP(Table6[[#This Row],[NAME]],Table6[NAME],1,FALSE)</f>
        <v>Kate</v>
      </c>
      <c r="C1733" s="11">
        <f>VLOOKUP(Table4[[#This Row],[BMI]],Table4[BMI],1,FALSE)</f>
        <v>34.21</v>
      </c>
      <c r="D1733" s="11">
        <f>VLOOKUP(Table4[[#This Row],[HBA1C]],Table4[HBA1C],1,FALSE)</f>
        <v>4.54</v>
      </c>
      <c r="E1733" s="11" t="str">
        <f>VLOOKUP(Table4[[#This Row],[Any Transplants]],Table4[Any Transplants],1,FALSE)</f>
        <v>No</v>
      </c>
      <c r="F1733" s="11" t="str">
        <f>VLOOKUP(Table4[[#This Row],[Cancer history]],Table4[Cancer history],1,FALSE)</f>
        <v>No</v>
      </c>
      <c r="G1733" s="11" t="str">
        <f>VLOOKUP(Table4[[#This Row],[Smoker2]],Table4[Smoker2],1,FALSE)</f>
        <v>NO</v>
      </c>
      <c r="H1733" s="11" t="str">
        <f>VLOOKUP(Table4[[#This Row],[Heart Issues]],Table4[Heart Issues],1,FALSE)</f>
        <v>No</v>
      </c>
      <c r="I1733" s="11">
        <f>VLOOKUP(Table4[[#This Row],[Number of Major Surgeries]],Table4[Number of Major Surgeries],1,FALSE)</f>
        <v>1</v>
      </c>
      <c r="J1733" s="11" t="str">
        <f>VLOOKUP('Medical Examinations'!M1733,'Medical Examinations'!M1733:M4067,1,FALSE)</f>
        <v>obesity</v>
      </c>
      <c r="K1733" s="11" t="str">
        <f>VLOOKUP('Medical Examinations'!N1733,'Medical Examinations'!N1733:N4067,1,FALSE)</f>
        <v>normal</v>
      </c>
      <c r="L1733" s="11" t="str">
        <f>VLOOKUP(Table3[[#This Row],[date of birth]],Table3[date of birth],1,FALSE)</f>
        <v>21-Aug-1988</v>
      </c>
      <c r="M1733" s="11">
        <f>VLOOKUP(Table3[[#This Row],[age]],Table3[age],1,FALSE)</f>
        <v>34</v>
      </c>
      <c r="N1733" s="65">
        <f>VLOOKUP(Table3[[#This Row],[charges2]],Table3[charges2],1,FALSE)</f>
        <v>16205.88</v>
      </c>
      <c r="O1733" s="11" t="str">
        <f>VLOOKUP(Table3[[#This Row],[HOSPITAL TIER2]],Table3[HOSPITAL TIER2],1,FALSE)</f>
        <v>tier - 2</v>
      </c>
      <c r="P1733" s="11" t="str">
        <f>VLOOKUP(Table3[[#This Row],[city tier2]],Table3[city tier2],1,FALSE)</f>
        <v>tier - 1</v>
      </c>
      <c r="Q1733" s="11" t="str">
        <f>VLOOKUP(Table3[[#This Row],[state id2]],Table3[state id2],1,FALSE)</f>
        <v>R1012</v>
      </c>
      <c r="R1733" s="11">
        <f t="shared" si="54"/>
        <v>-7.9903870250468551E-2</v>
      </c>
      <c r="S1733" s="11">
        <f t="shared" si="55"/>
        <v>-3.3544772701214851E-2</v>
      </c>
    </row>
    <row r="1734" spans="1:19" x14ac:dyDescent="0.25">
      <c r="A1734" s="20" t="str">
        <f>VLOOKUP('Customer Names'!A1734,'Customer Names'!A1734:A4069,1,FALSE)</f>
        <v>Id1733</v>
      </c>
      <c r="B1734" s="20" t="str">
        <f>VLOOKUP(Table6[[#This Row],[NAME]],Table6[NAME],1,FALSE)</f>
        <v>Kristina</v>
      </c>
      <c r="C1734" s="11">
        <f>VLOOKUP(Table4[[#This Row],[BMI]],Table4[BMI],1,FALSE)</f>
        <v>31</v>
      </c>
      <c r="D1734" s="11">
        <f>VLOOKUP(Table4[[#This Row],[HBA1C]],Table4[HBA1C],1,FALSE)</f>
        <v>5.38</v>
      </c>
      <c r="E1734" s="11" t="str">
        <f>VLOOKUP(Table4[[#This Row],[Any Transplants]],Table4[Any Transplants],1,FALSE)</f>
        <v>No</v>
      </c>
      <c r="F1734" s="11" t="str">
        <f>VLOOKUP(Table4[[#This Row],[Cancer history]],Table4[Cancer history],1,FALSE)</f>
        <v>No</v>
      </c>
      <c r="G1734" s="11" t="str">
        <f>VLOOKUP(Table4[[#This Row],[Smoker2]],Table4[Smoker2],1,FALSE)</f>
        <v>NO</v>
      </c>
      <c r="H1734" s="11" t="str">
        <f>VLOOKUP(Table4[[#This Row],[Heart Issues]],Table4[Heart Issues],1,FALSE)</f>
        <v>No</v>
      </c>
      <c r="I1734" s="11">
        <f>VLOOKUP(Table4[[#This Row],[Number of Major Surgeries]],Table4[Number of Major Surgeries],1,FALSE)</f>
        <v>1</v>
      </c>
      <c r="J1734" s="11" t="str">
        <f>VLOOKUP('Medical Examinations'!M1734,'Medical Examinations'!M1734:M4068,1,FALSE)</f>
        <v>obesity</v>
      </c>
      <c r="K1734" s="11" t="str">
        <f>VLOOKUP('Medical Examinations'!N1734,'Medical Examinations'!N1734:N4068,1,FALSE)</f>
        <v>normal</v>
      </c>
      <c r="L1734" s="11" t="str">
        <f>VLOOKUP(Table3[[#This Row],[date of birth]],Table3[date of birth],1,FALSE)</f>
        <v>8-Sep-2002</v>
      </c>
      <c r="M1734" s="11">
        <f>VLOOKUP(Table3[[#This Row],[age]],Table3[age],1,FALSE)</f>
        <v>20</v>
      </c>
      <c r="N1734" s="65">
        <f>VLOOKUP(Table3[[#This Row],[charges2]],Table3[charges2],1,FALSE)</f>
        <v>16232.85</v>
      </c>
      <c r="O1734" s="11" t="str">
        <f>VLOOKUP(Table3[[#This Row],[HOSPITAL TIER2]],Table3[HOSPITAL TIER2],1,FALSE)</f>
        <v>tier - 2</v>
      </c>
      <c r="P1734" s="11" t="str">
        <f>VLOOKUP(Table3[[#This Row],[city tier2]],Table3[city tier2],1,FALSE)</f>
        <v>tier - 1</v>
      </c>
      <c r="Q1734" s="11" t="str">
        <f>VLOOKUP(Table3[[#This Row],[state id2]],Table3[state id2],1,FALSE)</f>
        <v>R1011</v>
      </c>
      <c r="R1734" s="11">
        <f t="shared" si="54"/>
        <v>-7.9068429736249876E-2</v>
      </c>
      <c r="S1734" s="11">
        <f t="shared" si="55"/>
        <v>-3.4187472089977543E-2</v>
      </c>
    </row>
    <row r="1735" spans="1:19" x14ac:dyDescent="0.25">
      <c r="A1735" s="20" t="str">
        <f>VLOOKUP('Customer Names'!A1735,'Customer Names'!A1735:A4070,1,FALSE)</f>
        <v>Id1734</v>
      </c>
      <c r="B1735" s="20" t="str">
        <f>VLOOKUP(Table6[[#This Row],[NAME]],Table6[NAME],1,FALSE)</f>
        <v>Flo</v>
      </c>
      <c r="C1735" s="11">
        <f>VLOOKUP(Table4[[#This Row],[BMI]],Table4[BMI],1,FALSE)</f>
        <v>26.125</v>
      </c>
      <c r="D1735" s="11">
        <f>VLOOKUP(Table4[[#This Row],[HBA1C]],Table4[HBA1C],1,FALSE)</f>
        <v>5.55</v>
      </c>
      <c r="E1735" s="11" t="str">
        <f>VLOOKUP(Table4[[#This Row],[Any Transplants]],Table4[Any Transplants],1,FALSE)</f>
        <v>No</v>
      </c>
      <c r="F1735" s="11" t="str">
        <f>VLOOKUP(Table4[[#This Row],[Cancer history]],Table4[Cancer history],1,FALSE)</f>
        <v>No</v>
      </c>
      <c r="G1735" s="11" t="str">
        <f>VLOOKUP(Table4[[#This Row],[Smoker2]],Table4[Smoker2],1,FALSE)</f>
        <v>NO</v>
      </c>
      <c r="H1735" s="11" t="str">
        <f>VLOOKUP(Table4[[#This Row],[Heart Issues]],Table4[Heart Issues],1,FALSE)</f>
        <v>No</v>
      </c>
      <c r="I1735" s="11">
        <f>VLOOKUP(Table4[[#This Row],[Number of Major Surgeries]],Table4[Number of Major Surgeries],1,FALSE)</f>
        <v>1</v>
      </c>
      <c r="J1735" s="11" t="str">
        <f>VLOOKUP('Medical Examinations'!M1735,'Medical Examinations'!M1735:M4069,1,FALSE)</f>
        <v>over weight</v>
      </c>
      <c r="K1735" s="11" t="str">
        <f>VLOOKUP('Medical Examinations'!N1735,'Medical Examinations'!N1735:N4069,1,FALSE)</f>
        <v>normal</v>
      </c>
      <c r="L1735" s="11" t="str">
        <f>VLOOKUP(Table3[[#This Row],[date of birth]],Table3[date of birth],1,FALSE)</f>
        <v>30-Jul-1972</v>
      </c>
      <c r="M1735" s="11">
        <f>VLOOKUP(Table3[[#This Row],[age]],Table3[age],1,FALSE)</f>
        <v>50</v>
      </c>
      <c r="N1735" s="65">
        <f>VLOOKUP(Table3[[#This Row],[charges2]],Table3[charges2],1,FALSE)</f>
        <v>16267.32</v>
      </c>
      <c r="O1735" s="11" t="str">
        <f>VLOOKUP(Table3[[#This Row],[HOSPITAL TIER2]],Table3[HOSPITAL TIER2],1,FALSE)</f>
        <v>tier - 2</v>
      </c>
      <c r="P1735" s="11" t="str">
        <f>VLOOKUP(Table3[[#This Row],[city tier2]],Table3[city tier2],1,FALSE)</f>
        <v>tier - 2</v>
      </c>
      <c r="Q1735" s="11" t="str">
        <f>VLOOKUP(Table3[[#This Row],[state id2]],Table3[state id2],1,FALSE)</f>
        <v>R1023</v>
      </c>
      <c r="R1735" s="11">
        <f t="shared" si="54"/>
        <v>-7.770207387322238E-2</v>
      </c>
      <c r="S1735" s="11">
        <f t="shared" si="55"/>
        <v>-3.4694663191701967E-2</v>
      </c>
    </row>
    <row r="1736" spans="1:19" x14ac:dyDescent="0.25">
      <c r="A1736" s="20" t="str">
        <f>VLOOKUP('Customer Names'!A1736,'Customer Names'!A1736:A4071,1,FALSE)</f>
        <v>Id1735</v>
      </c>
      <c r="B1736" s="20" t="str">
        <f>VLOOKUP(Table6[[#This Row],[NAME]],Table6[NAME],1,FALSE)</f>
        <v>.  Sarah P.</v>
      </c>
      <c r="C1736" s="11">
        <f>VLOOKUP(Table4[[#This Row],[BMI]],Table4[BMI],1,FALSE)</f>
        <v>30.13</v>
      </c>
      <c r="D1736" s="11">
        <f>VLOOKUP(Table4[[#This Row],[HBA1C]],Table4[HBA1C],1,FALSE)</f>
        <v>4.03</v>
      </c>
      <c r="E1736" s="11" t="str">
        <f>VLOOKUP(Table4[[#This Row],[Any Transplants]],Table4[Any Transplants],1,FALSE)</f>
        <v>No</v>
      </c>
      <c r="F1736" s="11" t="str">
        <f>VLOOKUP(Table4[[#This Row],[Cancer history]],Table4[Cancer history],1,FALSE)</f>
        <v>No</v>
      </c>
      <c r="G1736" s="11" t="str">
        <f>VLOOKUP(Table4[[#This Row],[Smoker2]],Table4[Smoker2],1,FALSE)</f>
        <v>NO</v>
      </c>
      <c r="H1736" s="11" t="str">
        <f>VLOOKUP(Table4[[#This Row],[Heart Issues]],Table4[Heart Issues],1,FALSE)</f>
        <v>yes</v>
      </c>
      <c r="I1736" s="11">
        <f>VLOOKUP(Table4[[#This Row],[Number of Major Surgeries]],Table4[Number of Major Surgeries],1,FALSE)</f>
        <v>1</v>
      </c>
      <c r="J1736" s="11" t="str">
        <f>VLOOKUP('Medical Examinations'!M1736,'Medical Examinations'!M1736:M4070,1,FALSE)</f>
        <v>obesity</v>
      </c>
      <c r="K1736" s="11" t="str">
        <f>VLOOKUP('Medical Examinations'!N1736,'Medical Examinations'!N1736:N4070,1,FALSE)</f>
        <v>normal</v>
      </c>
      <c r="L1736" s="11" t="str">
        <f>VLOOKUP(Table3[[#This Row],[date of birth]],Table3[date of birth],1,FALSE)</f>
        <v>24-Aug-2003</v>
      </c>
      <c r="M1736" s="11">
        <f>VLOOKUP(Table3[[#This Row],[age]],Table3[age],1,FALSE)</f>
        <v>19</v>
      </c>
      <c r="N1736" s="65">
        <f>VLOOKUP(Table3[[#This Row],[charges2]],Table3[charges2],1,FALSE)</f>
        <v>16297.85</v>
      </c>
      <c r="O1736" s="11" t="str">
        <f>VLOOKUP(Table3[[#This Row],[HOSPITAL TIER2]],Table3[HOSPITAL TIER2],1,FALSE)</f>
        <v>tier - 2</v>
      </c>
      <c r="P1736" s="11" t="str">
        <f>VLOOKUP(Table3[[#This Row],[city tier2]],Table3[city tier2],1,FALSE)</f>
        <v>tier - 3</v>
      </c>
      <c r="Q1736" s="11" t="str">
        <f>VLOOKUP(Table3[[#This Row],[state id2]],Table3[state id2],1,FALSE)</f>
        <v>R1011</v>
      </c>
      <c r="R1736" s="11">
        <f t="shared" si="54"/>
        <v>-7.7632148927611139E-2</v>
      </c>
      <c r="S1736" s="11">
        <f t="shared" si="55"/>
        <v>-3.4646379464972892E-2</v>
      </c>
    </row>
    <row r="1737" spans="1:19" x14ac:dyDescent="0.25">
      <c r="A1737" s="20" t="str">
        <f>VLOOKUP('Customer Names'!A1737,'Customer Names'!A1737:A4072,1,FALSE)</f>
        <v>Id1736</v>
      </c>
      <c r="B1737" s="20" t="str">
        <f>VLOOKUP(Table6[[#This Row],[NAME]],Table6[NAME],1,FALSE)</f>
        <v>Anabel</v>
      </c>
      <c r="C1737" s="11">
        <f>VLOOKUP(Table4[[#This Row],[BMI]],Table4[BMI],1,FALSE)</f>
        <v>34.19</v>
      </c>
      <c r="D1737" s="11">
        <f>VLOOKUP(Table4[[#This Row],[HBA1C]],Table4[HBA1C],1,FALSE)</f>
        <v>4.1900000000000004</v>
      </c>
      <c r="E1737" s="11" t="str">
        <f>VLOOKUP(Table4[[#This Row],[Any Transplants]],Table4[Any Transplants],1,FALSE)</f>
        <v>No</v>
      </c>
      <c r="F1737" s="11" t="str">
        <f>VLOOKUP(Table4[[#This Row],[Cancer history]],Table4[Cancer history],1,FALSE)</f>
        <v>No</v>
      </c>
      <c r="G1737" s="11" t="str">
        <f>VLOOKUP(Table4[[#This Row],[Smoker2]],Table4[Smoker2],1,FALSE)</f>
        <v>NO</v>
      </c>
      <c r="H1737" s="11" t="str">
        <f>VLOOKUP(Table4[[#This Row],[Heart Issues]],Table4[Heart Issues],1,FALSE)</f>
        <v>No</v>
      </c>
      <c r="I1737" s="11">
        <f>VLOOKUP(Table4[[#This Row],[Number of Major Surgeries]],Table4[Number of Major Surgeries],1,FALSE)</f>
        <v>0</v>
      </c>
      <c r="J1737" s="11" t="str">
        <f>VLOOKUP('Medical Examinations'!M1737,'Medical Examinations'!M1737:M4071,1,FALSE)</f>
        <v>obesity</v>
      </c>
      <c r="K1737" s="11" t="str">
        <f>VLOOKUP('Medical Examinations'!N1737,'Medical Examinations'!N1737:N4071,1,FALSE)</f>
        <v>normal</v>
      </c>
      <c r="L1737" s="11" t="str">
        <f>VLOOKUP(Table3[[#This Row],[date of birth]],Table3[date of birth],1,FALSE)</f>
        <v>8-Aug-1969</v>
      </c>
      <c r="M1737" s="11">
        <f>VLOOKUP(Table3[[#This Row],[age]],Table3[age],1,FALSE)</f>
        <v>53</v>
      </c>
      <c r="N1737" s="65">
        <f>VLOOKUP(Table3[[#This Row],[charges2]],Table3[charges2],1,FALSE)</f>
        <v>16311.05</v>
      </c>
      <c r="O1737" s="11" t="str">
        <f>VLOOKUP(Table3[[#This Row],[HOSPITAL TIER2]],Table3[HOSPITAL TIER2],1,FALSE)</f>
        <v>tier - 2</v>
      </c>
      <c r="P1737" s="11" t="str">
        <f>VLOOKUP(Table3[[#This Row],[city tier2]],Table3[city tier2],1,FALSE)</f>
        <v>tier - 3</v>
      </c>
      <c r="Q1737" s="11" t="str">
        <f>VLOOKUP(Table3[[#This Row],[state id2]],Table3[state id2],1,FALSE)</f>
        <v>R1026</v>
      </c>
      <c r="R1737" s="11">
        <f t="shared" si="54"/>
        <v>-7.6527460596509597E-2</v>
      </c>
      <c r="S1737" s="11">
        <f t="shared" si="55"/>
        <v>-3.7601925865984008E-2</v>
      </c>
    </row>
    <row r="1738" spans="1:19" x14ac:dyDescent="0.25">
      <c r="A1738" s="20" t="str">
        <f>VLOOKUP('Customer Names'!A1738,'Customer Names'!A1738:A4073,1,FALSE)</f>
        <v>Id1737</v>
      </c>
      <c r="B1738" s="20" t="str">
        <f>VLOOKUP(Table6[[#This Row],[NAME]],Table6[NAME],1,FALSE)</f>
        <v>Ian</v>
      </c>
      <c r="C1738" s="11">
        <f>VLOOKUP(Table4[[#This Row],[BMI]],Table4[BMI],1,FALSE)</f>
        <v>22.515000000000001</v>
      </c>
      <c r="D1738" s="11">
        <f>VLOOKUP(Table4[[#This Row],[HBA1C]],Table4[HBA1C],1,FALSE)</f>
        <v>4.37</v>
      </c>
      <c r="E1738" s="11" t="str">
        <f>VLOOKUP(Table4[[#This Row],[Any Transplants]],Table4[Any Transplants],1,FALSE)</f>
        <v>No</v>
      </c>
      <c r="F1738" s="11" t="str">
        <f>VLOOKUP(Table4[[#This Row],[Cancer history]],Table4[Cancer history],1,FALSE)</f>
        <v>Yes</v>
      </c>
      <c r="G1738" s="11" t="str">
        <f>VLOOKUP(Table4[[#This Row],[Smoker2]],Table4[Smoker2],1,FALSE)</f>
        <v>NO</v>
      </c>
      <c r="H1738" s="11" t="str">
        <f>VLOOKUP(Table4[[#This Row],[Heart Issues]],Table4[Heart Issues],1,FALSE)</f>
        <v>No</v>
      </c>
      <c r="I1738" s="11">
        <f>VLOOKUP(Table4[[#This Row],[Number of Major Surgeries]],Table4[Number of Major Surgeries],1,FALSE)</f>
        <v>1</v>
      </c>
      <c r="J1738" s="11" t="str">
        <f>VLOOKUP('Medical Examinations'!M1738,'Medical Examinations'!M1738:M4072,1,FALSE)</f>
        <v>normal weight</v>
      </c>
      <c r="K1738" s="11" t="str">
        <f>VLOOKUP('Medical Examinations'!N1738,'Medical Examinations'!N1738:N4072,1,FALSE)</f>
        <v>normal</v>
      </c>
      <c r="L1738" s="11" t="str">
        <f>VLOOKUP(Table3[[#This Row],[date of birth]],Table3[date of birth],1,FALSE)</f>
        <v>5-Dec-1965</v>
      </c>
      <c r="M1738" s="11">
        <f>VLOOKUP(Table3[[#This Row],[age]],Table3[age],1,FALSE)</f>
        <v>57</v>
      </c>
      <c r="N1738" s="65">
        <f>VLOOKUP(Table3[[#This Row],[charges2]],Table3[charges2],1,FALSE)</f>
        <v>16351.42</v>
      </c>
      <c r="O1738" s="11" t="str">
        <f>VLOOKUP(Table3[[#This Row],[HOSPITAL TIER2]],Table3[HOSPITAL TIER2],1,FALSE)</f>
        <v>tier - 2</v>
      </c>
      <c r="P1738" s="11" t="str">
        <f>VLOOKUP(Table3[[#This Row],[city tier2]],Table3[city tier2],1,FALSE)</f>
        <v>tier - 3</v>
      </c>
      <c r="Q1738" s="11" t="str">
        <f>VLOOKUP(Table3[[#This Row],[state id2]],Table3[state id2],1,FALSE)</f>
        <v>R1026</v>
      </c>
      <c r="R1738" s="11">
        <f t="shared" si="54"/>
        <v>-7.8177729293088957E-2</v>
      </c>
      <c r="S1738" s="11">
        <f t="shared" si="55"/>
        <v>-3.6290234827820268E-2</v>
      </c>
    </row>
    <row r="1739" spans="1:19" x14ac:dyDescent="0.25">
      <c r="A1739" s="20" t="str">
        <f>VLOOKUP('Customer Names'!A1739,'Customer Names'!A1739:A4074,1,FALSE)</f>
        <v>Id1738</v>
      </c>
      <c r="B1739" s="20" t="str">
        <f>VLOOKUP(Table6[[#This Row],[NAME]],Table6[NAME],1,FALSE)</f>
        <v>Alex</v>
      </c>
      <c r="C1739" s="11">
        <f>VLOOKUP(Table4[[#This Row],[BMI]],Table4[BMI],1,FALSE)</f>
        <v>18.239999999999998</v>
      </c>
      <c r="D1739" s="11">
        <f>VLOOKUP(Table4[[#This Row],[HBA1C]],Table4[HBA1C],1,FALSE)</f>
        <v>5.31</v>
      </c>
      <c r="E1739" s="11" t="str">
        <f>VLOOKUP(Table4[[#This Row],[Any Transplants]],Table4[Any Transplants],1,FALSE)</f>
        <v>No</v>
      </c>
      <c r="F1739" s="11" t="str">
        <f>VLOOKUP(Table4[[#This Row],[Cancer history]],Table4[Cancer history],1,FALSE)</f>
        <v>Yes</v>
      </c>
      <c r="G1739" s="11" t="str">
        <f>VLOOKUP(Table4[[#This Row],[Smoker2]],Table4[Smoker2],1,FALSE)</f>
        <v>NO</v>
      </c>
      <c r="H1739" s="11" t="str">
        <f>VLOOKUP(Table4[[#This Row],[Heart Issues]],Table4[Heart Issues],1,FALSE)</f>
        <v>yes</v>
      </c>
      <c r="I1739" s="11">
        <f>VLOOKUP(Table4[[#This Row],[Number of Major Surgeries]],Table4[Number of Major Surgeries],1,FALSE)</f>
        <v>1</v>
      </c>
      <c r="J1739" s="11" t="str">
        <f>VLOOKUP('Medical Examinations'!M1739,'Medical Examinations'!M1739:M4073,1,FALSE)</f>
        <v>underweight</v>
      </c>
      <c r="K1739" s="11" t="str">
        <f>VLOOKUP('Medical Examinations'!N1739,'Medical Examinations'!N1739:N4073,1,FALSE)</f>
        <v>normal</v>
      </c>
      <c r="L1739" s="11" t="str">
        <f>VLOOKUP(Table3[[#This Row],[date of birth]],Table3[date of birth],1,FALSE)</f>
        <v>28-Sep-1995</v>
      </c>
      <c r="M1739" s="11">
        <f>VLOOKUP(Table3[[#This Row],[age]],Table3[age],1,FALSE)</f>
        <v>27</v>
      </c>
      <c r="N1739" s="65">
        <f>VLOOKUP(Table3[[#This Row],[charges2]],Table3[charges2],1,FALSE)</f>
        <v>16420.490000000002</v>
      </c>
      <c r="O1739" s="11" t="str">
        <f>VLOOKUP(Table3[[#This Row],[HOSPITAL TIER2]],Table3[HOSPITAL TIER2],1,FALSE)</f>
        <v>tier - 2</v>
      </c>
      <c r="P1739" s="11" t="str">
        <f>VLOOKUP(Table3[[#This Row],[city tier2]],Table3[city tier2],1,FALSE)</f>
        <v>tier - 3</v>
      </c>
      <c r="Q1739" s="11" t="str">
        <f>VLOOKUP(Table3[[#This Row],[state id2]],Table3[state id2],1,FALSE)</f>
        <v>R1012</v>
      </c>
      <c r="R1739" s="11">
        <f t="shared" si="54"/>
        <v>-7.7118898859938168E-2</v>
      </c>
      <c r="S1739" s="11">
        <f t="shared" si="55"/>
        <v>-3.4746329444654236E-2</v>
      </c>
    </row>
    <row r="1740" spans="1:19" x14ac:dyDescent="0.25">
      <c r="A1740" s="20" t="str">
        <f>VLOOKUP('Customer Names'!A1740,'Customer Names'!A1740:A4075,1,FALSE)</f>
        <v>Id1739</v>
      </c>
      <c r="B1740" s="20" t="str">
        <f>VLOOKUP(Table6[[#This Row],[NAME]],Table6[NAME],1,FALSE)</f>
        <v>Richard J</v>
      </c>
      <c r="C1740" s="11">
        <f>VLOOKUP(Table4[[#This Row],[BMI]],Table4[BMI],1,FALSE)</f>
        <v>37.28</v>
      </c>
      <c r="D1740" s="11">
        <f>VLOOKUP(Table4[[#This Row],[HBA1C]],Table4[HBA1C],1,FALSE)</f>
        <v>4.66</v>
      </c>
      <c r="E1740" s="11" t="str">
        <f>VLOOKUP(Table4[[#This Row],[Any Transplants]],Table4[Any Transplants],1,FALSE)</f>
        <v>yes</v>
      </c>
      <c r="F1740" s="11" t="str">
        <f>VLOOKUP(Table4[[#This Row],[Cancer history]],Table4[Cancer history],1,FALSE)</f>
        <v>No</v>
      </c>
      <c r="G1740" s="11" t="str">
        <f>VLOOKUP(Table4[[#This Row],[Smoker2]],Table4[Smoker2],1,FALSE)</f>
        <v>NO</v>
      </c>
      <c r="H1740" s="11" t="str">
        <f>VLOOKUP(Table4[[#This Row],[Heart Issues]],Table4[Heart Issues],1,FALSE)</f>
        <v>No</v>
      </c>
      <c r="I1740" s="11">
        <f>VLOOKUP(Table4[[#This Row],[Number of Major Surgeries]],Table4[Number of Major Surgeries],1,FALSE)</f>
        <v>1</v>
      </c>
      <c r="J1740" s="11" t="str">
        <f>VLOOKUP('Medical Examinations'!M1740,'Medical Examinations'!M1740:M4074,1,FALSE)</f>
        <v>obesity</v>
      </c>
      <c r="K1740" s="11" t="str">
        <f>VLOOKUP('Medical Examinations'!N1740,'Medical Examinations'!N1740:N4074,1,FALSE)</f>
        <v>normal</v>
      </c>
      <c r="L1740" s="11" t="str">
        <f>VLOOKUP(Table3[[#This Row],[date of birth]],Table3[date of birth],1,FALSE)</f>
        <v>20-Dec-2003</v>
      </c>
      <c r="M1740" s="11">
        <f>VLOOKUP(Table3[[#This Row],[age]],Table3[age],1,FALSE)</f>
        <v>19</v>
      </c>
      <c r="N1740" s="65">
        <f>VLOOKUP(Table3[[#This Row],[charges2]],Table3[charges2],1,FALSE)</f>
        <v>16450.89</v>
      </c>
      <c r="O1740" s="11" t="str">
        <f>VLOOKUP(Table3[[#This Row],[HOSPITAL TIER2]],Table3[HOSPITAL TIER2],1,FALSE)</f>
        <v>tier - 2</v>
      </c>
      <c r="P1740" s="11" t="str">
        <f>VLOOKUP(Table3[[#This Row],[city tier2]],Table3[city tier2],1,FALSE)</f>
        <v>tier - 1</v>
      </c>
      <c r="Q1740" s="11" t="str">
        <f>VLOOKUP(Table3[[#This Row],[state id2]],Table3[state id2],1,FALSE)</f>
        <v>R1012</v>
      </c>
      <c r="R1740" s="11">
        <f t="shared" si="54"/>
        <v>-7.9410174746045073E-2</v>
      </c>
      <c r="S1740" s="11">
        <f t="shared" si="55"/>
        <v>-3.516202605692955E-2</v>
      </c>
    </row>
    <row r="1741" spans="1:19" x14ac:dyDescent="0.25">
      <c r="A1741" s="20" t="str">
        <f>VLOOKUP('Customer Names'!A1741,'Customer Names'!A1741:A4076,1,FALSE)</f>
        <v>Id1740</v>
      </c>
      <c r="B1741" s="20" t="str">
        <f>VLOOKUP(Table6[[#This Row],[NAME]],Table6[NAME],1,FALSE)</f>
        <v>Jacqueline N.</v>
      </c>
      <c r="C1741" s="11">
        <f>VLOOKUP(Table4[[#This Row],[BMI]],Table4[BMI],1,FALSE)</f>
        <v>18.2</v>
      </c>
      <c r="D1741" s="11">
        <f>VLOOKUP(Table4[[#This Row],[HBA1C]],Table4[HBA1C],1,FALSE)</f>
        <v>6.19</v>
      </c>
      <c r="E1741" s="11" t="str">
        <f>VLOOKUP(Table4[[#This Row],[Any Transplants]],Table4[Any Transplants],1,FALSE)</f>
        <v>No</v>
      </c>
      <c r="F1741" s="11" t="str">
        <f>VLOOKUP(Table4[[#This Row],[Cancer history]],Table4[Cancer history],1,FALSE)</f>
        <v>Yes</v>
      </c>
      <c r="G1741" s="11" t="str">
        <f>VLOOKUP(Table4[[#This Row],[Smoker2]],Table4[Smoker2],1,FALSE)</f>
        <v>NO</v>
      </c>
      <c r="H1741" s="11" t="str">
        <f>VLOOKUP(Table4[[#This Row],[Heart Issues]],Table4[Heart Issues],1,FALSE)</f>
        <v>No</v>
      </c>
      <c r="I1741" s="11">
        <f>VLOOKUP(Table4[[#This Row],[Number of Major Surgeries]],Table4[Number of Major Surgeries],1,FALSE)</f>
        <v>1</v>
      </c>
      <c r="J1741" s="11" t="str">
        <f>VLOOKUP('Medical Examinations'!M1741,'Medical Examinations'!M1741:M4075,1,FALSE)</f>
        <v>underweight</v>
      </c>
      <c r="K1741" s="11" t="str">
        <f>VLOOKUP('Medical Examinations'!N1741,'Medical Examinations'!N1741:N4075,1,FALSE)</f>
        <v>prediabetes</v>
      </c>
      <c r="L1741" s="11" t="str">
        <f>VLOOKUP(Table3[[#This Row],[date of birth]],Table3[date of birth],1,FALSE)</f>
        <v>10-Oct-1958</v>
      </c>
      <c r="M1741" s="11">
        <f>VLOOKUP(Table3[[#This Row],[age]],Table3[age],1,FALSE)</f>
        <v>64</v>
      </c>
      <c r="N1741" s="65">
        <f>VLOOKUP(Table3[[#This Row],[charges2]],Table3[charges2],1,FALSE)</f>
        <v>16455.71</v>
      </c>
      <c r="O1741" s="11" t="str">
        <f>VLOOKUP(Table3[[#This Row],[HOSPITAL TIER2]],Table3[HOSPITAL TIER2],1,FALSE)</f>
        <v>tier - 2</v>
      </c>
      <c r="P1741" s="11" t="str">
        <f>VLOOKUP(Table3[[#This Row],[city tier2]],Table3[city tier2],1,FALSE)</f>
        <v>tier - 2</v>
      </c>
      <c r="Q1741" s="11" t="str">
        <f>VLOOKUP(Table3[[#This Row],[state id2]],Table3[state id2],1,FALSE)</f>
        <v>R1012</v>
      </c>
      <c r="R1741" s="11">
        <f t="shared" si="54"/>
        <v>-7.5620656089406241E-2</v>
      </c>
      <c r="S1741" s="11">
        <f t="shared" si="55"/>
        <v>-3.7014508534943424E-2</v>
      </c>
    </row>
    <row r="1742" spans="1:19" x14ac:dyDescent="0.25">
      <c r="A1742" s="20" t="str">
        <f>VLOOKUP('Customer Names'!A1742,'Customer Names'!A1742:A4077,1,FALSE)</f>
        <v>Id1741</v>
      </c>
      <c r="B1742" s="20" t="str">
        <f>VLOOKUP(Table6[[#This Row],[NAME]],Table6[NAME],1,FALSE)</f>
        <v>Cindy</v>
      </c>
      <c r="C1742" s="11">
        <f>VLOOKUP(Table4[[#This Row],[BMI]],Table4[BMI],1,FALSE)</f>
        <v>20.53</v>
      </c>
      <c r="D1742" s="11">
        <f>VLOOKUP(Table4[[#This Row],[HBA1C]],Table4[HBA1C],1,FALSE)</f>
        <v>4.8600000000000003</v>
      </c>
      <c r="E1742" s="11" t="str">
        <f>VLOOKUP(Table4[[#This Row],[Any Transplants]],Table4[Any Transplants],1,FALSE)</f>
        <v>No</v>
      </c>
      <c r="F1742" s="11" t="str">
        <f>VLOOKUP(Table4[[#This Row],[Cancer history]],Table4[Cancer history],1,FALSE)</f>
        <v>No</v>
      </c>
      <c r="G1742" s="11" t="str">
        <f>VLOOKUP(Table4[[#This Row],[Smoker2]],Table4[Smoker2],1,FALSE)</f>
        <v>NO</v>
      </c>
      <c r="H1742" s="11" t="str">
        <f>VLOOKUP(Table4[[#This Row],[Heart Issues]],Table4[Heart Issues],1,FALSE)</f>
        <v>No</v>
      </c>
      <c r="I1742" s="11">
        <f>VLOOKUP(Table4[[#This Row],[Number of Major Surgeries]],Table4[Number of Major Surgeries],1,FALSE)</f>
        <v>1</v>
      </c>
      <c r="J1742" s="11" t="str">
        <f>VLOOKUP('Medical Examinations'!M1742,'Medical Examinations'!M1742:M4076,1,FALSE)</f>
        <v>normal weight</v>
      </c>
      <c r="K1742" s="11" t="str">
        <f>VLOOKUP('Medical Examinations'!N1742,'Medical Examinations'!N1742:N4076,1,FALSE)</f>
        <v>normal</v>
      </c>
      <c r="L1742" s="11" t="str">
        <f>VLOOKUP(Table3[[#This Row],[date of birth]],Table3[date of birth],1,FALSE)</f>
        <v>23-Dec-1995</v>
      </c>
      <c r="M1742" s="11">
        <f>VLOOKUP(Table3[[#This Row],[age]],Table3[age],1,FALSE)</f>
        <v>27</v>
      </c>
      <c r="N1742" s="65">
        <f>VLOOKUP(Table3[[#This Row],[charges2]],Table3[charges2],1,FALSE)</f>
        <v>16577.78</v>
      </c>
      <c r="O1742" s="11" t="str">
        <f>VLOOKUP(Table3[[#This Row],[HOSPITAL TIER2]],Table3[HOSPITAL TIER2],1,FALSE)</f>
        <v>tier - 2</v>
      </c>
      <c r="P1742" s="11" t="str">
        <f>VLOOKUP(Table3[[#This Row],[city tier2]],Table3[city tier2],1,FALSE)</f>
        <v>tier - 1</v>
      </c>
      <c r="Q1742" s="11" t="str">
        <f>VLOOKUP(Table3[[#This Row],[state id2]],Table3[state id2],1,FALSE)</f>
        <v>R1013</v>
      </c>
      <c r="R1742" s="11">
        <f t="shared" si="54"/>
        <v>-7.2447022687393114E-2</v>
      </c>
      <c r="S1742" s="11">
        <f t="shared" si="55"/>
        <v>-3.8106075243891986E-2</v>
      </c>
    </row>
    <row r="1743" spans="1:19" x14ac:dyDescent="0.25">
      <c r="A1743" s="20" t="str">
        <f>VLOOKUP('Customer Names'!A1743,'Customer Names'!A1743:A4078,1,FALSE)</f>
        <v>Id1742</v>
      </c>
      <c r="B1743" s="20" t="str">
        <f>VLOOKUP(Table6[[#This Row],[NAME]],Table6[NAME],1,FALSE)</f>
        <v>Marcia</v>
      </c>
      <c r="C1743" s="11">
        <f>VLOOKUP(Table4[[#This Row],[BMI]],Table4[BMI],1,FALSE)</f>
        <v>23.79</v>
      </c>
      <c r="D1743" s="11">
        <f>VLOOKUP(Table4[[#This Row],[HBA1C]],Table4[HBA1C],1,FALSE)</f>
        <v>4.74</v>
      </c>
      <c r="E1743" s="11" t="str">
        <f>VLOOKUP(Table4[[#This Row],[Any Transplants]],Table4[Any Transplants],1,FALSE)</f>
        <v>No</v>
      </c>
      <c r="F1743" s="11" t="str">
        <f>VLOOKUP(Table4[[#This Row],[Cancer history]],Table4[Cancer history],1,FALSE)</f>
        <v>No</v>
      </c>
      <c r="G1743" s="11" t="str">
        <f>VLOOKUP(Table4[[#This Row],[Smoker2]],Table4[Smoker2],1,FALSE)</f>
        <v>NO</v>
      </c>
      <c r="H1743" s="11" t="str">
        <f>VLOOKUP(Table4[[#This Row],[Heart Issues]],Table4[Heart Issues],1,FALSE)</f>
        <v>No</v>
      </c>
      <c r="I1743" s="11">
        <f>VLOOKUP(Table4[[#This Row],[Number of Major Surgeries]],Table4[Number of Major Surgeries],1,FALSE)</f>
        <v>0</v>
      </c>
      <c r="J1743" s="11" t="str">
        <f>VLOOKUP('Medical Examinations'!M1743,'Medical Examinations'!M1743:M4077,1,FALSE)</f>
        <v>normal weight</v>
      </c>
      <c r="K1743" s="11" t="str">
        <f>VLOOKUP('Medical Examinations'!N1743,'Medical Examinations'!N1743:N4077,1,FALSE)</f>
        <v>normal</v>
      </c>
      <c r="L1743" s="11" t="str">
        <f>VLOOKUP(Table3[[#This Row],[date of birth]],Table3[date of birth],1,FALSE)</f>
        <v>25-Jun-2001</v>
      </c>
      <c r="M1743" s="11">
        <f>VLOOKUP(Table3[[#This Row],[age]],Table3[age],1,FALSE)</f>
        <v>21</v>
      </c>
      <c r="N1743" s="65">
        <f>VLOOKUP(Table3[[#This Row],[charges2]],Table3[charges2],1,FALSE)</f>
        <v>16586.5</v>
      </c>
      <c r="O1743" s="11" t="str">
        <f>VLOOKUP(Table3[[#This Row],[HOSPITAL TIER2]],Table3[HOSPITAL TIER2],1,FALSE)</f>
        <v>tier - 2</v>
      </c>
      <c r="P1743" s="11" t="str">
        <f>VLOOKUP(Table3[[#This Row],[city tier2]],Table3[city tier2],1,FALSE)</f>
        <v>tier - 1</v>
      </c>
      <c r="Q1743" s="11" t="str">
        <f>VLOOKUP(Table3[[#This Row],[state id2]],Table3[state id2],1,FALSE)</f>
        <v>R1013</v>
      </c>
      <c r="R1743" s="11">
        <f t="shared" si="54"/>
        <v>-7.4139775526630924E-2</v>
      </c>
      <c r="S1743" s="11">
        <f t="shared" si="55"/>
        <v>-3.9051586514668259E-2</v>
      </c>
    </row>
    <row r="1744" spans="1:19" x14ac:dyDescent="0.25">
      <c r="A1744" s="20" t="str">
        <f>VLOOKUP('Customer Names'!A1744,'Customer Names'!A1744:A4079,1,FALSE)</f>
        <v>Id1743</v>
      </c>
      <c r="B1744" s="20" t="str">
        <f>VLOOKUP(Table6[[#This Row],[NAME]],Table6[NAME],1,FALSE)</f>
        <v>Samantha R.</v>
      </c>
      <c r="C1744" s="11">
        <f>VLOOKUP(Table4[[#This Row],[BMI]],Table4[BMI],1,FALSE)</f>
        <v>29.8</v>
      </c>
      <c r="D1744" s="11">
        <f>VLOOKUP(Table4[[#This Row],[HBA1C]],Table4[HBA1C],1,FALSE)</f>
        <v>6.03</v>
      </c>
      <c r="E1744" s="11" t="str">
        <f>VLOOKUP(Table4[[#This Row],[Any Transplants]],Table4[Any Transplants],1,FALSE)</f>
        <v>No</v>
      </c>
      <c r="F1744" s="11" t="str">
        <f>VLOOKUP(Table4[[#This Row],[Cancer history]],Table4[Cancer history],1,FALSE)</f>
        <v>No</v>
      </c>
      <c r="G1744" s="11" t="str">
        <f>VLOOKUP(Table4[[#This Row],[Smoker2]],Table4[Smoker2],1,FALSE)</f>
        <v>NO</v>
      </c>
      <c r="H1744" s="11" t="str">
        <f>VLOOKUP(Table4[[#This Row],[Heart Issues]],Table4[Heart Issues],1,FALSE)</f>
        <v>No</v>
      </c>
      <c r="I1744" s="11">
        <f>VLOOKUP(Table4[[#This Row],[Number of Major Surgeries]],Table4[Number of Major Surgeries],1,FALSE)</f>
        <v>0</v>
      </c>
      <c r="J1744" s="11" t="str">
        <f>VLOOKUP('Medical Examinations'!M1744,'Medical Examinations'!M1744:M4078,1,FALSE)</f>
        <v>over weight</v>
      </c>
      <c r="K1744" s="11" t="str">
        <f>VLOOKUP('Medical Examinations'!N1744,'Medical Examinations'!N1744:N4078,1,FALSE)</f>
        <v>prediabetes</v>
      </c>
      <c r="L1744" s="11" t="str">
        <f>VLOOKUP(Table3[[#This Row],[date of birth]],Table3[date of birth],1,FALSE)</f>
        <v>25-Jun-1963</v>
      </c>
      <c r="M1744" s="11">
        <f>VLOOKUP(Table3[[#This Row],[age]],Table3[age],1,FALSE)</f>
        <v>59</v>
      </c>
      <c r="N1744" s="65">
        <f>VLOOKUP(Table3[[#This Row],[charges2]],Table3[charges2],1,FALSE)</f>
        <v>16587.96</v>
      </c>
      <c r="O1744" s="11" t="str">
        <f>VLOOKUP(Table3[[#This Row],[HOSPITAL TIER2]],Table3[HOSPITAL TIER2],1,FALSE)</f>
        <v>tier - 2</v>
      </c>
      <c r="P1744" s="11" t="str">
        <f>VLOOKUP(Table3[[#This Row],[city tier2]],Table3[city tier2],1,FALSE)</f>
        <v>tier - 2</v>
      </c>
      <c r="Q1744" s="11" t="str">
        <f>VLOOKUP(Table3[[#This Row],[state id2]],Table3[state id2],1,FALSE)</f>
        <v>R1023</v>
      </c>
      <c r="R1744" s="11">
        <f t="shared" si="54"/>
        <v>-7.5378989445576083E-2</v>
      </c>
      <c r="S1744" s="11">
        <f t="shared" si="55"/>
        <v>-4.0623863076215655E-2</v>
      </c>
    </row>
    <row r="1745" spans="1:19" x14ac:dyDescent="0.25">
      <c r="A1745" s="20" t="str">
        <f>VLOOKUP('Customer Names'!A1745,'Customer Names'!A1745:A4080,1,FALSE)</f>
        <v>Id1744</v>
      </c>
      <c r="B1745" s="20" t="str">
        <f>VLOOKUP(Table6[[#This Row],[NAME]],Table6[NAME],1,FALSE)</f>
        <v>Katie</v>
      </c>
      <c r="C1745" s="11">
        <f>VLOOKUP(Table4[[#This Row],[BMI]],Table4[BMI],1,FALSE)</f>
        <v>31.54</v>
      </c>
      <c r="D1745" s="11">
        <f>VLOOKUP(Table4[[#This Row],[HBA1C]],Table4[HBA1C],1,FALSE)</f>
        <v>4.71</v>
      </c>
      <c r="E1745" s="11" t="str">
        <f>VLOOKUP(Table4[[#This Row],[Any Transplants]],Table4[Any Transplants],1,FALSE)</f>
        <v>No</v>
      </c>
      <c r="F1745" s="11" t="str">
        <f>VLOOKUP(Table4[[#This Row],[Cancer history]],Table4[Cancer history],1,FALSE)</f>
        <v>No</v>
      </c>
      <c r="G1745" s="11" t="str">
        <f>VLOOKUP(Table4[[#This Row],[Smoker2]],Table4[Smoker2],1,FALSE)</f>
        <v>NO</v>
      </c>
      <c r="H1745" s="11" t="str">
        <f>VLOOKUP(Table4[[#This Row],[Heart Issues]],Table4[Heart Issues],1,FALSE)</f>
        <v>No</v>
      </c>
      <c r="I1745" s="11">
        <f>VLOOKUP(Table4[[#This Row],[Number of Major Surgeries]],Table4[Number of Major Surgeries],1,FALSE)</f>
        <v>0</v>
      </c>
      <c r="J1745" s="11" t="str">
        <f>VLOOKUP('Medical Examinations'!M1745,'Medical Examinations'!M1745:M4079,1,FALSE)</f>
        <v>obesity</v>
      </c>
      <c r="K1745" s="11" t="str">
        <f>VLOOKUP('Medical Examinations'!N1745,'Medical Examinations'!N1745:N4079,1,FALSE)</f>
        <v>normal</v>
      </c>
      <c r="L1745" s="11" t="str">
        <f>VLOOKUP(Table3[[#This Row],[date of birth]],Table3[date of birth],1,FALSE)</f>
        <v>10-Jul-1970</v>
      </c>
      <c r="M1745" s="11">
        <f>VLOOKUP(Table3[[#This Row],[age]],Table3[age],1,FALSE)</f>
        <v>52</v>
      </c>
      <c r="N1745" s="65">
        <f>VLOOKUP(Table3[[#This Row],[charges2]],Table3[charges2],1,FALSE)</f>
        <v>16600.16</v>
      </c>
      <c r="O1745" s="11" t="str">
        <f>VLOOKUP(Table3[[#This Row],[HOSPITAL TIER2]],Table3[HOSPITAL TIER2],1,FALSE)</f>
        <v>tier - 2</v>
      </c>
      <c r="P1745" s="11" t="str">
        <f>VLOOKUP(Table3[[#This Row],[city tier2]],Table3[city tier2],1,FALSE)</f>
        <v>tier - 2</v>
      </c>
      <c r="Q1745" s="11" t="str">
        <f>VLOOKUP(Table3[[#This Row],[state id2]],Table3[state id2],1,FALSE)</f>
        <v>R1011</v>
      </c>
      <c r="R1745" s="11">
        <f t="shared" si="54"/>
        <v>-7.6460219442891733E-2</v>
      </c>
      <c r="S1745" s="11">
        <f t="shared" si="55"/>
        <v>-4.1235443177052467E-2</v>
      </c>
    </row>
    <row r="1746" spans="1:19" x14ac:dyDescent="0.25">
      <c r="A1746" s="20" t="str">
        <f>VLOOKUP('Customer Names'!A1746,'Customer Names'!A1746:A4081,1,FALSE)</f>
        <v>Id1745</v>
      </c>
      <c r="B1746" s="20" t="str">
        <f>VLOOKUP(Table6[[#This Row],[NAME]],Table6[NAME],1,FALSE)</f>
        <v>John P</v>
      </c>
      <c r="C1746" s="11">
        <f>VLOOKUP(Table4[[#This Row],[BMI]],Table4[BMI],1,FALSE)</f>
        <v>20.82</v>
      </c>
      <c r="D1746" s="11">
        <f>VLOOKUP(Table4[[#This Row],[HBA1C]],Table4[HBA1C],1,FALSE)</f>
        <v>5.55</v>
      </c>
      <c r="E1746" s="11" t="str">
        <f>VLOOKUP(Table4[[#This Row],[Any Transplants]],Table4[Any Transplants],1,FALSE)</f>
        <v>No</v>
      </c>
      <c r="F1746" s="11" t="str">
        <f>VLOOKUP(Table4[[#This Row],[Cancer history]],Table4[Cancer history],1,FALSE)</f>
        <v>No</v>
      </c>
      <c r="G1746" s="11" t="str">
        <f>VLOOKUP(Table4[[#This Row],[Smoker2]],Table4[Smoker2],1,FALSE)</f>
        <v>NO</v>
      </c>
      <c r="H1746" s="11" t="str">
        <f>VLOOKUP(Table4[[#This Row],[Heart Issues]],Table4[Heart Issues],1,FALSE)</f>
        <v>No</v>
      </c>
      <c r="I1746" s="11">
        <f>VLOOKUP(Table4[[#This Row],[Number of Major Surgeries]],Table4[Number of Major Surgeries],1,FALSE)</f>
        <v>1</v>
      </c>
      <c r="J1746" s="11" t="str">
        <f>VLOOKUP('Medical Examinations'!M1746,'Medical Examinations'!M1746:M4080,1,FALSE)</f>
        <v>normal weight</v>
      </c>
      <c r="K1746" s="11" t="str">
        <f>VLOOKUP('Medical Examinations'!N1746,'Medical Examinations'!N1746:N4080,1,FALSE)</f>
        <v>normal</v>
      </c>
      <c r="L1746" s="11" t="str">
        <f>VLOOKUP(Table3[[#This Row],[date of birth]],Table3[date of birth],1,FALSE)</f>
        <v>24-Jul-1975</v>
      </c>
      <c r="M1746" s="11">
        <f>VLOOKUP(Table3[[#This Row],[age]],Table3[age],1,FALSE)</f>
        <v>47</v>
      </c>
      <c r="N1746" s="65">
        <f>VLOOKUP(Table3[[#This Row],[charges2]],Table3[charges2],1,FALSE)</f>
        <v>16602.18</v>
      </c>
      <c r="O1746" s="11" t="str">
        <f>VLOOKUP(Table3[[#This Row],[HOSPITAL TIER2]],Table3[HOSPITAL TIER2],1,FALSE)</f>
        <v>tier - 2</v>
      </c>
      <c r="P1746" s="11" t="str">
        <f>VLOOKUP(Table3[[#This Row],[city tier2]],Table3[city tier2],1,FALSE)</f>
        <v>tier - 1</v>
      </c>
      <c r="Q1746" s="11" t="str">
        <f>VLOOKUP(Table3[[#This Row],[state id2]],Table3[state id2],1,FALSE)</f>
        <v>R1026</v>
      </c>
      <c r="R1746" s="11">
        <f t="shared" si="54"/>
        <v>-7.7446213834595448E-2</v>
      </c>
      <c r="S1746" s="11">
        <f t="shared" si="55"/>
        <v>-4.0453046664497269E-2</v>
      </c>
    </row>
    <row r="1747" spans="1:19" x14ac:dyDescent="0.25">
      <c r="A1747" s="20" t="str">
        <f>VLOOKUP('Customer Names'!A1747,'Customer Names'!A1747:A4082,1,FALSE)</f>
        <v>Id1746</v>
      </c>
      <c r="B1747" s="20" t="str">
        <f>VLOOKUP(Table6[[#This Row],[NAME]],Table6[NAME],1,FALSE)</f>
        <v>Rachel</v>
      </c>
      <c r="C1747" s="11">
        <f>VLOOKUP(Table4[[#This Row],[BMI]],Table4[BMI],1,FALSE)</f>
        <v>38.83</v>
      </c>
      <c r="D1747" s="11">
        <f>VLOOKUP(Table4[[#This Row],[HBA1C]],Table4[HBA1C],1,FALSE)</f>
        <v>4.78</v>
      </c>
      <c r="E1747" s="11" t="str">
        <f>VLOOKUP(Table4[[#This Row],[Any Transplants]],Table4[Any Transplants],1,FALSE)</f>
        <v>No</v>
      </c>
      <c r="F1747" s="11" t="str">
        <f>VLOOKUP(Table4[[#This Row],[Cancer history]],Table4[Cancer history],1,FALSE)</f>
        <v>Yes</v>
      </c>
      <c r="G1747" s="11" t="str">
        <f>VLOOKUP(Table4[[#This Row],[Smoker2]],Table4[Smoker2],1,FALSE)</f>
        <v>NO</v>
      </c>
      <c r="H1747" s="11" t="str">
        <f>VLOOKUP(Table4[[#This Row],[Heart Issues]],Table4[Heart Issues],1,FALSE)</f>
        <v>No</v>
      </c>
      <c r="I1747" s="11">
        <f>VLOOKUP(Table4[[#This Row],[Number of Major Surgeries]],Table4[Number of Major Surgeries],1,FALSE)</f>
        <v>1</v>
      </c>
      <c r="J1747" s="11" t="str">
        <f>VLOOKUP('Medical Examinations'!M1747,'Medical Examinations'!M1747:M4081,1,FALSE)</f>
        <v>obesity</v>
      </c>
      <c r="K1747" s="11" t="str">
        <f>VLOOKUP('Medical Examinations'!N1747,'Medical Examinations'!N1747:N4081,1,FALSE)</f>
        <v>normal</v>
      </c>
      <c r="L1747" s="11" t="str">
        <f>VLOOKUP(Table3[[#This Row],[date of birth]],Table3[date of birth],1,FALSE)</f>
        <v>25-Sep-1977</v>
      </c>
      <c r="M1747" s="11">
        <f>VLOOKUP(Table3[[#This Row],[age]],Table3[age],1,FALSE)</f>
        <v>45</v>
      </c>
      <c r="N1747" s="65">
        <f>VLOOKUP(Table3[[#This Row],[charges2]],Table3[charges2],1,FALSE)</f>
        <v>16631.61</v>
      </c>
      <c r="O1747" s="11" t="str">
        <f>VLOOKUP(Table3[[#This Row],[HOSPITAL TIER2]],Table3[HOSPITAL TIER2],1,FALSE)</f>
        <v>tier - 2</v>
      </c>
      <c r="P1747" s="11" t="str">
        <f>VLOOKUP(Table3[[#This Row],[city tier2]],Table3[city tier2],1,FALSE)</f>
        <v>tier - 1</v>
      </c>
      <c r="Q1747" s="11" t="str">
        <f>VLOOKUP(Table3[[#This Row],[state id2]],Table3[state id2],1,FALSE)</f>
        <v>R1012</v>
      </c>
      <c r="R1747" s="11">
        <f t="shared" si="54"/>
        <v>-7.6887399292299069E-2</v>
      </c>
      <c r="S1747" s="11">
        <f t="shared" si="55"/>
        <v>-4.0412962017126471E-2</v>
      </c>
    </row>
    <row r="1748" spans="1:19" x14ac:dyDescent="0.25">
      <c r="A1748" s="20" t="str">
        <f>VLOOKUP('Customer Names'!A1748,'Customer Names'!A1748:A4083,1,FALSE)</f>
        <v>Id1747</v>
      </c>
      <c r="B1748" s="20" t="str">
        <f>VLOOKUP(Table6[[#This Row],[NAME]],Table6[NAME],1,FALSE)</f>
        <v>Isabelle</v>
      </c>
      <c r="C1748" s="11">
        <f>VLOOKUP(Table4[[#This Row],[BMI]],Table4[BMI],1,FALSE)</f>
        <v>23.44</v>
      </c>
      <c r="D1748" s="11">
        <f>VLOOKUP(Table4[[#This Row],[HBA1C]],Table4[HBA1C],1,FALSE)</f>
        <v>4.6500000000000004</v>
      </c>
      <c r="E1748" s="11" t="str">
        <f>VLOOKUP(Table4[[#This Row],[Any Transplants]],Table4[Any Transplants],1,FALSE)</f>
        <v>No</v>
      </c>
      <c r="F1748" s="11" t="str">
        <f>VLOOKUP(Table4[[#This Row],[Cancer history]],Table4[Cancer history],1,FALSE)</f>
        <v>No</v>
      </c>
      <c r="G1748" s="11" t="str">
        <f>VLOOKUP(Table4[[#This Row],[Smoker2]],Table4[Smoker2],1,FALSE)</f>
        <v>NO</v>
      </c>
      <c r="H1748" s="11" t="str">
        <f>VLOOKUP(Table4[[#This Row],[Heart Issues]],Table4[Heart Issues],1,FALSE)</f>
        <v>yes</v>
      </c>
      <c r="I1748" s="11">
        <f>VLOOKUP(Table4[[#This Row],[Number of Major Surgeries]],Table4[Number of Major Surgeries],1,FALSE)</f>
        <v>1</v>
      </c>
      <c r="J1748" s="11" t="str">
        <f>VLOOKUP('Medical Examinations'!M1748,'Medical Examinations'!M1748:M4082,1,FALSE)</f>
        <v>normal weight</v>
      </c>
      <c r="K1748" s="11" t="str">
        <f>VLOOKUP('Medical Examinations'!N1748,'Medical Examinations'!N1748:N4082,1,FALSE)</f>
        <v>normal</v>
      </c>
      <c r="L1748" s="11" t="str">
        <f>VLOOKUP(Table3[[#This Row],[date of birth]],Table3[date of birth],1,FALSE)</f>
        <v>5-Nov-1993</v>
      </c>
      <c r="M1748" s="11">
        <f>VLOOKUP(Table3[[#This Row],[age]],Table3[age],1,FALSE)</f>
        <v>29</v>
      </c>
      <c r="N1748" s="65">
        <f>VLOOKUP(Table3[[#This Row],[charges2]],Table3[charges2],1,FALSE)</f>
        <v>16657.72</v>
      </c>
      <c r="O1748" s="11" t="str">
        <f>VLOOKUP(Table3[[#This Row],[HOSPITAL TIER2]],Table3[HOSPITAL TIER2],1,FALSE)</f>
        <v>tier - 2</v>
      </c>
      <c r="P1748" s="11" t="str">
        <f>VLOOKUP(Table3[[#This Row],[city tier2]],Table3[city tier2],1,FALSE)</f>
        <v>tier - 1</v>
      </c>
      <c r="Q1748" s="11" t="str">
        <f>VLOOKUP(Table3[[#This Row],[state id2]],Table3[state id2],1,FALSE)</f>
        <v>R1024</v>
      </c>
      <c r="R1748" s="11">
        <f t="shared" si="54"/>
        <v>-7.7890976700514189E-2</v>
      </c>
      <c r="S1748" s="11">
        <f t="shared" si="55"/>
        <v>-4.0158325016528711E-2</v>
      </c>
    </row>
    <row r="1749" spans="1:19" x14ac:dyDescent="0.25">
      <c r="A1749" s="20" t="str">
        <f>VLOOKUP('Customer Names'!A1749,'Customer Names'!A1749:A4084,1,FALSE)</f>
        <v>Id1748</v>
      </c>
      <c r="B1749" s="20" t="str">
        <f>VLOOKUP(Table6[[#This Row],[NAME]],Table6[NAME],1,FALSE)</f>
        <v>Neil</v>
      </c>
      <c r="C1749" s="11">
        <f>VLOOKUP(Table4[[#This Row],[BMI]],Table4[BMI],1,FALSE)</f>
        <v>24.13</v>
      </c>
      <c r="D1749" s="11">
        <f>VLOOKUP(Table4[[#This Row],[HBA1C]],Table4[HBA1C],1,FALSE)</f>
        <v>5.2</v>
      </c>
      <c r="E1749" s="11" t="str">
        <f>VLOOKUP(Table4[[#This Row],[Any Transplants]],Table4[Any Transplants],1,FALSE)</f>
        <v>No</v>
      </c>
      <c r="F1749" s="11" t="str">
        <f>VLOOKUP(Table4[[#This Row],[Cancer history]],Table4[Cancer history],1,FALSE)</f>
        <v>No</v>
      </c>
      <c r="G1749" s="11" t="str">
        <f>VLOOKUP(Table4[[#This Row],[Smoker2]],Table4[Smoker2],1,FALSE)</f>
        <v>NO</v>
      </c>
      <c r="H1749" s="11" t="str">
        <f>VLOOKUP(Table4[[#This Row],[Heart Issues]],Table4[Heart Issues],1,FALSE)</f>
        <v>No</v>
      </c>
      <c r="I1749" s="11">
        <f>VLOOKUP(Table4[[#This Row],[Number of Major Surgeries]],Table4[Number of Major Surgeries],1,FALSE)</f>
        <v>1</v>
      </c>
      <c r="J1749" s="11" t="str">
        <f>VLOOKUP('Medical Examinations'!M1749,'Medical Examinations'!M1749:M4083,1,FALSE)</f>
        <v>normal weight</v>
      </c>
      <c r="K1749" s="11" t="str">
        <f>VLOOKUP('Medical Examinations'!N1749,'Medical Examinations'!N1749:N4083,1,FALSE)</f>
        <v>normal</v>
      </c>
      <c r="L1749" s="11" t="str">
        <f>VLOOKUP(Table3[[#This Row],[date of birth]],Table3[date of birth],1,FALSE)</f>
        <v>28-Aug-1974</v>
      </c>
      <c r="M1749" s="11">
        <f>VLOOKUP(Table3[[#This Row],[age]],Table3[age],1,FALSE)</f>
        <v>48</v>
      </c>
      <c r="N1749" s="65">
        <f>VLOOKUP(Table3[[#This Row],[charges2]],Table3[charges2],1,FALSE)</f>
        <v>16770.990000000002</v>
      </c>
      <c r="O1749" s="11" t="str">
        <f>VLOOKUP(Table3[[#This Row],[HOSPITAL TIER2]],Table3[HOSPITAL TIER2],1,FALSE)</f>
        <v>tier - 2</v>
      </c>
      <c r="P1749" s="11" t="str">
        <f>VLOOKUP(Table3[[#This Row],[city tier2]],Table3[city tier2],1,FALSE)</f>
        <v>tier - 1</v>
      </c>
      <c r="Q1749" s="11" t="str">
        <f>VLOOKUP(Table3[[#This Row],[state id2]],Table3[state id2],1,FALSE)</f>
        <v>R1012</v>
      </c>
      <c r="R1749" s="11">
        <f t="shared" si="54"/>
        <v>-7.8689733504644491E-2</v>
      </c>
      <c r="S1749" s="11">
        <f t="shared" si="55"/>
        <v>-4.1192065970717034E-2</v>
      </c>
    </row>
    <row r="1750" spans="1:19" x14ac:dyDescent="0.25">
      <c r="A1750" s="20" t="str">
        <f>VLOOKUP('Customer Names'!A1750,'Customer Names'!A1750:A4085,1,FALSE)</f>
        <v>Id1749</v>
      </c>
      <c r="B1750" s="20" t="str">
        <f>VLOOKUP(Table6[[#This Row],[NAME]],Table6[NAME],1,FALSE)</f>
        <v>Tom</v>
      </c>
      <c r="C1750" s="11">
        <f>VLOOKUP(Table4[[#This Row],[BMI]],Table4[BMI],1,FALSE)</f>
        <v>42.13</v>
      </c>
      <c r="D1750" s="11">
        <f>VLOOKUP(Table4[[#This Row],[HBA1C]],Table4[HBA1C],1,FALSE)</f>
        <v>4.54</v>
      </c>
      <c r="E1750" s="11" t="str">
        <f>VLOOKUP(Table4[[#This Row],[Any Transplants]],Table4[Any Transplants],1,FALSE)</f>
        <v>No</v>
      </c>
      <c r="F1750" s="11" t="str">
        <f>VLOOKUP(Table4[[#This Row],[Cancer history]],Table4[Cancer history],1,FALSE)</f>
        <v>No</v>
      </c>
      <c r="G1750" s="11" t="str">
        <f>VLOOKUP(Table4[[#This Row],[Smoker2]],Table4[Smoker2],1,FALSE)</f>
        <v>NO</v>
      </c>
      <c r="H1750" s="11" t="str">
        <f>VLOOKUP(Table4[[#This Row],[Heart Issues]],Table4[Heart Issues],1,FALSE)</f>
        <v>yes</v>
      </c>
      <c r="I1750" s="11">
        <f>VLOOKUP(Table4[[#This Row],[Number of Major Surgeries]],Table4[Number of Major Surgeries],1,FALSE)</f>
        <v>1</v>
      </c>
      <c r="J1750" s="11" t="str">
        <f>VLOOKUP('Medical Examinations'!M1750,'Medical Examinations'!M1750:M4084,1,FALSE)</f>
        <v>obesity</v>
      </c>
      <c r="K1750" s="11" t="str">
        <f>VLOOKUP('Medical Examinations'!N1750,'Medical Examinations'!N1750:N4084,1,FALSE)</f>
        <v>normal</v>
      </c>
      <c r="L1750" s="11" t="str">
        <f>VLOOKUP(Table3[[#This Row],[date of birth]],Table3[date of birth],1,FALSE)</f>
        <v>23-Sep-1989</v>
      </c>
      <c r="M1750" s="11">
        <f>VLOOKUP(Table3[[#This Row],[age]],Table3[age],1,FALSE)</f>
        <v>33</v>
      </c>
      <c r="N1750" s="65">
        <f>VLOOKUP(Table3[[#This Row],[charges2]],Table3[charges2],1,FALSE)</f>
        <v>16776.3</v>
      </c>
      <c r="O1750" s="11" t="str">
        <f>VLOOKUP(Table3[[#This Row],[HOSPITAL TIER2]],Table3[HOSPITAL TIER2],1,FALSE)</f>
        <v>tier - 2</v>
      </c>
      <c r="P1750" s="11" t="str">
        <f>VLOOKUP(Table3[[#This Row],[city tier2]],Table3[city tier2],1,FALSE)</f>
        <v>tier - 2</v>
      </c>
      <c r="Q1750" s="11" t="str">
        <f>VLOOKUP(Table3[[#This Row],[state id2]],Table3[state id2],1,FALSE)</f>
        <v>R1024</v>
      </c>
      <c r="R1750" s="11">
        <f t="shared" si="54"/>
        <v>-7.8395414539645658E-2</v>
      </c>
      <c r="S1750" s="11">
        <f t="shared" si="55"/>
        <v>-4.0954835126150772E-2</v>
      </c>
    </row>
    <row r="1751" spans="1:19" x14ac:dyDescent="0.25">
      <c r="A1751" s="20" t="str">
        <f>VLOOKUP('Customer Names'!A1751,'Customer Names'!A1751:A4086,1,FALSE)</f>
        <v>Id1750</v>
      </c>
      <c r="B1751" s="20" t="str">
        <f>VLOOKUP(Table6[[#This Row],[NAME]],Table6[NAME],1,FALSE)</f>
        <v>Nathan</v>
      </c>
      <c r="C1751" s="11">
        <f>VLOOKUP(Table4[[#This Row],[BMI]],Table4[BMI],1,FALSE)</f>
        <v>17.86</v>
      </c>
      <c r="D1751" s="11">
        <f>VLOOKUP(Table4[[#This Row],[HBA1C]],Table4[HBA1C],1,FALSE)</f>
        <v>4.1100000000000003</v>
      </c>
      <c r="E1751" s="11" t="str">
        <f>VLOOKUP(Table4[[#This Row],[Any Transplants]],Table4[Any Transplants],1,FALSE)</f>
        <v>No</v>
      </c>
      <c r="F1751" s="11" t="str">
        <f>VLOOKUP(Table4[[#This Row],[Cancer history]],Table4[Cancer history],1,FALSE)</f>
        <v>No</v>
      </c>
      <c r="G1751" s="11" t="str">
        <f>VLOOKUP(Table4[[#This Row],[Smoker2]],Table4[Smoker2],1,FALSE)</f>
        <v>NO</v>
      </c>
      <c r="H1751" s="11" t="str">
        <f>VLOOKUP(Table4[[#This Row],[Heart Issues]],Table4[Heart Issues],1,FALSE)</f>
        <v>No</v>
      </c>
      <c r="I1751" s="11">
        <f>VLOOKUP(Table4[[#This Row],[Number of Major Surgeries]],Table4[Number of Major Surgeries],1,FALSE)</f>
        <v>1</v>
      </c>
      <c r="J1751" s="11" t="str">
        <f>VLOOKUP('Medical Examinations'!M1751,'Medical Examinations'!M1751:M4085,1,FALSE)</f>
        <v>underweight</v>
      </c>
      <c r="K1751" s="11" t="str">
        <f>VLOOKUP('Medical Examinations'!N1751,'Medical Examinations'!N1751:N4085,1,FALSE)</f>
        <v>normal</v>
      </c>
      <c r="L1751" s="11" t="str">
        <f>VLOOKUP(Table3[[#This Row],[date of birth]],Table3[date of birth],1,FALSE)</f>
        <v>29-Jul-1962</v>
      </c>
      <c r="M1751" s="11">
        <f>VLOOKUP(Table3[[#This Row],[age]],Table3[age],1,FALSE)</f>
        <v>60</v>
      </c>
      <c r="N1751" s="65">
        <f>VLOOKUP(Table3[[#This Row],[charges2]],Table3[charges2],1,FALSE)</f>
        <v>16779.400000000001</v>
      </c>
      <c r="O1751" s="11" t="str">
        <f>VLOOKUP(Table3[[#This Row],[HOSPITAL TIER2]],Table3[HOSPITAL TIER2],1,FALSE)</f>
        <v>tier - 2</v>
      </c>
      <c r="P1751" s="11" t="str">
        <f>VLOOKUP(Table3[[#This Row],[city tier2]],Table3[city tier2],1,FALSE)</f>
        <v>tier - 2</v>
      </c>
      <c r="Q1751" s="11" t="str">
        <f>VLOOKUP(Table3[[#This Row],[state id2]],Table3[state id2],1,FALSE)</f>
        <v>R1026</v>
      </c>
      <c r="R1751" s="11">
        <f t="shared" si="54"/>
        <v>-7.6452665546964532E-2</v>
      </c>
      <c r="S1751" s="11">
        <f t="shared" si="55"/>
        <v>-4.1727498364999796E-2</v>
      </c>
    </row>
    <row r="1752" spans="1:19" x14ac:dyDescent="0.25">
      <c r="A1752" s="20" t="str">
        <f>VLOOKUP('Customer Names'!A1752,'Customer Names'!A1752:A4087,1,FALSE)</f>
        <v>Id1751</v>
      </c>
      <c r="B1752" s="20" t="str">
        <f>VLOOKUP(Table6[[#This Row],[NAME]],Table6[NAME],1,FALSE)</f>
        <v>.  Kelli N</v>
      </c>
      <c r="C1752" s="11">
        <f>VLOOKUP(Table4[[#This Row],[BMI]],Table4[BMI],1,FALSE)</f>
        <v>32.78</v>
      </c>
      <c r="D1752" s="11">
        <f>VLOOKUP(Table4[[#This Row],[HBA1C]],Table4[HBA1C],1,FALSE)</f>
        <v>4.63</v>
      </c>
      <c r="E1752" s="11" t="str">
        <f>VLOOKUP(Table4[[#This Row],[Any Transplants]],Table4[Any Transplants],1,FALSE)</f>
        <v>No</v>
      </c>
      <c r="F1752" s="11" t="str">
        <f>VLOOKUP(Table4[[#This Row],[Cancer history]],Table4[Cancer history],1,FALSE)</f>
        <v>No</v>
      </c>
      <c r="G1752" s="11" t="str">
        <f>VLOOKUP(Table4[[#This Row],[Smoker2]],Table4[Smoker2],1,FALSE)</f>
        <v>NO</v>
      </c>
      <c r="H1752" s="11" t="str">
        <f>VLOOKUP(Table4[[#This Row],[Heart Issues]],Table4[Heart Issues],1,FALSE)</f>
        <v>No</v>
      </c>
      <c r="I1752" s="11">
        <f>VLOOKUP(Table4[[#This Row],[Number of Major Surgeries]],Table4[Number of Major Surgeries],1,FALSE)</f>
        <v>0</v>
      </c>
      <c r="J1752" s="11" t="str">
        <f>VLOOKUP('Medical Examinations'!M1752,'Medical Examinations'!M1752:M4086,1,FALSE)</f>
        <v>obesity</v>
      </c>
      <c r="K1752" s="11" t="str">
        <f>VLOOKUP('Medical Examinations'!N1752,'Medical Examinations'!N1752:N4086,1,FALSE)</f>
        <v>normal</v>
      </c>
      <c r="L1752" s="11" t="str">
        <f>VLOOKUP(Table3[[#This Row],[date of birth]],Table3[date of birth],1,FALSE)</f>
        <v>19-Oct-1995</v>
      </c>
      <c r="M1752" s="11">
        <f>VLOOKUP(Table3[[#This Row],[age]],Table3[age],1,FALSE)</f>
        <v>27</v>
      </c>
      <c r="N1752" s="65">
        <f>VLOOKUP(Table3[[#This Row],[charges2]],Table3[charges2],1,FALSE)</f>
        <v>16796.41</v>
      </c>
      <c r="O1752" s="11" t="str">
        <f>VLOOKUP(Table3[[#This Row],[HOSPITAL TIER2]],Table3[HOSPITAL TIER2],1,FALSE)</f>
        <v>tier - 2</v>
      </c>
      <c r="P1752" s="11" t="str">
        <f>VLOOKUP(Table3[[#This Row],[city tier2]],Table3[city tier2],1,FALSE)</f>
        <v>tier - 3</v>
      </c>
      <c r="Q1752" s="11" t="str">
        <f>VLOOKUP(Table3[[#This Row],[state id2]],Table3[state id2],1,FALSE)</f>
        <v>R1024</v>
      </c>
      <c r="R1752" s="11">
        <f t="shared" si="54"/>
        <v>-7.3671086761772253E-2</v>
      </c>
      <c r="S1752" s="11">
        <f t="shared" si="55"/>
        <v>-3.947155708743405E-2</v>
      </c>
    </row>
    <row r="1753" spans="1:19" x14ac:dyDescent="0.25">
      <c r="A1753" s="20" t="str">
        <f>VLOOKUP('Customer Names'!A1753,'Customer Names'!A1753:A4088,1,FALSE)</f>
        <v>Id1752</v>
      </c>
      <c r="B1753" s="20" t="str">
        <f>VLOOKUP(Table6[[#This Row],[NAME]],Table6[NAME],1,FALSE)</f>
        <v>Scott M.</v>
      </c>
      <c r="C1753" s="11">
        <f>VLOOKUP(Table4[[#This Row],[BMI]],Table4[BMI],1,FALSE)</f>
        <v>23.9</v>
      </c>
      <c r="D1753" s="11">
        <f>VLOOKUP(Table4[[#This Row],[HBA1C]],Table4[HBA1C],1,FALSE)</f>
        <v>6.06</v>
      </c>
      <c r="E1753" s="11" t="str">
        <f>VLOOKUP(Table4[[#This Row],[Any Transplants]],Table4[Any Transplants],1,FALSE)</f>
        <v>No</v>
      </c>
      <c r="F1753" s="11" t="str">
        <f>VLOOKUP(Table4[[#This Row],[Cancer history]],Table4[Cancer history],1,FALSE)</f>
        <v>Yes</v>
      </c>
      <c r="G1753" s="11" t="str">
        <f>VLOOKUP(Table4[[#This Row],[Smoker2]],Table4[Smoker2],1,FALSE)</f>
        <v>NO</v>
      </c>
      <c r="H1753" s="11" t="str">
        <f>VLOOKUP(Table4[[#This Row],[Heart Issues]],Table4[Heart Issues],1,FALSE)</f>
        <v>yes</v>
      </c>
      <c r="I1753" s="11">
        <f>VLOOKUP(Table4[[#This Row],[Number of Major Surgeries]],Table4[Number of Major Surgeries],1,FALSE)</f>
        <v>1</v>
      </c>
      <c r="J1753" s="11" t="str">
        <f>VLOOKUP('Medical Examinations'!M1753,'Medical Examinations'!M1753:M4087,1,FALSE)</f>
        <v>normal weight</v>
      </c>
      <c r="K1753" s="11" t="str">
        <f>VLOOKUP('Medical Examinations'!N1753,'Medical Examinations'!N1753:N4087,1,FALSE)</f>
        <v>prediabetes</v>
      </c>
      <c r="L1753" s="11" t="str">
        <f>VLOOKUP(Table3[[#This Row],[date of birth]],Table3[date of birth],1,FALSE)</f>
        <v>8-Aug-1974</v>
      </c>
      <c r="M1753" s="11">
        <f>VLOOKUP(Table3[[#This Row],[age]],Table3[age],1,FALSE)</f>
        <v>48</v>
      </c>
      <c r="N1753" s="65">
        <f>VLOOKUP(Table3[[#This Row],[charges2]],Table3[charges2],1,FALSE)</f>
        <v>16841.32</v>
      </c>
      <c r="O1753" s="11" t="str">
        <f>VLOOKUP(Table3[[#This Row],[HOSPITAL TIER2]],Table3[HOSPITAL TIER2],1,FALSE)</f>
        <v>tier - 2</v>
      </c>
      <c r="P1753" s="11" t="str">
        <f>VLOOKUP(Table3[[#This Row],[city tier2]],Table3[city tier2],1,FALSE)</f>
        <v>tier - 3</v>
      </c>
      <c r="Q1753" s="11" t="str">
        <f>VLOOKUP(Table3[[#This Row],[state id2]],Table3[state id2],1,FALSE)</f>
        <v>R1011</v>
      </c>
      <c r="R1753" s="11">
        <f t="shared" si="54"/>
        <v>-7.2245320255241649E-2</v>
      </c>
      <c r="S1753" s="11">
        <f t="shared" si="55"/>
        <v>-4.0714620885270843E-2</v>
      </c>
    </row>
    <row r="1754" spans="1:19" x14ac:dyDescent="0.25">
      <c r="A1754" s="20" t="str">
        <f>VLOOKUP('Customer Names'!A1754,'Customer Names'!A1754:A4089,1,FALSE)</f>
        <v>Id1753</v>
      </c>
      <c r="B1754" s="20" t="str">
        <f>VLOOKUP(Table6[[#This Row],[NAME]],Table6[NAME],1,FALSE)</f>
        <v>Grant A</v>
      </c>
      <c r="C1754" s="11">
        <f>VLOOKUP(Table4[[#This Row],[BMI]],Table4[BMI],1,FALSE)</f>
        <v>15.47</v>
      </c>
      <c r="D1754" s="11">
        <f>VLOOKUP(Table4[[#This Row],[HBA1C]],Table4[HBA1C],1,FALSE)</f>
        <v>8.43</v>
      </c>
      <c r="E1754" s="11" t="str">
        <f>VLOOKUP(Table4[[#This Row],[Any Transplants]],Table4[Any Transplants],1,FALSE)</f>
        <v>No</v>
      </c>
      <c r="F1754" s="11" t="str">
        <f>VLOOKUP(Table4[[#This Row],[Cancer history]],Table4[Cancer history],1,FALSE)</f>
        <v>No</v>
      </c>
      <c r="G1754" s="11" t="str">
        <f>VLOOKUP(Table4[[#This Row],[Smoker2]],Table4[Smoker2],1,FALSE)</f>
        <v>NO</v>
      </c>
      <c r="H1754" s="11" t="str">
        <f>VLOOKUP(Table4[[#This Row],[Heart Issues]],Table4[Heart Issues],1,FALSE)</f>
        <v>No</v>
      </c>
      <c r="I1754" s="11">
        <f>VLOOKUP(Table4[[#This Row],[Number of Major Surgeries]],Table4[Number of Major Surgeries],1,FALSE)</f>
        <v>0</v>
      </c>
      <c r="J1754" s="11" t="str">
        <f>VLOOKUP('Medical Examinations'!M1754,'Medical Examinations'!M1754:M4088,1,FALSE)</f>
        <v>underweight</v>
      </c>
      <c r="K1754" s="11" t="str">
        <f>VLOOKUP('Medical Examinations'!N1754,'Medical Examinations'!N1754:N4088,1,FALSE)</f>
        <v>diabetes</v>
      </c>
      <c r="L1754" s="11" t="str">
        <f>VLOOKUP(Table3[[#This Row],[date of birth]],Table3[date of birth],1,FALSE)</f>
        <v>10-Sep-2003</v>
      </c>
      <c r="M1754" s="11">
        <f>VLOOKUP(Table3[[#This Row],[age]],Table3[age],1,FALSE)</f>
        <v>19</v>
      </c>
      <c r="N1754" s="65">
        <f>VLOOKUP(Table3[[#This Row],[charges2]],Table3[charges2],1,FALSE)</f>
        <v>16884.919999999998</v>
      </c>
      <c r="O1754" s="11" t="str">
        <f>VLOOKUP(Table3[[#This Row],[HOSPITAL TIER2]],Table3[HOSPITAL TIER2],1,FALSE)</f>
        <v>tier - 2</v>
      </c>
      <c r="P1754" s="11" t="str">
        <f>VLOOKUP(Table3[[#This Row],[city tier2]],Table3[city tier2],1,FALSE)</f>
        <v>tier - 2</v>
      </c>
      <c r="Q1754" s="11" t="str">
        <f>VLOOKUP(Table3[[#This Row],[state id2]],Table3[state id2],1,FALSE)</f>
        <v>R1011</v>
      </c>
      <c r="R1754" s="11">
        <f t="shared" si="54"/>
        <v>-7.1921009204470629E-2</v>
      </c>
      <c r="S1754" s="11">
        <f t="shared" si="55"/>
        <v>-4.0947077743458515E-2</v>
      </c>
    </row>
    <row r="1755" spans="1:19" x14ac:dyDescent="0.25">
      <c r="A1755" s="20" t="str">
        <f>VLOOKUP('Customer Names'!A1755,'Customer Names'!A1755:A4090,1,FALSE)</f>
        <v>Id1754</v>
      </c>
      <c r="B1755" s="20" t="str">
        <f>VLOOKUP(Table6[[#This Row],[NAME]],Table6[NAME],1,FALSE)</f>
        <v>Jonathan C</v>
      </c>
      <c r="C1755" s="11">
        <f>VLOOKUP(Table4[[#This Row],[BMI]],Table4[BMI],1,FALSE)</f>
        <v>28.54</v>
      </c>
      <c r="D1755" s="11">
        <f>VLOOKUP(Table4[[#This Row],[HBA1C]],Table4[HBA1C],1,FALSE)</f>
        <v>5.51</v>
      </c>
      <c r="E1755" s="11" t="str">
        <f>VLOOKUP(Table4[[#This Row],[Any Transplants]],Table4[Any Transplants],1,FALSE)</f>
        <v>No</v>
      </c>
      <c r="F1755" s="11" t="str">
        <f>VLOOKUP(Table4[[#This Row],[Cancer history]],Table4[Cancer history],1,FALSE)</f>
        <v>Yes</v>
      </c>
      <c r="G1755" s="11" t="str">
        <f>VLOOKUP(Table4[[#This Row],[Smoker2]],Table4[Smoker2],1,FALSE)</f>
        <v>NO</v>
      </c>
      <c r="H1755" s="11" t="str">
        <f>VLOOKUP(Table4[[#This Row],[Heart Issues]],Table4[Heart Issues],1,FALSE)</f>
        <v>No</v>
      </c>
      <c r="I1755" s="11">
        <f>VLOOKUP(Table4[[#This Row],[Number of Major Surgeries]],Table4[Number of Major Surgeries],1,FALSE)</f>
        <v>1</v>
      </c>
      <c r="J1755" s="11" t="str">
        <f>VLOOKUP('Medical Examinations'!M1755,'Medical Examinations'!M1755:M4089,1,FALSE)</f>
        <v>over weight</v>
      </c>
      <c r="K1755" s="11" t="str">
        <f>VLOOKUP('Medical Examinations'!N1755,'Medical Examinations'!N1755:N4089,1,FALSE)</f>
        <v>normal</v>
      </c>
      <c r="L1755" s="11" t="str">
        <f>VLOOKUP(Table3[[#This Row],[date of birth]],Table3[date of birth],1,FALSE)</f>
        <v>21-Oct-1968</v>
      </c>
      <c r="M1755" s="11">
        <f>VLOOKUP(Table3[[#This Row],[age]],Table3[age],1,FALSE)</f>
        <v>54</v>
      </c>
      <c r="N1755" s="65">
        <f>VLOOKUP(Table3[[#This Row],[charges2]],Table3[charges2],1,FALSE)</f>
        <v>16903.5</v>
      </c>
      <c r="O1755" s="11" t="str">
        <f>VLOOKUP(Table3[[#This Row],[HOSPITAL TIER2]],Table3[HOSPITAL TIER2],1,FALSE)</f>
        <v>tier - 2</v>
      </c>
      <c r="P1755" s="11" t="str">
        <f>VLOOKUP(Table3[[#This Row],[city tier2]],Table3[city tier2],1,FALSE)</f>
        <v>tier - 3</v>
      </c>
      <c r="Q1755" s="11" t="str">
        <f>VLOOKUP(Table3[[#This Row],[state id2]],Table3[state id2],1,FALSE)</f>
        <v>R1012</v>
      </c>
      <c r="R1755" s="11">
        <f t="shared" si="54"/>
        <v>-7.6805993474249629E-2</v>
      </c>
      <c r="S1755" s="11">
        <f t="shared" si="55"/>
        <v>-3.6116461413878323E-2</v>
      </c>
    </row>
    <row r="1756" spans="1:19" x14ac:dyDescent="0.25">
      <c r="A1756" s="20" t="str">
        <f>VLOOKUP('Customer Names'!A1756,'Customer Names'!A1756:A4091,1,FALSE)</f>
        <v>Id1755</v>
      </c>
      <c r="B1756" s="20" t="str">
        <f>VLOOKUP(Table6[[#This Row],[NAME]],Table6[NAME],1,FALSE)</f>
        <v>Rachael M.</v>
      </c>
      <c r="C1756" s="11">
        <f>VLOOKUP(Table4[[#This Row],[BMI]],Table4[BMI],1,FALSE)</f>
        <v>18.54</v>
      </c>
      <c r="D1756" s="11">
        <f>VLOOKUP(Table4[[#This Row],[HBA1C]],Table4[HBA1C],1,FALSE)</f>
        <v>4.95</v>
      </c>
      <c r="E1756" s="11" t="str">
        <f>VLOOKUP(Table4[[#This Row],[Any Transplants]],Table4[Any Transplants],1,FALSE)</f>
        <v>No</v>
      </c>
      <c r="F1756" s="11" t="str">
        <f>VLOOKUP(Table4[[#This Row],[Cancer history]],Table4[Cancer history],1,FALSE)</f>
        <v>No</v>
      </c>
      <c r="G1756" s="11" t="str">
        <f>VLOOKUP(Table4[[#This Row],[Smoker2]],Table4[Smoker2],1,FALSE)</f>
        <v>NO</v>
      </c>
      <c r="H1756" s="11" t="str">
        <f>VLOOKUP(Table4[[#This Row],[Heart Issues]],Table4[Heart Issues],1,FALSE)</f>
        <v>No</v>
      </c>
      <c r="I1756" s="11">
        <f>VLOOKUP(Table4[[#This Row],[Number of Major Surgeries]],Table4[Number of Major Surgeries],1,FALSE)</f>
        <v>0</v>
      </c>
      <c r="J1756" s="11" t="str">
        <f>VLOOKUP('Medical Examinations'!M1756,'Medical Examinations'!M1756:M4090,1,FALSE)</f>
        <v>normal weight</v>
      </c>
      <c r="K1756" s="11" t="str">
        <f>VLOOKUP('Medical Examinations'!N1756,'Medical Examinations'!N1756:N4090,1,FALSE)</f>
        <v>normal</v>
      </c>
      <c r="L1756" s="11" t="str">
        <f>VLOOKUP(Table3[[#This Row],[date of birth]],Table3[date of birth],1,FALSE)</f>
        <v>25-Aug-1977</v>
      </c>
      <c r="M1756" s="11">
        <f>VLOOKUP(Table3[[#This Row],[age]],Table3[age],1,FALSE)</f>
        <v>45</v>
      </c>
      <c r="N1756" s="65">
        <f>VLOOKUP(Table3[[#This Row],[charges2]],Table3[charges2],1,FALSE)</f>
        <v>16921.09</v>
      </c>
      <c r="O1756" s="11" t="str">
        <f>VLOOKUP(Table3[[#This Row],[HOSPITAL TIER2]],Table3[HOSPITAL TIER2],1,FALSE)</f>
        <v>tier - 2</v>
      </c>
      <c r="P1756" s="11" t="str">
        <f>VLOOKUP(Table3[[#This Row],[city tier2]],Table3[city tier2],1,FALSE)</f>
        <v>tier - 3</v>
      </c>
      <c r="Q1756" s="11" t="str">
        <f>VLOOKUP(Table3[[#This Row],[state id2]],Table3[state id2],1,FALSE)</f>
        <v>R1023</v>
      </c>
      <c r="R1756" s="11">
        <f t="shared" si="54"/>
        <v>-7.7281981259920349E-2</v>
      </c>
      <c r="S1756" s="11">
        <f t="shared" si="55"/>
        <v>-3.5994520636674958E-2</v>
      </c>
    </row>
    <row r="1757" spans="1:19" x14ac:dyDescent="0.25">
      <c r="A1757" s="20" t="str">
        <f>VLOOKUP('Customer Names'!A1757,'Customer Names'!A1757:A4092,1,FALSE)</f>
        <v>Id1756</v>
      </c>
      <c r="B1757" s="20" t="str">
        <f>VLOOKUP(Table6[[#This Row],[NAME]],Table6[NAME],1,FALSE)</f>
        <v>Pilar</v>
      </c>
      <c r="C1757" s="11">
        <f>VLOOKUP(Table4[[#This Row],[BMI]],Table4[BMI],1,FALSE)</f>
        <v>32.18</v>
      </c>
      <c r="D1757" s="11">
        <f>VLOOKUP(Table4[[#This Row],[HBA1C]],Table4[HBA1C],1,FALSE)</f>
        <v>6.44</v>
      </c>
      <c r="E1757" s="11" t="str">
        <f>VLOOKUP(Table4[[#This Row],[Any Transplants]],Table4[Any Transplants],1,FALSE)</f>
        <v>No</v>
      </c>
      <c r="F1757" s="11" t="str">
        <f>VLOOKUP(Table4[[#This Row],[Cancer history]],Table4[Cancer history],1,FALSE)</f>
        <v>Yes</v>
      </c>
      <c r="G1757" s="11" t="str">
        <f>VLOOKUP(Table4[[#This Row],[Smoker2]],Table4[Smoker2],1,FALSE)</f>
        <v>NO</v>
      </c>
      <c r="H1757" s="11" t="str">
        <f>VLOOKUP(Table4[[#This Row],[Heart Issues]],Table4[Heart Issues],1,FALSE)</f>
        <v>yes</v>
      </c>
      <c r="I1757" s="11">
        <f>VLOOKUP(Table4[[#This Row],[Number of Major Surgeries]],Table4[Number of Major Surgeries],1,FALSE)</f>
        <v>1</v>
      </c>
      <c r="J1757" s="11" t="str">
        <f>VLOOKUP('Medical Examinations'!M1757,'Medical Examinations'!M1757:M4091,1,FALSE)</f>
        <v>obesity</v>
      </c>
      <c r="K1757" s="11" t="str">
        <f>VLOOKUP('Medical Examinations'!N1757,'Medical Examinations'!N1757:N4091,1,FALSE)</f>
        <v>diabetes</v>
      </c>
      <c r="L1757" s="11" t="str">
        <f>VLOOKUP(Table3[[#This Row],[date of birth]],Table3[date of birth],1,FALSE)</f>
        <v>16-Jul-1980</v>
      </c>
      <c r="M1757" s="11">
        <f>VLOOKUP(Table3[[#This Row],[age]],Table3[age],1,FALSE)</f>
        <v>42</v>
      </c>
      <c r="N1757" s="65">
        <f>VLOOKUP(Table3[[#This Row],[charges2]],Table3[charges2],1,FALSE)</f>
        <v>16990.55</v>
      </c>
      <c r="O1757" s="11" t="str">
        <f>VLOOKUP(Table3[[#This Row],[HOSPITAL TIER2]],Table3[HOSPITAL TIER2],1,FALSE)</f>
        <v>tier - 2</v>
      </c>
      <c r="P1757" s="11" t="str">
        <f>VLOOKUP(Table3[[#This Row],[city tier2]],Table3[city tier2],1,FALSE)</f>
        <v>tier - 3</v>
      </c>
      <c r="Q1757" s="11" t="str">
        <f>VLOOKUP(Table3[[#This Row],[state id2]],Table3[state id2],1,FALSE)</f>
        <v>R1012</v>
      </c>
      <c r="R1757" s="11">
        <f t="shared" si="54"/>
        <v>-7.6805931107334496E-2</v>
      </c>
      <c r="S1757" s="11">
        <f t="shared" si="55"/>
        <v>-3.5784239606050636E-2</v>
      </c>
    </row>
    <row r="1758" spans="1:19" x14ac:dyDescent="0.25">
      <c r="A1758" s="20" t="str">
        <f>VLOOKUP('Customer Names'!A1758,'Customer Names'!A1758:A4093,1,FALSE)</f>
        <v>Id1757</v>
      </c>
      <c r="B1758" s="20" t="str">
        <f>VLOOKUP(Table6[[#This Row],[NAME]],Table6[NAME],1,FALSE)</f>
        <v>Kyle M</v>
      </c>
      <c r="C1758" s="11">
        <f>VLOOKUP(Table4[[#This Row],[BMI]],Table4[BMI],1,FALSE)</f>
        <v>37.380000000000003</v>
      </c>
      <c r="D1758" s="11">
        <f>VLOOKUP(Table4[[#This Row],[HBA1C]],Table4[HBA1C],1,FALSE)</f>
        <v>6.05</v>
      </c>
      <c r="E1758" s="11" t="str">
        <f>VLOOKUP(Table4[[#This Row],[Any Transplants]],Table4[Any Transplants],1,FALSE)</f>
        <v>No</v>
      </c>
      <c r="F1758" s="11" t="str">
        <f>VLOOKUP(Table4[[#This Row],[Cancer history]],Table4[Cancer history],1,FALSE)</f>
        <v>No</v>
      </c>
      <c r="G1758" s="11" t="str">
        <f>VLOOKUP(Table4[[#This Row],[Smoker2]],Table4[Smoker2],1,FALSE)</f>
        <v>NO</v>
      </c>
      <c r="H1758" s="11" t="str">
        <f>VLOOKUP(Table4[[#This Row],[Heart Issues]],Table4[Heart Issues],1,FALSE)</f>
        <v>yes</v>
      </c>
      <c r="I1758" s="11">
        <f>VLOOKUP(Table4[[#This Row],[Number of Major Surgeries]],Table4[Number of Major Surgeries],1,FALSE)</f>
        <v>0</v>
      </c>
      <c r="J1758" s="11" t="str">
        <f>VLOOKUP('Medical Examinations'!M1758,'Medical Examinations'!M1758:M4092,1,FALSE)</f>
        <v>obesity</v>
      </c>
      <c r="K1758" s="11" t="str">
        <f>VLOOKUP('Medical Examinations'!N1758,'Medical Examinations'!N1758:N4092,1,FALSE)</f>
        <v>prediabetes</v>
      </c>
      <c r="L1758" s="11" t="str">
        <f>VLOOKUP(Table3[[#This Row],[date of birth]],Table3[date of birth],1,FALSE)</f>
        <v>22-Aug-1971</v>
      </c>
      <c r="M1758" s="11">
        <f>VLOOKUP(Table3[[#This Row],[age]],Table3[age],1,FALSE)</f>
        <v>51</v>
      </c>
      <c r="N1758" s="65">
        <f>VLOOKUP(Table3[[#This Row],[charges2]],Table3[charges2],1,FALSE)</f>
        <v>17016.009999999998</v>
      </c>
      <c r="O1758" s="11" t="str">
        <f>VLOOKUP(Table3[[#This Row],[HOSPITAL TIER2]],Table3[HOSPITAL TIER2],1,FALSE)</f>
        <v>tier - 2</v>
      </c>
      <c r="P1758" s="11" t="str">
        <f>VLOOKUP(Table3[[#This Row],[city tier2]],Table3[city tier2],1,FALSE)</f>
        <v>tier - 2</v>
      </c>
      <c r="Q1758" s="11" t="str">
        <f>VLOOKUP(Table3[[#This Row],[state id2]],Table3[state id2],1,FALSE)</f>
        <v>R1023</v>
      </c>
      <c r="R1758" s="11">
        <f t="shared" si="54"/>
        <v>-7.6920342833425567E-2</v>
      </c>
      <c r="S1758" s="11">
        <f t="shared" si="55"/>
        <v>-3.584237485193411E-2</v>
      </c>
    </row>
    <row r="1759" spans="1:19" x14ac:dyDescent="0.25">
      <c r="A1759" s="20" t="str">
        <f>VLOOKUP('Customer Names'!A1759,'Customer Names'!A1759:A4094,1,FALSE)</f>
        <v>Id1758</v>
      </c>
      <c r="B1759" s="20" t="str">
        <f>VLOOKUP(Table6[[#This Row],[NAME]],Table6[NAME],1,FALSE)</f>
        <v>.  Christie</v>
      </c>
      <c r="C1759" s="11">
        <f>VLOOKUP(Table4[[#This Row],[BMI]],Table4[BMI],1,FALSE)</f>
        <v>31.12</v>
      </c>
      <c r="D1759" s="11">
        <f>VLOOKUP(Table4[[#This Row],[HBA1C]],Table4[HBA1C],1,FALSE)</f>
        <v>4.76</v>
      </c>
      <c r="E1759" s="11" t="str">
        <f>VLOOKUP(Table4[[#This Row],[Any Transplants]],Table4[Any Transplants],1,FALSE)</f>
        <v>No</v>
      </c>
      <c r="F1759" s="11" t="str">
        <f>VLOOKUP(Table4[[#This Row],[Cancer history]],Table4[Cancer history],1,FALSE)</f>
        <v>Yes</v>
      </c>
      <c r="G1759" s="11" t="str">
        <f>VLOOKUP(Table4[[#This Row],[Smoker2]],Table4[Smoker2],1,FALSE)</f>
        <v>NO</v>
      </c>
      <c r="H1759" s="11" t="str">
        <f>VLOOKUP(Table4[[#This Row],[Heart Issues]],Table4[Heart Issues],1,FALSE)</f>
        <v>yes</v>
      </c>
      <c r="I1759" s="11">
        <f>VLOOKUP(Table4[[#This Row],[Number of Major Surgeries]],Table4[Number of Major Surgeries],1,FALSE)</f>
        <v>1</v>
      </c>
      <c r="J1759" s="11" t="str">
        <f>VLOOKUP('Medical Examinations'!M1759,'Medical Examinations'!M1759:M4093,1,FALSE)</f>
        <v>obesity</v>
      </c>
      <c r="K1759" s="11" t="str">
        <f>VLOOKUP('Medical Examinations'!N1759,'Medical Examinations'!N1759:N4093,1,FALSE)</f>
        <v>normal</v>
      </c>
      <c r="L1759" s="11" t="str">
        <f>VLOOKUP(Table3[[#This Row],[date of birth]],Table3[date of birth],1,FALSE)</f>
        <v>10-Jun-1996</v>
      </c>
      <c r="M1759" s="11">
        <f>VLOOKUP(Table3[[#This Row],[age]],Table3[age],1,FALSE)</f>
        <v>26</v>
      </c>
      <c r="N1759" s="65">
        <f>VLOOKUP(Table3[[#This Row],[charges2]],Table3[charges2],1,FALSE)</f>
        <v>17043.34</v>
      </c>
      <c r="O1759" s="11" t="str">
        <f>VLOOKUP(Table3[[#This Row],[HOSPITAL TIER2]],Table3[HOSPITAL TIER2],1,FALSE)</f>
        <v>tier - 2</v>
      </c>
      <c r="P1759" s="11" t="str">
        <f>VLOOKUP(Table3[[#This Row],[city tier2]],Table3[city tier2],1,FALSE)</f>
        <v>tier - 3</v>
      </c>
      <c r="Q1759" s="11" t="str">
        <f>VLOOKUP(Table3[[#This Row],[state id2]],Table3[state id2],1,FALSE)</f>
        <v>R1013</v>
      </c>
      <c r="R1759" s="11">
        <f t="shared" si="54"/>
        <v>-7.899558722737153E-2</v>
      </c>
      <c r="S1759" s="11">
        <f t="shared" si="55"/>
        <v>-3.6178688931579765E-2</v>
      </c>
    </row>
    <row r="1760" spans="1:19" x14ac:dyDescent="0.25">
      <c r="A1760" s="20" t="str">
        <f>VLOOKUP('Customer Names'!A1760,'Customer Names'!A1760:A4095,1,FALSE)</f>
        <v>Id1759</v>
      </c>
      <c r="B1760" s="20" t="str">
        <f>VLOOKUP(Table6[[#This Row],[NAME]],Table6[NAME],1,FALSE)</f>
        <v>David A.</v>
      </c>
      <c r="C1760" s="11">
        <f>VLOOKUP(Table4[[#This Row],[BMI]],Table4[BMI],1,FALSE)</f>
        <v>22.01</v>
      </c>
      <c r="D1760" s="11">
        <f>VLOOKUP(Table4[[#This Row],[HBA1C]],Table4[HBA1C],1,FALSE)</f>
        <v>6.72</v>
      </c>
      <c r="E1760" s="11" t="str">
        <f>VLOOKUP(Table4[[#This Row],[Any Transplants]],Table4[Any Transplants],1,FALSE)</f>
        <v>No</v>
      </c>
      <c r="F1760" s="11" t="str">
        <f>VLOOKUP(Table4[[#This Row],[Cancer history]],Table4[Cancer history],1,FALSE)</f>
        <v>No</v>
      </c>
      <c r="G1760" s="11" t="str">
        <f>VLOOKUP(Table4[[#This Row],[Smoker2]],Table4[Smoker2],1,FALSE)</f>
        <v>NO</v>
      </c>
      <c r="H1760" s="11" t="str">
        <f>VLOOKUP(Table4[[#This Row],[Heart Issues]],Table4[Heart Issues],1,FALSE)</f>
        <v>yes</v>
      </c>
      <c r="I1760" s="11">
        <f>VLOOKUP(Table4[[#This Row],[Number of Major Surgeries]],Table4[Number of Major Surgeries],1,FALSE)</f>
        <v>1</v>
      </c>
      <c r="J1760" s="11" t="str">
        <f>VLOOKUP('Medical Examinations'!M1760,'Medical Examinations'!M1760:M4094,1,FALSE)</f>
        <v>normal weight</v>
      </c>
      <c r="K1760" s="11" t="str">
        <f>VLOOKUP('Medical Examinations'!N1760,'Medical Examinations'!N1760:N4094,1,FALSE)</f>
        <v>diabetes</v>
      </c>
      <c r="L1760" s="11" t="str">
        <f>VLOOKUP(Table3[[#This Row],[date of birth]],Table3[date of birth],1,FALSE)</f>
        <v>26-Dec-2003</v>
      </c>
      <c r="M1760" s="11">
        <f>VLOOKUP(Table3[[#This Row],[age]],Table3[age],1,FALSE)</f>
        <v>19</v>
      </c>
      <c r="N1760" s="65">
        <f>VLOOKUP(Table3[[#This Row],[charges2]],Table3[charges2],1,FALSE)</f>
        <v>17081.080000000002</v>
      </c>
      <c r="O1760" s="11" t="str">
        <f>VLOOKUP(Table3[[#This Row],[HOSPITAL TIER2]],Table3[HOSPITAL TIER2],1,FALSE)</f>
        <v>tier - 2</v>
      </c>
      <c r="P1760" s="11" t="str">
        <f>VLOOKUP(Table3[[#This Row],[city tier2]],Table3[city tier2],1,FALSE)</f>
        <v>tier - 2</v>
      </c>
      <c r="Q1760" s="11" t="str">
        <f>VLOOKUP(Table3[[#This Row],[state id2]],Table3[state id2],1,FALSE)</f>
        <v>R1011</v>
      </c>
      <c r="R1760" s="11">
        <f t="shared" si="54"/>
        <v>-7.7901812975390311E-2</v>
      </c>
      <c r="S1760" s="11">
        <f t="shared" si="55"/>
        <v>-3.7347584747993295E-2</v>
      </c>
    </row>
    <row r="1761" spans="1:19" x14ac:dyDescent="0.25">
      <c r="A1761" s="20" t="str">
        <f>VLOOKUP('Customer Names'!A1761,'Customer Names'!A1761:A4096,1,FALSE)</f>
        <v>Id1760</v>
      </c>
      <c r="B1761" s="20" t="str">
        <f>VLOOKUP(Table6[[#This Row],[NAME]],Table6[NAME],1,FALSE)</f>
        <v>Masahiro</v>
      </c>
      <c r="C1761" s="11">
        <f>VLOOKUP(Table4[[#This Row],[BMI]],Table4[BMI],1,FALSE)</f>
        <v>27.645</v>
      </c>
      <c r="D1761" s="11">
        <f>VLOOKUP(Table4[[#This Row],[HBA1C]],Table4[HBA1C],1,FALSE)</f>
        <v>5.7</v>
      </c>
      <c r="E1761" s="11" t="str">
        <f>VLOOKUP(Table4[[#This Row],[Any Transplants]],Table4[Any Transplants],1,FALSE)</f>
        <v>No</v>
      </c>
      <c r="F1761" s="11" t="str">
        <f>VLOOKUP(Table4[[#This Row],[Cancer history]],Table4[Cancer history],1,FALSE)</f>
        <v>No</v>
      </c>
      <c r="G1761" s="11" t="str">
        <f>VLOOKUP(Table4[[#This Row],[Smoker2]],Table4[Smoker2],1,FALSE)</f>
        <v>NO</v>
      </c>
      <c r="H1761" s="11" t="str">
        <f>VLOOKUP(Table4[[#This Row],[Heart Issues]],Table4[Heart Issues],1,FALSE)</f>
        <v>No</v>
      </c>
      <c r="I1761" s="11">
        <f>VLOOKUP(Table4[[#This Row],[Number of Major Surgeries]],Table4[Number of Major Surgeries],1,FALSE)</f>
        <v>0</v>
      </c>
      <c r="J1761" s="11" t="str">
        <f>VLOOKUP('Medical Examinations'!M1761,'Medical Examinations'!M1761:M4095,1,FALSE)</f>
        <v>over weight</v>
      </c>
      <c r="K1761" s="11" t="str">
        <f>VLOOKUP('Medical Examinations'!N1761,'Medical Examinations'!N1761:N4095,1,FALSE)</f>
        <v>prediabetes</v>
      </c>
      <c r="L1761" s="11" t="str">
        <f>VLOOKUP(Table3[[#This Row],[date of birth]],Table3[date of birth],1,FALSE)</f>
        <v>28-Jun-2002</v>
      </c>
      <c r="M1761" s="11">
        <f>VLOOKUP(Table3[[#This Row],[age]],Table3[age],1,FALSE)</f>
        <v>20</v>
      </c>
      <c r="N1761" s="65">
        <f>VLOOKUP(Table3[[#This Row],[charges2]],Table3[charges2],1,FALSE)</f>
        <v>17085.27</v>
      </c>
      <c r="O1761" s="11" t="str">
        <f>VLOOKUP(Table3[[#This Row],[HOSPITAL TIER2]],Table3[HOSPITAL TIER2],1,FALSE)</f>
        <v>tier - 2</v>
      </c>
      <c r="P1761" s="11" t="str">
        <f>VLOOKUP(Table3[[#This Row],[city tier2]],Table3[city tier2],1,FALSE)</f>
        <v>tier - 3</v>
      </c>
      <c r="Q1761" s="11" t="str">
        <f>VLOOKUP(Table3[[#This Row],[state id2]],Table3[state id2],1,FALSE)</f>
        <v>R1013</v>
      </c>
      <c r="R1761" s="11">
        <f t="shared" si="54"/>
        <v>-8.0060997078907764E-2</v>
      </c>
      <c r="S1761" s="11">
        <f t="shared" si="55"/>
        <v>-3.5507795419828604E-2</v>
      </c>
    </row>
    <row r="1762" spans="1:19" x14ac:dyDescent="0.25">
      <c r="A1762" s="20" t="str">
        <f>VLOOKUP('Customer Names'!A1762,'Customer Names'!A1762:A4097,1,FALSE)</f>
        <v>Id1761</v>
      </c>
      <c r="B1762" s="20" t="str">
        <f>VLOOKUP(Table6[[#This Row],[NAME]],Table6[NAME],1,FALSE)</f>
        <v>Logan B.</v>
      </c>
      <c r="C1762" s="11">
        <f>VLOOKUP(Table4[[#This Row],[BMI]],Table4[BMI],1,FALSE)</f>
        <v>29.64</v>
      </c>
      <c r="D1762" s="11">
        <f>VLOOKUP(Table4[[#This Row],[HBA1C]],Table4[HBA1C],1,FALSE)</f>
        <v>5.31</v>
      </c>
      <c r="E1762" s="11" t="str">
        <f>VLOOKUP(Table4[[#This Row],[Any Transplants]],Table4[Any Transplants],1,FALSE)</f>
        <v>No</v>
      </c>
      <c r="F1762" s="11" t="str">
        <f>VLOOKUP(Table4[[#This Row],[Cancer history]],Table4[Cancer history],1,FALSE)</f>
        <v>No</v>
      </c>
      <c r="G1762" s="11" t="str">
        <f>VLOOKUP(Table4[[#This Row],[Smoker2]],Table4[Smoker2],1,FALSE)</f>
        <v>NO</v>
      </c>
      <c r="H1762" s="11" t="str">
        <f>VLOOKUP(Table4[[#This Row],[Heart Issues]],Table4[Heart Issues],1,FALSE)</f>
        <v>yes</v>
      </c>
      <c r="I1762" s="11">
        <f>VLOOKUP(Table4[[#This Row],[Number of Major Surgeries]],Table4[Number of Major Surgeries],1,FALSE)</f>
        <v>0</v>
      </c>
      <c r="J1762" s="11" t="str">
        <f>VLOOKUP('Medical Examinations'!M1762,'Medical Examinations'!M1762:M4096,1,FALSE)</f>
        <v>over weight</v>
      </c>
      <c r="K1762" s="11" t="str">
        <f>VLOOKUP('Medical Examinations'!N1762,'Medical Examinations'!N1762:N4096,1,FALSE)</f>
        <v>normal</v>
      </c>
      <c r="L1762" s="11" t="str">
        <f>VLOOKUP(Table3[[#This Row],[date of birth]],Table3[date of birth],1,FALSE)</f>
        <v>3-Jun-1998</v>
      </c>
      <c r="M1762" s="11">
        <f>VLOOKUP(Table3[[#This Row],[age]],Table3[age],1,FALSE)</f>
        <v>25</v>
      </c>
      <c r="N1762" s="65">
        <f>VLOOKUP(Table3[[#This Row],[charges2]],Table3[charges2],1,FALSE)</f>
        <v>17128.43</v>
      </c>
      <c r="O1762" s="11" t="str">
        <f>VLOOKUP(Table3[[#This Row],[HOSPITAL TIER2]],Table3[HOSPITAL TIER2],1,FALSE)</f>
        <v>tier - 2</v>
      </c>
      <c r="P1762" s="11" t="str">
        <f>VLOOKUP(Table3[[#This Row],[city tier2]],Table3[city tier2],1,FALSE)</f>
        <v>tier - 3</v>
      </c>
      <c r="Q1762" s="11" t="str">
        <f>VLOOKUP(Table3[[#This Row],[state id2]],Table3[state id2],1,FALSE)</f>
        <v>R1016</v>
      </c>
      <c r="R1762" s="11">
        <f t="shared" si="54"/>
        <v>-7.9902559088958269E-2</v>
      </c>
      <c r="S1762" s="11">
        <f t="shared" si="55"/>
        <v>-3.5509848946202988E-2</v>
      </c>
    </row>
    <row r="1763" spans="1:19" x14ac:dyDescent="0.25">
      <c r="A1763" s="20" t="str">
        <f>VLOOKUP('Customer Names'!A1763,'Customer Names'!A1763:A4098,1,FALSE)</f>
        <v>Id1762</v>
      </c>
      <c r="B1763" s="20" t="str">
        <f>VLOOKUP(Table6[[#This Row],[NAME]],Table6[NAME],1,FALSE)</f>
        <v>Stephanie L.</v>
      </c>
      <c r="C1763" s="11">
        <f>VLOOKUP(Table4[[#This Row],[BMI]],Table4[BMI],1,FALSE)</f>
        <v>33.700000000000003</v>
      </c>
      <c r="D1763" s="11">
        <f>VLOOKUP(Table4[[#This Row],[HBA1C]],Table4[HBA1C],1,FALSE)</f>
        <v>4.32</v>
      </c>
      <c r="E1763" s="11" t="str">
        <f>VLOOKUP(Table4[[#This Row],[Any Transplants]],Table4[Any Transplants],1,FALSE)</f>
        <v>No</v>
      </c>
      <c r="F1763" s="11" t="str">
        <f>VLOOKUP(Table4[[#This Row],[Cancer history]],Table4[Cancer history],1,FALSE)</f>
        <v>No</v>
      </c>
      <c r="G1763" s="11" t="str">
        <f>VLOOKUP(Table4[[#This Row],[Smoker2]],Table4[Smoker2],1,FALSE)</f>
        <v>NO</v>
      </c>
      <c r="H1763" s="11" t="str">
        <f>VLOOKUP(Table4[[#This Row],[Heart Issues]],Table4[Heart Issues],1,FALSE)</f>
        <v>yes</v>
      </c>
      <c r="I1763" s="11">
        <f>VLOOKUP(Table4[[#This Row],[Number of Major Surgeries]],Table4[Number of Major Surgeries],1,FALSE)</f>
        <v>1</v>
      </c>
      <c r="J1763" s="11" t="str">
        <f>VLOOKUP('Medical Examinations'!M1763,'Medical Examinations'!M1763:M4097,1,FALSE)</f>
        <v>obesity</v>
      </c>
      <c r="K1763" s="11" t="str">
        <f>VLOOKUP('Medical Examinations'!N1763,'Medical Examinations'!N1763:N4097,1,FALSE)</f>
        <v>normal</v>
      </c>
      <c r="L1763" s="11" t="str">
        <f>VLOOKUP(Table3[[#This Row],[date of birth]],Table3[date of birth],1,FALSE)</f>
        <v>16-Sep-1965</v>
      </c>
      <c r="M1763" s="11">
        <f>VLOOKUP(Table3[[#This Row],[age]],Table3[age],1,FALSE)</f>
        <v>57</v>
      </c>
      <c r="N1763" s="65">
        <f>VLOOKUP(Table3[[#This Row],[charges2]],Table3[charges2],1,FALSE)</f>
        <v>17172.27</v>
      </c>
      <c r="O1763" s="11" t="str">
        <f>VLOOKUP(Table3[[#This Row],[HOSPITAL TIER2]],Table3[HOSPITAL TIER2],1,FALSE)</f>
        <v>tier - 2</v>
      </c>
      <c r="P1763" s="11" t="str">
        <f>VLOOKUP(Table3[[#This Row],[city tier2]],Table3[city tier2],1,FALSE)</f>
        <v>tier - 2</v>
      </c>
      <c r="Q1763" s="11" t="str">
        <f>VLOOKUP(Table3[[#This Row],[state id2]],Table3[state id2],1,FALSE)</f>
        <v>R1026</v>
      </c>
      <c r="R1763" s="11">
        <f t="shared" si="54"/>
        <v>-7.915871765069589E-2</v>
      </c>
      <c r="S1763" s="11">
        <f t="shared" si="55"/>
        <v>-3.6023716966870602E-2</v>
      </c>
    </row>
    <row r="1764" spans="1:19" x14ac:dyDescent="0.25">
      <c r="A1764" s="20" t="str">
        <f>VLOOKUP('Customer Names'!A1764,'Customer Names'!A1764:A4099,1,FALSE)</f>
        <v>Id1763</v>
      </c>
      <c r="B1764" s="20" t="str">
        <f>VLOOKUP(Table6[[#This Row],[NAME]],Table6[NAME],1,FALSE)</f>
        <v>Angela H</v>
      </c>
      <c r="C1764" s="11">
        <f>VLOOKUP(Table4[[#This Row],[BMI]],Table4[BMI],1,FALSE)</f>
        <v>27.5</v>
      </c>
      <c r="D1764" s="11">
        <f>VLOOKUP(Table4[[#This Row],[HBA1C]],Table4[HBA1C],1,FALSE)</f>
        <v>4.2300000000000004</v>
      </c>
      <c r="E1764" s="11" t="str">
        <f>VLOOKUP(Table4[[#This Row],[Any Transplants]],Table4[Any Transplants],1,FALSE)</f>
        <v>No</v>
      </c>
      <c r="F1764" s="11" t="str">
        <f>VLOOKUP(Table4[[#This Row],[Cancer history]],Table4[Cancer history],1,FALSE)</f>
        <v>No</v>
      </c>
      <c r="G1764" s="11" t="str">
        <f>VLOOKUP(Table4[[#This Row],[Smoker2]],Table4[Smoker2],1,FALSE)</f>
        <v>NO</v>
      </c>
      <c r="H1764" s="11" t="str">
        <f>VLOOKUP(Table4[[#This Row],[Heart Issues]],Table4[Heart Issues],1,FALSE)</f>
        <v>yes</v>
      </c>
      <c r="I1764" s="11">
        <f>VLOOKUP(Table4[[#This Row],[Number of Major Surgeries]],Table4[Number of Major Surgeries],1,FALSE)</f>
        <v>1</v>
      </c>
      <c r="J1764" s="11" t="str">
        <f>VLOOKUP('Medical Examinations'!M1764,'Medical Examinations'!M1764:M4098,1,FALSE)</f>
        <v>over weight</v>
      </c>
      <c r="K1764" s="11" t="str">
        <f>VLOOKUP('Medical Examinations'!N1764,'Medical Examinations'!N1764:N4098,1,FALSE)</f>
        <v>normal</v>
      </c>
      <c r="L1764" s="11" t="str">
        <f>VLOOKUP(Table3[[#This Row],[date of birth]],Table3[date of birth],1,FALSE)</f>
        <v>7-Jun-1964</v>
      </c>
      <c r="M1764" s="11">
        <f>VLOOKUP(Table3[[#This Row],[age]],Table3[age],1,FALSE)</f>
        <v>59</v>
      </c>
      <c r="N1764" s="65">
        <f>VLOOKUP(Table3[[#This Row],[charges2]],Table3[charges2],1,FALSE)</f>
        <v>17174.52</v>
      </c>
      <c r="O1764" s="11" t="str">
        <f>VLOOKUP(Table3[[#This Row],[HOSPITAL TIER2]],Table3[HOSPITAL TIER2],1,FALSE)</f>
        <v>tier - 2</v>
      </c>
      <c r="P1764" s="11" t="str">
        <f>VLOOKUP(Table3[[#This Row],[city tier2]],Table3[city tier2],1,FALSE)</f>
        <v>tier - 2</v>
      </c>
      <c r="Q1764" s="11" t="str">
        <f>VLOOKUP(Table3[[#This Row],[state id2]],Table3[state id2],1,FALSE)</f>
        <v>R1012</v>
      </c>
      <c r="R1764" s="11">
        <f t="shared" si="54"/>
        <v>-8.1330951104146412E-2</v>
      </c>
      <c r="S1764" s="11">
        <f t="shared" si="55"/>
        <v>-3.435635300314787E-2</v>
      </c>
    </row>
    <row r="1765" spans="1:19" x14ac:dyDescent="0.25">
      <c r="A1765" s="20" t="str">
        <f>VLOOKUP('Customer Names'!A1765,'Customer Names'!A1765:A4100,1,FALSE)</f>
        <v>Id1764</v>
      </c>
      <c r="B1765" s="20" t="str">
        <f>VLOOKUP(Table6[[#This Row],[NAME]],Table6[NAME],1,FALSE)</f>
        <v>Britt K</v>
      </c>
      <c r="C1765" s="11">
        <f>VLOOKUP(Table4[[#This Row],[BMI]],Table4[BMI],1,FALSE)</f>
        <v>16.12</v>
      </c>
      <c r="D1765" s="11">
        <f>VLOOKUP(Table4[[#This Row],[HBA1C]],Table4[HBA1C],1,FALSE)</f>
        <v>6.09</v>
      </c>
      <c r="E1765" s="11" t="str">
        <f>VLOOKUP(Table4[[#This Row],[Any Transplants]],Table4[Any Transplants],1,FALSE)</f>
        <v>No</v>
      </c>
      <c r="F1765" s="11" t="str">
        <f>VLOOKUP(Table4[[#This Row],[Cancer history]],Table4[Cancer history],1,FALSE)</f>
        <v>No</v>
      </c>
      <c r="G1765" s="11" t="str">
        <f>VLOOKUP(Table4[[#This Row],[Smoker2]],Table4[Smoker2],1,FALSE)</f>
        <v>NO</v>
      </c>
      <c r="H1765" s="11" t="str">
        <f>VLOOKUP(Table4[[#This Row],[Heart Issues]],Table4[Heart Issues],1,FALSE)</f>
        <v>No</v>
      </c>
      <c r="I1765" s="11">
        <f>VLOOKUP(Table4[[#This Row],[Number of Major Surgeries]],Table4[Number of Major Surgeries],1,FALSE)</f>
        <v>0</v>
      </c>
      <c r="J1765" s="11" t="str">
        <f>VLOOKUP('Medical Examinations'!M1765,'Medical Examinations'!M1765:M4099,1,FALSE)</f>
        <v>underweight</v>
      </c>
      <c r="K1765" s="11" t="str">
        <f>VLOOKUP('Medical Examinations'!N1765,'Medical Examinations'!N1765:N4099,1,FALSE)</f>
        <v>prediabetes</v>
      </c>
      <c r="L1765" s="11" t="str">
        <f>VLOOKUP(Table3[[#This Row],[date of birth]],Table3[date of birth],1,FALSE)</f>
        <v>18-Aug-2004</v>
      </c>
      <c r="M1765" s="11">
        <f>VLOOKUP(Table3[[#This Row],[age]],Table3[age],1,FALSE)</f>
        <v>18</v>
      </c>
      <c r="N1765" s="65">
        <f>VLOOKUP(Table3[[#This Row],[charges2]],Table3[charges2],1,FALSE)</f>
        <v>17178.68</v>
      </c>
      <c r="O1765" s="11" t="str">
        <f>VLOOKUP(Table3[[#This Row],[HOSPITAL TIER2]],Table3[HOSPITAL TIER2],1,FALSE)</f>
        <v>tier - 2</v>
      </c>
      <c r="P1765" s="11" t="str">
        <f>VLOOKUP(Table3[[#This Row],[city tier2]],Table3[city tier2],1,FALSE)</f>
        <v>tier - 2</v>
      </c>
      <c r="Q1765" s="11" t="str">
        <f>VLOOKUP(Table3[[#This Row],[state id2]],Table3[state id2],1,FALSE)</f>
        <v>R1019</v>
      </c>
      <c r="R1765" s="11">
        <f t="shared" si="54"/>
        <v>-8.1710630676676083E-2</v>
      </c>
      <c r="S1765" s="11">
        <f t="shared" si="55"/>
        <v>-3.2336418242873595E-2</v>
      </c>
    </row>
    <row r="1766" spans="1:19" x14ac:dyDescent="0.25">
      <c r="A1766" s="20" t="str">
        <f>VLOOKUP('Customer Names'!A1766,'Customer Names'!A1766:A4101,1,FALSE)</f>
        <v>Id1765</v>
      </c>
      <c r="B1766" s="20" t="str">
        <f>VLOOKUP(Table6[[#This Row],[NAME]],Table6[NAME],1,FALSE)</f>
        <v>Joyce R.</v>
      </c>
      <c r="C1766" s="11">
        <f>VLOOKUP(Table4[[#This Row],[BMI]],Table4[BMI],1,FALSE)</f>
        <v>26.73</v>
      </c>
      <c r="D1766" s="11">
        <f>VLOOKUP(Table4[[#This Row],[HBA1C]],Table4[HBA1C],1,FALSE)</f>
        <v>4.74</v>
      </c>
      <c r="E1766" s="11" t="str">
        <f>VLOOKUP(Table4[[#This Row],[Any Transplants]],Table4[Any Transplants],1,FALSE)</f>
        <v>No</v>
      </c>
      <c r="F1766" s="11" t="str">
        <f>VLOOKUP(Table4[[#This Row],[Cancer history]],Table4[Cancer history],1,FALSE)</f>
        <v>No</v>
      </c>
      <c r="G1766" s="11" t="str">
        <f>VLOOKUP(Table4[[#This Row],[Smoker2]],Table4[Smoker2],1,FALSE)</f>
        <v>NO</v>
      </c>
      <c r="H1766" s="11" t="str">
        <f>VLOOKUP(Table4[[#This Row],[Heart Issues]],Table4[Heart Issues],1,FALSE)</f>
        <v>yes</v>
      </c>
      <c r="I1766" s="11">
        <f>VLOOKUP(Table4[[#This Row],[Number of Major Surgeries]],Table4[Number of Major Surgeries],1,FALSE)</f>
        <v>1</v>
      </c>
      <c r="J1766" s="11" t="str">
        <f>VLOOKUP('Medical Examinations'!M1766,'Medical Examinations'!M1766:M4100,1,FALSE)</f>
        <v>over weight</v>
      </c>
      <c r="K1766" s="11" t="str">
        <f>VLOOKUP('Medical Examinations'!N1766,'Medical Examinations'!N1766:N4100,1,FALSE)</f>
        <v>normal</v>
      </c>
      <c r="L1766" s="11" t="str">
        <f>VLOOKUP(Table3[[#This Row],[date of birth]],Table3[date of birth],1,FALSE)</f>
        <v>22-Oct-1982</v>
      </c>
      <c r="M1766" s="11">
        <f>VLOOKUP(Table3[[#This Row],[age]],Table3[age],1,FALSE)</f>
        <v>40</v>
      </c>
      <c r="N1766" s="65">
        <f>VLOOKUP(Table3[[#This Row],[charges2]],Table3[charges2],1,FALSE)</f>
        <v>17179.52</v>
      </c>
      <c r="O1766" s="11" t="str">
        <f>VLOOKUP(Table3[[#This Row],[HOSPITAL TIER2]],Table3[HOSPITAL TIER2],1,FALSE)</f>
        <v>tier - 2</v>
      </c>
      <c r="P1766" s="11" t="str">
        <f>VLOOKUP(Table3[[#This Row],[city tier2]],Table3[city tier2],1,FALSE)</f>
        <v>tier - 1</v>
      </c>
      <c r="Q1766" s="11" t="str">
        <f>VLOOKUP(Table3[[#This Row],[state id2]],Table3[state id2],1,FALSE)</f>
        <v>R1013</v>
      </c>
      <c r="R1766" s="11">
        <f t="shared" si="54"/>
        <v>-8.6683297920239544E-2</v>
      </c>
      <c r="S1766" s="11">
        <f t="shared" si="55"/>
        <v>-3.1595411434195718E-2</v>
      </c>
    </row>
    <row r="1767" spans="1:19" x14ac:dyDescent="0.25">
      <c r="A1767" s="20" t="str">
        <f>VLOOKUP('Customer Names'!A1767,'Customer Names'!A1767:A4102,1,FALSE)</f>
        <v>Id1766</v>
      </c>
      <c r="B1767" s="20" t="str">
        <f>VLOOKUP(Table6[[#This Row],[NAME]],Table6[NAME],1,FALSE)</f>
        <v>Ben</v>
      </c>
      <c r="C1767" s="11">
        <f>VLOOKUP(Table4[[#This Row],[BMI]],Table4[BMI],1,FALSE)</f>
        <v>37.25</v>
      </c>
      <c r="D1767" s="11">
        <f>VLOOKUP(Table4[[#This Row],[HBA1C]],Table4[HBA1C],1,FALSE)</f>
        <v>6.23</v>
      </c>
      <c r="E1767" s="11" t="str">
        <f>VLOOKUP(Table4[[#This Row],[Any Transplants]],Table4[Any Transplants],1,FALSE)</f>
        <v>No</v>
      </c>
      <c r="F1767" s="11" t="str">
        <f>VLOOKUP(Table4[[#This Row],[Cancer history]],Table4[Cancer history],1,FALSE)</f>
        <v>No</v>
      </c>
      <c r="G1767" s="11" t="str">
        <f>VLOOKUP(Table4[[#This Row],[Smoker2]],Table4[Smoker2],1,FALSE)</f>
        <v>NO</v>
      </c>
      <c r="H1767" s="11" t="str">
        <f>VLOOKUP(Table4[[#This Row],[Heart Issues]],Table4[Heart Issues],1,FALSE)</f>
        <v>yes</v>
      </c>
      <c r="I1767" s="11">
        <f>VLOOKUP(Table4[[#This Row],[Number of Major Surgeries]],Table4[Number of Major Surgeries],1,FALSE)</f>
        <v>0</v>
      </c>
      <c r="J1767" s="11" t="str">
        <f>VLOOKUP('Medical Examinations'!M1767,'Medical Examinations'!M1767:M4101,1,FALSE)</f>
        <v>obesity</v>
      </c>
      <c r="K1767" s="11" t="str">
        <f>VLOOKUP('Medical Examinations'!N1767,'Medical Examinations'!N1767:N4101,1,FALSE)</f>
        <v>prediabetes</v>
      </c>
      <c r="L1767" s="11" t="str">
        <f>VLOOKUP(Table3[[#This Row],[date of birth]],Table3[date of birth],1,FALSE)</f>
        <v>25-Aug-1975</v>
      </c>
      <c r="M1767" s="11">
        <f>VLOOKUP(Table3[[#This Row],[age]],Table3[age],1,FALSE)</f>
        <v>47</v>
      </c>
      <c r="N1767" s="65">
        <f>VLOOKUP(Table3[[#This Row],[charges2]],Table3[charges2],1,FALSE)</f>
        <v>17253.43</v>
      </c>
      <c r="O1767" s="11" t="str">
        <f>VLOOKUP(Table3[[#This Row],[HOSPITAL TIER2]],Table3[HOSPITAL TIER2],1,FALSE)</f>
        <v>tier - 2</v>
      </c>
      <c r="P1767" s="11" t="str">
        <f>VLOOKUP(Table3[[#This Row],[city tier2]],Table3[city tier2],1,FALSE)</f>
        <v>tier - 3</v>
      </c>
      <c r="Q1767" s="11" t="str">
        <f>VLOOKUP(Table3[[#This Row],[state id2]],Table3[state id2],1,FALSE)</f>
        <v>R1026</v>
      </c>
      <c r="R1767" s="11">
        <f t="shared" si="54"/>
        <v>-8.6684839041431275E-2</v>
      </c>
      <c r="S1767" s="11">
        <f t="shared" si="55"/>
        <v>-3.1704508527544639E-2</v>
      </c>
    </row>
    <row r="1768" spans="1:19" x14ac:dyDescent="0.25">
      <c r="A1768" s="20" t="str">
        <f>VLOOKUP('Customer Names'!A1768,'Customer Names'!A1768:A4103,1,FALSE)</f>
        <v>Id1767</v>
      </c>
      <c r="B1768" s="20" t="str">
        <f>VLOOKUP(Table6[[#This Row],[NAME]],Table6[NAME],1,FALSE)</f>
        <v>Sarah M.</v>
      </c>
      <c r="C1768" s="11">
        <f>VLOOKUP(Table4[[#This Row],[BMI]],Table4[BMI],1,FALSE)</f>
        <v>23.56</v>
      </c>
      <c r="D1768" s="11">
        <f>VLOOKUP(Table4[[#This Row],[HBA1C]],Table4[HBA1C],1,FALSE)</f>
        <v>5.45</v>
      </c>
      <c r="E1768" s="11" t="str">
        <f>VLOOKUP(Table4[[#This Row],[Any Transplants]],Table4[Any Transplants],1,FALSE)</f>
        <v>No</v>
      </c>
      <c r="F1768" s="11" t="str">
        <f>VLOOKUP(Table4[[#This Row],[Cancer history]],Table4[Cancer history],1,FALSE)</f>
        <v>No</v>
      </c>
      <c r="G1768" s="11" t="str">
        <f>VLOOKUP(Table4[[#This Row],[Smoker2]],Table4[Smoker2],1,FALSE)</f>
        <v>NO</v>
      </c>
      <c r="H1768" s="11" t="str">
        <f>VLOOKUP(Table4[[#This Row],[Heart Issues]],Table4[Heart Issues],1,FALSE)</f>
        <v>yes</v>
      </c>
      <c r="I1768" s="11">
        <f>VLOOKUP(Table4[[#This Row],[Number of Major Surgeries]],Table4[Number of Major Surgeries],1,FALSE)</f>
        <v>1</v>
      </c>
      <c r="J1768" s="11" t="str">
        <f>VLOOKUP('Medical Examinations'!M1768,'Medical Examinations'!M1768:M4102,1,FALSE)</f>
        <v>normal weight</v>
      </c>
      <c r="K1768" s="11" t="str">
        <f>VLOOKUP('Medical Examinations'!N1768,'Medical Examinations'!N1768:N4102,1,FALSE)</f>
        <v>normal</v>
      </c>
      <c r="L1768" s="11" t="str">
        <f>VLOOKUP(Table3[[#This Row],[date of birth]],Table3[date of birth],1,FALSE)</f>
        <v>12-Jul-1963</v>
      </c>
      <c r="M1768" s="11">
        <f>VLOOKUP(Table3[[#This Row],[age]],Table3[age],1,FALSE)</f>
        <v>59</v>
      </c>
      <c r="N1768" s="65">
        <f>VLOOKUP(Table3[[#This Row],[charges2]],Table3[charges2],1,FALSE)</f>
        <v>17337.580000000002</v>
      </c>
      <c r="O1768" s="11" t="str">
        <f>VLOOKUP(Table3[[#This Row],[HOSPITAL TIER2]],Table3[HOSPITAL TIER2],1,FALSE)</f>
        <v>tier - 2</v>
      </c>
      <c r="P1768" s="11" t="str">
        <f>VLOOKUP(Table3[[#This Row],[city tier2]],Table3[city tier2],1,FALSE)</f>
        <v>tier - 3</v>
      </c>
      <c r="Q1768" s="11" t="str">
        <f>VLOOKUP(Table3[[#This Row],[state id2]],Table3[state id2],1,FALSE)</f>
        <v>R1023</v>
      </c>
      <c r="R1768" s="11">
        <f t="shared" si="54"/>
        <v>-8.7969208986387562E-2</v>
      </c>
      <c r="S1768" s="11">
        <f t="shared" si="55"/>
        <v>-3.1983481814994823E-2</v>
      </c>
    </row>
    <row r="1769" spans="1:19" x14ac:dyDescent="0.25">
      <c r="A1769" s="20" t="str">
        <f>VLOOKUP('Customer Names'!A1769,'Customer Names'!A1769:A4104,1,FALSE)</f>
        <v>Id1768</v>
      </c>
      <c r="B1769" s="20" t="str">
        <f>VLOOKUP(Table6[[#This Row],[NAME]],Table6[NAME],1,FALSE)</f>
        <v>Sarah</v>
      </c>
      <c r="C1769" s="11">
        <f>VLOOKUP(Table4[[#This Row],[BMI]],Table4[BMI],1,FALSE)</f>
        <v>15.84</v>
      </c>
      <c r="D1769" s="11">
        <f>VLOOKUP(Table4[[#This Row],[HBA1C]],Table4[HBA1C],1,FALSE)</f>
        <v>10.34</v>
      </c>
      <c r="E1769" s="11" t="str">
        <f>VLOOKUP(Table4[[#This Row],[Any Transplants]],Table4[Any Transplants],1,FALSE)</f>
        <v>No</v>
      </c>
      <c r="F1769" s="11" t="str">
        <f>VLOOKUP(Table4[[#This Row],[Cancer history]],Table4[Cancer history],1,FALSE)</f>
        <v>No</v>
      </c>
      <c r="G1769" s="11" t="str">
        <f>VLOOKUP(Table4[[#This Row],[Smoker2]],Table4[Smoker2],1,FALSE)</f>
        <v>NO</v>
      </c>
      <c r="H1769" s="11" t="str">
        <f>VLOOKUP(Table4[[#This Row],[Heart Issues]],Table4[Heart Issues],1,FALSE)</f>
        <v>No</v>
      </c>
      <c r="I1769" s="11">
        <f>VLOOKUP(Table4[[#This Row],[Number of Major Surgeries]],Table4[Number of Major Surgeries],1,FALSE)</f>
        <v>2</v>
      </c>
      <c r="J1769" s="11" t="str">
        <f>VLOOKUP('Medical Examinations'!M1769,'Medical Examinations'!M1769:M4103,1,FALSE)</f>
        <v>underweight</v>
      </c>
      <c r="K1769" s="11" t="str">
        <f>VLOOKUP('Medical Examinations'!N1769,'Medical Examinations'!N1769:N4103,1,FALSE)</f>
        <v>diabetes</v>
      </c>
      <c r="L1769" s="11" t="str">
        <f>VLOOKUP(Table3[[#This Row],[date of birth]],Table3[date of birth],1,FALSE)</f>
        <v>1-Nov-2003</v>
      </c>
      <c r="M1769" s="11">
        <f>VLOOKUP(Table3[[#This Row],[age]],Table3[age],1,FALSE)</f>
        <v>19</v>
      </c>
      <c r="N1769" s="65">
        <f>VLOOKUP(Table3[[#This Row],[charges2]],Table3[charges2],1,FALSE)</f>
        <v>17352.68</v>
      </c>
      <c r="O1769" s="11" t="str">
        <f>VLOOKUP(Table3[[#This Row],[HOSPITAL TIER2]],Table3[HOSPITAL TIER2],1,FALSE)</f>
        <v>tier - 2</v>
      </c>
      <c r="P1769" s="11" t="str">
        <f>VLOOKUP(Table3[[#This Row],[city tier2]],Table3[city tier2],1,FALSE)</f>
        <v>tier - 3</v>
      </c>
      <c r="Q1769" s="11" t="str">
        <f>VLOOKUP(Table3[[#This Row],[state id2]],Table3[state id2],1,FALSE)</f>
        <v>R1012</v>
      </c>
      <c r="R1769" s="11">
        <f t="shared" si="54"/>
        <v>-8.7077128918680219E-2</v>
      </c>
      <c r="S1769" s="11">
        <f t="shared" si="55"/>
        <v>-3.1726450876400865E-2</v>
      </c>
    </row>
    <row r="1770" spans="1:19" x14ac:dyDescent="0.25">
      <c r="A1770" s="20" t="str">
        <f>VLOOKUP('Customer Names'!A1770,'Customer Names'!A1770:A4105,1,FALSE)</f>
        <v>Id1769</v>
      </c>
      <c r="B1770" s="20" t="str">
        <f>VLOOKUP(Table6[[#This Row],[NAME]],Table6[NAME],1,FALSE)</f>
        <v>Katie</v>
      </c>
      <c r="C1770" s="11">
        <f>VLOOKUP(Table4[[#This Row],[BMI]],Table4[BMI],1,FALSE)</f>
        <v>36.630000000000003</v>
      </c>
      <c r="D1770" s="11">
        <f>VLOOKUP(Table4[[#This Row],[HBA1C]],Table4[HBA1C],1,FALSE)</f>
        <v>5.15</v>
      </c>
      <c r="E1770" s="11" t="str">
        <f>VLOOKUP(Table4[[#This Row],[Any Transplants]],Table4[Any Transplants],1,FALSE)</f>
        <v>No</v>
      </c>
      <c r="F1770" s="11" t="str">
        <f>VLOOKUP(Table4[[#This Row],[Cancer history]],Table4[Cancer history],1,FALSE)</f>
        <v>No</v>
      </c>
      <c r="G1770" s="11" t="str">
        <f>VLOOKUP(Table4[[#This Row],[Smoker2]],Table4[Smoker2],1,FALSE)</f>
        <v>NO</v>
      </c>
      <c r="H1770" s="11" t="str">
        <f>VLOOKUP(Table4[[#This Row],[Heart Issues]],Table4[Heart Issues],1,FALSE)</f>
        <v>No</v>
      </c>
      <c r="I1770" s="11">
        <f>VLOOKUP(Table4[[#This Row],[Number of Major Surgeries]],Table4[Number of Major Surgeries],1,FALSE)</f>
        <v>0</v>
      </c>
      <c r="J1770" s="11" t="str">
        <f>VLOOKUP('Medical Examinations'!M1770,'Medical Examinations'!M1770:M4104,1,FALSE)</f>
        <v>obesity</v>
      </c>
      <c r="K1770" s="11" t="str">
        <f>VLOOKUP('Medical Examinations'!N1770,'Medical Examinations'!N1770:N4104,1,FALSE)</f>
        <v>normal</v>
      </c>
      <c r="L1770" s="11" t="str">
        <f>VLOOKUP(Table3[[#This Row],[date of birth]],Table3[date of birth],1,FALSE)</f>
        <v>18-Oct-1992</v>
      </c>
      <c r="M1770" s="11">
        <f>VLOOKUP(Table3[[#This Row],[age]],Table3[age],1,FALSE)</f>
        <v>30</v>
      </c>
      <c r="N1770" s="65">
        <f>VLOOKUP(Table3[[#This Row],[charges2]],Table3[charges2],1,FALSE)</f>
        <v>17361.77</v>
      </c>
      <c r="O1770" s="11" t="str">
        <f>VLOOKUP(Table3[[#This Row],[HOSPITAL TIER2]],Table3[HOSPITAL TIER2],1,FALSE)</f>
        <v>tier - 2</v>
      </c>
      <c r="P1770" s="11" t="str">
        <f>VLOOKUP(Table3[[#This Row],[city tier2]],Table3[city tier2],1,FALSE)</f>
        <v>tier - 1</v>
      </c>
      <c r="Q1770" s="11" t="str">
        <f>VLOOKUP(Table3[[#This Row],[state id2]],Table3[state id2],1,FALSE)</f>
        <v>R1012</v>
      </c>
      <c r="R1770" s="11">
        <f t="shared" si="54"/>
        <v>-9.2025957622109536E-2</v>
      </c>
      <c r="S1770" s="11">
        <f t="shared" si="55"/>
        <v>-2.3257106666079549E-2</v>
      </c>
    </row>
    <row r="1771" spans="1:19" x14ac:dyDescent="0.25">
      <c r="A1771" s="20" t="str">
        <f>VLOOKUP('Customer Names'!A1771,'Customer Names'!A1771:A4106,1,FALSE)</f>
        <v>Id1770</v>
      </c>
      <c r="B1771" s="20" t="str">
        <f>VLOOKUP(Table6[[#This Row],[NAME]],Table6[NAME],1,FALSE)</f>
        <v>Michaela L</v>
      </c>
      <c r="C1771" s="11">
        <f>VLOOKUP(Table4[[#This Row],[BMI]],Table4[BMI],1,FALSE)</f>
        <v>16.47</v>
      </c>
      <c r="D1771" s="11">
        <f>VLOOKUP(Table4[[#This Row],[HBA1C]],Table4[HBA1C],1,FALSE)</f>
        <v>11.72</v>
      </c>
      <c r="E1771" s="11" t="str">
        <f>VLOOKUP(Table4[[#This Row],[Any Transplants]],Table4[Any Transplants],1,FALSE)</f>
        <v>No</v>
      </c>
      <c r="F1771" s="11" t="str">
        <f>VLOOKUP(Table4[[#This Row],[Cancer history]],Table4[Cancer history],1,FALSE)</f>
        <v>No</v>
      </c>
      <c r="G1771" s="11" t="str">
        <f>VLOOKUP(Table4[[#This Row],[Smoker2]],Table4[Smoker2],1,FALSE)</f>
        <v>NO</v>
      </c>
      <c r="H1771" s="11" t="str">
        <f>VLOOKUP(Table4[[#This Row],[Heart Issues]],Table4[Heart Issues],1,FALSE)</f>
        <v>No</v>
      </c>
      <c r="I1771" s="11">
        <f>VLOOKUP(Table4[[#This Row],[Number of Major Surgeries]],Table4[Number of Major Surgeries],1,FALSE)</f>
        <v>0</v>
      </c>
      <c r="J1771" s="11" t="str">
        <f>VLOOKUP('Medical Examinations'!M1771,'Medical Examinations'!M1771:M4105,1,FALSE)</f>
        <v>underweight</v>
      </c>
      <c r="K1771" s="11" t="str">
        <f>VLOOKUP('Medical Examinations'!N1771,'Medical Examinations'!N1771:N4105,1,FALSE)</f>
        <v>diabetes</v>
      </c>
      <c r="L1771" s="11" t="str">
        <f>VLOOKUP(Table3[[#This Row],[date of birth]],Table3[date of birth],1,FALSE)</f>
        <v>2-Nov-2003</v>
      </c>
      <c r="M1771" s="11">
        <f>VLOOKUP(Table3[[#This Row],[age]],Table3[age],1,FALSE)</f>
        <v>19</v>
      </c>
      <c r="N1771" s="65">
        <f>VLOOKUP(Table3[[#This Row],[charges2]],Table3[charges2],1,FALSE)</f>
        <v>17468.98</v>
      </c>
      <c r="O1771" s="11" t="str">
        <f>VLOOKUP(Table3[[#This Row],[HOSPITAL TIER2]],Table3[HOSPITAL TIER2],1,FALSE)</f>
        <v>tier - 2</v>
      </c>
      <c r="P1771" s="11" t="str">
        <f>VLOOKUP(Table3[[#This Row],[city tier2]],Table3[city tier2],1,FALSE)</f>
        <v>tier - 1</v>
      </c>
      <c r="Q1771" s="11" t="str">
        <f>VLOOKUP(Table3[[#This Row],[state id2]],Table3[state id2],1,FALSE)</f>
        <v>R1012</v>
      </c>
      <c r="R1771" s="11">
        <f t="shared" si="54"/>
        <v>-9.0145011587208237E-2</v>
      </c>
      <c r="S1771" s="11">
        <f t="shared" si="55"/>
        <v>-2.3753320036291516E-2</v>
      </c>
    </row>
    <row r="1772" spans="1:19" x14ac:dyDescent="0.25">
      <c r="A1772" s="20" t="str">
        <f>VLOOKUP('Customer Names'!A1772,'Customer Names'!A1772:A4107,1,FALSE)</f>
        <v>Id1771</v>
      </c>
      <c r="B1772" s="20" t="str">
        <f>VLOOKUP(Table6[[#This Row],[NAME]],Table6[NAME],1,FALSE)</f>
        <v>Shalaleh</v>
      </c>
      <c r="C1772" s="11">
        <f>VLOOKUP(Table4[[#This Row],[BMI]],Table4[BMI],1,FALSE)</f>
        <v>25.8</v>
      </c>
      <c r="D1772" s="11">
        <f>VLOOKUP(Table4[[#This Row],[HBA1C]],Table4[HBA1C],1,FALSE)</f>
        <v>5.29</v>
      </c>
      <c r="E1772" s="11" t="str">
        <f>VLOOKUP(Table4[[#This Row],[Any Transplants]],Table4[Any Transplants],1,FALSE)</f>
        <v>No</v>
      </c>
      <c r="F1772" s="11" t="str">
        <f>VLOOKUP(Table4[[#This Row],[Cancer history]],Table4[Cancer history],1,FALSE)</f>
        <v>No</v>
      </c>
      <c r="G1772" s="11" t="str">
        <f>VLOOKUP(Table4[[#This Row],[Smoker2]],Table4[Smoker2],1,FALSE)</f>
        <v>NO</v>
      </c>
      <c r="H1772" s="11" t="str">
        <f>VLOOKUP(Table4[[#This Row],[Heart Issues]],Table4[Heart Issues],1,FALSE)</f>
        <v>No</v>
      </c>
      <c r="I1772" s="11">
        <f>VLOOKUP(Table4[[#This Row],[Number of Major Surgeries]],Table4[Number of Major Surgeries],1,FALSE)</f>
        <v>0</v>
      </c>
      <c r="J1772" s="11" t="str">
        <f>VLOOKUP('Medical Examinations'!M1772,'Medical Examinations'!M1772:M4106,1,FALSE)</f>
        <v>over weight</v>
      </c>
      <c r="K1772" s="11" t="str">
        <f>VLOOKUP('Medical Examinations'!N1772,'Medical Examinations'!N1772:N4106,1,FALSE)</f>
        <v>normal</v>
      </c>
      <c r="L1772" s="11" t="str">
        <f>VLOOKUP(Table3[[#This Row],[date of birth]],Table3[date of birth],1,FALSE)</f>
        <v>8-Jun-1971</v>
      </c>
      <c r="M1772" s="11">
        <f>VLOOKUP(Table3[[#This Row],[age]],Table3[age],1,FALSE)</f>
        <v>52</v>
      </c>
      <c r="N1772" s="65">
        <f>VLOOKUP(Table3[[#This Row],[charges2]],Table3[charges2],1,FALSE)</f>
        <v>17479.53</v>
      </c>
      <c r="O1772" s="11" t="str">
        <f>VLOOKUP(Table3[[#This Row],[HOSPITAL TIER2]],Table3[HOSPITAL TIER2],1,FALSE)</f>
        <v>tier - 1</v>
      </c>
      <c r="P1772" s="11" t="str">
        <f>VLOOKUP(Table3[[#This Row],[city tier2]],Table3[city tier2],1,FALSE)</f>
        <v>tier - 1</v>
      </c>
      <c r="Q1772" s="11" t="str">
        <f>VLOOKUP(Table3[[#This Row],[state id2]],Table3[state id2],1,FALSE)</f>
        <v>R1012</v>
      </c>
      <c r="R1772" s="11">
        <f t="shared" si="54"/>
        <v>-9.4870114239081871E-2</v>
      </c>
      <c r="S1772" s="11">
        <f t="shared" si="55"/>
        <v>-1.2511965459051887E-2</v>
      </c>
    </row>
    <row r="1773" spans="1:19" x14ac:dyDescent="0.25">
      <c r="A1773" s="20" t="str">
        <f>VLOOKUP('Customer Names'!A1773,'Customer Names'!A1773:A4108,1,FALSE)</f>
        <v>Id1772</v>
      </c>
      <c r="B1773" s="20" t="str">
        <f>VLOOKUP(Table6[[#This Row],[NAME]],Table6[NAME],1,FALSE)</f>
        <v>Karen</v>
      </c>
      <c r="C1773" s="11">
        <f>VLOOKUP(Table4[[#This Row],[BMI]],Table4[BMI],1,FALSE)</f>
        <v>23.6</v>
      </c>
      <c r="D1773" s="11">
        <f>VLOOKUP(Table4[[#This Row],[HBA1C]],Table4[HBA1C],1,FALSE)</f>
        <v>4.33</v>
      </c>
      <c r="E1773" s="11" t="str">
        <f>VLOOKUP(Table4[[#This Row],[Any Transplants]],Table4[Any Transplants],1,FALSE)</f>
        <v>No</v>
      </c>
      <c r="F1773" s="11" t="str">
        <f>VLOOKUP(Table4[[#This Row],[Cancer history]],Table4[Cancer history],1,FALSE)</f>
        <v>No</v>
      </c>
      <c r="G1773" s="11" t="str">
        <f>VLOOKUP(Table4[[#This Row],[Smoker2]],Table4[Smoker2],1,FALSE)</f>
        <v>NO</v>
      </c>
      <c r="H1773" s="11" t="str">
        <f>VLOOKUP(Table4[[#This Row],[Heart Issues]],Table4[Heart Issues],1,FALSE)</f>
        <v>No</v>
      </c>
      <c r="I1773" s="11">
        <f>VLOOKUP(Table4[[#This Row],[Number of Major Surgeries]],Table4[Number of Major Surgeries],1,FALSE)</f>
        <v>0</v>
      </c>
      <c r="J1773" s="11" t="str">
        <f>VLOOKUP('Medical Examinations'!M1773,'Medical Examinations'!M1773:M4107,1,FALSE)</f>
        <v>normal weight</v>
      </c>
      <c r="K1773" s="11" t="str">
        <f>VLOOKUP('Medical Examinations'!N1773,'Medical Examinations'!N1773:N4107,1,FALSE)</f>
        <v>normal</v>
      </c>
      <c r="L1773" s="11" t="str">
        <f>VLOOKUP(Table3[[#This Row],[date of birth]],Table3[date of birth],1,FALSE)</f>
        <v>29-Dec-1990</v>
      </c>
      <c r="M1773" s="11">
        <f>VLOOKUP(Table3[[#This Row],[age]],Table3[age],1,FALSE)</f>
        <v>32</v>
      </c>
      <c r="N1773" s="65">
        <f>VLOOKUP(Table3[[#This Row],[charges2]],Table3[charges2],1,FALSE)</f>
        <v>17496.310000000001</v>
      </c>
      <c r="O1773" s="11" t="str">
        <f>VLOOKUP(Table3[[#This Row],[HOSPITAL TIER2]],Table3[HOSPITAL TIER2],1,FALSE)</f>
        <v>tier - 1</v>
      </c>
      <c r="P1773" s="11" t="str">
        <f>VLOOKUP(Table3[[#This Row],[city tier2]],Table3[city tier2],1,FALSE)</f>
        <v>tier - 2</v>
      </c>
      <c r="Q1773" s="11" t="str">
        <f>VLOOKUP(Table3[[#This Row],[state id2]],Table3[state id2],1,FALSE)</f>
        <v>R1011</v>
      </c>
      <c r="R1773" s="11">
        <f t="shared" si="54"/>
        <v>-9.4733861705590616E-2</v>
      </c>
      <c r="S1773" s="11">
        <f t="shared" si="55"/>
        <v>-1.2199140941957539E-2</v>
      </c>
    </row>
    <row r="1774" spans="1:19" x14ac:dyDescent="0.25">
      <c r="A1774" s="20" t="str">
        <f>VLOOKUP('Customer Names'!A1774,'Customer Names'!A1774:A4109,1,FALSE)</f>
        <v>Id1773</v>
      </c>
      <c r="B1774" s="20" t="str">
        <f>VLOOKUP(Table6[[#This Row],[NAME]],Table6[NAME],1,FALSE)</f>
        <v>Zuzana</v>
      </c>
      <c r="C1774" s="11">
        <f>VLOOKUP(Table4[[#This Row],[BMI]],Table4[BMI],1,FALSE)</f>
        <v>32.11</v>
      </c>
      <c r="D1774" s="11">
        <f>VLOOKUP(Table4[[#This Row],[HBA1C]],Table4[HBA1C],1,FALSE)</f>
        <v>6.24</v>
      </c>
      <c r="E1774" s="11" t="str">
        <f>VLOOKUP(Table4[[#This Row],[Any Transplants]],Table4[Any Transplants],1,FALSE)</f>
        <v>No</v>
      </c>
      <c r="F1774" s="11" t="str">
        <f>VLOOKUP(Table4[[#This Row],[Cancer history]],Table4[Cancer history],1,FALSE)</f>
        <v>Yes</v>
      </c>
      <c r="G1774" s="11" t="str">
        <f>VLOOKUP(Table4[[#This Row],[Smoker2]],Table4[Smoker2],1,FALSE)</f>
        <v>NO</v>
      </c>
      <c r="H1774" s="11" t="str">
        <f>VLOOKUP(Table4[[#This Row],[Heart Issues]],Table4[Heart Issues],1,FALSE)</f>
        <v>No</v>
      </c>
      <c r="I1774" s="11">
        <f>VLOOKUP(Table4[[#This Row],[Number of Major Surgeries]],Table4[Number of Major Surgeries],1,FALSE)</f>
        <v>1</v>
      </c>
      <c r="J1774" s="11" t="str">
        <f>VLOOKUP('Medical Examinations'!M1774,'Medical Examinations'!M1774:M4108,1,FALSE)</f>
        <v>obesity</v>
      </c>
      <c r="K1774" s="11" t="str">
        <f>VLOOKUP('Medical Examinations'!N1774,'Medical Examinations'!N1774:N4108,1,FALSE)</f>
        <v>prediabetes</v>
      </c>
      <c r="L1774" s="11" t="str">
        <f>VLOOKUP(Table3[[#This Row],[date of birth]],Table3[date of birth],1,FALSE)</f>
        <v>16-Jun-1965</v>
      </c>
      <c r="M1774" s="11">
        <f>VLOOKUP(Table3[[#This Row],[age]],Table3[age],1,FALSE)</f>
        <v>57</v>
      </c>
      <c r="N1774" s="65">
        <f>VLOOKUP(Table3[[#This Row],[charges2]],Table3[charges2],1,FALSE)</f>
        <v>17505.650000000001</v>
      </c>
      <c r="O1774" s="11" t="str">
        <f>VLOOKUP(Table3[[#This Row],[HOSPITAL TIER2]],Table3[HOSPITAL TIER2],1,FALSE)</f>
        <v>tier - 1</v>
      </c>
      <c r="P1774" s="11" t="str">
        <f>VLOOKUP(Table3[[#This Row],[city tier2]],Table3[city tier2],1,FALSE)</f>
        <v>tier - 2</v>
      </c>
      <c r="Q1774" s="11" t="str">
        <f>VLOOKUP(Table3[[#This Row],[state id2]],Table3[state id2],1,FALSE)</f>
        <v>R1023</v>
      </c>
      <c r="R1774" s="11">
        <f t="shared" si="54"/>
        <v>-9.5353105161640306E-2</v>
      </c>
      <c r="S1774" s="11">
        <f t="shared" si="55"/>
        <v>-1.3264913927853606E-2</v>
      </c>
    </row>
    <row r="1775" spans="1:19" x14ac:dyDescent="0.25">
      <c r="A1775" s="20" t="str">
        <f>VLOOKUP('Customer Names'!A1775,'Customer Names'!A1775:A4110,1,FALSE)</f>
        <v>Id1774</v>
      </c>
      <c r="B1775" s="20" t="str">
        <f>VLOOKUP(Table6[[#This Row],[NAME]],Table6[NAME],1,FALSE)</f>
        <v>Daniel J.</v>
      </c>
      <c r="C1775" s="11">
        <f>VLOOKUP(Table4[[#This Row],[BMI]],Table4[BMI],1,FALSE)</f>
        <v>30.114999999999998</v>
      </c>
      <c r="D1775" s="11">
        <f>VLOOKUP(Table4[[#This Row],[HBA1C]],Table4[HBA1C],1,FALSE)</f>
        <v>11.61</v>
      </c>
      <c r="E1775" s="11" t="str">
        <f>VLOOKUP(Table4[[#This Row],[Any Transplants]],Table4[Any Transplants],1,FALSE)</f>
        <v>No</v>
      </c>
      <c r="F1775" s="11" t="str">
        <f>VLOOKUP(Table4[[#This Row],[Cancer history]],Table4[Cancer history],1,FALSE)</f>
        <v>No</v>
      </c>
      <c r="G1775" s="11" t="str">
        <f>VLOOKUP(Table4[[#This Row],[Smoker2]],Table4[Smoker2],1,FALSE)</f>
        <v>NO</v>
      </c>
      <c r="H1775" s="11" t="str">
        <f>VLOOKUP(Table4[[#This Row],[Heart Issues]],Table4[Heart Issues],1,FALSE)</f>
        <v>No</v>
      </c>
      <c r="I1775" s="11">
        <f>VLOOKUP(Table4[[#This Row],[Number of Major Surgeries]],Table4[Number of Major Surgeries],1,FALSE)</f>
        <v>0</v>
      </c>
      <c r="J1775" s="11" t="str">
        <f>VLOOKUP('Medical Examinations'!M1775,'Medical Examinations'!M1775:M4109,1,FALSE)</f>
        <v>obesity</v>
      </c>
      <c r="K1775" s="11" t="str">
        <f>VLOOKUP('Medical Examinations'!N1775,'Medical Examinations'!N1775:N4109,1,FALSE)</f>
        <v>diabetes</v>
      </c>
      <c r="L1775" s="11" t="str">
        <f>VLOOKUP(Table3[[#This Row],[date of birth]],Table3[date of birth],1,FALSE)</f>
        <v>12-Jul-1968</v>
      </c>
      <c r="M1775" s="11">
        <f>VLOOKUP(Table3[[#This Row],[age]],Table3[age],1,FALSE)</f>
        <v>54</v>
      </c>
      <c r="N1775" s="65">
        <f>VLOOKUP(Table3[[#This Row],[charges2]],Table3[charges2],1,FALSE)</f>
        <v>17507.47</v>
      </c>
      <c r="O1775" s="11" t="str">
        <f>VLOOKUP(Table3[[#This Row],[HOSPITAL TIER2]],Table3[HOSPITAL TIER2],1,FALSE)</f>
        <v>tier - 1</v>
      </c>
      <c r="P1775" s="11" t="str">
        <f>VLOOKUP(Table3[[#This Row],[city tier2]],Table3[city tier2],1,FALSE)</f>
        <v>tier - 1</v>
      </c>
      <c r="Q1775" s="11" t="str">
        <f>VLOOKUP(Table3[[#This Row],[state id2]],Table3[state id2],1,FALSE)</f>
        <v>R1026</v>
      </c>
      <c r="R1775" s="11">
        <f t="shared" si="54"/>
        <v>-9.7099786366946883E-2</v>
      </c>
      <c r="S1775" s="11">
        <f t="shared" si="55"/>
        <v>-1.4083779422633237E-2</v>
      </c>
    </row>
    <row r="1776" spans="1:19" x14ac:dyDescent="0.25">
      <c r="A1776" s="20" t="str">
        <f>VLOOKUP('Customer Names'!A1776,'Customer Names'!A1776:A4111,1,FALSE)</f>
        <v>Id1775</v>
      </c>
      <c r="B1776" s="20" t="str">
        <f>VLOOKUP(Table6[[#This Row],[NAME]],Table6[NAME],1,FALSE)</f>
        <v>Alexandra</v>
      </c>
      <c r="C1776" s="11">
        <f>VLOOKUP(Table4[[#This Row],[BMI]],Table4[BMI],1,FALSE)</f>
        <v>20.28</v>
      </c>
      <c r="D1776" s="11">
        <f>VLOOKUP(Table4[[#This Row],[HBA1C]],Table4[HBA1C],1,FALSE)</f>
        <v>11.07</v>
      </c>
      <c r="E1776" s="11" t="str">
        <f>VLOOKUP(Table4[[#This Row],[Any Transplants]],Table4[Any Transplants],1,FALSE)</f>
        <v>No</v>
      </c>
      <c r="F1776" s="11" t="str">
        <f>VLOOKUP(Table4[[#This Row],[Cancer history]],Table4[Cancer history],1,FALSE)</f>
        <v>No</v>
      </c>
      <c r="G1776" s="11" t="str">
        <f>VLOOKUP(Table4[[#This Row],[Smoker2]],Table4[Smoker2],1,FALSE)</f>
        <v>NO</v>
      </c>
      <c r="H1776" s="11" t="str">
        <f>VLOOKUP(Table4[[#This Row],[Heart Issues]],Table4[Heart Issues],1,FALSE)</f>
        <v>yes</v>
      </c>
      <c r="I1776" s="11">
        <f>VLOOKUP(Table4[[#This Row],[Number of Major Surgeries]],Table4[Number of Major Surgeries],1,FALSE)</f>
        <v>0</v>
      </c>
      <c r="J1776" s="11" t="str">
        <f>VLOOKUP('Medical Examinations'!M1776,'Medical Examinations'!M1776:M4110,1,FALSE)</f>
        <v>normal weight</v>
      </c>
      <c r="K1776" s="11" t="str">
        <f>VLOOKUP('Medical Examinations'!N1776,'Medical Examinations'!N1776:N4110,1,FALSE)</f>
        <v>diabetes</v>
      </c>
      <c r="L1776" s="11" t="str">
        <f>VLOOKUP(Table3[[#This Row],[date of birth]],Table3[date of birth],1,FALSE)</f>
        <v>16-Nov-1963</v>
      </c>
      <c r="M1776" s="11">
        <f>VLOOKUP(Table3[[#This Row],[age]],Table3[age],1,FALSE)</f>
        <v>59</v>
      </c>
      <c r="N1776" s="65">
        <f>VLOOKUP(Table3[[#This Row],[charges2]],Table3[charges2],1,FALSE)</f>
        <v>17556.88</v>
      </c>
      <c r="O1776" s="11" t="str">
        <f>VLOOKUP(Table3[[#This Row],[HOSPITAL TIER2]],Table3[HOSPITAL TIER2],1,FALSE)</f>
        <v>tier - 1</v>
      </c>
      <c r="P1776" s="11" t="str">
        <f>VLOOKUP(Table3[[#This Row],[city tier2]],Table3[city tier2],1,FALSE)</f>
        <v>tier - 2</v>
      </c>
      <c r="Q1776" s="11" t="str">
        <f>VLOOKUP(Table3[[#This Row],[state id2]],Table3[state id2],1,FALSE)</f>
        <v>R1012</v>
      </c>
      <c r="R1776" s="11">
        <f t="shared" si="54"/>
        <v>-9.8003653215650841E-2</v>
      </c>
      <c r="S1776" s="11">
        <f t="shared" si="55"/>
        <v>-2.0856719909219605E-2</v>
      </c>
    </row>
    <row r="1777" spans="1:19" x14ac:dyDescent="0.25">
      <c r="A1777" s="20" t="str">
        <f>VLOOKUP('Customer Names'!A1777,'Customer Names'!A1777:A4112,1,FALSE)</f>
        <v>Id1776</v>
      </c>
      <c r="B1777" s="20" t="str">
        <f>VLOOKUP(Table6[[#This Row],[NAME]],Table6[NAME],1,FALSE)</f>
        <v>Jessica</v>
      </c>
      <c r="C1777" s="11">
        <f>VLOOKUP(Table4[[#This Row],[BMI]],Table4[BMI],1,FALSE)</f>
        <v>20.234999999999999</v>
      </c>
      <c r="D1777" s="11">
        <f>VLOOKUP(Table4[[#This Row],[HBA1C]],Table4[HBA1C],1,FALSE)</f>
        <v>5.19</v>
      </c>
      <c r="E1777" s="11" t="str">
        <f>VLOOKUP(Table4[[#This Row],[Any Transplants]],Table4[Any Transplants],1,FALSE)</f>
        <v>No</v>
      </c>
      <c r="F1777" s="11" t="str">
        <f>VLOOKUP(Table4[[#This Row],[Cancer history]],Table4[Cancer history],1,FALSE)</f>
        <v>Yes</v>
      </c>
      <c r="G1777" s="11" t="str">
        <f>VLOOKUP(Table4[[#This Row],[Smoker2]],Table4[Smoker2],1,FALSE)</f>
        <v>NO</v>
      </c>
      <c r="H1777" s="11" t="str">
        <f>VLOOKUP(Table4[[#This Row],[Heart Issues]],Table4[Heart Issues],1,FALSE)</f>
        <v>No</v>
      </c>
      <c r="I1777" s="11">
        <f>VLOOKUP(Table4[[#This Row],[Number of Major Surgeries]],Table4[Number of Major Surgeries],1,FALSE)</f>
        <v>1</v>
      </c>
      <c r="J1777" s="11" t="str">
        <f>VLOOKUP('Medical Examinations'!M1777,'Medical Examinations'!M1777:M4111,1,FALSE)</f>
        <v>normal weight</v>
      </c>
      <c r="K1777" s="11" t="str">
        <f>VLOOKUP('Medical Examinations'!N1777,'Medical Examinations'!N1777:N4111,1,FALSE)</f>
        <v>normal</v>
      </c>
      <c r="L1777" s="11" t="str">
        <f>VLOOKUP(Table3[[#This Row],[date of birth]],Table3[date of birth],1,FALSE)</f>
        <v>25-Aug-2002</v>
      </c>
      <c r="M1777" s="11">
        <f>VLOOKUP(Table3[[#This Row],[age]],Table3[age],1,FALSE)</f>
        <v>20</v>
      </c>
      <c r="N1777" s="65">
        <f>VLOOKUP(Table3[[#This Row],[charges2]],Table3[charges2],1,FALSE)</f>
        <v>17560.38</v>
      </c>
      <c r="O1777" s="11" t="str">
        <f>VLOOKUP(Table3[[#This Row],[HOSPITAL TIER2]],Table3[HOSPITAL TIER2],1,FALSE)</f>
        <v>tier - 1</v>
      </c>
      <c r="P1777" s="11" t="str">
        <f>VLOOKUP(Table3[[#This Row],[city tier2]],Table3[city tier2],1,FALSE)</f>
        <v>tier - 1</v>
      </c>
      <c r="Q1777" s="11" t="str">
        <f>VLOOKUP(Table3[[#This Row],[state id2]],Table3[state id2],1,FALSE)</f>
        <v>R1012</v>
      </c>
      <c r="R1777" s="11">
        <f t="shared" si="54"/>
        <v>-9.6061177602107181E-2</v>
      </c>
      <c r="S1777" s="11">
        <f t="shared" si="55"/>
        <v>-2.9597233007355749E-2</v>
      </c>
    </row>
    <row r="1778" spans="1:19" x14ac:dyDescent="0.25">
      <c r="A1778" s="20" t="str">
        <f>VLOOKUP('Customer Names'!A1778,'Customer Names'!A1778:A4113,1,FALSE)</f>
        <v>Id1777</v>
      </c>
      <c r="B1778" s="20" t="str">
        <f>VLOOKUP(Table6[[#This Row],[NAME]],Table6[NAME],1,FALSE)</f>
        <v>Matthew M</v>
      </c>
      <c r="C1778" s="11">
        <f>VLOOKUP(Table4[[#This Row],[BMI]],Table4[BMI],1,FALSE)</f>
        <v>25.27</v>
      </c>
      <c r="D1778" s="11">
        <f>VLOOKUP(Table4[[#This Row],[HBA1C]],Table4[HBA1C],1,FALSE)</f>
        <v>5.7</v>
      </c>
      <c r="E1778" s="11" t="str">
        <f>VLOOKUP(Table4[[#This Row],[Any Transplants]],Table4[Any Transplants],1,FALSE)</f>
        <v>No</v>
      </c>
      <c r="F1778" s="11" t="str">
        <f>VLOOKUP(Table4[[#This Row],[Cancer history]],Table4[Cancer history],1,FALSE)</f>
        <v>No</v>
      </c>
      <c r="G1778" s="11" t="str">
        <f>VLOOKUP(Table4[[#This Row],[Smoker2]],Table4[Smoker2],1,FALSE)</f>
        <v>NO</v>
      </c>
      <c r="H1778" s="11" t="str">
        <f>VLOOKUP(Table4[[#This Row],[Heart Issues]],Table4[Heart Issues],1,FALSE)</f>
        <v>yes</v>
      </c>
      <c r="I1778" s="11">
        <f>VLOOKUP(Table4[[#This Row],[Number of Major Surgeries]],Table4[Number of Major Surgeries],1,FALSE)</f>
        <v>1</v>
      </c>
      <c r="J1778" s="11" t="str">
        <f>VLOOKUP('Medical Examinations'!M1778,'Medical Examinations'!M1778:M4112,1,FALSE)</f>
        <v>over weight</v>
      </c>
      <c r="K1778" s="11" t="str">
        <f>VLOOKUP('Medical Examinations'!N1778,'Medical Examinations'!N1778:N4112,1,FALSE)</f>
        <v>prediabetes</v>
      </c>
      <c r="L1778" s="11" t="str">
        <f>VLOOKUP(Table3[[#This Row],[date of birth]],Table3[date of birth],1,FALSE)</f>
        <v>26-Jul-1970</v>
      </c>
      <c r="M1778" s="11">
        <f>VLOOKUP(Table3[[#This Row],[age]],Table3[age],1,FALSE)</f>
        <v>52</v>
      </c>
      <c r="N1778" s="65">
        <f>VLOOKUP(Table3[[#This Row],[charges2]],Table3[charges2],1,FALSE)</f>
        <v>17584.72</v>
      </c>
      <c r="O1778" s="11" t="str">
        <f>VLOOKUP(Table3[[#This Row],[HOSPITAL TIER2]],Table3[HOSPITAL TIER2],1,FALSE)</f>
        <v>tier - 1</v>
      </c>
      <c r="P1778" s="11" t="str">
        <f>VLOOKUP(Table3[[#This Row],[city tier2]],Table3[city tier2],1,FALSE)</f>
        <v>tier - 3</v>
      </c>
      <c r="Q1778" s="11" t="str">
        <f>VLOOKUP(Table3[[#This Row],[state id2]],Table3[state id2],1,FALSE)</f>
        <v>R1012</v>
      </c>
      <c r="R1778" s="11">
        <f t="shared" si="54"/>
        <v>-9.9011878237378115E-2</v>
      </c>
      <c r="S1778" s="11">
        <f t="shared" si="55"/>
        <v>-3.0486419347283873E-2</v>
      </c>
    </row>
    <row r="1779" spans="1:19" x14ac:dyDescent="0.25">
      <c r="A1779" s="20" t="str">
        <f>VLOOKUP('Customer Names'!A1779,'Customer Names'!A1779:A4114,1,FALSE)</f>
        <v>Id1778</v>
      </c>
      <c r="B1779" s="20" t="str">
        <f>VLOOKUP(Table6[[#This Row],[NAME]],Table6[NAME],1,FALSE)</f>
        <v>Nadine A.</v>
      </c>
      <c r="C1779" s="11">
        <f>VLOOKUP(Table4[[#This Row],[BMI]],Table4[BMI],1,FALSE)</f>
        <v>24.24</v>
      </c>
      <c r="D1779" s="11">
        <f>VLOOKUP(Table4[[#This Row],[HBA1C]],Table4[HBA1C],1,FALSE)</f>
        <v>6.15</v>
      </c>
      <c r="E1779" s="11" t="str">
        <f>VLOOKUP(Table4[[#This Row],[Any Transplants]],Table4[Any Transplants],1,FALSE)</f>
        <v>No</v>
      </c>
      <c r="F1779" s="11" t="str">
        <f>VLOOKUP(Table4[[#This Row],[Cancer history]],Table4[Cancer history],1,FALSE)</f>
        <v>No</v>
      </c>
      <c r="G1779" s="11" t="str">
        <f>VLOOKUP(Table4[[#This Row],[Smoker2]],Table4[Smoker2],1,FALSE)</f>
        <v>NO</v>
      </c>
      <c r="H1779" s="11" t="str">
        <f>VLOOKUP(Table4[[#This Row],[Heart Issues]],Table4[Heart Issues],1,FALSE)</f>
        <v>No</v>
      </c>
      <c r="I1779" s="11">
        <f>VLOOKUP(Table4[[#This Row],[Number of Major Surgeries]],Table4[Number of Major Surgeries],1,FALSE)</f>
        <v>0</v>
      </c>
      <c r="J1779" s="11" t="str">
        <f>VLOOKUP('Medical Examinations'!M1779,'Medical Examinations'!M1779:M4113,1,FALSE)</f>
        <v>normal weight</v>
      </c>
      <c r="K1779" s="11" t="str">
        <f>VLOOKUP('Medical Examinations'!N1779,'Medical Examinations'!N1779:N4113,1,FALSE)</f>
        <v>prediabetes</v>
      </c>
      <c r="L1779" s="11" t="str">
        <f>VLOOKUP(Table3[[#This Row],[date of birth]],Table3[date of birth],1,FALSE)</f>
        <v>25-Oct-1990</v>
      </c>
      <c r="M1779" s="11">
        <f>VLOOKUP(Table3[[#This Row],[age]],Table3[age],1,FALSE)</f>
        <v>32</v>
      </c>
      <c r="N1779" s="65">
        <f>VLOOKUP(Table3[[#This Row],[charges2]],Table3[charges2],1,FALSE)</f>
        <v>17626.240000000002</v>
      </c>
      <c r="O1779" s="11" t="str">
        <f>VLOOKUP(Table3[[#This Row],[HOSPITAL TIER2]],Table3[HOSPITAL TIER2],1,FALSE)</f>
        <v>tier - 1</v>
      </c>
      <c r="P1779" s="11" t="str">
        <f>VLOOKUP(Table3[[#This Row],[city tier2]],Table3[city tier2],1,FALSE)</f>
        <v>tier - 3</v>
      </c>
      <c r="Q1779" s="11" t="str">
        <f>VLOOKUP(Table3[[#This Row],[state id2]],Table3[state id2],1,FALSE)</f>
        <v>R1013</v>
      </c>
      <c r="R1779" s="11">
        <f t="shared" si="54"/>
        <v>-9.8768177990111922E-2</v>
      </c>
      <c r="S1779" s="11">
        <f t="shared" si="55"/>
        <v>-3.0576795047441152E-2</v>
      </c>
    </row>
    <row r="1780" spans="1:19" x14ac:dyDescent="0.25">
      <c r="A1780" s="20" t="str">
        <f>VLOOKUP('Customer Names'!A1780,'Customer Names'!A1780:A4115,1,FALSE)</f>
        <v>Id1779</v>
      </c>
      <c r="B1780" s="20" t="str">
        <f>VLOOKUP(Table6[[#This Row],[NAME]],Table6[NAME],1,FALSE)</f>
        <v>Peter J. Jr.</v>
      </c>
      <c r="C1780" s="11">
        <f>VLOOKUP(Table4[[#This Row],[BMI]],Table4[BMI],1,FALSE)</f>
        <v>35.75</v>
      </c>
      <c r="D1780" s="11">
        <f>VLOOKUP(Table4[[#This Row],[HBA1C]],Table4[HBA1C],1,FALSE)</f>
        <v>5.07</v>
      </c>
      <c r="E1780" s="11" t="str">
        <f>VLOOKUP(Table4[[#This Row],[Any Transplants]],Table4[Any Transplants],1,FALSE)</f>
        <v>No</v>
      </c>
      <c r="F1780" s="11" t="str">
        <f>VLOOKUP(Table4[[#This Row],[Cancer history]],Table4[Cancer history],1,FALSE)</f>
        <v>No</v>
      </c>
      <c r="G1780" s="11" t="str">
        <f>VLOOKUP(Table4[[#This Row],[Smoker2]],Table4[Smoker2],1,FALSE)</f>
        <v>NO</v>
      </c>
      <c r="H1780" s="11" t="str">
        <f>VLOOKUP(Table4[[#This Row],[Heart Issues]],Table4[Heart Issues],1,FALSE)</f>
        <v>No</v>
      </c>
      <c r="I1780" s="11">
        <f>VLOOKUP(Table4[[#This Row],[Number of Major Surgeries]],Table4[Number of Major Surgeries],1,FALSE)</f>
        <v>0</v>
      </c>
      <c r="J1780" s="11" t="str">
        <f>VLOOKUP('Medical Examinations'!M1780,'Medical Examinations'!M1780:M4114,1,FALSE)</f>
        <v>obesity</v>
      </c>
      <c r="K1780" s="11" t="str">
        <f>VLOOKUP('Medical Examinations'!N1780,'Medical Examinations'!N1780:N4114,1,FALSE)</f>
        <v>normal</v>
      </c>
      <c r="L1780" s="11" t="str">
        <f>VLOOKUP(Table3[[#This Row],[date of birth]],Table3[date of birth],1,FALSE)</f>
        <v>1-Jul-1994</v>
      </c>
      <c r="M1780" s="11">
        <f>VLOOKUP(Table3[[#This Row],[age]],Table3[age],1,FALSE)</f>
        <v>28</v>
      </c>
      <c r="N1780" s="65">
        <f>VLOOKUP(Table3[[#This Row],[charges2]],Table3[charges2],1,FALSE)</f>
        <v>17663.14</v>
      </c>
      <c r="O1780" s="11" t="str">
        <f>VLOOKUP(Table3[[#This Row],[HOSPITAL TIER2]],Table3[HOSPITAL TIER2],1,FALSE)</f>
        <v>tier - 1</v>
      </c>
      <c r="P1780" s="11" t="str">
        <f>VLOOKUP(Table3[[#This Row],[city tier2]],Table3[city tier2],1,FALSE)</f>
        <v>tier - 3</v>
      </c>
      <c r="Q1780" s="11" t="str">
        <f>VLOOKUP(Table3[[#This Row],[state id2]],Table3[state id2],1,FALSE)</f>
        <v>R1013</v>
      </c>
      <c r="R1780" s="11">
        <f t="shared" si="54"/>
        <v>-9.9276298220404915E-2</v>
      </c>
      <c r="S1780" s="11">
        <f t="shared" si="55"/>
        <v>-3.016110643658014E-2</v>
      </c>
    </row>
    <row r="1781" spans="1:19" x14ac:dyDescent="0.25">
      <c r="A1781" s="20" t="str">
        <f>VLOOKUP('Customer Names'!A1781,'Customer Names'!A1781:A4116,1,FALSE)</f>
        <v>Id1780</v>
      </c>
      <c r="B1781" s="20" t="str">
        <f>VLOOKUP(Table6[[#This Row],[NAME]],Table6[NAME],1,FALSE)</f>
        <v>Colleen M</v>
      </c>
      <c r="C1781" s="11">
        <f>VLOOKUP(Table4[[#This Row],[BMI]],Table4[BMI],1,FALSE)</f>
        <v>29.92</v>
      </c>
      <c r="D1781" s="11">
        <f>VLOOKUP(Table4[[#This Row],[HBA1C]],Table4[HBA1C],1,FALSE)</f>
        <v>10.97</v>
      </c>
      <c r="E1781" s="11" t="str">
        <f>VLOOKUP(Table4[[#This Row],[Any Transplants]],Table4[Any Transplants],1,FALSE)</f>
        <v>No</v>
      </c>
      <c r="F1781" s="11" t="str">
        <f>VLOOKUP(Table4[[#This Row],[Cancer history]],Table4[Cancer history],1,FALSE)</f>
        <v>No</v>
      </c>
      <c r="G1781" s="11" t="str">
        <f>VLOOKUP(Table4[[#This Row],[Smoker2]],Table4[Smoker2],1,FALSE)</f>
        <v>NO</v>
      </c>
      <c r="H1781" s="11" t="str">
        <f>VLOOKUP(Table4[[#This Row],[Heart Issues]],Table4[Heart Issues],1,FALSE)</f>
        <v>yes</v>
      </c>
      <c r="I1781" s="11">
        <f>VLOOKUP(Table4[[#This Row],[Number of Major Surgeries]],Table4[Number of Major Surgeries],1,FALSE)</f>
        <v>1</v>
      </c>
      <c r="J1781" s="11" t="str">
        <f>VLOOKUP('Medical Examinations'!M1781,'Medical Examinations'!M1781:M4115,1,FALSE)</f>
        <v>obesity</v>
      </c>
      <c r="K1781" s="11" t="str">
        <f>VLOOKUP('Medical Examinations'!N1781,'Medical Examinations'!N1781:N4115,1,FALSE)</f>
        <v>diabetes</v>
      </c>
      <c r="L1781" s="11" t="str">
        <f>VLOOKUP(Table3[[#This Row],[date of birth]],Table3[date of birth],1,FALSE)</f>
        <v>14-Jul-2003</v>
      </c>
      <c r="M1781" s="11">
        <f>VLOOKUP(Table3[[#This Row],[age]],Table3[age],1,FALSE)</f>
        <v>19</v>
      </c>
      <c r="N1781" s="65">
        <f>VLOOKUP(Table3[[#This Row],[charges2]],Table3[charges2],1,FALSE)</f>
        <v>17748.509999999998</v>
      </c>
      <c r="O1781" s="11" t="str">
        <f>VLOOKUP(Table3[[#This Row],[HOSPITAL TIER2]],Table3[HOSPITAL TIER2],1,FALSE)</f>
        <v>tier - 1</v>
      </c>
      <c r="P1781" s="11" t="str">
        <f>VLOOKUP(Table3[[#This Row],[city tier2]],Table3[city tier2],1,FALSE)</f>
        <v>tier - 1</v>
      </c>
      <c r="Q1781" s="11" t="str">
        <f>VLOOKUP(Table3[[#This Row],[state id2]],Table3[state id2],1,FALSE)</f>
        <v>R1012</v>
      </c>
      <c r="R1781" s="11">
        <f t="shared" si="54"/>
        <v>-9.7227209432721284E-2</v>
      </c>
      <c r="S1781" s="11">
        <f t="shared" si="55"/>
        <v>-3.0845875168721369E-2</v>
      </c>
    </row>
    <row r="1782" spans="1:19" x14ac:dyDescent="0.25">
      <c r="A1782" s="20" t="str">
        <f>VLOOKUP('Customer Names'!A1782,'Customer Names'!A1782:A4117,1,FALSE)</f>
        <v>Id1781</v>
      </c>
      <c r="B1782" s="20" t="str">
        <f>VLOOKUP(Table6[[#This Row],[NAME]],Table6[NAME],1,FALSE)</f>
        <v>Julie A.</v>
      </c>
      <c r="C1782" s="11">
        <f>VLOOKUP(Table4[[#This Row],[BMI]],Table4[BMI],1,FALSE)</f>
        <v>26.2</v>
      </c>
      <c r="D1782" s="11">
        <f>VLOOKUP(Table4[[#This Row],[HBA1C]],Table4[HBA1C],1,FALSE)</f>
        <v>10.93</v>
      </c>
      <c r="E1782" s="11" t="str">
        <f>VLOOKUP(Table4[[#This Row],[Any Transplants]],Table4[Any Transplants],1,FALSE)</f>
        <v>No</v>
      </c>
      <c r="F1782" s="11" t="str">
        <f>VLOOKUP(Table4[[#This Row],[Cancer history]],Table4[Cancer history],1,FALSE)</f>
        <v>No</v>
      </c>
      <c r="G1782" s="11" t="str">
        <f>VLOOKUP(Table4[[#This Row],[Smoker2]],Table4[Smoker2],1,FALSE)</f>
        <v>NO</v>
      </c>
      <c r="H1782" s="11" t="str">
        <f>VLOOKUP(Table4[[#This Row],[Heart Issues]],Table4[Heart Issues],1,FALSE)</f>
        <v>yes</v>
      </c>
      <c r="I1782" s="11">
        <f>VLOOKUP(Table4[[#This Row],[Number of Major Surgeries]],Table4[Number of Major Surgeries],1,FALSE)</f>
        <v>1</v>
      </c>
      <c r="J1782" s="11" t="str">
        <f>VLOOKUP('Medical Examinations'!M1782,'Medical Examinations'!M1782:M4116,1,FALSE)</f>
        <v>over weight</v>
      </c>
      <c r="K1782" s="11" t="str">
        <f>VLOOKUP('Medical Examinations'!N1782,'Medical Examinations'!N1782:N4116,1,FALSE)</f>
        <v>diabetes</v>
      </c>
      <c r="L1782" s="11" t="str">
        <f>VLOOKUP(Table3[[#This Row],[date of birth]],Table3[date of birth],1,FALSE)</f>
        <v>21-Jun-1966</v>
      </c>
      <c r="M1782" s="11">
        <f>VLOOKUP(Table3[[#This Row],[age]],Table3[age],1,FALSE)</f>
        <v>56</v>
      </c>
      <c r="N1782" s="65">
        <f>VLOOKUP(Table3[[#This Row],[charges2]],Table3[charges2],1,FALSE)</f>
        <v>17777.73</v>
      </c>
      <c r="O1782" s="11" t="str">
        <f>VLOOKUP(Table3[[#This Row],[HOSPITAL TIER2]],Table3[HOSPITAL TIER2],1,FALSE)</f>
        <v>tier - 1</v>
      </c>
      <c r="P1782" s="11" t="str">
        <f>VLOOKUP(Table3[[#This Row],[city tier2]],Table3[city tier2],1,FALSE)</f>
        <v>tier - 3</v>
      </c>
      <c r="Q1782" s="11" t="str">
        <f>VLOOKUP(Table3[[#This Row],[state id2]],Table3[state id2],1,FALSE)</f>
        <v>R1012</v>
      </c>
      <c r="R1782" s="11">
        <f t="shared" si="54"/>
        <v>-9.6159732247900087E-2</v>
      </c>
      <c r="S1782" s="11">
        <f t="shared" si="55"/>
        <v>-2.05326115979137E-2</v>
      </c>
    </row>
    <row r="1783" spans="1:19" x14ac:dyDescent="0.25">
      <c r="A1783" s="20" t="str">
        <f>VLOOKUP('Customer Names'!A1783,'Customer Names'!A1783:A4118,1,FALSE)</f>
        <v>Id1782</v>
      </c>
      <c r="B1783" s="20" t="str">
        <f>VLOOKUP(Table6[[#This Row],[NAME]],Table6[NAME],1,FALSE)</f>
        <v>Douglas W</v>
      </c>
      <c r="C1783" s="11">
        <f>VLOOKUP(Table4[[#This Row],[BMI]],Table4[BMI],1,FALSE)</f>
        <v>26.695</v>
      </c>
      <c r="D1783" s="11">
        <f>VLOOKUP(Table4[[#This Row],[HBA1C]],Table4[HBA1C],1,FALSE)</f>
        <v>4.21</v>
      </c>
      <c r="E1783" s="11" t="str">
        <f>VLOOKUP(Table4[[#This Row],[Any Transplants]],Table4[Any Transplants],1,FALSE)</f>
        <v>No</v>
      </c>
      <c r="F1783" s="11" t="str">
        <f>VLOOKUP(Table4[[#This Row],[Cancer history]],Table4[Cancer history],1,FALSE)</f>
        <v>Yes</v>
      </c>
      <c r="G1783" s="11" t="str">
        <f>VLOOKUP(Table4[[#This Row],[Smoker2]],Table4[Smoker2],1,FALSE)</f>
        <v>NO</v>
      </c>
      <c r="H1783" s="11" t="str">
        <f>VLOOKUP(Table4[[#This Row],[Heart Issues]],Table4[Heart Issues],1,FALSE)</f>
        <v>yes</v>
      </c>
      <c r="I1783" s="11">
        <f>VLOOKUP(Table4[[#This Row],[Number of Major Surgeries]],Table4[Number of Major Surgeries],1,FALSE)</f>
        <v>1</v>
      </c>
      <c r="J1783" s="11" t="str">
        <f>VLOOKUP('Medical Examinations'!M1783,'Medical Examinations'!M1783:M4117,1,FALSE)</f>
        <v>over weight</v>
      </c>
      <c r="K1783" s="11" t="str">
        <f>VLOOKUP('Medical Examinations'!N1783,'Medical Examinations'!N1783:N4117,1,FALSE)</f>
        <v>normal</v>
      </c>
      <c r="L1783" s="11" t="str">
        <f>VLOOKUP(Table3[[#This Row],[date of birth]],Table3[date of birth],1,FALSE)</f>
        <v>10-Oct-1979</v>
      </c>
      <c r="M1783" s="11">
        <f>VLOOKUP(Table3[[#This Row],[age]],Table3[age],1,FALSE)</f>
        <v>43</v>
      </c>
      <c r="N1783" s="65">
        <f>VLOOKUP(Table3[[#This Row],[charges2]],Table3[charges2],1,FALSE)</f>
        <v>17779.939999999999</v>
      </c>
      <c r="O1783" s="11" t="str">
        <f>VLOOKUP(Table3[[#This Row],[HOSPITAL TIER2]],Table3[HOSPITAL TIER2],1,FALSE)</f>
        <v>tier - 1</v>
      </c>
      <c r="P1783" s="11" t="str">
        <f>VLOOKUP(Table3[[#This Row],[city tier2]],Table3[city tier2],1,FALSE)</f>
        <v>tier - 2</v>
      </c>
      <c r="Q1783" s="11" t="str">
        <f>VLOOKUP(Table3[[#This Row],[state id2]],Table3[state id2],1,FALSE)</f>
        <v>R1012</v>
      </c>
      <c r="R1783" s="11">
        <f t="shared" si="54"/>
        <v>-9.6111815953181787E-2</v>
      </c>
      <c r="S1783" s="11">
        <f t="shared" si="55"/>
        <v>-2.783756273250837E-2</v>
      </c>
    </row>
    <row r="1784" spans="1:19" x14ac:dyDescent="0.25">
      <c r="A1784" s="20" t="str">
        <f>VLOOKUP('Customer Names'!A1784,'Customer Names'!A1784:A4119,1,FALSE)</f>
        <v>Id1783</v>
      </c>
      <c r="B1784" s="20" t="str">
        <f>VLOOKUP(Table6[[#This Row],[NAME]],Table6[NAME],1,FALSE)</f>
        <v>Catherine</v>
      </c>
      <c r="C1784" s="11">
        <f>VLOOKUP(Table4[[#This Row],[BMI]],Table4[BMI],1,FALSE)</f>
        <v>23.16</v>
      </c>
      <c r="D1784" s="11">
        <f>VLOOKUP(Table4[[#This Row],[HBA1C]],Table4[HBA1C],1,FALSE)</f>
        <v>5.5</v>
      </c>
      <c r="E1784" s="11" t="str">
        <f>VLOOKUP(Table4[[#This Row],[Any Transplants]],Table4[Any Transplants],1,FALSE)</f>
        <v>No</v>
      </c>
      <c r="F1784" s="11" t="str">
        <f>VLOOKUP(Table4[[#This Row],[Cancer history]],Table4[Cancer history],1,FALSE)</f>
        <v>No</v>
      </c>
      <c r="G1784" s="11" t="str">
        <f>VLOOKUP(Table4[[#This Row],[Smoker2]],Table4[Smoker2],1,FALSE)</f>
        <v>NO</v>
      </c>
      <c r="H1784" s="11" t="str">
        <f>VLOOKUP(Table4[[#This Row],[Heart Issues]],Table4[Heart Issues],1,FALSE)</f>
        <v>No</v>
      </c>
      <c r="I1784" s="11">
        <f>VLOOKUP(Table4[[#This Row],[Number of Major Surgeries]],Table4[Number of Major Surgeries],1,FALSE)</f>
        <v>0</v>
      </c>
      <c r="J1784" s="11" t="str">
        <f>VLOOKUP('Medical Examinations'!M1784,'Medical Examinations'!M1784:M4118,1,FALSE)</f>
        <v>normal weight</v>
      </c>
      <c r="K1784" s="11" t="str">
        <f>VLOOKUP('Medical Examinations'!N1784,'Medical Examinations'!N1784:N4118,1,FALSE)</f>
        <v>normal</v>
      </c>
      <c r="L1784" s="11" t="str">
        <f>VLOOKUP(Table3[[#This Row],[date of birth]],Table3[date of birth],1,FALSE)</f>
        <v>8-Dec-1963</v>
      </c>
      <c r="M1784" s="11">
        <f>VLOOKUP(Table3[[#This Row],[age]],Table3[age],1,FALSE)</f>
        <v>59</v>
      </c>
      <c r="N1784" s="65">
        <f>VLOOKUP(Table3[[#This Row],[charges2]],Table3[charges2],1,FALSE)</f>
        <v>17832.599999999999</v>
      </c>
      <c r="O1784" s="11" t="str">
        <f>VLOOKUP(Table3[[#This Row],[HOSPITAL TIER2]],Table3[HOSPITAL TIER2],1,FALSE)</f>
        <v>tier - 1</v>
      </c>
      <c r="P1784" s="11" t="str">
        <f>VLOOKUP(Table3[[#This Row],[city tier2]],Table3[city tier2],1,FALSE)</f>
        <v>tier - 2</v>
      </c>
      <c r="Q1784" s="11" t="str">
        <f>VLOOKUP(Table3[[#This Row],[state id2]],Table3[state id2],1,FALSE)</f>
        <v>R1012</v>
      </c>
      <c r="R1784" s="11">
        <f t="shared" si="54"/>
        <v>-9.6110842940393584E-2</v>
      </c>
      <c r="S1784" s="11">
        <f t="shared" si="55"/>
        <v>-2.764981959573402E-2</v>
      </c>
    </row>
    <row r="1785" spans="1:19" x14ac:dyDescent="0.25">
      <c r="A1785" s="20" t="str">
        <f>VLOOKUP('Customer Names'!A1785,'Customer Names'!A1785:A4120,1,FALSE)</f>
        <v>Id1784</v>
      </c>
      <c r="B1785" s="20" t="str">
        <f>VLOOKUP(Table6[[#This Row],[NAME]],Table6[NAME],1,FALSE)</f>
        <v>James A</v>
      </c>
      <c r="C1785" s="11">
        <f>VLOOKUP(Table4[[#This Row],[BMI]],Table4[BMI],1,FALSE)</f>
        <v>32.585000000000001</v>
      </c>
      <c r="D1785" s="11">
        <f>VLOOKUP(Table4[[#This Row],[HBA1C]],Table4[HBA1C],1,FALSE)</f>
        <v>4.93</v>
      </c>
      <c r="E1785" s="11" t="str">
        <f>VLOOKUP(Table4[[#This Row],[Any Transplants]],Table4[Any Transplants],1,FALSE)</f>
        <v>No</v>
      </c>
      <c r="F1785" s="11" t="str">
        <f>VLOOKUP(Table4[[#This Row],[Cancer history]],Table4[Cancer history],1,FALSE)</f>
        <v>No</v>
      </c>
      <c r="G1785" s="11" t="str">
        <f>VLOOKUP(Table4[[#This Row],[Smoker2]],Table4[Smoker2],1,FALSE)</f>
        <v>NO</v>
      </c>
      <c r="H1785" s="11" t="str">
        <f>VLOOKUP(Table4[[#This Row],[Heart Issues]],Table4[Heart Issues],1,FALSE)</f>
        <v>yes</v>
      </c>
      <c r="I1785" s="11">
        <f>VLOOKUP(Table4[[#This Row],[Number of Major Surgeries]],Table4[Number of Major Surgeries],1,FALSE)</f>
        <v>1</v>
      </c>
      <c r="J1785" s="11" t="str">
        <f>VLOOKUP('Medical Examinations'!M1785,'Medical Examinations'!M1785:M4119,1,FALSE)</f>
        <v>obesity</v>
      </c>
      <c r="K1785" s="11" t="str">
        <f>VLOOKUP('Medical Examinations'!N1785,'Medical Examinations'!N1785:N4119,1,FALSE)</f>
        <v>normal</v>
      </c>
      <c r="L1785" s="11" t="str">
        <f>VLOOKUP(Table3[[#This Row],[date of birth]],Table3[date of birth],1,FALSE)</f>
        <v>12-Dec-1976</v>
      </c>
      <c r="M1785" s="11">
        <f>VLOOKUP(Table3[[#This Row],[age]],Table3[age],1,FALSE)</f>
        <v>46</v>
      </c>
      <c r="N1785" s="65">
        <f>VLOOKUP(Table3[[#This Row],[charges2]],Table3[charges2],1,FALSE)</f>
        <v>17862.919999999998</v>
      </c>
      <c r="O1785" s="11" t="str">
        <f>VLOOKUP(Table3[[#This Row],[HOSPITAL TIER2]],Table3[HOSPITAL TIER2],1,FALSE)</f>
        <v>tier - 1</v>
      </c>
      <c r="P1785" s="11" t="str">
        <f>VLOOKUP(Table3[[#This Row],[city tier2]],Table3[city tier2],1,FALSE)</f>
        <v>tier - 2</v>
      </c>
      <c r="Q1785" s="11" t="str">
        <f>VLOOKUP(Table3[[#This Row],[state id2]],Table3[state id2],1,FALSE)</f>
        <v>R1012</v>
      </c>
      <c r="R1785" s="11">
        <f t="shared" si="54"/>
        <v>-9.5070054273433499E-2</v>
      </c>
      <c r="S1785" s="11">
        <f t="shared" si="55"/>
        <v>-2.7524122883386539E-2</v>
      </c>
    </row>
    <row r="1786" spans="1:19" x14ac:dyDescent="0.25">
      <c r="A1786" s="20" t="str">
        <f>VLOOKUP('Customer Names'!A1786,'Customer Names'!A1786:A4121,1,FALSE)</f>
        <v>Id1785</v>
      </c>
      <c r="B1786" s="20" t="str">
        <f>VLOOKUP(Table6[[#This Row],[NAME]],Table6[NAME],1,FALSE)</f>
        <v>Youngseong</v>
      </c>
      <c r="C1786" s="11">
        <f>VLOOKUP(Table4[[#This Row],[BMI]],Table4[BMI],1,FALSE)</f>
        <v>33.97</v>
      </c>
      <c r="D1786" s="11">
        <f>VLOOKUP(Table4[[#This Row],[HBA1C]],Table4[HBA1C],1,FALSE)</f>
        <v>5.6</v>
      </c>
      <c r="E1786" s="11" t="str">
        <f>VLOOKUP(Table4[[#This Row],[Any Transplants]],Table4[Any Transplants],1,FALSE)</f>
        <v>No</v>
      </c>
      <c r="F1786" s="11" t="str">
        <f>VLOOKUP(Table4[[#This Row],[Cancer history]],Table4[Cancer history],1,FALSE)</f>
        <v>No</v>
      </c>
      <c r="G1786" s="11" t="str">
        <f>VLOOKUP(Table4[[#This Row],[Smoker2]],Table4[Smoker2],1,FALSE)</f>
        <v>NO</v>
      </c>
      <c r="H1786" s="11" t="str">
        <f>VLOOKUP(Table4[[#This Row],[Heart Issues]],Table4[Heart Issues],1,FALSE)</f>
        <v>yes</v>
      </c>
      <c r="I1786" s="11">
        <f>VLOOKUP(Table4[[#This Row],[Number of Major Surgeries]],Table4[Number of Major Surgeries],1,FALSE)</f>
        <v>0</v>
      </c>
      <c r="J1786" s="11" t="str">
        <f>VLOOKUP('Medical Examinations'!M1786,'Medical Examinations'!M1786:M4120,1,FALSE)</f>
        <v>obesity</v>
      </c>
      <c r="K1786" s="11" t="str">
        <f>VLOOKUP('Medical Examinations'!N1786,'Medical Examinations'!N1786:N4120,1,FALSE)</f>
        <v>normal</v>
      </c>
      <c r="L1786" s="11" t="str">
        <f>VLOOKUP(Table3[[#This Row],[date of birth]],Table3[date of birth],1,FALSE)</f>
        <v>26-Aug-1997</v>
      </c>
      <c r="M1786" s="11">
        <f>VLOOKUP(Table3[[#This Row],[age]],Table3[age],1,FALSE)</f>
        <v>25</v>
      </c>
      <c r="N1786" s="65">
        <f>VLOOKUP(Table3[[#This Row],[charges2]],Table3[charges2],1,FALSE)</f>
        <v>17878.900000000001</v>
      </c>
      <c r="O1786" s="11" t="str">
        <f>VLOOKUP(Table3[[#This Row],[HOSPITAL TIER2]],Table3[HOSPITAL TIER2],1,FALSE)</f>
        <v>tier - 1</v>
      </c>
      <c r="P1786" s="11" t="str">
        <f>VLOOKUP(Table3[[#This Row],[city tier2]],Table3[city tier2],1,FALSE)</f>
        <v>tier - 2</v>
      </c>
      <c r="Q1786" s="11" t="str">
        <f>VLOOKUP(Table3[[#This Row],[state id2]],Table3[state id2],1,FALSE)</f>
        <v>R1024</v>
      </c>
      <c r="R1786" s="11">
        <f t="shared" si="54"/>
        <v>-9.5658702778337198E-2</v>
      </c>
      <c r="S1786" s="11">
        <f t="shared" si="55"/>
        <v>-2.7243228176011755E-2</v>
      </c>
    </row>
    <row r="1787" spans="1:19" x14ac:dyDescent="0.25">
      <c r="A1787" s="20" t="str">
        <f>VLOOKUP('Customer Names'!A1787,'Customer Names'!A1787:A4122,1,FALSE)</f>
        <v>Id1786</v>
      </c>
      <c r="B1787" s="20" t="str">
        <f>VLOOKUP(Table6[[#This Row],[NAME]],Table6[NAME],1,FALSE)</f>
        <v>John</v>
      </c>
      <c r="C1787" s="11">
        <f>VLOOKUP(Table4[[#This Row],[BMI]],Table4[BMI],1,FALSE)</f>
        <v>16.57</v>
      </c>
      <c r="D1787" s="11">
        <f>VLOOKUP(Table4[[#This Row],[HBA1C]],Table4[HBA1C],1,FALSE)</f>
        <v>9.99</v>
      </c>
      <c r="E1787" s="11" t="str">
        <f>VLOOKUP(Table4[[#This Row],[Any Transplants]],Table4[Any Transplants],1,FALSE)</f>
        <v>No</v>
      </c>
      <c r="F1787" s="11" t="str">
        <f>VLOOKUP(Table4[[#This Row],[Cancer history]],Table4[Cancer history],1,FALSE)</f>
        <v>No</v>
      </c>
      <c r="G1787" s="11" t="str">
        <f>VLOOKUP(Table4[[#This Row],[Smoker2]],Table4[Smoker2],1,FALSE)</f>
        <v>NO</v>
      </c>
      <c r="H1787" s="11" t="str">
        <f>VLOOKUP(Table4[[#This Row],[Heart Issues]],Table4[Heart Issues],1,FALSE)</f>
        <v>No</v>
      </c>
      <c r="I1787" s="11">
        <f>VLOOKUP(Table4[[#This Row],[Number of Major Surgeries]],Table4[Number of Major Surgeries],1,FALSE)</f>
        <v>0</v>
      </c>
      <c r="J1787" s="11" t="str">
        <f>VLOOKUP('Medical Examinations'!M1787,'Medical Examinations'!M1787:M4121,1,FALSE)</f>
        <v>underweight</v>
      </c>
      <c r="K1787" s="11" t="str">
        <f>VLOOKUP('Medical Examinations'!N1787,'Medical Examinations'!N1787:N4121,1,FALSE)</f>
        <v>diabetes</v>
      </c>
      <c r="L1787" s="11" t="str">
        <f>VLOOKUP(Table3[[#This Row],[date of birth]],Table3[date of birth],1,FALSE)</f>
        <v>12-Nov-1979</v>
      </c>
      <c r="M1787" s="11">
        <f>VLOOKUP(Table3[[#This Row],[age]],Table3[age],1,FALSE)</f>
        <v>43</v>
      </c>
      <c r="N1787" s="65">
        <f>VLOOKUP(Table3[[#This Row],[charges2]],Table3[charges2],1,FALSE)</f>
        <v>17882.669999999998</v>
      </c>
      <c r="O1787" s="11" t="str">
        <f>VLOOKUP(Table3[[#This Row],[HOSPITAL TIER2]],Table3[HOSPITAL TIER2],1,FALSE)</f>
        <v>tier - 1</v>
      </c>
      <c r="P1787" s="11" t="str">
        <f>VLOOKUP(Table3[[#This Row],[city tier2]],Table3[city tier2],1,FALSE)</f>
        <v>tier - 3</v>
      </c>
      <c r="Q1787" s="11" t="str">
        <f>VLOOKUP(Table3[[#This Row],[state id2]],Table3[state id2],1,FALSE)</f>
        <v>R1012</v>
      </c>
      <c r="R1787" s="11">
        <f t="shared" si="54"/>
        <v>-9.3617349290096186E-2</v>
      </c>
      <c r="S1787" s="11">
        <f t="shared" si="55"/>
        <v>-2.7295841172468326E-2</v>
      </c>
    </row>
    <row r="1788" spans="1:19" x14ac:dyDescent="0.25">
      <c r="A1788" s="20" t="str">
        <f>VLOOKUP('Customer Names'!A1788,'Customer Names'!A1788:A4123,1,FALSE)</f>
        <v>Id1787</v>
      </c>
      <c r="B1788" s="20" t="str">
        <f>VLOOKUP(Table6[[#This Row],[NAME]],Table6[NAME],1,FALSE)</f>
        <v>Brandon S.</v>
      </c>
      <c r="C1788" s="11">
        <f>VLOOKUP(Table4[[#This Row],[BMI]],Table4[BMI],1,FALSE)</f>
        <v>17.55</v>
      </c>
      <c r="D1788" s="11">
        <f>VLOOKUP(Table4[[#This Row],[HBA1C]],Table4[HBA1C],1,FALSE)</f>
        <v>5.93</v>
      </c>
      <c r="E1788" s="11" t="str">
        <f>VLOOKUP(Table4[[#This Row],[Any Transplants]],Table4[Any Transplants],1,FALSE)</f>
        <v>No</v>
      </c>
      <c r="F1788" s="11" t="str">
        <f>VLOOKUP(Table4[[#This Row],[Cancer history]],Table4[Cancer history],1,FALSE)</f>
        <v>Yes</v>
      </c>
      <c r="G1788" s="11" t="str">
        <f>VLOOKUP(Table4[[#This Row],[Smoker2]],Table4[Smoker2],1,FALSE)</f>
        <v>NO</v>
      </c>
      <c r="H1788" s="11" t="str">
        <f>VLOOKUP(Table4[[#This Row],[Heart Issues]],Table4[Heart Issues],1,FALSE)</f>
        <v>No</v>
      </c>
      <c r="I1788" s="11">
        <f>VLOOKUP(Table4[[#This Row],[Number of Major Surgeries]],Table4[Number of Major Surgeries],1,FALSE)</f>
        <v>1</v>
      </c>
      <c r="J1788" s="11" t="str">
        <f>VLOOKUP('Medical Examinations'!M1788,'Medical Examinations'!M1788:M4122,1,FALSE)</f>
        <v>underweight</v>
      </c>
      <c r="K1788" s="11" t="str">
        <f>VLOOKUP('Medical Examinations'!N1788,'Medical Examinations'!N1788:N4122,1,FALSE)</f>
        <v>prediabetes</v>
      </c>
      <c r="L1788" s="11" t="str">
        <f>VLOOKUP(Table3[[#This Row],[date of birth]],Table3[date of birth],1,FALSE)</f>
        <v>4-Dec-1989</v>
      </c>
      <c r="M1788" s="11">
        <f>VLOOKUP(Table3[[#This Row],[age]],Table3[age],1,FALSE)</f>
        <v>33</v>
      </c>
      <c r="N1788" s="65">
        <f>VLOOKUP(Table3[[#This Row],[charges2]],Table3[charges2],1,FALSE)</f>
        <v>17904.53</v>
      </c>
      <c r="O1788" s="11" t="str">
        <f>VLOOKUP(Table3[[#This Row],[HOSPITAL TIER2]],Table3[HOSPITAL TIER2],1,FALSE)</f>
        <v>tier - 1</v>
      </c>
      <c r="P1788" s="11" t="str">
        <f>VLOOKUP(Table3[[#This Row],[city tier2]],Table3[city tier2],1,FALSE)</f>
        <v>tier - 2</v>
      </c>
      <c r="Q1788" s="11" t="str">
        <f>VLOOKUP(Table3[[#This Row],[state id2]],Table3[state id2],1,FALSE)</f>
        <v>R1017</v>
      </c>
      <c r="R1788" s="11">
        <f t="shared" si="54"/>
        <v>-9.3458058986140832E-2</v>
      </c>
      <c r="S1788" s="11">
        <f t="shared" si="55"/>
        <v>-2.8166903283501774E-2</v>
      </c>
    </row>
    <row r="1789" spans="1:19" x14ac:dyDescent="0.25">
      <c r="A1789" s="20" t="str">
        <f>VLOOKUP('Customer Names'!A1789,'Customer Names'!A1789:A4124,1,FALSE)</f>
        <v>Id1788</v>
      </c>
      <c r="B1789" s="20" t="str">
        <f>VLOOKUP(Table6[[#This Row],[NAME]],Table6[NAME],1,FALSE)</f>
        <v>Sean P</v>
      </c>
      <c r="C1789" s="11">
        <f>VLOOKUP(Table4[[#This Row],[BMI]],Table4[BMI],1,FALSE)</f>
        <v>29.41</v>
      </c>
      <c r="D1789" s="11">
        <f>VLOOKUP(Table4[[#This Row],[HBA1C]],Table4[HBA1C],1,FALSE)</f>
        <v>6.29</v>
      </c>
      <c r="E1789" s="11" t="str">
        <f>VLOOKUP(Table4[[#This Row],[Any Transplants]],Table4[Any Transplants],1,FALSE)</f>
        <v>No</v>
      </c>
      <c r="F1789" s="11" t="str">
        <f>VLOOKUP(Table4[[#This Row],[Cancer history]],Table4[Cancer history],1,FALSE)</f>
        <v>No</v>
      </c>
      <c r="G1789" s="11" t="str">
        <f>VLOOKUP(Table4[[#This Row],[Smoker2]],Table4[Smoker2],1,FALSE)</f>
        <v>NO</v>
      </c>
      <c r="H1789" s="11" t="str">
        <f>VLOOKUP(Table4[[#This Row],[Heart Issues]],Table4[Heart Issues],1,FALSE)</f>
        <v>yes</v>
      </c>
      <c r="I1789" s="11">
        <f>VLOOKUP(Table4[[#This Row],[Number of Major Surgeries]],Table4[Number of Major Surgeries],1,FALSE)</f>
        <v>1</v>
      </c>
      <c r="J1789" s="11" t="str">
        <f>VLOOKUP('Medical Examinations'!M1789,'Medical Examinations'!M1789:M4123,1,FALSE)</f>
        <v>over weight</v>
      </c>
      <c r="K1789" s="11" t="str">
        <f>VLOOKUP('Medical Examinations'!N1789,'Medical Examinations'!N1789:N4123,1,FALSE)</f>
        <v>prediabetes</v>
      </c>
      <c r="L1789" s="11" t="str">
        <f>VLOOKUP(Table3[[#This Row],[date of birth]],Table3[date of birth],1,FALSE)</f>
        <v>17-Oct-1977</v>
      </c>
      <c r="M1789" s="11">
        <f>VLOOKUP(Table3[[#This Row],[age]],Table3[age],1,FALSE)</f>
        <v>45</v>
      </c>
      <c r="N1789" s="65">
        <f>VLOOKUP(Table3[[#This Row],[charges2]],Table3[charges2],1,FALSE)</f>
        <v>17929.3</v>
      </c>
      <c r="O1789" s="11" t="str">
        <f>VLOOKUP(Table3[[#This Row],[HOSPITAL TIER2]],Table3[HOSPITAL TIER2],1,FALSE)</f>
        <v>tier - 1</v>
      </c>
      <c r="P1789" s="11" t="str">
        <f>VLOOKUP(Table3[[#This Row],[city tier2]],Table3[city tier2],1,FALSE)</f>
        <v>tier - 2</v>
      </c>
      <c r="Q1789" s="11" t="str">
        <f>VLOOKUP(Table3[[#This Row],[state id2]],Table3[state id2],1,FALSE)</f>
        <v>R1013</v>
      </c>
      <c r="R1789" s="11">
        <f t="shared" si="54"/>
        <v>-9.5117192387219329E-2</v>
      </c>
      <c r="S1789" s="11">
        <f t="shared" si="55"/>
        <v>-2.7926407978929441E-2</v>
      </c>
    </row>
    <row r="1790" spans="1:19" x14ac:dyDescent="0.25">
      <c r="A1790" s="20" t="str">
        <f>VLOOKUP('Customer Names'!A1790,'Customer Names'!A1790:A4125,1,FALSE)</f>
        <v>Id1789</v>
      </c>
      <c r="B1790" s="20" t="str">
        <f>VLOOKUP(Table6[[#This Row],[NAME]],Table6[NAME],1,FALSE)</f>
        <v>Scott</v>
      </c>
      <c r="C1790" s="11">
        <f>VLOOKUP(Table4[[#This Row],[BMI]],Table4[BMI],1,FALSE)</f>
        <v>17.91</v>
      </c>
      <c r="D1790" s="11">
        <f>VLOOKUP(Table4[[#This Row],[HBA1C]],Table4[HBA1C],1,FALSE)</f>
        <v>5.65</v>
      </c>
      <c r="E1790" s="11" t="str">
        <f>VLOOKUP(Table4[[#This Row],[Any Transplants]],Table4[Any Transplants],1,FALSE)</f>
        <v>No</v>
      </c>
      <c r="F1790" s="11" t="str">
        <f>VLOOKUP(Table4[[#This Row],[Cancer history]],Table4[Cancer history],1,FALSE)</f>
        <v>No</v>
      </c>
      <c r="G1790" s="11" t="str">
        <f>VLOOKUP(Table4[[#This Row],[Smoker2]],Table4[Smoker2],1,FALSE)</f>
        <v>NO</v>
      </c>
      <c r="H1790" s="11" t="str">
        <f>VLOOKUP(Table4[[#This Row],[Heart Issues]],Table4[Heart Issues],1,FALSE)</f>
        <v>No</v>
      </c>
      <c r="I1790" s="11">
        <f>VLOOKUP(Table4[[#This Row],[Number of Major Surgeries]],Table4[Number of Major Surgeries],1,FALSE)</f>
        <v>1</v>
      </c>
      <c r="J1790" s="11" t="str">
        <f>VLOOKUP('Medical Examinations'!M1790,'Medical Examinations'!M1790:M4124,1,FALSE)</f>
        <v>underweight</v>
      </c>
      <c r="K1790" s="11" t="str">
        <f>VLOOKUP('Medical Examinations'!N1790,'Medical Examinations'!N1790:N4124,1,FALSE)</f>
        <v>normal</v>
      </c>
      <c r="L1790" s="11" t="str">
        <f>VLOOKUP(Table3[[#This Row],[date of birth]],Table3[date of birth],1,FALSE)</f>
        <v>28-Sep-2001</v>
      </c>
      <c r="M1790" s="11">
        <f>VLOOKUP(Table3[[#This Row],[age]],Table3[age],1,FALSE)</f>
        <v>21</v>
      </c>
      <c r="N1790" s="65">
        <f>VLOOKUP(Table3[[#This Row],[charges2]],Table3[charges2],1,FALSE)</f>
        <v>17942.11</v>
      </c>
      <c r="O1790" s="11" t="str">
        <f>VLOOKUP(Table3[[#This Row],[HOSPITAL TIER2]],Table3[HOSPITAL TIER2],1,FALSE)</f>
        <v>tier - 1</v>
      </c>
      <c r="P1790" s="11" t="str">
        <f>VLOOKUP(Table3[[#This Row],[city tier2]],Table3[city tier2],1,FALSE)</f>
        <v>tier - 2</v>
      </c>
      <c r="Q1790" s="11" t="str">
        <f>VLOOKUP(Table3[[#This Row],[state id2]],Table3[state id2],1,FALSE)</f>
        <v>R1011</v>
      </c>
      <c r="R1790" s="11">
        <f t="shared" si="54"/>
        <v>-9.5320291752224229E-2</v>
      </c>
      <c r="S1790" s="11">
        <f t="shared" si="55"/>
        <v>-2.8165033138692782E-2</v>
      </c>
    </row>
    <row r="1791" spans="1:19" x14ac:dyDescent="0.25">
      <c r="A1791" s="20" t="str">
        <f>VLOOKUP('Customer Names'!A1791,'Customer Names'!A1791:A4126,1,FALSE)</f>
        <v>Id1790</v>
      </c>
      <c r="B1791" s="20" t="str">
        <f>VLOOKUP(Table6[[#This Row],[NAME]],Table6[NAME],1,FALSE)</f>
        <v>Janez</v>
      </c>
      <c r="C1791" s="11">
        <f>VLOOKUP(Table4[[#This Row],[BMI]],Table4[BMI],1,FALSE)</f>
        <v>31.57</v>
      </c>
      <c r="D1791" s="11">
        <f>VLOOKUP(Table4[[#This Row],[HBA1C]],Table4[HBA1C],1,FALSE)</f>
        <v>6.15</v>
      </c>
      <c r="E1791" s="11" t="str">
        <f>VLOOKUP(Table4[[#This Row],[Any Transplants]],Table4[Any Transplants],1,FALSE)</f>
        <v>No</v>
      </c>
      <c r="F1791" s="11" t="str">
        <f>VLOOKUP(Table4[[#This Row],[Cancer history]],Table4[Cancer history],1,FALSE)</f>
        <v>No</v>
      </c>
      <c r="G1791" s="11" t="str">
        <f>VLOOKUP(Table4[[#This Row],[Smoker2]],Table4[Smoker2],1,FALSE)</f>
        <v>NO</v>
      </c>
      <c r="H1791" s="11" t="str">
        <f>VLOOKUP(Table4[[#This Row],[Heart Issues]],Table4[Heart Issues],1,FALSE)</f>
        <v>No</v>
      </c>
      <c r="I1791" s="11">
        <f>VLOOKUP(Table4[[#This Row],[Number of Major Surgeries]],Table4[Number of Major Surgeries],1,FALSE)</f>
        <v>1</v>
      </c>
      <c r="J1791" s="11" t="str">
        <f>VLOOKUP('Medical Examinations'!M1791,'Medical Examinations'!M1791:M4125,1,FALSE)</f>
        <v>obesity</v>
      </c>
      <c r="K1791" s="11" t="str">
        <f>VLOOKUP('Medical Examinations'!N1791,'Medical Examinations'!N1791:N4125,1,FALSE)</f>
        <v>prediabetes</v>
      </c>
      <c r="L1791" s="11" t="str">
        <f>VLOOKUP(Table3[[#This Row],[date of birth]],Table3[date of birth],1,FALSE)</f>
        <v>27-Jun-1975</v>
      </c>
      <c r="M1791" s="11">
        <f>VLOOKUP(Table3[[#This Row],[age]],Table3[age],1,FALSE)</f>
        <v>47</v>
      </c>
      <c r="N1791" s="65">
        <f>VLOOKUP(Table3[[#This Row],[charges2]],Table3[charges2],1,FALSE)</f>
        <v>18031.16</v>
      </c>
      <c r="O1791" s="11" t="str">
        <f>VLOOKUP(Table3[[#This Row],[HOSPITAL TIER2]],Table3[HOSPITAL TIER2],1,FALSE)</f>
        <v>tier - 1</v>
      </c>
      <c r="P1791" s="11" t="str">
        <f>VLOOKUP(Table3[[#This Row],[city tier2]],Table3[city tier2],1,FALSE)</f>
        <v>tier - 3</v>
      </c>
      <c r="Q1791" s="11" t="str">
        <f>VLOOKUP(Table3[[#This Row],[state id2]],Table3[state id2],1,FALSE)</f>
        <v>R1023</v>
      </c>
      <c r="R1791" s="11">
        <f t="shared" si="54"/>
        <v>-9.9172204606674072E-2</v>
      </c>
      <c r="S1791" s="11">
        <f t="shared" si="55"/>
        <v>-2.813323774280193E-2</v>
      </c>
    </row>
    <row r="1792" spans="1:19" x14ac:dyDescent="0.25">
      <c r="A1792" s="20" t="str">
        <f>VLOOKUP('Customer Names'!A1792,'Customer Names'!A1792:A4127,1,FALSE)</f>
        <v>Id1791</v>
      </c>
      <c r="B1792" s="20" t="str">
        <f>VLOOKUP(Table6[[#This Row],[NAME]],Table6[NAME],1,FALSE)</f>
        <v>John I. Jr.</v>
      </c>
      <c r="C1792" s="11">
        <f>VLOOKUP(Table4[[#This Row],[BMI]],Table4[BMI],1,FALSE)</f>
        <v>33.18</v>
      </c>
      <c r="D1792" s="11">
        <f>VLOOKUP(Table4[[#This Row],[HBA1C]],Table4[HBA1C],1,FALSE)</f>
        <v>5.22</v>
      </c>
      <c r="E1792" s="11" t="str">
        <f>VLOOKUP(Table4[[#This Row],[Any Transplants]],Table4[Any Transplants],1,FALSE)</f>
        <v>yes</v>
      </c>
      <c r="F1792" s="11" t="str">
        <f>VLOOKUP(Table4[[#This Row],[Cancer history]],Table4[Cancer history],1,FALSE)</f>
        <v>No</v>
      </c>
      <c r="G1792" s="11" t="str">
        <f>VLOOKUP(Table4[[#This Row],[Smoker2]],Table4[Smoker2],1,FALSE)</f>
        <v>NO</v>
      </c>
      <c r="H1792" s="11" t="str">
        <f>VLOOKUP(Table4[[#This Row],[Heart Issues]],Table4[Heart Issues],1,FALSE)</f>
        <v>No</v>
      </c>
      <c r="I1792" s="11">
        <f>VLOOKUP(Table4[[#This Row],[Number of Major Surgeries]],Table4[Number of Major Surgeries],1,FALSE)</f>
        <v>1</v>
      </c>
      <c r="J1792" s="11" t="str">
        <f>VLOOKUP('Medical Examinations'!M1792,'Medical Examinations'!M1792:M4126,1,FALSE)</f>
        <v>obesity</v>
      </c>
      <c r="K1792" s="11" t="str">
        <f>VLOOKUP('Medical Examinations'!N1792,'Medical Examinations'!N1792:N4126,1,FALSE)</f>
        <v>normal</v>
      </c>
      <c r="L1792" s="11" t="str">
        <f>VLOOKUP(Table3[[#This Row],[date of birth]],Table3[date of birth],1,FALSE)</f>
        <v>17-Oct-1965</v>
      </c>
      <c r="M1792" s="11">
        <f>VLOOKUP(Table3[[#This Row],[age]],Table3[age],1,FALSE)</f>
        <v>57</v>
      </c>
      <c r="N1792" s="65">
        <f>VLOOKUP(Table3[[#This Row],[charges2]],Table3[charges2],1,FALSE)</f>
        <v>18031.189999999999</v>
      </c>
      <c r="O1792" s="11" t="str">
        <f>VLOOKUP(Table3[[#This Row],[HOSPITAL TIER2]],Table3[HOSPITAL TIER2],1,FALSE)</f>
        <v>tier - 1</v>
      </c>
      <c r="P1792" s="11" t="str">
        <f>VLOOKUP(Table3[[#This Row],[city tier2]],Table3[city tier2],1,FALSE)</f>
        <v>tier - 2</v>
      </c>
      <c r="Q1792" s="11" t="str">
        <f>VLOOKUP(Table3[[#This Row],[state id2]],Table3[state id2],1,FALSE)</f>
        <v>R1012</v>
      </c>
      <c r="R1792" s="11">
        <f t="shared" si="54"/>
        <v>-9.9748749781626261E-2</v>
      </c>
      <c r="S1792" s="11">
        <f t="shared" si="55"/>
        <v>-2.8426917568393408E-2</v>
      </c>
    </row>
    <row r="1793" spans="1:19" x14ac:dyDescent="0.25">
      <c r="A1793" s="20" t="str">
        <f>VLOOKUP('Customer Names'!A1793,'Customer Names'!A1793:A4128,1,FALSE)</f>
        <v>Id1792</v>
      </c>
      <c r="B1793" s="20" t="str">
        <f>VLOOKUP(Table6[[#This Row],[NAME]],Table6[NAME],1,FALSE)</f>
        <v>Heather</v>
      </c>
      <c r="C1793" s="11">
        <f>VLOOKUP(Table4[[#This Row],[BMI]],Table4[BMI],1,FALSE)</f>
        <v>37</v>
      </c>
      <c r="D1793" s="11">
        <f>VLOOKUP(Table4[[#This Row],[HBA1C]],Table4[HBA1C],1,FALSE)</f>
        <v>11.66</v>
      </c>
      <c r="E1793" s="11" t="str">
        <f>VLOOKUP(Table4[[#This Row],[Any Transplants]],Table4[Any Transplants],1,FALSE)</f>
        <v>No</v>
      </c>
      <c r="F1793" s="11" t="str">
        <f>VLOOKUP(Table4[[#This Row],[Cancer history]],Table4[Cancer history],1,FALSE)</f>
        <v>No</v>
      </c>
      <c r="G1793" s="11" t="str">
        <f>VLOOKUP(Table4[[#This Row],[Smoker2]],Table4[Smoker2],1,FALSE)</f>
        <v>NO</v>
      </c>
      <c r="H1793" s="11" t="str">
        <f>VLOOKUP(Table4[[#This Row],[Heart Issues]],Table4[Heart Issues],1,FALSE)</f>
        <v>No</v>
      </c>
      <c r="I1793" s="11">
        <f>VLOOKUP(Table4[[#This Row],[Number of Major Surgeries]],Table4[Number of Major Surgeries],1,FALSE)</f>
        <v>0</v>
      </c>
      <c r="J1793" s="11" t="str">
        <f>VLOOKUP('Medical Examinations'!M1793,'Medical Examinations'!M1793:M4127,1,FALSE)</f>
        <v>obesity</v>
      </c>
      <c r="K1793" s="11" t="str">
        <f>VLOOKUP('Medical Examinations'!N1793,'Medical Examinations'!N1793:N4127,1,FALSE)</f>
        <v>diabetes</v>
      </c>
      <c r="L1793" s="11" t="str">
        <f>VLOOKUP(Table3[[#This Row],[date of birth]],Table3[date of birth],1,FALSE)</f>
        <v>24-Oct-1999</v>
      </c>
      <c r="M1793" s="11">
        <f>VLOOKUP(Table3[[#This Row],[age]],Table3[age],1,FALSE)</f>
        <v>23</v>
      </c>
      <c r="N1793" s="65">
        <f>VLOOKUP(Table3[[#This Row],[charges2]],Table3[charges2],1,FALSE)</f>
        <v>18033.97</v>
      </c>
      <c r="O1793" s="11" t="str">
        <f>VLOOKUP(Table3[[#This Row],[HOSPITAL TIER2]],Table3[HOSPITAL TIER2],1,FALSE)</f>
        <v>tier - 1</v>
      </c>
      <c r="P1793" s="11" t="str">
        <f>VLOOKUP(Table3[[#This Row],[city tier2]],Table3[city tier2],1,FALSE)</f>
        <v>tier - 1</v>
      </c>
      <c r="Q1793" s="11" t="str">
        <f>VLOOKUP(Table3[[#This Row],[state id2]],Table3[state id2],1,FALSE)</f>
        <v>R1012</v>
      </c>
      <c r="R1793" s="11">
        <f t="shared" si="54"/>
        <v>-0.10189669949037071</v>
      </c>
      <c r="S1793" s="11">
        <f t="shared" si="55"/>
        <v>-2.79213114393028E-2</v>
      </c>
    </row>
    <row r="1794" spans="1:19" x14ac:dyDescent="0.25">
      <c r="A1794" s="20" t="str">
        <f>VLOOKUP('Customer Names'!A1794,'Customer Names'!A1794:A4129,1,FALSE)</f>
        <v>Id1793</v>
      </c>
      <c r="B1794" s="20" t="str">
        <f>VLOOKUP(Table6[[#This Row],[NAME]],Table6[NAME],1,FALSE)</f>
        <v>Michael</v>
      </c>
      <c r="C1794" s="11">
        <f>VLOOKUP(Table4[[#This Row],[BMI]],Table4[BMI],1,FALSE)</f>
        <v>18.905000000000001</v>
      </c>
      <c r="D1794" s="11">
        <f>VLOOKUP(Table4[[#This Row],[HBA1C]],Table4[HBA1C],1,FALSE)</f>
        <v>4.91</v>
      </c>
      <c r="E1794" s="11" t="str">
        <f>VLOOKUP(Table4[[#This Row],[Any Transplants]],Table4[Any Transplants],1,FALSE)</f>
        <v>No</v>
      </c>
      <c r="F1794" s="11" t="str">
        <f>VLOOKUP(Table4[[#This Row],[Cancer history]],Table4[Cancer history],1,FALSE)</f>
        <v>No</v>
      </c>
      <c r="G1794" s="11" t="str">
        <f>VLOOKUP(Table4[[#This Row],[Smoker2]],Table4[Smoker2],1,FALSE)</f>
        <v>NO</v>
      </c>
      <c r="H1794" s="11" t="str">
        <f>VLOOKUP(Table4[[#This Row],[Heart Issues]],Table4[Heart Issues],1,FALSE)</f>
        <v>yes</v>
      </c>
      <c r="I1794" s="11">
        <f>VLOOKUP(Table4[[#This Row],[Number of Major Surgeries]],Table4[Number of Major Surgeries],1,FALSE)</f>
        <v>1</v>
      </c>
      <c r="J1794" s="11" t="str">
        <f>VLOOKUP('Medical Examinations'!M1794,'Medical Examinations'!M1794:M4128,1,FALSE)</f>
        <v>normal weight</v>
      </c>
      <c r="K1794" s="11" t="str">
        <f>VLOOKUP('Medical Examinations'!N1794,'Medical Examinations'!N1794:N4128,1,FALSE)</f>
        <v>normal</v>
      </c>
      <c r="L1794" s="11" t="str">
        <f>VLOOKUP(Table3[[#This Row],[date of birth]],Table3[date of birth],1,FALSE)</f>
        <v>12-Jul-1993</v>
      </c>
      <c r="M1794" s="11">
        <f>VLOOKUP(Table3[[#This Row],[age]],Table3[age],1,FALSE)</f>
        <v>29</v>
      </c>
      <c r="N1794" s="65">
        <f>VLOOKUP(Table3[[#This Row],[charges2]],Table3[charges2],1,FALSE)</f>
        <v>18157.88</v>
      </c>
      <c r="O1794" s="11" t="str">
        <f>VLOOKUP(Table3[[#This Row],[HOSPITAL TIER2]],Table3[HOSPITAL TIER2],1,FALSE)</f>
        <v>tier - 1</v>
      </c>
      <c r="P1794" s="11" t="str">
        <f>VLOOKUP(Table3[[#This Row],[city tier2]],Table3[city tier2],1,FALSE)</f>
        <v>tier - 1</v>
      </c>
      <c r="Q1794" s="11" t="str">
        <f>VLOOKUP(Table3[[#This Row],[state id2]],Table3[state id2],1,FALSE)</f>
        <v>R1012</v>
      </c>
      <c r="R1794" s="11">
        <f t="shared" si="54"/>
        <v>-9.8606389889926718E-2</v>
      </c>
      <c r="S1794" s="11">
        <f t="shared" si="55"/>
        <v>-1.7942798364207622E-2</v>
      </c>
    </row>
    <row r="1795" spans="1:19" x14ac:dyDescent="0.25">
      <c r="A1795" s="20" t="str">
        <f>VLOOKUP('Customer Names'!A1795,'Customer Names'!A1795:A4130,1,FALSE)</f>
        <v>Id1794</v>
      </c>
      <c r="B1795" s="20" t="str">
        <f>VLOOKUP(Table6[[#This Row],[NAME]],Table6[NAME],1,FALSE)</f>
        <v>Kathleen</v>
      </c>
      <c r="C1795" s="11">
        <f>VLOOKUP(Table4[[#This Row],[BMI]],Table4[BMI],1,FALSE)</f>
        <v>20.03</v>
      </c>
      <c r="D1795" s="11">
        <f>VLOOKUP(Table4[[#This Row],[HBA1C]],Table4[HBA1C],1,FALSE)</f>
        <v>9.25</v>
      </c>
      <c r="E1795" s="11" t="str">
        <f>VLOOKUP(Table4[[#This Row],[Any Transplants]],Table4[Any Transplants],1,FALSE)</f>
        <v>No</v>
      </c>
      <c r="F1795" s="11" t="str">
        <f>VLOOKUP(Table4[[#This Row],[Cancer history]],Table4[Cancer history],1,FALSE)</f>
        <v>No</v>
      </c>
      <c r="G1795" s="11" t="str">
        <f>VLOOKUP(Table4[[#This Row],[Smoker2]],Table4[Smoker2],1,FALSE)</f>
        <v>NO</v>
      </c>
      <c r="H1795" s="11" t="str">
        <f>VLOOKUP(Table4[[#This Row],[Heart Issues]],Table4[Heart Issues],1,FALSE)</f>
        <v>yes</v>
      </c>
      <c r="I1795" s="11">
        <f>VLOOKUP(Table4[[#This Row],[Number of Major Surgeries]],Table4[Number of Major Surgeries],1,FALSE)</f>
        <v>0</v>
      </c>
      <c r="J1795" s="11" t="str">
        <f>VLOOKUP('Medical Examinations'!M1795,'Medical Examinations'!M1795:M4129,1,FALSE)</f>
        <v>normal weight</v>
      </c>
      <c r="K1795" s="11" t="str">
        <f>VLOOKUP('Medical Examinations'!N1795,'Medical Examinations'!N1795:N4129,1,FALSE)</f>
        <v>diabetes</v>
      </c>
      <c r="L1795" s="11" t="str">
        <f>VLOOKUP(Table3[[#This Row],[date of birth]],Table3[date of birth],1,FALSE)</f>
        <v>4-Jul-1963</v>
      </c>
      <c r="M1795" s="11">
        <f>VLOOKUP(Table3[[#This Row],[age]],Table3[age],1,FALSE)</f>
        <v>59</v>
      </c>
      <c r="N1795" s="65">
        <f>VLOOKUP(Table3[[#This Row],[charges2]],Table3[charges2],1,FALSE)</f>
        <v>18208.34</v>
      </c>
      <c r="O1795" s="11" t="str">
        <f>VLOOKUP(Table3[[#This Row],[HOSPITAL TIER2]],Table3[HOSPITAL TIER2],1,FALSE)</f>
        <v>tier - 1</v>
      </c>
      <c r="P1795" s="11" t="str">
        <f>VLOOKUP(Table3[[#This Row],[city tier2]],Table3[city tier2],1,FALSE)</f>
        <v>tier - 2</v>
      </c>
      <c r="Q1795" s="11" t="str">
        <f>VLOOKUP(Table3[[#This Row],[state id2]],Table3[state id2],1,FALSE)</f>
        <v>R1026</v>
      </c>
      <c r="R1795" s="11">
        <f t="shared" ref="R1795:R1858" si="56">CORREL(M1795:M4129,C1795:C4129)</f>
        <v>-0.10069944595286509</v>
      </c>
      <c r="S1795" s="11">
        <f t="shared" ref="S1795:S1858" si="57">CORREL(M1795:M4129,D1795:D4129)</f>
        <v>-1.8749159875724279E-2</v>
      </c>
    </row>
    <row r="1796" spans="1:19" x14ac:dyDescent="0.25">
      <c r="A1796" s="20" t="str">
        <f>VLOOKUP('Customer Names'!A1796,'Customer Names'!A1796:A4131,1,FALSE)</f>
        <v>Id1795</v>
      </c>
      <c r="B1796" s="20" t="str">
        <f>VLOOKUP(Table6[[#This Row],[NAME]],Table6[NAME],1,FALSE)</f>
        <v>Ryan M</v>
      </c>
      <c r="C1796" s="11">
        <f>VLOOKUP(Table4[[#This Row],[BMI]],Table4[BMI],1,FALSE)</f>
        <v>16.7</v>
      </c>
      <c r="D1796" s="11">
        <f>VLOOKUP(Table4[[#This Row],[HBA1C]],Table4[HBA1C],1,FALSE)</f>
        <v>11.48</v>
      </c>
      <c r="E1796" s="11" t="str">
        <f>VLOOKUP(Table4[[#This Row],[Any Transplants]],Table4[Any Transplants],1,FALSE)</f>
        <v>No</v>
      </c>
      <c r="F1796" s="11" t="str">
        <f>VLOOKUP(Table4[[#This Row],[Cancer history]],Table4[Cancer history],1,FALSE)</f>
        <v>No</v>
      </c>
      <c r="G1796" s="11" t="str">
        <f>VLOOKUP(Table4[[#This Row],[Smoker2]],Table4[Smoker2],1,FALSE)</f>
        <v>NO</v>
      </c>
      <c r="H1796" s="11" t="str">
        <f>VLOOKUP(Table4[[#This Row],[Heart Issues]],Table4[Heart Issues],1,FALSE)</f>
        <v>No</v>
      </c>
      <c r="I1796" s="11">
        <f>VLOOKUP(Table4[[#This Row],[Number of Major Surgeries]],Table4[Number of Major Surgeries],1,FALSE)</f>
        <v>0</v>
      </c>
      <c r="J1796" s="11" t="str">
        <f>VLOOKUP('Medical Examinations'!M1796,'Medical Examinations'!M1796:M4130,1,FALSE)</f>
        <v>underweight</v>
      </c>
      <c r="K1796" s="11" t="str">
        <f>VLOOKUP('Medical Examinations'!N1796,'Medical Examinations'!N1796:N4130,1,FALSE)</f>
        <v>diabetes</v>
      </c>
      <c r="L1796" s="11" t="str">
        <f>VLOOKUP(Table3[[#This Row],[date of birth]],Table3[date of birth],1,FALSE)</f>
        <v>15-Jun-1997</v>
      </c>
      <c r="M1796" s="11">
        <f>VLOOKUP(Table3[[#This Row],[age]],Table3[age],1,FALSE)</f>
        <v>25</v>
      </c>
      <c r="N1796" s="65">
        <f>VLOOKUP(Table3[[#This Row],[charges2]],Table3[charges2],1,FALSE)</f>
        <v>18218.16</v>
      </c>
      <c r="O1796" s="11" t="str">
        <f>VLOOKUP(Table3[[#This Row],[HOSPITAL TIER2]],Table3[HOSPITAL TIER2],1,FALSE)</f>
        <v>tier - 1</v>
      </c>
      <c r="P1796" s="11" t="str">
        <f>VLOOKUP(Table3[[#This Row],[city tier2]],Table3[city tier2],1,FALSE)</f>
        <v>tier - 1</v>
      </c>
      <c r="Q1796" s="11" t="str">
        <f>VLOOKUP(Table3[[#This Row],[state id2]],Table3[state id2],1,FALSE)</f>
        <v>R1013</v>
      </c>
      <c r="R1796" s="11">
        <f t="shared" si="56"/>
        <v>-9.8621565525356406E-2</v>
      </c>
      <c r="S1796" s="11">
        <f t="shared" si="57"/>
        <v>-2.4980840710004889E-2</v>
      </c>
    </row>
    <row r="1797" spans="1:19" x14ac:dyDescent="0.25">
      <c r="A1797" s="20" t="str">
        <f>VLOOKUP('Customer Names'!A1797,'Customer Names'!A1797:A4132,1,FALSE)</f>
        <v>Id1796</v>
      </c>
      <c r="B1797" s="20" t="str">
        <f>VLOOKUP(Table6[[#This Row],[NAME]],Table6[NAME],1,FALSE)</f>
        <v>Sara</v>
      </c>
      <c r="C1797" s="11">
        <f>VLOOKUP(Table4[[#This Row],[BMI]],Table4[BMI],1,FALSE)</f>
        <v>39.82</v>
      </c>
      <c r="D1797" s="11">
        <f>VLOOKUP(Table4[[#This Row],[HBA1C]],Table4[HBA1C],1,FALSE)</f>
        <v>6.06</v>
      </c>
      <c r="E1797" s="11" t="str">
        <f>VLOOKUP(Table4[[#This Row],[Any Transplants]],Table4[Any Transplants],1,FALSE)</f>
        <v>No</v>
      </c>
      <c r="F1797" s="11" t="str">
        <f>VLOOKUP(Table4[[#This Row],[Cancer history]],Table4[Cancer history],1,FALSE)</f>
        <v>No</v>
      </c>
      <c r="G1797" s="11" t="str">
        <f>VLOOKUP(Table4[[#This Row],[Smoker2]],Table4[Smoker2],1,FALSE)</f>
        <v>NO</v>
      </c>
      <c r="H1797" s="11" t="str">
        <f>VLOOKUP(Table4[[#This Row],[Heart Issues]],Table4[Heart Issues],1,FALSE)</f>
        <v>No</v>
      </c>
      <c r="I1797" s="11">
        <f>VLOOKUP(Table4[[#This Row],[Number of Major Surgeries]],Table4[Number of Major Surgeries],1,FALSE)</f>
        <v>0</v>
      </c>
      <c r="J1797" s="11" t="str">
        <f>VLOOKUP('Medical Examinations'!M1797,'Medical Examinations'!M1797:M4131,1,FALSE)</f>
        <v>obesity</v>
      </c>
      <c r="K1797" s="11" t="str">
        <f>VLOOKUP('Medical Examinations'!N1797,'Medical Examinations'!N1797:N4131,1,FALSE)</f>
        <v>prediabetes</v>
      </c>
      <c r="L1797" s="11" t="str">
        <f>VLOOKUP(Table3[[#This Row],[date of birth]],Table3[date of birth],1,FALSE)</f>
        <v>10-Sep-2004</v>
      </c>
      <c r="M1797" s="11">
        <f>VLOOKUP(Table3[[#This Row],[age]],Table3[age],1,FALSE)</f>
        <v>18</v>
      </c>
      <c r="N1797" s="65">
        <f>VLOOKUP(Table3[[#This Row],[charges2]],Table3[charges2],1,FALSE)</f>
        <v>18223.45</v>
      </c>
      <c r="O1797" s="11" t="str">
        <f>VLOOKUP(Table3[[#This Row],[HOSPITAL TIER2]],Table3[HOSPITAL TIER2],1,FALSE)</f>
        <v>tier - 1</v>
      </c>
      <c r="P1797" s="11" t="str">
        <f>VLOOKUP(Table3[[#This Row],[city tier2]],Table3[city tier2],1,FALSE)</f>
        <v>tier - 3</v>
      </c>
      <c r="Q1797" s="11" t="str">
        <f>VLOOKUP(Table3[[#This Row],[state id2]],Table3[state id2],1,FALSE)</f>
        <v>R1013</v>
      </c>
      <c r="R1797" s="11">
        <f t="shared" si="56"/>
        <v>-0.10219535674042209</v>
      </c>
      <c r="S1797" s="11">
        <f t="shared" si="57"/>
        <v>-1.6095755574533896E-2</v>
      </c>
    </row>
    <row r="1798" spans="1:19" x14ac:dyDescent="0.25">
      <c r="A1798" s="20" t="str">
        <f>VLOOKUP('Customer Names'!A1798,'Customer Names'!A1798:A4133,1,FALSE)</f>
        <v>Id1797</v>
      </c>
      <c r="B1798" s="20" t="str">
        <f>VLOOKUP(Table6[[#This Row],[NAME]],Table6[NAME],1,FALSE)</f>
        <v>Deniz</v>
      </c>
      <c r="C1798" s="11">
        <f>VLOOKUP(Table4[[#This Row],[BMI]],Table4[BMI],1,FALSE)</f>
        <v>22.04</v>
      </c>
      <c r="D1798" s="11">
        <f>VLOOKUP(Table4[[#This Row],[HBA1C]],Table4[HBA1C],1,FALSE)</f>
        <v>5.86</v>
      </c>
      <c r="E1798" s="11" t="str">
        <f>VLOOKUP(Table4[[#This Row],[Any Transplants]],Table4[Any Transplants],1,FALSE)</f>
        <v>No</v>
      </c>
      <c r="F1798" s="11" t="str">
        <f>VLOOKUP(Table4[[#This Row],[Cancer history]],Table4[Cancer history],1,FALSE)</f>
        <v>No</v>
      </c>
      <c r="G1798" s="11" t="str">
        <f>VLOOKUP(Table4[[#This Row],[Smoker2]],Table4[Smoker2],1,FALSE)</f>
        <v>NO</v>
      </c>
      <c r="H1798" s="11" t="str">
        <f>VLOOKUP(Table4[[#This Row],[Heart Issues]],Table4[Heart Issues],1,FALSE)</f>
        <v>No</v>
      </c>
      <c r="I1798" s="11">
        <f>VLOOKUP(Table4[[#This Row],[Number of Major Surgeries]],Table4[Number of Major Surgeries],1,FALSE)</f>
        <v>1</v>
      </c>
      <c r="J1798" s="11" t="str">
        <f>VLOOKUP('Medical Examinations'!M1798,'Medical Examinations'!M1798:M4132,1,FALSE)</f>
        <v>normal weight</v>
      </c>
      <c r="K1798" s="11" t="str">
        <f>VLOOKUP('Medical Examinations'!N1798,'Medical Examinations'!N1798:N4132,1,FALSE)</f>
        <v>prediabetes</v>
      </c>
      <c r="L1798" s="11" t="str">
        <f>VLOOKUP(Table3[[#This Row],[date of birth]],Table3[date of birth],1,FALSE)</f>
        <v>3-Aug-1995</v>
      </c>
      <c r="M1798" s="11">
        <f>VLOOKUP(Table3[[#This Row],[age]],Table3[age],1,FALSE)</f>
        <v>27</v>
      </c>
      <c r="N1798" s="65">
        <f>VLOOKUP(Table3[[#This Row],[charges2]],Table3[charges2],1,FALSE)</f>
        <v>18246.5</v>
      </c>
      <c r="O1798" s="11" t="str">
        <f>VLOOKUP(Table3[[#This Row],[HOSPITAL TIER2]],Table3[HOSPITAL TIER2],1,FALSE)</f>
        <v>tier - 1</v>
      </c>
      <c r="P1798" s="11" t="str">
        <f>VLOOKUP(Table3[[#This Row],[city tier2]],Table3[city tier2],1,FALSE)</f>
        <v>tier - 1</v>
      </c>
      <c r="Q1798" s="11" t="str">
        <f>VLOOKUP(Table3[[#This Row],[state id2]],Table3[state id2],1,FALSE)</f>
        <v>R1013</v>
      </c>
      <c r="R1798" s="11">
        <f t="shared" si="56"/>
        <v>-9.677944498253313E-2</v>
      </c>
      <c r="S1798" s="11">
        <f t="shared" si="57"/>
        <v>-1.5043125117508386E-2</v>
      </c>
    </row>
    <row r="1799" spans="1:19" x14ac:dyDescent="0.25">
      <c r="A1799" s="20" t="str">
        <f>VLOOKUP('Customer Names'!A1799,'Customer Names'!A1799:A4134,1,FALSE)</f>
        <v>Id1798</v>
      </c>
      <c r="B1799" s="20" t="str">
        <f>VLOOKUP(Table6[[#This Row],[NAME]],Table6[NAME],1,FALSE)</f>
        <v>Shannon L.</v>
      </c>
      <c r="C1799" s="11">
        <f>VLOOKUP(Table4[[#This Row],[BMI]],Table4[BMI],1,FALSE)</f>
        <v>28.27</v>
      </c>
      <c r="D1799" s="11">
        <f>VLOOKUP(Table4[[#This Row],[HBA1C]],Table4[HBA1C],1,FALSE)</f>
        <v>5.33</v>
      </c>
      <c r="E1799" s="11" t="str">
        <f>VLOOKUP(Table4[[#This Row],[Any Transplants]],Table4[Any Transplants],1,FALSE)</f>
        <v>No</v>
      </c>
      <c r="F1799" s="11" t="str">
        <f>VLOOKUP(Table4[[#This Row],[Cancer history]],Table4[Cancer history],1,FALSE)</f>
        <v>No</v>
      </c>
      <c r="G1799" s="11" t="str">
        <f>VLOOKUP(Table4[[#This Row],[Smoker2]],Table4[Smoker2],1,FALSE)</f>
        <v>NO</v>
      </c>
      <c r="H1799" s="11" t="str">
        <f>VLOOKUP(Table4[[#This Row],[Heart Issues]],Table4[Heart Issues],1,FALSE)</f>
        <v>No</v>
      </c>
      <c r="I1799" s="11">
        <f>VLOOKUP(Table4[[#This Row],[Number of Major Surgeries]],Table4[Number of Major Surgeries],1,FALSE)</f>
        <v>0</v>
      </c>
      <c r="J1799" s="11" t="str">
        <f>VLOOKUP('Medical Examinations'!M1799,'Medical Examinations'!M1799:M4133,1,FALSE)</f>
        <v>over weight</v>
      </c>
      <c r="K1799" s="11" t="str">
        <f>VLOOKUP('Medical Examinations'!N1799,'Medical Examinations'!N1799:N4133,1,FALSE)</f>
        <v>normal</v>
      </c>
      <c r="L1799" s="11" t="str">
        <f>VLOOKUP(Table3[[#This Row],[date of birth]],Table3[date of birth],1,FALSE)</f>
        <v>25-Dec-1992</v>
      </c>
      <c r="M1799" s="11">
        <f>VLOOKUP(Table3[[#This Row],[age]],Table3[age],1,FALSE)</f>
        <v>30</v>
      </c>
      <c r="N1799" s="65">
        <f>VLOOKUP(Table3[[#This Row],[charges2]],Table3[charges2],1,FALSE)</f>
        <v>18259.22</v>
      </c>
      <c r="O1799" s="11" t="str">
        <f>VLOOKUP(Table3[[#This Row],[HOSPITAL TIER2]],Table3[HOSPITAL TIER2],1,FALSE)</f>
        <v>tier - 1</v>
      </c>
      <c r="P1799" s="11" t="str">
        <f>VLOOKUP(Table3[[#This Row],[city tier2]],Table3[city tier2],1,FALSE)</f>
        <v>tier - 3</v>
      </c>
      <c r="Q1799" s="11" t="str">
        <f>VLOOKUP(Table3[[#This Row],[state id2]],Table3[state id2],1,FALSE)</f>
        <v>R1011</v>
      </c>
      <c r="R1799" s="11">
        <f t="shared" si="56"/>
        <v>-9.8290102493483258E-2</v>
      </c>
      <c r="S1799" s="11">
        <f t="shared" si="57"/>
        <v>-1.4656950142239252E-2</v>
      </c>
    </row>
    <row r="1800" spans="1:19" x14ac:dyDescent="0.25">
      <c r="A1800" s="20" t="str">
        <f>VLOOKUP('Customer Names'!A1800,'Customer Names'!A1800:A4135,1,FALSE)</f>
        <v>Id1799</v>
      </c>
      <c r="B1800" s="20" t="str">
        <f>VLOOKUP(Table6[[#This Row],[NAME]],Table6[NAME],1,FALSE)</f>
        <v>Kaitlin M.</v>
      </c>
      <c r="C1800" s="11">
        <f>VLOOKUP(Table4[[#This Row],[BMI]],Table4[BMI],1,FALSE)</f>
        <v>18.5</v>
      </c>
      <c r="D1800" s="11">
        <f>VLOOKUP(Table4[[#This Row],[HBA1C]],Table4[HBA1C],1,FALSE)</f>
        <v>5.33</v>
      </c>
      <c r="E1800" s="11" t="str">
        <f>VLOOKUP(Table4[[#This Row],[Any Transplants]],Table4[Any Transplants],1,FALSE)</f>
        <v>No</v>
      </c>
      <c r="F1800" s="11" t="str">
        <f>VLOOKUP(Table4[[#This Row],[Cancer history]],Table4[Cancer history],1,FALSE)</f>
        <v>No</v>
      </c>
      <c r="G1800" s="11" t="str">
        <f>VLOOKUP(Table4[[#This Row],[Smoker2]],Table4[Smoker2],1,FALSE)</f>
        <v>NO</v>
      </c>
      <c r="H1800" s="11" t="str">
        <f>VLOOKUP(Table4[[#This Row],[Heart Issues]],Table4[Heart Issues],1,FALSE)</f>
        <v>No</v>
      </c>
      <c r="I1800" s="11">
        <f>VLOOKUP(Table4[[#This Row],[Number of Major Surgeries]],Table4[Number of Major Surgeries],1,FALSE)</f>
        <v>0</v>
      </c>
      <c r="J1800" s="11" t="str">
        <f>VLOOKUP('Medical Examinations'!M1800,'Medical Examinations'!M1800:M4134,1,FALSE)</f>
        <v>normal weight</v>
      </c>
      <c r="K1800" s="11" t="str">
        <f>VLOOKUP('Medical Examinations'!N1800,'Medical Examinations'!N1800:N4134,1,FALSE)</f>
        <v>normal</v>
      </c>
      <c r="L1800" s="11" t="str">
        <f>VLOOKUP(Table3[[#This Row],[date of birth]],Table3[date of birth],1,FALSE)</f>
        <v>4-Jul-1995</v>
      </c>
      <c r="M1800" s="11">
        <f>VLOOKUP(Table3[[#This Row],[age]],Table3[age],1,FALSE)</f>
        <v>27</v>
      </c>
      <c r="N1800" s="65">
        <f>VLOOKUP(Table3[[#This Row],[charges2]],Table3[charges2],1,FALSE)</f>
        <v>18310.740000000002</v>
      </c>
      <c r="O1800" s="11" t="str">
        <f>VLOOKUP(Table3[[#This Row],[HOSPITAL TIER2]],Table3[HOSPITAL TIER2],1,FALSE)</f>
        <v>tier - 1</v>
      </c>
      <c r="P1800" s="11" t="str">
        <f>VLOOKUP(Table3[[#This Row],[city tier2]],Table3[city tier2],1,FALSE)</f>
        <v>tier - 3</v>
      </c>
      <c r="Q1800" s="11" t="str">
        <f>VLOOKUP(Table3[[#This Row],[state id2]],Table3[state id2],1,FALSE)</f>
        <v>R1012</v>
      </c>
      <c r="R1800" s="11">
        <f t="shared" si="56"/>
        <v>-9.802986078037422E-2</v>
      </c>
      <c r="S1800" s="11">
        <f t="shared" si="57"/>
        <v>-1.4933569179629937E-2</v>
      </c>
    </row>
    <row r="1801" spans="1:19" x14ac:dyDescent="0.25">
      <c r="A1801" s="20" t="str">
        <f>VLOOKUP('Customer Names'!A1801,'Customer Names'!A1801:A4136,1,FALSE)</f>
        <v>Id1800</v>
      </c>
      <c r="B1801" s="20" t="str">
        <f>VLOOKUP(Table6[[#This Row],[NAME]],Table6[NAME],1,FALSE)</f>
        <v>Alfredo</v>
      </c>
      <c r="C1801" s="11">
        <f>VLOOKUP(Table4[[#This Row],[BMI]],Table4[BMI],1,FALSE)</f>
        <v>38.6</v>
      </c>
      <c r="D1801" s="11">
        <f>VLOOKUP(Table4[[#This Row],[HBA1C]],Table4[HBA1C],1,FALSE)</f>
        <v>6.02</v>
      </c>
      <c r="E1801" s="11" t="str">
        <f>VLOOKUP(Table4[[#This Row],[Any Transplants]],Table4[Any Transplants],1,FALSE)</f>
        <v>No</v>
      </c>
      <c r="F1801" s="11" t="str">
        <f>VLOOKUP(Table4[[#This Row],[Cancer history]],Table4[Cancer history],1,FALSE)</f>
        <v>No</v>
      </c>
      <c r="G1801" s="11" t="str">
        <f>VLOOKUP(Table4[[#This Row],[Smoker2]],Table4[Smoker2],1,FALSE)</f>
        <v>NO</v>
      </c>
      <c r="H1801" s="11" t="str">
        <f>VLOOKUP(Table4[[#This Row],[Heart Issues]],Table4[Heart Issues],1,FALSE)</f>
        <v>No</v>
      </c>
      <c r="I1801" s="11">
        <f>VLOOKUP(Table4[[#This Row],[Number of Major Surgeries]],Table4[Number of Major Surgeries],1,FALSE)</f>
        <v>1</v>
      </c>
      <c r="J1801" s="11" t="str">
        <f>VLOOKUP('Medical Examinations'!M1801,'Medical Examinations'!M1801:M4135,1,FALSE)</f>
        <v>obesity</v>
      </c>
      <c r="K1801" s="11" t="str">
        <f>VLOOKUP('Medical Examinations'!N1801,'Medical Examinations'!N1801:N4135,1,FALSE)</f>
        <v>prediabetes</v>
      </c>
      <c r="L1801" s="11" t="str">
        <f>VLOOKUP(Table3[[#This Row],[date of birth]],Table3[date of birth],1,FALSE)</f>
        <v>15-Dec-1999</v>
      </c>
      <c r="M1801" s="11">
        <f>VLOOKUP(Table3[[#This Row],[age]],Table3[age],1,FALSE)</f>
        <v>23</v>
      </c>
      <c r="N1801" s="65">
        <f>VLOOKUP(Table3[[#This Row],[charges2]],Table3[charges2],1,FALSE)</f>
        <v>18328.240000000002</v>
      </c>
      <c r="O1801" s="11" t="str">
        <f>VLOOKUP(Table3[[#This Row],[HOSPITAL TIER2]],Table3[HOSPITAL TIER2],1,FALSE)</f>
        <v>tier - 1</v>
      </c>
      <c r="P1801" s="11" t="str">
        <f>VLOOKUP(Table3[[#This Row],[city tier2]],Table3[city tier2],1,FALSE)</f>
        <v>tier - 2</v>
      </c>
      <c r="Q1801" s="11" t="str">
        <f>VLOOKUP(Table3[[#This Row],[state id2]],Table3[state id2],1,FALSE)</f>
        <v>R1013</v>
      </c>
      <c r="R1801" s="11">
        <f t="shared" si="56"/>
        <v>-0.10065513414668187</v>
      </c>
      <c r="S1801" s="11">
        <f t="shared" si="57"/>
        <v>-1.5287982326802101E-2</v>
      </c>
    </row>
    <row r="1802" spans="1:19" x14ac:dyDescent="0.25">
      <c r="A1802" s="20" t="str">
        <f>VLOOKUP('Customer Names'!A1802,'Customer Names'!A1802:A4137,1,FALSE)</f>
        <v>Id1801</v>
      </c>
      <c r="B1802" s="20" t="str">
        <f>VLOOKUP(Table6[[#This Row],[NAME]],Table6[NAME],1,FALSE)</f>
        <v>Kristen</v>
      </c>
      <c r="C1802" s="11">
        <f>VLOOKUP(Table4[[#This Row],[BMI]],Table4[BMI],1,FALSE)</f>
        <v>43.12</v>
      </c>
      <c r="D1802" s="11">
        <f>VLOOKUP(Table4[[#This Row],[HBA1C]],Table4[HBA1C],1,FALSE)</f>
        <v>6.25</v>
      </c>
      <c r="E1802" s="11" t="str">
        <f>VLOOKUP(Table4[[#This Row],[Any Transplants]],Table4[Any Transplants],1,FALSE)</f>
        <v>No</v>
      </c>
      <c r="F1802" s="11" t="str">
        <f>VLOOKUP(Table4[[#This Row],[Cancer history]],Table4[Cancer history],1,FALSE)</f>
        <v>No</v>
      </c>
      <c r="G1802" s="11" t="str">
        <f>VLOOKUP(Table4[[#This Row],[Smoker2]],Table4[Smoker2],1,FALSE)</f>
        <v>NO</v>
      </c>
      <c r="H1802" s="11" t="str">
        <f>VLOOKUP(Table4[[#This Row],[Heart Issues]],Table4[Heart Issues],1,FALSE)</f>
        <v>No</v>
      </c>
      <c r="I1802" s="11">
        <f>VLOOKUP(Table4[[#This Row],[Number of Major Surgeries]],Table4[Number of Major Surgeries],1,FALSE)</f>
        <v>1</v>
      </c>
      <c r="J1802" s="11" t="str">
        <f>VLOOKUP('Medical Examinations'!M1802,'Medical Examinations'!M1802:M4136,1,FALSE)</f>
        <v>obesity</v>
      </c>
      <c r="K1802" s="11" t="str">
        <f>VLOOKUP('Medical Examinations'!N1802,'Medical Examinations'!N1802:N4136,1,FALSE)</f>
        <v>prediabetes</v>
      </c>
      <c r="L1802" s="11" t="str">
        <f>VLOOKUP(Table3[[#This Row],[date of birth]],Table3[date of birth],1,FALSE)</f>
        <v>26-Sep-1964</v>
      </c>
      <c r="M1802" s="11">
        <f>VLOOKUP(Table3[[#This Row],[age]],Table3[age],1,FALSE)</f>
        <v>58</v>
      </c>
      <c r="N1802" s="65">
        <f>VLOOKUP(Table3[[#This Row],[charges2]],Table3[charges2],1,FALSE)</f>
        <v>18443.11</v>
      </c>
      <c r="O1802" s="11" t="str">
        <f>VLOOKUP(Table3[[#This Row],[HOSPITAL TIER2]],Table3[HOSPITAL TIER2],1,FALSE)</f>
        <v>tier - 1</v>
      </c>
      <c r="P1802" s="11" t="str">
        <f>VLOOKUP(Table3[[#This Row],[city tier2]],Table3[city tier2],1,FALSE)</f>
        <v>tier - 2</v>
      </c>
      <c r="Q1802" s="11" t="str">
        <f>VLOOKUP(Table3[[#This Row],[state id2]],Table3[state id2],1,FALSE)</f>
        <v>R1012</v>
      </c>
      <c r="R1802" s="11">
        <f t="shared" si="56"/>
        <v>-9.6730695068391562E-2</v>
      </c>
      <c r="S1802" s="11">
        <f t="shared" si="57"/>
        <v>-1.4511848637002429E-2</v>
      </c>
    </row>
    <row r="1803" spans="1:19" x14ac:dyDescent="0.25">
      <c r="A1803" s="20" t="str">
        <f>VLOOKUP('Customer Names'!A1803,'Customer Names'!A1803:A4138,1,FALSE)</f>
        <v>Id1802</v>
      </c>
      <c r="B1803" s="20" t="str">
        <f>VLOOKUP(Table6[[#This Row],[NAME]],Table6[NAME],1,FALSE)</f>
        <v>Daniel</v>
      </c>
      <c r="C1803" s="11">
        <f>VLOOKUP(Table4[[#This Row],[BMI]],Table4[BMI],1,FALSE)</f>
        <v>30.5</v>
      </c>
      <c r="D1803" s="11">
        <f>VLOOKUP(Table4[[#This Row],[HBA1C]],Table4[HBA1C],1,FALSE)</f>
        <v>4.8099999999999996</v>
      </c>
      <c r="E1803" s="11" t="str">
        <f>VLOOKUP(Table4[[#This Row],[Any Transplants]],Table4[Any Transplants],1,FALSE)</f>
        <v>No</v>
      </c>
      <c r="F1803" s="11" t="str">
        <f>VLOOKUP(Table4[[#This Row],[Cancer history]],Table4[Cancer history],1,FALSE)</f>
        <v>No</v>
      </c>
      <c r="G1803" s="11" t="str">
        <f>VLOOKUP(Table4[[#This Row],[Smoker2]],Table4[Smoker2],1,FALSE)</f>
        <v>NO</v>
      </c>
      <c r="H1803" s="11" t="str">
        <f>VLOOKUP(Table4[[#This Row],[Heart Issues]],Table4[Heart Issues],1,FALSE)</f>
        <v>No</v>
      </c>
      <c r="I1803" s="11">
        <f>VLOOKUP(Table4[[#This Row],[Number of Major Surgeries]],Table4[Number of Major Surgeries],1,FALSE)</f>
        <v>1</v>
      </c>
      <c r="J1803" s="11" t="str">
        <f>VLOOKUP('Medical Examinations'!M1803,'Medical Examinations'!M1803:M4137,1,FALSE)</f>
        <v>obesity</v>
      </c>
      <c r="K1803" s="11" t="str">
        <f>VLOOKUP('Medical Examinations'!N1803,'Medical Examinations'!N1803:N4137,1,FALSE)</f>
        <v>normal</v>
      </c>
      <c r="L1803" s="11" t="str">
        <f>VLOOKUP(Table3[[#This Row],[date of birth]],Table3[date of birth],1,FALSE)</f>
        <v>12-Aug-1986</v>
      </c>
      <c r="M1803" s="11">
        <f>VLOOKUP(Table3[[#This Row],[age]],Table3[age],1,FALSE)</f>
        <v>36</v>
      </c>
      <c r="N1803" s="65">
        <f>VLOOKUP(Table3[[#This Row],[charges2]],Table3[charges2],1,FALSE)</f>
        <v>18608.259999999998</v>
      </c>
      <c r="O1803" s="11" t="str">
        <f>VLOOKUP(Table3[[#This Row],[HOSPITAL TIER2]],Table3[HOSPITAL TIER2],1,FALSE)</f>
        <v>tier - 1</v>
      </c>
      <c r="P1803" s="11" t="str">
        <f>VLOOKUP(Table3[[#This Row],[city tier2]],Table3[city tier2],1,FALSE)</f>
        <v>tier - 3</v>
      </c>
      <c r="Q1803" s="11" t="str">
        <f>VLOOKUP(Table3[[#This Row],[state id2]],Table3[state id2],1,FALSE)</f>
        <v>R1011</v>
      </c>
      <c r="R1803" s="11">
        <f t="shared" si="56"/>
        <v>-0.10274597085495413</v>
      </c>
      <c r="S1803" s="11">
        <f t="shared" si="57"/>
        <v>-1.5623797265670298E-2</v>
      </c>
    </row>
    <row r="1804" spans="1:19" x14ac:dyDescent="0.25">
      <c r="A1804" s="20" t="str">
        <f>VLOOKUP('Customer Names'!A1804,'Customer Names'!A1804:A4139,1,FALSE)</f>
        <v>Id1803</v>
      </c>
      <c r="B1804" s="20" t="str">
        <f>VLOOKUP(Table6[[#This Row],[NAME]],Table6[NAME],1,FALSE)</f>
        <v>Jonathan</v>
      </c>
      <c r="C1804" s="11">
        <f>VLOOKUP(Table4[[#This Row],[BMI]],Table4[BMI],1,FALSE)</f>
        <v>27.61</v>
      </c>
      <c r="D1804" s="11">
        <f>VLOOKUP(Table4[[#This Row],[HBA1C]],Table4[HBA1C],1,FALSE)</f>
        <v>4.5999999999999996</v>
      </c>
      <c r="E1804" s="11" t="str">
        <f>VLOOKUP(Table4[[#This Row],[Any Transplants]],Table4[Any Transplants],1,FALSE)</f>
        <v>No</v>
      </c>
      <c r="F1804" s="11" t="str">
        <f>VLOOKUP(Table4[[#This Row],[Cancer history]],Table4[Cancer history],1,FALSE)</f>
        <v>No</v>
      </c>
      <c r="G1804" s="11" t="str">
        <f>VLOOKUP(Table4[[#This Row],[Smoker2]],Table4[Smoker2],1,FALSE)</f>
        <v>NO</v>
      </c>
      <c r="H1804" s="11" t="str">
        <f>VLOOKUP(Table4[[#This Row],[Heart Issues]],Table4[Heart Issues],1,FALSE)</f>
        <v>No</v>
      </c>
      <c r="I1804" s="11">
        <f>VLOOKUP(Table4[[#This Row],[Number of Major Surgeries]],Table4[Number of Major Surgeries],1,FALSE)</f>
        <v>1</v>
      </c>
      <c r="J1804" s="11" t="str">
        <f>VLOOKUP('Medical Examinations'!M1804,'Medical Examinations'!M1804:M4138,1,FALSE)</f>
        <v>over weight</v>
      </c>
      <c r="K1804" s="11" t="str">
        <f>VLOOKUP('Medical Examinations'!N1804,'Medical Examinations'!N1804:N4138,1,FALSE)</f>
        <v>normal</v>
      </c>
      <c r="L1804" s="11" t="str">
        <f>VLOOKUP(Table3[[#This Row],[date of birth]],Table3[date of birth],1,FALSE)</f>
        <v>23-Sep-1998</v>
      </c>
      <c r="M1804" s="11">
        <f>VLOOKUP(Table3[[#This Row],[age]],Table3[age],1,FALSE)</f>
        <v>24</v>
      </c>
      <c r="N1804" s="65">
        <f>VLOOKUP(Table3[[#This Row],[charges2]],Table3[charges2],1,FALSE)</f>
        <v>18648.419999999998</v>
      </c>
      <c r="O1804" s="11" t="str">
        <f>VLOOKUP(Table3[[#This Row],[HOSPITAL TIER2]],Table3[HOSPITAL TIER2],1,FALSE)</f>
        <v>tier - 1</v>
      </c>
      <c r="P1804" s="11" t="str">
        <f>VLOOKUP(Table3[[#This Row],[city tier2]],Table3[city tier2],1,FALSE)</f>
        <v>tier - 1</v>
      </c>
      <c r="Q1804" s="11" t="str">
        <f>VLOOKUP(Table3[[#This Row],[state id2]],Table3[state id2],1,FALSE)</f>
        <v>R1019</v>
      </c>
      <c r="R1804" s="11">
        <f t="shared" si="56"/>
        <v>-0.10237299049821241</v>
      </c>
      <c r="S1804" s="11">
        <f t="shared" si="57"/>
        <v>-1.6036936459448193E-2</v>
      </c>
    </row>
    <row r="1805" spans="1:19" x14ac:dyDescent="0.25">
      <c r="A1805" s="20" t="str">
        <f>VLOOKUP('Customer Names'!A1805,'Customer Names'!A1805:A4140,1,FALSE)</f>
        <v>Id1804</v>
      </c>
      <c r="B1805" s="20" t="str">
        <f>VLOOKUP(Table6[[#This Row],[NAME]],Table6[NAME],1,FALSE)</f>
        <v>Troy</v>
      </c>
      <c r="C1805" s="11">
        <f>VLOOKUP(Table4[[#This Row],[BMI]],Table4[BMI],1,FALSE)</f>
        <v>27.1</v>
      </c>
      <c r="D1805" s="11">
        <f>VLOOKUP(Table4[[#This Row],[HBA1C]],Table4[HBA1C],1,FALSE)</f>
        <v>5.08</v>
      </c>
      <c r="E1805" s="11" t="str">
        <f>VLOOKUP(Table4[[#This Row],[Any Transplants]],Table4[Any Transplants],1,FALSE)</f>
        <v>No</v>
      </c>
      <c r="F1805" s="11" t="str">
        <f>VLOOKUP(Table4[[#This Row],[Cancer history]],Table4[Cancer history],1,FALSE)</f>
        <v>No</v>
      </c>
      <c r="G1805" s="11" t="str">
        <f>VLOOKUP(Table4[[#This Row],[Smoker2]],Table4[Smoker2],1,FALSE)</f>
        <v>NO</v>
      </c>
      <c r="H1805" s="11" t="str">
        <f>VLOOKUP(Table4[[#This Row],[Heart Issues]],Table4[Heart Issues],1,FALSE)</f>
        <v>No</v>
      </c>
      <c r="I1805" s="11">
        <f>VLOOKUP(Table4[[#This Row],[Number of Major Surgeries]],Table4[Number of Major Surgeries],1,FALSE)</f>
        <v>1</v>
      </c>
      <c r="J1805" s="11" t="str">
        <f>VLOOKUP('Medical Examinations'!M1805,'Medical Examinations'!M1805:M4139,1,FALSE)</f>
        <v>over weight</v>
      </c>
      <c r="K1805" s="11" t="str">
        <f>VLOOKUP('Medical Examinations'!N1805,'Medical Examinations'!N1805:N4139,1,FALSE)</f>
        <v>normal</v>
      </c>
      <c r="L1805" s="11" t="str">
        <f>VLOOKUP(Table3[[#This Row],[date of birth]],Table3[date of birth],1,FALSE)</f>
        <v>17-Oct-1970</v>
      </c>
      <c r="M1805" s="11">
        <f>VLOOKUP(Table3[[#This Row],[age]],Table3[age],1,FALSE)</f>
        <v>52</v>
      </c>
      <c r="N1805" s="65">
        <f>VLOOKUP(Table3[[#This Row],[charges2]],Table3[charges2],1,FALSE)</f>
        <v>18682.740000000002</v>
      </c>
      <c r="O1805" s="11" t="str">
        <f>VLOOKUP(Table3[[#This Row],[HOSPITAL TIER2]],Table3[HOSPITAL TIER2],1,FALSE)</f>
        <v>tier - 1</v>
      </c>
      <c r="P1805" s="11" t="str">
        <f>VLOOKUP(Table3[[#This Row],[city tier2]],Table3[city tier2],1,FALSE)</f>
        <v>tier - 3</v>
      </c>
      <c r="Q1805" s="11" t="str">
        <f>VLOOKUP(Table3[[#This Row],[state id2]],Table3[state id2],1,FALSE)</f>
        <v>R1012</v>
      </c>
      <c r="R1805" s="11">
        <f t="shared" si="56"/>
        <v>-0.10224761753981629</v>
      </c>
      <c r="S1805" s="11">
        <f t="shared" si="57"/>
        <v>-1.7726412685186769E-2</v>
      </c>
    </row>
    <row r="1806" spans="1:19" x14ac:dyDescent="0.25">
      <c r="A1806" s="20" t="str">
        <f>VLOOKUP('Customer Names'!A1806,'Customer Names'!A1806:A4141,1,FALSE)</f>
        <v>Id1805</v>
      </c>
      <c r="B1806" s="20" t="str">
        <f>VLOOKUP(Table6[[#This Row],[NAME]],Table6[NAME],1,FALSE)</f>
        <v>Daniel C</v>
      </c>
      <c r="C1806" s="11">
        <f>VLOOKUP(Table4[[#This Row],[BMI]],Table4[BMI],1,FALSE)</f>
        <v>35.93</v>
      </c>
      <c r="D1806" s="11">
        <f>VLOOKUP(Table4[[#This Row],[HBA1C]],Table4[HBA1C],1,FALSE)</f>
        <v>5.43</v>
      </c>
      <c r="E1806" s="11" t="str">
        <f>VLOOKUP(Table4[[#This Row],[Any Transplants]],Table4[Any Transplants],1,FALSE)</f>
        <v>yes</v>
      </c>
      <c r="F1806" s="11" t="str">
        <f>VLOOKUP(Table4[[#This Row],[Cancer history]],Table4[Cancer history],1,FALSE)</f>
        <v>No</v>
      </c>
      <c r="G1806" s="11" t="str">
        <f>VLOOKUP(Table4[[#This Row],[Smoker2]],Table4[Smoker2],1,FALSE)</f>
        <v>NO</v>
      </c>
      <c r="H1806" s="11" t="str">
        <f>VLOOKUP(Table4[[#This Row],[Heart Issues]],Table4[Heart Issues],1,FALSE)</f>
        <v>No</v>
      </c>
      <c r="I1806" s="11">
        <f>VLOOKUP(Table4[[#This Row],[Number of Major Surgeries]],Table4[Number of Major Surgeries],1,FALSE)</f>
        <v>1</v>
      </c>
      <c r="J1806" s="11" t="str">
        <f>VLOOKUP('Medical Examinations'!M1806,'Medical Examinations'!M1806:M4140,1,FALSE)</f>
        <v>obesity</v>
      </c>
      <c r="K1806" s="11" t="str">
        <f>VLOOKUP('Medical Examinations'!N1806,'Medical Examinations'!N1806:N4140,1,FALSE)</f>
        <v>normal</v>
      </c>
      <c r="L1806" s="11" t="str">
        <f>VLOOKUP(Table3[[#This Row],[date of birth]],Table3[date of birth],1,FALSE)</f>
        <v>30-Aug-1967</v>
      </c>
      <c r="M1806" s="11">
        <f>VLOOKUP(Table3[[#This Row],[age]],Table3[age],1,FALSE)</f>
        <v>55</v>
      </c>
      <c r="N1806" s="65">
        <f>VLOOKUP(Table3[[#This Row],[charges2]],Table3[charges2],1,FALSE)</f>
        <v>18694.689999999999</v>
      </c>
      <c r="O1806" s="11" t="str">
        <f>VLOOKUP(Table3[[#This Row],[HOSPITAL TIER2]],Table3[HOSPITAL TIER2],1,FALSE)</f>
        <v>tier - 1</v>
      </c>
      <c r="P1806" s="11" t="str">
        <f>VLOOKUP(Table3[[#This Row],[city tier2]],Table3[city tier2],1,FALSE)</f>
        <v>tier - 1</v>
      </c>
      <c r="Q1806" s="11" t="str">
        <f>VLOOKUP(Table3[[#This Row],[state id2]],Table3[state id2],1,FALSE)</f>
        <v>R1023</v>
      </c>
      <c r="R1806" s="11">
        <f t="shared" si="56"/>
        <v>-0.10238651103289043</v>
      </c>
      <c r="S1806" s="11">
        <f t="shared" si="57"/>
        <v>-1.7239408148059219E-2</v>
      </c>
    </row>
    <row r="1807" spans="1:19" x14ac:dyDescent="0.25">
      <c r="A1807" s="20" t="str">
        <f>VLOOKUP('Customer Names'!A1807,'Customer Names'!A1807:A4142,1,FALSE)</f>
        <v>Id1806</v>
      </c>
      <c r="B1807" s="20" t="str">
        <f>VLOOKUP(Table6[[#This Row],[NAME]],Table6[NAME],1,FALSE)</f>
        <v>Lauren</v>
      </c>
      <c r="C1807" s="11">
        <f>VLOOKUP(Table4[[#This Row],[BMI]],Table4[BMI],1,FALSE)</f>
        <v>32.68</v>
      </c>
      <c r="D1807" s="11">
        <f>VLOOKUP(Table4[[#This Row],[HBA1C]],Table4[HBA1C],1,FALSE)</f>
        <v>5.44</v>
      </c>
      <c r="E1807" s="11" t="str">
        <f>VLOOKUP(Table4[[#This Row],[Any Transplants]],Table4[Any Transplants],1,FALSE)</f>
        <v>No</v>
      </c>
      <c r="F1807" s="11" t="str">
        <f>VLOOKUP(Table4[[#This Row],[Cancer history]],Table4[Cancer history],1,FALSE)</f>
        <v>No</v>
      </c>
      <c r="G1807" s="11" t="str">
        <f>VLOOKUP(Table4[[#This Row],[Smoker2]],Table4[Smoker2],1,FALSE)</f>
        <v>NO</v>
      </c>
      <c r="H1807" s="11" t="str">
        <f>VLOOKUP(Table4[[#This Row],[Heart Issues]],Table4[Heart Issues],1,FALSE)</f>
        <v>No</v>
      </c>
      <c r="I1807" s="11">
        <f>VLOOKUP(Table4[[#This Row],[Number of Major Surgeries]],Table4[Number of Major Surgeries],1,FALSE)</f>
        <v>0</v>
      </c>
      <c r="J1807" s="11" t="str">
        <f>VLOOKUP('Medical Examinations'!M1807,'Medical Examinations'!M1807:M4141,1,FALSE)</f>
        <v>obesity</v>
      </c>
      <c r="K1807" s="11" t="str">
        <f>VLOOKUP('Medical Examinations'!N1807,'Medical Examinations'!N1807:N4141,1,FALSE)</f>
        <v>normal</v>
      </c>
      <c r="L1807" s="11" t="str">
        <f>VLOOKUP(Table3[[#This Row],[date of birth]],Table3[date of birth],1,FALSE)</f>
        <v>27-Dec-1992</v>
      </c>
      <c r="M1807" s="11">
        <f>VLOOKUP(Table3[[#This Row],[age]],Table3[age],1,FALSE)</f>
        <v>30</v>
      </c>
      <c r="N1807" s="65">
        <f>VLOOKUP(Table3[[#This Row],[charges2]],Table3[charges2],1,FALSE)</f>
        <v>18765.88</v>
      </c>
      <c r="O1807" s="11" t="str">
        <f>VLOOKUP(Table3[[#This Row],[HOSPITAL TIER2]],Table3[HOSPITAL TIER2],1,FALSE)</f>
        <v>tier - 1</v>
      </c>
      <c r="P1807" s="11" t="str">
        <f>VLOOKUP(Table3[[#This Row],[city tier2]],Table3[city tier2],1,FALSE)</f>
        <v>tier - 2</v>
      </c>
      <c r="Q1807" s="11" t="str">
        <f>VLOOKUP(Table3[[#This Row],[state id2]],Table3[state id2],1,FALSE)</f>
        <v>R1012</v>
      </c>
      <c r="R1807" s="11">
        <f t="shared" si="56"/>
        <v>-0.10514785028258415</v>
      </c>
      <c r="S1807" s="11">
        <f t="shared" si="57"/>
        <v>-1.7070418818274855E-2</v>
      </c>
    </row>
    <row r="1808" spans="1:19" x14ac:dyDescent="0.25">
      <c r="A1808" s="20" t="str">
        <f>VLOOKUP('Customer Names'!A1808,'Customer Names'!A1808:A4143,1,FALSE)</f>
        <v>Id1807</v>
      </c>
      <c r="B1808" s="20" t="str">
        <f>VLOOKUP(Table6[[#This Row],[NAME]],Table6[NAME],1,FALSE)</f>
        <v>Jennefer</v>
      </c>
      <c r="C1808" s="11">
        <f>VLOOKUP(Table4[[#This Row],[BMI]],Table4[BMI],1,FALSE)</f>
        <v>20.74</v>
      </c>
      <c r="D1808" s="11">
        <f>VLOOKUP(Table4[[#This Row],[HBA1C]],Table4[HBA1C],1,FALSE)</f>
        <v>11.69</v>
      </c>
      <c r="E1808" s="11" t="str">
        <f>VLOOKUP(Table4[[#This Row],[Any Transplants]],Table4[Any Transplants],1,FALSE)</f>
        <v>No</v>
      </c>
      <c r="F1808" s="11" t="str">
        <f>VLOOKUP(Table4[[#This Row],[Cancer history]],Table4[Cancer history],1,FALSE)</f>
        <v>No</v>
      </c>
      <c r="G1808" s="11" t="str">
        <f>VLOOKUP(Table4[[#This Row],[Smoker2]],Table4[Smoker2],1,FALSE)</f>
        <v>NO</v>
      </c>
      <c r="H1808" s="11" t="str">
        <f>VLOOKUP(Table4[[#This Row],[Heart Issues]],Table4[Heart Issues],1,FALSE)</f>
        <v>yes</v>
      </c>
      <c r="I1808" s="11">
        <f>VLOOKUP(Table4[[#This Row],[Number of Major Surgeries]],Table4[Number of Major Surgeries],1,FALSE)</f>
        <v>1</v>
      </c>
      <c r="J1808" s="11" t="str">
        <f>VLOOKUP('Medical Examinations'!M1808,'Medical Examinations'!M1808:M4142,1,FALSE)</f>
        <v>normal weight</v>
      </c>
      <c r="K1808" s="11" t="str">
        <f>VLOOKUP('Medical Examinations'!N1808,'Medical Examinations'!N1808:N4142,1,FALSE)</f>
        <v>diabetes</v>
      </c>
      <c r="L1808" s="11" t="str">
        <f>VLOOKUP(Table3[[#This Row],[date of birth]],Table3[date of birth],1,FALSE)</f>
        <v>19-Nov-1979</v>
      </c>
      <c r="M1808" s="11">
        <f>VLOOKUP(Table3[[#This Row],[age]],Table3[age],1,FALSE)</f>
        <v>43</v>
      </c>
      <c r="N1808" s="65">
        <f>VLOOKUP(Table3[[#This Row],[charges2]],Table3[charges2],1,FALSE)</f>
        <v>18767.740000000002</v>
      </c>
      <c r="O1808" s="11" t="str">
        <f>VLOOKUP(Table3[[#This Row],[HOSPITAL TIER2]],Table3[HOSPITAL TIER2],1,FALSE)</f>
        <v>tier - 1</v>
      </c>
      <c r="P1808" s="11" t="str">
        <f>VLOOKUP(Table3[[#This Row],[city tier2]],Table3[city tier2],1,FALSE)</f>
        <v>tier - 1</v>
      </c>
      <c r="Q1808" s="11" t="str">
        <f>VLOOKUP(Table3[[#This Row],[state id2]],Table3[state id2],1,FALSE)</f>
        <v>R1013</v>
      </c>
      <c r="R1808" s="11">
        <f t="shared" si="56"/>
        <v>-0.10390506397361308</v>
      </c>
      <c r="S1808" s="11">
        <f t="shared" si="57"/>
        <v>-1.7232747327729173E-2</v>
      </c>
    </row>
    <row r="1809" spans="1:19" x14ac:dyDescent="0.25">
      <c r="A1809" s="20" t="str">
        <f>VLOOKUP('Customer Names'!A1809,'Customer Names'!A1809:A4144,1,FALSE)</f>
        <v>Id1808</v>
      </c>
      <c r="B1809" s="20" t="str">
        <f>VLOOKUP(Table6[[#This Row],[NAME]],Table6[NAME],1,FALSE)</f>
        <v>Tracey L.</v>
      </c>
      <c r="C1809" s="11">
        <f>VLOOKUP(Table4[[#This Row],[BMI]],Table4[BMI],1,FALSE)</f>
        <v>15.57</v>
      </c>
      <c r="D1809" s="11">
        <f>VLOOKUP(Table4[[#This Row],[HBA1C]],Table4[HBA1C],1,FALSE)</f>
        <v>6.07</v>
      </c>
      <c r="E1809" s="11" t="str">
        <f>VLOOKUP(Table4[[#This Row],[Any Transplants]],Table4[Any Transplants],1,FALSE)</f>
        <v>No</v>
      </c>
      <c r="F1809" s="11" t="str">
        <f>VLOOKUP(Table4[[#This Row],[Cancer history]],Table4[Cancer history],1,FALSE)</f>
        <v>No</v>
      </c>
      <c r="G1809" s="11" t="str">
        <f>VLOOKUP(Table4[[#This Row],[Smoker2]],Table4[Smoker2],1,FALSE)</f>
        <v>NO</v>
      </c>
      <c r="H1809" s="11" t="str">
        <f>VLOOKUP(Table4[[#This Row],[Heart Issues]],Table4[Heart Issues],1,FALSE)</f>
        <v>No</v>
      </c>
      <c r="I1809" s="11">
        <f>VLOOKUP(Table4[[#This Row],[Number of Major Surgeries]],Table4[Number of Major Surgeries],1,FALSE)</f>
        <v>0</v>
      </c>
      <c r="J1809" s="11" t="str">
        <f>VLOOKUP('Medical Examinations'!M1809,'Medical Examinations'!M1809:M4143,1,FALSE)</f>
        <v>underweight</v>
      </c>
      <c r="K1809" s="11" t="str">
        <f>VLOOKUP('Medical Examinations'!N1809,'Medical Examinations'!N1809:N4143,1,FALSE)</f>
        <v>prediabetes</v>
      </c>
      <c r="L1809" s="11" t="str">
        <f>VLOOKUP(Table3[[#This Row],[date of birth]],Table3[date of birth],1,FALSE)</f>
        <v>28-Nov-1995</v>
      </c>
      <c r="M1809" s="11">
        <f>VLOOKUP(Table3[[#This Row],[age]],Table3[age],1,FALSE)</f>
        <v>27</v>
      </c>
      <c r="N1809" s="65">
        <f>VLOOKUP(Table3[[#This Row],[charges2]],Table3[charges2],1,FALSE)</f>
        <v>18804.75</v>
      </c>
      <c r="O1809" s="11" t="str">
        <f>VLOOKUP(Table3[[#This Row],[HOSPITAL TIER2]],Table3[HOSPITAL TIER2],1,FALSE)</f>
        <v>tier - 1</v>
      </c>
      <c r="P1809" s="11" t="str">
        <f>VLOOKUP(Table3[[#This Row],[city tier2]],Table3[city tier2],1,FALSE)</f>
        <v>tier - 1</v>
      </c>
      <c r="Q1809" s="11" t="str">
        <f>VLOOKUP(Table3[[#This Row],[state id2]],Table3[state id2],1,FALSE)</f>
        <v>R1012</v>
      </c>
      <c r="R1809" s="11">
        <f t="shared" si="56"/>
        <v>-0.10379611640069339</v>
      </c>
      <c r="S1809" s="11">
        <f t="shared" si="57"/>
        <v>-1.8392862702981613E-2</v>
      </c>
    </row>
    <row r="1810" spans="1:19" x14ac:dyDescent="0.25">
      <c r="A1810" s="20" t="str">
        <f>VLOOKUP('Customer Names'!A1810,'Customer Names'!A1810:A4145,1,FALSE)</f>
        <v>Id1809</v>
      </c>
      <c r="B1810" s="20" t="str">
        <f>VLOOKUP(Table6[[#This Row],[NAME]],Table6[NAME],1,FALSE)</f>
        <v>Ashley</v>
      </c>
      <c r="C1810" s="11">
        <f>VLOOKUP(Table4[[#This Row],[BMI]],Table4[BMI],1,FALSE)</f>
        <v>23.844999999999999</v>
      </c>
      <c r="D1810" s="11">
        <f>VLOOKUP(Table4[[#This Row],[HBA1C]],Table4[HBA1C],1,FALSE)</f>
        <v>4.3600000000000003</v>
      </c>
      <c r="E1810" s="11" t="str">
        <f>VLOOKUP(Table4[[#This Row],[Any Transplants]],Table4[Any Transplants],1,FALSE)</f>
        <v>No</v>
      </c>
      <c r="F1810" s="11" t="str">
        <f>VLOOKUP(Table4[[#This Row],[Cancer history]],Table4[Cancer history],1,FALSE)</f>
        <v>No</v>
      </c>
      <c r="G1810" s="11" t="str">
        <f>VLOOKUP(Table4[[#This Row],[Smoker2]],Table4[Smoker2],1,FALSE)</f>
        <v>NO</v>
      </c>
      <c r="H1810" s="11" t="str">
        <f>VLOOKUP(Table4[[#This Row],[Heart Issues]],Table4[Heart Issues],1,FALSE)</f>
        <v>No</v>
      </c>
      <c r="I1810" s="11">
        <f>VLOOKUP(Table4[[#This Row],[Number of Major Surgeries]],Table4[Number of Major Surgeries],1,FALSE)</f>
        <v>0</v>
      </c>
      <c r="J1810" s="11" t="str">
        <f>VLOOKUP('Medical Examinations'!M1810,'Medical Examinations'!M1810:M4144,1,FALSE)</f>
        <v>normal weight</v>
      </c>
      <c r="K1810" s="11" t="str">
        <f>VLOOKUP('Medical Examinations'!N1810,'Medical Examinations'!N1810:N4144,1,FALSE)</f>
        <v>normal</v>
      </c>
      <c r="L1810" s="11" t="str">
        <f>VLOOKUP(Table3[[#This Row],[date of birth]],Table3[date of birth],1,FALSE)</f>
        <v>15-Oct-1979</v>
      </c>
      <c r="M1810" s="11">
        <f>VLOOKUP(Table3[[#This Row],[age]],Table3[age],1,FALSE)</f>
        <v>43</v>
      </c>
      <c r="N1810" s="65">
        <f>VLOOKUP(Table3[[#This Row],[charges2]],Table3[charges2],1,FALSE)</f>
        <v>18806.150000000001</v>
      </c>
      <c r="O1810" s="11" t="str">
        <f>VLOOKUP(Table3[[#This Row],[HOSPITAL TIER2]],Table3[HOSPITAL TIER2],1,FALSE)</f>
        <v>tier - 1</v>
      </c>
      <c r="P1810" s="11" t="str">
        <f>VLOOKUP(Table3[[#This Row],[city tier2]],Table3[city tier2],1,FALSE)</f>
        <v>tier - 2</v>
      </c>
      <c r="Q1810" s="11" t="str">
        <f>VLOOKUP(Table3[[#This Row],[state id2]],Table3[state id2],1,FALSE)</f>
        <v>R1013</v>
      </c>
      <c r="R1810" s="11">
        <f t="shared" si="56"/>
        <v>-0.10745330025825447</v>
      </c>
      <c r="S1810" s="11">
        <f t="shared" si="57"/>
        <v>-1.7683011536227557E-2</v>
      </c>
    </row>
    <row r="1811" spans="1:19" x14ac:dyDescent="0.25">
      <c r="A1811" s="20" t="str">
        <f>VLOOKUP('Customer Names'!A1811,'Customer Names'!A1811:A4146,1,FALSE)</f>
        <v>Id1810</v>
      </c>
      <c r="B1811" s="20" t="str">
        <f>VLOOKUP(Table6[[#This Row],[NAME]],Table6[NAME],1,FALSE)</f>
        <v>Cindy</v>
      </c>
      <c r="C1811" s="11">
        <f>VLOOKUP(Table4[[#This Row],[BMI]],Table4[BMI],1,FALSE)</f>
        <v>22.895</v>
      </c>
      <c r="D1811" s="11">
        <f>VLOOKUP(Table4[[#This Row],[HBA1C]],Table4[HBA1C],1,FALSE)</f>
        <v>5.24</v>
      </c>
      <c r="E1811" s="11" t="str">
        <f>VLOOKUP(Table4[[#This Row],[Any Transplants]],Table4[Any Transplants],1,FALSE)</f>
        <v>No</v>
      </c>
      <c r="F1811" s="11" t="str">
        <f>VLOOKUP(Table4[[#This Row],[Cancer history]],Table4[Cancer history],1,FALSE)</f>
        <v>No</v>
      </c>
      <c r="G1811" s="11" t="str">
        <f>VLOOKUP(Table4[[#This Row],[Smoker2]],Table4[Smoker2],1,FALSE)</f>
        <v>NO</v>
      </c>
      <c r="H1811" s="11" t="str">
        <f>VLOOKUP(Table4[[#This Row],[Heart Issues]],Table4[Heart Issues],1,FALSE)</f>
        <v>No</v>
      </c>
      <c r="I1811" s="11">
        <f>VLOOKUP(Table4[[#This Row],[Number of Major Surgeries]],Table4[Number of Major Surgeries],1,FALSE)</f>
        <v>1</v>
      </c>
      <c r="J1811" s="11" t="str">
        <f>VLOOKUP('Medical Examinations'!M1811,'Medical Examinations'!M1811:M4145,1,FALSE)</f>
        <v>normal weight</v>
      </c>
      <c r="K1811" s="11" t="str">
        <f>VLOOKUP('Medical Examinations'!N1811,'Medical Examinations'!N1811:N4145,1,FALSE)</f>
        <v>normal</v>
      </c>
      <c r="L1811" s="11" t="str">
        <f>VLOOKUP(Table3[[#This Row],[date of birth]],Table3[date of birth],1,FALSE)</f>
        <v>18-Dec-1962</v>
      </c>
      <c r="M1811" s="11">
        <f>VLOOKUP(Table3[[#This Row],[age]],Table3[age],1,FALSE)</f>
        <v>60</v>
      </c>
      <c r="N1811" s="65">
        <f>VLOOKUP(Table3[[#This Row],[charges2]],Table3[charges2],1,FALSE)</f>
        <v>18815.53</v>
      </c>
      <c r="O1811" s="11" t="str">
        <f>VLOOKUP(Table3[[#This Row],[HOSPITAL TIER2]],Table3[HOSPITAL TIER2],1,FALSE)</f>
        <v>tier - 1</v>
      </c>
      <c r="P1811" s="11" t="str">
        <f>VLOOKUP(Table3[[#This Row],[city tier2]],Table3[city tier2],1,FALSE)</f>
        <v>tier - 1</v>
      </c>
      <c r="Q1811" s="11" t="str">
        <f>VLOOKUP(Table3[[#This Row],[state id2]],Table3[state id2],1,FALSE)</f>
        <v>R1023</v>
      </c>
      <c r="R1811" s="11">
        <f t="shared" si="56"/>
        <v>-0.10738620179998909</v>
      </c>
      <c r="S1811" s="11">
        <f t="shared" si="57"/>
        <v>-1.7523069313947252E-2</v>
      </c>
    </row>
    <row r="1812" spans="1:19" x14ac:dyDescent="0.25">
      <c r="A1812" s="20" t="str">
        <f>VLOOKUP('Customer Names'!A1812,'Customer Names'!A1812:A4147,1,FALSE)</f>
        <v>Id1811</v>
      </c>
      <c r="B1812" s="20" t="str">
        <f>VLOOKUP(Table6[[#This Row],[NAME]],Table6[NAME],1,FALSE)</f>
        <v>Esther</v>
      </c>
      <c r="C1812" s="11">
        <f>VLOOKUP(Table4[[#This Row],[BMI]],Table4[BMI],1,FALSE)</f>
        <v>21.945</v>
      </c>
      <c r="D1812" s="11">
        <f>VLOOKUP(Table4[[#This Row],[HBA1C]],Table4[HBA1C],1,FALSE)</f>
        <v>5.37</v>
      </c>
      <c r="E1812" s="11" t="str">
        <f>VLOOKUP(Table4[[#This Row],[Any Transplants]],Table4[Any Transplants],1,FALSE)</f>
        <v>No</v>
      </c>
      <c r="F1812" s="11" t="str">
        <f>VLOOKUP(Table4[[#This Row],[Cancer history]],Table4[Cancer history],1,FALSE)</f>
        <v>No</v>
      </c>
      <c r="G1812" s="11" t="str">
        <f>VLOOKUP(Table4[[#This Row],[Smoker2]],Table4[Smoker2],1,FALSE)</f>
        <v>NO</v>
      </c>
      <c r="H1812" s="11" t="str">
        <f>VLOOKUP(Table4[[#This Row],[Heart Issues]],Table4[Heart Issues],1,FALSE)</f>
        <v>No</v>
      </c>
      <c r="I1812" s="11">
        <f>VLOOKUP(Table4[[#This Row],[Number of Major Surgeries]],Table4[Number of Major Surgeries],1,FALSE)</f>
        <v>1</v>
      </c>
      <c r="J1812" s="11" t="str">
        <f>VLOOKUP('Medical Examinations'!M1812,'Medical Examinations'!M1812:M4146,1,FALSE)</f>
        <v>normal weight</v>
      </c>
      <c r="K1812" s="11" t="str">
        <f>VLOOKUP('Medical Examinations'!N1812,'Medical Examinations'!N1812:N4146,1,FALSE)</f>
        <v>normal</v>
      </c>
      <c r="L1812" s="11" t="str">
        <f>VLOOKUP(Table3[[#This Row],[date of birth]],Table3[date of birth],1,FALSE)</f>
        <v>24-Jul-2003</v>
      </c>
      <c r="M1812" s="11">
        <f>VLOOKUP(Table3[[#This Row],[age]],Table3[age],1,FALSE)</f>
        <v>19</v>
      </c>
      <c r="N1812" s="65">
        <f>VLOOKUP(Table3[[#This Row],[charges2]],Table3[charges2],1,FALSE)</f>
        <v>18838.7</v>
      </c>
      <c r="O1812" s="11" t="str">
        <f>VLOOKUP(Table3[[#This Row],[HOSPITAL TIER2]],Table3[HOSPITAL TIER2],1,FALSE)</f>
        <v>tier - 1</v>
      </c>
      <c r="P1812" s="11" t="str">
        <f>VLOOKUP(Table3[[#This Row],[city tier2]],Table3[city tier2],1,FALSE)</f>
        <v>tier - 3</v>
      </c>
      <c r="Q1812" s="11" t="str">
        <f>VLOOKUP(Table3[[#This Row],[state id2]],Table3[state id2],1,FALSE)</f>
        <v>R1012</v>
      </c>
      <c r="R1812" s="11">
        <f t="shared" si="56"/>
        <v>-0.10617537573867823</v>
      </c>
      <c r="S1812" s="11">
        <f t="shared" si="57"/>
        <v>-1.6965765193109009E-2</v>
      </c>
    </row>
    <row r="1813" spans="1:19" x14ac:dyDescent="0.25">
      <c r="A1813" s="20" t="str">
        <f>VLOOKUP('Customer Names'!A1813,'Customer Names'!A1813:A4148,1,FALSE)</f>
        <v>Id1812</v>
      </c>
      <c r="B1813" s="20" t="str">
        <f>VLOOKUP(Table6[[#This Row],[NAME]],Table6[NAME],1,FALSE)</f>
        <v>Jackie</v>
      </c>
      <c r="C1813" s="11">
        <f>VLOOKUP(Table4[[#This Row],[BMI]],Table4[BMI],1,FALSE)</f>
        <v>19.47</v>
      </c>
      <c r="D1813" s="11">
        <f>VLOOKUP(Table4[[#This Row],[HBA1C]],Table4[HBA1C],1,FALSE)</f>
        <v>6.6</v>
      </c>
      <c r="E1813" s="11" t="str">
        <f>VLOOKUP(Table4[[#This Row],[Any Transplants]],Table4[Any Transplants],1,FALSE)</f>
        <v>No</v>
      </c>
      <c r="F1813" s="11" t="str">
        <f>VLOOKUP(Table4[[#This Row],[Cancer history]],Table4[Cancer history],1,FALSE)</f>
        <v>No</v>
      </c>
      <c r="G1813" s="11" t="str">
        <f>VLOOKUP(Table4[[#This Row],[Smoker2]],Table4[Smoker2],1,FALSE)</f>
        <v>NO</v>
      </c>
      <c r="H1813" s="11" t="str">
        <f>VLOOKUP(Table4[[#This Row],[Heart Issues]],Table4[Heart Issues],1,FALSE)</f>
        <v>yes</v>
      </c>
      <c r="I1813" s="11">
        <f>VLOOKUP(Table4[[#This Row],[Number of Major Surgeries]],Table4[Number of Major Surgeries],1,FALSE)</f>
        <v>0</v>
      </c>
      <c r="J1813" s="11" t="str">
        <f>VLOOKUP('Medical Examinations'!M1813,'Medical Examinations'!M1813:M4147,1,FALSE)</f>
        <v>normal weight</v>
      </c>
      <c r="K1813" s="11" t="str">
        <f>VLOOKUP('Medical Examinations'!N1813,'Medical Examinations'!N1813:N4147,1,FALSE)</f>
        <v>diabetes</v>
      </c>
      <c r="L1813" s="11" t="str">
        <f>VLOOKUP(Table3[[#This Row],[date of birth]],Table3[date of birth],1,FALSE)</f>
        <v>6-Dec-1963</v>
      </c>
      <c r="M1813" s="11">
        <f>VLOOKUP(Table3[[#This Row],[age]],Table3[age],1,FALSE)</f>
        <v>59</v>
      </c>
      <c r="N1813" s="65">
        <f>VLOOKUP(Table3[[#This Row],[charges2]],Table3[charges2],1,FALSE)</f>
        <v>18883.330000000002</v>
      </c>
      <c r="O1813" s="11" t="str">
        <f>VLOOKUP(Table3[[#This Row],[HOSPITAL TIER2]],Table3[HOSPITAL TIER2],1,FALSE)</f>
        <v>tier - 1</v>
      </c>
      <c r="P1813" s="11" t="str">
        <f>VLOOKUP(Table3[[#This Row],[city tier2]],Table3[city tier2],1,FALSE)</f>
        <v>tier - 1</v>
      </c>
      <c r="Q1813" s="11" t="str">
        <f>VLOOKUP(Table3[[#This Row],[state id2]],Table3[state id2],1,FALSE)</f>
        <v>R1026</v>
      </c>
      <c r="R1813" s="11">
        <f t="shared" si="56"/>
        <v>-0.10875042266168766</v>
      </c>
      <c r="S1813" s="11">
        <f t="shared" si="57"/>
        <v>-1.7450769551405312E-2</v>
      </c>
    </row>
    <row r="1814" spans="1:19" x14ac:dyDescent="0.25">
      <c r="A1814" s="20" t="str">
        <f>VLOOKUP('Customer Names'!A1814,'Customer Names'!A1814:A4149,1,FALSE)</f>
        <v>Id1813</v>
      </c>
      <c r="B1814" s="20" t="str">
        <f>VLOOKUP(Table6[[#This Row],[NAME]],Table6[NAME],1,FALSE)</f>
        <v>Timothy P.</v>
      </c>
      <c r="C1814" s="11">
        <f>VLOOKUP(Table4[[#This Row],[BMI]],Table4[BMI],1,FALSE)</f>
        <v>15.61</v>
      </c>
      <c r="D1814" s="11">
        <f>VLOOKUP(Table4[[#This Row],[HBA1C]],Table4[HBA1C],1,FALSE)</f>
        <v>5.77</v>
      </c>
      <c r="E1814" s="11" t="str">
        <f>VLOOKUP(Table4[[#This Row],[Any Transplants]],Table4[Any Transplants],1,FALSE)</f>
        <v>No</v>
      </c>
      <c r="F1814" s="11" t="str">
        <f>VLOOKUP(Table4[[#This Row],[Cancer history]],Table4[Cancer history],1,FALSE)</f>
        <v>No</v>
      </c>
      <c r="G1814" s="11" t="str">
        <f>VLOOKUP(Table4[[#This Row],[Smoker2]],Table4[Smoker2],1,FALSE)</f>
        <v>NO</v>
      </c>
      <c r="H1814" s="11" t="str">
        <f>VLOOKUP(Table4[[#This Row],[Heart Issues]],Table4[Heart Issues],1,FALSE)</f>
        <v>No</v>
      </c>
      <c r="I1814" s="11">
        <f>VLOOKUP(Table4[[#This Row],[Number of Major Surgeries]],Table4[Number of Major Surgeries],1,FALSE)</f>
        <v>0</v>
      </c>
      <c r="J1814" s="11" t="str">
        <f>VLOOKUP('Medical Examinations'!M1814,'Medical Examinations'!M1814:M4148,1,FALSE)</f>
        <v>underweight</v>
      </c>
      <c r="K1814" s="11" t="str">
        <f>VLOOKUP('Medical Examinations'!N1814,'Medical Examinations'!N1814:N4148,1,FALSE)</f>
        <v>prediabetes</v>
      </c>
      <c r="L1814" s="11" t="str">
        <f>VLOOKUP(Table3[[#This Row],[date of birth]],Table3[date of birth],1,FALSE)</f>
        <v>27-Sep-1995</v>
      </c>
      <c r="M1814" s="11">
        <f>VLOOKUP(Table3[[#This Row],[age]],Table3[age],1,FALSE)</f>
        <v>27</v>
      </c>
      <c r="N1814" s="65">
        <f>VLOOKUP(Table3[[#This Row],[charges2]],Table3[charges2],1,FALSE)</f>
        <v>18903.490000000002</v>
      </c>
      <c r="O1814" s="11" t="str">
        <f>VLOOKUP(Table3[[#This Row],[HOSPITAL TIER2]],Table3[HOSPITAL TIER2],1,FALSE)</f>
        <v>tier - 1</v>
      </c>
      <c r="P1814" s="11" t="str">
        <f>VLOOKUP(Table3[[#This Row],[city tier2]],Table3[city tier2],1,FALSE)</f>
        <v>tier - 2</v>
      </c>
      <c r="Q1814" s="11" t="str">
        <f>VLOOKUP(Table3[[#This Row],[state id2]],Table3[state id2],1,FALSE)</f>
        <v>R1024</v>
      </c>
      <c r="R1814" s="11">
        <f t="shared" si="56"/>
        <v>-0.10643791578013584</v>
      </c>
      <c r="S1814" s="11">
        <f t="shared" si="57"/>
        <v>-1.9297244535573247E-2</v>
      </c>
    </row>
    <row r="1815" spans="1:19" x14ac:dyDescent="0.25">
      <c r="A1815" s="20" t="str">
        <f>VLOOKUP('Customer Names'!A1815,'Customer Names'!A1815:A4150,1,FALSE)</f>
        <v>Id1814</v>
      </c>
      <c r="B1815" s="20" t="str">
        <f>VLOOKUP(Table6[[#This Row],[NAME]],Table6[NAME],1,FALSE)</f>
        <v>Lauren</v>
      </c>
      <c r="C1815" s="11">
        <f>VLOOKUP(Table4[[#This Row],[BMI]],Table4[BMI],1,FALSE)</f>
        <v>28.6</v>
      </c>
      <c r="D1815" s="11">
        <f>VLOOKUP(Table4[[#This Row],[HBA1C]],Table4[HBA1C],1,FALSE)</f>
        <v>6.08</v>
      </c>
      <c r="E1815" s="11" t="str">
        <f>VLOOKUP(Table4[[#This Row],[Any Transplants]],Table4[Any Transplants],1,FALSE)</f>
        <v>No</v>
      </c>
      <c r="F1815" s="11" t="str">
        <f>VLOOKUP(Table4[[#This Row],[Cancer history]],Table4[Cancer history],1,FALSE)</f>
        <v>Yes</v>
      </c>
      <c r="G1815" s="11" t="str">
        <f>VLOOKUP(Table4[[#This Row],[Smoker2]],Table4[Smoker2],1,FALSE)</f>
        <v>NO</v>
      </c>
      <c r="H1815" s="11" t="str">
        <f>VLOOKUP(Table4[[#This Row],[Heart Issues]],Table4[Heart Issues],1,FALSE)</f>
        <v>No</v>
      </c>
      <c r="I1815" s="11">
        <f>VLOOKUP(Table4[[#This Row],[Number of Major Surgeries]],Table4[Number of Major Surgeries],1,FALSE)</f>
        <v>1</v>
      </c>
      <c r="J1815" s="11" t="str">
        <f>VLOOKUP('Medical Examinations'!M1815,'Medical Examinations'!M1815:M4149,1,FALSE)</f>
        <v>over weight</v>
      </c>
      <c r="K1815" s="11" t="str">
        <f>VLOOKUP('Medical Examinations'!N1815,'Medical Examinations'!N1815:N4149,1,FALSE)</f>
        <v>prediabetes</v>
      </c>
      <c r="L1815" s="11" t="str">
        <f>VLOOKUP(Table3[[#This Row],[date of birth]],Table3[date of birth],1,FALSE)</f>
        <v>3-Aug-1969</v>
      </c>
      <c r="M1815" s="11">
        <f>VLOOKUP(Table3[[#This Row],[age]],Table3[age],1,FALSE)</f>
        <v>53</v>
      </c>
      <c r="N1815" s="65">
        <f>VLOOKUP(Table3[[#This Row],[charges2]],Table3[charges2],1,FALSE)</f>
        <v>18932.810000000001</v>
      </c>
      <c r="O1815" s="11" t="str">
        <f>VLOOKUP(Table3[[#This Row],[HOSPITAL TIER2]],Table3[HOSPITAL TIER2],1,FALSE)</f>
        <v>tier - 1</v>
      </c>
      <c r="P1815" s="11" t="str">
        <f>VLOOKUP(Table3[[#This Row],[city tier2]],Table3[city tier2],1,FALSE)</f>
        <v>tier - 3</v>
      </c>
      <c r="Q1815" s="11" t="str">
        <f>VLOOKUP(Table3[[#This Row],[state id2]],Table3[state id2],1,FALSE)</f>
        <v>R1012</v>
      </c>
      <c r="R1815" s="11">
        <f t="shared" si="56"/>
        <v>-0.11015370835424212</v>
      </c>
      <c r="S1815" s="11">
        <f t="shared" si="57"/>
        <v>-1.9017978525911479E-2</v>
      </c>
    </row>
    <row r="1816" spans="1:19" x14ac:dyDescent="0.25">
      <c r="A1816" s="20" t="str">
        <f>VLOOKUP('Customer Names'!A1816,'Customer Names'!A1816:A4151,1,FALSE)</f>
        <v>Id1815</v>
      </c>
      <c r="B1816" s="20" t="str">
        <f>VLOOKUP(Table6[[#This Row],[NAME]],Table6[NAME],1,FALSE)</f>
        <v>Benjamin</v>
      </c>
      <c r="C1816" s="11">
        <f>VLOOKUP(Table4[[#This Row],[BMI]],Table4[BMI],1,FALSE)</f>
        <v>46.53</v>
      </c>
      <c r="D1816" s="11">
        <f>VLOOKUP(Table4[[#This Row],[HBA1C]],Table4[HBA1C],1,FALSE)</f>
        <v>4.16</v>
      </c>
      <c r="E1816" s="11" t="str">
        <f>VLOOKUP(Table4[[#This Row],[Any Transplants]],Table4[Any Transplants],1,FALSE)</f>
        <v>No</v>
      </c>
      <c r="F1816" s="11" t="str">
        <f>VLOOKUP(Table4[[#This Row],[Cancer history]],Table4[Cancer history],1,FALSE)</f>
        <v>No</v>
      </c>
      <c r="G1816" s="11" t="str">
        <f>VLOOKUP(Table4[[#This Row],[Smoker2]],Table4[Smoker2],1,FALSE)</f>
        <v>NO</v>
      </c>
      <c r="H1816" s="11" t="str">
        <f>VLOOKUP(Table4[[#This Row],[Heart Issues]],Table4[Heart Issues],1,FALSE)</f>
        <v>No</v>
      </c>
      <c r="I1816" s="11">
        <f>VLOOKUP(Table4[[#This Row],[Number of Major Surgeries]],Table4[Number of Major Surgeries],1,FALSE)</f>
        <v>0</v>
      </c>
      <c r="J1816" s="11" t="str">
        <f>VLOOKUP('Medical Examinations'!M1816,'Medical Examinations'!M1816:M4150,1,FALSE)</f>
        <v>obesity</v>
      </c>
      <c r="K1816" s="11" t="str">
        <f>VLOOKUP('Medical Examinations'!N1816,'Medical Examinations'!N1816:N4150,1,FALSE)</f>
        <v>normal</v>
      </c>
      <c r="L1816" s="11" t="str">
        <f>VLOOKUP(Table3[[#This Row],[date of birth]],Table3[date of birth],1,FALSE)</f>
        <v>20-Oct-1963</v>
      </c>
      <c r="M1816" s="11">
        <f>VLOOKUP(Table3[[#This Row],[age]],Table3[age],1,FALSE)</f>
        <v>59</v>
      </c>
      <c r="N1816" s="65">
        <f>VLOOKUP(Table3[[#This Row],[charges2]],Table3[charges2],1,FALSE)</f>
        <v>18954.560000000001</v>
      </c>
      <c r="O1816" s="11" t="str">
        <f>VLOOKUP(Table3[[#This Row],[HOSPITAL TIER2]],Table3[HOSPITAL TIER2],1,FALSE)</f>
        <v>tier - 1</v>
      </c>
      <c r="P1816" s="11" t="str">
        <f>VLOOKUP(Table3[[#This Row],[city tier2]],Table3[city tier2],1,FALSE)</f>
        <v>tier - 1</v>
      </c>
      <c r="Q1816" s="11" t="str">
        <f>VLOOKUP(Table3[[#This Row],[state id2]],Table3[state id2],1,FALSE)</f>
        <v>R1026</v>
      </c>
      <c r="R1816" s="11">
        <f t="shared" si="56"/>
        <v>-0.11066742068852806</v>
      </c>
      <c r="S1816" s="11">
        <f t="shared" si="57"/>
        <v>-1.9629524904877318E-2</v>
      </c>
    </row>
    <row r="1817" spans="1:19" x14ac:dyDescent="0.25">
      <c r="A1817" s="20" t="str">
        <f>VLOOKUP('Customer Names'!A1817,'Customer Names'!A1817:A4152,1,FALSE)</f>
        <v>Id1816</v>
      </c>
      <c r="B1817" s="20" t="str">
        <f>VLOOKUP(Table6[[#This Row],[NAME]],Table6[NAME],1,FALSE)</f>
        <v>Hugo M</v>
      </c>
      <c r="C1817" s="11">
        <f>VLOOKUP(Table4[[#This Row],[BMI]],Table4[BMI],1,FALSE)</f>
        <v>34.99</v>
      </c>
      <c r="D1817" s="11">
        <f>VLOOKUP(Table4[[#This Row],[HBA1C]],Table4[HBA1C],1,FALSE)</f>
        <v>5.0999999999999996</v>
      </c>
      <c r="E1817" s="11" t="str">
        <f>VLOOKUP(Table4[[#This Row],[Any Transplants]],Table4[Any Transplants],1,FALSE)</f>
        <v>No</v>
      </c>
      <c r="F1817" s="11" t="str">
        <f>VLOOKUP(Table4[[#This Row],[Cancer history]],Table4[Cancer history],1,FALSE)</f>
        <v>Yes</v>
      </c>
      <c r="G1817" s="11" t="str">
        <f>VLOOKUP(Table4[[#This Row],[Smoker2]],Table4[Smoker2],1,FALSE)</f>
        <v>NO</v>
      </c>
      <c r="H1817" s="11" t="str">
        <f>VLOOKUP(Table4[[#This Row],[Heart Issues]],Table4[Heart Issues],1,FALSE)</f>
        <v>No</v>
      </c>
      <c r="I1817" s="11">
        <f>VLOOKUP(Table4[[#This Row],[Number of Major Surgeries]],Table4[Number of Major Surgeries],1,FALSE)</f>
        <v>1</v>
      </c>
      <c r="J1817" s="11" t="str">
        <f>VLOOKUP('Medical Examinations'!M1817,'Medical Examinations'!M1817:M4151,1,FALSE)</f>
        <v>obesity</v>
      </c>
      <c r="K1817" s="11" t="str">
        <f>VLOOKUP('Medical Examinations'!N1817,'Medical Examinations'!N1817:N4151,1,FALSE)</f>
        <v>normal</v>
      </c>
      <c r="L1817" s="11" t="str">
        <f>VLOOKUP(Table3[[#This Row],[date of birth]],Table3[date of birth],1,FALSE)</f>
        <v>6-Aug-1998</v>
      </c>
      <c r="M1817" s="11">
        <f>VLOOKUP(Table3[[#This Row],[age]],Table3[age],1,FALSE)</f>
        <v>24</v>
      </c>
      <c r="N1817" s="65">
        <f>VLOOKUP(Table3[[#This Row],[charges2]],Table3[charges2],1,FALSE)</f>
        <v>18955.22</v>
      </c>
      <c r="O1817" s="11" t="str">
        <f>VLOOKUP(Table3[[#This Row],[HOSPITAL TIER2]],Table3[HOSPITAL TIER2],1,FALSE)</f>
        <v>tier - 1</v>
      </c>
      <c r="P1817" s="11" t="str">
        <f>VLOOKUP(Table3[[#This Row],[city tier2]],Table3[city tier2],1,FALSE)</f>
        <v>tier - 3</v>
      </c>
      <c r="Q1817" s="11" t="str">
        <f>VLOOKUP(Table3[[#This Row],[state id2]],Table3[state id2],1,FALSE)</f>
        <v>R1011</v>
      </c>
      <c r="R1817" s="11">
        <f t="shared" si="56"/>
        <v>-0.1188166113467841</v>
      </c>
      <c r="S1817" s="11">
        <f t="shared" si="57"/>
        <v>-1.7223092808309144E-2</v>
      </c>
    </row>
    <row r="1818" spans="1:19" x14ac:dyDescent="0.25">
      <c r="A1818" s="20" t="str">
        <f>VLOOKUP('Customer Names'!A1818,'Customer Names'!A1818:A4153,1,FALSE)</f>
        <v>Id1817</v>
      </c>
      <c r="B1818" s="20" t="str">
        <f>VLOOKUP(Table6[[#This Row],[NAME]],Table6[NAME],1,FALSE)</f>
        <v>Daniel J. Jr.</v>
      </c>
      <c r="C1818" s="11">
        <f>VLOOKUP(Table4[[#This Row],[BMI]],Table4[BMI],1,FALSE)</f>
        <v>17.05</v>
      </c>
      <c r="D1818" s="11">
        <f>VLOOKUP(Table4[[#This Row],[HBA1C]],Table4[HBA1C],1,FALSE)</f>
        <v>5.3</v>
      </c>
      <c r="E1818" s="11" t="str">
        <f>VLOOKUP(Table4[[#This Row],[Any Transplants]],Table4[Any Transplants],1,FALSE)</f>
        <v>No</v>
      </c>
      <c r="F1818" s="11" t="str">
        <f>VLOOKUP(Table4[[#This Row],[Cancer history]],Table4[Cancer history],1,FALSE)</f>
        <v>Yes</v>
      </c>
      <c r="G1818" s="11" t="str">
        <f>VLOOKUP(Table4[[#This Row],[Smoker2]],Table4[Smoker2],1,FALSE)</f>
        <v>NO</v>
      </c>
      <c r="H1818" s="11" t="str">
        <f>VLOOKUP(Table4[[#This Row],[Heart Issues]],Table4[Heart Issues],1,FALSE)</f>
        <v>No</v>
      </c>
      <c r="I1818" s="11">
        <f>VLOOKUP(Table4[[#This Row],[Number of Major Surgeries]],Table4[Number of Major Surgeries],1,FALSE)</f>
        <v>1</v>
      </c>
      <c r="J1818" s="11" t="str">
        <f>VLOOKUP('Medical Examinations'!M1818,'Medical Examinations'!M1818:M4152,1,FALSE)</f>
        <v>underweight</v>
      </c>
      <c r="K1818" s="11" t="str">
        <f>VLOOKUP('Medical Examinations'!N1818,'Medical Examinations'!N1818:N4152,1,FALSE)</f>
        <v>normal</v>
      </c>
      <c r="L1818" s="11" t="str">
        <f>VLOOKUP(Table3[[#This Row],[date of birth]],Table3[date of birth],1,FALSE)</f>
        <v>30-Nov-1992</v>
      </c>
      <c r="M1818" s="11">
        <f>VLOOKUP(Table3[[#This Row],[age]],Table3[age],1,FALSE)</f>
        <v>30</v>
      </c>
      <c r="N1818" s="65">
        <f>VLOOKUP(Table3[[#This Row],[charges2]],Table3[charges2],1,FALSE)</f>
        <v>18963.169999999998</v>
      </c>
      <c r="O1818" s="11" t="str">
        <f>VLOOKUP(Table3[[#This Row],[HOSPITAL TIER2]],Table3[HOSPITAL TIER2],1,FALSE)</f>
        <v>tier - 1</v>
      </c>
      <c r="P1818" s="11" t="str">
        <f>VLOOKUP(Table3[[#This Row],[city tier2]],Table3[city tier2],1,FALSE)</f>
        <v>tier - 1</v>
      </c>
      <c r="Q1818" s="11" t="str">
        <f>VLOOKUP(Table3[[#This Row],[state id2]],Table3[state id2],1,FALSE)</f>
        <v>R1013</v>
      </c>
      <c r="R1818" s="11">
        <f t="shared" si="56"/>
        <v>-0.11617577363927342</v>
      </c>
      <c r="S1818" s="11">
        <f t="shared" si="57"/>
        <v>-1.8072495051452246E-2</v>
      </c>
    </row>
    <row r="1819" spans="1:19" x14ac:dyDescent="0.25">
      <c r="A1819" s="20" t="str">
        <f>VLOOKUP('Customer Names'!A1819,'Customer Names'!A1819:A4154,1,FALSE)</f>
        <v>Id1818</v>
      </c>
      <c r="B1819" s="20" t="str">
        <f>VLOOKUP(Table6[[#This Row],[NAME]],Table6[NAME],1,FALSE)</f>
        <v>Justin R</v>
      </c>
      <c r="C1819" s="11">
        <f>VLOOKUP(Table4[[#This Row],[BMI]],Table4[BMI],1,FALSE)</f>
        <v>37.18</v>
      </c>
      <c r="D1819" s="11">
        <f>VLOOKUP(Table4[[#This Row],[HBA1C]],Table4[HBA1C],1,FALSE)</f>
        <v>4.9000000000000004</v>
      </c>
      <c r="E1819" s="11" t="str">
        <f>VLOOKUP(Table4[[#This Row],[Any Transplants]],Table4[Any Transplants],1,FALSE)</f>
        <v>No</v>
      </c>
      <c r="F1819" s="11" t="str">
        <f>VLOOKUP(Table4[[#This Row],[Cancer history]],Table4[Cancer history],1,FALSE)</f>
        <v>No</v>
      </c>
      <c r="G1819" s="11" t="str">
        <f>VLOOKUP(Table4[[#This Row],[Smoker2]],Table4[Smoker2],1,FALSE)</f>
        <v>NO</v>
      </c>
      <c r="H1819" s="11" t="str">
        <f>VLOOKUP(Table4[[#This Row],[Heart Issues]],Table4[Heart Issues],1,FALSE)</f>
        <v>No</v>
      </c>
      <c r="I1819" s="11">
        <f>VLOOKUP(Table4[[#This Row],[Number of Major Surgeries]],Table4[Number of Major Surgeries],1,FALSE)</f>
        <v>0</v>
      </c>
      <c r="J1819" s="11" t="str">
        <f>VLOOKUP('Medical Examinations'!M1819,'Medical Examinations'!M1819:M4153,1,FALSE)</f>
        <v>obesity</v>
      </c>
      <c r="K1819" s="11" t="str">
        <f>VLOOKUP('Medical Examinations'!N1819,'Medical Examinations'!N1819:N4153,1,FALSE)</f>
        <v>normal</v>
      </c>
      <c r="L1819" s="11" t="str">
        <f>VLOOKUP(Table3[[#This Row],[date of birth]],Table3[date of birth],1,FALSE)</f>
        <v>24-Oct-1988</v>
      </c>
      <c r="M1819" s="11">
        <f>VLOOKUP(Table3[[#This Row],[age]],Table3[age],1,FALSE)</f>
        <v>34</v>
      </c>
      <c r="N1819" s="65">
        <f>VLOOKUP(Table3[[#This Row],[charges2]],Table3[charges2],1,FALSE)</f>
        <v>18972.5</v>
      </c>
      <c r="O1819" s="11" t="str">
        <f>VLOOKUP(Table3[[#This Row],[HOSPITAL TIER2]],Table3[HOSPITAL TIER2],1,FALSE)</f>
        <v>tier - 1</v>
      </c>
      <c r="P1819" s="11" t="str">
        <f>VLOOKUP(Table3[[#This Row],[city tier2]],Table3[city tier2],1,FALSE)</f>
        <v>tier - 3</v>
      </c>
      <c r="Q1819" s="11" t="str">
        <f>VLOOKUP(Table3[[#This Row],[state id2]],Table3[state id2],1,FALSE)</f>
        <v>R1013</v>
      </c>
      <c r="R1819" s="11">
        <f t="shared" si="56"/>
        <v>-0.11880908453987746</v>
      </c>
      <c r="S1819" s="11">
        <f t="shared" si="57"/>
        <v>-1.8394385531077424E-2</v>
      </c>
    </row>
    <row r="1820" spans="1:19" x14ac:dyDescent="0.25">
      <c r="A1820" s="20" t="str">
        <f>VLOOKUP('Customer Names'!A1820,'Customer Names'!A1820:A4155,1,FALSE)</f>
        <v>Id1819</v>
      </c>
      <c r="B1820" s="20" t="str">
        <f>VLOOKUP(Table6[[#This Row],[NAME]],Table6[NAME],1,FALSE)</f>
        <v>Colin</v>
      </c>
      <c r="C1820" s="11">
        <f>VLOOKUP(Table4[[#This Row],[BMI]],Table4[BMI],1,FALSE)</f>
        <v>35.200000000000003</v>
      </c>
      <c r="D1820" s="11">
        <f>VLOOKUP(Table4[[#This Row],[HBA1C]],Table4[HBA1C],1,FALSE)</f>
        <v>5.55</v>
      </c>
      <c r="E1820" s="11" t="str">
        <f>VLOOKUP(Table4[[#This Row],[Any Transplants]],Table4[Any Transplants],1,FALSE)</f>
        <v>No</v>
      </c>
      <c r="F1820" s="11" t="str">
        <f>VLOOKUP(Table4[[#This Row],[Cancer history]],Table4[Cancer history],1,FALSE)</f>
        <v>No</v>
      </c>
      <c r="G1820" s="11" t="str">
        <f>VLOOKUP(Table4[[#This Row],[Smoker2]],Table4[Smoker2],1,FALSE)</f>
        <v>NO</v>
      </c>
      <c r="H1820" s="11" t="str">
        <f>VLOOKUP(Table4[[#This Row],[Heart Issues]],Table4[Heart Issues],1,FALSE)</f>
        <v>No</v>
      </c>
      <c r="I1820" s="11">
        <f>VLOOKUP(Table4[[#This Row],[Number of Major Surgeries]],Table4[Number of Major Surgeries],1,FALSE)</f>
        <v>0</v>
      </c>
      <c r="J1820" s="11" t="str">
        <f>VLOOKUP('Medical Examinations'!M1820,'Medical Examinations'!M1820:M4154,1,FALSE)</f>
        <v>obesity</v>
      </c>
      <c r="K1820" s="11" t="str">
        <f>VLOOKUP('Medical Examinations'!N1820,'Medical Examinations'!N1820:N4154,1,FALSE)</f>
        <v>normal</v>
      </c>
      <c r="L1820" s="11" t="str">
        <f>VLOOKUP(Table3[[#This Row],[date of birth]],Table3[date of birth],1,FALSE)</f>
        <v>19-Dec-1983</v>
      </c>
      <c r="M1820" s="11">
        <f>VLOOKUP(Table3[[#This Row],[age]],Table3[age],1,FALSE)</f>
        <v>39</v>
      </c>
      <c r="N1820" s="65">
        <f>VLOOKUP(Table3[[#This Row],[charges2]],Table3[charges2],1,FALSE)</f>
        <v>19023.259999999998</v>
      </c>
      <c r="O1820" s="11" t="str">
        <f>VLOOKUP(Table3[[#This Row],[HOSPITAL TIER2]],Table3[HOSPITAL TIER2],1,FALSE)</f>
        <v>tier - 1</v>
      </c>
      <c r="P1820" s="11" t="str">
        <f>VLOOKUP(Table3[[#This Row],[city tier2]],Table3[city tier2],1,FALSE)</f>
        <v>tier - 3</v>
      </c>
      <c r="Q1820" s="11" t="str">
        <f>VLOOKUP(Table3[[#This Row],[state id2]],Table3[state id2],1,FALSE)</f>
        <v>R1011</v>
      </c>
      <c r="R1820" s="11">
        <f t="shared" si="56"/>
        <v>-0.11743800016122398</v>
      </c>
      <c r="S1820" s="11">
        <f t="shared" si="57"/>
        <v>-1.8911205847446738E-2</v>
      </c>
    </row>
    <row r="1821" spans="1:19" x14ac:dyDescent="0.25">
      <c r="A1821" s="20" t="str">
        <f>VLOOKUP('Customer Names'!A1821,'Customer Names'!A1821:A4156,1,FALSE)</f>
        <v>Id1820</v>
      </c>
      <c r="B1821" s="20" t="str">
        <f>VLOOKUP(Table6[[#This Row],[NAME]],Table6[NAME],1,FALSE)</f>
        <v>Rob</v>
      </c>
      <c r="C1821" s="11">
        <f>VLOOKUP(Table4[[#This Row],[BMI]],Table4[BMI],1,FALSE)</f>
        <v>37.335000000000001</v>
      </c>
      <c r="D1821" s="11">
        <f>VLOOKUP(Table4[[#This Row],[HBA1C]],Table4[HBA1C],1,FALSE)</f>
        <v>4.95</v>
      </c>
      <c r="E1821" s="11" t="str">
        <f>VLOOKUP(Table4[[#This Row],[Any Transplants]],Table4[Any Transplants],1,FALSE)</f>
        <v>No</v>
      </c>
      <c r="F1821" s="11" t="str">
        <f>VLOOKUP(Table4[[#This Row],[Cancer history]],Table4[Cancer history],1,FALSE)</f>
        <v>No</v>
      </c>
      <c r="G1821" s="11" t="str">
        <f>VLOOKUP(Table4[[#This Row],[Smoker2]],Table4[Smoker2],1,FALSE)</f>
        <v>NO</v>
      </c>
      <c r="H1821" s="11" t="str">
        <f>VLOOKUP(Table4[[#This Row],[Heart Issues]],Table4[Heart Issues],1,FALSE)</f>
        <v>No</v>
      </c>
      <c r="I1821" s="11">
        <f>VLOOKUP(Table4[[#This Row],[Number of Major Surgeries]],Table4[Number of Major Surgeries],1,FALSE)</f>
        <v>0</v>
      </c>
      <c r="J1821" s="11" t="str">
        <f>VLOOKUP('Medical Examinations'!M1821,'Medical Examinations'!M1821:M4155,1,FALSE)</f>
        <v>obesity</v>
      </c>
      <c r="K1821" s="11" t="str">
        <f>VLOOKUP('Medical Examinations'!N1821,'Medical Examinations'!N1821:N4155,1,FALSE)</f>
        <v>normal</v>
      </c>
      <c r="L1821" s="11" t="str">
        <f>VLOOKUP(Table3[[#This Row],[date of birth]],Table3[date of birth],1,FALSE)</f>
        <v>5-Jun-1989</v>
      </c>
      <c r="M1821" s="11">
        <f>VLOOKUP(Table3[[#This Row],[age]],Table3[age],1,FALSE)</f>
        <v>34</v>
      </c>
      <c r="N1821" s="65">
        <f>VLOOKUP(Table3[[#This Row],[charges2]],Table3[charges2],1,FALSE)</f>
        <v>19040.88</v>
      </c>
      <c r="O1821" s="11" t="str">
        <f>VLOOKUP(Table3[[#This Row],[HOSPITAL TIER2]],Table3[HOSPITAL TIER2],1,FALSE)</f>
        <v>tier - 1</v>
      </c>
      <c r="P1821" s="11" t="str">
        <f>VLOOKUP(Table3[[#This Row],[city tier2]],Table3[city tier2],1,FALSE)</f>
        <v>tier - 3</v>
      </c>
      <c r="Q1821" s="11" t="str">
        <f>VLOOKUP(Table3[[#This Row],[state id2]],Table3[state id2],1,FALSE)</f>
        <v>R1011</v>
      </c>
      <c r="R1821" s="11">
        <f t="shared" si="56"/>
        <v>-0.11714148858438186</v>
      </c>
      <c r="S1821" s="11">
        <f t="shared" si="57"/>
        <v>-1.8916038677357527E-2</v>
      </c>
    </row>
    <row r="1822" spans="1:19" x14ac:dyDescent="0.25">
      <c r="A1822" s="20" t="str">
        <f>VLOOKUP('Customer Names'!A1822,'Customer Names'!A1822:A4157,1,FALSE)</f>
        <v>Id1821</v>
      </c>
      <c r="B1822" s="20" t="str">
        <f>VLOOKUP(Table6[[#This Row],[NAME]],Table6[NAME],1,FALSE)</f>
        <v>Patrick</v>
      </c>
      <c r="C1822" s="11">
        <f>VLOOKUP(Table4[[#This Row],[BMI]],Table4[BMI],1,FALSE)</f>
        <v>27.265000000000001</v>
      </c>
      <c r="D1822" s="11">
        <f>VLOOKUP(Table4[[#This Row],[HBA1C]],Table4[HBA1C],1,FALSE)</f>
        <v>6.46</v>
      </c>
      <c r="E1822" s="11" t="str">
        <f>VLOOKUP(Table4[[#This Row],[Any Transplants]],Table4[Any Transplants],1,FALSE)</f>
        <v>No</v>
      </c>
      <c r="F1822" s="11" t="str">
        <f>VLOOKUP(Table4[[#This Row],[Cancer history]],Table4[Cancer history],1,FALSE)</f>
        <v>No</v>
      </c>
      <c r="G1822" s="11" t="str">
        <f>VLOOKUP(Table4[[#This Row],[Smoker2]],Table4[Smoker2],1,FALSE)</f>
        <v>NO</v>
      </c>
      <c r="H1822" s="11" t="str">
        <f>VLOOKUP(Table4[[#This Row],[Heart Issues]],Table4[Heart Issues],1,FALSE)</f>
        <v>yes</v>
      </c>
      <c r="I1822" s="11">
        <f>VLOOKUP(Table4[[#This Row],[Number of Major Surgeries]],Table4[Number of Major Surgeries],1,FALSE)</f>
        <v>0</v>
      </c>
      <c r="J1822" s="11" t="str">
        <f>VLOOKUP('Medical Examinations'!M1822,'Medical Examinations'!M1822:M4156,1,FALSE)</f>
        <v>over weight</v>
      </c>
      <c r="K1822" s="11" t="str">
        <f>VLOOKUP('Medical Examinations'!N1822,'Medical Examinations'!N1822:N4156,1,FALSE)</f>
        <v>diabetes</v>
      </c>
      <c r="L1822" s="11" t="str">
        <f>VLOOKUP(Table3[[#This Row],[date of birth]],Table3[date of birth],1,FALSE)</f>
        <v>28-Sep-1993</v>
      </c>
      <c r="M1822" s="11">
        <f>VLOOKUP(Table3[[#This Row],[age]],Table3[age],1,FALSE)</f>
        <v>29</v>
      </c>
      <c r="N1822" s="65">
        <f>VLOOKUP(Table3[[#This Row],[charges2]],Table3[charges2],1,FALSE)</f>
        <v>19107.78</v>
      </c>
      <c r="O1822" s="11" t="str">
        <f>VLOOKUP(Table3[[#This Row],[HOSPITAL TIER2]],Table3[HOSPITAL TIER2],1,FALSE)</f>
        <v>tier - 1</v>
      </c>
      <c r="P1822" s="11" t="str">
        <f>VLOOKUP(Table3[[#This Row],[city tier2]],Table3[city tier2],1,FALSE)</f>
        <v>tier - 2</v>
      </c>
      <c r="Q1822" s="11" t="str">
        <f>VLOOKUP(Table3[[#This Row],[state id2]],Table3[state id2],1,FALSE)</f>
        <v>R1013</v>
      </c>
      <c r="R1822" s="11">
        <f t="shared" si="56"/>
        <v>-0.11573598847795749</v>
      </c>
      <c r="S1822" s="11">
        <f t="shared" si="57"/>
        <v>-1.9396985800094399E-2</v>
      </c>
    </row>
    <row r="1823" spans="1:19" x14ac:dyDescent="0.25">
      <c r="A1823" s="20" t="str">
        <f>VLOOKUP('Customer Names'!A1823,'Customer Names'!A1823:A4158,1,FALSE)</f>
        <v>Id1822</v>
      </c>
      <c r="B1823" s="20" t="str">
        <f>VLOOKUP(Table6[[#This Row],[NAME]],Table6[NAME],1,FALSE)</f>
        <v>Austin D</v>
      </c>
      <c r="C1823" s="11">
        <f>VLOOKUP(Table4[[#This Row],[BMI]],Table4[BMI],1,FALSE)</f>
        <v>30.8</v>
      </c>
      <c r="D1823" s="11">
        <f>VLOOKUP(Table4[[#This Row],[HBA1C]],Table4[HBA1C],1,FALSE)</f>
        <v>4.9000000000000004</v>
      </c>
      <c r="E1823" s="11" t="str">
        <f>VLOOKUP(Table4[[#This Row],[Any Transplants]],Table4[Any Transplants],1,FALSE)</f>
        <v>No</v>
      </c>
      <c r="F1823" s="11" t="str">
        <f>VLOOKUP(Table4[[#This Row],[Cancer history]],Table4[Cancer history],1,FALSE)</f>
        <v>No</v>
      </c>
      <c r="G1823" s="11" t="str">
        <f>VLOOKUP(Table4[[#This Row],[Smoker2]],Table4[Smoker2],1,FALSE)</f>
        <v>NO</v>
      </c>
      <c r="H1823" s="11" t="str">
        <f>VLOOKUP(Table4[[#This Row],[Heart Issues]],Table4[Heart Issues],1,FALSE)</f>
        <v>yes</v>
      </c>
      <c r="I1823" s="11">
        <f>VLOOKUP(Table4[[#This Row],[Number of Major Surgeries]],Table4[Number of Major Surgeries],1,FALSE)</f>
        <v>0</v>
      </c>
      <c r="J1823" s="11" t="str">
        <f>VLOOKUP('Medical Examinations'!M1823,'Medical Examinations'!M1823:M4157,1,FALSE)</f>
        <v>obesity</v>
      </c>
      <c r="K1823" s="11" t="str">
        <f>VLOOKUP('Medical Examinations'!N1823,'Medical Examinations'!N1823:N4157,1,FALSE)</f>
        <v>normal</v>
      </c>
      <c r="L1823" s="11" t="str">
        <f>VLOOKUP(Table3[[#This Row],[date of birth]],Table3[date of birth],1,FALSE)</f>
        <v>2-Jul-1979</v>
      </c>
      <c r="M1823" s="11">
        <f>VLOOKUP(Table3[[#This Row],[age]],Table3[age],1,FALSE)</f>
        <v>43</v>
      </c>
      <c r="N1823" s="65">
        <f>VLOOKUP(Table3[[#This Row],[charges2]],Table3[charges2],1,FALSE)</f>
        <v>19144.580000000002</v>
      </c>
      <c r="O1823" s="11" t="str">
        <f>VLOOKUP(Table3[[#This Row],[HOSPITAL TIER2]],Table3[HOSPITAL TIER2],1,FALSE)</f>
        <v>tier - 1</v>
      </c>
      <c r="P1823" s="11" t="str">
        <f>VLOOKUP(Table3[[#This Row],[city tier2]],Table3[city tier2],1,FALSE)</f>
        <v>tier - 1</v>
      </c>
      <c r="Q1823" s="11" t="str">
        <f>VLOOKUP(Table3[[#This Row],[state id2]],Table3[state id2],1,FALSE)</f>
        <v>R1024</v>
      </c>
      <c r="R1823" s="11">
        <f t="shared" si="56"/>
        <v>-0.11569750105711139</v>
      </c>
      <c r="S1823" s="11">
        <f t="shared" si="57"/>
        <v>-1.8284595919763658E-2</v>
      </c>
    </row>
    <row r="1824" spans="1:19" x14ac:dyDescent="0.25">
      <c r="A1824" s="20" t="str">
        <f>VLOOKUP('Customer Names'!A1824,'Customer Names'!A1824:A4159,1,FALSE)</f>
        <v>Id1823</v>
      </c>
      <c r="B1824" s="20" t="str">
        <f>VLOOKUP(Table6[[#This Row],[NAME]],Table6[NAME],1,FALSE)</f>
        <v>Brittany</v>
      </c>
      <c r="C1824" s="11">
        <f>VLOOKUP(Table4[[#This Row],[BMI]],Table4[BMI],1,FALSE)</f>
        <v>30.21</v>
      </c>
      <c r="D1824" s="11">
        <f>VLOOKUP(Table4[[#This Row],[HBA1C]],Table4[HBA1C],1,FALSE)</f>
        <v>5.21</v>
      </c>
      <c r="E1824" s="11" t="str">
        <f>VLOOKUP(Table4[[#This Row],[Any Transplants]],Table4[Any Transplants],1,FALSE)</f>
        <v>No</v>
      </c>
      <c r="F1824" s="11" t="str">
        <f>VLOOKUP(Table4[[#This Row],[Cancer history]],Table4[Cancer history],1,FALSE)</f>
        <v>No</v>
      </c>
      <c r="G1824" s="11" t="str">
        <f>VLOOKUP(Table4[[#This Row],[Smoker2]],Table4[Smoker2],1,FALSE)</f>
        <v>NO</v>
      </c>
      <c r="H1824" s="11" t="str">
        <f>VLOOKUP(Table4[[#This Row],[Heart Issues]],Table4[Heart Issues],1,FALSE)</f>
        <v>No</v>
      </c>
      <c r="I1824" s="11">
        <f>VLOOKUP(Table4[[#This Row],[Number of Major Surgeries]],Table4[Number of Major Surgeries],1,FALSE)</f>
        <v>1</v>
      </c>
      <c r="J1824" s="11" t="str">
        <f>VLOOKUP('Medical Examinations'!M1824,'Medical Examinations'!M1824:M4158,1,FALSE)</f>
        <v>obesity</v>
      </c>
      <c r="K1824" s="11" t="str">
        <f>VLOOKUP('Medical Examinations'!N1824,'Medical Examinations'!N1824:N4158,1,FALSE)</f>
        <v>normal</v>
      </c>
      <c r="L1824" s="11" t="str">
        <f>VLOOKUP(Table3[[#This Row],[date of birth]],Table3[date of birth],1,FALSE)</f>
        <v>16-Sep-1991</v>
      </c>
      <c r="M1824" s="11">
        <f>VLOOKUP(Table3[[#This Row],[age]],Table3[age],1,FALSE)</f>
        <v>31</v>
      </c>
      <c r="N1824" s="65">
        <f>VLOOKUP(Table3[[#This Row],[charges2]],Table3[charges2],1,FALSE)</f>
        <v>19199.939999999999</v>
      </c>
      <c r="O1824" s="11" t="str">
        <f>VLOOKUP(Table3[[#This Row],[HOSPITAL TIER2]],Table3[HOSPITAL TIER2],1,FALSE)</f>
        <v>tier - 1</v>
      </c>
      <c r="P1824" s="11" t="str">
        <f>VLOOKUP(Table3[[#This Row],[city tier2]],Table3[city tier2],1,FALSE)</f>
        <v>tier - 3</v>
      </c>
      <c r="Q1824" s="11" t="str">
        <f>VLOOKUP(Table3[[#This Row],[state id2]],Table3[state id2],1,FALSE)</f>
        <v>R1011</v>
      </c>
      <c r="R1824" s="11">
        <f t="shared" si="56"/>
        <v>-0.11585370254287075</v>
      </c>
      <c r="S1824" s="11">
        <f t="shared" si="57"/>
        <v>-1.8195804656001738E-2</v>
      </c>
    </row>
    <row r="1825" spans="1:19" x14ac:dyDescent="0.25">
      <c r="A1825" s="20" t="str">
        <f>VLOOKUP('Customer Names'!A1825,'Customer Names'!A1825:A4160,1,FALSE)</f>
        <v>Id1824</v>
      </c>
      <c r="B1825" s="20" t="str">
        <f>VLOOKUP(Table6[[#This Row],[NAME]],Table6[NAME],1,FALSE)</f>
        <v>Matthew T</v>
      </c>
      <c r="C1825" s="11">
        <f>VLOOKUP(Table4[[#This Row],[BMI]],Table4[BMI],1,FALSE)</f>
        <v>35.340000000000003</v>
      </c>
      <c r="D1825" s="11">
        <f>VLOOKUP(Table4[[#This Row],[HBA1C]],Table4[HBA1C],1,FALSE)</f>
        <v>4.13</v>
      </c>
      <c r="E1825" s="11" t="str">
        <f>VLOOKUP(Table4[[#This Row],[Any Transplants]],Table4[Any Transplants],1,FALSE)</f>
        <v>yes</v>
      </c>
      <c r="F1825" s="11" t="str">
        <f>VLOOKUP(Table4[[#This Row],[Cancer history]],Table4[Cancer history],1,FALSE)</f>
        <v>No</v>
      </c>
      <c r="G1825" s="11" t="str">
        <f>VLOOKUP(Table4[[#This Row],[Smoker2]],Table4[Smoker2],1,FALSE)</f>
        <v>NO</v>
      </c>
      <c r="H1825" s="11" t="str">
        <f>VLOOKUP(Table4[[#This Row],[Heart Issues]],Table4[Heart Issues],1,FALSE)</f>
        <v>No</v>
      </c>
      <c r="I1825" s="11">
        <f>VLOOKUP(Table4[[#This Row],[Number of Major Surgeries]],Table4[Number of Major Surgeries],1,FALSE)</f>
        <v>1</v>
      </c>
      <c r="J1825" s="11" t="str">
        <f>VLOOKUP('Medical Examinations'!M1825,'Medical Examinations'!M1825:M4159,1,FALSE)</f>
        <v>obesity</v>
      </c>
      <c r="K1825" s="11" t="str">
        <f>VLOOKUP('Medical Examinations'!N1825,'Medical Examinations'!N1825:N4159,1,FALSE)</f>
        <v>normal</v>
      </c>
      <c r="L1825" s="11" t="str">
        <f>VLOOKUP(Table3[[#This Row],[date of birth]],Table3[date of birth],1,FALSE)</f>
        <v>28-Dec-1985</v>
      </c>
      <c r="M1825" s="11">
        <f>VLOOKUP(Table3[[#This Row],[age]],Table3[age],1,FALSE)</f>
        <v>37</v>
      </c>
      <c r="N1825" s="65">
        <f>VLOOKUP(Table3[[#This Row],[charges2]],Table3[charges2],1,FALSE)</f>
        <v>19214.71</v>
      </c>
      <c r="O1825" s="11" t="str">
        <f>VLOOKUP(Table3[[#This Row],[HOSPITAL TIER2]],Table3[HOSPITAL TIER2],1,FALSE)</f>
        <v>tier - 1</v>
      </c>
      <c r="P1825" s="11" t="str">
        <f>VLOOKUP(Table3[[#This Row],[city tier2]],Table3[city tier2],1,FALSE)</f>
        <v>tier - 3</v>
      </c>
      <c r="Q1825" s="11" t="str">
        <f>VLOOKUP(Table3[[#This Row],[state id2]],Table3[state id2],1,FALSE)</f>
        <v>R1013</v>
      </c>
      <c r="R1825" s="11">
        <f t="shared" si="56"/>
        <v>-0.11517179506980209</v>
      </c>
      <c r="S1825" s="11">
        <f t="shared" si="57"/>
        <v>-1.8592008833252998E-2</v>
      </c>
    </row>
    <row r="1826" spans="1:19" x14ac:dyDescent="0.25">
      <c r="A1826" s="20" t="str">
        <f>VLOOKUP('Customer Names'!A1826,'Customer Names'!A1826:A4161,1,FALSE)</f>
        <v>Id1825</v>
      </c>
      <c r="B1826" s="20" t="str">
        <f>VLOOKUP(Table6[[#This Row],[NAME]],Table6[NAME],1,FALSE)</f>
        <v>Becky G.</v>
      </c>
      <c r="C1826" s="11">
        <f>VLOOKUP(Table4[[#This Row],[BMI]],Table4[BMI],1,FALSE)</f>
        <v>26.695</v>
      </c>
      <c r="D1826" s="11">
        <f>VLOOKUP(Table4[[#This Row],[HBA1C]],Table4[HBA1C],1,FALSE)</f>
        <v>5.28</v>
      </c>
      <c r="E1826" s="11" t="str">
        <f>VLOOKUP(Table4[[#This Row],[Any Transplants]],Table4[Any Transplants],1,FALSE)</f>
        <v>No</v>
      </c>
      <c r="F1826" s="11" t="str">
        <f>VLOOKUP(Table4[[#This Row],[Cancer history]],Table4[Cancer history],1,FALSE)</f>
        <v>No</v>
      </c>
      <c r="G1826" s="11" t="str">
        <f>VLOOKUP(Table4[[#This Row],[Smoker2]],Table4[Smoker2],1,FALSE)</f>
        <v>NO</v>
      </c>
      <c r="H1826" s="11" t="str">
        <f>VLOOKUP(Table4[[#This Row],[Heart Issues]],Table4[Heart Issues],1,FALSE)</f>
        <v>No</v>
      </c>
      <c r="I1826" s="11">
        <f>VLOOKUP(Table4[[#This Row],[Number of Major Surgeries]],Table4[Number of Major Surgeries],1,FALSE)</f>
        <v>0</v>
      </c>
      <c r="J1826" s="11" t="str">
        <f>VLOOKUP('Medical Examinations'!M1826,'Medical Examinations'!M1826:M4160,1,FALSE)</f>
        <v>over weight</v>
      </c>
      <c r="K1826" s="11" t="str">
        <f>VLOOKUP('Medical Examinations'!N1826,'Medical Examinations'!N1826:N4160,1,FALSE)</f>
        <v>normal</v>
      </c>
      <c r="L1826" s="11" t="str">
        <f>VLOOKUP(Table3[[#This Row],[date of birth]],Table3[date of birth],1,FALSE)</f>
        <v>29-Jul-1967</v>
      </c>
      <c r="M1826" s="11">
        <f>VLOOKUP(Table3[[#This Row],[age]],Table3[age],1,FALSE)</f>
        <v>55</v>
      </c>
      <c r="N1826" s="65">
        <f>VLOOKUP(Table3[[#This Row],[charges2]],Table3[charges2],1,FALSE)</f>
        <v>19259.96</v>
      </c>
      <c r="O1826" s="11" t="str">
        <f>VLOOKUP(Table3[[#This Row],[HOSPITAL TIER2]],Table3[HOSPITAL TIER2],1,FALSE)</f>
        <v>tier - 1</v>
      </c>
      <c r="P1826" s="11" t="str">
        <f>VLOOKUP(Table3[[#This Row],[city tier2]],Table3[city tier2],1,FALSE)</f>
        <v>tier - 1</v>
      </c>
      <c r="Q1826" s="11" t="str">
        <f>VLOOKUP(Table3[[#This Row],[state id2]],Table3[state id2],1,FALSE)</f>
        <v>R1012</v>
      </c>
      <c r="R1826" s="11">
        <f t="shared" si="56"/>
        <v>-0.114500924989272</v>
      </c>
      <c r="S1826" s="11">
        <f t="shared" si="57"/>
        <v>-1.9286670181264166E-2</v>
      </c>
    </row>
    <row r="1827" spans="1:19" x14ac:dyDescent="0.25">
      <c r="A1827" s="20" t="str">
        <f>VLOOKUP('Customer Names'!A1827,'Customer Names'!A1827:A4162,1,FALSE)</f>
        <v>Id1826</v>
      </c>
      <c r="B1827" s="20" t="str">
        <f>VLOOKUP(Table6[[#This Row],[NAME]],Table6[NAME],1,FALSE)</f>
        <v>Virginie</v>
      </c>
      <c r="C1827" s="11">
        <f>VLOOKUP(Table4[[#This Row],[BMI]],Table4[BMI],1,FALSE)</f>
        <v>29.355</v>
      </c>
      <c r="D1827" s="11">
        <f>VLOOKUP(Table4[[#This Row],[HBA1C]],Table4[HBA1C],1,FALSE)</f>
        <v>4.68</v>
      </c>
      <c r="E1827" s="11" t="str">
        <f>VLOOKUP(Table4[[#This Row],[Any Transplants]],Table4[Any Transplants],1,FALSE)</f>
        <v>No</v>
      </c>
      <c r="F1827" s="11" t="str">
        <f>VLOOKUP(Table4[[#This Row],[Cancer history]],Table4[Cancer history],1,FALSE)</f>
        <v>No</v>
      </c>
      <c r="G1827" s="11" t="str">
        <f>VLOOKUP(Table4[[#This Row],[Smoker2]],Table4[Smoker2],1,FALSE)</f>
        <v>NO</v>
      </c>
      <c r="H1827" s="11" t="str">
        <f>VLOOKUP(Table4[[#This Row],[Heart Issues]],Table4[Heart Issues],1,FALSE)</f>
        <v>yes</v>
      </c>
      <c r="I1827" s="11">
        <f>VLOOKUP(Table4[[#This Row],[Number of Major Surgeries]],Table4[Number of Major Surgeries],1,FALSE)</f>
        <v>0</v>
      </c>
      <c r="J1827" s="11" t="str">
        <f>VLOOKUP('Medical Examinations'!M1827,'Medical Examinations'!M1827:M4161,1,FALSE)</f>
        <v>over weight</v>
      </c>
      <c r="K1827" s="11" t="str">
        <f>VLOOKUP('Medical Examinations'!N1827,'Medical Examinations'!N1827:N4161,1,FALSE)</f>
        <v>normal</v>
      </c>
      <c r="L1827" s="11" t="str">
        <f>VLOOKUP(Table3[[#This Row],[date of birth]],Table3[date of birth],1,FALSE)</f>
        <v>15-Nov-1966</v>
      </c>
      <c r="M1827" s="11">
        <f>VLOOKUP(Table3[[#This Row],[age]],Table3[age],1,FALSE)</f>
        <v>56</v>
      </c>
      <c r="N1827" s="65">
        <f>VLOOKUP(Table3[[#This Row],[charges2]],Table3[charges2],1,FALSE)</f>
        <v>19321.060000000001</v>
      </c>
      <c r="O1827" s="11" t="str">
        <f>VLOOKUP(Table3[[#This Row],[HOSPITAL TIER2]],Table3[HOSPITAL TIER2],1,FALSE)</f>
        <v>tier - 1</v>
      </c>
      <c r="P1827" s="11" t="str">
        <f>VLOOKUP(Table3[[#This Row],[city tier2]],Table3[city tier2],1,FALSE)</f>
        <v>tier - 1</v>
      </c>
      <c r="Q1827" s="11" t="str">
        <f>VLOOKUP(Table3[[#This Row],[state id2]],Table3[state id2],1,FALSE)</f>
        <v>R1012</v>
      </c>
      <c r="R1827" s="11">
        <f t="shared" si="56"/>
        <v>-0.11462748035519238</v>
      </c>
      <c r="S1827" s="11">
        <f t="shared" si="57"/>
        <v>-1.8915323200324147E-2</v>
      </c>
    </row>
    <row r="1828" spans="1:19" x14ac:dyDescent="0.25">
      <c r="A1828" s="20" t="str">
        <f>VLOOKUP('Customer Names'!A1828,'Customer Names'!A1828:A4163,1,FALSE)</f>
        <v>Id1827</v>
      </c>
      <c r="B1828" s="20" t="str">
        <f>VLOOKUP(Table6[[#This Row],[NAME]],Table6[NAME],1,FALSE)</f>
        <v>Allison A</v>
      </c>
      <c r="C1828" s="11">
        <f>VLOOKUP(Table4[[#This Row],[BMI]],Table4[BMI],1,FALSE)</f>
        <v>29.59</v>
      </c>
      <c r="D1828" s="11">
        <f>VLOOKUP(Table4[[#This Row],[HBA1C]],Table4[HBA1C],1,FALSE)</f>
        <v>4.0599999999999996</v>
      </c>
      <c r="E1828" s="11" t="str">
        <f>VLOOKUP(Table4[[#This Row],[Any Transplants]],Table4[Any Transplants],1,FALSE)</f>
        <v>No</v>
      </c>
      <c r="F1828" s="11" t="str">
        <f>VLOOKUP(Table4[[#This Row],[Cancer history]],Table4[Cancer history],1,FALSE)</f>
        <v>No</v>
      </c>
      <c r="G1828" s="11" t="str">
        <f>VLOOKUP(Table4[[#This Row],[Smoker2]],Table4[Smoker2],1,FALSE)</f>
        <v>NO</v>
      </c>
      <c r="H1828" s="11" t="str">
        <f>VLOOKUP(Table4[[#This Row],[Heart Issues]],Table4[Heart Issues],1,FALSE)</f>
        <v>No</v>
      </c>
      <c r="I1828" s="11">
        <f>VLOOKUP(Table4[[#This Row],[Number of Major Surgeries]],Table4[Number of Major Surgeries],1,FALSE)</f>
        <v>0</v>
      </c>
      <c r="J1828" s="11" t="str">
        <f>VLOOKUP('Medical Examinations'!M1828,'Medical Examinations'!M1828:M4162,1,FALSE)</f>
        <v>over weight</v>
      </c>
      <c r="K1828" s="11" t="str">
        <f>VLOOKUP('Medical Examinations'!N1828,'Medical Examinations'!N1828:N4162,1,FALSE)</f>
        <v>normal</v>
      </c>
      <c r="L1828" s="11" t="str">
        <f>VLOOKUP(Table3[[#This Row],[date of birth]],Table3[date of birth],1,FALSE)</f>
        <v>24-Aug-1991</v>
      </c>
      <c r="M1828" s="11">
        <f>VLOOKUP(Table3[[#This Row],[age]],Table3[age],1,FALSE)</f>
        <v>31</v>
      </c>
      <c r="N1828" s="65">
        <f>VLOOKUP(Table3[[#This Row],[charges2]],Table3[charges2],1,FALSE)</f>
        <v>19350.37</v>
      </c>
      <c r="O1828" s="11" t="str">
        <f>VLOOKUP(Table3[[#This Row],[HOSPITAL TIER2]],Table3[HOSPITAL TIER2],1,FALSE)</f>
        <v>tier - 1</v>
      </c>
      <c r="P1828" s="11" t="str">
        <f>VLOOKUP(Table3[[#This Row],[city tier2]],Table3[city tier2],1,FALSE)</f>
        <v>tier - 3</v>
      </c>
      <c r="Q1828" s="11" t="str">
        <f>VLOOKUP(Table3[[#This Row],[state id2]],Table3[state id2],1,FALSE)</f>
        <v>R1013</v>
      </c>
      <c r="R1828" s="11">
        <f t="shared" si="56"/>
        <v>-0.11559894916710228</v>
      </c>
      <c r="S1828" s="11">
        <f t="shared" si="57"/>
        <v>-1.7645252440563579E-2</v>
      </c>
    </row>
    <row r="1829" spans="1:19" x14ac:dyDescent="0.25">
      <c r="A1829" s="20" t="str">
        <f>VLOOKUP('Customer Names'!A1829,'Customer Names'!A1829:A4164,1,FALSE)</f>
        <v>Id1828</v>
      </c>
      <c r="B1829" s="20" t="str">
        <f>VLOOKUP(Table6[[#This Row],[NAME]],Table6[NAME],1,FALSE)</f>
        <v>Julie</v>
      </c>
      <c r="C1829" s="11">
        <f>VLOOKUP(Table4[[#This Row],[BMI]],Table4[BMI],1,FALSE)</f>
        <v>31.35</v>
      </c>
      <c r="D1829" s="11">
        <f>VLOOKUP(Table4[[#This Row],[HBA1C]],Table4[HBA1C],1,FALSE)</f>
        <v>4.2</v>
      </c>
      <c r="E1829" s="11" t="str">
        <f>VLOOKUP(Table4[[#This Row],[Any Transplants]],Table4[Any Transplants],1,FALSE)</f>
        <v>yes</v>
      </c>
      <c r="F1829" s="11" t="str">
        <f>VLOOKUP(Table4[[#This Row],[Cancer history]],Table4[Cancer history],1,FALSE)</f>
        <v>No</v>
      </c>
      <c r="G1829" s="11" t="str">
        <f>VLOOKUP(Table4[[#This Row],[Smoker2]],Table4[Smoker2],1,FALSE)</f>
        <v>NO</v>
      </c>
      <c r="H1829" s="11" t="str">
        <f>VLOOKUP(Table4[[#This Row],[Heart Issues]],Table4[Heart Issues],1,FALSE)</f>
        <v>No</v>
      </c>
      <c r="I1829" s="11">
        <f>VLOOKUP(Table4[[#This Row],[Number of Major Surgeries]],Table4[Number of Major Surgeries],1,FALSE)</f>
        <v>1</v>
      </c>
      <c r="J1829" s="11" t="str">
        <f>VLOOKUP('Medical Examinations'!M1829,'Medical Examinations'!M1829:M4163,1,FALSE)</f>
        <v>obesity</v>
      </c>
      <c r="K1829" s="11" t="str">
        <f>VLOOKUP('Medical Examinations'!N1829,'Medical Examinations'!N1829:N4163,1,FALSE)</f>
        <v>normal</v>
      </c>
      <c r="L1829" s="11" t="str">
        <f>VLOOKUP(Table3[[#This Row],[date of birth]],Table3[date of birth],1,FALSE)</f>
        <v>30-Jun-1987</v>
      </c>
      <c r="M1829" s="11">
        <f>VLOOKUP(Table3[[#This Row],[age]],Table3[age],1,FALSE)</f>
        <v>35</v>
      </c>
      <c r="N1829" s="65">
        <f>VLOOKUP(Table3[[#This Row],[charges2]],Table3[charges2],1,FALSE)</f>
        <v>19362</v>
      </c>
      <c r="O1829" s="11" t="str">
        <f>VLOOKUP(Table3[[#This Row],[HOSPITAL TIER2]],Table3[HOSPITAL TIER2],1,FALSE)</f>
        <v>tier - 1</v>
      </c>
      <c r="P1829" s="11" t="str">
        <f>VLOOKUP(Table3[[#This Row],[city tier2]],Table3[city tier2],1,FALSE)</f>
        <v>tier - 3</v>
      </c>
      <c r="Q1829" s="11" t="str">
        <f>VLOOKUP(Table3[[#This Row],[state id2]],Table3[state id2],1,FALSE)</f>
        <v>R1013</v>
      </c>
      <c r="R1829" s="11">
        <f t="shared" si="56"/>
        <v>-0.11503942445884034</v>
      </c>
      <c r="S1829" s="11">
        <f t="shared" si="57"/>
        <v>-1.9304543427810565E-2</v>
      </c>
    </row>
    <row r="1830" spans="1:19" x14ac:dyDescent="0.25">
      <c r="A1830" s="20" t="str">
        <f>VLOOKUP('Customer Names'!A1830,'Customer Names'!A1830:A4165,1,FALSE)</f>
        <v>Id1829</v>
      </c>
      <c r="B1830" s="20" t="str">
        <f>VLOOKUP(Table6[[#This Row],[NAME]],Table6[NAME],1,FALSE)</f>
        <v>Katherine</v>
      </c>
      <c r="C1830" s="11">
        <f>VLOOKUP(Table4[[#This Row],[BMI]],Table4[BMI],1,FALSE)</f>
        <v>20.52</v>
      </c>
      <c r="D1830" s="11">
        <f>VLOOKUP(Table4[[#This Row],[HBA1C]],Table4[HBA1C],1,FALSE)</f>
        <v>4.83</v>
      </c>
      <c r="E1830" s="11" t="str">
        <f>VLOOKUP(Table4[[#This Row],[Any Transplants]],Table4[Any Transplants],1,FALSE)</f>
        <v>No</v>
      </c>
      <c r="F1830" s="11" t="str">
        <f>VLOOKUP(Table4[[#This Row],[Cancer history]],Table4[Cancer history],1,FALSE)</f>
        <v>No</v>
      </c>
      <c r="G1830" s="11" t="str">
        <f>VLOOKUP(Table4[[#This Row],[Smoker2]],Table4[Smoker2],1,FALSE)</f>
        <v>NO</v>
      </c>
      <c r="H1830" s="11" t="str">
        <f>VLOOKUP(Table4[[#This Row],[Heart Issues]],Table4[Heart Issues],1,FALSE)</f>
        <v>No</v>
      </c>
      <c r="I1830" s="11">
        <f>VLOOKUP(Table4[[#This Row],[Number of Major Surgeries]],Table4[Number of Major Surgeries],1,FALSE)</f>
        <v>0</v>
      </c>
      <c r="J1830" s="11" t="str">
        <f>VLOOKUP('Medical Examinations'!M1830,'Medical Examinations'!M1830:M4164,1,FALSE)</f>
        <v>normal weight</v>
      </c>
      <c r="K1830" s="11" t="str">
        <f>VLOOKUP('Medical Examinations'!N1830,'Medical Examinations'!N1830:N4164,1,FALSE)</f>
        <v>normal</v>
      </c>
      <c r="L1830" s="11" t="str">
        <f>VLOOKUP(Table3[[#This Row],[date of birth]],Table3[date of birth],1,FALSE)</f>
        <v>6-Sep-1993</v>
      </c>
      <c r="M1830" s="11">
        <f>VLOOKUP(Table3[[#This Row],[age]],Table3[age],1,FALSE)</f>
        <v>29</v>
      </c>
      <c r="N1830" s="65">
        <f>VLOOKUP(Table3[[#This Row],[charges2]],Table3[charges2],1,FALSE)</f>
        <v>19442.349999999999</v>
      </c>
      <c r="O1830" s="11" t="str">
        <f>VLOOKUP(Table3[[#This Row],[HOSPITAL TIER2]],Table3[HOSPITAL TIER2],1,FALSE)</f>
        <v>tier - 1</v>
      </c>
      <c r="P1830" s="11" t="str">
        <f>VLOOKUP(Table3[[#This Row],[city tier2]],Table3[city tier2],1,FALSE)</f>
        <v>tier - 3</v>
      </c>
      <c r="Q1830" s="11" t="str">
        <f>VLOOKUP(Table3[[#This Row],[state id2]],Table3[state id2],1,FALSE)</f>
        <v>R1012</v>
      </c>
      <c r="R1830" s="11">
        <f t="shared" si="56"/>
        <v>-0.11445980272465106</v>
      </c>
      <c r="S1830" s="11">
        <f t="shared" si="57"/>
        <v>-2.0252170053133126E-2</v>
      </c>
    </row>
    <row r="1831" spans="1:19" x14ac:dyDescent="0.25">
      <c r="A1831" s="20" t="str">
        <f>VLOOKUP('Customer Names'!A1831,'Customer Names'!A1831:A4166,1,FALSE)</f>
        <v>Id1830</v>
      </c>
      <c r="B1831" s="20" t="str">
        <f>VLOOKUP(Table6[[#This Row],[NAME]],Table6[NAME],1,FALSE)</f>
        <v>Caleb</v>
      </c>
      <c r="C1831" s="11">
        <f>VLOOKUP(Table4[[#This Row],[BMI]],Table4[BMI],1,FALSE)</f>
        <v>42.9</v>
      </c>
      <c r="D1831" s="11">
        <f>VLOOKUP(Table4[[#This Row],[HBA1C]],Table4[HBA1C],1,FALSE)</f>
        <v>4.87</v>
      </c>
      <c r="E1831" s="11" t="str">
        <f>VLOOKUP(Table4[[#This Row],[Any Transplants]],Table4[Any Transplants],1,FALSE)</f>
        <v>No</v>
      </c>
      <c r="F1831" s="11" t="str">
        <f>VLOOKUP(Table4[[#This Row],[Cancer history]],Table4[Cancer history],1,FALSE)</f>
        <v>No</v>
      </c>
      <c r="G1831" s="11" t="str">
        <f>VLOOKUP(Table4[[#This Row],[Smoker2]],Table4[Smoker2],1,FALSE)</f>
        <v>NO</v>
      </c>
      <c r="H1831" s="11" t="str">
        <f>VLOOKUP(Table4[[#This Row],[Heart Issues]],Table4[Heart Issues],1,FALSE)</f>
        <v>yes</v>
      </c>
      <c r="I1831" s="11">
        <f>VLOOKUP(Table4[[#This Row],[Number of Major Surgeries]],Table4[Number of Major Surgeries],1,FALSE)</f>
        <v>1</v>
      </c>
      <c r="J1831" s="11" t="str">
        <f>VLOOKUP('Medical Examinations'!M1831,'Medical Examinations'!M1831:M4165,1,FALSE)</f>
        <v>obesity</v>
      </c>
      <c r="K1831" s="11" t="str">
        <f>VLOOKUP('Medical Examinations'!N1831,'Medical Examinations'!N1831:N4165,1,FALSE)</f>
        <v>normal</v>
      </c>
      <c r="L1831" s="11" t="str">
        <f>VLOOKUP(Table3[[#This Row],[date of birth]],Table3[date of birth],1,FALSE)</f>
        <v>15-Dec-1982</v>
      </c>
      <c r="M1831" s="11">
        <f>VLOOKUP(Table3[[#This Row],[age]],Table3[age],1,FALSE)</f>
        <v>40</v>
      </c>
      <c r="N1831" s="65">
        <f>VLOOKUP(Table3[[#This Row],[charges2]],Table3[charges2],1,FALSE)</f>
        <v>19444.27</v>
      </c>
      <c r="O1831" s="11" t="str">
        <f>VLOOKUP(Table3[[#This Row],[HOSPITAL TIER2]],Table3[HOSPITAL TIER2],1,FALSE)</f>
        <v>tier - 1</v>
      </c>
      <c r="P1831" s="11" t="str">
        <f>VLOOKUP(Table3[[#This Row],[city tier2]],Table3[city tier2],1,FALSE)</f>
        <v>tier - 1</v>
      </c>
      <c r="Q1831" s="11" t="str">
        <f>VLOOKUP(Table3[[#This Row],[state id2]],Table3[state id2],1,FALSE)</f>
        <v>R1013</v>
      </c>
      <c r="R1831" s="11">
        <f t="shared" si="56"/>
        <v>-0.1162952106292566</v>
      </c>
      <c r="S1831" s="11">
        <f t="shared" si="57"/>
        <v>-2.1239516393145575E-2</v>
      </c>
    </row>
    <row r="1832" spans="1:19" x14ac:dyDescent="0.25">
      <c r="A1832" s="20" t="str">
        <f>VLOOKUP('Customer Names'!A1832,'Customer Names'!A1832:A4167,1,FALSE)</f>
        <v>Id1831</v>
      </c>
      <c r="B1832" s="20" t="str">
        <f>VLOOKUP(Table6[[#This Row],[NAME]],Table6[NAME],1,FALSE)</f>
        <v>Jaime</v>
      </c>
      <c r="C1832" s="11">
        <f>VLOOKUP(Table4[[#This Row],[BMI]],Table4[BMI],1,FALSE)</f>
        <v>24.6</v>
      </c>
      <c r="D1832" s="11">
        <f>VLOOKUP(Table4[[#This Row],[HBA1C]],Table4[HBA1C],1,FALSE)</f>
        <v>5.86</v>
      </c>
      <c r="E1832" s="11" t="str">
        <f>VLOOKUP(Table4[[#This Row],[Any Transplants]],Table4[Any Transplants],1,FALSE)</f>
        <v>No</v>
      </c>
      <c r="F1832" s="11" t="str">
        <f>VLOOKUP(Table4[[#This Row],[Cancer history]],Table4[Cancer history],1,FALSE)</f>
        <v>Yes</v>
      </c>
      <c r="G1832" s="11" t="str">
        <f>VLOOKUP(Table4[[#This Row],[Smoker2]],Table4[Smoker2],1,FALSE)</f>
        <v>NO</v>
      </c>
      <c r="H1832" s="11" t="str">
        <f>VLOOKUP(Table4[[#This Row],[Heart Issues]],Table4[Heart Issues],1,FALSE)</f>
        <v>No</v>
      </c>
      <c r="I1832" s="11">
        <f>VLOOKUP(Table4[[#This Row],[Number of Major Surgeries]],Table4[Number of Major Surgeries],1,FALSE)</f>
        <v>1</v>
      </c>
      <c r="J1832" s="11" t="str">
        <f>VLOOKUP('Medical Examinations'!M1832,'Medical Examinations'!M1832:M4166,1,FALSE)</f>
        <v>normal weight</v>
      </c>
      <c r="K1832" s="11" t="str">
        <f>VLOOKUP('Medical Examinations'!N1832,'Medical Examinations'!N1832:N4166,1,FALSE)</f>
        <v>prediabetes</v>
      </c>
      <c r="L1832" s="11" t="str">
        <f>VLOOKUP(Table3[[#This Row],[date of birth]],Table3[date of birth],1,FALSE)</f>
        <v>30-Nov-1987</v>
      </c>
      <c r="M1832" s="11">
        <f>VLOOKUP(Table3[[#This Row],[age]],Table3[age],1,FALSE)</f>
        <v>35</v>
      </c>
      <c r="N1832" s="65">
        <f>VLOOKUP(Table3[[#This Row],[charges2]],Table3[charges2],1,FALSE)</f>
        <v>19496.72</v>
      </c>
      <c r="O1832" s="11" t="str">
        <f>VLOOKUP(Table3[[#This Row],[HOSPITAL TIER2]],Table3[HOSPITAL TIER2],1,FALSE)</f>
        <v>tier - 1</v>
      </c>
      <c r="P1832" s="11" t="str">
        <f>VLOOKUP(Table3[[#This Row],[city tier2]],Table3[city tier2],1,FALSE)</f>
        <v>tier - 3</v>
      </c>
      <c r="Q1832" s="11" t="str">
        <f>VLOOKUP(Table3[[#This Row],[state id2]],Table3[state id2],1,FALSE)</f>
        <v>R1019</v>
      </c>
      <c r="R1832" s="11">
        <f t="shared" si="56"/>
        <v>-0.11630619253122582</v>
      </c>
      <c r="S1832" s="11">
        <f t="shared" si="57"/>
        <v>-2.1364323292531285E-2</v>
      </c>
    </row>
    <row r="1833" spans="1:19" x14ac:dyDescent="0.25">
      <c r="A1833" s="20" t="str">
        <f>VLOOKUP('Customer Names'!A1833,'Customer Names'!A1833:A4168,1,FALSE)</f>
        <v>Id1832</v>
      </c>
      <c r="B1833" s="20" t="str">
        <f>VLOOKUP(Table6[[#This Row],[NAME]],Table6[NAME],1,FALSE)</f>
        <v>Hannah</v>
      </c>
      <c r="C1833" s="11">
        <f>VLOOKUP(Table4[[#This Row],[BMI]],Table4[BMI],1,FALSE)</f>
        <v>28.405000000000001</v>
      </c>
      <c r="D1833" s="11">
        <f>VLOOKUP(Table4[[#This Row],[HBA1C]],Table4[HBA1C],1,FALSE)</f>
        <v>4.12</v>
      </c>
      <c r="E1833" s="11" t="str">
        <f>VLOOKUP(Table4[[#This Row],[Any Transplants]],Table4[Any Transplants],1,FALSE)</f>
        <v>No</v>
      </c>
      <c r="F1833" s="11" t="str">
        <f>VLOOKUP(Table4[[#This Row],[Cancer history]],Table4[Cancer history],1,FALSE)</f>
        <v>No</v>
      </c>
      <c r="G1833" s="11" t="str">
        <f>VLOOKUP(Table4[[#This Row],[Smoker2]],Table4[Smoker2],1,FALSE)</f>
        <v>NO</v>
      </c>
      <c r="H1833" s="11" t="str">
        <f>VLOOKUP(Table4[[#This Row],[Heart Issues]],Table4[Heart Issues],1,FALSE)</f>
        <v>No</v>
      </c>
      <c r="I1833" s="11">
        <f>VLOOKUP(Table4[[#This Row],[Number of Major Surgeries]],Table4[Number of Major Surgeries],1,FALSE)</f>
        <v>1</v>
      </c>
      <c r="J1833" s="11" t="str">
        <f>VLOOKUP('Medical Examinations'!M1833,'Medical Examinations'!M1833:M4167,1,FALSE)</f>
        <v>over weight</v>
      </c>
      <c r="K1833" s="11" t="str">
        <f>VLOOKUP('Medical Examinations'!N1833,'Medical Examinations'!N1833:N4167,1,FALSE)</f>
        <v>normal</v>
      </c>
      <c r="L1833" s="11" t="str">
        <f>VLOOKUP(Table3[[#This Row],[date of birth]],Table3[date of birth],1,FALSE)</f>
        <v>8-Nov-1980</v>
      </c>
      <c r="M1833" s="11">
        <f>VLOOKUP(Table3[[#This Row],[age]],Table3[age],1,FALSE)</f>
        <v>42</v>
      </c>
      <c r="N1833" s="65">
        <f>VLOOKUP(Table3[[#This Row],[charges2]],Table3[charges2],1,FALSE)</f>
        <v>19515.54</v>
      </c>
      <c r="O1833" s="11" t="str">
        <f>VLOOKUP(Table3[[#This Row],[HOSPITAL TIER2]],Table3[HOSPITAL TIER2],1,FALSE)</f>
        <v>tier - 1</v>
      </c>
      <c r="P1833" s="11" t="str">
        <f>VLOOKUP(Table3[[#This Row],[city tier2]],Table3[city tier2],1,FALSE)</f>
        <v>tier - 1</v>
      </c>
      <c r="Q1833" s="11" t="str">
        <f>VLOOKUP(Table3[[#This Row],[state id2]],Table3[state id2],1,FALSE)</f>
        <v>R1013</v>
      </c>
      <c r="R1833" s="11">
        <f t="shared" si="56"/>
        <v>-0.11663541926404214</v>
      </c>
      <c r="S1833" s="11">
        <f t="shared" si="57"/>
        <v>-2.1181132740702074E-2</v>
      </c>
    </row>
    <row r="1834" spans="1:19" x14ac:dyDescent="0.25">
      <c r="A1834" s="20" t="str">
        <f>VLOOKUP('Customer Names'!A1834,'Customer Names'!A1834:A4169,1,FALSE)</f>
        <v>Id1833</v>
      </c>
      <c r="B1834" s="20" t="str">
        <f>VLOOKUP(Table6[[#This Row],[NAME]],Table6[NAME],1,FALSE)</f>
        <v>Zachariah</v>
      </c>
      <c r="C1834" s="11">
        <f>VLOOKUP(Table4[[#This Row],[BMI]],Table4[BMI],1,FALSE)</f>
        <v>34.674999999999997</v>
      </c>
      <c r="D1834" s="11">
        <f>VLOOKUP(Table4[[#This Row],[HBA1C]],Table4[HBA1C],1,FALSE)</f>
        <v>5.71</v>
      </c>
      <c r="E1834" s="11" t="str">
        <f>VLOOKUP(Table4[[#This Row],[Any Transplants]],Table4[Any Transplants],1,FALSE)</f>
        <v>No</v>
      </c>
      <c r="F1834" s="11" t="str">
        <f>VLOOKUP(Table4[[#This Row],[Cancer history]],Table4[Cancer history],1,FALSE)</f>
        <v>No</v>
      </c>
      <c r="G1834" s="11" t="str">
        <f>VLOOKUP(Table4[[#This Row],[Smoker2]],Table4[Smoker2],1,FALSE)</f>
        <v>NO</v>
      </c>
      <c r="H1834" s="11" t="str">
        <f>VLOOKUP(Table4[[#This Row],[Heart Issues]],Table4[Heart Issues],1,FALSE)</f>
        <v>yes</v>
      </c>
      <c r="I1834" s="11">
        <f>VLOOKUP(Table4[[#This Row],[Number of Major Surgeries]],Table4[Number of Major Surgeries],1,FALSE)</f>
        <v>1</v>
      </c>
      <c r="J1834" s="11" t="str">
        <f>VLOOKUP('Medical Examinations'!M1834,'Medical Examinations'!M1834:M4168,1,FALSE)</f>
        <v>obesity</v>
      </c>
      <c r="K1834" s="11" t="str">
        <f>VLOOKUP('Medical Examinations'!N1834,'Medical Examinations'!N1834:N4168,1,FALSE)</f>
        <v>prediabetes</v>
      </c>
      <c r="L1834" s="11" t="str">
        <f>VLOOKUP(Table3[[#This Row],[date of birth]],Table3[date of birth],1,FALSE)</f>
        <v>19-Aug-1992</v>
      </c>
      <c r="M1834" s="11">
        <f>VLOOKUP(Table3[[#This Row],[age]],Table3[age],1,FALSE)</f>
        <v>30</v>
      </c>
      <c r="N1834" s="65">
        <f>VLOOKUP(Table3[[#This Row],[charges2]],Table3[charges2],1,FALSE)</f>
        <v>19521.97</v>
      </c>
      <c r="O1834" s="11" t="str">
        <f>VLOOKUP(Table3[[#This Row],[HOSPITAL TIER2]],Table3[HOSPITAL TIER2],1,FALSE)</f>
        <v>tier - 1</v>
      </c>
      <c r="P1834" s="11" t="str">
        <f>VLOOKUP(Table3[[#This Row],[city tier2]],Table3[city tier2],1,FALSE)</f>
        <v>tier - 2</v>
      </c>
      <c r="Q1834" s="11" t="str">
        <f>VLOOKUP(Table3[[#This Row],[state id2]],Table3[state id2],1,FALSE)</f>
        <v>R1013</v>
      </c>
      <c r="R1834" s="11">
        <f t="shared" si="56"/>
        <v>-0.11665477019292883</v>
      </c>
      <c r="S1834" s="11">
        <f t="shared" si="57"/>
        <v>-2.1152031413428668E-2</v>
      </c>
    </row>
    <row r="1835" spans="1:19" x14ac:dyDescent="0.25">
      <c r="A1835" s="20" t="str">
        <f>VLOOKUP('Customer Names'!A1835,'Customer Names'!A1835:A4170,1,FALSE)</f>
        <v>Id1834</v>
      </c>
      <c r="B1835" s="20" t="str">
        <f>VLOOKUP(Table6[[#This Row],[NAME]],Table6[NAME],1,FALSE)</f>
        <v>Patricia A</v>
      </c>
      <c r="C1835" s="11">
        <f>VLOOKUP(Table4[[#This Row],[BMI]],Table4[BMI],1,FALSE)</f>
        <v>18.850000000000001</v>
      </c>
      <c r="D1835" s="11">
        <f>VLOOKUP(Table4[[#This Row],[HBA1C]],Table4[HBA1C],1,FALSE)</f>
        <v>6.03</v>
      </c>
      <c r="E1835" s="11" t="str">
        <f>VLOOKUP(Table4[[#This Row],[Any Transplants]],Table4[Any Transplants],1,FALSE)</f>
        <v>No</v>
      </c>
      <c r="F1835" s="11" t="str">
        <f>VLOOKUP(Table4[[#This Row],[Cancer history]],Table4[Cancer history],1,FALSE)</f>
        <v>No</v>
      </c>
      <c r="G1835" s="11" t="str">
        <f>VLOOKUP(Table4[[#This Row],[Smoker2]],Table4[Smoker2],1,FALSE)</f>
        <v>NO</v>
      </c>
      <c r="H1835" s="11" t="str">
        <f>VLOOKUP(Table4[[#This Row],[Heart Issues]],Table4[Heart Issues],1,FALSE)</f>
        <v>No</v>
      </c>
      <c r="I1835" s="11">
        <f>VLOOKUP(Table4[[#This Row],[Number of Major Surgeries]],Table4[Number of Major Surgeries],1,FALSE)</f>
        <v>1</v>
      </c>
      <c r="J1835" s="11" t="str">
        <f>VLOOKUP('Medical Examinations'!M1835,'Medical Examinations'!M1835:M4169,1,FALSE)</f>
        <v>normal weight</v>
      </c>
      <c r="K1835" s="11" t="str">
        <f>VLOOKUP('Medical Examinations'!N1835,'Medical Examinations'!N1835:N4169,1,FALSE)</f>
        <v>prediabetes</v>
      </c>
      <c r="L1835" s="11" t="str">
        <f>VLOOKUP(Table3[[#This Row],[date of birth]],Table3[date of birth],1,FALSE)</f>
        <v>17-Sep-1985</v>
      </c>
      <c r="M1835" s="11">
        <f>VLOOKUP(Table3[[#This Row],[age]],Table3[age],1,FALSE)</f>
        <v>37</v>
      </c>
      <c r="N1835" s="65">
        <f>VLOOKUP(Table3[[#This Row],[charges2]],Table3[charges2],1,FALSE)</f>
        <v>19539.240000000002</v>
      </c>
      <c r="O1835" s="11" t="str">
        <f>VLOOKUP(Table3[[#This Row],[HOSPITAL TIER2]],Table3[HOSPITAL TIER2],1,FALSE)</f>
        <v>tier - 1</v>
      </c>
      <c r="P1835" s="11" t="str">
        <f>VLOOKUP(Table3[[#This Row],[city tier2]],Table3[city tier2],1,FALSE)</f>
        <v>tier - 1</v>
      </c>
      <c r="Q1835" s="11" t="str">
        <f>VLOOKUP(Table3[[#This Row],[state id2]],Table3[state id2],1,FALSE)</f>
        <v>R1013</v>
      </c>
      <c r="R1835" s="11">
        <f t="shared" si="56"/>
        <v>-0.11488692224809062</v>
      </c>
      <c r="S1835" s="11">
        <f t="shared" si="57"/>
        <v>-2.1018247585030556E-2</v>
      </c>
    </row>
    <row r="1836" spans="1:19" x14ac:dyDescent="0.25">
      <c r="A1836" s="20" t="str">
        <f>VLOOKUP('Customer Names'!A1836,'Customer Names'!A1836:A4171,1,FALSE)</f>
        <v>Id1835</v>
      </c>
      <c r="B1836" s="20" t="str">
        <f>VLOOKUP(Table6[[#This Row],[NAME]],Table6[NAME],1,FALSE)</f>
        <v>.  Elizabeth A.</v>
      </c>
      <c r="C1836" s="11">
        <f>VLOOKUP(Table4[[#This Row],[BMI]],Table4[BMI],1,FALSE)</f>
        <v>34.130000000000003</v>
      </c>
      <c r="D1836" s="11">
        <f>VLOOKUP(Table4[[#This Row],[HBA1C]],Table4[HBA1C],1,FALSE)</f>
        <v>5.65</v>
      </c>
      <c r="E1836" s="11" t="str">
        <f>VLOOKUP(Table4[[#This Row],[Any Transplants]],Table4[Any Transplants],1,FALSE)</f>
        <v>No</v>
      </c>
      <c r="F1836" s="11" t="str">
        <f>VLOOKUP(Table4[[#This Row],[Cancer history]],Table4[Cancer history],1,FALSE)</f>
        <v>Yes</v>
      </c>
      <c r="G1836" s="11" t="str">
        <f>VLOOKUP(Table4[[#This Row],[Smoker2]],Table4[Smoker2],1,FALSE)</f>
        <v>NO</v>
      </c>
      <c r="H1836" s="11" t="str">
        <f>VLOOKUP(Table4[[#This Row],[Heart Issues]],Table4[Heart Issues],1,FALSE)</f>
        <v>No</v>
      </c>
      <c r="I1836" s="11">
        <f>VLOOKUP(Table4[[#This Row],[Number of Major Surgeries]],Table4[Number of Major Surgeries],1,FALSE)</f>
        <v>1</v>
      </c>
      <c r="J1836" s="11" t="str">
        <f>VLOOKUP('Medical Examinations'!M1836,'Medical Examinations'!M1836:M4170,1,FALSE)</f>
        <v>obesity</v>
      </c>
      <c r="K1836" s="11" t="str">
        <f>VLOOKUP('Medical Examinations'!N1836,'Medical Examinations'!N1836:N4170,1,FALSE)</f>
        <v>normal</v>
      </c>
      <c r="L1836" s="11" t="str">
        <f>VLOOKUP(Table3[[#This Row],[date of birth]],Table3[date of birth],1,FALSE)</f>
        <v>14-Jul-1963</v>
      </c>
      <c r="M1836" s="11">
        <f>VLOOKUP(Table3[[#This Row],[age]],Table3[age],1,FALSE)</f>
        <v>59</v>
      </c>
      <c r="N1836" s="65">
        <f>VLOOKUP(Table3[[#This Row],[charges2]],Table3[charges2],1,FALSE)</f>
        <v>19551.34</v>
      </c>
      <c r="O1836" s="11" t="str">
        <f>VLOOKUP(Table3[[#This Row],[HOSPITAL TIER2]],Table3[HOSPITAL TIER2],1,FALSE)</f>
        <v>tier - 1</v>
      </c>
      <c r="P1836" s="11" t="str">
        <f>VLOOKUP(Table3[[#This Row],[city tier2]],Table3[city tier2],1,FALSE)</f>
        <v>tier - 3</v>
      </c>
      <c r="Q1836" s="11" t="str">
        <f>VLOOKUP(Table3[[#This Row],[state id2]],Table3[state id2],1,FALSE)</f>
        <v>R1012</v>
      </c>
      <c r="R1836" s="11">
        <f t="shared" si="56"/>
        <v>-0.1158161310523573</v>
      </c>
      <c r="S1836" s="11">
        <f t="shared" si="57"/>
        <v>-2.0808363187475958E-2</v>
      </c>
    </row>
    <row r="1837" spans="1:19" x14ac:dyDescent="0.25">
      <c r="A1837" s="20" t="str">
        <f>VLOOKUP('Customer Names'!A1837,'Customer Names'!A1837:A4172,1,FALSE)</f>
        <v>Id1836</v>
      </c>
      <c r="B1837" s="20" t="str">
        <f>VLOOKUP(Table6[[#This Row],[NAME]],Table6[NAME],1,FALSE)</f>
        <v>Benjamin</v>
      </c>
      <c r="C1837" s="11">
        <f>VLOOKUP(Table4[[#This Row],[BMI]],Table4[BMI],1,FALSE)</f>
        <v>17.34</v>
      </c>
      <c r="D1837" s="11">
        <f>VLOOKUP(Table4[[#This Row],[HBA1C]],Table4[HBA1C],1,FALSE)</f>
        <v>5.05</v>
      </c>
      <c r="E1837" s="11" t="str">
        <f>VLOOKUP(Table4[[#This Row],[Any Transplants]],Table4[Any Transplants],1,FALSE)</f>
        <v>No</v>
      </c>
      <c r="F1837" s="11" t="str">
        <f>VLOOKUP(Table4[[#This Row],[Cancer history]],Table4[Cancer history],1,FALSE)</f>
        <v>No</v>
      </c>
      <c r="G1837" s="11" t="str">
        <f>VLOOKUP(Table4[[#This Row],[Smoker2]],Table4[Smoker2],1,FALSE)</f>
        <v>NO</v>
      </c>
      <c r="H1837" s="11" t="str">
        <f>VLOOKUP(Table4[[#This Row],[Heart Issues]],Table4[Heart Issues],1,FALSE)</f>
        <v>No</v>
      </c>
      <c r="I1837" s="11">
        <f>VLOOKUP(Table4[[#This Row],[Number of Major Surgeries]],Table4[Number of Major Surgeries],1,FALSE)</f>
        <v>0</v>
      </c>
      <c r="J1837" s="11" t="str">
        <f>VLOOKUP('Medical Examinations'!M1837,'Medical Examinations'!M1837:M4171,1,FALSE)</f>
        <v>underweight</v>
      </c>
      <c r="K1837" s="11" t="str">
        <f>VLOOKUP('Medical Examinations'!N1837,'Medical Examinations'!N1837:N4171,1,FALSE)</f>
        <v>normal</v>
      </c>
      <c r="L1837" s="11" t="str">
        <f>VLOOKUP(Table3[[#This Row],[date of birth]],Table3[date of birth],1,FALSE)</f>
        <v>24-Sep-1978</v>
      </c>
      <c r="M1837" s="11">
        <f>VLOOKUP(Table3[[#This Row],[age]],Table3[age],1,FALSE)</f>
        <v>44</v>
      </c>
      <c r="N1837" s="65">
        <f>VLOOKUP(Table3[[#This Row],[charges2]],Table3[charges2],1,FALSE)</f>
        <v>19594.810000000001</v>
      </c>
      <c r="O1837" s="11" t="str">
        <f>VLOOKUP(Table3[[#This Row],[HOSPITAL TIER2]],Table3[HOSPITAL TIER2],1,FALSE)</f>
        <v>tier - 1</v>
      </c>
      <c r="P1837" s="11" t="str">
        <f>VLOOKUP(Table3[[#This Row],[city tier2]],Table3[city tier2],1,FALSE)</f>
        <v>tier - 1</v>
      </c>
      <c r="Q1837" s="11" t="str">
        <f>VLOOKUP(Table3[[#This Row],[state id2]],Table3[state id2],1,FALSE)</f>
        <v>R1024</v>
      </c>
      <c r="R1837" s="11">
        <f t="shared" si="56"/>
        <v>-0.11893328537872422</v>
      </c>
      <c r="S1837" s="11">
        <f t="shared" si="57"/>
        <v>-2.0965997675117098E-2</v>
      </c>
    </row>
    <row r="1838" spans="1:19" x14ac:dyDescent="0.25">
      <c r="A1838" s="20" t="str">
        <f>VLOOKUP('Customer Names'!A1838,'Customer Names'!A1838:A4173,1,FALSE)</f>
        <v>Id1837</v>
      </c>
      <c r="B1838" s="20" t="str">
        <f>VLOOKUP(Table6[[#This Row],[NAME]],Table6[NAME],1,FALSE)</f>
        <v>Breno</v>
      </c>
      <c r="C1838" s="11">
        <f>VLOOKUP(Table4[[#This Row],[BMI]],Table4[BMI],1,FALSE)</f>
        <v>17.440000000000001</v>
      </c>
      <c r="D1838" s="11">
        <f>VLOOKUP(Table4[[#This Row],[HBA1C]],Table4[HBA1C],1,FALSE)</f>
        <v>6.26</v>
      </c>
      <c r="E1838" s="11" t="str">
        <f>VLOOKUP(Table4[[#This Row],[Any Transplants]],Table4[Any Transplants],1,FALSE)</f>
        <v>No</v>
      </c>
      <c r="F1838" s="11" t="str">
        <f>VLOOKUP(Table4[[#This Row],[Cancer history]],Table4[Cancer history],1,FALSE)</f>
        <v>No</v>
      </c>
      <c r="G1838" s="11" t="str">
        <f>VLOOKUP(Table4[[#This Row],[Smoker2]],Table4[Smoker2],1,FALSE)</f>
        <v>NO</v>
      </c>
      <c r="H1838" s="11" t="str">
        <f>VLOOKUP(Table4[[#This Row],[Heart Issues]],Table4[Heart Issues],1,FALSE)</f>
        <v>No</v>
      </c>
      <c r="I1838" s="11">
        <f>VLOOKUP(Table4[[#This Row],[Number of Major Surgeries]],Table4[Number of Major Surgeries],1,FALSE)</f>
        <v>0</v>
      </c>
      <c r="J1838" s="11" t="str">
        <f>VLOOKUP('Medical Examinations'!M1838,'Medical Examinations'!M1838:M4172,1,FALSE)</f>
        <v>underweight</v>
      </c>
      <c r="K1838" s="11" t="str">
        <f>VLOOKUP('Medical Examinations'!N1838,'Medical Examinations'!N1838:N4172,1,FALSE)</f>
        <v>prediabetes</v>
      </c>
      <c r="L1838" s="11" t="str">
        <f>VLOOKUP(Table3[[#This Row],[date of birth]],Table3[date of birth],1,FALSE)</f>
        <v>27-Aug-1994</v>
      </c>
      <c r="M1838" s="11">
        <f>VLOOKUP(Table3[[#This Row],[age]],Table3[age],1,FALSE)</f>
        <v>28</v>
      </c>
      <c r="N1838" s="65">
        <f>VLOOKUP(Table3[[#This Row],[charges2]],Table3[charges2],1,FALSE)</f>
        <v>19673.34</v>
      </c>
      <c r="O1838" s="11" t="str">
        <f>VLOOKUP(Table3[[#This Row],[HOSPITAL TIER2]],Table3[HOSPITAL TIER2],1,FALSE)</f>
        <v>tier - 1</v>
      </c>
      <c r="P1838" s="11" t="str">
        <f>VLOOKUP(Table3[[#This Row],[city tier2]],Table3[city tier2],1,FALSE)</f>
        <v>tier - 2</v>
      </c>
      <c r="Q1838" s="11" t="str">
        <f>VLOOKUP(Table3[[#This Row],[state id2]],Table3[state id2],1,FALSE)</f>
        <v>R1012</v>
      </c>
      <c r="R1838" s="11">
        <f t="shared" si="56"/>
        <v>-0.11866911612619731</v>
      </c>
      <c r="S1838" s="11">
        <f t="shared" si="57"/>
        <v>-2.084235387780765E-2</v>
      </c>
    </row>
    <row r="1839" spans="1:19" x14ac:dyDescent="0.25">
      <c r="A1839" s="20" t="str">
        <f>VLOOKUP('Customer Names'!A1839,'Customer Names'!A1839:A4174,1,FALSE)</f>
        <v>Id1838</v>
      </c>
      <c r="B1839" s="20" t="str">
        <f>VLOOKUP(Table6[[#This Row],[NAME]],Table6[NAME],1,FALSE)</f>
        <v>Takaya</v>
      </c>
      <c r="C1839" s="11">
        <f>VLOOKUP(Table4[[#This Row],[BMI]],Table4[BMI],1,FALSE)</f>
        <v>33.659999999999997</v>
      </c>
      <c r="D1839" s="11">
        <f>VLOOKUP(Table4[[#This Row],[HBA1C]],Table4[HBA1C],1,FALSE)</f>
        <v>4.08</v>
      </c>
      <c r="E1839" s="11" t="str">
        <f>VLOOKUP(Table4[[#This Row],[Any Transplants]],Table4[Any Transplants],1,FALSE)</f>
        <v>No</v>
      </c>
      <c r="F1839" s="11" t="str">
        <f>VLOOKUP(Table4[[#This Row],[Cancer history]],Table4[Cancer history],1,FALSE)</f>
        <v>Yes</v>
      </c>
      <c r="G1839" s="11" t="str">
        <f>VLOOKUP(Table4[[#This Row],[Smoker2]],Table4[Smoker2],1,FALSE)</f>
        <v>NO</v>
      </c>
      <c r="H1839" s="11" t="str">
        <f>VLOOKUP(Table4[[#This Row],[Heart Issues]],Table4[Heart Issues],1,FALSE)</f>
        <v>yes</v>
      </c>
      <c r="I1839" s="11">
        <f>VLOOKUP(Table4[[#This Row],[Number of Major Surgeries]],Table4[Number of Major Surgeries],1,FALSE)</f>
        <v>1</v>
      </c>
      <c r="J1839" s="11" t="str">
        <f>VLOOKUP('Medical Examinations'!M1839,'Medical Examinations'!M1839:M4173,1,FALSE)</f>
        <v>obesity</v>
      </c>
      <c r="K1839" s="11" t="str">
        <f>VLOOKUP('Medical Examinations'!N1839,'Medical Examinations'!N1839:N4173,1,FALSE)</f>
        <v>normal</v>
      </c>
      <c r="L1839" s="11" t="str">
        <f>VLOOKUP(Table3[[#This Row],[date of birth]],Table3[date of birth],1,FALSE)</f>
        <v>8-Aug-1990</v>
      </c>
      <c r="M1839" s="11">
        <f>VLOOKUP(Table3[[#This Row],[age]],Table3[age],1,FALSE)</f>
        <v>32</v>
      </c>
      <c r="N1839" s="65">
        <f>VLOOKUP(Table3[[#This Row],[charges2]],Table3[charges2],1,FALSE)</f>
        <v>19719.689999999999</v>
      </c>
      <c r="O1839" s="11" t="str">
        <f>VLOOKUP(Table3[[#This Row],[HOSPITAL TIER2]],Table3[HOSPITAL TIER2],1,FALSE)</f>
        <v>tier - 1</v>
      </c>
      <c r="P1839" s="11" t="str">
        <f>VLOOKUP(Table3[[#This Row],[city tier2]],Table3[city tier2],1,FALSE)</f>
        <v>tier - 2</v>
      </c>
      <c r="Q1839" s="11" t="str">
        <f>VLOOKUP(Table3[[#This Row],[state id2]],Table3[state id2],1,FALSE)</f>
        <v>R1013</v>
      </c>
      <c r="R1839" s="11">
        <f t="shared" si="56"/>
        <v>-0.12170842555362998</v>
      </c>
      <c r="S1839" s="11">
        <f t="shared" si="57"/>
        <v>-1.9921417921029833E-2</v>
      </c>
    </row>
    <row r="1840" spans="1:19" x14ac:dyDescent="0.25">
      <c r="A1840" s="20" t="str">
        <f>VLOOKUP('Customer Names'!A1840,'Customer Names'!A1840:A4175,1,FALSE)</f>
        <v>Id1839</v>
      </c>
      <c r="B1840" s="20" t="str">
        <f>VLOOKUP(Table6[[#This Row],[NAME]],Table6[NAME],1,FALSE)</f>
        <v>Thomas IV</v>
      </c>
      <c r="C1840" s="11">
        <f>VLOOKUP(Table4[[#This Row],[BMI]],Table4[BMI],1,FALSE)</f>
        <v>21.375</v>
      </c>
      <c r="D1840" s="11">
        <f>VLOOKUP(Table4[[#This Row],[HBA1C]],Table4[HBA1C],1,FALSE)</f>
        <v>6.19</v>
      </c>
      <c r="E1840" s="11" t="str">
        <f>VLOOKUP(Table4[[#This Row],[Any Transplants]],Table4[Any Transplants],1,FALSE)</f>
        <v>No</v>
      </c>
      <c r="F1840" s="11" t="str">
        <f>VLOOKUP(Table4[[#This Row],[Cancer history]],Table4[Cancer history],1,FALSE)</f>
        <v>No</v>
      </c>
      <c r="G1840" s="11" t="str">
        <f>VLOOKUP(Table4[[#This Row],[Smoker2]],Table4[Smoker2],1,FALSE)</f>
        <v>NO</v>
      </c>
      <c r="H1840" s="11" t="str">
        <f>VLOOKUP(Table4[[#This Row],[Heart Issues]],Table4[Heart Issues],1,FALSE)</f>
        <v>yes</v>
      </c>
      <c r="I1840" s="11">
        <f>VLOOKUP(Table4[[#This Row],[Number of Major Surgeries]],Table4[Number of Major Surgeries],1,FALSE)</f>
        <v>1</v>
      </c>
      <c r="J1840" s="11" t="str">
        <f>VLOOKUP('Medical Examinations'!M1840,'Medical Examinations'!M1840:M4174,1,FALSE)</f>
        <v>normal weight</v>
      </c>
      <c r="K1840" s="11" t="str">
        <f>VLOOKUP('Medical Examinations'!N1840,'Medical Examinations'!N1840:N4174,1,FALSE)</f>
        <v>prediabetes</v>
      </c>
      <c r="L1840" s="11" t="str">
        <f>VLOOKUP(Table3[[#This Row],[date of birth]],Table3[date of birth],1,FALSE)</f>
        <v>14-Jun-1972</v>
      </c>
      <c r="M1840" s="11">
        <f>VLOOKUP(Table3[[#This Row],[age]],Table3[age],1,FALSE)</f>
        <v>50</v>
      </c>
      <c r="N1840" s="65">
        <f>VLOOKUP(Table3[[#This Row],[charges2]],Table3[charges2],1,FALSE)</f>
        <v>19749.38</v>
      </c>
      <c r="O1840" s="11" t="str">
        <f>VLOOKUP(Table3[[#This Row],[HOSPITAL TIER2]],Table3[HOSPITAL TIER2],1,FALSE)</f>
        <v>tier - 1</v>
      </c>
      <c r="P1840" s="11" t="str">
        <f>VLOOKUP(Table3[[#This Row],[city tier2]],Table3[city tier2],1,FALSE)</f>
        <v>tier - 3</v>
      </c>
      <c r="Q1840" s="11" t="str">
        <f>VLOOKUP(Table3[[#This Row],[state id2]],Table3[state id2],1,FALSE)</f>
        <v>R1013</v>
      </c>
      <c r="R1840" s="11">
        <f t="shared" si="56"/>
        <v>-0.12042630119766541</v>
      </c>
      <c r="S1840" s="11">
        <f t="shared" si="57"/>
        <v>-2.1447052761046147E-2</v>
      </c>
    </row>
    <row r="1841" spans="1:19" x14ac:dyDescent="0.25">
      <c r="A1841" s="20" t="str">
        <f>VLOOKUP('Customer Names'!A1841,'Customer Names'!A1841:A4176,1,FALSE)</f>
        <v>Id1840</v>
      </c>
      <c r="B1841" s="20" t="str">
        <f>VLOOKUP(Table6[[#This Row],[NAME]],Table6[NAME],1,FALSE)</f>
        <v>Bradley E</v>
      </c>
      <c r="C1841" s="11">
        <f>VLOOKUP(Table4[[#This Row],[BMI]],Table4[BMI],1,FALSE)</f>
        <v>27.14</v>
      </c>
      <c r="D1841" s="11">
        <f>VLOOKUP(Table4[[#This Row],[HBA1C]],Table4[HBA1C],1,FALSE)</f>
        <v>6.01</v>
      </c>
      <c r="E1841" s="11" t="str">
        <f>VLOOKUP(Table4[[#This Row],[Any Transplants]],Table4[Any Transplants],1,FALSE)</f>
        <v>No</v>
      </c>
      <c r="F1841" s="11" t="str">
        <f>VLOOKUP(Table4[[#This Row],[Cancer history]],Table4[Cancer history],1,FALSE)</f>
        <v>No</v>
      </c>
      <c r="G1841" s="11" t="str">
        <f>VLOOKUP(Table4[[#This Row],[Smoker2]],Table4[Smoker2],1,FALSE)</f>
        <v>NO</v>
      </c>
      <c r="H1841" s="11" t="str">
        <f>VLOOKUP(Table4[[#This Row],[Heart Issues]],Table4[Heart Issues],1,FALSE)</f>
        <v>No</v>
      </c>
      <c r="I1841" s="11">
        <f>VLOOKUP(Table4[[#This Row],[Number of Major Surgeries]],Table4[Number of Major Surgeries],1,FALSE)</f>
        <v>1</v>
      </c>
      <c r="J1841" s="11" t="str">
        <f>VLOOKUP('Medical Examinations'!M1841,'Medical Examinations'!M1841:M4175,1,FALSE)</f>
        <v>over weight</v>
      </c>
      <c r="K1841" s="11" t="str">
        <f>VLOOKUP('Medical Examinations'!N1841,'Medical Examinations'!N1841:N4175,1,FALSE)</f>
        <v>prediabetes</v>
      </c>
      <c r="L1841" s="11" t="str">
        <f>VLOOKUP(Table3[[#This Row],[date of birth]],Table3[date of birth],1,FALSE)</f>
        <v>30-Oct-1979</v>
      </c>
      <c r="M1841" s="11">
        <f>VLOOKUP(Table3[[#This Row],[age]],Table3[age],1,FALSE)</f>
        <v>43</v>
      </c>
      <c r="N1841" s="65">
        <f>VLOOKUP(Table3[[#This Row],[charges2]],Table3[charges2],1,FALSE)</f>
        <v>19798.05</v>
      </c>
      <c r="O1841" s="11" t="str">
        <f>VLOOKUP(Table3[[#This Row],[HOSPITAL TIER2]],Table3[HOSPITAL TIER2],1,FALSE)</f>
        <v>tier - 1</v>
      </c>
      <c r="P1841" s="11" t="str">
        <f>VLOOKUP(Table3[[#This Row],[city tier2]],Table3[city tier2],1,FALSE)</f>
        <v>tier - 1</v>
      </c>
      <c r="Q1841" s="11" t="str">
        <f>VLOOKUP(Table3[[#This Row],[state id2]],Table3[state id2],1,FALSE)</f>
        <v>R1024</v>
      </c>
      <c r="R1841" s="11">
        <f t="shared" si="56"/>
        <v>-0.1195967519000042</v>
      </c>
      <c r="S1841" s="11">
        <f t="shared" si="57"/>
        <v>-2.1974843271113764E-2</v>
      </c>
    </row>
    <row r="1842" spans="1:19" x14ac:dyDescent="0.25">
      <c r="A1842" s="20" t="str">
        <f>VLOOKUP('Customer Names'!A1842,'Customer Names'!A1842:A4177,1,FALSE)</f>
        <v>Id1841</v>
      </c>
      <c r="B1842" s="20" t="str">
        <f>VLOOKUP(Table6[[#This Row],[NAME]],Table6[NAME],1,FALSE)</f>
        <v>Megan</v>
      </c>
      <c r="C1842" s="11">
        <f>VLOOKUP(Table4[[#This Row],[BMI]],Table4[BMI],1,FALSE)</f>
        <v>35.78</v>
      </c>
      <c r="D1842" s="11">
        <f>VLOOKUP(Table4[[#This Row],[HBA1C]],Table4[HBA1C],1,FALSE)</f>
        <v>6.07</v>
      </c>
      <c r="E1842" s="11" t="str">
        <f>VLOOKUP(Table4[[#This Row],[Any Transplants]],Table4[Any Transplants],1,FALSE)</f>
        <v>yes</v>
      </c>
      <c r="F1842" s="11" t="str">
        <f>VLOOKUP(Table4[[#This Row],[Cancer history]],Table4[Cancer history],1,FALSE)</f>
        <v>No</v>
      </c>
      <c r="G1842" s="11" t="str">
        <f>VLOOKUP(Table4[[#This Row],[Smoker2]],Table4[Smoker2],1,FALSE)</f>
        <v>NO</v>
      </c>
      <c r="H1842" s="11" t="str">
        <f>VLOOKUP(Table4[[#This Row],[Heart Issues]],Table4[Heart Issues],1,FALSE)</f>
        <v>No</v>
      </c>
      <c r="I1842" s="11">
        <f>VLOOKUP(Table4[[#This Row],[Number of Major Surgeries]],Table4[Number of Major Surgeries],1,FALSE)</f>
        <v>1</v>
      </c>
      <c r="J1842" s="11" t="str">
        <f>VLOOKUP('Medical Examinations'!M1842,'Medical Examinations'!M1842:M4176,1,FALSE)</f>
        <v>obesity</v>
      </c>
      <c r="K1842" s="11" t="str">
        <f>VLOOKUP('Medical Examinations'!N1842,'Medical Examinations'!N1842:N4176,1,FALSE)</f>
        <v>prediabetes</v>
      </c>
      <c r="L1842" s="11" t="str">
        <f>VLOOKUP(Table3[[#This Row],[date of birth]],Table3[date of birth],1,FALSE)</f>
        <v>18-Oct-1997</v>
      </c>
      <c r="M1842" s="11">
        <f>VLOOKUP(Table3[[#This Row],[age]],Table3[age],1,FALSE)</f>
        <v>25</v>
      </c>
      <c r="N1842" s="65">
        <f>VLOOKUP(Table3[[#This Row],[charges2]],Table3[charges2],1,FALSE)</f>
        <v>19933.46</v>
      </c>
      <c r="O1842" s="11" t="str">
        <f>VLOOKUP(Table3[[#This Row],[HOSPITAL TIER2]],Table3[HOSPITAL TIER2],1,FALSE)</f>
        <v>tier - 1</v>
      </c>
      <c r="P1842" s="11" t="str">
        <f>VLOOKUP(Table3[[#This Row],[city tier2]],Table3[city tier2],1,FALSE)</f>
        <v>tier - 3</v>
      </c>
      <c r="Q1842" s="11" t="str">
        <f>VLOOKUP(Table3[[#This Row],[state id2]],Table3[state id2],1,FALSE)</f>
        <v>R1011</v>
      </c>
      <c r="R1842" s="11">
        <f t="shared" si="56"/>
        <v>-0.11961225119658597</v>
      </c>
      <c r="S1842" s="11">
        <f t="shared" si="57"/>
        <v>-2.203399259525644E-2</v>
      </c>
    </row>
    <row r="1843" spans="1:19" x14ac:dyDescent="0.25">
      <c r="A1843" s="20" t="str">
        <f>VLOOKUP('Customer Names'!A1843,'Customer Names'!A1843:A4178,1,FALSE)</f>
        <v>Id1842</v>
      </c>
      <c r="B1843" s="20" t="str">
        <f>VLOOKUP(Table6[[#This Row],[NAME]],Table6[NAME],1,FALSE)</f>
        <v>Ruby J</v>
      </c>
      <c r="C1843" s="11">
        <f>VLOOKUP(Table4[[#This Row],[BMI]],Table4[BMI],1,FALSE)</f>
        <v>34.96</v>
      </c>
      <c r="D1843" s="11">
        <f>VLOOKUP(Table4[[#This Row],[HBA1C]],Table4[HBA1C],1,FALSE)</f>
        <v>5.63</v>
      </c>
      <c r="E1843" s="11" t="str">
        <f>VLOOKUP(Table4[[#This Row],[Any Transplants]],Table4[Any Transplants],1,FALSE)</f>
        <v>No</v>
      </c>
      <c r="F1843" s="11" t="str">
        <f>VLOOKUP(Table4[[#This Row],[Cancer history]],Table4[Cancer history],1,FALSE)</f>
        <v>No</v>
      </c>
      <c r="G1843" s="11" t="str">
        <f>VLOOKUP(Table4[[#This Row],[Smoker2]],Table4[Smoker2],1,FALSE)</f>
        <v>NO</v>
      </c>
      <c r="H1843" s="11" t="str">
        <f>VLOOKUP(Table4[[#This Row],[Heart Issues]],Table4[Heart Issues],1,FALSE)</f>
        <v>No</v>
      </c>
      <c r="I1843" s="11">
        <f>VLOOKUP(Table4[[#This Row],[Number of Major Surgeries]],Table4[Number of Major Surgeries],1,FALSE)</f>
        <v>0</v>
      </c>
      <c r="J1843" s="11" t="str">
        <f>VLOOKUP('Medical Examinations'!M1843,'Medical Examinations'!M1843:M4177,1,FALSE)</f>
        <v>obesity</v>
      </c>
      <c r="K1843" s="11" t="str">
        <f>VLOOKUP('Medical Examinations'!N1843,'Medical Examinations'!N1843:N4177,1,FALSE)</f>
        <v>normal</v>
      </c>
      <c r="L1843" s="11" t="str">
        <f>VLOOKUP(Table3[[#This Row],[date of birth]],Table3[date of birth],1,FALSE)</f>
        <v>9-Oct-1980</v>
      </c>
      <c r="M1843" s="11">
        <f>VLOOKUP(Table3[[#This Row],[age]],Table3[age],1,FALSE)</f>
        <v>42</v>
      </c>
      <c r="N1843" s="65">
        <f>VLOOKUP(Table3[[#This Row],[charges2]],Table3[charges2],1,FALSE)</f>
        <v>19964.75</v>
      </c>
      <c r="O1843" s="11" t="str">
        <f>VLOOKUP(Table3[[#This Row],[HOSPITAL TIER2]],Table3[HOSPITAL TIER2],1,FALSE)</f>
        <v>tier - 1</v>
      </c>
      <c r="P1843" s="11" t="str">
        <f>VLOOKUP(Table3[[#This Row],[city tier2]],Table3[city tier2],1,FALSE)</f>
        <v>tier - 2</v>
      </c>
      <c r="Q1843" s="11" t="str">
        <f>VLOOKUP(Table3[[#This Row],[state id2]],Table3[state id2],1,FALSE)</f>
        <v>R1024</v>
      </c>
      <c r="R1843" s="11">
        <f t="shared" si="56"/>
        <v>-0.11670162717049477</v>
      </c>
      <c r="S1843" s="11">
        <f t="shared" si="57"/>
        <v>-2.1235858177097715E-2</v>
      </c>
    </row>
    <row r="1844" spans="1:19" x14ac:dyDescent="0.25">
      <c r="A1844" s="20" t="str">
        <f>VLOOKUP('Customer Names'!A1844,'Customer Names'!A1844:A4179,1,FALSE)</f>
        <v>Id1843</v>
      </c>
      <c r="B1844" s="20" t="str">
        <f>VLOOKUP(Table6[[#This Row],[NAME]],Table6[NAME],1,FALSE)</f>
        <v>Bart</v>
      </c>
      <c r="C1844" s="11">
        <f>VLOOKUP(Table4[[#This Row],[BMI]],Table4[BMI],1,FALSE)</f>
        <v>38.39</v>
      </c>
      <c r="D1844" s="11">
        <f>VLOOKUP(Table4[[#This Row],[HBA1C]],Table4[HBA1C],1,FALSE)</f>
        <v>6.05</v>
      </c>
      <c r="E1844" s="11" t="str">
        <f>VLOOKUP(Table4[[#This Row],[Any Transplants]],Table4[Any Transplants],1,FALSE)</f>
        <v>No</v>
      </c>
      <c r="F1844" s="11" t="str">
        <f>VLOOKUP(Table4[[#This Row],[Cancer history]],Table4[Cancer history],1,FALSE)</f>
        <v>No</v>
      </c>
      <c r="G1844" s="11" t="str">
        <f>VLOOKUP(Table4[[#This Row],[Smoker2]],Table4[Smoker2],1,FALSE)</f>
        <v>NO</v>
      </c>
      <c r="H1844" s="11" t="str">
        <f>VLOOKUP(Table4[[#This Row],[Heart Issues]],Table4[Heart Issues],1,FALSE)</f>
        <v>No</v>
      </c>
      <c r="I1844" s="11">
        <f>VLOOKUP(Table4[[#This Row],[Number of Major Surgeries]],Table4[Number of Major Surgeries],1,FALSE)</f>
        <v>0</v>
      </c>
      <c r="J1844" s="11" t="str">
        <f>VLOOKUP('Medical Examinations'!M1844,'Medical Examinations'!M1844:M4178,1,FALSE)</f>
        <v>obesity</v>
      </c>
      <c r="K1844" s="11" t="str">
        <f>VLOOKUP('Medical Examinations'!N1844,'Medical Examinations'!N1844:N4178,1,FALSE)</f>
        <v>prediabetes</v>
      </c>
      <c r="L1844" s="11" t="str">
        <f>VLOOKUP(Table3[[#This Row],[date of birth]],Table3[date of birth],1,FALSE)</f>
        <v>10-Aug-1966</v>
      </c>
      <c r="M1844" s="11">
        <f>VLOOKUP(Table3[[#This Row],[age]],Table3[age],1,FALSE)</f>
        <v>56</v>
      </c>
      <c r="N1844" s="65">
        <f>VLOOKUP(Table3[[#This Row],[charges2]],Table3[charges2],1,FALSE)</f>
        <v>19995.29</v>
      </c>
      <c r="O1844" s="11" t="str">
        <f>VLOOKUP(Table3[[#This Row],[HOSPITAL TIER2]],Table3[HOSPITAL TIER2],1,FALSE)</f>
        <v>tier - 1</v>
      </c>
      <c r="P1844" s="11" t="str">
        <f>VLOOKUP(Table3[[#This Row],[city tier2]],Table3[city tier2],1,FALSE)</f>
        <v>tier - 3</v>
      </c>
      <c r="Q1844" s="11" t="str">
        <f>VLOOKUP(Table3[[#This Row],[state id2]],Table3[state id2],1,FALSE)</f>
        <v>R1026</v>
      </c>
      <c r="R1844" s="11">
        <f t="shared" si="56"/>
        <v>-0.11690876104457834</v>
      </c>
      <c r="S1844" s="11">
        <f t="shared" si="57"/>
        <v>-2.1237250617233836E-2</v>
      </c>
    </row>
    <row r="1845" spans="1:19" x14ac:dyDescent="0.25">
      <c r="A1845" s="20" t="str">
        <f>VLOOKUP('Customer Names'!A1845,'Customer Names'!A1845:A4180,1,FALSE)</f>
        <v>Id1844</v>
      </c>
      <c r="B1845" s="20" t="str">
        <f>VLOOKUP(Table6[[#This Row],[NAME]],Table6[NAME],1,FALSE)</f>
        <v>Robert A.</v>
      </c>
      <c r="C1845" s="11">
        <f>VLOOKUP(Table4[[#This Row],[BMI]],Table4[BMI],1,FALSE)</f>
        <v>33.82</v>
      </c>
      <c r="D1845" s="11">
        <f>VLOOKUP(Table4[[#This Row],[HBA1C]],Table4[HBA1C],1,FALSE)</f>
        <v>4.6500000000000004</v>
      </c>
      <c r="E1845" s="11" t="str">
        <f>VLOOKUP(Table4[[#This Row],[Any Transplants]],Table4[Any Transplants],1,FALSE)</f>
        <v>No</v>
      </c>
      <c r="F1845" s="11" t="str">
        <f>VLOOKUP(Table4[[#This Row],[Cancer history]],Table4[Cancer history],1,FALSE)</f>
        <v>No</v>
      </c>
      <c r="G1845" s="11" t="str">
        <f>VLOOKUP(Table4[[#This Row],[Smoker2]],Table4[Smoker2],1,FALSE)</f>
        <v>NO</v>
      </c>
      <c r="H1845" s="11" t="str">
        <f>VLOOKUP(Table4[[#This Row],[Heart Issues]],Table4[Heart Issues],1,FALSE)</f>
        <v>No</v>
      </c>
      <c r="I1845" s="11">
        <f>VLOOKUP(Table4[[#This Row],[Number of Major Surgeries]],Table4[Number of Major Surgeries],1,FALSE)</f>
        <v>0</v>
      </c>
      <c r="J1845" s="11" t="str">
        <f>VLOOKUP('Medical Examinations'!M1845,'Medical Examinations'!M1845:M4179,1,FALSE)</f>
        <v>obesity</v>
      </c>
      <c r="K1845" s="11" t="str">
        <f>VLOOKUP('Medical Examinations'!N1845,'Medical Examinations'!N1845:N4179,1,FALSE)</f>
        <v>normal</v>
      </c>
      <c r="L1845" s="11" t="str">
        <f>VLOOKUP(Table3[[#This Row],[date of birth]],Table3[date of birth],1,FALSE)</f>
        <v>25-Jul-1988</v>
      </c>
      <c r="M1845" s="11">
        <f>VLOOKUP(Table3[[#This Row],[age]],Table3[age],1,FALSE)</f>
        <v>34</v>
      </c>
      <c r="N1845" s="65">
        <f>VLOOKUP(Table3[[#This Row],[charges2]],Table3[charges2],1,FALSE)</f>
        <v>20009.63</v>
      </c>
      <c r="O1845" s="11" t="str">
        <f>VLOOKUP(Table3[[#This Row],[HOSPITAL TIER2]],Table3[HOSPITAL TIER2],1,FALSE)</f>
        <v>tier - 2</v>
      </c>
      <c r="P1845" s="11" t="str">
        <f>VLOOKUP(Table3[[#This Row],[city tier2]],Table3[city tier2],1,FALSE)</f>
        <v>tier - 1</v>
      </c>
      <c r="Q1845" s="11" t="str">
        <f>VLOOKUP(Table3[[#This Row],[state id2]],Table3[state id2],1,FALSE)</f>
        <v>R1012</v>
      </c>
      <c r="R1845" s="11">
        <f t="shared" si="56"/>
        <v>-0.12103663028513065</v>
      </c>
      <c r="S1845" s="11">
        <f t="shared" si="57"/>
        <v>-2.1954847926306614E-2</v>
      </c>
    </row>
    <row r="1846" spans="1:19" x14ac:dyDescent="0.25">
      <c r="A1846" s="20" t="str">
        <f>VLOOKUP('Customer Names'!A1846,'Customer Names'!A1846:A4181,1,FALSE)</f>
        <v>Id1845</v>
      </c>
      <c r="B1846" s="20" t="str">
        <f>VLOOKUP(Table6[[#This Row],[NAME]],Table6[NAME],1,FALSE)</f>
        <v>Adam</v>
      </c>
      <c r="C1846" s="11">
        <f>VLOOKUP(Table4[[#This Row],[BMI]],Table4[BMI],1,FALSE)</f>
        <v>27.835000000000001</v>
      </c>
      <c r="D1846" s="11">
        <f>VLOOKUP(Table4[[#This Row],[HBA1C]],Table4[HBA1C],1,FALSE)</f>
        <v>5.37</v>
      </c>
      <c r="E1846" s="11" t="str">
        <f>VLOOKUP(Table4[[#This Row],[Any Transplants]],Table4[Any Transplants],1,FALSE)</f>
        <v>No</v>
      </c>
      <c r="F1846" s="11" t="str">
        <f>VLOOKUP(Table4[[#This Row],[Cancer history]],Table4[Cancer history],1,FALSE)</f>
        <v>No</v>
      </c>
      <c r="G1846" s="11" t="str">
        <f>VLOOKUP(Table4[[#This Row],[Smoker2]],Table4[Smoker2],1,FALSE)</f>
        <v>NO</v>
      </c>
      <c r="H1846" s="11" t="str">
        <f>VLOOKUP(Table4[[#This Row],[Heart Issues]],Table4[Heart Issues],1,FALSE)</f>
        <v>No</v>
      </c>
      <c r="I1846" s="11">
        <f>VLOOKUP(Table4[[#This Row],[Number of Major Surgeries]],Table4[Number of Major Surgeries],1,FALSE)</f>
        <v>0</v>
      </c>
      <c r="J1846" s="11" t="str">
        <f>VLOOKUP('Medical Examinations'!M1846,'Medical Examinations'!M1846:M4180,1,FALSE)</f>
        <v>over weight</v>
      </c>
      <c r="K1846" s="11" t="str">
        <f>VLOOKUP('Medical Examinations'!N1846,'Medical Examinations'!N1846:N4180,1,FALSE)</f>
        <v>normal</v>
      </c>
      <c r="L1846" s="11" t="str">
        <f>VLOOKUP(Table3[[#This Row],[date of birth]],Table3[date of birth],1,FALSE)</f>
        <v>6-Oct-1983</v>
      </c>
      <c r="M1846" s="11">
        <f>VLOOKUP(Table3[[#This Row],[age]],Table3[age],1,FALSE)</f>
        <v>39</v>
      </c>
      <c r="N1846" s="65">
        <f>VLOOKUP(Table3[[#This Row],[charges2]],Table3[charges2],1,FALSE)</f>
        <v>20149.32</v>
      </c>
      <c r="O1846" s="11" t="str">
        <f>VLOOKUP(Table3[[#This Row],[HOSPITAL TIER2]],Table3[HOSPITAL TIER2],1,FALSE)</f>
        <v>tier - 2</v>
      </c>
      <c r="P1846" s="11" t="str">
        <f>VLOOKUP(Table3[[#This Row],[city tier2]],Table3[city tier2],1,FALSE)</f>
        <v>tier - 1</v>
      </c>
      <c r="Q1846" s="11" t="str">
        <f>VLOOKUP(Table3[[#This Row],[state id2]],Table3[state id2],1,FALSE)</f>
        <v>R1016</v>
      </c>
      <c r="R1846" s="11">
        <f t="shared" si="56"/>
        <v>-0.11998921048073788</v>
      </c>
      <c r="S1846" s="11">
        <f t="shared" si="57"/>
        <v>-2.2709980864477265E-2</v>
      </c>
    </row>
    <row r="1847" spans="1:19" x14ac:dyDescent="0.25">
      <c r="A1847" s="20" t="str">
        <f>VLOOKUP('Customer Names'!A1847,'Customer Names'!A1847:A4182,1,FALSE)</f>
        <v>Id1846</v>
      </c>
      <c r="B1847" s="20" t="str">
        <f>VLOOKUP(Table6[[#This Row],[NAME]],Table6[NAME],1,FALSE)</f>
        <v>Yemane Adhane</v>
      </c>
      <c r="C1847" s="11">
        <f>VLOOKUP(Table4[[#This Row],[BMI]],Table4[BMI],1,FALSE)</f>
        <v>33</v>
      </c>
      <c r="D1847" s="11">
        <f>VLOOKUP(Table4[[#This Row],[HBA1C]],Table4[HBA1C],1,FALSE)</f>
        <v>5.39</v>
      </c>
      <c r="E1847" s="11" t="str">
        <f>VLOOKUP(Table4[[#This Row],[Any Transplants]],Table4[Any Transplants],1,FALSE)</f>
        <v>No</v>
      </c>
      <c r="F1847" s="11" t="str">
        <f>VLOOKUP(Table4[[#This Row],[Cancer history]],Table4[Cancer history],1,FALSE)</f>
        <v>No</v>
      </c>
      <c r="G1847" s="11" t="str">
        <f>VLOOKUP(Table4[[#This Row],[Smoker2]],Table4[Smoker2],1,FALSE)</f>
        <v>NO</v>
      </c>
      <c r="H1847" s="11" t="str">
        <f>VLOOKUP(Table4[[#This Row],[Heart Issues]],Table4[Heart Issues],1,FALSE)</f>
        <v>No</v>
      </c>
      <c r="I1847" s="11">
        <f>VLOOKUP(Table4[[#This Row],[Number of Major Surgeries]],Table4[Number of Major Surgeries],1,FALSE)</f>
        <v>0</v>
      </c>
      <c r="J1847" s="11" t="str">
        <f>VLOOKUP('Medical Examinations'!M1847,'Medical Examinations'!M1847:M4181,1,FALSE)</f>
        <v>obesity</v>
      </c>
      <c r="K1847" s="11" t="str">
        <f>VLOOKUP('Medical Examinations'!N1847,'Medical Examinations'!N1847:N4181,1,FALSE)</f>
        <v>normal</v>
      </c>
      <c r="L1847" s="11" t="str">
        <f>VLOOKUP(Table3[[#This Row],[date of birth]],Table3[date of birth],1,FALSE)</f>
        <v>9-Jul-2002</v>
      </c>
      <c r="M1847" s="11">
        <f>VLOOKUP(Table3[[#This Row],[age]],Table3[age],1,FALSE)</f>
        <v>20</v>
      </c>
      <c r="N1847" s="65">
        <f>VLOOKUP(Table3[[#This Row],[charges2]],Table3[charges2],1,FALSE)</f>
        <v>20167.34</v>
      </c>
      <c r="O1847" s="11" t="str">
        <f>VLOOKUP(Table3[[#This Row],[HOSPITAL TIER2]],Table3[HOSPITAL TIER2],1,FALSE)</f>
        <v>tier - 3</v>
      </c>
      <c r="P1847" s="11" t="str">
        <f>VLOOKUP(Table3[[#This Row],[city tier2]],Table3[city tier2],1,FALSE)</f>
        <v>tier - 3</v>
      </c>
      <c r="Q1847" s="11" t="str">
        <f>VLOOKUP(Table3[[#This Row],[state id2]],Table3[state id2],1,FALSE)</f>
        <v>R1011</v>
      </c>
      <c r="R1847" s="11">
        <f t="shared" si="56"/>
        <v>-0.11992383116385709</v>
      </c>
      <c r="S1847" s="11">
        <f t="shared" si="57"/>
        <v>-2.2770908213473634E-2</v>
      </c>
    </row>
    <row r="1848" spans="1:19" x14ac:dyDescent="0.25">
      <c r="A1848" s="20" t="str">
        <f>VLOOKUP('Customer Names'!A1848,'Customer Names'!A1848:A4183,1,FALSE)</f>
        <v>Id1847</v>
      </c>
      <c r="B1848" s="20" t="str">
        <f>VLOOKUP(Table6[[#This Row],[NAME]],Table6[NAME],1,FALSE)</f>
        <v>Jesse A.</v>
      </c>
      <c r="C1848" s="11">
        <f>VLOOKUP(Table4[[#This Row],[BMI]],Table4[BMI],1,FALSE)</f>
        <v>26.885000000000002</v>
      </c>
      <c r="D1848" s="11">
        <f>VLOOKUP(Table4[[#This Row],[HBA1C]],Table4[HBA1C],1,FALSE)</f>
        <v>5.86</v>
      </c>
      <c r="E1848" s="11" t="str">
        <f>VLOOKUP(Table4[[#This Row],[Any Transplants]],Table4[Any Transplants],1,FALSE)</f>
        <v>No</v>
      </c>
      <c r="F1848" s="11" t="str">
        <f>VLOOKUP(Table4[[#This Row],[Cancer history]],Table4[Cancer history],1,FALSE)</f>
        <v>No</v>
      </c>
      <c r="G1848" s="11" t="str">
        <f>VLOOKUP(Table4[[#This Row],[Smoker2]],Table4[Smoker2],1,FALSE)</f>
        <v>NO</v>
      </c>
      <c r="H1848" s="11" t="str">
        <f>VLOOKUP(Table4[[#This Row],[Heart Issues]],Table4[Heart Issues],1,FALSE)</f>
        <v>No</v>
      </c>
      <c r="I1848" s="11">
        <f>VLOOKUP(Table4[[#This Row],[Number of Major Surgeries]],Table4[Number of Major Surgeries],1,FALSE)</f>
        <v>0</v>
      </c>
      <c r="J1848" s="11" t="str">
        <f>VLOOKUP('Medical Examinations'!M1848,'Medical Examinations'!M1848:M4182,1,FALSE)</f>
        <v>over weight</v>
      </c>
      <c r="K1848" s="11" t="str">
        <f>VLOOKUP('Medical Examinations'!N1848,'Medical Examinations'!N1848:N4182,1,FALSE)</f>
        <v>prediabetes</v>
      </c>
      <c r="L1848" s="11" t="str">
        <f>VLOOKUP(Table3[[#This Row],[date of birth]],Table3[date of birth],1,FALSE)</f>
        <v>8-Jun-1994</v>
      </c>
      <c r="M1848" s="11">
        <f>VLOOKUP(Table3[[#This Row],[age]],Table3[age],1,FALSE)</f>
        <v>29</v>
      </c>
      <c r="N1848" s="65">
        <f>VLOOKUP(Table3[[#This Row],[charges2]],Table3[charges2],1,FALSE)</f>
        <v>20177.669999999998</v>
      </c>
      <c r="O1848" s="11" t="str">
        <f>VLOOKUP(Table3[[#This Row],[HOSPITAL TIER2]],Table3[HOSPITAL TIER2],1,FALSE)</f>
        <v>tier - 2</v>
      </c>
      <c r="P1848" s="11" t="str">
        <f>VLOOKUP(Table3[[#This Row],[city tier2]],Table3[city tier2],1,FALSE)</f>
        <v>tier - 1</v>
      </c>
      <c r="Q1848" s="11" t="str">
        <f>VLOOKUP(Table3[[#This Row],[state id2]],Table3[state id2],1,FALSE)</f>
        <v>R1011</v>
      </c>
      <c r="R1848" s="11">
        <f t="shared" si="56"/>
        <v>-0.11730720393930159</v>
      </c>
      <c r="S1848" s="11">
        <f t="shared" si="57"/>
        <v>-2.3270253132036289E-2</v>
      </c>
    </row>
    <row r="1849" spans="1:19" x14ac:dyDescent="0.25">
      <c r="A1849" s="20" t="str">
        <f>VLOOKUP('Customer Names'!A1849,'Customer Names'!A1849:A4184,1,FALSE)</f>
        <v>Id1848</v>
      </c>
      <c r="B1849" s="20" t="str">
        <f>VLOOKUP(Table6[[#This Row],[NAME]],Table6[NAME],1,FALSE)</f>
        <v>Bird</v>
      </c>
      <c r="C1849" s="11">
        <f>VLOOKUP(Table4[[#This Row],[BMI]],Table4[BMI],1,FALSE)</f>
        <v>29.26</v>
      </c>
      <c r="D1849" s="11">
        <f>VLOOKUP(Table4[[#This Row],[HBA1C]],Table4[HBA1C],1,FALSE)</f>
        <v>4.4400000000000004</v>
      </c>
      <c r="E1849" s="11" t="str">
        <f>VLOOKUP(Table4[[#This Row],[Any Transplants]],Table4[Any Transplants],1,FALSE)</f>
        <v>No</v>
      </c>
      <c r="F1849" s="11" t="str">
        <f>VLOOKUP(Table4[[#This Row],[Cancer history]],Table4[Cancer history],1,FALSE)</f>
        <v>No</v>
      </c>
      <c r="G1849" s="11" t="str">
        <f>VLOOKUP(Table4[[#This Row],[Smoker2]],Table4[Smoker2],1,FALSE)</f>
        <v>NO</v>
      </c>
      <c r="H1849" s="11" t="str">
        <f>VLOOKUP(Table4[[#This Row],[Heart Issues]],Table4[Heart Issues],1,FALSE)</f>
        <v>No</v>
      </c>
      <c r="I1849" s="11">
        <f>VLOOKUP(Table4[[#This Row],[Number of Major Surgeries]],Table4[Number of Major Surgeries],1,FALSE)</f>
        <v>0</v>
      </c>
      <c r="J1849" s="11" t="str">
        <f>VLOOKUP('Medical Examinations'!M1849,'Medical Examinations'!M1849:M4183,1,FALSE)</f>
        <v>over weight</v>
      </c>
      <c r="K1849" s="11" t="str">
        <f>VLOOKUP('Medical Examinations'!N1849,'Medical Examinations'!N1849:N4183,1,FALSE)</f>
        <v>normal</v>
      </c>
      <c r="L1849" s="11" t="str">
        <f>VLOOKUP(Table3[[#This Row],[date of birth]],Table3[date of birth],1,FALSE)</f>
        <v>17-Oct-1987</v>
      </c>
      <c r="M1849" s="11">
        <f>VLOOKUP(Table3[[#This Row],[age]],Table3[age],1,FALSE)</f>
        <v>35</v>
      </c>
      <c r="N1849" s="65">
        <f>VLOOKUP(Table3[[#This Row],[charges2]],Table3[charges2],1,FALSE)</f>
        <v>20234.849999999999</v>
      </c>
      <c r="O1849" s="11" t="str">
        <f>VLOOKUP(Table3[[#This Row],[HOSPITAL TIER2]],Table3[HOSPITAL TIER2],1,FALSE)</f>
        <v>tier - 2</v>
      </c>
      <c r="P1849" s="11" t="str">
        <f>VLOOKUP(Table3[[#This Row],[city tier2]],Table3[city tier2],1,FALSE)</f>
        <v>tier - 3</v>
      </c>
      <c r="Q1849" s="11" t="str">
        <f>VLOOKUP(Table3[[#This Row],[state id2]],Table3[state id2],1,FALSE)</f>
        <v>R1012</v>
      </c>
      <c r="R1849" s="11">
        <f t="shared" si="56"/>
        <v>-0.11733409253480656</v>
      </c>
      <c r="S1849" s="11">
        <f t="shared" si="57"/>
        <v>-2.2928449052340292E-2</v>
      </c>
    </row>
    <row r="1850" spans="1:19" x14ac:dyDescent="0.25">
      <c r="A1850" s="20" t="str">
        <f>VLOOKUP('Customer Names'!A1850,'Customer Names'!A1850:A4185,1,FALSE)</f>
        <v>Id1849</v>
      </c>
      <c r="B1850" s="20" t="str">
        <f>VLOOKUP(Table6[[#This Row],[NAME]],Table6[NAME],1,FALSE)</f>
        <v>Patrick M.</v>
      </c>
      <c r="C1850" s="11">
        <f>VLOOKUP(Table4[[#This Row],[BMI]],Table4[BMI],1,FALSE)</f>
        <v>26.98</v>
      </c>
      <c r="D1850" s="11">
        <f>VLOOKUP(Table4[[#This Row],[HBA1C]],Table4[HBA1C],1,FALSE)</f>
        <v>4.41</v>
      </c>
      <c r="E1850" s="11" t="str">
        <f>VLOOKUP(Table4[[#This Row],[Any Transplants]],Table4[Any Transplants],1,FALSE)</f>
        <v>No</v>
      </c>
      <c r="F1850" s="11" t="str">
        <f>VLOOKUP(Table4[[#This Row],[Cancer history]],Table4[Cancer history],1,FALSE)</f>
        <v>No</v>
      </c>
      <c r="G1850" s="11" t="str">
        <f>VLOOKUP(Table4[[#This Row],[Smoker2]],Table4[Smoker2],1,FALSE)</f>
        <v>NO</v>
      </c>
      <c r="H1850" s="11" t="str">
        <f>VLOOKUP(Table4[[#This Row],[Heart Issues]],Table4[Heart Issues],1,FALSE)</f>
        <v>No</v>
      </c>
      <c r="I1850" s="11">
        <f>VLOOKUP(Table4[[#This Row],[Number of Major Surgeries]],Table4[Number of Major Surgeries],1,FALSE)</f>
        <v>0</v>
      </c>
      <c r="J1850" s="11" t="str">
        <f>VLOOKUP('Medical Examinations'!M1850,'Medical Examinations'!M1850:M4184,1,FALSE)</f>
        <v>over weight</v>
      </c>
      <c r="K1850" s="11" t="str">
        <f>VLOOKUP('Medical Examinations'!N1850,'Medical Examinations'!N1850:N4184,1,FALSE)</f>
        <v>normal</v>
      </c>
      <c r="L1850" s="11" t="str">
        <f>VLOOKUP(Table3[[#This Row],[date of birth]],Table3[date of birth],1,FALSE)</f>
        <v>22-Aug-1966</v>
      </c>
      <c r="M1850" s="11">
        <f>VLOOKUP(Table3[[#This Row],[age]],Table3[age],1,FALSE)</f>
        <v>56</v>
      </c>
      <c r="N1850" s="65">
        <f>VLOOKUP(Table3[[#This Row],[charges2]],Table3[charges2],1,FALSE)</f>
        <v>20253.84</v>
      </c>
      <c r="O1850" s="11" t="str">
        <f>VLOOKUP(Table3[[#This Row],[HOSPITAL TIER2]],Table3[HOSPITAL TIER2],1,FALSE)</f>
        <v>tier - 2</v>
      </c>
      <c r="P1850" s="11" t="str">
        <f>VLOOKUP(Table3[[#This Row],[city tier2]],Table3[city tier2],1,FALSE)</f>
        <v>tier - 3</v>
      </c>
      <c r="Q1850" s="11" t="str">
        <f>VLOOKUP(Table3[[#This Row],[state id2]],Table3[state id2],1,FALSE)</f>
        <v>R1012</v>
      </c>
      <c r="R1850" s="11">
        <f t="shared" si="56"/>
        <v>-0.11698184093760701</v>
      </c>
      <c r="S1850" s="11">
        <f t="shared" si="57"/>
        <v>-2.3752249008000024E-2</v>
      </c>
    </row>
    <row r="1851" spans="1:19" x14ac:dyDescent="0.25">
      <c r="A1851" s="20" t="str">
        <f>VLOOKUP('Customer Names'!A1851,'Customer Names'!A1851:A4186,1,FALSE)</f>
        <v>Id1850</v>
      </c>
      <c r="B1851" s="20" t="str">
        <f>VLOOKUP(Table6[[#This Row],[NAME]],Table6[NAME],1,FALSE)</f>
        <v>Kyle</v>
      </c>
      <c r="C1851" s="11">
        <f>VLOOKUP(Table4[[#This Row],[BMI]],Table4[BMI],1,FALSE)</f>
        <v>32.11</v>
      </c>
      <c r="D1851" s="11">
        <f>VLOOKUP(Table4[[#This Row],[HBA1C]],Table4[HBA1C],1,FALSE)</f>
        <v>5.19</v>
      </c>
      <c r="E1851" s="11" t="str">
        <f>VLOOKUP(Table4[[#This Row],[Any Transplants]],Table4[Any Transplants],1,FALSE)</f>
        <v>No</v>
      </c>
      <c r="F1851" s="11" t="str">
        <f>VLOOKUP(Table4[[#This Row],[Cancer history]],Table4[Cancer history],1,FALSE)</f>
        <v>Yes</v>
      </c>
      <c r="G1851" s="11" t="str">
        <f>VLOOKUP(Table4[[#This Row],[Smoker2]],Table4[Smoker2],1,FALSE)</f>
        <v>NO</v>
      </c>
      <c r="H1851" s="11" t="str">
        <f>VLOOKUP(Table4[[#This Row],[Heart Issues]],Table4[Heart Issues],1,FALSE)</f>
        <v>No</v>
      </c>
      <c r="I1851" s="11">
        <f>VLOOKUP(Table4[[#This Row],[Number of Major Surgeries]],Table4[Number of Major Surgeries],1,FALSE)</f>
        <v>1</v>
      </c>
      <c r="J1851" s="11" t="str">
        <f>VLOOKUP('Medical Examinations'!M1851,'Medical Examinations'!M1851:M4185,1,FALSE)</f>
        <v>obesity</v>
      </c>
      <c r="K1851" s="11" t="str">
        <f>VLOOKUP('Medical Examinations'!N1851,'Medical Examinations'!N1851:N4185,1,FALSE)</f>
        <v>normal</v>
      </c>
      <c r="L1851" s="11" t="str">
        <f>VLOOKUP(Table3[[#This Row],[date of birth]],Table3[date of birth],1,FALSE)</f>
        <v>7-Sep-1993</v>
      </c>
      <c r="M1851" s="11">
        <f>VLOOKUP(Table3[[#This Row],[age]],Table3[age],1,FALSE)</f>
        <v>29</v>
      </c>
      <c r="N1851" s="65">
        <f>VLOOKUP(Table3[[#This Row],[charges2]],Table3[charges2],1,FALSE)</f>
        <v>20277.810000000001</v>
      </c>
      <c r="O1851" s="11" t="str">
        <f>VLOOKUP(Table3[[#This Row],[HOSPITAL TIER2]],Table3[HOSPITAL TIER2],1,FALSE)</f>
        <v>tier - 3</v>
      </c>
      <c r="P1851" s="11" t="str">
        <f>VLOOKUP(Table3[[#This Row],[city tier2]],Table3[city tier2],1,FALSE)</f>
        <v>tier - 3</v>
      </c>
      <c r="Q1851" s="11" t="str">
        <f>VLOOKUP(Table3[[#This Row],[state id2]],Table3[state id2],1,FALSE)</f>
        <v>R1016</v>
      </c>
      <c r="R1851" s="11">
        <f t="shared" si="56"/>
        <v>-0.11725904928425952</v>
      </c>
      <c r="S1851" s="11">
        <f t="shared" si="57"/>
        <v>-2.2063494639277294E-2</v>
      </c>
    </row>
    <row r="1852" spans="1:19" x14ac:dyDescent="0.25">
      <c r="A1852" s="20" t="str">
        <f>VLOOKUP('Customer Names'!A1852,'Customer Names'!A1852:A4187,1,FALSE)</f>
        <v>Id1851</v>
      </c>
      <c r="B1852" s="20" t="str">
        <f>VLOOKUP(Table6[[#This Row],[NAME]],Table6[NAME],1,FALSE)</f>
        <v>Ryan</v>
      </c>
      <c r="C1852" s="11">
        <f>VLOOKUP(Table4[[#This Row],[BMI]],Table4[BMI],1,FALSE)</f>
        <v>31.73</v>
      </c>
      <c r="D1852" s="11">
        <f>VLOOKUP(Table4[[#This Row],[HBA1C]],Table4[HBA1C],1,FALSE)</f>
        <v>5.16</v>
      </c>
      <c r="E1852" s="11" t="str">
        <f>VLOOKUP(Table4[[#This Row],[Any Transplants]],Table4[Any Transplants],1,FALSE)</f>
        <v>No</v>
      </c>
      <c r="F1852" s="11" t="str">
        <f>VLOOKUP(Table4[[#This Row],[Cancer history]],Table4[Cancer history],1,FALSE)</f>
        <v>Yes</v>
      </c>
      <c r="G1852" s="11" t="str">
        <f>VLOOKUP(Table4[[#This Row],[Smoker2]],Table4[Smoker2],1,FALSE)</f>
        <v>NO</v>
      </c>
      <c r="H1852" s="11" t="str">
        <f>VLOOKUP(Table4[[#This Row],[Heart Issues]],Table4[Heart Issues],1,FALSE)</f>
        <v>No</v>
      </c>
      <c r="I1852" s="11">
        <f>VLOOKUP(Table4[[#This Row],[Number of Major Surgeries]],Table4[Number of Major Surgeries],1,FALSE)</f>
        <v>1</v>
      </c>
      <c r="J1852" s="11" t="str">
        <f>VLOOKUP('Medical Examinations'!M1852,'Medical Examinations'!M1852:M4186,1,FALSE)</f>
        <v>obesity</v>
      </c>
      <c r="K1852" s="11" t="str">
        <f>VLOOKUP('Medical Examinations'!N1852,'Medical Examinations'!N1852:N4186,1,FALSE)</f>
        <v>normal</v>
      </c>
      <c r="L1852" s="11" t="str">
        <f>VLOOKUP(Table3[[#This Row],[date of birth]],Table3[date of birth],1,FALSE)</f>
        <v>17-Sep-1985</v>
      </c>
      <c r="M1852" s="11">
        <f>VLOOKUP(Table3[[#This Row],[age]],Table3[age],1,FALSE)</f>
        <v>37</v>
      </c>
      <c r="N1852" s="65">
        <f>VLOOKUP(Table3[[#This Row],[charges2]],Table3[charges2],1,FALSE)</f>
        <v>20296.86</v>
      </c>
      <c r="O1852" s="11" t="str">
        <f>VLOOKUP(Table3[[#This Row],[HOSPITAL TIER2]],Table3[HOSPITAL TIER2],1,FALSE)</f>
        <v>tier - 3</v>
      </c>
      <c r="P1852" s="11" t="str">
        <f>VLOOKUP(Table3[[#This Row],[city tier2]],Table3[city tier2],1,FALSE)</f>
        <v>tier - 1</v>
      </c>
      <c r="Q1852" s="11" t="str">
        <f>VLOOKUP(Table3[[#This Row],[state id2]],Table3[state id2],1,FALSE)</f>
        <v>R1024</v>
      </c>
      <c r="R1852" s="11">
        <f t="shared" si="56"/>
        <v>-0.115885647339576</v>
      </c>
      <c r="S1852" s="11">
        <f t="shared" si="57"/>
        <v>-2.2615032801290864E-2</v>
      </c>
    </row>
    <row r="1853" spans="1:19" x14ac:dyDescent="0.25">
      <c r="A1853" s="20" t="str">
        <f>VLOOKUP('Customer Names'!A1853,'Customer Names'!A1853:A4188,1,FALSE)</f>
        <v>Id1852</v>
      </c>
      <c r="B1853" s="20" t="str">
        <f>VLOOKUP(Table6[[#This Row],[NAME]],Table6[NAME],1,FALSE)</f>
        <v>Yuri</v>
      </c>
      <c r="C1853" s="11">
        <f>VLOOKUP(Table4[[#This Row],[BMI]],Table4[BMI],1,FALSE)</f>
        <v>22.515000000000001</v>
      </c>
      <c r="D1853" s="11">
        <f>VLOOKUP(Table4[[#This Row],[HBA1C]],Table4[HBA1C],1,FALSE)</f>
        <v>4.24</v>
      </c>
      <c r="E1853" s="11" t="str">
        <f>VLOOKUP(Table4[[#This Row],[Any Transplants]],Table4[Any Transplants],1,FALSE)</f>
        <v>No</v>
      </c>
      <c r="F1853" s="11" t="str">
        <f>VLOOKUP(Table4[[#This Row],[Cancer history]],Table4[Cancer history],1,FALSE)</f>
        <v>No</v>
      </c>
      <c r="G1853" s="11" t="str">
        <f>VLOOKUP(Table4[[#This Row],[Smoker2]],Table4[Smoker2],1,FALSE)</f>
        <v>NO</v>
      </c>
      <c r="H1853" s="11" t="str">
        <f>VLOOKUP(Table4[[#This Row],[Heart Issues]],Table4[Heart Issues],1,FALSE)</f>
        <v>No</v>
      </c>
      <c r="I1853" s="11">
        <f>VLOOKUP(Table4[[#This Row],[Number of Major Surgeries]],Table4[Number of Major Surgeries],1,FALSE)</f>
        <v>0</v>
      </c>
      <c r="J1853" s="11" t="str">
        <f>VLOOKUP('Medical Examinations'!M1853,'Medical Examinations'!M1853:M4187,1,FALSE)</f>
        <v>normal weight</v>
      </c>
      <c r="K1853" s="11" t="str">
        <f>VLOOKUP('Medical Examinations'!N1853,'Medical Examinations'!N1853:N4187,1,FALSE)</f>
        <v>normal</v>
      </c>
      <c r="L1853" s="11" t="str">
        <f>VLOOKUP(Table3[[#This Row],[date of birth]],Table3[date of birth],1,FALSE)</f>
        <v>2-Jul-1962</v>
      </c>
      <c r="M1853" s="11">
        <f>VLOOKUP(Table3[[#This Row],[age]],Table3[age],1,FALSE)</f>
        <v>60</v>
      </c>
      <c r="N1853" s="65">
        <f>VLOOKUP(Table3[[#This Row],[charges2]],Table3[charges2],1,FALSE)</f>
        <v>20354.5</v>
      </c>
      <c r="O1853" s="11" t="str">
        <f>VLOOKUP(Table3[[#This Row],[HOSPITAL TIER2]],Table3[HOSPITAL TIER2],1,FALSE)</f>
        <v>tier - 3</v>
      </c>
      <c r="P1853" s="11" t="str">
        <f>VLOOKUP(Table3[[#This Row],[city tier2]],Table3[city tier2],1,FALSE)</f>
        <v>tier - 2</v>
      </c>
      <c r="Q1853" s="11" t="str">
        <f>VLOOKUP(Table3[[#This Row],[state id2]],Table3[state id2],1,FALSE)</f>
        <v>R1026</v>
      </c>
      <c r="R1853" s="11">
        <f t="shared" si="56"/>
        <v>-0.11541503866942393</v>
      </c>
      <c r="S1853" s="11">
        <f t="shared" si="57"/>
        <v>-2.2833850003511357E-2</v>
      </c>
    </row>
    <row r="1854" spans="1:19" x14ac:dyDescent="0.25">
      <c r="A1854" s="20" t="str">
        <f>VLOOKUP('Customer Names'!A1854,'Customer Names'!A1854:A4189,1,FALSE)</f>
        <v>Id1853</v>
      </c>
      <c r="B1854" s="20" t="str">
        <f>VLOOKUP(Table6[[#This Row],[NAME]],Table6[NAME],1,FALSE)</f>
        <v>Ryan</v>
      </c>
      <c r="C1854" s="11">
        <f>VLOOKUP(Table4[[#This Row],[BMI]],Table4[BMI],1,FALSE)</f>
        <v>25.9</v>
      </c>
      <c r="D1854" s="11">
        <f>VLOOKUP(Table4[[#This Row],[HBA1C]],Table4[HBA1C],1,FALSE)</f>
        <v>5.45</v>
      </c>
      <c r="E1854" s="11" t="str">
        <f>VLOOKUP(Table4[[#This Row],[Any Transplants]],Table4[Any Transplants],1,FALSE)</f>
        <v>No</v>
      </c>
      <c r="F1854" s="11" t="str">
        <f>VLOOKUP(Table4[[#This Row],[Cancer history]],Table4[Cancer history],1,FALSE)</f>
        <v>No</v>
      </c>
      <c r="G1854" s="11" t="str">
        <f>VLOOKUP(Table4[[#This Row],[Smoker2]],Table4[Smoker2],1,FALSE)</f>
        <v>NO</v>
      </c>
      <c r="H1854" s="11" t="str">
        <f>VLOOKUP(Table4[[#This Row],[Heart Issues]],Table4[Heart Issues],1,FALSE)</f>
        <v>No</v>
      </c>
      <c r="I1854" s="11">
        <f>VLOOKUP(Table4[[#This Row],[Number of Major Surgeries]],Table4[Number of Major Surgeries],1,FALSE)</f>
        <v>1</v>
      </c>
      <c r="J1854" s="11" t="str">
        <f>VLOOKUP('Medical Examinations'!M1854,'Medical Examinations'!M1854:M4188,1,FALSE)</f>
        <v>over weight</v>
      </c>
      <c r="K1854" s="11" t="str">
        <f>VLOOKUP('Medical Examinations'!N1854,'Medical Examinations'!N1854:N4188,1,FALSE)</f>
        <v>normal</v>
      </c>
      <c r="L1854" s="11" t="str">
        <f>VLOOKUP(Table3[[#This Row],[date of birth]],Table3[date of birth],1,FALSE)</f>
        <v>12-Jul-1985</v>
      </c>
      <c r="M1854" s="11">
        <f>VLOOKUP(Table3[[#This Row],[age]],Table3[age],1,FALSE)</f>
        <v>37</v>
      </c>
      <c r="N1854" s="65">
        <f>VLOOKUP(Table3[[#This Row],[charges2]],Table3[charges2],1,FALSE)</f>
        <v>20420.599999999999</v>
      </c>
      <c r="O1854" s="11" t="str">
        <f>VLOOKUP(Table3[[#This Row],[HOSPITAL TIER2]],Table3[HOSPITAL TIER2],1,FALSE)</f>
        <v>tier - 3</v>
      </c>
      <c r="P1854" s="11" t="str">
        <f>VLOOKUP(Table3[[#This Row],[city tier2]],Table3[city tier2],1,FALSE)</f>
        <v>tier - 2</v>
      </c>
      <c r="Q1854" s="11" t="str">
        <f>VLOOKUP(Table3[[#This Row],[state id2]],Table3[state id2],1,FALSE)</f>
        <v>R1011</v>
      </c>
      <c r="R1854" s="11">
        <f t="shared" si="56"/>
        <v>-0.11407293559193872</v>
      </c>
      <c r="S1854" s="11">
        <f t="shared" si="57"/>
        <v>-2.03394494479835E-2</v>
      </c>
    </row>
    <row r="1855" spans="1:19" x14ac:dyDescent="0.25">
      <c r="A1855" s="20" t="str">
        <f>VLOOKUP('Customer Names'!A1855,'Customer Names'!A1855:A4190,1,FALSE)</f>
        <v>Id1854</v>
      </c>
      <c r="B1855" s="20" t="str">
        <f>VLOOKUP(Table6[[#This Row],[NAME]],Table6[NAME],1,FALSE)</f>
        <v>Debbie</v>
      </c>
      <c r="C1855" s="11">
        <f>VLOOKUP(Table4[[#This Row],[BMI]],Table4[BMI],1,FALSE)</f>
        <v>27.72</v>
      </c>
      <c r="D1855" s="11">
        <f>VLOOKUP(Table4[[#This Row],[HBA1C]],Table4[HBA1C],1,FALSE)</f>
        <v>5.03</v>
      </c>
      <c r="E1855" s="11" t="str">
        <f>VLOOKUP(Table4[[#This Row],[Any Transplants]],Table4[Any Transplants],1,FALSE)</f>
        <v>No</v>
      </c>
      <c r="F1855" s="11" t="str">
        <f>VLOOKUP(Table4[[#This Row],[Cancer history]],Table4[Cancer history],1,FALSE)</f>
        <v>No</v>
      </c>
      <c r="G1855" s="11" t="str">
        <f>VLOOKUP(Table4[[#This Row],[Smoker2]],Table4[Smoker2],1,FALSE)</f>
        <v>NO</v>
      </c>
      <c r="H1855" s="11" t="str">
        <f>VLOOKUP(Table4[[#This Row],[Heart Issues]],Table4[Heart Issues],1,FALSE)</f>
        <v>yes</v>
      </c>
      <c r="I1855" s="11">
        <f>VLOOKUP(Table4[[#This Row],[Number of Major Surgeries]],Table4[Number of Major Surgeries],1,FALSE)</f>
        <v>1</v>
      </c>
      <c r="J1855" s="11" t="str">
        <f>VLOOKUP('Medical Examinations'!M1855,'Medical Examinations'!M1855:M4189,1,FALSE)</f>
        <v>over weight</v>
      </c>
      <c r="K1855" s="11" t="str">
        <f>VLOOKUP('Medical Examinations'!N1855,'Medical Examinations'!N1855:N4189,1,FALSE)</f>
        <v>normal</v>
      </c>
      <c r="L1855" s="11" t="str">
        <f>VLOOKUP(Table3[[#This Row],[date of birth]],Table3[date of birth],1,FALSE)</f>
        <v>18-Oct-1962</v>
      </c>
      <c r="M1855" s="11">
        <f>VLOOKUP(Table3[[#This Row],[age]],Table3[age],1,FALSE)</f>
        <v>60</v>
      </c>
      <c r="N1855" s="65">
        <f>VLOOKUP(Table3[[#This Row],[charges2]],Table3[charges2],1,FALSE)</f>
        <v>20446.849999999999</v>
      </c>
      <c r="O1855" s="11" t="str">
        <f>VLOOKUP(Table3[[#This Row],[HOSPITAL TIER2]],Table3[HOSPITAL TIER2],1,FALSE)</f>
        <v>tier - 2</v>
      </c>
      <c r="P1855" s="11" t="str">
        <f>VLOOKUP(Table3[[#This Row],[city tier2]],Table3[city tier2],1,FALSE)</f>
        <v>tier - 1</v>
      </c>
      <c r="Q1855" s="11" t="str">
        <f>VLOOKUP(Table3[[#This Row],[state id2]],Table3[state id2],1,FALSE)</f>
        <v>R1012</v>
      </c>
      <c r="R1855" s="11">
        <f t="shared" si="56"/>
        <v>-0.11415759884327559</v>
      </c>
      <c r="S1855" s="11">
        <f t="shared" si="57"/>
        <v>-2.041316678231337E-2</v>
      </c>
    </row>
    <row r="1856" spans="1:19" x14ac:dyDescent="0.25">
      <c r="A1856" s="20" t="str">
        <f>VLOOKUP('Customer Names'!A1856,'Customer Names'!A1856:A4191,1,FALSE)</f>
        <v>Id1855</v>
      </c>
      <c r="B1856" s="20" t="str">
        <f>VLOOKUP(Table6[[#This Row],[NAME]],Table6[NAME],1,FALSE)</f>
        <v>Mark D</v>
      </c>
      <c r="C1856" s="11">
        <f>VLOOKUP(Table4[[#This Row],[BMI]],Table4[BMI],1,FALSE)</f>
        <v>31.5</v>
      </c>
      <c r="D1856" s="11">
        <f>VLOOKUP(Table4[[#This Row],[HBA1C]],Table4[HBA1C],1,FALSE)</f>
        <v>9.6199999999999992</v>
      </c>
      <c r="E1856" s="11" t="str">
        <f>VLOOKUP(Table4[[#This Row],[Any Transplants]],Table4[Any Transplants],1,FALSE)</f>
        <v>No</v>
      </c>
      <c r="F1856" s="11" t="str">
        <f>VLOOKUP(Table4[[#This Row],[Cancer history]],Table4[Cancer history],1,FALSE)</f>
        <v>No</v>
      </c>
      <c r="G1856" s="11" t="str">
        <f>VLOOKUP(Table4[[#This Row],[Smoker2]],Table4[Smoker2],1,FALSE)</f>
        <v>NO</v>
      </c>
      <c r="H1856" s="11" t="str">
        <f>VLOOKUP(Table4[[#This Row],[Heart Issues]],Table4[Heart Issues],1,FALSE)</f>
        <v>yes</v>
      </c>
      <c r="I1856" s="11">
        <f>VLOOKUP(Table4[[#This Row],[Number of Major Surgeries]],Table4[Number of Major Surgeries],1,FALSE)</f>
        <v>1</v>
      </c>
      <c r="J1856" s="11" t="str">
        <f>VLOOKUP('Medical Examinations'!M1856,'Medical Examinations'!M1856:M4190,1,FALSE)</f>
        <v>obesity</v>
      </c>
      <c r="K1856" s="11" t="str">
        <f>VLOOKUP('Medical Examinations'!N1856,'Medical Examinations'!N1856:N4190,1,FALSE)</f>
        <v>diabetes</v>
      </c>
      <c r="L1856" s="11" t="str">
        <f>VLOOKUP(Table3[[#This Row],[date of birth]],Table3[date of birth],1,FALSE)</f>
        <v>13-Oct-1969</v>
      </c>
      <c r="M1856" s="11">
        <f>VLOOKUP(Table3[[#This Row],[age]],Table3[age],1,FALSE)</f>
        <v>53</v>
      </c>
      <c r="N1856" s="65">
        <f>VLOOKUP(Table3[[#This Row],[charges2]],Table3[charges2],1,FALSE)</f>
        <v>20463</v>
      </c>
      <c r="O1856" s="11" t="str">
        <f>VLOOKUP(Table3[[#This Row],[HOSPITAL TIER2]],Table3[HOSPITAL TIER2],1,FALSE)</f>
        <v>tier - 2</v>
      </c>
      <c r="P1856" s="11" t="str">
        <f>VLOOKUP(Table3[[#This Row],[city tier2]],Table3[city tier2],1,FALSE)</f>
        <v>tier - 2</v>
      </c>
      <c r="Q1856" s="11" t="str">
        <f>VLOOKUP(Table3[[#This Row],[state id2]],Table3[state id2],1,FALSE)</f>
        <v>R1013</v>
      </c>
      <c r="R1856" s="11">
        <f t="shared" si="56"/>
        <v>-0.11487017606452152</v>
      </c>
      <c r="S1856" s="11">
        <f t="shared" si="57"/>
        <v>-1.9387247423245615E-2</v>
      </c>
    </row>
    <row r="1857" spans="1:19" x14ac:dyDescent="0.25">
      <c r="A1857" s="20" t="str">
        <f>VLOOKUP('Customer Names'!A1857,'Customer Names'!A1857:A4192,1,FALSE)</f>
        <v>Id1856</v>
      </c>
      <c r="B1857" s="20" t="str">
        <f>VLOOKUP(Table6[[#This Row],[NAME]],Table6[NAME],1,FALSE)</f>
        <v>Christopher</v>
      </c>
      <c r="C1857" s="11">
        <f>VLOOKUP(Table4[[#This Row],[BMI]],Table4[BMI],1,FALSE)</f>
        <v>29.7</v>
      </c>
      <c r="D1857" s="11">
        <f>VLOOKUP(Table4[[#This Row],[HBA1C]],Table4[HBA1C],1,FALSE)</f>
        <v>6.77</v>
      </c>
      <c r="E1857" s="11" t="str">
        <f>VLOOKUP(Table4[[#This Row],[Any Transplants]],Table4[Any Transplants],1,FALSE)</f>
        <v>No</v>
      </c>
      <c r="F1857" s="11" t="str">
        <f>VLOOKUP(Table4[[#This Row],[Cancer history]],Table4[Cancer history],1,FALSE)</f>
        <v>No</v>
      </c>
      <c r="G1857" s="11" t="str">
        <f>VLOOKUP(Table4[[#This Row],[Smoker2]],Table4[Smoker2],1,FALSE)</f>
        <v>NO</v>
      </c>
      <c r="H1857" s="11" t="str">
        <f>VLOOKUP(Table4[[#This Row],[Heart Issues]],Table4[Heart Issues],1,FALSE)</f>
        <v>yes</v>
      </c>
      <c r="I1857" s="11">
        <f>VLOOKUP(Table4[[#This Row],[Number of Major Surgeries]],Table4[Number of Major Surgeries],1,FALSE)</f>
        <v>1</v>
      </c>
      <c r="J1857" s="11" t="str">
        <f>VLOOKUP('Medical Examinations'!M1857,'Medical Examinations'!M1857:M4191,1,FALSE)</f>
        <v>over weight</v>
      </c>
      <c r="K1857" s="11" t="str">
        <f>VLOOKUP('Medical Examinations'!N1857,'Medical Examinations'!N1857:N4191,1,FALSE)</f>
        <v>diabetes</v>
      </c>
      <c r="L1857" s="11" t="str">
        <f>VLOOKUP(Table3[[#This Row],[date of birth]],Table3[date of birth],1,FALSE)</f>
        <v>9-Jul-1966</v>
      </c>
      <c r="M1857" s="11">
        <f>VLOOKUP(Table3[[#This Row],[age]],Table3[age],1,FALSE)</f>
        <v>56</v>
      </c>
      <c r="N1857" s="65">
        <f>VLOOKUP(Table3[[#This Row],[charges2]],Table3[charges2],1,FALSE)</f>
        <v>20568.32</v>
      </c>
      <c r="O1857" s="11" t="str">
        <f>VLOOKUP(Table3[[#This Row],[HOSPITAL TIER2]],Table3[HOSPITAL TIER2],1,FALSE)</f>
        <v>tier - 3</v>
      </c>
      <c r="P1857" s="11" t="str">
        <f>VLOOKUP(Table3[[#This Row],[city tier2]],Table3[city tier2],1,FALSE)</f>
        <v>tier - 2</v>
      </c>
      <c r="Q1857" s="11" t="str">
        <f>VLOOKUP(Table3[[#This Row],[state id2]],Table3[state id2],1,FALSE)</f>
        <v>R1012</v>
      </c>
      <c r="R1857" s="11">
        <f t="shared" si="56"/>
        <v>-0.11625376490710225</v>
      </c>
      <c r="S1857" s="11">
        <f t="shared" si="57"/>
        <v>-2.4317934328559769E-2</v>
      </c>
    </row>
    <row r="1858" spans="1:19" x14ac:dyDescent="0.25">
      <c r="A1858" s="20" t="str">
        <f>VLOOKUP('Customer Names'!A1858,'Customer Names'!A1858:A4193,1,FALSE)</f>
        <v>Id1857</v>
      </c>
      <c r="B1858" s="20" t="str">
        <f>VLOOKUP(Table6[[#This Row],[NAME]],Table6[NAME],1,FALSE)</f>
        <v>Daniell L</v>
      </c>
      <c r="C1858" s="11">
        <f>VLOOKUP(Table4[[#This Row],[BMI]],Table4[BMI],1,FALSE)</f>
        <v>21.26</v>
      </c>
      <c r="D1858" s="11">
        <f>VLOOKUP(Table4[[#This Row],[HBA1C]],Table4[HBA1C],1,FALSE)</f>
        <v>5.36</v>
      </c>
      <c r="E1858" s="11" t="str">
        <f>VLOOKUP(Table4[[#This Row],[Any Transplants]],Table4[Any Transplants],1,FALSE)</f>
        <v>No</v>
      </c>
      <c r="F1858" s="11" t="str">
        <f>VLOOKUP(Table4[[#This Row],[Cancer history]],Table4[Cancer history],1,FALSE)</f>
        <v>No</v>
      </c>
      <c r="G1858" s="11" t="str">
        <f>VLOOKUP(Table4[[#This Row],[Smoker2]],Table4[Smoker2],1,FALSE)</f>
        <v>NO</v>
      </c>
      <c r="H1858" s="11" t="str">
        <f>VLOOKUP(Table4[[#This Row],[Heart Issues]],Table4[Heart Issues],1,FALSE)</f>
        <v>yes</v>
      </c>
      <c r="I1858" s="11">
        <f>VLOOKUP(Table4[[#This Row],[Number of Major Surgeries]],Table4[Number of Major Surgeries],1,FALSE)</f>
        <v>1</v>
      </c>
      <c r="J1858" s="11" t="str">
        <f>VLOOKUP('Medical Examinations'!M1858,'Medical Examinations'!M1858:M4192,1,FALSE)</f>
        <v>normal weight</v>
      </c>
      <c r="K1858" s="11" t="str">
        <f>VLOOKUP('Medical Examinations'!N1858,'Medical Examinations'!N1858:N4192,1,FALSE)</f>
        <v>normal</v>
      </c>
      <c r="L1858" s="11" t="str">
        <f>VLOOKUP(Table3[[#This Row],[date of birth]],Table3[date of birth],1,FALSE)</f>
        <v>17-Dec-1967</v>
      </c>
      <c r="M1858" s="11">
        <f>VLOOKUP(Table3[[#This Row],[age]],Table3[age],1,FALSE)</f>
        <v>55</v>
      </c>
      <c r="N1858" s="65">
        <f>VLOOKUP(Table3[[#This Row],[charges2]],Table3[charges2],1,FALSE)</f>
        <v>20630.28</v>
      </c>
      <c r="O1858" s="11" t="str">
        <f>VLOOKUP(Table3[[#This Row],[HOSPITAL TIER2]],Table3[HOSPITAL TIER2],1,FALSE)</f>
        <v>tier - 2</v>
      </c>
      <c r="P1858" s="11" t="str">
        <f>VLOOKUP(Table3[[#This Row],[city tier2]],Table3[city tier2],1,FALSE)</f>
        <v>tier - 3</v>
      </c>
      <c r="Q1858" s="11" t="str">
        <f>VLOOKUP(Table3[[#This Row],[state id2]],Table3[state id2],1,FALSE)</f>
        <v>R1011</v>
      </c>
      <c r="R1858" s="11">
        <f t="shared" si="56"/>
        <v>-0.1174291692561733</v>
      </c>
      <c r="S1858" s="11">
        <f t="shared" si="57"/>
        <v>-2.6150299671217365E-2</v>
      </c>
    </row>
    <row r="1859" spans="1:19" x14ac:dyDescent="0.25">
      <c r="A1859" s="20" t="str">
        <f>VLOOKUP('Customer Names'!A1859,'Customer Names'!A1859:A4194,1,FALSE)</f>
        <v>Id1858</v>
      </c>
      <c r="B1859" s="20" t="str">
        <f>VLOOKUP(Table6[[#This Row],[NAME]],Table6[NAME],1,FALSE)</f>
        <v>Janne</v>
      </c>
      <c r="C1859" s="11">
        <f>VLOOKUP(Table4[[#This Row],[BMI]],Table4[BMI],1,FALSE)</f>
        <v>17.09</v>
      </c>
      <c r="D1859" s="11">
        <f>VLOOKUP(Table4[[#This Row],[HBA1C]],Table4[HBA1C],1,FALSE)</f>
        <v>5.69</v>
      </c>
      <c r="E1859" s="11" t="str">
        <f>VLOOKUP(Table4[[#This Row],[Any Transplants]],Table4[Any Transplants],1,FALSE)</f>
        <v>No</v>
      </c>
      <c r="F1859" s="11" t="str">
        <f>VLOOKUP(Table4[[#This Row],[Cancer history]],Table4[Cancer history],1,FALSE)</f>
        <v>No</v>
      </c>
      <c r="G1859" s="11" t="str">
        <f>VLOOKUP(Table4[[#This Row],[Smoker2]],Table4[Smoker2],1,FALSE)</f>
        <v>NO</v>
      </c>
      <c r="H1859" s="11" t="str">
        <f>VLOOKUP(Table4[[#This Row],[Heart Issues]],Table4[Heart Issues],1,FALSE)</f>
        <v>No</v>
      </c>
      <c r="I1859" s="11">
        <f>VLOOKUP(Table4[[#This Row],[Number of Major Surgeries]],Table4[Number of Major Surgeries],1,FALSE)</f>
        <v>0</v>
      </c>
      <c r="J1859" s="11" t="str">
        <f>VLOOKUP('Medical Examinations'!M1859,'Medical Examinations'!M1859:M4193,1,FALSE)</f>
        <v>underweight</v>
      </c>
      <c r="K1859" s="11" t="str">
        <f>VLOOKUP('Medical Examinations'!N1859,'Medical Examinations'!N1859:N4193,1,FALSE)</f>
        <v>normal</v>
      </c>
      <c r="L1859" s="11" t="str">
        <f>VLOOKUP(Table3[[#This Row],[date of birth]],Table3[date of birth],1,FALSE)</f>
        <v>1-Aug-1965</v>
      </c>
      <c r="M1859" s="11">
        <f>VLOOKUP(Table3[[#This Row],[age]],Table3[age],1,FALSE)</f>
        <v>57</v>
      </c>
      <c r="N1859" s="65">
        <f>VLOOKUP(Table3[[#This Row],[charges2]],Table3[charges2],1,FALSE)</f>
        <v>20709.02</v>
      </c>
      <c r="O1859" s="11" t="str">
        <f>VLOOKUP(Table3[[#This Row],[HOSPITAL TIER2]],Table3[HOSPITAL TIER2],1,FALSE)</f>
        <v>tier - 3</v>
      </c>
      <c r="P1859" s="11" t="str">
        <f>VLOOKUP(Table3[[#This Row],[city tier2]],Table3[city tier2],1,FALSE)</f>
        <v>tier - 2</v>
      </c>
      <c r="Q1859" s="11" t="str">
        <f>VLOOKUP(Table3[[#This Row],[state id2]],Table3[state id2],1,FALSE)</f>
        <v>R1019</v>
      </c>
      <c r="R1859" s="11">
        <f t="shared" ref="R1859:R1922" si="58">CORREL(M1859:M4193,C1859:C4193)</f>
        <v>-0.11606566386742806</v>
      </c>
      <c r="S1859" s="11">
        <f t="shared" ref="S1859:S1922" si="59">CORREL(M1859:M4193,D1859:D4193)</f>
        <v>-2.5866697296989614E-2</v>
      </c>
    </row>
    <row r="1860" spans="1:19" x14ac:dyDescent="0.25">
      <c r="A1860" s="20" t="str">
        <f>VLOOKUP('Customer Names'!A1860,'Customer Names'!A1860:A4195,1,FALSE)</f>
        <v>Id1859</v>
      </c>
      <c r="B1860" s="20" t="str">
        <f>VLOOKUP(Table6[[#This Row],[NAME]],Table6[NAME],1,FALSE)</f>
        <v>Martina</v>
      </c>
      <c r="C1860" s="11">
        <f>VLOOKUP(Table4[[#This Row],[BMI]],Table4[BMI],1,FALSE)</f>
        <v>24.3</v>
      </c>
      <c r="D1860" s="11">
        <f>VLOOKUP(Table4[[#This Row],[HBA1C]],Table4[HBA1C],1,FALSE)</f>
        <v>4.9000000000000004</v>
      </c>
      <c r="E1860" s="11" t="str">
        <f>VLOOKUP(Table4[[#This Row],[Any Transplants]],Table4[Any Transplants],1,FALSE)</f>
        <v>No</v>
      </c>
      <c r="F1860" s="11" t="str">
        <f>VLOOKUP(Table4[[#This Row],[Cancer history]],Table4[Cancer history],1,FALSE)</f>
        <v>Yes</v>
      </c>
      <c r="G1860" s="11" t="str">
        <f>VLOOKUP(Table4[[#This Row],[Smoker2]],Table4[Smoker2],1,FALSE)</f>
        <v>NO</v>
      </c>
      <c r="H1860" s="11" t="str">
        <f>VLOOKUP(Table4[[#This Row],[Heart Issues]],Table4[Heart Issues],1,FALSE)</f>
        <v>yes</v>
      </c>
      <c r="I1860" s="11">
        <f>VLOOKUP(Table4[[#This Row],[Number of Major Surgeries]],Table4[Number of Major Surgeries],1,FALSE)</f>
        <v>1</v>
      </c>
      <c r="J1860" s="11" t="str">
        <f>VLOOKUP('Medical Examinations'!M1860,'Medical Examinations'!M1860:M4194,1,FALSE)</f>
        <v>normal weight</v>
      </c>
      <c r="K1860" s="11" t="str">
        <f>VLOOKUP('Medical Examinations'!N1860,'Medical Examinations'!N1860:N4194,1,FALSE)</f>
        <v>normal</v>
      </c>
      <c r="L1860" s="11" t="str">
        <f>VLOOKUP(Table3[[#This Row],[date of birth]],Table3[date of birth],1,FALSE)</f>
        <v>14-Sep-1992</v>
      </c>
      <c r="M1860" s="11">
        <f>VLOOKUP(Table3[[#This Row],[age]],Table3[age],1,FALSE)</f>
        <v>30</v>
      </c>
      <c r="N1860" s="65">
        <f>VLOOKUP(Table3[[#This Row],[charges2]],Table3[charges2],1,FALSE)</f>
        <v>20745.990000000002</v>
      </c>
      <c r="O1860" s="11" t="str">
        <f>VLOOKUP(Table3[[#This Row],[HOSPITAL TIER2]],Table3[HOSPITAL TIER2],1,FALSE)</f>
        <v>tier - 3</v>
      </c>
      <c r="P1860" s="11" t="str">
        <f>VLOOKUP(Table3[[#This Row],[city tier2]],Table3[city tier2],1,FALSE)</f>
        <v>tier - 1</v>
      </c>
      <c r="Q1860" s="11" t="str">
        <f>VLOOKUP(Table3[[#This Row],[state id2]],Table3[state id2],1,FALSE)</f>
        <v>R1012</v>
      </c>
      <c r="R1860" s="11">
        <f t="shared" si="58"/>
        <v>-0.11321086429856503</v>
      </c>
      <c r="S1860" s="11">
        <f t="shared" si="59"/>
        <v>-2.6078516450926997E-2</v>
      </c>
    </row>
    <row r="1861" spans="1:19" x14ac:dyDescent="0.25">
      <c r="A1861" s="20" t="str">
        <f>VLOOKUP('Customer Names'!A1861,'Customer Names'!A1861:A4196,1,FALSE)</f>
        <v>Id1860</v>
      </c>
      <c r="B1861" s="20" t="str">
        <f>VLOOKUP(Table6[[#This Row],[NAME]],Table6[NAME],1,FALSE)</f>
        <v>Elizabeth L</v>
      </c>
      <c r="C1861" s="11">
        <f>VLOOKUP(Table4[[#This Row],[BMI]],Table4[BMI],1,FALSE)</f>
        <v>29.734999999999999</v>
      </c>
      <c r="D1861" s="11">
        <f>VLOOKUP(Table4[[#This Row],[HBA1C]],Table4[HBA1C],1,FALSE)</f>
        <v>5.78</v>
      </c>
      <c r="E1861" s="11" t="str">
        <f>VLOOKUP(Table4[[#This Row],[Any Transplants]],Table4[Any Transplants],1,FALSE)</f>
        <v>No</v>
      </c>
      <c r="F1861" s="11" t="str">
        <f>VLOOKUP(Table4[[#This Row],[Cancer history]],Table4[Cancer history],1,FALSE)</f>
        <v>No</v>
      </c>
      <c r="G1861" s="11" t="str">
        <f>VLOOKUP(Table4[[#This Row],[Smoker2]],Table4[Smoker2],1,FALSE)</f>
        <v>NO</v>
      </c>
      <c r="H1861" s="11" t="str">
        <f>VLOOKUP(Table4[[#This Row],[Heart Issues]],Table4[Heart Issues],1,FALSE)</f>
        <v>No</v>
      </c>
      <c r="I1861" s="11">
        <f>VLOOKUP(Table4[[#This Row],[Number of Major Surgeries]],Table4[Number of Major Surgeries],1,FALSE)</f>
        <v>0</v>
      </c>
      <c r="J1861" s="11" t="str">
        <f>VLOOKUP('Medical Examinations'!M1861,'Medical Examinations'!M1861:M4195,1,FALSE)</f>
        <v>over weight</v>
      </c>
      <c r="K1861" s="11" t="str">
        <f>VLOOKUP('Medical Examinations'!N1861,'Medical Examinations'!N1861:N4195,1,FALSE)</f>
        <v>prediabetes</v>
      </c>
      <c r="L1861" s="11" t="str">
        <f>VLOOKUP(Table3[[#This Row],[date of birth]],Table3[date of birth],1,FALSE)</f>
        <v>4-Aug-1986</v>
      </c>
      <c r="M1861" s="11">
        <f>VLOOKUP(Table3[[#This Row],[age]],Table3[age],1,FALSE)</f>
        <v>36</v>
      </c>
      <c r="N1861" s="65">
        <f>VLOOKUP(Table3[[#This Row],[charges2]],Table3[charges2],1,FALSE)</f>
        <v>20773.63</v>
      </c>
      <c r="O1861" s="11" t="str">
        <f>VLOOKUP(Table3[[#This Row],[HOSPITAL TIER2]],Table3[HOSPITAL TIER2],1,FALSE)</f>
        <v>tier - 2</v>
      </c>
      <c r="P1861" s="11" t="str">
        <f>VLOOKUP(Table3[[#This Row],[city tier2]],Table3[city tier2],1,FALSE)</f>
        <v>tier - 3</v>
      </c>
      <c r="Q1861" s="11" t="str">
        <f>VLOOKUP(Table3[[#This Row],[state id2]],Table3[state id2],1,FALSE)</f>
        <v>R1017</v>
      </c>
      <c r="R1861" s="11">
        <f t="shared" si="58"/>
        <v>-0.11390393649781699</v>
      </c>
      <c r="S1861" s="11">
        <f t="shared" si="59"/>
        <v>-2.6947595326214178E-2</v>
      </c>
    </row>
    <row r="1862" spans="1:19" x14ac:dyDescent="0.25">
      <c r="A1862" s="20" t="str">
        <f>VLOOKUP('Customer Names'!A1862,'Customer Names'!A1862:A4197,1,FALSE)</f>
        <v>Id1861</v>
      </c>
      <c r="B1862" s="20" t="str">
        <f>VLOOKUP(Table6[[#This Row],[NAME]],Table6[NAME],1,FALSE)</f>
        <v>Stephanie C.</v>
      </c>
      <c r="C1862" s="11">
        <f>VLOOKUP(Table4[[#This Row],[BMI]],Table4[BMI],1,FALSE)</f>
        <v>29.26</v>
      </c>
      <c r="D1862" s="11">
        <f>VLOOKUP(Table4[[#This Row],[HBA1C]],Table4[HBA1C],1,FALSE)</f>
        <v>4.7</v>
      </c>
      <c r="E1862" s="11" t="str">
        <f>VLOOKUP(Table4[[#This Row],[Any Transplants]],Table4[Any Transplants],1,FALSE)</f>
        <v>No</v>
      </c>
      <c r="F1862" s="11" t="str">
        <f>VLOOKUP(Table4[[#This Row],[Cancer history]],Table4[Cancer history],1,FALSE)</f>
        <v>No</v>
      </c>
      <c r="G1862" s="11" t="str">
        <f>VLOOKUP(Table4[[#This Row],[Smoker2]],Table4[Smoker2],1,FALSE)</f>
        <v>NO</v>
      </c>
      <c r="H1862" s="11" t="str">
        <f>VLOOKUP(Table4[[#This Row],[Heart Issues]],Table4[Heart Issues],1,FALSE)</f>
        <v>No</v>
      </c>
      <c r="I1862" s="11">
        <f>VLOOKUP(Table4[[#This Row],[Number of Major Surgeries]],Table4[Number of Major Surgeries],1,FALSE)</f>
        <v>0</v>
      </c>
      <c r="J1862" s="11" t="str">
        <f>VLOOKUP('Medical Examinations'!M1862,'Medical Examinations'!M1862:M4196,1,FALSE)</f>
        <v>over weight</v>
      </c>
      <c r="K1862" s="11" t="str">
        <f>VLOOKUP('Medical Examinations'!N1862,'Medical Examinations'!N1862:N4196,1,FALSE)</f>
        <v>normal</v>
      </c>
      <c r="L1862" s="11" t="str">
        <f>VLOOKUP(Table3[[#This Row],[date of birth]],Table3[date of birth],1,FALSE)</f>
        <v>8-Sep-1967</v>
      </c>
      <c r="M1862" s="11">
        <f>VLOOKUP(Table3[[#This Row],[age]],Table3[age],1,FALSE)</f>
        <v>55</v>
      </c>
      <c r="N1862" s="65">
        <f>VLOOKUP(Table3[[#This Row],[charges2]],Table3[charges2],1,FALSE)</f>
        <v>20781.490000000002</v>
      </c>
      <c r="O1862" s="11" t="str">
        <f>VLOOKUP(Table3[[#This Row],[HOSPITAL TIER2]],Table3[HOSPITAL TIER2],1,FALSE)</f>
        <v>tier - 2</v>
      </c>
      <c r="P1862" s="11" t="str">
        <f>VLOOKUP(Table3[[#This Row],[city tier2]],Table3[city tier2],1,FALSE)</f>
        <v>tier - 3</v>
      </c>
      <c r="Q1862" s="11" t="str">
        <f>VLOOKUP(Table3[[#This Row],[state id2]],Table3[state id2],1,FALSE)</f>
        <v>R1013</v>
      </c>
      <c r="R1862" s="11">
        <f t="shared" si="58"/>
        <v>-0.11354844923043193</v>
      </c>
      <c r="S1862" s="11">
        <f t="shared" si="59"/>
        <v>-2.683614906383153E-2</v>
      </c>
    </row>
    <row r="1863" spans="1:19" x14ac:dyDescent="0.25">
      <c r="A1863" s="20" t="str">
        <f>VLOOKUP('Customer Names'!A1863,'Customer Names'!A1863:A4198,1,FALSE)</f>
        <v>Id1862</v>
      </c>
      <c r="B1863" s="20" t="str">
        <f>VLOOKUP(Table6[[#This Row],[NAME]],Table6[NAME],1,FALSE)</f>
        <v>Katie</v>
      </c>
      <c r="C1863" s="11">
        <f>VLOOKUP(Table4[[#This Row],[BMI]],Table4[BMI],1,FALSE)</f>
        <v>33</v>
      </c>
      <c r="D1863" s="11">
        <f>VLOOKUP(Table4[[#This Row],[HBA1C]],Table4[HBA1C],1,FALSE)</f>
        <v>6.28</v>
      </c>
      <c r="E1863" s="11" t="str">
        <f>VLOOKUP(Table4[[#This Row],[Any Transplants]],Table4[Any Transplants],1,FALSE)</f>
        <v>No</v>
      </c>
      <c r="F1863" s="11" t="str">
        <f>VLOOKUP(Table4[[#This Row],[Cancer history]],Table4[Cancer history],1,FALSE)</f>
        <v>No</v>
      </c>
      <c r="G1863" s="11" t="str">
        <f>VLOOKUP(Table4[[#This Row],[Smoker2]],Table4[Smoker2],1,FALSE)</f>
        <v>NO</v>
      </c>
      <c r="H1863" s="11" t="str">
        <f>VLOOKUP(Table4[[#This Row],[Heart Issues]],Table4[Heart Issues],1,FALSE)</f>
        <v>No</v>
      </c>
      <c r="I1863" s="11">
        <f>VLOOKUP(Table4[[#This Row],[Number of Major Surgeries]],Table4[Number of Major Surgeries],1,FALSE)</f>
        <v>0</v>
      </c>
      <c r="J1863" s="11" t="str">
        <f>VLOOKUP('Medical Examinations'!M1863,'Medical Examinations'!M1863:M4197,1,FALSE)</f>
        <v>obesity</v>
      </c>
      <c r="K1863" s="11" t="str">
        <f>VLOOKUP('Medical Examinations'!N1863,'Medical Examinations'!N1863:N4197,1,FALSE)</f>
        <v>prediabetes</v>
      </c>
      <c r="L1863" s="11" t="str">
        <f>VLOOKUP(Table3[[#This Row],[date of birth]],Table3[date of birth],1,FALSE)</f>
        <v>8-Dec-1975</v>
      </c>
      <c r="M1863" s="11">
        <f>VLOOKUP(Table3[[#This Row],[age]],Table3[age],1,FALSE)</f>
        <v>47</v>
      </c>
      <c r="N1863" s="65">
        <f>VLOOKUP(Table3[[#This Row],[charges2]],Table3[charges2],1,FALSE)</f>
        <v>20878.78</v>
      </c>
      <c r="O1863" s="11" t="str">
        <f>VLOOKUP(Table3[[#This Row],[HOSPITAL TIER2]],Table3[HOSPITAL TIER2],1,FALSE)</f>
        <v>tier - 2</v>
      </c>
      <c r="P1863" s="11" t="str">
        <f>VLOOKUP(Table3[[#This Row],[city tier2]],Table3[city tier2],1,FALSE)</f>
        <v>tier - 1</v>
      </c>
      <c r="Q1863" s="11" t="str">
        <f>VLOOKUP(Table3[[#This Row],[state id2]],Table3[state id2],1,FALSE)</f>
        <v>R1024</v>
      </c>
      <c r="R1863" s="11">
        <f t="shared" si="58"/>
        <v>-0.11449923814876629</v>
      </c>
      <c r="S1863" s="11">
        <f t="shared" si="59"/>
        <v>-2.5624815744951623E-2</v>
      </c>
    </row>
    <row r="1864" spans="1:19" x14ac:dyDescent="0.25">
      <c r="A1864" s="20" t="str">
        <f>VLOOKUP('Customer Names'!A1864,'Customer Names'!A1864:A4199,1,FALSE)</f>
        <v>Id1863</v>
      </c>
      <c r="B1864" s="20" t="str">
        <f>VLOOKUP(Table6[[#This Row],[NAME]],Table6[NAME],1,FALSE)</f>
        <v>Callie</v>
      </c>
      <c r="C1864" s="11">
        <f>VLOOKUP(Table4[[#This Row],[BMI]],Table4[BMI],1,FALSE)</f>
        <v>31.065000000000001</v>
      </c>
      <c r="D1864" s="11">
        <f>VLOOKUP(Table4[[#This Row],[HBA1C]],Table4[HBA1C],1,FALSE)</f>
        <v>4.2300000000000004</v>
      </c>
      <c r="E1864" s="11" t="str">
        <f>VLOOKUP(Table4[[#This Row],[Any Transplants]],Table4[Any Transplants],1,FALSE)</f>
        <v>No</v>
      </c>
      <c r="F1864" s="11" t="str">
        <f>VLOOKUP(Table4[[#This Row],[Cancer history]],Table4[Cancer history],1,FALSE)</f>
        <v>No</v>
      </c>
      <c r="G1864" s="11" t="str">
        <f>VLOOKUP(Table4[[#This Row],[Smoker2]],Table4[Smoker2],1,FALSE)</f>
        <v>NO</v>
      </c>
      <c r="H1864" s="11" t="str">
        <f>VLOOKUP(Table4[[#This Row],[Heart Issues]],Table4[Heart Issues],1,FALSE)</f>
        <v>No</v>
      </c>
      <c r="I1864" s="11">
        <f>VLOOKUP(Table4[[#This Row],[Number of Major Surgeries]],Table4[Number of Major Surgeries],1,FALSE)</f>
        <v>0</v>
      </c>
      <c r="J1864" s="11" t="str">
        <f>VLOOKUP('Medical Examinations'!M1864,'Medical Examinations'!M1864:M4198,1,FALSE)</f>
        <v>obesity</v>
      </c>
      <c r="K1864" s="11" t="str">
        <f>VLOOKUP('Medical Examinations'!N1864,'Medical Examinations'!N1864:N4198,1,FALSE)</f>
        <v>normal</v>
      </c>
      <c r="L1864" s="11" t="str">
        <f>VLOOKUP(Table3[[#This Row],[date of birth]],Table3[date of birth],1,FALSE)</f>
        <v>19-Nov-1964</v>
      </c>
      <c r="M1864" s="11">
        <f>VLOOKUP(Table3[[#This Row],[age]],Table3[age],1,FALSE)</f>
        <v>58</v>
      </c>
      <c r="N1864" s="65">
        <f>VLOOKUP(Table3[[#This Row],[charges2]],Table3[charges2],1,FALSE)</f>
        <v>20893.060000000001</v>
      </c>
      <c r="O1864" s="11" t="str">
        <f>VLOOKUP(Table3[[#This Row],[HOSPITAL TIER2]],Table3[HOSPITAL TIER2],1,FALSE)</f>
        <v>tier - 2</v>
      </c>
      <c r="P1864" s="11" t="str">
        <f>VLOOKUP(Table3[[#This Row],[city tier2]],Table3[city tier2],1,FALSE)</f>
        <v>tier - 3</v>
      </c>
      <c r="Q1864" s="11" t="str">
        <f>VLOOKUP(Table3[[#This Row],[state id2]],Table3[state id2],1,FALSE)</f>
        <v>R1012</v>
      </c>
      <c r="R1864" s="11">
        <f t="shared" si="58"/>
        <v>-0.11538938835311287</v>
      </c>
      <c r="S1864" s="11">
        <f t="shared" si="59"/>
        <v>-2.6030167537948398E-2</v>
      </c>
    </row>
    <row r="1865" spans="1:19" x14ac:dyDescent="0.25">
      <c r="A1865" s="20" t="str">
        <f>VLOOKUP('Customer Names'!A1865,'Customer Names'!A1865:A4200,1,FALSE)</f>
        <v>Id1864</v>
      </c>
      <c r="B1865" s="20" t="str">
        <f>VLOOKUP(Table6[[#This Row],[NAME]],Table6[NAME],1,FALSE)</f>
        <v>Inna</v>
      </c>
      <c r="C1865" s="11">
        <f>VLOOKUP(Table4[[#This Row],[BMI]],Table4[BMI],1,FALSE)</f>
        <v>26.51</v>
      </c>
      <c r="D1865" s="11">
        <f>VLOOKUP(Table4[[#This Row],[HBA1C]],Table4[HBA1C],1,FALSE)</f>
        <v>6.17</v>
      </c>
      <c r="E1865" s="11" t="str">
        <f>VLOOKUP(Table4[[#This Row],[Any Transplants]],Table4[Any Transplants],1,FALSE)</f>
        <v>No</v>
      </c>
      <c r="F1865" s="11" t="str">
        <f>VLOOKUP(Table4[[#This Row],[Cancer history]],Table4[Cancer history],1,FALSE)</f>
        <v>No</v>
      </c>
      <c r="G1865" s="11" t="str">
        <f>VLOOKUP(Table4[[#This Row],[Smoker2]],Table4[Smoker2],1,FALSE)</f>
        <v>NO</v>
      </c>
      <c r="H1865" s="11" t="str">
        <f>VLOOKUP(Table4[[#This Row],[Heart Issues]],Table4[Heart Issues],1,FALSE)</f>
        <v>No</v>
      </c>
      <c r="I1865" s="11">
        <f>VLOOKUP(Table4[[#This Row],[Number of Major Surgeries]],Table4[Number of Major Surgeries],1,FALSE)</f>
        <v>0</v>
      </c>
      <c r="J1865" s="11" t="str">
        <f>VLOOKUP('Medical Examinations'!M1865,'Medical Examinations'!M1865:M4199,1,FALSE)</f>
        <v>over weight</v>
      </c>
      <c r="K1865" s="11" t="str">
        <f>VLOOKUP('Medical Examinations'!N1865,'Medical Examinations'!N1865:N4199,1,FALSE)</f>
        <v>prediabetes</v>
      </c>
      <c r="L1865" s="11" t="str">
        <f>VLOOKUP(Table3[[#This Row],[date of birth]],Table3[date of birth],1,FALSE)</f>
        <v>27-Nov-1987</v>
      </c>
      <c r="M1865" s="11">
        <f>VLOOKUP(Table3[[#This Row],[age]],Table3[age],1,FALSE)</f>
        <v>35</v>
      </c>
      <c r="N1865" s="65">
        <f>VLOOKUP(Table3[[#This Row],[charges2]],Table3[charges2],1,FALSE)</f>
        <v>20984.09</v>
      </c>
      <c r="O1865" s="11" t="str">
        <f>VLOOKUP(Table3[[#This Row],[HOSPITAL TIER2]],Table3[HOSPITAL TIER2],1,FALSE)</f>
        <v>tier - 2</v>
      </c>
      <c r="P1865" s="11" t="str">
        <f>VLOOKUP(Table3[[#This Row],[city tier2]],Table3[city tier2],1,FALSE)</f>
        <v>tier - 2</v>
      </c>
      <c r="Q1865" s="11" t="str">
        <f>VLOOKUP(Table3[[#This Row],[state id2]],Table3[state id2],1,FALSE)</f>
        <v>R1015</v>
      </c>
      <c r="R1865" s="11">
        <f t="shared" si="58"/>
        <v>-0.11729643757095708</v>
      </c>
      <c r="S1865" s="11">
        <f t="shared" si="59"/>
        <v>-2.3735511197350522E-2</v>
      </c>
    </row>
    <row r="1866" spans="1:19" x14ac:dyDescent="0.25">
      <c r="A1866" s="20" t="str">
        <f>VLOOKUP('Customer Names'!A1866,'Customer Names'!A1866:A4201,1,FALSE)</f>
        <v>Id1865</v>
      </c>
      <c r="B1866" s="20" t="str">
        <f>VLOOKUP(Table6[[#This Row],[NAME]],Table6[NAME],1,FALSE)</f>
        <v>Mary K.</v>
      </c>
      <c r="C1866" s="11">
        <f>VLOOKUP(Table4[[#This Row],[BMI]],Table4[BMI],1,FALSE)</f>
        <v>28.88</v>
      </c>
      <c r="D1866" s="11">
        <f>VLOOKUP(Table4[[#This Row],[HBA1C]],Table4[HBA1C],1,FALSE)</f>
        <v>4.96</v>
      </c>
      <c r="E1866" s="11" t="str">
        <f>VLOOKUP(Table4[[#This Row],[Any Transplants]],Table4[Any Transplants],1,FALSE)</f>
        <v>No</v>
      </c>
      <c r="F1866" s="11" t="str">
        <f>VLOOKUP(Table4[[#This Row],[Cancer history]],Table4[Cancer history],1,FALSE)</f>
        <v>No</v>
      </c>
      <c r="G1866" s="11" t="str">
        <f>VLOOKUP(Table4[[#This Row],[Smoker2]],Table4[Smoker2],1,FALSE)</f>
        <v>NO</v>
      </c>
      <c r="H1866" s="11" t="str">
        <f>VLOOKUP(Table4[[#This Row],[Heart Issues]],Table4[Heart Issues],1,FALSE)</f>
        <v>No</v>
      </c>
      <c r="I1866" s="11">
        <f>VLOOKUP(Table4[[#This Row],[Number of Major Surgeries]],Table4[Number of Major Surgeries],1,FALSE)</f>
        <v>0</v>
      </c>
      <c r="J1866" s="11" t="str">
        <f>VLOOKUP('Medical Examinations'!M1866,'Medical Examinations'!M1866:M4200,1,FALSE)</f>
        <v>over weight</v>
      </c>
      <c r="K1866" s="11" t="str">
        <f>VLOOKUP('Medical Examinations'!N1866,'Medical Examinations'!N1866:N4200,1,FALSE)</f>
        <v>normal</v>
      </c>
      <c r="L1866" s="11" t="str">
        <f>VLOOKUP(Table3[[#This Row],[date of birth]],Table3[date of birth],1,FALSE)</f>
        <v>2-Jul-1983</v>
      </c>
      <c r="M1866" s="11">
        <f>VLOOKUP(Table3[[#This Row],[age]],Table3[age],1,FALSE)</f>
        <v>39</v>
      </c>
      <c r="N1866" s="65">
        <f>VLOOKUP(Table3[[#This Row],[charges2]],Table3[charges2],1,FALSE)</f>
        <v>21082.16</v>
      </c>
      <c r="O1866" s="11" t="str">
        <f>VLOOKUP(Table3[[#This Row],[HOSPITAL TIER2]],Table3[HOSPITAL TIER2],1,FALSE)</f>
        <v>tier - 3</v>
      </c>
      <c r="P1866" s="11" t="str">
        <f>VLOOKUP(Table3[[#This Row],[city tier2]],Table3[city tier2],1,FALSE)</f>
        <v>tier - 2</v>
      </c>
      <c r="Q1866" s="11" t="str">
        <f>VLOOKUP(Table3[[#This Row],[state id2]],Table3[state id2],1,FALSE)</f>
        <v>R1011</v>
      </c>
      <c r="R1866" s="11">
        <f t="shared" si="58"/>
        <v>-0.11733068979184666</v>
      </c>
      <c r="S1866" s="11">
        <f t="shared" si="59"/>
        <v>-2.3336391377610535E-2</v>
      </c>
    </row>
    <row r="1867" spans="1:19" x14ac:dyDescent="0.25">
      <c r="A1867" s="20" t="str">
        <f>VLOOKUP('Customer Names'!A1867,'Customer Names'!A1867:A4202,1,FALSE)</f>
        <v>Id1866</v>
      </c>
      <c r="B1867" s="20" t="str">
        <f>VLOOKUP(Table6[[#This Row],[NAME]],Table6[NAME],1,FALSE)</f>
        <v>Samuel M.</v>
      </c>
      <c r="C1867" s="11">
        <f>VLOOKUP(Table4[[#This Row],[BMI]],Table4[BMI],1,FALSE)</f>
        <v>35.814999999999998</v>
      </c>
      <c r="D1867" s="11">
        <f>VLOOKUP(Table4[[#This Row],[HBA1C]],Table4[HBA1C],1,FALSE)</f>
        <v>5.1100000000000003</v>
      </c>
      <c r="E1867" s="11" t="str">
        <f>VLOOKUP(Table4[[#This Row],[Any Transplants]],Table4[Any Transplants],1,FALSE)</f>
        <v>No</v>
      </c>
      <c r="F1867" s="11" t="str">
        <f>VLOOKUP(Table4[[#This Row],[Cancer history]],Table4[Cancer history],1,FALSE)</f>
        <v>No</v>
      </c>
      <c r="G1867" s="11" t="str">
        <f>VLOOKUP(Table4[[#This Row],[Smoker2]],Table4[Smoker2],1,FALSE)</f>
        <v>NO</v>
      </c>
      <c r="H1867" s="11" t="str">
        <f>VLOOKUP(Table4[[#This Row],[Heart Issues]],Table4[Heart Issues],1,FALSE)</f>
        <v>yes</v>
      </c>
      <c r="I1867" s="11">
        <f>VLOOKUP(Table4[[#This Row],[Number of Major Surgeries]],Table4[Number of Major Surgeries],1,FALSE)</f>
        <v>1</v>
      </c>
      <c r="J1867" s="11" t="str">
        <f>VLOOKUP('Medical Examinations'!M1867,'Medical Examinations'!M1867:M4201,1,FALSE)</f>
        <v>obesity</v>
      </c>
      <c r="K1867" s="11" t="str">
        <f>VLOOKUP('Medical Examinations'!N1867,'Medical Examinations'!N1867:N4201,1,FALSE)</f>
        <v>normal</v>
      </c>
      <c r="L1867" s="11" t="str">
        <f>VLOOKUP(Table3[[#This Row],[date of birth]],Table3[date of birth],1,FALSE)</f>
        <v>23-Nov-1977</v>
      </c>
      <c r="M1867" s="11">
        <f>VLOOKUP(Table3[[#This Row],[age]],Table3[age],1,FALSE)</f>
        <v>45</v>
      </c>
      <c r="N1867" s="65">
        <f>VLOOKUP(Table3[[#This Row],[charges2]],Table3[charges2],1,FALSE)</f>
        <v>21098.55</v>
      </c>
      <c r="O1867" s="11" t="str">
        <f>VLOOKUP(Table3[[#This Row],[HOSPITAL TIER2]],Table3[HOSPITAL TIER2],1,FALSE)</f>
        <v>tier - 3</v>
      </c>
      <c r="P1867" s="11" t="str">
        <f>VLOOKUP(Table3[[#This Row],[city tier2]],Table3[city tier2],1,FALSE)</f>
        <v>tier - 3</v>
      </c>
      <c r="Q1867" s="11" t="str">
        <f>VLOOKUP(Table3[[#This Row],[state id2]],Table3[state id2],1,FALSE)</f>
        <v>R1012</v>
      </c>
      <c r="R1867" s="11">
        <f t="shared" si="58"/>
        <v>-0.11721082436072265</v>
      </c>
      <c r="S1867" s="11">
        <f t="shared" si="59"/>
        <v>-2.3515311275997961E-2</v>
      </c>
    </row>
    <row r="1868" spans="1:19" x14ac:dyDescent="0.25">
      <c r="A1868" s="20" t="str">
        <f>VLOOKUP('Customer Names'!A1868,'Customer Names'!A1868:A4203,1,FALSE)</f>
        <v>Id1867</v>
      </c>
      <c r="B1868" s="20" t="str">
        <f>VLOOKUP(Table6[[#This Row],[NAME]],Table6[NAME],1,FALSE)</f>
        <v>Kimberly</v>
      </c>
      <c r="C1868" s="11">
        <f>VLOOKUP(Table4[[#This Row],[BMI]],Table4[BMI],1,FALSE)</f>
        <v>21.28</v>
      </c>
      <c r="D1868" s="11">
        <f>VLOOKUP(Table4[[#This Row],[HBA1C]],Table4[HBA1C],1,FALSE)</f>
        <v>4.05</v>
      </c>
      <c r="E1868" s="11" t="str">
        <f>VLOOKUP(Table4[[#This Row],[Any Transplants]],Table4[Any Transplants],1,FALSE)</f>
        <v>yes</v>
      </c>
      <c r="F1868" s="11" t="str">
        <f>VLOOKUP(Table4[[#This Row],[Cancer history]],Table4[Cancer history],1,FALSE)</f>
        <v>No</v>
      </c>
      <c r="G1868" s="11" t="str">
        <f>VLOOKUP(Table4[[#This Row],[Smoker2]],Table4[Smoker2],1,FALSE)</f>
        <v>NO</v>
      </c>
      <c r="H1868" s="11" t="str">
        <f>VLOOKUP(Table4[[#This Row],[Heart Issues]],Table4[Heart Issues],1,FALSE)</f>
        <v>No</v>
      </c>
      <c r="I1868" s="11">
        <f>VLOOKUP(Table4[[#This Row],[Number of Major Surgeries]],Table4[Number of Major Surgeries],1,FALSE)</f>
        <v>1</v>
      </c>
      <c r="J1868" s="11" t="str">
        <f>VLOOKUP('Medical Examinations'!M1868,'Medical Examinations'!M1868:M4202,1,FALSE)</f>
        <v>normal weight</v>
      </c>
      <c r="K1868" s="11" t="str">
        <f>VLOOKUP('Medical Examinations'!N1868,'Medical Examinations'!N1868:N4202,1,FALSE)</f>
        <v>normal</v>
      </c>
      <c r="L1868" s="11" t="str">
        <f>VLOOKUP(Table3[[#This Row],[date of birth]],Table3[date of birth],1,FALSE)</f>
        <v>26-Aug-1969</v>
      </c>
      <c r="M1868" s="11">
        <f>VLOOKUP(Table3[[#This Row],[age]],Table3[age],1,FALSE)</f>
        <v>53</v>
      </c>
      <c r="N1868" s="65">
        <f>VLOOKUP(Table3[[#This Row],[charges2]],Table3[charges2],1,FALSE)</f>
        <v>21195.82</v>
      </c>
      <c r="O1868" s="11" t="str">
        <f>VLOOKUP(Table3[[#This Row],[HOSPITAL TIER2]],Table3[HOSPITAL TIER2],1,FALSE)</f>
        <v>tier - 3</v>
      </c>
      <c r="P1868" s="11" t="str">
        <f>VLOOKUP(Table3[[#This Row],[city tier2]],Table3[city tier2],1,FALSE)</f>
        <v>tier - 1</v>
      </c>
      <c r="Q1868" s="11" t="str">
        <f>VLOOKUP(Table3[[#This Row],[state id2]],Table3[state id2],1,FALSE)</f>
        <v>R1013</v>
      </c>
      <c r="R1868" s="11">
        <f t="shared" si="58"/>
        <v>-0.11812987687590708</v>
      </c>
      <c r="S1868" s="11">
        <f t="shared" si="59"/>
        <v>-2.3347213841153885E-2</v>
      </c>
    </row>
    <row r="1869" spans="1:19" x14ac:dyDescent="0.25">
      <c r="A1869" s="20" t="str">
        <f>VLOOKUP('Customer Names'!A1869,'Customer Names'!A1869:A4204,1,FALSE)</f>
        <v>Id1868</v>
      </c>
      <c r="B1869" s="20" t="str">
        <f>VLOOKUP(Table6[[#This Row],[NAME]],Table6[NAME],1,FALSE)</f>
        <v>Tom J.</v>
      </c>
      <c r="C1869" s="11">
        <f>VLOOKUP(Table4[[#This Row],[BMI]],Table4[BMI],1,FALSE)</f>
        <v>33.81</v>
      </c>
      <c r="D1869" s="11">
        <f>VLOOKUP(Table4[[#This Row],[HBA1C]],Table4[HBA1C],1,FALSE)</f>
        <v>6.49</v>
      </c>
      <c r="E1869" s="11" t="str">
        <f>VLOOKUP(Table4[[#This Row],[Any Transplants]],Table4[Any Transplants],1,FALSE)</f>
        <v>No</v>
      </c>
      <c r="F1869" s="11" t="str">
        <f>VLOOKUP(Table4[[#This Row],[Cancer history]],Table4[Cancer history],1,FALSE)</f>
        <v>Yes</v>
      </c>
      <c r="G1869" s="11" t="str">
        <f>VLOOKUP(Table4[[#This Row],[Smoker2]],Table4[Smoker2],1,FALSE)</f>
        <v>NO</v>
      </c>
      <c r="H1869" s="11" t="str">
        <f>VLOOKUP(Table4[[#This Row],[Heart Issues]],Table4[Heart Issues],1,FALSE)</f>
        <v>No</v>
      </c>
      <c r="I1869" s="11">
        <f>VLOOKUP(Table4[[#This Row],[Number of Major Surgeries]],Table4[Number of Major Surgeries],1,FALSE)</f>
        <v>1</v>
      </c>
      <c r="J1869" s="11" t="str">
        <f>VLOOKUP('Medical Examinations'!M1869,'Medical Examinations'!M1869:M4203,1,FALSE)</f>
        <v>obesity</v>
      </c>
      <c r="K1869" s="11" t="str">
        <f>VLOOKUP('Medical Examinations'!N1869,'Medical Examinations'!N1869:N4203,1,FALSE)</f>
        <v>diabetes</v>
      </c>
      <c r="L1869" s="11" t="str">
        <f>VLOOKUP(Table3[[#This Row],[date of birth]],Table3[date of birth],1,FALSE)</f>
        <v>14-Oct-1974</v>
      </c>
      <c r="M1869" s="11">
        <f>VLOOKUP(Table3[[#This Row],[age]],Table3[age],1,FALSE)</f>
        <v>48</v>
      </c>
      <c r="N1869" s="65">
        <f>VLOOKUP(Table3[[#This Row],[charges2]],Table3[charges2],1,FALSE)</f>
        <v>21223.68</v>
      </c>
      <c r="O1869" s="11" t="str">
        <f>VLOOKUP(Table3[[#This Row],[HOSPITAL TIER2]],Table3[HOSPITAL TIER2],1,FALSE)</f>
        <v>tier - 3</v>
      </c>
      <c r="P1869" s="11" t="str">
        <f>VLOOKUP(Table3[[#This Row],[city tier2]],Table3[city tier2],1,FALSE)</f>
        <v>tier - 2</v>
      </c>
      <c r="Q1869" s="11" t="str">
        <f>VLOOKUP(Table3[[#This Row],[state id2]],Table3[state id2],1,FALSE)</f>
        <v>R1013</v>
      </c>
      <c r="R1869" s="11">
        <f t="shared" si="58"/>
        <v>-0.11695230557335327</v>
      </c>
      <c r="S1869" s="11">
        <f t="shared" si="59"/>
        <v>-2.1520451753193764E-2</v>
      </c>
    </row>
    <row r="1870" spans="1:19" x14ac:dyDescent="0.25">
      <c r="A1870" s="20" t="str">
        <f>VLOOKUP('Customer Names'!A1870,'Customer Names'!A1870:A4205,1,FALSE)</f>
        <v>Id1869</v>
      </c>
      <c r="B1870" s="20" t="str">
        <f>VLOOKUP(Table6[[#This Row],[NAME]],Table6[NAME],1,FALSE)</f>
        <v>Zachary</v>
      </c>
      <c r="C1870" s="11">
        <f>VLOOKUP(Table4[[#This Row],[BMI]],Table4[BMI],1,FALSE)</f>
        <v>44.22</v>
      </c>
      <c r="D1870" s="11">
        <f>VLOOKUP(Table4[[#This Row],[HBA1C]],Table4[HBA1C],1,FALSE)</f>
        <v>4.1900000000000004</v>
      </c>
      <c r="E1870" s="11" t="str">
        <f>VLOOKUP(Table4[[#This Row],[Any Transplants]],Table4[Any Transplants],1,FALSE)</f>
        <v>No</v>
      </c>
      <c r="F1870" s="11" t="str">
        <f>VLOOKUP(Table4[[#This Row],[Cancer history]],Table4[Cancer history],1,FALSE)</f>
        <v>No</v>
      </c>
      <c r="G1870" s="11" t="str">
        <f>VLOOKUP(Table4[[#This Row],[Smoker2]],Table4[Smoker2],1,FALSE)</f>
        <v>NO</v>
      </c>
      <c r="H1870" s="11" t="str">
        <f>VLOOKUP(Table4[[#This Row],[Heart Issues]],Table4[Heart Issues],1,FALSE)</f>
        <v>No</v>
      </c>
      <c r="I1870" s="11">
        <f>VLOOKUP(Table4[[#This Row],[Number of Major Surgeries]],Table4[Number of Major Surgeries],1,FALSE)</f>
        <v>1</v>
      </c>
      <c r="J1870" s="11" t="str">
        <f>VLOOKUP('Medical Examinations'!M1870,'Medical Examinations'!M1870:M4204,1,FALSE)</f>
        <v>obesity</v>
      </c>
      <c r="K1870" s="11" t="str">
        <f>VLOOKUP('Medical Examinations'!N1870,'Medical Examinations'!N1870:N4204,1,FALSE)</f>
        <v>normal</v>
      </c>
      <c r="L1870" s="11" t="str">
        <f>VLOOKUP(Table3[[#This Row],[date of birth]],Table3[date of birth],1,FALSE)</f>
        <v>3-Sep-1974</v>
      </c>
      <c r="M1870" s="11">
        <f>VLOOKUP(Table3[[#This Row],[age]],Table3[age],1,FALSE)</f>
        <v>48</v>
      </c>
      <c r="N1870" s="65">
        <f>VLOOKUP(Table3[[#This Row],[charges2]],Table3[charges2],1,FALSE)</f>
        <v>21232.18</v>
      </c>
      <c r="O1870" s="11" t="str">
        <f>VLOOKUP(Table3[[#This Row],[HOSPITAL TIER2]],Table3[HOSPITAL TIER2],1,FALSE)</f>
        <v>tier - 3</v>
      </c>
      <c r="P1870" s="11" t="str">
        <f>VLOOKUP(Table3[[#This Row],[city tier2]],Table3[city tier2],1,FALSE)</f>
        <v>tier - 2</v>
      </c>
      <c r="Q1870" s="11" t="str">
        <f>VLOOKUP(Table3[[#This Row],[state id2]],Table3[state id2],1,FALSE)</f>
        <v>R1011</v>
      </c>
      <c r="R1870" s="11">
        <f t="shared" si="58"/>
        <v>-0.11816437415311311</v>
      </c>
      <c r="S1870" s="11">
        <f t="shared" si="59"/>
        <v>-2.2149847509030839E-2</v>
      </c>
    </row>
    <row r="1871" spans="1:19" x14ac:dyDescent="0.25">
      <c r="A1871" s="20" t="str">
        <f>VLOOKUP('Customer Names'!A1871,'Customer Names'!A1871:A4206,1,FALSE)</f>
        <v>Id1870</v>
      </c>
      <c r="B1871" s="20" t="str">
        <f>VLOOKUP(Table6[[#This Row],[NAME]],Table6[NAME],1,FALSE)</f>
        <v>Dane</v>
      </c>
      <c r="C1871" s="11">
        <f>VLOOKUP(Table4[[#This Row],[BMI]],Table4[BMI],1,FALSE)</f>
        <v>15.46</v>
      </c>
      <c r="D1871" s="11">
        <f>VLOOKUP(Table4[[#This Row],[HBA1C]],Table4[HBA1C],1,FALSE)</f>
        <v>4.99</v>
      </c>
      <c r="E1871" s="11" t="str">
        <f>VLOOKUP(Table4[[#This Row],[Any Transplants]],Table4[Any Transplants],1,FALSE)</f>
        <v>No</v>
      </c>
      <c r="F1871" s="11" t="str">
        <f>VLOOKUP(Table4[[#This Row],[Cancer history]],Table4[Cancer history],1,FALSE)</f>
        <v>Yes</v>
      </c>
      <c r="G1871" s="11" t="str">
        <f>VLOOKUP(Table4[[#This Row],[Smoker2]],Table4[Smoker2],1,FALSE)</f>
        <v>NO</v>
      </c>
      <c r="H1871" s="11" t="str">
        <f>VLOOKUP(Table4[[#This Row],[Heart Issues]],Table4[Heart Issues],1,FALSE)</f>
        <v>yes</v>
      </c>
      <c r="I1871" s="11">
        <f>VLOOKUP(Table4[[#This Row],[Number of Major Surgeries]],Table4[Number of Major Surgeries],1,FALSE)</f>
        <v>1</v>
      </c>
      <c r="J1871" s="11" t="str">
        <f>VLOOKUP('Medical Examinations'!M1871,'Medical Examinations'!M1871:M4205,1,FALSE)</f>
        <v>underweight</v>
      </c>
      <c r="K1871" s="11" t="str">
        <f>VLOOKUP('Medical Examinations'!N1871,'Medical Examinations'!N1871:N4205,1,FALSE)</f>
        <v>normal</v>
      </c>
      <c r="L1871" s="11" t="str">
        <f>VLOOKUP(Table3[[#This Row],[date of birth]],Table3[date of birth],1,FALSE)</f>
        <v>10-Dec-1980</v>
      </c>
      <c r="M1871" s="11">
        <f>VLOOKUP(Table3[[#This Row],[age]],Table3[age],1,FALSE)</f>
        <v>42</v>
      </c>
      <c r="N1871" s="65">
        <f>VLOOKUP(Table3[[#This Row],[charges2]],Table3[charges2],1,FALSE)</f>
        <v>21259.38</v>
      </c>
      <c r="O1871" s="11" t="str">
        <f>VLOOKUP(Table3[[#This Row],[HOSPITAL TIER2]],Table3[HOSPITAL TIER2],1,FALSE)</f>
        <v>tier - 3</v>
      </c>
      <c r="P1871" s="11" t="str">
        <f>VLOOKUP(Table3[[#This Row],[city tier2]],Table3[city tier2],1,FALSE)</f>
        <v>tier - 3</v>
      </c>
      <c r="Q1871" s="11" t="str">
        <f>VLOOKUP(Table3[[#This Row],[state id2]],Table3[state id2],1,FALSE)</f>
        <v>R1019</v>
      </c>
      <c r="R1871" s="11">
        <f t="shared" si="58"/>
        <v>-0.12153576802778267</v>
      </c>
      <c r="S1871" s="11">
        <f t="shared" si="59"/>
        <v>-2.1212567357871494E-2</v>
      </c>
    </row>
    <row r="1872" spans="1:19" x14ac:dyDescent="0.25">
      <c r="A1872" s="20" t="str">
        <f>VLOOKUP('Customer Names'!A1872,'Customer Names'!A1872:A4207,1,FALSE)</f>
        <v>Id1871</v>
      </c>
      <c r="B1872" s="20" t="str">
        <f>VLOOKUP(Table6[[#This Row],[NAME]],Table6[NAME],1,FALSE)</f>
        <v>Dougie J</v>
      </c>
      <c r="C1872" s="11">
        <f>VLOOKUP(Table4[[#This Row],[BMI]],Table4[BMI],1,FALSE)</f>
        <v>30.3</v>
      </c>
      <c r="D1872" s="11">
        <f>VLOOKUP(Table4[[#This Row],[HBA1C]],Table4[HBA1C],1,FALSE)</f>
        <v>4.7699999999999996</v>
      </c>
      <c r="E1872" s="11" t="str">
        <f>VLOOKUP(Table4[[#This Row],[Any Transplants]],Table4[Any Transplants],1,FALSE)</f>
        <v>No</v>
      </c>
      <c r="F1872" s="11" t="str">
        <f>VLOOKUP(Table4[[#This Row],[Cancer history]],Table4[Cancer history],1,FALSE)</f>
        <v>No</v>
      </c>
      <c r="G1872" s="11" t="str">
        <f>VLOOKUP(Table4[[#This Row],[Smoker2]],Table4[Smoker2],1,FALSE)</f>
        <v>NO</v>
      </c>
      <c r="H1872" s="11" t="str">
        <f>VLOOKUP(Table4[[#This Row],[Heart Issues]],Table4[Heart Issues],1,FALSE)</f>
        <v>yes</v>
      </c>
      <c r="I1872" s="11">
        <f>VLOOKUP(Table4[[#This Row],[Number of Major Surgeries]],Table4[Number of Major Surgeries],1,FALSE)</f>
        <v>1</v>
      </c>
      <c r="J1872" s="11" t="str">
        <f>VLOOKUP('Medical Examinations'!M1872,'Medical Examinations'!M1872:M4206,1,FALSE)</f>
        <v>obesity</v>
      </c>
      <c r="K1872" s="11" t="str">
        <f>VLOOKUP('Medical Examinations'!N1872,'Medical Examinations'!N1872:N4206,1,FALSE)</f>
        <v>normal</v>
      </c>
      <c r="L1872" s="11" t="str">
        <f>VLOOKUP(Table3[[#This Row],[date of birth]],Table3[date of birth],1,FALSE)</f>
        <v>4-Aug-2004</v>
      </c>
      <c r="M1872" s="11">
        <f>VLOOKUP(Table3[[#This Row],[age]],Table3[age],1,FALSE)</f>
        <v>18</v>
      </c>
      <c r="N1872" s="65">
        <f>VLOOKUP(Table3[[#This Row],[charges2]],Table3[charges2],1,FALSE)</f>
        <v>21344.85</v>
      </c>
      <c r="O1872" s="11" t="str">
        <f>VLOOKUP(Table3[[#This Row],[HOSPITAL TIER2]],Table3[HOSPITAL TIER2],1,FALSE)</f>
        <v>tier - 3</v>
      </c>
      <c r="P1872" s="11" t="str">
        <f>VLOOKUP(Table3[[#This Row],[city tier2]],Table3[city tier2],1,FALSE)</f>
        <v>tier - 1</v>
      </c>
      <c r="Q1872" s="11" t="str">
        <f>VLOOKUP(Table3[[#This Row],[state id2]],Table3[state id2],1,FALSE)</f>
        <v>R1024</v>
      </c>
      <c r="R1872" s="11">
        <f t="shared" si="58"/>
        <v>-0.12172407108315764</v>
      </c>
      <c r="S1872" s="11">
        <f t="shared" si="59"/>
        <v>-2.1187304761626547E-2</v>
      </c>
    </row>
    <row r="1873" spans="1:19" x14ac:dyDescent="0.25">
      <c r="A1873" s="20" t="str">
        <f>VLOOKUP('Customer Names'!A1873,'Customer Names'!A1873:A4208,1,FALSE)</f>
        <v>Id1872</v>
      </c>
      <c r="B1873" s="20" t="str">
        <f>VLOOKUP(Table6[[#This Row],[NAME]],Table6[NAME],1,FALSE)</f>
        <v>Jeremiah H</v>
      </c>
      <c r="C1873" s="11">
        <f>VLOOKUP(Table4[[#This Row],[BMI]],Table4[BMI],1,FALSE)</f>
        <v>16.670000000000002</v>
      </c>
      <c r="D1873" s="11">
        <f>VLOOKUP(Table4[[#This Row],[HBA1C]],Table4[HBA1C],1,FALSE)</f>
        <v>5.46</v>
      </c>
      <c r="E1873" s="11" t="str">
        <f>VLOOKUP(Table4[[#This Row],[Any Transplants]],Table4[Any Transplants],1,FALSE)</f>
        <v>No</v>
      </c>
      <c r="F1873" s="11" t="str">
        <f>VLOOKUP(Table4[[#This Row],[Cancer history]],Table4[Cancer history],1,FALSE)</f>
        <v>No</v>
      </c>
      <c r="G1873" s="11" t="str">
        <f>VLOOKUP(Table4[[#This Row],[Smoker2]],Table4[Smoker2],1,FALSE)</f>
        <v>NO</v>
      </c>
      <c r="H1873" s="11" t="str">
        <f>VLOOKUP(Table4[[#This Row],[Heart Issues]],Table4[Heart Issues],1,FALSE)</f>
        <v>No</v>
      </c>
      <c r="I1873" s="11">
        <f>VLOOKUP(Table4[[#This Row],[Number of Major Surgeries]],Table4[Number of Major Surgeries],1,FALSE)</f>
        <v>0</v>
      </c>
      <c r="J1873" s="11" t="str">
        <f>VLOOKUP('Medical Examinations'!M1873,'Medical Examinations'!M1873:M4207,1,FALSE)</f>
        <v>underweight</v>
      </c>
      <c r="K1873" s="11" t="str">
        <f>VLOOKUP('Medical Examinations'!N1873,'Medical Examinations'!N1873:N4207,1,FALSE)</f>
        <v>normal</v>
      </c>
      <c r="L1873" s="11" t="str">
        <f>VLOOKUP(Table3[[#This Row],[date of birth]],Table3[date of birth],1,FALSE)</f>
        <v>4-Sep-1980</v>
      </c>
      <c r="M1873" s="11">
        <f>VLOOKUP(Table3[[#This Row],[age]],Table3[age],1,FALSE)</f>
        <v>42</v>
      </c>
      <c r="N1873" s="65">
        <f>VLOOKUP(Table3[[#This Row],[charges2]],Table3[charges2],1,FALSE)</f>
        <v>21348.71</v>
      </c>
      <c r="O1873" s="11" t="str">
        <f>VLOOKUP(Table3[[#This Row],[HOSPITAL TIER2]],Table3[HOSPITAL TIER2],1,FALSE)</f>
        <v>tier - 2</v>
      </c>
      <c r="P1873" s="11" t="str">
        <f>VLOOKUP(Table3[[#This Row],[city tier2]],Table3[city tier2],1,FALSE)</f>
        <v>tier - 1</v>
      </c>
      <c r="Q1873" s="11" t="str">
        <f>VLOOKUP(Table3[[#This Row],[state id2]],Table3[state id2],1,FALSE)</f>
        <v>R1012</v>
      </c>
      <c r="R1873" s="11">
        <f t="shared" si="58"/>
        <v>-0.1201356631759177</v>
      </c>
      <c r="S1873" s="11">
        <f t="shared" si="59"/>
        <v>-2.335192207144389E-2</v>
      </c>
    </row>
    <row r="1874" spans="1:19" x14ac:dyDescent="0.25">
      <c r="A1874" s="20" t="str">
        <f>VLOOKUP('Customer Names'!A1874,'Customer Names'!A1874:A4209,1,FALSE)</f>
        <v>Id1873</v>
      </c>
      <c r="B1874" s="20" t="str">
        <f>VLOOKUP(Table6[[#This Row],[NAME]],Table6[NAME],1,FALSE)</f>
        <v>Ashley J.</v>
      </c>
      <c r="C1874" s="11">
        <f>VLOOKUP(Table4[[#This Row],[BMI]],Table4[BMI],1,FALSE)</f>
        <v>28.594999999999999</v>
      </c>
      <c r="D1874" s="11">
        <f>VLOOKUP(Table4[[#This Row],[HBA1C]],Table4[HBA1C],1,FALSE)</f>
        <v>5.43</v>
      </c>
      <c r="E1874" s="11" t="str">
        <f>VLOOKUP(Table4[[#This Row],[Any Transplants]],Table4[Any Transplants],1,FALSE)</f>
        <v>No</v>
      </c>
      <c r="F1874" s="11" t="str">
        <f>VLOOKUP(Table4[[#This Row],[Cancer history]],Table4[Cancer history],1,FALSE)</f>
        <v>No</v>
      </c>
      <c r="G1874" s="11" t="str">
        <f>VLOOKUP(Table4[[#This Row],[Smoker2]],Table4[Smoker2],1,FALSE)</f>
        <v>NO</v>
      </c>
      <c r="H1874" s="11" t="str">
        <f>VLOOKUP(Table4[[#This Row],[Heart Issues]],Table4[Heart Issues],1,FALSE)</f>
        <v>No</v>
      </c>
      <c r="I1874" s="11">
        <f>VLOOKUP(Table4[[#This Row],[Number of Major Surgeries]],Table4[Number of Major Surgeries],1,FALSE)</f>
        <v>0</v>
      </c>
      <c r="J1874" s="11" t="str">
        <f>VLOOKUP('Medical Examinations'!M1874,'Medical Examinations'!M1874:M4208,1,FALSE)</f>
        <v>over weight</v>
      </c>
      <c r="K1874" s="11" t="str">
        <f>VLOOKUP('Medical Examinations'!N1874,'Medical Examinations'!N1874:N4208,1,FALSE)</f>
        <v>normal</v>
      </c>
      <c r="L1874" s="11" t="str">
        <f>VLOOKUP(Table3[[#This Row],[date of birth]],Table3[date of birth],1,FALSE)</f>
        <v>21-Nov-1990</v>
      </c>
      <c r="M1874" s="11">
        <f>VLOOKUP(Table3[[#This Row],[age]],Table3[age],1,FALSE)</f>
        <v>32</v>
      </c>
      <c r="N1874" s="65">
        <f>VLOOKUP(Table3[[#This Row],[charges2]],Table3[charges2],1,FALSE)</f>
        <v>21472.48</v>
      </c>
      <c r="O1874" s="11" t="str">
        <f>VLOOKUP(Table3[[#This Row],[HOSPITAL TIER2]],Table3[HOSPITAL TIER2],1,FALSE)</f>
        <v>tier - 2</v>
      </c>
      <c r="P1874" s="11" t="str">
        <f>VLOOKUP(Table3[[#This Row],[city tier2]],Table3[city tier2],1,FALSE)</f>
        <v>tier - 2</v>
      </c>
      <c r="Q1874" s="11" t="str">
        <f>VLOOKUP(Table3[[#This Row],[state id2]],Table3[state id2],1,FALSE)</f>
        <v>R1012</v>
      </c>
      <c r="R1874" s="11">
        <f t="shared" si="58"/>
        <v>-0.12028343888701923</v>
      </c>
      <c r="S1874" s="11">
        <f t="shared" si="59"/>
        <v>-2.3346363802198768E-2</v>
      </c>
    </row>
    <row r="1875" spans="1:19" x14ac:dyDescent="0.25">
      <c r="A1875" s="20" t="str">
        <f>VLOOKUP('Customer Names'!A1875,'Customer Names'!A1875:A4210,1,FALSE)</f>
        <v>Id1874</v>
      </c>
      <c r="B1875" s="20" t="str">
        <f>VLOOKUP(Table6[[#This Row],[NAME]],Table6[NAME],1,FALSE)</f>
        <v>Turner J.</v>
      </c>
      <c r="C1875" s="11">
        <f>VLOOKUP(Table4[[#This Row],[BMI]],Table4[BMI],1,FALSE)</f>
        <v>25.934999999999999</v>
      </c>
      <c r="D1875" s="11">
        <f>VLOOKUP(Table4[[#This Row],[HBA1C]],Table4[HBA1C],1,FALSE)</f>
        <v>4.29</v>
      </c>
      <c r="E1875" s="11" t="str">
        <f>VLOOKUP(Table4[[#This Row],[Any Transplants]],Table4[Any Transplants],1,FALSE)</f>
        <v>No</v>
      </c>
      <c r="F1875" s="11" t="str">
        <f>VLOOKUP(Table4[[#This Row],[Cancer history]],Table4[Cancer history],1,FALSE)</f>
        <v>No</v>
      </c>
      <c r="G1875" s="11" t="str">
        <f>VLOOKUP(Table4[[#This Row],[Smoker2]],Table4[Smoker2],1,FALSE)</f>
        <v>NO</v>
      </c>
      <c r="H1875" s="11" t="str">
        <f>VLOOKUP(Table4[[#This Row],[Heart Issues]],Table4[Heart Issues],1,FALSE)</f>
        <v>No</v>
      </c>
      <c r="I1875" s="11">
        <f>VLOOKUP(Table4[[#This Row],[Number of Major Surgeries]],Table4[Number of Major Surgeries],1,FALSE)</f>
        <v>0</v>
      </c>
      <c r="J1875" s="11" t="str">
        <f>VLOOKUP('Medical Examinations'!M1875,'Medical Examinations'!M1875:M4209,1,FALSE)</f>
        <v>over weight</v>
      </c>
      <c r="K1875" s="11" t="str">
        <f>VLOOKUP('Medical Examinations'!N1875,'Medical Examinations'!N1875:N4209,1,FALSE)</f>
        <v>normal</v>
      </c>
      <c r="L1875" s="11" t="str">
        <f>VLOOKUP(Table3[[#This Row],[date of birth]],Table3[date of birth],1,FALSE)</f>
        <v>12-Jun-1999</v>
      </c>
      <c r="M1875" s="11">
        <f>VLOOKUP(Table3[[#This Row],[age]],Table3[age],1,FALSE)</f>
        <v>23</v>
      </c>
      <c r="N1875" s="65">
        <f>VLOOKUP(Table3[[#This Row],[charges2]],Table3[charges2],1,FALSE)</f>
        <v>21595.38</v>
      </c>
      <c r="O1875" s="11" t="str">
        <f>VLOOKUP(Table3[[#This Row],[HOSPITAL TIER2]],Table3[HOSPITAL TIER2],1,FALSE)</f>
        <v>tier - 2</v>
      </c>
      <c r="P1875" s="11" t="str">
        <f>VLOOKUP(Table3[[#This Row],[city tier2]],Table3[city tier2],1,FALSE)</f>
        <v>tier - 3</v>
      </c>
      <c r="Q1875" s="11" t="str">
        <f>VLOOKUP(Table3[[#This Row],[state id2]],Table3[state id2],1,FALSE)</f>
        <v>R1012</v>
      </c>
      <c r="R1875" s="11">
        <f t="shared" si="58"/>
        <v>-0.11990294260475036</v>
      </c>
      <c r="S1875" s="11">
        <f t="shared" si="59"/>
        <v>-2.3531598939957349E-2</v>
      </c>
    </row>
    <row r="1876" spans="1:19" x14ac:dyDescent="0.25">
      <c r="A1876" s="20" t="str">
        <f>VLOOKUP('Customer Names'!A1876,'Customer Names'!A1876:A4211,1,FALSE)</f>
        <v>Id1875</v>
      </c>
      <c r="B1876" s="20" t="str">
        <f>VLOOKUP(Table6[[#This Row],[NAME]],Table6[NAME],1,FALSE)</f>
        <v>Roger</v>
      </c>
      <c r="C1876" s="11">
        <f>VLOOKUP(Table4[[#This Row],[BMI]],Table4[BMI],1,FALSE)</f>
        <v>27.645</v>
      </c>
      <c r="D1876" s="11">
        <f>VLOOKUP(Table4[[#This Row],[HBA1C]],Table4[HBA1C],1,FALSE)</f>
        <v>5.25</v>
      </c>
      <c r="E1876" s="11" t="str">
        <f>VLOOKUP(Table4[[#This Row],[Any Transplants]],Table4[Any Transplants],1,FALSE)</f>
        <v>No</v>
      </c>
      <c r="F1876" s="11" t="str">
        <f>VLOOKUP(Table4[[#This Row],[Cancer history]],Table4[Cancer history],1,FALSE)</f>
        <v>No</v>
      </c>
      <c r="G1876" s="11" t="str">
        <f>VLOOKUP(Table4[[#This Row],[Smoker2]],Table4[Smoker2],1,FALSE)</f>
        <v>NO</v>
      </c>
      <c r="H1876" s="11" t="str">
        <f>VLOOKUP(Table4[[#This Row],[Heart Issues]],Table4[Heart Issues],1,FALSE)</f>
        <v>No</v>
      </c>
      <c r="I1876" s="11">
        <f>VLOOKUP(Table4[[#This Row],[Number of Major Surgeries]],Table4[Number of Major Surgeries],1,FALSE)</f>
        <v>1</v>
      </c>
      <c r="J1876" s="11" t="str">
        <f>VLOOKUP('Medical Examinations'!M1876,'Medical Examinations'!M1876:M4210,1,FALSE)</f>
        <v>over weight</v>
      </c>
      <c r="K1876" s="11" t="str">
        <f>VLOOKUP('Medical Examinations'!N1876,'Medical Examinations'!N1876:N4210,1,FALSE)</f>
        <v>normal</v>
      </c>
      <c r="L1876" s="11" t="str">
        <f>VLOOKUP(Table3[[#This Row],[date of birth]],Table3[date of birth],1,FALSE)</f>
        <v>25-Dec-1983</v>
      </c>
      <c r="M1876" s="11">
        <f>VLOOKUP(Table3[[#This Row],[age]],Table3[age],1,FALSE)</f>
        <v>39</v>
      </c>
      <c r="N1876" s="65">
        <f>VLOOKUP(Table3[[#This Row],[charges2]],Table3[charges2],1,FALSE)</f>
        <v>21659.93</v>
      </c>
      <c r="O1876" s="11" t="str">
        <f>VLOOKUP(Table3[[#This Row],[HOSPITAL TIER2]],Table3[HOSPITAL TIER2],1,FALSE)</f>
        <v>tier - 3</v>
      </c>
      <c r="P1876" s="11" t="str">
        <f>VLOOKUP(Table3[[#This Row],[city tier2]],Table3[city tier2],1,FALSE)</f>
        <v>tier - 3</v>
      </c>
      <c r="Q1876" s="11" t="str">
        <f>VLOOKUP(Table3[[#This Row],[state id2]],Table3[state id2],1,FALSE)</f>
        <v>R1024</v>
      </c>
      <c r="R1876" s="11">
        <f t="shared" si="58"/>
        <v>-0.12040688023590876</v>
      </c>
      <c r="S1876" s="11">
        <f t="shared" si="59"/>
        <v>-2.6223342534210044E-2</v>
      </c>
    </row>
    <row r="1877" spans="1:19" x14ac:dyDescent="0.25">
      <c r="A1877" s="20" t="str">
        <f>VLOOKUP('Customer Names'!A1877,'Customer Names'!A1877:A4212,1,FALSE)</f>
        <v>Id1876</v>
      </c>
      <c r="B1877" s="20" t="str">
        <f>VLOOKUP(Table6[[#This Row],[NAME]],Table6[NAME],1,FALSE)</f>
        <v>Pamela</v>
      </c>
      <c r="C1877" s="11">
        <f>VLOOKUP(Table4[[#This Row],[BMI]],Table4[BMI],1,FALSE)</f>
        <v>30.1</v>
      </c>
      <c r="D1877" s="11">
        <f>VLOOKUP(Table4[[#This Row],[HBA1C]],Table4[HBA1C],1,FALSE)</f>
        <v>4.04</v>
      </c>
      <c r="E1877" s="11" t="str">
        <f>VLOOKUP(Table4[[#This Row],[Any Transplants]],Table4[Any Transplants],1,FALSE)</f>
        <v>No</v>
      </c>
      <c r="F1877" s="11" t="str">
        <f>VLOOKUP(Table4[[#This Row],[Cancer history]],Table4[Cancer history],1,FALSE)</f>
        <v>No</v>
      </c>
      <c r="G1877" s="11" t="str">
        <f>VLOOKUP(Table4[[#This Row],[Smoker2]],Table4[Smoker2],1,FALSE)</f>
        <v>NO</v>
      </c>
      <c r="H1877" s="11" t="str">
        <f>VLOOKUP(Table4[[#This Row],[Heart Issues]],Table4[Heart Issues],1,FALSE)</f>
        <v>No</v>
      </c>
      <c r="I1877" s="11">
        <f>VLOOKUP(Table4[[#This Row],[Number of Major Surgeries]],Table4[Number of Major Surgeries],1,FALSE)</f>
        <v>1</v>
      </c>
      <c r="J1877" s="11" t="str">
        <f>VLOOKUP('Medical Examinations'!M1877,'Medical Examinations'!M1877:M4211,1,FALSE)</f>
        <v>obesity</v>
      </c>
      <c r="K1877" s="11" t="str">
        <f>VLOOKUP('Medical Examinations'!N1877,'Medical Examinations'!N1877:N4211,1,FALSE)</f>
        <v>normal</v>
      </c>
      <c r="L1877" s="11" t="str">
        <f>VLOOKUP(Table3[[#This Row],[date of birth]],Table3[date of birth],1,FALSE)</f>
        <v>16-Nov-1962</v>
      </c>
      <c r="M1877" s="11">
        <f>VLOOKUP(Table3[[#This Row],[age]],Table3[age],1,FALSE)</f>
        <v>60</v>
      </c>
      <c r="N1877" s="65">
        <f>VLOOKUP(Table3[[#This Row],[charges2]],Table3[charges2],1,FALSE)</f>
        <v>21661.16</v>
      </c>
      <c r="O1877" s="11" t="str">
        <f>VLOOKUP(Table3[[#This Row],[HOSPITAL TIER2]],Table3[HOSPITAL TIER2],1,FALSE)</f>
        <v>tier - 2</v>
      </c>
      <c r="P1877" s="11" t="str">
        <f>VLOOKUP(Table3[[#This Row],[city tier2]],Table3[city tier2],1,FALSE)</f>
        <v>tier - 2</v>
      </c>
      <c r="Q1877" s="11" t="str">
        <f>VLOOKUP(Table3[[#This Row],[state id2]],Table3[state id2],1,FALSE)</f>
        <v>R1012</v>
      </c>
      <c r="R1877" s="11">
        <f t="shared" si="58"/>
        <v>-0.12034502096199172</v>
      </c>
      <c r="S1877" s="11">
        <f t="shared" si="59"/>
        <v>-2.6326203454019457E-2</v>
      </c>
    </row>
    <row r="1878" spans="1:19" x14ac:dyDescent="0.25">
      <c r="A1878" s="20" t="str">
        <f>VLOOKUP('Customer Names'!A1878,'Customer Names'!A1878:A4213,1,FALSE)</f>
        <v>Id1877</v>
      </c>
      <c r="B1878" s="20" t="str">
        <f>VLOOKUP(Table6[[#This Row],[NAME]],Table6[NAME],1,FALSE)</f>
        <v>Allison M.</v>
      </c>
      <c r="C1878" s="11">
        <f>VLOOKUP(Table4[[#This Row],[BMI]],Table4[BMI],1,FALSE)</f>
        <v>26.79</v>
      </c>
      <c r="D1878" s="11">
        <f>VLOOKUP(Table4[[#This Row],[HBA1C]],Table4[HBA1C],1,FALSE)</f>
        <v>5</v>
      </c>
      <c r="E1878" s="11" t="str">
        <f>VLOOKUP(Table4[[#This Row],[Any Transplants]],Table4[Any Transplants],1,FALSE)</f>
        <v>No</v>
      </c>
      <c r="F1878" s="11" t="str">
        <f>VLOOKUP(Table4[[#This Row],[Cancer history]],Table4[Cancer history],1,FALSE)</f>
        <v>Yes</v>
      </c>
      <c r="G1878" s="11" t="str">
        <f>VLOOKUP(Table4[[#This Row],[Smoker2]],Table4[Smoker2],1,FALSE)</f>
        <v>NO</v>
      </c>
      <c r="H1878" s="11" t="str">
        <f>VLOOKUP(Table4[[#This Row],[Heart Issues]],Table4[Heart Issues],1,FALSE)</f>
        <v>yes</v>
      </c>
      <c r="I1878" s="11">
        <f>VLOOKUP(Table4[[#This Row],[Number of Major Surgeries]],Table4[Number of Major Surgeries],1,FALSE)</f>
        <v>1</v>
      </c>
      <c r="J1878" s="11" t="str">
        <f>VLOOKUP('Medical Examinations'!M1878,'Medical Examinations'!M1878:M4212,1,FALSE)</f>
        <v>over weight</v>
      </c>
      <c r="K1878" s="11" t="str">
        <f>VLOOKUP('Medical Examinations'!N1878,'Medical Examinations'!N1878:N4212,1,FALSE)</f>
        <v>normal</v>
      </c>
      <c r="L1878" s="11" t="str">
        <f>VLOOKUP(Table3[[#This Row],[date of birth]],Table3[date of birth],1,FALSE)</f>
        <v>18-Jul-1976</v>
      </c>
      <c r="M1878" s="11">
        <f>VLOOKUP(Table3[[#This Row],[age]],Table3[age],1,FALSE)</f>
        <v>46</v>
      </c>
      <c r="N1878" s="65">
        <f>VLOOKUP(Table3[[#This Row],[charges2]],Table3[charges2],1,FALSE)</f>
        <v>21677.279999999999</v>
      </c>
      <c r="O1878" s="11" t="str">
        <f>VLOOKUP(Table3[[#This Row],[HOSPITAL TIER2]],Table3[HOSPITAL TIER2],1,FALSE)</f>
        <v>tier - 3</v>
      </c>
      <c r="P1878" s="11" t="str">
        <f>VLOOKUP(Table3[[#This Row],[city tier2]],Table3[city tier2],1,FALSE)</f>
        <v>tier - 1</v>
      </c>
      <c r="Q1878" s="11" t="str">
        <f>VLOOKUP(Table3[[#This Row],[state id2]],Table3[state id2],1,FALSE)</f>
        <v>R1012</v>
      </c>
      <c r="R1878" s="11">
        <f t="shared" si="58"/>
        <v>-0.122161566099227</v>
      </c>
      <c r="S1878" s="11">
        <f t="shared" si="59"/>
        <v>-2.3320985026050945E-2</v>
      </c>
    </row>
    <row r="1879" spans="1:19" x14ac:dyDescent="0.25">
      <c r="A1879" s="20" t="str">
        <f>VLOOKUP('Customer Names'!A1879,'Customer Names'!A1879:A4214,1,FALSE)</f>
        <v>Id1878</v>
      </c>
      <c r="B1879" s="20" t="str">
        <f>VLOOKUP(Table6[[#This Row],[NAME]],Table6[NAME],1,FALSE)</f>
        <v>.  Katherine H.</v>
      </c>
      <c r="C1879" s="11">
        <f>VLOOKUP(Table4[[#This Row],[BMI]],Table4[BMI],1,FALSE)</f>
        <v>27.1</v>
      </c>
      <c r="D1879" s="11">
        <f>VLOOKUP(Table4[[#This Row],[HBA1C]],Table4[HBA1C],1,FALSE)</f>
        <v>4.01</v>
      </c>
      <c r="E1879" s="11" t="str">
        <f>VLOOKUP(Table4[[#This Row],[Any Transplants]],Table4[Any Transplants],1,FALSE)</f>
        <v>No</v>
      </c>
      <c r="F1879" s="11" t="str">
        <f>VLOOKUP(Table4[[#This Row],[Cancer history]],Table4[Cancer history],1,FALSE)</f>
        <v>No</v>
      </c>
      <c r="G1879" s="11" t="str">
        <f>VLOOKUP(Table4[[#This Row],[Smoker2]],Table4[Smoker2],1,FALSE)</f>
        <v>NO</v>
      </c>
      <c r="H1879" s="11" t="str">
        <f>VLOOKUP(Table4[[#This Row],[Heart Issues]],Table4[Heart Issues],1,FALSE)</f>
        <v>yes</v>
      </c>
      <c r="I1879" s="11">
        <f>VLOOKUP(Table4[[#This Row],[Number of Major Surgeries]],Table4[Number of Major Surgeries],1,FALSE)</f>
        <v>1</v>
      </c>
      <c r="J1879" s="11" t="str">
        <f>VLOOKUP('Medical Examinations'!M1879,'Medical Examinations'!M1879:M4213,1,FALSE)</f>
        <v>over weight</v>
      </c>
      <c r="K1879" s="11" t="str">
        <f>VLOOKUP('Medical Examinations'!N1879,'Medical Examinations'!N1879:N4213,1,FALSE)</f>
        <v>normal</v>
      </c>
      <c r="L1879" s="11" t="str">
        <f>VLOOKUP(Table3[[#This Row],[date of birth]],Table3[date of birth],1,FALSE)</f>
        <v>20-Sep-1979</v>
      </c>
      <c r="M1879" s="11">
        <f>VLOOKUP(Table3[[#This Row],[age]],Table3[age],1,FALSE)</f>
        <v>43</v>
      </c>
      <c r="N1879" s="65">
        <f>VLOOKUP(Table3[[#This Row],[charges2]],Table3[charges2],1,FALSE)</f>
        <v>21771.34</v>
      </c>
      <c r="O1879" s="11" t="str">
        <f>VLOOKUP(Table3[[#This Row],[HOSPITAL TIER2]],Table3[HOSPITAL TIER2],1,FALSE)</f>
        <v>tier - 3</v>
      </c>
      <c r="P1879" s="11" t="str">
        <f>VLOOKUP(Table3[[#This Row],[city tier2]],Table3[city tier2],1,FALSE)</f>
        <v>tier - 1</v>
      </c>
      <c r="Q1879" s="11" t="str">
        <f>VLOOKUP(Table3[[#This Row],[state id2]],Table3[state id2],1,FALSE)</f>
        <v>R1024</v>
      </c>
      <c r="R1879" s="11">
        <f t="shared" si="58"/>
        <v>-0.12220809711499239</v>
      </c>
      <c r="S1879" s="11">
        <f t="shared" si="59"/>
        <v>-2.3042571739040039E-2</v>
      </c>
    </row>
    <row r="1880" spans="1:19" x14ac:dyDescent="0.25">
      <c r="A1880" s="20" t="str">
        <f>VLOOKUP('Customer Names'!A1880,'Customer Names'!A1880:A4215,1,FALSE)</f>
        <v>Id1879</v>
      </c>
      <c r="B1880" s="20" t="str">
        <f>VLOOKUP(Table6[[#This Row],[NAME]],Table6[NAME],1,FALSE)</f>
        <v>Robin</v>
      </c>
      <c r="C1880" s="11">
        <f>VLOOKUP(Table4[[#This Row],[BMI]],Table4[BMI],1,FALSE)</f>
        <v>24.31</v>
      </c>
      <c r="D1880" s="11">
        <f>VLOOKUP(Table4[[#This Row],[HBA1C]],Table4[HBA1C],1,FALSE)</f>
        <v>5.4</v>
      </c>
      <c r="E1880" s="11" t="str">
        <f>VLOOKUP(Table4[[#This Row],[Any Transplants]],Table4[Any Transplants],1,FALSE)</f>
        <v>No</v>
      </c>
      <c r="F1880" s="11" t="str">
        <f>VLOOKUP(Table4[[#This Row],[Cancer history]],Table4[Cancer history],1,FALSE)</f>
        <v>No</v>
      </c>
      <c r="G1880" s="11" t="str">
        <f>VLOOKUP(Table4[[#This Row],[Smoker2]],Table4[Smoker2],1,FALSE)</f>
        <v>NO</v>
      </c>
      <c r="H1880" s="11" t="str">
        <f>VLOOKUP(Table4[[#This Row],[Heart Issues]],Table4[Heart Issues],1,FALSE)</f>
        <v>No</v>
      </c>
      <c r="I1880" s="11">
        <f>VLOOKUP(Table4[[#This Row],[Number of Major Surgeries]],Table4[Number of Major Surgeries],1,FALSE)</f>
        <v>0</v>
      </c>
      <c r="J1880" s="11" t="str">
        <f>VLOOKUP('Medical Examinations'!M1880,'Medical Examinations'!M1880:M4214,1,FALSE)</f>
        <v>normal weight</v>
      </c>
      <c r="K1880" s="11" t="str">
        <f>VLOOKUP('Medical Examinations'!N1880,'Medical Examinations'!N1880:N4214,1,FALSE)</f>
        <v>normal</v>
      </c>
      <c r="L1880" s="11" t="str">
        <f>VLOOKUP(Table3[[#This Row],[date of birth]],Table3[date of birth],1,FALSE)</f>
        <v>28-Sep-1979</v>
      </c>
      <c r="M1880" s="11">
        <f>VLOOKUP(Table3[[#This Row],[age]],Table3[age],1,FALSE)</f>
        <v>43</v>
      </c>
      <c r="N1880" s="65">
        <f>VLOOKUP(Table3[[#This Row],[charges2]],Table3[charges2],1,FALSE)</f>
        <v>21774.32</v>
      </c>
      <c r="O1880" s="11" t="str">
        <f>VLOOKUP(Table3[[#This Row],[HOSPITAL TIER2]],Table3[HOSPITAL TIER2],1,FALSE)</f>
        <v>tier - 3</v>
      </c>
      <c r="P1880" s="11" t="str">
        <f>VLOOKUP(Table3[[#This Row],[city tier2]],Table3[city tier2],1,FALSE)</f>
        <v>tier - 2</v>
      </c>
      <c r="Q1880" s="11" t="str">
        <f>VLOOKUP(Table3[[#This Row],[state id2]],Table3[state id2],1,FALSE)</f>
        <v>R1012</v>
      </c>
      <c r="R1880" s="11">
        <f t="shared" si="58"/>
        <v>-0.12223029878120284</v>
      </c>
      <c r="S1880" s="11">
        <f t="shared" si="59"/>
        <v>-2.2831233505224861E-2</v>
      </c>
    </row>
    <row r="1881" spans="1:19" x14ac:dyDescent="0.25">
      <c r="A1881" s="20" t="str">
        <f>VLOOKUP('Customer Names'!A1881,'Customer Names'!A1881:A4216,1,FALSE)</f>
        <v>Id1880</v>
      </c>
      <c r="B1881" s="20" t="str">
        <f>VLOOKUP(Table6[[#This Row],[NAME]],Table6[NAME],1,FALSE)</f>
        <v>Terri</v>
      </c>
      <c r="C1881" s="11">
        <f>VLOOKUP(Table4[[#This Row],[BMI]],Table4[BMI],1,FALSE)</f>
        <v>15.53</v>
      </c>
      <c r="D1881" s="11">
        <f>VLOOKUP(Table4[[#This Row],[HBA1C]],Table4[HBA1C],1,FALSE)</f>
        <v>5.81</v>
      </c>
      <c r="E1881" s="11" t="str">
        <f>VLOOKUP(Table4[[#This Row],[Any Transplants]],Table4[Any Transplants],1,FALSE)</f>
        <v>No</v>
      </c>
      <c r="F1881" s="11" t="str">
        <f>VLOOKUP(Table4[[#This Row],[Cancer history]],Table4[Cancer history],1,FALSE)</f>
        <v>No</v>
      </c>
      <c r="G1881" s="11" t="str">
        <f>VLOOKUP(Table4[[#This Row],[Smoker2]],Table4[Smoker2],1,FALSE)</f>
        <v>NO</v>
      </c>
      <c r="H1881" s="11" t="str">
        <f>VLOOKUP(Table4[[#This Row],[Heart Issues]],Table4[Heart Issues],1,FALSE)</f>
        <v>No</v>
      </c>
      <c r="I1881" s="11">
        <f>VLOOKUP(Table4[[#This Row],[Number of Major Surgeries]],Table4[Number of Major Surgeries],1,FALSE)</f>
        <v>1</v>
      </c>
      <c r="J1881" s="11" t="str">
        <f>VLOOKUP('Medical Examinations'!M1881,'Medical Examinations'!M1881:M4215,1,FALSE)</f>
        <v>underweight</v>
      </c>
      <c r="K1881" s="11" t="str">
        <f>VLOOKUP('Medical Examinations'!N1881,'Medical Examinations'!N1881:N4215,1,FALSE)</f>
        <v>prediabetes</v>
      </c>
      <c r="L1881" s="11" t="str">
        <f>VLOOKUP(Table3[[#This Row],[date of birth]],Table3[date of birth],1,FALSE)</f>
        <v>27-Aug-1963</v>
      </c>
      <c r="M1881" s="11">
        <f>VLOOKUP(Table3[[#This Row],[age]],Table3[age],1,FALSE)</f>
        <v>59</v>
      </c>
      <c r="N1881" s="65">
        <f>VLOOKUP(Table3[[#This Row],[charges2]],Table3[charges2],1,FALSE)</f>
        <v>21797</v>
      </c>
      <c r="O1881" s="11" t="str">
        <f>VLOOKUP(Table3[[#This Row],[HOSPITAL TIER2]],Table3[HOSPITAL TIER2],1,FALSE)</f>
        <v>tier - 3</v>
      </c>
      <c r="P1881" s="11" t="str">
        <f>VLOOKUP(Table3[[#This Row],[city tier2]],Table3[city tier2],1,FALSE)</f>
        <v>tier - 1</v>
      </c>
      <c r="Q1881" s="11" t="str">
        <f>VLOOKUP(Table3[[#This Row],[state id2]],Table3[state id2],1,FALSE)</f>
        <v>R1011</v>
      </c>
      <c r="R1881" s="11">
        <f t="shared" si="58"/>
        <v>-0.12217461234464676</v>
      </c>
      <c r="S1881" s="11">
        <f t="shared" si="59"/>
        <v>-2.2800802532247828E-2</v>
      </c>
    </row>
    <row r="1882" spans="1:19" x14ac:dyDescent="0.25">
      <c r="A1882" s="20" t="str">
        <f>VLOOKUP('Customer Names'!A1882,'Customer Names'!A1882:A4217,1,FALSE)</f>
        <v>Id1881</v>
      </c>
      <c r="B1882" s="20" t="str">
        <f>VLOOKUP(Table6[[#This Row],[NAME]],Table6[NAME],1,FALSE)</f>
        <v>Eddie</v>
      </c>
      <c r="C1882" s="11">
        <f>VLOOKUP(Table4[[#This Row],[BMI]],Table4[BMI],1,FALSE)</f>
        <v>30.7</v>
      </c>
      <c r="D1882" s="11">
        <f>VLOOKUP(Table4[[#This Row],[HBA1C]],Table4[HBA1C],1,FALSE)</f>
        <v>5.82</v>
      </c>
      <c r="E1882" s="11" t="str">
        <f>VLOOKUP(Table4[[#This Row],[Any Transplants]],Table4[Any Transplants],1,FALSE)</f>
        <v>No</v>
      </c>
      <c r="F1882" s="11" t="str">
        <f>VLOOKUP(Table4[[#This Row],[Cancer history]],Table4[Cancer history],1,FALSE)</f>
        <v>No</v>
      </c>
      <c r="G1882" s="11" t="str">
        <f>VLOOKUP(Table4[[#This Row],[Smoker2]],Table4[Smoker2],1,FALSE)</f>
        <v>NO</v>
      </c>
      <c r="H1882" s="11" t="str">
        <f>VLOOKUP(Table4[[#This Row],[Heart Issues]],Table4[Heart Issues],1,FALSE)</f>
        <v>No</v>
      </c>
      <c r="I1882" s="11">
        <f>VLOOKUP(Table4[[#This Row],[Number of Major Surgeries]],Table4[Number of Major Surgeries],1,FALSE)</f>
        <v>1</v>
      </c>
      <c r="J1882" s="11" t="str">
        <f>VLOOKUP('Medical Examinations'!M1882,'Medical Examinations'!M1882:M4216,1,FALSE)</f>
        <v>obesity</v>
      </c>
      <c r="K1882" s="11" t="str">
        <f>VLOOKUP('Medical Examinations'!N1882,'Medical Examinations'!N1882:N4216,1,FALSE)</f>
        <v>prediabetes</v>
      </c>
      <c r="L1882" s="11" t="str">
        <f>VLOOKUP(Table3[[#This Row],[date of birth]],Table3[date of birth],1,FALSE)</f>
        <v>17-Aug-1979</v>
      </c>
      <c r="M1882" s="11">
        <f>VLOOKUP(Table3[[#This Row],[age]],Table3[age],1,FALSE)</f>
        <v>43</v>
      </c>
      <c r="N1882" s="65">
        <f>VLOOKUP(Table3[[#This Row],[charges2]],Table3[charges2],1,FALSE)</f>
        <v>21880.82</v>
      </c>
      <c r="O1882" s="11" t="str">
        <f>VLOOKUP(Table3[[#This Row],[HOSPITAL TIER2]],Table3[HOSPITAL TIER2],1,FALSE)</f>
        <v>tier - 3</v>
      </c>
      <c r="P1882" s="11" t="str">
        <f>VLOOKUP(Table3[[#This Row],[city tier2]],Table3[city tier2],1,FALSE)</f>
        <v>tier - 1</v>
      </c>
      <c r="Q1882" s="11" t="str">
        <f>VLOOKUP(Table3[[#This Row],[state id2]],Table3[state id2],1,FALSE)</f>
        <v>R1012</v>
      </c>
      <c r="R1882" s="11">
        <f t="shared" si="58"/>
        <v>-0.11831403007281475</v>
      </c>
      <c r="S1882" s="11">
        <f t="shared" si="59"/>
        <v>-2.3225707071436313E-2</v>
      </c>
    </row>
    <row r="1883" spans="1:19" x14ac:dyDescent="0.25">
      <c r="A1883" s="20" t="str">
        <f>VLOOKUP('Customer Names'!A1883,'Customer Names'!A1883:A4218,1,FALSE)</f>
        <v>Id1882</v>
      </c>
      <c r="B1883" s="20" t="str">
        <f>VLOOKUP(Table6[[#This Row],[NAME]],Table6[NAME],1,FALSE)</f>
        <v>Pamela</v>
      </c>
      <c r="C1883" s="11">
        <f>VLOOKUP(Table4[[#This Row],[BMI]],Table4[BMI],1,FALSE)</f>
        <v>33.33</v>
      </c>
      <c r="D1883" s="11">
        <f>VLOOKUP(Table4[[#This Row],[HBA1C]],Table4[HBA1C],1,FALSE)</f>
        <v>4.82</v>
      </c>
      <c r="E1883" s="11" t="str">
        <f>VLOOKUP(Table4[[#This Row],[Any Transplants]],Table4[Any Transplants],1,FALSE)</f>
        <v>No</v>
      </c>
      <c r="F1883" s="11" t="str">
        <f>VLOOKUP(Table4[[#This Row],[Cancer history]],Table4[Cancer history],1,FALSE)</f>
        <v>No</v>
      </c>
      <c r="G1883" s="11" t="str">
        <f>VLOOKUP(Table4[[#This Row],[Smoker2]],Table4[Smoker2],1,FALSE)</f>
        <v>NO</v>
      </c>
      <c r="H1883" s="11" t="str">
        <f>VLOOKUP(Table4[[#This Row],[Heart Issues]],Table4[Heart Issues],1,FALSE)</f>
        <v>No</v>
      </c>
      <c r="I1883" s="11">
        <f>VLOOKUP(Table4[[#This Row],[Number of Major Surgeries]],Table4[Number of Major Surgeries],1,FALSE)</f>
        <v>1</v>
      </c>
      <c r="J1883" s="11" t="str">
        <f>VLOOKUP('Medical Examinations'!M1883,'Medical Examinations'!M1883:M4217,1,FALSE)</f>
        <v>obesity</v>
      </c>
      <c r="K1883" s="11" t="str">
        <f>VLOOKUP('Medical Examinations'!N1883,'Medical Examinations'!N1883:N4217,1,FALSE)</f>
        <v>normal</v>
      </c>
      <c r="L1883" s="11" t="str">
        <f>VLOOKUP(Table3[[#This Row],[date of birth]],Table3[date of birth],1,FALSE)</f>
        <v>28-Sep-2003</v>
      </c>
      <c r="M1883" s="11">
        <f>VLOOKUP(Table3[[#This Row],[age]],Table3[age],1,FALSE)</f>
        <v>19</v>
      </c>
      <c r="N1883" s="65">
        <f>VLOOKUP(Table3[[#This Row],[charges2]],Table3[charges2],1,FALSE)</f>
        <v>21882.400000000001</v>
      </c>
      <c r="O1883" s="11" t="str">
        <f>VLOOKUP(Table3[[#This Row],[HOSPITAL TIER2]],Table3[HOSPITAL TIER2],1,FALSE)</f>
        <v>tier - 2</v>
      </c>
      <c r="P1883" s="11" t="str">
        <f>VLOOKUP(Table3[[#This Row],[city tier2]],Table3[city tier2],1,FALSE)</f>
        <v>tier - 1</v>
      </c>
      <c r="Q1883" s="11" t="str">
        <f>VLOOKUP(Table3[[#This Row],[state id2]],Table3[state id2],1,FALSE)</f>
        <v>R1011</v>
      </c>
      <c r="R1883" s="11">
        <f t="shared" si="58"/>
        <v>-0.11849670281016993</v>
      </c>
      <c r="S1883" s="11">
        <f t="shared" si="59"/>
        <v>-2.3259221382415488E-2</v>
      </c>
    </row>
    <row r="1884" spans="1:19" x14ac:dyDescent="0.25">
      <c r="A1884" s="20" t="str">
        <f>VLOOKUP('Customer Names'!A1884,'Customer Names'!A1884:A4219,1,FALSE)</f>
        <v>Id1883</v>
      </c>
      <c r="B1884" s="20" t="str">
        <f>VLOOKUP(Table6[[#This Row],[NAME]],Table6[NAME],1,FALSE)</f>
        <v>Joyce</v>
      </c>
      <c r="C1884" s="11">
        <f>VLOOKUP(Table4[[#This Row],[BMI]],Table4[BMI],1,FALSE)</f>
        <v>32.4</v>
      </c>
      <c r="D1884" s="11">
        <f>VLOOKUP(Table4[[#This Row],[HBA1C]],Table4[HBA1C],1,FALSE)</f>
        <v>5.08</v>
      </c>
      <c r="E1884" s="11" t="str">
        <f>VLOOKUP(Table4[[#This Row],[Any Transplants]],Table4[Any Transplants],1,FALSE)</f>
        <v>No</v>
      </c>
      <c r="F1884" s="11" t="str">
        <f>VLOOKUP(Table4[[#This Row],[Cancer history]],Table4[Cancer history],1,FALSE)</f>
        <v>No</v>
      </c>
      <c r="G1884" s="11" t="str">
        <f>VLOOKUP(Table4[[#This Row],[Smoker2]],Table4[Smoker2],1,FALSE)</f>
        <v>NO</v>
      </c>
      <c r="H1884" s="11" t="str">
        <f>VLOOKUP(Table4[[#This Row],[Heart Issues]],Table4[Heart Issues],1,FALSE)</f>
        <v>No</v>
      </c>
      <c r="I1884" s="11">
        <f>VLOOKUP(Table4[[#This Row],[Number of Major Surgeries]],Table4[Number of Major Surgeries],1,FALSE)</f>
        <v>1</v>
      </c>
      <c r="J1884" s="11" t="str">
        <f>VLOOKUP('Medical Examinations'!M1884,'Medical Examinations'!M1884:M4218,1,FALSE)</f>
        <v>obesity</v>
      </c>
      <c r="K1884" s="11" t="str">
        <f>VLOOKUP('Medical Examinations'!N1884,'Medical Examinations'!N1884:N4218,1,FALSE)</f>
        <v>normal</v>
      </c>
      <c r="L1884" s="11" t="str">
        <f>VLOOKUP(Table3[[#This Row],[date of birth]],Table3[date of birth],1,FALSE)</f>
        <v>19-Dec-1975</v>
      </c>
      <c r="M1884" s="11">
        <f>VLOOKUP(Table3[[#This Row],[age]],Table3[age],1,FALSE)</f>
        <v>47</v>
      </c>
      <c r="N1884" s="65">
        <f>VLOOKUP(Table3[[#This Row],[charges2]],Table3[charges2],1,FALSE)</f>
        <v>21978.68</v>
      </c>
      <c r="O1884" s="11" t="str">
        <f>VLOOKUP(Table3[[#This Row],[HOSPITAL TIER2]],Table3[HOSPITAL TIER2],1,FALSE)</f>
        <v>tier - 3</v>
      </c>
      <c r="P1884" s="11" t="str">
        <f>VLOOKUP(Table3[[#This Row],[city tier2]],Table3[city tier2],1,FALSE)</f>
        <v>tier - 3</v>
      </c>
      <c r="Q1884" s="11" t="str">
        <f>VLOOKUP(Table3[[#This Row],[state id2]],Table3[state id2],1,FALSE)</f>
        <v>R1013</v>
      </c>
      <c r="R1884" s="11">
        <f t="shared" si="58"/>
        <v>-0.11542175933522725</v>
      </c>
      <c r="S1884" s="11">
        <f t="shared" si="59"/>
        <v>-2.5278771900211643E-2</v>
      </c>
    </row>
    <row r="1885" spans="1:19" x14ac:dyDescent="0.25">
      <c r="A1885" s="20" t="str">
        <f>VLOOKUP('Customer Names'!A1885,'Customer Names'!A1885:A4220,1,FALSE)</f>
        <v>Id1884</v>
      </c>
      <c r="B1885" s="20" t="str">
        <f>VLOOKUP(Table6[[#This Row],[NAME]],Table6[NAME],1,FALSE)</f>
        <v>Alison W.</v>
      </c>
      <c r="C1885" s="11">
        <f>VLOOKUP(Table4[[#This Row],[BMI]],Table4[BMI],1,FALSE)</f>
        <v>27.93</v>
      </c>
      <c r="D1885" s="11">
        <f>VLOOKUP(Table4[[#This Row],[HBA1C]],Table4[HBA1C],1,FALSE)</f>
        <v>5.59</v>
      </c>
      <c r="E1885" s="11" t="str">
        <f>VLOOKUP(Table4[[#This Row],[Any Transplants]],Table4[Any Transplants],1,FALSE)</f>
        <v>No</v>
      </c>
      <c r="F1885" s="11" t="str">
        <f>VLOOKUP(Table4[[#This Row],[Cancer history]],Table4[Cancer history],1,FALSE)</f>
        <v>No</v>
      </c>
      <c r="G1885" s="11" t="str">
        <f>VLOOKUP(Table4[[#This Row],[Smoker2]],Table4[Smoker2],1,FALSE)</f>
        <v>NO</v>
      </c>
      <c r="H1885" s="11" t="str">
        <f>VLOOKUP(Table4[[#This Row],[Heart Issues]],Table4[Heart Issues],1,FALSE)</f>
        <v>No</v>
      </c>
      <c r="I1885" s="11">
        <f>VLOOKUP(Table4[[#This Row],[Number of Major Surgeries]],Table4[Number of Major Surgeries],1,FALSE)</f>
        <v>1</v>
      </c>
      <c r="J1885" s="11" t="str">
        <f>VLOOKUP('Medical Examinations'!M1885,'Medical Examinations'!M1885:M4219,1,FALSE)</f>
        <v>over weight</v>
      </c>
      <c r="K1885" s="11" t="str">
        <f>VLOOKUP('Medical Examinations'!N1885,'Medical Examinations'!N1885:N4219,1,FALSE)</f>
        <v>normal</v>
      </c>
      <c r="L1885" s="11" t="str">
        <f>VLOOKUP(Table3[[#This Row],[date of birth]],Table3[date of birth],1,FALSE)</f>
        <v>14-Oct-1989</v>
      </c>
      <c r="M1885" s="11">
        <f>VLOOKUP(Table3[[#This Row],[age]],Table3[age],1,FALSE)</f>
        <v>33</v>
      </c>
      <c r="N1885" s="65">
        <f>VLOOKUP(Table3[[#This Row],[charges2]],Table3[charges2],1,FALSE)</f>
        <v>21984.47</v>
      </c>
      <c r="O1885" s="11" t="str">
        <f>VLOOKUP(Table3[[#This Row],[HOSPITAL TIER2]],Table3[HOSPITAL TIER2],1,FALSE)</f>
        <v>tier - 3</v>
      </c>
      <c r="P1885" s="11" t="str">
        <f>VLOOKUP(Table3[[#This Row],[city tier2]],Table3[city tier2],1,FALSE)</f>
        <v>tier - 1</v>
      </c>
      <c r="Q1885" s="11" t="str">
        <f>VLOOKUP(Table3[[#This Row],[state id2]],Table3[state id2],1,FALSE)</f>
        <v>R1012</v>
      </c>
      <c r="R1885" s="11">
        <f t="shared" si="58"/>
        <v>-0.11626717452015081</v>
      </c>
      <c r="S1885" s="11">
        <f t="shared" si="59"/>
        <v>-2.4976692471563405E-2</v>
      </c>
    </row>
    <row r="1886" spans="1:19" x14ac:dyDescent="0.25">
      <c r="A1886" s="20" t="str">
        <f>VLOOKUP('Customer Names'!A1886,'Customer Names'!A1886:A4221,1,FALSE)</f>
        <v>Id1885</v>
      </c>
      <c r="B1886" s="20" t="str">
        <f>VLOOKUP(Table6[[#This Row],[NAME]],Table6[NAME],1,FALSE)</f>
        <v>Tammara C</v>
      </c>
      <c r="C1886" s="11">
        <f>VLOOKUP(Table4[[#This Row],[BMI]],Table4[BMI],1,FALSE)</f>
        <v>21.754999999999999</v>
      </c>
      <c r="D1886" s="11">
        <f>VLOOKUP(Table4[[#This Row],[HBA1C]],Table4[HBA1C],1,FALSE)</f>
        <v>5.12</v>
      </c>
      <c r="E1886" s="11" t="str">
        <f>VLOOKUP(Table4[[#This Row],[Any Transplants]],Table4[Any Transplants],1,FALSE)</f>
        <v>No</v>
      </c>
      <c r="F1886" s="11" t="str">
        <f>VLOOKUP(Table4[[#This Row],[Cancer history]],Table4[Cancer history],1,FALSE)</f>
        <v>No</v>
      </c>
      <c r="G1886" s="11" t="str">
        <f>VLOOKUP(Table4[[#This Row],[Smoker2]],Table4[Smoker2],1,FALSE)</f>
        <v>NO</v>
      </c>
      <c r="H1886" s="11" t="str">
        <f>VLOOKUP(Table4[[#This Row],[Heart Issues]],Table4[Heart Issues],1,FALSE)</f>
        <v>No</v>
      </c>
      <c r="I1886" s="11">
        <f>VLOOKUP(Table4[[#This Row],[Number of Major Surgeries]],Table4[Number of Major Surgeries],1,FALSE)</f>
        <v>0</v>
      </c>
      <c r="J1886" s="11" t="str">
        <f>VLOOKUP('Medical Examinations'!M1886,'Medical Examinations'!M1886:M4220,1,FALSE)</f>
        <v>normal weight</v>
      </c>
      <c r="K1886" s="11" t="str">
        <f>VLOOKUP('Medical Examinations'!N1886,'Medical Examinations'!N1886:N4220,1,FALSE)</f>
        <v>normal</v>
      </c>
      <c r="L1886" s="11" t="str">
        <f>VLOOKUP(Table3[[#This Row],[date of birth]],Table3[date of birth],1,FALSE)</f>
        <v>28-Aug-2001</v>
      </c>
      <c r="M1886" s="11">
        <f>VLOOKUP(Table3[[#This Row],[age]],Table3[age],1,FALSE)</f>
        <v>21</v>
      </c>
      <c r="N1886" s="65">
        <f>VLOOKUP(Table3[[#This Row],[charges2]],Table3[charges2],1,FALSE)</f>
        <v>22097.62</v>
      </c>
      <c r="O1886" s="11" t="str">
        <f>VLOOKUP(Table3[[#This Row],[HOSPITAL TIER2]],Table3[HOSPITAL TIER2],1,FALSE)</f>
        <v>tier - 3</v>
      </c>
      <c r="P1886" s="11" t="str">
        <f>VLOOKUP(Table3[[#This Row],[city tier2]],Table3[city tier2],1,FALSE)</f>
        <v>tier - 1</v>
      </c>
      <c r="Q1886" s="11" t="str">
        <f>VLOOKUP(Table3[[#This Row],[state id2]],Table3[state id2],1,FALSE)</f>
        <v>R1011</v>
      </c>
      <c r="R1886" s="11">
        <f t="shared" si="58"/>
        <v>-0.11603587761922608</v>
      </c>
      <c r="S1886" s="11">
        <f t="shared" si="59"/>
        <v>-2.5008083316107231E-2</v>
      </c>
    </row>
    <row r="1887" spans="1:19" x14ac:dyDescent="0.25">
      <c r="A1887" s="20" t="str">
        <f>VLOOKUP('Customer Names'!A1887,'Customer Names'!A1887:A4222,1,FALSE)</f>
        <v>Id1886</v>
      </c>
      <c r="B1887" s="20" t="str">
        <f>VLOOKUP(Table6[[#This Row],[NAME]],Table6[NAME],1,FALSE)</f>
        <v>Dorota</v>
      </c>
      <c r="C1887" s="11">
        <f>VLOOKUP(Table4[[#This Row],[BMI]],Table4[BMI],1,FALSE)</f>
        <v>25.934999999999999</v>
      </c>
      <c r="D1887" s="11">
        <f>VLOOKUP(Table4[[#This Row],[HBA1C]],Table4[HBA1C],1,FALSE)</f>
        <v>4.95</v>
      </c>
      <c r="E1887" s="11" t="str">
        <f>VLOOKUP(Table4[[#This Row],[Any Transplants]],Table4[Any Transplants],1,FALSE)</f>
        <v>No</v>
      </c>
      <c r="F1887" s="11" t="str">
        <f>VLOOKUP(Table4[[#This Row],[Cancer history]],Table4[Cancer history],1,FALSE)</f>
        <v>No</v>
      </c>
      <c r="G1887" s="11" t="str">
        <f>VLOOKUP(Table4[[#This Row],[Smoker2]],Table4[Smoker2],1,FALSE)</f>
        <v>NO</v>
      </c>
      <c r="H1887" s="11" t="str">
        <f>VLOOKUP(Table4[[#This Row],[Heart Issues]],Table4[Heart Issues],1,FALSE)</f>
        <v>No</v>
      </c>
      <c r="I1887" s="11">
        <f>VLOOKUP(Table4[[#This Row],[Number of Major Surgeries]],Table4[Number of Major Surgeries],1,FALSE)</f>
        <v>0</v>
      </c>
      <c r="J1887" s="11" t="str">
        <f>VLOOKUP('Medical Examinations'!M1887,'Medical Examinations'!M1887:M4221,1,FALSE)</f>
        <v>over weight</v>
      </c>
      <c r="K1887" s="11" t="str">
        <f>VLOOKUP('Medical Examinations'!N1887,'Medical Examinations'!N1887:N4221,1,FALSE)</f>
        <v>normal</v>
      </c>
      <c r="L1887" s="11" t="str">
        <f>VLOOKUP(Table3[[#This Row],[date of birth]],Table3[date of birth],1,FALSE)</f>
        <v>12-Sep-1980</v>
      </c>
      <c r="M1887" s="11">
        <f>VLOOKUP(Table3[[#This Row],[age]],Table3[age],1,FALSE)</f>
        <v>42</v>
      </c>
      <c r="N1887" s="65">
        <f>VLOOKUP(Table3[[#This Row],[charges2]],Table3[charges2],1,FALSE)</f>
        <v>22144.03</v>
      </c>
      <c r="O1887" s="11" t="str">
        <f>VLOOKUP(Table3[[#This Row],[HOSPITAL TIER2]],Table3[HOSPITAL TIER2],1,FALSE)</f>
        <v>tier - 2</v>
      </c>
      <c r="P1887" s="11" t="str">
        <f>VLOOKUP(Table3[[#This Row],[city tier2]],Table3[city tier2],1,FALSE)</f>
        <v>tier - 2</v>
      </c>
      <c r="Q1887" s="11" t="str">
        <f>VLOOKUP(Table3[[#This Row],[state id2]],Table3[state id2],1,FALSE)</f>
        <v>R1011</v>
      </c>
      <c r="R1887" s="11">
        <f t="shared" si="58"/>
        <v>-0.11868074422045424</v>
      </c>
      <c r="S1887" s="11">
        <f t="shared" si="59"/>
        <v>-2.6186684267216834E-2</v>
      </c>
    </row>
    <row r="1888" spans="1:19" x14ac:dyDescent="0.25">
      <c r="A1888" s="20" t="str">
        <f>VLOOKUP('Customer Names'!A1888,'Customer Names'!A1888:A4223,1,FALSE)</f>
        <v>Id1887</v>
      </c>
      <c r="B1888" s="20" t="str">
        <f>VLOOKUP(Table6[[#This Row],[NAME]],Table6[NAME],1,FALSE)</f>
        <v>Jose Norberto Sr.</v>
      </c>
      <c r="C1888" s="11">
        <f>VLOOKUP(Table4[[#This Row],[BMI]],Table4[BMI],1,FALSE)</f>
        <v>31.5</v>
      </c>
      <c r="D1888" s="11">
        <f>VLOOKUP(Table4[[#This Row],[HBA1C]],Table4[HBA1C],1,FALSE)</f>
        <v>6.16</v>
      </c>
      <c r="E1888" s="11" t="str">
        <f>VLOOKUP(Table4[[#This Row],[Any Transplants]],Table4[Any Transplants],1,FALSE)</f>
        <v>No</v>
      </c>
      <c r="F1888" s="11" t="str">
        <f>VLOOKUP(Table4[[#This Row],[Cancer history]],Table4[Cancer history],1,FALSE)</f>
        <v>No</v>
      </c>
      <c r="G1888" s="11" t="str">
        <f>VLOOKUP(Table4[[#This Row],[Smoker2]],Table4[Smoker2],1,FALSE)</f>
        <v>NO</v>
      </c>
      <c r="H1888" s="11" t="str">
        <f>VLOOKUP(Table4[[#This Row],[Heart Issues]],Table4[Heart Issues],1,FALSE)</f>
        <v>No</v>
      </c>
      <c r="I1888" s="11">
        <f>VLOOKUP(Table4[[#This Row],[Number of Major Surgeries]],Table4[Number of Major Surgeries],1,FALSE)</f>
        <v>0</v>
      </c>
      <c r="J1888" s="11" t="str">
        <f>VLOOKUP('Medical Examinations'!M1888,'Medical Examinations'!M1888:M4222,1,FALSE)</f>
        <v>obesity</v>
      </c>
      <c r="K1888" s="11" t="str">
        <f>VLOOKUP('Medical Examinations'!N1888,'Medical Examinations'!N1888:N4222,1,FALSE)</f>
        <v>prediabetes</v>
      </c>
      <c r="L1888" s="11" t="str">
        <f>VLOOKUP(Table3[[#This Row],[date of birth]],Table3[date of birth],1,FALSE)</f>
        <v>24-Aug-1965</v>
      </c>
      <c r="M1888" s="11">
        <f>VLOOKUP(Table3[[#This Row],[age]],Table3[age],1,FALSE)</f>
        <v>57</v>
      </c>
      <c r="N1888" s="65">
        <f>VLOOKUP(Table3[[#This Row],[charges2]],Table3[charges2],1,FALSE)</f>
        <v>22192.44</v>
      </c>
      <c r="O1888" s="11" t="str">
        <f>VLOOKUP(Table3[[#This Row],[HOSPITAL TIER2]],Table3[HOSPITAL TIER2],1,FALSE)</f>
        <v>tier - 3</v>
      </c>
      <c r="P1888" s="11" t="str">
        <f>VLOOKUP(Table3[[#This Row],[city tier2]],Table3[city tier2],1,FALSE)</f>
        <v>tier - 1</v>
      </c>
      <c r="Q1888" s="11" t="str">
        <f>VLOOKUP(Table3[[#This Row],[state id2]],Table3[state id2],1,FALSE)</f>
        <v>R1013</v>
      </c>
      <c r="R1888" s="11">
        <f t="shared" si="58"/>
        <v>-0.11867745110747781</v>
      </c>
      <c r="S1888" s="11">
        <f t="shared" si="59"/>
        <v>-2.6168454471881451E-2</v>
      </c>
    </row>
    <row r="1889" spans="1:19" x14ac:dyDescent="0.25">
      <c r="A1889" s="20" t="str">
        <f>VLOOKUP('Customer Names'!A1889,'Customer Names'!A1889:A4224,1,FALSE)</f>
        <v>Id1888</v>
      </c>
      <c r="B1889" s="20" t="str">
        <f>VLOOKUP(Table6[[#This Row],[NAME]],Table6[NAME],1,FALSE)</f>
        <v>Peter</v>
      </c>
      <c r="C1889" s="11">
        <f>VLOOKUP(Table4[[#This Row],[BMI]],Table4[BMI],1,FALSE)</f>
        <v>30.03</v>
      </c>
      <c r="D1889" s="11">
        <f>VLOOKUP(Table4[[#This Row],[HBA1C]],Table4[HBA1C],1,FALSE)</f>
        <v>6.41</v>
      </c>
      <c r="E1889" s="11" t="str">
        <f>VLOOKUP(Table4[[#This Row],[Any Transplants]],Table4[Any Transplants],1,FALSE)</f>
        <v>No</v>
      </c>
      <c r="F1889" s="11" t="str">
        <f>VLOOKUP(Table4[[#This Row],[Cancer history]],Table4[Cancer history],1,FALSE)</f>
        <v>No</v>
      </c>
      <c r="G1889" s="11" t="str">
        <f>VLOOKUP(Table4[[#This Row],[Smoker2]],Table4[Smoker2],1,FALSE)</f>
        <v>NO</v>
      </c>
      <c r="H1889" s="11" t="str">
        <f>VLOOKUP(Table4[[#This Row],[Heart Issues]],Table4[Heart Issues],1,FALSE)</f>
        <v>No</v>
      </c>
      <c r="I1889" s="11">
        <f>VLOOKUP(Table4[[#This Row],[Number of Major Surgeries]],Table4[Number of Major Surgeries],1,FALSE)</f>
        <v>0</v>
      </c>
      <c r="J1889" s="11" t="str">
        <f>VLOOKUP('Medical Examinations'!M1889,'Medical Examinations'!M1889:M4223,1,FALSE)</f>
        <v>obesity</v>
      </c>
      <c r="K1889" s="11" t="str">
        <f>VLOOKUP('Medical Examinations'!N1889,'Medical Examinations'!N1889:N4223,1,FALSE)</f>
        <v>diabetes</v>
      </c>
      <c r="L1889" s="11" t="str">
        <f>VLOOKUP(Table3[[#This Row],[date of birth]],Table3[date of birth],1,FALSE)</f>
        <v>16-Jun-1971</v>
      </c>
      <c r="M1889" s="11">
        <f>VLOOKUP(Table3[[#This Row],[age]],Table3[age],1,FALSE)</f>
        <v>51</v>
      </c>
      <c r="N1889" s="65">
        <f>VLOOKUP(Table3[[#This Row],[charges2]],Table3[charges2],1,FALSE)</f>
        <v>22218.11</v>
      </c>
      <c r="O1889" s="11" t="str">
        <f>VLOOKUP(Table3[[#This Row],[HOSPITAL TIER2]],Table3[HOSPITAL TIER2],1,FALSE)</f>
        <v>tier - 2</v>
      </c>
      <c r="P1889" s="11" t="str">
        <f>VLOOKUP(Table3[[#This Row],[city tier2]],Table3[city tier2],1,FALSE)</f>
        <v>tier - 3</v>
      </c>
      <c r="Q1889" s="11" t="str">
        <f>VLOOKUP(Table3[[#This Row],[state id2]],Table3[state id2],1,FALSE)</f>
        <v>R1013</v>
      </c>
      <c r="R1889" s="11">
        <f t="shared" si="58"/>
        <v>-0.12072313269541908</v>
      </c>
      <c r="S1889" s="11">
        <f t="shared" si="59"/>
        <v>-2.7129989874128246E-2</v>
      </c>
    </row>
    <row r="1890" spans="1:19" x14ac:dyDescent="0.25">
      <c r="A1890" s="20" t="str">
        <f>VLOOKUP('Customer Names'!A1890,'Customer Names'!A1890:A4225,1,FALSE)</f>
        <v>Id1889</v>
      </c>
      <c r="B1890" s="20" t="str">
        <f>VLOOKUP(Table6[[#This Row],[NAME]],Table6[NAME],1,FALSE)</f>
        <v>Bryant</v>
      </c>
      <c r="C1890" s="11">
        <f>VLOOKUP(Table4[[#This Row],[BMI]],Table4[BMI],1,FALSE)</f>
        <v>33.479999999999997</v>
      </c>
      <c r="D1890" s="11">
        <f>VLOOKUP(Table4[[#This Row],[HBA1C]],Table4[HBA1C],1,FALSE)</f>
        <v>8.94</v>
      </c>
      <c r="E1890" s="11" t="str">
        <f>VLOOKUP(Table4[[#This Row],[Any Transplants]],Table4[Any Transplants],1,FALSE)</f>
        <v>No</v>
      </c>
      <c r="F1890" s="11" t="str">
        <f>VLOOKUP(Table4[[#This Row],[Cancer history]],Table4[Cancer history],1,FALSE)</f>
        <v>No</v>
      </c>
      <c r="G1890" s="11" t="str">
        <f>VLOOKUP(Table4[[#This Row],[Smoker2]],Table4[Smoker2],1,FALSE)</f>
        <v>NO</v>
      </c>
      <c r="H1890" s="11" t="str">
        <f>VLOOKUP(Table4[[#This Row],[Heart Issues]],Table4[Heart Issues],1,FALSE)</f>
        <v>No</v>
      </c>
      <c r="I1890" s="11">
        <f>VLOOKUP(Table4[[#This Row],[Number of Major Surgeries]],Table4[Number of Major Surgeries],1,FALSE)</f>
        <v>0</v>
      </c>
      <c r="J1890" s="11" t="str">
        <f>VLOOKUP('Medical Examinations'!M1890,'Medical Examinations'!M1890:M4224,1,FALSE)</f>
        <v>obesity</v>
      </c>
      <c r="K1890" s="11" t="str">
        <f>VLOOKUP('Medical Examinations'!N1890,'Medical Examinations'!N1890:N4224,1,FALSE)</f>
        <v>diabetes</v>
      </c>
      <c r="L1890" s="11" t="str">
        <f>VLOOKUP(Table3[[#This Row],[date of birth]],Table3[date of birth],1,FALSE)</f>
        <v>27-Dec-1982</v>
      </c>
      <c r="M1890" s="11">
        <f>VLOOKUP(Table3[[#This Row],[age]],Table3[age],1,FALSE)</f>
        <v>40</v>
      </c>
      <c r="N1890" s="65">
        <f>VLOOKUP(Table3[[#This Row],[charges2]],Table3[charges2],1,FALSE)</f>
        <v>22331.57</v>
      </c>
      <c r="O1890" s="11" t="str">
        <f>VLOOKUP(Table3[[#This Row],[HOSPITAL TIER2]],Table3[HOSPITAL TIER2],1,FALSE)</f>
        <v>tier - 2</v>
      </c>
      <c r="P1890" s="11" t="str">
        <f>VLOOKUP(Table3[[#This Row],[city tier2]],Table3[city tier2],1,FALSE)</f>
        <v>tier - 3</v>
      </c>
      <c r="Q1890" s="11" t="str">
        <f>VLOOKUP(Table3[[#This Row],[state id2]],Table3[state id2],1,FALSE)</f>
        <v>R1024</v>
      </c>
      <c r="R1890" s="11">
        <f t="shared" si="58"/>
        <v>-0.12160541009062341</v>
      </c>
      <c r="S1890" s="11">
        <f t="shared" si="59"/>
        <v>-2.7972042784287512E-2</v>
      </c>
    </row>
    <row r="1891" spans="1:19" x14ac:dyDescent="0.25">
      <c r="A1891" s="20" t="str">
        <f>VLOOKUP('Customer Names'!A1891,'Customer Names'!A1891:A4226,1,FALSE)</f>
        <v>Id1890</v>
      </c>
      <c r="B1891" s="20" t="str">
        <f>VLOOKUP(Table6[[#This Row],[NAME]],Table6[NAME],1,FALSE)</f>
        <v>Christina</v>
      </c>
      <c r="C1891" s="11">
        <f>VLOOKUP(Table4[[#This Row],[BMI]],Table4[BMI],1,FALSE)</f>
        <v>16.510000000000002</v>
      </c>
      <c r="D1891" s="11">
        <f>VLOOKUP(Table4[[#This Row],[HBA1C]],Table4[HBA1C],1,FALSE)</f>
        <v>4.42</v>
      </c>
      <c r="E1891" s="11" t="str">
        <f>VLOOKUP(Table4[[#This Row],[Any Transplants]],Table4[Any Transplants],1,FALSE)</f>
        <v>No</v>
      </c>
      <c r="F1891" s="11" t="str">
        <f>VLOOKUP(Table4[[#This Row],[Cancer history]],Table4[Cancer history],1,FALSE)</f>
        <v>Yes</v>
      </c>
      <c r="G1891" s="11" t="str">
        <f>VLOOKUP(Table4[[#This Row],[Smoker2]],Table4[Smoker2],1,FALSE)</f>
        <v>NO</v>
      </c>
      <c r="H1891" s="11" t="str">
        <f>VLOOKUP(Table4[[#This Row],[Heart Issues]],Table4[Heart Issues],1,FALSE)</f>
        <v>yes</v>
      </c>
      <c r="I1891" s="11">
        <f>VLOOKUP(Table4[[#This Row],[Number of Major Surgeries]],Table4[Number of Major Surgeries],1,FALSE)</f>
        <v>1</v>
      </c>
      <c r="J1891" s="11" t="str">
        <f>VLOOKUP('Medical Examinations'!M1891,'Medical Examinations'!M1891:M4225,1,FALSE)</f>
        <v>underweight</v>
      </c>
      <c r="K1891" s="11" t="str">
        <f>VLOOKUP('Medical Examinations'!N1891,'Medical Examinations'!N1891:N4225,1,FALSE)</f>
        <v>normal</v>
      </c>
      <c r="L1891" s="11" t="str">
        <f>VLOOKUP(Table3[[#This Row],[date of birth]],Table3[date of birth],1,FALSE)</f>
        <v>26-Aug-1999</v>
      </c>
      <c r="M1891" s="11">
        <f>VLOOKUP(Table3[[#This Row],[age]],Table3[age],1,FALSE)</f>
        <v>23</v>
      </c>
      <c r="N1891" s="65">
        <f>VLOOKUP(Table3[[#This Row],[charges2]],Table3[charges2],1,FALSE)</f>
        <v>22395.74</v>
      </c>
      <c r="O1891" s="11" t="str">
        <f>VLOOKUP(Table3[[#This Row],[HOSPITAL TIER2]],Table3[HOSPITAL TIER2],1,FALSE)</f>
        <v>tier - 3</v>
      </c>
      <c r="P1891" s="11" t="str">
        <f>VLOOKUP(Table3[[#This Row],[city tier2]],Table3[city tier2],1,FALSE)</f>
        <v>tier - 2</v>
      </c>
      <c r="Q1891" s="11" t="str">
        <f>VLOOKUP(Table3[[#This Row],[state id2]],Table3[state id2],1,FALSE)</f>
        <v>R1024</v>
      </c>
      <c r="R1891" s="11">
        <f t="shared" si="58"/>
        <v>-0.1214658489164194</v>
      </c>
      <c r="S1891" s="11">
        <f t="shared" si="59"/>
        <v>-2.7520862550871186E-2</v>
      </c>
    </row>
    <row r="1892" spans="1:19" x14ac:dyDescent="0.25">
      <c r="A1892" s="20" t="str">
        <f>VLOOKUP('Customer Names'!A1892,'Customer Names'!A1892:A4227,1,FALSE)</f>
        <v>Id1891</v>
      </c>
      <c r="B1892" s="20" t="str">
        <f>VLOOKUP(Table6[[#This Row],[NAME]],Table6[NAME],1,FALSE)</f>
        <v>John</v>
      </c>
      <c r="C1892" s="11">
        <f>VLOOKUP(Table4[[#This Row],[BMI]],Table4[BMI],1,FALSE)</f>
        <v>33.155000000000001</v>
      </c>
      <c r="D1892" s="11">
        <f>VLOOKUP(Table4[[#This Row],[HBA1C]],Table4[HBA1C],1,FALSE)</f>
        <v>5.3</v>
      </c>
      <c r="E1892" s="11" t="str">
        <f>VLOOKUP(Table4[[#This Row],[Any Transplants]],Table4[Any Transplants],1,FALSE)</f>
        <v>No</v>
      </c>
      <c r="F1892" s="11" t="str">
        <f>VLOOKUP(Table4[[#This Row],[Cancer history]],Table4[Cancer history],1,FALSE)</f>
        <v>No</v>
      </c>
      <c r="G1892" s="11" t="str">
        <f>VLOOKUP(Table4[[#This Row],[Smoker2]],Table4[Smoker2],1,FALSE)</f>
        <v>NO</v>
      </c>
      <c r="H1892" s="11" t="str">
        <f>VLOOKUP(Table4[[#This Row],[Heart Issues]],Table4[Heart Issues],1,FALSE)</f>
        <v>yes</v>
      </c>
      <c r="I1892" s="11">
        <f>VLOOKUP(Table4[[#This Row],[Number of Major Surgeries]],Table4[Number of Major Surgeries],1,FALSE)</f>
        <v>1</v>
      </c>
      <c r="J1892" s="11" t="str">
        <f>VLOOKUP('Medical Examinations'!M1892,'Medical Examinations'!M1892:M4226,1,FALSE)</f>
        <v>obesity</v>
      </c>
      <c r="K1892" s="11" t="str">
        <f>VLOOKUP('Medical Examinations'!N1892,'Medical Examinations'!N1892:N4226,1,FALSE)</f>
        <v>normal</v>
      </c>
      <c r="L1892" s="11" t="str">
        <f>VLOOKUP(Table3[[#This Row],[date of birth]],Table3[date of birth],1,FALSE)</f>
        <v>18-Aug-1966</v>
      </c>
      <c r="M1892" s="11">
        <f>VLOOKUP(Table3[[#This Row],[age]],Table3[age],1,FALSE)</f>
        <v>56</v>
      </c>
      <c r="N1892" s="65">
        <f>VLOOKUP(Table3[[#This Row],[charges2]],Table3[charges2],1,FALSE)</f>
        <v>22412.65</v>
      </c>
      <c r="O1892" s="11" t="str">
        <f>VLOOKUP(Table3[[#This Row],[HOSPITAL TIER2]],Table3[HOSPITAL TIER2],1,FALSE)</f>
        <v>tier - 3</v>
      </c>
      <c r="P1892" s="11" t="str">
        <f>VLOOKUP(Table3[[#This Row],[city tier2]],Table3[city tier2],1,FALSE)</f>
        <v>tier - 3</v>
      </c>
      <c r="Q1892" s="11" t="str">
        <f>VLOOKUP(Table3[[#This Row],[state id2]],Table3[state id2],1,FALSE)</f>
        <v>R1014</v>
      </c>
      <c r="R1892" s="11">
        <f t="shared" si="58"/>
        <v>-0.12634797246240465</v>
      </c>
      <c r="S1892" s="11">
        <f t="shared" si="59"/>
        <v>-3.0035018917836252E-2</v>
      </c>
    </row>
    <row r="1893" spans="1:19" x14ac:dyDescent="0.25">
      <c r="A1893" s="20" t="str">
        <f>VLOOKUP('Customer Names'!A1893,'Customer Names'!A1893:A4228,1,FALSE)</f>
        <v>Id1892</v>
      </c>
      <c r="B1893" s="20" t="str">
        <f>VLOOKUP(Table6[[#This Row],[NAME]],Table6[NAME],1,FALSE)</f>
        <v>Eduardo</v>
      </c>
      <c r="C1893" s="11">
        <f>VLOOKUP(Table4[[#This Row],[BMI]],Table4[BMI],1,FALSE)</f>
        <v>37.29</v>
      </c>
      <c r="D1893" s="11">
        <f>VLOOKUP(Table4[[#This Row],[HBA1C]],Table4[HBA1C],1,FALSE)</f>
        <v>4.6399999999999997</v>
      </c>
      <c r="E1893" s="11" t="str">
        <f>VLOOKUP(Table4[[#This Row],[Any Transplants]],Table4[Any Transplants],1,FALSE)</f>
        <v>No</v>
      </c>
      <c r="F1893" s="11" t="str">
        <f>VLOOKUP(Table4[[#This Row],[Cancer history]],Table4[Cancer history],1,FALSE)</f>
        <v>Yes</v>
      </c>
      <c r="G1893" s="11" t="str">
        <f>VLOOKUP(Table4[[#This Row],[Smoker2]],Table4[Smoker2],1,FALSE)</f>
        <v>NO</v>
      </c>
      <c r="H1893" s="11" t="str">
        <f>VLOOKUP(Table4[[#This Row],[Heart Issues]],Table4[Heart Issues],1,FALSE)</f>
        <v>No</v>
      </c>
      <c r="I1893" s="11">
        <f>VLOOKUP(Table4[[#This Row],[Number of Major Surgeries]],Table4[Number of Major Surgeries],1,FALSE)</f>
        <v>1</v>
      </c>
      <c r="J1893" s="11" t="str">
        <f>VLOOKUP('Medical Examinations'!M1893,'Medical Examinations'!M1893:M4227,1,FALSE)</f>
        <v>obesity</v>
      </c>
      <c r="K1893" s="11" t="str">
        <f>VLOOKUP('Medical Examinations'!N1893,'Medical Examinations'!N1893:N4227,1,FALSE)</f>
        <v>normal</v>
      </c>
      <c r="L1893" s="11" t="str">
        <f>VLOOKUP(Table3[[#This Row],[date of birth]],Table3[date of birth],1,FALSE)</f>
        <v>21-Dec-1983</v>
      </c>
      <c r="M1893" s="11">
        <f>VLOOKUP(Table3[[#This Row],[age]],Table3[age],1,FALSE)</f>
        <v>39</v>
      </c>
      <c r="N1893" s="65">
        <f>VLOOKUP(Table3[[#This Row],[charges2]],Table3[charges2],1,FALSE)</f>
        <v>22462.04</v>
      </c>
      <c r="O1893" s="11" t="str">
        <f>VLOOKUP(Table3[[#This Row],[HOSPITAL TIER2]],Table3[HOSPITAL TIER2],1,FALSE)</f>
        <v>tier - 3</v>
      </c>
      <c r="P1893" s="11" t="str">
        <f>VLOOKUP(Table3[[#This Row],[city tier2]],Table3[city tier2],1,FALSE)</f>
        <v>tier - 1</v>
      </c>
      <c r="Q1893" s="11" t="str">
        <f>VLOOKUP(Table3[[#This Row],[state id2]],Table3[state id2],1,FALSE)</f>
        <v>R1019</v>
      </c>
      <c r="R1893" s="11">
        <f t="shared" si="58"/>
        <v>-0.12890084976817134</v>
      </c>
      <c r="S1893" s="11">
        <f t="shared" si="59"/>
        <v>-2.9592986217771879E-2</v>
      </c>
    </row>
    <row r="1894" spans="1:19" x14ac:dyDescent="0.25">
      <c r="A1894" s="20" t="str">
        <f>VLOOKUP('Customer Names'!A1894,'Customer Names'!A1894:A4229,1,FALSE)</f>
        <v>Id1893</v>
      </c>
      <c r="B1894" s="20" t="str">
        <f>VLOOKUP(Table6[[#This Row],[NAME]],Table6[NAME],1,FALSE)</f>
        <v>Laura M.</v>
      </c>
      <c r="C1894" s="11">
        <f>VLOOKUP(Table4[[#This Row],[BMI]],Table4[BMI],1,FALSE)</f>
        <v>20.23</v>
      </c>
      <c r="D1894" s="11">
        <f>VLOOKUP(Table4[[#This Row],[HBA1C]],Table4[HBA1C],1,FALSE)</f>
        <v>6.16</v>
      </c>
      <c r="E1894" s="11" t="str">
        <f>VLOOKUP(Table4[[#This Row],[Any Transplants]],Table4[Any Transplants],1,FALSE)</f>
        <v>No</v>
      </c>
      <c r="F1894" s="11" t="str">
        <f>VLOOKUP(Table4[[#This Row],[Cancer history]],Table4[Cancer history],1,FALSE)</f>
        <v>No</v>
      </c>
      <c r="G1894" s="11" t="str">
        <f>VLOOKUP(Table4[[#This Row],[Smoker2]],Table4[Smoker2],1,FALSE)</f>
        <v>NO</v>
      </c>
      <c r="H1894" s="11" t="str">
        <f>VLOOKUP(Table4[[#This Row],[Heart Issues]],Table4[Heart Issues],1,FALSE)</f>
        <v>yes</v>
      </c>
      <c r="I1894" s="11">
        <f>VLOOKUP(Table4[[#This Row],[Number of Major Surgeries]],Table4[Number of Major Surgeries],1,FALSE)</f>
        <v>1</v>
      </c>
      <c r="J1894" s="11" t="str">
        <f>VLOOKUP('Medical Examinations'!M1894,'Medical Examinations'!M1894:M4228,1,FALSE)</f>
        <v>normal weight</v>
      </c>
      <c r="K1894" s="11" t="str">
        <f>VLOOKUP('Medical Examinations'!N1894,'Medical Examinations'!N1894:N4228,1,FALSE)</f>
        <v>prediabetes</v>
      </c>
      <c r="L1894" s="11" t="str">
        <f>VLOOKUP(Table3[[#This Row],[date of birth]],Table3[date of birth],1,FALSE)</f>
        <v>14-Nov-1979</v>
      </c>
      <c r="M1894" s="11">
        <f>VLOOKUP(Table3[[#This Row],[age]],Table3[age],1,FALSE)</f>
        <v>43</v>
      </c>
      <c r="N1894" s="65">
        <f>VLOOKUP(Table3[[#This Row],[charges2]],Table3[charges2],1,FALSE)</f>
        <v>22478.6</v>
      </c>
      <c r="O1894" s="11" t="str">
        <f>VLOOKUP(Table3[[#This Row],[HOSPITAL TIER2]],Table3[HOSPITAL TIER2],1,FALSE)</f>
        <v>tier - 3</v>
      </c>
      <c r="P1894" s="11" t="str">
        <f>VLOOKUP(Table3[[#This Row],[city tier2]],Table3[city tier2],1,FALSE)</f>
        <v>tier - 2</v>
      </c>
      <c r="Q1894" s="11" t="str">
        <f>VLOOKUP(Table3[[#This Row],[state id2]],Table3[state id2],1,FALSE)</f>
        <v>R1011</v>
      </c>
      <c r="R1894" s="11">
        <f t="shared" si="58"/>
        <v>-0.12855045060292944</v>
      </c>
      <c r="S1894" s="11">
        <f t="shared" si="59"/>
        <v>-2.9888606471784214E-2</v>
      </c>
    </row>
    <row r="1895" spans="1:19" x14ac:dyDescent="0.25">
      <c r="A1895" s="20" t="str">
        <f>VLOOKUP('Customer Names'!A1895,'Customer Names'!A1895:A4230,1,FALSE)</f>
        <v>Id1894</v>
      </c>
      <c r="B1895" s="20" t="str">
        <f>VLOOKUP(Table6[[#This Row],[NAME]],Table6[NAME],1,FALSE)</f>
        <v>Charlie</v>
      </c>
      <c r="C1895" s="11">
        <f>VLOOKUP(Table4[[#This Row],[BMI]],Table4[BMI],1,FALSE)</f>
        <v>28.975000000000001</v>
      </c>
      <c r="D1895" s="11">
        <f>VLOOKUP(Table4[[#This Row],[HBA1C]],Table4[HBA1C],1,FALSE)</f>
        <v>4.12</v>
      </c>
      <c r="E1895" s="11" t="str">
        <f>VLOOKUP(Table4[[#This Row],[Any Transplants]],Table4[Any Transplants],1,FALSE)</f>
        <v>No</v>
      </c>
      <c r="F1895" s="11" t="str">
        <f>VLOOKUP(Table4[[#This Row],[Cancer history]],Table4[Cancer history],1,FALSE)</f>
        <v>Yes</v>
      </c>
      <c r="G1895" s="11" t="str">
        <f>VLOOKUP(Table4[[#This Row],[Smoker2]],Table4[Smoker2],1,FALSE)</f>
        <v>NO</v>
      </c>
      <c r="H1895" s="11" t="str">
        <f>VLOOKUP(Table4[[#This Row],[Heart Issues]],Table4[Heart Issues],1,FALSE)</f>
        <v>No</v>
      </c>
      <c r="I1895" s="11">
        <f>VLOOKUP(Table4[[#This Row],[Number of Major Surgeries]],Table4[Number of Major Surgeries],1,FALSE)</f>
        <v>1</v>
      </c>
      <c r="J1895" s="11" t="str">
        <f>VLOOKUP('Medical Examinations'!M1895,'Medical Examinations'!M1895:M4229,1,FALSE)</f>
        <v>over weight</v>
      </c>
      <c r="K1895" s="11" t="str">
        <f>VLOOKUP('Medical Examinations'!N1895,'Medical Examinations'!N1895:N4229,1,FALSE)</f>
        <v>normal</v>
      </c>
      <c r="L1895" s="11" t="str">
        <f>VLOOKUP(Table3[[#This Row],[date of birth]],Table3[date of birth],1,FALSE)</f>
        <v>25-Jul-2003</v>
      </c>
      <c r="M1895" s="11">
        <f>VLOOKUP(Table3[[#This Row],[age]],Table3[age],1,FALSE)</f>
        <v>19</v>
      </c>
      <c r="N1895" s="65">
        <f>VLOOKUP(Table3[[#This Row],[charges2]],Table3[charges2],1,FALSE)</f>
        <v>22493.66</v>
      </c>
      <c r="O1895" s="11" t="str">
        <f>VLOOKUP(Table3[[#This Row],[HOSPITAL TIER2]],Table3[HOSPITAL TIER2],1,FALSE)</f>
        <v>tier - 2</v>
      </c>
      <c r="P1895" s="11" t="str">
        <f>VLOOKUP(Table3[[#This Row],[city tier2]],Table3[city tier2],1,FALSE)</f>
        <v>tier - 1</v>
      </c>
      <c r="Q1895" s="11" t="str">
        <f>VLOOKUP(Table3[[#This Row],[state id2]],Table3[state id2],1,FALSE)</f>
        <v>R1012</v>
      </c>
      <c r="R1895" s="11">
        <f t="shared" si="58"/>
        <v>-0.12845647730362636</v>
      </c>
      <c r="S1895" s="11">
        <f t="shared" si="59"/>
        <v>-2.9976312125047398E-2</v>
      </c>
    </row>
    <row r="1896" spans="1:19" x14ac:dyDescent="0.25">
      <c r="A1896" s="20" t="str">
        <f>VLOOKUP('Customer Names'!A1896,'Customer Names'!A1896:A4231,1,FALSE)</f>
        <v>Id1895</v>
      </c>
      <c r="B1896" s="20" t="str">
        <f>VLOOKUP(Table6[[#This Row],[NAME]],Table6[NAME],1,FALSE)</f>
        <v>Melissa D.</v>
      </c>
      <c r="C1896" s="11">
        <f>VLOOKUP(Table4[[#This Row],[BMI]],Table4[BMI],1,FALSE)</f>
        <v>16.420000000000002</v>
      </c>
      <c r="D1896" s="11">
        <f>VLOOKUP(Table4[[#This Row],[HBA1C]],Table4[HBA1C],1,FALSE)</f>
        <v>5.77</v>
      </c>
      <c r="E1896" s="11" t="str">
        <f>VLOOKUP(Table4[[#This Row],[Any Transplants]],Table4[Any Transplants],1,FALSE)</f>
        <v>No</v>
      </c>
      <c r="F1896" s="11" t="str">
        <f>VLOOKUP(Table4[[#This Row],[Cancer history]],Table4[Cancer history],1,FALSE)</f>
        <v>Yes</v>
      </c>
      <c r="G1896" s="11" t="str">
        <f>VLOOKUP(Table4[[#This Row],[Smoker2]],Table4[Smoker2],1,FALSE)</f>
        <v>NO</v>
      </c>
      <c r="H1896" s="11" t="str">
        <f>VLOOKUP(Table4[[#This Row],[Heart Issues]],Table4[Heart Issues],1,FALSE)</f>
        <v>yes</v>
      </c>
      <c r="I1896" s="11">
        <f>VLOOKUP(Table4[[#This Row],[Number of Major Surgeries]],Table4[Number of Major Surgeries],1,FALSE)</f>
        <v>1</v>
      </c>
      <c r="J1896" s="11" t="str">
        <f>VLOOKUP('Medical Examinations'!M1896,'Medical Examinations'!M1896:M4230,1,FALSE)</f>
        <v>underweight</v>
      </c>
      <c r="K1896" s="11" t="str">
        <f>VLOOKUP('Medical Examinations'!N1896,'Medical Examinations'!N1896:N4230,1,FALSE)</f>
        <v>prediabetes</v>
      </c>
      <c r="L1896" s="11" t="str">
        <f>VLOOKUP(Table3[[#This Row],[date of birth]],Table3[date of birth],1,FALSE)</f>
        <v>9-Nov-1970</v>
      </c>
      <c r="M1896" s="11">
        <f>VLOOKUP(Table3[[#This Row],[age]],Table3[age],1,FALSE)</f>
        <v>52</v>
      </c>
      <c r="N1896" s="65">
        <f>VLOOKUP(Table3[[#This Row],[charges2]],Table3[charges2],1,FALSE)</f>
        <v>23045.57</v>
      </c>
      <c r="O1896" s="11" t="str">
        <f>VLOOKUP(Table3[[#This Row],[HOSPITAL TIER2]],Table3[HOSPITAL TIER2],1,FALSE)</f>
        <v>tier - 2</v>
      </c>
      <c r="P1896" s="11" t="str">
        <f>VLOOKUP(Table3[[#This Row],[city tier2]],Table3[city tier2],1,FALSE)</f>
        <v>tier - 2</v>
      </c>
      <c r="Q1896" s="11" t="str">
        <f>VLOOKUP(Table3[[#This Row],[state id2]],Table3[state id2],1,FALSE)</f>
        <v>R1024</v>
      </c>
      <c r="R1896" s="11">
        <f t="shared" si="58"/>
        <v>-0.12754987223165906</v>
      </c>
      <c r="S1896" s="11">
        <f t="shared" si="59"/>
        <v>-3.3852148719635454E-2</v>
      </c>
    </row>
    <row r="1897" spans="1:19" x14ac:dyDescent="0.25">
      <c r="A1897" s="20" t="str">
        <f>VLOOKUP('Customer Names'!A1897,'Customer Names'!A1897:A4232,1,FALSE)</f>
        <v>Id1896</v>
      </c>
      <c r="B1897" s="20" t="str">
        <f>VLOOKUP(Table6[[#This Row],[NAME]],Table6[NAME],1,FALSE)</f>
        <v>Dan C. Jr.</v>
      </c>
      <c r="C1897" s="11">
        <f>VLOOKUP(Table4[[#This Row],[BMI]],Table4[BMI],1,FALSE)</f>
        <v>17.559999999999999</v>
      </c>
      <c r="D1897" s="11">
        <f>VLOOKUP(Table4[[#This Row],[HBA1C]],Table4[HBA1C],1,FALSE)</f>
        <v>6.2</v>
      </c>
      <c r="E1897" s="11" t="str">
        <f>VLOOKUP(Table4[[#This Row],[Any Transplants]],Table4[Any Transplants],1,FALSE)</f>
        <v>No</v>
      </c>
      <c r="F1897" s="11" t="str">
        <f>VLOOKUP(Table4[[#This Row],[Cancer history]],Table4[Cancer history],1,FALSE)</f>
        <v>No</v>
      </c>
      <c r="G1897" s="11" t="str">
        <f>VLOOKUP(Table4[[#This Row],[Smoker2]],Table4[Smoker2],1,FALSE)</f>
        <v>NO</v>
      </c>
      <c r="H1897" s="11" t="str">
        <f>VLOOKUP(Table4[[#This Row],[Heart Issues]],Table4[Heart Issues],1,FALSE)</f>
        <v>No</v>
      </c>
      <c r="I1897" s="11">
        <f>VLOOKUP(Table4[[#This Row],[Number of Major Surgeries]],Table4[Number of Major Surgeries],1,FALSE)</f>
        <v>1</v>
      </c>
      <c r="J1897" s="11" t="str">
        <f>VLOOKUP('Medical Examinations'!M1897,'Medical Examinations'!M1897:M4231,1,FALSE)</f>
        <v>underweight</v>
      </c>
      <c r="K1897" s="11" t="str">
        <f>VLOOKUP('Medical Examinations'!N1897,'Medical Examinations'!N1897:N4231,1,FALSE)</f>
        <v>prediabetes</v>
      </c>
      <c r="L1897" s="11" t="str">
        <f>VLOOKUP(Table3[[#This Row],[date of birth]],Table3[date of birth],1,FALSE)</f>
        <v>9-Sep-1975</v>
      </c>
      <c r="M1897" s="11">
        <f>VLOOKUP(Table3[[#This Row],[age]],Table3[age],1,FALSE)</f>
        <v>47</v>
      </c>
      <c r="N1897" s="65">
        <f>VLOOKUP(Table3[[#This Row],[charges2]],Table3[charges2],1,FALSE)</f>
        <v>23065.42</v>
      </c>
      <c r="O1897" s="11" t="str">
        <f>VLOOKUP(Table3[[#This Row],[HOSPITAL TIER2]],Table3[HOSPITAL TIER2],1,FALSE)</f>
        <v>tier - 2</v>
      </c>
      <c r="P1897" s="11" t="str">
        <f>VLOOKUP(Table3[[#This Row],[city tier2]],Table3[city tier2],1,FALSE)</f>
        <v>tier - 2</v>
      </c>
      <c r="Q1897" s="11" t="str">
        <f>VLOOKUP(Table3[[#This Row],[state id2]],Table3[state id2],1,FALSE)</f>
        <v>R1013</v>
      </c>
      <c r="R1897" s="11">
        <f t="shared" si="58"/>
        <v>-0.12545202243236223</v>
      </c>
      <c r="S1897" s="11">
        <f t="shared" si="59"/>
        <v>-3.4059831372127515E-2</v>
      </c>
    </row>
    <row r="1898" spans="1:19" x14ac:dyDescent="0.25">
      <c r="A1898" s="20" t="str">
        <f>VLOOKUP('Customer Names'!A1898,'Customer Names'!A1898:A4233,1,FALSE)</f>
        <v>Id1897</v>
      </c>
      <c r="B1898" s="20" t="str">
        <f>VLOOKUP(Table6[[#This Row],[NAME]],Table6[NAME],1,FALSE)</f>
        <v>Matthew</v>
      </c>
      <c r="C1898" s="11">
        <f>VLOOKUP(Table4[[#This Row],[BMI]],Table4[BMI],1,FALSE)</f>
        <v>24.13</v>
      </c>
      <c r="D1898" s="11">
        <f>VLOOKUP(Table4[[#This Row],[HBA1C]],Table4[HBA1C],1,FALSE)</f>
        <v>4.3899999999999997</v>
      </c>
      <c r="E1898" s="11" t="str">
        <f>VLOOKUP(Table4[[#This Row],[Any Transplants]],Table4[Any Transplants],1,FALSE)</f>
        <v>No</v>
      </c>
      <c r="F1898" s="11" t="str">
        <f>VLOOKUP(Table4[[#This Row],[Cancer history]],Table4[Cancer history],1,FALSE)</f>
        <v>No</v>
      </c>
      <c r="G1898" s="11" t="str">
        <f>VLOOKUP(Table4[[#This Row],[Smoker2]],Table4[Smoker2],1,FALSE)</f>
        <v>NO</v>
      </c>
      <c r="H1898" s="11" t="str">
        <f>VLOOKUP(Table4[[#This Row],[Heart Issues]],Table4[Heart Issues],1,FALSE)</f>
        <v>No</v>
      </c>
      <c r="I1898" s="11">
        <f>VLOOKUP(Table4[[#This Row],[Number of Major Surgeries]],Table4[Number of Major Surgeries],1,FALSE)</f>
        <v>1</v>
      </c>
      <c r="J1898" s="11" t="str">
        <f>VLOOKUP('Medical Examinations'!M1898,'Medical Examinations'!M1898:M4232,1,FALSE)</f>
        <v>normal weight</v>
      </c>
      <c r="K1898" s="11" t="str">
        <f>VLOOKUP('Medical Examinations'!N1898,'Medical Examinations'!N1898:N4232,1,FALSE)</f>
        <v>normal</v>
      </c>
      <c r="L1898" s="11" t="str">
        <f>VLOOKUP(Table3[[#This Row],[date of birth]],Table3[date of birth],1,FALSE)</f>
        <v>14-Dec-2003</v>
      </c>
      <c r="M1898" s="11">
        <f>VLOOKUP(Table3[[#This Row],[age]],Table3[age],1,FALSE)</f>
        <v>19</v>
      </c>
      <c r="N1898" s="65">
        <f>VLOOKUP(Table3[[#This Row],[charges2]],Table3[charges2],1,FALSE)</f>
        <v>23082.959999999999</v>
      </c>
      <c r="O1898" s="11" t="str">
        <f>VLOOKUP(Table3[[#This Row],[HOSPITAL TIER2]],Table3[HOSPITAL TIER2],1,FALSE)</f>
        <v>tier - 2</v>
      </c>
      <c r="P1898" s="11" t="str">
        <f>VLOOKUP(Table3[[#This Row],[city tier2]],Table3[city tier2],1,FALSE)</f>
        <v>tier - 2</v>
      </c>
      <c r="Q1898" s="11" t="str">
        <f>VLOOKUP(Table3[[#This Row],[state id2]],Table3[state id2],1,FALSE)</f>
        <v>R1011</v>
      </c>
      <c r="R1898" s="11">
        <f t="shared" si="58"/>
        <v>-0.12455407785535232</v>
      </c>
      <c r="S1898" s="11">
        <f t="shared" si="59"/>
        <v>-3.4422271663106525E-2</v>
      </c>
    </row>
    <row r="1899" spans="1:19" x14ac:dyDescent="0.25">
      <c r="A1899" s="20" t="str">
        <f>VLOOKUP('Customer Names'!A1899,'Customer Names'!A1899:A4234,1,FALSE)</f>
        <v>Id1898</v>
      </c>
      <c r="B1899" s="20" t="str">
        <f>VLOOKUP(Table6[[#This Row],[NAME]],Table6[NAME],1,FALSE)</f>
        <v>Wesley C.</v>
      </c>
      <c r="C1899" s="11">
        <f>VLOOKUP(Table4[[#This Row],[BMI]],Table4[BMI],1,FALSE)</f>
        <v>19.95</v>
      </c>
      <c r="D1899" s="11">
        <f>VLOOKUP(Table4[[#This Row],[HBA1C]],Table4[HBA1C],1,FALSE)</f>
        <v>5.13</v>
      </c>
      <c r="E1899" s="11" t="str">
        <f>VLOOKUP(Table4[[#This Row],[Any Transplants]],Table4[Any Transplants],1,FALSE)</f>
        <v>yes</v>
      </c>
      <c r="F1899" s="11" t="str">
        <f>VLOOKUP(Table4[[#This Row],[Cancer history]],Table4[Cancer history],1,FALSE)</f>
        <v>No</v>
      </c>
      <c r="G1899" s="11" t="str">
        <f>VLOOKUP(Table4[[#This Row],[Smoker2]],Table4[Smoker2],1,FALSE)</f>
        <v>NO</v>
      </c>
      <c r="H1899" s="11" t="str">
        <f>VLOOKUP(Table4[[#This Row],[Heart Issues]],Table4[Heart Issues],1,FALSE)</f>
        <v>No</v>
      </c>
      <c r="I1899" s="11">
        <f>VLOOKUP(Table4[[#This Row],[Number of Major Surgeries]],Table4[Number of Major Surgeries],1,FALSE)</f>
        <v>2</v>
      </c>
      <c r="J1899" s="11" t="str">
        <f>VLOOKUP('Medical Examinations'!M1899,'Medical Examinations'!M1899:M4233,1,FALSE)</f>
        <v>normal weight</v>
      </c>
      <c r="K1899" s="11" t="str">
        <f>VLOOKUP('Medical Examinations'!N1899,'Medical Examinations'!N1899:N4233,1,FALSE)</f>
        <v>normal</v>
      </c>
      <c r="L1899" s="11" t="str">
        <f>VLOOKUP(Table3[[#This Row],[date of birth]],Table3[date of birth],1,FALSE)</f>
        <v>7-Aug-1997</v>
      </c>
      <c r="M1899" s="11">
        <f>VLOOKUP(Table3[[#This Row],[age]],Table3[age],1,FALSE)</f>
        <v>25</v>
      </c>
      <c r="N1899" s="65">
        <f>VLOOKUP(Table3[[#This Row],[charges2]],Table3[charges2],1,FALSE)</f>
        <v>23241.47</v>
      </c>
      <c r="O1899" s="11" t="str">
        <f>VLOOKUP(Table3[[#This Row],[HOSPITAL TIER2]],Table3[HOSPITAL TIER2],1,FALSE)</f>
        <v>tier - 2</v>
      </c>
      <c r="P1899" s="11" t="str">
        <f>VLOOKUP(Table3[[#This Row],[city tier2]],Table3[city tier2],1,FALSE)</f>
        <v>tier - 3</v>
      </c>
      <c r="Q1899" s="11" t="str">
        <f>VLOOKUP(Table3[[#This Row],[state id2]],Table3[state id2],1,FALSE)</f>
        <v>R1018</v>
      </c>
      <c r="R1899" s="11">
        <f t="shared" si="58"/>
        <v>-0.12627158262420807</v>
      </c>
      <c r="S1899" s="11">
        <f t="shared" si="59"/>
        <v>-3.7650360417200671E-2</v>
      </c>
    </row>
    <row r="1900" spans="1:19" x14ac:dyDescent="0.25">
      <c r="A1900" s="20" t="str">
        <f>VLOOKUP('Customer Names'!A1900,'Customer Names'!A1900:A4235,1,FALSE)</f>
        <v>Id1899</v>
      </c>
      <c r="B1900" s="20" t="str">
        <f>VLOOKUP(Table6[[#This Row],[NAME]],Table6[NAME],1,FALSE)</f>
        <v>Christopher</v>
      </c>
      <c r="C1900" s="11">
        <f>VLOOKUP(Table4[[#This Row],[BMI]],Table4[BMI],1,FALSE)</f>
        <v>21.24</v>
      </c>
      <c r="D1900" s="11">
        <f>VLOOKUP(Table4[[#This Row],[HBA1C]],Table4[HBA1C],1,FALSE)</f>
        <v>4.49</v>
      </c>
      <c r="E1900" s="11" t="str">
        <f>VLOOKUP(Table4[[#This Row],[Any Transplants]],Table4[Any Transplants],1,FALSE)</f>
        <v>No</v>
      </c>
      <c r="F1900" s="11" t="str">
        <f>VLOOKUP(Table4[[#This Row],[Cancer history]],Table4[Cancer history],1,FALSE)</f>
        <v>No</v>
      </c>
      <c r="G1900" s="11" t="str">
        <f>VLOOKUP(Table4[[#This Row],[Smoker2]],Table4[Smoker2],1,FALSE)</f>
        <v>NO</v>
      </c>
      <c r="H1900" s="11" t="str">
        <f>VLOOKUP(Table4[[#This Row],[Heart Issues]],Table4[Heart Issues],1,FALSE)</f>
        <v>No</v>
      </c>
      <c r="I1900" s="11">
        <f>VLOOKUP(Table4[[#This Row],[Number of Major Surgeries]],Table4[Number of Major Surgeries],1,FALSE)</f>
        <v>0</v>
      </c>
      <c r="J1900" s="11" t="str">
        <f>VLOOKUP('Medical Examinations'!M1900,'Medical Examinations'!M1900:M4234,1,FALSE)</f>
        <v>normal weight</v>
      </c>
      <c r="K1900" s="11" t="str">
        <f>VLOOKUP('Medical Examinations'!N1900,'Medical Examinations'!N1900:N4234,1,FALSE)</f>
        <v>normal</v>
      </c>
      <c r="L1900" s="11" t="str">
        <f>VLOOKUP(Table3[[#This Row],[date of birth]],Table3[date of birth],1,FALSE)</f>
        <v>14-Nov-1969</v>
      </c>
      <c r="M1900" s="11">
        <f>VLOOKUP(Table3[[#This Row],[age]],Table3[age],1,FALSE)</f>
        <v>53</v>
      </c>
      <c r="N1900" s="65">
        <f>VLOOKUP(Table3[[#This Row],[charges2]],Table3[charges2],1,FALSE)</f>
        <v>23244.79</v>
      </c>
      <c r="O1900" s="11" t="str">
        <f>VLOOKUP(Table3[[#This Row],[HOSPITAL TIER2]],Table3[HOSPITAL TIER2],1,FALSE)</f>
        <v>tier - 2</v>
      </c>
      <c r="P1900" s="11" t="str">
        <f>VLOOKUP(Table3[[#This Row],[city tier2]],Table3[city tier2],1,FALSE)</f>
        <v>tier - 3</v>
      </c>
      <c r="Q1900" s="11" t="str">
        <f>VLOOKUP(Table3[[#This Row],[state id2]],Table3[state id2],1,FALSE)</f>
        <v>R1013</v>
      </c>
      <c r="R1900" s="11">
        <f t="shared" si="58"/>
        <v>-0.12924460288790679</v>
      </c>
      <c r="S1900" s="11">
        <f t="shared" si="59"/>
        <v>-3.86260768035823E-2</v>
      </c>
    </row>
    <row r="1901" spans="1:19" x14ac:dyDescent="0.25">
      <c r="A1901" s="20" t="str">
        <f>VLOOKUP('Customer Names'!A1901,'Customer Names'!A1901:A4236,1,FALSE)</f>
        <v>Id1900</v>
      </c>
      <c r="B1901" s="20" t="str">
        <f>VLOOKUP(Table6[[#This Row],[NAME]],Table6[NAME],1,FALSE)</f>
        <v>Jessica</v>
      </c>
      <c r="C1901" s="11">
        <f>VLOOKUP(Table4[[#This Row],[BMI]],Table4[BMI],1,FALSE)</f>
        <v>44.22</v>
      </c>
      <c r="D1901" s="11">
        <f>VLOOKUP(Table4[[#This Row],[HBA1C]],Table4[HBA1C],1,FALSE)</f>
        <v>6.35</v>
      </c>
      <c r="E1901" s="11" t="str">
        <f>VLOOKUP(Table4[[#This Row],[Any Transplants]],Table4[Any Transplants],1,FALSE)</f>
        <v>No</v>
      </c>
      <c r="F1901" s="11" t="str">
        <f>VLOOKUP(Table4[[#This Row],[Cancer history]],Table4[Cancer history],1,FALSE)</f>
        <v>No</v>
      </c>
      <c r="G1901" s="11" t="str">
        <f>VLOOKUP(Table4[[#This Row],[Smoker2]],Table4[Smoker2],1,FALSE)</f>
        <v>NO</v>
      </c>
      <c r="H1901" s="11" t="str">
        <f>VLOOKUP(Table4[[#This Row],[Heart Issues]],Table4[Heart Issues],1,FALSE)</f>
        <v>No</v>
      </c>
      <c r="I1901" s="11">
        <f>VLOOKUP(Table4[[#This Row],[Number of Major Surgeries]],Table4[Number of Major Surgeries],1,FALSE)</f>
        <v>0</v>
      </c>
      <c r="J1901" s="11" t="str">
        <f>VLOOKUP('Medical Examinations'!M1901,'Medical Examinations'!M1901:M4235,1,FALSE)</f>
        <v>obesity</v>
      </c>
      <c r="K1901" s="11" t="str">
        <f>VLOOKUP('Medical Examinations'!N1901,'Medical Examinations'!N1901:N4235,1,FALSE)</f>
        <v>prediabetes</v>
      </c>
      <c r="L1901" s="11" t="str">
        <f>VLOOKUP(Table3[[#This Row],[date of birth]],Table3[date of birth],1,FALSE)</f>
        <v>3-Oct-1994</v>
      </c>
      <c r="M1901" s="11">
        <f>VLOOKUP(Table3[[#This Row],[age]],Table3[age],1,FALSE)</f>
        <v>28</v>
      </c>
      <c r="N1901" s="65">
        <f>VLOOKUP(Table3[[#This Row],[charges2]],Table3[charges2],1,FALSE)</f>
        <v>23288.93</v>
      </c>
      <c r="O1901" s="11" t="str">
        <f>VLOOKUP(Table3[[#This Row],[HOSPITAL TIER2]],Table3[HOSPITAL TIER2],1,FALSE)</f>
        <v>tier - 2</v>
      </c>
      <c r="P1901" s="11" t="str">
        <f>VLOOKUP(Table3[[#This Row],[city tier2]],Table3[city tier2],1,FALSE)</f>
        <v>tier - 3</v>
      </c>
      <c r="Q1901" s="11" t="str">
        <f>VLOOKUP(Table3[[#This Row],[state id2]],Table3[state id2],1,FALSE)</f>
        <v>R1024</v>
      </c>
      <c r="R1901" s="11">
        <f t="shared" si="58"/>
        <v>-0.12800858686609484</v>
      </c>
      <c r="S1901" s="11">
        <f t="shared" si="59"/>
        <v>-3.7264350892972434E-2</v>
      </c>
    </row>
    <row r="1902" spans="1:19" x14ac:dyDescent="0.25">
      <c r="A1902" s="20" t="str">
        <f>VLOOKUP('Customer Names'!A1902,'Customer Names'!A1902:A4237,1,FALSE)</f>
        <v>Id1901</v>
      </c>
      <c r="B1902" s="20" t="str">
        <f>VLOOKUP(Table6[[#This Row],[NAME]],Table6[NAME],1,FALSE)</f>
        <v>Christin</v>
      </c>
      <c r="C1902" s="11">
        <f>VLOOKUP(Table4[[#This Row],[BMI]],Table4[BMI],1,FALSE)</f>
        <v>41.1</v>
      </c>
      <c r="D1902" s="11">
        <f>VLOOKUP(Table4[[#This Row],[HBA1C]],Table4[HBA1C],1,FALSE)</f>
        <v>5.79</v>
      </c>
      <c r="E1902" s="11" t="str">
        <f>VLOOKUP(Table4[[#This Row],[Any Transplants]],Table4[Any Transplants],1,FALSE)</f>
        <v>No</v>
      </c>
      <c r="F1902" s="11" t="str">
        <f>VLOOKUP(Table4[[#This Row],[Cancer history]],Table4[Cancer history],1,FALSE)</f>
        <v>No</v>
      </c>
      <c r="G1902" s="11" t="str">
        <f>VLOOKUP(Table4[[#This Row],[Smoker2]],Table4[Smoker2],1,FALSE)</f>
        <v>NO</v>
      </c>
      <c r="H1902" s="11" t="str">
        <f>VLOOKUP(Table4[[#This Row],[Heart Issues]],Table4[Heart Issues],1,FALSE)</f>
        <v>No</v>
      </c>
      <c r="I1902" s="11">
        <f>VLOOKUP(Table4[[#This Row],[Number of Major Surgeries]],Table4[Number of Major Surgeries],1,FALSE)</f>
        <v>0</v>
      </c>
      <c r="J1902" s="11" t="str">
        <f>VLOOKUP('Medical Examinations'!M1902,'Medical Examinations'!M1902:M4236,1,FALSE)</f>
        <v>obesity</v>
      </c>
      <c r="K1902" s="11" t="str">
        <f>VLOOKUP('Medical Examinations'!N1902,'Medical Examinations'!N1902:N4236,1,FALSE)</f>
        <v>prediabetes</v>
      </c>
      <c r="L1902" s="11" t="str">
        <f>VLOOKUP(Table3[[#This Row],[date of birth]],Table3[date of birth],1,FALSE)</f>
        <v>22-Oct-1973</v>
      </c>
      <c r="M1902" s="11">
        <f>VLOOKUP(Table3[[#This Row],[age]],Table3[age],1,FALSE)</f>
        <v>49</v>
      </c>
      <c r="N1902" s="65">
        <f>VLOOKUP(Table3[[#This Row],[charges2]],Table3[charges2],1,FALSE)</f>
        <v>23306.55</v>
      </c>
      <c r="O1902" s="11" t="str">
        <f>VLOOKUP(Table3[[#This Row],[HOSPITAL TIER2]],Table3[HOSPITAL TIER2],1,FALSE)</f>
        <v>tier - 2</v>
      </c>
      <c r="P1902" s="11" t="str">
        <f>VLOOKUP(Table3[[#This Row],[city tier2]],Table3[city tier2],1,FALSE)</f>
        <v>tier - 2</v>
      </c>
      <c r="Q1902" s="11" t="str">
        <f>VLOOKUP(Table3[[#This Row],[state id2]],Table3[state id2],1,FALSE)</f>
        <v>R1011</v>
      </c>
      <c r="R1902" s="11">
        <f t="shared" si="58"/>
        <v>-0.12314927577025861</v>
      </c>
      <c r="S1902" s="11">
        <f t="shared" si="59"/>
        <v>-3.6189087094169042E-2</v>
      </c>
    </row>
    <row r="1903" spans="1:19" x14ac:dyDescent="0.25">
      <c r="A1903" s="20" t="str">
        <f>VLOOKUP('Customer Names'!A1903,'Customer Names'!A1903:A4238,1,FALSE)</f>
        <v>Id1902</v>
      </c>
      <c r="B1903" s="20" t="str">
        <f>VLOOKUP(Table6[[#This Row],[NAME]],Table6[NAME],1,FALSE)</f>
        <v>Sara</v>
      </c>
      <c r="C1903" s="11">
        <f>VLOOKUP(Table4[[#This Row],[BMI]],Table4[BMI],1,FALSE)</f>
        <v>34.200000000000003</v>
      </c>
      <c r="D1903" s="11">
        <f>VLOOKUP(Table4[[#This Row],[HBA1C]],Table4[HBA1C],1,FALSE)</f>
        <v>4.78</v>
      </c>
      <c r="E1903" s="11" t="str">
        <f>VLOOKUP(Table4[[#This Row],[Any Transplants]],Table4[Any Transplants],1,FALSE)</f>
        <v>No</v>
      </c>
      <c r="F1903" s="11" t="str">
        <f>VLOOKUP(Table4[[#This Row],[Cancer history]],Table4[Cancer history],1,FALSE)</f>
        <v>No</v>
      </c>
      <c r="G1903" s="11" t="str">
        <f>VLOOKUP(Table4[[#This Row],[Smoker2]],Table4[Smoker2],1,FALSE)</f>
        <v>NO</v>
      </c>
      <c r="H1903" s="11" t="str">
        <f>VLOOKUP(Table4[[#This Row],[Heart Issues]],Table4[Heart Issues],1,FALSE)</f>
        <v>yes</v>
      </c>
      <c r="I1903" s="11">
        <f>VLOOKUP(Table4[[#This Row],[Number of Major Surgeries]],Table4[Number of Major Surgeries],1,FALSE)</f>
        <v>0</v>
      </c>
      <c r="J1903" s="11" t="str">
        <f>VLOOKUP('Medical Examinations'!M1903,'Medical Examinations'!M1903:M4237,1,FALSE)</f>
        <v>obesity</v>
      </c>
      <c r="K1903" s="11" t="str">
        <f>VLOOKUP('Medical Examinations'!N1903,'Medical Examinations'!N1903:N4237,1,FALSE)</f>
        <v>normal</v>
      </c>
      <c r="L1903" s="11" t="str">
        <f>VLOOKUP(Table3[[#This Row],[date of birth]],Table3[date of birth],1,FALSE)</f>
        <v>13-Nov-1975</v>
      </c>
      <c r="M1903" s="11">
        <f>VLOOKUP(Table3[[#This Row],[age]],Table3[age],1,FALSE)</f>
        <v>47</v>
      </c>
      <c r="N1903" s="65">
        <f>VLOOKUP(Table3[[#This Row],[charges2]],Table3[charges2],1,FALSE)</f>
        <v>23401.31</v>
      </c>
      <c r="O1903" s="11" t="str">
        <f>VLOOKUP(Table3[[#This Row],[HOSPITAL TIER2]],Table3[HOSPITAL TIER2],1,FALSE)</f>
        <v>tier - 2</v>
      </c>
      <c r="P1903" s="11" t="str">
        <f>VLOOKUP(Table3[[#This Row],[city tier2]],Table3[city tier2],1,FALSE)</f>
        <v>tier - 3</v>
      </c>
      <c r="Q1903" s="11" t="str">
        <f>VLOOKUP(Table3[[#This Row],[state id2]],Table3[state id2],1,FALSE)</f>
        <v>R1024</v>
      </c>
      <c r="R1903" s="11">
        <f t="shared" si="58"/>
        <v>-0.12635303268610062</v>
      </c>
      <c r="S1903" s="11">
        <f t="shared" si="59"/>
        <v>-3.6346473216337764E-2</v>
      </c>
    </row>
    <row r="1904" spans="1:19" x14ac:dyDescent="0.25">
      <c r="A1904" s="20" t="str">
        <f>VLOOKUP('Customer Names'!A1904,'Customer Names'!A1904:A4239,1,FALSE)</f>
        <v>Id1903</v>
      </c>
      <c r="B1904" s="20" t="str">
        <f>VLOOKUP(Table6[[#This Row],[NAME]],Table6[NAME],1,FALSE)</f>
        <v>Elizabeth</v>
      </c>
      <c r="C1904" s="11">
        <f>VLOOKUP(Table4[[#This Row],[BMI]],Table4[BMI],1,FALSE)</f>
        <v>29.92</v>
      </c>
      <c r="D1904" s="11">
        <f>VLOOKUP(Table4[[#This Row],[HBA1C]],Table4[HBA1C],1,FALSE)</f>
        <v>6.02</v>
      </c>
      <c r="E1904" s="11" t="str">
        <f>VLOOKUP(Table4[[#This Row],[Any Transplants]],Table4[Any Transplants],1,FALSE)</f>
        <v>No</v>
      </c>
      <c r="F1904" s="11" t="str">
        <f>VLOOKUP(Table4[[#This Row],[Cancer history]],Table4[Cancer history],1,FALSE)</f>
        <v>No</v>
      </c>
      <c r="G1904" s="11" t="str">
        <f>VLOOKUP(Table4[[#This Row],[Smoker2]],Table4[Smoker2],1,FALSE)</f>
        <v>NO</v>
      </c>
      <c r="H1904" s="11" t="str">
        <f>VLOOKUP(Table4[[#This Row],[Heart Issues]],Table4[Heart Issues],1,FALSE)</f>
        <v>yes</v>
      </c>
      <c r="I1904" s="11">
        <f>VLOOKUP(Table4[[#This Row],[Number of Major Surgeries]],Table4[Number of Major Surgeries],1,FALSE)</f>
        <v>0</v>
      </c>
      <c r="J1904" s="11" t="str">
        <f>VLOOKUP('Medical Examinations'!M1904,'Medical Examinations'!M1904:M4238,1,FALSE)</f>
        <v>obesity</v>
      </c>
      <c r="K1904" s="11" t="str">
        <f>VLOOKUP('Medical Examinations'!N1904,'Medical Examinations'!N1904:N4238,1,FALSE)</f>
        <v>prediabetes</v>
      </c>
      <c r="L1904" s="11" t="str">
        <f>VLOOKUP(Table3[[#This Row],[date of birth]],Table3[date of birth],1,FALSE)</f>
        <v>26-Aug-1983</v>
      </c>
      <c r="M1904" s="11">
        <f>VLOOKUP(Table3[[#This Row],[age]],Table3[age],1,FALSE)</f>
        <v>39</v>
      </c>
      <c r="N1904" s="65">
        <f>VLOOKUP(Table3[[#This Row],[charges2]],Table3[charges2],1,FALSE)</f>
        <v>23563.02</v>
      </c>
      <c r="O1904" s="11" t="str">
        <f>VLOOKUP(Table3[[#This Row],[HOSPITAL TIER2]],Table3[HOSPITAL TIER2],1,FALSE)</f>
        <v>tier - 2</v>
      </c>
      <c r="P1904" s="11" t="str">
        <f>VLOOKUP(Table3[[#This Row],[city tier2]],Table3[city tier2],1,FALSE)</f>
        <v>tier - 2</v>
      </c>
      <c r="Q1904" s="11" t="str">
        <f>VLOOKUP(Table3[[#This Row],[state id2]],Table3[state id2],1,FALSE)</f>
        <v>R1013</v>
      </c>
      <c r="R1904" s="11">
        <f t="shared" si="58"/>
        <v>-0.12754205526873005</v>
      </c>
      <c r="S1904" s="11">
        <f t="shared" si="59"/>
        <v>-3.5871514624337443E-2</v>
      </c>
    </row>
    <row r="1905" spans="1:19" x14ac:dyDescent="0.25">
      <c r="A1905" s="20" t="str">
        <f>VLOOKUP('Customer Names'!A1905,'Customer Names'!A1905:A4240,1,FALSE)</f>
        <v>Id1904</v>
      </c>
      <c r="B1905" s="20" t="str">
        <f>VLOOKUP(Table6[[#This Row],[NAME]],Table6[NAME],1,FALSE)</f>
        <v>Margaret P.</v>
      </c>
      <c r="C1905" s="11">
        <f>VLOOKUP(Table4[[#This Row],[BMI]],Table4[BMI],1,FALSE)</f>
        <v>28.93</v>
      </c>
      <c r="D1905" s="11">
        <f>VLOOKUP(Table4[[#This Row],[HBA1C]],Table4[HBA1C],1,FALSE)</f>
        <v>4.4400000000000004</v>
      </c>
      <c r="E1905" s="11" t="str">
        <f>VLOOKUP(Table4[[#This Row],[Any Transplants]],Table4[Any Transplants],1,FALSE)</f>
        <v>No</v>
      </c>
      <c r="F1905" s="11" t="str">
        <f>VLOOKUP(Table4[[#This Row],[Cancer history]],Table4[Cancer history],1,FALSE)</f>
        <v>No</v>
      </c>
      <c r="G1905" s="11" t="str">
        <f>VLOOKUP(Table4[[#This Row],[Smoker2]],Table4[Smoker2],1,FALSE)</f>
        <v>NO</v>
      </c>
      <c r="H1905" s="11" t="str">
        <f>VLOOKUP(Table4[[#This Row],[Heart Issues]],Table4[Heart Issues],1,FALSE)</f>
        <v>No</v>
      </c>
      <c r="I1905" s="11">
        <f>VLOOKUP(Table4[[#This Row],[Number of Major Surgeries]],Table4[Number of Major Surgeries],1,FALSE)</f>
        <v>0</v>
      </c>
      <c r="J1905" s="11" t="str">
        <f>VLOOKUP('Medical Examinations'!M1905,'Medical Examinations'!M1905:M4239,1,FALSE)</f>
        <v>over weight</v>
      </c>
      <c r="K1905" s="11" t="str">
        <f>VLOOKUP('Medical Examinations'!N1905,'Medical Examinations'!N1905:N4239,1,FALSE)</f>
        <v>normal</v>
      </c>
      <c r="L1905" s="11" t="str">
        <f>VLOOKUP(Table3[[#This Row],[date of birth]],Table3[date of birth],1,FALSE)</f>
        <v>2-Jun-1974</v>
      </c>
      <c r="M1905" s="11">
        <f>VLOOKUP(Table3[[#This Row],[age]],Table3[age],1,FALSE)</f>
        <v>49</v>
      </c>
      <c r="N1905" s="65">
        <f>VLOOKUP(Table3[[#This Row],[charges2]],Table3[charges2],1,FALSE)</f>
        <v>23568.27</v>
      </c>
      <c r="O1905" s="11" t="str">
        <f>VLOOKUP(Table3[[#This Row],[HOSPITAL TIER2]],Table3[HOSPITAL TIER2],1,FALSE)</f>
        <v>tier - 2</v>
      </c>
      <c r="P1905" s="11" t="str">
        <f>VLOOKUP(Table3[[#This Row],[city tier2]],Table3[city tier2],1,FALSE)</f>
        <v>tier - 2</v>
      </c>
      <c r="Q1905" s="11" t="str">
        <f>VLOOKUP(Table3[[#This Row],[state id2]],Table3[state id2],1,FALSE)</f>
        <v>R1011</v>
      </c>
      <c r="R1905" s="11">
        <f t="shared" si="58"/>
        <v>-0.12735026219447279</v>
      </c>
      <c r="S1905" s="11">
        <f t="shared" si="59"/>
        <v>-3.5752242765487864E-2</v>
      </c>
    </row>
    <row r="1906" spans="1:19" x14ac:dyDescent="0.25">
      <c r="A1906" s="20" t="str">
        <f>VLOOKUP('Customer Names'!A1906,'Customer Names'!A1906:A4241,1,FALSE)</f>
        <v>Id1905</v>
      </c>
      <c r="B1906" s="20" t="str">
        <f>VLOOKUP(Table6[[#This Row],[NAME]],Table6[NAME],1,FALSE)</f>
        <v>Tiffany K</v>
      </c>
      <c r="C1906" s="11">
        <f>VLOOKUP(Table4[[#This Row],[BMI]],Table4[BMI],1,FALSE)</f>
        <v>31.254999999999999</v>
      </c>
      <c r="D1906" s="11">
        <f>VLOOKUP(Table4[[#This Row],[HBA1C]],Table4[HBA1C],1,FALSE)</f>
        <v>5.84</v>
      </c>
      <c r="E1906" s="11" t="str">
        <f>VLOOKUP(Table4[[#This Row],[Any Transplants]],Table4[Any Transplants],1,FALSE)</f>
        <v>No</v>
      </c>
      <c r="F1906" s="11" t="str">
        <f>VLOOKUP(Table4[[#This Row],[Cancer history]],Table4[Cancer history],1,FALSE)</f>
        <v>No</v>
      </c>
      <c r="G1906" s="11" t="str">
        <f>VLOOKUP(Table4[[#This Row],[Smoker2]],Table4[Smoker2],1,FALSE)</f>
        <v>NO</v>
      </c>
      <c r="H1906" s="11" t="str">
        <f>VLOOKUP(Table4[[#This Row],[Heart Issues]],Table4[Heart Issues],1,FALSE)</f>
        <v>yes</v>
      </c>
      <c r="I1906" s="11">
        <f>VLOOKUP(Table4[[#This Row],[Number of Major Surgeries]],Table4[Number of Major Surgeries],1,FALSE)</f>
        <v>1</v>
      </c>
      <c r="J1906" s="11" t="str">
        <f>VLOOKUP('Medical Examinations'!M1906,'Medical Examinations'!M1906:M4240,1,FALSE)</f>
        <v>obesity</v>
      </c>
      <c r="K1906" s="11" t="str">
        <f>VLOOKUP('Medical Examinations'!N1906,'Medical Examinations'!N1906:N4240,1,FALSE)</f>
        <v>prediabetes</v>
      </c>
      <c r="L1906" s="11" t="str">
        <f>VLOOKUP(Table3[[#This Row],[date of birth]],Table3[date of birth],1,FALSE)</f>
        <v>27-Jun-1973</v>
      </c>
      <c r="M1906" s="11">
        <f>VLOOKUP(Table3[[#This Row],[age]],Table3[age],1,FALSE)</f>
        <v>49</v>
      </c>
      <c r="N1906" s="65">
        <f>VLOOKUP(Table3[[#This Row],[charges2]],Table3[charges2],1,FALSE)</f>
        <v>23807.24</v>
      </c>
      <c r="O1906" s="11" t="str">
        <f>VLOOKUP(Table3[[#This Row],[HOSPITAL TIER2]],Table3[HOSPITAL TIER2],1,FALSE)</f>
        <v>tier - 2</v>
      </c>
      <c r="P1906" s="11" t="str">
        <f>VLOOKUP(Table3[[#This Row],[city tier2]],Table3[city tier2],1,FALSE)</f>
        <v>tier - 3</v>
      </c>
      <c r="Q1906" s="11" t="str">
        <f>VLOOKUP(Table3[[#This Row],[state id2]],Table3[state id2],1,FALSE)</f>
        <v>R1012</v>
      </c>
      <c r="R1906" s="11">
        <f t="shared" si="58"/>
        <v>-0.12786197014066902</v>
      </c>
      <c r="S1906" s="11">
        <f t="shared" si="59"/>
        <v>-3.4826622298420255E-2</v>
      </c>
    </row>
    <row r="1907" spans="1:19" x14ac:dyDescent="0.25">
      <c r="A1907" s="20" t="str">
        <f>VLOOKUP('Customer Names'!A1907,'Customer Names'!A1907:A4242,1,FALSE)</f>
        <v>Id1906</v>
      </c>
      <c r="B1907" s="20" t="str">
        <f>VLOOKUP(Table6[[#This Row],[NAME]],Table6[NAME],1,FALSE)</f>
        <v>David M.</v>
      </c>
      <c r="C1907" s="11">
        <f>VLOOKUP(Table4[[#This Row],[BMI]],Table4[BMI],1,FALSE)</f>
        <v>29.83</v>
      </c>
      <c r="D1907" s="11">
        <f>VLOOKUP(Table4[[#This Row],[HBA1C]],Table4[HBA1C],1,FALSE)</f>
        <v>5.39</v>
      </c>
      <c r="E1907" s="11" t="str">
        <f>VLOOKUP(Table4[[#This Row],[Any Transplants]],Table4[Any Transplants],1,FALSE)</f>
        <v>No</v>
      </c>
      <c r="F1907" s="11" t="str">
        <f>VLOOKUP(Table4[[#This Row],[Cancer history]],Table4[Cancer history],1,FALSE)</f>
        <v>No</v>
      </c>
      <c r="G1907" s="11" t="str">
        <f>VLOOKUP(Table4[[#This Row],[Smoker2]],Table4[Smoker2],1,FALSE)</f>
        <v>NO</v>
      </c>
      <c r="H1907" s="11" t="str">
        <f>VLOOKUP(Table4[[#This Row],[Heart Issues]],Table4[Heart Issues],1,FALSE)</f>
        <v>No</v>
      </c>
      <c r="I1907" s="11">
        <f>VLOOKUP(Table4[[#This Row],[Number of Major Surgeries]],Table4[Number of Major Surgeries],1,FALSE)</f>
        <v>0</v>
      </c>
      <c r="J1907" s="11" t="str">
        <f>VLOOKUP('Medical Examinations'!M1907,'Medical Examinations'!M1907:M4241,1,FALSE)</f>
        <v>over weight</v>
      </c>
      <c r="K1907" s="11" t="str">
        <f>VLOOKUP('Medical Examinations'!N1907,'Medical Examinations'!N1907:N4241,1,FALSE)</f>
        <v>normal</v>
      </c>
      <c r="L1907" s="11" t="str">
        <f>VLOOKUP(Table3[[#This Row],[date of birth]],Table3[date of birth],1,FALSE)</f>
        <v>8-Aug-1970</v>
      </c>
      <c r="M1907" s="11">
        <f>VLOOKUP(Table3[[#This Row],[age]],Table3[age],1,FALSE)</f>
        <v>52</v>
      </c>
      <c r="N1907" s="65">
        <f>VLOOKUP(Table3[[#This Row],[charges2]],Table3[charges2],1,FALSE)</f>
        <v>23887.66</v>
      </c>
      <c r="O1907" s="11" t="str">
        <f>VLOOKUP(Table3[[#This Row],[HOSPITAL TIER2]],Table3[HOSPITAL TIER2],1,FALSE)</f>
        <v>tier - 2</v>
      </c>
      <c r="P1907" s="11" t="str">
        <f>VLOOKUP(Table3[[#This Row],[city tier2]],Table3[city tier2],1,FALSE)</f>
        <v>tier - 3</v>
      </c>
      <c r="Q1907" s="11" t="str">
        <f>VLOOKUP(Table3[[#This Row],[state id2]],Table3[state id2],1,FALSE)</f>
        <v>R1012</v>
      </c>
      <c r="R1907" s="11">
        <f t="shared" si="58"/>
        <v>-0.12883926517720531</v>
      </c>
      <c r="S1907" s="11">
        <f t="shared" si="59"/>
        <v>-3.5023389766044404E-2</v>
      </c>
    </row>
    <row r="1908" spans="1:19" x14ac:dyDescent="0.25">
      <c r="A1908" s="20" t="str">
        <f>VLOOKUP('Customer Names'!A1908,'Customer Names'!A1908:A4243,1,FALSE)</f>
        <v>Id1907</v>
      </c>
      <c r="B1908" s="20" t="str">
        <f>VLOOKUP(Table6[[#This Row],[NAME]],Table6[NAME],1,FALSE)</f>
        <v>Christine E</v>
      </c>
      <c r="C1908" s="11">
        <f>VLOOKUP(Table4[[#This Row],[BMI]],Table4[BMI],1,FALSE)</f>
        <v>29.59</v>
      </c>
      <c r="D1908" s="11">
        <f>VLOOKUP(Table4[[#This Row],[HBA1C]],Table4[HBA1C],1,FALSE)</f>
        <v>6.16</v>
      </c>
      <c r="E1908" s="11" t="str">
        <f>VLOOKUP(Table4[[#This Row],[Any Transplants]],Table4[Any Transplants],1,FALSE)</f>
        <v>No</v>
      </c>
      <c r="F1908" s="11" t="str">
        <f>VLOOKUP(Table4[[#This Row],[Cancer history]],Table4[Cancer history],1,FALSE)</f>
        <v>Yes</v>
      </c>
      <c r="G1908" s="11" t="str">
        <f>VLOOKUP(Table4[[#This Row],[Smoker2]],Table4[Smoker2],1,FALSE)</f>
        <v>NO</v>
      </c>
      <c r="H1908" s="11" t="str">
        <f>VLOOKUP(Table4[[#This Row],[Heart Issues]],Table4[Heart Issues],1,FALSE)</f>
        <v>No</v>
      </c>
      <c r="I1908" s="11">
        <f>VLOOKUP(Table4[[#This Row],[Number of Major Surgeries]],Table4[Number of Major Surgeries],1,FALSE)</f>
        <v>1</v>
      </c>
      <c r="J1908" s="11" t="str">
        <f>VLOOKUP('Medical Examinations'!M1908,'Medical Examinations'!M1908:M4242,1,FALSE)</f>
        <v>over weight</v>
      </c>
      <c r="K1908" s="11" t="str">
        <f>VLOOKUP('Medical Examinations'!N1908,'Medical Examinations'!N1908:N4242,1,FALSE)</f>
        <v>prediabetes</v>
      </c>
      <c r="L1908" s="11" t="str">
        <f>VLOOKUP(Table3[[#This Row],[date of birth]],Table3[date of birth],1,FALSE)</f>
        <v>10-Jul-1971</v>
      </c>
      <c r="M1908" s="11">
        <f>VLOOKUP(Table3[[#This Row],[age]],Table3[age],1,FALSE)</f>
        <v>51</v>
      </c>
      <c r="N1908" s="65">
        <f>VLOOKUP(Table3[[#This Row],[charges2]],Table3[charges2],1,FALSE)</f>
        <v>23967.38</v>
      </c>
      <c r="O1908" s="11" t="str">
        <f>VLOOKUP(Table3[[#This Row],[HOSPITAL TIER2]],Table3[HOSPITAL TIER2],1,FALSE)</f>
        <v>tier - 2</v>
      </c>
      <c r="P1908" s="11" t="str">
        <f>VLOOKUP(Table3[[#This Row],[city tier2]],Table3[city tier2],1,FALSE)</f>
        <v>tier - 2</v>
      </c>
      <c r="Q1908" s="11" t="str">
        <f>VLOOKUP(Table3[[#This Row],[state id2]],Table3[state id2],1,FALSE)</f>
        <v>R1012</v>
      </c>
      <c r="R1908" s="11">
        <f t="shared" si="58"/>
        <v>-0.12983356583673145</v>
      </c>
      <c r="S1908" s="11">
        <f t="shared" si="59"/>
        <v>-3.4786824365203466E-2</v>
      </c>
    </row>
    <row r="1909" spans="1:19" x14ac:dyDescent="0.25">
      <c r="A1909" s="20" t="str">
        <f>VLOOKUP('Customer Names'!A1909,'Customer Names'!A1909:A4244,1,FALSE)</f>
        <v>Id1908</v>
      </c>
      <c r="B1909" s="20" t="str">
        <f>VLOOKUP(Table6[[#This Row],[NAME]],Table6[NAME],1,FALSE)</f>
        <v>Donna</v>
      </c>
      <c r="C1909" s="11">
        <f>VLOOKUP(Table4[[#This Row],[BMI]],Table4[BMI],1,FALSE)</f>
        <v>31.16</v>
      </c>
      <c r="D1909" s="11">
        <f>VLOOKUP(Table4[[#This Row],[HBA1C]],Table4[HBA1C],1,FALSE)</f>
        <v>4.49</v>
      </c>
      <c r="E1909" s="11" t="str">
        <f>VLOOKUP(Table4[[#This Row],[Any Transplants]],Table4[Any Transplants],1,FALSE)</f>
        <v>No</v>
      </c>
      <c r="F1909" s="11" t="str">
        <f>VLOOKUP(Table4[[#This Row],[Cancer history]],Table4[Cancer history],1,FALSE)</f>
        <v>Yes</v>
      </c>
      <c r="G1909" s="11" t="str">
        <f>VLOOKUP(Table4[[#This Row],[Smoker2]],Table4[Smoker2],1,FALSE)</f>
        <v>NO</v>
      </c>
      <c r="H1909" s="11" t="str">
        <f>VLOOKUP(Table4[[#This Row],[Heart Issues]],Table4[Heart Issues],1,FALSE)</f>
        <v>No</v>
      </c>
      <c r="I1909" s="11">
        <f>VLOOKUP(Table4[[#This Row],[Number of Major Surgeries]],Table4[Number of Major Surgeries],1,FALSE)</f>
        <v>1</v>
      </c>
      <c r="J1909" s="11" t="str">
        <f>VLOOKUP('Medical Examinations'!M1909,'Medical Examinations'!M1909:M4243,1,FALSE)</f>
        <v>obesity</v>
      </c>
      <c r="K1909" s="11" t="str">
        <f>VLOOKUP('Medical Examinations'!N1909,'Medical Examinations'!N1909:N4243,1,FALSE)</f>
        <v>normal</v>
      </c>
      <c r="L1909" s="11" t="str">
        <f>VLOOKUP(Table3[[#This Row],[date of birth]],Table3[date of birth],1,FALSE)</f>
        <v>30-Dec-2003</v>
      </c>
      <c r="M1909" s="11">
        <f>VLOOKUP(Table3[[#This Row],[age]],Table3[age],1,FALSE)</f>
        <v>19</v>
      </c>
      <c r="N1909" s="65">
        <f>VLOOKUP(Table3[[#This Row],[charges2]],Table3[charges2],1,FALSE)</f>
        <v>24059.68</v>
      </c>
      <c r="O1909" s="11" t="str">
        <f>VLOOKUP(Table3[[#This Row],[HOSPITAL TIER2]],Table3[HOSPITAL TIER2],1,FALSE)</f>
        <v>tier - 2</v>
      </c>
      <c r="P1909" s="11" t="str">
        <f>VLOOKUP(Table3[[#This Row],[city tier2]],Table3[city tier2],1,FALSE)</f>
        <v>tier - 2</v>
      </c>
      <c r="Q1909" s="11" t="str">
        <f>VLOOKUP(Table3[[#This Row],[state id2]],Table3[state id2],1,FALSE)</f>
        <v>R1012</v>
      </c>
      <c r="R1909" s="11">
        <f t="shared" si="58"/>
        <v>-0.1306730886172161</v>
      </c>
      <c r="S1909" s="11">
        <f t="shared" si="59"/>
        <v>-3.5384113544443853E-2</v>
      </c>
    </row>
    <row r="1910" spans="1:19" x14ac:dyDescent="0.25">
      <c r="A1910" s="20" t="str">
        <f>VLOOKUP('Customer Names'!A1910,'Customer Names'!A1910:A4245,1,FALSE)</f>
        <v>Id1909</v>
      </c>
      <c r="B1910" s="20" t="str">
        <f>VLOOKUP(Table6[[#This Row],[NAME]],Table6[NAME],1,FALSE)</f>
        <v>Rod</v>
      </c>
      <c r="C1910" s="11">
        <f>VLOOKUP(Table4[[#This Row],[BMI]],Table4[BMI],1,FALSE)</f>
        <v>34.21</v>
      </c>
      <c r="D1910" s="11">
        <f>VLOOKUP(Table4[[#This Row],[HBA1C]],Table4[HBA1C],1,FALSE)</f>
        <v>4.4800000000000004</v>
      </c>
      <c r="E1910" s="11" t="str">
        <f>VLOOKUP(Table4[[#This Row],[Any Transplants]],Table4[Any Transplants],1,FALSE)</f>
        <v>No</v>
      </c>
      <c r="F1910" s="11" t="str">
        <f>VLOOKUP(Table4[[#This Row],[Cancer history]],Table4[Cancer history],1,FALSE)</f>
        <v>No</v>
      </c>
      <c r="G1910" s="11" t="str">
        <f>VLOOKUP(Table4[[#This Row],[Smoker2]],Table4[Smoker2],1,FALSE)</f>
        <v>NO</v>
      </c>
      <c r="H1910" s="11" t="str">
        <f>VLOOKUP(Table4[[#This Row],[Heart Issues]],Table4[Heart Issues],1,FALSE)</f>
        <v>yes</v>
      </c>
      <c r="I1910" s="11">
        <f>VLOOKUP(Table4[[#This Row],[Number of Major Surgeries]],Table4[Number of Major Surgeries],1,FALSE)</f>
        <v>1</v>
      </c>
      <c r="J1910" s="11" t="str">
        <f>VLOOKUP('Medical Examinations'!M1910,'Medical Examinations'!M1910:M4244,1,FALSE)</f>
        <v>obesity</v>
      </c>
      <c r="K1910" s="11" t="str">
        <f>VLOOKUP('Medical Examinations'!N1910,'Medical Examinations'!N1910:N4244,1,FALSE)</f>
        <v>normal</v>
      </c>
      <c r="L1910" s="11" t="str">
        <f>VLOOKUP(Table3[[#This Row],[date of birth]],Table3[date of birth],1,FALSE)</f>
        <v>13-Jun-1973</v>
      </c>
      <c r="M1910" s="11">
        <f>VLOOKUP(Table3[[#This Row],[age]],Table3[age],1,FALSE)</f>
        <v>49</v>
      </c>
      <c r="N1910" s="65">
        <f>VLOOKUP(Table3[[#This Row],[charges2]],Table3[charges2],1,FALSE)</f>
        <v>24106.91</v>
      </c>
      <c r="O1910" s="11" t="str">
        <f>VLOOKUP(Table3[[#This Row],[HOSPITAL TIER2]],Table3[HOSPITAL TIER2],1,FALSE)</f>
        <v>tier - 2</v>
      </c>
      <c r="P1910" s="11" t="str">
        <f>VLOOKUP(Table3[[#This Row],[city tier2]],Table3[city tier2],1,FALSE)</f>
        <v>tier - 2</v>
      </c>
      <c r="Q1910" s="11" t="str">
        <f>VLOOKUP(Table3[[#This Row],[state id2]],Table3[state id2],1,FALSE)</f>
        <v>R1024</v>
      </c>
      <c r="R1910" s="11">
        <f t="shared" si="58"/>
        <v>-0.12853558889694963</v>
      </c>
      <c r="S1910" s="11">
        <f t="shared" si="59"/>
        <v>-3.841567564816116E-2</v>
      </c>
    </row>
    <row r="1911" spans="1:19" x14ac:dyDescent="0.25">
      <c r="A1911" s="20" t="str">
        <f>VLOOKUP('Customer Names'!A1911,'Customer Names'!A1911:A4246,1,FALSE)</f>
        <v>Id1910</v>
      </c>
      <c r="B1911" s="20" t="str">
        <f>VLOOKUP(Table6[[#This Row],[NAME]],Table6[NAME],1,FALSE)</f>
        <v>Joe</v>
      </c>
      <c r="C1911" s="11">
        <f>VLOOKUP(Table4[[#This Row],[BMI]],Table4[BMI],1,FALSE)</f>
        <v>34.86</v>
      </c>
      <c r="D1911" s="11">
        <f>VLOOKUP(Table4[[#This Row],[HBA1C]],Table4[HBA1C],1,FALSE)</f>
        <v>10.97</v>
      </c>
      <c r="E1911" s="11" t="str">
        <f>VLOOKUP(Table4[[#This Row],[Any Transplants]],Table4[Any Transplants],1,FALSE)</f>
        <v>No</v>
      </c>
      <c r="F1911" s="11" t="str">
        <f>VLOOKUP(Table4[[#This Row],[Cancer history]],Table4[Cancer history],1,FALSE)</f>
        <v>No</v>
      </c>
      <c r="G1911" s="11" t="str">
        <f>VLOOKUP(Table4[[#This Row],[Smoker2]],Table4[Smoker2],1,FALSE)</f>
        <v>NO</v>
      </c>
      <c r="H1911" s="11" t="str">
        <f>VLOOKUP(Table4[[#This Row],[Heart Issues]],Table4[Heart Issues],1,FALSE)</f>
        <v>No</v>
      </c>
      <c r="I1911" s="11">
        <f>VLOOKUP(Table4[[#This Row],[Number of Major Surgeries]],Table4[Number of Major Surgeries],1,FALSE)</f>
        <v>0</v>
      </c>
      <c r="J1911" s="11" t="str">
        <f>VLOOKUP('Medical Examinations'!M1911,'Medical Examinations'!M1911:M4245,1,FALSE)</f>
        <v>obesity</v>
      </c>
      <c r="K1911" s="11" t="str">
        <f>VLOOKUP('Medical Examinations'!N1911,'Medical Examinations'!N1911:N4245,1,FALSE)</f>
        <v>diabetes</v>
      </c>
      <c r="L1911" s="11" t="str">
        <f>VLOOKUP(Table3[[#This Row],[date of birth]],Table3[date of birth],1,FALSE)</f>
        <v>10-Sep-1974</v>
      </c>
      <c r="M1911" s="11">
        <f>VLOOKUP(Table3[[#This Row],[age]],Table3[age],1,FALSE)</f>
        <v>48</v>
      </c>
      <c r="N1911" s="65">
        <f>VLOOKUP(Table3[[#This Row],[charges2]],Table3[charges2],1,FALSE)</f>
        <v>24180.93</v>
      </c>
      <c r="O1911" s="11" t="str">
        <f>VLOOKUP(Table3[[#This Row],[HOSPITAL TIER2]],Table3[HOSPITAL TIER2],1,FALSE)</f>
        <v>tier - 2</v>
      </c>
      <c r="P1911" s="11" t="str">
        <f>VLOOKUP(Table3[[#This Row],[city tier2]],Table3[city tier2],1,FALSE)</f>
        <v>tier - 1</v>
      </c>
      <c r="Q1911" s="11" t="str">
        <f>VLOOKUP(Table3[[#This Row],[state id2]],Table3[state id2],1,FALSE)</f>
        <v>R1013</v>
      </c>
      <c r="R1911" s="11">
        <f t="shared" si="58"/>
        <v>-0.13016789704167617</v>
      </c>
      <c r="S1911" s="11">
        <f t="shared" si="59"/>
        <v>-3.7511006555317077E-2</v>
      </c>
    </row>
    <row r="1912" spans="1:19" x14ac:dyDescent="0.25">
      <c r="A1912" s="20" t="str">
        <f>VLOOKUP('Customer Names'!A1912,'Customer Names'!A1912:A4247,1,FALSE)</f>
        <v>Id1911</v>
      </c>
      <c r="B1912" s="20" t="str">
        <f>VLOOKUP(Table6[[#This Row],[NAME]],Table6[NAME],1,FALSE)</f>
        <v>Kayleigh</v>
      </c>
      <c r="C1912" s="11">
        <f>VLOOKUP(Table4[[#This Row],[BMI]],Table4[BMI],1,FALSE)</f>
        <v>34.58</v>
      </c>
      <c r="D1912" s="11">
        <f>VLOOKUP(Table4[[#This Row],[HBA1C]],Table4[HBA1C],1,FALSE)</f>
        <v>5.14</v>
      </c>
      <c r="E1912" s="11" t="str">
        <f>VLOOKUP(Table4[[#This Row],[Any Transplants]],Table4[Any Transplants],1,FALSE)</f>
        <v>yes</v>
      </c>
      <c r="F1912" s="11" t="str">
        <f>VLOOKUP(Table4[[#This Row],[Cancer history]],Table4[Cancer history],1,FALSE)</f>
        <v>No</v>
      </c>
      <c r="G1912" s="11" t="str">
        <f>VLOOKUP(Table4[[#This Row],[Smoker2]],Table4[Smoker2],1,FALSE)</f>
        <v>NO</v>
      </c>
      <c r="H1912" s="11" t="str">
        <f>VLOOKUP(Table4[[#This Row],[Heart Issues]],Table4[Heart Issues],1,FALSE)</f>
        <v>No</v>
      </c>
      <c r="I1912" s="11">
        <f>VLOOKUP(Table4[[#This Row],[Number of Major Surgeries]],Table4[Number of Major Surgeries],1,FALSE)</f>
        <v>2</v>
      </c>
      <c r="J1912" s="11" t="str">
        <f>VLOOKUP('Medical Examinations'!M1912,'Medical Examinations'!M1912:M4246,1,FALSE)</f>
        <v>obesity</v>
      </c>
      <c r="K1912" s="11" t="str">
        <f>VLOOKUP('Medical Examinations'!N1912,'Medical Examinations'!N1912:N4246,1,FALSE)</f>
        <v>normal</v>
      </c>
      <c r="L1912" s="11" t="str">
        <f>VLOOKUP(Table3[[#This Row],[date of birth]],Table3[date of birth],1,FALSE)</f>
        <v>16-Dec-1964</v>
      </c>
      <c r="M1912" s="11">
        <f>VLOOKUP(Table3[[#This Row],[age]],Table3[age],1,FALSE)</f>
        <v>58</v>
      </c>
      <c r="N1912" s="65">
        <f>VLOOKUP(Table3[[#This Row],[charges2]],Table3[charges2],1,FALSE)</f>
        <v>24227.34</v>
      </c>
      <c r="O1912" s="11" t="str">
        <f>VLOOKUP(Table3[[#This Row],[HOSPITAL TIER2]],Table3[HOSPITAL TIER2],1,FALSE)</f>
        <v>tier - 2</v>
      </c>
      <c r="P1912" s="11" t="str">
        <f>VLOOKUP(Table3[[#This Row],[city tier2]],Table3[city tier2],1,FALSE)</f>
        <v>tier - 1</v>
      </c>
      <c r="Q1912" s="11" t="str">
        <f>VLOOKUP(Table3[[#This Row],[state id2]],Table3[state id2],1,FALSE)</f>
        <v>R1013</v>
      </c>
      <c r="R1912" s="11">
        <f t="shared" si="58"/>
        <v>-0.13173959484554346</v>
      </c>
      <c r="S1912" s="11">
        <f t="shared" si="59"/>
        <v>-4.1917049343140542E-2</v>
      </c>
    </row>
    <row r="1913" spans="1:19" x14ac:dyDescent="0.25">
      <c r="A1913" s="20" t="str">
        <f>VLOOKUP('Customer Names'!A1913,'Customer Names'!A1913:A4248,1,FALSE)</f>
        <v>Id1912</v>
      </c>
      <c r="B1913" s="20" t="str">
        <f>VLOOKUP(Table6[[#This Row],[NAME]],Table6[NAME],1,FALSE)</f>
        <v>Lorcan A.</v>
      </c>
      <c r="C1913" s="11">
        <f>VLOOKUP(Table4[[#This Row],[BMI]],Table4[BMI],1,FALSE)</f>
        <v>17.940000000000001</v>
      </c>
      <c r="D1913" s="11">
        <f>VLOOKUP(Table4[[#This Row],[HBA1C]],Table4[HBA1C],1,FALSE)</f>
        <v>5.17</v>
      </c>
      <c r="E1913" s="11" t="str">
        <f>VLOOKUP(Table4[[#This Row],[Any Transplants]],Table4[Any Transplants],1,FALSE)</f>
        <v>No</v>
      </c>
      <c r="F1913" s="11" t="str">
        <f>VLOOKUP(Table4[[#This Row],[Cancer history]],Table4[Cancer history],1,FALSE)</f>
        <v>No</v>
      </c>
      <c r="G1913" s="11" t="str">
        <f>VLOOKUP(Table4[[#This Row],[Smoker2]],Table4[Smoker2],1,FALSE)</f>
        <v>NO</v>
      </c>
      <c r="H1913" s="11" t="str">
        <f>VLOOKUP(Table4[[#This Row],[Heart Issues]],Table4[Heart Issues],1,FALSE)</f>
        <v>yes</v>
      </c>
      <c r="I1913" s="11">
        <f>VLOOKUP(Table4[[#This Row],[Number of Major Surgeries]],Table4[Number of Major Surgeries],1,FALSE)</f>
        <v>0</v>
      </c>
      <c r="J1913" s="11" t="str">
        <f>VLOOKUP('Medical Examinations'!M1913,'Medical Examinations'!M1913:M4247,1,FALSE)</f>
        <v>underweight</v>
      </c>
      <c r="K1913" s="11" t="str">
        <f>VLOOKUP('Medical Examinations'!N1913,'Medical Examinations'!N1913:N4247,1,FALSE)</f>
        <v>normal</v>
      </c>
      <c r="L1913" s="11" t="str">
        <f>VLOOKUP(Table3[[#This Row],[date of birth]],Table3[date of birth],1,FALSE)</f>
        <v>3-Aug-2004</v>
      </c>
      <c r="M1913" s="11">
        <f>VLOOKUP(Table3[[#This Row],[age]],Table3[age],1,FALSE)</f>
        <v>18</v>
      </c>
      <c r="N1913" s="65">
        <f>VLOOKUP(Table3[[#This Row],[charges2]],Table3[charges2],1,FALSE)</f>
        <v>24294.02</v>
      </c>
      <c r="O1913" s="11" t="str">
        <f>VLOOKUP(Table3[[#This Row],[HOSPITAL TIER2]],Table3[HOSPITAL TIER2],1,FALSE)</f>
        <v>tier - 2</v>
      </c>
      <c r="P1913" s="11" t="str">
        <f>VLOOKUP(Table3[[#This Row],[city tier2]],Table3[city tier2],1,FALSE)</f>
        <v>tier - 1</v>
      </c>
      <c r="Q1913" s="11" t="str">
        <f>VLOOKUP(Table3[[#This Row],[state id2]],Table3[state id2],1,FALSE)</f>
        <v>R1011</v>
      </c>
      <c r="R1913" s="11">
        <f t="shared" si="58"/>
        <v>-0.13551947917946486</v>
      </c>
      <c r="S1913" s="11">
        <f t="shared" si="59"/>
        <v>-4.1118153588669042E-2</v>
      </c>
    </row>
    <row r="1914" spans="1:19" x14ac:dyDescent="0.25">
      <c r="A1914" s="20" t="str">
        <f>VLOOKUP('Customer Names'!A1914,'Customer Names'!A1914:A4249,1,FALSE)</f>
        <v>Id1913</v>
      </c>
      <c r="B1914" s="20" t="str">
        <f>VLOOKUP(Table6[[#This Row],[NAME]],Table6[NAME],1,FALSE)</f>
        <v>Billy</v>
      </c>
      <c r="C1914" s="11">
        <f>VLOOKUP(Table4[[#This Row],[BMI]],Table4[BMI],1,FALSE)</f>
        <v>26.8</v>
      </c>
      <c r="D1914" s="11">
        <f>VLOOKUP(Table4[[#This Row],[HBA1C]],Table4[HBA1C],1,FALSE)</f>
        <v>6.18</v>
      </c>
      <c r="E1914" s="11" t="str">
        <f>VLOOKUP(Table4[[#This Row],[Any Transplants]],Table4[Any Transplants],1,FALSE)</f>
        <v>No</v>
      </c>
      <c r="F1914" s="11" t="str">
        <f>VLOOKUP(Table4[[#This Row],[Cancer history]],Table4[Cancer history],1,FALSE)</f>
        <v>Yes</v>
      </c>
      <c r="G1914" s="11" t="str">
        <f>VLOOKUP(Table4[[#This Row],[Smoker2]],Table4[Smoker2],1,FALSE)</f>
        <v>NO</v>
      </c>
      <c r="H1914" s="11" t="str">
        <f>VLOOKUP(Table4[[#This Row],[Heart Issues]],Table4[Heart Issues],1,FALSE)</f>
        <v>yes</v>
      </c>
      <c r="I1914" s="11">
        <f>VLOOKUP(Table4[[#This Row],[Number of Major Surgeries]],Table4[Number of Major Surgeries],1,FALSE)</f>
        <v>1</v>
      </c>
      <c r="J1914" s="11" t="str">
        <f>VLOOKUP('Medical Examinations'!M1914,'Medical Examinations'!M1914:M4248,1,FALSE)</f>
        <v>over weight</v>
      </c>
      <c r="K1914" s="11" t="str">
        <f>VLOOKUP('Medical Examinations'!N1914,'Medical Examinations'!N1914:N4248,1,FALSE)</f>
        <v>prediabetes</v>
      </c>
      <c r="L1914" s="11" t="str">
        <f>VLOOKUP(Table3[[#This Row],[date of birth]],Table3[date of birth],1,FALSE)</f>
        <v>7-Oct-1999</v>
      </c>
      <c r="M1914" s="11">
        <f>VLOOKUP(Table3[[#This Row],[age]],Table3[age],1,FALSE)</f>
        <v>23</v>
      </c>
      <c r="N1914" s="65">
        <f>VLOOKUP(Table3[[#This Row],[charges2]],Table3[charges2],1,FALSE)</f>
        <v>24387.74</v>
      </c>
      <c r="O1914" s="11" t="str">
        <f>VLOOKUP(Table3[[#This Row],[HOSPITAL TIER2]],Table3[HOSPITAL TIER2],1,FALSE)</f>
        <v>tier - 2</v>
      </c>
      <c r="P1914" s="11" t="str">
        <f>VLOOKUP(Table3[[#This Row],[city tier2]],Table3[city tier2],1,FALSE)</f>
        <v>tier - 1</v>
      </c>
      <c r="Q1914" s="11" t="str">
        <f>VLOOKUP(Table3[[#This Row],[state id2]],Table3[state id2],1,FALSE)</f>
        <v>R1011</v>
      </c>
      <c r="R1914" s="11">
        <f t="shared" si="58"/>
        <v>-0.14117792900581949</v>
      </c>
      <c r="S1914" s="11">
        <f t="shared" si="59"/>
        <v>-4.2481579339273906E-2</v>
      </c>
    </row>
    <row r="1915" spans="1:19" x14ac:dyDescent="0.25">
      <c r="A1915" s="20" t="str">
        <f>VLOOKUP('Customer Names'!A1915,'Customer Names'!A1915:A4250,1,FALSE)</f>
        <v>Id1914</v>
      </c>
      <c r="B1915" s="20" t="str">
        <f>VLOOKUP(Table6[[#This Row],[NAME]],Table6[NAME],1,FALSE)</f>
        <v>Paul M.</v>
      </c>
      <c r="C1915" s="11">
        <f>VLOOKUP(Table4[[#This Row],[BMI]],Table4[BMI],1,FALSE)</f>
        <v>17.690000000000001</v>
      </c>
      <c r="D1915" s="11">
        <f>VLOOKUP(Table4[[#This Row],[HBA1C]],Table4[HBA1C],1,FALSE)</f>
        <v>9.07</v>
      </c>
      <c r="E1915" s="11" t="str">
        <f>VLOOKUP(Table4[[#This Row],[Any Transplants]],Table4[Any Transplants],1,FALSE)</f>
        <v>No</v>
      </c>
      <c r="F1915" s="11" t="str">
        <f>VLOOKUP(Table4[[#This Row],[Cancer history]],Table4[Cancer history],1,FALSE)</f>
        <v>No</v>
      </c>
      <c r="G1915" s="11" t="str">
        <f>VLOOKUP(Table4[[#This Row],[Smoker2]],Table4[Smoker2],1,FALSE)</f>
        <v>NO</v>
      </c>
      <c r="H1915" s="11" t="str">
        <f>VLOOKUP(Table4[[#This Row],[Heart Issues]],Table4[Heart Issues],1,FALSE)</f>
        <v>yes</v>
      </c>
      <c r="I1915" s="11">
        <f>VLOOKUP(Table4[[#This Row],[Number of Major Surgeries]],Table4[Number of Major Surgeries],1,FALSE)</f>
        <v>0</v>
      </c>
      <c r="J1915" s="11" t="str">
        <f>VLOOKUP('Medical Examinations'!M1915,'Medical Examinations'!M1915:M4249,1,FALSE)</f>
        <v>underweight</v>
      </c>
      <c r="K1915" s="11" t="str">
        <f>VLOOKUP('Medical Examinations'!N1915,'Medical Examinations'!N1915:N4249,1,FALSE)</f>
        <v>diabetes</v>
      </c>
      <c r="L1915" s="11" t="str">
        <f>VLOOKUP(Table3[[#This Row],[date of birth]],Table3[date of birth],1,FALSE)</f>
        <v>30-Nov-1970</v>
      </c>
      <c r="M1915" s="11">
        <f>VLOOKUP(Table3[[#This Row],[age]],Table3[age],1,FALSE)</f>
        <v>52</v>
      </c>
      <c r="N1915" s="65">
        <f>VLOOKUP(Table3[[#This Row],[charges2]],Table3[charges2],1,FALSE)</f>
        <v>24393.62</v>
      </c>
      <c r="O1915" s="11" t="str">
        <f>VLOOKUP(Table3[[#This Row],[HOSPITAL TIER2]],Table3[HOSPITAL TIER2],1,FALSE)</f>
        <v>tier - 2</v>
      </c>
      <c r="P1915" s="11" t="str">
        <f>VLOOKUP(Table3[[#This Row],[city tier2]],Table3[city tier2],1,FALSE)</f>
        <v>tier - 3</v>
      </c>
      <c r="Q1915" s="11" t="str">
        <f>VLOOKUP(Table3[[#This Row],[state id2]],Table3[state id2],1,FALSE)</f>
        <v>R1012</v>
      </c>
      <c r="R1915" s="11">
        <f t="shared" si="58"/>
        <v>-0.14130248992494859</v>
      </c>
      <c r="S1915" s="11">
        <f t="shared" si="59"/>
        <v>-4.1358314106826041E-2</v>
      </c>
    </row>
    <row r="1916" spans="1:19" x14ac:dyDescent="0.25">
      <c r="A1916" s="20" t="str">
        <f>VLOOKUP('Customer Names'!A1916,'Customer Names'!A1916:A4251,1,FALSE)</f>
        <v>Id1915</v>
      </c>
      <c r="B1916" s="20" t="str">
        <f>VLOOKUP(Table6[[#This Row],[NAME]],Table6[NAME],1,FALSE)</f>
        <v>Brenda M.</v>
      </c>
      <c r="C1916" s="11">
        <f>VLOOKUP(Table4[[#This Row],[BMI]],Table4[BMI],1,FALSE)</f>
        <v>25.77</v>
      </c>
      <c r="D1916" s="11">
        <f>VLOOKUP(Table4[[#This Row],[HBA1C]],Table4[HBA1C],1,FALSE)</f>
        <v>4.43</v>
      </c>
      <c r="E1916" s="11" t="str">
        <f>VLOOKUP(Table4[[#This Row],[Any Transplants]],Table4[Any Transplants],1,FALSE)</f>
        <v>No</v>
      </c>
      <c r="F1916" s="11" t="str">
        <f>VLOOKUP(Table4[[#This Row],[Cancer history]],Table4[Cancer history],1,FALSE)</f>
        <v>Yes</v>
      </c>
      <c r="G1916" s="11" t="str">
        <f>VLOOKUP(Table4[[#This Row],[Smoker2]],Table4[Smoker2],1,FALSE)</f>
        <v>NO</v>
      </c>
      <c r="H1916" s="11" t="str">
        <f>VLOOKUP(Table4[[#This Row],[Heart Issues]],Table4[Heart Issues],1,FALSE)</f>
        <v>No</v>
      </c>
      <c r="I1916" s="11">
        <f>VLOOKUP(Table4[[#This Row],[Number of Major Surgeries]],Table4[Number of Major Surgeries],1,FALSE)</f>
        <v>1</v>
      </c>
      <c r="J1916" s="11" t="str">
        <f>VLOOKUP('Medical Examinations'!M1916,'Medical Examinations'!M1916:M4250,1,FALSE)</f>
        <v>over weight</v>
      </c>
      <c r="K1916" s="11" t="str">
        <f>VLOOKUP('Medical Examinations'!N1916,'Medical Examinations'!N1916:N4250,1,FALSE)</f>
        <v>normal</v>
      </c>
      <c r="L1916" s="11" t="str">
        <f>VLOOKUP(Table3[[#This Row],[date of birth]],Table3[date of birth],1,FALSE)</f>
        <v>6-Jul-1968</v>
      </c>
      <c r="M1916" s="11">
        <f>VLOOKUP(Table3[[#This Row],[age]],Table3[age],1,FALSE)</f>
        <v>54</v>
      </c>
      <c r="N1916" s="65">
        <f>VLOOKUP(Table3[[#This Row],[charges2]],Table3[charges2],1,FALSE)</f>
        <v>24476.48</v>
      </c>
      <c r="O1916" s="11" t="str">
        <f>VLOOKUP(Table3[[#This Row],[HOSPITAL TIER2]],Table3[HOSPITAL TIER2],1,FALSE)</f>
        <v>tier - 2</v>
      </c>
      <c r="P1916" s="11" t="str">
        <f>VLOOKUP(Table3[[#This Row],[city tier2]],Table3[city tier2],1,FALSE)</f>
        <v>tier - 2</v>
      </c>
      <c r="Q1916" s="11" t="str">
        <f>VLOOKUP(Table3[[#This Row],[state id2]],Table3[state id2],1,FALSE)</f>
        <v>R1012</v>
      </c>
      <c r="R1916" s="11">
        <f t="shared" si="58"/>
        <v>-0.13942315657065427</v>
      </c>
      <c r="S1916" s="11">
        <f t="shared" si="59"/>
        <v>-4.5776581300540985E-2</v>
      </c>
    </row>
    <row r="1917" spans="1:19" x14ac:dyDescent="0.25">
      <c r="A1917" s="20" t="str">
        <f>VLOOKUP('Customer Names'!A1917,'Customer Names'!A1917:A4252,1,FALSE)</f>
        <v>Id1916</v>
      </c>
      <c r="B1917" s="20" t="str">
        <f>VLOOKUP(Table6[[#This Row],[NAME]],Table6[NAME],1,FALSE)</f>
        <v>Jeff H</v>
      </c>
      <c r="C1917" s="11">
        <f>VLOOKUP(Table4[[#This Row],[BMI]],Table4[BMI],1,FALSE)</f>
        <v>34.46</v>
      </c>
      <c r="D1917" s="11">
        <f>VLOOKUP(Table4[[#This Row],[HBA1C]],Table4[HBA1C],1,FALSE)</f>
        <v>4.17</v>
      </c>
      <c r="E1917" s="11" t="str">
        <f>VLOOKUP(Table4[[#This Row],[Any Transplants]],Table4[Any Transplants],1,FALSE)</f>
        <v>yes</v>
      </c>
      <c r="F1917" s="11" t="str">
        <f>VLOOKUP(Table4[[#This Row],[Cancer history]],Table4[Cancer history],1,FALSE)</f>
        <v>No</v>
      </c>
      <c r="G1917" s="11" t="str">
        <f>VLOOKUP(Table4[[#This Row],[Smoker2]],Table4[Smoker2],1,FALSE)</f>
        <v>NO</v>
      </c>
      <c r="H1917" s="11" t="str">
        <f>VLOOKUP(Table4[[#This Row],[Heart Issues]],Table4[Heart Issues],1,FALSE)</f>
        <v>No</v>
      </c>
      <c r="I1917" s="11">
        <f>VLOOKUP(Table4[[#This Row],[Number of Major Surgeries]],Table4[Number of Major Surgeries],1,FALSE)</f>
        <v>1</v>
      </c>
      <c r="J1917" s="11" t="str">
        <f>VLOOKUP('Medical Examinations'!M1917,'Medical Examinations'!M1917:M4251,1,FALSE)</f>
        <v>obesity</v>
      </c>
      <c r="K1917" s="11" t="str">
        <f>VLOOKUP('Medical Examinations'!N1917,'Medical Examinations'!N1917:N4251,1,FALSE)</f>
        <v>normal</v>
      </c>
      <c r="L1917" s="11" t="str">
        <f>VLOOKUP(Table3[[#This Row],[date of birth]],Table3[date of birth],1,FALSE)</f>
        <v>21-Oct-1961</v>
      </c>
      <c r="M1917" s="11">
        <f>VLOOKUP(Table3[[#This Row],[age]],Table3[age],1,FALSE)</f>
        <v>61</v>
      </c>
      <c r="N1917" s="65">
        <f>VLOOKUP(Table3[[#This Row],[charges2]],Table3[charges2],1,FALSE)</f>
        <v>24513.09</v>
      </c>
      <c r="O1917" s="11" t="str">
        <f>VLOOKUP(Table3[[#This Row],[HOSPITAL TIER2]],Table3[HOSPITAL TIER2],1,FALSE)</f>
        <v>tier - 2</v>
      </c>
      <c r="P1917" s="11" t="str">
        <f>VLOOKUP(Table3[[#This Row],[city tier2]],Table3[city tier2],1,FALSE)</f>
        <v>tier - 2</v>
      </c>
      <c r="Q1917" s="11" t="str">
        <f>VLOOKUP(Table3[[#This Row],[state id2]],Table3[state id2],1,FALSE)</f>
        <v>R1013</v>
      </c>
      <c r="R1917" s="11">
        <f t="shared" si="58"/>
        <v>-0.13939509057856989</v>
      </c>
      <c r="S1917" s="11">
        <f t="shared" si="59"/>
        <v>-4.4173193242534686E-2</v>
      </c>
    </row>
    <row r="1918" spans="1:19" x14ac:dyDescent="0.25">
      <c r="A1918" s="20" t="str">
        <f>VLOOKUP('Customer Names'!A1918,'Customer Names'!A1918:A4253,1,FALSE)</f>
        <v>Id1917</v>
      </c>
      <c r="B1918" s="20" t="str">
        <f>VLOOKUP(Table6[[#This Row],[NAME]],Table6[NAME],1,FALSE)</f>
        <v>Michael</v>
      </c>
      <c r="C1918" s="11">
        <f>VLOOKUP(Table4[[#This Row],[BMI]],Table4[BMI],1,FALSE)</f>
        <v>30.875</v>
      </c>
      <c r="D1918" s="11">
        <f>VLOOKUP(Table4[[#This Row],[HBA1C]],Table4[HBA1C],1,FALSE)</f>
        <v>4.95</v>
      </c>
      <c r="E1918" s="11" t="str">
        <f>VLOOKUP(Table4[[#This Row],[Any Transplants]],Table4[Any Transplants],1,FALSE)</f>
        <v>No</v>
      </c>
      <c r="F1918" s="11" t="str">
        <f>VLOOKUP(Table4[[#This Row],[Cancer history]],Table4[Cancer history],1,FALSE)</f>
        <v>No</v>
      </c>
      <c r="G1918" s="11" t="str">
        <f>VLOOKUP(Table4[[#This Row],[Smoker2]],Table4[Smoker2],1,FALSE)</f>
        <v>NO</v>
      </c>
      <c r="H1918" s="11" t="str">
        <f>VLOOKUP(Table4[[#This Row],[Heart Issues]],Table4[Heart Issues],1,FALSE)</f>
        <v>yes</v>
      </c>
      <c r="I1918" s="11">
        <f>VLOOKUP(Table4[[#This Row],[Number of Major Surgeries]],Table4[Number of Major Surgeries],1,FALSE)</f>
        <v>0</v>
      </c>
      <c r="J1918" s="11" t="str">
        <f>VLOOKUP('Medical Examinations'!M1918,'Medical Examinations'!M1918:M4252,1,FALSE)</f>
        <v>obesity</v>
      </c>
      <c r="K1918" s="11" t="str">
        <f>VLOOKUP('Medical Examinations'!N1918,'Medical Examinations'!N1918:N4252,1,FALSE)</f>
        <v>normal</v>
      </c>
      <c r="L1918" s="11" t="str">
        <f>VLOOKUP(Table3[[#This Row],[date of birth]],Table3[date of birth],1,FALSE)</f>
        <v>14-Sep-1972</v>
      </c>
      <c r="M1918" s="11">
        <f>VLOOKUP(Table3[[#This Row],[age]],Table3[age],1,FALSE)</f>
        <v>50</v>
      </c>
      <c r="N1918" s="65">
        <f>VLOOKUP(Table3[[#This Row],[charges2]],Table3[charges2],1,FALSE)</f>
        <v>24520.26</v>
      </c>
      <c r="O1918" s="11" t="str">
        <f>VLOOKUP(Table3[[#This Row],[HOSPITAL TIER2]],Table3[HOSPITAL TIER2],1,FALSE)</f>
        <v>tier - 2</v>
      </c>
      <c r="P1918" s="11" t="str">
        <f>VLOOKUP(Table3[[#This Row],[city tier2]],Table3[city tier2],1,FALSE)</f>
        <v>tier - 3</v>
      </c>
      <c r="Q1918" s="11" t="str">
        <f>VLOOKUP(Table3[[#This Row],[state id2]],Table3[state id2],1,FALSE)</f>
        <v>R1011</v>
      </c>
      <c r="R1918" s="11">
        <f t="shared" si="58"/>
        <v>-0.14391054364183539</v>
      </c>
      <c r="S1918" s="11">
        <f t="shared" si="59"/>
        <v>-4.1084275110660533E-2</v>
      </c>
    </row>
    <row r="1919" spans="1:19" x14ac:dyDescent="0.25">
      <c r="A1919" s="20" t="str">
        <f>VLOOKUP('Customer Names'!A1919,'Customer Names'!A1919:A4254,1,FALSE)</f>
        <v>Id1918</v>
      </c>
      <c r="B1919" s="20" t="str">
        <f>VLOOKUP(Table6[[#This Row],[NAME]],Table6[NAME],1,FALSE)</f>
        <v>Jan</v>
      </c>
      <c r="C1919" s="11">
        <f>VLOOKUP(Table4[[#This Row],[BMI]],Table4[BMI],1,FALSE)</f>
        <v>39.49</v>
      </c>
      <c r="D1919" s="11">
        <f>VLOOKUP(Table4[[#This Row],[HBA1C]],Table4[HBA1C],1,FALSE)</f>
        <v>5.13</v>
      </c>
      <c r="E1919" s="11" t="str">
        <f>VLOOKUP(Table4[[#This Row],[Any Transplants]],Table4[Any Transplants],1,FALSE)</f>
        <v>No</v>
      </c>
      <c r="F1919" s="11" t="str">
        <f>VLOOKUP(Table4[[#This Row],[Cancer history]],Table4[Cancer history],1,FALSE)</f>
        <v>No</v>
      </c>
      <c r="G1919" s="11" t="str">
        <f>VLOOKUP(Table4[[#This Row],[Smoker2]],Table4[Smoker2],1,FALSE)</f>
        <v>NO</v>
      </c>
      <c r="H1919" s="11" t="str">
        <f>VLOOKUP(Table4[[#This Row],[Heart Issues]],Table4[Heart Issues],1,FALSE)</f>
        <v>No</v>
      </c>
      <c r="I1919" s="11">
        <f>VLOOKUP(Table4[[#This Row],[Number of Major Surgeries]],Table4[Number of Major Surgeries],1,FALSE)</f>
        <v>0</v>
      </c>
      <c r="J1919" s="11" t="str">
        <f>VLOOKUP('Medical Examinations'!M1919,'Medical Examinations'!M1919:M4253,1,FALSE)</f>
        <v>obesity</v>
      </c>
      <c r="K1919" s="11" t="str">
        <f>VLOOKUP('Medical Examinations'!N1919,'Medical Examinations'!N1919:N4253,1,FALSE)</f>
        <v>normal</v>
      </c>
      <c r="L1919" s="11" t="str">
        <f>VLOOKUP(Table3[[#This Row],[date of birth]],Table3[date of birth],1,FALSE)</f>
        <v>13-Jun-1975</v>
      </c>
      <c r="M1919" s="11">
        <f>VLOOKUP(Table3[[#This Row],[age]],Table3[age],1,FALSE)</f>
        <v>47</v>
      </c>
      <c r="N1919" s="65">
        <f>VLOOKUP(Table3[[#This Row],[charges2]],Table3[charges2],1,FALSE)</f>
        <v>24535.7</v>
      </c>
      <c r="O1919" s="11" t="str">
        <f>VLOOKUP(Table3[[#This Row],[HOSPITAL TIER2]],Table3[HOSPITAL TIER2],1,FALSE)</f>
        <v>tier - 2</v>
      </c>
      <c r="P1919" s="11" t="str">
        <f>VLOOKUP(Table3[[#This Row],[city tier2]],Table3[city tier2],1,FALSE)</f>
        <v>tier - 2</v>
      </c>
      <c r="Q1919" s="11" t="str">
        <f>VLOOKUP(Table3[[#This Row],[state id2]],Table3[state id2],1,FALSE)</f>
        <v>R1012</v>
      </c>
      <c r="R1919" s="11">
        <f t="shared" si="58"/>
        <v>-0.14500673100377251</v>
      </c>
      <c r="S1919" s="11">
        <f t="shared" si="59"/>
        <v>-4.0467661005786644E-2</v>
      </c>
    </row>
    <row r="1920" spans="1:19" x14ac:dyDescent="0.25">
      <c r="A1920" s="20" t="str">
        <f>VLOOKUP('Customer Names'!A1920,'Customer Names'!A1920:A4255,1,FALSE)</f>
        <v>Id1919</v>
      </c>
      <c r="B1920" s="20" t="str">
        <f>VLOOKUP(Table6[[#This Row],[NAME]],Table6[NAME],1,FALSE)</f>
        <v>Bernard</v>
      </c>
      <c r="C1920" s="11">
        <f>VLOOKUP(Table4[[#This Row],[BMI]],Table4[BMI],1,FALSE)</f>
        <v>28.88</v>
      </c>
      <c r="D1920" s="11">
        <f>VLOOKUP(Table4[[#This Row],[HBA1C]],Table4[HBA1C],1,FALSE)</f>
        <v>4.0999999999999996</v>
      </c>
      <c r="E1920" s="11" t="str">
        <f>VLOOKUP(Table4[[#This Row],[Any Transplants]],Table4[Any Transplants],1,FALSE)</f>
        <v>No</v>
      </c>
      <c r="F1920" s="11" t="str">
        <f>VLOOKUP(Table4[[#This Row],[Cancer history]],Table4[Cancer history],1,FALSE)</f>
        <v>No</v>
      </c>
      <c r="G1920" s="11" t="str">
        <f>VLOOKUP(Table4[[#This Row],[Smoker2]],Table4[Smoker2],1,FALSE)</f>
        <v>NO</v>
      </c>
      <c r="H1920" s="11" t="str">
        <f>VLOOKUP(Table4[[#This Row],[Heart Issues]],Table4[Heart Issues],1,FALSE)</f>
        <v>No</v>
      </c>
      <c r="I1920" s="11">
        <f>VLOOKUP(Table4[[#This Row],[Number of Major Surgeries]],Table4[Number of Major Surgeries],1,FALSE)</f>
        <v>0</v>
      </c>
      <c r="J1920" s="11" t="str">
        <f>VLOOKUP('Medical Examinations'!M1920,'Medical Examinations'!M1920:M4254,1,FALSE)</f>
        <v>over weight</v>
      </c>
      <c r="K1920" s="11" t="str">
        <f>VLOOKUP('Medical Examinations'!N1920,'Medical Examinations'!N1920:N4254,1,FALSE)</f>
        <v>normal</v>
      </c>
      <c r="L1920" s="11" t="str">
        <f>VLOOKUP(Table3[[#This Row],[date of birth]],Table3[date of birth],1,FALSE)</f>
        <v>12-Oct-1976</v>
      </c>
      <c r="M1920" s="11">
        <f>VLOOKUP(Table3[[#This Row],[age]],Table3[age],1,FALSE)</f>
        <v>46</v>
      </c>
      <c r="N1920" s="65">
        <f>VLOOKUP(Table3[[#This Row],[charges2]],Table3[charges2],1,FALSE)</f>
        <v>24603.05</v>
      </c>
      <c r="O1920" s="11" t="str">
        <f>VLOOKUP(Table3[[#This Row],[HOSPITAL TIER2]],Table3[HOSPITAL TIER2],1,FALSE)</f>
        <v>tier - 2</v>
      </c>
      <c r="P1920" s="11" t="str">
        <f>VLOOKUP(Table3[[#This Row],[city tier2]],Table3[city tier2],1,FALSE)</f>
        <v>tier - 2</v>
      </c>
      <c r="Q1920" s="11" t="str">
        <f>VLOOKUP(Table3[[#This Row],[state id2]],Table3[state id2],1,FALSE)</f>
        <v>R1011</v>
      </c>
      <c r="R1920" s="11">
        <f t="shared" si="58"/>
        <v>-0.14739847275457638</v>
      </c>
      <c r="S1920" s="11">
        <f t="shared" si="59"/>
        <v>-4.0177515745319518E-2</v>
      </c>
    </row>
    <row r="1921" spans="1:19" x14ac:dyDescent="0.25">
      <c r="A1921" s="20" t="str">
        <f>VLOOKUP('Customer Names'!A1921,'Customer Names'!A1921:A4256,1,FALSE)</f>
        <v>Id1920</v>
      </c>
      <c r="B1921" s="20" t="str">
        <f>VLOOKUP(Table6[[#This Row],[NAME]],Table6[NAME],1,FALSE)</f>
        <v>Craig</v>
      </c>
      <c r="C1921" s="11">
        <f>VLOOKUP(Table4[[#This Row],[BMI]],Table4[BMI],1,FALSE)</f>
        <v>20.234999999999999</v>
      </c>
      <c r="D1921" s="11">
        <f>VLOOKUP(Table4[[#This Row],[HBA1C]],Table4[HBA1C],1,FALSE)</f>
        <v>5.01</v>
      </c>
      <c r="E1921" s="11" t="str">
        <f>VLOOKUP(Table4[[#This Row],[Any Transplants]],Table4[Any Transplants],1,FALSE)</f>
        <v>No</v>
      </c>
      <c r="F1921" s="11" t="str">
        <f>VLOOKUP(Table4[[#This Row],[Cancer history]],Table4[Cancer history],1,FALSE)</f>
        <v>No</v>
      </c>
      <c r="G1921" s="11" t="str">
        <f>VLOOKUP(Table4[[#This Row],[Smoker2]],Table4[Smoker2],1,FALSE)</f>
        <v>NO</v>
      </c>
      <c r="H1921" s="11" t="str">
        <f>VLOOKUP(Table4[[#This Row],[Heart Issues]],Table4[Heart Issues],1,FALSE)</f>
        <v>yes</v>
      </c>
      <c r="I1921" s="11">
        <f>VLOOKUP(Table4[[#This Row],[Number of Major Surgeries]],Table4[Number of Major Surgeries],1,FALSE)</f>
        <v>0</v>
      </c>
      <c r="J1921" s="11" t="str">
        <f>VLOOKUP('Medical Examinations'!M1921,'Medical Examinations'!M1921:M4255,1,FALSE)</f>
        <v>normal weight</v>
      </c>
      <c r="K1921" s="11" t="str">
        <f>VLOOKUP('Medical Examinations'!N1921,'Medical Examinations'!N1921:N4255,1,FALSE)</f>
        <v>normal</v>
      </c>
      <c r="L1921" s="11" t="str">
        <f>VLOOKUP(Table3[[#This Row],[date of birth]],Table3[date of birth],1,FALSE)</f>
        <v>12-Jun-1970</v>
      </c>
      <c r="M1921" s="11">
        <f>VLOOKUP(Table3[[#This Row],[age]],Table3[age],1,FALSE)</f>
        <v>52</v>
      </c>
      <c r="N1921" s="65">
        <f>VLOOKUP(Table3[[#This Row],[charges2]],Table3[charges2],1,FALSE)</f>
        <v>24667.42</v>
      </c>
      <c r="O1921" s="11" t="str">
        <f>VLOOKUP(Table3[[#This Row],[HOSPITAL TIER2]],Table3[HOSPITAL TIER2],1,FALSE)</f>
        <v>tier - 2</v>
      </c>
      <c r="P1921" s="11" t="str">
        <f>VLOOKUP(Table3[[#This Row],[city tier2]],Table3[city tier2],1,FALSE)</f>
        <v>tier - 3</v>
      </c>
      <c r="Q1921" s="11" t="str">
        <f>VLOOKUP(Table3[[#This Row],[state id2]],Table3[state id2],1,FALSE)</f>
        <v>R1013</v>
      </c>
      <c r="R1921" s="11">
        <f t="shared" si="58"/>
        <v>-0.14773009357480635</v>
      </c>
      <c r="S1921" s="11">
        <f t="shared" si="59"/>
        <v>-3.944584844939196E-2</v>
      </c>
    </row>
    <row r="1922" spans="1:19" x14ac:dyDescent="0.25">
      <c r="A1922" s="20" t="str">
        <f>VLOOKUP('Customer Names'!A1922,'Customer Names'!A1922:A4257,1,FALSE)</f>
        <v>Id1921</v>
      </c>
      <c r="B1922" s="20" t="str">
        <f>VLOOKUP(Table6[[#This Row],[NAME]],Table6[NAME],1,FALSE)</f>
        <v>.  Bryn</v>
      </c>
      <c r="C1922" s="11">
        <f>VLOOKUP(Table4[[#This Row],[BMI]],Table4[BMI],1,FALSE)</f>
        <v>30.67</v>
      </c>
      <c r="D1922" s="11">
        <f>VLOOKUP(Table4[[#This Row],[HBA1C]],Table4[HBA1C],1,FALSE)</f>
        <v>5.09</v>
      </c>
      <c r="E1922" s="11" t="str">
        <f>VLOOKUP(Table4[[#This Row],[Any Transplants]],Table4[Any Transplants],1,FALSE)</f>
        <v>No</v>
      </c>
      <c r="F1922" s="11" t="str">
        <f>VLOOKUP(Table4[[#This Row],[Cancer history]],Table4[Cancer history],1,FALSE)</f>
        <v>No</v>
      </c>
      <c r="G1922" s="11" t="str">
        <f>VLOOKUP(Table4[[#This Row],[Smoker2]],Table4[Smoker2],1,FALSE)</f>
        <v>NO</v>
      </c>
      <c r="H1922" s="11" t="str">
        <f>VLOOKUP(Table4[[#This Row],[Heart Issues]],Table4[Heart Issues],1,FALSE)</f>
        <v>yes</v>
      </c>
      <c r="I1922" s="11">
        <f>VLOOKUP(Table4[[#This Row],[Number of Major Surgeries]],Table4[Number of Major Surgeries],1,FALSE)</f>
        <v>0</v>
      </c>
      <c r="J1922" s="11" t="str">
        <f>VLOOKUP('Medical Examinations'!M1922,'Medical Examinations'!M1922:M4256,1,FALSE)</f>
        <v>obesity</v>
      </c>
      <c r="K1922" s="11" t="str">
        <f>VLOOKUP('Medical Examinations'!N1922,'Medical Examinations'!N1922:N4256,1,FALSE)</f>
        <v>normal</v>
      </c>
      <c r="L1922" s="11" t="str">
        <f>VLOOKUP(Table3[[#This Row],[date of birth]],Table3[date of birth],1,FALSE)</f>
        <v>28-Aug-1996</v>
      </c>
      <c r="M1922" s="11">
        <f>VLOOKUP(Table3[[#This Row],[age]],Table3[age],1,FALSE)</f>
        <v>26</v>
      </c>
      <c r="N1922" s="65">
        <f>VLOOKUP(Table3[[#This Row],[charges2]],Table3[charges2],1,FALSE)</f>
        <v>24671.66</v>
      </c>
      <c r="O1922" s="11" t="str">
        <f>VLOOKUP(Table3[[#This Row],[HOSPITAL TIER2]],Table3[HOSPITAL TIER2],1,FALSE)</f>
        <v>tier - 2</v>
      </c>
      <c r="P1922" s="11" t="str">
        <f>VLOOKUP(Table3[[#This Row],[city tier2]],Table3[city tier2],1,FALSE)</f>
        <v>tier - 1</v>
      </c>
      <c r="Q1922" s="11" t="str">
        <f>VLOOKUP(Table3[[#This Row],[state id2]],Table3[state id2],1,FALSE)</f>
        <v>R1024</v>
      </c>
      <c r="R1922" s="11">
        <f t="shared" si="58"/>
        <v>-0.14637179180827903</v>
      </c>
      <c r="S1922" s="11">
        <f t="shared" si="59"/>
        <v>-3.8743715734004591E-2</v>
      </c>
    </row>
    <row r="1923" spans="1:19" x14ac:dyDescent="0.25">
      <c r="A1923" s="20" t="str">
        <f>VLOOKUP('Customer Names'!A1923,'Customer Names'!A1923:A4258,1,FALSE)</f>
        <v>Id1922</v>
      </c>
      <c r="B1923" s="20" t="str">
        <f>VLOOKUP(Table6[[#This Row],[NAME]],Table6[NAME],1,FALSE)</f>
        <v>Michael</v>
      </c>
      <c r="C1923" s="11">
        <f>VLOOKUP(Table4[[#This Row],[BMI]],Table4[BMI],1,FALSE)</f>
        <v>30.875</v>
      </c>
      <c r="D1923" s="11">
        <f>VLOOKUP(Table4[[#This Row],[HBA1C]],Table4[HBA1C],1,FALSE)</f>
        <v>6.49</v>
      </c>
      <c r="E1923" s="11" t="str">
        <f>VLOOKUP(Table4[[#This Row],[Any Transplants]],Table4[Any Transplants],1,FALSE)</f>
        <v>No</v>
      </c>
      <c r="F1923" s="11" t="str">
        <f>VLOOKUP(Table4[[#This Row],[Cancer history]],Table4[Cancer history],1,FALSE)</f>
        <v>No</v>
      </c>
      <c r="G1923" s="11" t="str">
        <f>VLOOKUP(Table4[[#This Row],[Smoker2]],Table4[Smoker2],1,FALSE)</f>
        <v>NO</v>
      </c>
      <c r="H1923" s="11" t="str">
        <f>VLOOKUP(Table4[[#This Row],[Heart Issues]],Table4[Heart Issues],1,FALSE)</f>
        <v>No</v>
      </c>
      <c r="I1923" s="11">
        <f>VLOOKUP(Table4[[#This Row],[Number of Major Surgeries]],Table4[Number of Major Surgeries],1,FALSE)</f>
        <v>0</v>
      </c>
      <c r="J1923" s="11" t="str">
        <f>VLOOKUP('Medical Examinations'!M1923,'Medical Examinations'!M1923:M4257,1,FALSE)</f>
        <v>obesity</v>
      </c>
      <c r="K1923" s="11" t="str">
        <f>VLOOKUP('Medical Examinations'!N1923,'Medical Examinations'!N1923:N4257,1,FALSE)</f>
        <v>diabetes</v>
      </c>
      <c r="L1923" s="11" t="str">
        <f>VLOOKUP(Table3[[#This Row],[date of birth]],Table3[date of birth],1,FALSE)</f>
        <v>11-Oct-1992</v>
      </c>
      <c r="M1923" s="11">
        <f>VLOOKUP(Table3[[#This Row],[age]],Table3[age],1,FALSE)</f>
        <v>30</v>
      </c>
      <c r="N1923" s="65">
        <f>VLOOKUP(Table3[[#This Row],[charges2]],Table3[charges2],1,FALSE)</f>
        <v>24795.040000000001</v>
      </c>
      <c r="O1923" s="11" t="str">
        <f>VLOOKUP(Table3[[#This Row],[HOSPITAL TIER2]],Table3[HOSPITAL TIER2],1,FALSE)</f>
        <v>tier - 2</v>
      </c>
      <c r="P1923" s="11" t="str">
        <f>VLOOKUP(Table3[[#This Row],[city tier2]],Table3[city tier2],1,FALSE)</f>
        <v>tier - 3</v>
      </c>
      <c r="Q1923" s="11" t="str">
        <f>VLOOKUP(Table3[[#This Row],[state id2]],Table3[state id2],1,FALSE)</f>
        <v>R1011</v>
      </c>
      <c r="R1923" s="11">
        <f t="shared" ref="R1923:R1986" si="60">CORREL(M1923:M4257,C1923:C4257)</f>
        <v>-0.14495932543485734</v>
      </c>
      <c r="S1923" s="11">
        <f t="shared" ref="S1923:S1986" si="61">CORREL(M1923:M4257,D1923:D4257)</f>
        <v>-3.9778202035171822E-2</v>
      </c>
    </row>
    <row r="1924" spans="1:19" x14ac:dyDescent="0.25">
      <c r="A1924" s="20" t="str">
        <f>VLOOKUP('Customer Names'!A1924,'Customer Names'!A1924:A4259,1,FALSE)</f>
        <v>Id1923</v>
      </c>
      <c r="B1924" s="20" t="str">
        <f>VLOOKUP(Table6[[#This Row],[NAME]],Table6[NAME],1,FALSE)</f>
        <v>Benjamin</v>
      </c>
      <c r="C1924" s="11">
        <f>VLOOKUP(Table4[[#This Row],[BMI]],Table4[BMI],1,FALSE)</f>
        <v>23.8</v>
      </c>
      <c r="D1924" s="11">
        <f>VLOOKUP(Table4[[#This Row],[HBA1C]],Table4[HBA1C],1,FALSE)</f>
        <v>4.08</v>
      </c>
      <c r="E1924" s="11" t="str">
        <f>VLOOKUP(Table4[[#This Row],[Any Transplants]],Table4[Any Transplants],1,FALSE)</f>
        <v>No</v>
      </c>
      <c r="F1924" s="11" t="str">
        <f>VLOOKUP(Table4[[#This Row],[Cancer history]],Table4[Cancer history],1,FALSE)</f>
        <v>No</v>
      </c>
      <c r="G1924" s="11" t="str">
        <f>VLOOKUP(Table4[[#This Row],[Smoker2]],Table4[Smoker2],1,FALSE)</f>
        <v>NO</v>
      </c>
      <c r="H1924" s="11" t="str">
        <f>VLOOKUP(Table4[[#This Row],[Heart Issues]],Table4[Heart Issues],1,FALSE)</f>
        <v>No</v>
      </c>
      <c r="I1924" s="11">
        <f>VLOOKUP(Table4[[#This Row],[Number of Major Surgeries]],Table4[Number of Major Surgeries],1,FALSE)</f>
        <v>0</v>
      </c>
      <c r="J1924" s="11" t="str">
        <f>VLOOKUP('Medical Examinations'!M1924,'Medical Examinations'!M1924:M4258,1,FALSE)</f>
        <v>normal weight</v>
      </c>
      <c r="K1924" s="11" t="str">
        <f>VLOOKUP('Medical Examinations'!N1924,'Medical Examinations'!N1924:N4258,1,FALSE)</f>
        <v>normal</v>
      </c>
      <c r="L1924" s="11" t="str">
        <f>VLOOKUP(Table3[[#This Row],[date of birth]],Table3[date of birth],1,FALSE)</f>
        <v>9-Sep-1994</v>
      </c>
      <c r="M1924" s="11">
        <f>VLOOKUP(Table3[[#This Row],[age]],Table3[age],1,FALSE)</f>
        <v>28</v>
      </c>
      <c r="N1924" s="65">
        <f>VLOOKUP(Table3[[#This Row],[charges2]],Table3[charges2],1,FALSE)</f>
        <v>24817.25</v>
      </c>
      <c r="O1924" s="11" t="str">
        <f>VLOOKUP(Table3[[#This Row],[HOSPITAL TIER2]],Table3[HOSPITAL TIER2],1,FALSE)</f>
        <v>tier - 2</v>
      </c>
      <c r="P1924" s="11" t="str">
        <f>VLOOKUP(Table3[[#This Row],[city tier2]],Table3[city tier2],1,FALSE)</f>
        <v>tier - 2</v>
      </c>
      <c r="Q1924" s="11" t="str">
        <f>VLOOKUP(Table3[[#This Row],[state id2]],Table3[state id2],1,FALSE)</f>
        <v>R1011</v>
      </c>
      <c r="R1924" s="11">
        <f t="shared" si="60"/>
        <v>-0.14381427826515472</v>
      </c>
      <c r="S1924" s="11">
        <f t="shared" si="61"/>
        <v>-3.8634723682137273E-2</v>
      </c>
    </row>
    <row r="1925" spans="1:19" x14ac:dyDescent="0.25">
      <c r="A1925" s="20" t="str">
        <f>VLOOKUP('Customer Names'!A1925,'Customer Names'!A1925:A4260,1,FALSE)</f>
        <v>Id1924</v>
      </c>
      <c r="B1925" s="20" t="str">
        <f>VLOOKUP(Table6[[#This Row],[NAME]],Table6[NAME],1,FALSE)</f>
        <v>Jay</v>
      </c>
      <c r="C1925" s="11">
        <f>VLOOKUP(Table4[[#This Row],[BMI]],Table4[BMI],1,FALSE)</f>
        <v>15.37</v>
      </c>
      <c r="D1925" s="11">
        <f>VLOOKUP(Table4[[#This Row],[HBA1C]],Table4[HBA1C],1,FALSE)</f>
        <v>8.6300000000000008</v>
      </c>
      <c r="E1925" s="11" t="str">
        <f>VLOOKUP(Table4[[#This Row],[Any Transplants]],Table4[Any Transplants],1,FALSE)</f>
        <v>No</v>
      </c>
      <c r="F1925" s="11" t="str">
        <f>VLOOKUP(Table4[[#This Row],[Cancer history]],Table4[Cancer history],1,FALSE)</f>
        <v>No</v>
      </c>
      <c r="G1925" s="11" t="str">
        <f>VLOOKUP(Table4[[#This Row],[Smoker2]],Table4[Smoker2],1,FALSE)</f>
        <v>NO</v>
      </c>
      <c r="H1925" s="11" t="str">
        <f>VLOOKUP(Table4[[#This Row],[Heart Issues]],Table4[Heart Issues],1,FALSE)</f>
        <v>yes</v>
      </c>
      <c r="I1925" s="11">
        <f>VLOOKUP(Table4[[#This Row],[Number of Major Surgeries]],Table4[Number of Major Surgeries],1,FALSE)</f>
        <v>0</v>
      </c>
      <c r="J1925" s="11" t="str">
        <f>VLOOKUP('Medical Examinations'!M1925,'Medical Examinations'!M1925:M4259,1,FALSE)</f>
        <v>underweight</v>
      </c>
      <c r="K1925" s="11" t="str">
        <f>VLOOKUP('Medical Examinations'!N1925,'Medical Examinations'!N1925:N4259,1,FALSE)</f>
        <v>diabetes</v>
      </c>
      <c r="L1925" s="11" t="str">
        <f>VLOOKUP(Table3[[#This Row],[date of birth]],Table3[date of birth],1,FALSE)</f>
        <v>10-Jun-1995</v>
      </c>
      <c r="M1925" s="11">
        <f>VLOOKUP(Table3[[#This Row],[age]],Table3[age],1,FALSE)</f>
        <v>27</v>
      </c>
      <c r="N1925" s="65">
        <f>VLOOKUP(Table3[[#This Row],[charges2]],Table3[charges2],1,FALSE)</f>
        <v>24863.25</v>
      </c>
      <c r="O1925" s="11" t="str">
        <f>VLOOKUP(Table3[[#This Row],[HOSPITAL TIER2]],Table3[HOSPITAL TIER2],1,FALSE)</f>
        <v>tier - 2</v>
      </c>
      <c r="P1925" s="11" t="str">
        <f>VLOOKUP(Table3[[#This Row],[city tier2]],Table3[city tier2],1,FALSE)</f>
        <v>tier - 3</v>
      </c>
      <c r="Q1925" s="11" t="str">
        <f>VLOOKUP(Table3[[#This Row],[state id2]],Table3[state id2],1,FALSE)</f>
        <v>R1011</v>
      </c>
      <c r="R1925" s="11">
        <f t="shared" si="60"/>
        <v>-0.14488189268103063</v>
      </c>
      <c r="S1925" s="11">
        <f t="shared" si="61"/>
        <v>-4.1203836214685374E-2</v>
      </c>
    </row>
    <row r="1926" spans="1:19" x14ac:dyDescent="0.25">
      <c r="A1926" s="20" t="str">
        <f>VLOOKUP('Customer Names'!A1926,'Customer Names'!A1926:A4261,1,FALSE)</f>
        <v>Id1925</v>
      </c>
      <c r="B1926" s="20" t="str">
        <f>VLOOKUP(Table6[[#This Row],[NAME]],Table6[NAME],1,FALSE)</f>
        <v>William</v>
      </c>
      <c r="C1926" s="11">
        <f>VLOOKUP(Table4[[#This Row],[BMI]],Table4[BMI],1,FALSE)</f>
        <v>30.4</v>
      </c>
      <c r="D1926" s="11">
        <f>VLOOKUP(Table4[[#This Row],[HBA1C]],Table4[HBA1C],1,FALSE)</f>
        <v>5.28</v>
      </c>
      <c r="E1926" s="11" t="str">
        <f>VLOOKUP(Table4[[#This Row],[Any Transplants]],Table4[Any Transplants],1,FALSE)</f>
        <v>No</v>
      </c>
      <c r="F1926" s="11" t="str">
        <f>VLOOKUP(Table4[[#This Row],[Cancer history]],Table4[Cancer history],1,FALSE)</f>
        <v>No</v>
      </c>
      <c r="G1926" s="11" t="str">
        <f>VLOOKUP(Table4[[#This Row],[Smoker2]],Table4[Smoker2],1,FALSE)</f>
        <v>NO</v>
      </c>
      <c r="H1926" s="11" t="str">
        <f>VLOOKUP(Table4[[#This Row],[Heart Issues]],Table4[Heart Issues],1,FALSE)</f>
        <v>No</v>
      </c>
      <c r="I1926" s="11">
        <f>VLOOKUP(Table4[[#This Row],[Number of Major Surgeries]],Table4[Number of Major Surgeries],1,FALSE)</f>
        <v>0</v>
      </c>
      <c r="J1926" s="11" t="str">
        <f>VLOOKUP('Medical Examinations'!M1926,'Medical Examinations'!M1926:M4260,1,FALSE)</f>
        <v>obesity</v>
      </c>
      <c r="K1926" s="11" t="str">
        <f>VLOOKUP('Medical Examinations'!N1926,'Medical Examinations'!N1926:N4260,1,FALSE)</f>
        <v>normal</v>
      </c>
      <c r="L1926" s="11" t="str">
        <f>VLOOKUP(Table3[[#This Row],[date of birth]],Table3[date of birth],1,FALSE)</f>
        <v>26-Nov-1970</v>
      </c>
      <c r="M1926" s="11">
        <f>VLOOKUP(Table3[[#This Row],[age]],Table3[age],1,FALSE)</f>
        <v>52</v>
      </c>
      <c r="N1926" s="65">
        <f>VLOOKUP(Table3[[#This Row],[charges2]],Table3[charges2],1,FALSE)</f>
        <v>24869.84</v>
      </c>
      <c r="O1926" s="11" t="str">
        <f>VLOOKUP(Table3[[#This Row],[HOSPITAL TIER2]],Table3[HOSPITAL TIER2],1,FALSE)</f>
        <v>tier - 2</v>
      </c>
      <c r="P1926" s="11" t="str">
        <f>VLOOKUP(Table3[[#This Row],[city tier2]],Table3[city tier2],1,FALSE)</f>
        <v>tier - 2</v>
      </c>
      <c r="Q1926" s="11" t="str">
        <f>VLOOKUP(Table3[[#This Row],[state id2]],Table3[state id2],1,FALSE)</f>
        <v>R1016</v>
      </c>
      <c r="R1926" s="11">
        <f t="shared" si="60"/>
        <v>-0.14958361985860952</v>
      </c>
      <c r="S1926" s="11">
        <f t="shared" si="61"/>
        <v>-3.6194992438275363E-2</v>
      </c>
    </row>
    <row r="1927" spans="1:19" x14ac:dyDescent="0.25">
      <c r="A1927" s="20" t="str">
        <f>VLOOKUP('Customer Names'!A1927,'Customer Names'!A1927:A4262,1,FALSE)</f>
        <v>Id1926</v>
      </c>
      <c r="B1927" s="20" t="str">
        <f>VLOOKUP(Table6[[#This Row],[NAME]],Table6[NAME],1,FALSE)</f>
        <v>Shelley</v>
      </c>
      <c r="C1927" s="11">
        <f>VLOOKUP(Table4[[#This Row],[BMI]],Table4[BMI],1,FALSE)</f>
        <v>19.48</v>
      </c>
      <c r="D1927" s="11">
        <f>VLOOKUP(Table4[[#This Row],[HBA1C]],Table4[HBA1C],1,FALSE)</f>
        <v>5.63</v>
      </c>
      <c r="E1927" s="11" t="str">
        <f>VLOOKUP(Table4[[#This Row],[Any Transplants]],Table4[Any Transplants],1,FALSE)</f>
        <v>No</v>
      </c>
      <c r="F1927" s="11" t="str">
        <f>VLOOKUP(Table4[[#This Row],[Cancer history]],Table4[Cancer history],1,FALSE)</f>
        <v>No</v>
      </c>
      <c r="G1927" s="11" t="str">
        <f>VLOOKUP(Table4[[#This Row],[Smoker2]],Table4[Smoker2],1,FALSE)</f>
        <v>NO</v>
      </c>
      <c r="H1927" s="11" t="str">
        <f>VLOOKUP(Table4[[#This Row],[Heart Issues]],Table4[Heart Issues],1,FALSE)</f>
        <v>yes</v>
      </c>
      <c r="I1927" s="11">
        <f>VLOOKUP(Table4[[#This Row],[Number of Major Surgeries]],Table4[Number of Major Surgeries],1,FALSE)</f>
        <v>1</v>
      </c>
      <c r="J1927" s="11" t="str">
        <f>VLOOKUP('Medical Examinations'!M1927,'Medical Examinations'!M1927:M4261,1,FALSE)</f>
        <v>normal weight</v>
      </c>
      <c r="K1927" s="11" t="str">
        <f>VLOOKUP('Medical Examinations'!N1927,'Medical Examinations'!N1927:N4261,1,FALSE)</f>
        <v>normal</v>
      </c>
      <c r="L1927" s="11" t="str">
        <f>VLOOKUP(Table3[[#This Row],[date of birth]],Table3[date of birth],1,FALSE)</f>
        <v>23-Jul-1969</v>
      </c>
      <c r="M1927" s="11">
        <f>VLOOKUP(Table3[[#This Row],[age]],Table3[age],1,FALSE)</f>
        <v>53</v>
      </c>
      <c r="N1927" s="65">
        <f>VLOOKUP(Table3[[#This Row],[charges2]],Table3[charges2],1,FALSE)</f>
        <v>24873.38</v>
      </c>
      <c r="O1927" s="11" t="str">
        <f>VLOOKUP(Table3[[#This Row],[HOSPITAL TIER2]],Table3[HOSPITAL TIER2],1,FALSE)</f>
        <v>tier - 2</v>
      </c>
      <c r="P1927" s="11" t="str">
        <f>VLOOKUP(Table3[[#This Row],[city tier2]],Table3[city tier2],1,FALSE)</f>
        <v>tier - 1</v>
      </c>
      <c r="Q1927" s="11" t="str">
        <f>VLOOKUP(Table3[[#This Row],[state id2]],Table3[state id2],1,FALSE)</f>
        <v>R1024</v>
      </c>
      <c r="R1927" s="11">
        <f t="shared" si="60"/>
        <v>-0.15083495092268046</v>
      </c>
      <c r="S1927" s="11">
        <f t="shared" si="61"/>
        <v>-3.5818882902102424E-2</v>
      </c>
    </row>
    <row r="1928" spans="1:19" x14ac:dyDescent="0.25">
      <c r="A1928" s="20" t="str">
        <f>VLOOKUP('Customer Names'!A1928,'Customer Names'!A1928:A4263,1,FALSE)</f>
        <v>Id1927</v>
      </c>
      <c r="B1928" s="20" t="str">
        <f>VLOOKUP(Table6[[#This Row],[NAME]],Table6[NAME],1,FALSE)</f>
        <v>Jekaterina</v>
      </c>
      <c r="C1928" s="11">
        <f>VLOOKUP(Table4[[#This Row],[BMI]],Table4[BMI],1,FALSE)</f>
        <v>16.96</v>
      </c>
      <c r="D1928" s="11">
        <f>VLOOKUP(Table4[[#This Row],[HBA1C]],Table4[HBA1C],1,FALSE)</f>
        <v>11.47</v>
      </c>
      <c r="E1928" s="11" t="str">
        <f>VLOOKUP(Table4[[#This Row],[Any Transplants]],Table4[Any Transplants],1,FALSE)</f>
        <v>No</v>
      </c>
      <c r="F1928" s="11" t="str">
        <f>VLOOKUP(Table4[[#This Row],[Cancer history]],Table4[Cancer history],1,FALSE)</f>
        <v>No</v>
      </c>
      <c r="G1928" s="11" t="str">
        <f>VLOOKUP(Table4[[#This Row],[Smoker2]],Table4[Smoker2],1,FALSE)</f>
        <v>NO</v>
      </c>
      <c r="H1928" s="11" t="str">
        <f>VLOOKUP(Table4[[#This Row],[Heart Issues]],Table4[Heart Issues],1,FALSE)</f>
        <v>yes</v>
      </c>
      <c r="I1928" s="11">
        <f>VLOOKUP(Table4[[#This Row],[Number of Major Surgeries]],Table4[Number of Major Surgeries],1,FALSE)</f>
        <v>0</v>
      </c>
      <c r="J1928" s="11" t="str">
        <f>VLOOKUP('Medical Examinations'!M1928,'Medical Examinations'!M1928:M4262,1,FALSE)</f>
        <v>underweight</v>
      </c>
      <c r="K1928" s="11" t="str">
        <f>VLOOKUP('Medical Examinations'!N1928,'Medical Examinations'!N1928:N4262,1,FALSE)</f>
        <v>diabetes</v>
      </c>
      <c r="L1928" s="11" t="str">
        <f>VLOOKUP(Table3[[#This Row],[date of birth]],Table3[date of birth],1,FALSE)</f>
        <v>14-Jun-1987</v>
      </c>
      <c r="M1928" s="11">
        <f>VLOOKUP(Table3[[#This Row],[age]],Table3[age],1,FALSE)</f>
        <v>35</v>
      </c>
      <c r="N1928" s="65">
        <f>VLOOKUP(Table3[[#This Row],[charges2]],Table3[charges2],1,FALSE)</f>
        <v>24915.05</v>
      </c>
      <c r="O1928" s="11" t="str">
        <f>VLOOKUP(Table3[[#This Row],[HOSPITAL TIER2]],Table3[HOSPITAL TIER2],1,FALSE)</f>
        <v>tier - 2</v>
      </c>
      <c r="P1928" s="11" t="str">
        <f>VLOOKUP(Table3[[#This Row],[city tier2]],Table3[city tier2],1,FALSE)</f>
        <v>tier - 1</v>
      </c>
      <c r="Q1928" s="11" t="str">
        <f>VLOOKUP(Table3[[#This Row],[state id2]],Table3[state id2],1,FALSE)</f>
        <v>R1024</v>
      </c>
      <c r="R1928" s="11">
        <f t="shared" si="60"/>
        <v>-0.14915464437377371</v>
      </c>
      <c r="S1928" s="11">
        <f t="shared" si="61"/>
        <v>-3.5877473030945017E-2</v>
      </c>
    </row>
    <row r="1929" spans="1:19" x14ac:dyDescent="0.25">
      <c r="A1929" s="20" t="str">
        <f>VLOOKUP('Customer Names'!A1929,'Customer Names'!A1929:A4264,1,FALSE)</f>
        <v>Id1928</v>
      </c>
      <c r="B1929" s="20" t="str">
        <f>VLOOKUP(Table6[[#This Row],[NAME]],Table6[NAME],1,FALSE)</f>
        <v>Daniel</v>
      </c>
      <c r="C1929" s="11">
        <f>VLOOKUP(Table4[[#This Row],[BMI]],Table4[BMI],1,FALSE)</f>
        <v>19.05</v>
      </c>
      <c r="D1929" s="11">
        <f>VLOOKUP(Table4[[#This Row],[HBA1C]],Table4[HBA1C],1,FALSE)</f>
        <v>4.92</v>
      </c>
      <c r="E1929" s="11" t="str">
        <f>VLOOKUP(Table4[[#This Row],[Any Transplants]],Table4[Any Transplants],1,FALSE)</f>
        <v>No</v>
      </c>
      <c r="F1929" s="11" t="str">
        <f>VLOOKUP(Table4[[#This Row],[Cancer history]],Table4[Cancer history],1,FALSE)</f>
        <v>No</v>
      </c>
      <c r="G1929" s="11" t="str">
        <f>VLOOKUP(Table4[[#This Row],[Smoker2]],Table4[Smoker2],1,FALSE)</f>
        <v>NO</v>
      </c>
      <c r="H1929" s="11" t="str">
        <f>VLOOKUP(Table4[[#This Row],[Heart Issues]],Table4[Heart Issues],1,FALSE)</f>
        <v>No</v>
      </c>
      <c r="I1929" s="11">
        <f>VLOOKUP(Table4[[#This Row],[Number of Major Surgeries]],Table4[Number of Major Surgeries],1,FALSE)</f>
        <v>1</v>
      </c>
      <c r="J1929" s="11" t="str">
        <f>VLOOKUP('Medical Examinations'!M1929,'Medical Examinations'!M1929:M4263,1,FALSE)</f>
        <v>normal weight</v>
      </c>
      <c r="K1929" s="11" t="str">
        <f>VLOOKUP('Medical Examinations'!N1929,'Medical Examinations'!N1929:N4263,1,FALSE)</f>
        <v>normal</v>
      </c>
      <c r="L1929" s="11" t="str">
        <f>VLOOKUP(Table3[[#This Row],[date of birth]],Table3[date of birth],1,FALSE)</f>
        <v>14-Nov-1975</v>
      </c>
      <c r="M1929" s="11">
        <f>VLOOKUP(Table3[[#This Row],[age]],Table3[age],1,FALSE)</f>
        <v>47</v>
      </c>
      <c r="N1929" s="65">
        <f>VLOOKUP(Table3[[#This Row],[charges2]],Table3[charges2],1,FALSE)</f>
        <v>24915.22</v>
      </c>
      <c r="O1929" s="11" t="str">
        <f>VLOOKUP(Table3[[#This Row],[HOSPITAL TIER2]],Table3[HOSPITAL TIER2],1,FALSE)</f>
        <v>tier - 2</v>
      </c>
      <c r="P1929" s="11" t="str">
        <f>VLOOKUP(Table3[[#This Row],[city tier2]],Table3[city tier2],1,FALSE)</f>
        <v>tier - 3</v>
      </c>
      <c r="Q1929" s="11" t="str">
        <f>VLOOKUP(Table3[[#This Row],[state id2]],Table3[state id2],1,FALSE)</f>
        <v>R1012</v>
      </c>
      <c r="R1929" s="11">
        <f t="shared" si="60"/>
        <v>-0.15109652781420468</v>
      </c>
      <c r="S1929" s="11">
        <f t="shared" si="61"/>
        <v>-3.1791231643030139E-2</v>
      </c>
    </row>
    <row r="1930" spans="1:19" x14ac:dyDescent="0.25">
      <c r="A1930" s="20" t="str">
        <f>VLOOKUP('Customer Names'!A1930,'Customer Names'!A1930:A4265,1,FALSE)</f>
        <v>Id1929</v>
      </c>
      <c r="B1930" s="20" t="str">
        <f>VLOOKUP(Table6[[#This Row],[NAME]],Table6[NAME],1,FALSE)</f>
        <v>Pauline</v>
      </c>
      <c r="C1930" s="11">
        <f>VLOOKUP(Table4[[#This Row],[BMI]],Table4[BMI],1,FALSE)</f>
        <v>37.619999999999997</v>
      </c>
      <c r="D1930" s="11">
        <f>VLOOKUP(Table4[[#This Row],[HBA1C]],Table4[HBA1C],1,FALSE)</f>
        <v>4.18</v>
      </c>
      <c r="E1930" s="11" t="str">
        <f>VLOOKUP(Table4[[#This Row],[Any Transplants]],Table4[Any Transplants],1,FALSE)</f>
        <v>No</v>
      </c>
      <c r="F1930" s="11" t="str">
        <f>VLOOKUP(Table4[[#This Row],[Cancer history]],Table4[Cancer history],1,FALSE)</f>
        <v>No</v>
      </c>
      <c r="G1930" s="11" t="str">
        <f>VLOOKUP(Table4[[#This Row],[Smoker2]],Table4[Smoker2],1,FALSE)</f>
        <v>NO</v>
      </c>
      <c r="H1930" s="11" t="str">
        <f>VLOOKUP(Table4[[#This Row],[Heart Issues]],Table4[Heart Issues],1,FALSE)</f>
        <v>No</v>
      </c>
      <c r="I1930" s="11">
        <f>VLOOKUP(Table4[[#This Row],[Number of Major Surgeries]],Table4[Number of Major Surgeries],1,FALSE)</f>
        <v>0</v>
      </c>
      <c r="J1930" s="11" t="str">
        <f>VLOOKUP('Medical Examinations'!M1930,'Medical Examinations'!M1930:M4264,1,FALSE)</f>
        <v>obesity</v>
      </c>
      <c r="K1930" s="11" t="str">
        <f>VLOOKUP('Medical Examinations'!N1930,'Medical Examinations'!N1930:N4264,1,FALSE)</f>
        <v>normal</v>
      </c>
      <c r="L1930" s="11" t="str">
        <f>VLOOKUP(Table3[[#This Row],[date of birth]],Table3[date of birth],1,FALSE)</f>
        <v>4-Dec-1995</v>
      </c>
      <c r="M1930" s="11">
        <f>VLOOKUP(Table3[[#This Row],[age]],Table3[age],1,FALSE)</f>
        <v>27</v>
      </c>
      <c r="N1930" s="65">
        <f>VLOOKUP(Table3[[#This Row],[charges2]],Table3[charges2],1,FALSE)</f>
        <v>25075.97</v>
      </c>
      <c r="O1930" s="11" t="str">
        <f>VLOOKUP(Table3[[#This Row],[HOSPITAL TIER2]],Table3[HOSPITAL TIER2],1,FALSE)</f>
        <v>tier - 2</v>
      </c>
      <c r="P1930" s="11" t="str">
        <f>VLOOKUP(Table3[[#This Row],[city tier2]],Table3[city tier2],1,FALSE)</f>
        <v>tier - 2</v>
      </c>
      <c r="Q1930" s="11" t="str">
        <f>VLOOKUP(Table3[[#This Row],[state id2]],Table3[state id2],1,FALSE)</f>
        <v>R1011</v>
      </c>
      <c r="R1930" s="11">
        <f t="shared" si="60"/>
        <v>-0.15031030283395339</v>
      </c>
      <c r="S1930" s="11">
        <f t="shared" si="61"/>
        <v>-3.1366129523086254E-2</v>
      </c>
    </row>
    <row r="1931" spans="1:19" x14ac:dyDescent="0.25">
      <c r="A1931" s="20" t="str">
        <f>VLOOKUP('Customer Names'!A1931,'Customer Names'!A1931:A4266,1,FALSE)</f>
        <v>Id1930</v>
      </c>
      <c r="B1931" s="20" t="str">
        <f>VLOOKUP(Table6[[#This Row],[NAME]],Table6[NAME],1,FALSE)</f>
        <v>Colleen</v>
      </c>
      <c r="C1931" s="11">
        <f>VLOOKUP(Table4[[#This Row],[BMI]],Table4[BMI],1,FALSE)</f>
        <v>29.1</v>
      </c>
      <c r="D1931" s="11">
        <f>VLOOKUP(Table4[[#This Row],[HBA1C]],Table4[HBA1C],1,FALSE)</f>
        <v>4.67</v>
      </c>
      <c r="E1931" s="11" t="str">
        <f>VLOOKUP(Table4[[#This Row],[Any Transplants]],Table4[Any Transplants],1,FALSE)</f>
        <v>No</v>
      </c>
      <c r="F1931" s="11" t="str">
        <f>VLOOKUP(Table4[[#This Row],[Cancer history]],Table4[Cancer history],1,FALSE)</f>
        <v>No</v>
      </c>
      <c r="G1931" s="11" t="str">
        <f>VLOOKUP(Table4[[#This Row],[Smoker2]],Table4[Smoker2],1,FALSE)</f>
        <v>NO</v>
      </c>
      <c r="H1931" s="11" t="str">
        <f>VLOOKUP(Table4[[#This Row],[Heart Issues]],Table4[Heart Issues],1,FALSE)</f>
        <v>No</v>
      </c>
      <c r="I1931" s="11">
        <f>VLOOKUP(Table4[[#This Row],[Number of Major Surgeries]],Table4[Number of Major Surgeries],1,FALSE)</f>
        <v>0</v>
      </c>
      <c r="J1931" s="11" t="str">
        <f>VLOOKUP('Medical Examinations'!M1931,'Medical Examinations'!M1931:M4265,1,FALSE)</f>
        <v>over weight</v>
      </c>
      <c r="K1931" s="11" t="str">
        <f>VLOOKUP('Medical Examinations'!N1931,'Medical Examinations'!N1931:N4265,1,FALSE)</f>
        <v>normal</v>
      </c>
      <c r="L1931" s="11" t="str">
        <f>VLOOKUP(Table3[[#This Row],[date of birth]],Table3[date of birth],1,FALSE)</f>
        <v>14-Jun-1998</v>
      </c>
      <c r="M1931" s="11">
        <f>VLOOKUP(Table3[[#This Row],[age]],Table3[age],1,FALSE)</f>
        <v>24</v>
      </c>
      <c r="N1931" s="65">
        <f>VLOOKUP(Table3[[#This Row],[charges2]],Table3[charges2],1,FALSE)</f>
        <v>25081.77</v>
      </c>
      <c r="O1931" s="11" t="str">
        <f>VLOOKUP(Table3[[#This Row],[HOSPITAL TIER2]],Table3[HOSPITAL TIER2],1,FALSE)</f>
        <v>tier - 2</v>
      </c>
      <c r="P1931" s="11" t="str">
        <f>VLOOKUP(Table3[[#This Row],[city tier2]],Table3[city tier2],1,FALSE)</f>
        <v>tier - 2</v>
      </c>
      <c r="Q1931" s="11" t="str">
        <f>VLOOKUP(Table3[[#This Row],[state id2]],Table3[state id2],1,FALSE)</f>
        <v>R1013</v>
      </c>
      <c r="R1931" s="11">
        <f t="shared" si="60"/>
        <v>-0.14671903735210368</v>
      </c>
      <c r="S1931" s="11">
        <f t="shared" si="61"/>
        <v>-3.39759078380081E-2</v>
      </c>
    </row>
    <row r="1932" spans="1:19" x14ac:dyDescent="0.25">
      <c r="A1932" s="20" t="str">
        <f>VLOOKUP('Customer Names'!A1932,'Customer Names'!A1932:A4267,1,FALSE)</f>
        <v>Id1931</v>
      </c>
      <c r="B1932" s="20" t="str">
        <f>VLOOKUP(Table6[[#This Row],[NAME]],Table6[NAME],1,FALSE)</f>
        <v>Aleah K</v>
      </c>
      <c r="C1932" s="11">
        <f>VLOOKUP(Table4[[#This Row],[BMI]],Table4[BMI],1,FALSE)</f>
        <v>26.62</v>
      </c>
      <c r="D1932" s="11">
        <f>VLOOKUP(Table4[[#This Row],[HBA1C]],Table4[HBA1C],1,FALSE)</f>
        <v>6.24</v>
      </c>
      <c r="E1932" s="11" t="str">
        <f>VLOOKUP(Table4[[#This Row],[Any Transplants]],Table4[Any Transplants],1,FALSE)</f>
        <v>No</v>
      </c>
      <c r="F1932" s="11" t="str">
        <f>VLOOKUP(Table4[[#This Row],[Cancer history]],Table4[Cancer history],1,FALSE)</f>
        <v>No</v>
      </c>
      <c r="G1932" s="11" t="str">
        <f>VLOOKUP(Table4[[#This Row],[Smoker2]],Table4[Smoker2],1,FALSE)</f>
        <v>NO</v>
      </c>
      <c r="H1932" s="11" t="str">
        <f>VLOOKUP(Table4[[#This Row],[Heart Issues]],Table4[Heart Issues],1,FALSE)</f>
        <v>No</v>
      </c>
      <c r="I1932" s="11">
        <f>VLOOKUP(Table4[[#This Row],[Number of Major Surgeries]],Table4[Number of Major Surgeries],1,FALSE)</f>
        <v>0</v>
      </c>
      <c r="J1932" s="11" t="str">
        <f>VLOOKUP('Medical Examinations'!M1932,'Medical Examinations'!M1932:M4266,1,FALSE)</f>
        <v>over weight</v>
      </c>
      <c r="K1932" s="11" t="str">
        <f>VLOOKUP('Medical Examinations'!N1932,'Medical Examinations'!N1932:N4266,1,FALSE)</f>
        <v>prediabetes</v>
      </c>
      <c r="L1932" s="11" t="str">
        <f>VLOOKUP(Table3[[#This Row],[date of birth]],Table3[date of birth],1,FALSE)</f>
        <v>24-Nov-1998</v>
      </c>
      <c r="M1932" s="11">
        <f>VLOOKUP(Table3[[#This Row],[age]],Table3[age],1,FALSE)</f>
        <v>24</v>
      </c>
      <c r="N1932" s="65">
        <f>VLOOKUP(Table3[[#This Row],[charges2]],Table3[charges2],1,FALSE)</f>
        <v>25127.22</v>
      </c>
      <c r="O1932" s="11" t="str">
        <f>VLOOKUP(Table3[[#This Row],[HOSPITAL TIER2]],Table3[HOSPITAL TIER2],1,FALSE)</f>
        <v>tier - 2</v>
      </c>
      <c r="P1932" s="11" t="str">
        <f>VLOOKUP(Table3[[#This Row],[city tier2]],Table3[city tier2],1,FALSE)</f>
        <v>tier - 3</v>
      </c>
      <c r="Q1932" s="11" t="str">
        <f>VLOOKUP(Table3[[#This Row],[state id2]],Table3[state id2],1,FALSE)</f>
        <v>R1011</v>
      </c>
      <c r="R1932" s="11">
        <f t="shared" si="60"/>
        <v>-0.14580589966735799</v>
      </c>
      <c r="S1932" s="11">
        <f t="shared" si="61"/>
        <v>-3.6079410631282879E-2</v>
      </c>
    </row>
    <row r="1933" spans="1:19" x14ac:dyDescent="0.25">
      <c r="A1933" s="20" t="str">
        <f>VLOOKUP('Customer Names'!A1933,'Customer Names'!A1933:A4268,1,FALSE)</f>
        <v>Id1932</v>
      </c>
      <c r="B1933" s="20" t="str">
        <f>VLOOKUP(Table6[[#This Row],[NAME]],Table6[NAME],1,FALSE)</f>
        <v>Mare</v>
      </c>
      <c r="C1933" s="11">
        <f>VLOOKUP(Table4[[#This Row],[BMI]],Table4[BMI],1,FALSE)</f>
        <v>25.74</v>
      </c>
      <c r="D1933" s="11">
        <f>VLOOKUP(Table4[[#This Row],[HBA1C]],Table4[HBA1C],1,FALSE)</f>
        <v>5.99</v>
      </c>
      <c r="E1933" s="11" t="str">
        <f>VLOOKUP(Table4[[#This Row],[Any Transplants]],Table4[Any Transplants],1,FALSE)</f>
        <v>No</v>
      </c>
      <c r="F1933" s="11" t="str">
        <f>VLOOKUP(Table4[[#This Row],[Cancer history]],Table4[Cancer history],1,FALSE)</f>
        <v>No</v>
      </c>
      <c r="G1933" s="11" t="str">
        <f>VLOOKUP(Table4[[#This Row],[Smoker2]],Table4[Smoker2],1,FALSE)</f>
        <v>NO</v>
      </c>
      <c r="H1933" s="11" t="str">
        <f>VLOOKUP(Table4[[#This Row],[Heart Issues]],Table4[Heart Issues],1,FALSE)</f>
        <v>No</v>
      </c>
      <c r="I1933" s="11">
        <f>VLOOKUP(Table4[[#This Row],[Number of Major Surgeries]],Table4[Number of Major Surgeries],1,FALSE)</f>
        <v>0</v>
      </c>
      <c r="J1933" s="11" t="str">
        <f>VLOOKUP('Medical Examinations'!M1933,'Medical Examinations'!M1933:M4267,1,FALSE)</f>
        <v>over weight</v>
      </c>
      <c r="K1933" s="11" t="str">
        <f>VLOOKUP('Medical Examinations'!N1933,'Medical Examinations'!N1933:N4267,1,FALSE)</f>
        <v>prediabetes</v>
      </c>
      <c r="L1933" s="11" t="str">
        <f>VLOOKUP(Table3[[#This Row],[date of birth]],Table3[date of birth],1,FALSE)</f>
        <v>14-Dec-1975</v>
      </c>
      <c r="M1933" s="11">
        <f>VLOOKUP(Table3[[#This Row],[age]],Table3[age],1,FALSE)</f>
        <v>47</v>
      </c>
      <c r="N1933" s="65">
        <f>VLOOKUP(Table3[[#This Row],[charges2]],Table3[charges2],1,FALSE)</f>
        <v>25309.49</v>
      </c>
      <c r="O1933" s="11" t="str">
        <f>VLOOKUP(Table3[[#This Row],[HOSPITAL TIER2]],Table3[HOSPITAL TIER2],1,FALSE)</f>
        <v>tier - 2</v>
      </c>
      <c r="P1933" s="11" t="str">
        <f>VLOOKUP(Table3[[#This Row],[city tier2]],Table3[city tier2],1,FALSE)</f>
        <v>tier - 1</v>
      </c>
      <c r="Q1933" s="11" t="str">
        <f>VLOOKUP(Table3[[#This Row],[state id2]],Table3[state id2],1,FALSE)</f>
        <v>R1011</v>
      </c>
      <c r="R1933" s="11">
        <f t="shared" si="60"/>
        <v>-0.14600028475247737</v>
      </c>
      <c r="S1933" s="11">
        <f t="shared" si="61"/>
        <v>-3.4790242944481596E-2</v>
      </c>
    </row>
    <row r="1934" spans="1:19" x14ac:dyDescent="0.25">
      <c r="A1934" s="20" t="str">
        <f>VLOOKUP('Customer Names'!A1934,'Customer Names'!A1934:A4269,1,FALSE)</f>
        <v>Id1933</v>
      </c>
      <c r="B1934" s="20" t="str">
        <f>VLOOKUP(Table6[[#This Row],[NAME]],Table6[NAME],1,FALSE)</f>
        <v>Kevin</v>
      </c>
      <c r="C1934" s="11">
        <f>VLOOKUP(Table4[[#This Row],[BMI]],Table4[BMI],1,FALSE)</f>
        <v>18.22</v>
      </c>
      <c r="D1934" s="11">
        <f>VLOOKUP(Table4[[#This Row],[HBA1C]],Table4[HBA1C],1,FALSE)</f>
        <v>10.27</v>
      </c>
      <c r="E1934" s="11" t="str">
        <f>VLOOKUP(Table4[[#This Row],[Any Transplants]],Table4[Any Transplants],1,FALSE)</f>
        <v>No</v>
      </c>
      <c r="F1934" s="11" t="str">
        <f>VLOOKUP(Table4[[#This Row],[Cancer history]],Table4[Cancer history],1,FALSE)</f>
        <v>No</v>
      </c>
      <c r="G1934" s="11" t="str">
        <f>VLOOKUP(Table4[[#This Row],[Smoker2]],Table4[Smoker2],1,FALSE)</f>
        <v>NO</v>
      </c>
      <c r="H1934" s="11" t="str">
        <f>VLOOKUP(Table4[[#This Row],[Heart Issues]],Table4[Heart Issues],1,FALSE)</f>
        <v>yes</v>
      </c>
      <c r="I1934" s="11">
        <f>VLOOKUP(Table4[[#This Row],[Number of Major Surgeries]],Table4[Number of Major Surgeries],1,FALSE)</f>
        <v>1</v>
      </c>
      <c r="J1934" s="11" t="str">
        <f>VLOOKUP('Medical Examinations'!M1934,'Medical Examinations'!M1934:M4268,1,FALSE)</f>
        <v>underweight</v>
      </c>
      <c r="K1934" s="11" t="str">
        <f>VLOOKUP('Medical Examinations'!N1934,'Medical Examinations'!N1934:N4268,1,FALSE)</f>
        <v>diabetes</v>
      </c>
      <c r="L1934" s="11" t="str">
        <f>VLOOKUP(Table3[[#This Row],[date of birth]],Table3[date of birth],1,FALSE)</f>
        <v>26-Sep-1972</v>
      </c>
      <c r="M1934" s="11">
        <f>VLOOKUP(Table3[[#This Row],[age]],Table3[age],1,FALSE)</f>
        <v>50</v>
      </c>
      <c r="N1934" s="65">
        <f>VLOOKUP(Table3[[#This Row],[charges2]],Table3[charges2],1,FALSE)</f>
        <v>25333.33</v>
      </c>
      <c r="O1934" s="11" t="str">
        <f>VLOOKUP(Table3[[#This Row],[HOSPITAL TIER2]],Table3[HOSPITAL TIER2],1,FALSE)</f>
        <v>tier - 2</v>
      </c>
      <c r="P1934" s="11" t="str">
        <f>VLOOKUP(Table3[[#This Row],[city tier2]],Table3[city tier2],1,FALSE)</f>
        <v>tier - 2</v>
      </c>
      <c r="Q1934" s="11" t="str">
        <f>VLOOKUP(Table3[[#This Row],[state id2]],Table3[state id2],1,FALSE)</f>
        <v>R1017</v>
      </c>
      <c r="R1934" s="11">
        <f t="shared" si="60"/>
        <v>-0.14595220638685211</v>
      </c>
      <c r="S1934" s="11">
        <f t="shared" si="61"/>
        <v>-3.5048039995025086E-2</v>
      </c>
    </row>
    <row r="1935" spans="1:19" x14ac:dyDescent="0.25">
      <c r="A1935" s="20" t="str">
        <f>VLOOKUP('Customer Names'!A1935,'Customer Names'!A1935:A4270,1,FALSE)</f>
        <v>Id1934</v>
      </c>
      <c r="B1935" s="20" t="str">
        <f>VLOOKUP(Table6[[#This Row],[NAME]],Table6[NAME],1,FALSE)</f>
        <v>Jessica</v>
      </c>
      <c r="C1935" s="11">
        <f>VLOOKUP(Table4[[#This Row],[BMI]],Table4[BMI],1,FALSE)</f>
        <v>26.03</v>
      </c>
      <c r="D1935" s="11">
        <f>VLOOKUP(Table4[[#This Row],[HBA1C]],Table4[HBA1C],1,FALSE)</f>
        <v>5.97</v>
      </c>
      <c r="E1935" s="11" t="str">
        <f>VLOOKUP(Table4[[#This Row],[Any Transplants]],Table4[Any Transplants],1,FALSE)</f>
        <v>No</v>
      </c>
      <c r="F1935" s="11" t="str">
        <f>VLOOKUP(Table4[[#This Row],[Cancer history]],Table4[Cancer history],1,FALSE)</f>
        <v>Yes</v>
      </c>
      <c r="G1935" s="11" t="str">
        <f>VLOOKUP(Table4[[#This Row],[Smoker2]],Table4[Smoker2],1,FALSE)</f>
        <v>NO</v>
      </c>
      <c r="H1935" s="11" t="str">
        <f>VLOOKUP(Table4[[#This Row],[Heart Issues]],Table4[Heart Issues],1,FALSE)</f>
        <v>No</v>
      </c>
      <c r="I1935" s="11">
        <f>VLOOKUP(Table4[[#This Row],[Number of Major Surgeries]],Table4[Number of Major Surgeries],1,FALSE)</f>
        <v>1</v>
      </c>
      <c r="J1935" s="11" t="str">
        <f>VLOOKUP('Medical Examinations'!M1935,'Medical Examinations'!M1935:M4269,1,FALSE)</f>
        <v>over weight</v>
      </c>
      <c r="K1935" s="11" t="str">
        <f>VLOOKUP('Medical Examinations'!N1935,'Medical Examinations'!N1935:N4269,1,FALSE)</f>
        <v>prediabetes</v>
      </c>
      <c r="L1935" s="11" t="str">
        <f>VLOOKUP(Table3[[#This Row],[date of birth]],Table3[date of birth],1,FALSE)</f>
        <v>22-Aug-1968</v>
      </c>
      <c r="M1935" s="11">
        <f>VLOOKUP(Table3[[#This Row],[age]],Table3[age],1,FALSE)</f>
        <v>54</v>
      </c>
      <c r="N1935" s="65">
        <f>VLOOKUP(Table3[[#This Row],[charges2]],Table3[charges2],1,FALSE)</f>
        <v>25382.3</v>
      </c>
      <c r="O1935" s="11" t="str">
        <f>VLOOKUP(Table3[[#This Row],[HOSPITAL TIER2]],Table3[HOSPITAL TIER2],1,FALSE)</f>
        <v>tier - 2</v>
      </c>
      <c r="P1935" s="11" t="str">
        <f>VLOOKUP(Table3[[#This Row],[city tier2]],Table3[city tier2],1,FALSE)</f>
        <v>tier - 2</v>
      </c>
      <c r="Q1935" s="11" t="str">
        <f>VLOOKUP(Table3[[#This Row],[state id2]],Table3[state id2],1,FALSE)</f>
        <v>R1011</v>
      </c>
      <c r="R1935" s="11">
        <f t="shared" si="60"/>
        <v>-0.1445085964959664</v>
      </c>
      <c r="S1935" s="11">
        <f t="shared" si="61"/>
        <v>-4.0233363627406642E-2</v>
      </c>
    </row>
    <row r="1936" spans="1:19" x14ac:dyDescent="0.25">
      <c r="A1936" s="20" t="str">
        <f>VLOOKUP('Customer Names'!A1936,'Customer Names'!A1936:A4271,1,FALSE)</f>
        <v>Id1935</v>
      </c>
      <c r="B1936" s="20" t="str">
        <f>VLOOKUP(Table6[[#This Row],[NAME]],Table6[NAME],1,FALSE)</f>
        <v>Amanda R</v>
      </c>
      <c r="C1936" s="11">
        <f>VLOOKUP(Table4[[#This Row],[BMI]],Table4[BMI],1,FALSE)</f>
        <v>17.29</v>
      </c>
      <c r="D1936" s="11">
        <f>VLOOKUP(Table4[[#This Row],[HBA1C]],Table4[HBA1C],1,FALSE)</f>
        <v>4.9800000000000004</v>
      </c>
      <c r="E1936" s="11" t="str">
        <f>VLOOKUP(Table4[[#This Row],[Any Transplants]],Table4[Any Transplants],1,FALSE)</f>
        <v>No</v>
      </c>
      <c r="F1936" s="11" t="str">
        <f>VLOOKUP(Table4[[#This Row],[Cancer history]],Table4[Cancer history],1,FALSE)</f>
        <v>No</v>
      </c>
      <c r="G1936" s="11" t="str">
        <f>VLOOKUP(Table4[[#This Row],[Smoker2]],Table4[Smoker2],1,FALSE)</f>
        <v>NO</v>
      </c>
      <c r="H1936" s="11" t="str">
        <f>VLOOKUP(Table4[[#This Row],[Heart Issues]],Table4[Heart Issues],1,FALSE)</f>
        <v>No</v>
      </c>
      <c r="I1936" s="11">
        <f>VLOOKUP(Table4[[#This Row],[Number of Major Surgeries]],Table4[Number of Major Surgeries],1,FALSE)</f>
        <v>0</v>
      </c>
      <c r="J1936" s="11" t="str">
        <f>VLOOKUP('Medical Examinations'!M1936,'Medical Examinations'!M1936:M4270,1,FALSE)</f>
        <v>underweight</v>
      </c>
      <c r="K1936" s="11" t="str">
        <f>VLOOKUP('Medical Examinations'!N1936,'Medical Examinations'!N1936:N4270,1,FALSE)</f>
        <v>normal</v>
      </c>
      <c r="L1936" s="11" t="str">
        <f>VLOOKUP(Table3[[#This Row],[date of birth]],Table3[date of birth],1,FALSE)</f>
        <v>11-Dec-1968</v>
      </c>
      <c r="M1936" s="11">
        <f>VLOOKUP(Table3[[#This Row],[age]],Table3[age],1,FALSE)</f>
        <v>54</v>
      </c>
      <c r="N1936" s="65">
        <f>VLOOKUP(Table3[[#This Row],[charges2]],Table3[charges2],1,FALSE)</f>
        <v>25517.11</v>
      </c>
      <c r="O1936" s="11" t="str">
        <f>VLOOKUP(Table3[[#This Row],[HOSPITAL TIER2]],Table3[HOSPITAL TIER2],1,FALSE)</f>
        <v>tier - 2</v>
      </c>
      <c r="P1936" s="11" t="str">
        <f>VLOOKUP(Table3[[#This Row],[city tier2]],Table3[city tier2],1,FALSE)</f>
        <v>tier - 3</v>
      </c>
      <c r="Q1936" s="11" t="str">
        <f>VLOOKUP(Table3[[#This Row],[state id2]],Table3[state id2],1,FALSE)</f>
        <v>R1017</v>
      </c>
      <c r="R1936" s="11">
        <f t="shared" si="60"/>
        <v>-0.14456945165167476</v>
      </c>
      <c r="S1936" s="11">
        <f t="shared" si="61"/>
        <v>-4.0858744870134564E-2</v>
      </c>
    </row>
    <row r="1937" spans="1:19" x14ac:dyDescent="0.25">
      <c r="A1937" s="20" t="str">
        <f>VLOOKUP('Customer Names'!A1937,'Customer Names'!A1937:A4272,1,FALSE)</f>
        <v>Id1936</v>
      </c>
      <c r="B1937" s="20" t="str">
        <f>VLOOKUP(Table6[[#This Row],[NAME]],Table6[NAME],1,FALSE)</f>
        <v>Murray W.</v>
      </c>
      <c r="C1937" s="11">
        <f>VLOOKUP(Table4[[#This Row],[BMI]],Table4[BMI],1,FALSE)</f>
        <v>18.170000000000002</v>
      </c>
      <c r="D1937" s="11">
        <f>VLOOKUP(Table4[[#This Row],[HBA1C]],Table4[HBA1C],1,FALSE)</f>
        <v>6.91</v>
      </c>
      <c r="E1937" s="11" t="str">
        <f>VLOOKUP(Table4[[#This Row],[Any Transplants]],Table4[Any Transplants],1,FALSE)</f>
        <v>No</v>
      </c>
      <c r="F1937" s="11" t="str">
        <f>VLOOKUP(Table4[[#This Row],[Cancer history]],Table4[Cancer history],1,FALSE)</f>
        <v>No</v>
      </c>
      <c r="G1937" s="11" t="str">
        <f>VLOOKUP(Table4[[#This Row],[Smoker2]],Table4[Smoker2],1,FALSE)</f>
        <v>NO</v>
      </c>
      <c r="H1937" s="11" t="str">
        <f>VLOOKUP(Table4[[#This Row],[Heart Issues]],Table4[Heart Issues],1,FALSE)</f>
        <v>yes</v>
      </c>
      <c r="I1937" s="11">
        <f>VLOOKUP(Table4[[#This Row],[Number of Major Surgeries]],Table4[Number of Major Surgeries],1,FALSE)</f>
        <v>1</v>
      </c>
      <c r="J1937" s="11" t="str">
        <f>VLOOKUP('Medical Examinations'!M1937,'Medical Examinations'!M1937:M4271,1,FALSE)</f>
        <v>underweight</v>
      </c>
      <c r="K1937" s="11" t="str">
        <f>VLOOKUP('Medical Examinations'!N1937,'Medical Examinations'!N1937:N4271,1,FALSE)</f>
        <v>diabetes</v>
      </c>
      <c r="L1937" s="11" t="str">
        <f>VLOOKUP(Table3[[#This Row],[date of birth]],Table3[date of birth],1,FALSE)</f>
        <v>2-Aug-2001</v>
      </c>
      <c r="M1937" s="11">
        <f>VLOOKUP(Table3[[#This Row],[age]],Table3[age],1,FALSE)</f>
        <v>21</v>
      </c>
      <c r="N1937" s="65">
        <f>VLOOKUP(Table3[[#This Row],[charges2]],Table3[charges2],1,FALSE)</f>
        <v>25648.98</v>
      </c>
      <c r="O1937" s="11" t="str">
        <f>VLOOKUP(Table3[[#This Row],[HOSPITAL TIER2]],Table3[HOSPITAL TIER2],1,FALSE)</f>
        <v>tier - 2</v>
      </c>
      <c r="P1937" s="11" t="str">
        <f>VLOOKUP(Table3[[#This Row],[city tier2]],Table3[city tier2],1,FALSE)</f>
        <v>tier - 1</v>
      </c>
      <c r="Q1937" s="11" t="str">
        <f>VLOOKUP(Table3[[#This Row],[state id2]],Table3[state id2],1,FALSE)</f>
        <v>R1011</v>
      </c>
      <c r="R1937" s="11">
        <f t="shared" si="60"/>
        <v>-0.14209710974766959</v>
      </c>
      <c r="S1937" s="11">
        <f t="shared" si="61"/>
        <v>-3.9981870730560913E-2</v>
      </c>
    </row>
    <row r="1938" spans="1:19" x14ac:dyDescent="0.25">
      <c r="A1938" s="20" t="str">
        <f>VLOOKUP('Customer Names'!A1938,'Customer Names'!A1938:A4273,1,FALSE)</f>
        <v>Id1937</v>
      </c>
      <c r="B1938" s="20" t="str">
        <f>VLOOKUP(Table6[[#This Row],[NAME]],Table6[NAME],1,FALSE)</f>
        <v>.  Meghan P.</v>
      </c>
      <c r="C1938" s="11">
        <f>VLOOKUP(Table4[[#This Row],[BMI]],Table4[BMI],1,FALSE)</f>
        <v>32.54</v>
      </c>
      <c r="D1938" s="11">
        <f>VLOOKUP(Table4[[#This Row],[HBA1C]],Table4[HBA1C],1,FALSE)</f>
        <v>6.38</v>
      </c>
      <c r="E1938" s="11" t="str">
        <f>VLOOKUP(Table4[[#This Row],[Any Transplants]],Table4[Any Transplants],1,FALSE)</f>
        <v>yes</v>
      </c>
      <c r="F1938" s="11" t="str">
        <f>VLOOKUP(Table4[[#This Row],[Cancer history]],Table4[Cancer history],1,FALSE)</f>
        <v>No</v>
      </c>
      <c r="G1938" s="11" t="str">
        <f>VLOOKUP(Table4[[#This Row],[Smoker2]],Table4[Smoker2],1,FALSE)</f>
        <v>NO</v>
      </c>
      <c r="H1938" s="11" t="str">
        <f>VLOOKUP(Table4[[#This Row],[Heart Issues]],Table4[Heart Issues],1,FALSE)</f>
        <v>No</v>
      </c>
      <c r="I1938" s="11">
        <f>VLOOKUP(Table4[[#This Row],[Number of Major Surgeries]],Table4[Number of Major Surgeries],1,FALSE)</f>
        <v>1</v>
      </c>
      <c r="J1938" s="11" t="str">
        <f>VLOOKUP('Medical Examinations'!M1938,'Medical Examinations'!M1938:M4272,1,FALSE)</f>
        <v>obesity</v>
      </c>
      <c r="K1938" s="11" t="str">
        <f>VLOOKUP('Medical Examinations'!N1938,'Medical Examinations'!N1938:N4272,1,FALSE)</f>
        <v>prediabetes</v>
      </c>
      <c r="L1938" s="11" t="str">
        <f>VLOOKUP(Table3[[#This Row],[date of birth]],Table3[date of birth],1,FALSE)</f>
        <v>17-Jul-1972</v>
      </c>
      <c r="M1938" s="11">
        <f>VLOOKUP(Table3[[#This Row],[age]],Table3[age],1,FALSE)</f>
        <v>50</v>
      </c>
      <c r="N1938" s="65">
        <f>VLOOKUP(Table3[[#This Row],[charges2]],Table3[charges2],1,FALSE)</f>
        <v>25656.58</v>
      </c>
      <c r="O1938" s="11" t="str">
        <f>VLOOKUP(Table3[[#This Row],[HOSPITAL TIER2]],Table3[HOSPITAL TIER2],1,FALSE)</f>
        <v>tier - 2</v>
      </c>
      <c r="P1938" s="11" t="str">
        <f>VLOOKUP(Table3[[#This Row],[city tier2]],Table3[city tier2],1,FALSE)</f>
        <v>tier - 3</v>
      </c>
      <c r="Q1938" s="11" t="str">
        <f>VLOOKUP(Table3[[#This Row],[state id2]],Table3[state id2],1,FALSE)</f>
        <v>R1024</v>
      </c>
      <c r="R1938" s="11">
        <f t="shared" si="60"/>
        <v>-0.14721469477330126</v>
      </c>
      <c r="S1938" s="11">
        <f t="shared" si="61"/>
        <v>-3.6743445910621439E-2</v>
      </c>
    </row>
    <row r="1939" spans="1:19" x14ac:dyDescent="0.25">
      <c r="A1939" s="20" t="str">
        <f>VLOOKUP('Customer Names'!A1939,'Customer Names'!A1939:A4274,1,FALSE)</f>
        <v>Id1938</v>
      </c>
      <c r="B1939" s="20" t="str">
        <f>VLOOKUP(Table6[[#This Row],[NAME]],Table6[NAME],1,FALSE)</f>
        <v>David</v>
      </c>
      <c r="C1939" s="11">
        <f>VLOOKUP(Table4[[#This Row],[BMI]],Table4[BMI],1,FALSE)</f>
        <v>30.25</v>
      </c>
      <c r="D1939" s="11">
        <f>VLOOKUP(Table4[[#This Row],[HBA1C]],Table4[HBA1C],1,FALSE)</f>
        <v>4.7699999999999996</v>
      </c>
      <c r="E1939" s="11" t="str">
        <f>VLOOKUP(Table4[[#This Row],[Any Transplants]],Table4[Any Transplants],1,FALSE)</f>
        <v>No</v>
      </c>
      <c r="F1939" s="11" t="str">
        <f>VLOOKUP(Table4[[#This Row],[Cancer history]],Table4[Cancer history],1,FALSE)</f>
        <v>No</v>
      </c>
      <c r="G1939" s="11" t="str">
        <f>VLOOKUP(Table4[[#This Row],[Smoker2]],Table4[Smoker2],1,FALSE)</f>
        <v>NO</v>
      </c>
      <c r="H1939" s="11" t="str">
        <f>VLOOKUP(Table4[[#This Row],[Heart Issues]],Table4[Heart Issues],1,FALSE)</f>
        <v>No</v>
      </c>
      <c r="I1939" s="11">
        <f>VLOOKUP(Table4[[#This Row],[Number of Major Surgeries]],Table4[Number of Major Surgeries],1,FALSE)</f>
        <v>0</v>
      </c>
      <c r="J1939" s="11" t="str">
        <f>VLOOKUP('Medical Examinations'!M1939,'Medical Examinations'!M1939:M4273,1,FALSE)</f>
        <v>obesity</v>
      </c>
      <c r="K1939" s="11" t="str">
        <f>VLOOKUP('Medical Examinations'!N1939,'Medical Examinations'!N1939:N4273,1,FALSE)</f>
        <v>normal</v>
      </c>
      <c r="L1939" s="11" t="str">
        <f>VLOOKUP(Table3[[#This Row],[date of birth]],Table3[date of birth],1,FALSE)</f>
        <v>21-Aug-1963</v>
      </c>
      <c r="M1939" s="11">
        <f>VLOOKUP(Table3[[#This Row],[age]],Table3[age],1,FALSE)</f>
        <v>59</v>
      </c>
      <c r="N1939" s="65">
        <f>VLOOKUP(Table3[[#This Row],[charges2]],Table3[charges2],1,FALSE)</f>
        <v>25678.78</v>
      </c>
      <c r="O1939" s="11" t="str">
        <f>VLOOKUP(Table3[[#This Row],[HOSPITAL TIER2]],Table3[HOSPITAL TIER2],1,FALSE)</f>
        <v>tier - 2</v>
      </c>
      <c r="P1939" s="11" t="str">
        <f>VLOOKUP(Table3[[#This Row],[city tier2]],Table3[city tier2],1,FALSE)</f>
        <v>tier - 3</v>
      </c>
      <c r="Q1939" s="11" t="str">
        <f>VLOOKUP(Table3[[#This Row],[state id2]],Table3[state id2],1,FALSE)</f>
        <v>R1012</v>
      </c>
      <c r="R1939" s="11">
        <f t="shared" si="60"/>
        <v>-0.14876003125651011</v>
      </c>
      <c r="S1939" s="11">
        <f t="shared" si="61"/>
        <v>-3.7592909599945545E-2</v>
      </c>
    </row>
    <row r="1940" spans="1:19" x14ac:dyDescent="0.25">
      <c r="A1940" s="20" t="str">
        <f>VLOOKUP('Customer Names'!A1940,'Customer Names'!A1940:A4275,1,FALSE)</f>
        <v>Id1939</v>
      </c>
      <c r="B1940" s="20" t="str">
        <f>VLOOKUP(Table6[[#This Row],[NAME]],Table6[NAME],1,FALSE)</f>
        <v>Seth</v>
      </c>
      <c r="C1940" s="11">
        <f>VLOOKUP(Table4[[#This Row],[BMI]],Table4[BMI],1,FALSE)</f>
        <v>19.59</v>
      </c>
      <c r="D1940" s="11">
        <f>VLOOKUP(Table4[[#This Row],[HBA1C]],Table4[HBA1C],1,FALSE)</f>
        <v>6.04</v>
      </c>
      <c r="E1940" s="11" t="str">
        <f>VLOOKUP(Table4[[#This Row],[Any Transplants]],Table4[Any Transplants],1,FALSE)</f>
        <v>No</v>
      </c>
      <c r="F1940" s="11" t="str">
        <f>VLOOKUP(Table4[[#This Row],[Cancer history]],Table4[Cancer history],1,FALSE)</f>
        <v>No</v>
      </c>
      <c r="G1940" s="11" t="str">
        <f>VLOOKUP(Table4[[#This Row],[Smoker2]],Table4[Smoker2],1,FALSE)</f>
        <v>NO</v>
      </c>
      <c r="H1940" s="11" t="str">
        <f>VLOOKUP(Table4[[#This Row],[Heart Issues]],Table4[Heart Issues],1,FALSE)</f>
        <v>yes</v>
      </c>
      <c r="I1940" s="11">
        <f>VLOOKUP(Table4[[#This Row],[Number of Major Surgeries]],Table4[Number of Major Surgeries],1,FALSE)</f>
        <v>1</v>
      </c>
      <c r="J1940" s="11" t="str">
        <f>VLOOKUP('Medical Examinations'!M1940,'Medical Examinations'!M1940:M4274,1,FALSE)</f>
        <v>normal weight</v>
      </c>
      <c r="K1940" s="11" t="str">
        <f>VLOOKUP('Medical Examinations'!N1940,'Medical Examinations'!N1940:N4274,1,FALSE)</f>
        <v>prediabetes</v>
      </c>
      <c r="L1940" s="11" t="str">
        <f>VLOOKUP(Table3[[#This Row],[date of birth]],Table3[date of birth],1,FALSE)</f>
        <v>3-Dec-1970</v>
      </c>
      <c r="M1940" s="11">
        <f>VLOOKUP(Table3[[#This Row],[age]],Table3[age],1,FALSE)</f>
        <v>52</v>
      </c>
      <c r="N1940" s="65">
        <f>VLOOKUP(Table3[[#This Row],[charges2]],Table3[charges2],1,FALSE)</f>
        <v>25992.82</v>
      </c>
      <c r="O1940" s="11" t="str">
        <f>VLOOKUP(Table3[[#This Row],[HOSPITAL TIER2]],Table3[HOSPITAL TIER2],1,FALSE)</f>
        <v>tier - 2</v>
      </c>
      <c r="P1940" s="11" t="str">
        <f>VLOOKUP(Table3[[#This Row],[city tier2]],Table3[city tier2],1,FALSE)</f>
        <v>tier - 2</v>
      </c>
      <c r="Q1940" s="11" t="str">
        <f>VLOOKUP(Table3[[#This Row],[state id2]],Table3[state id2],1,FALSE)</f>
        <v>R1013</v>
      </c>
      <c r="R1940" s="11">
        <f t="shared" si="60"/>
        <v>-0.15091352166517658</v>
      </c>
      <c r="S1940" s="11">
        <f t="shared" si="61"/>
        <v>-3.5925033902437481E-2</v>
      </c>
    </row>
    <row r="1941" spans="1:19" x14ac:dyDescent="0.25">
      <c r="A1941" s="20" t="str">
        <f>VLOOKUP('Customer Names'!A1941,'Customer Names'!A1941:A4276,1,FALSE)</f>
        <v>Id1940</v>
      </c>
      <c r="B1941" s="20" t="str">
        <f>VLOOKUP(Table6[[#This Row],[NAME]],Table6[NAME],1,FALSE)</f>
        <v>Michael P.</v>
      </c>
      <c r="C1941" s="11">
        <f>VLOOKUP(Table4[[#This Row],[BMI]],Table4[BMI],1,FALSE)</f>
        <v>45.9</v>
      </c>
      <c r="D1941" s="11">
        <f>VLOOKUP(Table4[[#This Row],[HBA1C]],Table4[HBA1C],1,FALSE)</f>
        <v>4.3</v>
      </c>
      <c r="E1941" s="11" t="str">
        <f>VLOOKUP(Table4[[#This Row],[Any Transplants]],Table4[Any Transplants],1,FALSE)</f>
        <v>No</v>
      </c>
      <c r="F1941" s="11" t="str">
        <f>VLOOKUP(Table4[[#This Row],[Cancer history]],Table4[Cancer history],1,FALSE)</f>
        <v>No</v>
      </c>
      <c r="G1941" s="11" t="str">
        <f>VLOOKUP(Table4[[#This Row],[Smoker2]],Table4[Smoker2],1,FALSE)</f>
        <v>NO</v>
      </c>
      <c r="H1941" s="11" t="str">
        <f>VLOOKUP(Table4[[#This Row],[Heart Issues]],Table4[Heart Issues],1,FALSE)</f>
        <v>yes</v>
      </c>
      <c r="I1941" s="11">
        <f>VLOOKUP(Table4[[#This Row],[Number of Major Surgeries]],Table4[Number of Major Surgeries],1,FALSE)</f>
        <v>1</v>
      </c>
      <c r="J1941" s="11" t="str">
        <f>VLOOKUP('Medical Examinations'!M1941,'Medical Examinations'!M1941:M4275,1,FALSE)</f>
        <v>obesity</v>
      </c>
      <c r="K1941" s="11" t="str">
        <f>VLOOKUP('Medical Examinations'!N1941,'Medical Examinations'!N1941:N4275,1,FALSE)</f>
        <v>normal</v>
      </c>
      <c r="L1941" s="11" t="str">
        <f>VLOOKUP(Table3[[#This Row],[date of birth]],Table3[date of birth],1,FALSE)</f>
        <v>5-Jun-2001</v>
      </c>
      <c r="M1941" s="11">
        <f>VLOOKUP(Table3[[#This Row],[age]],Table3[age],1,FALSE)</f>
        <v>22</v>
      </c>
      <c r="N1941" s="65">
        <f>VLOOKUP(Table3[[#This Row],[charges2]],Table3[charges2],1,FALSE)</f>
        <v>26018.95</v>
      </c>
      <c r="O1941" s="11" t="str">
        <f>VLOOKUP(Table3[[#This Row],[HOSPITAL TIER2]],Table3[HOSPITAL TIER2],1,FALSE)</f>
        <v>tier - 2</v>
      </c>
      <c r="P1941" s="11" t="str">
        <f>VLOOKUP(Table3[[#This Row],[city tier2]],Table3[city tier2],1,FALSE)</f>
        <v>tier - 2</v>
      </c>
      <c r="Q1941" s="11" t="str">
        <f>VLOOKUP(Table3[[#This Row],[state id2]],Table3[state id2],1,FALSE)</f>
        <v>R1012</v>
      </c>
      <c r="R1941" s="11">
        <f t="shared" si="60"/>
        <v>-0.14934744246484166</v>
      </c>
      <c r="S1941" s="11">
        <f t="shared" si="61"/>
        <v>-3.6543591699666457E-2</v>
      </c>
    </row>
    <row r="1942" spans="1:19" x14ac:dyDescent="0.25">
      <c r="A1942" s="20" t="str">
        <f>VLOOKUP('Customer Names'!A1942,'Customer Names'!A1942:A4277,1,FALSE)</f>
        <v>Id1941</v>
      </c>
      <c r="B1942" s="20" t="str">
        <f>VLOOKUP(Table6[[#This Row],[NAME]],Table6[NAME],1,FALSE)</f>
        <v>Russell M</v>
      </c>
      <c r="C1942" s="11">
        <f>VLOOKUP(Table4[[#This Row],[BMI]],Table4[BMI],1,FALSE)</f>
        <v>17.059999999999999</v>
      </c>
      <c r="D1942" s="11">
        <f>VLOOKUP(Table4[[#This Row],[HBA1C]],Table4[HBA1C],1,FALSE)</f>
        <v>8.75</v>
      </c>
      <c r="E1942" s="11" t="str">
        <f>VLOOKUP(Table4[[#This Row],[Any Transplants]],Table4[Any Transplants],1,FALSE)</f>
        <v>No</v>
      </c>
      <c r="F1942" s="11" t="str">
        <f>VLOOKUP(Table4[[#This Row],[Cancer history]],Table4[Cancer history],1,FALSE)</f>
        <v>No</v>
      </c>
      <c r="G1942" s="11" t="str">
        <f>VLOOKUP(Table4[[#This Row],[Smoker2]],Table4[Smoker2],1,FALSE)</f>
        <v>NO</v>
      </c>
      <c r="H1942" s="11" t="str">
        <f>VLOOKUP(Table4[[#This Row],[Heart Issues]],Table4[Heart Issues],1,FALSE)</f>
        <v>yes</v>
      </c>
      <c r="I1942" s="11">
        <f>VLOOKUP(Table4[[#This Row],[Number of Major Surgeries]],Table4[Number of Major Surgeries],1,FALSE)</f>
        <v>0</v>
      </c>
      <c r="J1942" s="11" t="str">
        <f>VLOOKUP('Medical Examinations'!M1942,'Medical Examinations'!M1942:M4276,1,FALSE)</f>
        <v>underweight</v>
      </c>
      <c r="K1942" s="11" t="str">
        <f>VLOOKUP('Medical Examinations'!N1942,'Medical Examinations'!N1942:N4276,1,FALSE)</f>
        <v>diabetes</v>
      </c>
      <c r="L1942" s="11" t="str">
        <f>VLOOKUP(Table3[[#This Row],[date of birth]],Table3[date of birth],1,FALSE)</f>
        <v>26-Dec-2000</v>
      </c>
      <c r="M1942" s="11">
        <f>VLOOKUP(Table3[[#This Row],[age]],Table3[age],1,FALSE)</f>
        <v>22</v>
      </c>
      <c r="N1942" s="65">
        <f>VLOOKUP(Table3[[#This Row],[charges2]],Table3[charges2],1,FALSE)</f>
        <v>26026.97</v>
      </c>
      <c r="O1942" s="11" t="str">
        <f>VLOOKUP(Table3[[#This Row],[HOSPITAL TIER2]],Table3[HOSPITAL TIER2],1,FALSE)</f>
        <v>tier - 2</v>
      </c>
      <c r="P1942" s="11" t="str">
        <f>VLOOKUP(Table3[[#This Row],[city tier2]],Table3[city tier2],1,FALSE)</f>
        <v>tier - 3</v>
      </c>
      <c r="Q1942" s="11" t="str">
        <f>VLOOKUP(Table3[[#This Row],[state id2]],Table3[state id2],1,FALSE)</f>
        <v>R1011</v>
      </c>
      <c r="R1942" s="11">
        <f t="shared" si="60"/>
        <v>-0.14088779583735594</v>
      </c>
      <c r="S1942" s="11">
        <f t="shared" si="61"/>
        <v>-3.9855214748169054E-2</v>
      </c>
    </row>
    <row r="1943" spans="1:19" x14ac:dyDescent="0.25">
      <c r="A1943" s="20" t="str">
        <f>VLOOKUP('Customer Names'!A1943,'Customer Names'!A1943:A4278,1,FALSE)</f>
        <v>Id1942</v>
      </c>
      <c r="B1943" s="20" t="str">
        <f>VLOOKUP(Table6[[#This Row],[NAME]],Table6[NAME],1,FALSE)</f>
        <v>Martin</v>
      </c>
      <c r="C1943" s="11">
        <f>VLOOKUP(Table4[[#This Row],[BMI]],Table4[BMI],1,FALSE)</f>
        <v>32.07</v>
      </c>
      <c r="D1943" s="11">
        <f>VLOOKUP(Table4[[#This Row],[HBA1C]],Table4[HBA1C],1,FALSE)</f>
        <v>5.25</v>
      </c>
      <c r="E1943" s="11" t="str">
        <f>VLOOKUP(Table4[[#This Row],[Any Transplants]],Table4[Any Transplants],1,FALSE)</f>
        <v>No</v>
      </c>
      <c r="F1943" s="11" t="str">
        <f>VLOOKUP(Table4[[#This Row],[Cancer history]],Table4[Cancer history],1,FALSE)</f>
        <v>Yes</v>
      </c>
      <c r="G1943" s="11" t="str">
        <f>VLOOKUP(Table4[[#This Row],[Smoker2]],Table4[Smoker2],1,FALSE)</f>
        <v>NO</v>
      </c>
      <c r="H1943" s="11" t="str">
        <f>VLOOKUP(Table4[[#This Row],[Heart Issues]],Table4[Heart Issues],1,FALSE)</f>
        <v>No</v>
      </c>
      <c r="I1943" s="11">
        <f>VLOOKUP(Table4[[#This Row],[Number of Major Surgeries]],Table4[Number of Major Surgeries],1,FALSE)</f>
        <v>1</v>
      </c>
      <c r="J1943" s="11" t="str">
        <f>VLOOKUP('Medical Examinations'!M1943,'Medical Examinations'!M1943:M4277,1,FALSE)</f>
        <v>obesity</v>
      </c>
      <c r="K1943" s="11" t="str">
        <f>VLOOKUP('Medical Examinations'!N1943,'Medical Examinations'!N1943:N4277,1,FALSE)</f>
        <v>normal</v>
      </c>
      <c r="L1943" s="11" t="str">
        <f>VLOOKUP(Table3[[#This Row],[date of birth]],Table3[date of birth],1,FALSE)</f>
        <v>9-Jul-1966</v>
      </c>
      <c r="M1943" s="11">
        <f>VLOOKUP(Table3[[#This Row],[age]],Table3[age],1,FALSE)</f>
        <v>56</v>
      </c>
      <c r="N1943" s="65">
        <f>VLOOKUP(Table3[[#This Row],[charges2]],Table3[charges2],1,FALSE)</f>
        <v>26109.33</v>
      </c>
      <c r="O1943" s="11" t="str">
        <f>VLOOKUP(Table3[[#This Row],[HOSPITAL TIER2]],Table3[HOSPITAL TIER2],1,FALSE)</f>
        <v>tier - 2</v>
      </c>
      <c r="P1943" s="11" t="str">
        <f>VLOOKUP(Table3[[#This Row],[city tier2]],Table3[city tier2],1,FALSE)</f>
        <v>tier - 3</v>
      </c>
      <c r="Q1943" s="11" t="str">
        <f>VLOOKUP(Table3[[#This Row],[state id2]],Table3[state id2],1,FALSE)</f>
        <v>R1012</v>
      </c>
      <c r="R1943" s="11">
        <f t="shared" si="60"/>
        <v>-0.14648715233181278</v>
      </c>
      <c r="S1943" s="11">
        <f t="shared" si="61"/>
        <v>-3.2299165828106061E-2</v>
      </c>
    </row>
    <row r="1944" spans="1:19" x14ac:dyDescent="0.25">
      <c r="A1944" s="20" t="str">
        <f>VLOOKUP('Customer Names'!A1944,'Customer Names'!A1944:A4279,1,FALSE)</f>
        <v>Id1943</v>
      </c>
      <c r="B1944" s="20" t="str">
        <f>VLOOKUP(Table6[[#This Row],[NAME]],Table6[NAME],1,FALSE)</f>
        <v>Michael</v>
      </c>
      <c r="C1944" s="11">
        <f>VLOOKUP(Table4[[#This Row],[BMI]],Table4[BMI],1,FALSE)</f>
        <v>16.5</v>
      </c>
      <c r="D1944" s="11">
        <f>VLOOKUP(Table4[[#This Row],[HBA1C]],Table4[HBA1C],1,FALSE)</f>
        <v>5.03</v>
      </c>
      <c r="E1944" s="11" t="str">
        <f>VLOOKUP(Table4[[#This Row],[Any Transplants]],Table4[Any Transplants],1,FALSE)</f>
        <v>No</v>
      </c>
      <c r="F1944" s="11" t="str">
        <f>VLOOKUP(Table4[[#This Row],[Cancer history]],Table4[Cancer history],1,FALSE)</f>
        <v>No</v>
      </c>
      <c r="G1944" s="11" t="str">
        <f>VLOOKUP(Table4[[#This Row],[Smoker2]],Table4[Smoker2],1,FALSE)</f>
        <v>NO</v>
      </c>
      <c r="H1944" s="11" t="str">
        <f>VLOOKUP(Table4[[#This Row],[Heart Issues]],Table4[Heart Issues],1,FALSE)</f>
        <v>No</v>
      </c>
      <c r="I1944" s="11">
        <f>VLOOKUP(Table4[[#This Row],[Number of Major Surgeries]],Table4[Number of Major Surgeries],1,FALSE)</f>
        <v>1</v>
      </c>
      <c r="J1944" s="11" t="str">
        <f>VLOOKUP('Medical Examinations'!M1944,'Medical Examinations'!M1944:M4278,1,FALSE)</f>
        <v>underweight</v>
      </c>
      <c r="K1944" s="11" t="str">
        <f>VLOOKUP('Medical Examinations'!N1944,'Medical Examinations'!N1944:N4278,1,FALSE)</f>
        <v>normal</v>
      </c>
      <c r="L1944" s="11" t="str">
        <f>VLOOKUP(Table3[[#This Row],[date of birth]],Table3[date of birth],1,FALSE)</f>
        <v>11-Oct-2002</v>
      </c>
      <c r="M1944" s="11">
        <f>VLOOKUP(Table3[[#This Row],[age]],Table3[age],1,FALSE)</f>
        <v>20</v>
      </c>
      <c r="N1944" s="65">
        <f>VLOOKUP(Table3[[#This Row],[charges2]],Table3[charges2],1,FALSE)</f>
        <v>26125.67</v>
      </c>
      <c r="O1944" s="11" t="str">
        <f>VLOOKUP(Table3[[#This Row],[HOSPITAL TIER2]],Table3[HOSPITAL TIER2],1,FALSE)</f>
        <v>tier - 2</v>
      </c>
      <c r="P1944" s="11" t="str">
        <f>VLOOKUP(Table3[[#This Row],[city tier2]],Table3[city tier2],1,FALSE)</f>
        <v>tier - 1</v>
      </c>
      <c r="Q1944" s="11" t="str">
        <f>VLOOKUP(Table3[[#This Row],[state id2]],Table3[state id2],1,FALSE)</f>
        <v>R1013</v>
      </c>
      <c r="R1944" s="11">
        <f t="shared" si="60"/>
        <v>-0.14902543571204369</v>
      </c>
      <c r="S1944" s="11">
        <f t="shared" si="61"/>
        <v>-3.1750325127031645E-2</v>
      </c>
    </row>
    <row r="1945" spans="1:19" x14ac:dyDescent="0.25">
      <c r="A1945" s="20" t="str">
        <f>VLOOKUP('Customer Names'!A1945,'Customer Names'!A1945:A4280,1,FALSE)</f>
        <v>Id1944</v>
      </c>
      <c r="B1945" s="20" t="str">
        <f>VLOOKUP(Table6[[#This Row],[NAME]],Table6[NAME],1,FALSE)</f>
        <v>Miles</v>
      </c>
      <c r="C1945" s="11">
        <f>VLOOKUP(Table4[[#This Row],[BMI]],Table4[BMI],1,FALSE)</f>
        <v>31.4</v>
      </c>
      <c r="D1945" s="11">
        <f>VLOOKUP(Table4[[#This Row],[HBA1C]],Table4[HBA1C],1,FALSE)</f>
        <v>5.88</v>
      </c>
      <c r="E1945" s="11" t="str">
        <f>VLOOKUP(Table4[[#This Row],[Any Transplants]],Table4[Any Transplants],1,FALSE)</f>
        <v>No</v>
      </c>
      <c r="F1945" s="11" t="str">
        <f>VLOOKUP(Table4[[#This Row],[Cancer history]],Table4[Cancer history],1,FALSE)</f>
        <v>No</v>
      </c>
      <c r="G1945" s="11" t="str">
        <f>VLOOKUP(Table4[[#This Row],[Smoker2]],Table4[Smoker2],1,FALSE)</f>
        <v>NO</v>
      </c>
      <c r="H1945" s="11" t="str">
        <f>VLOOKUP(Table4[[#This Row],[Heart Issues]],Table4[Heart Issues],1,FALSE)</f>
        <v>No</v>
      </c>
      <c r="I1945" s="11">
        <f>VLOOKUP(Table4[[#This Row],[Number of Major Surgeries]],Table4[Number of Major Surgeries],1,FALSE)</f>
        <v>1</v>
      </c>
      <c r="J1945" s="11" t="str">
        <f>VLOOKUP('Medical Examinations'!M1945,'Medical Examinations'!M1945:M4279,1,FALSE)</f>
        <v>obesity</v>
      </c>
      <c r="K1945" s="11" t="str">
        <f>VLOOKUP('Medical Examinations'!N1945,'Medical Examinations'!N1945:N4279,1,FALSE)</f>
        <v>prediabetes</v>
      </c>
      <c r="L1945" s="11" t="str">
        <f>VLOOKUP(Table3[[#This Row],[date of birth]],Table3[date of birth],1,FALSE)</f>
        <v>7-Jul-1973</v>
      </c>
      <c r="M1945" s="11">
        <f>VLOOKUP(Table3[[#This Row],[age]],Table3[age],1,FALSE)</f>
        <v>49</v>
      </c>
      <c r="N1945" s="65">
        <f>VLOOKUP(Table3[[#This Row],[charges2]],Table3[charges2],1,FALSE)</f>
        <v>26140.36</v>
      </c>
      <c r="O1945" s="11" t="str">
        <f>VLOOKUP(Table3[[#This Row],[HOSPITAL TIER2]],Table3[HOSPITAL TIER2],1,FALSE)</f>
        <v>tier - 2</v>
      </c>
      <c r="P1945" s="11" t="str">
        <f>VLOOKUP(Table3[[#This Row],[city tier2]],Table3[city tier2],1,FALSE)</f>
        <v>tier - 3</v>
      </c>
      <c r="Q1945" s="11" t="str">
        <f>VLOOKUP(Table3[[#This Row],[state id2]],Table3[state id2],1,FALSE)</f>
        <v>R1011</v>
      </c>
      <c r="R1945" s="11">
        <f t="shared" si="60"/>
        <v>-0.15568510357785237</v>
      </c>
      <c r="S1945" s="11">
        <f t="shared" si="61"/>
        <v>-3.3395713054709071E-2</v>
      </c>
    </row>
    <row r="1946" spans="1:19" x14ac:dyDescent="0.25">
      <c r="A1946" s="20" t="str">
        <f>VLOOKUP('Customer Names'!A1946,'Customer Names'!A1946:A4281,1,FALSE)</f>
        <v>Id1945</v>
      </c>
      <c r="B1946" s="20" t="str">
        <f>VLOOKUP(Table6[[#This Row],[NAME]],Table6[NAME],1,FALSE)</f>
        <v>Amanda</v>
      </c>
      <c r="C1946" s="11">
        <f>VLOOKUP(Table4[[#This Row],[BMI]],Table4[BMI],1,FALSE)</f>
        <v>20.36</v>
      </c>
      <c r="D1946" s="11">
        <f>VLOOKUP(Table4[[#This Row],[HBA1C]],Table4[HBA1C],1,FALSE)</f>
        <v>4.49</v>
      </c>
      <c r="E1946" s="11" t="str">
        <f>VLOOKUP(Table4[[#This Row],[Any Transplants]],Table4[Any Transplants],1,FALSE)</f>
        <v>No</v>
      </c>
      <c r="F1946" s="11" t="str">
        <f>VLOOKUP(Table4[[#This Row],[Cancer history]],Table4[Cancer history],1,FALSE)</f>
        <v>No</v>
      </c>
      <c r="G1946" s="11" t="str">
        <f>VLOOKUP(Table4[[#This Row],[Smoker2]],Table4[Smoker2],1,FALSE)</f>
        <v>NO</v>
      </c>
      <c r="H1946" s="11" t="str">
        <f>VLOOKUP(Table4[[#This Row],[Heart Issues]],Table4[Heart Issues],1,FALSE)</f>
        <v>No</v>
      </c>
      <c r="I1946" s="11">
        <f>VLOOKUP(Table4[[#This Row],[Number of Major Surgeries]],Table4[Number of Major Surgeries],1,FALSE)</f>
        <v>0</v>
      </c>
      <c r="J1946" s="11" t="str">
        <f>VLOOKUP('Medical Examinations'!M1946,'Medical Examinations'!M1946:M4280,1,FALSE)</f>
        <v>normal weight</v>
      </c>
      <c r="K1946" s="11" t="str">
        <f>VLOOKUP('Medical Examinations'!N1946,'Medical Examinations'!N1946:N4280,1,FALSE)</f>
        <v>normal</v>
      </c>
      <c r="L1946" s="11" t="str">
        <f>VLOOKUP(Table3[[#This Row],[date of birth]],Table3[date of birth],1,FALSE)</f>
        <v>4-Jun-1975</v>
      </c>
      <c r="M1946" s="11">
        <f>VLOOKUP(Table3[[#This Row],[age]],Table3[age],1,FALSE)</f>
        <v>48</v>
      </c>
      <c r="N1946" s="65">
        <f>VLOOKUP(Table3[[#This Row],[charges2]],Table3[charges2],1,FALSE)</f>
        <v>26236.58</v>
      </c>
      <c r="O1946" s="11" t="str">
        <f>VLOOKUP(Table3[[#This Row],[HOSPITAL TIER2]],Table3[HOSPITAL TIER2],1,FALSE)</f>
        <v>tier - 2</v>
      </c>
      <c r="P1946" s="11" t="str">
        <f>VLOOKUP(Table3[[#This Row],[city tier2]],Table3[city tier2],1,FALSE)</f>
        <v>tier - 1</v>
      </c>
      <c r="Q1946" s="11" t="str">
        <f>VLOOKUP(Table3[[#This Row],[state id2]],Table3[state id2],1,FALSE)</f>
        <v>R1011</v>
      </c>
      <c r="R1946" s="11">
        <f t="shared" si="60"/>
        <v>-0.15683367175311597</v>
      </c>
      <c r="S1946" s="11">
        <f t="shared" si="61"/>
        <v>-3.3684357782040542E-2</v>
      </c>
    </row>
    <row r="1947" spans="1:19" x14ac:dyDescent="0.25">
      <c r="A1947" s="20" t="str">
        <f>VLOOKUP('Customer Names'!A1947,'Customer Names'!A1947:A4282,1,FALSE)</f>
        <v>Id1946</v>
      </c>
      <c r="B1947" s="20" t="str">
        <f>VLOOKUP(Table6[[#This Row],[NAME]],Table6[NAME],1,FALSE)</f>
        <v>Roger</v>
      </c>
      <c r="C1947" s="11">
        <f>VLOOKUP(Table4[[#This Row],[BMI]],Table4[BMI],1,FALSE)</f>
        <v>25.46</v>
      </c>
      <c r="D1947" s="11">
        <f>VLOOKUP(Table4[[#This Row],[HBA1C]],Table4[HBA1C],1,FALSE)</f>
        <v>4.1399999999999997</v>
      </c>
      <c r="E1947" s="11" t="str">
        <f>VLOOKUP(Table4[[#This Row],[Any Transplants]],Table4[Any Transplants],1,FALSE)</f>
        <v>No</v>
      </c>
      <c r="F1947" s="11" t="str">
        <f>VLOOKUP(Table4[[#This Row],[Cancer history]],Table4[Cancer history],1,FALSE)</f>
        <v>No</v>
      </c>
      <c r="G1947" s="11" t="str">
        <f>VLOOKUP(Table4[[#This Row],[Smoker2]],Table4[Smoker2],1,FALSE)</f>
        <v>NO</v>
      </c>
      <c r="H1947" s="11" t="str">
        <f>VLOOKUP(Table4[[#This Row],[Heart Issues]],Table4[Heart Issues],1,FALSE)</f>
        <v>No</v>
      </c>
      <c r="I1947" s="11">
        <f>VLOOKUP(Table4[[#This Row],[Number of Major Surgeries]],Table4[Number of Major Surgeries],1,FALSE)</f>
        <v>1</v>
      </c>
      <c r="J1947" s="11" t="str">
        <f>VLOOKUP('Medical Examinations'!M1947,'Medical Examinations'!M1947:M4281,1,FALSE)</f>
        <v>over weight</v>
      </c>
      <c r="K1947" s="11" t="str">
        <f>VLOOKUP('Medical Examinations'!N1947,'Medical Examinations'!N1947:N4281,1,FALSE)</f>
        <v>normal</v>
      </c>
      <c r="L1947" s="11" t="str">
        <f>VLOOKUP(Table3[[#This Row],[date of birth]],Table3[date of birth],1,FALSE)</f>
        <v>5-Dec-2004</v>
      </c>
      <c r="M1947" s="11">
        <f>VLOOKUP(Table3[[#This Row],[age]],Table3[age],1,FALSE)</f>
        <v>18</v>
      </c>
      <c r="N1947" s="65">
        <f>VLOOKUP(Table3[[#This Row],[charges2]],Table3[charges2],1,FALSE)</f>
        <v>26316.59</v>
      </c>
      <c r="O1947" s="11" t="str">
        <f>VLOOKUP(Table3[[#This Row],[HOSPITAL TIER2]],Table3[HOSPITAL TIER2],1,FALSE)</f>
        <v>tier - 2</v>
      </c>
      <c r="P1947" s="11" t="str">
        <f>VLOOKUP(Table3[[#This Row],[city tier2]],Table3[city tier2],1,FALSE)</f>
        <v>tier - 3</v>
      </c>
      <c r="Q1947" s="11" t="str">
        <f>VLOOKUP(Table3[[#This Row],[state id2]],Table3[state id2],1,FALSE)</f>
        <v>R1011</v>
      </c>
      <c r="R1947" s="11">
        <f t="shared" si="60"/>
        <v>-0.15599849141963815</v>
      </c>
      <c r="S1947" s="11">
        <f t="shared" si="61"/>
        <v>-3.2842115985646916E-2</v>
      </c>
    </row>
    <row r="1948" spans="1:19" x14ac:dyDescent="0.25">
      <c r="A1948" s="20" t="str">
        <f>VLOOKUP('Customer Names'!A1948,'Customer Names'!A1948:A4283,1,FALSE)</f>
        <v>Id1947</v>
      </c>
      <c r="B1948" s="20" t="str">
        <f>VLOOKUP(Table6[[#This Row],[NAME]],Table6[NAME],1,FALSE)</f>
        <v>Brock J</v>
      </c>
      <c r="C1948" s="11">
        <f>VLOOKUP(Table4[[#This Row],[BMI]],Table4[BMI],1,FALSE)</f>
        <v>17.09</v>
      </c>
      <c r="D1948" s="11">
        <f>VLOOKUP(Table4[[#This Row],[HBA1C]],Table4[HBA1C],1,FALSE)</f>
        <v>5.8</v>
      </c>
      <c r="E1948" s="11" t="str">
        <f>VLOOKUP(Table4[[#This Row],[Any Transplants]],Table4[Any Transplants],1,FALSE)</f>
        <v>No</v>
      </c>
      <c r="F1948" s="11" t="str">
        <f>VLOOKUP(Table4[[#This Row],[Cancer history]],Table4[Cancer history],1,FALSE)</f>
        <v>No</v>
      </c>
      <c r="G1948" s="11" t="str">
        <f>VLOOKUP(Table4[[#This Row],[Smoker2]],Table4[Smoker2],1,FALSE)</f>
        <v>NO</v>
      </c>
      <c r="H1948" s="11" t="str">
        <f>VLOOKUP(Table4[[#This Row],[Heart Issues]],Table4[Heart Issues],1,FALSE)</f>
        <v>yes</v>
      </c>
      <c r="I1948" s="11">
        <f>VLOOKUP(Table4[[#This Row],[Number of Major Surgeries]],Table4[Number of Major Surgeries],1,FALSE)</f>
        <v>0</v>
      </c>
      <c r="J1948" s="11" t="str">
        <f>VLOOKUP('Medical Examinations'!M1948,'Medical Examinations'!M1948:M4282,1,FALSE)</f>
        <v>underweight</v>
      </c>
      <c r="K1948" s="11" t="str">
        <f>VLOOKUP('Medical Examinations'!N1948,'Medical Examinations'!N1948:N4282,1,FALSE)</f>
        <v>prediabetes</v>
      </c>
      <c r="L1948" s="11" t="str">
        <f>VLOOKUP(Table3[[#This Row],[date of birth]],Table3[date of birth],1,FALSE)</f>
        <v>21-Sep-1974</v>
      </c>
      <c r="M1948" s="11">
        <f>VLOOKUP(Table3[[#This Row],[age]],Table3[age],1,FALSE)</f>
        <v>48</v>
      </c>
      <c r="N1948" s="65">
        <f>VLOOKUP(Table3[[#This Row],[charges2]],Table3[charges2],1,FALSE)</f>
        <v>26392.26</v>
      </c>
      <c r="O1948" s="11" t="str">
        <f>VLOOKUP(Table3[[#This Row],[HOSPITAL TIER2]],Table3[HOSPITAL TIER2],1,FALSE)</f>
        <v>tier - 2</v>
      </c>
      <c r="P1948" s="11" t="str">
        <f>VLOOKUP(Table3[[#This Row],[city tier2]],Table3[city tier2],1,FALSE)</f>
        <v>tier - 2</v>
      </c>
      <c r="Q1948" s="11" t="str">
        <f>VLOOKUP(Table3[[#This Row],[state id2]],Table3[state id2],1,FALSE)</f>
        <v>R1024</v>
      </c>
      <c r="R1948" s="11">
        <f t="shared" si="60"/>
        <v>-0.15725572165771082</v>
      </c>
      <c r="S1948" s="11">
        <f t="shared" si="61"/>
        <v>-3.7419606735062345E-2</v>
      </c>
    </row>
    <row r="1949" spans="1:19" x14ac:dyDescent="0.25">
      <c r="A1949" s="20" t="str">
        <f>VLOOKUP('Customer Names'!A1949,'Customer Names'!A1949:A4284,1,FALSE)</f>
        <v>Id1948</v>
      </c>
      <c r="B1949" s="20" t="str">
        <f>VLOOKUP(Table6[[#This Row],[NAME]],Table6[NAME],1,FALSE)</f>
        <v>Stephen F.</v>
      </c>
      <c r="C1949" s="11">
        <f>VLOOKUP(Table4[[#This Row],[BMI]],Table4[BMI],1,FALSE)</f>
        <v>20.83</v>
      </c>
      <c r="D1949" s="11">
        <f>VLOOKUP(Table4[[#This Row],[HBA1C]],Table4[HBA1C],1,FALSE)</f>
        <v>5.12</v>
      </c>
      <c r="E1949" s="11" t="str">
        <f>VLOOKUP(Table4[[#This Row],[Any Transplants]],Table4[Any Transplants],1,FALSE)</f>
        <v>No</v>
      </c>
      <c r="F1949" s="11" t="str">
        <f>VLOOKUP(Table4[[#This Row],[Cancer history]],Table4[Cancer history],1,FALSE)</f>
        <v>No</v>
      </c>
      <c r="G1949" s="11" t="str">
        <f>VLOOKUP(Table4[[#This Row],[Smoker2]],Table4[Smoker2],1,FALSE)</f>
        <v>NO</v>
      </c>
      <c r="H1949" s="11" t="str">
        <f>VLOOKUP(Table4[[#This Row],[Heart Issues]],Table4[Heart Issues],1,FALSE)</f>
        <v>No</v>
      </c>
      <c r="I1949" s="11">
        <f>VLOOKUP(Table4[[#This Row],[Number of Major Surgeries]],Table4[Number of Major Surgeries],1,FALSE)</f>
        <v>0</v>
      </c>
      <c r="J1949" s="11" t="str">
        <f>VLOOKUP('Medical Examinations'!M1949,'Medical Examinations'!M1949:M4283,1,FALSE)</f>
        <v>normal weight</v>
      </c>
      <c r="K1949" s="11" t="str">
        <f>VLOOKUP('Medical Examinations'!N1949,'Medical Examinations'!N1949:N4283,1,FALSE)</f>
        <v>normal</v>
      </c>
      <c r="L1949" s="11" t="str">
        <f>VLOOKUP(Table3[[#This Row],[date of birth]],Table3[date of birth],1,FALSE)</f>
        <v>27-Aug-1970</v>
      </c>
      <c r="M1949" s="11">
        <f>VLOOKUP(Table3[[#This Row],[age]],Table3[age],1,FALSE)</f>
        <v>52</v>
      </c>
      <c r="N1949" s="65">
        <f>VLOOKUP(Table3[[#This Row],[charges2]],Table3[charges2],1,FALSE)</f>
        <v>26467.1</v>
      </c>
      <c r="O1949" s="11" t="str">
        <f>VLOOKUP(Table3[[#This Row],[HOSPITAL TIER2]],Table3[HOSPITAL TIER2],1,FALSE)</f>
        <v>tier - 2</v>
      </c>
      <c r="P1949" s="11" t="str">
        <f>VLOOKUP(Table3[[#This Row],[city tier2]],Table3[city tier2],1,FALSE)</f>
        <v>tier - 3</v>
      </c>
      <c r="Q1949" s="11" t="str">
        <f>VLOOKUP(Table3[[#This Row],[state id2]],Table3[state id2],1,FALSE)</f>
        <v>R1012</v>
      </c>
      <c r="R1949" s="11">
        <f t="shared" si="60"/>
        <v>-0.15605459316370013</v>
      </c>
      <c r="S1949" s="11">
        <f t="shared" si="61"/>
        <v>-3.759969941931602E-2</v>
      </c>
    </row>
    <row r="1950" spans="1:19" x14ac:dyDescent="0.25">
      <c r="A1950" s="20" t="str">
        <f>VLOOKUP('Customer Names'!A1950,'Customer Names'!A1950:A4285,1,FALSE)</f>
        <v>Id1949</v>
      </c>
      <c r="B1950" s="20" t="str">
        <f>VLOOKUP(Table6[[#This Row],[NAME]],Table6[NAME],1,FALSE)</f>
        <v>Missy</v>
      </c>
      <c r="C1950" s="11">
        <f>VLOOKUP(Table4[[#This Row],[BMI]],Table4[BMI],1,FALSE)</f>
        <v>18.920000000000002</v>
      </c>
      <c r="D1950" s="11">
        <f>VLOOKUP(Table4[[#This Row],[HBA1C]],Table4[HBA1C],1,FALSE)</f>
        <v>5.98</v>
      </c>
      <c r="E1950" s="11" t="str">
        <f>VLOOKUP(Table4[[#This Row],[Any Transplants]],Table4[Any Transplants],1,FALSE)</f>
        <v>No</v>
      </c>
      <c r="F1950" s="11" t="str">
        <f>VLOOKUP(Table4[[#This Row],[Cancer history]],Table4[Cancer history],1,FALSE)</f>
        <v>No</v>
      </c>
      <c r="G1950" s="11" t="str">
        <f>VLOOKUP(Table4[[#This Row],[Smoker2]],Table4[Smoker2],1,FALSE)</f>
        <v>NO</v>
      </c>
      <c r="H1950" s="11" t="str">
        <f>VLOOKUP(Table4[[#This Row],[Heart Issues]],Table4[Heart Issues],1,FALSE)</f>
        <v>yes</v>
      </c>
      <c r="I1950" s="11">
        <f>VLOOKUP(Table4[[#This Row],[Number of Major Surgeries]],Table4[Number of Major Surgeries],1,FALSE)</f>
        <v>1</v>
      </c>
      <c r="J1950" s="11" t="str">
        <f>VLOOKUP('Medical Examinations'!M1950,'Medical Examinations'!M1950:M4284,1,FALSE)</f>
        <v>normal weight</v>
      </c>
      <c r="K1950" s="11" t="str">
        <f>VLOOKUP('Medical Examinations'!N1950,'Medical Examinations'!N1950:N4284,1,FALSE)</f>
        <v>prediabetes</v>
      </c>
      <c r="L1950" s="11" t="str">
        <f>VLOOKUP(Table3[[#This Row],[date of birth]],Table3[date of birth],1,FALSE)</f>
        <v>5-Sep-2004</v>
      </c>
      <c r="M1950" s="11">
        <f>VLOOKUP(Table3[[#This Row],[age]],Table3[age],1,FALSE)</f>
        <v>18</v>
      </c>
      <c r="N1950" s="65">
        <f>VLOOKUP(Table3[[#This Row],[charges2]],Table3[charges2],1,FALSE)</f>
        <v>26479.4</v>
      </c>
      <c r="O1950" s="11" t="str">
        <f>VLOOKUP(Table3[[#This Row],[HOSPITAL TIER2]],Table3[HOSPITAL TIER2],1,FALSE)</f>
        <v>tier - 2</v>
      </c>
      <c r="P1950" s="11" t="str">
        <f>VLOOKUP(Table3[[#This Row],[city tier2]],Table3[city tier2],1,FALSE)</f>
        <v>tier - 2</v>
      </c>
      <c r="Q1950" s="11" t="str">
        <f>VLOOKUP(Table3[[#This Row],[state id2]],Table3[state id2],1,FALSE)</f>
        <v>R1011</v>
      </c>
      <c r="R1950" s="11">
        <f t="shared" si="60"/>
        <v>-0.15474063286048279</v>
      </c>
      <c r="S1950" s="11">
        <f t="shared" si="61"/>
        <v>-3.7017798619619395E-2</v>
      </c>
    </row>
    <row r="1951" spans="1:19" x14ac:dyDescent="0.25">
      <c r="A1951" s="20" t="str">
        <f>VLOOKUP('Customer Names'!A1951,'Customer Names'!A1951:A4286,1,FALSE)</f>
        <v>Id1950</v>
      </c>
      <c r="B1951" s="20" t="str">
        <f>VLOOKUP(Table6[[#This Row],[NAME]],Table6[NAME],1,FALSE)</f>
        <v>William</v>
      </c>
      <c r="C1951" s="11">
        <f>VLOOKUP(Table4[[#This Row],[BMI]],Table4[BMI],1,FALSE)</f>
        <v>37.1</v>
      </c>
      <c r="D1951" s="11">
        <f>VLOOKUP(Table4[[#This Row],[HBA1C]],Table4[HBA1C],1,FALSE)</f>
        <v>5.46</v>
      </c>
      <c r="E1951" s="11" t="str">
        <f>VLOOKUP(Table4[[#This Row],[Any Transplants]],Table4[Any Transplants],1,FALSE)</f>
        <v>No</v>
      </c>
      <c r="F1951" s="11" t="str">
        <f>VLOOKUP(Table4[[#This Row],[Cancer history]],Table4[Cancer history],1,FALSE)</f>
        <v>No</v>
      </c>
      <c r="G1951" s="11" t="str">
        <f>VLOOKUP(Table4[[#This Row],[Smoker2]],Table4[Smoker2],1,FALSE)</f>
        <v>NO</v>
      </c>
      <c r="H1951" s="11" t="str">
        <f>VLOOKUP(Table4[[#This Row],[Heart Issues]],Table4[Heart Issues],1,FALSE)</f>
        <v>No</v>
      </c>
      <c r="I1951" s="11">
        <f>VLOOKUP(Table4[[#This Row],[Number of Major Surgeries]],Table4[Number of Major Surgeries],1,FALSE)</f>
        <v>0</v>
      </c>
      <c r="J1951" s="11" t="str">
        <f>VLOOKUP('Medical Examinations'!M1951,'Medical Examinations'!M1951:M4285,1,FALSE)</f>
        <v>obesity</v>
      </c>
      <c r="K1951" s="11" t="str">
        <f>VLOOKUP('Medical Examinations'!N1951,'Medical Examinations'!N1951:N4285,1,FALSE)</f>
        <v>normal</v>
      </c>
      <c r="L1951" s="11" t="str">
        <f>VLOOKUP(Table3[[#This Row],[date of birth]],Table3[date of birth],1,FALSE)</f>
        <v>22-Jul-1988</v>
      </c>
      <c r="M1951" s="11">
        <f>VLOOKUP(Table3[[#This Row],[age]],Table3[age],1,FALSE)</f>
        <v>34</v>
      </c>
      <c r="N1951" s="65">
        <f>VLOOKUP(Table3[[#This Row],[charges2]],Table3[charges2],1,FALSE)</f>
        <v>26607.89</v>
      </c>
      <c r="O1951" s="11" t="str">
        <f>VLOOKUP(Table3[[#This Row],[HOSPITAL TIER2]],Table3[HOSPITAL TIER2],1,FALSE)</f>
        <v>tier - 2</v>
      </c>
      <c r="P1951" s="11" t="str">
        <f>VLOOKUP(Table3[[#This Row],[city tier2]],Table3[city tier2],1,FALSE)</f>
        <v>tier - 1</v>
      </c>
      <c r="Q1951" s="11" t="str">
        <f>VLOOKUP(Table3[[#This Row],[state id2]],Table3[state id2],1,FALSE)</f>
        <v>R1011</v>
      </c>
      <c r="R1951" s="11">
        <f t="shared" si="60"/>
        <v>-0.16051614457659377</v>
      </c>
      <c r="S1951" s="11">
        <f t="shared" si="61"/>
        <v>-3.598820710445505E-2</v>
      </c>
    </row>
    <row r="1952" spans="1:19" x14ac:dyDescent="0.25">
      <c r="A1952" s="20" t="str">
        <f>VLOOKUP('Customer Names'!A1952,'Customer Names'!A1952:A4287,1,FALSE)</f>
        <v>Id1951</v>
      </c>
      <c r="B1952" s="20" t="str">
        <f>VLOOKUP(Table6[[#This Row],[NAME]],Table6[NAME],1,FALSE)</f>
        <v>Lauren M</v>
      </c>
      <c r="C1952" s="11">
        <f>VLOOKUP(Table4[[#This Row],[BMI]],Table4[BMI],1,FALSE)</f>
        <v>22.515000000000001</v>
      </c>
      <c r="D1952" s="11">
        <f>VLOOKUP(Table4[[#This Row],[HBA1C]],Table4[HBA1C],1,FALSE)</f>
        <v>4.91</v>
      </c>
      <c r="E1952" s="11" t="str">
        <f>VLOOKUP(Table4[[#This Row],[Any Transplants]],Table4[Any Transplants],1,FALSE)</f>
        <v>No</v>
      </c>
      <c r="F1952" s="11" t="str">
        <f>VLOOKUP(Table4[[#This Row],[Cancer history]],Table4[Cancer history],1,FALSE)</f>
        <v>Yes</v>
      </c>
      <c r="G1952" s="11" t="str">
        <f>VLOOKUP(Table4[[#This Row],[Smoker2]],Table4[Smoker2],1,FALSE)</f>
        <v>NO</v>
      </c>
      <c r="H1952" s="11" t="str">
        <f>VLOOKUP(Table4[[#This Row],[Heart Issues]],Table4[Heart Issues],1,FALSE)</f>
        <v>yes</v>
      </c>
      <c r="I1952" s="11">
        <f>VLOOKUP(Table4[[#This Row],[Number of Major Surgeries]],Table4[Number of Major Surgeries],1,FALSE)</f>
        <v>1</v>
      </c>
      <c r="J1952" s="11" t="str">
        <f>VLOOKUP('Medical Examinations'!M1952,'Medical Examinations'!M1952:M4286,1,FALSE)</f>
        <v>normal weight</v>
      </c>
      <c r="K1952" s="11" t="str">
        <f>VLOOKUP('Medical Examinations'!N1952,'Medical Examinations'!N1952:N4286,1,FALSE)</f>
        <v>normal</v>
      </c>
      <c r="L1952" s="11" t="str">
        <f>VLOOKUP(Table3[[#This Row],[date of birth]],Table3[date of birth],1,FALSE)</f>
        <v>22-Aug-1991</v>
      </c>
      <c r="M1952" s="11">
        <f>VLOOKUP(Table3[[#This Row],[age]],Table3[age],1,FALSE)</f>
        <v>31</v>
      </c>
      <c r="N1952" s="65">
        <f>VLOOKUP(Table3[[#This Row],[charges2]],Table3[charges2],1,FALSE)</f>
        <v>26912.560000000001</v>
      </c>
      <c r="O1952" s="11" t="str">
        <f>VLOOKUP(Table3[[#This Row],[HOSPITAL TIER2]],Table3[HOSPITAL TIER2],1,FALSE)</f>
        <v>tier - 2</v>
      </c>
      <c r="P1952" s="11" t="str">
        <f>VLOOKUP(Table3[[#This Row],[city tier2]],Table3[city tier2],1,FALSE)</f>
        <v>tier - 2</v>
      </c>
      <c r="Q1952" s="11" t="str">
        <f>VLOOKUP(Table3[[#This Row],[state id2]],Table3[state id2],1,FALSE)</f>
        <v>R1011</v>
      </c>
      <c r="R1952" s="11">
        <f t="shared" si="60"/>
        <v>-0.15874124384577012</v>
      </c>
      <c r="S1952" s="11">
        <f t="shared" si="61"/>
        <v>-3.6135484273183568E-2</v>
      </c>
    </row>
    <row r="1953" spans="1:19" x14ac:dyDescent="0.25">
      <c r="A1953" s="20" t="str">
        <f>VLOOKUP('Customer Names'!A1953,'Customer Names'!A1953:A4288,1,FALSE)</f>
        <v>Id1952</v>
      </c>
      <c r="B1953" s="20" t="str">
        <f>VLOOKUP(Table6[[#This Row],[NAME]],Table6[NAME],1,FALSE)</f>
        <v>Apolo U.</v>
      </c>
      <c r="C1953" s="11">
        <f>VLOOKUP(Table4[[#This Row],[BMI]],Table4[BMI],1,FALSE)</f>
        <v>32.700000000000003</v>
      </c>
      <c r="D1953" s="11">
        <f>VLOOKUP(Table4[[#This Row],[HBA1C]],Table4[HBA1C],1,FALSE)</f>
        <v>4.66</v>
      </c>
      <c r="E1953" s="11" t="str">
        <f>VLOOKUP(Table4[[#This Row],[Any Transplants]],Table4[Any Transplants],1,FALSE)</f>
        <v>No</v>
      </c>
      <c r="F1953" s="11" t="str">
        <f>VLOOKUP(Table4[[#This Row],[Cancer history]],Table4[Cancer history],1,FALSE)</f>
        <v>No</v>
      </c>
      <c r="G1953" s="11" t="str">
        <f>VLOOKUP(Table4[[#This Row],[Smoker2]],Table4[Smoker2],1,FALSE)</f>
        <v>NO</v>
      </c>
      <c r="H1953" s="11" t="str">
        <f>VLOOKUP(Table4[[#This Row],[Heart Issues]],Table4[Heart Issues],1,FALSE)</f>
        <v>No</v>
      </c>
      <c r="I1953" s="11">
        <f>VLOOKUP(Table4[[#This Row],[Number of Major Surgeries]],Table4[Number of Major Surgeries],1,FALSE)</f>
        <v>0</v>
      </c>
      <c r="J1953" s="11" t="str">
        <f>VLOOKUP('Medical Examinations'!M1953,'Medical Examinations'!M1953:M4287,1,FALSE)</f>
        <v>obesity</v>
      </c>
      <c r="K1953" s="11" t="str">
        <f>VLOOKUP('Medical Examinations'!N1953,'Medical Examinations'!N1953:N4287,1,FALSE)</f>
        <v>normal</v>
      </c>
      <c r="L1953" s="11" t="str">
        <f>VLOOKUP(Table3[[#This Row],[date of birth]],Table3[date of birth],1,FALSE)</f>
        <v>25-Dec-1958</v>
      </c>
      <c r="M1953" s="11">
        <f>VLOOKUP(Table3[[#This Row],[age]],Table3[age],1,FALSE)</f>
        <v>64</v>
      </c>
      <c r="N1953" s="65">
        <f>VLOOKUP(Table3[[#This Row],[charges2]],Table3[charges2],1,FALSE)</f>
        <v>26926.51</v>
      </c>
      <c r="O1953" s="11" t="str">
        <f>VLOOKUP(Table3[[#This Row],[HOSPITAL TIER2]],Table3[HOSPITAL TIER2],1,FALSE)</f>
        <v>tier - 2</v>
      </c>
      <c r="P1953" s="11" t="str">
        <f>VLOOKUP(Table3[[#This Row],[city tier2]],Table3[city tier2],1,FALSE)</f>
        <v>tier - 1</v>
      </c>
      <c r="Q1953" s="11" t="str">
        <f>VLOOKUP(Table3[[#This Row],[state id2]],Table3[state id2],1,FALSE)</f>
        <v>R1013</v>
      </c>
      <c r="R1953" s="11">
        <f t="shared" si="60"/>
        <v>-0.16010455835914666</v>
      </c>
      <c r="S1953" s="11">
        <f t="shared" si="61"/>
        <v>-3.712727487331003E-2</v>
      </c>
    </row>
    <row r="1954" spans="1:19" x14ac:dyDescent="0.25">
      <c r="A1954" s="20" t="str">
        <f>VLOOKUP('Customer Names'!A1954,'Customer Names'!A1954:A4289,1,FALSE)</f>
        <v>Id1953</v>
      </c>
      <c r="B1954" s="20" t="str">
        <f>VLOOKUP(Table6[[#This Row],[NAME]],Table6[NAME],1,FALSE)</f>
        <v>Alfons</v>
      </c>
      <c r="C1954" s="11">
        <f>VLOOKUP(Table4[[#This Row],[BMI]],Table4[BMI],1,FALSE)</f>
        <v>17.75</v>
      </c>
      <c r="D1954" s="11">
        <f>VLOOKUP(Table4[[#This Row],[HBA1C]],Table4[HBA1C],1,FALSE)</f>
        <v>6.8</v>
      </c>
      <c r="E1954" s="11" t="str">
        <f>VLOOKUP(Table4[[#This Row],[Any Transplants]],Table4[Any Transplants],1,FALSE)</f>
        <v>No</v>
      </c>
      <c r="F1954" s="11" t="str">
        <f>VLOOKUP(Table4[[#This Row],[Cancer history]],Table4[Cancer history],1,FALSE)</f>
        <v>No</v>
      </c>
      <c r="G1954" s="11" t="str">
        <f>VLOOKUP(Table4[[#This Row],[Smoker2]],Table4[Smoker2],1,FALSE)</f>
        <v>NO</v>
      </c>
      <c r="H1954" s="11" t="str">
        <f>VLOOKUP(Table4[[#This Row],[Heart Issues]],Table4[Heart Issues],1,FALSE)</f>
        <v>yes</v>
      </c>
      <c r="I1954" s="11">
        <f>VLOOKUP(Table4[[#This Row],[Number of Major Surgeries]],Table4[Number of Major Surgeries],1,FALSE)</f>
        <v>1</v>
      </c>
      <c r="J1954" s="11" t="str">
        <f>VLOOKUP('Medical Examinations'!M1954,'Medical Examinations'!M1954:M4288,1,FALSE)</f>
        <v>underweight</v>
      </c>
      <c r="K1954" s="11" t="str">
        <f>VLOOKUP('Medical Examinations'!N1954,'Medical Examinations'!N1954:N4288,1,FALSE)</f>
        <v>diabetes</v>
      </c>
      <c r="L1954" s="11" t="str">
        <f>VLOOKUP(Table3[[#This Row],[date of birth]],Table3[date of birth],1,FALSE)</f>
        <v>17-Jun-2002</v>
      </c>
      <c r="M1954" s="11">
        <f>VLOOKUP(Table3[[#This Row],[age]],Table3[age],1,FALSE)</f>
        <v>20</v>
      </c>
      <c r="N1954" s="65">
        <f>VLOOKUP(Table3[[#This Row],[charges2]],Table3[charges2],1,FALSE)</f>
        <v>26927.69</v>
      </c>
      <c r="O1954" s="11" t="str">
        <f>VLOOKUP(Table3[[#This Row],[HOSPITAL TIER2]],Table3[HOSPITAL TIER2],1,FALSE)</f>
        <v>tier - 2</v>
      </c>
      <c r="P1954" s="11" t="str">
        <f>VLOOKUP(Table3[[#This Row],[city tier2]],Table3[city tier2],1,FALSE)</f>
        <v>tier - 2</v>
      </c>
      <c r="Q1954" s="11" t="str">
        <f>VLOOKUP(Table3[[#This Row],[state id2]],Table3[state id2],1,FALSE)</f>
        <v>R1011</v>
      </c>
      <c r="R1954" s="11">
        <f t="shared" si="60"/>
        <v>-0.16475238909367729</v>
      </c>
      <c r="S1954" s="11">
        <f t="shared" si="61"/>
        <v>-3.460948589592306E-2</v>
      </c>
    </row>
    <row r="1955" spans="1:19" x14ac:dyDescent="0.25">
      <c r="A1955" s="20" t="str">
        <f>VLOOKUP('Customer Names'!A1955,'Customer Names'!A1955:A4290,1,FALSE)</f>
        <v>Id1954</v>
      </c>
      <c r="B1955" s="20" t="str">
        <f>VLOOKUP(Table6[[#This Row],[NAME]],Table6[NAME],1,FALSE)</f>
        <v>Amber</v>
      </c>
      <c r="C1955" s="11">
        <f>VLOOKUP(Table4[[#This Row],[BMI]],Table4[BMI],1,FALSE)</f>
        <v>33.630000000000003</v>
      </c>
      <c r="D1955" s="11">
        <f>VLOOKUP(Table4[[#This Row],[HBA1C]],Table4[HBA1C],1,FALSE)</f>
        <v>4.47</v>
      </c>
      <c r="E1955" s="11" t="str">
        <f>VLOOKUP(Table4[[#This Row],[Any Transplants]],Table4[Any Transplants],1,FALSE)</f>
        <v>No</v>
      </c>
      <c r="F1955" s="11" t="str">
        <f>VLOOKUP(Table4[[#This Row],[Cancer history]],Table4[Cancer history],1,FALSE)</f>
        <v>No</v>
      </c>
      <c r="G1955" s="11" t="str">
        <f>VLOOKUP(Table4[[#This Row],[Smoker2]],Table4[Smoker2],1,FALSE)</f>
        <v>NO</v>
      </c>
      <c r="H1955" s="11" t="str">
        <f>VLOOKUP(Table4[[#This Row],[Heart Issues]],Table4[Heart Issues],1,FALSE)</f>
        <v>yes</v>
      </c>
      <c r="I1955" s="11">
        <f>VLOOKUP(Table4[[#This Row],[Number of Major Surgeries]],Table4[Number of Major Surgeries],1,FALSE)</f>
        <v>0</v>
      </c>
      <c r="J1955" s="11" t="str">
        <f>VLOOKUP('Medical Examinations'!M1955,'Medical Examinations'!M1955:M4289,1,FALSE)</f>
        <v>obesity</v>
      </c>
      <c r="K1955" s="11" t="str">
        <f>VLOOKUP('Medical Examinations'!N1955,'Medical Examinations'!N1955:N4289,1,FALSE)</f>
        <v>normal</v>
      </c>
      <c r="L1955" s="11" t="str">
        <f>VLOOKUP(Table3[[#This Row],[date of birth]],Table3[date of birth],1,FALSE)</f>
        <v>9-Nov-2000</v>
      </c>
      <c r="M1955" s="11">
        <f>VLOOKUP(Table3[[#This Row],[age]],Table3[age],1,FALSE)</f>
        <v>22</v>
      </c>
      <c r="N1955" s="65">
        <f>VLOOKUP(Table3[[#This Row],[charges2]],Table3[charges2],1,FALSE)</f>
        <v>26936.98</v>
      </c>
      <c r="O1955" s="11" t="str">
        <f>VLOOKUP(Table3[[#This Row],[HOSPITAL TIER2]],Table3[HOSPITAL TIER2],1,FALSE)</f>
        <v>tier - 2</v>
      </c>
      <c r="P1955" s="11" t="str">
        <f>VLOOKUP(Table3[[#This Row],[city tier2]],Table3[city tier2],1,FALSE)</f>
        <v>tier - 3</v>
      </c>
      <c r="Q1955" s="11" t="str">
        <f>VLOOKUP(Table3[[#This Row],[state id2]],Table3[state id2],1,FALSE)</f>
        <v>R1011</v>
      </c>
      <c r="R1955" s="11">
        <f t="shared" si="60"/>
        <v>-0.17093179884614332</v>
      </c>
      <c r="S1955" s="11">
        <f t="shared" si="61"/>
        <v>-3.1339110986814731E-2</v>
      </c>
    </row>
    <row r="1956" spans="1:19" x14ac:dyDescent="0.25">
      <c r="A1956" s="20" t="str">
        <f>VLOOKUP('Customer Names'!A1956,'Customer Names'!A1956:A4291,1,FALSE)</f>
        <v>Id1955</v>
      </c>
      <c r="B1956" s="20" t="str">
        <f>VLOOKUP(Table6[[#This Row],[NAME]],Table6[NAME],1,FALSE)</f>
        <v>Leah C.</v>
      </c>
      <c r="C1956" s="11">
        <f>VLOOKUP(Table4[[#This Row],[BMI]],Table4[BMI],1,FALSE)</f>
        <v>34.799999999999997</v>
      </c>
      <c r="D1956" s="11">
        <f>VLOOKUP(Table4[[#This Row],[HBA1C]],Table4[HBA1C],1,FALSE)</f>
        <v>4.08</v>
      </c>
      <c r="E1956" s="11" t="str">
        <f>VLOOKUP(Table4[[#This Row],[Any Transplants]],Table4[Any Transplants],1,FALSE)</f>
        <v>No</v>
      </c>
      <c r="F1956" s="11" t="str">
        <f>VLOOKUP(Table4[[#This Row],[Cancer history]],Table4[Cancer history],1,FALSE)</f>
        <v>No</v>
      </c>
      <c r="G1956" s="11" t="str">
        <f>VLOOKUP(Table4[[#This Row],[Smoker2]],Table4[Smoker2],1,FALSE)</f>
        <v>NO</v>
      </c>
      <c r="H1956" s="11" t="str">
        <f>VLOOKUP(Table4[[#This Row],[Heart Issues]],Table4[Heart Issues],1,FALSE)</f>
        <v>yes</v>
      </c>
      <c r="I1956" s="11">
        <f>VLOOKUP(Table4[[#This Row],[Number of Major Surgeries]],Table4[Number of Major Surgeries],1,FALSE)</f>
        <v>1</v>
      </c>
      <c r="J1956" s="11" t="str">
        <f>VLOOKUP('Medical Examinations'!M1956,'Medical Examinations'!M1956:M4290,1,FALSE)</f>
        <v>obesity</v>
      </c>
      <c r="K1956" s="11" t="str">
        <f>VLOOKUP('Medical Examinations'!N1956,'Medical Examinations'!N1956:N4290,1,FALSE)</f>
        <v>normal</v>
      </c>
      <c r="L1956" s="11" t="str">
        <f>VLOOKUP(Table3[[#This Row],[date of birth]],Table3[date of birth],1,FALSE)</f>
        <v>9-Jul-1960</v>
      </c>
      <c r="M1956" s="11">
        <f>VLOOKUP(Table3[[#This Row],[age]],Table3[age],1,FALSE)</f>
        <v>62</v>
      </c>
      <c r="N1956" s="65">
        <f>VLOOKUP(Table3[[#This Row],[charges2]],Table3[charges2],1,FALSE)</f>
        <v>27000.98</v>
      </c>
      <c r="O1956" s="11" t="str">
        <f>VLOOKUP(Table3[[#This Row],[HOSPITAL TIER2]],Table3[HOSPITAL TIER2],1,FALSE)</f>
        <v>tier - 2</v>
      </c>
      <c r="P1956" s="11" t="str">
        <f>VLOOKUP(Table3[[#This Row],[city tier2]],Table3[city tier2],1,FALSE)</f>
        <v>tier - 2</v>
      </c>
      <c r="Q1956" s="11" t="str">
        <f>VLOOKUP(Table3[[#This Row],[state id2]],Table3[state id2],1,FALSE)</f>
        <v>R1013</v>
      </c>
      <c r="R1956" s="11">
        <f t="shared" si="60"/>
        <v>-0.16766528931836916</v>
      </c>
      <c r="S1956" s="11">
        <f t="shared" si="61"/>
        <v>-3.4368645336802978E-2</v>
      </c>
    </row>
    <row r="1957" spans="1:19" x14ac:dyDescent="0.25">
      <c r="A1957" s="20" t="str">
        <f>VLOOKUP('Customer Names'!A1957,'Customer Names'!A1957:A4292,1,FALSE)</f>
        <v>Id1956</v>
      </c>
      <c r="B1957" s="20" t="str">
        <f>VLOOKUP(Table6[[#This Row],[NAME]],Table6[NAME],1,FALSE)</f>
        <v>Lilia</v>
      </c>
      <c r="C1957" s="11">
        <f>VLOOKUP(Table4[[#This Row],[BMI]],Table4[BMI],1,FALSE)</f>
        <v>16.809999999999999</v>
      </c>
      <c r="D1957" s="11">
        <f>VLOOKUP(Table4[[#This Row],[HBA1C]],Table4[HBA1C],1,FALSE)</f>
        <v>5.51</v>
      </c>
      <c r="E1957" s="11" t="str">
        <f>VLOOKUP(Table4[[#This Row],[Any Transplants]],Table4[Any Transplants],1,FALSE)</f>
        <v>No</v>
      </c>
      <c r="F1957" s="11" t="str">
        <f>VLOOKUP(Table4[[#This Row],[Cancer history]],Table4[Cancer history],1,FALSE)</f>
        <v>No</v>
      </c>
      <c r="G1957" s="11" t="str">
        <f>VLOOKUP(Table4[[#This Row],[Smoker2]],Table4[Smoker2],1,FALSE)</f>
        <v>NO</v>
      </c>
      <c r="H1957" s="11" t="str">
        <f>VLOOKUP(Table4[[#This Row],[Heart Issues]],Table4[Heart Issues],1,FALSE)</f>
        <v>yes</v>
      </c>
      <c r="I1957" s="11">
        <f>VLOOKUP(Table4[[#This Row],[Number of Major Surgeries]],Table4[Number of Major Surgeries],1,FALSE)</f>
        <v>1</v>
      </c>
      <c r="J1957" s="11" t="str">
        <f>VLOOKUP('Medical Examinations'!M1957,'Medical Examinations'!M1957:M4291,1,FALSE)</f>
        <v>underweight</v>
      </c>
      <c r="K1957" s="11" t="str">
        <f>VLOOKUP('Medical Examinations'!N1957,'Medical Examinations'!N1957:N4291,1,FALSE)</f>
        <v>normal</v>
      </c>
      <c r="L1957" s="11" t="str">
        <f>VLOOKUP(Table3[[#This Row],[date of birth]],Table3[date of birth],1,FALSE)</f>
        <v>30-Jun-1958</v>
      </c>
      <c r="M1957" s="11">
        <f>VLOOKUP(Table3[[#This Row],[age]],Table3[age],1,FALSE)</f>
        <v>64</v>
      </c>
      <c r="N1957" s="65">
        <f>VLOOKUP(Table3[[#This Row],[charges2]],Table3[charges2],1,FALSE)</f>
        <v>27037.91</v>
      </c>
      <c r="O1957" s="11" t="str">
        <f>VLOOKUP(Table3[[#This Row],[HOSPITAL TIER2]],Table3[HOSPITAL TIER2],1,FALSE)</f>
        <v>tier - 2</v>
      </c>
      <c r="P1957" s="11" t="str">
        <f>VLOOKUP(Table3[[#This Row],[city tier2]],Table3[city tier2],1,FALSE)</f>
        <v>tier - 2</v>
      </c>
      <c r="Q1957" s="11" t="str">
        <f>VLOOKUP(Table3[[#This Row],[state id2]],Table3[state id2],1,FALSE)</f>
        <v>R1013</v>
      </c>
      <c r="R1957" s="11">
        <f t="shared" si="60"/>
        <v>-0.17327038893476138</v>
      </c>
      <c r="S1957" s="11">
        <f t="shared" si="61"/>
        <v>-3.0522501352556842E-2</v>
      </c>
    </row>
    <row r="1958" spans="1:19" x14ac:dyDescent="0.25">
      <c r="A1958" s="20" t="str">
        <f>VLOOKUP('Customer Names'!A1958,'Customer Names'!A1958:A4293,1,FALSE)</f>
        <v>Id1957</v>
      </c>
      <c r="B1958" s="20" t="str">
        <f>VLOOKUP(Table6[[#This Row],[NAME]],Table6[NAME],1,FALSE)</f>
        <v>Danny</v>
      </c>
      <c r="C1958" s="11">
        <f>VLOOKUP(Table4[[#This Row],[BMI]],Table4[BMI],1,FALSE)</f>
        <v>16.690000000000001</v>
      </c>
      <c r="D1958" s="11">
        <f>VLOOKUP(Table4[[#This Row],[HBA1C]],Table4[HBA1C],1,FALSE)</f>
        <v>8.4</v>
      </c>
      <c r="E1958" s="11" t="str">
        <f>VLOOKUP(Table4[[#This Row],[Any Transplants]],Table4[Any Transplants],1,FALSE)</f>
        <v>No</v>
      </c>
      <c r="F1958" s="11" t="str">
        <f>VLOOKUP(Table4[[#This Row],[Cancer history]],Table4[Cancer history],1,FALSE)</f>
        <v>No</v>
      </c>
      <c r="G1958" s="11" t="str">
        <f>VLOOKUP(Table4[[#This Row],[Smoker2]],Table4[Smoker2],1,FALSE)</f>
        <v>NO</v>
      </c>
      <c r="H1958" s="11" t="str">
        <f>VLOOKUP(Table4[[#This Row],[Heart Issues]],Table4[Heart Issues],1,FALSE)</f>
        <v>yes</v>
      </c>
      <c r="I1958" s="11">
        <f>VLOOKUP(Table4[[#This Row],[Number of Major Surgeries]],Table4[Number of Major Surgeries],1,FALSE)</f>
        <v>0</v>
      </c>
      <c r="J1958" s="11" t="str">
        <f>VLOOKUP('Medical Examinations'!M1958,'Medical Examinations'!M1958:M4292,1,FALSE)</f>
        <v>underweight</v>
      </c>
      <c r="K1958" s="11" t="str">
        <f>VLOOKUP('Medical Examinations'!N1958,'Medical Examinations'!N1958:N4292,1,FALSE)</f>
        <v>diabetes</v>
      </c>
      <c r="L1958" s="11" t="str">
        <f>VLOOKUP(Table3[[#This Row],[date of birth]],Table3[date of birth],1,FALSE)</f>
        <v>2-Jul-1994</v>
      </c>
      <c r="M1958" s="11">
        <f>VLOOKUP(Table3[[#This Row],[age]],Table3[age],1,FALSE)</f>
        <v>28</v>
      </c>
      <c r="N1958" s="65">
        <f>VLOOKUP(Table3[[#This Row],[charges2]],Table3[charges2],1,FALSE)</f>
        <v>27080.639999999999</v>
      </c>
      <c r="O1958" s="11" t="str">
        <f>VLOOKUP(Table3[[#This Row],[HOSPITAL TIER2]],Table3[HOSPITAL TIER2],1,FALSE)</f>
        <v>tier - 2</v>
      </c>
      <c r="P1958" s="11" t="str">
        <f>VLOOKUP(Table3[[#This Row],[city tier2]],Table3[city tier2],1,FALSE)</f>
        <v>tier - 2</v>
      </c>
      <c r="Q1958" s="11" t="str">
        <f>VLOOKUP(Table3[[#This Row],[state id2]],Table3[state id2],1,FALSE)</f>
        <v>R1011</v>
      </c>
      <c r="R1958" s="11">
        <f t="shared" si="60"/>
        <v>-0.16834061486834587</v>
      </c>
      <c r="S1958" s="11">
        <f t="shared" si="61"/>
        <v>-3.0387496710810365E-2</v>
      </c>
    </row>
    <row r="1959" spans="1:19" x14ac:dyDescent="0.25">
      <c r="A1959" s="20" t="str">
        <f>VLOOKUP('Customer Names'!A1959,'Customer Names'!A1959:A4294,1,FALSE)</f>
        <v>Id1958</v>
      </c>
      <c r="B1959" s="20" t="str">
        <f>VLOOKUP(Table6[[#This Row],[NAME]],Table6[NAME],1,FALSE)</f>
        <v>Lauren</v>
      </c>
      <c r="C1959" s="11">
        <f>VLOOKUP(Table4[[#This Row],[BMI]],Table4[BMI],1,FALSE)</f>
        <v>23.21</v>
      </c>
      <c r="D1959" s="11">
        <f>VLOOKUP(Table4[[#This Row],[HBA1C]],Table4[HBA1C],1,FALSE)</f>
        <v>5.14</v>
      </c>
      <c r="E1959" s="11" t="str">
        <f>VLOOKUP(Table4[[#This Row],[Any Transplants]],Table4[Any Transplants],1,FALSE)</f>
        <v>No</v>
      </c>
      <c r="F1959" s="11" t="str">
        <f>VLOOKUP(Table4[[#This Row],[Cancer history]],Table4[Cancer history],1,FALSE)</f>
        <v>No</v>
      </c>
      <c r="G1959" s="11" t="str">
        <f>VLOOKUP(Table4[[#This Row],[Smoker2]],Table4[Smoker2],1,FALSE)</f>
        <v>NO</v>
      </c>
      <c r="H1959" s="11" t="str">
        <f>VLOOKUP(Table4[[#This Row],[Heart Issues]],Table4[Heart Issues],1,FALSE)</f>
        <v>yes</v>
      </c>
      <c r="I1959" s="11">
        <f>VLOOKUP(Table4[[#This Row],[Number of Major Surgeries]],Table4[Number of Major Surgeries],1,FALSE)</f>
        <v>1</v>
      </c>
      <c r="J1959" s="11" t="str">
        <f>VLOOKUP('Medical Examinations'!M1959,'Medical Examinations'!M1959:M4293,1,FALSE)</f>
        <v>normal weight</v>
      </c>
      <c r="K1959" s="11" t="str">
        <f>VLOOKUP('Medical Examinations'!N1959,'Medical Examinations'!N1959:N4293,1,FALSE)</f>
        <v>normal</v>
      </c>
      <c r="L1959" s="11" t="str">
        <f>VLOOKUP(Table3[[#This Row],[date of birth]],Table3[date of birth],1,FALSE)</f>
        <v>13-Dec-1990</v>
      </c>
      <c r="M1959" s="11">
        <f>VLOOKUP(Table3[[#This Row],[age]],Table3[age],1,FALSE)</f>
        <v>32</v>
      </c>
      <c r="N1959" s="65">
        <f>VLOOKUP(Table3[[#This Row],[charges2]],Table3[charges2],1,FALSE)</f>
        <v>27092.38</v>
      </c>
      <c r="O1959" s="11" t="str">
        <f>VLOOKUP(Table3[[#This Row],[HOSPITAL TIER2]],Table3[HOSPITAL TIER2],1,FALSE)</f>
        <v>tier - 2</v>
      </c>
      <c r="P1959" s="11" t="str">
        <f>VLOOKUP(Table3[[#This Row],[city tier2]],Table3[city tier2],1,FALSE)</f>
        <v>tier - 3</v>
      </c>
      <c r="Q1959" s="11" t="str">
        <f>VLOOKUP(Table3[[#This Row],[state id2]],Table3[state id2],1,FALSE)</f>
        <v>R1011</v>
      </c>
      <c r="R1959" s="11">
        <f t="shared" si="60"/>
        <v>-0.17280896761767053</v>
      </c>
      <c r="S1959" s="11">
        <f t="shared" si="61"/>
        <v>-2.5435317343664682E-2</v>
      </c>
    </row>
    <row r="1960" spans="1:19" x14ac:dyDescent="0.25">
      <c r="A1960" s="20" t="str">
        <f>VLOOKUP('Customer Names'!A1960,'Customer Names'!A1960:A4295,1,FALSE)</f>
        <v>Id1959</v>
      </c>
      <c r="B1960" s="20" t="str">
        <f>VLOOKUP(Table6[[#This Row],[NAME]],Table6[NAME],1,FALSE)</f>
        <v>Courtney</v>
      </c>
      <c r="C1960" s="11">
        <f>VLOOKUP(Table4[[#This Row],[BMI]],Table4[BMI],1,FALSE)</f>
        <v>25.175000000000001</v>
      </c>
      <c r="D1960" s="11">
        <f>VLOOKUP(Table4[[#This Row],[HBA1C]],Table4[HBA1C],1,FALSE)</f>
        <v>5.21</v>
      </c>
      <c r="E1960" s="11" t="str">
        <f>VLOOKUP(Table4[[#This Row],[Any Transplants]],Table4[Any Transplants],1,FALSE)</f>
        <v>No</v>
      </c>
      <c r="F1960" s="11" t="str">
        <f>VLOOKUP(Table4[[#This Row],[Cancer history]],Table4[Cancer history],1,FALSE)</f>
        <v>No</v>
      </c>
      <c r="G1960" s="11" t="str">
        <f>VLOOKUP(Table4[[#This Row],[Smoker2]],Table4[Smoker2],1,FALSE)</f>
        <v>NO</v>
      </c>
      <c r="H1960" s="11" t="str">
        <f>VLOOKUP(Table4[[#This Row],[Heart Issues]],Table4[Heart Issues],1,FALSE)</f>
        <v>yes</v>
      </c>
      <c r="I1960" s="11">
        <f>VLOOKUP(Table4[[#This Row],[Number of Major Surgeries]],Table4[Number of Major Surgeries],1,FALSE)</f>
        <v>1</v>
      </c>
      <c r="J1960" s="11" t="str">
        <f>VLOOKUP('Medical Examinations'!M1960,'Medical Examinations'!M1960:M4294,1,FALSE)</f>
        <v>over weight</v>
      </c>
      <c r="K1960" s="11" t="str">
        <f>VLOOKUP('Medical Examinations'!N1960,'Medical Examinations'!N1960:N4294,1,FALSE)</f>
        <v>normal</v>
      </c>
      <c r="L1960" s="11" t="str">
        <f>VLOOKUP(Table3[[#This Row],[date of birth]],Table3[date of birth],1,FALSE)</f>
        <v>2-Oct-1970</v>
      </c>
      <c r="M1960" s="11">
        <f>VLOOKUP(Table3[[#This Row],[age]],Table3[age],1,FALSE)</f>
        <v>52</v>
      </c>
      <c r="N1960" s="65">
        <f>VLOOKUP(Table3[[#This Row],[charges2]],Table3[charges2],1,FALSE)</f>
        <v>27117.99</v>
      </c>
      <c r="O1960" s="11" t="str">
        <f>VLOOKUP(Table3[[#This Row],[HOSPITAL TIER2]],Table3[HOSPITAL TIER2],1,FALSE)</f>
        <v>tier - 2</v>
      </c>
      <c r="P1960" s="11" t="str">
        <f>VLOOKUP(Table3[[#This Row],[city tier2]],Table3[city tier2],1,FALSE)</f>
        <v>tier - 2</v>
      </c>
      <c r="Q1960" s="11" t="str">
        <f>VLOOKUP(Table3[[#This Row],[state id2]],Table3[state id2],1,FALSE)</f>
        <v>R1013</v>
      </c>
      <c r="R1960" s="11">
        <f t="shared" si="60"/>
        <v>-0.17388778450197867</v>
      </c>
      <c r="S1960" s="11">
        <f t="shared" si="61"/>
        <v>-2.6045635651369404E-2</v>
      </c>
    </row>
    <row r="1961" spans="1:19" x14ac:dyDescent="0.25">
      <c r="A1961" s="20" t="str">
        <f>VLOOKUP('Customer Names'!A1961,'Customer Names'!A1961:A4296,1,FALSE)</f>
        <v>Id1960</v>
      </c>
      <c r="B1961" s="20" t="str">
        <f>VLOOKUP(Table6[[#This Row],[NAME]],Table6[NAME],1,FALSE)</f>
        <v>Elizabeth</v>
      </c>
      <c r="C1961" s="11">
        <f>VLOOKUP(Table4[[#This Row],[BMI]],Table4[BMI],1,FALSE)</f>
        <v>34.770000000000003</v>
      </c>
      <c r="D1961" s="11">
        <f>VLOOKUP(Table4[[#This Row],[HBA1C]],Table4[HBA1C],1,FALSE)</f>
        <v>6.23</v>
      </c>
      <c r="E1961" s="11" t="str">
        <f>VLOOKUP(Table4[[#This Row],[Any Transplants]],Table4[Any Transplants],1,FALSE)</f>
        <v>No</v>
      </c>
      <c r="F1961" s="11" t="str">
        <f>VLOOKUP(Table4[[#This Row],[Cancer history]],Table4[Cancer history],1,FALSE)</f>
        <v>No</v>
      </c>
      <c r="G1961" s="11" t="str">
        <f>VLOOKUP(Table4[[#This Row],[Smoker2]],Table4[Smoker2],1,FALSE)</f>
        <v>NO</v>
      </c>
      <c r="H1961" s="11" t="str">
        <f>VLOOKUP(Table4[[#This Row],[Heart Issues]],Table4[Heart Issues],1,FALSE)</f>
        <v>No</v>
      </c>
      <c r="I1961" s="11">
        <f>VLOOKUP(Table4[[#This Row],[Number of Major Surgeries]],Table4[Number of Major Surgeries],1,FALSE)</f>
        <v>0</v>
      </c>
      <c r="J1961" s="11" t="str">
        <f>VLOOKUP('Medical Examinations'!M1961,'Medical Examinations'!M1961:M4295,1,FALSE)</f>
        <v>obesity</v>
      </c>
      <c r="K1961" s="11" t="str">
        <f>VLOOKUP('Medical Examinations'!N1961,'Medical Examinations'!N1961:N4295,1,FALSE)</f>
        <v>prediabetes</v>
      </c>
      <c r="L1961" s="11" t="str">
        <f>VLOOKUP(Table3[[#This Row],[date of birth]],Table3[date of birth],1,FALSE)</f>
        <v>21-Dec-1965</v>
      </c>
      <c r="M1961" s="11">
        <f>VLOOKUP(Table3[[#This Row],[age]],Table3[age],1,FALSE)</f>
        <v>57</v>
      </c>
      <c r="N1961" s="65">
        <f>VLOOKUP(Table3[[#This Row],[charges2]],Table3[charges2],1,FALSE)</f>
        <v>27218.44</v>
      </c>
      <c r="O1961" s="11" t="str">
        <f>VLOOKUP(Table3[[#This Row],[HOSPITAL TIER2]],Table3[HOSPITAL TIER2],1,FALSE)</f>
        <v>tier - 2</v>
      </c>
      <c r="P1961" s="11" t="str">
        <f>VLOOKUP(Table3[[#This Row],[city tier2]],Table3[city tier2],1,FALSE)</f>
        <v>tier - 1</v>
      </c>
      <c r="Q1961" s="11" t="str">
        <f>VLOOKUP(Table3[[#This Row],[state id2]],Table3[state id2],1,FALSE)</f>
        <v>R1017</v>
      </c>
      <c r="R1961" s="11">
        <f t="shared" si="60"/>
        <v>-0.17367689661928473</v>
      </c>
      <c r="S1961" s="11">
        <f t="shared" si="61"/>
        <v>-2.5554502041811401E-2</v>
      </c>
    </row>
    <row r="1962" spans="1:19" x14ac:dyDescent="0.25">
      <c r="A1962" s="20" t="str">
        <f>VLOOKUP('Customer Names'!A1962,'Customer Names'!A1962:A4297,1,FALSE)</f>
        <v>Id1961</v>
      </c>
      <c r="B1962" s="20" t="str">
        <f>VLOOKUP(Table6[[#This Row],[NAME]],Table6[NAME],1,FALSE)</f>
        <v>Satomi</v>
      </c>
      <c r="C1962" s="11">
        <f>VLOOKUP(Table4[[#This Row],[BMI]],Table4[BMI],1,FALSE)</f>
        <v>27.7</v>
      </c>
      <c r="D1962" s="11">
        <f>VLOOKUP(Table4[[#This Row],[HBA1C]],Table4[HBA1C],1,FALSE)</f>
        <v>5.6</v>
      </c>
      <c r="E1962" s="11" t="str">
        <f>VLOOKUP(Table4[[#This Row],[Any Transplants]],Table4[Any Transplants],1,FALSE)</f>
        <v>No</v>
      </c>
      <c r="F1962" s="11" t="str">
        <f>VLOOKUP(Table4[[#This Row],[Cancer history]],Table4[Cancer history],1,FALSE)</f>
        <v>No</v>
      </c>
      <c r="G1962" s="11" t="str">
        <f>VLOOKUP(Table4[[#This Row],[Smoker2]],Table4[Smoker2],1,FALSE)</f>
        <v>NO</v>
      </c>
      <c r="H1962" s="11" t="str">
        <f>VLOOKUP(Table4[[#This Row],[Heart Issues]],Table4[Heart Issues],1,FALSE)</f>
        <v>No</v>
      </c>
      <c r="I1962" s="11">
        <f>VLOOKUP(Table4[[#This Row],[Number of Major Surgeries]],Table4[Number of Major Surgeries],1,FALSE)</f>
        <v>1</v>
      </c>
      <c r="J1962" s="11" t="str">
        <f>VLOOKUP('Medical Examinations'!M1962,'Medical Examinations'!M1962:M4296,1,FALSE)</f>
        <v>over weight</v>
      </c>
      <c r="K1962" s="11" t="str">
        <f>VLOOKUP('Medical Examinations'!N1962,'Medical Examinations'!N1962:N4296,1,FALSE)</f>
        <v>normal</v>
      </c>
      <c r="L1962" s="11" t="str">
        <f>VLOOKUP(Table3[[#This Row],[date of birth]],Table3[date of birth],1,FALSE)</f>
        <v>2-Dec-1999</v>
      </c>
      <c r="M1962" s="11">
        <f>VLOOKUP(Table3[[#This Row],[age]],Table3[age],1,FALSE)</f>
        <v>23</v>
      </c>
      <c r="N1962" s="65">
        <f>VLOOKUP(Table3[[#This Row],[charges2]],Table3[charges2],1,FALSE)</f>
        <v>27236.959999999999</v>
      </c>
      <c r="O1962" s="11" t="str">
        <f>VLOOKUP(Table3[[#This Row],[HOSPITAL TIER2]],Table3[HOSPITAL TIER2],1,FALSE)</f>
        <v>tier - 2</v>
      </c>
      <c r="P1962" s="11" t="str">
        <f>VLOOKUP(Table3[[#This Row],[city tier2]],Table3[city tier2],1,FALSE)</f>
        <v>tier - 1</v>
      </c>
      <c r="Q1962" s="11" t="str">
        <f>VLOOKUP(Table3[[#This Row],[state id2]],Table3[state id2],1,FALSE)</f>
        <v>R1011</v>
      </c>
      <c r="R1962" s="11">
        <f t="shared" si="60"/>
        <v>-0.17793379106277002</v>
      </c>
      <c r="S1962" s="11">
        <f t="shared" si="61"/>
        <v>-2.6897753608978139E-2</v>
      </c>
    </row>
    <row r="1963" spans="1:19" x14ac:dyDescent="0.25">
      <c r="A1963" s="20" t="str">
        <f>VLOOKUP('Customer Names'!A1963,'Customer Names'!A1963:A4298,1,FALSE)</f>
        <v>Id1962</v>
      </c>
      <c r="B1963" s="20" t="str">
        <f>VLOOKUP(Table6[[#This Row],[NAME]],Table6[NAME],1,FALSE)</f>
        <v>Matthew D</v>
      </c>
      <c r="C1963" s="11">
        <f>VLOOKUP(Table4[[#This Row],[BMI]],Table4[BMI],1,FALSE)</f>
        <v>19.12</v>
      </c>
      <c r="D1963" s="11">
        <f>VLOOKUP(Table4[[#This Row],[HBA1C]],Table4[HBA1C],1,FALSE)</f>
        <v>4.72</v>
      </c>
      <c r="E1963" s="11" t="str">
        <f>VLOOKUP(Table4[[#This Row],[Any Transplants]],Table4[Any Transplants],1,FALSE)</f>
        <v>No</v>
      </c>
      <c r="F1963" s="11" t="str">
        <f>VLOOKUP(Table4[[#This Row],[Cancer history]],Table4[Cancer history],1,FALSE)</f>
        <v>No</v>
      </c>
      <c r="G1963" s="11" t="str">
        <f>VLOOKUP(Table4[[#This Row],[Smoker2]],Table4[Smoker2],1,FALSE)</f>
        <v>NO</v>
      </c>
      <c r="H1963" s="11" t="str">
        <f>VLOOKUP(Table4[[#This Row],[Heart Issues]],Table4[Heart Issues],1,FALSE)</f>
        <v>yes</v>
      </c>
      <c r="I1963" s="11">
        <f>VLOOKUP(Table4[[#This Row],[Number of Major Surgeries]],Table4[Number of Major Surgeries],1,FALSE)</f>
        <v>1</v>
      </c>
      <c r="J1963" s="11" t="str">
        <f>VLOOKUP('Medical Examinations'!M1963,'Medical Examinations'!M1963:M4297,1,FALSE)</f>
        <v>normal weight</v>
      </c>
      <c r="K1963" s="11" t="str">
        <f>VLOOKUP('Medical Examinations'!N1963,'Medical Examinations'!N1963:N4297,1,FALSE)</f>
        <v>normal</v>
      </c>
      <c r="L1963" s="11" t="str">
        <f>VLOOKUP(Table3[[#This Row],[date of birth]],Table3[date of birth],1,FALSE)</f>
        <v>6-Jun-1968</v>
      </c>
      <c r="M1963" s="11">
        <f>VLOOKUP(Table3[[#This Row],[age]],Table3[age],1,FALSE)</f>
        <v>55</v>
      </c>
      <c r="N1963" s="65">
        <f>VLOOKUP(Table3[[#This Row],[charges2]],Table3[charges2],1,FALSE)</f>
        <v>27322.73</v>
      </c>
      <c r="O1963" s="11" t="str">
        <f>VLOOKUP(Table3[[#This Row],[HOSPITAL TIER2]],Table3[HOSPITAL TIER2],1,FALSE)</f>
        <v>tier - 2</v>
      </c>
      <c r="P1963" s="11" t="str">
        <f>VLOOKUP(Table3[[#This Row],[city tier2]],Table3[city tier2],1,FALSE)</f>
        <v>tier - 2</v>
      </c>
      <c r="Q1963" s="11" t="str">
        <f>VLOOKUP(Table3[[#This Row],[state id2]],Table3[state id2],1,FALSE)</f>
        <v>R1013</v>
      </c>
      <c r="R1963" s="11">
        <f t="shared" si="60"/>
        <v>-0.17775749772221852</v>
      </c>
      <c r="S1963" s="11">
        <f t="shared" si="61"/>
        <v>-2.69520980818167E-2</v>
      </c>
    </row>
    <row r="1964" spans="1:19" x14ac:dyDescent="0.25">
      <c r="A1964" s="20" t="str">
        <f>VLOOKUP('Customer Names'!A1964,'Customer Names'!A1964:A4299,1,FALSE)</f>
        <v>Id1963</v>
      </c>
      <c r="B1964" s="20" t="str">
        <f>VLOOKUP(Table6[[#This Row],[NAME]],Table6[NAME],1,FALSE)</f>
        <v>Peter T II</v>
      </c>
      <c r="C1964" s="11">
        <f>VLOOKUP(Table4[[#This Row],[BMI]],Table4[BMI],1,FALSE)</f>
        <v>32.67</v>
      </c>
      <c r="D1964" s="11">
        <f>VLOOKUP(Table4[[#This Row],[HBA1C]],Table4[HBA1C],1,FALSE)</f>
        <v>4.67</v>
      </c>
      <c r="E1964" s="11" t="str">
        <f>VLOOKUP(Table4[[#This Row],[Any Transplants]],Table4[Any Transplants],1,FALSE)</f>
        <v>No</v>
      </c>
      <c r="F1964" s="11" t="str">
        <f>VLOOKUP(Table4[[#This Row],[Cancer history]],Table4[Cancer history],1,FALSE)</f>
        <v>Yes</v>
      </c>
      <c r="G1964" s="11" t="str">
        <f>VLOOKUP(Table4[[#This Row],[Smoker2]],Table4[Smoker2],1,FALSE)</f>
        <v>NO</v>
      </c>
      <c r="H1964" s="11" t="str">
        <f>VLOOKUP(Table4[[#This Row],[Heart Issues]],Table4[Heart Issues],1,FALSE)</f>
        <v>No</v>
      </c>
      <c r="I1964" s="11">
        <f>VLOOKUP(Table4[[#This Row],[Number of Major Surgeries]],Table4[Number of Major Surgeries],1,FALSE)</f>
        <v>1</v>
      </c>
      <c r="J1964" s="11" t="str">
        <f>VLOOKUP('Medical Examinations'!M1964,'Medical Examinations'!M1964:M4298,1,FALSE)</f>
        <v>obesity</v>
      </c>
      <c r="K1964" s="11" t="str">
        <f>VLOOKUP('Medical Examinations'!N1964,'Medical Examinations'!N1964:N4298,1,FALSE)</f>
        <v>normal</v>
      </c>
      <c r="L1964" s="11" t="str">
        <f>VLOOKUP(Table3[[#This Row],[date of birth]],Table3[date of birth],1,FALSE)</f>
        <v>16-Oct-1969</v>
      </c>
      <c r="M1964" s="11">
        <f>VLOOKUP(Table3[[#This Row],[age]],Table3[age],1,FALSE)</f>
        <v>53</v>
      </c>
      <c r="N1964" s="65">
        <f>VLOOKUP(Table3[[#This Row],[charges2]],Table3[charges2],1,FALSE)</f>
        <v>27346.04</v>
      </c>
      <c r="O1964" s="11" t="str">
        <f>VLOOKUP(Table3[[#This Row],[HOSPITAL TIER2]],Table3[HOSPITAL TIER2],1,FALSE)</f>
        <v>tier - 2</v>
      </c>
      <c r="P1964" s="11" t="str">
        <f>VLOOKUP(Table3[[#This Row],[city tier2]],Table3[city tier2],1,FALSE)</f>
        <v>tier - 2</v>
      </c>
      <c r="Q1964" s="11" t="str">
        <f>VLOOKUP(Table3[[#This Row],[state id2]],Table3[state id2],1,FALSE)</f>
        <v>R1013</v>
      </c>
      <c r="R1964" s="11">
        <f t="shared" si="60"/>
        <v>-0.17548459490760704</v>
      </c>
      <c r="S1964" s="11">
        <f t="shared" si="61"/>
        <v>-2.5466226258523929E-2</v>
      </c>
    </row>
    <row r="1965" spans="1:19" x14ac:dyDescent="0.25">
      <c r="A1965" s="20" t="str">
        <f>VLOOKUP('Customer Names'!A1965,'Customer Names'!A1965:A4300,1,FALSE)</f>
        <v>Id1964</v>
      </c>
      <c r="B1965" s="20" t="str">
        <f>VLOOKUP(Table6[[#This Row],[NAME]],Table6[NAME],1,FALSE)</f>
        <v>Manuel</v>
      </c>
      <c r="C1965" s="11">
        <f>VLOOKUP(Table4[[#This Row],[BMI]],Table4[BMI],1,FALSE)</f>
        <v>28.5</v>
      </c>
      <c r="D1965" s="11">
        <f>VLOOKUP(Table4[[#This Row],[HBA1C]],Table4[HBA1C],1,FALSE)</f>
        <v>6.11</v>
      </c>
      <c r="E1965" s="11" t="str">
        <f>VLOOKUP(Table4[[#This Row],[Any Transplants]],Table4[Any Transplants],1,FALSE)</f>
        <v>No</v>
      </c>
      <c r="F1965" s="11" t="str">
        <f>VLOOKUP(Table4[[#This Row],[Cancer history]],Table4[Cancer history],1,FALSE)</f>
        <v>No</v>
      </c>
      <c r="G1965" s="11" t="str">
        <f>VLOOKUP(Table4[[#This Row],[Smoker2]],Table4[Smoker2],1,FALSE)</f>
        <v>NO</v>
      </c>
      <c r="H1965" s="11" t="str">
        <f>VLOOKUP(Table4[[#This Row],[Heart Issues]],Table4[Heart Issues],1,FALSE)</f>
        <v>No</v>
      </c>
      <c r="I1965" s="11">
        <f>VLOOKUP(Table4[[#This Row],[Number of Major Surgeries]],Table4[Number of Major Surgeries],1,FALSE)</f>
        <v>1</v>
      </c>
      <c r="J1965" s="11" t="str">
        <f>VLOOKUP('Medical Examinations'!M1965,'Medical Examinations'!M1965:M4299,1,FALSE)</f>
        <v>over weight</v>
      </c>
      <c r="K1965" s="11" t="str">
        <f>VLOOKUP('Medical Examinations'!N1965,'Medical Examinations'!N1965:N4299,1,FALSE)</f>
        <v>prediabetes</v>
      </c>
      <c r="L1965" s="11" t="str">
        <f>VLOOKUP(Table3[[#This Row],[date of birth]],Table3[date of birth],1,FALSE)</f>
        <v>15-Sep-1988</v>
      </c>
      <c r="M1965" s="11">
        <f>VLOOKUP(Table3[[#This Row],[age]],Table3[age],1,FALSE)</f>
        <v>34</v>
      </c>
      <c r="N1965" s="65">
        <f>VLOOKUP(Table3[[#This Row],[charges2]],Table3[charges2],1,FALSE)</f>
        <v>27375.9</v>
      </c>
      <c r="O1965" s="11" t="str">
        <f>VLOOKUP(Table3[[#This Row],[HOSPITAL TIER2]],Table3[HOSPITAL TIER2],1,FALSE)</f>
        <v>tier - 2</v>
      </c>
      <c r="P1965" s="11" t="str">
        <f>VLOOKUP(Table3[[#This Row],[city tier2]],Table3[city tier2],1,FALSE)</f>
        <v>tier - 3</v>
      </c>
      <c r="Q1965" s="11" t="str">
        <f>VLOOKUP(Table3[[#This Row],[state id2]],Table3[state id2],1,FALSE)</f>
        <v>R1015</v>
      </c>
      <c r="R1965" s="11">
        <f t="shared" si="60"/>
        <v>-0.17785962901848393</v>
      </c>
      <c r="S1965" s="11">
        <f t="shared" si="61"/>
        <v>-2.4117466904976327E-2</v>
      </c>
    </row>
    <row r="1966" spans="1:19" x14ac:dyDescent="0.25">
      <c r="A1966" s="20" t="str">
        <f>VLOOKUP('Customer Names'!A1966,'Customer Names'!A1966:A4301,1,FALSE)</f>
        <v>Id1965</v>
      </c>
      <c r="B1966" s="20" t="str">
        <f>VLOOKUP(Table6[[#This Row],[NAME]],Table6[NAME],1,FALSE)</f>
        <v>Kindsey P.</v>
      </c>
      <c r="C1966" s="11">
        <f>VLOOKUP(Table4[[#This Row],[BMI]],Table4[BMI],1,FALSE)</f>
        <v>39.270000000000003</v>
      </c>
      <c r="D1966" s="11">
        <f>VLOOKUP(Table4[[#This Row],[HBA1C]],Table4[HBA1C],1,FALSE)</f>
        <v>6.25</v>
      </c>
      <c r="E1966" s="11" t="str">
        <f>VLOOKUP(Table4[[#This Row],[Any Transplants]],Table4[Any Transplants],1,FALSE)</f>
        <v>No</v>
      </c>
      <c r="F1966" s="11" t="str">
        <f>VLOOKUP(Table4[[#This Row],[Cancer history]],Table4[Cancer history],1,FALSE)</f>
        <v>No</v>
      </c>
      <c r="G1966" s="11" t="str">
        <f>VLOOKUP(Table4[[#This Row],[Smoker2]],Table4[Smoker2],1,FALSE)</f>
        <v>NO</v>
      </c>
      <c r="H1966" s="11" t="str">
        <f>VLOOKUP(Table4[[#This Row],[Heart Issues]],Table4[Heart Issues],1,FALSE)</f>
        <v>No</v>
      </c>
      <c r="I1966" s="11">
        <f>VLOOKUP(Table4[[#This Row],[Number of Major Surgeries]],Table4[Number of Major Surgeries],1,FALSE)</f>
        <v>0</v>
      </c>
      <c r="J1966" s="11" t="str">
        <f>VLOOKUP('Medical Examinations'!M1966,'Medical Examinations'!M1966:M4300,1,FALSE)</f>
        <v>obesity</v>
      </c>
      <c r="K1966" s="11" t="str">
        <f>VLOOKUP('Medical Examinations'!N1966,'Medical Examinations'!N1966:N4300,1,FALSE)</f>
        <v>prediabetes</v>
      </c>
      <c r="L1966" s="11" t="str">
        <f>VLOOKUP(Table3[[#This Row],[date of birth]],Table3[date of birth],1,FALSE)</f>
        <v>5-Dec-1985</v>
      </c>
      <c r="M1966" s="11">
        <f>VLOOKUP(Table3[[#This Row],[age]],Table3[age],1,FALSE)</f>
        <v>37</v>
      </c>
      <c r="N1966" s="65">
        <f>VLOOKUP(Table3[[#This Row],[charges2]],Table3[charges2],1,FALSE)</f>
        <v>27432.73</v>
      </c>
      <c r="O1966" s="11" t="str">
        <f>VLOOKUP(Table3[[#This Row],[HOSPITAL TIER2]],Table3[HOSPITAL TIER2],1,FALSE)</f>
        <v>tier - 2</v>
      </c>
      <c r="P1966" s="11" t="str">
        <f>VLOOKUP(Table3[[#This Row],[city tier2]],Table3[city tier2],1,FALSE)</f>
        <v>tier - 1</v>
      </c>
      <c r="Q1966" s="11" t="str">
        <f>VLOOKUP(Table3[[#This Row],[state id2]],Table3[state id2],1,FALSE)</f>
        <v>R1011</v>
      </c>
      <c r="R1966" s="11">
        <f t="shared" si="60"/>
        <v>-0.17749827080974323</v>
      </c>
      <c r="S1966" s="11">
        <f t="shared" si="61"/>
        <v>-2.3596770966360075E-2</v>
      </c>
    </row>
    <row r="1967" spans="1:19" x14ac:dyDescent="0.25">
      <c r="A1967" s="20" t="str">
        <f>VLOOKUP('Customer Names'!A1967,'Customer Names'!A1967:A4302,1,FALSE)</f>
        <v>Id1966</v>
      </c>
      <c r="B1967" s="20" t="str">
        <f>VLOOKUP(Table6[[#This Row],[NAME]],Table6[NAME],1,FALSE)</f>
        <v>Thomas G.</v>
      </c>
      <c r="C1967" s="11">
        <f>VLOOKUP(Table4[[#This Row],[BMI]],Table4[BMI],1,FALSE)</f>
        <v>32.49</v>
      </c>
      <c r="D1967" s="11">
        <f>VLOOKUP(Table4[[#This Row],[HBA1C]],Table4[HBA1C],1,FALSE)</f>
        <v>4</v>
      </c>
      <c r="E1967" s="11" t="str">
        <f>VLOOKUP(Table4[[#This Row],[Any Transplants]],Table4[Any Transplants],1,FALSE)</f>
        <v>No</v>
      </c>
      <c r="F1967" s="11" t="str">
        <f>VLOOKUP(Table4[[#This Row],[Cancer history]],Table4[Cancer history],1,FALSE)</f>
        <v>No</v>
      </c>
      <c r="G1967" s="11" t="str">
        <f>VLOOKUP(Table4[[#This Row],[Smoker2]],Table4[Smoker2],1,FALSE)</f>
        <v>NO</v>
      </c>
      <c r="H1967" s="11" t="str">
        <f>VLOOKUP(Table4[[#This Row],[Heart Issues]],Table4[Heart Issues],1,FALSE)</f>
        <v>yes</v>
      </c>
      <c r="I1967" s="11">
        <f>VLOOKUP(Table4[[#This Row],[Number of Major Surgeries]],Table4[Number of Major Surgeries],1,FALSE)</f>
        <v>0</v>
      </c>
      <c r="J1967" s="11" t="str">
        <f>VLOOKUP('Medical Examinations'!M1967,'Medical Examinations'!M1967:M4301,1,FALSE)</f>
        <v>obesity</v>
      </c>
      <c r="K1967" s="11" t="str">
        <f>VLOOKUP('Medical Examinations'!N1967,'Medical Examinations'!N1967:N4301,1,FALSE)</f>
        <v>normal</v>
      </c>
      <c r="L1967" s="11" t="str">
        <f>VLOOKUP(Table3[[#This Row],[date of birth]],Table3[date of birth],1,FALSE)</f>
        <v>3-Oct-1981</v>
      </c>
      <c r="M1967" s="11">
        <f>VLOOKUP(Table3[[#This Row],[age]],Table3[age],1,FALSE)</f>
        <v>41</v>
      </c>
      <c r="N1967" s="65">
        <f>VLOOKUP(Table3[[#This Row],[charges2]],Table3[charges2],1,FALSE)</f>
        <v>27495.59</v>
      </c>
      <c r="O1967" s="11" t="str">
        <f>VLOOKUP(Table3[[#This Row],[HOSPITAL TIER2]],Table3[HOSPITAL TIER2],1,FALSE)</f>
        <v>tier - 2</v>
      </c>
      <c r="P1967" s="11" t="str">
        <f>VLOOKUP(Table3[[#This Row],[city tier2]],Table3[city tier2],1,FALSE)</f>
        <v>tier - 1</v>
      </c>
      <c r="Q1967" s="11" t="str">
        <f>VLOOKUP(Table3[[#This Row],[state id2]],Table3[state id2],1,FALSE)</f>
        <v>R1011</v>
      </c>
      <c r="R1967" s="11">
        <f t="shared" si="60"/>
        <v>-0.17649373021493381</v>
      </c>
      <c r="S1967" s="11">
        <f t="shared" si="61"/>
        <v>-2.3185275023643995E-2</v>
      </c>
    </row>
    <row r="1968" spans="1:19" x14ac:dyDescent="0.25">
      <c r="A1968" s="20" t="str">
        <f>VLOOKUP('Customer Names'!A1968,'Customer Names'!A1968:A4303,1,FALSE)</f>
        <v>Id1967</v>
      </c>
      <c r="B1968" s="20" t="str">
        <f>VLOOKUP(Table6[[#This Row],[NAME]],Table6[NAME],1,FALSE)</f>
        <v>Kyle S</v>
      </c>
      <c r="C1968" s="11">
        <f>VLOOKUP(Table4[[#This Row],[BMI]],Table4[BMI],1,FALSE)</f>
        <v>23.7</v>
      </c>
      <c r="D1968" s="11">
        <f>VLOOKUP(Table4[[#This Row],[HBA1C]],Table4[HBA1C],1,FALSE)</f>
        <v>5.55</v>
      </c>
      <c r="E1968" s="11" t="str">
        <f>VLOOKUP(Table4[[#This Row],[Any Transplants]],Table4[Any Transplants],1,FALSE)</f>
        <v>No</v>
      </c>
      <c r="F1968" s="11" t="str">
        <f>VLOOKUP(Table4[[#This Row],[Cancer history]],Table4[Cancer history],1,FALSE)</f>
        <v>No</v>
      </c>
      <c r="G1968" s="11" t="str">
        <f>VLOOKUP(Table4[[#This Row],[Smoker2]],Table4[Smoker2],1,FALSE)</f>
        <v>NO</v>
      </c>
      <c r="H1968" s="11" t="str">
        <f>VLOOKUP(Table4[[#This Row],[Heart Issues]],Table4[Heart Issues],1,FALSE)</f>
        <v>yes</v>
      </c>
      <c r="I1968" s="11">
        <f>VLOOKUP(Table4[[#This Row],[Number of Major Surgeries]],Table4[Number of Major Surgeries],1,FALSE)</f>
        <v>0</v>
      </c>
      <c r="J1968" s="11" t="str">
        <f>VLOOKUP('Medical Examinations'!M1968,'Medical Examinations'!M1968:M4302,1,FALSE)</f>
        <v>normal weight</v>
      </c>
      <c r="K1968" s="11" t="str">
        <f>VLOOKUP('Medical Examinations'!N1968,'Medical Examinations'!N1968:N4302,1,FALSE)</f>
        <v>normal</v>
      </c>
      <c r="L1968" s="11" t="str">
        <f>VLOOKUP(Table3[[#This Row],[date of birth]],Table3[date of birth],1,FALSE)</f>
        <v>19-Oct-1965</v>
      </c>
      <c r="M1968" s="11">
        <f>VLOOKUP(Table3[[#This Row],[age]],Table3[age],1,FALSE)</f>
        <v>57</v>
      </c>
      <c r="N1968" s="65">
        <f>VLOOKUP(Table3[[#This Row],[charges2]],Table3[charges2],1,FALSE)</f>
        <v>27533.91</v>
      </c>
      <c r="O1968" s="11" t="str">
        <f>VLOOKUP(Table3[[#This Row],[HOSPITAL TIER2]],Table3[HOSPITAL TIER2],1,FALSE)</f>
        <v>tier - 2</v>
      </c>
      <c r="P1968" s="11" t="str">
        <f>VLOOKUP(Table3[[#This Row],[city tier2]],Table3[city tier2],1,FALSE)</f>
        <v>tier - 3</v>
      </c>
      <c r="Q1968" s="11" t="str">
        <f>VLOOKUP(Table3[[#This Row],[state id2]],Table3[state id2],1,FALSE)</f>
        <v>R1013</v>
      </c>
      <c r="R1968" s="11">
        <f t="shared" si="60"/>
        <v>-0.17652168237930616</v>
      </c>
      <c r="S1968" s="11">
        <f t="shared" si="61"/>
        <v>-2.3388882089076579E-2</v>
      </c>
    </row>
    <row r="1969" spans="1:19" x14ac:dyDescent="0.25">
      <c r="A1969" s="20" t="str">
        <f>VLOOKUP('Customer Names'!A1969,'Customer Names'!A1969:A4304,1,FALSE)</f>
        <v>Id1968</v>
      </c>
      <c r="B1969" s="20" t="str">
        <f>VLOOKUP(Table6[[#This Row],[NAME]],Table6[NAME],1,FALSE)</f>
        <v>Alexander J.</v>
      </c>
      <c r="C1969" s="11">
        <f>VLOOKUP(Table4[[#This Row],[BMI]],Table4[BMI],1,FALSE)</f>
        <v>30.4</v>
      </c>
      <c r="D1969" s="11">
        <f>VLOOKUP(Table4[[#This Row],[HBA1C]],Table4[HBA1C],1,FALSE)</f>
        <v>5.95</v>
      </c>
      <c r="E1969" s="11" t="str">
        <f>VLOOKUP(Table4[[#This Row],[Any Transplants]],Table4[Any Transplants],1,FALSE)</f>
        <v>yes</v>
      </c>
      <c r="F1969" s="11" t="str">
        <f>VLOOKUP(Table4[[#This Row],[Cancer history]],Table4[Cancer history],1,FALSE)</f>
        <v>No</v>
      </c>
      <c r="G1969" s="11" t="str">
        <f>VLOOKUP(Table4[[#This Row],[Smoker2]],Table4[Smoker2],1,FALSE)</f>
        <v>NO</v>
      </c>
      <c r="H1969" s="11" t="str">
        <f>VLOOKUP(Table4[[#This Row],[Heart Issues]],Table4[Heart Issues],1,FALSE)</f>
        <v>No</v>
      </c>
      <c r="I1969" s="11">
        <f>VLOOKUP(Table4[[#This Row],[Number of Major Surgeries]],Table4[Number of Major Surgeries],1,FALSE)</f>
        <v>1</v>
      </c>
      <c r="J1969" s="11" t="str">
        <f>VLOOKUP('Medical Examinations'!M1969,'Medical Examinations'!M1969:M4303,1,FALSE)</f>
        <v>obesity</v>
      </c>
      <c r="K1969" s="11" t="str">
        <f>VLOOKUP('Medical Examinations'!N1969,'Medical Examinations'!N1969:N4303,1,FALSE)</f>
        <v>prediabetes</v>
      </c>
      <c r="L1969" s="11" t="str">
        <f>VLOOKUP(Table3[[#This Row],[date of birth]],Table3[date of birth],1,FALSE)</f>
        <v>22-Jul-1984</v>
      </c>
      <c r="M1969" s="11">
        <f>VLOOKUP(Table3[[#This Row],[age]],Table3[age],1,FALSE)</f>
        <v>38</v>
      </c>
      <c r="N1969" s="65">
        <f>VLOOKUP(Table3[[#This Row],[charges2]],Table3[charges2],1,FALSE)</f>
        <v>27534.53</v>
      </c>
      <c r="O1969" s="11" t="str">
        <f>VLOOKUP(Table3[[#This Row],[HOSPITAL TIER2]],Table3[HOSPITAL TIER2],1,FALSE)</f>
        <v>tier - 2</v>
      </c>
      <c r="P1969" s="11" t="str">
        <f>VLOOKUP(Table3[[#This Row],[city tier2]],Table3[city tier2],1,FALSE)</f>
        <v>tier - 2</v>
      </c>
      <c r="Q1969" s="11" t="str">
        <f>VLOOKUP(Table3[[#This Row],[state id2]],Table3[state id2],1,FALSE)</f>
        <v>R1011</v>
      </c>
      <c r="R1969" s="11">
        <f t="shared" si="60"/>
        <v>-0.17571762779968936</v>
      </c>
      <c r="S1969" s="11">
        <f t="shared" si="61"/>
        <v>-2.3337961462192046E-2</v>
      </c>
    </row>
    <row r="1970" spans="1:19" x14ac:dyDescent="0.25">
      <c r="A1970" s="20" t="str">
        <f>VLOOKUP('Customer Names'!A1970,'Customer Names'!A1970:A4305,1,FALSE)</f>
        <v>Id1969</v>
      </c>
      <c r="B1970" s="20" t="str">
        <f>VLOOKUP(Table6[[#This Row],[NAME]],Table6[NAME],1,FALSE)</f>
        <v>Dustin L</v>
      </c>
      <c r="C1970" s="11">
        <f>VLOOKUP(Table4[[#This Row],[BMI]],Table4[BMI],1,FALSE)</f>
        <v>38.94</v>
      </c>
      <c r="D1970" s="11">
        <f>VLOOKUP(Table4[[#This Row],[HBA1C]],Table4[HBA1C],1,FALSE)</f>
        <v>4.3600000000000003</v>
      </c>
      <c r="E1970" s="11" t="str">
        <f>VLOOKUP(Table4[[#This Row],[Any Transplants]],Table4[Any Transplants],1,FALSE)</f>
        <v>No</v>
      </c>
      <c r="F1970" s="11" t="str">
        <f>VLOOKUP(Table4[[#This Row],[Cancer history]],Table4[Cancer history],1,FALSE)</f>
        <v>Yes</v>
      </c>
      <c r="G1970" s="11" t="str">
        <f>VLOOKUP(Table4[[#This Row],[Smoker2]],Table4[Smoker2],1,FALSE)</f>
        <v>NO</v>
      </c>
      <c r="H1970" s="11" t="str">
        <f>VLOOKUP(Table4[[#This Row],[Heart Issues]],Table4[Heart Issues],1,FALSE)</f>
        <v>No</v>
      </c>
      <c r="I1970" s="11">
        <f>VLOOKUP(Table4[[#This Row],[Number of Major Surgeries]],Table4[Number of Major Surgeries],1,FALSE)</f>
        <v>1</v>
      </c>
      <c r="J1970" s="11" t="str">
        <f>VLOOKUP('Medical Examinations'!M1970,'Medical Examinations'!M1970:M4304,1,FALSE)</f>
        <v>obesity</v>
      </c>
      <c r="K1970" s="11" t="str">
        <f>VLOOKUP('Medical Examinations'!N1970,'Medical Examinations'!N1970:N4304,1,FALSE)</f>
        <v>normal</v>
      </c>
      <c r="L1970" s="11" t="str">
        <f>VLOOKUP(Table3[[#This Row],[date of birth]],Table3[date of birth],1,FALSE)</f>
        <v>6-Nov-1985</v>
      </c>
      <c r="M1970" s="11">
        <f>VLOOKUP(Table3[[#This Row],[age]],Table3[age],1,FALSE)</f>
        <v>37</v>
      </c>
      <c r="N1970" s="65">
        <f>VLOOKUP(Table3[[#This Row],[charges2]],Table3[charges2],1,FALSE)</f>
        <v>27598.93</v>
      </c>
      <c r="O1970" s="11" t="str">
        <f>VLOOKUP(Table3[[#This Row],[HOSPITAL TIER2]],Table3[HOSPITAL TIER2],1,FALSE)</f>
        <v>tier - 2</v>
      </c>
      <c r="P1970" s="11" t="str">
        <f>VLOOKUP(Table3[[#This Row],[city tier2]],Table3[city tier2],1,FALSE)</f>
        <v>tier - 1</v>
      </c>
      <c r="Q1970" s="11" t="str">
        <f>VLOOKUP(Table3[[#This Row],[state id2]],Table3[state id2],1,FALSE)</f>
        <v>R1011</v>
      </c>
      <c r="R1970" s="11">
        <f t="shared" si="60"/>
        <v>-0.17536903502384324</v>
      </c>
      <c r="S1970" s="11">
        <f t="shared" si="61"/>
        <v>-2.3163337924814804E-2</v>
      </c>
    </row>
    <row r="1971" spans="1:19" x14ac:dyDescent="0.25">
      <c r="A1971" s="20" t="str">
        <f>VLOOKUP('Customer Names'!A1971,'Customer Names'!A1971:A4306,1,FALSE)</f>
        <v>Id1970</v>
      </c>
      <c r="B1971" s="20" t="str">
        <f>VLOOKUP(Table6[[#This Row],[NAME]],Table6[NAME],1,FALSE)</f>
        <v>.  Chloe</v>
      </c>
      <c r="C1971" s="11">
        <f>VLOOKUP(Table4[[#This Row],[BMI]],Table4[BMI],1,FALSE)</f>
        <v>31.02</v>
      </c>
      <c r="D1971" s="11">
        <f>VLOOKUP(Table4[[#This Row],[HBA1C]],Table4[HBA1C],1,FALSE)</f>
        <v>4.84</v>
      </c>
      <c r="E1971" s="11" t="str">
        <f>VLOOKUP(Table4[[#This Row],[Any Transplants]],Table4[Any Transplants],1,FALSE)</f>
        <v>No</v>
      </c>
      <c r="F1971" s="11" t="str">
        <f>VLOOKUP(Table4[[#This Row],[Cancer history]],Table4[Cancer history],1,FALSE)</f>
        <v>Yes</v>
      </c>
      <c r="G1971" s="11" t="str">
        <f>VLOOKUP(Table4[[#This Row],[Smoker2]],Table4[Smoker2],1,FALSE)</f>
        <v>NO</v>
      </c>
      <c r="H1971" s="11" t="str">
        <f>VLOOKUP(Table4[[#This Row],[Heart Issues]],Table4[Heart Issues],1,FALSE)</f>
        <v>No</v>
      </c>
      <c r="I1971" s="11">
        <f>VLOOKUP(Table4[[#This Row],[Number of Major Surgeries]],Table4[Number of Major Surgeries],1,FALSE)</f>
        <v>1</v>
      </c>
      <c r="J1971" s="11" t="str">
        <f>VLOOKUP('Medical Examinations'!M1971,'Medical Examinations'!M1971:M4305,1,FALSE)</f>
        <v>obesity</v>
      </c>
      <c r="K1971" s="11" t="str">
        <f>VLOOKUP('Medical Examinations'!N1971,'Medical Examinations'!N1971:N4305,1,FALSE)</f>
        <v>normal</v>
      </c>
      <c r="L1971" s="11" t="str">
        <f>VLOOKUP(Table3[[#This Row],[date of birth]],Table3[date of birth],1,FALSE)</f>
        <v>11-Jun-1992</v>
      </c>
      <c r="M1971" s="11">
        <f>VLOOKUP(Table3[[#This Row],[age]],Table3[age],1,FALSE)</f>
        <v>30</v>
      </c>
      <c r="N1971" s="65">
        <f>VLOOKUP(Table3[[#This Row],[charges2]],Table3[charges2],1,FALSE)</f>
        <v>27614.71</v>
      </c>
      <c r="O1971" s="11" t="str">
        <f>VLOOKUP(Table3[[#This Row],[HOSPITAL TIER2]],Table3[HOSPITAL TIER2],1,FALSE)</f>
        <v>tier - 2</v>
      </c>
      <c r="P1971" s="11" t="str">
        <f>VLOOKUP(Table3[[#This Row],[city tier2]],Table3[city tier2],1,FALSE)</f>
        <v>tier - 3</v>
      </c>
      <c r="Q1971" s="11" t="str">
        <f>VLOOKUP(Table3[[#This Row],[state id2]],Table3[state id2],1,FALSE)</f>
        <v>R1011</v>
      </c>
      <c r="R1971" s="11">
        <f t="shared" si="60"/>
        <v>-0.1743620463698948</v>
      </c>
      <c r="S1971" s="11">
        <f t="shared" si="61"/>
        <v>-2.3982357240848601E-2</v>
      </c>
    </row>
    <row r="1972" spans="1:19" x14ac:dyDescent="0.25">
      <c r="A1972" s="20" t="str">
        <f>VLOOKUP('Customer Names'!A1972,'Customer Names'!A1972:A4307,1,FALSE)</f>
        <v>Id1971</v>
      </c>
      <c r="B1972" s="20" t="str">
        <f>VLOOKUP(Table6[[#This Row],[NAME]],Table6[NAME],1,FALSE)</f>
        <v>Cailtlin</v>
      </c>
      <c r="C1972" s="11">
        <f>VLOOKUP(Table4[[#This Row],[BMI]],Table4[BMI],1,FALSE)</f>
        <v>17.5</v>
      </c>
      <c r="D1972" s="11">
        <f>VLOOKUP(Table4[[#This Row],[HBA1C]],Table4[HBA1C],1,FALSE)</f>
        <v>4.5599999999999996</v>
      </c>
      <c r="E1972" s="11" t="str">
        <f>VLOOKUP(Table4[[#This Row],[Any Transplants]],Table4[Any Transplants],1,FALSE)</f>
        <v>No</v>
      </c>
      <c r="F1972" s="11" t="str">
        <f>VLOOKUP(Table4[[#This Row],[Cancer history]],Table4[Cancer history],1,FALSE)</f>
        <v>No</v>
      </c>
      <c r="G1972" s="11" t="str">
        <f>VLOOKUP(Table4[[#This Row],[Smoker2]],Table4[Smoker2],1,FALSE)</f>
        <v>NO</v>
      </c>
      <c r="H1972" s="11" t="str">
        <f>VLOOKUP(Table4[[#This Row],[Heart Issues]],Table4[Heart Issues],1,FALSE)</f>
        <v>No</v>
      </c>
      <c r="I1972" s="11">
        <f>VLOOKUP(Table4[[#This Row],[Number of Major Surgeries]],Table4[Number of Major Surgeries],1,FALSE)</f>
        <v>1</v>
      </c>
      <c r="J1972" s="11" t="str">
        <f>VLOOKUP('Medical Examinations'!M1972,'Medical Examinations'!M1972:M4306,1,FALSE)</f>
        <v>underweight</v>
      </c>
      <c r="K1972" s="11" t="str">
        <f>VLOOKUP('Medical Examinations'!N1972,'Medical Examinations'!N1972:N4306,1,FALSE)</f>
        <v>normal</v>
      </c>
      <c r="L1972" s="11" t="str">
        <f>VLOOKUP(Table3[[#This Row],[date of birth]],Table3[date of birth],1,FALSE)</f>
        <v>9-Sep-1997</v>
      </c>
      <c r="M1972" s="11">
        <f>VLOOKUP(Table3[[#This Row],[age]],Table3[age],1,FALSE)</f>
        <v>25</v>
      </c>
      <c r="N1972" s="65">
        <f>VLOOKUP(Table3[[#This Row],[charges2]],Table3[charges2],1,FALSE)</f>
        <v>27619.360000000001</v>
      </c>
      <c r="O1972" s="11" t="str">
        <f>VLOOKUP(Table3[[#This Row],[HOSPITAL TIER2]],Table3[HOSPITAL TIER2],1,FALSE)</f>
        <v>tier - 2</v>
      </c>
      <c r="P1972" s="11" t="str">
        <f>VLOOKUP(Table3[[#This Row],[city tier2]],Table3[city tier2],1,FALSE)</f>
        <v>tier - 3</v>
      </c>
      <c r="Q1972" s="11" t="str">
        <f>VLOOKUP(Table3[[#This Row],[state id2]],Table3[state id2],1,FALSE)</f>
        <v>R1011</v>
      </c>
      <c r="R1972" s="11">
        <f t="shared" si="60"/>
        <v>-0.17303748488882376</v>
      </c>
      <c r="S1972" s="11">
        <f t="shared" si="61"/>
        <v>-2.5225988409432389E-2</v>
      </c>
    </row>
    <row r="1973" spans="1:19" x14ac:dyDescent="0.25">
      <c r="A1973" s="20" t="str">
        <f>VLOOKUP('Customer Names'!A1973,'Customer Names'!A1973:A4308,1,FALSE)</f>
        <v>Id1972</v>
      </c>
      <c r="B1973" s="20" t="str">
        <f>VLOOKUP(Table6[[#This Row],[NAME]],Table6[NAME],1,FALSE)</f>
        <v>Joshua</v>
      </c>
      <c r="C1973" s="11">
        <f>VLOOKUP(Table4[[#This Row],[BMI]],Table4[BMI],1,FALSE)</f>
        <v>34.799999999999997</v>
      </c>
      <c r="D1973" s="11">
        <f>VLOOKUP(Table4[[#This Row],[HBA1C]],Table4[HBA1C],1,FALSE)</f>
        <v>4.42</v>
      </c>
      <c r="E1973" s="11" t="str">
        <f>VLOOKUP(Table4[[#This Row],[Any Transplants]],Table4[Any Transplants],1,FALSE)</f>
        <v>yes</v>
      </c>
      <c r="F1973" s="11" t="str">
        <f>VLOOKUP(Table4[[#This Row],[Cancer history]],Table4[Cancer history],1,FALSE)</f>
        <v>No</v>
      </c>
      <c r="G1973" s="11" t="str">
        <f>VLOOKUP(Table4[[#This Row],[Smoker2]],Table4[Smoker2],1,FALSE)</f>
        <v>NO</v>
      </c>
      <c r="H1973" s="11" t="str">
        <f>VLOOKUP(Table4[[#This Row],[Heart Issues]],Table4[Heart Issues],1,FALSE)</f>
        <v>yes</v>
      </c>
      <c r="I1973" s="11">
        <f>VLOOKUP(Table4[[#This Row],[Number of Major Surgeries]],Table4[Number of Major Surgeries],1,FALSE)</f>
        <v>2</v>
      </c>
      <c r="J1973" s="11" t="str">
        <f>VLOOKUP('Medical Examinations'!M1973,'Medical Examinations'!M1973:M4307,1,FALSE)</f>
        <v>obesity</v>
      </c>
      <c r="K1973" s="11" t="str">
        <f>VLOOKUP('Medical Examinations'!N1973,'Medical Examinations'!N1973:N4307,1,FALSE)</f>
        <v>normal</v>
      </c>
      <c r="L1973" s="11" t="str">
        <f>VLOOKUP(Table3[[#This Row],[date of birth]],Table3[date of birth],1,FALSE)</f>
        <v>7-Oct-1997</v>
      </c>
      <c r="M1973" s="11">
        <f>VLOOKUP(Table3[[#This Row],[age]],Table3[age],1,FALSE)</f>
        <v>25</v>
      </c>
      <c r="N1973" s="65">
        <f>VLOOKUP(Table3[[#This Row],[charges2]],Table3[charges2],1,FALSE)</f>
        <v>27625.17</v>
      </c>
      <c r="O1973" s="11" t="str">
        <f>VLOOKUP(Table3[[#This Row],[HOSPITAL TIER2]],Table3[HOSPITAL TIER2],1,FALSE)</f>
        <v>tier - 1</v>
      </c>
      <c r="P1973" s="11" t="str">
        <f>VLOOKUP(Table3[[#This Row],[city tier2]],Table3[city tier2],1,FALSE)</f>
        <v>tier - 1</v>
      </c>
      <c r="Q1973" s="11" t="str">
        <f>VLOOKUP(Table3[[#This Row],[state id2]],Table3[state id2],1,FALSE)</f>
        <v>R1011</v>
      </c>
      <c r="R1973" s="11">
        <f t="shared" si="60"/>
        <v>-0.17814842054881122</v>
      </c>
      <c r="S1973" s="11">
        <f t="shared" si="61"/>
        <v>-2.7672602908721988E-2</v>
      </c>
    </row>
    <row r="1974" spans="1:19" x14ac:dyDescent="0.25">
      <c r="A1974" s="20" t="str">
        <f>VLOOKUP('Customer Names'!A1974,'Customer Names'!A1974:A4309,1,FALSE)</f>
        <v>Id1973</v>
      </c>
      <c r="B1974" s="20" t="str">
        <f>VLOOKUP(Table6[[#This Row],[NAME]],Table6[NAME],1,FALSE)</f>
        <v>Chuy</v>
      </c>
      <c r="C1974" s="11">
        <f>VLOOKUP(Table4[[#This Row],[BMI]],Table4[BMI],1,FALSE)</f>
        <v>17.3</v>
      </c>
      <c r="D1974" s="11">
        <f>VLOOKUP(Table4[[#This Row],[HBA1C]],Table4[HBA1C],1,FALSE)</f>
        <v>7.66</v>
      </c>
      <c r="E1974" s="11" t="str">
        <f>VLOOKUP(Table4[[#This Row],[Any Transplants]],Table4[Any Transplants],1,FALSE)</f>
        <v>No</v>
      </c>
      <c r="F1974" s="11" t="str">
        <f>VLOOKUP(Table4[[#This Row],[Cancer history]],Table4[Cancer history],1,FALSE)</f>
        <v>No</v>
      </c>
      <c r="G1974" s="11" t="str">
        <f>VLOOKUP(Table4[[#This Row],[Smoker2]],Table4[Smoker2],1,FALSE)</f>
        <v>NO</v>
      </c>
      <c r="H1974" s="11" t="str">
        <f>VLOOKUP(Table4[[#This Row],[Heart Issues]],Table4[Heart Issues],1,FALSE)</f>
        <v>yes</v>
      </c>
      <c r="I1974" s="11">
        <f>VLOOKUP(Table4[[#This Row],[Number of Major Surgeries]],Table4[Number of Major Surgeries],1,FALSE)</f>
        <v>1</v>
      </c>
      <c r="J1974" s="11" t="str">
        <f>VLOOKUP('Medical Examinations'!M1974,'Medical Examinations'!M1974:M4308,1,FALSE)</f>
        <v>underweight</v>
      </c>
      <c r="K1974" s="11" t="str">
        <f>VLOOKUP('Medical Examinations'!N1974,'Medical Examinations'!N1974:N4308,1,FALSE)</f>
        <v>diabetes</v>
      </c>
      <c r="L1974" s="11" t="str">
        <f>VLOOKUP(Table3[[#This Row],[date of birth]],Table3[date of birth],1,FALSE)</f>
        <v>3-Jul-1992</v>
      </c>
      <c r="M1974" s="11">
        <f>VLOOKUP(Table3[[#This Row],[age]],Table3[age],1,FALSE)</f>
        <v>30</v>
      </c>
      <c r="N1974" s="65">
        <f>VLOOKUP(Table3[[#This Row],[charges2]],Table3[charges2],1,FALSE)</f>
        <v>27696.11</v>
      </c>
      <c r="O1974" s="11" t="str">
        <f>VLOOKUP(Table3[[#This Row],[HOSPITAL TIER2]],Table3[HOSPITAL TIER2],1,FALSE)</f>
        <v>tier - 1</v>
      </c>
      <c r="P1974" s="11" t="str">
        <f>VLOOKUP(Table3[[#This Row],[city tier2]],Table3[city tier2],1,FALSE)</f>
        <v>tier - 2</v>
      </c>
      <c r="Q1974" s="11" t="str">
        <f>VLOOKUP(Table3[[#This Row],[state id2]],Table3[state id2],1,FALSE)</f>
        <v>R1011</v>
      </c>
      <c r="R1974" s="11">
        <f t="shared" si="60"/>
        <v>-0.17468217758629542</v>
      </c>
      <c r="S1974" s="11">
        <f t="shared" si="61"/>
        <v>-3.0473395624008165E-2</v>
      </c>
    </row>
    <row r="1975" spans="1:19" x14ac:dyDescent="0.25">
      <c r="A1975" s="20" t="str">
        <f>VLOOKUP('Customer Names'!A1975,'Customer Names'!A1975:A4310,1,FALSE)</f>
        <v>Id1974</v>
      </c>
      <c r="B1975" s="20" t="str">
        <f>VLOOKUP(Table6[[#This Row],[NAME]],Table6[NAME],1,FALSE)</f>
        <v>Laurie B</v>
      </c>
      <c r="C1975" s="11">
        <f>VLOOKUP(Table4[[#This Row],[BMI]],Table4[BMI],1,FALSE)</f>
        <v>32.25</v>
      </c>
      <c r="D1975" s="11">
        <f>VLOOKUP(Table4[[#This Row],[HBA1C]],Table4[HBA1C],1,FALSE)</f>
        <v>5.2</v>
      </c>
      <c r="E1975" s="11" t="str">
        <f>VLOOKUP(Table4[[#This Row],[Any Transplants]],Table4[Any Transplants],1,FALSE)</f>
        <v>No</v>
      </c>
      <c r="F1975" s="11" t="str">
        <f>VLOOKUP(Table4[[#This Row],[Cancer history]],Table4[Cancer history],1,FALSE)</f>
        <v>No</v>
      </c>
      <c r="G1975" s="11" t="str">
        <f>VLOOKUP(Table4[[#This Row],[Smoker2]],Table4[Smoker2],1,FALSE)</f>
        <v>NO</v>
      </c>
      <c r="H1975" s="11" t="str">
        <f>VLOOKUP(Table4[[#This Row],[Heart Issues]],Table4[Heart Issues],1,FALSE)</f>
        <v>yes</v>
      </c>
      <c r="I1975" s="11">
        <f>VLOOKUP(Table4[[#This Row],[Number of Major Surgeries]],Table4[Number of Major Surgeries],1,FALSE)</f>
        <v>0</v>
      </c>
      <c r="J1975" s="11" t="str">
        <f>VLOOKUP('Medical Examinations'!M1975,'Medical Examinations'!M1975:M4309,1,FALSE)</f>
        <v>obesity</v>
      </c>
      <c r="K1975" s="11" t="str">
        <f>VLOOKUP('Medical Examinations'!N1975,'Medical Examinations'!N1975:N4309,1,FALSE)</f>
        <v>normal</v>
      </c>
      <c r="L1975" s="11" t="str">
        <f>VLOOKUP(Table3[[#This Row],[date of birth]],Table3[date of birth],1,FALSE)</f>
        <v>6-Dec-2002</v>
      </c>
      <c r="M1975" s="11">
        <f>VLOOKUP(Table3[[#This Row],[age]],Table3[age],1,FALSE)</f>
        <v>20</v>
      </c>
      <c r="N1975" s="65">
        <f>VLOOKUP(Table3[[#This Row],[charges2]],Table3[charges2],1,FALSE)</f>
        <v>27724.29</v>
      </c>
      <c r="O1975" s="11" t="str">
        <f>VLOOKUP(Table3[[#This Row],[HOSPITAL TIER2]],Table3[HOSPITAL TIER2],1,FALSE)</f>
        <v>tier - 1</v>
      </c>
      <c r="P1975" s="11" t="str">
        <f>VLOOKUP(Table3[[#This Row],[city tier2]],Table3[city tier2],1,FALSE)</f>
        <v>tier - 3</v>
      </c>
      <c r="Q1975" s="11" t="str">
        <f>VLOOKUP(Table3[[#This Row],[state id2]],Table3[state id2],1,FALSE)</f>
        <v>R1013</v>
      </c>
      <c r="R1975" s="11">
        <f t="shared" si="60"/>
        <v>-0.1784391232447505</v>
      </c>
      <c r="S1975" s="11">
        <f t="shared" si="61"/>
        <v>-2.7247264419303793E-2</v>
      </c>
    </row>
    <row r="1976" spans="1:19" x14ac:dyDescent="0.25">
      <c r="A1976" s="20" t="str">
        <f>VLOOKUP('Customer Names'!A1976,'Customer Names'!A1976:A4311,1,FALSE)</f>
        <v>Id1975</v>
      </c>
      <c r="B1976" s="20" t="str">
        <f>VLOOKUP(Table6[[#This Row],[NAME]],Table6[NAME],1,FALSE)</f>
        <v>Rachel B.</v>
      </c>
      <c r="C1976" s="11">
        <f>VLOOKUP(Table4[[#This Row],[BMI]],Table4[BMI],1,FALSE)</f>
        <v>42.4</v>
      </c>
      <c r="D1976" s="11">
        <f>VLOOKUP(Table4[[#This Row],[HBA1C]],Table4[HBA1C],1,FALSE)</f>
        <v>5.53</v>
      </c>
      <c r="E1976" s="11" t="str">
        <f>VLOOKUP(Table4[[#This Row],[Any Transplants]],Table4[Any Transplants],1,FALSE)</f>
        <v>No</v>
      </c>
      <c r="F1976" s="11" t="str">
        <f>VLOOKUP(Table4[[#This Row],[Cancer history]],Table4[Cancer history],1,FALSE)</f>
        <v>No</v>
      </c>
      <c r="G1976" s="11" t="str">
        <f>VLOOKUP(Table4[[#This Row],[Smoker2]],Table4[Smoker2],1,FALSE)</f>
        <v>NO</v>
      </c>
      <c r="H1976" s="11" t="str">
        <f>VLOOKUP(Table4[[#This Row],[Heart Issues]],Table4[Heart Issues],1,FALSE)</f>
        <v>yes</v>
      </c>
      <c r="I1976" s="11">
        <f>VLOOKUP(Table4[[#This Row],[Number of Major Surgeries]],Table4[Number of Major Surgeries],1,FALSE)</f>
        <v>0</v>
      </c>
      <c r="J1976" s="11" t="str">
        <f>VLOOKUP('Medical Examinations'!M1976,'Medical Examinations'!M1976:M4310,1,FALSE)</f>
        <v>obesity</v>
      </c>
      <c r="K1976" s="11" t="str">
        <f>VLOOKUP('Medical Examinations'!N1976,'Medical Examinations'!N1976:N4310,1,FALSE)</f>
        <v>normal</v>
      </c>
      <c r="L1976" s="11" t="str">
        <f>VLOOKUP(Table3[[#This Row],[date of birth]],Table3[date of birth],1,FALSE)</f>
        <v>6-Jul-1960</v>
      </c>
      <c r="M1976" s="11">
        <f>VLOOKUP(Table3[[#This Row],[age]],Table3[age],1,FALSE)</f>
        <v>62</v>
      </c>
      <c r="N1976" s="65">
        <f>VLOOKUP(Table3[[#This Row],[charges2]],Table3[charges2],1,FALSE)</f>
        <v>27808.73</v>
      </c>
      <c r="O1976" s="11" t="str">
        <f>VLOOKUP(Table3[[#This Row],[HOSPITAL TIER2]],Table3[HOSPITAL TIER2],1,FALSE)</f>
        <v>tier - 1</v>
      </c>
      <c r="P1976" s="11" t="str">
        <f>VLOOKUP(Table3[[#This Row],[city tier2]],Table3[city tier2],1,FALSE)</f>
        <v>tier - 1</v>
      </c>
      <c r="Q1976" s="11" t="str">
        <f>VLOOKUP(Table3[[#This Row],[state id2]],Table3[state id2],1,FALSE)</f>
        <v>R1013</v>
      </c>
      <c r="R1976" s="11">
        <f t="shared" si="60"/>
        <v>-0.17545563601005101</v>
      </c>
      <c r="S1976" s="11">
        <f t="shared" si="61"/>
        <v>-2.8567709094379164E-2</v>
      </c>
    </row>
    <row r="1977" spans="1:19" x14ac:dyDescent="0.25">
      <c r="A1977" s="20" t="str">
        <f>VLOOKUP('Customer Names'!A1977,'Customer Names'!A1977:A4312,1,FALSE)</f>
        <v>Id1976</v>
      </c>
      <c r="B1977" s="20" t="str">
        <f>VLOOKUP(Table6[[#This Row],[NAME]],Table6[NAME],1,FALSE)</f>
        <v>Liza</v>
      </c>
      <c r="C1977" s="11">
        <f>VLOOKUP(Table4[[#This Row],[BMI]],Table4[BMI],1,FALSE)</f>
        <v>38.664999999999999</v>
      </c>
      <c r="D1977" s="11">
        <f>VLOOKUP(Table4[[#This Row],[HBA1C]],Table4[HBA1C],1,FALSE)</f>
        <v>4.8600000000000003</v>
      </c>
      <c r="E1977" s="11" t="str">
        <f>VLOOKUP(Table4[[#This Row],[Any Transplants]],Table4[Any Transplants],1,FALSE)</f>
        <v>yes</v>
      </c>
      <c r="F1977" s="11" t="str">
        <f>VLOOKUP(Table4[[#This Row],[Cancer history]],Table4[Cancer history],1,FALSE)</f>
        <v>No</v>
      </c>
      <c r="G1977" s="11" t="str">
        <f>VLOOKUP(Table4[[#This Row],[Smoker2]],Table4[Smoker2],1,FALSE)</f>
        <v>NO</v>
      </c>
      <c r="H1977" s="11" t="str">
        <f>VLOOKUP(Table4[[#This Row],[Heart Issues]],Table4[Heart Issues],1,FALSE)</f>
        <v>No</v>
      </c>
      <c r="I1977" s="11">
        <f>VLOOKUP(Table4[[#This Row],[Number of Major Surgeries]],Table4[Number of Major Surgeries],1,FALSE)</f>
        <v>1</v>
      </c>
      <c r="J1977" s="11" t="str">
        <f>VLOOKUP('Medical Examinations'!M1977,'Medical Examinations'!M1977:M4311,1,FALSE)</f>
        <v>obesity</v>
      </c>
      <c r="K1977" s="11" t="str">
        <f>VLOOKUP('Medical Examinations'!N1977,'Medical Examinations'!N1977:N4311,1,FALSE)</f>
        <v>normal</v>
      </c>
      <c r="L1977" s="11" t="str">
        <f>VLOOKUP(Table3[[#This Row],[date of birth]],Table3[date of birth],1,FALSE)</f>
        <v>4-Dec-1985</v>
      </c>
      <c r="M1977" s="11">
        <f>VLOOKUP(Table3[[#This Row],[age]],Table3[age],1,FALSE)</f>
        <v>37</v>
      </c>
      <c r="N1977" s="65">
        <f>VLOOKUP(Table3[[#This Row],[charges2]],Table3[charges2],1,FALSE)</f>
        <v>27849.94</v>
      </c>
      <c r="O1977" s="11" t="str">
        <f>VLOOKUP(Table3[[#This Row],[HOSPITAL TIER2]],Table3[HOSPITAL TIER2],1,FALSE)</f>
        <v>tier - 1</v>
      </c>
      <c r="P1977" s="11" t="str">
        <f>VLOOKUP(Table3[[#This Row],[city tier2]],Table3[city tier2],1,FALSE)</f>
        <v>tier - 1</v>
      </c>
      <c r="Q1977" s="11" t="str">
        <f>VLOOKUP(Table3[[#This Row],[state id2]],Table3[state id2],1,FALSE)</f>
        <v>R1011</v>
      </c>
      <c r="R1977" s="11">
        <f t="shared" si="60"/>
        <v>-0.18694852305645945</v>
      </c>
      <c r="S1977" s="11">
        <f t="shared" si="61"/>
        <v>-2.8464708018756033E-2</v>
      </c>
    </row>
    <row r="1978" spans="1:19" x14ac:dyDescent="0.25">
      <c r="A1978" s="20" t="str">
        <f>VLOOKUP('Customer Names'!A1978,'Customer Names'!A1978:A4313,1,FALSE)</f>
        <v>Id1977</v>
      </c>
      <c r="B1978" s="20" t="str">
        <f>VLOOKUP(Table6[[#This Row],[NAME]],Table6[NAME],1,FALSE)</f>
        <v>Lindsey</v>
      </c>
      <c r="C1978" s="11">
        <f>VLOOKUP(Table4[[#This Row],[BMI]],Table4[BMI],1,FALSE)</f>
        <v>29.92</v>
      </c>
      <c r="D1978" s="11">
        <f>VLOOKUP(Table4[[#This Row],[HBA1C]],Table4[HBA1C],1,FALSE)</f>
        <v>5.49</v>
      </c>
      <c r="E1978" s="11" t="str">
        <f>VLOOKUP(Table4[[#This Row],[Any Transplants]],Table4[Any Transplants],1,FALSE)</f>
        <v>No</v>
      </c>
      <c r="F1978" s="11" t="str">
        <f>VLOOKUP(Table4[[#This Row],[Cancer history]],Table4[Cancer history],1,FALSE)</f>
        <v>No</v>
      </c>
      <c r="G1978" s="11" t="str">
        <f>VLOOKUP(Table4[[#This Row],[Smoker2]],Table4[Smoker2],1,FALSE)</f>
        <v>NO</v>
      </c>
      <c r="H1978" s="11" t="str">
        <f>VLOOKUP(Table4[[#This Row],[Heart Issues]],Table4[Heart Issues],1,FALSE)</f>
        <v>yes</v>
      </c>
      <c r="I1978" s="11">
        <f>VLOOKUP(Table4[[#This Row],[Number of Major Surgeries]],Table4[Number of Major Surgeries],1,FALSE)</f>
        <v>0</v>
      </c>
      <c r="J1978" s="11" t="str">
        <f>VLOOKUP('Medical Examinations'!M1978,'Medical Examinations'!M1978:M4312,1,FALSE)</f>
        <v>obesity</v>
      </c>
      <c r="K1978" s="11" t="str">
        <f>VLOOKUP('Medical Examinations'!N1978,'Medical Examinations'!N1978:N4312,1,FALSE)</f>
        <v>normal</v>
      </c>
      <c r="L1978" s="11" t="str">
        <f>VLOOKUP(Table3[[#This Row],[date of birth]],Table3[date of birth],1,FALSE)</f>
        <v>21-Nov-1989</v>
      </c>
      <c r="M1978" s="11">
        <f>VLOOKUP(Table3[[#This Row],[age]],Table3[age],1,FALSE)</f>
        <v>33</v>
      </c>
      <c r="N1978" s="65">
        <f>VLOOKUP(Table3[[#This Row],[charges2]],Table3[charges2],1,FALSE)</f>
        <v>27925.86</v>
      </c>
      <c r="O1978" s="11" t="str">
        <f>VLOOKUP(Table3[[#This Row],[HOSPITAL TIER2]],Table3[HOSPITAL TIER2],1,FALSE)</f>
        <v>tier - 1</v>
      </c>
      <c r="P1978" s="11" t="str">
        <f>VLOOKUP(Table3[[#This Row],[city tier2]],Table3[city tier2],1,FALSE)</f>
        <v>tier - 2</v>
      </c>
      <c r="Q1978" s="11" t="str">
        <f>VLOOKUP(Table3[[#This Row],[state id2]],Table3[state id2],1,FALSE)</f>
        <v>R1011</v>
      </c>
      <c r="R1978" s="11">
        <f t="shared" si="60"/>
        <v>-0.18590193891205598</v>
      </c>
      <c r="S1978" s="11">
        <f t="shared" si="61"/>
        <v>-2.8984758643593855E-2</v>
      </c>
    </row>
    <row r="1979" spans="1:19" x14ac:dyDescent="0.25">
      <c r="A1979" s="20" t="str">
        <f>VLOOKUP('Customer Names'!A1979,'Customer Names'!A1979:A4314,1,FALSE)</f>
        <v>Id1978</v>
      </c>
      <c r="B1979" s="20" t="str">
        <f>VLOOKUP(Table6[[#This Row],[NAME]],Table6[NAME],1,FALSE)</f>
        <v>Lindsay E.</v>
      </c>
      <c r="C1979" s="11">
        <f>VLOOKUP(Table4[[#This Row],[BMI]],Table4[BMI],1,FALSE)</f>
        <v>29.48</v>
      </c>
      <c r="D1979" s="11">
        <f>VLOOKUP(Table4[[#This Row],[HBA1C]],Table4[HBA1C],1,FALSE)</f>
        <v>4.09</v>
      </c>
      <c r="E1979" s="11" t="str">
        <f>VLOOKUP(Table4[[#This Row],[Any Transplants]],Table4[Any Transplants],1,FALSE)</f>
        <v>No</v>
      </c>
      <c r="F1979" s="11" t="str">
        <f>VLOOKUP(Table4[[#This Row],[Cancer history]],Table4[Cancer history],1,FALSE)</f>
        <v>No</v>
      </c>
      <c r="G1979" s="11" t="str">
        <f>VLOOKUP(Table4[[#This Row],[Smoker2]],Table4[Smoker2],1,FALSE)</f>
        <v>NO</v>
      </c>
      <c r="H1979" s="11" t="str">
        <f>VLOOKUP(Table4[[#This Row],[Heart Issues]],Table4[Heart Issues],1,FALSE)</f>
        <v>yes</v>
      </c>
      <c r="I1979" s="11">
        <f>VLOOKUP(Table4[[#This Row],[Number of Major Surgeries]],Table4[Number of Major Surgeries],1,FALSE)</f>
        <v>0</v>
      </c>
      <c r="J1979" s="11" t="str">
        <f>VLOOKUP('Medical Examinations'!M1979,'Medical Examinations'!M1979:M4313,1,FALSE)</f>
        <v>over weight</v>
      </c>
      <c r="K1979" s="11" t="str">
        <f>VLOOKUP('Medical Examinations'!N1979,'Medical Examinations'!N1979:N4313,1,FALSE)</f>
        <v>normal</v>
      </c>
      <c r="L1979" s="11" t="str">
        <f>VLOOKUP(Table3[[#This Row],[date of birth]],Table3[date of birth],1,FALSE)</f>
        <v>4-Jun-1991</v>
      </c>
      <c r="M1979" s="11">
        <f>VLOOKUP(Table3[[#This Row],[age]],Table3[age],1,FALSE)</f>
        <v>32</v>
      </c>
      <c r="N1979" s="65">
        <f>VLOOKUP(Table3[[#This Row],[charges2]],Table3[charges2],1,FALSE)</f>
        <v>27931.11</v>
      </c>
      <c r="O1979" s="11" t="str">
        <f>VLOOKUP(Table3[[#This Row],[HOSPITAL TIER2]],Table3[HOSPITAL TIER2],1,FALSE)</f>
        <v>tier - 1</v>
      </c>
      <c r="P1979" s="11" t="str">
        <f>VLOOKUP(Table3[[#This Row],[city tier2]],Table3[city tier2],1,FALSE)</f>
        <v>tier - 3</v>
      </c>
      <c r="Q1979" s="11" t="str">
        <f>VLOOKUP(Table3[[#This Row],[state id2]],Table3[state id2],1,FALSE)</f>
        <v>R1011</v>
      </c>
      <c r="R1979" s="11">
        <f t="shared" si="60"/>
        <v>-0.1850963376408456</v>
      </c>
      <c r="S1979" s="11">
        <f t="shared" si="61"/>
        <v>-2.9146794523111304E-2</v>
      </c>
    </row>
    <row r="1980" spans="1:19" x14ac:dyDescent="0.25">
      <c r="A1980" s="20" t="str">
        <f>VLOOKUP('Customer Names'!A1980,'Customer Names'!A1980:A4315,1,FALSE)</f>
        <v>Id1979</v>
      </c>
      <c r="B1980" s="20" t="str">
        <f>VLOOKUP(Table6[[#This Row],[NAME]],Table6[NAME],1,FALSE)</f>
        <v>Kathleen M.</v>
      </c>
      <c r="C1980" s="11">
        <f>VLOOKUP(Table4[[#This Row],[BMI]],Table4[BMI],1,FALSE)</f>
        <v>28.785</v>
      </c>
      <c r="D1980" s="11">
        <f>VLOOKUP(Table4[[#This Row],[HBA1C]],Table4[HBA1C],1,FALSE)</f>
        <v>4.3099999999999996</v>
      </c>
      <c r="E1980" s="11" t="str">
        <f>VLOOKUP(Table4[[#This Row],[Any Transplants]],Table4[Any Transplants],1,FALSE)</f>
        <v>No</v>
      </c>
      <c r="F1980" s="11" t="str">
        <f>VLOOKUP(Table4[[#This Row],[Cancer history]],Table4[Cancer history],1,FALSE)</f>
        <v>No</v>
      </c>
      <c r="G1980" s="11" t="str">
        <f>VLOOKUP(Table4[[#This Row],[Smoker2]],Table4[Smoker2],1,FALSE)</f>
        <v>NO</v>
      </c>
      <c r="H1980" s="11" t="str">
        <f>VLOOKUP(Table4[[#This Row],[Heart Issues]],Table4[Heart Issues],1,FALSE)</f>
        <v>yes</v>
      </c>
      <c r="I1980" s="11">
        <f>VLOOKUP(Table4[[#This Row],[Number of Major Surgeries]],Table4[Number of Major Surgeries],1,FALSE)</f>
        <v>0</v>
      </c>
      <c r="J1980" s="11" t="str">
        <f>VLOOKUP('Medical Examinations'!M1980,'Medical Examinations'!M1980:M4314,1,FALSE)</f>
        <v>over weight</v>
      </c>
      <c r="K1980" s="11" t="str">
        <f>VLOOKUP('Medical Examinations'!N1980,'Medical Examinations'!N1980:N4314,1,FALSE)</f>
        <v>normal</v>
      </c>
      <c r="L1980" s="11" t="str">
        <f>VLOOKUP(Table3[[#This Row],[date of birth]],Table3[date of birth],1,FALSE)</f>
        <v>28-Jul-1961</v>
      </c>
      <c r="M1980" s="11">
        <f>VLOOKUP(Table3[[#This Row],[age]],Table3[age],1,FALSE)</f>
        <v>61</v>
      </c>
      <c r="N1980" s="65">
        <f>VLOOKUP(Table3[[#This Row],[charges2]],Table3[charges2],1,FALSE)</f>
        <v>27941.29</v>
      </c>
      <c r="O1980" s="11" t="str">
        <f>VLOOKUP(Table3[[#This Row],[HOSPITAL TIER2]],Table3[HOSPITAL TIER2],1,FALSE)</f>
        <v>tier - 1</v>
      </c>
      <c r="P1980" s="11" t="str">
        <f>VLOOKUP(Table3[[#This Row],[city tier2]],Table3[city tier2],1,FALSE)</f>
        <v>tier - 3</v>
      </c>
      <c r="Q1980" s="11" t="str">
        <f>VLOOKUP(Table3[[#This Row],[state id2]],Table3[state id2],1,FALSE)</f>
        <v>R1011</v>
      </c>
      <c r="R1980" s="11">
        <f t="shared" si="60"/>
        <v>-0.18432028187759783</v>
      </c>
      <c r="S1980" s="11">
        <f t="shared" si="61"/>
        <v>-3.1295300778375029E-2</v>
      </c>
    </row>
    <row r="1981" spans="1:19" x14ac:dyDescent="0.25">
      <c r="A1981" s="20" t="str">
        <f>VLOOKUP('Customer Names'!A1981,'Customer Names'!A1981:A4316,1,FALSE)</f>
        <v>Id1980</v>
      </c>
      <c r="B1981" s="20" t="str">
        <f>VLOOKUP(Table6[[#This Row],[NAME]],Table6[NAME],1,FALSE)</f>
        <v>Aya</v>
      </c>
      <c r="C1981" s="11">
        <f>VLOOKUP(Table4[[#This Row],[BMI]],Table4[BMI],1,FALSE)</f>
        <v>19.8</v>
      </c>
      <c r="D1981" s="11">
        <f>VLOOKUP(Table4[[#This Row],[HBA1C]],Table4[HBA1C],1,FALSE)</f>
        <v>4</v>
      </c>
      <c r="E1981" s="11" t="str">
        <f>VLOOKUP(Table4[[#This Row],[Any Transplants]],Table4[Any Transplants],1,FALSE)</f>
        <v>No</v>
      </c>
      <c r="F1981" s="11" t="str">
        <f>VLOOKUP(Table4[[#This Row],[Cancer history]],Table4[Cancer history],1,FALSE)</f>
        <v>No</v>
      </c>
      <c r="G1981" s="11" t="str">
        <f>VLOOKUP(Table4[[#This Row],[Smoker2]],Table4[Smoker2],1,FALSE)</f>
        <v>NO</v>
      </c>
      <c r="H1981" s="11" t="str">
        <f>VLOOKUP(Table4[[#This Row],[Heart Issues]],Table4[Heart Issues],1,FALSE)</f>
        <v>yes</v>
      </c>
      <c r="I1981" s="11">
        <f>VLOOKUP(Table4[[#This Row],[Number of Major Surgeries]],Table4[Number of Major Surgeries],1,FALSE)</f>
        <v>0</v>
      </c>
      <c r="J1981" s="11" t="str">
        <f>VLOOKUP('Medical Examinations'!M1981,'Medical Examinations'!M1981:M4315,1,FALSE)</f>
        <v>normal weight</v>
      </c>
      <c r="K1981" s="11" t="str">
        <f>VLOOKUP('Medical Examinations'!N1981,'Medical Examinations'!N1981:N4315,1,FALSE)</f>
        <v>normal</v>
      </c>
      <c r="L1981" s="11" t="str">
        <f>VLOOKUP(Table3[[#This Row],[date of birth]],Table3[date of birth],1,FALSE)</f>
        <v>21-Dec-1999</v>
      </c>
      <c r="M1981" s="11">
        <f>VLOOKUP(Table3[[#This Row],[age]],Table3[age],1,FALSE)</f>
        <v>23</v>
      </c>
      <c r="N1981" s="65">
        <f>VLOOKUP(Table3[[#This Row],[charges2]],Table3[charges2],1,FALSE)</f>
        <v>27980.77</v>
      </c>
      <c r="O1981" s="11" t="str">
        <f>VLOOKUP(Table3[[#This Row],[HOSPITAL TIER2]],Table3[HOSPITAL TIER2],1,FALSE)</f>
        <v>tier - 1</v>
      </c>
      <c r="P1981" s="11" t="str">
        <f>VLOOKUP(Table3[[#This Row],[city tier2]],Table3[city tier2],1,FALSE)</f>
        <v>tier - 1</v>
      </c>
      <c r="Q1981" s="11" t="str">
        <f>VLOOKUP(Table3[[#This Row],[state id2]],Table3[state id2],1,FALSE)</f>
        <v>R1011</v>
      </c>
      <c r="R1981" s="11">
        <f t="shared" si="60"/>
        <v>-0.18641014109829679</v>
      </c>
      <c r="S1981" s="11">
        <f t="shared" si="61"/>
        <v>-2.8005827342983618E-2</v>
      </c>
    </row>
    <row r="1982" spans="1:19" x14ac:dyDescent="0.25">
      <c r="A1982" s="20" t="str">
        <f>VLOOKUP('Customer Names'!A1982,'Customer Names'!A1982:A4317,1,FALSE)</f>
        <v>Id1981</v>
      </c>
      <c r="B1982" s="20" t="str">
        <f>VLOOKUP(Table6[[#This Row],[NAME]],Table6[NAME],1,FALSE)</f>
        <v>Carolyn R</v>
      </c>
      <c r="C1982" s="11">
        <f>VLOOKUP(Table4[[#This Row],[BMI]],Table4[BMI],1,FALSE)</f>
        <v>35.53</v>
      </c>
      <c r="D1982" s="11">
        <f>VLOOKUP(Table4[[#This Row],[HBA1C]],Table4[HBA1C],1,FALSE)</f>
        <v>4.68</v>
      </c>
      <c r="E1982" s="11" t="str">
        <f>VLOOKUP(Table4[[#This Row],[Any Transplants]],Table4[Any Transplants],1,FALSE)</f>
        <v>No</v>
      </c>
      <c r="F1982" s="11" t="str">
        <f>VLOOKUP(Table4[[#This Row],[Cancer history]],Table4[Cancer history],1,FALSE)</f>
        <v>Yes</v>
      </c>
      <c r="G1982" s="11" t="str">
        <f>VLOOKUP(Table4[[#This Row],[Smoker2]],Table4[Smoker2],1,FALSE)</f>
        <v>NO</v>
      </c>
      <c r="H1982" s="11" t="str">
        <f>VLOOKUP(Table4[[#This Row],[Heart Issues]],Table4[Heart Issues],1,FALSE)</f>
        <v>No</v>
      </c>
      <c r="I1982" s="11">
        <f>VLOOKUP(Table4[[#This Row],[Number of Major Surgeries]],Table4[Number of Major Surgeries],1,FALSE)</f>
        <v>1</v>
      </c>
      <c r="J1982" s="11" t="str">
        <f>VLOOKUP('Medical Examinations'!M1982,'Medical Examinations'!M1982:M4316,1,FALSE)</f>
        <v>obesity</v>
      </c>
      <c r="K1982" s="11" t="str">
        <f>VLOOKUP('Medical Examinations'!N1982,'Medical Examinations'!N1982:N4316,1,FALSE)</f>
        <v>normal</v>
      </c>
      <c r="L1982" s="11" t="str">
        <f>VLOOKUP(Table3[[#This Row],[date of birth]],Table3[date of birth],1,FALSE)</f>
        <v>29-Nov-1985</v>
      </c>
      <c r="M1982" s="11">
        <f>VLOOKUP(Table3[[#This Row],[age]],Table3[age],1,FALSE)</f>
        <v>37</v>
      </c>
      <c r="N1982" s="65">
        <f>VLOOKUP(Table3[[#This Row],[charges2]],Table3[charges2],1,FALSE)</f>
        <v>28006.94</v>
      </c>
      <c r="O1982" s="11" t="str">
        <f>VLOOKUP(Table3[[#This Row],[HOSPITAL TIER2]],Table3[HOSPITAL TIER2],1,FALSE)</f>
        <v>tier - 1</v>
      </c>
      <c r="P1982" s="11" t="str">
        <f>VLOOKUP(Table3[[#This Row],[city tier2]],Table3[city tier2],1,FALSE)</f>
        <v>tier - 2</v>
      </c>
      <c r="Q1982" s="11" t="str">
        <f>VLOOKUP(Table3[[#This Row],[state id2]],Table3[state id2],1,FALSE)</f>
        <v>R1011</v>
      </c>
      <c r="R1982" s="11">
        <f t="shared" si="60"/>
        <v>-0.19090266668491998</v>
      </c>
      <c r="S1982" s="11">
        <f t="shared" si="61"/>
        <v>-3.2387594360818471E-2</v>
      </c>
    </row>
    <row r="1983" spans="1:19" x14ac:dyDescent="0.25">
      <c r="A1983" s="20" t="str">
        <f>VLOOKUP('Customer Names'!A1983,'Customer Names'!A1983:A4318,1,FALSE)</f>
        <v>Id1982</v>
      </c>
      <c r="B1983" s="20" t="str">
        <f>VLOOKUP(Table6[[#This Row],[NAME]],Table6[NAME],1,FALSE)</f>
        <v>Bethany</v>
      </c>
      <c r="C1983" s="11">
        <f>VLOOKUP(Table4[[#This Row],[BMI]],Table4[BMI],1,FALSE)</f>
        <v>21.47</v>
      </c>
      <c r="D1983" s="11">
        <f>VLOOKUP(Table4[[#This Row],[HBA1C]],Table4[HBA1C],1,FALSE)</f>
        <v>4.0199999999999996</v>
      </c>
      <c r="E1983" s="11" t="str">
        <f>VLOOKUP(Table4[[#This Row],[Any Transplants]],Table4[Any Transplants],1,FALSE)</f>
        <v>No</v>
      </c>
      <c r="F1983" s="11" t="str">
        <f>VLOOKUP(Table4[[#This Row],[Cancer history]],Table4[Cancer history],1,FALSE)</f>
        <v>No</v>
      </c>
      <c r="G1983" s="11" t="str">
        <f>VLOOKUP(Table4[[#This Row],[Smoker2]],Table4[Smoker2],1,FALSE)</f>
        <v>NO</v>
      </c>
      <c r="H1983" s="11" t="str">
        <f>VLOOKUP(Table4[[#This Row],[Heart Issues]],Table4[Heart Issues],1,FALSE)</f>
        <v>yes</v>
      </c>
      <c r="I1983" s="11">
        <f>VLOOKUP(Table4[[#This Row],[Number of Major Surgeries]],Table4[Number of Major Surgeries],1,FALSE)</f>
        <v>1</v>
      </c>
      <c r="J1983" s="11" t="str">
        <f>VLOOKUP('Medical Examinations'!M1983,'Medical Examinations'!M1983:M4317,1,FALSE)</f>
        <v>normal weight</v>
      </c>
      <c r="K1983" s="11" t="str">
        <f>VLOOKUP('Medical Examinations'!N1983,'Medical Examinations'!N1983:N4317,1,FALSE)</f>
        <v>normal</v>
      </c>
      <c r="L1983" s="11" t="str">
        <f>VLOOKUP(Table3[[#This Row],[date of birth]],Table3[date of birth],1,FALSE)</f>
        <v>22-Nov-1960</v>
      </c>
      <c r="M1983" s="11">
        <f>VLOOKUP(Table3[[#This Row],[age]],Table3[age],1,FALSE)</f>
        <v>62</v>
      </c>
      <c r="N1983" s="65">
        <f>VLOOKUP(Table3[[#This Row],[charges2]],Table3[charges2],1,FALSE)</f>
        <v>28101.33</v>
      </c>
      <c r="O1983" s="11" t="str">
        <f>VLOOKUP(Table3[[#This Row],[HOSPITAL TIER2]],Table3[HOSPITAL TIER2],1,FALSE)</f>
        <v>tier - 1</v>
      </c>
      <c r="P1983" s="11" t="str">
        <f>VLOOKUP(Table3[[#This Row],[city tier2]],Table3[city tier2],1,FALSE)</f>
        <v>tier - 2</v>
      </c>
      <c r="Q1983" s="11" t="str">
        <f>VLOOKUP(Table3[[#This Row],[state id2]],Table3[state id2],1,FALSE)</f>
        <v>R1019</v>
      </c>
      <c r="R1983" s="11">
        <f t="shared" si="60"/>
        <v>-0.18996245462541897</v>
      </c>
      <c r="S1983" s="11">
        <f t="shared" si="61"/>
        <v>-3.3065010625665525E-2</v>
      </c>
    </row>
    <row r="1984" spans="1:19" x14ac:dyDescent="0.25">
      <c r="A1984" s="20" t="str">
        <f>VLOOKUP('Customer Names'!A1984,'Customer Names'!A1984:A4319,1,FALSE)</f>
        <v>Id1983</v>
      </c>
      <c r="B1984" s="20" t="str">
        <f>VLOOKUP(Table6[[#This Row],[NAME]],Table6[NAME],1,FALSE)</f>
        <v>Holly A</v>
      </c>
      <c r="C1984" s="11">
        <f>VLOOKUP(Table4[[#This Row],[BMI]],Table4[BMI],1,FALSE)</f>
        <v>25.9</v>
      </c>
      <c r="D1984" s="11">
        <f>VLOOKUP(Table4[[#This Row],[HBA1C]],Table4[HBA1C],1,FALSE)</f>
        <v>5.12</v>
      </c>
      <c r="E1984" s="11" t="str">
        <f>VLOOKUP(Table4[[#This Row],[Any Transplants]],Table4[Any Transplants],1,FALSE)</f>
        <v>No</v>
      </c>
      <c r="F1984" s="11" t="str">
        <f>VLOOKUP(Table4[[#This Row],[Cancer history]],Table4[Cancer history],1,FALSE)</f>
        <v>Yes</v>
      </c>
      <c r="G1984" s="11" t="str">
        <f>VLOOKUP(Table4[[#This Row],[Smoker2]],Table4[Smoker2],1,FALSE)</f>
        <v>NO</v>
      </c>
      <c r="H1984" s="11" t="str">
        <f>VLOOKUP(Table4[[#This Row],[Heart Issues]],Table4[Heart Issues],1,FALSE)</f>
        <v>No</v>
      </c>
      <c r="I1984" s="11">
        <f>VLOOKUP(Table4[[#This Row],[Number of Major Surgeries]],Table4[Number of Major Surgeries],1,FALSE)</f>
        <v>1</v>
      </c>
      <c r="J1984" s="11" t="str">
        <f>VLOOKUP('Medical Examinations'!M1984,'Medical Examinations'!M1984:M4318,1,FALSE)</f>
        <v>over weight</v>
      </c>
      <c r="K1984" s="11" t="str">
        <f>VLOOKUP('Medical Examinations'!N1984,'Medical Examinations'!N1984:N4318,1,FALSE)</f>
        <v>normal</v>
      </c>
      <c r="L1984" s="11" t="str">
        <f>VLOOKUP(Table3[[#This Row],[date of birth]],Table3[date of birth],1,FALSE)</f>
        <v>6-Sep-1999</v>
      </c>
      <c r="M1984" s="11">
        <f>VLOOKUP(Table3[[#This Row],[age]],Table3[age],1,FALSE)</f>
        <v>23</v>
      </c>
      <c r="N1984" s="65">
        <f>VLOOKUP(Table3[[#This Row],[charges2]],Table3[charges2],1,FALSE)</f>
        <v>28245.34</v>
      </c>
      <c r="O1984" s="11" t="str">
        <f>VLOOKUP(Table3[[#This Row],[HOSPITAL TIER2]],Table3[HOSPITAL TIER2],1,FALSE)</f>
        <v>tier - 1</v>
      </c>
      <c r="P1984" s="11" t="str">
        <f>VLOOKUP(Table3[[#This Row],[city tier2]],Table3[city tier2],1,FALSE)</f>
        <v>tier - 3</v>
      </c>
      <c r="Q1984" s="11" t="str">
        <f>VLOOKUP(Table3[[#This Row],[state id2]],Table3[state id2],1,FALSE)</f>
        <v>R1011</v>
      </c>
      <c r="R1984" s="11">
        <f t="shared" si="60"/>
        <v>-0.18783690410525516</v>
      </c>
      <c r="S1984" s="11">
        <f t="shared" si="61"/>
        <v>-2.8757165336789726E-2</v>
      </c>
    </row>
    <row r="1985" spans="1:19" x14ac:dyDescent="0.25">
      <c r="A1985" s="20" t="str">
        <f>VLOOKUP('Customer Names'!A1985,'Customer Names'!A1985:A4320,1,FALSE)</f>
        <v>Id1984</v>
      </c>
      <c r="B1985" s="20" t="str">
        <f>VLOOKUP(Table6[[#This Row],[NAME]],Table6[NAME],1,FALSE)</f>
        <v>Ping</v>
      </c>
      <c r="C1985" s="11">
        <f>VLOOKUP(Table4[[#This Row],[BMI]],Table4[BMI],1,FALSE)</f>
        <v>20.81</v>
      </c>
      <c r="D1985" s="11">
        <f>VLOOKUP(Table4[[#This Row],[HBA1C]],Table4[HBA1C],1,FALSE)</f>
        <v>5.52</v>
      </c>
      <c r="E1985" s="11" t="str">
        <f>VLOOKUP(Table4[[#This Row],[Any Transplants]],Table4[Any Transplants],1,FALSE)</f>
        <v>No</v>
      </c>
      <c r="F1985" s="11" t="str">
        <f>VLOOKUP(Table4[[#This Row],[Cancer history]],Table4[Cancer history],1,FALSE)</f>
        <v>No</v>
      </c>
      <c r="G1985" s="11" t="str">
        <f>VLOOKUP(Table4[[#This Row],[Smoker2]],Table4[Smoker2],1,FALSE)</f>
        <v>NO</v>
      </c>
      <c r="H1985" s="11" t="str">
        <f>VLOOKUP(Table4[[#This Row],[Heart Issues]],Table4[Heart Issues],1,FALSE)</f>
        <v>No</v>
      </c>
      <c r="I1985" s="11">
        <f>VLOOKUP(Table4[[#This Row],[Number of Major Surgeries]],Table4[Number of Major Surgeries],1,FALSE)</f>
        <v>0</v>
      </c>
      <c r="J1985" s="11" t="str">
        <f>VLOOKUP('Medical Examinations'!M1985,'Medical Examinations'!M1985:M4319,1,FALSE)</f>
        <v>normal weight</v>
      </c>
      <c r="K1985" s="11" t="str">
        <f>VLOOKUP('Medical Examinations'!N1985,'Medical Examinations'!N1985:N4319,1,FALSE)</f>
        <v>normal</v>
      </c>
      <c r="L1985" s="11" t="str">
        <f>VLOOKUP(Table3[[#This Row],[date of birth]],Table3[date of birth],1,FALSE)</f>
        <v>25-Nov-1963</v>
      </c>
      <c r="M1985" s="11">
        <f>VLOOKUP(Table3[[#This Row],[age]],Table3[age],1,FALSE)</f>
        <v>59</v>
      </c>
      <c r="N1985" s="65">
        <f>VLOOKUP(Table3[[#This Row],[charges2]],Table3[charges2],1,FALSE)</f>
        <v>28287.9</v>
      </c>
      <c r="O1985" s="11" t="str">
        <f>VLOOKUP(Table3[[#This Row],[HOSPITAL TIER2]],Table3[HOSPITAL TIER2],1,FALSE)</f>
        <v>tier - 1</v>
      </c>
      <c r="P1985" s="11" t="str">
        <f>VLOOKUP(Table3[[#This Row],[city tier2]],Table3[city tier2],1,FALSE)</f>
        <v>tier - 1</v>
      </c>
      <c r="Q1985" s="11" t="str">
        <f>VLOOKUP(Table3[[#This Row],[state id2]],Table3[state id2],1,FALSE)</f>
        <v>R1013</v>
      </c>
      <c r="R1985" s="11">
        <f t="shared" si="60"/>
        <v>-0.18861019232610504</v>
      </c>
      <c r="S1985" s="11">
        <f t="shared" si="61"/>
        <v>-3.0196493289531001E-2</v>
      </c>
    </row>
    <row r="1986" spans="1:19" x14ac:dyDescent="0.25">
      <c r="A1986" s="20" t="str">
        <f>VLOOKUP('Customer Names'!A1986,'Customer Names'!A1986:A4321,1,FALSE)</f>
        <v>Id1985</v>
      </c>
      <c r="B1986" s="20" t="str">
        <f>VLOOKUP(Table6[[#This Row],[NAME]],Table6[NAME],1,FALSE)</f>
        <v>Tim</v>
      </c>
      <c r="C1986" s="11">
        <f>VLOOKUP(Table4[[#This Row],[BMI]],Table4[BMI],1,FALSE)</f>
        <v>25.84</v>
      </c>
      <c r="D1986" s="11">
        <f>VLOOKUP(Table4[[#This Row],[HBA1C]],Table4[HBA1C],1,FALSE)</f>
        <v>5.81</v>
      </c>
      <c r="E1986" s="11" t="str">
        <f>VLOOKUP(Table4[[#This Row],[Any Transplants]],Table4[Any Transplants],1,FALSE)</f>
        <v>No</v>
      </c>
      <c r="F1986" s="11" t="str">
        <f>VLOOKUP(Table4[[#This Row],[Cancer history]],Table4[Cancer history],1,FALSE)</f>
        <v>Yes</v>
      </c>
      <c r="G1986" s="11" t="str">
        <f>VLOOKUP(Table4[[#This Row],[Smoker2]],Table4[Smoker2],1,FALSE)</f>
        <v>NO</v>
      </c>
      <c r="H1986" s="11" t="str">
        <f>VLOOKUP(Table4[[#This Row],[Heart Issues]],Table4[Heart Issues],1,FALSE)</f>
        <v>yes</v>
      </c>
      <c r="I1986" s="11">
        <f>VLOOKUP(Table4[[#This Row],[Number of Major Surgeries]],Table4[Number of Major Surgeries],1,FALSE)</f>
        <v>1</v>
      </c>
      <c r="J1986" s="11" t="str">
        <f>VLOOKUP('Medical Examinations'!M1986,'Medical Examinations'!M1986:M4320,1,FALSE)</f>
        <v>over weight</v>
      </c>
      <c r="K1986" s="11" t="str">
        <f>VLOOKUP('Medical Examinations'!N1986,'Medical Examinations'!N1986:N4320,1,FALSE)</f>
        <v>prediabetes</v>
      </c>
      <c r="L1986" s="11" t="str">
        <f>VLOOKUP(Table3[[#This Row],[date of birth]],Table3[date of birth],1,FALSE)</f>
        <v>24-Dec-1990</v>
      </c>
      <c r="M1986" s="11">
        <f>VLOOKUP(Table3[[#This Row],[age]],Table3[age],1,FALSE)</f>
        <v>32</v>
      </c>
      <c r="N1986" s="65">
        <f>VLOOKUP(Table3[[#This Row],[charges2]],Table3[charges2],1,FALSE)</f>
        <v>28302.33</v>
      </c>
      <c r="O1986" s="11" t="str">
        <f>VLOOKUP(Table3[[#This Row],[HOSPITAL TIER2]],Table3[HOSPITAL TIER2],1,FALSE)</f>
        <v>tier - 1</v>
      </c>
      <c r="P1986" s="11" t="str">
        <f>VLOOKUP(Table3[[#This Row],[city tier2]],Table3[city tier2],1,FALSE)</f>
        <v>tier - 2</v>
      </c>
      <c r="Q1986" s="11" t="str">
        <f>VLOOKUP(Table3[[#This Row],[state id2]],Table3[state id2],1,FALSE)</f>
        <v>R1011</v>
      </c>
      <c r="R1986" s="11">
        <f t="shared" si="60"/>
        <v>-0.18640314213408102</v>
      </c>
      <c r="S1986" s="11">
        <f t="shared" si="61"/>
        <v>-3.0018967166142718E-2</v>
      </c>
    </row>
    <row r="1987" spans="1:19" x14ac:dyDescent="0.25">
      <c r="A1987" s="20" t="str">
        <f>VLOOKUP('Customer Names'!A1987,'Customer Names'!A1987:A4322,1,FALSE)</f>
        <v>Id1986</v>
      </c>
      <c r="B1987" s="20" t="str">
        <f>VLOOKUP(Table6[[#This Row],[NAME]],Table6[NAME],1,FALSE)</f>
        <v>John</v>
      </c>
      <c r="C1987" s="11">
        <f>VLOOKUP(Table4[[#This Row],[BMI]],Table4[BMI],1,FALSE)</f>
        <v>30.95</v>
      </c>
      <c r="D1987" s="11">
        <f>VLOOKUP(Table4[[#This Row],[HBA1C]],Table4[HBA1C],1,FALSE)</f>
        <v>5.16</v>
      </c>
      <c r="E1987" s="11" t="str">
        <f>VLOOKUP(Table4[[#This Row],[Any Transplants]],Table4[Any Transplants],1,FALSE)</f>
        <v>No</v>
      </c>
      <c r="F1987" s="11" t="str">
        <f>VLOOKUP(Table4[[#This Row],[Cancer history]],Table4[Cancer history],1,FALSE)</f>
        <v>Yes</v>
      </c>
      <c r="G1987" s="11" t="str">
        <f>VLOOKUP(Table4[[#This Row],[Smoker2]],Table4[Smoker2],1,FALSE)</f>
        <v>NO</v>
      </c>
      <c r="H1987" s="11" t="str">
        <f>VLOOKUP(Table4[[#This Row],[Heart Issues]],Table4[Heart Issues],1,FALSE)</f>
        <v>No</v>
      </c>
      <c r="I1987" s="11">
        <f>VLOOKUP(Table4[[#This Row],[Number of Major Surgeries]],Table4[Number of Major Surgeries],1,FALSE)</f>
        <v>1</v>
      </c>
      <c r="J1987" s="11" t="str">
        <f>VLOOKUP('Medical Examinations'!M1987,'Medical Examinations'!M1987:M4321,1,FALSE)</f>
        <v>obesity</v>
      </c>
      <c r="K1987" s="11" t="str">
        <f>VLOOKUP('Medical Examinations'!N1987,'Medical Examinations'!N1987:N4321,1,FALSE)</f>
        <v>normal</v>
      </c>
      <c r="L1987" s="11" t="str">
        <f>VLOOKUP(Table3[[#This Row],[date of birth]],Table3[date of birth],1,FALSE)</f>
        <v>2-Dec-1977</v>
      </c>
      <c r="M1987" s="11">
        <f>VLOOKUP(Table3[[#This Row],[age]],Table3[age],1,FALSE)</f>
        <v>45</v>
      </c>
      <c r="N1987" s="65">
        <f>VLOOKUP(Table3[[#This Row],[charges2]],Table3[charges2],1,FALSE)</f>
        <v>28340.19</v>
      </c>
      <c r="O1987" s="11" t="str">
        <f>VLOOKUP(Table3[[#This Row],[HOSPITAL TIER2]],Table3[HOSPITAL TIER2],1,FALSE)</f>
        <v>tier - 1</v>
      </c>
      <c r="P1987" s="11" t="str">
        <f>VLOOKUP(Table3[[#This Row],[city tier2]],Table3[city tier2],1,FALSE)</f>
        <v>tier - 2</v>
      </c>
      <c r="Q1987" s="11" t="str">
        <f>VLOOKUP(Table3[[#This Row],[state id2]],Table3[state id2],1,FALSE)</f>
        <v>R1012</v>
      </c>
      <c r="R1987" s="11">
        <f t="shared" ref="R1987:R2050" si="62">CORREL(M1987:M4321,C1987:C4321)</f>
        <v>-0.18668660967532452</v>
      </c>
      <c r="S1987" s="11">
        <f t="shared" ref="S1987:S2050" si="63">CORREL(M1987:M4321,D1987:D4321)</f>
        <v>-2.9788636405697823E-2</v>
      </c>
    </row>
    <row r="1988" spans="1:19" x14ac:dyDescent="0.25">
      <c r="A1988" s="20" t="str">
        <f>VLOOKUP('Customer Names'!A1988,'Customer Names'!A1988:A4323,1,FALSE)</f>
        <v>Id1987</v>
      </c>
      <c r="B1988" s="20" t="str">
        <f>VLOOKUP(Table6[[#This Row],[NAME]],Table6[NAME],1,FALSE)</f>
        <v>.  Cynthia</v>
      </c>
      <c r="C1988" s="11">
        <f>VLOOKUP(Table4[[#This Row],[BMI]],Table4[BMI],1,FALSE)</f>
        <v>30.54</v>
      </c>
      <c r="D1988" s="11">
        <f>VLOOKUP(Table4[[#This Row],[HBA1C]],Table4[HBA1C],1,FALSE)</f>
        <v>5</v>
      </c>
      <c r="E1988" s="11" t="str">
        <f>VLOOKUP(Table4[[#This Row],[Any Transplants]],Table4[Any Transplants],1,FALSE)</f>
        <v>No</v>
      </c>
      <c r="F1988" s="11" t="str">
        <f>VLOOKUP(Table4[[#This Row],[Cancer history]],Table4[Cancer history],1,FALSE)</f>
        <v>Yes</v>
      </c>
      <c r="G1988" s="11" t="str">
        <f>VLOOKUP(Table4[[#This Row],[Smoker2]],Table4[Smoker2],1,FALSE)</f>
        <v>NO</v>
      </c>
      <c r="H1988" s="11" t="str">
        <f>VLOOKUP(Table4[[#This Row],[Heart Issues]],Table4[Heart Issues],1,FALSE)</f>
        <v>No</v>
      </c>
      <c r="I1988" s="11">
        <f>VLOOKUP(Table4[[#This Row],[Number of Major Surgeries]],Table4[Number of Major Surgeries],1,FALSE)</f>
        <v>1</v>
      </c>
      <c r="J1988" s="11" t="str">
        <f>VLOOKUP('Medical Examinations'!M1988,'Medical Examinations'!M1988:M4322,1,FALSE)</f>
        <v>obesity</v>
      </c>
      <c r="K1988" s="11" t="str">
        <f>VLOOKUP('Medical Examinations'!N1988,'Medical Examinations'!N1988:N4322,1,FALSE)</f>
        <v>normal</v>
      </c>
      <c r="L1988" s="11" t="str">
        <f>VLOOKUP(Table3[[#This Row],[date of birth]],Table3[date of birth],1,FALSE)</f>
        <v>16-Sep-1974</v>
      </c>
      <c r="M1988" s="11">
        <f>VLOOKUP(Table3[[#This Row],[age]],Table3[age],1,FALSE)</f>
        <v>48</v>
      </c>
      <c r="N1988" s="65">
        <f>VLOOKUP(Table3[[#This Row],[charges2]],Table3[charges2],1,FALSE)</f>
        <v>28468.92</v>
      </c>
      <c r="O1988" s="11" t="str">
        <f>VLOOKUP(Table3[[#This Row],[HOSPITAL TIER2]],Table3[HOSPITAL TIER2],1,FALSE)</f>
        <v>tier - 1</v>
      </c>
      <c r="P1988" s="11" t="str">
        <f>VLOOKUP(Table3[[#This Row],[city tier2]],Table3[city tier2],1,FALSE)</f>
        <v>tier - 1</v>
      </c>
      <c r="Q1988" s="11" t="str">
        <f>VLOOKUP(Table3[[#This Row],[state id2]],Table3[state id2],1,FALSE)</f>
        <v>R1012</v>
      </c>
      <c r="R1988" s="11">
        <f t="shared" si="62"/>
        <v>-0.18725284995690994</v>
      </c>
      <c r="S1988" s="11">
        <f t="shared" si="63"/>
        <v>-2.959800351056463E-2</v>
      </c>
    </row>
    <row r="1989" spans="1:19" x14ac:dyDescent="0.25">
      <c r="A1989" s="20" t="str">
        <f>VLOOKUP('Customer Names'!A1989,'Customer Names'!A1989:A4324,1,FALSE)</f>
        <v>Id1988</v>
      </c>
      <c r="B1989" s="20" t="str">
        <f>VLOOKUP(Table6[[#This Row],[NAME]],Table6[NAME],1,FALSE)</f>
        <v>Emmett</v>
      </c>
      <c r="C1989" s="11">
        <f>VLOOKUP(Table4[[#This Row],[BMI]],Table4[BMI],1,FALSE)</f>
        <v>33.914999999999999</v>
      </c>
      <c r="D1989" s="11">
        <f>VLOOKUP(Table4[[#This Row],[HBA1C]],Table4[HBA1C],1,FALSE)</f>
        <v>5.84</v>
      </c>
      <c r="E1989" s="11" t="str">
        <f>VLOOKUP(Table4[[#This Row],[Any Transplants]],Table4[Any Transplants],1,FALSE)</f>
        <v>No</v>
      </c>
      <c r="F1989" s="11" t="str">
        <f>VLOOKUP(Table4[[#This Row],[Cancer history]],Table4[Cancer history],1,FALSE)</f>
        <v>No</v>
      </c>
      <c r="G1989" s="11" t="str">
        <f>VLOOKUP(Table4[[#This Row],[Smoker2]],Table4[Smoker2],1,FALSE)</f>
        <v>NO</v>
      </c>
      <c r="H1989" s="11" t="str">
        <f>VLOOKUP(Table4[[#This Row],[Heart Issues]],Table4[Heart Issues],1,FALSE)</f>
        <v>yes</v>
      </c>
      <c r="I1989" s="11">
        <f>VLOOKUP(Table4[[#This Row],[Number of Major Surgeries]],Table4[Number of Major Surgeries],1,FALSE)</f>
        <v>0</v>
      </c>
      <c r="J1989" s="11" t="str">
        <f>VLOOKUP('Medical Examinations'!M1989,'Medical Examinations'!M1989:M4323,1,FALSE)</f>
        <v>obesity</v>
      </c>
      <c r="K1989" s="11" t="str">
        <f>VLOOKUP('Medical Examinations'!N1989,'Medical Examinations'!N1989:N4323,1,FALSE)</f>
        <v>prediabetes</v>
      </c>
      <c r="L1989" s="11" t="str">
        <f>VLOOKUP(Table3[[#This Row],[date of birth]],Table3[date of birth],1,FALSE)</f>
        <v>11-Dec-1982</v>
      </c>
      <c r="M1989" s="11">
        <f>VLOOKUP(Table3[[#This Row],[age]],Table3[age],1,FALSE)</f>
        <v>40</v>
      </c>
      <c r="N1989" s="65">
        <f>VLOOKUP(Table3[[#This Row],[charges2]],Table3[charges2],1,FALSE)</f>
        <v>28476.73</v>
      </c>
      <c r="O1989" s="11" t="str">
        <f>VLOOKUP(Table3[[#This Row],[HOSPITAL TIER2]],Table3[HOSPITAL TIER2],1,FALSE)</f>
        <v>tier - 1</v>
      </c>
      <c r="P1989" s="11" t="str">
        <f>VLOOKUP(Table3[[#This Row],[city tier2]],Table3[city tier2],1,FALSE)</f>
        <v>tier - 2</v>
      </c>
      <c r="Q1989" s="11" t="str">
        <f>VLOOKUP(Table3[[#This Row],[state id2]],Table3[state id2],1,FALSE)</f>
        <v>R1012</v>
      </c>
      <c r="R1989" s="11">
        <f t="shared" si="62"/>
        <v>-0.18821352743021069</v>
      </c>
      <c r="S1989" s="11">
        <f t="shared" si="63"/>
        <v>-2.9083113126132258E-2</v>
      </c>
    </row>
    <row r="1990" spans="1:19" x14ac:dyDescent="0.25">
      <c r="A1990" s="20" t="str">
        <f>VLOOKUP('Customer Names'!A1990,'Customer Names'!A1990:A4325,1,FALSE)</f>
        <v>Id1989</v>
      </c>
      <c r="B1990" s="20" t="str">
        <f>VLOOKUP(Table6[[#This Row],[NAME]],Table6[NAME],1,FALSE)</f>
        <v>Kate</v>
      </c>
      <c r="C1990" s="11">
        <f>VLOOKUP(Table4[[#This Row],[BMI]],Table4[BMI],1,FALSE)</f>
        <v>33.31</v>
      </c>
      <c r="D1990" s="11">
        <f>VLOOKUP(Table4[[#This Row],[HBA1C]],Table4[HBA1C],1,FALSE)</f>
        <v>4.1900000000000004</v>
      </c>
      <c r="E1990" s="11" t="str">
        <f>VLOOKUP(Table4[[#This Row],[Any Transplants]],Table4[Any Transplants],1,FALSE)</f>
        <v>No</v>
      </c>
      <c r="F1990" s="11" t="str">
        <f>VLOOKUP(Table4[[#This Row],[Cancer history]],Table4[Cancer history],1,FALSE)</f>
        <v>Yes</v>
      </c>
      <c r="G1990" s="11" t="str">
        <f>VLOOKUP(Table4[[#This Row],[Smoker2]],Table4[Smoker2],1,FALSE)</f>
        <v>NO</v>
      </c>
      <c r="H1990" s="11" t="str">
        <f>VLOOKUP(Table4[[#This Row],[Heart Issues]],Table4[Heart Issues],1,FALSE)</f>
        <v>No</v>
      </c>
      <c r="I1990" s="11">
        <f>VLOOKUP(Table4[[#This Row],[Number of Major Surgeries]],Table4[Number of Major Surgeries],1,FALSE)</f>
        <v>1</v>
      </c>
      <c r="J1990" s="11" t="str">
        <f>VLOOKUP('Medical Examinations'!M1990,'Medical Examinations'!M1990:M4324,1,FALSE)</f>
        <v>obesity</v>
      </c>
      <c r="K1990" s="11" t="str">
        <f>VLOOKUP('Medical Examinations'!N1990,'Medical Examinations'!N1990:N4324,1,FALSE)</f>
        <v>normal</v>
      </c>
      <c r="L1990" s="11" t="str">
        <f>VLOOKUP(Table3[[#This Row],[date of birth]],Table3[date of birth],1,FALSE)</f>
        <v>27-Sep-1985</v>
      </c>
      <c r="M1990" s="11">
        <f>VLOOKUP(Table3[[#This Row],[age]],Table3[age],1,FALSE)</f>
        <v>37</v>
      </c>
      <c r="N1990" s="65">
        <f>VLOOKUP(Table3[[#This Row],[charges2]],Table3[charges2],1,FALSE)</f>
        <v>28542.86</v>
      </c>
      <c r="O1990" s="11" t="str">
        <f>VLOOKUP(Table3[[#This Row],[HOSPITAL TIER2]],Table3[HOSPITAL TIER2],1,FALSE)</f>
        <v>tier - 1</v>
      </c>
      <c r="P1990" s="11" t="str">
        <f>VLOOKUP(Table3[[#This Row],[city tier2]],Table3[city tier2],1,FALSE)</f>
        <v>tier - 3</v>
      </c>
      <c r="Q1990" s="11" t="str">
        <f>VLOOKUP(Table3[[#This Row],[state id2]],Table3[state id2],1,FALSE)</f>
        <v>R1011</v>
      </c>
      <c r="R1990" s="11">
        <f t="shared" si="62"/>
        <v>-0.18805087294914324</v>
      </c>
      <c r="S1990" s="11">
        <f t="shared" si="63"/>
        <v>-2.902610620986322E-2</v>
      </c>
    </row>
    <row r="1991" spans="1:19" x14ac:dyDescent="0.25">
      <c r="A1991" s="20" t="str">
        <f>VLOOKUP('Customer Names'!A1991,'Customer Names'!A1991:A4326,1,FALSE)</f>
        <v>Id1990</v>
      </c>
      <c r="B1991" s="20" t="str">
        <f>VLOOKUP(Table6[[#This Row],[NAME]],Table6[NAME],1,FALSE)</f>
        <v>Christopher L.</v>
      </c>
      <c r="C1991" s="11">
        <f>VLOOKUP(Table4[[#This Row],[BMI]],Table4[BMI],1,FALSE)</f>
        <v>25.745000000000001</v>
      </c>
      <c r="D1991" s="11">
        <f>VLOOKUP(Table4[[#This Row],[HBA1C]],Table4[HBA1C],1,FALSE)</f>
        <v>4.62</v>
      </c>
      <c r="E1991" s="11" t="str">
        <f>VLOOKUP(Table4[[#This Row],[Any Transplants]],Table4[Any Transplants],1,FALSE)</f>
        <v>No</v>
      </c>
      <c r="F1991" s="11" t="str">
        <f>VLOOKUP(Table4[[#This Row],[Cancer history]],Table4[Cancer history],1,FALSE)</f>
        <v>No</v>
      </c>
      <c r="G1991" s="11" t="str">
        <f>VLOOKUP(Table4[[#This Row],[Smoker2]],Table4[Smoker2],1,FALSE)</f>
        <v>NO</v>
      </c>
      <c r="H1991" s="11" t="str">
        <f>VLOOKUP(Table4[[#This Row],[Heart Issues]],Table4[Heart Issues],1,FALSE)</f>
        <v>yes</v>
      </c>
      <c r="I1991" s="11">
        <f>VLOOKUP(Table4[[#This Row],[Number of Major Surgeries]],Table4[Number of Major Surgeries],1,FALSE)</f>
        <v>0</v>
      </c>
      <c r="J1991" s="11" t="str">
        <f>VLOOKUP('Medical Examinations'!M1991,'Medical Examinations'!M1991:M4325,1,FALSE)</f>
        <v>over weight</v>
      </c>
      <c r="K1991" s="11" t="str">
        <f>VLOOKUP('Medical Examinations'!N1991,'Medical Examinations'!N1991:N4325,1,FALSE)</f>
        <v>normal</v>
      </c>
      <c r="L1991" s="11" t="str">
        <f>VLOOKUP(Table3[[#This Row],[date of birth]],Table3[date of birth],1,FALSE)</f>
        <v>5-Dec-1990</v>
      </c>
      <c r="M1991" s="11">
        <f>VLOOKUP(Table3[[#This Row],[age]],Table3[age],1,FALSE)</f>
        <v>32</v>
      </c>
      <c r="N1991" s="65">
        <f>VLOOKUP(Table3[[#This Row],[charges2]],Table3[charges2],1,FALSE)</f>
        <v>28716.14</v>
      </c>
      <c r="O1991" s="11" t="str">
        <f>VLOOKUP(Table3[[#This Row],[HOSPITAL TIER2]],Table3[HOSPITAL TIER2],1,FALSE)</f>
        <v>tier - 1</v>
      </c>
      <c r="P1991" s="11" t="str">
        <f>VLOOKUP(Table3[[#This Row],[city tier2]],Table3[city tier2],1,FALSE)</f>
        <v>tier - 3</v>
      </c>
      <c r="Q1991" s="11" t="str">
        <f>VLOOKUP(Table3[[#This Row],[state id2]],Table3[state id2],1,FALSE)</f>
        <v>R1011</v>
      </c>
      <c r="R1991" s="11">
        <f t="shared" si="62"/>
        <v>-0.18724736377330151</v>
      </c>
      <c r="S1991" s="11">
        <f t="shared" si="63"/>
        <v>-3.00784980129148E-2</v>
      </c>
    </row>
    <row r="1992" spans="1:19" x14ac:dyDescent="0.25">
      <c r="A1992" s="20" t="str">
        <f>VLOOKUP('Customer Names'!A1992,'Customer Names'!A1992:A4327,1,FALSE)</f>
        <v>Id1991</v>
      </c>
      <c r="B1992" s="20" t="str">
        <f>VLOOKUP(Table6[[#This Row],[NAME]],Table6[NAME],1,FALSE)</f>
        <v>Christopher P.</v>
      </c>
      <c r="C1992" s="11">
        <f>VLOOKUP(Table4[[#This Row],[BMI]],Table4[BMI],1,FALSE)</f>
        <v>37.1</v>
      </c>
      <c r="D1992" s="11">
        <f>VLOOKUP(Table4[[#This Row],[HBA1C]],Table4[HBA1C],1,FALSE)</f>
        <v>6.24</v>
      </c>
      <c r="E1992" s="11" t="str">
        <f>VLOOKUP(Table4[[#This Row],[Any Transplants]],Table4[Any Transplants],1,FALSE)</f>
        <v>No</v>
      </c>
      <c r="F1992" s="11" t="str">
        <f>VLOOKUP(Table4[[#This Row],[Cancer history]],Table4[Cancer history],1,FALSE)</f>
        <v>No</v>
      </c>
      <c r="G1992" s="11" t="str">
        <f>VLOOKUP(Table4[[#This Row],[Smoker2]],Table4[Smoker2],1,FALSE)</f>
        <v>NO</v>
      </c>
      <c r="H1992" s="11" t="str">
        <f>VLOOKUP(Table4[[#This Row],[Heart Issues]],Table4[Heart Issues],1,FALSE)</f>
        <v>No</v>
      </c>
      <c r="I1992" s="11">
        <f>VLOOKUP(Table4[[#This Row],[Number of Major Surgeries]],Table4[Number of Major Surgeries],1,FALSE)</f>
        <v>0</v>
      </c>
      <c r="J1992" s="11" t="str">
        <f>VLOOKUP('Medical Examinations'!M1992,'Medical Examinations'!M1992:M4326,1,FALSE)</f>
        <v>obesity</v>
      </c>
      <c r="K1992" s="11" t="str">
        <f>VLOOKUP('Medical Examinations'!N1992,'Medical Examinations'!N1992:N4326,1,FALSE)</f>
        <v>prediabetes</v>
      </c>
      <c r="L1992" s="11" t="str">
        <f>VLOOKUP(Table3[[#This Row],[date of birth]],Table3[date of birth],1,FALSE)</f>
        <v>3-Aug-1961</v>
      </c>
      <c r="M1992" s="11">
        <f>VLOOKUP(Table3[[#This Row],[age]],Table3[age],1,FALSE)</f>
        <v>61</v>
      </c>
      <c r="N1992" s="65">
        <f>VLOOKUP(Table3[[#This Row],[charges2]],Table3[charges2],1,FALSE)</f>
        <v>28868.66</v>
      </c>
      <c r="O1992" s="11" t="str">
        <f>VLOOKUP(Table3[[#This Row],[HOSPITAL TIER2]],Table3[HOSPITAL TIER2],1,FALSE)</f>
        <v>tier - 1</v>
      </c>
      <c r="P1992" s="11" t="str">
        <f>VLOOKUP(Table3[[#This Row],[city tier2]],Table3[city tier2],1,FALSE)</f>
        <v>tier - 2</v>
      </c>
      <c r="Q1992" s="11" t="str">
        <f>VLOOKUP(Table3[[#This Row],[state id2]],Table3[state id2],1,FALSE)</f>
        <v>R1012</v>
      </c>
      <c r="R1992" s="11">
        <f t="shared" si="62"/>
        <v>-0.18754241141015648</v>
      </c>
      <c r="S1992" s="11">
        <f t="shared" si="63"/>
        <v>-3.1554049957239379E-2</v>
      </c>
    </row>
    <row r="1993" spans="1:19" x14ac:dyDescent="0.25">
      <c r="A1993" s="20" t="str">
        <f>VLOOKUP('Customer Names'!A1993,'Customer Names'!A1993:A4328,1,FALSE)</f>
        <v>Id1992</v>
      </c>
      <c r="B1993" s="20" t="str">
        <f>VLOOKUP(Table6[[#This Row],[NAME]],Table6[NAME],1,FALSE)</f>
        <v>Christopher W</v>
      </c>
      <c r="C1993" s="11">
        <f>VLOOKUP(Table4[[#This Row],[BMI]],Table4[BMI],1,FALSE)</f>
        <v>35.435000000000002</v>
      </c>
      <c r="D1993" s="11">
        <f>VLOOKUP(Table4[[#This Row],[HBA1C]],Table4[HBA1C],1,FALSE)</f>
        <v>5.81</v>
      </c>
      <c r="E1993" s="11" t="str">
        <f>VLOOKUP(Table4[[#This Row],[Any Transplants]],Table4[Any Transplants],1,FALSE)</f>
        <v>No</v>
      </c>
      <c r="F1993" s="11" t="str">
        <f>VLOOKUP(Table4[[#This Row],[Cancer history]],Table4[Cancer history],1,FALSE)</f>
        <v>No</v>
      </c>
      <c r="G1993" s="11" t="str">
        <f>VLOOKUP(Table4[[#This Row],[Smoker2]],Table4[Smoker2],1,FALSE)</f>
        <v>NO</v>
      </c>
      <c r="H1993" s="11" t="str">
        <f>VLOOKUP(Table4[[#This Row],[Heart Issues]],Table4[Heart Issues],1,FALSE)</f>
        <v>No</v>
      </c>
      <c r="I1993" s="11">
        <f>VLOOKUP(Table4[[#This Row],[Number of Major Surgeries]],Table4[Number of Major Surgeries],1,FALSE)</f>
        <v>0</v>
      </c>
      <c r="J1993" s="11" t="str">
        <f>VLOOKUP('Medical Examinations'!M1993,'Medical Examinations'!M1993:M4327,1,FALSE)</f>
        <v>obesity</v>
      </c>
      <c r="K1993" s="11" t="str">
        <f>VLOOKUP('Medical Examinations'!N1993,'Medical Examinations'!N1993:N4327,1,FALSE)</f>
        <v>prediabetes</v>
      </c>
      <c r="L1993" s="11" t="str">
        <f>VLOOKUP(Table3[[#This Row],[date of birth]],Table3[date of birth],1,FALSE)</f>
        <v>25-Jul-1962</v>
      </c>
      <c r="M1993" s="11">
        <f>VLOOKUP(Table3[[#This Row],[age]],Table3[age],1,FALSE)</f>
        <v>60</v>
      </c>
      <c r="N1993" s="65">
        <f>VLOOKUP(Table3[[#This Row],[charges2]],Table3[charges2],1,FALSE)</f>
        <v>28923.14</v>
      </c>
      <c r="O1993" s="11" t="str">
        <f>VLOOKUP(Table3[[#This Row],[HOSPITAL TIER2]],Table3[HOSPITAL TIER2],1,FALSE)</f>
        <v>tier - 1</v>
      </c>
      <c r="P1993" s="11" t="str">
        <f>VLOOKUP(Table3[[#This Row],[city tier2]],Table3[city tier2],1,FALSE)</f>
        <v>tier - 1</v>
      </c>
      <c r="Q1993" s="11" t="str">
        <f>VLOOKUP(Table3[[#This Row],[state id2]],Table3[state id2],1,FALSE)</f>
        <v>R1012</v>
      </c>
      <c r="R1993" s="11">
        <f t="shared" si="62"/>
        <v>-0.19526916903797523</v>
      </c>
      <c r="S1993" s="11">
        <f t="shared" si="63"/>
        <v>-3.3286637199896191E-2</v>
      </c>
    </row>
    <row r="1994" spans="1:19" x14ac:dyDescent="0.25">
      <c r="A1994" s="20" t="str">
        <f>VLOOKUP('Customer Names'!A1994,'Customer Names'!A1994:A4329,1,FALSE)</f>
        <v>Id1993</v>
      </c>
      <c r="B1994" s="20" t="str">
        <f>VLOOKUP(Table6[[#This Row],[NAME]],Table6[NAME],1,FALSE)</f>
        <v>Norman H.</v>
      </c>
      <c r="C1994" s="11">
        <f>VLOOKUP(Table4[[#This Row],[BMI]],Table4[BMI],1,FALSE)</f>
        <v>20.399999999999999</v>
      </c>
      <c r="D1994" s="11">
        <f>VLOOKUP(Table4[[#This Row],[HBA1C]],Table4[HBA1C],1,FALSE)</f>
        <v>4.83</v>
      </c>
      <c r="E1994" s="11" t="str">
        <f>VLOOKUP(Table4[[#This Row],[Any Transplants]],Table4[Any Transplants],1,FALSE)</f>
        <v>No</v>
      </c>
      <c r="F1994" s="11" t="str">
        <f>VLOOKUP(Table4[[#This Row],[Cancer history]],Table4[Cancer history],1,FALSE)</f>
        <v>No</v>
      </c>
      <c r="G1994" s="11" t="str">
        <f>VLOOKUP(Table4[[#This Row],[Smoker2]],Table4[Smoker2],1,FALSE)</f>
        <v>NO</v>
      </c>
      <c r="H1994" s="11" t="str">
        <f>VLOOKUP(Table4[[#This Row],[Heart Issues]],Table4[Heart Issues],1,FALSE)</f>
        <v>No</v>
      </c>
      <c r="I1994" s="11">
        <f>VLOOKUP(Table4[[#This Row],[Number of Major Surgeries]],Table4[Number of Major Surgeries],1,FALSE)</f>
        <v>0</v>
      </c>
      <c r="J1994" s="11" t="str">
        <f>VLOOKUP('Medical Examinations'!M1994,'Medical Examinations'!M1994:M4328,1,FALSE)</f>
        <v>normal weight</v>
      </c>
      <c r="K1994" s="11" t="str">
        <f>VLOOKUP('Medical Examinations'!N1994,'Medical Examinations'!N1994:N4328,1,FALSE)</f>
        <v>normal</v>
      </c>
      <c r="L1994" s="11" t="str">
        <f>VLOOKUP(Table3[[#This Row],[date of birth]],Table3[date of birth],1,FALSE)</f>
        <v>5-Dec-1959</v>
      </c>
      <c r="M1994" s="11">
        <f>VLOOKUP(Table3[[#This Row],[age]],Table3[age],1,FALSE)</f>
        <v>63</v>
      </c>
      <c r="N1994" s="65">
        <f>VLOOKUP(Table3[[#This Row],[charges2]],Table3[charges2],1,FALSE)</f>
        <v>28950.47</v>
      </c>
      <c r="O1994" s="11" t="str">
        <f>VLOOKUP(Table3[[#This Row],[HOSPITAL TIER2]],Table3[HOSPITAL TIER2],1,FALSE)</f>
        <v>tier - 1</v>
      </c>
      <c r="P1994" s="11" t="str">
        <f>VLOOKUP(Table3[[#This Row],[city tier2]],Table3[city tier2],1,FALSE)</f>
        <v>tier - 1</v>
      </c>
      <c r="Q1994" s="11" t="str">
        <f>VLOOKUP(Table3[[#This Row],[state id2]],Table3[state id2],1,FALSE)</f>
        <v>R1012</v>
      </c>
      <c r="R1994" s="11">
        <f t="shared" si="62"/>
        <v>-0.20159418179303193</v>
      </c>
      <c r="S1994" s="11">
        <f t="shared" si="63"/>
        <v>-3.3834846913381247E-2</v>
      </c>
    </row>
    <row r="1995" spans="1:19" x14ac:dyDescent="0.25">
      <c r="A1995" s="20" t="str">
        <f>VLOOKUP('Customer Names'!A1995,'Customer Names'!A1995:A4330,1,FALSE)</f>
        <v>Id1994</v>
      </c>
      <c r="B1995" s="20" t="str">
        <f>VLOOKUP(Table6[[#This Row],[NAME]],Table6[NAME],1,FALSE)</f>
        <v>Susan</v>
      </c>
      <c r="C1995" s="11">
        <f>VLOOKUP(Table4[[#This Row],[BMI]],Table4[BMI],1,FALSE)</f>
        <v>42.13</v>
      </c>
      <c r="D1995" s="11">
        <f>VLOOKUP(Table4[[#This Row],[HBA1C]],Table4[HBA1C],1,FALSE)</f>
        <v>5.72</v>
      </c>
      <c r="E1995" s="11" t="str">
        <f>VLOOKUP(Table4[[#This Row],[Any Transplants]],Table4[Any Transplants],1,FALSE)</f>
        <v>No</v>
      </c>
      <c r="F1995" s="11" t="str">
        <f>VLOOKUP(Table4[[#This Row],[Cancer history]],Table4[Cancer history],1,FALSE)</f>
        <v>Yes</v>
      </c>
      <c r="G1995" s="11" t="str">
        <f>VLOOKUP(Table4[[#This Row],[Smoker2]],Table4[Smoker2],1,FALSE)</f>
        <v>NO</v>
      </c>
      <c r="H1995" s="11" t="str">
        <f>VLOOKUP(Table4[[#This Row],[Heart Issues]],Table4[Heart Issues],1,FALSE)</f>
        <v>yes</v>
      </c>
      <c r="I1995" s="11">
        <f>VLOOKUP(Table4[[#This Row],[Number of Major Surgeries]],Table4[Number of Major Surgeries],1,FALSE)</f>
        <v>1</v>
      </c>
      <c r="J1995" s="11" t="str">
        <f>VLOOKUP('Medical Examinations'!M1995,'Medical Examinations'!M1995:M4329,1,FALSE)</f>
        <v>obesity</v>
      </c>
      <c r="K1995" s="11" t="str">
        <f>VLOOKUP('Medical Examinations'!N1995,'Medical Examinations'!N1995:N4329,1,FALSE)</f>
        <v>prediabetes</v>
      </c>
      <c r="L1995" s="11" t="str">
        <f>VLOOKUP(Table3[[#This Row],[date of birth]],Table3[date of birth],1,FALSE)</f>
        <v>1-Sep-2003</v>
      </c>
      <c r="M1995" s="11">
        <f>VLOOKUP(Table3[[#This Row],[age]],Table3[age],1,FALSE)</f>
        <v>19</v>
      </c>
      <c r="N1995" s="65">
        <f>VLOOKUP(Table3[[#This Row],[charges2]],Table3[charges2],1,FALSE)</f>
        <v>28998.68</v>
      </c>
      <c r="O1995" s="11" t="str">
        <f>VLOOKUP(Table3[[#This Row],[HOSPITAL TIER2]],Table3[HOSPITAL TIER2],1,FALSE)</f>
        <v>tier - 1</v>
      </c>
      <c r="P1995" s="11" t="str">
        <f>VLOOKUP(Table3[[#This Row],[city tier2]],Table3[city tier2],1,FALSE)</f>
        <v>tier - 3</v>
      </c>
      <c r="Q1995" s="11" t="str">
        <f>VLOOKUP(Table3[[#This Row],[state id2]],Table3[state id2],1,FALSE)</f>
        <v>R1011</v>
      </c>
      <c r="R1995" s="11">
        <f t="shared" si="62"/>
        <v>-0.19878084582982633</v>
      </c>
      <c r="S1995" s="11">
        <f t="shared" si="63"/>
        <v>-3.1563227567874039E-2</v>
      </c>
    </row>
    <row r="1996" spans="1:19" x14ac:dyDescent="0.25">
      <c r="A1996" s="20" t="str">
        <f>VLOOKUP('Customer Names'!A1996,'Customer Names'!A1996:A4331,1,FALSE)</f>
        <v>Id1995</v>
      </c>
      <c r="B1996" s="20" t="str">
        <f>VLOOKUP(Table6[[#This Row],[NAME]],Table6[NAME],1,FALSE)</f>
        <v>Tatyana K</v>
      </c>
      <c r="C1996" s="11">
        <f>VLOOKUP(Table4[[#This Row],[BMI]],Table4[BMI],1,FALSE)</f>
        <v>33.99</v>
      </c>
      <c r="D1996" s="11">
        <f>VLOOKUP(Table4[[#This Row],[HBA1C]],Table4[HBA1C],1,FALSE)</f>
        <v>4.83</v>
      </c>
      <c r="E1996" s="11" t="str">
        <f>VLOOKUP(Table4[[#This Row],[Any Transplants]],Table4[Any Transplants],1,FALSE)</f>
        <v>No</v>
      </c>
      <c r="F1996" s="11" t="str">
        <f>VLOOKUP(Table4[[#This Row],[Cancer history]],Table4[Cancer history],1,FALSE)</f>
        <v>Yes</v>
      </c>
      <c r="G1996" s="11" t="str">
        <f>VLOOKUP(Table4[[#This Row],[Smoker2]],Table4[Smoker2],1,FALSE)</f>
        <v>NO</v>
      </c>
      <c r="H1996" s="11" t="str">
        <f>VLOOKUP(Table4[[#This Row],[Heart Issues]],Table4[Heart Issues],1,FALSE)</f>
        <v>yes</v>
      </c>
      <c r="I1996" s="11">
        <f>VLOOKUP(Table4[[#This Row],[Number of Major Surgeries]],Table4[Number of Major Surgeries],1,FALSE)</f>
        <v>1</v>
      </c>
      <c r="J1996" s="11" t="str">
        <f>VLOOKUP('Medical Examinations'!M1996,'Medical Examinations'!M1996:M4330,1,FALSE)</f>
        <v>obesity</v>
      </c>
      <c r="K1996" s="11" t="str">
        <f>VLOOKUP('Medical Examinations'!N1996,'Medical Examinations'!N1996:N4330,1,FALSE)</f>
        <v>normal</v>
      </c>
      <c r="L1996" s="11" t="str">
        <f>VLOOKUP(Table3[[#This Row],[date of birth]],Table3[date of birth],1,FALSE)</f>
        <v>7-Jul-1992</v>
      </c>
      <c r="M1996" s="11">
        <f>VLOOKUP(Table3[[#This Row],[age]],Table3[age],1,FALSE)</f>
        <v>30</v>
      </c>
      <c r="N1996" s="65">
        <f>VLOOKUP(Table3[[#This Row],[charges2]],Table3[charges2],1,FALSE)</f>
        <v>29007.82</v>
      </c>
      <c r="O1996" s="11" t="str">
        <f>VLOOKUP(Table3[[#This Row],[HOSPITAL TIER2]],Table3[HOSPITAL TIER2],1,FALSE)</f>
        <v>tier - 1</v>
      </c>
      <c r="P1996" s="11" t="str">
        <f>VLOOKUP(Table3[[#This Row],[city tier2]],Table3[city tier2],1,FALSE)</f>
        <v>tier - 3</v>
      </c>
      <c r="Q1996" s="11" t="str">
        <f>VLOOKUP(Table3[[#This Row],[state id2]],Table3[state id2],1,FALSE)</f>
        <v>R1011</v>
      </c>
      <c r="R1996" s="11">
        <f t="shared" si="62"/>
        <v>-0.18943072654287246</v>
      </c>
      <c r="S1996" s="11">
        <f t="shared" si="63"/>
        <v>-3.1438114163850145E-2</v>
      </c>
    </row>
    <row r="1997" spans="1:19" x14ac:dyDescent="0.25">
      <c r="A1997" s="20" t="str">
        <f>VLOOKUP('Customer Names'!A1997,'Customer Names'!A1997:A4332,1,FALSE)</f>
        <v>Id1996</v>
      </c>
      <c r="B1997" s="20" t="str">
        <f>VLOOKUP(Table6[[#This Row],[NAME]],Table6[NAME],1,FALSE)</f>
        <v>Chrissy</v>
      </c>
      <c r="C1997" s="11">
        <f>VLOOKUP(Table4[[#This Row],[BMI]],Table4[BMI],1,FALSE)</f>
        <v>28.594999999999999</v>
      </c>
      <c r="D1997" s="11">
        <f>VLOOKUP(Table4[[#This Row],[HBA1C]],Table4[HBA1C],1,FALSE)</f>
        <v>4.1399999999999997</v>
      </c>
      <c r="E1997" s="11" t="str">
        <f>VLOOKUP(Table4[[#This Row],[Any Transplants]],Table4[Any Transplants],1,FALSE)</f>
        <v>No</v>
      </c>
      <c r="F1997" s="11" t="str">
        <f>VLOOKUP(Table4[[#This Row],[Cancer history]],Table4[Cancer history],1,FALSE)</f>
        <v>Yes</v>
      </c>
      <c r="G1997" s="11" t="str">
        <f>VLOOKUP(Table4[[#This Row],[Smoker2]],Table4[Smoker2],1,FALSE)</f>
        <v>NO</v>
      </c>
      <c r="H1997" s="11" t="str">
        <f>VLOOKUP(Table4[[#This Row],[Heart Issues]],Table4[Heart Issues],1,FALSE)</f>
        <v>yes</v>
      </c>
      <c r="I1997" s="11">
        <f>VLOOKUP(Table4[[#This Row],[Number of Major Surgeries]],Table4[Number of Major Surgeries],1,FALSE)</f>
        <v>1</v>
      </c>
      <c r="J1997" s="11" t="str">
        <f>VLOOKUP('Medical Examinations'!M1997,'Medical Examinations'!M1997:M4331,1,FALSE)</f>
        <v>over weight</v>
      </c>
      <c r="K1997" s="11" t="str">
        <f>VLOOKUP('Medical Examinations'!N1997,'Medical Examinations'!N1997:N4331,1,FALSE)</f>
        <v>normal</v>
      </c>
      <c r="L1997" s="11" t="str">
        <f>VLOOKUP(Table3[[#This Row],[date of birth]],Table3[date of birth],1,FALSE)</f>
        <v>14-Jul-1980</v>
      </c>
      <c r="M1997" s="11">
        <f>VLOOKUP(Table3[[#This Row],[age]],Table3[age],1,FALSE)</f>
        <v>42</v>
      </c>
      <c r="N1997" s="65">
        <f>VLOOKUP(Table3[[#This Row],[charges2]],Table3[charges2],1,FALSE)</f>
        <v>29114.21</v>
      </c>
      <c r="O1997" s="11" t="str">
        <f>VLOOKUP(Table3[[#This Row],[HOSPITAL TIER2]],Table3[HOSPITAL TIER2],1,FALSE)</f>
        <v>tier - 1</v>
      </c>
      <c r="P1997" s="11" t="str">
        <f>VLOOKUP(Table3[[#This Row],[city tier2]],Table3[city tier2],1,FALSE)</f>
        <v>tier - 3</v>
      </c>
      <c r="Q1997" s="11" t="str">
        <f>VLOOKUP(Table3[[#This Row],[state id2]],Table3[state id2],1,FALSE)</f>
        <v>R1011</v>
      </c>
      <c r="R1997" s="11">
        <f t="shared" si="62"/>
        <v>-0.18697595339971373</v>
      </c>
      <c r="S1997" s="11">
        <f t="shared" si="63"/>
        <v>-3.2872123107807155E-2</v>
      </c>
    </row>
    <row r="1998" spans="1:19" x14ac:dyDescent="0.25">
      <c r="A1998" s="20" t="str">
        <f>VLOOKUP('Customer Names'!A1998,'Customer Names'!A1998:A4333,1,FALSE)</f>
        <v>Id1997</v>
      </c>
      <c r="B1998" s="20" t="str">
        <f>VLOOKUP(Table6[[#This Row],[NAME]],Table6[NAME],1,FALSE)</f>
        <v>Carrie</v>
      </c>
      <c r="C1998" s="11">
        <f>VLOOKUP(Table4[[#This Row],[BMI]],Table4[BMI],1,FALSE)</f>
        <v>20.8</v>
      </c>
      <c r="D1998" s="11">
        <f>VLOOKUP(Table4[[#This Row],[HBA1C]],Table4[HBA1C],1,FALSE)</f>
        <v>4.07</v>
      </c>
      <c r="E1998" s="11" t="str">
        <f>VLOOKUP(Table4[[#This Row],[Any Transplants]],Table4[Any Transplants],1,FALSE)</f>
        <v>No</v>
      </c>
      <c r="F1998" s="11" t="str">
        <f>VLOOKUP(Table4[[#This Row],[Cancer history]],Table4[Cancer history],1,FALSE)</f>
        <v>Yes</v>
      </c>
      <c r="G1998" s="11" t="str">
        <f>VLOOKUP(Table4[[#This Row],[Smoker2]],Table4[Smoker2],1,FALSE)</f>
        <v>NO</v>
      </c>
      <c r="H1998" s="11" t="str">
        <f>VLOOKUP(Table4[[#This Row],[Heart Issues]],Table4[Heart Issues],1,FALSE)</f>
        <v>yes</v>
      </c>
      <c r="I1998" s="11">
        <f>VLOOKUP(Table4[[#This Row],[Number of Major Surgeries]],Table4[Number of Major Surgeries],1,FALSE)</f>
        <v>1</v>
      </c>
      <c r="J1998" s="11" t="str">
        <f>VLOOKUP('Medical Examinations'!M1998,'Medical Examinations'!M1998:M4332,1,FALSE)</f>
        <v>normal weight</v>
      </c>
      <c r="K1998" s="11" t="str">
        <f>VLOOKUP('Medical Examinations'!N1998,'Medical Examinations'!N1998:N4332,1,FALSE)</f>
        <v>normal</v>
      </c>
      <c r="L1998" s="11" t="str">
        <f>VLOOKUP(Table3[[#This Row],[date of birth]],Table3[date of birth],1,FALSE)</f>
        <v>29-Nov-1978</v>
      </c>
      <c r="M1998" s="11">
        <f>VLOOKUP(Table3[[#This Row],[age]],Table3[age],1,FALSE)</f>
        <v>44</v>
      </c>
      <c r="N1998" s="65">
        <f>VLOOKUP(Table3[[#This Row],[charges2]],Table3[charges2],1,FALSE)</f>
        <v>29114.77</v>
      </c>
      <c r="O1998" s="11" t="str">
        <f>VLOOKUP(Table3[[#This Row],[HOSPITAL TIER2]],Table3[HOSPITAL TIER2],1,FALSE)</f>
        <v>tier - 1</v>
      </c>
      <c r="P1998" s="11" t="str">
        <f>VLOOKUP(Table3[[#This Row],[city tier2]],Table3[city tier2],1,FALSE)</f>
        <v>tier - 1</v>
      </c>
      <c r="Q1998" s="11" t="str">
        <f>VLOOKUP(Table3[[#This Row],[state id2]],Table3[state id2],1,FALSE)</f>
        <v>R1011</v>
      </c>
      <c r="R1998" s="11">
        <f t="shared" si="62"/>
        <v>-0.1870133863102828</v>
      </c>
      <c r="S1998" s="11">
        <f t="shared" si="63"/>
        <v>-3.2905590221790598E-2</v>
      </c>
    </row>
    <row r="1999" spans="1:19" x14ac:dyDescent="0.25">
      <c r="A1999" s="20" t="str">
        <f>VLOOKUP('Customer Names'!A1999,'Customer Names'!A1999:A4334,1,FALSE)</f>
        <v>Id1998</v>
      </c>
      <c r="B1999" s="20" t="str">
        <f>VLOOKUP(Table6[[#This Row],[NAME]],Table6[NAME],1,FALSE)</f>
        <v>Halle</v>
      </c>
      <c r="C1999" s="11">
        <f>VLOOKUP(Table4[[#This Row],[BMI]],Table4[BMI],1,FALSE)</f>
        <v>23.465</v>
      </c>
      <c r="D1999" s="11">
        <f>VLOOKUP(Table4[[#This Row],[HBA1C]],Table4[HBA1C],1,FALSE)</f>
        <v>6.26</v>
      </c>
      <c r="E1999" s="11" t="str">
        <f>VLOOKUP(Table4[[#This Row],[Any Transplants]],Table4[Any Transplants],1,FALSE)</f>
        <v>No</v>
      </c>
      <c r="F1999" s="11" t="str">
        <f>VLOOKUP(Table4[[#This Row],[Cancer history]],Table4[Cancer history],1,FALSE)</f>
        <v>Yes</v>
      </c>
      <c r="G1999" s="11" t="str">
        <f>VLOOKUP(Table4[[#This Row],[Smoker2]],Table4[Smoker2],1,FALSE)</f>
        <v>NO</v>
      </c>
      <c r="H1999" s="11" t="str">
        <f>VLOOKUP(Table4[[#This Row],[Heart Issues]],Table4[Heart Issues],1,FALSE)</f>
        <v>yes</v>
      </c>
      <c r="I1999" s="11">
        <f>VLOOKUP(Table4[[#This Row],[Number of Major Surgeries]],Table4[Number of Major Surgeries],1,FALSE)</f>
        <v>1</v>
      </c>
      <c r="J1999" s="11" t="str">
        <f>VLOOKUP('Medical Examinations'!M1999,'Medical Examinations'!M1999:M4333,1,FALSE)</f>
        <v>normal weight</v>
      </c>
      <c r="K1999" s="11" t="str">
        <f>VLOOKUP('Medical Examinations'!N1999,'Medical Examinations'!N1999:N4333,1,FALSE)</f>
        <v>prediabetes</v>
      </c>
      <c r="L1999" s="11" t="str">
        <f>VLOOKUP(Table3[[#This Row],[date of birth]],Table3[date of birth],1,FALSE)</f>
        <v>24-Dec-1961</v>
      </c>
      <c r="M1999" s="11">
        <f>VLOOKUP(Table3[[#This Row],[age]],Table3[age],1,FALSE)</f>
        <v>61</v>
      </c>
      <c r="N1999" s="65">
        <f>VLOOKUP(Table3[[#This Row],[charges2]],Table3[charges2],1,FALSE)</f>
        <v>29141.360000000001</v>
      </c>
      <c r="O1999" s="11" t="str">
        <f>VLOOKUP(Table3[[#This Row],[HOSPITAL TIER2]],Table3[HOSPITAL TIER2],1,FALSE)</f>
        <v>tier - 1</v>
      </c>
      <c r="P1999" s="11" t="str">
        <f>VLOOKUP(Table3[[#This Row],[city tier2]],Table3[city tier2],1,FALSE)</f>
        <v>tier - 3</v>
      </c>
      <c r="Q1999" s="11" t="str">
        <f>VLOOKUP(Table3[[#This Row],[state id2]],Table3[state id2],1,FALSE)</f>
        <v>R1012</v>
      </c>
      <c r="R1999" s="11">
        <f t="shared" si="62"/>
        <v>-0.18682193807442105</v>
      </c>
      <c r="S1999" s="11">
        <f t="shared" si="63"/>
        <v>-3.2490908819396529E-2</v>
      </c>
    </row>
    <row r="2000" spans="1:19" x14ac:dyDescent="0.25">
      <c r="A2000" s="20" t="str">
        <f>VLOOKUP('Customer Names'!A2000,'Customer Names'!A2000:A4335,1,FALSE)</f>
        <v>Id1999</v>
      </c>
      <c r="B2000" s="20" t="str">
        <f>VLOOKUP(Table6[[#This Row],[NAME]],Table6[NAME],1,FALSE)</f>
        <v>Carolyn</v>
      </c>
      <c r="C2000" s="11">
        <f>VLOOKUP(Table4[[#This Row],[BMI]],Table4[BMI],1,FALSE)</f>
        <v>40.185000000000002</v>
      </c>
      <c r="D2000" s="11">
        <f>VLOOKUP(Table4[[#This Row],[HBA1C]],Table4[HBA1C],1,FALSE)</f>
        <v>5.88</v>
      </c>
      <c r="E2000" s="11" t="str">
        <f>VLOOKUP(Table4[[#This Row],[Any Transplants]],Table4[Any Transplants],1,FALSE)</f>
        <v>No</v>
      </c>
      <c r="F2000" s="11" t="str">
        <f>VLOOKUP(Table4[[#This Row],[Cancer history]],Table4[Cancer history],1,FALSE)</f>
        <v>No</v>
      </c>
      <c r="G2000" s="11" t="str">
        <f>VLOOKUP(Table4[[#This Row],[Smoker2]],Table4[Smoker2],1,FALSE)</f>
        <v>NO</v>
      </c>
      <c r="H2000" s="11" t="str">
        <f>VLOOKUP(Table4[[#This Row],[Heart Issues]],Table4[Heart Issues],1,FALSE)</f>
        <v>yes</v>
      </c>
      <c r="I2000" s="11">
        <f>VLOOKUP(Table4[[#This Row],[Number of Major Surgeries]],Table4[Number of Major Surgeries],1,FALSE)</f>
        <v>0</v>
      </c>
      <c r="J2000" s="11" t="str">
        <f>VLOOKUP('Medical Examinations'!M2000,'Medical Examinations'!M2000:M4334,1,FALSE)</f>
        <v>obesity</v>
      </c>
      <c r="K2000" s="11" t="str">
        <f>VLOOKUP('Medical Examinations'!N2000,'Medical Examinations'!N2000:N4334,1,FALSE)</f>
        <v>prediabetes</v>
      </c>
      <c r="L2000" s="11" t="str">
        <f>VLOOKUP(Table3[[#This Row],[date of birth]],Table3[date of birth],1,FALSE)</f>
        <v>8-Nov-1976</v>
      </c>
      <c r="M2000" s="11">
        <f>VLOOKUP(Table3[[#This Row],[age]],Table3[age],1,FALSE)</f>
        <v>46</v>
      </c>
      <c r="N2000" s="65">
        <f>VLOOKUP(Table3[[#This Row],[charges2]],Table3[charges2],1,FALSE)</f>
        <v>29160.39</v>
      </c>
      <c r="O2000" s="11" t="str">
        <f>VLOOKUP(Table3[[#This Row],[HOSPITAL TIER2]],Table3[HOSPITAL TIER2],1,FALSE)</f>
        <v>tier - 1</v>
      </c>
      <c r="P2000" s="11" t="str">
        <f>VLOOKUP(Table3[[#This Row],[city tier2]],Table3[city tier2],1,FALSE)</f>
        <v>tier - 2</v>
      </c>
      <c r="Q2000" s="11" t="str">
        <f>VLOOKUP(Table3[[#This Row],[state id2]],Table3[state id2],1,FALSE)</f>
        <v>R1011</v>
      </c>
      <c r="R2000" s="11">
        <f t="shared" si="62"/>
        <v>-0.18588919949550606</v>
      </c>
      <c r="S2000" s="11">
        <f t="shared" si="63"/>
        <v>-3.4294541707318806E-2</v>
      </c>
    </row>
    <row r="2001" spans="1:19" x14ac:dyDescent="0.25">
      <c r="A2001" s="20" t="str">
        <f>VLOOKUP('Customer Names'!A2001,'Customer Names'!A2001:A4336,1,FALSE)</f>
        <v>Id2000</v>
      </c>
      <c r="B2001" s="20" t="str">
        <f>VLOOKUP(Table6[[#This Row],[NAME]],Table6[NAME],1,FALSE)</f>
        <v>Tara D.</v>
      </c>
      <c r="C2001" s="11">
        <f>VLOOKUP(Table4[[#This Row],[BMI]],Table4[BMI],1,FALSE)</f>
        <v>21.89</v>
      </c>
      <c r="D2001" s="11">
        <f>VLOOKUP(Table4[[#This Row],[HBA1C]],Table4[HBA1C],1,FALSE)</f>
        <v>5.72</v>
      </c>
      <c r="E2001" s="11" t="str">
        <f>VLOOKUP(Table4[[#This Row],[Any Transplants]],Table4[Any Transplants],1,FALSE)</f>
        <v>No</v>
      </c>
      <c r="F2001" s="11" t="str">
        <f>VLOOKUP(Table4[[#This Row],[Cancer history]],Table4[Cancer history],1,FALSE)</f>
        <v>No</v>
      </c>
      <c r="G2001" s="11" t="str">
        <f>VLOOKUP(Table4[[#This Row],[Smoker2]],Table4[Smoker2],1,FALSE)</f>
        <v>NO</v>
      </c>
      <c r="H2001" s="11" t="str">
        <f>VLOOKUP(Table4[[#This Row],[Heart Issues]],Table4[Heart Issues],1,FALSE)</f>
        <v>yes</v>
      </c>
      <c r="I2001" s="11">
        <f>VLOOKUP(Table4[[#This Row],[Number of Major Surgeries]],Table4[Number of Major Surgeries],1,FALSE)</f>
        <v>0</v>
      </c>
      <c r="J2001" s="11" t="str">
        <f>VLOOKUP('Medical Examinations'!M2001,'Medical Examinations'!M2001:M4335,1,FALSE)</f>
        <v>normal weight</v>
      </c>
      <c r="K2001" s="11" t="str">
        <f>VLOOKUP('Medical Examinations'!N2001,'Medical Examinations'!N2001:N4335,1,FALSE)</f>
        <v>prediabetes</v>
      </c>
      <c r="L2001" s="11" t="str">
        <f>VLOOKUP(Table3[[#This Row],[date of birth]],Table3[date of birth],1,FALSE)</f>
        <v>9-Jul-1969</v>
      </c>
      <c r="M2001" s="11">
        <f>VLOOKUP(Table3[[#This Row],[age]],Table3[age],1,FALSE)</f>
        <v>53</v>
      </c>
      <c r="N2001" s="65">
        <f>VLOOKUP(Table3[[#This Row],[charges2]],Table3[charges2],1,FALSE)</f>
        <v>29186.48</v>
      </c>
      <c r="O2001" s="11" t="str">
        <f>VLOOKUP(Table3[[#This Row],[HOSPITAL TIER2]],Table3[HOSPITAL TIER2],1,FALSE)</f>
        <v>tier - 1</v>
      </c>
      <c r="P2001" s="11" t="str">
        <f>VLOOKUP(Table3[[#This Row],[city tier2]],Table3[city tier2],1,FALSE)</f>
        <v>tier - 3</v>
      </c>
      <c r="Q2001" s="11" t="str">
        <f>VLOOKUP(Table3[[#This Row],[state id2]],Table3[state id2],1,FALSE)</f>
        <v>R1024</v>
      </c>
      <c r="R2001" s="11">
        <f t="shared" si="62"/>
        <v>-0.18885698931269959</v>
      </c>
      <c r="S2001" s="11">
        <f t="shared" si="63"/>
        <v>-3.4440134883236363E-2</v>
      </c>
    </row>
    <row r="2002" spans="1:19" x14ac:dyDescent="0.25">
      <c r="A2002" s="20" t="str">
        <f>VLOOKUP('Customer Names'!A2002,'Customer Names'!A2002:A4337,1,FALSE)</f>
        <v>Id2001</v>
      </c>
      <c r="B2002" s="20" t="str">
        <f>VLOOKUP(Table6[[#This Row],[NAME]],Table6[NAME],1,FALSE)</f>
        <v>Rasim M</v>
      </c>
      <c r="C2002" s="11">
        <f>VLOOKUP(Table4[[#This Row],[BMI]],Table4[BMI],1,FALSE)</f>
        <v>29.34</v>
      </c>
      <c r="D2002" s="11">
        <f>VLOOKUP(Table4[[#This Row],[HBA1C]],Table4[HBA1C],1,FALSE)</f>
        <v>6.09</v>
      </c>
      <c r="E2002" s="11" t="str">
        <f>VLOOKUP(Table4[[#This Row],[Any Transplants]],Table4[Any Transplants],1,FALSE)</f>
        <v>yes</v>
      </c>
      <c r="F2002" s="11" t="str">
        <f>VLOOKUP(Table4[[#This Row],[Cancer history]],Table4[Cancer history],1,FALSE)</f>
        <v>No</v>
      </c>
      <c r="G2002" s="11" t="str">
        <f>VLOOKUP(Table4[[#This Row],[Smoker2]],Table4[Smoker2],1,FALSE)</f>
        <v>NO</v>
      </c>
      <c r="H2002" s="11" t="str">
        <f>VLOOKUP(Table4[[#This Row],[Heart Issues]],Table4[Heart Issues],1,FALSE)</f>
        <v>yes</v>
      </c>
      <c r="I2002" s="11">
        <f>VLOOKUP(Table4[[#This Row],[Number of Major Surgeries]],Table4[Number of Major Surgeries],1,FALSE)</f>
        <v>2</v>
      </c>
      <c r="J2002" s="11" t="str">
        <f>VLOOKUP('Medical Examinations'!M2002,'Medical Examinations'!M2002:M4336,1,FALSE)</f>
        <v>over weight</v>
      </c>
      <c r="K2002" s="11" t="str">
        <f>VLOOKUP('Medical Examinations'!N2002,'Medical Examinations'!N2002:N4336,1,FALSE)</f>
        <v>prediabetes</v>
      </c>
      <c r="L2002" s="11" t="str">
        <f>VLOOKUP(Table3[[#This Row],[date of birth]],Table3[date of birth],1,FALSE)</f>
        <v>21-Jul-1978</v>
      </c>
      <c r="M2002" s="11">
        <f>VLOOKUP(Table3[[#This Row],[age]],Table3[age],1,FALSE)</f>
        <v>44</v>
      </c>
      <c r="N2002" s="65">
        <f>VLOOKUP(Table3[[#This Row],[charges2]],Table3[charges2],1,FALSE)</f>
        <v>29227.599999999999</v>
      </c>
      <c r="O2002" s="11" t="str">
        <f>VLOOKUP(Table3[[#This Row],[HOSPITAL TIER2]],Table3[HOSPITAL TIER2],1,FALSE)</f>
        <v>tier - 1</v>
      </c>
      <c r="P2002" s="11" t="str">
        <f>VLOOKUP(Table3[[#This Row],[city tier2]],Table3[city tier2],1,FALSE)</f>
        <v>tier - 3</v>
      </c>
      <c r="Q2002" s="11" t="str">
        <f>VLOOKUP(Table3[[#This Row],[state id2]],Table3[state id2],1,FALSE)</f>
        <v>R1012</v>
      </c>
      <c r="R2002" s="11">
        <f t="shared" si="62"/>
        <v>-0.18767183434286205</v>
      </c>
      <c r="S2002" s="11">
        <f t="shared" si="63"/>
        <v>-3.4600751840882848E-2</v>
      </c>
    </row>
    <row r="2003" spans="1:19" x14ac:dyDescent="0.25">
      <c r="A2003" s="20" t="str">
        <f>VLOOKUP('Customer Names'!A2003,'Customer Names'!A2003:A4338,1,FALSE)</f>
        <v>Id2002</v>
      </c>
      <c r="B2003" s="20" t="str">
        <f>VLOOKUP(Table6[[#This Row],[NAME]],Table6[NAME],1,FALSE)</f>
        <v>Dina</v>
      </c>
      <c r="C2003" s="11">
        <f>VLOOKUP(Table4[[#This Row],[BMI]],Table4[BMI],1,FALSE)</f>
        <v>22.61</v>
      </c>
      <c r="D2003" s="11">
        <f>VLOOKUP(Table4[[#This Row],[HBA1C]],Table4[HBA1C],1,FALSE)</f>
        <v>4.25</v>
      </c>
      <c r="E2003" s="11" t="str">
        <f>VLOOKUP(Table4[[#This Row],[Any Transplants]],Table4[Any Transplants],1,FALSE)</f>
        <v>No</v>
      </c>
      <c r="F2003" s="11" t="str">
        <f>VLOOKUP(Table4[[#This Row],[Cancer history]],Table4[Cancer history],1,FALSE)</f>
        <v>No</v>
      </c>
      <c r="G2003" s="11" t="str">
        <f>VLOOKUP(Table4[[#This Row],[Smoker2]],Table4[Smoker2],1,FALSE)</f>
        <v>NO</v>
      </c>
      <c r="H2003" s="11" t="str">
        <f>VLOOKUP(Table4[[#This Row],[Heart Issues]],Table4[Heart Issues],1,FALSE)</f>
        <v>yes</v>
      </c>
      <c r="I2003" s="11">
        <f>VLOOKUP(Table4[[#This Row],[Number of Major Surgeries]],Table4[Number of Major Surgeries],1,FALSE)</f>
        <v>0</v>
      </c>
      <c r="J2003" s="11" t="str">
        <f>VLOOKUP('Medical Examinations'!M2003,'Medical Examinations'!M2003:M4337,1,FALSE)</f>
        <v>normal weight</v>
      </c>
      <c r="K2003" s="11" t="str">
        <f>VLOOKUP('Medical Examinations'!N2003,'Medical Examinations'!N2003:N4337,1,FALSE)</f>
        <v>normal</v>
      </c>
      <c r="L2003" s="11" t="str">
        <f>VLOOKUP(Table3[[#This Row],[date of birth]],Table3[date of birth],1,FALSE)</f>
        <v>5-Jun-1958</v>
      </c>
      <c r="M2003" s="11">
        <f>VLOOKUP(Table3[[#This Row],[age]],Table3[age],1,FALSE)</f>
        <v>65</v>
      </c>
      <c r="N2003" s="65">
        <f>VLOOKUP(Table3[[#This Row],[charges2]],Table3[charges2],1,FALSE)</f>
        <v>29330.98</v>
      </c>
      <c r="O2003" s="11" t="str">
        <f>VLOOKUP(Table3[[#This Row],[HOSPITAL TIER2]],Table3[HOSPITAL TIER2],1,FALSE)</f>
        <v>tier - 1</v>
      </c>
      <c r="P2003" s="11" t="str">
        <f>VLOOKUP(Table3[[#This Row],[city tier2]],Table3[city tier2],1,FALSE)</f>
        <v>tier - 2</v>
      </c>
      <c r="Q2003" s="11" t="str">
        <f>VLOOKUP(Table3[[#This Row],[state id2]],Table3[state id2],1,FALSE)</f>
        <v>R1012</v>
      </c>
      <c r="R2003" s="11">
        <f t="shared" si="62"/>
        <v>-0.18796977033394283</v>
      </c>
      <c r="S2003" s="11">
        <f t="shared" si="63"/>
        <v>-3.4744662994265756E-2</v>
      </c>
    </row>
    <row r="2004" spans="1:19" x14ac:dyDescent="0.25">
      <c r="A2004" s="20" t="str">
        <f>VLOOKUP('Customer Names'!A2004,'Customer Names'!A2004:A4339,1,FALSE)</f>
        <v>Id2003</v>
      </c>
      <c r="B2004" s="20" t="str">
        <f>VLOOKUP(Table6[[#This Row],[NAME]],Table6[NAME],1,FALSE)</f>
        <v>Lisa</v>
      </c>
      <c r="C2004" s="11">
        <f>VLOOKUP(Table4[[#This Row],[BMI]],Table4[BMI],1,FALSE)</f>
        <v>22.23</v>
      </c>
      <c r="D2004" s="11">
        <f>VLOOKUP(Table4[[#This Row],[HBA1C]],Table4[HBA1C],1,FALSE)</f>
        <v>6.09</v>
      </c>
      <c r="E2004" s="11" t="str">
        <f>VLOOKUP(Table4[[#This Row],[Any Transplants]],Table4[Any Transplants],1,FALSE)</f>
        <v>No</v>
      </c>
      <c r="F2004" s="11" t="str">
        <f>VLOOKUP(Table4[[#This Row],[Cancer history]],Table4[Cancer history],1,FALSE)</f>
        <v>No</v>
      </c>
      <c r="G2004" s="11" t="str">
        <f>VLOOKUP(Table4[[#This Row],[Smoker2]],Table4[Smoker2],1,FALSE)</f>
        <v>NO</v>
      </c>
      <c r="H2004" s="11" t="str">
        <f>VLOOKUP(Table4[[#This Row],[Heart Issues]],Table4[Heart Issues],1,FALSE)</f>
        <v>yes</v>
      </c>
      <c r="I2004" s="11">
        <f>VLOOKUP(Table4[[#This Row],[Number of Major Surgeries]],Table4[Number of Major Surgeries],1,FALSE)</f>
        <v>0</v>
      </c>
      <c r="J2004" s="11" t="str">
        <f>VLOOKUP('Medical Examinations'!M2004,'Medical Examinations'!M2004:M4338,1,FALSE)</f>
        <v>normal weight</v>
      </c>
      <c r="K2004" s="11" t="str">
        <f>VLOOKUP('Medical Examinations'!N2004,'Medical Examinations'!N2004:N4338,1,FALSE)</f>
        <v>prediabetes</v>
      </c>
      <c r="L2004" s="11" t="str">
        <f>VLOOKUP(Table3[[#This Row],[date of birth]],Table3[date of birth],1,FALSE)</f>
        <v>7-Nov-1985</v>
      </c>
      <c r="M2004" s="11">
        <f>VLOOKUP(Table3[[#This Row],[age]],Table3[age],1,FALSE)</f>
        <v>37</v>
      </c>
      <c r="N2004" s="65">
        <f>VLOOKUP(Table3[[#This Row],[charges2]],Table3[charges2],1,FALSE)</f>
        <v>29352.560000000001</v>
      </c>
      <c r="O2004" s="11" t="str">
        <f>VLOOKUP(Table3[[#This Row],[HOSPITAL TIER2]],Table3[HOSPITAL TIER2],1,FALSE)</f>
        <v>tier - 1</v>
      </c>
      <c r="P2004" s="11" t="str">
        <f>VLOOKUP(Table3[[#This Row],[city tier2]],Table3[city tier2],1,FALSE)</f>
        <v>tier - 1</v>
      </c>
      <c r="Q2004" s="11" t="str">
        <f>VLOOKUP(Table3[[#This Row],[state id2]],Table3[state id2],1,FALSE)</f>
        <v>R1011</v>
      </c>
      <c r="R2004" s="11">
        <f t="shared" si="62"/>
        <v>-0.18638678246578558</v>
      </c>
      <c r="S2004" s="11">
        <f t="shared" si="63"/>
        <v>-3.0254885160509722E-2</v>
      </c>
    </row>
    <row r="2005" spans="1:19" x14ac:dyDescent="0.25">
      <c r="A2005" s="20" t="str">
        <f>VLOOKUP('Customer Names'!A2005,'Customer Names'!A2005:A4340,1,FALSE)</f>
        <v>Id2004</v>
      </c>
      <c r="B2005" s="20" t="str">
        <f>VLOOKUP(Table6[[#This Row],[NAME]],Table6[NAME],1,FALSE)</f>
        <v>Caitrin</v>
      </c>
      <c r="C2005" s="11">
        <f>VLOOKUP(Table4[[#This Row],[BMI]],Table4[BMI],1,FALSE)</f>
        <v>33.4</v>
      </c>
      <c r="D2005" s="11">
        <f>VLOOKUP(Table4[[#This Row],[HBA1C]],Table4[HBA1C],1,FALSE)</f>
        <v>5.51</v>
      </c>
      <c r="E2005" s="11" t="str">
        <f>VLOOKUP(Table4[[#This Row],[Any Transplants]],Table4[Any Transplants],1,FALSE)</f>
        <v>No</v>
      </c>
      <c r="F2005" s="11" t="str">
        <f>VLOOKUP(Table4[[#This Row],[Cancer history]],Table4[Cancer history],1,FALSE)</f>
        <v>No</v>
      </c>
      <c r="G2005" s="11" t="str">
        <f>VLOOKUP(Table4[[#This Row],[Smoker2]],Table4[Smoker2],1,FALSE)</f>
        <v>NO</v>
      </c>
      <c r="H2005" s="11" t="str">
        <f>VLOOKUP(Table4[[#This Row],[Heart Issues]],Table4[Heart Issues],1,FALSE)</f>
        <v>No</v>
      </c>
      <c r="I2005" s="11">
        <f>VLOOKUP(Table4[[#This Row],[Number of Major Surgeries]],Table4[Number of Major Surgeries],1,FALSE)</f>
        <v>0</v>
      </c>
      <c r="J2005" s="11" t="str">
        <f>VLOOKUP('Medical Examinations'!M2005,'Medical Examinations'!M2005:M4339,1,FALSE)</f>
        <v>obesity</v>
      </c>
      <c r="K2005" s="11" t="str">
        <f>VLOOKUP('Medical Examinations'!N2005,'Medical Examinations'!N2005:N4339,1,FALSE)</f>
        <v>normal</v>
      </c>
      <c r="L2005" s="11" t="str">
        <f>VLOOKUP(Table3[[#This Row],[date of birth]],Table3[date of birth],1,FALSE)</f>
        <v>16-Jul-1987</v>
      </c>
      <c r="M2005" s="11">
        <f>VLOOKUP(Table3[[#This Row],[age]],Table3[age],1,FALSE)</f>
        <v>35</v>
      </c>
      <c r="N2005" s="65">
        <f>VLOOKUP(Table3[[#This Row],[charges2]],Table3[charges2],1,FALSE)</f>
        <v>29443.59</v>
      </c>
      <c r="O2005" s="11" t="str">
        <f>VLOOKUP(Table3[[#This Row],[HOSPITAL TIER2]],Table3[HOSPITAL TIER2],1,FALSE)</f>
        <v>tier - 1</v>
      </c>
      <c r="P2005" s="11" t="str">
        <f>VLOOKUP(Table3[[#This Row],[city tier2]],Table3[city tier2],1,FALSE)</f>
        <v>tier - 1</v>
      </c>
      <c r="Q2005" s="11" t="str">
        <f>VLOOKUP(Table3[[#This Row],[state id2]],Table3[state id2],1,FALSE)</f>
        <v>R1011</v>
      </c>
      <c r="R2005" s="11">
        <f t="shared" si="62"/>
        <v>-0.1870984985209394</v>
      </c>
      <c r="S2005" s="11">
        <f t="shared" si="63"/>
        <v>-2.9956307868742087E-2</v>
      </c>
    </row>
    <row r="2006" spans="1:19" x14ac:dyDescent="0.25">
      <c r="A2006" s="20" t="str">
        <f>VLOOKUP('Customer Names'!A2006,'Customer Names'!A2006:A4341,1,FALSE)</f>
        <v>Id2005</v>
      </c>
      <c r="B2006" s="20" t="str">
        <f>VLOOKUP(Table6[[#This Row],[NAME]],Table6[NAME],1,FALSE)</f>
        <v>Adriana S</v>
      </c>
      <c r="C2006" s="11">
        <f>VLOOKUP(Table4[[#This Row],[BMI]],Table4[BMI],1,FALSE)</f>
        <v>33.11</v>
      </c>
      <c r="D2006" s="11">
        <f>VLOOKUP(Table4[[#This Row],[HBA1C]],Table4[HBA1C],1,FALSE)</f>
        <v>5.63</v>
      </c>
      <c r="E2006" s="11" t="str">
        <f>VLOOKUP(Table4[[#This Row],[Any Transplants]],Table4[Any Transplants],1,FALSE)</f>
        <v>No</v>
      </c>
      <c r="F2006" s="11" t="str">
        <f>VLOOKUP(Table4[[#This Row],[Cancer history]],Table4[Cancer history],1,FALSE)</f>
        <v>No</v>
      </c>
      <c r="G2006" s="11" t="str">
        <f>VLOOKUP(Table4[[#This Row],[Smoker2]],Table4[Smoker2],1,FALSE)</f>
        <v>NO</v>
      </c>
      <c r="H2006" s="11" t="str">
        <f>VLOOKUP(Table4[[#This Row],[Heart Issues]],Table4[Heart Issues],1,FALSE)</f>
        <v>No</v>
      </c>
      <c r="I2006" s="11">
        <f>VLOOKUP(Table4[[#This Row],[Number of Major Surgeries]],Table4[Number of Major Surgeries],1,FALSE)</f>
        <v>0</v>
      </c>
      <c r="J2006" s="11" t="str">
        <f>VLOOKUP('Medical Examinations'!M2006,'Medical Examinations'!M2006:M4340,1,FALSE)</f>
        <v>obesity</v>
      </c>
      <c r="K2006" s="11" t="str">
        <f>VLOOKUP('Medical Examinations'!N2006,'Medical Examinations'!N2006:N4340,1,FALSE)</f>
        <v>normal</v>
      </c>
      <c r="L2006" s="11" t="str">
        <f>VLOOKUP(Table3[[#This Row],[date of birth]],Table3[date of birth],1,FALSE)</f>
        <v>20-Oct-1959</v>
      </c>
      <c r="M2006" s="11">
        <f>VLOOKUP(Table3[[#This Row],[age]],Table3[age],1,FALSE)</f>
        <v>63</v>
      </c>
      <c r="N2006" s="65">
        <f>VLOOKUP(Table3[[#This Row],[charges2]],Table3[charges2],1,FALSE)</f>
        <v>29523.17</v>
      </c>
      <c r="O2006" s="11" t="str">
        <f>VLOOKUP(Table3[[#This Row],[HOSPITAL TIER2]],Table3[HOSPITAL TIER2],1,FALSE)</f>
        <v>tier - 1</v>
      </c>
      <c r="P2006" s="11" t="str">
        <f>VLOOKUP(Table3[[#This Row],[city tier2]],Table3[city tier2],1,FALSE)</f>
        <v>tier - 2</v>
      </c>
      <c r="Q2006" s="11" t="str">
        <f>VLOOKUP(Table3[[#This Row],[state id2]],Table3[state id2],1,FALSE)</f>
        <v>R1024</v>
      </c>
      <c r="R2006" s="11">
        <f t="shared" si="62"/>
        <v>-0.18583129664809539</v>
      </c>
      <c r="S2006" s="11">
        <f t="shared" si="63"/>
        <v>-3.0104290579636279E-2</v>
      </c>
    </row>
    <row r="2007" spans="1:19" x14ac:dyDescent="0.25">
      <c r="A2007" s="20" t="str">
        <f>VLOOKUP('Customer Names'!A2007,'Customer Names'!A2007:A4342,1,FALSE)</f>
        <v>Id2006</v>
      </c>
      <c r="B2007" s="20" t="str">
        <f>VLOOKUP(Table6[[#This Row],[NAME]],Table6[NAME],1,FALSE)</f>
        <v>Megan</v>
      </c>
      <c r="C2007" s="11">
        <f>VLOOKUP(Table4[[#This Row],[BMI]],Table4[BMI],1,FALSE)</f>
        <v>16.815000000000001</v>
      </c>
      <c r="D2007" s="11">
        <f>VLOOKUP(Table4[[#This Row],[HBA1C]],Table4[HBA1C],1,FALSE)</f>
        <v>5.29</v>
      </c>
      <c r="E2007" s="11" t="str">
        <f>VLOOKUP(Table4[[#This Row],[Any Transplants]],Table4[Any Transplants],1,FALSE)</f>
        <v>No</v>
      </c>
      <c r="F2007" s="11" t="str">
        <f>VLOOKUP(Table4[[#This Row],[Cancer history]],Table4[Cancer history],1,FALSE)</f>
        <v>No</v>
      </c>
      <c r="G2007" s="11" t="str">
        <f>VLOOKUP(Table4[[#This Row],[Smoker2]],Table4[Smoker2],1,FALSE)</f>
        <v>NO</v>
      </c>
      <c r="H2007" s="11" t="str">
        <f>VLOOKUP(Table4[[#This Row],[Heart Issues]],Table4[Heart Issues],1,FALSE)</f>
        <v>yes</v>
      </c>
      <c r="I2007" s="11">
        <f>VLOOKUP(Table4[[#This Row],[Number of Major Surgeries]],Table4[Number of Major Surgeries],1,FALSE)</f>
        <v>0</v>
      </c>
      <c r="J2007" s="11" t="str">
        <f>VLOOKUP('Medical Examinations'!M2007,'Medical Examinations'!M2007:M4341,1,FALSE)</f>
        <v>underweight</v>
      </c>
      <c r="K2007" s="11" t="str">
        <f>VLOOKUP('Medical Examinations'!N2007,'Medical Examinations'!N2007:N4341,1,FALSE)</f>
        <v>normal</v>
      </c>
      <c r="L2007" s="11" t="str">
        <f>VLOOKUP(Table3[[#This Row],[date of birth]],Table3[date of birth],1,FALSE)</f>
        <v>3-Nov-1975</v>
      </c>
      <c r="M2007" s="11">
        <f>VLOOKUP(Table3[[#This Row],[age]],Table3[age],1,FALSE)</f>
        <v>47</v>
      </c>
      <c r="N2007" s="65">
        <f>VLOOKUP(Table3[[#This Row],[charges2]],Table3[charges2],1,FALSE)</f>
        <v>29583.8</v>
      </c>
      <c r="O2007" s="11" t="str">
        <f>VLOOKUP(Table3[[#This Row],[HOSPITAL TIER2]],Table3[HOSPITAL TIER2],1,FALSE)</f>
        <v>tier - 1</v>
      </c>
      <c r="P2007" s="11" t="str">
        <f>VLOOKUP(Table3[[#This Row],[city tier2]],Table3[city tier2],1,FALSE)</f>
        <v>tier - 1</v>
      </c>
      <c r="Q2007" s="11" t="str">
        <f>VLOOKUP(Table3[[#This Row],[state id2]],Table3[state id2],1,FALSE)</f>
        <v>R1011</v>
      </c>
      <c r="R2007" s="11">
        <f t="shared" si="62"/>
        <v>-0.19184175223767619</v>
      </c>
      <c r="S2007" s="11">
        <f t="shared" si="63"/>
        <v>-3.018050659366513E-2</v>
      </c>
    </row>
    <row r="2008" spans="1:19" x14ac:dyDescent="0.25">
      <c r="A2008" s="20" t="str">
        <f>VLOOKUP('Customer Names'!A2008,'Customer Names'!A2008:A4343,1,FALSE)</f>
        <v>Id2007</v>
      </c>
      <c r="B2008" s="20" t="str">
        <f>VLOOKUP(Table6[[#This Row],[NAME]],Table6[NAME],1,FALSE)</f>
        <v>.  Kristen M</v>
      </c>
      <c r="C2008" s="11">
        <f>VLOOKUP(Table4[[#This Row],[BMI]],Table4[BMI],1,FALSE)</f>
        <v>25.61</v>
      </c>
      <c r="D2008" s="11">
        <f>VLOOKUP(Table4[[#This Row],[HBA1C]],Table4[HBA1C],1,FALSE)</f>
        <v>4</v>
      </c>
      <c r="E2008" s="11" t="str">
        <f>VLOOKUP(Table4[[#This Row],[Any Transplants]],Table4[Any Transplants],1,FALSE)</f>
        <v>No</v>
      </c>
      <c r="F2008" s="11" t="str">
        <f>VLOOKUP(Table4[[#This Row],[Cancer history]],Table4[Cancer history],1,FALSE)</f>
        <v>Yes</v>
      </c>
      <c r="G2008" s="11" t="str">
        <f>VLOOKUP(Table4[[#This Row],[Smoker2]],Table4[Smoker2],1,FALSE)</f>
        <v>NO</v>
      </c>
      <c r="H2008" s="11" t="str">
        <f>VLOOKUP(Table4[[#This Row],[Heart Issues]],Table4[Heart Issues],1,FALSE)</f>
        <v>No</v>
      </c>
      <c r="I2008" s="11">
        <f>VLOOKUP(Table4[[#This Row],[Number of Major Surgeries]],Table4[Number of Major Surgeries],1,FALSE)</f>
        <v>1</v>
      </c>
      <c r="J2008" s="11" t="str">
        <f>VLOOKUP('Medical Examinations'!M2008,'Medical Examinations'!M2008:M4342,1,FALSE)</f>
        <v>over weight</v>
      </c>
      <c r="K2008" s="11" t="str">
        <f>VLOOKUP('Medical Examinations'!N2008,'Medical Examinations'!N2008:N4342,1,FALSE)</f>
        <v>normal</v>
      </c>
      <c r="L2008" s="11" t="str">
        <f>VLOOKUP(Table3[[#This Row],[date of birth]],Table3[date of birth],1,FALSE)</f>
        <v>27-Jul-1993</v>
      </c>
      <c r="M2008" s="11">
        <f>VLOOKUP(Table3[[#This Row],[age]],Table3[age],1,FALSE)</f>
        <v>29</v>
      </c>
      <c r="N2008" s="65">
        <f>VLOOKUP(Table3[[#This Row],[charges2]],Table3[charges2],1,FALSE)</f>
        <v>29622.69</v>
      </c>
      <c r="O2008" s="11" t="str">
        <f>VLOOKUP(Table3[[#This Row],[HOSPITAL TIER2]],Table3[HOSPITAL TIER2],1,FALSE)</f>
        <v>tier - 1</v>
      </c>
      <c r="P2008" s="11" t="str">
        <f>VLOOKUP(Table3[[#This Row],[city tier2]],Table3[city tier2],1,FALSE)</f>
        <v>tier - 1</v>
      </c>
      <c r="Q2008" s="11" t="str">
        <f>VLOOKUP(Table3[[#This Row],[state id2]],Table3[state id2],1,FALSE)</f>
        <v>R1011</v>
      </c>
      <c r="R2008" s="11">
        <f t="shared" si="62"/>
        <v>-0.19076500216981412</v>
      </c>
      <c r="S2008" s="11">
        <f t="shared" si="63"/>
        <v>-2.9916208446171794E-2</v>
      </c>
    </row>
    <row r="2009" spans="1:19" x14ac:dyDescent="0.25">
      <c r="A2009" s="20" t="str">
        <f>VLOOKUP('Customer Names'!A2009,'Customer Names'!A2009:A4344,1,FALSE)</f>
        <v>Id2008</v>
      </c>
      <c r="B2009" s="20" t="str">
        <f>VLOOKUP(Table6[[#This Row],[NAME]],Table6[NAME],1,FALSE)</f>
        <v>Alix</v>
      </c>
      <c r="C2009" s="11">
        <f>VLOOKUP(Table4[[#This Row],[BMI]],Table4[BMI],1,FALSE)</f>
        <v>25.8</v>
      </c>
      <c r="D2009" s="11">
        <f>VLOOKUP(Table4[[#This Row],[HBA1C]],Table4[HBA1C],1,FALSE)</f>
        <v>5.49</v>
      </c>
      <c r="E2009" s="11" t="str">
        <f>VLOOKUP(Table4[[#This Row],[Any Transplants]],Table4[Any Transplants],1,FALSE)</f>
        <v>No</v>
      </c>
      <c r="F2009" s="11" t="str">
        <f>VLOOKUP(Table4[[#This Row],[Cancer history]],Table4[Cancer history],1,FALSE)</f>
        <v>No</v>
      </c>
      <c r="G2009" s="11" t="str">
        <f>VLOOKUP(Table4[[#This Row],[Smoker2]],Table4[Smoker2],1,FALSE)</f>
        <v>NO</v>
      </c>
      <c r="H2009" s="11" t="str">
        <f>VLOOKUP(Table4[[#This Row],[Heart Issues]],Table4[Heart Issues],1,FALSE)</f>
        <v>No</v>
      </c>
      <c r="I2009" s="11">
        <f>VLOOKUP(Table4[[#This Row],[Number of Major Surgeries]],Table4[Number of Major Surgeries],1,FALSE)</f>
        <v>0</v>
      </c>
      <c r="J2009" s="11" t="str">
        <f>VLOOKUP('Medical Examinations'!M2009,'Medical Examinations'!M2009:M4343,1,FALSE)</f>
        <v>over weight</v>
      </c>
      <c r="K2009" s="11" t="str">
        <f>VLOOKUP('Medical Examinations'!N2009,'Medical Examinations'!N2009:N4343,1,FALSE)</f>
        <v>normal</v>
      </c>
      <c r="L2009" s="11" t="str">
        <f>VLOOKUP(Table3[[#This Row],[date of birth]],Table3[date of birth],1,FALSE)</f>
        <v>23-Aug-1973</v>
      </c>
      <c r="M2009" s="11">
        <f>VLOOKUP(Table3[[#This Row],[age]],Table3[age],1,FALSE)</f>
        <v>49</v>
      </c>
      <c r="N2009" s="65">
        <f>VLOOKUP(Table3[[#This Row],[charges2]],Table3[charges2],1,FALSE)</f>
        <v>29757.69</v>
      </c>
      <c r="O2009" s="11" t="str">
        <f>VLOOKUP(Table3[[#This Row],[HOSPITAL TIER2]],Table3[HOSPITAL TIER2],1,FALSE)</f>
        <v>tier - 1</v>
      </c>
      <c r="P2009" s="11" t="str">
        <f>VLOOKUP(Table3[[#This Row],[city tier2]],Table3[city tier2],1,FALSE)</f>
        <v>tier - 3</v>
      </c>
      <c r="Q2009" s="11" t="str">
        <f>VLOOKUP(Table3[[#This Row],[state id2]],Table3[state id2],1,FALSE)</f>
        <v>R1011</v>
      </c>
      <c r="R2009" s="11">
        <f t="shared" si="62"/>
        <v>-0.19123446307094366</v>
      </c>
      <c r="S2009" s="11">
        <f t="shared" si="63"/>
        <v>-3.3092203001939643E-2</v>
      </c>
    </row>
    <row r="2010" spans="1:19" x14ac:dyDescent="0.25">
      <c r="A2010" s="20" t="str">
        <f>VLOOKUP('Customer Names'!A2010,'Customer Names'!A2010:A4345,1,FALSE)</f>
        <v>Id2009</v>
      </c>
      <c r="B2010" s="20" t="str">
        <f>VLOOKUP(Table6[[#This Row],[NAME]],Table6[NAME],1,FALSE)</f>
        <v>Kakushin</v>
      </c>
      <c r="C2010" s="11">
        <f>VLOOKUP(Table4[[#This Row],[BMI]],Table4[BMI],1,FALSE)</f>
        <v>27.39</v>
      </c>
      <c r="D2010" s="11">
        <f>VLOOKUP(Table4[[#This Row],[HBA1C]],Table4[HBA1C],1,FALSE)</f>
        <v>5.34</v>
      </c>
      <c r="E2010" s="11" t="str">
        <f>VLOOKUP(Table4[[#This Row],[Any Transplants]],Table4[Any Transplants],1,FALSE)</f>
        <v>No</v>
      </c>
      <c r="F2010" s="11" t="str">
        <f>VLOOKUP(Table4[[#This Row],[Cancer history]],Table4[Cancer history],1,FALSE)</f>
        <v>No</v>
      </c>
      <c r="G2010" s="11" t="str">
        <f>VLOOKUP(Table4[[#This Row],[Smoker2]],Table4[Smoker2],1,FALSE)</f>
        <v>NO</v>
      </c>
      <c r="H2010" s="11" t="str">
        <f>VLOOKUP(Table4[[#This Row],[Heart Issues]],Table4[Heart Issues],1,FALSE)</f>
        <v>No</v>
      </c>
      <c r="I2010" s="11">
        <f>VLOOKUP(Table4[[#This Row],[Number of Major Surgeries]],Table4[Number of Major Surgeries],1,FALSE)</f>
        <v>0</v>
      </c>
      <c r="J2010" s="11" t="str">
        <f>VLOOKUP('Medical Examinations'!M2010,'Medical Examinations'!M2010:M4344,1,FALSE)</f>
        <v>over weight</v>
      </c>
      <c r="K2010" s="11" t="str">
        <f>VLOOKUP('Medical Examinations'!N2010,'Medical Examinations'!N2010:N4344,1,FALSE)</f>
        <v>normal</v>
      </c>
      <c r="L2010" s="11" t="str">
        <f>VLOOKUP(Table3[[#This Row],[date of birth]],Table3[date of birth],1,FALSE)</f>
        <v>20-Jun-1998</v>
      </c>
      <c r="M2010" s="11">
        <f>VLOOKUP(Table3[[#This Row],[age]],Table3[age],1,FALSE)</f>
        <v>24</v>
      </c>
      <c r="N2010" s="65">
        <f>VLOOKUP(Table3[[#This Row],[charges2]],Table3[charges2],1,FALSE)</f>
        <v>29760.6</v>
      </c>
      <c r="O2010" s="11" t="str">
        <f>VLOOKUP(Table3[[#This Row],[HOSPITAL TIER2]],Table3[HOSPITAL TIER2],1,FALSE)</f>
        <v>tier - 1</v>
      </c>
      <c r="P2010" s="11" t="str">
        <f>VLOOKUP(Table3[[#This Row],[city tier2]],Table3[city tier2],1,FALSE)</f>
        <v>tier - 2</v>
      </c>
      <c r="Q2010" s="11" t="str">
        <f>VLOOKUP(Table3[[#This Row],[state id2]],Table3[state id2],1,FALSE)</f>
        <v>R1011</v>
      </c>
      <c r="R2010" s="11">
        <f t="shared" si="62"/>
        <v>-0.19127455472756785</v>
      </c>
      <c r="S2010" s="11">
        <f t="shared" si="63"/>
        <v>-3.2936242059031749E-2</v>
      </c>
    </row>
    <row r="2011" spans="1:19" x14ac:dyDescent="0.25">
      <c r="A2011" s="20" t="str">
        <f>VLOOKUP('Customer Names'!A2011,'Customer Names'!A2011:A4346,1,FALSE)</f>
        <v>Id2010</v>
      </c>
      <c r="B2011" s="20" t="str">
        <f>VLOOKUP(Table6[[#This Row],[NAME]],Table6[NAME],1,FALSE)</f>
        <v>Michael J</v>
      </c>
      <c r="C2011" s="11">
        <f>VLOOKUP(Table4[[#This Row],[BMI]],Table4[BMI],1,FALSE)</f>
        <v>17.03</v>
      </c>
      <c r="D2011" s="11">
        <f>VLOOKUP(Table4[[#This Row],[HBA1C]],Table4[HBA1C],1,FALSE)</f>
        <v>4.12</v>
      </c>
      <c r="E2011" s="11" t="str">
        <f>VLOOKUP(Table4[[#This Row],[Any Transplants]],Table4[Any Transplants],1,FALSE)</f>
        <v>No</v>
      </c>
      <c r="F2011" s="11" t="str">
        <f>VLOOKUP(Table4[[#This Row],[Cancer history]],Table4[Cancer history],1,FALSE)</f>
        <v>No</v>
      </c>
      <c r="G2011" s="11" t="str">
        <f>VLOOKUP(Table4[[#This Row],[Smoker2]],Table4[Smoker2],1,FALSE)</f>
        <v>NO</v>
      </c>
      <c r="H2011" s="11" t="str">
        <f>VLOOKUP(Table4[[#This Row],[Heart Issues]],Table4[Heart Issues],1,FALSE)</f>
        <v>No</v>
      </c>
      <c r="I2011" s="11">
        <f>VLOOKUP(Table4[[#This Row],[Number of Major Surgeries]],Table4[Number of Major Surgeries],1,FALSE)</f>
        <v>1</v>
      </c>
      <c r="J2011" s="11" t="str">
        <f>VLOOKUP('Medical Examinations'!M2011,'Medical Examinations'!M2011:M4345,1,FALSE)</f>
        <v>underweight</v>
      </c>
      <c r="K2011" s="11" t="str">
        <f>VLOOKUP('Medical Examinations'!N2011,'Medical Examinations'!N2011:N4345,1,FALSE)</f>
        <v>normal</v>
      </c>
      <c r="L2011" s="11" t="str">
        <f>VLOOKUP(Table3[[#This Row],[date of birth]],Table3[date of birth],1,FALSE)</f>
        <v>13-Aug-1981</v>
      </c>
      <c r="M2011" s="11">
        <f>VLOOKUP(Table3[[#This Row],[age]],Table3[age],1,FALSE)</f>
        <v>41</v>
      </c>
      <c r="N2011" s="65">
        <f>VLOOKUP(Table3[[#This Row],[charges2]],Table3[charges2],1,FALSE)</f>
        <v>29816.639999999999</v>
      </c>
      <c r="O2011" s="11" t="str">
        <f>VLOOKUP(Table3[[#This Row],[HOSPITAL TIER2]],Table3[HOSPITAL TIER2],1,FALSE)</f>
        <v>tier - 1</v>
      </c>
      <c r="P2011" s="11" t="str">
        <f>VLOOKUP(Table3[[#This Row],[city tier2]],Table3[city tier2],1,FALSE)</f>
        <v>tier - 2</v>
      </c>
      <c r="Q2011" s="11" t="str">
        <f>VLOOKUP(Table3[[#This Row],[state id2]],Table3[state id2],1,FALSE)</f>
        <v>R1011</v>
      </c>
      <c r="R2011" s="11">
        <f t="shared" si="62"/>
        <v>-0.19105516574755521</v>
      </c>
      <c r="S2011" s="11">
        <f t="shared" si="63"/>
        <v>-3.3856561777897254E-2</v>
      </c>
    </row>
    <row r="2012" spans="1:19" x14ac:dyDescent="0.25">
      <c r="A2012" s="20" t="str">
        <f>VLOOKUP('Customer Names'!A2012,'Customer Names'!A2012:A4347,1,FALSE)</f>
        <v>Id2011</v>
      </c>
      <c r="B2012" s="20" t="str">
        <f>VLOOKUP(Table6[[#This Row],[NAME]],Table6[NAME],1,FALSE)</f>
        <v>Bradley</v>
      </c>
      <c r="C2012" s="11">
        <f>VLOOKUP(Table4[[#This Row],[BMI]],Table4[BMI],1,FALSE)</f>
        <v>23.75</v>
      </c>
      <c r="D2012" s="11">
        <f>VLOOKUP(Table4[[#This Row],[HBA1C]],Table4[HBA1C],1,FALSE)</f>
        <v>5.49</v>
      </c>
      <c r="E2012" s="11" t="str">
        <f>VLOOKUP(Table4[[#This Row],[Any Transplants]],Table4[Any Transplants],1,FALSE)</f>
        <v>No</v>
      </c>
      <c r="F2012" s="11" t="str">
        <f>VLOOKUP(Table4[[#This Row],[Cancer history]],Table4[Cancer history],1,FALSE)</f>
        <v>No</v>
      </c>
      <c r="G2012" s="11" t="str">
        <f>VLOOKUP(Table4[[#This Row],[Smoker2]],Table4[Smoker2],1,FALSE)</f>
        <v>NO</v>
      </c>
      <c r="H2012" s="11" t="str">
        <f>VLOOKUP(Table4[[#This Row],[Heart Issues]],Table4[Heart Issues],1,FALSE)</f>
        <v>yes</v>
      </c>
      <c r="I2012" s="11">
        <f>VLOOKUP(Table4[[#This Row],[Number of Major Surgeries]],Table4[Number of Major Surgeries],1,FALSE)</f>
        <v>0</v>
      </c>
      <c r="J2012" s="11" t="str">
        <f>VLOOKUP('Medical Examinations'!M2012,'Medical Examinations'!M2012:M4346,1,FALSE)</f>
        <v>normal weight</v>
      </c>
      <c r="K2012" s="11" t="str">
        <f>VLOOKUP('Medical Examinations'!N2012,'Medical Examinations'!N2012:N4346,1,FALSE)</f>
        <v>normal</v>
      </c>
      <c r="L2012" s="11" t="str">
        <f>VLOOKUP(Table3[[#This Row],[date of birth]],Table3[date of birth],1,FALSE)</f>
        <v>29-Oct-1982</v>
      </c>
      <c r="M2012" s="11">
        <f>VLOOKUP(Table3[[#This Row],[age]],Table3[age],1,FALSE)</f>
        <v>40</v>
      </c>
      <c r="N2012" s="65">
        <f>VLOOKUP(Table3[[#This Row],[charges2]],Table3[charges2],1,FALSE)</f>
        <v>29818.76</v>
      </c>
      <c r="O2012" s="11" t="str">
        <f>VLOOKUP(Table3[[#This Row],[HOSPITAL TIER2]],Table3[HOSPITAL TIER2],1,FALSE)</f>
        <v>tier - 1</v>
      </c>
      <c r="P2012" s="11" t="str">
        <f>VLOOKUP(Table3[[#This Row],[city tier2]],Table3[city tier2],1,FALSE)</f>
        <v>tier - 1</v>
      </c>
      <c r="Q2012" s="11" t="str">
        <f>VLOOKUP(Table3[[#This Row],[state id2]],Table3[state id2],1,FALSE)</f>
        <v>R1012</v>
      </c>
      <c r="R2012" s="11">
        <f t="shared" si="62"/>
        <v>-0.19174735199726781</v>
      </c>
      <c r="S2012" s="11">
        <f t="shared" si="63"/>
        <v>-3.4084495602142641E-2</v>
      </c>
    </row>
    <row r="2013" spans="1:19" x14ac:dyDescent="0.25">
      <c r="A2013" s="20" t="str">
        <f>VLOOKUP('Customer Names'!A2013,'Customer Names'!A2013:A4348,1,FALSE)</f>
        <v>Id2012</v>
      </c>
      <c r="B2013" s="20" t="str">
        <f>VLOOKUP(Table6[[#This Row],[NAME]],Table6[NAME],1,FALSE)</f>
        <v>Matt</v>
      </c>
      <c r="C2013" s="11">
        <f>VLOOKUP(Table4[[#This Row],[BMI]],Table4[BMI],1,FALSE)</f>
        <v>26.03</v>
      </c>
      <c r="D2013" s="11">
        <f>VLOOKUP(Table4[[#This Row],[HBA1C]],Table4[HBA1C],1,FALSE)</f>
        <v>5.1100000000000003</v>
      </c>
      <c r="E2013" s="11" t="str">
        <f>VLOOKUP(Table4[[#This Row],[Any Transplants]],Table4[Any Transplants],1,FALSE)</f>
        <v>No</v>
      </c>
      <c r="F2013" s="11" t="str">
        <f>VLOOKUP(Table4[[#This Row],[Cancer history]],Table4[Cancer history],1,FALSE)</f>
        <v>No</v>
      </c>
      <c r="G2013" s="11" t="str">
        <f>VLOOKUP(Table4[[#This Row],[Smoker2]],Table4[Smoker2],1,FALSE)</f>
        <v>NO</v>
      </c>
      <c r="H2013" s="11" t="str">
        <f>VLOOKUP(Table4[[#This Row],[Heart Issues]],Table4[Heart Issues],1,FALSE)</f>
        <v>yes</v>
      </c>
      <c r="I2013" s="11">
        <f>VLOOKUP(Table4[[#This Row],[Number of Major Surgeries]],Table4[Number of Major Surgeries],1,FALSE)</f>
        <v>1</v>
      </c>
      <c r="J2013" s="11" t="str">
        <f>VLOOKUP('Medical Examinations'!M2013,'Medical Examinations'!M2013:M4347,1,FALSE)</f>
        <v>over weight</v>
      </c>
      <c r="K2013" s="11" t="str">
        <f>VLOOKUP('Medical Examinations'!N2013,'Medical Examinations'!N2013:N4347,1,FALSE)</f>
        <v>normal</v>
      </c>
      <c r="L2013" s="11" t="str">
        <f>VLOOKUP(Table3[[#This Row],[date of birth]],Table3[date of birth],1,FALSE)</f>
        <v>30-Dec-1989</v>
      </c>
      <c r="M2013" s="11">
        <f>VLOOKUP(Table3[[#This Row],[age]],Table3[age],1,FALSE)</f>
        <v>33</v>
      </c>
      <c r="N2013" s="65">
        <f>VLOOKUP(Table3[[#This Row],[charges2]],Table3[charges2],1,FALSE)</f>
        <v>29852.48</v>
      </c>
      <c r="O2013" s="11" t="str">
        <f>VLOOKUP(Table3[[#This Row],[HOSPITAL TIER2]],Table3[HOSPITAL TIER2],1,FALSE)</f>
        <v>tier - 1</v>
      </c>
      <c r="P2013" s="11" t="str">
        <f>VLOOKUP(Table3[[#This Row],[city tier2]],Table3[city tier2],1,FALSE)</f>
        <v>tier - 3</v>
      </c>
      <c r="Q2013" s="11" t="str">
        <f>VLOOKUP(Table3[[#This Row],[state id2]],Table3[state id2],1,FALSE)</f>
        <v>R1011</v>
      </c>
      <c r="R2013" s="11">
        <f t="shared" si="62"/>
        <v>-0.19192162108491279</v>
      </c>
      <c r="S2013" s="11">
        <f t="shared" si="63"/>
        <v>-3.4131137117409525E-2</v>
      </c>
    </row>
    <row r="2014" spans="1:19" x14ac:dyDescent="0.25">
      <c r="A2014" s="20" t="str">
        <f>VLOOKUP('Customer Names'!A2014,'Customer Names'!A2014:A4349,1,FALSE)</f>
        <v>Id2013</v>
      </c>
      <c r="B2014" s="20" t="str">
        <f>VLOOKUP(Table6[[#This Row],[NAME]],Table6[NAME],1,FALSE)</f>
        <v>Amanda C.</v>
      </c>
      <c r="C2014" s="11">
        <f>VLOOKUP(Table4[[#This Row],[BMI]],Table4[BMI],1,FALSE)</f>
        <v>16.079999999999998</v>
      </c>
      <c r="D2014" s="11">
        <f>VLOOKUP(Table4[[#This Row],[HBA1C]],Table4[HBA1C],1,FALSE)</f>
        <v>5.94</v>
      </c>
      <c r="E2014" s="11" t="str">
        <f>VLOOKUP(Table4[[#This Row],[Any Transplants]],Table4[Any Transplants],1,FALSE)</f>
        <v>No</v>
      </c>
      <c r="F2014" s="11" t="str">
        <f>VLOOKUP(Table4[[#This Row],[Cancer history]],Table4[Cancer history],1,FALSE)</f>
        <v>No</v>
      </c>
      <c r="G2014" s="11" t="str">
        <f>VLOOKUP(Table4[[#This Row],[Smoker2]],Table4[Smoker2],1,FALSE)</f>
        <v>NO</v>
      </c>
      <c r="H2014" s="11" t="str">
        <f>VLOOKUP(Table4[[#This Row],[Heart Issues]],Table4[Heart Issues],1,FALSE)</f>
        <v>No</v>
      </c>
      <c r="I2014" s="11">
        <f>VLOOKUP(Table4[[#This Row],[Number of Major Surgeries]],Table4[Number of Major Surgeries],1,FALSE)</f>
        <v>0</v>
      </c>
      <c r="J2014" s="11" t="str">
        <f>VLOOKUP('Medical Examinations'!M2014,'Medical Examinations'!M2014:M4348,1,FALSE)</f>
        <v>underweight</v>
      </c>
      <c r="K2014" s="11" t="str">
        <f>VLOOKUP('Medical Examinations'!N2014,'Medical Examinations'!N2014:N4348,1,FALSE)</f>
        <v>prediabetes</v>
      </c>
      <c r="L2014" s="11" t="str">
        <f>VLOOKUP(Table3[[#This Row],[date of birth]],Table3[date of birth],1,FALSE)</f>
        <v>19-Aug-1975</v>
      </c>
      <c r="M2014" s="11">
        <f>VLOOKUP(Table3[[#This Row],[age]],Table3[age],1,FALSE)</f>
        <v>47</v>
      </c>
      <c r="N2014" s="65">
        <f>VLOOKUP(Table3[[#This Row],[charges2]],Table3[charges2],1,FALSE)</f>
        <v>29899.25</v>
      </c>
      <c r="O2014" s="11" t="str">
        <f>VLOOKUP(Table3[[#This Row],[HOSPITAL TIER2]],Table3[HOSPITAL TIER2],1,FALSE)</f>
        <v>tier - 1</v>
      </c>
      <c r="P2014" s="11" t="str">
        <f>VLOOKUP(Table3[[#This Row],[city tier2]],Table3[city tier2],1,FALSE)</f>
        <v>tier - 3</v>
      </c>
      <c r="Q2014" s="11" t="str">
        <f>VLOOKUP(Table3[[#This Row],[state id2]],Table3[state id2],1,FALSE)</f>
        <v>R1011</v>
      </c>
      <c r="R2014" s="11">
        <f t="shared" si="62"/>
        <v>-0.19207261824094804</v>
      </c>
      <c r="S2014" s="11">
        <f t="shared" si="63"/>
        <v>-3.4878029281524184E-2</v>
      </c>
    </row>
    <row r="2015" spans="1:19" x14ac:dyDescent="0.25">
      <c r="A2015" s="20" t="str">
        <f>VLOOKUP('Customer Names'!A2015,'Customer Names'!A2015:A4350,1,FALSE)</f>
        <v>Id2014</v>
      </c>
      <c r="B2015" s="20" t="str">
        <f>VLOOKUP(Table6[[#This Row],[NAME]],Table6[NAME],1,FALSE)</f>
        <v>Valur</v>
      </c>
      <c r="C2015" s="11">
        <f>VLOOKUP(Table4[[#This Row],[BMI]],Table4[BMI],1,FALSE)</f>
        <v>30.875</v>
      </c>
      <c r="D2015" s="11">
        <f>VLOOKUP(Table4[[#This Row],[HBA1C]],Table4[HBA1C],1,FALSE)</f>
        <v>5.54</v>
      </c>
      <c r="E2015" s="11" t="str">
        <f>VLOOKUP(Table4[[#This Row],[Any Transplants]],Table4[Any Transplants],1,FALSE)</f>
        <v>No</v>
      </c>
      <c r="F2015" s="11" t="str">
        <f>VLOOKUP(Table4[[#This Row],[Cancer history]],Table4[Cancer history],1,FALSE)</f>
        <v>No</v>
      </c>
      <c r="G2015" s="11" t="str">
        <f>VLOOKUP(Table4[[#This Row],[Smoker2]],Table4[Smoker2],1,FALSE)</f>
        <v>NO</v>
      </c>
      <c r="H2015" s="11" t="str">
        <f>VLOOKUP(Table4[[#This Row],[Heart Issues]],Table4[Heart Issues],1,FALSE)</f>
        <v>No</v>
      </c>
      <c r="I2015" s="11">
        <f>VLOOKUP(Table4[[#This Row],[Number of Major Surgeries]],Table4[Number of Major Surgeries],1,FALSE)</f>
        <v>0</v>
      </c>
      <c r="J2015" s="11" t="str">
        <f>VLOOKUP('Medical Examinations'!M2015,'Medical Examinations'!M2015:M4349,1,FALSE)</f>
        <v>obesity</v>
      </c>
      <c r="K2015" s="11" t="str">
        <f>VLOOKUP('Medical Examinations'!N2015,'Medical Examinations'!N2015:N4349,1,FALSE)</f>
        <v>normal</v>
      </c>
      <c r="L2015" s="11" t="str">
        <f>VLOOKUP(Table3[[#This Row],[date of birth]],Table3[date of birth],1,FALSE)</f>
        <v>30-Dec-1988</v>
      </c>
      <c r="M2015" s="11">
        <f>VLOOKUP(Table3[[#This Row],[age]],Table3[age],1,FALSE)</f>
        <v>34</v>
      </c>
      <c r="N2015" s="65">
        <f>VLOOKUP(Table3[[#This Row],[charges2]],Table3[charges2],1,FALSE)</f>
        <v>29929.56</v>
      </c>
      <c r="O2015" s="11" t="str">
        <f>VLOOKUP(Table3[[#This Row],[HOSPITAL TIER2]],Table3[HOSPITAL TIER2],1,FALSE)</f>
        <v>tier - 1</v>
      </c>
      <c r="P2015" s="11" t="str">
        <f>VLOOKUP(Table3[[#This Row],[city tier2]],Table3[city tier2],1,FALSE)</f>
        <v>tier - 1</v>
      </c>
      <c r="Q2015" s="11" t="str">
        <f>VLOOKUP(Table3[[#This Row],[state id2]],Table3[state id2],1,FALSE)</f>
        <v>R1011</v>
      </c>
      <c r="R2015" s="11">
        <f t="shared" si="62"/>
        <v>-0.19095804758211213</v>
      </c>
      <c r="S2015" s="11">
        <f t="shared" si="63"/>
        <v>-3.5101479936113837E-2</v>
      </c>
    </row>
    <row r="2016" spans="1:19" x14ac:dyDescent="0.25">
      <c r="A2016" s="20" t="str">
        <f>VLOOKUP('Customer Names'!A2016,'Customer Names'!A2016:A4351,1,FALSE)</f>
        <v>Id2015</v>
      </c>
      <c r="B2016" s="20" t="str">
        <f>VLOOKUP(Table6[[#This Row],[NAME]],Table6[NAME],1,FALSE)</f>
        <v>Erica J</v>
      </c>
      <c r="C2016" s="11">
        <f>VLOOKUP(Table4[[#This Row],[BMI]],Table4[BMI],1,FALSE)</f>
        <v>31.79</v>
      </c>
      <c r="D2016" s="11">
        <f>VLOOKUP(Table4[[#This Row],[HBA1C]],Table4[HBA1C],1,FALSE)</f>
        <v>7.09</v>
      </c>
      <c r="E2016" s="11" t="str">
        <f>VLOOKUP(Table4[[#This Row],[Any Transplants]],Table4[Any Transplants],1,FALSE)</f>
        <v>No</v>
      </c>
      <c r="F2016" s="11" t="str">
        <f>VLOOKUP(Table4[[#This Row],[Cancer history]],Table4[Cancer history],1,FALSE)</f>
        <v>No</v>
      </c>
      <c r="G2016" s="11" t="str">
        <f>VLOOKUP(Table4[[#This Row],[Smoker2]],Table4[Smoker2],1,FALSE)</f>
        <v>NO</v>
      </c>
      <c r="H2016" s="11" t="str">
        <f>VLOOKUP(Table4[[#This Row],[Heart Issues]],Table4[Heart Issues],1,FALSE)</f>
        <v>No</v>
      </c>
      <c r="I2016" s="11">
        <f>VLOOKUP(Table4[[#This Row],[Number of Major Surgeries]],Table4[Number of Major Surgeries],1,FALSE)</f>
        <v>0</v>
      </c>
      <c r="J2016" s="11" t="str">
        <f>VLOOKUP('Medical Examinations'!M2016,'Medical Examinations'!M2016:M4350,1,FALSE)</f>
        <v>obesity</v>
      </c>
      <c r="K2016" s="11" t="str">
        <f>VLOOKUP('Medical Examinations'!N2016,'Medical Examinations'!N2016:N4350,1,FALSE)</f>
        <v>diabetes</v>
      </c>
      <c r="L2016" s="11" t="str">
        <f>VLOOKUP(Table3[[#This Row],[date of birth]],Table3[date of birth],1,FALSE)</f>
        <v>12-Jun-1976</v>
      </c>
      <c r="M2016" s="11">
        <f>VLOOKUP(Table3[[#This Row],[age]],Table3[age],1,FALSE)</f>
        <v>46</v>
      </c>
      <c r="N2016" s="65">
        <f>VLOOKUP(Table3[[#This Row],[charges2]],Table3[charges2],1,FALSE)</f>
        <v>29933.75</v>
      </c>
      <c r="O2016" s="11" t="str">
        <f>VLOOKUP(Table3[[#This Row],[HOSPITAL TIER2]],Table3[HOSPITAL TIER2],1,FALSE)</f>
        <v>tier - 1</v>
      </c>
      <c r="P2016" s="11" t="str">
        <f>VLOOKUP(Table3[[#This Row],[city tier2]],Table3[city tier2],1,FALSE)</f>
        <v>tier - 1</v>
      </c>
      <c r="Q2016" s="11" t="str">
        <f>VLOOKUP(Table3[[#This Row],[state id2]],Table3[state id2],1,FALSE)</f>
        <v>R1011</v>
      </c>
      <c r="R2016" s="11">
        <f t="shared" si="62"/>
        <v>-0.18994404277139995</v>
      </c>
      <c r="S2016" s="11">
        <f t="shared" si="63"/>
        <v>-3.5261352837213489E-2</v>
      </c>
    </row>
    <row r="2017" spans="1:19" x14ac:dyDescent="0.25">
      <c r="A2017" s="20" t="str">
        <f>VLOOKUP('Customer Names'!A2017,'Customer Names'!A2017:A4352,1,FALSE)</f>
        <v>Id2016</v>
      </c>
      <c r="B2017" s="20" t="str">
        <f>VLOOKUP(Table6[[#This Row],[NAME]],Table6[NAME],1,FALSE)</f>
        <v>Stephen F.</v>
      </c>
      <c r="C2017" s="11">
        <f>VLOOKUP(Table4[[#This Row],[BMI]],Table4[BMI],1,FALSE)</f>
        <v>28.48</v>
      </c>
      <c r="D2017" s="11">
        <f>VLOOKUP(Table4[[#This Row],[HBA1C]],Table4[HBA1C],1,FALSE)</f>
        <v>6.22</v>
      </c>
      <c r="E2017" s="11" t="str">
        <f>VLOOKUP(Table4[[#This Row],[Any Transplants]],Table4[Any Transplants],1,FALSE)</f>
        <v>No</v>
      </c>
      <c r="F2017" s="11" t="str">
        <f>VLOOKUP(Table4[[#This Row],[Cancer history]],Table4[Cancer history],1,FALSE)</f>
        <v>Yes</v>
      </c>
      <c r="G2017" s="11" t="str">
        <f>VLOOKUP(Table4[[#This Row],[Smoker2]],Table4[Smoker2],1,FALSE)</f>
        <v>NO</v>
      </c>
      <c r="H2017" s="11" t="str">
        <f>VLOOKUP(Table4[[#This Row],[Heart Issues]],Table4[Heart Issues],1,FALSE)</f>
        <v>yes</v>
      </c>
      <c r="I2017" s="11">
        <f>VLOOKUP(Table4[[#This Row],[Number of Major Surgeries]],Table4[Number of Major Surgeries],1,FALSE)</f>
        <v>1</v>
      </c>
      <c r="J2017" s="11" t="str">
        <f>VLOOKUP('Medical Examinations'!M2017,'Medical Examinations'!M2017:M4351,1,FALSE)</f>
        <v>over weight</v>
      </c>
      <c r="K2017" s="11" t="str">
        <f>VLOOKUP('Medical Examinations'!N2017,'Medical Examinations'!N2017:N4351,1,FALSE)</f>
        <v>prediabetes</v>
      </c>
      <c r="L2017" s="11" t="str">
        <f>VLOOKUP(Table3[[#This Row],[date of birth]],Table3[date of birth],1,FALSE)</f>
        <v>5-Oct-1991</v>
      </c>
      <c r="M2017" s="11">
        <f>VLOOKUP(Table3[[#This Row],[age]],Table3[age],1,FALSE)</f>
        <v>31</v>
      </c>
      <c r="N2017" s="65">
        <f>VLOOKUP(Table3[[#This Row],[charges2]],Table3[charges2],1,FALSE)</f>
        <v>29969.67</v>
      </c>
      <c r="O2017" s="11" t="str">
        <f>VLOOKUP(Table3[[#This Row],[HOSPITAL TIER2]],Table3[HOSPITAL TIER2],1,FALSE)</f>
        <v>tier - 1</v>
      </c>
      <c r="P2017" s="11" t="str">
        <f>VLOOKUP(Table3[[#This Row],[city tier2]],Table3[city tier2],1,FALSE)</f>
        <v>tier - 1</v>
      </c>
      <c r="Q2017" s="11" t="str">
        <f>VLOOKUP(Table3[[#This Row],[state id2]],Table3[state id2],1,FALSE)</f>
        <v>R1011</v>
      </c>
      <c r="R2017" s="11">
        <f t="shared" si="62"/>
        <v>-0.1909537470274448</v>
      </c>
      <c r="S2017" s="11">
        <f t="shared" si="63"/>
        <v>-3.6188360206853967E-2</v>
      </c>
    </row>
    <row r="2018" spans="1:19" x14ac:dyDescent="0.25">
      <c r="A2018" s="20" t="str">
        <f>VLOOKUP('Customer Names'!A2018,'Customer Names'!A2018:A4353,1,FALSE)</f>
        <v>Id2017</v>
      </c>
      <c r="B2018" s="20" t="str">
        <f>VLOOKUP(Table6[[#This Row],[NAME]],Table6[NAME],1,FALSE)</f>
        <v>Lissa</v>
      </c>
      <c r="C2018" s="11">
        <f>VLOOKUP(Table4[[#This Row],[BMI]],Table4[BMI],1,FALSE)</f>
        <v>26.6</v>
      </c>
      <c r="D2018" s="11">
        <f>VLOOKUP(Table4[[#This Row],[HBA1C]],Table4[HBA1C],1,FALSE)</f>
        <v>4.33</v>
      </c>
      <c r="E2018" s="11" t="str">
        <f>VLOOKUP(Table4[[#This Row],[Any Transplants]],Table4[Any Transplants],1,FALSE)</f>
        <v>No</v>
      </c>
      <c r="F2018" s="11" t="str">
        <f>VLOOKUP(Table4[[#This Row],[Cancer history]],Table4[Cancer history],1,FALSE)</f>
        <v>No</v>
      </c>
      <c r="G2018" s="11" t="str">
        <f>VLOOKUP(Table4[[#This Row],[Smoker2]],Table4[Smoker2],1,FALSE)</f>
        <v>NO</v>
      </c>
      <c r="H2018" s="11" t="str">
        <f>VLOOKUP(Table4[[#This Row],[Heart Issues]],Table4[Heart Issues],1,FALSE)</f>
        <v>No</v>
      </c>
      <c r="I2018" s="11">
        <f>VLOOKUP(Table4[[#This Row],[Number of Major Surgeries]],Table4[Number of Major Surgeries],1,FALSE)</f>
        <v>1</v>
      </c>
      <c r="J2018" s="11" t="str">
        <f>VLOOKUP('Medical Examinations'!M2018,'Medical Examinations'!M2018:M4352,1,FALSE)</f>
        <v>over weight</v>
      </c>
      <c r="K2018" s="11" t="str">
        <f>VLOOKUP('Medical Examinations'!N2018,'Medical Examinations'!N2018:N4352,1,FALSE)</f>
        <v>normal</v>
      </c>
      <c r="L2018" s="11" t="str">
        <f>VLOOKUP(Table3[[#This Row],[date of birth]],Table3[date of birth],1,FALSE)</f>
        <v>4-Aug-1981</v>
      </c>
      <c r="M2018" s="11">
        <f>VLOOKUP(Table3[[#This Row],[age]],Table3[age],1,FALSE)</f>
        <v>41</v>
      </c>
      <c r="N2018" s="65">
        <f>VLOOKUP(Table3[[#This Row],[charges2]],Table3[charges2],1,FALSE)</f>
        <v>30026.87</v>
      </c>
      <c r="O2018" s="11" t="str">
        <f>VLOOKUP(Table3[[#This Row],[HOSPITAL TIER2]],Table3[HOSPITAL TIER2],1,FALSE)</f>
        <v>tier - 2</v>
      </c>
      <c r="P2018" s="11" t="str">
        <f>VLOOKUP(Table3[[#This Row],[city tier2]],Table3[city tier2],1,FALSE)</f>
        <v>tier - 3</v>
      </c>
      <c r="Q2018" s="11" t="str">
        <f>VLOOKUP(Table3[[#This Row],[state id2]],Table3[state id2],1,FALSE)</f>
        <v>R1012</v>
      </c>
      <c r="R2018" s="11">
        <f t="shared" si="62"/>
        <v>-0.19032012238131657</v>
      </c>
      <c r="S2018" s="11">
        <f t="shared" si="63"/>
        <v>-3.5328824261320071E-2</v>
      </c>
    </row>
    <row r="2019" spans="1:19" x14ac:dyDescent="0.25">
      <c r="A2019" s="20" t="str">
        <f>VLOOKUP('Customer Names'!A2019,'Customer Names'!A2019:A4354,1,FALSE)</f>
        <v>Id2018</v>
      </c>
      <c r="B2019" s="20" t="str">
        <f>VLOOKUP(Table6[[#This Row],[NAME]],Table6[NAME],1,FALSE)</f>
        <v>Megan</v>
      </c>
      <c r="C2019" s="11">
        <f>VLOOKUP(Table4[[#This Row],[BMI]],Table4[BMI],1,FALSE)</f>
        <v>25.27</v>
      </c>
      <c r="D2019" s="11">
        <f>VLOOKUP(Table4[[#This Row],[HBA1C]],Table4[HBA1C],1,FALSE)</f>
        <v>5.83</v>
      </c>
      <c r="E2019" s="11" t="str">
        <f>VLOOKUP(Table4[[#This Row],[Any Transplants]],Table4[Any Transplants],1,FALSE)</f>
        <v>No</v>
      </c>
      <c r="F2019" s="11" t="str">
        <f>VLOOKUP(Table4[[#This Row],[Cancer history]],Table4[Cancer history],1,FALSE)</f>
        <v>No</v>
      </c>
      <c r="G2019" s="11" t="str">
        <f>VLOOKUP(Table4[[#This Row],[Smoker2]],Table4[Smoker2],1,FALSE)</f>
        <v>NO</v>
      </c>
      <c r="H2019" s="11" t="str">
        <f>VLOOKUP(Table4[[#This Row],[Heart Issues]],Table4[Heart Issues],1,FALSE)</f>
        <v>No</v>
      </c>
      <c r="I2019" s="11">
        <f>VLOOKUP(Table4[[#This Row],[Number of Major Surgeries]],Table4[Number of Major Surgeries],1,FALSE)</f>
        <v>1</v>
      </c>
      <c r="J2019" s="11" t="str">
        <f>VLOOKUP('Medical Examinations'!M2019,'Medical Examinations'!M2019:M4353,1,FALSE)</f>
        <v>over weight</v>
      </c>
      <c r="K2019" s="11" t="str">
        <f>VLOOKUP('Medical Examinations'!N2019,'Medical Examinations'!N2019:N4353,1,FALSE)</f>
        <v>prediabetes</v>
      </c>
      <c r="L2019" s="11" t="str">
        <f>VLOOKUP(Table3[[#This Row],[date of birth]],Table3[date of birth],1,FALSE)</f>
        <v>16-Jun-1967</v>
      </c>
      <c r="M2019" s="11">
        <f>VLOOKUP(Table3[[#This Row],[age]],Table3[age],1,FALSE)</f>
        <v>55</v>
      </c>
      <c r="N2019" s="65">
        <f>VLOOKUP(Table3[[#This Row],[charges2]],Table3[charges2],1,FALSE)</f>
        <v>30063.58</v>
      </c>
      <c r="O2019" s="11" t="str">
        <f>VLOOKUP(Table3[[#This Row],[HOSPITAL TIER2]],Table3[HOSPITAL TIER2],1,FALSE)</f>
        <v>tier - 1</v>
      </c>
      <c r="P2019" s="11" t="str">
        <f>VLOOKUP(Table3[[#This Row],[city tier2]],Table3[city tier2],1,FALSE)</f>
        <v>tier - 1</v>
      </c>
      <c r="Q2019" s="11" t="str">
        <f>VLOOKUP(Table3[[#This Row],[state id2]],Table3[state id2],1,FALSE)</f>
        <v>R1012</v>
      </c>
      <c r="R2019" s="11">
        <f t="shared" si="62"/>
        <v>-0.19030716764337574</v>
      </c>
      <c r="S2019" s="11">
        <f t="shared" si="63"/>
        <v>-3.5535550228813259E-2</v>
      </c>
    </row>
    <row r="2020" spans="1:19" x14ac:dyDescent="0.25">
      <c r="A2020" s="20" t="str">
        <f>VLOOKUP('Customer Names'!A2020,'Customer Names'!A2020:A4355,1,FALSE)</f>
        <v>Id2019</v>
      </c>
      <c r="B2020" s="20" t="str">
        <f>VLOOKUP(Table6[[#This Row],[NAME]],Table6[NAME],1,FALSE)</f>
        <v>Alyson</v>
      </c>
      <c r="C2020" s="11">
        <f>VLOOKUP(Table4[[#This Row],[BMI]],Table4[BMI],1,FALSE)</f>
        <v>34.484999999999999</v>
      </c>
      <c r="D2020" s="11">
        <f>VLOOKUP(Table4[[#This Row],[HBA1C]],Table4[HBA1C],1,FALSE)</f>
        <v>4.7</v>
      </c>
      <c r="E2020" s="11" t="str">
        <f>VLOOKUP(Table4[[#This Row],[Any Transplants]],Table4[Any Transplants],1,FALSE)</f>
        <v>No</v>
      </c>
      <c r="F2020" s="11" t="str">
        <f>VLOOKUP(Table4[[#This Row],[Cancer history]],Table4[Cancer history],1,FALSE)</f>
        <v>Yes</v>
      </c>
      <c r="G2020" s="11" t="str">
        <f>VLOOKUP(Table4[[#This Row],[Smoker2]],Table4[Smoker2],1,FALSE)</f>
        <v>NO</v>
      </c>
      <c r="H2020" s="11" t="str">
        <f>VLOOKUP(Table4[[#This Row],[Heart Issues]],Table4[Heart Issues],1,FALSE)</f>
        <v>yes</v>
      </c>
      <c r="I2020" s="11">
        <f>VLOOKUP(Table4[[#This Row],[Number of Major Surgeries]],Table4[Number of Major Surgeries],1,FALSE)</f>
        <v>1</v>
      </c>
      <c r="J2020" s="11" t="str">
        <f>VLOOKUP('Medical Examinations'!M2020,'Medical Examinations'!M2020:M4354,1,FALSE)</f>
        <v>obesity</v>
      </c>
      <c r="K2020" s="11" t="str">
        <f>VLOOKUP('Medical Examinations'!N2020,'Medical Examinations'!N2020:N4354,1,FALSE)</f>
        <v>normal</v>
      </c>
      <c r="L2020" s="11" t="str">
        <f>VLOOKUP(Table3[[#This Row],[date of birth]],Table3[date of birth],1,FALSE)</f>
        <v>2-Sep-1979</v>
      </c>
      <c r="M2020" s="11">
        <f>VLOOKUP(Table3[[#This Row],[age]],Table3[age],1,FALSE)</f>
        <v>43</v>
      </c>
      <c r="N2020" s="65">
        <f>VLOOKUP(Table3[[#This Row],[charges2]],Table3[charges2],1,FALSE)</f>
        <v>30095.97</v>
      </c>
      <c r="O2020" s="11" t="str">
        <f>VLOOKUP(Table3[[#This Row],[HOSPITAL TIER2]],Table3[HOSPITAL TIER2],1,FALSE)</f>
        <v>tier - 2</v>
      </c>
      <c r="P2020" s="11" t="str">
        <f>VLOOKUP(Table3[[#This Row],[city tier2]],Table3[city tier2],1,FALSE)</f>
        <v>tier - 3</v>
      </c>
      <c r="Q2020" s="11" t="str">
        <f>VLOOKUP(Table3[[#This Row],[state id2]],Table3[state id2],1,FALSE)</f>
        <v>R1011</v>
      </c>
      <c r="R2020" s="11">
        <f t="shared" si="62"/>
        <v>-0.19028157446626578</v>
      </c>
      <c r="S2020" s="11">
        <f t="shared" si="63"/>
        <v>-3.5930265093699662E-2</v>
      </c>
    </row>
    <row r="2021" spans="1:19" x14ac:dyDescent="0.25">
      <c r="A2021" s="20" t="str">
        <f>VLOOKUP('Customer Names'!A2021,'Customer Names'!A2021:A4356,1,FALSE)</f>
        <v>Id2020</v>
      </c>
      <c r="B2021" s="20" t="str">
        <f>VLOOKUP(Table6[[#This Row],[NAME]],Table6[NAME],1,FALSE)</f>
        <v>Chance B</v>
      </c>
      <c r="C2021" s="11">
        <f>VLOOKUP(Table4[[#This Row],[BMI]],Table4[BMI],1,FALSE)</f>
        <v>15.57</v>
      </c>
      <c r="D2021" s="11">
        <f>VLOOKUP(Table4[[#This Row],[HBA1C]],Table4[HBA1C],1,FALSE)</f>
        <v>4.07</v>
      </c>
      <c r="E2021" s="11" t="str">
        <f>VLOOKUP(Table4[[#This Row],[Any Transplants]],Table4[Any Transplants],1,FALSE)</f>
        <v>No</v>
      </c>
      <c r="F2021" s="11" t="str">
        <f>VLOOKUP(Table4[[#This Row],[Cancer history]],Table4[Cancer history],1,FALSE)</f>
        <v>No</v>
      </c>
      <c r="G2021" s="11" t="str">
        <f>VLOOKUP(Table4[[#This Row],[Smoker2]],Table4[Smoker2],1,FALSE)</f>
        <v>NO</v>
      </c>
      <c r="H2021" s="11" t="str">
        <f>VLOOKUP(Table4[[#This Row],[Heart Issues]],Table4[Heart Issues],1,FALSE)</f>
        <v>yes</v>
      </c>
      <c r="I2021" s="11">
        <f>VLOOKUP(Table4[[#This Row],[Number of Major Surgeries]],Table4[Number of Major Surgeries],1,FALSE)</f>
        <v>1</v>
      </c>
      <c r="J2021" s="11" t="str">
        <f>VLOOKUP('Medical Examinations'!M2021,'Medical Examinations'!M2021:M4355,1,FALSE)</f>
        <v>underweight</v>
      </c>
      <c r="K2021" s="11" t="str">
        <f>VLOOKUP('Medical Examinations'!N2021,'Medical Examinations'!N2021:N4355,1,FALSE)</f>
        <v>normal</v>
      </c>
      <c r="L2021" s="11" t="str">
        <f>VLOOKUP(Table3[[#This Row],[date of birth]],Table3[date of birth],1,FALSE)</f>
        <v>25-Dec-1971</v>
      </c>
      <c r="M2021" s="11">
        <f>VLOOKUP(Table3[[#This Row],[age]],Table3[age],1,FALSE)</f>
        <v>51</v>
      </c>
      <c r="N2021" s="65">
        <f>VLOOKUP(Table3[[#This Row],[charges2]],Table3[charges2],1,FALSE)</f>
        <v>30134.75</v>
      </c>
      <c r="O2021" s="11" t="str">
        <f>VLOOKUP(Table3[[#This Row],[HOSPITAL TIER2]],Table3[HOSPITAL TIER2],1,FALSE)</f>
        <v>tier - 2</v>
      </c>
      <c r="P2021" s="11" t="str">
        <f>VLOOKUP(Table3[[#This Row],[city tier2]],Table3[city tier2],1,FALSE)</f>
        <v>tier - 3</v>
      </c>
      <c r="Q2021" s="11" t="str">
        <f>VLOOKUP(Table3[[#This Row],[state id2]],Table3[state id2],1,FALSE)</f>
        <v>R1011</v>
      </c>
      <c r="R2021" s="11">
        <f t="shared" si="62"/>
        <v>-0.19101653895034543</v>
      </c>
      <c r="S2021" s="11">
        <f t="shared" si="63"/>
        <v>-3.578282319002863E-2</v>
      </c>
    </row>
    <row r="2022" spans="1:19" x14ac:dyDescent="0.25">
      <c r="A2022" s="20" t="str">
        <f>VLOOKUP('Customer Names'!A2022,'Customer Names'!A2022:A4357,1,FALSE)</f>
        <v>Id2021</v>
      </c>
      <c r="B2022" s="20" t="str">
        <f>VLOOKUP(Table6[[#This Row],[NAME]],Table6[NAME],1,FALSE)</f>
        <v>Sean P</v>
      </c>
      <c r="C2022" s="11">
        <f>VLOOKUP(Table4[[#This Row],[BMI]],Table4[BMI],1,FALSE)</f>
        <v>30.36</v>
      </c>
      <c r="D2022" s="11">
        <f>VLOOKUP(Table4[[#This Row],[HBA1C]],Table4[HBA1C],1,FALSE)</f>
        <v>9.39</v>
      </c>
      <c r="E2022" s="11" t="str">
        <f>VLOOKUP(Table4[[#This Row],[Any Transplants]],Table4[Any Transplants],1,FALSE)</f>
        <v>No</v>
      </c>
      <c r="F2022" s="11" t="str">
        <f>VLOOKUP(Table4[[#This Row],[Cancer history]],Table4[Cancer history],1,FALSE)</f>
        <v>No</v>
      </c>
      <c r="G2022" s="11" t="str">
        <f>VLOOKUP(Table4[[#This Row],[Smoker2]],Table4[Smoker2],1,FALSE)</f>
        <v>NO</v>
      </c>
      <c r="H2022" s="11" t="str">
        <f>VLOOKUP(Table4[[#This Row],[Heart Issues]],Table4[Heart Issues],1,FALSE)</f>
        <v>No</v>
      </c>
      <c r="I2022" s="11">
        <f>VLOOKUP(Table4[[#This Row],[Number of Major Surgeries]],Table4[Number of Major Surgeries],1,FALSE)</f>
        <v>0</v>
      </c>
      <c r="J2022" s="11" t="str">
        <f>VLOOKUP('Medical Examinations'!M2022,'Medical Examinations'!M2022:M4356,1,FALSE)</f>
        <v>obesity</v>
      </c>
      <c r="K2022" s="11" t="str">
        <f>VLOOKUP('Medical Examinations'!N2022,'Medical Examinations'!N2022:N4356,1,FALSE)</f>
        <v>diabetes</v>
      </c>
      <c r="L2022" s="11" t="str">
        <f>VLOOKUP(Table3[[#This Row],[date of birth]],Table3[date of birth],1,FALSE)</f>
        <v>11-Aug-1958</v>
      </c>
      <c r="M2022" s="11">
        <f>VLOOKUP(Table3[[#This Row],[age]],Table3[age],1,FALSE)</f>
        <v>64</v>
      </c>
      <c r="N2022" s="65">
        <f>VLOOKUP(Table3[[#This Row],[charges2]],Table3[charges2],1,FALSE)</f>
        <v>30166.62</v>
      </c>
      <c r="O2022" s="11" t="str">
        <f>VLOOKUP(Table3[[#This Row],[HOSPITAL TIER2]],Table3[HOSPITAL TIER2],1,FALSE)</f>
        <v>tier - 1</v>
      </c>
      <c r="P2022" s="11" t="str">
        <f>VLOOKUP(Table3[[#This Row],[city tier2]],Table3[city tier2],1,FALSE)</f>
        <v>tier - 3</v>
      </c>
      <c r="Q2022" s="11" t="str">
        <f>VLOOKUP(Table3[[#This Row],[state id2]],Table3[state id2],1,FALSE)</f>
        <v>R1012</v>
      </c>
      <c r="R2022" s="11">
        <f t="shared" si="62"/>
        <v>-0.1885446601712365</v>
      </c>
      <c r="S2022" s="11">
        <f t="shared" si="63"/>
        <v>-3.3686178963186632E-2</v>
      </c>
    </row>
    <row r="2023" spans="1:19" x14ac:dyDescent="0.25">
      <c r="A2023" s="20" t="str">
        <f>VLOOKUP('Customer Names'!A2023,'Customer Names'!A2023:A4358,1,FALSE)</f>
        <v>Id2022</v>
      </c>
      <c r="B2023" s="20" t="str">
        <f>VLOOKUP(Table6[[#This Row],[NAME]],Table6[NAME],1,FALSE)</f>
        <v>Therese</v>
      </c>
      <c r="C2023" s="11">
        <f>VLOOKUP(Table4[[#This Row],[BMI]],Table4[BMI],1,FALSE)</f>
        <v>19.37</v>
      </c>
      <c r="D2023" s="11">
        <f>VLOOKUP(Table4[[#This Row],[HBA1C]],Table4[HBA1C],1,FALSE)</f>
        <v>4.18</v>
      </c>
      <c r="E2023" s="11" t="str">
        <f>VLOOKUP(Table4[[#This Row],[Any Transplants]],Table4[Any Transplants],1,FALSE)</f>
        <v>No</v>
      </c>
      <c r="F2023" s="11" t="str">
        <f>VLOOKUP(Table4[[#This Row],[Cancer history]],Table4[Cancer history],1,FALSE)</f>
        <v>No</v>
      </c>
      <c r="G2023" s="11" t="str">
        <f>VLOOKUP(Table4[[#This Row],[Smoker2]],Table4[Smoker2],1,FALSE)</f>
        <v>NO</v>
      </c>
      <c r="H2023" s="11" t="str">
        <f>VLOOKUP(Table4[[#This Row],[Heart Issues]],Table4[Heart Issues],1,FALSE)</f>
        <v>No</v>
      </c>
      <c r="I2023" s="11">
        <f>VLOOKUP(Table4[[#This Row],[Number of Major Surgeries]],Table4[Number of Major Surgeries],1,FALSE)</f>
        <v>0</v>
      </c>
      <c r="J2023" s="11" t="str">
        <f>VLOOKUP('Medical Examinations'!M2023,'Medical Examinations'!M2023:M4357,1,FALSE)</f>
        <v>normal weight</v>
      </c>
      <c r="K2023" s="11" t="str">
        <f>VLOOKUP('Medical Examinations'!N2023,'Medical Examinations'!N2023:N4357,1,FALSE)</f>
        <v>normal</v>
      </c>
      <c r="L2023" s="11" t="str">
        <f>VLOOKUP(Table3[[#This Row],[date of birth]],Table3[date of birth],1,FALSE)</f>
        <v>13-Sep-1963</v>
      </c>
      <c r="M2023" s="11">
        <f>VLOOKUP(Table3[[#This Row],[age]],Table3[age],1,FALSE)</f>
        <v>59</v>
      </c>
      <c r="N2023" s="65">
        <f>VLOOKUP(Table3[[#This Row],[charges2]],Table3[charges2],1,FALSE)</f>
        <v>30184.94</v>
      </c>
      <c r="O2023" s="11" t="str">
        <f>VLOOKUP(Table3[[#This Row],[HOSPITAL TIER2]],Table3[HOSPITAL TIER2],1,FALSE)</f>
        <v>tier - 1</v>
      </c>
      <c r="P2023" s="11" t="str">
        <f>VLOOKUP(Table3[[#This Row],[city tier2]],Table3[city tier2],1,FALSE)</f>
        <v>tier - 1</v>
      </c>
      <c r="Q2023" s="11" t="str">
        <f>VLOOKUP(Table3[[#This Row],[state id2]],Table3[state id2],1,FALSE)</f>
        <v>R1014</v>
      </c>
      <c r="R2023" s="11">
        <f t="shared" si="62"/>
        <v>-0.19280203598730972</v>
      </c>
      <c r="S2023" s="11">
        <f t="shared" si="63"/>
        <v>-4.6620886372095875E-2</v>
      </c>
    </row>
    <row r="2024" spans="1:19" x14ac:dyDescent="0.25">
      <c r="A2024" s="20" t="str">
        <f>VLOOKUP('Customer Names'!A2024,'Customer Names'!A2024:A4359,1,FALSE)</f>
        <v>Id2023</v>
      </c>
      <c r="B2024" s="20" t="str">
        <f>VLOOKUP(Table6[[#This Row],[NAME]],Table6[NAME],1,FALSE)</f>
        <v>Beau</v>
      </c>
      <c r="C2024" s="11">
        <f>VLOOKUP(Table4[[#This Row],[BMI]],Table4[BMI],1,FALSE)</f>
        <v>16.71</v>
      </c>
      <c r="D2024" s="11">
        <f>VLOOKUP(Table4[[#This Row],[HBA1C]],Table4[HBA1C],1,FALSE)</f>
        <v>4.18</v>
      </c>
      <c r="E2024" s="11" t="str">
        <f>VLOOKUP(Table4[[#This Row],[Any Transplants]],Table4[Any Transplants],1,FALSE)</f>
        <v>No</v>
      </c>
      <c r="F2024" s="11" t="str">
        <f>VLOOKUP(Table4[[#This Row],[Cancer history]],Table4[Cancer history],1,FALSE)</f>
        <v>No</v>
      </c>
      <c r="G2024" s="11" t="str">
        <f>VLOOKUP(Table4[[#This Row],[Smoker2]],Table4[Smoker2],1,FALSE)</f>
        <v>NO</v>
      </c>
      <c r="H2024" s="11" t="str">
        <f>VLOOKUP(Table4[[#This Row],[Heart Issues]],Table4[Heart Issues],1,FALSE)</f>
        <v>No</v>
      </c>
      <c r="I2024" s="11">
        <f>VLOOKUP(Table4[[#This Row],[Number of Major Surgeries]],Table4[Number of Major Surgeries],1,FALSE)</f>
        <v>1</v>
      </c>
      <c r="J2024" s="11" t="str">
        <f>VLOOKUP('Medical Examinations'!M2024,'Medical Examinations'!M2024:M4358,1,FALSE)</f>
        <v>underweight</v>
      </c>
      <c r="K2024" s="11" t="str">
        <f>VLOOKUP('Medical Examinations'!N2024,'Medical Examinations'!N2024:N4358,1,FALSE)</f>
        <v>normal</v>
      </c>
      <c r="L2024" s="11" t="str">
        <f>VLOOKUP(Table3[[#This Row],[date of birth]],Table3[date of birth],1,FALSE)</f>
        <v>15-Sep-1962</v>
      </c>
      <c r="M2024" s="11">
        <f>VLOOKUP(Table3[[#This Row],[age]],Table3[age],1,FALSE)</f>
        <v>60</v>
      </c>
      <c r="N2024" s="65">
        <f>VLOOKUP(Table3[[#This Row],[charges2]],Table3[charges2],1,FALSE)</f>
        <v>30260</v>
      </c>
      <c r="O2024" s="11" t="str">
        <f>VLOOKUP(Table3[[#This Row],[HOSPITAL TIER2]],Table3[HOSPITAL TIER2],1,FALSE)</f>
        <v>tier - 1</v>
      </c>
      <c r="P2024" s="11" t="str">
        <f>VLOOKUP(Table3[[#This Row],[city tier2]],Table3[city tier2],1,FALSE)</f>
        <v>tier - 1</v>
      </c>
      <c r="Q2024" s="11" t="str">
        <f>VLOOKUP(Table3[[#This Row],[state id2]],Table3[state id2],1,FALSE)</f>
        <v>R1014</v>
      </c>
      <c r="R2024" s="11">
        <f t="shared" si="62"/>
        <v>-0.18967997186146113</v>
      </c>
      <c r="S2024" s="11">
        <f t="shared" si="63"/>
        <v>-4.2951324655839951E-2</v>
      </c>
    </row>
    <row r="2025" spans="1:19" x14ac:dyDescent="0.25">
      <c r="A2025" s="20" t="str">
        <f>VLOOKUP('Customer Names'!A2025,'Customer Names'!A2025:A4360,1,FALSE)</f>
        <v>Id2024</v>
      </c>
      <c r="B2025" s="20" t="str">
        <f>VLOOKUP(Table6[[#This Row],[NAME]],Table6[NAME],1,FALSE)</f>
        <v>Kelsey M</v>
      </c>
      <c r="C2025" s="11">
        <f>VLOOKUP(Table4[[#This Row],[BMI]],Table4[BMI],1,FALSE)</f>
        <v>24.1</v>
      </c>
      <c r="D2025" s="11">
        <f>VLOOKUP(Table4[[#This Row],[HBA1C]],Table4[HBA1C],1,FALSE)</f>
        <v>4.4000000000000004</v>
      </c>
      <c r="E2025" s="11" t="str">
        <f>VLOOKUP(Table4[[#This Row],[Any Transplants]],Table4[Any Transplants],1,FALSE)</f>
        <v>No</v>
      </c>
      <c r="F2025" s="11" t="str">
        <f>VLOOKUP(Table4[[#This Row],[Cancer history]],Table4[Cancer history],1,FALSE)</f>
        <v>No</v>
      </c>
      <c r="G2025" s="11" t="str">
        <f>VLOOKUP(Table4[[#This Row],[Smoker2]],Table4[Smoker2],1,FALSE)</f>
        <v>NO</v>
      </c>
      <c r="H2025" s="11" t="str">
        <f>VLOOKUP(Table4[[#This Row],[Heart Issues]],Table4[Heart Issues],1,FALSE)</f>
        <v>yes</v>
      </c>
      <c r="I2025" s="11">
        <f>VLOOKUP(Table4[[#This Row],[Number of Major Surgeries]],Table4[Number of Major Surgeries],1,FALSE)</f>
        <v>1</v>
      </c>
      <c r="J2025" s="11" t="str">
        <f>VLOOKUP('Medical Examinations'!M2025,'Medical Examinations'!M2025:M4359,1,FALSE)</f>
        <v>normal weight</v>
      </c>
      <c r="K2025" s="11" t="str">
        <f>VLOOKUP('Medical Examinations'!N2025,'Medical Examinations'!N2025:N4359,1,FALSE)</f>
        <v>normal</v>
      </c>
      <c r="L2025" s="11" t="str">
        <f>VLOOKUP(Table3[[#This Row],[date of birth]],Table3[date of birth],1,FALSE)</f>
        <v>24-Jul-1972</v>
      </c>
      <c r="M2025" s="11">
        <f>VLOOKUP(Table3[[#This Row],[age]],Table3[age],1,FALSE)</f>
        <v>50</v>
      </c>
      <c r="N2025" s="65">
        <f>VLOOKUP(Table3[[#This Row],[charges2]],Table3[charges2],1,FALSE)</f>
        <v>30284.639999999999</v>
      </c>
      <c r="O2025" s="11" t="str">
        <f>VLOOKUP(Table3[[#This Row],[HOSPITAL TIER2]],Table3[HOSPITAL TIER2],1,FALSE)</f>
        <v>tier - 1</v>
      </c>
      <c r="P2025" s="11" t="str">
        <f>VLOOKUP(Table3[[#This Row],[city tier2]],Table3[city tier2],1,FALSE)</f>
        <v>tier - 1</v>
      </c>
      <c r="Q2025" s="11" t="str">
        <f>VLOOKUP(Table3[[#This Row],[state id2]],Table3[state id2],1,FALSE)</f>
        <v>R1012</v>
      </c>
      <c r="R2025" s="11">
        <f t="shared" si="62"/>
        <v>-0.18490919676502388</v>
      </c>
      <c r="S2025" s="11">
        <f t="shared" si="63"/>
        <v>-3.9015375389201454E-2</v>
      </c>
    </row>
    <row r="2026" spans="1:19" x14ac:dyDescent="0.25">
      <c r="A2026" s="20" t="str">
        <f>VLOOKUP('Customer Names'!A2026,'Customer Names'!A2026:A4361,1,FALSE)</f>
        <v>Id2025</v>
      </c>
      <c r="B2026" s="20" t="str">
        <f>VLOOKUP(Table6[[#This Row],[NAME]],Table6[NAME],1,FALSE)</f>
        <v>Gretchen</v>
      </c>
      <c r="C2026" s="11">
        <f>VLOOKUP(Table4[[#This Row],[BMI]],Table4[BMI],1,FALSE)</f>
        <v>29.77</v>
      </c>
      <c r="D2026" s="11">
        <f>VLOOKUP(Table4[[#This Row],[HBA1C]],Table4[HBA1C],1,FALSE)</f>
        <v>9.9</v>
      </c>
      <c r="E2026" s="11" t="str">
        <f>VLOOKUP(Table4[[#This Row],[Any Transplants]],Table4[Any Transplants],1,FALSE)</f>
        <v>No</v>
      </c>
      <c r="F2026" s="11" t="str">
        <f>VLOOKUP(Table4[[#This Row],[Cancer history]],Table4[Cancer history],1,FALSE)</f>
        <v>No</v>
      </c>
      <c r="G2026" s="11" t="str">
        <f>VLOOKUP(Table4[[#This Row],[Smoker2]],Table4[Smoker2],1,FALSE)</f>
        <v>NO</v>
      </c>
      <c r="H2026" s="11" t="str">
        <f>VLOOKUP(Table4[[#This Row],[Heart Issues]],Table4[Heart Issues],1,FALSE)</f>
        <v>No</v>
      </c>
      <c r="I2026" s="11">
        <f>VLOOKUP(Table4[[#This Row],[Number of Major Surgeries]],Table4[Number of Major Surgeries],1,FALSE)</f>
        <v>0</v>
      </c>
      <c r="J2026" s="11" t="str">
        <f>VLOOKUP('Medical Examinations'!M2026,'Medical Examinations'!M2026:M4360,1,FALSE)</f>
        <v>over weight</v>
      </c>
      <c r="K2026" s="11" t="str">
        <f>VLOOKUP('Medical Examinations'!N2026,'Medical Examinations'!N2026:N4360,1,FALSE)</f>
        <v>diabetes</v>
      </c>
      <c r="L2026" s="11" t="str">
        <f>VLOOKUP(Table3[[#This Row],[date of birth]],Table3[date of birth],1,FALSE)</f>
        <v>1-Jun-2004</v>
      </c>
      <c r="M2026" s="11">
        <f>VLOOKUP(Table3[[#This Row],[age]],Table3[age],1,FALSE)</f>
        <v>19</v>
      </c>
      <c r="N2026" s="65">
        <f>VLOOKUP(Table3[[#This Row],[charges2]],Table3[charges2],1,FALSE)</f>
        <v>30328.27</v>
      </c>
      <c r="O2026" s="11" t="str">
        <f>VLOOKUP(Table3[[#This Row],[HOSPITAL TIER2]],Table3[HOSPITAL TIER2],1,FALSE)</f>
        <v>tier - 2</v>
      </c>
      <c r="P2026" s="11" t="str">
        <f>VLOOKUP(Table3[[#This Row],[city tier2]],Table3[city tier2],1,FALSE)</f>
        <v>tier - 2</v>
      </c>
      <c r="Q2026" s="11" t="str">
        <f>VLOOKUP(Table3[[#This Row],[state id2]],Table3[state id2],1,FALSE)</f>
        <v>R1011</v>
      </c>
      <c r="R2026" s="11">
        <f t="shared" si="62"/>
        <v>-0.18448347999821813</v>
      </c>
      <c r="S2026" s="11">
        <f t="shared" si="63"/>
        <v>-3.7460425027528978E-2</v>
      </c>
    </row>
    <row r="2027" spans="1:19" x14ac:dyDescent="0.25">
      <c r="A2027" s="20" t="str">
        <f>VLOOKUP('Customer Names'!A2027,'Customer Names'!A2027:A4362,1,FALSE)</f>
        <v>Id2026</v>
      </c>
      <c r="B2027" s="20" t="str">
        <f>VLOOKUP(Table6[[#This Row],[NAME]],Table6[NAME],1,FALSE)</f>
        <v>Nicholas E.</v>
      </c>
      <c r="C2027" s="11">
        <f>VLOOKUP(Table4[[#This Row],[BMI]],Table4[BMI],1,FALSE)</f>
        <v>46.53</v>
      </c>
      <c r="D2027" s="11">
        <f>VLOOKUP(Table4[[#This Row],[HBA1C]],Table4[HBA1C],1,FALSE)</f>
        <v>4.84</v>
      </c>
      <c r="E2027" s="11" t="str">
        <f>VLOOKUP(Table4[[#This Row],[Any Transplants]],Table4[Any Transplants],1,FALSE)</f>
        <v>No</v>
      </c>
      <c r="F2027" s="11" t="str">
        <f>VLOOKUP(Table4[[#This Row],[Cancer history]],Table4[Cancer history],1,FALSE)</f>
        <v>No</v>
      </c>
      <c r="G2027" s="11" t="str">
        <f>VLOOKUP(Table4[[#This Row],[Smoker2]],Table4[Smoker2],1,FALSE)</f>
        <v>NO</v>
      </c>
      <c r="H2027" s="11" t="str">
        <f>VLOOKUP(Table4[[#This Row],[Heart Issues]],Table4[Heart Issues],1,FALSE)</f>
        <v>yes</v>
      </c>
      <c r="I2027" s="11">
        <f>VLOOKUP(Table4[[#This Row],[Number of Major Surgeries]],Table4[Number of Major Surgeries],1,FALSE)</f>
        <v>0</v>
      </c>
      <c r="J2027" s="11" t="str">
        <f>VLOOKUP('Medical Examinations'!M2027,'Medical Examinations'!M2027:M4361,1,FALSE)</f>
        <v>obesity</v>
      </c>
      <c r="K2027" s="11" t="str">
        <f>VLOOKUP('Medical Examinations'!N2027,'Medical Examinations'!N2027:N4361,1,FALSE)</f>
        <v>normal</v>
      </c>
      <c r="L2027" s="11" t="str">
        <f>VLOOKUP(Table3[[#This Row],[date of birth]],Table3[date of birth],1,FALSE)</f>
        <v>30-Jul-1969</v>
      </c>
      <c r="M2027" s="11">
        <f>VLOOKUP(Table3[[#This Row],[age]],Table3[age],1,FALSE)</f>
        <v>53</v>
      </c>
      <c r="N2027" s="65">
        <f>VLOOKUP(Table3[[#This Row],[charges2]],Table3[charges2],1,FALSE)</f>
        <v>30366.93</v>
      </c>
      <c r="O2027" s="11" t="str">
        <f>VLOOKUP(Table3[[#This Row],[HOSPITAL TIER2]],Table3[HOSPITAL TIER2],1,FALSE)</f>
        <v>tier - 2</v>
      </c>
      <c r="P2027" s="11" t="str">
        <f>VLOOKUP(Table3[[#This Row],[city tier2]],Table3[city tier2],1,FALSE)</f>
        <v>tier - 2</v>
      </c>
      <c r="Q2027" s="11" t="str">
        <f>VLOOKUP(Table3[[#This Row],[state id2]],Table3[state id2],1,FALSE)</f>
        <v>R1011</v>
      </c>
      <c r="R2027" s="11">
        <f t="shared" si="62"/>
        <v>-0.18262675693491442</v>
      </c>
      <c r="S2027" s="11">
        <f t="shared" si="63"/>
        <v>-2.3222321669297642E-2</v>
      </c>
    </row>
    <row r="2028" spans="1:19" x14ac:dyDescent="0.25">
      <c r="A2028" s="20" t="str">
        <f>VLOOKUP('Customer Names'!A2028,'Customer Names'!A2028:A4363,1,FALSE)</f>
        <v>Id2027</v>
      </c>
      <c r="B2028" s="20" t="str">
        <f>VLOOKUP(Table6[[#This Row],[NAME]],Table6[NAME],1,FALSE)</f>
        <v>Deborah</v>
      </c>
      <c r="C2028" s="11">
        <f>VLOOKUP(Table4[[#This Row],[BMI]],Table4[BMI],1,FALSE)</f>
        <v>23.4</v>
      </c>
      <c r="D2028" s="11">
        <f>VLOOKUP(Table4[[#This Row],[HBA1C]],Table4[HBA1C],1,FALSE)</f>
        <v>5.53</v>
      </c>
      <c r="E2028" s="11" t="str">
        <f>VLOOKUP(Table4[[#This Row],[Any Transplants]],Table4[Any Transplants],1,FALSE)</f>
        <v>No</v>
      </c>
      <c r="F2028" s="11" t="str">
        <f>VLOOKUP(Table4[[#This Row],[Cancer history]],Table4[Cancer history],1,FALSE)</f>
        <v>Yes</v>
      </c>
      <c r="G2028" s="11" t="str">
        <f>VLOOKUP(Table4[[#This Row],[Smoker2]],Table4[Smoker2],1,FALSE)</f>
        <v>NO</v>
      </c>
      <c r="H2028" s="11" t="str">
        <f>VLOOKUP(Table4[[#This Row],[Heart Issues]],Table4[Heart Issues],1,FALSE)</f>
        <v>No</v>
      </c>
      <c r="I2028" s="11">
        <f>VLOOKUP(Table4[[#This Row],[Number of Major Surgeries]],Table4[Number of Major Surgeries],1,FALSE)</f>
        <v>1</v>
      </c>
      <c r="J2028" s="11" t="str">
        <f>VLOOKUP('Medical Examinations'!M2028,'Medical Examinations'!M2028:M4362,1,FALSE)</f>
        <v>normal weight</v>
      </c>
      <c r="K2028" s="11" t="str">
        <f>VLOOKUP('Medical Examinations'!N2028,'Medical Examinations'!N2028:N4362,1,FALSE)</f>
        <v>normal</v>
      </c>
      <c r="L2028" s="11" t="str">
        <f>VLOOKUP(Table3[[#This Row],[date of birth]],Table3[date of birth],1,FALSE)</f>
        <v>3-Sep-1976</v>
      </c>
      <c r="M2028" s="11">
        <f>VLOOKUP(Table3[[#This Row],[age]],Table3[age],1,FALSE)</f>
        <v>46</v>
      </c>
      <c r="N2028" s="65">
        <f>VLOOKUP(Table3[[#This Row],[charges2]],Table3[charges2],1,FALSE)</f>
        <v>30409.53</v>
      </c>
      <c r="O2028" s="11" t="str">
        <f>VLOOKUP(Table3[[#This Row],[HOSPITAL TIER2]],Table3[HOSPITAL TIER2],1,FALSE)</f>
        <v>tier - 2</v>
      </c>
      <c r="P2028" s="11" t="str">
        <f>VLOOKUP(Table3[[#This Row],[city tier2]],Table3[city tier2],1,FALSE)</f>
        <v>tier - 3</v>
      </c>
      <c r="Q2028" s="11" t="str">
        <f>VLOOKUP(Table3[[#This Row],[state id2]],Table3[state id2],1,FALSE)</f>
        <v>R1012</v>
      </c>
      <c r="R2028" s="11">
        <f t="shared" si="62"/>
        <v>-0.19333669257155722</v>
      </c>
      <c r="S2028" s="11">
        <f t="shared" si="63"/>
        <v>-2.1826484167950421E-2</v>
      </c>
    </row>
    <row r="2029" spans="1:19" x14ac:dyDescent="0.25">
      <c r="A2029" s="20" t="str">
        <f>VLOOKUP('Customer Names'!A2029,'Customer Names'!A2029:A4364,1,FALSE)</f>
        <v>Id2028</v>
      </c>
      <c r="B2029" s="20" t="str">
        <f>VLOOKUP(Table6[[#This Row],[NAME]],Table6[NAME],1,FALSE)</f>
        <v>Chuck W. Jr.</v>
      </c>
      <c r="C2029" s="11">
        <f>VLOOKUP(Table4[[#This Row],[BMI]],Table4[BMI],1,FALSE)</f>
        <v>30</v>
      </c>
      <c r="D2029" s="11">
        <f>VLOOKUP(Table4[[#This Row],[HBA1C]],Table4[HBA1C],1,FALSE)</f>
        <v>4.33</v>
      </c>
      <c r="E2029" s="11" t="str">
        <f>VLOOKUP(Table4[[#This Row],[Any Transplants]],Table4[Any Transplants],1,FALSE)</f>
        <v>No</v>
      </c>
      <c r="F2029" s="11" t="str">
        <f>VLOOKUP(Table4[[#This Row],[Cancer history]],Table4[Cancer history],1,FALSE)</f>
        <v>No</v>
      </c>
      <c r="G2029" s="11" t="str">
        <f>VLOOKUP(Table4[[#This Row],[Smoker2]],Table4[Smoker2],1,FALSE)</f>
        <v>NO</v>
      </c>
      <c r="H2029" s="11" t="str">
        <f>VLOOKUP(Table4[[#This Row],[Heart Issues]],Table4[Heart Issues],1,FALSE)</f>
        <v>yes</v>
      </c>
      <c r="I2029" s="11">
        <f>VLOOKUP(Table4[[#This Row],[Number of Major Surgeries]],Table4[Number of Major Surgeries],1,FALSE)</f>
        <v>0</v>
      </c>
      <c r="J2029" s="11" t="str">
        <f>VLOOKUP('Medical Examinations'!M2029,'Medical Examinations'!M2029:M4363,1,FALSE)</f>
        <v>obesity</v>
      </c>
      <c r="K2029" s="11" t="str">
        <f>VLOOKUP('Medical Examinations'!N2029,'Medical Examinations'!N2029:N4363,1,FALSE)</f>
        <v>normal</v>
      </c>
      <c r="L2029" s="11" t="str">
        <f>VLOOKUP(Table3[[#This Row],[date of birth]],Table3[date of birth],1,FALSE)</f>
        <v>28-Oct-1998</v>
      </c>
      <c r="M2029" s="11">
        <f>VLOOKUP(Table3[[#This Row],[age]],Table3[age],1,FALSE)</f>
        <v>24</v>
      </c>
      <c r="N2029" s="65">
        <f>VLOOKUP(Table3[[#This Row],[charges2]],Table3[charges2],1,FALSE)</f>
        <v>30422.03</v>
      </c>
      <c r="O2029" s="11" t="str">
        <f>VLOOKUP(Table3[[#This Row],[HOSPITAL TIER2]],Table3[HOSPITAL TIER2],1,FALSE)</f>
        <v>tier - 2</v>
      </c>
      <c r="P2029" s="11" t="str">
        <f>VLOOKUP(Table3[[#This Row],[city tier2]],Table3[city tier2],1,FALSE)</f>
        <v>tier - 3</v>
      </c>
      <c r="Q2029" s="11" t="str">
        <f>VLOOKUP(Table3[[#This Row],[state id2]],Table3[state id2],1,FALSE)</f>
        <v>R1011</v>
      </c>
      <c r="R2029" s="11">
        <f t="shared" si="62"/>
        <v>-0.19301141452022061</v>
      </c>
      <c r="S2029" s="11">
        <f t="shared" si="63"/>
        <v>-2.174471193608158E-2</v>
      </c>
    </row>
    <row r="2030" spans="1:19" x14ac:dyDescent="0.25">
      <c r="A2030" s="20" t="str">
        <f>VLOOKUP('Customer Names'!A2030,'Customer Names'!A2030:A4365,1,FALSE)</f>
        <v>Id2029</v>
      </c>
      <c r="B2030" s="20" t="str">
        <f>VLOOKUP(Table6[[#This Row],[NAME]],Table6[NAME],1,FALSE)</f>
        <v>Daniel</v>
      </c>
      <c r="C2030" s="11">
        <f>VLOOKUP(Table4[[#This Row],[BMI]],Table4[BMI],1,FALSE)</f>
        <v>29.15</v>
      </c>
      <c r="D2030" s="11">
        <f>VLOOKUP(Table4[[#This Row],[HBA1C]],Table4[HBA1C],1,FALSE)</f>
        <v>4.91</v>
      </c>
      <c r="E2030" s="11" t="str">
        <f>VLOOKUP(Table4[[#This Row],[Any Transplants]],Table4[Any Transplants],1,FALSE)</f>
        <v>No</v>
      </c>
      <c r="F2030" s="11" t="str">
        <f>VLOOKUP(Table4[[#This Row],[Cancer history]],Table4[Cancer history],1,FALSE)</f>
        <v>No</v>
      </c>
      <c r="G2030" s="11" t="str">
        <f>VLOOKUP(Table4[[#This Row],[Smoker2]],Table4[Smoker2],1,FALSE)</f>
        <v>NO</v>
      </c>
      <c r="H2030" s="11" t="str">
        <f>VLOOKUP(Table4[[#This Row],[Heart Issues]],Table4[Heart Issues],1,FALSE)</f>
        <v>yes</v>
      </c>
      <c r="I2030" s="11">
        <f>VLOOKUP(Table4[[#This Row],[Number of Major Surgeries]],Table4[Number of Major Surgeries],1,FALSE)</f>
        <v>0</v>
      </c>
      <c r="J2030" s="11" t="str">
        <f>VLOOKUP('Medical Examinations'!M2030,'Medical Examinations'!M2030:M4364,1,FALSE)</f>
        <v>over weight</v>
      </c>
      <c r="K2030" s="11" t="str">
        <f>VLOOKUP('Medical Examinations'!N2030,'Medical Examinations'!N2030:N4364,1,FALSE)</f>
        <v>normal</v>
      </c>
      <c r="L2030" s="11" t="str">
        <f>VLOOKUP(Table3[[#This Row],[date of birth]],Table3[date of birth],1,FALSE)</f>
        <v>3-Sep-1983</v>
      </c>
      <c r="M2030" s="11">
        <f>VLOOKUP(Table3[[#This Row],[age]],Table3[age],1,FALSE)</f>
        <v>39</v>
      </c>
      <c r="N2030" s="65">
        <f>VLOOKUP(Table3[[#This Row],[charges2]],Table3[charges2],1,FALSE)</f>
        <v>30457.37</v>
      </c>
      <c r="O2030" s="11" t="str">
        <f>VLOOKUP(Table3[[#This Row],[HOSPITAL TIER2]],Table3[HOSPITAL TIER2],1,FALSE)</f>
        <v>tier - 2</v>
      </c>
      <c r="P2030" s="11" t="str">
        <f>VLOOKUP(Table3[[#This Row],[city tier2]],Table3[city tier2],1,FALSE)</f>
        <v>tier - 1</v>
      </c>
      <c r="Q2030" s="11" t="str">
        <f>VLOOKUP(Table3[[#This Row],[state id2]],Table3[state id2],1,FALSE)</f>
        <v>R1012</v>
      </c>
      <c r="R2030" s="11">
        <f t="shared" si="62"/>
        <v>-0.19124483300457379</v>
      </c>
      <c r="S2030" s="11">
        <f t="shared" si="63"/>
        <v>-2.5483403365530181E-2</v>
      </c>
    </row>
    <row r="2031" spans="1:19" x14ac:dyDescent="0.25">
      <c r="A2031" s="20" t="str">
        <f>VLOOKUP('Customer Names'!A2031,'Customer Names'!A2031:A4366,1,FALSE)</f>
        <v>Id2030</v>
      </c>
      <c r="B2031" s="20" t="str">
        <f>VLOOKUP(Table6[[#This Row],[NAME]],Table6[NAME],1,FALSE)</f>
        <v>Amany</v>
      </c>
      <c r="C2031" s="11">
        <f>VLOOKUP(Table4[[#This Row],[BMI]],Table4[BMI],1,FALSE)</f>
        <v>34.865000000000002</v>
      </c>
      <c r="D2031" s="11">
        <f>VLOOKUP(Table4[[#This Row],[HBA1C]],Table4[HBA1C],1,FALSE)</f>
        <v>4.8</v>
      </c>
      <c r="E2031" s="11" t="str">
        <f>VLOOKUP(Table4[[#This Row],[Any Transplants]],Table4[Any Transplants],1,FALSE)</f>
        <v>No</v>
      </c>
      <c r="F2031" s="11" t="str">
        <f>VLOOKUP(Table4[[#This Row],[Cancer history]],Table4[Cancer history],1,FALSE)</f>
        <v>No</v>
      </c>
      <c r="G2031" s="11" t="str">
        <f>VLOOKUP(Table4[[#This Row],[Smoker2]],Table4[Smoker2],1,FALSE)</f>
        <v>NO</v>
      </c>
      <c r="H2031" s="11" t="str">
        <f>VLOOKUP(Table4[[#This Row],[Heart Issues]],Table4[Heart Issues],1,FALSE)</f>
        <v>No</v>
      </c>
      <c r="I2031" s="11">
        <f>VLOOKUP(Table4[[#This Row],[Number of Major Surgeries]],Table4[Number of Major Surgeries],1,FALSE)</f>
        <v>0</v>
      </c>
      <c r="J2031" s="11" t="str">
        <f>VLOOKUP('Medical Examinations'!M2031,'Medical Examinations'!M2031:M4365,1,FALSE)</f>
        <v>obesity</v>
      </c>
      <c r="K2031" s="11" t="str">
        <f>VLOOKUP('Medical Examinations'!N2031,'Medical Examinations'!N2031:N4365,1,FALSE)</f>
        <v>normal</v>
      </c>
      <c r="L2031" s="11" t="str">
        <f>VLOOKUP(Table3[[#This Row],[date of birth]],Table3[date of birth],1,FALSE)</f>
        <v>10-Aug-1986</v>
      </c>
      <c r="M2031" s="11">
        <f>VLOOKUP(Table3[[#This Row],[age]],Table3[age],1,FALSE)</f>
        <v>36</v>
      </c>
      <c r="N2031" s="65">
        <f>VLOOKUP(Table3[[#This Row],[charges2]],Table3[charges2],1,FALSE)</f>
        <v>30530.5</v>
      </c>
      <c r="O2031" s="11" t="str">
        <f>VLOOKUP(Table3[[#This Row],[HOSPITAL TIER2]],Table3[HOSPITAL TIER2],1,FALSE)</f>
        <v>tier - 2</v>
      </c>
      <c r="P2031" s="11" t="str">
        <f>VLOOKUP(Table3[[#This Row],[city tier2]],Table3[city tier2],1,FALSE)</f>
        <v>tier - 1</v>
      </c>
      <c r="Q2031" s="11" t="str">
        <f>VLOOKUP(Table3[[#This Row],[state id2]],Table3[state id2],1,FALSE)</f>
        <v>R1011</v>
      </c>
      <c r="R2031" s="11">
        <f t="shared" si="62"/>
        <v>-0.19102238742367203</v>
      </c>
      <c r="S2031" s="11">
        <f t="shared" si="63"/>
        <v>-2.5806618177261778E-2</v>
      </c>
    </row>
    <row r="2032" spans="1:19" x14ac:dyDescent="0.25">
      <c r="A2032" s="20" t="str">
        <f>VLOOKUP('Customer Names'!A2032,'Customer Names'!A2032:A4367,1,FALSE)</f>
        <v>Id2031</v>
      </c>
      <c r="B2032" s="20" t="str">
        <f>VLOOKUP(Table6[[#This Row],[NAME]],Table6[NAME],1,FALSE)</f>
        <v>Kipling</v>
      </c>
      <c r="C2032" s="11">
        <f>VLOOKUP(Table4[[#This Row],[BMI]],Table4[BMI],1,FALSE)</f>
        <v>28.12</v>
      </c>
      <c r="D2032" s="11">
        <f>VLOOKUP(Table4[[#This Row],[HBA1C]],Table4[HBA1C],1,FALSE)</f>
        <v>5.55</v>
      </c>
      <c r="E2032" s="11" t="str">
        <f>VLOOKUP(Table4[[#This Row],[Any Transplants]],Table4[Any Transplants],1,FALSE)</f>
        <v>yes</v>
      </c>
      <c r="F2032" s="11" t="str">
        <f>VLOOKUP(Table4[[#This Row],[Cancer history]],Table4[Cancer history],1,FALSE)</f>
        <v>No</v>
      </c>
      <c r="G2032" s="11" t="str">
        <f>VLOOKUP(Table4[[#This Row],[Smoker2]],Table4[Smoker2],1,FALSE)</f>
        <v>NO</v>
      </c>
      <c r="H2032" s="11" t="str">
        <f>VLOOKUP(Table4[[#This Row],[Heart Issues]],Table4[Heart Issues],1,FALSE)</f>
        <v>yes</v>
      </c>
      <c r="I2032" s="11">
        <f>VLOOKUP(Table4[[#This Row],[Number of Major Surgeries]],Table4[Number of Major Surgeries],1,FALSE)</f>
        <v>2</v>
      </c>
      <c r="J2032" s="11" t="str">
        <f>VLOOKUP('Medical Examinations'!M2032,'Medical Examinations'!M2032:M4366,1,FALSE)</f>
        <v>over weight</v>
      </c>
      <c r="K2032" s="11" t="str">
        <f>VLOOKUP('Medical Examinations'!N2032,'Medical Examinations'!N2032:N4366,1,FALSE)</f>
        <v>normal</v>
      </c>
      <c r="L2032" s="11" t="str">
        <f>VLOOKUP(Table3[[#This Row],[date of birth]],Table3[date of birth],1,FALSE)</f>
        <v>11-Nov-1970</v>
      </c>
      <c r="M2032" s="11">
        <f>VLOOKUP(Table3[[#This Row],[age]],Table3[age],1,FALSE)</f>
        <v>52</v>
      </c>
      <c r="N2032" s="65">
        <f>VLOOKUP(Table3[[#This Row],[charges2]],Table3[charges2],1,FALSE)</f>
        <v>30625.65</v>
      </c>
      <c r="O2032" s="11" t="str">
        <f>VLOOKUP(Table3[[#This Row],[HOSPITAL TIER2]],Table3[HOSPITAL TIER2],1,FALSE)</f>
        <v>tier - 2</v>
      </c>
      <c r="P2032" s="11" t="str">
        <f>VLOOKUP(Table3[[#This Row],[city tier2]],Table3[city tier2],1,FALSE)</f>
        <v>tier - 3</v>
      </c>
      <c r="Q2032" s="11" t="str">
        <f>VLOOKUP(Table3[[#This Row],[state id2]],Table3[state id2],1,FALSE)</f>
        <v>R1011</v>
      </c>
      <c r="R2032" s="11">
        <f t="shared" si="62"/>
        <v>-0.18977317559695739</v>
      </c>
      <c r="S2032" s="11">
        <f t="shared" si="63"/>
        <v>-2.6592648677696104E-2</v>
      </c>
    </row>
    <row r="2033" spans="1:19" x14ac:dyDescent="0.25">
      <c r="A2033" s="20" t="str">
        <f>VLOOKUP('Customer Names'!A2033,'Customer Names'!A2033:A4368,1,FALSE)</f>
        <v>Id2032</v>
      </c>
      <c r="B2033" s="20" t="str">
        <f>VLOOKUP(Table6[[#This Row],[NAME]],Table6[NAME],1,FALSE)</f>
        <v>Duncan</v>
      </c>
      <c r="C2033" s="11">
        <f>VLOOKUP(Table4[[#This Row],[BMI]],Table4[BMI],1,FALSE)</f>
        <v>29.45</v>
      </c>
      <c r="D2033" s="11">
        <f>VLOOKUP(Table4[[#This Row],[HBA1C]],Table4[HBA1C],1,FALSE)</f>
        <v>5.24</v>
      </c>
      <c r="E2033" s="11" t="str">
        <f>VLOOKUP(Table4[[#This Row],[Any Transplants]],Table4[Any Transplants],1,FALSE)</f>
        <v>No</v>
      </c>
      <c r="F2033" s="11" t="str">
        <f>VLOOKUP(Table4[[#This Row],[Cancer history]],Table4[Cancer history],1,FALSE)</f>
        <v>No</v>
      </c>
      <c r="G2033" s="11" t="str">
        <f>VLOOKUP(Table4[[#This Row],[Smoker2]],Table4[Smoker2],1,FALSE)</f>
        <v>NO</v>
      </c>
      <c r="H2033" s="11" t="str">
        <f>VLOOKUP(Table4[[#This Row],[Heart Issues]],Table4[Heart Issues],1,FALSE)</f>
        <v>yes</v>
      </c>
      <c r="I2033" s="11">
        <f>VLOOKUP(Table4[[#This Row],[Number of Major Surgeries]],Table4[Number of Major Surgeries],1,FALSE)</f>
        <v>0</v>
      </c>
      <c r="J2033" s="11" t="str">
        <f>VLOOKUP('Medical Examinations'!M2033,'Medical Examinations'!M2033:M4367,1,FALSE)</f>
        <v>over weight</v>
      </c>
      <c r="K2033" s="11" t="str">
        <f>VLOOKUP('Medical Examinations'!N2033,'Medical Examinations'!N2033:N4367,1,FALSE)</f>
        <v>normal</v>
      </c>
      <c r="L2033" s="11" t="str">
        <f>VLOOKUP(Table3[[#This Row],[date of birth]],Table3[date of birth],1,FALSE)</f>
        <v>21-Sep-1999</v>
      </c>
      <c r="M2033" s="11">
        <f>VLOOKUP(Table3[[#This Row],[age]],Table3[age],1,FALSE)</f>
        <v>23</v>
      </c>
      <c r="N2033" s="65">
        <f>VLOOKUP(Table3[[#This Row],[charges2]],Table3[charges2],1,FALSE)</f>
        <v>30697.71</v>
      </c>
      <c r="O2033" s="11" t="str">
        <f>VLOOKUP(Table3[[#This Row],[HOSPITAL TIER2]],Table3[HOSPITAL TIER2],1,FALSE)</f>
        <v>tier - 1</v>
      </c>
      <c r="P2033" s="11" t="str">
        <f>VLOOKUP(Table3[[#This Row],[city tier2]],Table3[city tier2],1,FALSE)</f>
        <v>tier - 2</v>
      </c>
      <c r="Q2033" s="11" t="str">
        <f>VLOOKUP(Table3[[#This Row],[state id2]],Table3[state id2],1,FALSE)</f>
        <v>R1011</v>
      </c>
      <c r="R2033" s="11">
        <f t="shared" si="62"/>
        <v>-0.19078385428363212</v>
      </c>
      <c r="S2033" s="11">
        <f t="shared" si="63"/>
        <v>-2.6433273121341777E-2</v>
      </c>
    </row>
    <row r="2034" spans="1:19" x14ac:dyDescent="0.25">
      <c r="A2034" s="20" t="str">
        <f>VLOOKUP('Customer Names'!A2034,'Customer Names'!A2034:A4369,1,FALSE)</f>
        <v>Id2033</v>
      </c>
      <c r="B2034" s="20" t="str">
        <f>VLOOKUP(Table6[[#This Row],[NAME]],Table6[NAME],1,FALSE)</f>
        <v>Louis C.</v>
      </c>
      <c r="C2034" s="11">
        <f>VLOOKUP(Table4[[#This Row],[BMI]],Table4[BMI],1,FALSE)</f>
        <v>27.94</v>
      </c>
      <c r="D2034" s="11">
        <f>VLOOKUP(Table4[[#This Row],[HBA1C]],Table4[HBA1C],1,FALSE)</f>
        <v>6.08</v>
      </c>
      <c r="E2034" s="11" t="str">
        <f>VLOOKUP(Table4[[#This Row],[Any Transplants]],Table4[Any Transplants],1,FALSE)</f>
        <v>No</v>
      </c>
      <c r="F2034" s="11" t="str">
        <f>VLOOKUP(Table4[[#This Row],[Cancer history]],Table4[Cancer history],1,FALSE)</f>
        <v>Yes</v>
      </c>
      <c r="G2034" s="11" t="str">
        <f>VLOOKUP(Table4[[#This Row],[Smoker2]],Table4[Smoker2],1,FALSE)</f>
        <v>NO</v>
      </c>
      <c r="H2034" s="11" t="str">
        <f>VLOOKUP(Table4[[#This Row],[Heart Issues]],Table4[Heart Issues],1,FALSE)</f>
        <v>No</v>
      </c>
      <c r="I2034" s="11">
        <f>VLOOKUP(Table4[[#This Row],[Number of Major Surgeries]],Table4[Number of Major Surgeries],1,FALSE)</f>
        <v>1</v>
      </c>
      <c r="J2034" s="11" t="str">
        <f>VLOOKUP('Medical Examinations'!M2034,'Medical Examinations'!M2034:M4368,1,FALSE)</f>
        <v>over weight</v>
      </c>
      <c r="K2034" s="11" t="str">
        <f>VLOOKUP('Medical Examinations'!N2034,'Medical Examinations'!N2034:N4368,1,FALSE)</f>
        <v>prediabetes</v>
      </c>
      <c r="L2034" s="11" t="str">
        <f>VLOOKUP(Table3[[#This Row],[date of birth]],Table3[date of birth],1,FALSE)</f>
        <v>21-Dec-1983</v>
      </c>
      <c r="M2034" s="11">
        <f>VLOOKUP(Table3[[#This Row],[age]],Table3[age],1,FALSE)</f>
        <v>39</v>
      </c>
      <c r="N2034" s="65">
        <f>VLOOKUP(Table3[[#This Row],[charges2]],Table3[charges2],1,FALSE)</f>
        <v>30724.44</v>
      </c>
      <c r="O2034" s="11" t="str">
        <f>VLOOKUP(Table3[[#This Row],[HOSPITAL TIER2]],Table3[HOSPITAL TIER2],1,FALSE)</f>
        <v>tier - 2</v>
      </c>
      <c r="P2034" s="11" t="str">
        <f>VLOOKUP(Table3[[#This Row],[city tier2]],Table3[city tier2],1,FALSE)</f>
        <v>tier - 3</v>
      </c>
      <c r="Q2034" s="11" t="str">
        <f>VLOOKUP(Table3[[#This Row],[state id2]],Table3[state id2],1,FALSE)</f>
        <v>R1011</v>
      </c>
      <c r="R2034" s="11">
        <f t="shared" si="62"/>
        <v>-0.18922445937580712</v>
      </c>
      <c r="S2034" s="11">
        <f t="shared" si="63"/>
        <v>-2.7780651740586717E-2</v>
      </c>
    </row>
    <row r="2035" spans="1:19" x14ac:dyDescent="0.25">
      <c r="A2035" s="20" t="str">
        <f>VLOOKUP('Customer Names'!A2035,'Customer Names'!A2035:A4370,1,FALSE)</f>
        <v>Id2034</v>
      </c>
      <c r="B2035" s="20" t="str">
        <f>VLOOKUP(Table6[[#This Row],[NAME]],Table6[NAME],1,FALSE)</f>
        <v>Daniel J</v>
      </c>
      <c r="C2035" s="11">
        <f>VLOOKUP(Table4[[#This Row],[BMI]],Table4[BMI],1,FALSE)</f>
        <v>27.2</v>
      </c>
      <c r="D2035" s="11">
        <f>VLOOKUP(Table4[[#This Row],[HBA1C]],Table4[HBA1C],1,FALSE)</f>
        <v>5.83</v>
      </c>
      <c r="E2035" s="11" t="str">
        <f>VLOOKUP(Table4[[#This Row],[Any Transplants]],Table4[Any Transplants],1,FALSE)</f>
        <v>No</v>
      </c>
      <c r="F2035" s="11" t="str">
        <f>VLOOKUP(Table4[[#This Row],[Cancer history]],Table4[Cancer history],1,FALSE)</f>
        <v>Yes</v>
      </c>
      <c r="G2035" s="11" t="str">
        <f>VLOOKUP(Table4[[#This Row],[Smoker2]],Table4[Smoker2],1,FALSE)</f>
        <v>NO</v>
      </c>
      <c r="H2035" s="11" t="str">
        <f>VLOOKUP(Table4[[#This Row],[Heart Issues]],Table4[Heart Issues],1,FALSE)</f>
        <v>No</v>
      </c>
      <c r="I2035" s="11">
        <f>VLOOKUP(Table4[[#This Row],[Number of Major Surgeries]],Table4[Number of Major Surgeries],1,FALSE)</f>
        <v>1</v>
      </c>
      <c r="J2035" s="11" t="str">
        <f>VLOOKUP('Medical Examinations'!M2035,'Medical Examinations'!M2035:M4369,1,FALSE)</f>
        <v>over weight</v>
      </c>
      <c r="K2035" s="11" t="str">
        <f>VLOOKUP('Medical Examinations'!N2035,'Medical Examinations'!N2035:N4369,1,FALSE)</f>
        <v>prediabetes</v>
      </c>
      <c r="L2035" s="11" t="str">
        <f>VLOOKUP(Table3[[#This Row],[date of birth]],Table3[date of birth],1,FALSE)</f>
        <v>5-Sep-1988</v>
      </c>
      <c r="M2035" s="11">
        <f>VLOOKUP(Table3[[#This Row],[age]],Table3[age],1,FALSE)</f>
        <v>34</v>
      </c>
      <c r="N2035" s="65">
        <f>VLOOKUP(Table3[[#This Row],[charges2]],Table3[charges2],1,FALSE)</f>
        <v>30763.01</v>
      </c>
      <c r="O2035" s="11" t="str">
        <f>VLOOKUP(Table3[[#This Row],[HOSPITAL TIER2]],Table3[HOSPITAL TIER2],1,FALSE)</f>
        <v>tier - 2</v>
      </c>
      <c r="P2035" s="11" t="str">
        <f>VLOOKUP(Table3[[#This Row],[city tier2]],Table3[city tier2],1,FALSE)</f>
        <v>tier - 1</v>
      </c>
      <c r="Q2035" s="11" t="str">
        <f>VLOOKUP(Table3[[#This Row],[state id2]],Table3[state id2],1,FALSE)</f>
        <v>R1011</v>
      </c>
      <c r="R2035" s="11">
        <f t="shared" si="62"/>
        <v>-0.18907053727270351</v>
      </c>
      <c r="S2035" s="11">
        <f t="shared" si="63"/>
        <v>-2.7609758603222588E-2</v>
      </c>
    </row>
    <row r="2036" spans="1:19" x14ac:dyDescent="0.25">
      <c r="A2036" s="20" t="str">
        <f>VLOOKUP('Customer Names'!A2036,'Customer Names'!A2036:A4371,1,FALSE)</f>
        <v>Id2035</v>
      </c>
      <c r="B2036" s="20" t="str">
        <f>VLOOKUP(Table6[[#This Row],[NAME]],Table6[NAME],1,FALSE)</f>
        <v>Ildiko M.</v>
      </c>
      <c r="C2036" s="11">
        <f>VLOOKUP(Table4[[#This Row],[BMI]],Table4[BMI],1,FALSE)</f>
        <v>33.344999999999999</v>
      </c>
      <c r="D2036" s="11">
        <f>VLOOKUP(Table4[[#This Row],[HBA1C]],Table4[HBA1C],1,FALSE)</f>
        <v>4.29</v>
      </c>
      <c r="E2036" s="11" t="str">
        <f>VLOOKUP(Table4[[#This Row],[Any Transplants]],Table4[Any Transplants],1,FALSE)</f>
        <v>No</v>
      </c>
      <c r="F2036" s="11" t="str">
        <f>VLOOKUP(Table4[[#This Row],[Cancer history]],Table4[Cancer history],1,FALSE)</f>
        <v>No</v>
      </c>
      <c r="G2036" s="11" t="str">
        <f>VLOOKUP(Table4[[#This Row],[Smoker2]],Table4[Smoker2],1,FALSE)</f>
        <v>NO</v>
      </c>
      <c r="H2036" s="11" t="str">
        <f>VLOOKUP(Table4[[#This Row],[Heart Issues]],Table4[Heart Issues],1,FALSE)</f>
        <v>No</v>
      </c>
      <c r="I2036" s="11">
        <f>VLOOKUP(Table4[[#This Row],[Number of Major Surgeries]],Table4[Number of Major Surgeries],1,FALSE)</f>
        <v>1</v>
      </c>
      <c r="J2036" s="11" t="str">
        <f>VLOOKUP('Medical Examinations'!M2036,'Medical Examinations'!M2036:M4370,1,FALSE)</f>
        <v>obesity</v>
      </c>
      <c r="K2036" s="11" t="str">
        <f>VLOOKUP('Medical Examinations'!N2036,'Medical Examinations'!N2036:N4370,1,FALSE)</f>
        <v>normal</v>
      </c>
      <c r="L2036" s="11" t="str">
        <f>VLOOKUP(Table3[[#This Row],[date of birth]],Table3[date of birth],1,FALSE)</f>
        <v>9-Sep-1961</v>
      </c>
      <c r="M2036" s="11">
        <f>VLOOKUP(Table3[[#This Row],[age]],Table3[age],1,FALSE)</f>
        <v>61</v>
      </c>
      <c r="N2036" s="65">
        <f>VLOOKUP(Table3[[#This Row],[charges2]],Table3[charges2],1,FALSE)</f>
        <v>30942.19</v>
      </c>
      <c r="O2036" s="11" t="str">
        <f>VLOOKUP(Table3[[#This Row],[HOSPITAL TIER2]],Table3[HOSPITAL TIER2],1,FALSE)</f>
        <v>tier - 2</v>
      </c>
      <c r="P2036" s="11" t="str">
        <f>VLOOKUP(Table3[[#This Row],[city tier2]],Table3[city tier2],1,FALSE)</f>
        <v>tier - 2</v>
      </c>
      <c r="Q2036" s="11" t="str">
        <f>VLOOKUP(Table3[[#This Row],[state id2]],Table3[state id2],1,FALSE)</f>
        <v>R1013</v>
      </c>
      <c r="R2036" s="11">
        <f t="shared" si="62"/>
        <v>-0.18885240283422294</v>
      </c>
      <c r="S2036" s="11">
        <f t="shared" si="63"/>
        <v>-2.7428977828916658E-2</v>
      </c>
    </row>
    <row r="2037" spans="1:19" x14ac:dyDescent="0.25">
      <c r="A2037" s="20" t="str">
        <f>VLOOKUP('Customer Names'!A2037,'Customer Names'!A2037:A4372,1,FALSE)</f>
        <v>Id2036</v>
      </c>
      <c r="B2037" s="20" t="str">
        <f>VLOOKUP(Table6[[#This Row],[NAME]],Table6[NAME],1,FALSE)</f>
        <v>Melinda E.</v>
      </c>
      <c r="C2037" s="11">
        <f>VLOOKUP(Table4[[#This Row],[BMI]],Table4[BMI],1,FALSE)</f>
        <v>29.925000000000001</v>
      </c>
      <c r="D2037" s="11">
        <f>VLOOKUP(Table4[[#This Row],[HBA1C]],Table4[HBA1C],1,FALSE)</f>
        <v>5.3</v>
      </c>
      <c r="E2037" s="11" t="str">
        <f>VLOOKUP(Table4[[#This Row],[Any Transplants]],Table4[Any Transplants],1,FALSE)</f>
        <v>No</v>
      </c>
      <c r="F2037" s="11" t="str">
        <f>VLOOKUP(Table4[[#This Row],[Cancer history]],Table4[Cancer history],1,FALSE)</f>
        <v>No</v>
      </c>
      <c r="G2037" s="11" t="str">
        <f>VLOOKUP(Table4[[#This Row],[Smoker2]],Table4[Smoker2],1,FALSE)</f>
        <v>NO</v>
      </c>
      <c r="H2037" s="11" t="str">
        <f>VLOOKUP(Table4[[#This Row],[Heart Issues]],Table4[Heart Issues],1,FALSE)</f>
        <v>No</v>
      </c>
      <c r="I2037" s="11">
        <f>VLOOKUP(Table4[[#This Row],[Number of Major Surgeries]],Table4[Number of Major Surgeries],1,FALSE)</f>
        <v>1</v>
      </c>
      <c r="J2037" s="11" t="str">
        <f>VLOOKUP('Medical Examinations'!M2037,'Medical Examinations'!M2037:M4371,1,FALSE)</f>
        <v>obesity</v>
      </c>
      <c r="K2037" s="11" t="str">
        <f>VLOOKUP('Medical Examinations'!N2037,'Medical Examinations'!N2037:N4371,1,FALSE)</f>
        <v>normal</v>
      </c>
      <c r="L2037" s="11" t="str">
        <f>VLOOKUP(Table3[[#This Row],[date of birth]],Table3[date of birth],1,FALSE)</f>
        <v>9-Nov-2004</v>
      </c>
      <c r="M2037" s="11">
        <f>VLOOKUP(Table3[[#This Row],[age]],Table3[age],1,FALSE)</f>
        <v>18</v>
      </c>
      <c r="N2037" s="65">
        <f>VLOOKUP(Table3[[#This Row],[charges2]],Table3[charges2],1,FALSE)</f>
        <v>31196.61</v>
      </c>
      <c r="O2037" s="11" t="str">
        <f>VLOOKUP(Table3[[#This Row],[HOSPITAL TIER2]],Table3[HOSPITAL TIER2],1,FALSE)</f>
        <v>tier - 2</v>
      </c>
      <c r="P2037" s="11" t="str">
        <f>VLOOKUP(Table3[[#This Row],[city tier2]],Table3[city tier2],1,FALSE)</f>
        <v>tier - 1</v>
      </c>
      <c r="Q2037" s="11" t="str">
        <f>VLOOKUP(Table3[[#This Row],[state id2]],Table3[state id2],1,FALSE)</f>
        <v>R1011</v>
      </c>
      <c r="R2037" s="11">
        <f t="shared" si="62"/>
        <v>-0.19497829527680666</v>
      </c>
      <c r="S2037" s="11">
        <f t="shared" si="63"/>
        <v>-2.3379900274611252E-2</v>
      </c>
    </row>
    <row r="2038" spans="1:19" x14ac:dyDescent="0.25">
      <c r="A2038" s="20" t="str">
        <f>VLOOKUP('Customer Names'!A2038,'Customer Names'!A2038:A4373,1,FALSE)</f>
        <v>Id2037</v>
      </c>
      <c r="B2038" s="20" t="str">
        <f>VLOOKUP(Table6[[#This Row],[NAME]],Table6[NAME],1,FALSE)</f>
        <v>Ashley M</v>
      </c>
      <c r="C2038" s="11">
        <f>VLOOKUP(Table4[[#This Row],[BMI]],Table4[BMI],1,FALSE)</f>
        <v>24.225000000000001</v>
      </c>
      <c r="D2038" s="11">
        <f>VLOOKUP(Table4[[#This Row],[HBA1C]],Table4[HBA1C],1,FALSE)</f>
        <v>4.42</v>
      </c>
      <c r="E2038" s="11" t="str">
        <f>VLOOKUP(Table4[[#This Row],[Any Transplants]],Table4[Any Transplants],1,FALSE)</f>
        <v>No</v>
      </c>
      <c r="F2038" s="11" t="str">
        <f>VLOOKUP(Table4[[#This Row],[Cancer history]],Table4[Cancer history],1,FALSE)</f>
        <v>No</v>
      </c>
      <c r="G2038" s="11" t="str">
        <f>VLOOKUP(Table4[[#This Row],[Smoker2]],Table4[Smoker2],1,FALSE)</f>
        <v>NO</v>
      </c>
      <c r="H2038" s="11" t="str">
        <f>VLOOKUP(Table4[[#This Row],[Heart Issues]],Table4[Heart Issues],1,FALSE)</f>
        <v>No</v>
      </c>
      <c r="I2038" s="11">
        <f>VLOOKUP(Table4[[#This Row],[Number of Major Surgeries]],Table4[Number of Major Surgeries],1,FALSE)</f>
        <v>1</v>
      </c>
      <c r="J2038" s="11" t="str">
        <f>VLOOKUP('Medical Examinations'!M2038,'Medical Examinations'!M2038:M4372,1,FALSE)</f>
        <v>normal weight</v>
      </c>
      <c r="K2038" s="11" t="str">
        <f>VLOOKUP('Medical Examinations'!N2038,'Medical Examinations'!N2038:N4372,1,FALSE)</f>
        <v>normal</v>
      </c>
      <c r="L2038" s="11" t="str">
        <f>VLOOKUP(Table3[[#This Row],[date of birth]],Table3[date of birth],1,FALSE)</f>
        <v>22-Jul-2000</v>
      </c>
      <c r="M2038" s="11">
        <f>VLOOKUP(Table3[[#This Row],[age]],Table3[age],1,FALSE)</f>
        <v>22</v>
      </c>
      <c r="N2038" s="65">
        <f>VLOOKUP(Table3[[#This Row],[charges2]],Table3[charges2],1,FALSE)</f>
        <v>31234.560000000001</v>
      </c>
      <c r="O2038" s="11" t="str">
        <f>VLOOKUP(Table3[[#This Row],[HOSPITAL TIER2]],Table3[HOSPITAL TIER2],1,FALSE)</f>
        <v>tier - 1</v>
      </c>
      <c r="P2038" s="11" t="str">
        <f>VLOOKUP(Table3[[#This Row],[city tier2]],Table3[city tier2],1,FALSE)</f>
        <v>tier - 1</v>
      </c>
      <c r="Q2038" s="11" t="str">
        <f>VLOOKUP(Table3[[#This Row],[state id2]],Table3[state id2],1,FALSE)</f>
        <v>R1011</v>
      </c>
      <c r="R2038" s="11">
        <f t="shared" si="62"/>
        <v>-0.19279898128414838</v>
      </c>
      <c r="S2038" s="11">
        <f t="shared" si="63"/>
        <v>-2.4914249978140932E-2</v>
      </c>
    </row>
    <row r="2039" spans="1:19" x14ac:dyDescent="0.25">
      <c r="A2039" s="20" t="str">
        <f>VLOOKUP('Customer Names'!A2039,'Customer Names'!A2039:A4374,1,FALSE)</f>
        <v>Id2038</v>
      </c>
      <c r="B2039" s="20" t="str">
        <f>VLOOKUP(Table6[[#This Row],[NAME]],Table6[NAME],1,FALSE)</f>
        <v>Stephanie</v>
      </c>
      <c r="C2039" s="11">
        <f>VLOOKUP(Table4[[#This Row],[BMI]],Table4[BMI],1,FALSE)</f>
        <v>29.68</v>
      </c>
      <c r="D2039" s="11">
        <f>VLOOKUP(Table4[[#This Row],[HBA1C]],Table4[HBA1C],1,FALSE)</f>
        <v>5.68</v>
      </c>
      <c r="E2039" s="11" t="str">
        <f>VLOOKUP(Table4[[#This Row],[Any Transplants]],Table4[Any Transplants],1,FALSE)</f>
        <v>yes</v>
      </c>
      <c r="F2039" s="11" t="str">
        <f>VLOOKUP(Table4[[#This Row],[Cancer history]],Table4[Cancer history],1,FALSE)</f>
        <v>No</v>
      </c>
      <c r="G2039" s="11" t="str">
        <f>VLOOKUP(Table4[[#This Row],[Smoker2]],Table4[Smoker2],1,FALSE)</f>
        <v>NO</v>
      </c>
      <c r="H2039" s="11" t="str">
        <f>VLOOKUP(Table4[[#This Row],[Heart Issues]],Table4[Heart Issues],1,FALSE)</f>
        <v>No</v>
      </c>
      <c r="I2039" s="11">
        <f>VLOOKUP(Table4[[#This Row],[Number of Major Surgeries]],Table4[Number of Major Surgeries],1,FALSE)</f>
        <v>1</v>
      </c>
      <c r="J2039" s="11" t="str">
        <f>VLOOKUP('Medical Examinations'!M2039,'Medical Examinations'!M2039:M4373,1,FALSE)</f>
        <v>over weight</v>
      </c>
      <c r="K2039" s="11" t="str">
        <f>VLOOKUP('Medical Examinations'!N2039,'Medical Examinations'!N2039:N4373,1,FALSE)</f>
        <v>normal</v>
      </c>
      <c r="L2039" s="11" t="str">
        <f>VLOOKUP(Table3[[#This Row],[date of birth]],Table3[date of birth],1,FALSE)</f>
        <v>9-Jul-1968</v>
      </c>
      <c r="M2039" s="11">
        <f>VLOOKUP(Table3[[#This Row],[age]],Table3[age],1,FALSE)</f>
        <v>54</v>
      </c>
      <c r="N2039" s="65">
        <f>VLOOKUP(Table3[[#This Row],[charges2]],Table3[charges2],1,FALSE)</f>
        <v>31322.53</v>
      </c>
      <c r="O2039" s="11" t="str">
        <f>VLOOKUP(Table3[[#This Row],[HOSPITAL TIER2]],Table3[HOSPITAL TIER2],1,FALSE)</f>
        <v>tier - 2</v>
      </c>
      <c r="P2039" s="11" t="str">
        <f>VLOOKUP(Table3[[#This Row],[city tier2]],Table3[city tier2],1,FALSE)</f>
        <v>tier - 1</v>
      </c>
      <c r="Q2039" s="11" t="str">
        <f>VLOOKUP(Table3[[#This Row],[state id2]],Table3[state id2],1,FALSE)</f>
        <v>R1011</v>
      </c>
      <c r="R2039" s="11">
        <f t="shared" si="62"/>
        <v>-0.19480770286782351</v>
      </c>
      <c r="S2039" s="11">
        <f t="shared" si="63"/>
        <v>-2.8993368235146297E-2</v>
      </c>
    </row>
    <row r="2040" spans="1:19" x14ac:dyDescent="0.25">
      <c r="A2040" s="20" t="str">
        <f>VLOOKUP('Customer Names'!A2040,'Customer Names'!A2040:A4375,1,FALSE)</f>
        <v>Id2039</v>
      </c>
      <c r="B2040" s="20" t="str">
        <f>VLOOKUP(Table6[[#This Row],[NAME]],Table6[NAME],1,FALSE)</f>
        <v>Sean P.</v>
      </c>
      <c r="C2040" s="11">
        <f>VLOOKUP(Table4[[#This Row],[BMI]],Table4[BMI],1,FALSE)</f>
        <v>20.614999999999998</v>
      </c>
      <c r="D2040" s="11">
        <f>VLOOKUP(Table4[[#This Row],[HBA1C]],Table4[HBA1C],1,FALSE)</f>
        <v>6.05</v>
      </c>
      <c r="E2040" s="11" t="str">
        <f>VLOOKUP(Table4[[#This Row],[Any Transplants]],Table4[Any Transplants],1,FALSE)</f>
        <v>No</v>
      </c>
      <c r="F2040" s="11" t="str">
        <f>VLOOKUP(Table4[[#This Row],[Cancer history]],Table4[Cancer history],1,FALSE)</f>
        <v>Yes</v>
      </c>
      <c r="G2040" s="11" t="str">
        <f>VLOOKUP(Table4[[#This Row],[Smoker2]],Table4[Smoker2],1,FALSE)</f>
        <v>NO</v>
      </c>
      <c r="H2040" s="11" t="str">
        <f>VLOOKUP(Table4[[#This Row],[Heart Issues]],Table4[Heart Issues],1,FALSE)</f>
        <v>No</v>
      </c>
      <c r="I2040" s="11">
        <f>VLOOKUP(Table4[[#This Row],[Number of Major Surgeries]],Table4[Number of Major Surgeries],1,FALSE)</f>
        <v>1</v>
      </c>
      <c r="J2040" s="11" t="str">
        <f>VLOOKUP('Medical Examinations'!M2040,'Medical Examinations'!M2040:M4374,1,FALSE)</f>
        <v>normal weight</v>
      </c>
      <c r="K2040" s="11" t="str">
        <f>VLOOKUP('Medical Examinations'!N2040,'Medical Examinations'!N2040:N4374,1,FALSE)</f>
        <v>prediabetes</v>
      </c>
      <c r="L2040" s="11" t="str">
        <f>VLOOKUP(Table3[[#This Row],[date of birth]],Table3[date of birth],1,FALSE)</f>
        <v>27-Sep-1995</v>
      </c>
      <c r="M2040" s="11">
        <f>VLOOKUP(Table3[[#This Row],[age]],Table3[age],1,FALSE)</f>
        <v>27</v>
      </c>
      <c r="N2040" s="65">
        <f>VLOOKUP(Table3[[#This Row],[charges2]],Table3[charges2],1,FALSE)</f>
        <v>31328.27</v>
      </c>
      <c r="O2040" s="11" t="str">
        <f>VLOOKUP(Table3[[#This Row],[HOSPITAL TIER2]],Table3[HOSPITAL TIER2],1,FALSE)</f>
        <v>tier - 2</v>
      </c>
      <c r="P2040" s="11" t="str">
        <f>VLOOKUP(Table3[[#This Row],[city tier2]],Table3[city tier2],1,FALSE)</f>
        <v>tier - 2</v>
      </c>
      <c r="Q2040" s="11" t="str">
        <f>VLOOKUP(Table3[[#This Row],[state id2]],Table3[state id2],1,FALSE)</f>
        <v>R1011</v>
      </c>
      <c r="R2040" s="11">
        <f t="shared" si="62"/>
        <v>-0.1968521464038446</v>
      </c>
      <c r="S2040" s="11">
        <f t="shared" si="63"/>
        <v>-2.9045091359932596E-2</v>
      </c>
    </row>
    <row r="2041" spans="1:19" x14ac:dyDescent="0.25">
      <c r="A2041" s="20" t="str">
        <f>VLOOKUP('Customer Names'!A2041,'Customer Names'!A2041:A4376,1,FALSE)</f>
        <v>Id2040</v>
      </c>
      <c r="B2041" s="20" t="str">
        <f>VLOOKUP(Table6[[#This Row],[NAME]],Table6[NAME],1,FALSE)</f>
        <v>Emily G</v>
      </c>
      <c r="C2041" s="11">
        <f>VLOOKUP(Table4[[#This Row],[BMI]],Table4[BMI],1,FALSE)</f>
        <v>32.119999999999997</v>
      </c>
      <c r="D2041" s="11">
        <f>VLOOKUP(Table4[[#This Row],[HBA1C]],Table4[HBA1C],1,FALSE)</f>
        <v>5.33</v>
      </c>
      <c r="E2041" s="11" t="str">
        <f>VLOOKUP(Table4[[#This Row],[Any Transplants]],Table4[Any Transplants],1,FALSE)</f>
        <v>yes</v>
      </c>
      <c r="F2041" s="11" t="str">
        <f>VLOOKUP(Table4[[#This Row],[Cancer history]],Table4[Cancer history],1,FALSE)</f>
        <v>No</v>
      </c>
      <c r="G2041" s="11" t="str">
        <f>VLOOKUP(Table4[[#This Row],[Smoker2]],Table4[Smoker2],1,FALSE)</f>
        <v>NO</v>
      </c>
      <c r="H2041" s="11" t="str">
        <f>VLOOKUP(Table4[[#This Row],[Heart Issues]],Table4[Heart Issues],1,FALSE)</f>
        <v>No</v>
      </c>
      <c r="I2041" s="11">
        <f>VLOOKUP(Table4[[#This Row],[Number of Major Surgeries]],Table4[Number of Major Surgeries],1,FALSE)</f>
        <v>1</v>
      </c>
      <c r="J2041" s="11" t="str">
        <f>VLOOKUP('Medical Examinations'!M2041,'Medical Examinations'!M2041:M4375,1,FALSE)</f>
        <v>obesity</v>
      </c>
      <c r="K2041" s="11" t="str">
        <f>VLOOKUP('Medical Examinations'!N2041,'Medical Examinations'!N2041:N4375,1,FALSE)</f>
        <v>normal</v>
      </c>
      <c r="L2041" s="11" t="str">
        <f>VLOOKUP(Table3[[#This Row],[date of birth]],Table3[date of birth],1,FALSE)</f>
        <v>8-Oct-1974</v>
      </c>
      <c r="M2041" s="11">
        <f>VLOOKUP(Table3[[#This Row],[age]],Table3[age],1,FALSE)</f>
        <v>48</v>
      </c>
      <c r="N2041" s="65">
        <f>VLOOKUP(Table3[[#This Row],[charges2]],Table3[charges2],1,FALSE)</f>
        <v>31368.81</v>
      </c>
      <c r="O2041" s="11" t="str">
        <f>VLOOKUP(Table3[[#This Row],[HOSPITAL TIER2]],Table3[HOSPITAL TIER2],1,FALSE)</f>
        <v>tier - 2</v>
      </c>
      <c r="P2041" s="11" t="str">
        <f>VLOOKUP(Table3[[#This Row],[city tier2]],Table3[city tier2],1,FALSE)</f>
        <v>tier - 3</v>
      </c>
      <c r="Q2041" s="11" t="str">
        <f>VLOOKUP(Table3[[#This Row],[state id2]],Table3[state id2],1,FALSE)</f>
        <v>R1011</v>
      </c>
      <c r="R2041" s="11">
        <f t="shared" si="62"/>
        <v>-0.20032113916514199</v>
      </c>
      <c r="S2041" s="11">
        <f t="shared" si="63"/>
        <v>-2.8228478595318282E-2</v>
      </c>
    </row>
    <row r="2042" spans="1:19" x14ac:dyDescent="0.25">
      <c r="A2042" s="20" t="str">
        <f>VLOOKUP('Customer Names'!A2042,'Customer Names'!A2042:A4377,1,FALSE)</f>
        <v>Id2041</v>
      </c>
      <c r="B2042" s="20" t="str">
        <f>VLOOKUP(Table6[[#This Row],[NAME]],Table6[NAME],1,FALSE)</f>
        <v>Malcolm</v>
      </c>
      <c r="C2042" s="11">
        <f>VLOOKUP(Table4[[#This Row],[BMI]],Table4[BMI],1,FALSE)</f>
        <v>27.36</v>
      </c>
      <c r="D2042" s="11">
        <f>VLOOKUP(Table4[[#This Row],[HBA1C]],Table4[HBA1C],1,FALSE)</f>
        <v>6.22</v>
      </c>
      <c r="E2042" s="11" t="str">
        <f>VLOOKUP(Table4[[#This Row],[Any Transplants]],Table4[Any Transplants],1,FALSE)</f>
        <v>No</v>
      </c>
      <c r="F2042" s="11" t="str">
        <f>VLOOKUP(Table4[[#This Row],[Cancer history]],Table4[Cancer history],1,FALSE)</f>
        <v>No</v>
      </c>
      <c r="G2042" s="11" t="str">
        <f>VLOOKUP(Table4[[#This Row],[Smoker2]],Table4[Smoker2],1,FALSE)</f>
        <v>NO</v>
      </c>
      <c r="H2042" s="11" t="str">
        <f>VLOOKUP(Table4[[#This Row],[Heart Issues]],Table4[Heart Issues],1,FALSE)</f>
        <v>No</v>
      </c>
      <c r="I2042" s="11">
        <f>VLOOKUP(Table4[[#This Row],[Number of Major Surgeries]],Table4[Number of Major Surgeries],1,FALSE)</f>
        <v>0</v>
      </c>
      <c r="J2042" s="11" t="str">
        <f>VLOOKUP('Medical Examinations'!M2042,'Medical Examinations'!M2042:M4376,1,FALSE)</f>
        <v>over weight</v>
      </c>
      <c r="K2042" s="11" t="str">
        <f>VLOOKUP('Medical Examinations'!N2042,'Medical Examinations'!N2042:N4376,1,FALSE)</f>
        <v>prediabetes</v>
      </c>
      <c r="L2042" s="11" t="str">
        <f>VLOOKUP(Table3[[#This Row],[date of birth]],Table3[date of birth],1,FALSE)</f>
        <v>29-Oct-1975</v>
      </c>
      <c r="M2042" s="11">
        <f>VLOOKUP(Table3[[#This Row],[age]],Table3[age],1,FALSE)</f>
        <v>47</v>
      </c>
      <c r="N2042" s="65">
        <f>VLOOKUP(Table3[[#This Row],[charges2]],Table3[charges2],1,FALSE)</f>
        <v>31591.82</v>
      </c>
      <c r="O2042" s="11" t="str">
        <f>VLOOKUP(Table3[[#This Row],[HOSPITAL TIER2]],Table3[HOSPITAL TIER2],1,FALSE)</f>
        <v>tier - 2</v>
      </c>
      <c r="P2042" s="11" t="str">
        <f>VLOOKUP(Table3[[#This Row],[city tier2]],Table3[city tier2],1,FALSE)</f>
        <v>tier - 1</v>
      </c>
      <c r="Q2042" s="11" t="str">
        <f>VLOOKUP(Table3[[#This Row],[state id2]],Table3[state id2],1,FALSE)</f>
        <v>R1011</v>
      </c>
      <c r="R2042" s="11">
        <f t="shared" si="62"/>
        <v>-0.20202975534145137</v>
      </c>
      <c r="S2042" s="11">
        <f t="shared" si="63"/>
        <v>-2.7900923722758958E-2</v>
      </c>
    </row>
    <row r="2043" spans="1:19" x14ac:dyDescent="0.25">
      <c r="A2043" s="20" t="str">
        <f>VLOOKUP('Customer Names'!A2043,'Customer Names'!A2043:A4378,1,FALSE)</f>
        <v>Id2042</v>
      </c>
      <c r="B2043" s="20" t="str">
        <f>VLOOKUP(Table6[[#This Row],[NAME]],Table6[NAME],1,FALSE)</f>
        <v>Danilo</v>
      </c>
      <c r="C2043" s="11">
        <f>VLOOKUP(Table4[[#This Row],[BMI]],Table4[BMI],1,FALSE)</f>
        <v>17.385000000000002</v>
      </c>
      <c r="D2043" s="11">
        <f>VLOOKUP(Table4[[#This Row],[HBA1C]],Table4[HBA1C],1,FALSE)</f>
        <v>5.84</v>
      </c>
      <c r="E2043" s="11" t="str">
        <f>VLOOKUP(Table4[[#This Row],[Any Transplants]],Table4[Any Transplants],1,FALSE)</f>
        <v>No</v>
      </c>
      <c r="F2043" s="11" t="str">
        <f>VLOOKUP(Table4[[#This Row],[Cancer history]],Table4[Cancer history],1,FALSE)</f>
        <v>No</v>
      </c>
      <c r="G2043" s="11" t="str">
        <f>VLOOKUP(Table4[[#This Row],[Smoker2]],Table4[Smoker2],1,FALSE)</f>
        <v>NO</v>
      </c>
      <c r="H2043" s="11" t="str">
        <f>VLOOKUP(Table4[[#This Row],[Heart Issues]],Table4[Heart Issues],1,FALSE)</f>
        <v>No</v>
      </c>
      <c r="I2043" s="11">
        <f>VLOOKUP(Table4[[#This Row],[Number of Major Surgeries]],Table4[Number of Major Surgeries],1,FALSE)</f>
        <v>0</v>
      </c>
      <c r="J2043" s="11" t="str">
        <f>VLOOKUP('Medical Examinations'!M2043,'Medical Examinations'!M2043:M4377,1,FALSE)</f>
        <v>underweight</v>
      </c>
      <c r="K2043" s="11" t="str">
        <f>VLOOKUP('Medical Examinations'!N2043,'Medical Examinations'!N2043:N4377,1,FALSE)</f>
        <v>prediabetes</v>
      </c>
      <c r="L2043" s="11" t="str">
        <f>VLOOKUP(Table3[[#This Row],[date of birth]],Table3[date of birth],1,FALSE)</f>
        <v>13-Dec-1960</v>
      </c>
      <c r="M2043" s="11">
        <f>VLOOKUP(Table3[[#This Row],[age]],Table3[age],1,FALSE)</f>
        <v>62</v>
      </c>
      <c r="N2043" s="65">
        <f>VLOOKUP(Table3[[#This Row],[charges2]],Table3[charges2],1,FALSE)</f>
        <v>31620</v>
      </c>
      <c r="O2043" s="11" t="str">
        <f>VLOOKUP(Table3[[#This Row],[HOSPITAL TIER2]],Table3[HOSPITAL TIER2],1,FALSE)</f>
        <v>tier - 2</v>
      </c>
      <c r="P2043" s="11" t="str">
        <f>VLOOKUP(Table3[[#This Row],[city tier2]],Table3[city tier2],1,FALSE)</f>
        <v>tier - 1</v>
      </c>
      <c r="Q2043" s="11" t="str">
        <f>VLOOKUP(Table3[[#This Row],[state id2]],Table3[state id2],1,FALSE)</f>
        <v>R1024</v>
      </c>
      <c r="R2043" s="11">
        <f t="shared" si="62"/>
        <v>-0.20237471513919789</v>
      </c>
      <c r="S2043" s="11">
        <f t="shared" si="63"/>
        <v>-2.8365408602400319E-2</v>
      </c>
    </row>
    <row r="2044" spans="1:19" x14ac:dyDescent="0.25">
      <c r="A2044" s="20" t="str">
        <f>VLOOKUP('Customer Names'!A2044,'Customer Names'!A2044:A4379,1,FALSE)</f>
        <v>Id2043</v>
      </c>
      <c r="B2044" s="20" t="str">
        <f>VLOOKUP(Table6[[#This Row],[NAME]],Table6[NAME],1,FALSE)</f>
        <v>Mikko</v>
      </c>
      <c r="C2044" s="11">
        <f>VLOOKUP(Table4[[#This Row],[BMI]],Table4[BMI],1,FALSE)</f>
        <v>30.13</v>
      </c>
      <c r="D2044" s="11">
        <f>VLOOKUP(Table4[[#This Row],[HBA1C]],Table4[HBA1C],1,FALSE)</f>
        <v>5.71</v>
      </c>
      <c r="E2044" s="11" t="str">
        <f>VLOOKUP(Table4[[#This Row],[Any Transplants]],Table4[Any Transplants],1,FALSE)</f>
        <v>yes</v>
      </c>
      <c r="F2044" s="11" t="str">
        <f>VLOOKUP(Table4[[#This Row],[Cancer history]],Table4[Cancer history],1,FALSE)</f>
        <v>No</v>
      </c>
      <c r="G2044" s="11" t="str">
        <f>VLOOKUP(Table4[[#This Row],[Smoker2]],Table4[Smoker2],1,FALSE)</f>
        <v>NO</v>
      </c>
      <c r="H2044" s="11" t="str">
        <f>VLOOKUP(Table4[[#This Row],[Heart Issues]],Table4[Heart Issues],1,FALSE)</f>
        <v>No</v>
      </c>
      <c r="I2044" s="11">
        <f>VLOOKUP(Table4[[#This Row],[Number of Major Surgeries]],Table4[Number of Major Surgeries],1,FALSE)</f>
        <v>1</v>
      </c>
      <c r="J2044" s="11" t="str">
        <f>VLOOKUP('Medical Examinations'!M2044,'Medical Examinations'!M2044:M4378,1,FALSE)</f>
        <v>obesity</v>
      </c>
      <c r="K2044" s="11" t="str">
        <f>VLOOKUP('Medical Examinations'!N2044,'Medical Examinations'!N2044:N4378,1,FALSE)</f>
        <v>prediabetes</v>
      </c>
      <c r="L2044" s="11" t="str">
        <f>VLOOKUP(Table3[[#This Row],[date of birth]],Table3[date of birth],1,FALSE)</f>
        <v>14-Oct-1977</v>
      </c>
      <c r="M2044" s="11">
        <f>VLOOKUP(Table3[[#This Row],[age]],Table3[age],1,FALSE)</f>
        <v>45</v>
      </c>
      <c r="N2044" s="65">
        <f>VLOOKUP(Table3[[#This Row],[charges2]],Table3[charges2],1,FALSE)</f>
        <v>31736.7</v>
      </c>
      <c r="O2044" s="11" t="str">
        <f>VLOOKUP(Table3[[#This Row],[HOSPITAL TIER2]],Table3[HOSPITAL TIER2],1,FALSE)</f>
        <v>tier - 2</v>
      </c>
      <c r="P2044" s="11" t="str">
        <f>VLOOKUP(Table3[[#This Row],[city tier2]],Table3[city tier2],1,FALSE)</f>
        <v>tier - 2</v>
      </c>
      <c r="Q2044" s="11" t="str">
        <f>VLOOKUP(Table3[[#This Row],[state id2]],Table3[state id2],1,FALSE)</f>
        <v>R1012</v>
      </c>
      <c r="R2044" s="11">
        <f t="shared" si="62"/>
        <v>-0.19741746028858051</v>
      </c>
      <c r="S2044" s="11">
        <f t="shared" si="63"/>
        <v>-2.902714760505308E-2</v>
      </c>
    </row>
    <row r="2045" spans="1:19" x14ac:dyDescent="0.25">
      <c r="A2045" s="20" t="str">
        <f>VLOOKUP('Customer Names'!A2045,'Customer Names'!A2045:A4380,1,FALSE)</f>
        <v>Id2044</v>
      </c>
      <c r="B2045" s="20" t="str">
        <f>VLOOKUP(Table6[[#This Row],[NAME]],Table6[NAME],1,FALSE)</f>
        <v>Paula C.</v>
      </c>
      <c r="C2045" s="11">
        <f>VLOOKUP(Table4[[#This Row],[BMI]],Table4[BMI],1,FALSE)</f>
        <v>25.44</v>
      </c>
      <c r="D2045" s="11">
        <f>VLOOKUP(Table4[[#This Row],[HBA1C]],Table4[HBA1C],1,FALSE)</f>
        <v>6.04</v>
      </c>
      <c r="E2045" s="11" t="str">
        <f>VLOOKUP(Table4[[#This Row],[Any Transplants]],Table4[Any Transplants],1,FALSE)</f>
        <v>No</v>
      </c>
      <c r="F2045" s="11" t="str">
        <f>VLOOKUP(Table4[[#This Row],[Cancer history]],Table4[Cancer history],1,FALSE)</f>
        <v>Yes</v>
      </c>
      <c r="G2045" s="11" t="str">
        <f>VLOOKUP(Table4[[#This Row],[Smoker2]],Table4[Smoker2],1,FALSE)</f>
        <v>NO</v>
      </c>
      <c r="H2045" s="11" t="str">
        <f>VLOOKUP(Table4[[#This Row],[Heart Issues]],Table4[Heart Issues],1,FALSE)</f>
        <v>yes</v>
      </c>
      <c r="I2045" s="11">
        <f>VLOOKUP(Table4[[#This Row],[Number of Major Surgeries]],Table4[Number of Major Surgeries],1,FALSE)</f>
        <v>1</v>
      </c>
      <c r="J2045" s="11" t="str">
        <f>VLOOKUP('Medical Examinations'!M2045,'Medical Examinations'!M2045:M4379,1,FALSE)</f>
        <v>over weight</v>
      </c>
      <c r="K2045" s="11" t="str">
        <f>VLOOKUP('Medical Examinations'!N2045,'Medical Examinations'!N2045:N4379,1,FALSE)</f>
        <v>prediabetes</v>
      </c>
      <c r="L2045" s="11" t="str">
        <f>VLOOKUP(Table3[[#This Row],[date of birth]],Table3[date of birth],1,FALSE)</f>
        <v>10-Sep-1984</v>
      </c>
      <c r="M2045" s="11">
        <f>VLOOKUP(Table3[[#This Row],[age]],Table3[age],1,FALSE)</f>
        <v>38</v>
      </c>
      <c r="N2045" s="65">
        <f>VLOOKUP(Table3[[#This Row],[charges2]],Table3[charges2],1,FALSE)</f>
        <v>31743.919999999998</v>
      </c>
      <c r="O2045" s="11" t="str">
        <f>VLOOKUP(Table3[[#This Row],[HOSPITAL TIER2]],Table3[HOSPITAL TIER2],1,FALSE)</f>
        <v>tier - 2</v>
      </c>
      <c r="P2045" s="11" t="str">
        <f>VLOOKUP(Table3[[#This Row],[city tier2]],Table3[city tier2],1,FALSE)</f>
        <v>tier - 1</v>
      </c>
      <c r="Q2045" s="11" t="str">
        <f>VLOOKUP(Table3[[#This Row],[state id2]],Table3[state id2],1,FALSE)</f>
        <v>R1011</v>
      </c>
      <c r="R2045" s="11">
        <f t="shared" si="62"/>
        <v>-0.19805254936321146</v>
      </c>
      <c r="S2045" s="11">
        <f t="shared" si="63"/>
        <v>-2.9049396571333225E-2</v>
      </c>
    </row>
    <row r="2046" spans="1:19" x14ac:dyDescent="0.25">
      <c r="A2046" s="20" t="str">
        <f>VLOOKUP('Customer Names'!A2046,'Customer Names'!A2046:A4381,1,FALSE)</f>
        <v>Id2045</v>
      </c>
      <c r="B2046" s="20" t="str">
        <f>VLOOKUP(Table6[[#This Row],[NAME]],Table6[NAME],1,FALSE)</f>
        <v>Kirsten N.</v>
      </c>
      <c r="C2046" s="11">
        <f>VLOOKUP(Table4[[#This Row],[BMI]],Table4[BMI],1,FALSE)</f>
        <v>39.805</v>
      </c>
      <c r="D2046" s="11">
        <f>VLOOKUP(Table4[[#This Row],[HBA1C]],Table4[HBA1C],1,FALSE)</f>
        <v>4.38</v>
      </c>
      <c r="E2046" s="11" t="str">
        <f>VLOOKUP(Table4[[#This Row],[Any Transplants]],Table4[Any Transplants],1,FALSE)</f>
        <v>yes</v>
      </c>
      <c r="F2046" s="11" t="str">
        <f>VLOOKUP(Table4[[#This Row],[Cancer history]],Table4[Cancer history],1,FALSE)</f>
        <v>No</v>
      </c>
      <c r="G2046" s="11" t="str">
        <f>VLOOKUP(Table4[[#This Row],[Smoker2]],Table4[Smoker2],1,FALSE)</f>
        <v>NO</v>
      </c>
      <c r="H2046" s="11" t="str">
        <f>VLOOKUP(Table4[[#This Row],[Heart Issues]],Table4[Heart Issues],1,FALSE)</f>
        <v>No</v>
      </c>
      <c r="I2046" s="11">
        <f>VLOOKUP(Table4[[#This Row],[Number of Major Surgeries]],Table4[Number of Major Surgeries],1,FALSE)</f>
        <v>1</v>
      </c>
      <c r="J2046" s="11" t="str">
        <f>VLOOKUP('Medical Examinations'!M2046,'Medical Examinations'!M2046:M4380,1,FALSE)</f>
        <v>obesity</v>
      </c>
      <c r="K2046" s="11" t="str">
        <f>VLOOKUP('Medical Examinations'!N2046,'Medical Examinations'!N2046:N4380,1,FALSE)</f>
        <v>normal</v>
      </c>
      <c r="L2046" s="11" t="str">
        <f>VLOOKUP(Table3[[#This Row],[date of birth]],Table3[date of birth],1,FALSE)</f>
        <v>25-Sep-1975</v>
      </c>
      <c r="M2046" s="11">
        <f>VLOOKUP(Table3[[#This Row],[age]],Table3[age],1,FALSE)</f>
        <v>47</v>
      </c>
      <c r="N2046" s="65">
        <f>VLOOKUP(Table3[[#This Row],[charges2]],Table3[charges2],1,FALSE)</f>
        <v>31897.1</v>
      </c>
      <c r="O2046" s="11" t="str">
        <f>VLOOKUP(Table3[[#This Row],[HOSPITAL TIER2]],Table3[HOSPITAL TIER2],1,FALSE)</f>
        <v>tier - 2</v>
      </c>
      <c r="P2046" s="11" t="str">
        <f>VLOOKUP(Table3[[#This Row],[city tier2]],Table3[city tier2],1,FALSE)</f>
        <v>tier - 3</v>
      </c>
      <c r="Q2046" s="11" t="str">
        <f>VLOOKUP(Table3[[#This Row],[state id2]],Table3[state id2],1,FALSE)</f>
        <v>R1011</v>
      </c>
      <c r="R2046" s="11">
        <f t="shared" si="62"/>
        <v>-0.19814778678292744</v>
      </c>
      <c r="S2046" s="11">
        <f t="shared" si="63"/>
        <v>-2.8836098151566566E-2</v>
      </c>
    </row>
    <row r="2047" spans="1:19" x14ac:dyDescent="0.25">
      <c r="A2047" s="20" t="str">
        <f>VLOOKUP('Customer Names'!A2047,'Customer Names'!A2047:A4382,1,FALSE)</f>
        <v>Id2046</v>
      </c>
      <c r="B2047" s="20" t="str">
        <f>VLOOKUP(Table6[[#This Row],[NAME]],Table6[NAME],1,FALSE)</f>
        <v>Christy</v>
      </c>
      <c r="C2047" s="11">
        <f>VLOOKUP(Table4[[#This Row],[BMI]],Table4[BMI],1,FALSE)</f>
        <v>30.4</v>
      </c>
      <c r="D2047" s="11">
        <f>VLOOKUP(Table4[[#This Row],[HBA1C]],Table4[HBA1C],1,FALSE)</f>
        <v>5.56</v>
      </c>
      <c r="E2047" s="11" t="str">
        <f>VLOOKUP(Table4[[#This Row],[Any Transplants]],Table4[Any Transplants],1,FALSE)</f>
        <v>yes</v>
      </c>
      <c r="F2047" s="11" t="str">
        <f>VLOOKUP(Table4[[#This Row],[Cancer history]],Table4[Cancer history],1,FALSE)</f>
        <v>No</v>
      </c>
      <c r="G2047" s="11" t="str">
        <f>VLOOKUP(Table4[[#This Row],[Smoker2]],Table4[Smoker2],1,FALSE)</f>
        <v>NO</v>
      </c>
      <c r="H2047" s="11" t="str">
        <f>VLOOKUP(Table4[[#This Row],[Heart Issues]],Table4[Heart Issues],1,FALSE)</f>
        <v>yes</v>
      </c>
      <c r="I2047" s="11">
        <f>VLOOKUP(Table4[[#This Row],[Number of Major Surgeries]],Table4[Number of Major Surgeries],1,FALSE)</f>
        <v>1</v>
      </c>
      <c r="J2047" s="11" t="str">
        <f>VLOOKUP('Medical Examinations'!M2047,'Medical Examinations'!M2047:M4381,1,FALSE)</f>
        <v>obesity</v>
      </c>
      <c r="K2047" s="11" t="str">
        <f>VLOOKUP('Medical Examinations'!N2047,'Medical Examinations'!N2047:N4381,1,FALSE)</f>
        <v>normal</v>
      </c>
      <c r="L2047" s="11" t="str">
        <f>VLOOKUP(Table3[[#This Row],[date of birth]],Table3[date of birth],1,FALSE)</f>
        <v>21-Sep-1972</v>
      </c>
      <c r="M2047" s="11">
        <f>VLOOKUP(Table3[[#This Row],[age]],Table3[age],1,FALSE)</f>
        <v>50</v>
      </c>
      <c r="N2047" s="65">
        <f>VLOOKUP(Table3[[#This Row],[charges2]],Table3[charges2],1,FALSE)</f>
        <v>31980.89</v>
      </c>
      <c r="O2047" s="11" t="str">
        <f>VLOOKUP(Table3[[#This Row],[HOSPITAL TIER2]],Table3[HOSPITAL TIER2],1,FALSE)</f>
        <v>tier - 2</v>
      </c>
      <c r="P2047" s="11" t="str">
        <f>VLOOKUP(Table3[[#This Row],[city tier2]],Table3[city tier2],1,FALSE)</f>
        <v>tier - 1</v>
      </c>
      <c r="Q2047" s="11" t="str">
        <f>VLOOKUP(Table3[[#This Row],[state id2]],Table3[state id2],1,FALSE)</f>
        <v>R1011</v>
      </c>
      <c r="R2047" s="11">
        <f t="shared" si="62"/>
        <v>-0.20212137580312137</v>
      </c>
      <c r="S2047" s="11">
        <f t="shared" si="63"/>
        <v>-2.7776068046214818E-2</v>
      </c>
    </row>
    <row r="2048" spans="1:19" x14ac:dyDescent="0.25">
      <c r="A2048" s="20" t="str">
        <f>VLOOKUP('Customer Names'!A2048,'Customer Names'!A2048:A4383,1,FALSE)</f>
        <v>Id2047</v>
      </c>
      <c r="B2048" s="20" t="str">
        <f>VLOOKUP(Table6[[#This Row],[NAME]],Table6[NAME],1,FALSE)</f>
        <v>Jennifer</v>
      </c>
      <c r="C2048" s="11">
        <f>VLOOKUP(Table4[[#This Row],[BMI]],Table4[BMI],1,FALSE)</f>
        <v>23.18</v>
      </c>
      <c r="D2048" s="11">
        <f>VLOOKUP(Table4[[#This Row],[HBA1C]],Table4[HBA1C],1,FALSE)</f>
        <v>4.24</v>
      </c>
      <c r="E2048" s="11" t="str">
        <f>VLOOKUP(Table4[[#This Row],[Any Transplants]],Table4[Any Transplants],1,FALSE)</f>
        <v>yes</v>
      </c>
      <c r="F2048" s="11" t="str">
        <f>VLOOKUP(Table4[[#This Row],[Cancer history]],Table4[Cancer history],1,FALSE)</f>
        <v>No</v>
      </c>
      <c r="G2048" s="11" t="str">
        <f>VLOOKUP(Table4[[#This Row],[Smoker2]],Table4[Smoker2],1,FALSE)</f>
        <v>NO</v>
      </c>
      <c r="H2048" s="11" t="str">
        <f>VLOOKUP(Table4[[#This Row],[Heart Issues]],Table4[Heart Issues],1,FALSE)</f>
        <v>No</v>
      </c>
      <c r="I2048" s="11">
        <f>VLOOKUP(Table4[[#This Row],[Number of Major Surgeries]],Table4[Number of Major Surgeries],1,FALSE)</f>
        <v>1</v>
      </c>
      <c r="J2048" s="11" t="str">
        <f>VLOOKUP('Medical Examinations'!M2048,'Medical Examinations'!M2048:M4382,1,FALSE)</f>
        <v>normal weight</v>
      </c>
      <c r="K2048" s="11" t="str">
        <f>VLOOKUP('Medical Examinations'!N2048,'Medical Examinations'!N2048:N4382,1,FALSE)</f>
        <v>normal</v>
      </c>
      <c r="L2048" s="11" t="str">
        <f>VLOOKUP(Table3[[#This Row],[date of birth]],Table3[date of birth],1,FALSE)</f>
        <v>13-Sep-1993</v>
      </c>
      <c r="M2048" s="11">
        <f>VLOOKUP(Table3[[#This Row],[age]],Table3[age],1,FALSE)</f>
        <v>29</v>
      </c>
      <c r="N2048" s="65">
        <f>VLOOKUP(Table3[[#This Row],[charges2]],Table3[charges2],1,FALSE)</f>
        <v>32086.21</v>
      </c>
      <c r="O2048" s="11" t="str">
        <f>VLOOKUP(Table3[[#This Row],[HOSPITAL TIER2]],Table3[HOSPITAL TIER2],1,FALSE)</f>
        <v>tier - 1</v>
      </c>
      <c r="P2048" s="11" t="str">
        <f>VLOOKUP(Table3[[#This Row],[city tier2]],Table3[city tier2],1,FALSE)</f>
        <v>tier - 3</v>
      </c>
      <c r="Q2048" s="11" t="str">
        <f>VLOOKUP(Table3[[#This Row],[state id2]],Table3[state id2],1,FALSE)</f>
        <v>R1011</v>
      </c>
      <c r="R2048" s="11">
        <f t="shared" si="62"/>
        <v>-0.20378894840030207</v>
      </c>
      <c r="S2048" s="11">
        <f t="shared" si="63"/>
        <v>-2.7639987957563047E-2</v>
      </c>
    </row>
    <row r="2049" spans="1:19" x14ac:dyDescent="0.25">
      <c r="A2049" s="20" t="str">
        <f>VLOOKUP('Customer Names'!A2049,'Customer Names'!A2049:A4384,1,FALSE)</f>
        <v>Id2048</v>
      </c>
      <c r="B2049" s="20" t="str">
        <f>VLOOKUP(Table6[[#This Row],[NAME]],Table6[NAME],1,FALSE)</f>
        <v>Jingjing</v>
      </c>
      <c r="C2049" s="11">
        <f>VLOOKUP(Table4[[#This Row],[BMI]],Table4[BMI],1,FALSE)</f>
        <v>39.615000000000002</v>
      </c>
      <c r="D2049" s="11">
        <f>VLOOKUP(Table4[[#This Row],[HBA1C]],Table4[HBA1C],1,FALSE)</f>
        <v>6.32</v>
      </c>
      <c r="E2049" s="11" t="str">
        <f>VLOOKUP(Table4[[#This Row],[Any Transplants]],Table4[Any Transplants],1,FALSE)</f>
        <v>No</v>
      </c>
      <c r="F2049" s="11" t="str">
        <f>VLOOKUP(Table4[[#This Row],[Cancer history]],Table4[Cancer history],1,FALSE)</f>
        <v>Yes</v>
      </c>
      <c r="G2049" s="11" t="str">
        <f>VLOOKUP(Table4[[#This Row],[Smoker2]],Table4[Smoker2],1,FALSE)</f>
        <v>NO</v>
      </c>
      <c r="H2049" s="11" t="str">
        <f>VLOOKUP(Table4[[#This Row],[Heart Issues]],Table4[Heart Issues],1,FALSE)</f>
        <v>No</v>
      </c>
      <c r="I2049" s="11">
        <f>VLOOKUP(Table4[[#This Row],[Number of Major Surgeries]],Table4[Number of Major Surgeries],1,FALSE)</f>
        <v>1</v>
      </c>
      <c r="J2049" s="11" t="str">
        <f>VLOOKUP('Medical Examinations'!M2049,'Medical Examinations'!M2049:M4383,1,FALSE)</f>
        <v>obesity</v>
      </c>
      <c r="K2049" s="11" t="str">
        <f>VLOOKUP('Medical Examinations'!N2049,'Medical Examinations'!N2049:N4383,1,FALSE)</f>
        <v>prediabetes</v>
      </c>
      <c r="L2049" s="11" t="str">
        <f>VLOOKUP(Table3[[#This Row],[date of birth]],Table3[date of birth],1,FALSE)</f>
        <v>10-Nov-1978</v>
      </c>
      <c r="M2049" s="11">
        <f>VLOOKUP(Table3[[#This Row],[age]],Table3[age],1,FALSE)</f>
        <v>44</v>
      </c>
      <c r="N2049" s="65">
        <f>VLOOKUP(Table3[[#This Row],[charges2]],Table3[charges2],1,FALSE)</f>
        <v>32108.66</v>
      </c>
      <c r="O2049" s="11" t="str">
        <f>VLOOKUP(Table3[[#This Row],[HOSPITAL TIER2]],Table3[HOSPITAL TIER2],1,FALSE)</f>
        <v>tier - 1</v>
      </c>
      <c r="P2049" s="11" t="str">
        <f>VLOOKUP(Table3[[#This Row],[city tier2]],Table3[city tier2],1,FALSE)</f>
        <v>tier - 3</v>
      </c>
      <c r="Q2049" s="11" t="str">
        <f>VLOOKUP(Table3[[#This Row],[state id2]],Table3[state id2],1,FALSE)</f>
        <v>R1017</v>
      </c>
      <c r="R2049" s="11">
        <f t="shared" si="62"/>
        <v>-0.20544152548749728</v>
      </c>
      <c r="S2049" s="11">
        <f t="shared" si="63"/>
        <v>-3.0679434972995228E-2</v>
      </c>
    </row>
    <row r="2050" spans="1:19" x14ac:dyDescent="0.25">
      <c r="A2050" s="20" t="str">
        <f>VLOOKUP('Customer Names'!A2050,'Customer Names'!A2050:A4385,1,FALSE)</f>
        <v>Id2049</v>
      </c>
      <c r="B2050" s="20" t="str">
        <f>VLOOKUP(Table6[[#This Row],[NAME]],Table6[NAME],1,FALSE)</f>
        <v>Morgan</v>
      </c>
      <c r="C2050" s="11">
        <f>VLOOKUP(Table4[[#This Row],[BMI]],Table4[BMI],1,FALSE)</f>
        <v>30.59</v>
      </c>
      <c r="D2050" s="11">
        <f>VLOOKUP(Table4[[#This Row],[HBA1C]],Table4[HBA1C],1,FALSE)</f>
        <v>6.3</v>
      </c>
      <c r="E2050" s="11" t="str">
        <f>VLOOKUP(Table4[[#This Row],[Any Transplants]],Table4[Any Transplants],1,FALSE)</f>
        <v>No</v>
      </c>
      <c r="F2050" s="11" t="str">
        <f>VLOOKUP(Table4[[#This Row],[Cancer history]],Table4[Cancer history],1,FALSE)</f>
        <v>Yes</v>
      </c>
      <c r="G2050" s="11" t="str">
        <f>VLOOKUP(Table4[[#This Row],[Smoker2]],Table4[Smoker2],1,FALSE)</f>
        <v>NO</v>
      </c>
      <c r="H2050" s="11" t="str">
        <f>VLOOKUP(Table4[[#This Row],[Heart Issues]],Table4[Heart Issues],1,FALSE)</f>
        <v>yes</v>
      </c>
      <c r="I2050" s="11">
        <f>VLOOKUP(Table4[[#This Row],[Number of Major Surgeries]],Table4[Number of Major Surgeries],1,FALSE)</f>
        <v>1</v>
      </c>
      <c r="J2050" s="11" t="str">
        <f>VLOOKUP('Medical Examinations'!M2050,'Medical Examinations'!M2050:M4384,1,FALSE)</f>
        <v>obesity</v>
      </c>
      <c r="K2050" s="11" t="str">
        <f>VLOOKUP('Medical Examinations'!N2050,'Medical Examinations'!N2050:N4384,1,FALSE)</f>
        <v>prediabetes</v>
      </c>
      <c r="L2050" s="11" t="str">
        <f>VLOOKUP(Table3[[#This Row],[date of birth]],Table3[date of birth],1,FALSE)</f>
        <v>11-Sep-1969</v>
      </c>
      <c r="M2050" s="11">
        <f>VLOOKUP(Table3[[#This Row],[age]],Table3[age],1,FALSE)</f>
        <v>53</v>
      </c>
      <c r="N2050" s="65">
        <f>VLOOKUP(Table3[[#This Row],[charges2]],Table3[charges2],1,FALSE)</f>
        <v>32192.76</v>
      </c>
      <c r="O2050" s="11" t="str">
        <f>VLOOKUP(Table3[[#This Row],[HOSPITAL TIER2]],Table3[HOSPITAL TIER2],1,FALSE)</f>
        <v>tier - 1</v>
      </c>
      <c r="P2050" s="11" t="str">
        <f>VLOOKUP(Table3[[#This Row],[city tier2]],Table3[city tier2],1,FALSE)</f>
        <v>tier - 2</v>
      </c>
      <c r="Q2050" s="11" t="str">
        <f>VLOOKUP(Table3[[#This Row],[state id2]],Table3[state id2],1,FALSE)</f>
        <v>R1011</v>
      </c>
      <c r="R2050" s="11">
        <f t="shared" si="62"/>
        <v>-0.20786892973898241</v>
      </c>
      <c r="S2050" s="11">
        <f t="shared" si="63"/>
        <v>-3.0922753778917914E-2</v>
      </c>
    </row>
    <row r="2051" spans="1:19" x14ac:dyDescent="0.25">
      <c r="A2051" s="20" t="str">
        <f>VLOOKUP('Customer Names'!A2051,'Customer Names'!A2051:A4386,1,FALSE)</f>
        <v>Id2050</v>
      </c>
      <c r="B2051" s="20" t="str">
        <f>VLOOKUP(Table6[[#This Row],[NAME]],Table6[NAME],1,FALSE)</f>
        <v>Patrick J.</v>
      </c>
      <c r="C2051" s="11">
        <f>VLOOKUP(Table4[[#This Row],[BMI]],Table4[BMI],1,FALSE)</f>
        <v>16.72</v>
      </c>
      <c r="D2051" s="11">
        <f>VLOOKUP(Table4[[#This Row],[HBA1C]],Table4[HBA1C],1,FALSE)</f>
        <v>4.38</v>
      </c>
      <c r="E2051" s="11" t="str">
        <f>VLOOKUP(Table4[[#This Row],[Any Transplants]],Table4[Any Transplants],1,FALSE)</f>
        <v>No</v>
      </c>
      <c r="F2051" s="11" t="str">
        <f>VLOOKUP(Table4[[#This Row],[Cancer history]],Table4[Cancer history],1,FALSE)</f>
        <v>No</v>
      </c>
      <c r="G2051" s="11" t="str">
        <f>VLOOKUP(Table4[[#This Row],[Smoker2]],Table4[Smoker2],1,FALSE)</f>
        <v>NO</v>
      </c>
      <c r="H2051" s="11" t="str">
        <f>VLOOKUP(Table4[[#This Row],[Heart Issues]],Table4[Heart Issues],1,FALSE)</f>
        <v>yes</v>
      </c>
      <c r="I2051" s="11">
        <f>VLOOKUP(Table4[[#This Row],[Number of Major Surgeries]],Table4[Number of Major Surgeries],1,FALSE)</f>
        <v>1</v>
      </c>
      <c r="J2051" s="11" t="str">
        <f>VLOOKUP('Medical Examinations'!M2051,'Medical Examinations'!M2051:M4385,1,FALSE)</f>
        <v>underweight</v>
      </c>
      <c r="K2051" s="11" t="str">
        <f>VLOOKUP('Medical Examinations'!N2051,'Medical Examinations'!N2051:N4385,1,FALSE)</f>
        <v>normal</v>
      </c>
      <c r="L2051" s="11" t="str">
        <f>VLOOKUP(Table3[[#This Row],[date of birth]],Table3[date of birth],1,FALSE)</f>
        <v>8-Sep-1994</v>
      </c>
      <c r="M2051" s="11">
        <f>VLOOKUP(Table3[[#This Row],[age]],Table3[age],1,FALSE)</f>
        <v>28</v>
      </c>
      <c r="N2051" s="65">
        <f>VLOOKUP(Table3[[#This Row],[charges2]],Table3[charges2],1,FALSE)</f>
        <v>32222.81</v>
      </c>
      <c r="O2051" s="11" t="str">
        <f>VLOOKUP(Table3[[#This Row],[HOSPITAL TIER2]],Table3[HOSPITAL TIER2],1,FALSE)</f>
        <v>tier - 2</v>
      </c>
      <c r="P2051" s="11" t="str">
        <f>VLOOKUP(Table3[[#This Row],[city tier2]],Table3[city tier2],1,FALSE)</f>
        <v>tier - 1</v>
      </c>
      <c r="Q2051" s="11" t="str">
        <f>VLOOKUP(Table3[[#This Row],[state id2]],Table3[state id2],1,FALSE)</f>
        <v>R1011</v>
      </c>
      <c r="R2051" s="11">
        <f t="shared" ref="R2051:R2114" si="64">CORREL(M2051:M4385,C2051:C4385)</f>
        <v>-0.21031672961386985</v>
      </c>
      <c r="S2051" s="11">
        <f t="shared" ref="S2051:S2114" si="65">CORREL(M2051:M4385,D2051:D4385)</f>
        <v>-3.2106507448075416E-2</v>
      </c>
    </row>
    <row r="2052" spans="1:19" x14ac:dyDescent="0.25">
      <c r="A2052" s="20" t="str">
        <f>VLOOKUP('Customer Names'!A2052,'Customer Names'!A2052:A4387,1,FALSE)</f>
        <v>Id2051</v>
      </c>
      <c r="B2052" s="20" t="str">
        <f>VLOOKUP(Table6[[#This Row],[NAME]],Table6[NAME],1,FALSE)</f>
        <v>Frankline</v>
      </c>
      <c r="C2052" s="11">
        <f>VLOOKUP(Table4[[#This Row],[BMI]],Table4[BMI],1,FALSE)</f>
        <v>26.22</v>
      </c>
      <c r="D2052" s="11">
        <f>VLOOKUP(Table4[[#This Row],[HBA1C]],Table4[HBA1C],1,FALSE)</f>
        <v>4.6500000000000004</v>
      </c>
      <c r="E2052" s="11" t="str">
        <f>VLOOKUP(Table4[[#This Row],[Any Transplants]],Table4[Any Transplants],1,FALSE)</f>
        <v>No</v>
      </c>
      <c r="F2052" s="11" t="str">
        <f>VLOOKUP(Table4[[#This Row],[Cancer history]],Table4[Cancer history],1,FALSE)</f>
        <v>Yes</v>
      </c>
      <c r="G2052" s="11" t="str">
        <f>VLOOKUP(Table4[[#This Row],[Smoker2]],Table4[Smoker2],1,FALSE)</f>
        <v>NO</v>
      </c>
      <c r="H2052" s="11" t="str">
        <f>VLOOKUP(Table4[[#This Row],[Heart Issues]],Table4[Heart Issues],1,FALSE)</f>
        <v>yes</v>
      </c>
      <c r="I2052" s="11">
        <f>VLOOKUP(Table4[[#This Row],[Number of Major Surgeries]],Table4[Number of Major Surgeries],1,FALSE)</f>
        <v>1</v>
      </c>
      <c r="J2052" s="11" t="str">
        <f>VLOOKUP('Medical Examinations'!M2052,'Medical Examinations'!M2052:M4386,1,FALSE)</f>
        <v>over weight</v>
      </c>
      <c r="K2052" s="11" t="str">
        <f>VLOOKUP('Medical Examinations'!N2052,'Medical Examinations'!N2052:N4386,1,FALSE)</f>
        <v>normal</v>
      </c>
      <c r="L2052" s="11" t="str">
        <f>VLOOKUP(Table3[[#This Row],[date of birth]],Table3[date of birth],1,FALSE)</f>
        <v>17-Dec-1975</v>
      </c>
      <c r="M2052" s="11">
        <f>VLOOKUP(Table3[[#This Row],[age]],Table3[age],1,FALSE)</f>
        <v>47</v>
      </c>
      <c r="N2052" s="65">
        <f>VLOOKUP(Table3[[#This Row],[charges2]],Table3[charges2],1,FALSE)</f>
        <v>32259.96</v>
      </c>
      <c r="O2052" s="11" t="str">
        <f>VLOOKUP(Table3[[#This Row],[HOSPITAL TIER2]],Table3[HOSPITAL TIER2],1,FALSE)</f>
        <v>tier - 2</v>
      </c>
      <c r="P2052" s="11" t="str">
        <f>VLOOKUP(Table3[[#This Row],[city tier2]],Table3[city tier2],1,FALSE)</f>
        <v>tier - 3</v>
      </c>
      <c r="Q2052" s="11" t="str">
        <f>VLOOKUP(Table3[[#This Row],[state id2]],Table3[state id2],1,FALSE)</f>
        <v>R1012</v>
      </c>
      <c r="R2052" s="11">
        <f t="shared" si="64"/>
        <v>-0.21596611814459446</v>
      </c>
      <c r="S2052" s="11">
        <f t="shared" si="65"/>
        <v>-3.5098740734649581E-2</v>
      </c>
    </row>
    <row r="2053" spans="1:19" x14ac:dyDescent="0.25">
      <c r="A2053" s="20" t="str">
        <f>VLOOKUP('Customer Names'!A2053,'Customer Names'!A2053:A4388,1,FALSE)</f>
        <v>Id2052</v>
      </c>
      <c r="B2053" s="20" t="str">
        <f>VLOOKUP(Table6[[#This Row],[NAME]],Table6[NAME],1,FALSE)</f>
        <v>Laura T.</v>
      </c>
      <c r="C2053" s="11">
        <f>VLOOKUP(Table4[[#This Row],[BMI]],Table4[BMI],1,FALSE)</f>
        <v>31.824999999999999</v>
      </c>
      <c r="D2053" s="11">
        <f>VLOOKUP(Table4[[#This Row],[HBA1C]],Table4[HBA1C],1,FALSE)</f>
        <v>4.7</v>
      </c>
      <c r="E2053" s="11" t="str">
        <f>VLOOKUP(Table4[[#This Row],[Any Transplants]],Table4[Any Transplants],1,FALSE)</f>
        <v>No</v>
      </c>
      <c r="F2053" s="11" t="str">
        <f>VLOOKUP(Table4[[#This Row],[Cancer history]],Table4[Cancer history],1,FALSE)</f>
        <v>Yes</v>
      </c>
      <c r="G2053" s="11" t="str">
        <f>VLOOKUP(Table4[[#This Row],[Smoker2]],Table4[Smoker2],1,FALSE)</f>
        <v>NO</v>
      </c>
      <c r="H2053" s="11" t="str">
        <f>VLOOKUP(Table4[[#This Row],[Heart Issues]],Table4[Heart Issues],1,FALSE)</f>
        <v>No</v>
      </c>
      <c r="I2053" s="11">
        <f>VLOOKUP(Table4[[#This Row],[Number of Major Surgeries]],Table4[Number of Major Surgeries],1,FALSE)</f>
        <v>1</v>
      </c>
      <c r="J2053" s="11" t="str">
        <f>VLOOKUP('Medical Examinations'!M2053,'Medical Examinations'!M2053:M4387,1,FALSE)</f>
        <v>obesity</v>
      </c>
      <c r="K2053" s="11" t="str">
        <f>VLOOKUP('Medical Examinations'!N2053,'Medical Examinations'!N2053:N4387,1,FALSE)</f>
        <v>normal</v>
      </c>
      <c r="L2053" s="11" t="str">
        <f>VLOOKUP(Table3[[#This Row],[date of birth]],Table3[date of birth],1,FALSE)</f>
        <v>2-Dec-1986</v>
      </c>
      <c r="M2053" s="11">
        <f>VLOOKUP(Table3[[#This Row],[age]],Table3[age],1,FALSE)</f>
        <v>36</v>
      </c>
      <c r="N2053" s="65">
        <f>VLOOKUP(Table3[[#This Row],[charges2]],Table3[charges2],1,FALSE)</f>
        <v>32288.49</v>
      </c>
      <c r="O2053" s="11" t="str">
        <f>VLOOKUP(Table3[[#This Row],[HOSPITAL TIER2]],Table3[HOSPITAL TIER2],1,FALSE)</f>
        <v>tier - 2</v>
      </c>
      <c r="P2053" s="11" t="str">
        <f>VLOOKUP(Table3[[#This Row],[city tier2]],Table3[city tier2],1,FALSE)</f>
        <v>tier - 2</v>
      </c>
      <c r="Q2053" s="11" t="str">
        <f>VLOOKUP(Table3[[#This Row],[state id2]],Table3[state id2],1,FALSE)</f>
        <v>R1011</v>
      </c>
      <c r="R2053" s="11">
        <f t="shared" si="64"/>
        <v>-0.21610923833964235</v>
      </c>
      <c r="S2053" s="11">
        <f t="shared" si="65"/>
        <v>-3.4246227357690472E-2</v>
      </c>
    </row>
    <row r="2054" spans="1:19" x14ac:dyDescent="0.25">
      <c r="A2054" s="20" t="str">
        <f>VLOOKUP('Customer Names'!A2054,'Customer Names'!A2054:A4389,1,FALSE)</f>
        <v>Id2053</v>
      </c>
      <c r="B2054" s="20" t="str">
        <f>VLOOKUP(Table6[[#This Row],[NAME]],Table6[NAME],1,FALSE)</f>
        <v>Natalia</v>
      </c>
      <c r="C2054" s="11">
        <f>VLOOKUP(Table4[[#This Row],[BMI]],Table4[BMI],1,FALSE)</f>
        <v>25.745000000000001</v>
      </c>
      <c r="D2054" s="11">
        <f>VLOOKUP(Table4[[#This Row],[HBA1C]],Table4[HBA1C],1,FALSE)</f>
        <v>4.34</v>
      </c>
      <c r="E2054" s="11" t="str">
        <f>VLOOKUP(Table4[[#This Row],[Any Transplants]],Table4[Any Transplants],1,FALSE)</f>
        <v>No</v>
      </c>
      <c r="F2054" s="11" t="str">
        <f>VLOOKUP(Table4[[#This Row],[Cancer history]],Table4[Cancer history],1,FALSE)</f>
        <v>Yes</v>
      </c>
      <c r="G2054" s="11" t="str">
        <f>VLOOKUP(Table4[[#This Row],[Smoker2]],Table4[Smoker2],1,FALSE)</f>
        <v>NO</v>
      </c>
      <c r="H2054" s="11" t="str">
        <f>VLOOKUP(Table4[[#This Row],[Heart Issues]],Table4[Heart Issues],1,FALSE)</f>
        <v>No</v>
      </c>
      <c r="I2054" s="11">
        <f>VLOOKUP(Table4[[#This Row],[Number of Major Surgeries]],Table4[Number of Major Surgeries],1,FALSE)</f>
        <v>1</v>
      </c>
      <c r="J2054" s="11" t="str">
        <f>VLOOKUP('Medical Examinations'!M2054,'Medical Examinations'!M2054:M4388,1,FALSE)</f>
        <v>over weight</v>
      </c>
      <c r="K2054" s="11" t="str">
        <f>VLOOKUP('Medical Examinations'!N2054,'Medical Examinations'!N2054:N4388,1,FALSE)</f>
        <v>normal</v>
      </c>
      <c r="L2054" s="11" t="str">
        <f>VLOOKUP(Table3[[#This Row],[date of birth]],Table3[date of birth],1,FALSE)</f>
        <v>19-Oct-1972</v>
      </c>
      <c r="M2054" s="11">
        <f>VLOOKUP(Table3[[#This Row],[age]],Table3[age],1,FALSE)</f>
        <v>50</v>
      </c>
      <c r="N2054" s="65">
        <f>VLOOKUP(Table3[[#This Row],[charges2]],Table3[charges2],1,FALSE)</f>
        <v>32428.63</v>
      </c>
      <c r="O2054" s="11" t="str">
        <f>VLOOKUP(Table3[[#This Row],[HOSPITAL TIER2]],Table3[HOSPITAL TIER2],1,FALSE)</f>
        <v>tier - 2</v>
      </c>
      <c r="P2054" s="11" t="str">
        <f>VLOOKUP(Table3[[#This Row],[city tier2]],Table3[city tier2],1,FALSE)</f>
        <v>tier - 2</v>
      </c>
      <c r="Q2054" s="11" t="str">
        <f>VLOOKUP(Table3[[#This Row],[state id2]],Table3[state id2],1,FALSE)</f>
        <v>R1011</v>
      </c>
      <c r="R2054" s="11">
        <f t="shared" si="64"/>
        <v>-0.21515084592111389</v>
      </c>
      <c r="S2054" s="11">
        <f t="shared" si="65"/>
        <v>-3.5199214236165156E-2</v>
      </c>
    </row>
    <row r="2055" spans="1:19" x14ac:dyDescent="0.25">
      <c r="A2055" s="20" t="str">
        <f>VLOOKUP('Customer Names'!A2055,'Customer Names'!A2055:A4390,1,FALSE)</f>
        <v>Id2054</v>
      </c>
      <c r="B2055" s="20" t="str">
        <f>VLOOKUP(Table6[[#This Row],[NAME]],Table6[NAME],1,FALSE)</f>
        <v>Jennifer L.</v>
      </c>
      <c r="C2055" s="11">
        <f>VLOOKUP(Table4[[#This Row],[BMI]],Table4[BMI],1,FALSE)</f>
        <v>24.605</v>
      </c>
      <c r="D2055" s="11">
        <f>VLOOKUP(Table4[[#This Row],[HBA1C]],Table4[HBA1C],1,FALSE)</f>
        <v>5.62</v>
      </c>
      <c r="E2055" s="11" t="str">
        <f>VLOOKUP(Table4[[#This Row],[Any Transplants]],Table4[Any Transplants],1,FALSE)</f>
        <v>No</v>
      </c>
      <c r="F2055" s="11" t="str">
        <f>VLOOKUP(Table4[[#This Row],[Cancer history]],Table4[Cancer history],1,FALSE)</f>
        <v>Yes</v>
      </c>
      <c r="G2055" s="11" t="str">
        <f>VLOOKUP(Table4[[#This Row],[Smoker2]],Table4[Smoker2],1,FALSE)</f>
        <v>NO</v>
      </c>
      <c r="H2055" s="11" t="str">
        <f>VLOOKUP(Table4[[#This Row],[Heart Issues]],Table4[Heart Issues],1,FALSE)</f>
        <v>No</v>
      </c>
      <c r="I2055" s="11">
        <f>VLOOKUP(Table4[[#This Row],[Number of Major Surgeries]],Table4[Number of Major Surgeries],1,FALSE)</f>
        <v>1</v>
      </c>
      <c r="J2055" s="11" t="str">
        <f>VLOOKUP('Medical Examinations'!M2055,'Medical Examinations'!M2055:M4389,1,FALSE)</f>
        <v>normal weight</v>
      </c>
      <c r="K2055" s="11" t="str">
        <f>VLOOKUP('Medical Examinations'!N2055,'Medical Examinations'!N2055:N4389,1,FALSE)</f>
        <v>normal</v>
      </c>
      <c r="L2055" s="11" t="str">
        <f>VLOOKUP(Table3[[#This Row],[date of birth]],Table3[date of birth],1,FALSE)</f>
        <v>9-Aug-1976</v>
      </c>
      <c r="M2055" s="11">
        <f>VLOOKUP(Table3[[#This Row],[age]],Table3[age],1,FALSE)</f>
        <v>46</v>
      </c>
      <c r="N2055" s="65">
        <f>VLOOKUP(Table3[[#This Row],[charges2]],Table3[charges2],1,FALSE)</f>
        <v>32430.22</v>
      </c>
      <c r="O2055" s="11" t="str">
        <f>VLOOKUP(Table3[[#This Row],[HOSPITAL TIER2]],Table3[HOSPITAL TIER2],1,FALSE)</f>
        <v>tier - 2</v>
      </c>
      <c r="P2055" s="11" t="str">
        <f>VLOOKUP(Table3[[#This Row],[city tier2]],Table3[city tier2],1,FALSE)</f>
        <v>tier - 3</v>
      </c>
      <c r="Q2055" s="11" t="str">
        <f>VLOOKUP(Table3[[#This Row],[state id2]],Table3[state id2],1,FALSE)</f>
        <v>R1011</v>
      </c>
      <c r="R2055" s="11">
        <f t="shared" si="64"/>
        <v>-0.21529092947941206</v>
      </c>
      <c r="S2055" s="11">
        <f t="shared" si="65"/>
        <v>-3.3441702827160136E-2</v>
      </c>
    </row>
    <row r="2056" spans="1:19" x14ac:dyDescent="0.25">
      <c r="A2056" s="20" t="str">
        <f>VLOOKUP('Customer Names'!A2056,'Customer Names'!A2056:A4391,1,FALSE)</f>
        <v>Id2055</v>
      </c>
      <c r="B2056" s="20" t="str">
        <f>VLOOKUP(Table6[[#This Row],[NAME]],Table6[NAME],1,FALSE)</f>
        <v>Brooke</v>
      </c>
      <c r="C2056" s="11">
        <f>VLOOKUP(Table4[[#This Row],[BMI]],Table4[BMI],1,FALSE)</f>
        <v>24.51</v>
      </c>
      <c r="D2056" s="11">
        <f>VLOOKUP(Table4[[#This Row],[HBA1C]],Table4[HBA1C],1,FALSE)</f>
        <v>4.24</v>
      </c>
      <c r="E2056" s="11" t="str">
        <f>VLOOKUP(Table4[[#This Row],[Any Transplants]],Table4[Any Transplants],1,FALSE)</f>
        <v>No</v>
      </c>
      <c r="F2056" s="11" t="str">
        <f>VLOOKUP(Table4[[#This Row],[Cancer history]],Table4[Cancer history],1,FALSE)</f>
        <v>Yes</v>
      </c>
      <c r="G2056" s="11" t="str">
        <f>VLOOKUP(Table4[[#This Row],[Smoker2]],Table4[Smoker2],1,FALSE)</f>
        <v>NO</v>
      </c>
      <c r="H2056" s="11" t="str">
        <f>VLOOKUP(Table4[[#This Row],[Heart Issues]],Table4[Heart Issues],1,FALSE)</f>
        <v>No</v>
      </c>
      <c r="I2056" s="11">
        <f>VLOOKUP(Table4[[#This Row],[Number of Major Surgeries]],Table4[Number of Major Surgeries],1,FALSE)</f>
        <v>1</v>
      </c>
      <c r="J2056" s="11" t="str">
        <f>VLOOKUP('Medical Examinations'!M2056,'Medical Examinations'!M2056:M4390,1,FALSE)</f>
        <v>normal weight</v>
      </c>
      <c r="K2056" s="11" t="str">
        <f>VLOOKUP('Medical Examinations'!N2056,'Medical Examinations'!N2056:N4390,1,FALSE)</f>
        <v>normal</v>
      </c>
      <c r="L2056" s="11" t="str">
        <f>VLOOKUP(Table3[[#This Row],[date of birth]],Table3[date of birth],1,FALSE)</f>
        <v>27-Sep-1981</v>
      </c>
      <c r="M2056" s="11">
        <f>VLOOKUP(Table3[[#This Row],[age]],Table3[age],1,FALSE)</f>
        <v>41</v>
      </c>
      <c r="N2056" s="65">
        <f>VLOOKUP(Table3[[#This Row],[charges2]],Table3[charges2],1,FALSE)</f>
        <v>32462.35</v>
      </c>
      <c r="O2056" s="11" t="str">
        <f>VLOOKUP(Table3[[#This Row],[HOSPITAL TIER2]],Table3[HOSPITAL TIER2],1,FALSE)</f>
        <v>tier - 2</v>
      </c>
      <c r="P2056" s="11" t="str">
        <f>VLOOKUP(Table3[[#This Row],[city tier2]],Table3[city tier2],1,FALSE)</f>
        <v>tier - 2</v>
      </c>
      <c r="Q2056" s="11" t="str">
        <f>VLOOKUP(Table3[[#This Row],[state id2]],Table3[state id2],1,FALSE)</f>
        <v>R1011</v>
      </c>
      <c r="R2056" s="11">
        <f t="shared" si="64"/>
        <v>-0.21515025796186479</v>
      </c>
      <c r="S2056" s="11">
        <f t="shared" si="65"/>
        <v>-3.339617048626959E-2</v>
      </c>
    </row>
    <row r="2057" spans="1:19" x14ac:dyDescent="0.25">
      <c r="A2057" s="20" t="str">
        <f>VLOOKUP('Customer Names'!A2057,'Customer Names'!A2057:A4392,1,FALSE)</f>
        <v>Id2056</v>
      </c>
      <c r="B2057" s="20" t="str">
        <f>VLOOKUP(Table6[[#This Row],[NAME]],Table6[NAME],1,FALSE)</f>
        <v>Jeremy M</v>
      </c>
      <c r="C2057" s="11">
        <f>VLOOKUP(Table4[[#This Row],[BMI]],Table4[BMI],1,FALSE)</f>
        <v>31.065000000000001</v>
      </c>
      <c r="D2057" s="11">
        <f>VLOOKUP(Table4[[#This Row],[HBA1C]],Table4[HBA1C],1,FALSE)</f>
        <v>4.57</v>
      </c>
      <c r="E2057" s="11" t="str">
        <f>VLOOKUP(Table4[[#This Row],[Any Transplants]],Table4[Any Transplants],1,FALSE)</f>
        <v>No</v>
      </c>
      <c r="F2057" s="11" t="str">
        <f>VLOOKUP(Table4[[#This Row],[Cancer history]],Table4[Cancer history],1,FALSE)</f>
        <v>No</v>
      </c>
      <c r="G2057" s="11" t="str">
        <f>VLOOKUP(Table4[[#This Row],[Smoker2]],Table4[Smoker2],1,FALSE)</f>
        <v>NO</v>
      </c>
      <c r="H2057" s="11" t="str">
        <f>VLOOKUP(Table4[[#This Row],[Heart Issues]],Table4[Heart Issues],1,FALSE)</f>
        <v>yes</v>
      </c>
      <c r="I2057" s="11">
        <f>VLOOKUP(Table4[[#This Row],[Number of Major Surgeries]],Table4[Number of Major Surgeries],1,FALSE)</f>
        <v>0</v>
      </c>
      <c r="J2057" s="11" t="str">
        <f>VLOOKUP('Medical Examinations'!M2057,'Medical Examinations'!M2057:M4391,1,FALSE)</f>
        <v>obesity</v>
      </c>
      <c r="K2057" s="11" t="str">
        <f>VLOOKUP('Medical Examinations'!N2057,'Medical Examinations'!N2057:N4391,1,FALSE)</f>
        <v>normal</v>
      </c>
      <c r="L2057" s="11" t="str">
        <f>VLOOKUP(Table3[[#This Row],[date of birth]],Table3[date of birth],1,FALSE)</f>
        <v>19-Sep-1976</v>
      </c>
      <c r="M2057" s="11">
        <f>VLOOKUP(Table3[[#This Row],[age]],Table3[age],1,FALSE)</f>
        <v>46</v>
      </c>
      <c r="N2057" s="65">
        <f>VLOOKUP(Table3[[#This Row],[charges2]],Table3[charges2],1,FALSE)</f>
        <v>32485.46</v>
      </c>
      <c r="O2057" s="11" t="str">
        <f>VLOOKUP(Table3[[#This Row],[HOSPITAL TIER2]],Table3[HOSPITAL TIER2],1,FALSE)</f>
        <v>tier - 2</v>
      </c>
      <c r="P2057" s="11" t="str">
        <f>VLOOKUP(Table3[[#This Row],[city tier2]],Table3[city tier2],1,FALSE)</f>
        <v>tier - 1</v>
      </c>
      <c r="Q2057" s="11" t="str">
        <f>VLOOKUP(Table3[[#This Row],[state id2]],Table3[state id2],1,FALSE)</f>
        <v>R1011</v>
      </c>
      <c r="R2057" s="11">
        <f t="shared" si="64"/>
        <v>-0.21519717561443641</v>
      </c>
      <c r="S2057" s="11">
        <f t="shared" si="65"/>
        <v>-3.3605459676161069E-2</v>
      </c>
    </row>
    <row r="2058" spans="1:19" x14ac:dyDescent="0.25">
      <c r="A2058" s="20" t="str">
        <f>VLOOKUP('Customer Names'!A2058,'Customer Names'!A2058:A4393,1,FALSE)</f>
        <v>Id2057</v>
      </c>
      <c r="B2058" s="20" t="str">
        <f>VLOOKUP(Table6[[#This Row],[NAME]],Table6[NAME],1,FALSE)</f>
        <v>Megan L.</v>
      </c>
      <c r="C2058" s="11">
        <f>VLOOKUP(Table4[[#This Row],[BMI]],Table4[BMI],1,FALSE)</f>
        <v>28.12</v>
      </c>
      <c r="D2058" s="11">
        <f>VLOOKUP(Table4[[#This Row],[HBA1C]],Table4[HBA1C],1,FALSE)</f>
        <v>5.05</v>
      </c>
      <c r="E2058" s="11" t="str">
        <f>VLOOKUP(Table4[[#This Row],[Any Transplants]],Table4[Any Transplants],1,FALSE)</f>
        <v>No</v>
      </c>
      <c r="F2058" s="11" t="str">
        <f>VLOOKUP(Table4[[#This Row],[Cancer history]],Table4[Cancer history],1,FALSE)</f>
        <v>No</v>
      </c>
      <c r="G2058" s="11" t="str">
        <f>VLOOKUP(Table4[[#This Row],[Smoker2]],Table4[Smoker2],1,FALSE)</f>
        <v>NO</v>
      </c>
      <c r="H2058" s="11" t="str">
        <f>VLOOKUP(Table4[[#This Row],[Heart Issues]],Table4[Heart Issues],1,FALSE)</f>
        <v>No</v>
      </c>
      <c r="I2058" s="11">
        <f>VLOOKUP(Table4[[#This Row],[Number of Major Surgeries]],Table4[Number of Major Surgeries],1,FALSE)</f>
        <v>0</v>
      </c>
      <c r="J2058" s="11" t="str">
        <f>VLOOKUP('Medical Examinations'!M2058,'Medical Examinations'!M2058:M4392,1,FALSE)</f>
        <v>over weight</v>
      </c>
      <c r="K2058" s="11" t="str">
        <f>VLOOKUP('Medical Examinations'!N2058,'Medical Examinations'!N2058:N4392,1,FALSE)</f>
        <v>normal</v>
      </c>
      <c r="L2058" s="11" t="str">
        <f>VLOOKUP(Table3[[#This Row],[date of birth]],Table3[date of birth],1,FALSE)</f>
        <v>8-Oct-2003</v>
      </c>
      <c r="M2058" s="11">
        <f>VLOOKUP(Table3[[#This Row],[age]],Table3[age],1,FALSE)</f>
        <v>19</v>
      </c>
      <c r="N2058" s="65">
        <f>VLOOKUP(Table3[[#This Row],[charges2]],Table3[charges2],1,FALSE)</f>
        <v>32548.34</v>
      </c>
      <c r="O2058" s="11" t="str">
        <f>VLOOKUP(Table3[[#This Row],[HOSPITAL TIER2]],Table3[HOSPITAL TIER2],1,FALSE)</f>
        <v>tier - 1</v>
      </c>
      <c r="P2058" s="11" t="str">
        <f>VLOOKUP(Table3[[#This Row],[city tier2]],Table3[city tier2],1,FALSE)</f>
        <v>tier - 2</v>
      </c>
      <c r="Q2058" s="11" t="str">
        <f>VLOOKUP(Table3[[#This Row],[state id2]],Table3[state id2],1,FALSE)</f>
        <v>R1013</v>
      </c>
      <c r="R2058" s="11">
        <f t="shared" si="64"/>
        <v>-0.21628578963224973</v>
      </c>
      <c r="S2058" s="11">
        <f t="shared" si="65"/>
        <v>-3.2841724590374544E-2</v>
      </c>
    </row>
    <row r="2059" spans="1:19" x14ac:dyDescent="0.25">
      <c r="A2059" s="20" t="str">
        <f>VLOOKUP('Customer Names'!A2059,'Customer Names'!A2059:A4394,1,FALSE)</f>
        <v>Id2058</v>
      </c>
      <c r="B2059" s="20" t="str">
        <f>VLOOKUP(Table6[[#This Row],[NAME]],Table6[NAME],1,FALSE)</f>
        <v>Bryan</v>
      </c>
      <c r="C2059" s="11">
        <f>VLOOKUP(Table4[[#This Row],[BMI]],Table4[BMI],1,FALSE)</f>
        <v>38.06</v>
      </c>
      <c r="D2059" s="11">
        <f>VLOOKUP(Table4[[#This Row],[HBA1C]],Table4[HBA1C],1,FALSE)</f>
        <v>6.16</v>
      </c>
      <c r="E2059" s="11" t="str">
        <f>VLOOKUP(Table4[[#This Row],[Any Transplants]],Table4[Any Transplants],1,FALSE)</f>
        <v>No</v>
      </c>
      <c r="F2059" s="11" t="str">
        <f>VLOOKUP(Table4[[#This Row],[Cancer history]],Table4[Cancer history],1,FALSE)</f>
        <v>No</v>
      </c>
      <c r="G2059" s="11" t="str">
        <f>VLOOKUP(Table4[[#This Row],[Smoker2]],Table4[Smoker2],1,FALSE)</f>
        <v>NO</v>
      </c>
      <c r="H2059" s="11" t="str">
        <f>VLOOKUP(Table4[[#This Row],[Heart Issues]],Table4[Heart Issues],1,FALSE)</f>
        <v>No</v>
      </c>
      <c r="I2059" s="11">
        <f>VLOOKUP(Table4[[#This Row],[Number of Major Surgeries]],Table4[Number of Major Surgeries],1,FALSE)</f>
        <v>0</v>
      </c>
      <c r="J2059" s="11" t="str">
        <f>VLOOKUP('Medical Examinations'!M2059,'Medical Examinations'!M2059:M4393,1,FALSE)</f>
        <v>obesity</v>
      </c>
      <c r="K2059" s="11" t="str">
        <f>VLOOKUP('Medical Examinations'!N2059,'Medical Examinations'!N2059:N4393,1,FALSE)</f>
        <v>prediabetes</v>
      </c>
      <c r="L2059" s="11" t="str">
        <f>VLOOKUP(Table3[[#This Row],[date of birth]],Table3[date of birth],1,FALSE)</f>
        <v>13-Jul-1990</v>
      </c>
      <c r="M2059" s="11">
        <f>VLOOKUP(Table3[[#This Row],[age]],Table3[age],1,FALSE)</f>
        <v>32</v>
      </c>
      <c r="N2059" s="65">
        <f>VLOOKUP(Table3[[#This Row],[charges2]],Table3[charges2],1,FALSE)</f>
        <v>32672.11</v>
      </c>
      <c r="O2059" s="11" t="str">
        <f>VLOOKUP(Table3[[#This Row],[HOSPITAL TIER2]],Table3[HOSPITAL TIER2],1,FALSE)</f>
        <v>tier - 1</v>
      </c>
      <c r="P2059" s="11" t="str">
        <f>VLOOKUP(Table3[[#This Row],[city tier2]],Table3[city tier2],1,FALSE)</f>
        <v>tier - 1</v>
      </c>
      <c r="Q2059" s="11" t="str">
        <f>VLOOKUP(Table3[[#This Row],[state id2]],Table3[state id2],1,FALSE)</f>
        <v>R1011</v>
      </c>
      <c r="R2059" s="11">
        <f t="shared" si="64"/>
        <v>-0.21554039051388166</v>
      </c>
      <c r="S2059" s="11">
        <f t="shared" si="65"/>
        <v>-3.5480633669268243E-2</v>
      </c>
    </row>
    <row r="2060" spans="1:19" x14ac:dyDescent="0.25">
      <c r="A2060" s="20" t="str">
        <f>VLOOKUP('Customer Names'!A2060,'Customer Names'!A2060:A4395,1,FALSE)</f>
        <v>Id2059</v>
      </c>
      <c r="B2060" s="20" t="str">
        <f>VLOOKUP(Table6[[#This Row],[NAME]],Table6[NAME],1,FALSE)</f>
        <v>Marny</v>
      </c>
      <c r="C2060" s="11">
        <f>VLOOKUP(Table4[[#This Row],[BMI]],Table4[BMI],1,FALSE)</f>
        <v>24.96</v>
      </c>
      <c r="D2060" s="11">
        <f>VLOOKUP(Table4[[#This Row],[HBA1C]],Table4[HBA1C],1,FALSE)</f>
        <v>4.57</v>
      </c>
      <c r="E2060" s="11" t="str">
        <f>VLOOKUP(Table4[[#This Row],[Any Transplants]],Table4[Any Transplants],1,FALSE)</f>
        <v>No</v>
      </c>
      <c r="F2060" s="11" t="str">
        <f>VLOOKUP(Table4[[#This Row],[Cancer history]],Table4[Cancer history],1,FALSE)</f>
        <v>No</v>
      </c>
      <c r="G2060" s="11" t="str">
        <f>VLOOKUP(Table4[[#This Row],[Smoker2]],Table4[Smoker2],1,FALSE)</f>
        <v>NO</v>
      </c>
      <c r="H2060" s="11" t="str">
        <f>VLOOKUP(Table4[[#This Row],[Heart Issues]],Table4[Heart Issues],1,FALSE)</f>
        <v>No</v>
      </c>
      <c r="I2060" s="11">
        <f>VLOOKUP(Table4[[#This Row],[Number of Major Surgeries]],Table4[Number of Major Surgeries],1,FALSE)</f>
        <v>0</v>
      </c>
      <c r="J2060" s="11" t="str">
        <f>VLOOKUP('Medical Examinations'!M2060,'Medical Examinations'!M2060:M4394,1,FALSE)</f>
        <v>over weight</v>
      </c>
      <c r="K2060" s="11" t="str">
        <f>VLOOKUP('Medical Examinations'!N2060,'Medical Examinations'!N2060:N4394,1,FALSE)</f>
        <v>normal</v>
      </c>
      <c r="L2060" s="11" t="str">
        <f>VLOOKUP(Table3[[#This Row],[date of birth]],Table3[date of birth],1,FALSE)</f>
        <v>1-Nov-1968</v>
      </c>
      <c r="M2060" s="11">
        <f>VLOOKUP(Table3[[#This Row],[age]],Table3[age],1,FALSE)</f>
        <v>54</v>
      </c>
      <c r="N2060" s="65">
        <f>VLOOKUP(Table3[[#This Row],[charges2]],Table3[charges2],1,FALSE)</f>
        <v>32686.080000000002</v>
      </c>
      <c r="O2060" s="11" t="str">
        <f>VLOOKUP(Table3[[#This Row],[HOSPITAL TIER2]],Table3[HOSPITAL TIER2],1,FALSE)</f>
        <v>tier - 2</v>
      </c>
      <c r="P2060" s="11" t="str">
        <f>VLOOKUP(Table3[[#This Row],[city tier2]],Table3[city tier2],1,FALSE)</f>
        <v>tier - 3</v>
      </c>
      <c r="Q2060" s="11" t="str">
        <f>VLOOKUP(Table3[[#This Row],[state id2]],Table3[state id2],1,FALSE)</f>
        <v>R1011</v>
      </c>
      <c r="R2060" s="11">
        <f t="shared" si="64"/>
        <v>-0.21227353201573082</v>
      </c>
      <c r="S2060" s="11">
        <f t="shared" si="65"/>
        <v>-3.4791224738430417E-2</v>
      </c>
    </row>
    <row r="2061" spans="1:19" x14ac:dyDescent="0.25">
      <c r="A2061" s="20" t="str">
        <f>VLOOKUP('Customer Names'!A2061,'Customer Names'!A2061:A4396,1,FALSE)</f>
        <v>Id2060</v>
      </c>
      <c r="B2061" s="20" t="str">
        <f>VLOOKUP(Table6[[#This Row],[NAME]],Table6[NAME],1,FALSE)</f>
        <v>Marc</v>
      </c>
      <c r="C2061" s="11">
        <f>VLOOKUP(Table4[[#This Row],[BMI]],Table4[BMI],1,FALSE)</f>
        <v>17.670000000000002</v>
      </c>
      <c r="D2061" s="11">
        <f>VLOOKUP(Table4[[#This Row],[HBA1C]],Table4[HBA1C],1,FALSE)</f>
        <v>5.53</v>
      </c>
      <c r="E2061" s="11" t="str">
        <f>VLOOKUP(Table4[[#This Row],[Any Transplants]],Table4[Any Transplants],1,FALSE)</f>
        <v>No</v>
      </c>
      <c r="F2061" s="11" t="str">
        <f>VLOOKUP(Table4[[#This Row],[Cancer history]],Table4[Cancer history],1,FALSE)</f>
        <v>No</v>
      </c>
      <c r="G2061" s="11" t="str">
        <f>VLOOKUP(Table4[[#This Row],[Smoker2]],Table4[Smoker2],1,FALSE)</f>
        <v>NO</v>
      </c>
      <c r="H2061" s="11" t="str">
        <f>VLOOKUP(Table4[[#This Row],[Heart Issues]],Table4[Heart Issues],1,FALSE)</f>
        <v>yes</v>
      </c>
      <c r="I2061" s="11">
        <f>VLOOKUP(Table4[[#This Row],[Number of Major Surgeries]],Table4[Number of Major Surgeries],1,FALSE)</f>
        <v>0</v>
      </c>
      <c r="J2061" s="11" t="str">
        <f>VLOOKUP('Medical Examinations'!M2061,'Medical Examinations'!M2061:M4395,1,FALSE)</f>
        <v>underweight</v>
      </c>
      <c r="K2061" s="11" t="str">
        <f>VLOOKUP('Medical Examinations'!N2061,'Medical Examinations'!N2061:N4395,1,FALSE)</f>
        <v>normal</v>
      </c>
      <c r="L2061" s="11" t="str">
        <f>VLOOKUP(Table3[[#This Row],[date of birth]],Table3[date of birth],1,FALSE)</f>
        <v>30-Sep-1990</v>
      </c>
      <c r="M2061" s="11">
        <f>VLOOKUP(Table3[[#This Row],[age]],Table3[age],1,FALSE)</f>
        <v>32</v>
      </c>
      <c r="N2061" s="65">
        <f>VLOOKUP(Table3[[#This Row],[charges2]],Table3[charges2],1,FALSE)</f>
        <v>32716.2</v>
      </c>
      <c r="O2061" s="11" t="str">
        <f>VLOOKUP(Table3[[#This Row],[HOSPITAL TIER2]],Table3[HOSPITAL TIER2],1,FALSE)</f>
        <v>tier - 1</v>
      </c>
      <c r="P2061" s="11" t="str">
        <f>VLOOKUP(Table3[[#This Row],[city tier2]],Table3[city tier2],1,FALSE)</f>
        <v>tier - 2</v>
      </c>
      <c r="Q2061" s="11" t="str">
        <f>VLOOKUP(Table3[[#This Row],[state id2]],Table3[state id2],1,FALSE)</f>
        <v>R1011</v>
      </c>
      <c r="R2061" s="11">
        <f t="shared" si="64"/>
        <v>-0.21226069914358628</v>
      </c>
      <c r="S2061" s="11">
        <f t="shared" si="65"/>
        <v>-3.2584755962811893E-2</v>
      </c>
    </row>
    <row r="2062" spans="1:19" x14ac:dyDescent="0.25">
      <c r="A2062" s="20" t="str">
        <f>VLOOKUP('Customer Names'!A2062,'Customer Names'!A2062:A4397,1,FALSE)</f>
        <v>Id2061</v>
      </c>
      <c r="B2062" s="20" t="str">
        <f>VLOOKUP(Table6[[#This Row],[NAME]],Table6[NAME],1,FALSE)</f>
        <v>Benjamin L</v>
      </c>
      <c r="C2062" s="11">
        <f>VLOOKUP(Table4[[#This Row],[BMI]],Table4[BMI],1,FALSE)</f>
        <v>31.35</v>
      </c>
      <c r="D2062" s="11">
        <f>VLOOKUP(Table4[[#This Row],[HBA1C]],Table4[HBA1C],1,FALSE)</f>
        <v>5.84</v>
      </c>
      <c r="E2062" s="11" t="str">
        <f>VLOOKUP(Table4[[#This Row],[Any Transplants]],Table4[Any Transplants],1,FALSE)</f>
        <v>yes</v>
      </c>
      <c r="F2062" s="11" t="str">
        <f>VLOOKUP(Table4[[#This Row],[Cancer history]],Table4[Cancer history],1,FALSE)</f>
        <v>No</v>
      </c>
      <c r="G2062" s="11" t="str">
        <f>VLOOKUP(Table4[[#This Row],[Smoker2]],Table4[Smoker2],1,FALSE)</f>
        <v>NO</v>
      </c>
      <c r="H2062" s="11" t="str">
        <f>VLOOKUP(Table4[[#This Row],[Heart Issues]],Table4[Heart Issues],1,FALSE)</f>
        <v>No</v>
      </c>
      <c r="I2062" s="11">
        <f>VLOOKUP(Table4[[#This Row],[Number of Major Surgeries]],Table4[Number of Major Surgeries],1,FALSE)</f>
        <v>1</v>
      </c>
      <c r="J2062" s="11" t="str">
        <f>VLOOKUP('Medical Examinations'!M2062,'Medical Examinations'!M2062:M4396,1,FALSE)</f>
        <v>obesity</v>
      </c>
      <c r="K2062" s="11" t="str">
        <f>VLOOKUP('Medical Examinations'!N2062,'Medical Examinations'!N2062:N4396,1,FALSE)</f>
        <v>prediabetes</v>
      </c>
      <c r="L2062" s="11" t="str">
        <f>VLOOKUP(Table3[[#This Row],[date of birth]],Table3[date of birth],1,FALSE)</f>
        <v>9-Jul-1990</v>
      </c>
      <c r="M2062" s="11">
        <f>VLOOKUP(Table3[[#This Row],[age]],Table3[age],1,FALSE)</f>
        <v>32</v>
      </c>
      <c r="N2062" s="65">
        <f>VLOOKUP(Table3[[#This Row],[charges2]],Table3[charges2],1,FALSE)</f>
        <v>32734.19</v>
      </c>
      <c r="O2062" s="11" t="str">
        <f>VLOOKUP(Table3[[#This Row],[HOSPITAL TIER2]],Table3[HOSPITAL TIER2],1,FALSE)</f>
        <v>tier - 2</v>
      </c>
      <c r="P2062" s="11" t="str">
        <f>VLOOKUP(Table3[[#This Row],[city tier2]],Table3[city tier2],1,FALSE)</f>
        <v>tier - 1</v>
      </c>
      <c r="Q2062" s="11" t="str">
        <f>VLOOKUP(Table3[[#This Row],[state id2]],Table3[state id2],1,FALSE)</f>
        <v>R1012</v>
      </c>
      <c r="R2062" s="11">
        <f t="shared" si="64"/>
        <v>-0.2159595356363252</v>
      </c>
      <c r="S2062" s="11">
        <f t="shared" si="65"/>
        <v>-3.2908564671697095E-2</v>
      </c>
    </row>
    <row r="2063" spans="1:19" x14ac:dyDescent="0.25">
      <c r="A2063" s="20" t="str">
        <f>VLOOKUP('Customer Names'!A2063,'Customer Names'!A2063:A4398,1,FALSE)</f>
        <v>Id2062</v>
      </c>
      <c r="B2063" s="20" t="str">
        <f>VLOOKUP(Table6[[#This Row],[NAME]],Table6[NAME],1,FALSE)</f>
        <v>Rob G</v>
      </c>
      <c r="C2063" s="11">
        <f>VLOOKUP(Table4[[#This Row],[BMI]],Table4[BMI],1,FALSE)</f>
        <v>28.31</v>
      </c>
      <c r="D2063" s="11">
        <f>VLOOKUP(Table4[[#This Row],[HBA1C]],Table4[HBA1C],1,FALSE)</f>
        <v>6.41</v>
      </c>
      <c r="E2063" s="11" t="str">
        <f>VLOOKUP(Table4[[#This Row],[Any Transplants]],Table4[Any Transplants],1,FALSE)</f>
        <v>yes</v>
      </c>
      <c r="F2063" s="11" t="str">
        <f>VLOOKUP(Table4[[#This Row],[Cancer history]],Table4[Cancer history],1,FALSE)</f>
        <v>No</v>
      </c>
      <c r="G2063" s="11" t="str">
        <f>VLOOKUP(Table4[[#This Row],[Smoker2]],Table4[Smoker2],1,FALSE)</f>
        <v>NO</v>
      </c>
      <c r="H2063" s="11" t="str">
        <f>VLOOKUP(Table4[[#This Row],[Heart Issues]],Table4[Heart Issues],1,FALSE)</f>
        <v>No</v>
      </c>
      <c r="I2063" s="11">
        <f>VLOOKUP(Table4[[#This Row],[Number of Major Surgeries]],Table4[Number of Major Surgeries],1,FALSE)</f>
        <v>1</v>
      </c>
      <c r="J2063" s="11" t="str">
        <f>VLOOKUP('Medical Examinations'!M2063,'Medical Examinations'!M2063:M4397,1,FALSE)</f>
        <v>over weight</v>
      </c>
      <c r="K2063" s="11" t="str">
        <f>VLOOKUP('Medical Examinations'!N2063,'Medical Examinations'!N2063:N4397,1,FALSE)</f>
        <v>diabetes</v>
      </c>
      <c r="L2063" s="11" t="str">
        <f>VLOOKUP(Table3[[#This Row],[date of birth]],Table3[date of birth],1,FALSE)</f>
        <v>6-Dec-1974</v>
      </c>
      <c r="M2063" s="11">
        <f>VLOOKUP(Table3[[#This Row],[age]],Table3[age],1,FALSE)</f>
        <v>48</v>
      </c>
      <c r="N2063" s="65">
        <f>VLOOKUP(Table3[[#This Row],[charges2]],Table3[charges2],1,FALSE)</f>
        <v>32760.48</v>
      </c>
      <c r="O2063" s="11" t="str">
        <f>VLOOKUP(Table3[[#This Row],[HOSPITAL TIER2]],Table3[HOSPITAL TIER2],1,FALSE)</f>
        <v>tier - 1</v>
      </c>
      <c r="P2063" s="11" t="str">
        <f>VLOOKUP(Table3[[#This Row],[city tier2]],Table3[city tier2],1,FALSE)</f>
        <v>tier - 1</v>
      </c>
      <c r="Q2063" s="11" t="str">
        <f>VLOOKUP(Table3[[#This Row],[state id2]],Table3[state id2],1,FALSE)</f>
        <v>R1011</v>
      </c>
      <c r="R2063" s="11">
        <f t="shared" si="64"/>
        <v>-0.21431750888674586</v>
      </c>
      <c r="S2063" s="11">
        <f t="shared" si="65"/>
        <v>-3.2731908689250341E-2</v>
      </c>
    </row>
    <row r="2064" spans="1:19" x14ac:dyDescent="0.25">
      <c r="A2064" s="20" t="str">
        <f>VLOOKUP('Customer Names'!A2064,'Customer Names'!A2064:A4399,1,FALSE)</f>
        <v>Id2063</v>
      </c>
      <c r="B2064" s="20" t="str">
        <f>VLOOKUP(Table6[[#This Row],[NAME]],Table6[NAME],1,FALSE)</f>
        <v>Stefanie A</v>
      </c>
      <c r="C2064" s="11">
        <f>VLOOKUP(Table4[[#This Row],[BMI]],Table4[BMI],1,FALSE)</f>
        <v>30.3</v>
      </c>
      <c r="D2064" s="11">
        <f>VLOOKUP(Table4[[#This Row],[HBA1C]],Table4[HBA1C],1,FALSE)</f>
        <v>4.7300000000000004</v>
      </c>
      <c r="E2064" s="11" t="str">
        <f>VLOOKUP(Table4[[#This Row],[Any Transplants]],Table4[Any Transplants],1,FALSE)</f>
        <v>No</v>
      </c>
      <c r="F2064" s="11" t="str">
        <f>VLOOKUP(Table4[[#This Row],[Cancer history]],Table4[Cancer history],1,FALSE)</f>
        <v>Yes</v>
      </c>
      <c r="G2064" s="11" t="str">
        <f>VLOOKUP(Table4[[#This Row],[Smoker2]],Table4[Smoker2],1,FALSE)</f>
        <v>NO</v>
      </c>
      <c r="H2064" s="11" t="str">
        <f>VLOOKUP(Table4[[#This Row],[Heart Issues]],Table4[Heart Issues],1,FALSE)</f>
        <v>yes</v>
      </c>
      <c r="I2064" s="11">
        <f>VLOOKUP(Table4[[#This Row],[Number of Major Surgeries]],Table4[Number of Major Surgeries],1,FALSE)</f>
        <v>1</v>
      </c>
      <c r="J2064" s="11" t="str">
        <f>VLOOKUP('Medical Examinations'!M2064,'Medical Examinations'!M2064:M4398,1,FALSE)</f>
        <v>obesity</v>
      </c>
      <c r="K2064" s="11" t="str">
        <f>VLOOKUP('Medical Examinations'!N2064,'Medical Examinations'!N2064:N4398,1,FALSE)</f>
        <v>normal</v>
      </c>
      <c r="L2064" s="11" t="str">
        <f>VLOOKUP(Table3[[#This Row],[date of birth]],Table3[date of birth],1,FALSE)</f>
        <v>7-Nov-1972</v>
      </c>
      <c r="M2064" s="11">
        <f>VLOOKUP(Table3[[#This Row],[age]],Table3[age],1,FALSE)</f>
        <v>50</v>
      </c>
      <c r="N2064" s="65">
        <f>VLOOKUP(Table3[[#This Row],[charges2]],Table3[charges2],1,FALSE)</f>
        <v>32765.33</v>
      </c>
      <c r="O2064" s="11" t="str">
        <f>VLOOKUP(Table3[[#This Row],[HOSPITAL TIER2]],Table3[HOSPITAL TIER2],1,FALSE)</f>
        <v>tier - 2</v>
      </c>
      <c r="P2064" s="11" t="str">
        <f>VLOOKUP(Table3[[#This Row],[city tier2]],Table3[city tier2],1,FALSE)</f>
        <v>tier - 2</v>
      </c>
      <c r="Q2064" s="11" t="str">
        <f>VLOOKUP(Table3[[#This Row],[state id2]],Table3[state id2],1,FALSE)</f>
        <v>R1012</v>
      </c>
      <c r="R2064" s="11">
        <f t="shared" si="64"/>
        <v>-0.21506053386971635</v>
      </c>
      <c r="S2064" s="11">
        <f t="shared" si="65"/>
        <v>-3.3474073101404371E-2</v>
      </c>
    </row>
    <row r="2065" spans="1:19" x14ac:dyDescent="0.25">
      <c r="A2065" s="20" t="str">
        <f>VLOOKUP('Customer Names'!A2065,'Customer Names'!A2065:A4400,1,FALSE)</f>
        <v>Id2064</v>
      </c>
      <c r="B2065" s="20" t="str">
        <f>VLOOKUP(Table6[[#This Row],[NAME]],Table6[NAME],1,FALSE)</f>
        <v>Stephanie</v>
      </c>
      <c r="C2065" s="11">
        <f>VLOOKUP(Table4[[#This Row],[BMI]],Table4[BMI],1,FALSE)</f>
        <v>26.4</v>
      </c>
      <c r="D2065" s="11">
        <f>VLOOKUP(Table4[[#This Row],[HBA1C]],Table4[HBA1C],1,FALSE)</f>
        <v>6.22</v>
      </c>
      <c r="E2065" s="11" t="str">
        <f>VLOOKUP(Table4[[#This Row],[Any Transplants]],Table4[Any Transplants],1,FALSE)</f>
        <v>No</v>
      </c>
      <c r="F2065" s="11" t="str">
        <f>VLOOKUP(Table4[[#This Row],[Cancer history]],Table4[Cancer history],1,FALSE)</f>
        <v>No</v>
      </c>
      <c r="G2065" s="11" t="str">
        <f>VLOOKUP(Table4[[#This Row],[Smoker2]],Table4[Smoker2],1,FALSE)</f>
        <v>NO</v>
      </c>
      <c r="H2065" s="11" t="str">
        <f>VLOOKUP(Table4[[#This Row],[Heart Issues]],Table4[Heart Issues],1,FALSE)</f>
        <v>yes</v>
      </c>
      <c r="I2065" s="11">
        <f>VLOOKUP(Table4[[#This Row],[Number of Major Surgeries]],Table4[Number of Major Surgeries],1,FALSE)</f>
        <v>0</v>
      </c>
      <c r="J2065" s="11" t="str">
        <f>VLOOKUP('Medical Examinations'!M2065,'Medical Examinations'!M2065:M4399,1,FALSE)</f>
        <v>over weight</v>
      </c>
      <c r="K2065" s="11" t="str">
        <f>VLOOKUP('Medical Examinations'!N2065,'Medical Examinations'!N2065:N4399,1,FALSE)</f>
        <v>prediabetes</v>
      </c>
      <c r="L2065" s="11" t="str">
        <f>VLOOKUP(Table3[[#This Row],[date of birth]],Table3[date of birth],1,FALSE)</f>
        <v>12-Dec-1980</v>
      </c>
      <c r="M2065" s="11">
        <f>VLOOKUP(Table3[[#This Row],[age]],Table3[age],1,FALSE)</f>
        <v>42</v>
      </c>
      <c r="N2065" s="65">
        <f>VLOOKUP(Table3[[#This Row],[charges2]],Table3[charges2],1,FALSE)</f>
        <v>32787.46</v>
      </c>
      <c r="O2065" s="11" t="str">
        <f>VLOOKUP(Table3[[#This Row],[HOSPITAL TIER2]],Table3[HOSPITAL TIER2],1,FALSE)</f>
        <v>tier - 1</v>
      </c>
      <c r="P2065" s="11" t="str">
        <f>VLOOKUP(Table3[[#This Row],[city tier2]],Table3[city tier2],1,FALSE)</f>
        <v>tier - 3</v>
      </c>
      <c r="Q2065" s="11" t="str">
        <f>VLOOKUP(Table3[[#This Row],[state id2]],Table3[state id2],1,FALSE)</f>
        <v>R1012</v>
      </c>
      <c r="R2065" s="11">
        <f t="shared" si="64"/>
        <v>-0.21680549457389928</v>
      </c>
      <c r="S2065" s="11">
        <f t="shared" si="65"/>
        <v>-3.2188581915640994E-2</v>
      </c>
    </row>
    <row r="2066" spans="1:19" x14ac:dyDescent="0.25">
      <c r="A2066" s="20" t="str">
        <f>VLOOKUP('Customer Names'!A2066,'Customer Names'!A2066:A4401,1,FALSE)</f>
        <v>Id2065</v>
      </c>
      <c r="B2066" s="20" t="str">
        <f>VLOOKUP(Table6[[#This Row],[NAME]],Table6[NAME],1,FALSE)</f>
        <v>Caroline F.</v>
      </c>
      <c r="C2066" s="11">
        <f>VLOOKUP(Table4[[#This Row],[BMI]],Table4[BMI],1,FALSE)</f>
        <v>22.135000000000002</v>
      </c>
      <c r="D2066" s="11">
        <f>VLOOKUP(Table4[[#This Row],[HBA1C]],Table4[HBA1C],1,FALSE)</f>
        <v>4.46</v>
      </c>
      <c r="E2066" s="11" t="str">
        <f>VLOOKUP(Table4[[#This Row],[Any Transplants]],Table4[Any Transplants],1,FALSE)</f>
        <v>No</v>
      </c>
      <c r="F2066" s="11" t="str">
        <f>VLOOKUP(Table4[[#This Row],[Cancer history]],Table4[Cancer history],1,FALSE)</f>
        <v>No</v>
      </c>
      <c r="G2066" s="11" t="str">
        <f>VLOOKUP(Table4[[#This Row],[Smoker2]],Table4[Smoker2],1,FALSE)</f>
        <v>NO</v>
      </c>
      <c r="H2066" s="11" t="str">
        <f>VLOOKUP(Table4[[#This Row],[Heart Issues]],Table4[Heart Issues],1,FALSE)</f>
        <v>yes</v>
      </c>
      <c r="I2066" s="11">
        <f>VLOOKUP(Table4[[#This Row],[Number of Major Surgeries]],Table4[Number of Major Surgeries],1,FALSE)</f>
        <v>0</v>
      </c>
      <c r="J2066" s="11" t="str">
        <f>VLOOKUP('Medical Examinations'!M2066,'Medical Examinations'!M2066:M4400,1,FALSE)</f>
        <v>normal weight</v>
      </c>
      <c r="K2066" s="11" t="str">
        <f>VLOOKUP('Medical Examinations'!N2066,'Medical Examinations'!N2066:N4400,1,FALSE)</f>
        <v>normal</v>
      </c>
      <c r="L2066" s="11" t="str">
        <f>VLOOKUP(Table3[[#This Row],[date of birth]],Table3[date of birth],1,FALSE)</f>
        <v>4-Dec-1995</v>
      </c>
      <c r="M2066" s="11">
        <f>VLOOKUP(Table3[[#This Row],[age]],Table3[age],1,FALSE)</f>
        <v>27</v>
      </c>
      <c r="N2066" s="65">
        <f>VLOOKUP(Table3[[#This Row],[charges2]],Table3[charges2],1,FALSE)</f>
        <v>32827.51</v>
      </c>
      <c r="O2066" s="11" t="str">
        <f>VLOOKUP(Table3[[#This Row],[HOSPITAL TIER2]],Table3[HOSPITAL TIER2],1,FALSE)</f>
        <v>tier - 1</v>
      </c>
      <c r="P2066" s="11" t="str">
        <f>VLOOKUP(Table3[[#This Row],[city tier2]],Table3[city tier2],1,FALSE)</f>
        <v>tier - 2</v>
      </c>
      <c r="Q2066" s="11" t="str">
        <f>VLOOKUP(Table3[[#This Row],[state id2]],Table3[state id2],1,FALSE)</f>
        <v>R1011</v>
      </c>
      <c r="R2066" s="11">
        <f t="shared" si="64"/>
        <v>-0.21681477821431178</v>
      </c>
      <c r="S2066" s="11">
        <f t="shared" si="65"/>
        <v>-3.2213142350294897E-2</v>
      </c>
    </row>
    <row r="2067" spans="1:19" x14ac:dyDescent="0.25">
      <c r="A2067" s="20" t="str">
        <f>VLOOKUP('Customer Names'!A2067,'Customer Names'!A2067:A4402,1,FALSE)</f>
        <v>Id2066</v>
      </c>
      <c r="B2067" s="20" t="str">
        <f>VLOOKUP(Table6[[#This Row],[NAME]],Table6[NAME],1,FALSE)</f>
        <v>Julia J.</v>
      </c>
      <c r="C2067" s="11">
        <f>VLOOKUP(Table4[[#This Row],[BMI]],Table4[BMI],1,FALSE)</f>
        <v>17.399999999999999</v>
      </c>
      <c r="D2067" s="11">
        <f>VLOOKUP(Table4[[#This Row],[HBA1C]],Table4[HBA1C],1,FALSE)</f>
        <v>4.5</v>
      </c>
      <c r="E2067" s="11" t="str">
        <f>VLOOKUP(Table4[[#This Row],[Any Transplants]],Table4[Any Transplants],1,FALSE)</f>
        <v>No</v>
      </c>
      <c r="F2067" s="11" t="str">
        <f>VLOOKUP(Table4[[#This Row],[Cancer history]],Table4[Cancer history],1,FALSE)</f>
        <v>No</v>
      </c>
      <c r="G2067" s="11" t="str">
        <f>VLOOKUP(Table4[[#This Row],[Smoker2]],Table4[Smoker2],1,FALSE)</f>
        <v>NO</v>
      </c>
      <c r="H2067" s="11" t="str">
        <f>VLOOKUP(Table4[[#This Row],[Heart Issues]],Table4[Heart Issues],1,FALSE)</f>
        <v>yes</v>
      </c>
      <c r="I2067" s="11">
        <f>VLOOKUP(Table4[[#This Row],[Number of Major Surgeries]],Table4[Number of Major Surgeries],1,FALSE)</f>
        <v>0</v>
      </c>
      <c r="J2067" s="11" t="str">
        <f>VLOOKUP('Medical Examinations'!M2067,'Medical Examinations'!M2067:M4401,1,FALSE)</f>
        <v>underweight</v>
      </c>
      <c r="K2067" s="11" t="str">
        <f>VLOOKUP('Medical Examinations'!N2067,'Medical Examinations'!N2067:N4401,1,FALSE)</f>
        <v>normal</v>
      </c>
      <c r="L2067" s="11" t="str">
        <f>VLOOKUP(Table3[[#This Row],[date of birth]],Table3[date of birth],1,FALSE)</f>
        <v>17-Nov-1981</v>
      </c>
      <c r="M2067" s="11">
        <f>VLOOKUP(Table3[[#This Row],[age]],Table3[age],1,FALSE)</f>
        <v>41</v>
      </c>
      <c r="N2067" s="65">
        <f>VLOOKUP(Table3[[#This Row],[charges2]],Table3[charges2],1,FALSE)</f>
        <v>32906.69</v>
      </c>
      <c r="O2067" s="11" t="str">
        <f>VLOOKUP(Table3[[#This Row],[HOSPITAL TIER2]],Table3[HOSPITAL TIER2],1,FALSE)</f>
        <v>tier - 2</v>
      </c>
      <c r="P2067" s="11" t="str">
        <f>VLOOKUP(Table3[[#This Row],[city tier2]],Table3[city tier2],1,FALSE)</f>
        <v>tier - 3</v>
      </c>
      <c r="Q2067" s="11" t="str">
        <f>VLOOKUP(Table3[[#This Row],[state id2]],Table3[state id2],1,FALSE)</f>
        <v>R1011</v>
      </c>
      <c r="R2067" s="11">
        <f t="shared" si="64"/>
        <v>-0.21947934317859372</v>
      </c>
      <c r="S2067" s="11">
        <f t="shared" si="65"/>
        <v>-3.5397631647249433E-2</v>
      </c>
    </row>
    <row r="2068" spans="1:19" x14ac:dyDescent="0.25">
      <c r="A2068" s="20" t="str">
        <f>VLOOKUP('Customer Names'!A2068,'Customer Names'!A2068:A4403,1,FALSE)</f>
        <v>Id2067</v>
      </c>
      <c r="B2068" s="20" t="str">
        <f>VLOOKUP(Table6[[#This Row],[NAME]],Table6[NAME],1,FALSE)</f>
        <v>Jack</v>
      </c>
      <c r="C2068" s="11">
        <f>VLOOKUP(Table4[[#This Row],[BMI]],Table4[BMI],1,FALSE)</f>
        <v>28.06</v>
      </c>
      <c r="D2068" s="11">
        <f>VLOOKUP(Table4[[#This Row],[HBA1C]],Table4[HBA1C],1,FALSE)</f>
        <v>8.93</v>
      </c>
      <c r="E2068" s="11" t="str">
        <f>VLOOKUP(Table4[[#This Row],[Any Transplants]],Table4[Any Transplants],1,FALSE)</f>
        <v>No</v>
      </c>
      <c r="F2068" s="11" t="str">
        <f>VLOOKUP(Table4[[#This Row],[Cancer history]],Table4[Cancer history],1,FALSE)</f>
        <v>No</v>
      </c>
      <c r="G2068" s="11" t="str">
        <f>VLOOKUP(Table4[[#This Row],[Smoker2]],Table4[Smoker2],1,FALSE)</f>
        <v>NO</v>
      </c>
      <c r="H2068" s="11" t="str">
        <f>VLOOKUP(Table4[[#This Row],[Heart Issues]],Table4[Heart Issues],1,FALSE)</f>
        <v>No</v>
      </c>
      <c r="I2068" s="11">
        <f>VLOOKUP(Table4[[#This Row],[Number of Major Surgeries]],Table4[Number of Major Surgeries],1,FALSE)</f>
        <v>0</v>
      </c>
      <c r="J2068" s="11" t="str">
        <f>VLOOKUP('Medical Examinations'!M2068,'Medical Examinations'!M2068:M4402,1,FALSE)</f>
        <v>over weight</v>
      </c>
      <c r="K2068" s="11" t="str">
        <f>VLOOKUP('Medical Examinations'!N2068,'Medical Examinations'!N2068:N4402,1,FALSE)</f>
        <v>diabetes</v>
      </c>
      <c r="L2068" s="11" t="str">
        <f>VLOOKUP(Table3[[#This Row],[date of birth]],Table3[date of birth],1,FALSE)</f>
        <v>24-Aug-1971</v>
      </c>
      <c r="M2068" s="11">
        <f>VLOOKUP(Table3[[#This Row],[age]],Table3[age],1,FALSE)</f>
        <v>51</v>
      </c>
      <c r="N2068" s="65">
        <f>VLOOKUP(Table3[[#This Row],[charges2]],Table3[charges2],1,FALSE)</f>
        <v>32947.629999999997</v>
      </c>
      <c r="O2068" s="11" t="str">
        <f>VLOOKUP(Table3[[#This Row],[HOSPITAL TIER2]],Table3[HOSPITAL TIER2],1,FALSE)</f>
        <v>tier - 2</v>
      </c>
      <c r="P2068" s="11" t="str">
        <f>VLOOKUP(Table3[[#This Row],[city tier2]],Table3[city tier2],1,FALSE)</f>
        <v>tier - 1</v>
      </c>
      <c r="Q2068" s="11" t="str">
        <f>VLOOKUP(Table3[[#This Row],[state id2]],Table3[state id2],1,FALSE)</f>
        <v>R1011</v>
      </c>
      <c r="R2068" s="11">
        <f t="shared" si="64"/>
        <v>-0.22025926818577882</v>
      </c>
      <c r="S2068" s="11">
        <f t="shared" si="65"/>
        <v>-3.5597720417732397E-2</v>
      </c>
    </row>
    <row r="2069" spans="1:19" x14ac:dyDescent="0.25">
      <c r="A2069" s="20" t="str">
        <f>VLOOKUP('Customer Names'!A2069,'Customer Names'!A2069:A4404,1,FALSE)</f>
        <v>Id2068</v>
      </c>
      <c r="B2069" s="20" t="str">
        <f>VLOOKUP(Table6[[#This Row],[NAME]],Table6[NAME],1,FALSE)</f>
        <v>Bernat</v>
      </c>
      <c r="C2069" s="11">
        <f>VLOOKUP(Table4[[#This Row],[BMI]],Table4[BMI],1,FALSE)</f>
        <v>31.13</v>
      </c>
      <c r="D2069" s="11">
        <f>VLOOKUP(Table4[[#This Row],[HBA1C]],Table4[HBA1C],1,FALSE)</f>
        <v>11.02</v>
      </c>
      <c r="E2069" s="11" t="str">
        <f>VLOOKUP(Table4[[#This Row],[Any Transplants]],Table4[Any Transplants],1,FALSE)</f>
        <v>No</v>
      </c>
      <c r="F2069" s="11" t="str">
        <f>VLOOKUP(Table4[[#This Row],[Cancer history]],Table4[Cancer history],1,FALSE)</f>
        <v>No</v>
      </c>
      <c r="G2069" s="11" t="str">
        <f>VLOOKUP(Table4[[#This Row],[Smoker2]],Table4[Smoker2],1,FALSE)</f>
        <v>NO</v>
      </c>
      <c r="H2069" s="11" t="str">
        <f>VLOOKUP(Table4[[#This Row],[Heart Issues]],Table4[Heart Issues],1,FALSE)</f>
        <v>No</v>
      </c>
      <c r="I2069" s="11">
        <f>VLOOKUP(Table4[[#This Row],[Number of Major Surgeries]],Table4[Number of Major Surgeries],1,FALSE)</f>
        <v>0</v>
      </c>
      <c r="J2069" s="11" t="str">
        <f>VLOOKUP('Medical Examinations'!M2069,'Medical Examinations'!M2069:M4403,1,FALSE)</f>
        <v>obesity</v>
      </c>
      <c r="K2069" s="11" t="str">
        <f>VLOOKUP('Medical Examinations'!N2069,'Medical Examinations'!N2069:N4403,1,FALSE)</f>
        <v>diabetes</v>
      </c>
      <c r="L2069" s="11" t="str">
        <f>VLOOKUP(Table3[[#This Row],[date of birth]],Table3[date of birth],1,FALSE)</f>
        <v>8-Jul-1995</v>
      </c>
      <c r="M2069" s="11">
        <f>VLOOKUP(Table3[[#This Row],[age]],Table3[age],1,FALSE)</f>
        <v>27</v>
      </c>
      <c r="N2069" s="65">
        <f>VLOOKUP(Table3[[#This Row],[charges2]],Table3[charges2],1,FALSE)</f>
        <v>33017.46</v>
      </c>
      <c r="O2069" s="11" t="str">
        <f>VLOOKUP(Table3[[#This Row],[HOSPITAL TIER2]],Table3[HOSPITAL TIER2],1,FALSE)</f>
        <v>tier - 1</v>
      </c>
      <c r="P2069" s="11" t="str">
        <f>VLOOKUP(Table3[[#This Row],[city tier2]],Table3[city tier2],1,FALSE)</f>
        <v>tier - 1</v>
      </c>
      <c r="Q2069" s="11" t="str">
        <f>VLOOKUP(Table3[[#This Row],[state id2]],Table3[state id2],1,FALSE)</f>
        <v>R1011</v>
      </c>
      <c r="R2069" s="11">
        <f t="shared" si="64"/>
        <v>-0.2213172357471225</v>
      </c>
      <c r="S2069" s="11">
        <f t="shared" si="65"/>
        <v>-4.0819056722459987E-2</v>
      </c>
    </row>
    <row r="2070" spans="1:19" x14ac:dyDescent="0.25">
      <c r="A2070" s="20" t="str">
        <f>VLOOKUP('Customer Names'!A2070,'Customer Names'!A2070:A4405,1,FALSE)</f>
        <v>Id2069</v>
      </c>
      <c r="B2070" s="20" t="str">
        <f>VLOOKUP(Table6[[#This Row],[NAME]],Table6[NAME],1,FALSE)</f>
        <v>Hicham</v>
      </c>
      <c r="C2070" s="11">
        <f>VLOOKUP(Table4[[#This Row],[BMI]],Table4[BMI],1,FALSE)</f>
        <v>18.46</v>
      </c>
      <c r="D2070" s="11">
        <f>VLOOKUP(Table4[[#This Row],[HBA1C]],Table4[HBA1C],1,FALSE)</f>
        <v>5.25</v>
      </c>
      <c r="E2070" s="11" t="str">
        <f>VLOOKUP(Table4[[#This Row],[Any Transplants]],Table4[Any Transplants],1,FALSE)</f>
        <v>No</v>
      </c>
      <c r="F2070" s="11" t="str">
        <f>VLOOKUP(Table4[[#This Row],[Cancer history]],Table4[Cancer history],1,FALSE)</f>
        <v>No</v>
      </c>
      <c r="G2070" s="11" t="str">
        <f>VLOOKUP(Table4[[#This Row],[Smoker2]],Table4[Smoker2],1,FALSE)</f>
        <v>NO</v>
      </c>
      <c r="H2070" s="11" t="str">
        <f>VLOOKUP(Table4[[#This Row],[Heart Issues]],Table4[Heart Issues],1,FALSE)</f>
        <v>No</v>
      </c>
      <c r="I2070" s="11">
        <f>VLOOKUP(Table4[[#This Row],[Number of Major Surgeries]],Table4[Number of Major Surgeries],1,FALSE)</f>
        <v>0</v>
      </c>
      <c r="J2070" s="11" t="str">
        <f>VLOOKUP('Medical Examinations'!M2070,'Medical Examinations'!M2070:M4404,1,FALSE)</f>
        <v>underweight</v>
      </c>
      <c r="K2070" s="11" t="str">
        <f>VLOOKUP('Medical Examinations'!N2070,'Medical Examinations'!N2070:N4404,1,FALSE)</f>
        <v>normal</v>
      </c>
      <c r="L2070" s="11" t="str">
        <f>VLOOKUP(Table3[[#This Row],[date of birth]],Table3[date of birth],1,FALSE)</f>
        <v>10-Jul-1967</v>
      </c>
      <c r="M2070" s="11">
        <f>VLOOKUP(Table3[[#This Row],[age]],Table3[age],1,FALSE)</f>
        <v>55</v>
      </c>
      <c r="N2070" s="65">
        <f>VLOOKUP(Table3[[#This Row],[charges2]],Table3[charges2],1,FALSE)</f>
        <v>33025.32</v>
      </c>
      <c r="O2070" s="11" t="str">
        <f>VLOOKUP(Table3[[#This Row],[HOSPITAL TIER2]],Table3[HOSPITAL TIER2],1,FALSE)</f>
        <v>tier - 2</v>
      </c>
      <c r="P2070" s="11" t="str">
        <f>VLOOKUP(Table3[[#This Row],[city tier2]],Table3[city tier2],1,FALSE)</f>
        <v>tier - 3</v>
      </c>
      <c r="Q2070" s="11" t="str">
        <f>VLOOKUP(Table3[[#This Row],[state id2]],Table3[state id2],1,FALSE)</f>
        <v>R1011</v>
      </c>
      <c r="R2070" s="11">
        <f t="shared" si="64"/>
        <v>-0.21898983503714206</v>
      </c>
      <c r="S2070" s="11">
        <f t="shared" si="65"/>
        <v>-2.8171630807323825E-2</v>
      </c>
    </row>
    <row r="2071" spans="1:19" x14ac:dyDescent="0.25">
      <c r="A2071" s="20" t="str">
        <f>VLOOKUP('Customer Names'!A2071,'Customer Names'!A2071:A4406,1,FALSE)</f>
        <v>Id2070</v>
      </c>
      <c r="B2071" s="20" t="str">
        <f>VLOOKUP(Table6[[#This Row],[NAME]],Table6[NAME],1,FALSE)</f>
        <v>Sarah</v>
      </c>
      <c r="C2071" s="11">
        <f>VLOOKUP(Table4[[#This Row],[BMI]],Table4[BMI],1,FALSE)</f>
        <v>17.3</v>
      </c>
      <c r="D2071" s="11">
        <f>VLOOKUP(Table4[[#This Row],[HBA1C]],Table4[HBA1C],1,FALSE)</f>
        <v>4.75</v>
      </c>
      <c r="E2071" s="11" t="str">
        <f>VLOOKUP(Table4[[#This Row],[Any Transplants]],Table4[Any Transplants],1,FALSE)</f>
        <v>No</v>
      </c>
      <c r="F2071" s="11" t="str">
        <f>VLOOKUP(Table4[[#This Row],[Cancer history]],Table4[Cancer history],1,FALSE)</f>
        <v>No</v>
      </c>
      <c r="G2071" s="11" t="str">
        <f>VLOOKUP(Table4[[#This Row],[Smoker2]],Table4[Smoker2],1,FALSE)</f>
        <v>NO</v>
      </c>
      <c r="H2071" s="11" t="str">
        <f>VLOOKUP(Table4[[#This Row],[Heart Issues]],Table4[Heart Issues],1,FALSE)</f>
        <v>No</v>
      </c>
      <c r="I2071" s="11">
        <f>VLOOKUP(Table4[[#This Row],[Number of Major Surgeries]],Table4[Number of Major Surgeries],1,FALSE)</f>
        <v>0</v>
      </c>
      <c r="J2071" s="11" t="str">
        <f>VLOOKUP('Medical Examinations'!M2071,'Medical Examinations'!M2071:M4405,1,FALSE)</f>
        <v>underweight</v>
      </c>
      <c r="K2071" s="11" t="str">
        <f>VLOOKUP('Medical Examinations'!N2071,'Medical Examinations'!N2071:N4405,1,FALSE)</f>
        <v>normal</v>
      </c>
      <c r="L2071" s="11" t="str">
        <f>VLOOKUP(Table3[[#This Row],[date of birth]],Table3[date of birth],1,FALSE)</f>
        <v>28-Jul-1994</v>
      </c>
      <c r="M2071" s="11">
        <f>VLOOKUP(Table3[[#This Row],[age]],Table3[age],1,FALSE)</f>
        <v>28</v>
      </c>
      <c r="N2071" s="65">
        <f>VLOOKUP(Table3[[#This Row],[charges2]],Table3[charges2],1,FALSE)</f>
        <v>33057.230000000003</v>
      </c>
      <c r="O2071" s="11" t="str">
        <f>VLOOKUP(Table3[[#This Row],[HOSPITAL TIER2]],Table3[HOSPITAL TIER2],1,FALSE)</f>
        <v>tier - 1</v>
      </c>
      <c r="P2071" s="11" t="str">
        <f>VLOOKUP(Table3[[#This Row],[city tier2]],Table3[city tier2],1,FALSE)</f>
        <v>tier - 2</v>
      </c>
      <c r="Q2071" s="11" t="str">
        <f>VLOOKUP(Table3[[#This Row],[state id2]],Table3[state id2],1,FALSE)</f>
        <v>R1011</v>
      </c>
      <c r="R2071" s="11">
        <f t="shared" si="64"/>
        <v>-0.21607575882964725</v>
      </c>
      <c r="S2071" s="11">
        <f t="shared" si="65"/>
        <v>-2.724465341851038E-2</v>
      </c>
    </row>
    <row r="2072" spans="1:19" x14ac:dyDescent="0.25">
      <c r="A2072" s="20" t="str">
        <f>VLOOKUP('Customer Names'!A2072,'Customer Names'!A2072:A4407,1,FALSE)</f>
        <v>Id2071</v>
      </c>
      <c r="B2072" s="20" t="str">
        <f>VLOOKUP(Table6[[#This Row],[NAME]],Table6[NAME],1,FALSE)</f>
        <v>Anthony S</v>
      </c>
      <c r="C2072" s="11">
        <f>VLOOKUP(Table4[[#This Row],[BMI]],Table4[BMI],1,FALSE)</f>
        <v>35.625</v>
      </c>
      <c r="D2072" s="11">
        <f>VLOOKUP(Table4[[#This Row],[HBA1C]],Table4[HBA1C],1,FALSE)</f>
        <v>4.68</v>
      </c>
      <c r="E2072" s="11" t="str">
        <f>VLOOKUP(Table4[[#This Row],[Any Transplants]],Table4[Any Transplants],1,FALSE)</f>
        <v>No</v>
      </c>
      <c r="F2072" s="11" t="str">
        <f>VLOOKUP(Table4[[#This Row],[Cancer history]],Table4[Cancer history],1,FALSE)</f>
        <v>Yes</v>
      </c>
      <c r="G2072" s="11" t="str">
        <f>VLOOKUP(Table4[[#This Row],[Smoker2]],Table4[Smoker2],1,FALSE)</f>
        <v>NO</v>
      </c>
      <c r="H2072" s="11" t="str">
        <f>VLOOKUP(Table4[[#This Row],[Heart Issues]],Table4[Heart Issues],1,FALSE)</f>
        <v>yes</v>
      </c>
      <c r="I2072" s="11">
        <f>VLOOKUP(Table4[[#This Row],[Number of Major Surgeries]],Table4[Number of Major Surgeries],1,FALSE)</f>
        <v>1</v>
      </c>
      <c r="J2072" s="11" t="str">
        <f>VLOOKUP('Medical Examinations'!M2072,'Medical Examinations'!M2072:M4406,1,FALSE)</f>
        <v>obesity</v>
      </c>
      <c r="K2072" s="11" t="str">
        <f>VLOOKUP('Medical Examinations'!N2072,'Medical Examinations'!N2072:N4406,1,FALSE)</f>
        <v>normal</v>
      </c>
      <c r="L2072" s="11" t="str">
        <f>VLOOKUP(Table3[[#This Row],[date of birth]],Table3[date of birth],1,FALSE)</f>
        <v>1-Jul-1962</v>
      </c>
      <c r="M2072" s="11">
        <f>VLOOKUP(Table3[[#This Row],[age]],Table3[age],1,FALSE)</f>
        <v>60</v>
      </c>
      <c r="N2072" s="65">
        <f>VLOOKUP(Table3[[#This Row],[charges2]],Table3[charges2],1,FALSE)</f>
        <v>33074.94</v>
      </c>
      <c r="O2072" s="11" t="str">
        <f>VLOOKUP(Table3[[#This Row],[HOSPITAL TIER2]],Table3[HOSPITAL TIER2],1,FALSE)</f>
        <v>tier - 1</v>
      </c>
      <c r="P2072" s="11" t="str">
        <f>VLOOKUP(Table3[[#This Row],[city tier2]],Table3[city tier2],1,FALSE)</f>
        <v>tier - 2</v>
      </c>
      <c r="Q2072" s="11" t="str">
        <f>VLOOKUP(Table3[[#This Row],[state id2]],Table3[state id2],1,FALSE)</f>
        <v>R1011</v>
      </c>
      <c r="R2072" s="11">
        <f t="shared" si="64"/>
        <v>-0.22164296853011009</v>
      </c>
      <c r="S2072" s="11">
        <f t="shared" si="65"/>
        <v>-2.955025022249444E-2</v>
      </c>
    </row>
    <row r="2073" spans="1:19" x14ac:dyDescent="0.25">
      <c r="A2073" s="20" t="str">
        <f>VLOOKUP('Customer Names'!A2073,'Customer Names'!A2073:A4408,1,FALSE)</f>
        <v>Id2072</v>
      </c>
      <c r="B2073" s="20" t="str">
        <f>VLOOKUP(Table6[[#This Row],[NAME]],Table6[NAME],1,FALSE)</f>
        <v>Elisabetta</v>
      </c>
      <c r="C2073" s="11">
        <f>VLOOKUP(Table4[[#This Row],[BMI]],Table4[BMI],1,FALSE)</f>
        <v>20.234999999999999</v>
      </c>
      <c r="D2073" s="11">
        <f>VLOOKUP(Table4[[#This Row],[HBA1C]],Table4[HBA1C],1,FALSE)</f>
        <v>6.17</v>
      </c>
      <c r="E2073" s="11" t="str">
        <f>VLOOKUP(Table4[[#This Row],[Any Transplants]],Table4[Any Transplants],1,FALSE)</f>
        <v>yes</v>
      </c>
      <c r="F2073" s="11" t="str">
        <f>VLOOKUP(Table4[[#This Row],[Cancer history]],Table4[Cancer history],1,FALSE)</f>
        <v>No</v>
      </c>
      <c r="G2073" s="11" t="str">
        <f>VLOOKUP(Table4[[#This Row],[Smoker2]],Table4[Smoker2],1,FALSE)</f>
        <v>NO</v>
      </c>
      <c r="H2073" s="11" t="str">
        <f>VLOOKUP(Table4[[#This Row],[Heart Issues]],Table4[Heart Issues],1,FALSE)</f>
        <v>yes</v>
      </c>
      <c r="I2073" s="11">
        <f>VLOOKUP(Table4[[#This Row],[Number of Major Surgeries]],Table4[Number of Major Surgeries],1,FALSE)</f>
        <v>2</v>
      </c>
      <c r="J2073" s="11" t="str">
        <f>VLOOKUP('Medical Examinations'!M2073,'Medical Examinations'!M2073:M4407,1,FALSE)</f>
        <v>normal weight</v>
      </c>
      <c r="K2073" s="11" t="str">
        <f>VLOOKUP('Medical Examinations'!N2073,'Medical Examinations'!N2073:N4407,1,FALSE)</f>
        <v>prediabetes</v>
      </c>
      <c r="L2073" s="11" t="str">
        <f>VLOOKUP(Table3[[#This Row],[date of birth]],Table3[date of birth],1,FALSE)</f>
        <v>30-Oct-1969</v>
      </c>
      <c r="M2073" s="11">
        <f>VLOOKUP(Table3[[#This Row],[age]],Table3[age],1,FALSE)</f>
        <v>53</v>
      </c>
      <c r="N2073" s="65">
        <f>VLOOKUP(Table3[[#This Row],[charges2]],Table3[charges2],1,FALSE)</f>
        <v>33090.660000000003</v>
      </c>
      <c r="O2073" s="11" t="str">
        <f>VLOOKUP(Table3[[#This Row],[HOSPITAL TIER2]],Table3[HOSPITAL TIER2],1,FALSE)</f>
        <v>tier - 2</v>
      </c>
      <c r="P2073" s="11" t="str">
        <f>VLOOKUP(Table3[[#This Row],[city tier2]],Table3[city tier2],1,FALSE)</f>
        <v>tier - 2</v>
      </c>
      <c r="Q2073" s="11" t="str">
        <f>VLOOKUP(Table3[[#This Row],[state id2]],Table3[state id2],1,FALSE)</f>
        <v>R1011</v>
      </c>
      <c r="R2073" s="11">
        <f t="shared" si="64"/>
        <v>-0.23023480021521073</v>
      </c>
      <c r="S2073" s="11">
        <f t="shared" si="65"/>
        <v>-2.6502471700746551E-2</v>
      </c>
    </row>
    <row r="2074" spans="1:19" x14ac:dyDescent="0.25">
      <c r="A2074" s="20" t="str">
        <f>VLOOKUP('Customer Names'!A2074,'Customer Names'!A2074:A4409,1,FALSE)</f>
        <v>Id2073</v>
      </c>
      <c r="B2074" s="20" t="str">
        <f>VLOOKUP(Table6[[#This Row],[NAME]],Table6[NAME],1,FALSE)</f>
        <v>Trevor N.</v>
      </c>
      <c r="C2074" s="11">
        <f>VLOOKUP(Table4[[#This Row],[BMI]],Table4[BMI],1,FALSE)</f>
        <v>27.55</v>
      </c>
      <c r="D2074" s="11">
        <f>VLOOKUP(Table4[[#This Row],[HBA1C]],Table4[HBA1C],1,FALSE)</f>
        <v>4.5599999999999996</v>
      </c>
      <c r="E2074" s="11" t="str">
        <f>VLOOKUP(Table4[[#This Row],[Any Transplants]],Table4[Any Transplants],1,FALSE)</f>
        <v>No</v>
      </c>
      <c r="F2074" s="11" t="str">
        <f>VLOOKUP(Table4[[#This Row],[Cancer history]],Table4[Cancer history],1,FALSE)</f>
        <v>Yes</v>
      </c>
      <c r="G2074" s="11" t="str">
        <f>VLOOKUP(Table4[[#This Row],[Smoker2]],Table4[Smoker2],1,FALSE)</f>
        <v>NO</v>
      </c>
      <c r="H2074" s="11" t="str">
        <f>VLOOKUP(Table4[[#This Row],[Heart Issues]],Table4[Heart Issues],1,FALSE)</f>
        <v>yes</v>
      </c>
      <c r="I2074" s="11">
        <f>VLOOKUP(Table4[[#This Row],[Number of Major Surgeries]],Table4[Number of Major Surgeries],1,FALSE)</f>
        <v>1</v>
      </c>
      <c r="J2074" s="11" t="str">
        <f>VLOOKUP('Medical Examinations'!M2074,'Medical Examinations'!M2074:M4408,1,FALSE)</f>
        <v>over weight</v>
      </c>
      <c r="K2074" s="11" t="str">
        <f>VLOOKUP('Medical Examinations'!N2074,'Medical Examinations'!N2074:N4408,1,FALSE)</f>
        <v>normal</v>
      </c>
      <c r="L2074" s="11" t="str">
        <f>VLOOKUP(Table3[[#This Row],[date of birth]],Table3[date of birth],1,FALSE)</f>
        <v>15-Jul-1985</v>
      </c>
      <c r="M2074" s="11">
        <f>VLOOKUP(Table3[[#This Row],[age]],Table3[age],1,FALSE)</f>
        <v>37</v>
      </c>
      <c r="N2074" s="65">
        <f>VLOOKUP(Table3[[#This Row],[charges2]],Table3[charges2],1,FALSE)</f>
        <v>33121</v>
      </c>
      <c r="O2074" s="11" t="str">
        <f>VLOOKUP(Table3[[#This Row],[HOSPITAL TIER2]],Table3[HOSPITAL TIER2],1,FALSE)</f>
        <v>tier - 2</v>
      </c>
      <c r="P2074" s="11" t="str">
        <f>VLOOKUP(Table3[[#This Row],[city tier2]],Table3[city tier2],1,FALSE)</f>
        <v>tier - 1</v>
      </c>
      <c r="Q2074" s="11" t="str">
        <f>VLOOKUP(Table3[[#This Row],[state id2]],Table3[state id2],1,FALSE)</f>
        <v>R1011</v>
      </c>
      <c r="R2074" s="11">
        <f t="shared" si="64"/>
        <v>-0.22835495839335646</v>
      </c>
      <c r="S2074" s="11">
        <f t="shared" si="65"/>
        <v>-2.7470288185959764E-2</v>
      </c>
    </row>
    <row r="2075" spans="1:19" x14ac:dyDescent="0.25">
      <c r="A2075" s="20" t="str">
        <f>VLOOKUP('Customer Names'!A2075,'Customer Names'!A2075:A4410,1,FALSE)</f>
        <v>Id2074</v>
      </c>
      <c r="B2075" s="20" t="str">
        <f>VLOOKUP(Table6[[#This Row],[NAME]],Table6[NAME],1,FALSE)</f>
        <v>Nancy</v>
      </c>
      <c r="C2075" s="11">
        <f>VLOOKUP(Table4[[#This Row],[BMI]],Table4[BMI],1,FALSE)</f>
        <v>17.97</v>
      </c>
      <c r="D2075" s="11">
        <f>VLOOKUP(Table4[[#This Row],[HBA1C]],Table4[HBA1C],1,FALSE)</f>
        <v>6.3</v>
      </c>
      <c r="E2075" s="11" t="str">
        <f>VLOOKUP(Table4[[#This Row],[Any Transplants]],Table4[Any Transplants],1,FALSE)</f>
        <v>No</v>
      </c>
      <c r="F2075" s="11" t="str">
        <f>VLOOKUP(Table4[[#This Row],[Cancer history]],Table4[Cancer history],1,FALSE)</f>
        <v>No</v>
      </c>
      <c r="G2075" s="11" t="str">
        <f>VLOOKUP(Table4[[#This Row],[Smoker2]],Table4[Smoker2],1,FALSE)</f>
        <v>NO</v>
      </c>
      <c r="H2075" s="11" t="str">
        <f>VLOOKUP(Table4[[#This Row],[Heart Issues]],Table4[Heart Issues],1,FALSE)</f>
        <v>No</v>
      </c>
      <c r="I2075" s="11">
        <f>VLOOKUP(Table4[[#This Row],[Number of Major Surgeries]],Table4[Number of Major Surgeries],1,FALSE)</f>
        <v>0</v>
      </c>
      <c r="J2075" s="11" t="str">
        <f>VLOOKUP('Medical Examinations'!M2075,'Medical Examinations'!M2075:M4409,1,FALSE)</f>
        <v>underweight</v>
      </c>
      <c r="K2075" s="11" t="str">
        <f>VLOOKUP('Medical Examinations'!N2075,'Medical Examinations'!N2075:N4409,1,FALSE)</f>
        <v>prediabetes</v>
      </c>
      <c r="L2075" s="11" t="str">
        <f>VLOOKUP(Table3[[#This Row],[date of birth]],Table3[date of birth],1,FALSE)</f>
        <v>12-Oct-1990</v>
      </c>
      <c r="M2075" s="11">
        <f>VLOOKUP(Table3[[#This Row],[age]],Table3[age],1,FALSE)</f>
        <v>32</v>
      </c>
      <c r="N2075" s="65">
        <f>VLOOKUP(Table3[[#This Row],[charges2]],Table3[charges2],1,FALSE)</f>
        <v>33292.83</v>
      </c>
      <c r="O2075" s="11" t="str">
        <f>VLOOKUP(Table3[[#This Row],[HOSPITAL TIER2]],Table3[HOSPITAL TIER2],1,FALSE)</f>
        <v>tier - 2</v>
      </c>
      <c r="P2075" s="11" t="str">
        <f>VLOOKUP(Table3[[#This Row],[city tier2]],Table3[city tier2],1,FALSE)</f>
        <v>tier - 1</v>
      </c>
      <c r="Q2075" s="11" t="str">
        <f>VLOOKUP(Table3[[#This Row],[state id2]],Table3[state id2],1,FALSE)</f>
        <v>R1011</v>
      </c>
      <c r="R2075" s="11">
        <f t="shared" si="64"/>
        <v>-0.2281068671159763</v>
      </c>
      <c r="S2075" s="11">
        <f t="shared" si="65"/>
        <v>-2.84338397573362E-2</v>
      </c>
    </row>
    <row r="2076" spans="1:19" x14ac:dyDescent="0.25">
      <c r="A2076" s="20" t="str">
        <f>VLOOKUP('Customer Names'!A2076,'Customer Names'!A2076:A4411,1,FALSE)</f>
        <v>Id2075</v>
      </c>
      <c r="B2076" s="20" t="str">
        <f>VLOOKUP(Table6[[#This Row],[NAME]],Table6[NAME],1,FALSE)</f>
        <v>Allison R.</v>
      </c>
      <c r="C2076" s="11">
        <f>VLOOKUP(Table4[[#This Row],[BMI]],Table4[BMI],1,FALSE)</f>
        <v>29.98</v>
      </c>
      <c r="D2076" s="11">
        <f>VLOOKUP(Table4[[#This Row],[HBA1C]],Table4[HBA1C],1,FALSE)</f>
        <v>6.03</v>
      </c>
      <c r="E2076" s="11" t="str">
        <f>VLOOKUP(Table4[[#This Row],[Any Transplants]],Table4[Any Transplants],1,FALSE)</f>
        <v>yes</v>
      </c>
      <c r="F2076" s="11" t="str">
        <f>VLOOKUP(Table4[[#This Row],[Cancer history]],Table4[Cancer history],1,FALSE)</f>
        <v>No</v>
      </c>
      <c r="G2076" s="11" t="str">
        <f>VLOOKUP(Table4[[#This Row],[Smoker2]],Table4[Smoker2],1,FALSE)</f>
        <v>NO</v>
      </c>
      <c r="H2076" s="11" t="str">
        <f>VLOOKUP(Table4[[#This Row],[Heart Issues]],Table4[Heart Issues],1,FALSE)</f>
        <v>No</v>
      </c>
      <c r="I2076" s="11">
        <f>VLOOKUP(Table4[[#This Row],[Number of Major Surgeries]],Table4[Number of Major Surgeries],1,FALSE)</f>
        <v>1</v>
      </c>
      <c r="J2076" s="11" t="str">
        <f>VLOOKUP('Medical Examinations'!M2076,'Medical Examinations'!M2076:M4410,1,FALSE)</f>
        <v>obesity</v>
      </c>
      <c r="K2076" s="11" t="str">
        <f>VLOOKUP('Medical Examinations'!N2076,'Medical Examinations'!N2076:N4410,1,FALSE)</f>
        <v>prediabetes</v>
      </c>
      <c r="L2076" s="11" t="str">
        <f>VLOOKUP(Table3[[#This Row],[date of birth]],Table3[date of birth],1,FALSE)</f>
        <v>28-Nov-2003</v>
      </c>
      <c r="M2076" s="11">
        <f>VLOOKUP(Table3[[#This Row],[age]],Table3[age],1,FALSE)</f>
        <v>19</v>
      </c>
      <c r="N2076" s="65">
        <f>VLOOKUP(Table3[[#This Row],[charges2]],Table3[charges2],1,FALSE)</f>
        <v>33307.550000000003</v>
      </c>
      <c r="O2076" s="11" t="str">
        <f>VLOOKUP(Table3[[#This Row],[HOSPITAL TIER2]],Table3[HOSPITAL TIER2],1,FALSE)</f>
        <v>tier - 2</v>
      </c>
      <c r="P2076" s="11" t="str">
        <f>VLOOKUP(Table3[[#This Row],[city tier2]],Table3[city tier2],1,FALSE)</f>
        <v>tier - 3</v>
      </c>
      <c r="Q2076" s="11" t="str">
        <f>VLOOKUP(Table3[[#This Row],[state id2]],Table3[state id2],1,FALSE)</f>
        <v>R1012</v>
      </c>
      <c r="R2076" s="11">
        <f t="shared" si="64"/>
        <v>-0.23185672520979808</v>
      </c>
      <c r="S2076" s="11">
        <f t="shared" si="65"/>
        <v>-2.7447540830502975E-2</v>
      </c>
    </row>
    <row r="2077" spans="1:19" x14ac:dyDescent="0.25">
      <c r="A2077" s="20" t="str">
        <f>VLOOKUP('Customer Names'!A2077,'Customer Names'!A2077:A4412,1,FALSE)</f>
        <v>Id2076</v>
      </c>
      <c r="B2077" s="20" t="str">
        <f>VLOOKUP(Table6[[#This Row],[NAME]],Table6[NAME],1,FALSE)</f>
        <v>Robert J.</v>
      </c>
      <c r="C2077" s="11">
        <f>VLOOKUP(Table4[[#This Row],[BMI]],Table4[BMI],1,FALSE)</f>
        <v>33.659999999999997</v>
      </c>
      <c r="D2077" s="11">
        <f>VLOOKUP(Table4[[#This Row],[HBA1C]],Table4[HBA1C],1,FALSE)</f>
        <v>4.2</v>
      </c>
      <c r="E2077" s="11" t="str">
        <f>VLOOKUP(Table4[[#This Row],[Any Transplants]],Table4[Any Transplants],1,FALSE)</f>
        <v>No</v>
      </c>
      <c r="F2077" s="11" t="str">
        <f>VLOOKUP(Table4[[#This Row],[Cancer history]],Table4[Cancer history],1,FALSE)</f>
        <v>No</v>
      </c>
      <c r="G2077" s="11" t="str">
        <f>VLOOKUP(Table4[[#This Row],[Smoker2]],Table4[Smoker2],1,FALSE)</f>
        <v>NO</v>
      </c>
      <c r="H2077" s="11" t="str">
        <f>VLOOKUP(Table4[[#This Row],[Heart Issues]],Table4[Heart Issues],1,FALSE)</f>
        <v>yes</v>
      </c>
      <c r="I2077" s="11">
        <f>VLOOKUP(Table4[[#This Row],[Number of Major Surgeries]],Table4[Number of Major Surgeries],1,FALSE)</f>
        <v>1</v>
      </c>
      <c r="J2077" s="11" t="str">
        <f>VLOOKUP('Medical Examinations'!M2077,'Medical Examinations'!M2077:M4411,1,FALSE)</f>
        <v>obesity</v>
      </c>
      <c r="K2077" s="11" t="str">
        <f>VLOOKUP('Medical Examinations'!N2077,'Medical Examinations'!N2077:N4411,1,FALSE)</f>
        <v>normal</v>
      </c>
      <c r="L2077" s="11" t="str">
        <f>VLOOKUP(Table3[[#This Row],[date of birth]],Table3[date of birth],1,FALSE)</f>
        <v>5-Sep-1972</v>
      </c>
      <c r="M2077" s="11">
        <f>VLOOKUP(Table3[[#This Row],[age]],Table3[age],1,FALSE)</f>
        <v>50</v>
      </c>
      <c r="N2077" s="65">
        <f>VLOOKUP(Table3[[#This Row],[charges2]],Table3[charges2],1,FALSE)</f>
        <v>33344.449999999997</v>
      </c>
      <c r="O2077" s="11" t="str">
        <f>VLOOKUP(Table3[[#This Row],[HOSPITAL TIER2]],Table3[HOSPITAL TIER2],1,FALSE)</f>
        <v>tier - 2</v>
      </c>
      <c r="P2077" s="11" t="str">
        <f>VLOOKUP(Table3[[#This Row],[city tier2]],Table3[city tier2],1,FALSE)</f>
        <v>tier - 3</v>
      </c>
      <c r="Q2077" s="11" t="str">
        <f>VLOOKUP(Table3[[#This Row],[state id2]],Table3[state id2],1,FALSE)</f>
        <v>R1011</v>
      </c>
      <c r="R2077" s="11">
        <f t="shared" si="64"/>
        <v>-0.22958863492511286</v>
      </c>
      <c r="S2077" s="11">
        <f t="shared" si="65"/>
        <v>-2.6275822590938056E-2</v>
      </c>
    </row>
    <row r="2078" spans="1:19" x14ac:dyDescent="0.25">
      <c r="A2078" s="20" t="str">
        <f>VLOOKUP('Customer Names'!A2078,'Customer Names'!A2078:A4413,1,FALSE)</f>
        <v>Id2077</v>
      </c>
      <c r="B2078" s="20" t="str">
        <f>VLOOKUP(Table6[[#This Row],[NAME]],Table6[NAME],1,FALSE)</f>
        <v>Nicholas</v>
      </c>
      <c r="C2078" s="11">
        <f>VLOOKUP(Table4[[#This Row],[BMI]],Table4[BMI],1,FALSE)</f>
        <v>32.67</v>
      </c>
      <c r="D2078" s="11">
        <f>VLOOKUP(Table4[[#This Row],[HBA1C]],Table4[HBA1C],1,FALSE)</f>
        <v>5.61</v>
      </c>
      <c r="E2078" s="11" t="str">
        <f>VLOOKUP(Table4[[#This Row],[Any Transplants]],Table4[Any Transplants],1,FALSE)</f>
        <v>No</v>
      </c>
      <c r="F2078" s="11" t="str">
        <f>VLOOKUP(Table4[[#This Row],[Cancer history]],Table4[Cancer history],1,FALSE)</f>
        <v>No</v>
      </c>
      <c r="G2078" s="11" t="str">
        <f>VLOOKUP(Table4[[#This Row],[Smoker2]],Table4[Smoker2],1,FALSE)</f>
        <v>NO</v>
      </c>
      <c r="H2078" s="11" t="str">
        <f>VLOOKUP(Table4[[#This Row],[Heart Issues]],Table4[Heart Issues],1,FALSE)</f>
        <v>yes</v>
      </c>
      <c r="I2078" s="11">
        <f>VLOOKUP(Table4[[#This Row],[Number of Major Surgeries]],Table4[Number of Major Surgeries],1,FALSE)</f>
        <v>1</v>
      </c>
      <c r="J2078" s="11" t="str">
        <f>VLOOKUP('Medical Examinations'!M2078,'Medical Examinations'!M2078:M4412,1,FALSE)</f>
        <v>obesity</v>
      </c>
      <c r="K2078" s="11" t="str">
        <f>VLOOKUP('Medical Examinations'!N2078,'Medical Examinations'!N2078:N4412,1,FALSE)</f>
        <v>normal</v>
      </c>
      <c r="L2078" s="11" t="str">
        <f>VLOOKUP(Table3[[#This Row],[date of birth]],Table3[date of birth],1,FALSE)</f>
        <v>7-Dec-1985</v>
      </c>
      <c r="M2078" s="11">
        <f>VLOOKUP(Table3[[#This Row],[age]],Table3[age],1,FALSE)</f>
        <v>37</v>
      </c>
      <c r="N2078" s="65">
        <f>VLOOKUP(Table3[[#This Row],[charges2]],Table3[charges2],1,FALSE)</f>
        <v>33450.99</v>
      </c>
      <c r="O2078" s="11" t="str">
        <f>VLOOKUP(Table3[[#This Row],[HOSPITAL TIER2]],Table3[HOSPITAL TIER2],1,FALSE)</f>
        <v>tier - 2</v>
      </c>
      <c r="P2078" s="11" t="str">
        <f>VLOOKUP(Table3[[#This Row],[city tier2]],Table3[city tier2],1,FALSE)</f>
        <v>tier - 2</v>
      </c>
      <c r="Q2078" s="11" t="str">
        <f>VLOOKUP(Table3[[#This Row],[state id2]],Table3[state id2],1,FALSE)</f>
        <v>R1011</v>
      </c>
      <c r="R2078" s="11">
        <f t="shared" si="64"/>
        <v>-0.23281301177275099</v>
      </c>
      <c r="S2078" s="11">
        <f t="shared" si="65"/>
        <v>-2.420836693915555E-2</v>
      </c>
    </row>
    <row r="2079" spans="1:19" x14ac:dyDescent="0.25">
      <c r="A2079" s="20" t="str">
        <f>VLOOKUP('Customer Names'!A2079,'Customer Names'!A2079:A4414,1,FALSE)</f>
        <v>Id2078</v>
      </c>
      <c r="B2079" s="20" t="str">
        <f>VLOOKUP(Table6[[#This Row],[NAME]],Table6[NAME],1,FALSE)</f>
        <v>Kevin L</v>
      </c>
      <c r="C2079" s="11">
        <f>VLOOKUP(Table4[[#This Row],[BMI]],Table4[BMI],1,FALSE)</f>
        <v>30.5</v>
      </c>
      <c r="D2079" s="11">
        <f>VLOOKUP(Table4[[#This Row],[HBA1C]],Table4[HBA1C],1,FALSE)</f>
        <v>5.88</v>
      </c>
      <c r="E2079" s="11" t="str">
        <f>VLOOKUP(Table4[[#This Row],[Any Transplants]],Table4[Any Transplants],1,FALSE)</f>
        <v>No</v>
      </c>
      <c r="F2079" s="11" t="str">
        <f>VLOOKUP(Table4[[#This Row],[Cancer history]],Table4[Cancer history],1,FALSE)</f>
        <v>No</v>
      </c>
      <c r="G2079" s="11" t="str">
        <f>VLOOKUP(Table4[[#This Row],[Smoker2]],Table4[Smoker2],1,FALSE)</f>
        <v>NO</v>
      </c>
      <c r="H2079" s="11" t="str">
        <f>VLOOKUP(Table4[[#This Row],[Heart Issues]],Table4[Heart Issues],1,FALSE)</f>
        <v>yes</v>
      </c>
      <c r="I2079" s="11">
        <f>VLOOKUP(Table4[[#This Row],[Number of Major Surgeries]],Table4[Number of Major Surgeries],1,FALSE)</f>
        <v>1</v>
      </c>
      <c r="J2079" s="11" t="str">
        <f>VLOOKUP('Medical Examinations'!M2079,'Medical Examinations'!M2079:M4413,1,FALSE)</f>
        <v>obesity</v>
      </c>
      <c r="K2079" s="11" t="str">
        <f>VLOOKUP('Medical Examinations'!N2079,'Medical Examinations'!N2079:N4413,1,FALSE)</f>
        <v>prediabetes</v>
      </c>
      <c r="L2079" s="11" t="str">
        <f>VLOOKUP(Table3[[#This Row],[date of birth]],Table3[date of birth],1,FALSE)</f>
        <v>18-Jun-1970</v>
      </c>
      <c r="M2079" s="11">
        <f>VLOOKUP(Table3[[#This Row],[age]],Table3[age],1,FALSE)</f>
        <v>52</v>
      </c>
      <c r="N2079" s="65">
        <f>VLOOKUP(Table3[[#This Row],[charges2]],Table3[charges2],1,FALSE)</f>
        <v>33471.97</v>
      </c>
      <c r="O2079" s="11" t="str">
        <f>VLOOKUP(Table3[[#This Row],[HOSPITAL TIER2]],Table3[HOSPITAL TIER2],1,FALSE)</f>
        <v>tier - 2</v>
      </c>
      <c r="P2079" s="11" t="str">
        <f>VLOOKUP(Table3[[#This Row],[city tier2]],Table3[city tier2],1,FALSE)</f>
        <v>tier - 2</v>
      </c>
      <c r="Q2079" s="11" t="str">
        <f>VLOOKUP(Table3[[#This Row],[state id2]],Table3[state id2],1,FALSE)</f>
        <v>R1012</v>
      </c>
      <c r="R2079" s="11">
        <f t="shared" si="64"/>
        <v>-0.23191647189855533</v>
      </c>
      <c r="S2079" s="11">
        <f t="shared" si="65"/>
        <v>-2.4291014787364427E-2</v>
      </c>
    </row>
    <row r="2080" spans="1:19" x14ac:dyDescent="0.25">
      <c r="A2080" s="20" t="str">
        <f>VLOOKUP('Customer Names'!A2080,'Customer Names'!A2080:A4415,1,FALSE)</f>
        <v>Id2079</v>
      </c>
      <c r="B2080" s="20" t="str">
        <f>VLOOKUP(Table6[[#This Row],[NAME]],Table6[NAME],1,FALSE)</f>
        <v>Bryan</v>
      </c>
      <c r="C2080" s="11">
        <f>VLOOKUP(Table4[[#This Row],[BMI]],Table4[BMI],1,FALSE)</f>
        <v>23.1</v>
      </c>
      <c r="D2080" s="11">
        <f>VLOOKUP(Table4[[#This Row],[HBA1C]],Table4[HBA1C],1,FALSE)</f>
        <v>5.92</v>
      </c>
      <c r="E2080" s="11" t="str">
        <f>VLOOKUP(Table4[[#This Row],[Any Transplants]],Table4[Any Transplants],1,FALSE)</f>
        <v>No</v>
      </c>
      <c r="F2080" s="11" t="str">
        <f>VLOOKUP(Table4[[#This Row],[Cancer history]],Table4[Cancer history],1,FALSE)</f>
        <v>No</v>
      </c>
      <c r="G2080" s="11" t="str">
        <f>VLOOKUP(Table4[[#This Row],[Smoker2]],Table4[Smoker2],1,FALSE)</f>
        <v>NO</v>
      </c>
      <c r="H2080" s="11" t="str">
        <f>VLOOKUP(Table4[[#This Row],[Heart Issues]],Table4[Heart Issues],1,FALSE)</f>
        <v>yes</v>
      </c>
      <c r="I2080" s="11">
        <f>VLOOKUP(Table4[[#This Row],[Number of Major Surgeries]],Table4[Number of Major Surgeries],1,FALSE)</f>
        <v>1</v>
      </c>
      <c r="J2080" s="11" t="str">
        <f>VLOOKUP('Medical Examinations'!M2080,'Medical Examinations'!M2080:M4414,1,FALSE)</f>
        <v>normal weight</v>
      </c>
      <c r="K2080" s="11" t="str">
        <f>VLOOKUP('Medical Examinations'!N2080,'Medical Examinations'!N2080:N4414,1,FALSE)</f>
        <v>prediabetes</v>
      </c>
      <c r="L2080" s="11" t="str">
        <f>VLOOKUP(Table3[[#This Row],[date of birth]],Table3[date of birth],1,FALSE)</f>
        <v>25-Aug-2002</v>
      </c>
      <c r="M2080" s="11">
        <f>VLOOKUP(Table3[[#This Row],[age]],Table3[age],1,FALSE)</f>
        <v>20</v>
      </c>
      <c r="N2080" s="65">
        <f>VLOOKUP(Table3[[#This Row],[charges2]],Table3[charges2],1,FALSE)</f>
        <v>33475.82</v>
      </c>
      <c r="O2080" s="11" t="str">
        <f>VLOOKUP(Table3[[#This Row],[HOSPITAL TIER2]],Table3[HOSPITAL TIER2],1,FALSE)</f>
        <v>tier - 1</v>
      </c>
      <c r="P2080" s="11" t="str">
        <f>VLOOKUP(Table3[[#This Row],[city tier2]],Table3[city tier2],1,FALSE)</f>
        <v>tier - 1</v>
      </c>
      <c r="Q2080" s="11" t="str">
        <f>VLOOKUP(Table3[[#This Row],[state id2]],Table3[state id2],1,FALSE)</f>
        <v>R1018</v>
      </c>
      <c r="R2080" s="11">
        <f t="shared" si="64"/>
        <v>-0.23431698608446391</v>
      </c>
      <c r="S2080" s="11">
        <f t="shared" si="65"/>
        <v>-2.4641818704575453E-2</v>
      </c>
    </row>
    <row r="2081" spans="1:19" x14ac:dyDescent="0.25">
      <c r="A2081" s="20" t="str">
        <f>VLOOKUP('Customer Names'!A2081,'Customer Names'!A2081:A4416,1,FALSE)</f>
        <v>Id2080</v>
      </c>
      <c r="B2081" s="20" t="str">
        <f>VLOOKUP(Table6[[#This Row],[NAME]],Table6[NAME],1,FALSE)</f>
        <v>Janae N.</v>
      </c>
      <c r="C2081" s="11">
        <f>VLOOKUP(Table4[[#This Row],[BMI]],Table4[BMI],1,FALSE)</f>
        <v>39.49</v>
      </c>
      <c r="D2081" s="11">
        <f>VLOOKUP(Table4[[#This Row],[HBA1C]],Table4[HBA1C],1,FALSE)</f>
        <v>4.8099999999999996</v>
      </c>
      <c r="E2081" s="11" t="str">
        <f>VLOOKUP(Table4[[#This Row],[Any Transplants]],Table4[Any Transplants],1,FALSE)</f>
        <v>No</v>
      </c>
      <c r="F2081" s="11" t="str">
        <f>VLOOKUP(Table4[[#This Row],[Cancer history]],Table4[Cancer history],1,FALSE)</f>
        <v>No</v>
      </c>
      <c r="G2081" s="11" t="str">
        <f>VLOOKUP(Table4[[#This Row],[Smoker2]],Table4[Smoker2],1,FALSE)</f>
        <v>NO</v>
      </c>
      <c r="H2081" s="11" t="str">
        <f>VLOOKUP(Table4[[#This Row],[Heart Issues]],Table4[Heart Issues],1,FALSE)</f>
        <v>No</v>
      </c>
      <c r="I2081" s="11">
        <f>VLOOKUP(Table4[[#This Row],[Number of Major Surgeries]],Table4[Number of Major Surgeries],1,FALSE)</f>
        <v>1</v>
      </c>
      <c r="J2081" s="11" t="str">
        <f>VLOOKUP('Medical Examinations'!M2081,'Medical Examinations'!M2081:M4415,1,FALSE)</f>
        <v>obesity</v>
      </c>
      <c r="K2081" s="11" t="str">
        <f>VLOOKUP('Medical Examinations'!N2081,'Medical Examinations'!N2081:N4415,1,FALSE)</f>
        <v>normal</v>
      </c>
      <c r="L2081" s="11" t="str">
        <f>VLOOKUP(Table3[[#This Row],[date of birth]],Table3[date of birth],1,FALSE)</f>
        <v>22-Jul-1984</v>
      </c>
      <c r="M2081" s="11">
        <f>VLOOKUP(Table3[[#This Row],[age]],Table3[age],1,FALSE)</f>
        <v>38</v>
      </c>
      <c r="N2081" s="65">
        <f>VLOOKUP(Table3[[#This Row],[charges2]],Table3[charges2],1,FALSE)</f>
        <v>33527.1</v>
      </c>
      <c r="O2081" s="11" t="str">
        <f>VLOOKUP(Table3[[#This Row],[HOSPITAL TIER2]],Table3[HOSPITAL TIER2],1,FALSE)</f>
        <v>tier - 2</v>
      </c>
      <c r="P2081" s="11" t="str">
        <f>VLOOKUP(Table3[[#This Row],[city tier2]],Table3[city tier2],1,FALSE)</f>
        <v>tier - 3</v>
      </c>
      <c r="Q2081" s="11" t="str">
        <f>VLOOKUP(Table3[[#This Row],[state id2]],Table3[state id2],1,FALSE)</f>
        <v>R1011</v>
      </c>
      <c r="R2081" s="11">
        <f t="shared" si="64"/>
        <v>-0.23799267643164876</v>
      </c>
      <c r="S2081" s="11">
        <f t="shared" si="65"/>
        <v>-2.392675163223661E-2</v>
      </c>
    </row>
    <row r="2082" spans="1:19" x14ac:dyDescent="0.25">
      <c r="A2082" s="20" t="str">
        <f>VLOOKUP('Customer Names'!A2082,'Customer Names'!A2082:A4417,1,FALSE)</f>
        <v>Id2081</v>
      </c>
      <c r="B2082" s="20" t="str">
        <f>VLOOKUP(Table6[[#This Row],[NAME]],Table6[NAME],1,FALSE)</f>
        <v>Audrey</v>
      </c>
      <c r="C2082" s="11">
        <f>VLOOKUP(Table4[[#This Row],[BMI]],Table4[BMI],1,FALSE)</f>
        <v>33.99</v>
      </c>
      <c r="D2082" s="11">
        <f>VLOOKUP(Table4[[#This Row],[HBA1C]],Table4[HBA1C],1,FALSE)</f>
        <v>4.55</v>
      </c>
      <c r="E2082" s="11" t="str">
        <f>VLOOKUP(Table4[[#This Row],[Any Transplants]],Table4[Any Transplants],1,FALSE)</f>
        <v>No</v>
      </c>
      <c r="F2082" s="11" t="str">
        <f>VLOOKUP(Table4[[#This Row],[Cancer history]],Table4[Cancer history],1,FALSE)</f>
        <v>No</v>
      </c>
      <c r="G2082" s="11" t="str">
        <f>VLOOKUP(Table4[[#This Row],[Smoker2]],Table4[Smoker2],1,FALSE)</f>
        <v>NO</v>
      </c>
      <c r="H2082" s="11" t="str">
        <f>VLOOKUP(Table4[[#This Row],[Heart Issues]],Table4[Heart Issues],1,FALSE)</f>
        <v>No</v>
      </c>
      <c r="I2082" s="11">
        <f>VLOOKUP(Table4[[#This Row],[Number of Major Surgeries]],Table4[Number of Major Surgeries],1,FALSE)</f>
        <v>1</v>
      </c>
      <c r="J2082" s="11" t="str">
        <f>VLOOKUP('Medical Examinations'!M2082,'Medical Examinations'!M2082:M4416,1,FALSE)</f>
        <v>obesity</v>
      </c>
      <c r="K2082" s="11" t="str">
        <f>VLOOKUP('Medical Examinations'!N2082,'Medical Examinations'!N2082:N4416,1,FALSE)</f>
        <v>normal</v>
      </c>
      <c r="L2082" s="11" t="str">
        <f>VLOOKUP(Table3[[#This Row],[date of birth]],Table3[date of birth],1,FALSE)</f>
        <v>9-Sep-2003</v>
      </c>
      <c r="M2082" s="11">
        <f>VLOOKUP(Table3[[#This Row],[age]],Table3[age],1,FALSE)</f>
        <v>19</v>
      </c>
      <c r="N2082" s="65">
        <f>VLOOKUP(Table3[[#This Row],[charges2]],Table3[charges2],1,FALSE)</f>
        <v>33611.71</v>
      </c>
      <c r="O2082" s="11" t="str">
        <f>VLOOKUP(Table3[[#This Row],[HOSPITAL TIER2]],Table3[HOSPITAL TIER2],1,FALSE)</f>
        <v>tier - 1</v>
      </c>
      <c r="P2082" s="11" t="str">
        <f>VLOOKUP(Table3[[#This Row],[city tier2]],Table3[city tier2],1,FALSE)</f>
        <v>tier - 2</v>
      </c>
      <c r="Q2082" s="11" t="str">
        <f>VLOOKUP(Table3[[#This Row],[state id2]],Table3[state id2],1,FALSE)</f>
        <v>R1011</v>
      </c>
      <c r="R2082" s="11">
        <f t="shared" si="64"/>
        <v>-0.23742359381676362</v>
      </c>
      <c r="S2082" s="11">
        <f t="shared" si="65"/>
        <v>-2.4558802373577458E-2</v>
      </c>
    </row>
    <row r="2083" spans="1:19" x14ac:dyDescent="0.25">
      <c r="A2083" s="20" t="str">
        <f>VLOOKUP('Customer Names'!A2083,'Customer Names'!A2083:A4418,1,FALSE)</f>
        <v>Id2082</v>
      </c>
      <c r="B2083" s="20" t="str">
        <f>VLOOKUP(Table6[[#This Row],[NAME]],Table6[NAME],1,FALSE)</f>
        <v>Laura</v>
      </c>
      <c r="C2083" s="11">
        <f>VLOOKUP(Table4[[#This Row],[BMI]],Table4[BMI],1,FALSE)</f>
        <v>27.72</v>
      </c>
      <c r="D2083" s="11">
        <f>VLOOKUP(Table4[[#This Row],[HBA1C]],Table4[HBA1C],1,FALSE)</f>
        <v>6.43</v>
      </c>
      <c r="E2083" s="11" t="str">
        <f>VLOOKUP(Table4[[#This Row],[Any Transplants]],Table4[Any Transplants],1,FALSE)</f>
        <v>No</v>
      </c>
      <c r="F2083" s="11" t="str">
        <f>VLOOKUP(Table4[[#This Row],[Cancer history]],Table4[Cancer history],1,FALSE)</f>
        <v>No</v>
      </c>
      <c r="G2083" s="11" t="str">
        <f>VLOOKUP(Table4[[#This Row],[Smoker2]],Table4[Smoker2],1,FALSE)</f>
        <v>NO</v>
      </c>
      <c r="H2083" s="11" t="str">
        <f>VLOOKUP(Table4[[#This Row],[Heart Issues]],Table4[Heart Issues],1,FALSE)</f>
        <v>No</v>
      </c>
      <c r="I2083" s="11">
        <f>VLOOKUP(Table4[[#This Row],[Number of Major Surgeries]],Table4[Number of Major Surgeries],1,FALSE)</f>
        <v>1</v>
      </c>
      <c r="J2083" s="11" t="str">
        <f>VLOOKUP('Medical Examinations'!M2083,'Medical Examinations'!M2083:M4417,1,FALSE)</f>
        <v>over weight</v>
      </c>
      <c r="K2083" s="11" t="str">
        <f>VLOOKUP('Medical Examinations'!N2083,'Medical Examinations'!N2083:N4417,1,FALSE)</f>
        <v>diabetes</v>
      </c>
      <c r="L2083" s="11" t="str">
        <f>VLOOKUP(Table3[[#This Row],[date of birth]],Table3[date of birth],1,FALSE)</f>
        <v>28-Nov-1993</v>
      </c>
      <c r="M2083" s="11">
        <f>VLOOKUP(Table3[[#This Row],[age]],Table3[age],1,FALSE)</f>
        <v>29</v>
      </c>
      <c r="N2083" s="65">
        <f>VLOOKUP(Table3[[#This Row],[charges2]],Table3[charges2],1,FALSE)</f>
        <v>33707.550000000003</v>
      </c>
      <c r="O2083" s="11" t="str">
        <f>VLOOKUP(Table3[[#This Row],[HOSPITAL TIER2]],Table3[HOSPITAL TIER2],1,FALSE)</f>
        <v>tier - 2</v>
      </c>
      <c r="P2083" s="11" t="str">
        <f>VLOOKUP(Table3[[#This Row],[city tier2]],Table3[city tier2],1,FALSE)</f>
        <v>tier - 2</v>
      </c>
      <c r="Q2083" s="11" t="str">
        <f>VLOOKUP(Table3[[#This Row],[state id2]],Table3[state id2],1,FALSE)</f>
        <v>R1011</v>
      </c>
      <c r="R2083" s="11">
        <f t="shared" si="64"/>
        <v>-0.23165505348445861</v>
      </c>
      <c r="S2083" s="11">
        <f t="shared" si="65"/>
        <v>-2.9436911082812729E-2</v>
      </c>
    </row>
    <row r="2084" spans="1:19" x14ac:dyDescent="0.25">
      <c r="A2084" s="20" t="str">
        <f>VLOOKUP('Customer Names'!A2084,'Customer Names'!A2084:A4419,1,FALSE)</f>
        <v>Id2083</v>
      </c>
      <c r="B2084" s="20" t="str">
        <f>VLOOKUP(Table6[[#This Row],[NAME]],Table6[NAME],1,FALSE)</f>
        <v>Nicole F</v>
      </c>
      <c r="C2084" s="11">
        <f>VLOOKUP(Table4[[#This Row],[BMI]],Table4[BMI],1,FALSE)</f>
        <v>30.59</v>
      </c>
      <c r="D2084" s="11">
        <f>VLOOKUP(Table4[[#This Row],[HBA1C]],Table4[HBA1C],1,FALSE)</f>
        <v>11.62</v>
      </c>
      <c r="E2084" s="11" t="str">
        <f>VLOOKUP(Table4[[#This Row],[Any Transplants]],Table4[Any Transplants],1,FALSE)</f>
        <v>No</v>
      </c>
      <c r="F2084" s="11" t="str">
        <f>VLOOKUP(Table4[[#This Row],[Cancer history]],Table4[Cancer history],1,FALSE)</f>
        <v>No</v>
      </c>
      <c r="G2084" s="11" t="str">
        <f>VLOOKUP(Table4[[#This Row],[Smoker2]],Table4[Smoker2],1,FALSE)</f>
        <v>NO</v>
      </c>
      <c r="H2084" s="11" t="str">
        <f>VLOOKUP(Table4[[#This Row],[Heart Issues]],Table4[Heart Issues],1,FALSE)</f>
        <v>No</v>
      </c>
      <c r="I2084" s="11">
        <f>VLOOKUP(Table4[[#This Row],[Number of Major Surgeries]],Table4[Number of Major Surgeries],1,FALSE)</f>
        <v>0</v>
      </c>
      <c r="J2084" s="11" t="str">
        <f>VLOOKUP('Medical Examinations'!M2084,'Medical Examinations'!M2084:M4418,1,FALSE)</f>
        <v>obesity</v>
      </c>
      <c r="K2084" s="11" t="str">
        <f>VLOOKUP('Medical Examinations'!N2084,'Medical Examinations'!N2084:N4418,1,FALSE)</f>
        <v>diabetes</v>
      </c>
      <c r="L2084" s="11" t="str">
        <f>VLOOKUP(Table3[[#This Row],[date of birth]],Table3[date of birth],1,FALSE)</f>
        <v>1-Nov-2004</v>
      </c>
      <c r="M2084" s="11">
        <f>VLOOKUP(Table3[[#This Row],[age]],Table3[age],1,FALSE)</f>
        <v>18</v>
      </c>
      <c r="N2084" s="65">
        <f>VLOOKUP(Table3[[#This Row],[charges2]],Table3[charges2],1,FALSE)</f>
        <v>33732.69</v>
      </c>
      <c r="O2084" s="11" t="str">
        <f>VLOOKUP(Table3[[#This Row],[HOSPITAL TIER2]],Table3[HOSPITAL TIER2],1,FALSE)</f>
        <v>tier - 1</v>
      </c>
      <c r="P2084" s="11" t="str">
        <f>VLOOKUP(Table3[[#This Row],[city tier2]],Table3[city tier2],1,FALSE)</f>
        <v>tier - 1</v>
      </c>
      <c r="Q2084" s="11" t="str">
        <f>VLOOKUP(Table3[[#This Row],[state id2]],Table3[state id2],1,FALSE)</f>
        <v>R1017</v>
      </c>
      <c r="R2084" s="11">
        <f t="shared" si="64"/>
        <v>-0.23104452470879464</v>
      </c>
      <c r="S2084" s="11">
        <f t="shared" si="65"/>
        <v>-2.7823223800711446E-2</v>
      </c>
    </row>
    <row r="2085" spans="1:19" x14ac:dyDescent="0.25">
      <c r="A2085" s="20" t="str">
        <f>VLOOKUP('Customer Names'!A2085,'Customer Names'!A2085:A4420,1,FALSE)</f>
        <v>Id2084</v>
      </c>
      <c r="B2085" s="20" t="str">
        <f>VLOOKUP(Table6[[#This Row],[NAME]],Table6[NAME],1,FALSE)</f>
        <v>Krista L</v>
      </c>
      <c r="C2085" s="11">
        <f>VLOOKUP(Table4[[#This Row],[BMI]],Table4[BMI],1,FALSE)</f>
        <v>22.6</v>
      </c>
      <c r="D2085" s="11">
        <f>VLOOKUP(Table4[[#This Row],[HBA1C]],Table4[HBA1C],1,FALSE)</f>
        <v>6.04</v>
      </c>
      <c r="E2085" s="11" t="str">
        <f>VLOOKUP(Table4[[#This Row],[Any Transplants]],Table4[Any Transplants],1,FALSE)</f>
        <v>No</v>
      </c>
      <c r="F2085" s="11" t="str">
        <f>VLOOKUP(Table4[[#This Row],[Cancer history]],Table4[Cancer history],1,FALSE)</f>
        <v>No</v>
      </c>
      <c r="G2085" s="11" t="str">
        <f>VLOOKUP(Table4[[#This Row],[Smoker2]],Table4[Smoker2],1,FALSE)</f>
        <v>NO</v>
      </c>
      <c r="H2085" s="11" t="str">
        <f>VLOOKUP(Table4[[#This Row],[Heart Issues]],Table4[Heart Issues],1,FALSE)</f>
        <v>No</v>
      </c>
      <c r="I2085" s="11">
        <f>VLOOKUP(Table4[[#This Row],[Number of Major Surgeries]],Table4[Number of Major Surgeries],1,FALSE)</f>
        <v>1</v>
      </c>
      <c r="J2085" s="11" t="str">
        <f>VLOOKUP('Medical Examinations'!M2085,'Medical Examinations'!M2085:M4419,1,FALSE)</f>
        <v>normal weight</v>
      </c>
      <c r="K2085" s="11" t="str">
        <f>VLOOKUP('Medical Examinations'!N2085,'Medical Examinations'!N2085:N4419,1,FALSE)</f>
        <v>prediabetes</v>
      </c>
      <c r="L2085" s="11" t="str">
        <f>VLOOKUP(Table3[[#This Row],[date of birth]],Table3[date of birth],1,FALSE)</f>
        <v>12-Sep-2003</v>
      </c>
      <c r="M2085" s="11">
        <f>VLOOKUP(Table3[[#This Row],[age]],Table3[age],1,FALSE)</f>
        <v>19</v>
      </c>
      <c r="N2085" s="65">
        <f>VLOOKUP(Table3[[#This Row],[charges2]],Table3[charges2],1,FALSE)</f>
        <v>33750.29</v>
      </c>
      <c r="O2085" s="11" t="str">
        <f>VLOOKUP(Table3[[#This Row],[HOSPITAL TIER2]],Table3[HOSPITAL TIER2],1,FALSE)</f>
        <v>tier - 1</v>
      </c>
      <c r="P2085" s="11" t="str">
        <f>VLOOKUP(Table3[[#This Row],[city tier2]],Table3[city tier2],1,FALSE)</f>
        <v>tier - 3</v>
      </c>
      <c r="Q2085" s="11" t="str">
        <f>VLOOKUP(Table3[[#This Row],[state id2]],Table3[state id2],1,FALSE)</f>
        <v>R1012</v>
      </c>
      <c r="R2085" s="11">
        <f t="shared" si="64"/>
        <v>-0.22791222725676191</v>
      </c>
      <c r="S2085" s="11">
        <f t="shared" si="65"/>
        <v>-2.4652198973117039E-3</v>
      </c>
    </row>
    <row r="2086" spans="1:19" x14ac:dyDescent="0.25">
      <c r="A2086" s="20" t="str">
        <f>VLOOKUP('Customer Names'!A2086,'Customer Names'!A2086:A4421,1,FALSE)</f>
        <v>Id2085</v>
      </c>
      <c r="B2086" s="20" t="str">
        <f>VLOOKUP(Table6[[#This Row],[NAME]],Table6[NAME],1,FALSE)</f>
        <v>Denise</v>
      </c>
      <c r="C2086" s="11">
        <f>VLOOKUP(Table4[[#This Row],[BMI]],Table4[BMI],1,FALSE)</f>
        <v>28.785</v>
      </c>
      <c r="D2086" s="11">
        <f>VLOOKUP(Table4[[#This Row],[HBA1C]],Table4[HBA1C],1,FALSE)</f>
        <v>8.82</v>
      </c>
      <c r="E2086" s="11" t="str">
        <f>VLOOKUP(Table4[[#This Row],[Any Transplants]],Table4[Any Transplants],1,FALSE)</f>
        <v>No</v>
      </c>
      <c r="F2086" s="11" t="str">
        <f>VLOOKUP(Table4[[#This Row],[Cancer history]],Table4[Cancer history],1,FALSE)</f>
        <v>No</v>
      </c>
      <c r="G2086" s="11" t="str">
        <f>VLOOKUP(Table4[[#This Row],[Smoker2]],Table4[Smoker2],1,FALSE)</f>
        <v>NO</v>
      </c>
      <c r="H2086" s="11" t="str">
        <f>VLOOKUP(Table4[[#This Row],[Heart Issues]],Table4[Heart Issues],1,FALSE)</f>
        <v>No</v>
      </c>
      <c r="I2086" s="11">
        <f>VLOOKUP(Table4[[#This Row],[Number of Major Surgeries]],Table4[Number of Major Surgeries],1,FALSE)</f>
        <v>0</v>
      </c>
      <c r="J2086" s="11" t="str">
        <f>VLOOKUP('Medical Examinations'!M2086,'Medical Examinations'!M2086:M4420,1,FALSE)</f>
        <v>over weight</v>
      </c>
      <c r="K2086" s="11" t="str">
        <f>VLOOKUP('Medical Examinations'!N2086,'Medical Examinations'!N2086:N4420,1,FALSE)</f>
        <v>diabetes</v>
      </c>
      <c r="L2086" s="11" t="str">
        <f>VLOOKUP(Table3[[#This Row],[date of birth]],Table3[date of birth],1,FALSE)</f>
        <v>11-Dec-1962</v>
      </c>
      <c r="M2086" s="11">
        <f>VLOOKUP(Table3[[#This Row],[age]],Table3[age],1,FALSE)</f>
        <v>60</v>
      </c>
      <c r="N2086" s="65">
        <f>VLOOKUP(Table3[[#This Row],[charges2]],Table3[charges2],1,FALSE)</f>
        <v>33753.32</v>
      </c>
      <c r="O2086" s="11" t="str">
        <f>VLOOKUP(Table3[[#This Row],[HOSPITAL TIER2]],Table3[HOSPITAL TIER2],1,FALSE)</f>
        <v>tier - 1</v>
      </c>
      <c r="P2086" s="11" t="str">
        <f>VLOOKUP(Table3[[#This Row],[city tier2]],Table3[city tier2],1,FALSE)</f>
        <v>tier - 3</v>
      </c>
      <c r="Q2086" s="11" t="str">
        <f>VLOOKUP(Table3[[#This Row],[state id2]],Table3[state id2],1,FALSE)</f>
        <v>R1011</v>
      </c>
      <c r="R2086" s="11">
        <f t="shared" si="64"/>
        <v>-0.23240008408016605</v>
      </c>
      <c r="S2086" s="11">
        <f t="shared" si="65"/>
        <v>-9.3356641679111295E-4</v>
      </c>
    </row>
    <row r="2087" spans="1:19" x14ac:dyDescent="0.25">
      <c r="A2087" s="20" t="str">
        <f>VLOOKUP('Customer Names'!A2087,'Customer Names'!A2087:A4422,1,FALSE)</f>
        <v>Id2086</v>
      </c>
      <c r="B2087" s="20" t="str">
        <f>VLOOKUP(Table6[[#This Row],[NAME]],Table6[NAME],1,FALSE)</f>
        <v>Ariel</v>
      </c>
      <c r="C2087" s="11">
        <f>VLOOKUP(Table4[[#This Row],[BMI]],Table4[BMI],1,FALSE)</f>
        <v>50.38</v>
      </c>
      <c r="D2087" s="11">
        <f>VLOOKUP(Table4[[#This Row],[HBA1C]],Table4[HBA1C],1,FALSE)</f>
        <v>5.8</v>
      </c>
      <c r="E2087" s="11" t="str">
        <f>VLOOKUP(Table4[[#This Row],[Any Transplants]],Table4[Any Transplants],1,FALSE)</f>
        <v>No</v>
      </c>
      <c r="F2087" s="11" t="str">
        <f>VLOOKUP(Table4[[#This Row],[Cancer history]],Table4[Cancer history],1,FALSE)</f>
        <v>No</v>
      </c>
      <c r="G2087" s="11" t="str">
        <f>VLOOKUP(Table4[[#This Row],[Smoker2]],Table4[Smoker2],1,FALSE)</f>
        <v>NO</v>
      </c>
      <c r="H2087" s="11" t="str">
        <f>VLOOKUP(Table4[[#This Row],[Heart Issues]],Table4[Heart Issues],1,FALSE)</f>
        <v>No</v>
      </c>
      <c r="I2087" s="11">
        <f>VLOOKUP(Table4[[#This Row],[Number of Major Surgeries]],Table4[Number of Major Surgeries],1,FALSE)</f>
        <v>0</v>
      </c>
      <c r="J2087" s="11" t="str">
        <f>VLOOKUP('Medical Examinations'!M2087,'Medical Examinations'!M2087:M4421,1,FALSE)</f>
        <v>obesity</v>
      </c>
      <c r="K2087" s="11" t="str">
        <f>VLOOKUP('Medical Examinations'!N2087,'Medical Examinations'!N2087:N4421,1,FALSE)</f>
        <v>prediabetes</v>
      </c>
      <c r="L2087" s="11" t="str">
        <f>VLOOKUP(Table3[[#This Row],[date of birth]],Table3[date of birth],1,FALSE)</f>
        <v>26-Oct-2000</v>
      </c>
      <c r="M2087" s="11">
        <f>VLOOKUP(Table3[[#This Row],[age]],Table3[age],1,FALSE)</f>
        <v>22</v>
      </c>
      <c r="N2087" s="65">
        <f>VLOOKUP(Table3[[#This Row],[charges2]],Table3[charges2],1,FALSE)</f>
        <v>33829.39</v>
      </c>
      <c r="O2087" s="11" t="str">
        <f>VLOOKUP(Table3[[#This Row],[HOSPITAL TIER2]],Table3[HOSPITAL TIER2],1,FALSE)</f>
        <v>tier - 2</v>
      </c>
      <c r="P2087" s="11" t="str">
        <f>VLOOKUP(Table3[[#This Row],[city tier2]],Table3[city tier2],1,FALSE)</f>
        <v>tier - 3</v>
      </c>
      <c r="Q2087" s="11" t="str">
        <f>VLOOKUP(Table3[[#This Row],[state id2]],Table3[state id2],1,FALSE)</f>
        <v>R1011</v>
      </c>
      <c r="R2087" s="11">
        <f t="shared" si="64"/>
        <v>-0.2357395815853546</v>
      </c>
      <c r="S2087" s="11">
        <f t="shared" si="65"/>
        <v>-1.1386353478600248E-2</v>
      </c>
    </row>
    <row r="2088" spans="1:19" x14ac:dyDescent="0.25">
      <c r="A2088" s="20" t="str">
        <f>VLOOKUP('Customer Names'!A2088,'Customer Names'!A2088:A4423,1,FALSE)</f>
        <v>Id2087</v>
      </c>
      <c r="B2088" s="20" t="str">
        <f>VLOOKUP(Table6[[#This Row],[NAME]],Table6[NAME],1,FALSE)</f>
        <v>Jeremy</v>
      </c>
      <c r="C2088" s="11">
        <f>VLOOKUP(Table4[[#This Row],[BMI]],Table4[BMI],1,FALSE)</f>
        <v>35.200000000000003</v>
      </c>
      <c r="D2088" s="11">
        <f>VLOOKUP(Table4[[#This Row],[HBA1C]],Table4[HBA1C],1,FALSE)</f>
        <v>4.28</v>
      </c>
      <c r="E2088" s="11" t="str">
        <f>VLOOKUP(Table4[[#This Row],[Any Transplants]],Table4[Any Transplants],1,FALSE)</f>
        <v>No</v>
      </c>
      <c r="F2088" s="11" t="str">
        <f>VLOOKUP(Table4[[#This Row],[Cancer history]],Table4[Cancer history],1,FALSE)</f>
        <v>No</v>
      </c>
      <c r="G2088" s="11" t="str">
        <f>VLOOKUP(Table4[[#This Row],[Smoker2]],Table4[Smoker2],1,FALSE)</f>
        <v>NO</v>
      </c>
      <c r="H2088" s="11" t="str">
        <f>VLOOKUP(Table4[[#This Row],[Heart Issues]],Table4[Heart Issues],1,FALSE)</f>
        <v>No</v>
      </c>
      <c r="I2088" s="11">
        <f>VLOOKUP(Table4[[#This Row],[Number of Major Surgeries]],Table4[Number of Major Surgeries],1,FALSE)</f>
        <v>0</v>
      </c>
      <c r="J2088" s="11" t="str">
        <f>VLOOKUP('Medical Examinations'!M2088,'Medical Examinations'!M2088:M4422,1,FALSE)</f>
        <v>obesity</v>
      </c>
      <c r="K2088" s="11" t="str">
        <f>VLOOKUP('Medical Examinations'!N2088,'Medical Examinations'!N2088:N4422,1,FALSE)</f>
        <v>normal</v>
      </c>
      <c r="L2088" s="11" t="str">
        <f>VLOOKUP(Table3[[#This Row],[date of birth]],Table3[date of birth],1,FALSE)</f>
        <v>9-Aug-1997</v>
      </c>
      <c r="M2088" s="11">
        <f>VLOOKUP(Table3[[#This Row],[age]],Table3[age],1,FALSE)</f>
        <v>25</v>
      </c>
      <c r="N2088" s="65">
        <f>VLOOKUP(Table3[[#This Row],[charges2]],Table3[charges2],1,FALSE)</f>
        <v>33900.65</v>
      </c>
      <c r="O2088" s="11" t="str">
        <f>VLOOKUP(Table3[[#This Row],[HOSPITAL TIER2]],Table3[HOSPITAL TIER2],1,FALSE)</f>
        <v>tier - 2</v>
      </c>
      <c r="P2088" s="11" t="str">
        <f>VLOOKUP(Table3[[#This Row],[city tier2]],Table3[city tier2],1,FALSE)</f>
        <v>tier - 3</v>
      </c>
      <c r="Q2088" s="11" t="str">
        <f>VLOOKUP(Table3[[#This Row],[state id2]],Table3[state id2],1,FALSE)</f>
        <v>R1011</v>
      </c>
      <c r="R2088" s="11">
        <f t="shared" si="64"/>
        <v>-0.22071284208581396</v>
      </c>
      <c r="S2088" s="11">
        <f t="shared" si="65"/>
        <v>-1.0933147635693469E-2</v>
      </c>
    </row>
    <row r="2089" spans="1:19" x14ac:dyDescent="0.25">
      <c r="A2089" s="20" t="str">
        <f>VLOOKUP('Customer Names'!A2089,'Customer Names'!A2089:A4424,1,FALSE)</f>
        <v>Id2088</v>
      </c>
      <c r="B2089" s="20" t="str">
        <f>VLOOKUP(Table6[[#This Row],[NAME]],Table6[NAME],1,FALSE)</f>
        <v>Rosalie</v>
      </c>
      <c r="C2089" s="11">
        <f>VLOOKUP(Table4[[#This Row],[BMI]],Table4[BMI],1,FALSE)</f>
        <v>35.72</v>
      </c>
      <c r="D2089" s="11">
        <f>VLOOKUP(Table4[[#This Row],[HBA1C]],Table4[HBA1C],1,FALSE)</f>
        <v>5.5</v>
      </c>
      <c r="E2089" s="11" t="str">
        <f>VLOOKUP(Table4[[#This Row],[Any Transplants]],Table4[Any Transplants],1,FALSE)</f>
        <v>No</v>
      </c>
      <c r="F2089" s="11" t="str">
        <f>VLOOKUP(Table4[[#This Row],[Cancer history]],Table4[Cancer history],1,FALSE)</f>
        <v>No</v>
      </c>
      <c r="G2089" s="11" t="str">
        <f>VLOOKUP(Table4[[#This Row],[Smoker2]],Table4[Smoker2],1,FALSE)</f>
        <v>NO</v>
      </c>
      <c r="H2089" s="11" t="str">
        <f>VLOOKUP(Table4[[#This Row],[Heart Issues]],Table4[Heart Issues],1,FALSE)</f>
        <v>yes</v>
      </c>
      <c r="I2089" s="11">
        <f>VLOOKUP(Table4[[#This Row],[Number of Major Surgeries]],Table4[Number of Major Surgeries],1,FALSE)</f>
        <v>0</v>
      </c>
      <c r="J2089" s="11" t="str">
        <f>VLOOKUP('Medical Examinations'!M2089,'Medical Examinations'!M2089:M4423,1,FALSE)</f>
        <v>obesity</v>
      </c>
      <c r="K2089" s="11" t="str">
        <f>VLOOKUP('Medical Examinations'!N2089,'Medical Examinations'!N2089:N4423,1,FALSE)</f>
        <v>normal</v>
      </c>
      <c r="L2089" s="11" t="str">
        <f>VLOOKUP(Table3[[#This Row],[date of birth]],Table3[date of birth],1,FALSE)</f>
        <v>27-Dec-2000</v>
      </c>
      <c r="M2089" s="11">
        <f>VLOOKUP(Table3[[#This Row],[age]],Table3[age],1,FALSE)</f>
        <v>22</v>
      </c>
      <c r="N2089" s="65">
        <f>VLOOKUP(Table3[[#This Row],[charges2]],Table3[charges2],1,FALSE)</f>
        <v>33907.550000000003</v>
      </c>
      <c r="O2089" s="11" t="str">
        <f>VLOOKUP(Table3[[#This Row],[HOSPITAL TIER2]],Table3[HOSPITAL TIER2],1,FALSE)</f>
        <v>tier - 2</v>
      </c>
      <c r="P2089" s="11" t="str">
        <f>VLOOKUP(Table3[[#This Row],[city tier2]],Table3[city tier2],1,FALSE)</f>
        <v>tier - 2</v>
      </c>
      <c r="Q2089" s="11" t="str">
        <f>VLOOKUP(Table3[[#This Row],[state id2]],Table3[state id2],1,FALSE)</f>
        <v>R1012</v>
      </c>
      <c r="R2089" s="11">
        <f t="shared" si="64"/>
        <v>-0.21504875576197791</v>
      </c>
      <c r="S2089" s="11">
        <f t="shared" si="65"/>
        <v>-1.5518200955404543E-2</v>
      </c>
    </row>
    <row r="2090" spans="1:19" x14ac:dyDescent="0.25">
      <c r="A2090" s="20" t="str">
        <f>VLOOKUP('Customer Names'!A2090,'Customer Names'!A2090:A4425,1,FALSE)</f>
        <v>Id2089</v>
      </c>
      <c r="B2090" s="20" t="str">
        <f>VLOOKUP(Table6[[#This Row],[NAME]],Table6[NAME],1,FALSE)</f>
        <v>Jay</v>
      </c>
      <c r="C2090" s="11">
        <f>VLOOKUP(Table4[[#This Row],[BMI]],Table4[BMI],1,FALSE)</f>
        <v>24.51</v>
      </c>
      <c r="D2090" s="11">
        <f>VLOOKUP(Table4[[#This Row],[HBA1C]],Table4[HBA1C],1,FALSE)</f>
        <v>4.6900000000000004</v>
      </c>
      <c r="E2090" s="11" t="str">
        <f>VLOOKUP(Table4[[#This Row],[Any Transplants]],Table4[Any Transplants],1,FALSE)</f>
        <v>No</v>
      </c>
      <c r="F2090" s="11" t="str">
        <f>VLOOKUP(Table4[[#This Row],[Cancer history]],Table4[Cancer history],1,FALSE)</f>
        <v>No</v>
      </c>
      <c r="G2090" s="11" t="str">
        <f>VLOOKUP(Table4[[#This Row],[Smoker2]],Table4[Smoker2],1,FALSE)</f>
        <v>NO</v>
      </c>
      <c r="H2090" s="11" t="str">
        <f>VLOOKUP(Table4[[#This Row],[Heart Issues]],Table4[Heart Issues],1,FALSE)</f>
        <v>No</v>
      </c>
      <c r="I2090" s="11">
        <f>VLOOKUP(Table4[[#This Row],[Number of Major Surgeries]],Table4[Number of Major Surgeries],1,FALSE)</f>
        <v>0</v>
      </c>
      <c r="J2090" s="11" t="str">
        <f>VLOOKUP('Medical Examinations'!M2090,'Medical Examinations'!M2090:M4424,1,FALSE)</f>
        <v>normal weight</v>
      </c>
      <c r="K2090" s="11" t="str">
        <f>VLOOKUP('Medical Examinations'!N2090,'Medical Examinations'!N2090:N4424,1,FALSE)</f>
        <v>normal</v>
      </c>
      <c r="L2090" s="11" t="str">
        <f>VLOOKUP(Table3[[#This Row],[date of birth]],Table3[date of birth],1,FALSE)</f>
        <v>25-Sep-1994</v>
      </c>
      <c r="M2090" s="11">
        <f>VLOOKUP(Table3[[#This Row],[age]],Table3[age],1,FALSE)</f>
        <v>28</v>
      </c>
      <c r="N2090" s="65">
        <f>VLOOKUP(Table3[[#This Row],[charges2]],Table3[charges2],1,FALSE)</f>
        <v>33975.47</v>
      </c>
      <c r="O2090" s="11" t="str">
        <f>VLOOKUP(Table3[[#This Row],[HOSPITAL TIER2]],Table3[HOSPITAL TIER2],1,FALSE)</f>
        <v>tier - 2</v>
      </c>
      <c r="P2090" s="11" t="str">
        <f>VLOOKUP(Table3[[#This Row],[city tier2]],Table3[city tier2],1,FALSE)</f>
        <v>tier - 2</v>
      </c>
      <c r="Q2090" s="11" t="str">
        <f>VLOOKUP(Table3[[#This Row],[state id2]],Table3[state id2],1,FALSE)</f>
        <v>R1011</v>
      </c>
      <c r="R2090" s="11">
        <f t="shared" si="64"/>
        <v>-0.20789490653547493</v>
      </c>
      <c r="S2090" s="11">
        <f t="shared" si="65"/>
        <v>-1.626061812208315E-2</v>
      </c>
    </row>
    <row r="2091" spans="1:19" x14ac:dyDescent="0.25">
      <c r="A2091" s="20" t="str">
        <f>VLOOKUP('Customer Names'!A2091,'Customer Names'!A2091:A4426,1,FALSE)</f>
        <v>Id2090</v>
      </c>
      <c r="B2091" s="20" t="str">
        <f>VLOOKUP(Table6[[#This Row],[NAME]],Table6[NAME],1,FALSE)</f>
        <v>Vitaliy</v>
      </c>
      <c r="C2091" s="11">
        <f>VLOOKUP(Table4[[#This Row],[BMI]],Table4[BMI],1,FALSE)</f>
        <v>23.844999999999999</v>
      </c>
      <c r="D2091" s="11">
        <f>VLOOKUP(Table4[[#This Row],[HBA1C]],Table4[HBA1C],1,FALSE)</f>
        <v>4.43</v>
      </c>
      <c r="E2091" s="11" t="str">
        <f>VLOOKUP(Table4[[#This Row],[Any Transplants]],Table4[Any Transplants],1,FALSE)</f>
        <v>No</v>
      </c>
      <c r="F2091" s="11" t="str">
        <f>VLOOKUP(Table4[[#This Row],[Cancer history]],Table4[Cancer history],1,FALSE)</f>
        <v>No</v>
      </c>
      <c r="G2091" s="11" t="str">
        <f>VLOOKUP(Table4[[#This Row],[Smoker2]],Table4[Smoker2],1,FALSE)</f>
        <v>NO</v>
      </c>
      <c r="H2091" s="11" t="str">
        <f>VLOOKUP(Table4[[#This Row],[Heart Issues]],Table4[Heart Issues],1,FALSE)</f>
        <v>No</v>
      </c>
      <c r="I2091" s="11">
        <f>VLOOKUP(Table4[[#This Row],[Number of Major Surgeries]],Table4[Number of Major Surgeries],1,FALSE)</f>
        <v>0</v>
      </c>
      <c r="J2091" s="11" t="str">
        <f>VLOOKUP('Medical Examinations'!M2091,'Medical Examinations'!M2091:M4425,1,FALSE)</f>
        <v>normal weight</v>
      </c>
      <c r="K2091" s="11" t="str">
        <f>VLOOKUP('Medical Examinations'!N2091,'Medical Examinations'!N2091:N4425,1,FALSE)</f>
        <v>normal</v>
      </c>
      <c r="L2091" s="11" t="str">
        <f>VLOOKUP(Table3[[#This Row],[date of birth]],Table3[date of birth],1,FALSE)</f>
        <v>26-Jul-1972</v>
      </c>
      <c r="M2091" s="11">
        <f>VLOOKUP(Table3[[#This Row],[age]],Table3[age],1,FALSE)</f>
        <v>50</v>
      </c>
      <c r="N2091" s="65">
        <f>VLOOKUP(Table3[[#This Row],[charges2]],Table3[charges2],1,FALSE)</f>
        <v>34053.360000000001</v>
      </c>
      <c r="O2091" s="11" t="str">
        <f>VLOOKUP(Table3[[#This Row],[HOSPITAL TIER2]],Table3[HOSPITAL TIER2],1,FALSE)</f>
        <v>tier - 2</v>
      </c>
      <c r="P2091" s="11" t="str">
        <f>VLOOKUP(Table3[[#This Row],[city tier2]],Table3[city tier2],1,FALSE)</f>
        <v>tier - 2</v>
      </c>
      <c r="Q2091" s="11" t="str">
        <f>VLOOKUP(Table3[[#This Row],[state id2]],Table3[state id2],1,FALSE)</f>
        <v>R1011</v>
      </c>
      <c r="R2091" s="11">
        <f t="shared" si="64"/>
        <v>-0.20903867433163831</v>
      </c>
      <c r="S2091" s="11">
        <f t="shared" si="65"/>
        <v>-1.9018105523308949E-2</v>
      </c>
    </row>
    <row r="2092" spans="1:19" x14ac:dyDescent="0.25">
      <c r="A2092" s="20" t="str">
        <f>VLOOKUP('Customer Names'!A2092,'Customer Names'!A2092:A4427,1,FALSE)</f>
        <v>Id2091</v>
      </c>
      <c r="B2092" s="20" t="str">
        <f>VLOOKUP(Table6[[#This Row],[NAME]],Table6[NAME],1,FALSE)</f>
        <v>Benjamin W.</v>
      </c>
      <c r="C2092" s="11">
        <f>VLOOKUP(Table4[[#This Row],[BMI]],Table4[BMI],1,FALSE)</f>
        <v>15.68</v>
      </c>
      <c r="D2092" s="11">
        <f>VLOOKUP(Table4[[#This Row],[HBA1C]],Table4[HBA1C],1,FALSE)</f>
        <v>6.16</v>
      </c>
      <c r="E2092" s="11" t="str">
        <f>VLOOKUP(Table4[[#This Row],[Any Transplants]],Table4[Any Transplants],1,FALSE)</f>
        <v>No</v>
      </c>
      <c r="F2092" s="11" t="str">
        <f>VLOOKUP(Table4[[#This Row],[Cancer history]],Table4[Cancer history],1,FALSE)</f>
        <v>No</v>
      </c>
      <c r="G2092" s="11" t="str">
        <f>VLOOKUP(Table4[[#This Row],[Smoker2]],Table4[Smoker2],1,FALSE)</f>
        <v>NO</v>
      </c>
      <c r="H2092" s="11" t="str">
        <f>VLOOKUP(Table4[[#This Row],[Heart Issues]],Table4[Heart Issues],1,FALSE)</f>
        <v>yes</v>
      </c>
      <c r="I2092" s="11">
        <f>VLOOKUP(Table4[[#This Row],[Number of Major Surgeries]],Table4[Number of Major Surgeries],1,FALSE)</f>
        <v>1</v>
      </c>
      <c r="J2092" s="11" t="str">
        <f>VLOOKUP('Medical Examinations'!M2092,'Medical Examinations'!M2092:M4426,1,FALSE)</f>
        <v>underweight</v>
      </c>
      <c r="K2092" s="11" t="str">
        <f>VLOOKUP('Medical Examinations'!N2092,'Medical Examinations'!N2092:N4426,1,FALSE)</f>
        <v>prediabetes</v>
      </c>
      <c r="L2092" s="11" t="str">
        <f>VLOOKUP(Table3[[#This Row],[date of birth]],Table3[date of birth],1,FALSE)</f>
        <v>26-Dec-2002</v>
      </c>
      <c r="M2092" s="11">
        <f>VLOOKUP(Table3[[#This Row],[age]],Table3[age],1,FALSE)</f>
        <v>20</v>
      </c>
      <c r="N2092" s="65">
        <f>VLOOKUP(Table3[[#This Row],[charges2]],Table3[charges2],1,FALSE)</f>
        <v>34084.68</v>
      </c>
      <c r="O2092" s="11" t="str">
        <f>VLOOKUP(Table3[[#This Row],[HOSPITAL TIER2]],Table3[HOSPITAL TIER2],1,FALSE)</f>
        <v>tier - 2</v>
      </c>
      <c r="P2092" s="11" t="str">
        <f>VLOOKUP(Table3[[#This Row],[city tier2]],Table3[city tier2],1,FALSE)</f>
        <v>tier - 3</v>
      </c>
      <c r="Q2092" s="11" t="str">
        <f>VLOOKUP(Table3[[#This Row],[state id2]],Table3[state id2],1,FALSE)</f>
        <v>R1011</v>
      </c>
      <c r="R2092" s="11">
        <f t="shared" si="64"/>
        <v>-0.20868441489307712</v>
      </c>
      <c r="S2092" s="11">
        <f t="shared" si="65"/>
        <v>-1.7262293327498901E-2</v>
      </c>
    </row>
    <row r="2093" spans="1:19" x14ac:dyDescent="0.25">
      <c r="A2093" s="20" t="str">
        <f>VLOOKUP('Customer Names'!A2093,'Customer Names'!A2093:A4428,1,FALSE)</f>
        <v>Id2092</v>
      </c>
      <c r="B2093" s="20" t="str">
        <f>VLOOKUP(Table6[[#This Row],[NAME]],Table6[NAME],1,FALSE)</f>
        <v>Jesse</v>
      </c>
      <c r="C2093" s="11">
        <f>VLOOKUP(Table4[[#This Row],[BMI]],Table4[BMI],1,FALSE)</f>
        <v>32.395000000000003</v>
      </c>
      <c r="D2093" s="11">
        <f>VLOOKUP(Table4[[#This Row],[HBA1C]],Table4[HBA1C],1,FALSE)</f>
        <v>6.66</v>
      </c>
      <c r="E2093" s="11" t="str">
        <f>VLOOKUP(Table4[[#This Row],[Any Transplants]],Table4[Any Transplants],1,FALSE)</f>
        <v>No</v>
      </c>
      <c r="F2093" s="11" t="str">
        <f>VLOOKUP(Table4[[#This Row],[Cancer history]],Table4[Cancer history],1,FALSE)</f>
        <v>No</v>
      </c>
      <c r="G2093" s="11" t="str">
        <f>VLOOKUP(Table4[[#This Row],[Smoker2]],Table4[Smoker2],1,FALSE)</f>
        <v>NO</v>
      </c>
      <c r="H2093" s="11" t="str">
        <f>VLOOKUP(Table4[[#This Row],[Heart Issues]],Table4[Heart Issues],1,FALSE)</f>
        <v>No</v>
      </c>
      <c r="I2093" s="11">
        <f>VLOOKUP(Table4[[#This Row],[Number of Major Surgeries]],Table4[Number of Major Surgeries],1,FALSE)</f>
        <v>0</v>
      </c>
      <c r="J2093" s="11" t="str">
        <f>VLOOKUP('Medical Examinations'!M2093,'Medical Examinations'!M2093:M4427,1,FALSE)</f>
        <v>obesity</v>
      </c>
      <c r="K2093" s="11" t="str">
        <f>VLOOKUP('Medical Examinations'!N2093,'Medical Examinations'!N2093:N4427,1,FALSE)</f>
        <v>diabetes</v>
      </c>
      <c r="L2093" s="11" t="str">
        <f>VLOOKUP(Table3[[#This Row],[date of birth]],Table3[date of birth],1,FALSE)</f>
        <v>6-Nov-1999</v>
      </c>
      <c r="M2093" s="11">
        <f>VLOOKUP(Table3[[#This Row],[age]],Table3[age],1,FALSE)</f>
        <v>23</v>
      </c>
      <c r="N2093" s="65">
        <f>VLOOKUP(Table3[[#This Row],[charges2]],Table3[charges2],1,FALSE)</f>
        <v>34166.269999999997</v>
      </c>
      <c r="O2093" s="11" t="str">
        <f>VLOOKUP(Table3[[#This Row],[HOSPITAL TIER2]],Table3[HOSPITAL TIER2],1,FALSE)</f>
        <v>tier - 2</v>
      </c>
      <c r="P2093" s="11" t="str">
        <f>VLOOKUP(Table3[[#This Row],[city tier2]],Table3[city tier2],1,FALSE)</f>
        <v>tier - 3</v>
      </c>
      <c r="Q2093" s="11" t="str">
        <f>VLOOKUP(Table3[[#This Row],[state id2]],Table3[state id2],1,FALSE)</f>
        <v>R1011</v>
      </c>
      <c r="R2093" s="11">
        <f t="shared" si="64"/>
        <v>-0.22054642287128312</v>
      </c>
      <c r="S2093" s="11">
        <f t="shared" si="65"/>
        <v>-1.530377833955001E-2</v>
      </c>
    </row>
    <row r="2094" spans="1:19" x14ac:dyDescent="0.25">
      <c r="A2094" s="20" t="str">
        <f>VLOOKUP('Customer Names'!A2094,'Customer Names'!A2094:A4429,1,FALSE)</f>
        <v>Id2093</v>
      </c>
      <c r="B2094" s="20" t="str">
        <f>VLOOKUP(Table6[[#This Row],[NAME]],Table6[NAME],1,FALSE)</f>
        <v>Mark</v>
      </c>
      <c r="C2094" s="11">
        <f>VLOOKUP(Table4[[#This Row],[BMI]],Table4[BMI],1,FALSE)</f>
        <v>23.655000000000001</v>
      </c>
      <c r="D2094" s="11">
        <f>VLOOKUP(Table4[[#This Row],[HBA1C]],Table4[HBA1C],1,FALSE)</f>
        <v>5.92</v>
      </c>
      <c r="E2094" s="11" t="str">
        <f>VLOOKUP(Table4[[#This Row],[Any Transplants]],Table4[Any Transplants],1,FALSE)</f>
        <v>No</v>
      </c>
      <c r="F2094" s="11" t="str">
        <f>VLOOKUP(Table4[[#This Row],[Cancer history]],Table4[Cancer history],1,FALSE)</f>
        <v>No</v>
      </c>
      <c r="G2094" s="11" t="str">
        <f>VLOOKUP(Table4[[#This Row],[Smoker2]],Table4[Smoker2],1,FALSE)</f>
        <v>NO</v>
      </c>
      <c r="H2094" s="11" t="str">
        <f>VLOOKUP(Table4[[#This Row],[Heart Issues]],Table4[Heart Issues],1,FALSE)</f>
        <v>No</v>
      </c>
      <c r="I2094" s="11">
        <f>VLOOKUP(Table4[[#This Row],[Number of Major Surgeries]],Table4[Number of Major Surgeries],1,FALSE)</f>
        <v>1</v>
      </c>
      <c r="J2094" s="11" t="str">
        <f>VLOOKUP('Medical Examinations'!M2094,'Medical Examinations'!M2094:M4428,1,FALSE)</f>
        <v>normal weight</v>
      </c>
      <c r="K2094" s="11" t="str">
        <f>VLOOKUP('Medical Examinations'!N2094,'Medical Examinations'!N2094:N4428,1,FALSE)</f>
        <v>prediabetes</v>
      </c>
      <c r="L2094" s="11" t="str">
        <f>VLOOKUP(Table3[[#This Row],[date of birth]],Table3[date of birth],1,FALSE)</f>
        <v>25-Aug-1971</v>
      </c>
      <c r="M2094" s="11">
        <f>VLOOKUP(Table3[[#This Row],[age]],Table3[age],1,FALSE)</f>
        <v>51</v>
      </c>
      <c r="N2094" s="65">
        <f>VLOOKUP(Table3[[#This Row],[charges2]],Table3[charges2],1,FALSE)</f>
        <v>34205.07</v>
      </c>
      <c r="O2094" s="11" t="str">
        <f>VLOOKUP(Table3[[#This Row],[HOSPITAL TIER2]],Table3[HOSPITAL TIER2],1,FALSE)</f>
        <v>tier - 2</v>
      </c>
      <c r="P2094" s="11" t="str">
        <f>VLOOKUP(Table3[[#This Row],[city tier2]],Table3[city tier2],1,FALSE)</f>
        <v>tier - 2</v>
      </c>
      <c r="Q2094" s="11" t="str">
        <f>VLOOKUP(Table3[[#This Row],[state id2]],Table3[state id2],1,FALSE)</f>
        <v>R1011</v>
      </c>
      <c r="R2094" s="11">
        <f t="shared" si="64"/>
        <v>-0.21600619219498188</v>
      </c>
      <c r="S2094" s="11">
        <f t="shared" si="65"/>
        <v>-1.1674824745417653E-2</v>
      </c>
    </row>
    <row r="2095" spans="1:19" x14ac:dyDescent="0.25">
      <c r="A2095" s="20" t="str">
        <f>VLOOKUP('Customer Names'!A2095,'Customer Names'!A2095:A4430,1,FALSE)</f>
        <v>Id2094</v>
      </c>
      <c r="B2095" s="20" t="str">
        <f>VLOOKUP(Table6[[#This Row],[NAME]],Table6[NAME],1,FALSE)</f>
        <v>Lauren</v>
      </c>
      <c r="C2095" s="11">
        <f>VLOOKUP(Table4[[#This Row],[BMI]],Table4[BMI],1,FALSE)</f>
        <v>28.4</v>
      </c>
      <c r="D2095" s="11">
        <f>VLOOKUP(Table4[[#This Row],[HBA1C]],Table4[HBA1C],1,FALSE)</f>
        <v>5.97</v>
      </c>
      <c r="E2095" s="11" t="str">
        <f>VLOOKUP(Table4[[#This Row],[Any Transplants]],Table4[Any Transplants],1,FALSE)</f>
        <v>No</v>
      </c>
      <c r="F2095" s="11" t="str">
        <f>VLOOKUP(Table4[[#This Row],[Cancer history]],Table4[Cancer history],1,FALSE)</f>
        <v>Yes</v>
      </c>
      <c r="G2095" s="11" t="str">
        <f>VLOOKUP(Table4[[#This Row],[Smoker2]],Table4[Smoker2],1,FALSE)</f>
        <v>NO</v>
      </c>
      <c r="H2095" s="11" t="str">
        <f>VLOOKUP(Table4[[#This Row],[Heart Issues]],Table4[Heart Issues],1,FALSE)</f>
        <v>No</v>
      </c>
      <c r="I2095" s="11">
        <f>VLOOKUP(Table4[[#This Row],[Number of Major Surgeries]],Table4[Number of Major Surgeries],1,FALSE)</f>
        <v>1</v>
      </c>
      <c r="J2095" s="11" t="str">
        <f>VLOOKUP('Medical Examinations'!M2095,'Medical Examinations'!M2095:M4429,1,FALSE)</f>
        <v>over weight</v>
      </c>
      <c r="K2095" s="11" t="str">
        <f>VLOOKUP('Medical Examinations'!N2095,'Medical Examinations'!N2095:N4429,1,FALSE)</f>
        <v>prediabetes</v>
      </c>
      <c r="L2095" s="11" t="str">
        <f>VLOOKUP(Table3[[#This Row],[date of birth]],Table3[date of birth],1,FALSE)</f>
        <v>21-Jul-1975</v>
      </c>
      <c r="M2095" s="11">
        <f>VLOOKUP(Table3[[#This Row],[age]],Table3[age],1,FALSE)</f>
        <v>47</v>
      </c>
      <c r="N2095" s="65">
        <f>VLOOKUP(Table3[[#This Row],[charges2]],Table3[charges2],1,FALSE)</f>
        <v>34210.33</v>
      </c>
      <c r="O2095" s="11" t="str">
        <f>VLOOKUP(Table3[[#This Row],[HOSPITAL TIER2]],Table3[HOSPITAL TIER2],1,FALSE)</f>
        <v>tier - 2</v>
      </c>
      <c r="P2095" s="11" t="str">
        <f>VLOOKUP(Table3[[#This Row],[city tier2]],Table3[city tier2],1,FALSE)</f>
        <v>tier - 1</v>
      </c>
      <c r="Q2095" s="11" t="str">
        <f>VLOOKUP(Table3[[#This Row],[state id2]],Table3[state id2],1,FALSE)</f>
        <v>R1012</v>
      </c>
      <c r="R2095" s="11">
        <f t="shared" si="64"/>
        <v>-0.21555762742204618</v>
      </c>
      <c r="S2095" s="11">
        <f t="shared" si="65"/>
        <v>-1.2084923939315545E-2</v>
      </c>
    </row>
    <row r="2096" spans="1:19" x14ac:dyDescent="0.25">
      <c r="A2096" s="20" t="str">
        <f>VLOOKUP('Customer Names'!A2096,'Customer Names'!A2096:A4431,1,FALSE)</f>
        <v>Id2095</v>
      </c>
      <c r="B2096" s="20" t="str">
        <f>VLOOKUP(Table6[[#This Row],[NAME]],Table6[NAME],1,FALSE)</f>
        <v>Massimiliano</v>
      </c>
      <c r="C2096" s="11">
        <f>VLOOKUP(Table4[[#This Row],[BMI]],Table4[BMI],1,FALSE)</f>
        <v>35.42</v>
      </c>
      <c r="D2096" s="11">
        <f>VLOOKUP(Table4[[#This Row],[HBA1C]],Table4[HBA1C],1,FALSE)</f>
        <v>4.6399999999999997</v>
      </c>
      <c r="E2096" s="11" t="str">
        <f>VLOOKUP(Table4[[#This Row],[Any Transplants]],Table4[Any Transplants],1,FALSE)</f>
        <v>No</v>
      </c>
      <c r="F2096" s="11" t="str">
        <f>VLOOKUP(Table4[[#This Row],[Cancer history]],Table4[Cancer history],1,FALSE)</f>
        <v>No</v>
      </c>
      <c r="G2096" s="11" t="str">
        <f>VLOOKUP(Table4[[#This Row],[Smoker2]],Table4[Smoker2],1,FALSE)</f>
        <v>NO</v>
      </c>
      <c r="H2096" s="11" t="str">
        <f>VLOOKUP(Table4[[#This Row],[Heart Issues]],Table4[Heart Issues],1,FALSE)</f>
        <v>yes</v>
      </c>
      <c r="I2096" s="11">
        <f>VLOOKUP(Table4[[#This Row],[Number of Major Surgeries]],Table4[Number of Major Surgeries],1,FALSE)</f>
        <v>0</v>
      </c>
      <c r="J2096" s="11" t="str">
        <f>VLOOKUP('Medical Examinations'!M2096,'Medical Examinations'!M2096:M4430,1,FALSE)</f>
        <v>obesity</v>
      </c>
      <c r="K2096" s="11" t="str">
        <f>VLOOKUP('Medical Examinations'!N2096,'Medical Examinations'!N2096:N4430,1,FALSE)</f>
        <v>normal</v>
      </c>
      <c r="L2096" s="11" t="str">
        <f>VLOOKUP(Table3[[#This Row],[date of birth]],Table3[date of birth],1,FALSE)</f>
        <v>5-Jul-1962</v>
      </c>
      <c r="M2096" s="11">
        <f>VLOOKUP(Table3[[#This Row],[age]],Table3[age],1,FALSE)</f>
        <v>60</v>
      </c>
      <c r="N2096" s="65">
        <f>VLOOKUP(Table3[[#This Row],[charges2]],Table3[charges2],1,FALSE)</f>
        <v>34218.019999999997</v>
      </c>
      <c r="O2096" s="11" t="str">
        <f>VLOOKUP(Table3[[#This Row],[HOSPITAL TIER2]],Table3[HOSPITAL TIER2],1,FALSE)</f>
        <v>tier - 1</v>
      </c>
      <c r="P2096" s="11" t="str">
        <f>VLOOKUP(Table3[[#This Row],[city tier2]],Table3[city tier2],1,FALSE)</f>
        <v>tier - 1</v>
      </c>
      <c r="Q2096" s="11" t="str">
        <f>VLOOKUP(Table3[[#This Row],[state id2]],Table3[state id2],1,FALSE)</f>
        <v>R1011</v>
      </c>
      <c r="R2096" s="11">
        <f t="shared" si="64"/>
        <v>-0.21626491778006854</v>
      </c>
      <c r="S2096" s="11">
        <f t="shared" si="65"/>
        <v>-1.2342452537893275E-2</v>
      </c>
    </row>
    <row r="2097" spans="1:19" x14ac:dyDescent="0.25">
      <c r="A2097" s="20" t="str">
        <f>VLOOKUP('Customer Names'!A2097,'Customer Names'!A2097:A4432,1,FALSE)</f>
        <v>Id2096</v>
      </c>
      <c r="B2097" s="20" t="str">
        <f>VLOOKUP(Table6[[#This Row],[NAME]],Table6[NAME],1,FALSE)</f>
        <v>Josh</v>
      </c>
      <c r="C2097" s="11">
        <f>VLOOKUP(Table4[[#This Row],[BMI]],Table4[BMI],1,FALSE)</f>
        <v>26.18</v>
      </c>
      <c r="D2097" s="11">
        <f>VLOOKUP(Table4[[#This Row],[HBA1C]],Table4[HBA1C],1,FALSE)</f>
        <v>6.12</v>
      </c>
      <c r="E2097" s="11" t="str">
        <f>VLOOKUP(Table4[[#This Row],[Any Transplants]],Table4[Any Transplants],1,FALSE)</f>
        <v>yes</v>
      </c>
      <c r="F2097" s="11" t="str">
        <f>VLOOKUP(Table4[[#This Row],[Cancer history]],Table4[Cancer history],1,FALSE)</f>
        <v>No</v>
      </c>
      <c r="G2097" s="11" t="str">
        <f>VLOOKUP(Table4[[#This Row],[Smoker2]],Table4[Smoker2],1,FALSE)</f>
        <v>NO</v>
      </c>
      <c r="H2097" s="11" t="str">
        <f>VLOOKUP(Table4[[#This Row],[Heart Issues]],Table4[Heart Issues],1,FALSE)</f>
        <v>No</v>
      </c>
      <c r="I2097" s="11">
        <f>VLOOKUP(Table4[[#This Row],[Number of Major Surgeries]],Table4[Number of Major Surgeries],1,FALSE)</f>
        <v>1</v>
      </c>
      <c r="J2097" s="11" t="str">
        <f>VLOOKUP('Medical Examinations'!M2097,'Medical Examinations'!M2097:M4431,1,FALSE)</f>
        <v>over weight</v>
      </c>
      <c r="K2097" s="11" t="str">
        <f>VLOOKUP('Medical Examinations'!N2097,'Medical Examinations'!N2097:N4431,1,FALSE)</f>
        <v>prediabetes</v>
      </c>
      <c r="L2097" s="11" t="str">
        <f>VLOOKUP(Table3[[#This Row],[date of birth]],Table3[date of birth],1,FALSE)</f>
        <v>11-Jun-1998</v>
      </c>
      <c r="M2097" s="11">
        <f>VLOOKUP(Table3[[#This Row],[age]],Table3[age],1,FALSE)</f>
        <v>24</v>
      </c>
      <c r="N2097" s="65">
        <f>VLOOKUP(Table3[[#This Row],[charges2]],Table3[charges2],1,FALSE)</f>
        <v>34254.050000000003</v>
      </c>
      <c r="O2097" s="11" t="str">
        <f>VLOOKUP(Table3[[#This Row],[HOSPITAL TIER2]],Table3[HOSPITAL TIER2],1,FALSE)</f>
        <v>tier - 1</v>
      </c>
      <c r="P2097" s="11" t="str">
        <f>VLOOKUP(Table3[[#This Row],[city tier2]],Table3[city tier2],1,FALSE)</f>
        <v>tier - 3</v>
      </c>
      <c r="Q2097" s="11" t="str">
        <f>VLOOKUP(Table3[[#This Row],[state id2]],Table3[state id2],1,FALSE)</f>
        <v>R1019</v>
      </c>
      <c r="R2097" s="11">
        <f t="shared" si="64"/>
        <v>-0.22581429637207334</v>
      </c>
      <c r="S2097" s="11">
        <f t="shared" si="65"/>
        <v>-8.8962008090900952E-3</v>
      </c>
    </row>
    <row r="2098" spans="1:19" x14ac:dyDescent="0.25">
      <c r="A2098" s="20" t="str">
        <f>VLOOKUP('Customer Names'!A2098,'Customer Names'!A2098:A4433,1,FALSE)</f>
        <v>Id2097</v>
      </c>
      <c r="B2098" s="20" t="str">
        <f>VLOOKUP(Table6[[#This Row],[NAME]],Table6[NAME],1,FALSE)</f>
        <v>Kiyokatsu</v>
      </c>
      <c r="C2098" s="11">
        <f>VLOOKUP(Table4[[#This Row],[BMI]],Table4[BMI],1,FALSE)</f>
        <v>20.8</v>
      </c>
      <c r="D2098" s="11">
        <f>VLOOKUP(Table4[[#This Row],[HBA1C]],Table4[HBA1C],1,FALSE)</f>
        <v>4.87</v>
      </c>
      <c r="E2098" s="11" t="str">
        <f>VLOOKUP(Table4[[#This Row],[Any Transplants]],Table4[Any Transplants],1,FALSE)</f>
        <v>No</v>
      </c>
      <c r="F2098" s="11" t="str">
        <f>VLOOKUP(Table4[[#This Row],[Cancer history]],Table4[Cancer history],1,FALSE)</f>
        <v>No</v>
      </c>
      <c r="G2098" s="11" t="str">
        <f>VLOOKUP(Table4[[#This Row],[Smoker2]],Table4[Smoker2],1,FALSE)</f>
        <v>NO</v>
      </c>
      <c r="H2098" s="11" t="str">
        <f>VLOOKUP(Table4[[#This Row],[Heart Issues]],Table4[Heart Issues],1,FALSE)</f>
        <v>yes</v>
      </c>
      <c r="I2098" s="11">
        <f>VLOOKUP(Table4[[#This Row],[Number of Major Surgeries]],Table4[Number of Major Surgeries],1,FALSE)</f>
        <v>0</v>
      </c>
      <c r="J2098" s="11" t="str">
        <f>VLOOKUP('Medical Examinations'!M2098,'Medical Examinations'!M2098:M4432,1,FALSE)</f>
        <v>normal weight</v>
      </c>
      <c r="K2098" s="11" t="str">
        <f>VLOOKUP('Medical Examinations'!N2098,'Medical Examinations'!N2098:N4432,1,FALSE)</f>
        <v>normal</v>
      </c>
      <c r="L2098" s="11" t="str">
        <f>VLOOKUP(Table3[[#This Row],[date of birth]],Table3[date of birth],1,FALSE)</f>
        <v>30-Oct-1995</v>
      </c>
      <c r="M2098" s="11">
        <f>VLOOKUP(Table3[[#This Row],[age]],Table3[age],1,FALSE)</f>
        <v>27</v>
      </c>
      <c r="N2098" s="65">
        <f>VLOOKUP(Table3[[#This Row],[charges2]],Table3[charges2],1,FALSE)</f>
        <v>34289.43</v>
      </c>
      <c r="O2098" s="11" t="str">
        <f>VLOOKUP(Table3[[#This Row],[HOSPITAL TIER2]],Table3[HOSPITAL TIER2],1,FALSE)</f>
        <v>tier - 1</v>
      </c>
      <c r="P2098" s="11" t="str">
        <f>VLOOKUP(Table3[[#This Row],[city tier2]],Table3[city tier2],1,FALSE)</f>
        <v>tier - 1</v>
      </c>
      <c r="Q2098" s="11" t="str">
        <f>VLOOKUP(Table3[[#This Row],[state id2]],Table3[state id2],1,FALSE)</f>
        <v>R1011</v>
      </c>
      <c r="R2098" s="11">
        <f t="shared" si="64"/>
        <v>-0.22620180951866764</v>
      </c>
      <c r="S2098" s="11">
        <f t="shared" si="65"/>
        <v>-7.3313162619214264E-3</v>
      </c>
    </row>
    <row r="2099" spans="1:19" x14ac:dyDescent="0.25">
      <c r="A2099" s="20" t="str">
        <f>VLOOKUP('Customer Names'!A2099,'Customer Names'!A2099:A4434,1,FALSE)</f>
        <v>Id2098</v>
      </c>
      <c r="B2099" s="20" t="str">
        <f>VLOOKUP(Table6[[#This Row],[NAME]],Table6[NAME],1,FALSE)</f>
        <v>Amanda L</v>
      </c>
      <c r="C2099" s="11">
        <f>VLOOKUP(Table4[[#This Row],[BMI]],Table4[BMI],1,FALSE)</f>
        <v>15.82</v>
      </c>
      <c r="D2099" s="11">
        <f>VLOOKUP(Table4[[#This Row],[HBA1C]],Table4[HBA1C],1,FALSE)</f>
        <v>4.5999999999999996</v>
      </c>
      <c r="E2099" s="11" t="str">
        <f>VLOOKUP(Table4[[#This Row],[Any Transplants]],Table4[Any Transplants],1,FALSE)</f>
        <v>No</v>
      </c>
      <c r="F2099" s="11" t="str">
        <f>VLOOKUP(Table4[[#This Row],[Cancer history]],Table4[Cancer history],1,FALSE)</f>
        <v>No</v>
      </c>
      <c r="G2099" s="11" t="str">
        <f>VLOOKUP(Table4[[#This Row],[Smoker2]],Table4[Smoker2],1,FALSE)</f>
        <v>NO</v>
      </c>
      <c r="H2099" s="11" t="str">
        <f>VLOOKUP(Table4[[#This Row],[Heart Issues]],Table4[Heart Issues],1,FALSE)</f>
        <v>No</v>
      </c>
      <c r="I2099" s="11">
        <f>VLOOKUP(Table4[[#This Row],[Number of Major Surgeries]],Table4[Number of Major Surgeries],1,FALSE)</f>
        <v>0</v>
      </c>
      <c r="J2099" s="11" t="str">
        <f>VLOOKUP('Medical Examinations'!M2099,'Medical Examinations'!M2099:M4433,1,FALSE)</f>
        <v>underweight</v>
      </c>
      <c r="K2099" s="11" t="str">
        <f>VLOOKUP('Medical Examinations'!N2099,'Medical Examinations'!N2099:N4433,1,FALSE)</f>
        <v>normal</v>
      </c>
      <c r="L2099" s="11" t="str">
        <f>VLOOKUP(Table3[[#This Row],[date of birth]],Table3[date of birth],1,FALSE)</f>
        <v>11-Oct-1986</v>
      </c>
      <c r="M2099" s="11">
        <f>VLOOKUP(Table3[[#This Row],[age]],Table3[age],1,FALSE)</f>
        <v>36</v>
      </c>
      <c r="N2099" s="65">
        <f>VLOOKUP(Table3[[#This Row],[charges2]],Table3[charges2],1,FALSE)</f>
        <v>34293.120000000003</v>
      </c>
      <c r="O2099" s="11" t="str">
        <f>VLOOKUP(Table3[[#This Row],[HOSPITAL TIER2]],Table3[HOSPITAL TIER2],1,FALSE)</f>
        <v>tier - 1</v>
      </c>
      <c r="P2099" s="11" t="str">
        <f>VLOOKUP(Table3[[#This Row],[city tier2]],Table3[city tier2],1,FALSE)</f>
        <v>tier - 2</v>
      </c>
      <c r="Q2099" s="11" t="str">
        <f>VLOOKUP(Table3[[#This Row],[state id2]],Table3[state id2],1,FALSE)</f>
        <v>R1011</v>
      </c>
      <c r="R2099" s="11">
        <f t="shared" si="64"/>
        <v>-0.23039263304972174</v>
      </c>
      <c r="S2099" s="11">
        <f t="shared" si="65"/>
        <v>-9.8218144304839713E-3</v>
      </c>
    </row>
    <row r="2100" spans="1:19" x14ac:dyDescent="0.25">
      <c r="A2100" s="20" t="str">
        <f>VLOOKUP('Customer Names'!A2100,'Customer Names'!A2100:A4435,1,FALSE)</f>
        <v>Id2099</v>
      </c>
      <c r="B2100" s="20" t="str">
        <f>VLOOKUP(Table6[[#This Row],[NAME]],Table6[NAME],1,FALSE)</f>
        <v>Matthew</v>
      </c>
      <c r="C2100" s="11">
        <f>VLOOKUP(Table4[[#This Row],[BMI]],Table4[BMI],1,FALSE)</f>
        <v>17.670000000000002</v>
      </c>
      <c r="D2100" s="11">
        <f>VLOOKUP(Table4[[#This Row],[HBA1C]],Table4[HBA1C],1,FALSE)</f>
        <v>4.78</v>
      </c>
      <c r="E2100" s="11" t="str">
        <f>VLOOKUP(Table4[[#This Row],[Any Transplants]],Table4[Any Transplants],1,FALSE)</f>
        <v>No</v>
      </c>
      <c r="F2100" s="11" t="str">
        <f>VLOOKUP(Table4[[#This Row],[Cancer history]],Table4[Cancer history],1,FALSE)</f>
        <v>No</v>
      </c>
      <c r="G2100" s="11" t="str">
        <f>VLOOKUP(Table4[[#This Row],[Smoker2]],Table4[Smoker2],1,FALSE)</f>
        <v>NO</v>
      </c>
      <c r="H2100" s="11" t="str">
        <f>VLOOKUP(Table4[[#This Row],[Heart Issues]],Table4[Heart Issues],1,FALSE)</f>
        <v>No</v>
      </c>
      <c r="I2100" s="11">
        <f>VLOOKUP(Table4[[#This Row],[Number of Major Surgeries]],Table4[Number of Major Surgeries],1,FALSE)</f>
        <v>0</v>
      </c>
      <c r="J2100" s="11" t="str">
        <f>VLOOKUP('Medical Examinations'!M2100,'Medical Examinations'!M2100:M4434,1,FALSE)</f>
        <v>underweight</v>
      </c>
      <c r="K2100" s="11" t="str">
        <f>VLOOKUP('Medical Examinations'!N2100,'Medical Examinations'!N2100:N4434,1,FALSE)</f>
        <v>normal</v>
      </c>
      <c r="L2100" s="11" t="str">
        <f>VLOOKUP(Table3[[#This Row],[date of birth]],Table3[date of birth],1,FALSE)</f>
        <v>1-Nov-2004</v>
      </c>
      <c r="M2100" s="11">
        <f>VLOOKUP(Table3[[#This Row],[age]],Table3[age],1,FALSE)</f>
        <v>18</v>
      </c>
      <c r="N2100" s="65">
        <f>VLOOKUP(Table3[[#This Row],[charges2]],Table3[charges2],1,FALSE)</f>
        <v>34303.17</v>
      </c>
      <c r="O2100" s="11" t="str">
        <f>VLOOKUP(Table3[[#This Row],[HOSPITAL TIER2]],Table3[HOSPITAL TIER2],1,FALSE)</f>
        <v>tier - 1</v>
      </c>
      <c r="P2100" s="11" t="str">
        <f>VLOOKUP(Table3[[#This Row],[city tier2]],Table3[city tier2],1,FALSE)</f>
        <v>tier - 3</v>
      </c>
      <c r="Q2100" s="11" t="str">
        <f>VLOOKUP(Table3[[#This Row],[state id2]],Table3[state id2],1,FALSE)</f>
        <v>R1013</v>
      </c>
      <c r="R2100" s="11">
        <f t="shared" si="64"/>
        <v>-0.23427212684680235</v>
      </c>
      <c r="S2100" s="11">
        <f t="shared" si="65"/>
        <v>-1.1245197509114069E-2</v>
      </c>
    </row>
    <row r="2101" spans="1:19" x14ac:dyDescent="0.25">
      <c r="A2101" s="20" t="str">
        <f>VLOOKUP('Customer Names'!A2101,'Customer Names'!A2101:A4436,1,FALSE)</f>
        <v>Id2100</v>
      </c>
      <c r="B2101" s="20" t="str">
        <f>VLOOKUP(Table6[[#This Row],[NAME]],Table6[NAME],1,FALSE)</f>
        <v>Julia M</v>
      </c>
      <c r="C2101" s="11">
        <f>VLOOKUP(Table4[[#This Row],[BMI]],Table4[BMI],1,FALSE)</f>
        <v>31.92</v>
      </c>
      <c r="D2101" s="11">
        <f>VLOOKUP(Table4[[#This Row],[HBA1C]],Table4[HBA1C],1,FALSE)</f>
        <v>11.05</v>
      </c>
      <c r="E2101" s="11" t="str">
        <f>VLOOKUP(Table4[[#This Row],[Any Transplants]],Table4[Any Transplants],1,FALSE)</f>
        <v>No</v>
      </c>
      <c r="F2101" s="11" t="str">
        <f>VLOOKUP(Table4[[#This Row],[Cancer history]],Table4[Cancer history],1,FALSE)</f>
        <v>No</v>
      </c>
      <c r="G2101" s="11" t="str">
        <f>VLOOKUP(Table4[[#This Row],[Smoker2]],Table4[Smoker2],1,FALSE)</f>
        <v>NO</v>
      </c>
      <c r="H2101" s="11" t="str">
        <f>VLOOKUP(Table4[[#This Row],[Heart Issues]],Table4[Heart Issues],1,FALSE)</f>
        <v>No</v>
      </c>
      <c r="I2101" s="11">
        <f>VLOOKUP(Table4[[#This Row],[Number of Major Surgeries]],Table4[Number of Major Surgeries],1,FALSE)</f>
        <v>0</v>
      </c>
      <c r="J2101" s="11" t="str">
        <f>VLOOKUP('Medical Examinations'!M2101,'Medical Examinations'!M2101:M4435,1,FALSE)</f>
        <v>obesity</v>
      </c>
      <c r="K2101" s="11" t="str">
        <f>VLOOKUP('Medical Examinations'!N2101,'Medical Examinations'!N2101:N4435,1,FALSE)</f>
        <v>diabetes</v>
      </c>
      <c r="L2101" s="11" t="str">
        <f>VLOOKUP(Table3[[#This Row],[date of birth]],Table3[date of birth],1,FALSE)</f>
        <v>2-Oct-1983</v>
      </c>
      <c r="M2101" s="11">
        <f>VLOOKUP(Table3[[#This Row],[age]],Table3[age],1,FALSE)</f>
        <v>39</v>
      </c>
      <c r="N2101" s="65">
        <f>VLOOKUP(Table3[[#This Row],[charges2]],Table3[charges2],1,FALSE)</f>
        <v>34307.22</v>
      </c>
      <c r="O2101" s="11" t="str">
        <f>VLOOKUP(Table3[[#This Row],[HOSPITAL TIER2]],Table3[HOSPITAL TIER2],1,FALSE)</f>
        <v>tier - 2</v>
      </c>
      <c r="P2101" s="11" t="str">
        <f>VLOOKUP(Table3[[#This Row],[city tier2]],Table3[city tier2],1,FALSE)</f>
        <v>tier - 2</v>
      </c>
      <c r="Q2101" s="11" t="str">
        <f>VLOOKUP(Table3[[#This Row],[state id2]],Table3[state id2],1,FALSE)</f>
        <v>R1012</v>
      </c>
      <c r="R2101" s="11">
        <f t="shared" si="64"/>
        <v>-0.24566995672010927</v>
      </c>
      <c r="S2101" s="11">
        <f t="shared" si="65"/>
        <v>-1.5766605265614506E-2</v>
      </c>
    </row>
    <row r="2102" spans="1:19" x14ac:dyDescent="0.25">
      <c r="A2102" s="20" t="str">
        <f>VLOOKUP('Customer Names'!A2102,'Customer Names'!A2102:A4437,1,FALSE)</f>
        <v>Id2101</v>
      </c>
      <c r="B2102" s="20" t="str">
        <f>VLOOKUP(Table6[[#This Row],[NAME]],Table6[NAME],1,FALSE)</f>
        <v>Rhea</v>
      </c>
      <c r="C2102" s="11">
        <f>VLOOKUP(Table4[[#This Row],[BMI]],Table4[BMI],1,FALSE)</f>
        <v>28.975000000000001</v>
      </c>
      <c r="D2102" s="11">
        <f>VLOOKUP(Table4[[#This Row],[HBA1C]],Table4[HBA1C],1,FALSE)</f>
        <v>7.62</v>
      </c>
      <c r="E2102" s="11" t="str">
        <f>VLOOKUP(Table4[[#This Row],[Any Transplants]],Table4[Any Transplants],1,FALSE)</f>
        <v>No</v>
      </c>
      <c r="F2102" s="11" t="str">
        <f>VLOOKUP(Table4[[#This Row],[Cancer history]],Table4[Cancer history],1,FALSE)</f>
        <v>No</v>
      </c>
      <c r="G2102" s="11" t="str">
        <f>VLOOKUP(Table4[[#This Row],[Smoker2]],Table4[Smoker2],1,FALSE)</f>
        <v>NO</v>
      </c>
      <c r="H2102" s="11" t="str">
        <f>VLOOKUP(Table4[[#This Row],[Heart Issues]],Table4[Heart Issues],1,FALSE)</f>
        <v>No</v>
      </c>
      <c r="I2102" s="11">
        <f>VLOOKUP(Table4[[#This Row],[Number of Major Surgeries]],Table4[Number of Major Surgeries],1,FALSE)</f>
        <v>0</v>
      </c>
      <c r="J2102" s="11" t="str">
        <f>VLOOKUP('Medical Examinations'!M2102,'Medical Examinations'!M2102:M4436,1,FALSE)</f>
        <v>over weight</v>
      </c>
      <c r="K2102" s="11" t="str">
        <f>VLOOKUP('Medical Examinations'!N2102,'Medical Examinations'!N2102:N4436,1,FALSE)</f>
        <v>diabetes</v>
      </c>
      <c r="L2102" s="11" t="str">
        <f>VLOOKUP(Table3[[#This Row],[date of birth]],Table3[date of birth],1,FALSE)</f>
        <v>1-Oct-1984</v>
      </c>
      <c r="M2102" s="11">
        <f>VLOOKUP(Table3[[#This Row],[age]],Table3[age],1,FALSE)</f>
        <v>38</v>
      </c>
      <c r="N2102" s="65">
        <f>VLOOKUP(Table3[[#This Row],[charges2]],Table3[charges2],1,FALSE)</f>
        <v>34402.22</v>
      </c>
      <c r="O2102" s="11" t="str">
        <f>VLOOKUP(Table3[[#This Row],[HOSPITAL TIER2]],Table3[HOSPITAL TIER2],1,FALSE)</f>
        <v>tier - 2</v>
      </c>
      <c r="P2102" s="11" t="str">
        <f>VLOOKUP(Table3[[#This Row],[city tier2]],Table3[city tier2],1,FALSE)</f>
        <v>tier - 3</v>
      </c>
      <c r="Q2102" s="11" t="str">
        <f>VLOOKUP(Table3[[#This Row],[state id2]],Table3[state id2],1,FALSE)</f>
        <v>R1011</v>
      </c>
      <c r="R2102" s="11">
        <f t="shared" si="64"/>
        <v>-0.24499062576865366</v>
      </c>
      <c r="S2102" s="11">
        <f t="shared" si="65"/>
        <v>-1.1998434538586794E-2</v>
      </c>
    </row>
    <row r="2103" spans="1:19" x14ac:dyDescent="0.25">
      <c r="A2103" s="20" t="str">
        <f>VLOOKUP('Customer Names'!A2103,'Customer Names'!A2103:A4438,1,FALSE)</f>
        <v>Id2102</v>
      </c>
      <c r="B2103" s="20" t="str">
        <f>VLOOKUP(Table6[[#This Row],[NAME]],Table6[NAME],1,FALSE)</f>
        <v>Justin</v>
      </c>
      <c r="C2103" s="11">
        <f>VLOOKUP(Table4[[#This Row],[BMI]],Table4[BMI],1,FALSE)</f>
        <v>31.73</v>
      </c>
      <c r="D2103" s="11">
        <f>VLOOKUP(Table4[[#This Row],[HBA1C]],Table4[HBA1C],1,FALSE)</f>
        <v>4.78</v>
      </c>
      <c r="E2103" s="11" t="str">
        <f>VLOOKUP(Table4[[#This Row],[Any Transplants]],Table4[Any Transplants],1,FALSE)</f>
        <v>yes</v>
      </c>
      <c r="F2103" s="11" t="str">
        <f>VLOOKUP(Table4[[#This Row],[Cancer history]],Table4[Cancer history],1,FALSE)</f>
        <v>No</v>
      </c>
      <c r="G2103" s="11" t="str">
        <f>VLOOKUP(Table4[[#This Row],[Smoker2]],Table4[Smoker2],1,FALSE)</f>
        <v>NO</v>
      </c>
      <c r="H2103" s="11" t="str">
        <f>VLOOKUP(Table4[[#This Row],[Heart Issues]],Table4[Heart Issues],1,FALSE)</f>
        <v>yes</v>
      </c>
      <c r="I2103" s="11">
        <f>VLOOKUP(Table4[[#This Row],[Number of Major Surgeries]],Table4[Number of Major Surgeries],1,FALSE)</f>
        <v>2</v>
      </c>
      <c r="J2103" s="11" t="str">
        <f>VLOOKUP('Medical Examinations'!M2103,'Medical Examinations'!M2103:M4437,1,FALSE)</f>
        <v>obesity</v>
      </c>
      <c r="K2103" s="11" t="str">
        <f>VLOOKUP('Medical Examinations'!N2103,'Medical Examinations'!N2103:N4437,1,FALSE)</f>
        <v>normal</v>
      </c>
      <c r="L2103" s="11" t="str">
        <f>VLOOKUP(Table3[[#This Row],[date of birth]],Table3[date of birth],1,FALSE)</f>
        <v>5-Oct-2003</v>
      </c>
      <c r="M2103" s="11">
        <f>VLOOKUP(Table3[[#This Row],[age]],Table3[age],1,FALSE)</f>
        <v>19</v>
      </c>
      <c r="N2103" s="65">
        <f>VLOOKUP(Table3[[#This Row],[charges2]],Table3[charges2],1,FALSE)</f>
        <v>34439.86</v>
      </c>
      <c r="O2103" s="11" t="str">
        <f>VLOOKUP(Table3[[#This Row],[HOSPITAL TIER2]],Table3[HOSPITAL TIER2],1,FALSE)</f>
        <v>tier - 2</v>
      </c>
      <c r="P2103" s="11" t="str">
        <f>VLOOKUP(Table3[[#This Row],[city tier2]],Table3[city tier2],1,FALSE)</f>
        <v>tier - 1</v>
      </c>
      <c r="Q2103" s="11" t="str">
        <f>VLOOKUP(Table3[[#This Row],[state id2]],Table3[state id2],1,FALSE)</f>
        <v>R1013</v>
      </c>
      <c r="R2103" s="11">
        <f t="shared" si="64"/>
        <v>-0.24440668122284451</v>
      </c>
      <c r="S2103" s="11">
        <f t="shared" si="65"/>
        <v>-1.0129000256447905E-2</v>
      </c>
    </row>
    <row r="2104" spans="1:19" x14ac:dyDescent="0.25">
      <c r="A2104" s="20" t="str">
        <f>VLOOKUP('Customer Names'!A2104,'Customer Names'!A2104:A4439,1,FALSE)</f>
        <v>Id2103</v>
      </c>
      <c r="B2104" s="20" t="str">
        <f>VLOOKUP(Table6[[#This Row],[NAME]],Table6[NAME],1,FALSE)</f>
        <v>Shamus M.</v>
      </c>
      <c r="C2104" s="11">
        <f>VLOOKUP(Table4[[#This Row],[BMI]],Table4[BMI],1,FALSE)</f>
        <v>28.88</v>
      </c>
      <c r="D2104" s="11">
        <f>VLOOKUP(Table4[[#This Row],[HBA1C]],Table4[HBA1C],1,FALSE)</f>
        <v>6.09</v>
      </c>
      <c r="E2104" s="11" t="str">
        <f>VLOOKUP(Table4[[#This Row],[Any Transplants]],Table4[Any Transplants],1,FALSE)</f>
        <v>yes</v>
      </c>
      <c r="F2104" s="11" t="str">
        <f>VLOOKUP(Table4[[#This Row],[Cancer history]],Table4[Cancer history],1,FALSE)</f>
        <v>No</v>
      </c>
      <c r="G2104" s="11" t="str">
        <f>VLOOKUP(Table4[[#This Row],[Smoker2]],Table4[Smoker2],1,FALSE)</f>
        <v>NO</v>
      </c>
      <c r="H2104" s="11" t="str">
        <f>VLOOKUP(Table4[[#This Row],[Heart Issues]],Table4[Heart Issues],1,FALSE)</f>
        <v>yes</v>
      </c>
      <c r="I2104" s="11">
        <f>VLOOKUP(Table4[[#This Row],[Number of Major Surgeries]],Table4[Number of Major Surgeries],1,FALSE)</f>
        <v>2</v>
      </c>
      <c r="J2104" s="11" t="str">
        <f>VLOOKUP('Medical Examinations'!M2104,'Medical Examinations'!M2104:M4438,1,FALSE)</f>
        <v>over weight</v>
      </c>
      <c r="K2104" s="11" t="str">
        <f>VLOOKUP('Medical Examinations'!N2104,'Medical Examinations'!N2104:N4438,1,FALSE)</f>
        <v>prediabetes</v>
      </c>
      <c r="L2104" s="11" t="str">
        <f>VLOOKUP(Table3[[#This Row],[date of birth]],Table3[date of birth],1,FALSE)</f>
        <v>24-Sep-1990</v>
      </c>
      <c r="M2104" s="11">
        <f>VLOOKUP(Table3[[#This Row],[age]],Table3[age],1,FALSE)</f>
        <v>32</v>
      </c>
      <c r="N2104" s="65">
        <f>VLOOKUP(Table3[[#This Row],[charges2]],Table3[charges2],1,FALSE)</f>
        <v>34456.269999999997</v>
      </c>
      <c r="O2104" s="11" t="str">
        <f>VLOOKUP(Table3[[#This Row],[HOSPITAL TIER2]],Table3[HOSPITAL TIER2],1,FALSE)</f>
        <v>tier - 1</v>
      </c>
      <c r="P2104" s="11" t="str">
        <f>VLOOKUP(Table3[[#This Row],[city tier2]],Table3[city tier2],1,FALSE)</f>
        <v>tier - 2</v>
      </c>
      <c r="Q2104" s="11" t="str">
        <f>VLOOKUP(Table3[[#This Row],[state id2]],Table3[state id2],1,FALSE)</f>
        <v>R1011</v>
      </c>
      <c r="R2104" s="11">
        <f t="shared" si="64"/>
        <v>-0.23971633459509095</v>
      </c>
      <c r="S2104" s="11">
        <f t="shared" si="65"/>
        <v>-1.4491459124841476E-2</v>
      </c>
    </row>
    <row r="2105" spans="1:19" x14ac:dyDescent="0.25">
      <c r="A2105" s="20" t="str">
        <f>VLOOKUP('Customer Names'!A2105,'Customer Names'!A2105:A4440,1,FALSE)</f>
        <v>Id2104</v>
      </c>
      <c r="B2105" s="20" t="str">
        <f>VLOOKUP(Table6[[#This Row],[NAME]],Table6[NAME],1,FALSE)</f>
        <v>Mike</v>
      </c>
      <c r="C2105" s="11">
        <f>VLOOKUP(Table4[[#This Row],[BMI]],Table4[BMI],1,FALSE)</f>
        <v>25.555</v>
      </c>
      <c r="D2105" s="11">
        <f>VLOOKUP(Table4[[#This Row],[HBA1C]],Table4[HBA1C],1,FALSE)</f>
        <v>5.1100000000000003</v>
      </c>
      <c r="E2105" s="11" t="str">
        <f>VLOOKUP(Table4[[#This Row],[Any Transplants]],Table4[Any Transplants],1,FALSE)</f>
        <v>No</v>
      </c>
      <c r="F2105" s="11" t="str">
        <f>VLOOKUP(Table4[[#This Row],[Cancer history]],Table4[Cancer history],1,FALSE)</f>
        <v>Yes</v>
      </c>
      <c r="G2105" s="11" t="str">
        <f>VLOOKUP(Table4[[#This Row],[Smoker2]],Table4[Smoker2],1,FALSE)</f>
        <v>NO</v>
      </c>
      <c r="H2105" s="11" t="str">
        <f>VLOOKUP(Table4[[#This Row],[Heart Issues]],Table4[Heart Issues],1,FALSE)</f>
        <v>No</v>
      </c>
      <c r="I2105" s="11">
        <f>VLOOKUP(Table4[[#This Row],[Number of Major Surgeries]],Table4[Number of Major Surgeries],1,FALSE)</f>
        <v>1</v>
      </c>
      <c r="J2105" s="11" t="str">
        <f>VLOOKUP('Medical Examinations'!M2105,'Medical Examinations'!M2105:M4439,1,FALSE)</f>
        <v>over weight</v>
      </c>
      <c r="K2105" s="11" t="str">
        <f>VLOOKUP('Medical Examinations'!N2105,'Medical Examinations'!N2105:N4439,1,FALSE)</f>
        <v>normal</v>
      </c>
      <c r="L2105" s="11" t="str">
        <f>VLOOKUP(Table3[[#This Row],[date of birth]],Table3[date of birth],1,FALSE)</f>
        <v>24-Jun-1998</v>
      </c>
      <c r="M2105" s="11">
        <f>VLOOKUP(Table3[[#This Row],[age]],Table3[age],1,FALSE)</f>
        <v>24</v>
      </c>
      <c r="N2105" s="65">
        <f>VLOOKUP(Table3[[#This Row],[charges2]],Table3[charges2],1,FALSE)</f>
        <v>34472.839999999997</v>
      </c>
      <c r="O2105" s="11" t="str">
        <f>VLOOKUP(Table3[[#This Row],[HOSPITAL TIER2]],Table3[HOSPITAL TIER2],1,FALSE)</f>
        <v>tier - 1</v>
      </c>
      <c r="P2105" s="11" t="str">
        <f>VLOOKUP(Table3[[#This Row],[city tier2]],Table3[city tier2],1,FALSE)</f>
        <v>tier - 3</v>
      </c>
      <c r="Q2105" s="11" t="str">
        <f>VLOOKUP(Table3[[#This Row],[state id2]],Table3[state id2],1,FALSE)</f>
        <v>R1011</v>
      </c>
      <c r="R2105" s="11">
        <f t="shared" si="64"/>
        <v>-0.23845993850983757</v>
      </c>
      <c r="S2105" s="11">
        <f t="shared" si="65"/>
        <v>-1.3550183374166511E-2</v>
      </c>
    </row>
    <row r="2106" spans="1:19" x14ac:dyDescent="0.25">
      <c r="A2106" s="20" t="str">
        <f>VLOOKUP('Customer Names'!A2106,'Customer Names'!A2106:A4441,1,FALSE)</f>
        <v>Id2105</v>
      </c>
      <c r="B2106" s="20" t="str">
        <f>VLOOKUP(Table6[[#This Row],[NAME]],Table6[NAME],1,FALSE)</f>
        <v>Mary Beth</v>
      </c>
      <c r="C2106" s="11">
        <f>VLOOKUP(Table4[[#This Row],[BMI]],Table4[BMI],1,FALSE)</f>
        <v>37.29</v>
      </c>
      <c r="D2106" s="11">
        <f>VLOOKUP(Table4[[#This Row],[HBA1C]],Table4[HBA1C],1,FALSE)</f>
        <v>4.46</v>
      </c>
      <c r="E2106" s="11" t="str">
        <f>VLOOKUP(Table4[[#This Row],[Any Transplants]],Table4[Any Transplants],1,FALSE)</f>
        <v>yes</v>
      </c>
      <c r="F2106" s="11" t="str">
        <f>VLOOKUP(Table4[[#This Row],[Cancer history]],Table4[Cancer history],1,FALSE)</f>
        <v>No</v>
      </c>
      <c r="G2106" s="11" t="str">
        <f>VLOOKUP(Table4[[#This Row],[Smoker2]],Table4[Smoker2],1,FALSE)</f>
        <v>NO</v>
      </c>
      <c r="H2106" s="11" t="str">
        <f>VLOOKUP(Table4[[#This Row],[Heart Issues]],Table4[Heart Issues],1,FALSE)</f>
        <v>No</v>
      </c>
      <c r="I2106" s="11">
        <f>VLOOKUP(Table4[[#This Row],[Number of Major Surgeries]],Table4[Number of Major Surgeries],1,FALSE)</f>
        <v>1</v>
      </c>
      <c r="J2106" s="11" t="str">
        <f>VLOOKUP('Medical Examinations'!M2106,'Medical Examinations'!M2106:M4440,1,FALSE)</f>
        <v>obesity</v>
      </c>
      <c r="K2106" s="11" t="str">
        <f>VLOOKUP('Medical Examinations'!N2106,'Medical Examinations'!N2106:N4440,1,FALSE)</f>
        <v>normal</v>
      </c>
      <c r="L2106" s="11" t="str">
        <f>VLOOKUP(Table3[[#This Row],[date of birth]],Table3[date of birth],1,FALSE)</f>
        <v>25-Nov-1976</v>
      </c>
      <c r="M2106" s="11">
        <f>VLOOKUP(Table3[[#This Row],[age]],Table3[age],1,FALSE)</f>
        <v>46</v>
      </c>
      <c r="N2106" s="65">
        <f>VLOOKUP(Table3[[#This Row],[charges2]],Table3[charges2],1,FALSE)</f>
        <v>34543.39</v>
      </c>
      <c r="O2106" s="11" t="str">
        <f>VLOOKUP(Table3[[#This Row],[HOSPITAL TIER2]],Table3[HOSPITAL TIER2],1,FALSE)</f>
        <v>tier - 2</v>
      </c>
      <c r="P2106" s="11" t="str">
        <f>VLOOKUP(Table3[[#This Row],[city tier2]],Table3[city tier2],1,FALSE)</f>
        <v>tier - 3</v>
      </c>
      <c r="Q2106" s="11" t="str">
        <f>VLOOKUP(Table3[[#This Row],[state id2]],Table3[state id2],1,FALSE)</f>
        <v>R1011</v>
      </c>
      <c r="R2106" s="11">
        <f t="shared" si="64"/>
        <v>-0.23954066134082963</v>
      </c>
      <c r="S2106" s="11">
        <f t="shared" si="65"/>
        <v>-1.5765908716231646E-2</v>
      </c>
    </row>
    <row r="2107" spans="1:19" x14ac:dyDescent="0.25">
      <c r="A2107" s="20" t="str">
        <f>VLOOKUP('Customer Names'!A2107,'Customer Names'!A2107:A4442,1,FALSE)</f>
        <v>Id2106</v>
      </c>
      <c r="B2107" s="20" t="str">
        <f>VLOOKUP(Table6[[#This Row],[NAME]],Table6[NAME],1,FALSE)</f>
        <v>Erin</v>
      </c>
      <c r="C2107" s="11">
        <f>VLOOKUP(Table4[[#This Row],[BMI]],Table4[BMI],1,FALSE)</f>
        <v>40.28</v>
      </c>
      <c r="D2107" s="11">
        <f>VLOOKUP(Table4[[#This Row],[HBA1C]],Table4[HBA1C],1,FALSE)</f>
        <v>6.11</v>
      </c>
      <c r="E2107" s="11" t="str">
        <f>VLOOKUP(Table4[[#This Row],[Any Transplants]],Table4[Any Transplants],1,FALSE)</f>
        <v>yes</v>
      </c>
      <c r="F2107" s="11" t="str">
        <f>VLOOKUP(Table4[[#This Row],[Cancer history]],Table4[Cancer history],1,FALSE)</f>
        <v>No</v>
      </c>
      <c r="G2107" s="11" t="str">
        <f>VLOOKUP(Table4[[#This Row],[Smoker2]],Table4[Smoker2],1,FALSE)</f>
        <v>NO</v>
      </c>
      <c r="H2107" s="11" t="str">
        <f>VLOOKUP(Table4[[#This Row],[Heart Issues]],Table4[Heart Issues],1,FALSE)</f>
        <v>No</v>
      </c>
      <c r="I2107" s="11">
        <f>VLOOKUP(Table4[[#This Row],[Number of Major Surgeries]],Table4[Number of Major Surgeries],1,FALSE)</f>
        <v>1</v>
      </c>
      <c r="J2107" s="11" t="str">
        <f>VLOOKUP('Medical Examinations'!M2107,'Medical Examinations'!M2107:M4441,1,FALSE)</f>
        <v>obesity</v>
      </c>
      <c r="K2107" s="11" t="str">
        <f>VLOOKUP('Medical Examinations'!N2107,'Medical Examinations'!N2107:N4441,1,FALSE)</f>
        <v>prediabetes</v>
      </c>
      <c r="L2107" s="11" t="str">
        <f>VLOOKUP(Table3[[#This Row],[date of birth]],Table3[date of birth],1,FALSE)</f>
        <v>9-Oct-2004</v>
      </c>
      <c r="M2107" s="11">
        <f>VLOOKUP(Table3[[#This Row],[age]],Table3[age],1,FALSE)</f>
        <v>18</v>
      </c>
      <c r="N2107" s="65">
        <f>VLOOKUP(Table3[[#This Row],[charges2]],Table3[charges2],1,FALSE)</f>
        <v>34617.839999999997</v>
      </c>
      <c r="O2107" s="11" t="str">
        <f>VLOOKUP(Table3[[#This Row],[HOSPITAL TIER2]],Table3[HOSPITAL TIER2],1,FALSE)</f>
        <v>tier - 1</v>
      </c>
      <c r="P2107" s="11" t="str">
        <f>VLOOKUP(Table3[[#This Row],[city tier2]],Table3[city tier2],1,FALSE)</f>
        <v>tier - 3</v>
      </c>
      <c r="Q2107" s="11" t="str">
        <f>VLOOKUP(Table3[[#This Row],[state id2]],Table3[state id2],1,FALSE)</f>
        <v>R1016</v>
      </c>
      <c r="R2107" s="11">
        <f t="shared" si="64"/>
        <v>-0.24257635784103382</v>
      </c>
      <c r="S2107" s="11">
        <f t="shared" si="65"/>
        <v>-1.5051107313863499E-2</v>
      </c>
    </row>
    <row r="2108" spans="1:19" x14ac:dyDescent="0.25">
      <c r="A2108" s="20" t="str">
        <f>VLOOKUP('Customer Names'!A2108,'Customer Names'!A2108:A4443,1,FALSE)</f>
        <v>Id2107</v>
      </c>
      <c r="B2108" s="20" t="str">
        <f>VLOOKUP(Table6[[#This Row],[NAME]],Table6[NAME],1,FALSE)</f>
        <v>Hallie</v>
      </c>
      <c r="C2108" s="11">
        <f>VLOOKUP(Table4[[#This Row],[BMI]],Table4[BMI],1,FALSE)</f>
        <v>40.185000000000002</v>
      </c>
      <c r="D2108" s="11">
        <f>VLOOKUP(Table4[[#This Row],[HBA1C]],Table4[HBA1C],1,FALSE)</f>
        <v>4.66</v>
      </c>
      <c r="E2108" s="11" t="str">
        <f>VLOOKUP(Table4[[#This Row],[Any Transplants]],Table4[Any Transplants],1,FALSE)</f>
        <v>yes</v>
      </c>
      <c r="F2108" s="11" t="str">
        <f>VLOOKUP(Table4[[#This Row],[Cancer history]],Table4[Cancer history],1,FALSE)</f>
        <v>No</v>
      </c>
      <c r="G2108" s="11" t="str">
        <f>VLOOKUP(Table4[[#This Row],[Smoker2]],Table4[Smoker2],1,FALSE)</f>
        <v>NO</v>
      </c>
      <c r="H2108" s="11" t="str">
        <f>VLOOKUP(Table4[[#This Row],[Heart Issues]],Table4[Heart Issues],1,FALSE)</f>
        <v>No</v>
      </c>
      <c r="I2108" s="11">
        <f>VLOOKUP(Table4[[#This Row],[Number of Major Surgeries]],Table4[Number of Major Surgeries],1,FALSE)</f>
        <v>1</v>
      </c>
      <c r="J2108" s="11" t="str">
        <f>VLOOKUP('Medical Examinations'!M2108,'Medical Examinations'!M2108:M4442,1,FALSE)</f>
        <v>obesity</v>
      </c>
      <c r="K2108" s="11" t="str">
        <f>VLOOKUP('Medical Examinations'!N2108,'Medical Examinations'!N2108:N4442,1,FALSE)</f>
        <v>normal</v>
      </c>
      <c r="L2108" s="11" t="str">
        <f>VLOOKUP(Table3[[#This Row],[date of birth]],Table3[date of birth],1,FALSE)</f>
        <v>7-Jul-1994</v>
      </c>
      <c r="M2108" s="11">
        <f>VLOOKUP(Table3[[#This Row],[age]],Table3[age],1,FALSE)</f>
        <v>28</v>
      </c>
      <c r="N2108" s="65">
        <f>VLOOKUP(Table3[[#This Row],[charges2]],Table3[charges2],1,FALSE)</f>
        <v>34672.15</v>
      </c>
      <c r="O2108" s="11" t="str">
        <f>VLOOKUP(Table3[[#This Row],[HOSPITAL TIER2]],Table3[HOSPITAL TIER2],1,FALSE)</f>
        <v>tier - 1</v>
      </c>
      <c r="P2108" s="11" t="str">
        <f>VLOOKUP(Table3[[#This Row],[city tier2]],Table3[city tier2],1,FALSE)</f>
        <v>tier - 3</v>
      </c>
      <c r="Q2108" s="11" t="str">
        <f>VLOOKUP(Table3[[#This Row],[state id2]],Table3[state id2],1,FALSE)</f>
        <v>R1013</v>
      </c>
      <c r="R2108" s="11">
        <f t="shared" si="64"/>
        <v>-0.22892010331305246</v>
      </c>
      <c r="S2108" s="11">
        <f t="shared" si="65"/>
        <v>-1.2860180992796183E-2</v>
      </c>
    </row>
    <row r="2109" spans="1:19" x14ac:dyDescent="0.25">
      <c r="A2109" s="20" t="str">
        <f>VLOOKUP('Customer Names'!A2109,'Customer Names'!A2109:A4444,1,FALSE)</f>
        <v>Id2108</v>
      </c>
      <c r="B2109" s="20" t="str">
        <f>VLOOKUP(Table6[[#This Row],[NAME]],Table6[NAME],1,FALSE)</f>
        <v>Paige P</v>
      </c>
      <c r="C2109" s="11">
        <f>VLOOKUP(Table4[[#This Row],[BMI]],Table4[BMI],1,FALSE)</f>
        <v>23.57</v>
      </c>
      <c r="D2109" s="11">
        <f>VLOOKUP(Table4[[#This Row],[HBA1C]],Table4[HBA1C],1,FALSE)</f>
        <v>6.14</v>
      </c>
      <c r="E2109" s="11" t="str">
        <f>VLOOKUP(Table4[[#This Row],[Any Transplants]],Table4[Any Transplants],1,FALSE)</f>
        <v>No</v>
      </c>
      <c r="F2109" s="11" t="str">
        <f>VLOOKUP(Table4[[#This Row],[Cancer history]],Table4[Cancer history],1,FALSE)</f>
        <v>No</v>
      </c>
      <c r="G2109" s="11" t="str">
        <f>VLOOKUP(Table4[[#This Row],[Smoker2]],Table4[Smoker2],1,FALSE)</f>
        <v>NO</v>
      </c>
      <c r="H2109" s="11" t="str">
        <f>VLOOKUP(Table4[[#This Row],[Heart Issues]],Table4[Heart Issues],1,FALSE)</f>
        <v>No</v>
      </c>
      <c r="I2109" s="11">
        <f>VLOOKUP(Table4[[#This Row],[Number of Major Surgeries]],Table4[Number of Major Surgeries],1,FALSE)</f>
        <v>0</v>
      </c>
      <c r="J2109" s="11" t="str">
        <f>VLOOKUP('Medical Examinations'!M2109,'Medical Examinations'!M2109:M4443,1,FALSE)</f>
        <v>normal weight</v>
      </c>
      <c r="K2109" s="11" t="str">
        <f>VLOOKUP('Medical Examinations'!N2109,'Medical Examinations'!N2109:N4443,1,FALSE)</f>
        <v>prediabetes</v>
      </c>
      <c r="L2109" s="11" t="str">
        <f>VLOOKUP(Table3[[#This Row],[date of birth]],Table3[date of birth],1,FALSE)</f>
        <v>3-Jul-2003</v>
      </c>
      <c r="M2109" s="11">
        <f>VLOOKUP(Table3[[#This Row],[age]],Table3[age],1,FALSE)</f>
        <v>19</v>
      </c>
      <c r="N2109" s="65">
        <f>VLOOKUP(Table3[[#This Row],[charges2]],Table3[charges2],1,FALSE)</f>
        <v>34779.620000000003</v>
      </c>
      <c r="O2109" s="11" t="str">
        <f>VLOOKUP(Table3[[#This Row],[HOSPITAL TIER2]],Table3[HOSPITAL TIER2],1,FALSE)</f>
        <v>tier - 1</v>
      </c>
      <c r="P2109" s="11" t="str">
        <f>VLOOKUP(Table3[[#This Row],[city tier2]],Table3[city tier2],1,FALSE)</f>
        <v>tier - 2</v>
      </c>
      <c r="Q2109" s="11" t="str">
        <f>VLOOKUP(Table3[[#This Row],[state id2]],Table3[state id2],1,FALSE)</f>
        <v>R1011</v>
      </c>
      <c r="R2109" s="11">
        <f t="shared" si="64"/>
        <v>-0.22074974400993111</v>
      </c>
      <c r="S2109" s="11">
        <f t="shared" si="65"/>
        <v>-1.6096002320761565E-2</v>
      </c>
    </row>
    <row r="2110" spans="1:19" x14ac:dyDescent="0.25">
      <c r="A2110" s="20" t="str">
        <f>VLOOKUP('Customer Names'!A2110,'Customer Names'!A2110:A4445,1,FALSE)</f>
        <v>Id2109</v>
      </c>
      <c r="B2110" s="20" t="str">
        <f>VLOOKUP(Table6[[#This Row],[NAME]],Table6[NAME],1,FALSE)</f>
        <v>Ji</v>
      </c>
      <c r="C2110" s="11">
        <f>VLOOKUP(Table4[[#This Row],[BMI]],Table4[BMI],1,FALSE)</f>
        <v>35.625</v>
      </c>
      <c r="D2110" s="11">
        <f>VLOOKUP(Table4[[#This Row],[HBA1C]],Table4[HBA1C],1,FALSE)</f>
        <v>6.21</v>
      </c>
      <c r="E2110" s="11" t="str">
        <f>VLOOKUP(Table4[[#This Row],[Any Transplants]],Table4[Any Transplants],1,FALSE)</f>
        <v>yes</v>
      </c>
      <c r="F2110" s="11" t="str">
        <f>VLOOKUP(Table4[[#This Row],[Cancer history]],Table4[Cancer history],1,FALSE)</f>
        <v>No</v>
      </c>
      <c r="G2110" s="11" t="str">
        <f>VLOOKUP(Table4[[#This Row],[Smoker2]],Table4[Smoker2],1,FALSE)</f>
        <v>NO</v>
      </c>
      <c r="H2110" s="11" t="str">
        <f>VLOOKUP(Table4[[#This Row],[Heart Issues]],Table4[Heart Issues],1,FALSE)</f>
        <v>No</v>
      </c>
      <c r="I2110" s="11">
        <f>VLOOKUP(Table4[[#This Row],[Number of Major Surgeries]],Table4[Number of Major Surgeries],1,FALSE)</f>
        <v>1</v>
      </c>
      <c r="J2110" s="11" t="str">
        <f>VLOOKUP('Medical Examinations'!M2110,'Medical Examinations'!M2110:M4444,1,FALSE)</f>
        <v>obesity</v>
      </c>
      <c r="K2110" s="11" t="str">
        <f>VLOOKUP('Medical Examinations'!N2110,'Medical Examinations'!N2110:N4444,1,FALSE)</f>
        <v>prediabetes</v>
      </c>
      <c r="L2110" s="11" t="str">
        <f>VLOOKUP(Table3[[#This Row],[date of birth]],Table3[date of birth],1,FALSE)</f>
        <v>27-Dec-1995</v>
      </c>
      <c r="M2110" s="11">
        <f>VLOOKUP(Table3[[#This Row],[age]],Table3[age],1,FALSE)</f>
        <v>27</v>
      </c>
      <c r="N2110" s="65">
        <f>VLOOKUP(Table3[[#This Row],[charges2]],Table3[charges2],1,FALSE)</f>
        <v>34806.47</v>
      </c>
      <c r="O2110" s="11" t="str">
        <f>VLOOKUP(Table3[[#This Row],[HOSPITAL TIER2]],Table3[HOSPITAL TIER2],1,FALSE)</f>
        <v>tier - 1</v>
      </c>
      <c r="P2110" s="11" t="str">
        <f>VLOOKUP(Table3[[#This Row],[city tier2]],Table3[city tier2],1,FALSE)</f>
        <v>tier - 2</v>
      </c>
      <c r="Q2110" s="11" t="str">
        <f>VLOOKUP(Table3[[#This Row],[state id2]],Table3[state id2],1,FALSE)</f>
        <v>R1013</v>
      </c>
      <c r="R2110" s="11">
        <f t="shared" si="64"/>
        <v>-0.22465322704326934</v>
      </c>
      <c r="S2110" s="11">
        <f t="shared" si="65"/>
        <v>-1.3815356301324274E-2</v>
      </c>
    </row>
    <row r="2111" spans="1:19" x14ac:dyDescent="0.25">
      <c r="A2111" s="20" t="str">
        <f>VLOOKUP('Customer Names'!A2111,'Customer Names'!A2111:A4446,1,FALSE)</f>
        <v>Id2110</v>
      </c>
      <c r="B2111" s="20" t="str">
        <f>VLOOKUP(Table6[[#This Row],[NAME]],Table6[NAME],1,FALSE)</f>
        <v>Carissa A</v>
      </c>
      <c r="C2111" s="11">
        <f>VLOOKUP(Table4[[#This Row],[BMI]],Table4[BMI],1,FALSE)</f>
        <v>33.155000000000001</v>
      </c>
      <c r="D2111" s="11">
        <f>VLOOKUP(Table4[[#This Row],[HBA1C]],Table4[HBA1C],1,FALSE)</f>
        <v>4.5999999999999996</v>
      </c>
      <c r="E2111" s="11" t="str">
        <f>VLOOKUP(Table4[[#This Row],[Any Transplants]],Table4[Any Transplants],1,FALSE)</f>
        <v>yes</v>
      </c>
      <c r="F2111" s="11" t="str">
        <f>VLOOKUP(Table4[[#This Row],[Cancer history]],Table4[Cancer history],1,FALSE)</f>
        <v>No</v>
      </c>
      <c r="G2111" s="11" t="str">
        <f>VLOOKUP(Table4[[#This Row],[Smoker2]],Table4[Smoker2],1,FALSE)</f>
        <v>NO</v>
      </c>
      <c r="H2111" s="11" t="str">
        <f>VLOOKUP(Table4[[#This Row],[Heart Issues]],Table4[Heart Issues],1,FALSE)</f>
        <v>No</v>
      </c>
      <c r="I2111" s="11">
        <f>VLOOKUP(Table4[[#This Row],[Number of Major Surgeries]],Table4[Number of Major Surgeries],1,FALSE)</f>
        <v>1</v>
      </c>
      <c r="J2111" s="11" t="str">
        <f>VLOOKUP('Medical Examinations'!M2111,'Medical Examinations'!M2111:M4445,1,FALSE)</f>
        <v>obesity</v>
      </c>
      <c r="K2111" s="11" t="str">
        <f>VLOOKUP('Medical Examinations'!N2111,'Medical Examinations'!N2111:N4445,1,FALSE)</f>
        <v>normal</v>
      </c>
      <c r="L2111" s="11" t="str">
        <f>VLOOKUP(Table3[[#This Row],[date of birth]],Table3[date of birth],1,FALSE)</f>
        <v>17-Sep-2003</v>
      </c>
      <c r="M2111" s="11">
        <f>VLOOKUP(Table3[[#This Row],[age]],Table3[age],1,FALSE)</f>
        <v>19</v>
      </c>
      <c r="N2111" s="65">
        <f>VLOOKUP(Table3[[#This Row],[charges2]],Table3[charges2],1,FALSE)</f>
        <v>34828.65</v>
      </c>
      <c r="O2111" s="11" t="str">
        <f>VLOOKUP(Table3[[#This Row],[HOSPITAL TIER2]],Table3[HOSPITAL TIER2],1,FALSE)</f>
        <v>tier - 1</v>
      </c>
      <c r="P2111" s="11" t="str">
        <f>VLOOKUP(Table3[[#This Row],[city tier2]],Table3[city tier2],1,FALSE)</f>
        <v>tier - 3</v>
      </c>
      <c r="Q2111" s="11" t="str">
        <f>VLOOKUP(Table3[[#This Row],[state id2]],Table3[state id2],1,FALSE)</f>
        <v>R1011</v>
      </c>
      <c r="R2111" s="11">
        <f t="shared" si="64"/>
        <v>-0.21812360464569414</v>
      </c>
      <c r="S2111" s="11">
        <f t="shared" si="65"/>
        <v>-1.1984266394442191E-2</v>
      </c>
    </row>
    <row r="2112" spans="1:19" x14ac:dyDescent="0.25">
      <c r="A2112" s="20" t="str">
        <f>VLOOKUP('Customer Names'!A2112,'Customer Names'!A2112:A4447,1,FALSE)</f>
        <v>Id2111</v>
      </c>
      <c r="B2112" s="20" t="str">
        <f>VLOOKUP(Table6[[#This Row],[NAME]],Table6[NAME],1,FALSE)</f>
        <v>Mona</v>
      </c>
      <c r="C2112" s="11">
        <f>VLOOKUP(Table4[[#This Row],[BMI]],Table4[BMI],1,FALSE)</f>
        <v>31.92</v>
      </c>
      <c r="D2112" s="11">
        <f>VLOOKUP(Table4[[#This Row],[HBA1C]],Table4[HBA1C],1,FALSE)</f>
        <v>5.04</v>
      </c>
      <c r="E2112" s="11" t="str">
        <f>VLOOKUP(Table4[[#This Row],[Any Transplants]],Table4[Any Transplants],1,FALSE)</f>
        <v>yes</v>
      </c>
      <c r="F2112" s="11" t="str">
        <f>VLOOKUP(Table4[[#This Row],[Cancer history]],Table4[Cancer history],1,FALSE)</f>
        <v>No</v>
      </c>
      <c r="G2112" s="11" t="str">
        <f>VLOOKUP(Table4[[#This Row],[Smoker2]],Table4[Smoker2],1,FALSE)</f>
        <v>NO</v>
      </c>
      <c r="H2112" s="11" t="str">
        <f>VLOOKUP(Table4[[#This Row],[Heart Issues]],Table4[Heart Issues],1,FALSE)</f>
        <v>No</v>
      </c>
      <c r="I2112" s="11">
        <f>VLOOKUP(Table4[[#This Row],[Number of Major Surgeries]],Table4[Number of Major Surgeries],1,FALSE)</f>
        <v>1</v>
      </c>
      <c r="J2112" s="11" t="str">
        <f>VLOOKUP('Medical Examinations'!M2112,'Medical Examinations'!M2112:M4446,1,FALSE)</f>
        <v>obesity</v>
      </c>
      <c r="K2112" s="11" t="str">
        <f>VLOOKUP('Medical Examinations'!N2112,'Medical Examinations'!N2112:N4446,1,FALSE)</f>
        <v>normal</v>
      </c>
      <c r="L2112" s="11" t="str">
        <f>VLOOKUP(Table3[[#This Row],[date of birth]],Table3[date of birth],1,FALSE)</f>
        <v>17-Oct-1995</v>
      </c>
      <c r="M2112" s="11">
        <f>VLOOKUP(Table3[[#This Row],[age]],Table3[age],1,FALSE)</f>
        <v>27</v>
      </c>
      <c r="N2112" s="65">
        <f>VLOOKUP(Table3[[#This Row],[charges2]],Table3[charges2],1,FALSE)</f>
        <v>34838.870000000003</v>
      </c>
      <c r="O2112" s="11" t="str">
        <f>VLOOKUP(Table3[[#This Row],[HOSPITAL TIER2]],Table3[HOSPITAL TIER2],1,FALSE)</f>
        <v>tier - 2</v>
      </c>
      <c r="P2112" s="11" t="str">
        <f>VLOOKUP(Table3[[#This Row],[city tier2]],Table3[city tier2],1,FALSE)</f>
        <v>tier - 3</v>
      </c>
      <c r="Q2112" s="11" t="str">
        <f>VLOOKUP(Table3[[#This Row],[state id2]],Table3[state id2],1,FALSE)</f>
        <v>R1011</v>
      </c>
      <c r="R2112" s="11">
        <f t="shared" si="64"/>
        <v>-0.21089000871535926</v>
      </c>
      <c r="S2112" s="11">
        <f t="shared" si="65"/>
        <v>-1.7660435027194436E-2</v>
      </c>
    </row>
    <row r="2113" spans="1:19" x14ac:dyDescent="0.25">
      <c r="A2113" s="20" t="str">
        <f>VLOOKUP('Customer Names'!A2113,'Customer Names'!A2113:A4448,1,FALSE)</f>
        <v>Id2112</v>
      </c>
      <c r="B2113" s="20" t="str">
        <f>VLOOKUP(Table6[[#This Row],[NAME]],Table6[NAME],1,FALSE)</f>
        <v>Kristin R.</v>
      </c>
      <c r="C2113" s="11">
        <f>VLOOKUP(Table4[[#This Row],[BMI]],Table4[BMI],1,FALSE)</f>
        <v>30.305</v>
      </c>
      <c r="D2113" s="11">
        <f>VLOOKUP(Table4[[#This Row],[HBA1C]],Table4[HBA1C],1,FALSE)</f>
        <v>5.08</v>
      </c>
      <c r="E2113" s="11" t="str">
        <f>VLOOKUP(Table4[[#This Row],[Any Transplants]],Table4[Any Transplants],1,FALSE)</f>
        <v>yes</v>
      </c>
      <c r="F2113" s="11" t="str">
        <f>VLOOKUP(Table4[[#This Row],[Cancer history]],Table4[Cancer history],1,FALSE)</f>
        <v>No</v>
      </c>
      <c r="G2113" s="11" t="str">
        <f>VLOOKUP(Table4[[#This Row],[Smoker2]],Table4[Smoker2],1,FALSE)</f>
        <v>NO</v>
      </c>
      <c r="H2113" s="11" t="str">
        <f>VLOOKUP(Table4[[#This Row],[Heart Issues]],Table4[Heart Issues],1,FALSE)</f>
        <v>No</v>
      </c>
      <c r="I2113" s="11">
        <f>VLOOKUP(Table4[[#This Row],[Number of Major Surgeries]],Table4[Number of Major Surgeries],1,FALSE)</f>
        <v>1</v>
      </c>
      <c r="J2113" s="11" t="str">
        <f>VLOOKUP('Medical Examinations'!M2113,'Medical Examinations'!M2113:M4447,1,FALSE)</f>
        <v>obesity</v>
      </c>
      <c r="K2113" s="11" t="str">
        <f>VLOOKUP('Medical Examinations'!N2113,'Medical Examinations'!N2113:N4447,1,FALSE)</f>
        <v>normal</v>
      </c>
      <c r="L2113" s="11" t="str">
        <f>VLOOKUP(Table3[[#This Row],[date of birth]],Table3[date of birth],1,FALSE)</f>
        <v>29-Jul-1983</v>
      </c>
      <c r="M2113" s="11">
        <f>VLOOKUP(Table3[[#This Row],[age]],Table3[age],1,FALSE)</f>
        <v>39</v>
      </c>
      <c r="N2113" s="65">
        <f>VLOOKUP(Table3[[#This Row],[charges2]],Table3[charges2],1,FALSE)</f>
        <v>34940.61</v>
      </c>
      <c r="O2113" s="11" t="str">
        <f>VLOOKUP(Table3[[#This Row],[HOSPITAL TIER2]],Table3[HOSPITAL TIER2],1,FALSE)</f>
        <v>tier - 2</v>
      </c>
      <c r="P2113" s="11" t="str">
        <f>VLOOKUP(Table3[[#This Row],[city tier2]],Table3[city tier2],1,FALSE)</f>
        <v>tier - 3</v>
      </c>
      <c r="Q2113" s="11" t="str">
        <f>VLOOKUP(Table3[[#This Row],[state id2]],Table3[state id2],1,FALSE)</f>
        <v>R1011</v>
      </c>
      <c r="R2113" s="11">
        <f t="shared" si="64"/>
        <v>-0.20652277832961091</v>
      </c>
      <c r="S2113" s="11">
        <f t="shared" si="65"/>
        <v>-1.9968254568213273E-2</v>
      </c>
    </row>
    <row r="2114" spans="1:19" x14ac:dyDescent="0.25">
      <c r="A2114" s="20" t="str">
        <f>VLOOKUP('Customer Names'!A2114,'Customer Names'!A2114:A4449,1,FALSE)</f>
        <v>Id2113</v>
      </c>
      <c r="B2114" s="20" t="str">
        <f>VLOOKUP(Table6[[#This Row],[NAME]],Table6[NAME],1,FALSE)</f>
        <v>Beth</v>
      </c>
      <c r="C2114" s="11">
        <f>VLOOKUP(Table4[[#This Row],[BMI]],Table4[BMI],1,FALSE)</f>
        <v>30.114999999999998</v>
      </c>
      <c r="D2114" s="11">
        <f>VLOOKUP(Table4[[#This Row],[HBA1C]],Table4[HBA1C],1,FALSE)</f>
        <v>4.38</v>
      </c>
      <c r="E2114" s="11" t="str">
        <f>VLOOKUP(Table4[[#This Row],[Any Transplants]],Table4[Any Transplants],1,FALSE)</f>
        <v>yes</v>
      </c>
      <c r="F2114" s="11" t="str">
        <f>VLOOKUP(Table4[[#This Row],[Cancer history]],Table4[Cancer history],1,FALSE)</f>
        <v>No</v>
      </c>
      <c r="G2114" s="11" t="str">
        <f>VLOOKUP(Table4[[#This Row],[Smoker2]],Table4[Smoker2],1,FALSE)</f>
        <v>NO</v>
      </c>
      <c r="H2114" s="11" t="str">
        <f>VLOOKUP(Table4[[#This Row],[Heart Issues]],Table4[Heart Issues],1,FALSE)</f>
        <v>No</v>
      </c>
      <c r="I2114" s="11">
        <f>VLOOKUP(Table4[[#This Row],[Number of Major Surgeries]],Table4[Number of Major Surgeries],1,FALSE)</f>
        <v>1</v>
      </c>
      <c r="J2114" s="11" t="str">
        <f>VLOOKUP('Medical Examinations'!M2114,'Medical Examinations'!M2114:M4448,1,FALSE)</f>
        <v>obesity</v>
      </c>
      <c r="K2114" s="11" t="str">
        <f>VLOOKUP('Medical Examinations'!N2114,'Medical Examinations'!N2114:N4448,1,FALSE)</f>
        <v>normal</v>
      </c>
      <c r="L2114" s="11" t="str">
        <f>VLOOKUP(Table3[[#This Row],[date of birth]],Table3[date of birth],1,FALSE)</f>
        <v>7-Oct-1967</v>
      </c>
      <c r="M2114" s="11">
        <f>VLOOKUP(Table3[[#This Row],[age]],Table3[age],1,FALSE)</f>
        <v>55</v>
      </c>
      <c r="N2114" s="65">
        <f>VLOOKUP(Table3[[#This Row],[charges2]],Table3[charges2],1,FALSE)</f>
        <v>34975.68</v>
      </c>
      <c r="O2114" s="11" t="str">
        <f>VLOOKUP(Table3[[#This Row],[HOSPITAL TIER2]],Table3[HOSPITAL TIER2],1,FALSE)</f>
        <v>tier - 2</v>
      </c>
      <c r="P2114" s="11" t="str">
        <f>VLOOKUP(Table3[[#This Row],[city tier2]],Table3[city tier2],1,FALSE)</f>
        <v>tier - 2</v>
      </c>
      <c r="Q2114" s="11" t="str">
        <f>VLOOKUP(Table3[[#This Row],[state id2]],Table3[state id2],1,FALSE)</f>
        <v>R1011</v>
      </c>
      <c r="R2114" s="11">
        <f t="shared" si="64"/>
        <v>-0.20562262222531677</v>
      </c>
      <c r="S2114" s="11">
        <f t="shared" si="65"/>
        <v>-2.0560963272537543E-2</v>
      </c>
    </row>
    <row r="2115" spans="1:19" x14ac:dyDescent="0.25">
      <c r="A2115" s="20" t="str">
        <f>VLOOKUP('Customer Names'!A2115,'Customer Names'!A2115:A4450,1,FALSE)</f>
        <v>Id2114</v>
      </c>
      <c r="B2115" s="20" t="str">
        <f>VLOOKUP(Table6[[#This Row],[NAME]],Table6[NAME],1,FALSE)</f>
        <v>Allison</v>
      </c>
      <c r="C2115" s="11">
        <f>VLOOKUP(Table4[[#This Row],[BMI]],Table4[BMI],1,FALSE)</f>
        <v>24.09</v>
      </c>
      <c r="D2115" s="11">
        <f>VLOOKUP(Table4[[#This Row],[HBA1C]],Table4[HBA1C],1,FALSE)</f>
        <v>4.79</v>
      </c>
      <c r="E2115" s="11" t="str">
        <f>VLOOKUP(Table4[[#This Row],[Any Transplants]],Table4[Any Transplants],1,FALSE)</f>
        <v>yes</v>
      </c>
      <c r="F2115" s="11" t="str">
        <f>VLOOKUP(Table4[[#This Row],[Cancer history]],Table4[Cancer history],1,FALSE)</f>
        <v>No</v>
      </c>
      <c r="G2115" s="11" t="str">
        <f>VLOOKUP(Table4[[#This Row],[Smoker2]],Table4[Smoker2],1,FALSE)</f>
        <v>NO</v>
      </c>
      <c r="H2115" s="11" t="str">
        <f>VLOOKUP(Table4[[#This Row],[Heart Issues]],Table4[Heart Issues],1,FALSE)</f>
        <v>No</v>
      </c>
      <c r="I2115" s="11">
        <f>VLOOKUP(Table4[[#This Row],[Number of Major Surgeries]],Table4[Number of Major Surgeries],1,FALSE)</f>
        <v>1</v>
      </c>
      <c r="J2115" s="11" t="str">
        <f>VLOOKUP('Medical Examinations'!M2115,'Medical Examinations'!M2115:M4449,1,FALSE)</f>
        <v>normal weight</v>
      </c>
      <c r="K2115" s="11" t="str">
        <f>VLOOKUP('Medical Examinations'!N2115,'Medical Examinations'!N2115:N4449,1,FALSE)</f>
        <v>normal</v>
      </c>
      <c r="L2115" s="11" t="str">
        <f>VLOOKUP(Table3[[#This Row],[date of birth]],Table3[date of birth],1,FALSE)</f>
        <v>22-Aug-1998</v>
      </c>
      <c r="M2115" s="11">
        <f>VLOOKUP(Table3[[#This Row],[age]],Table3[age],1,FALSE)</f>
        <v>24</v>
      </c>
      <c r="N2115" s="65">
        <f>VLOOKUP(Table3[[#This Row],[charges2]],Table3[charges2],1,FALSE)</f>
        <v>34976.42</v>
      </c>
      <c r="O2115" s="11" t="str">
        <f>VLOOKUP(Table3[[#This Row],[HOSPITAL TIER2]],Table3[HOSPITAL TIER2],1,FALSE)</f>
        <v>tier - 2</v>
      </c>
      <c r="P2115" s="11" t="str">
        <f>VLOOKUP(Table3[[#This Row],[city tier2]],Table3[city tier2],1,FALSE)</f>
        <v>tier - 1</v>
      </c>
      <c r="Q2115" s="11" t="str">
        <f>VLOOKUP(Table3[[#This Row],[state id2]],Table3[state id2],1,FALSE)</f>
        <v>R1011</v>
      </c>
      <c r="R2115" s="11">
        <f t="shared" ref="R2115:R2178" si="66">CORREL(M2115:M4449,C2115:C4449)</f>
        <v>-0.20915963159722206</v>
      </c>
      <c r="S2115" s="11">
        <f t="shared" ref="S2115:S2178" si="67">CORREL(M2115:M4449,D2115:D4449)</f>
        <v>-1.7436732922898553E-2</v>
      </c>
    </row>
    <row r="2116" spans="1:19" x14ac:dyDescent="0.25">
      <c r="A2116" s="20" t="str">
        <f>VLOOKUP('Customer Names'!A2116,'Customer Names'!A2116:A4451,1,FALSE)</f>
        <v>Id2115</v>
      </c>
      <c r="B2116" s="20" t="str">
        <f>VLOOKUP(Table6[[#This Row],[NAME]],Table6[NAME],1,FALSE)</f>
        <v>Ashley E</v>
      </c>
      <c r="C2116" s="11">
        <f>VLOOKUP(Table4[[#This Row],[BMI]],Table4[BMI],1,FALSE)</f>
        <v>28.215</v>
      </c>
      <c r="D2116" s="11">
        <f>VLOOKUP(Table4[[#This Row],[HBA1C]],Table4[HBA1C],1,FALSE)</f>
        <v>4.21</v>
      </c>
      <c r="E2116" s="11" t="str">
        <f>VLOOKUP(Table4[[#This Row],[Any Transplants]],Table4[Any Transplants],1,FALSE)</f>
        <v>yes</v>
      </c>
      <c r="F2116" s="11" t="str">
        <f>VLOOKUP(Table4[[#This Row],[Cancer history]],Table4[Cancer history],1,FALSE)</f>
        <v>No</v>
      </c>
      <c r="G2116" s="11" t="str">
        <f>VLOOKUP(Table4[[#This Row],[Smoker2]],Table4[Smoker2],1,FALSE)</f>
        <v>NO</v>
      </c>
      <c r="H2116" s="11" t="str">
        <f>VLOOKUP(Table4[[#This Row],[Heart Issues]],Table4[Heart Issues],1,FALSE)</f>
        <v>No</v>
      </c>
      <c r="I2116" s="11">
        <f>VLOOKUP(Table4[[#This Row],[Number of Major Surgeries]],Table4[Number of Major Surgeries],1,FALSE)</f>
        <v>1</v>
      </c>
      <c r="J2116" s="11" t="str">
        <f>VLOOKUP('Medical Examinations'!M2116,'Medical Examinations'!M2116:M4450,1,FALSE)</f>
        <v>over weight</v>
      </c>
      <c r="K2116" s="11" t="str">
        <f>VLOOKUP('Medical Examinations'!N2116,'Medical Examinations'!N2116:N4450,1,FALSE)</f>
        <v>normal</v>
      </c>
      <c r="L2116" s="11" t="str">
        <f>VLOOKUP(Table3[[#This Row],[date of birth]],Table3[date of birth],1,FALSE)</f>
        <v>22-Aug-1997</v>
      </c>
      <c r="M2116" s="11">
        <f>VLOOKUP(Table3[[#This Row],[age]],Table3[age],1,FALSE)</f>
        <v>25</v>
      </c>
      <c r="N2116" s="65">
        <f>VLOOKUP(Table3[[#This Row],[charges2]],Table3[charges2],1,FALSE)</f>
        <v>34979.86</v>
      </c>
      <c r="O2116" s="11" t="str">
        <f>VLOOKUP(Table3[[#This Row],[HOSPITAL TIER2]],Table3[HOSPITAL TIER2],1,FALSE)</f>
        <v>tier - 2</v>
      </c>
      <c r="P2116" s="11" t="str">
        <f>VLOOKUP(Table3[[#This Row],[city tier2]],Table3[city tier2],1,FALSE)</f>
        <v>tier - 2</v>
      </c>
      <c r="Q2116" s="11" t="str">
        <f>VLOOKUP(Table3[[#This Row],[state id2]],Table3[state id2],1,FALSE)</f>
        <v>R1011</v>
      </c>
      <c r="R2116" s="11">
        <f t="shared" si="66"/>
        <v>-0.21139012985651234</v>
      </c>
      <c r="S2116" s="11">
        <f t="shared" si="67"/>
        <v>-2.1329803055674251E-2</v>
      </c>
    </row>
    <row r="2117" spans="1:19" x14ac:dyDescent="0.25">
      <c r="A2117" s="20" t="str">
        <f>VLOOKUP('Customer Names'!A2117,'Customer Names'!A2117:A4452,1,FALSE)</f>
        <v>Id2116</v>
      </c>
      <c r="B2117" s="20" t="str">
        <f>VLOOKUP(Table6[[#This Row],[NAME]],Table6[NAME],1,FALSE)</f>
        <v>Hilary K.</v>
      </c>
      <c r="C2117" s="11">
        <f>VLOOKUP(Table4[[#This Row],[BMI]],Table4[BMI],1,FALSE)</f>
        <v>26.315000000000001</v>
      </c>
      <c r="D2117" s="11">
        <f>VLOOKUP(Table4[[#This Row],[HBA1C]],Table4[HBA1C],1,FALSE)</f>
        <v>5.47</v>
      </c>
      <c r="E2117" s="11" t="str">
        <f>VLOOKUP(Table4[[#This Row],[Any Transplants]],Table4[Any Transplants],1,FALSE)</f>
        <v>yes</v>
      </c>
      <c r="F2117" s="11" t="str">
        <f>VLOOKUP(Table4[[#This Row],[Cancer history]],Table4[Cancer history],1,FALSE)</f>
        <v>No</v>
      </c>
      <c r="G2117" s="11" t="str">
        <f>VLOOKUP(Table4[[#This Row],[Smoker2]],Table4[Smoker2],1,FALSE)</f>
        <v>NO</v>
      </c>
      <c r="H2117" s="11" t="str">
        <f>VLOOKUP(Table4[[#This Row],[Heart Issues]],Table4[Heart Issues],1,FALSE)</f>
        <v>No</v>
      </c>
      <c r="I2117" s="11">
        <f>VLOOKUP(Table4[[#This Row],[Number of Major Surgeries]],Table4[Number of Major Surgeries],1,FALSE)</f>
        <v>1</v>
      </c>
      <c r="J2117" s="11" t="str">
        <f>VLOOKUP('Medical Examinations'!M2117,'Medical Examinations'!M2117:M4451,1,FALSE)</f>
        <v>over weight</v>
      </c>
      <c r="K2117" s="11" t="str">
        <f>VLOOKUP('Medical Examinations'!N2117,'Medical Examinations'!N2117:N4451,1,FALSE)</f>
        <v>normal</v>
      </c>
      <c r="L2117" s="11" t="str">
        <f>VLOOKUP(Table3[[#This Row],[date of birth]],Table3[date of birth],1,FALSE)</f>
        <v>5-Jul-1982</v>
      </c>
      <c r="M2117" s="11">
        <f>VLOOKUP(Table3[[#This Row],[age]],Table3[age],1,FALSE)</f>
        <v>40</v>
      </c>
      <c r="N2117" s="65">
        <f>VLOOKUP(Table3[[#This Row],[charges2]],Table3[charges2],1,FALSE)</f>
        <v>35000.730000000003</v>
      </c>
      <c r="O2117" s="11" t="str">
        <f>VLOOKUP(Table3[[#This Row],[HOSPITAL TIER2]],Table3[HOSPITAL TIER2],1,FALSE)</f>
        <v>tier - 2</v>
      </c>
      <c r="P2117" s="11" t="str">
        <f>VLOOKUP(Table3[[#This Row],[city tier2]],Table3[city tier2],1,FALSE)</f>
        <v>tier - 3</v>
      </c>
      <c r="Q2117" s="11" t="str">
        <f>VLOOKUP(Table3[[#This Row],[state id2]],Table3[state id2],1,FALSE)</f>
        <v>R1011</v>
      </c>
      <c r="R2117" s="11">
        <f t="shared" si="66"/>
        <v>-0.20962376991440287</v>
      </c>
      <c r="S2117" s="11">
        <f t="shared" si="67"/>
        <v>-2.7495114632436486E-2</v>
      </c>
    </row>
    <row r="2118" spans="1:19" x14ac:dyDescent="0.25">
      <c r="A2118" s="20" t="str">
        <f>VLOOKUP('Customer Names'!A2118,'Customer Names'!A2118:A4453,1,FALSE)</f>
        <v>Id2117</v>
      </c>
      <c r="B2118" s="20" t="str">
        <f>VLOOKUP(Table6[[#This Row],[NAME]],Table6[NAME],1,FALSE)</f>
        <v>Dominique</v>
      </c>
      <c r="C2118" s="11">
        <f>VLOOKUP(Table4[[#This Row],[BMI]],Table4[BMI],1,FALSE)</f>
        <v>25.08</v>
      </c>
      <c r="D2118" s="11">
        <f>VLOOKUP(Table4[[#This Row],[HBA1C]],Table4[HBA1C],1,FALSE)</f>
        <v>5.09</v>
      </c>
      <c r="E2118" s="11" t="str">
        <f>VLOOKUP(Table4[[#This Row],[Any Transplants]],Table4[Any Transplants],1,FALSE)</f>
        <v>yes</v>
      </c>
      <c r="F2118" s="11" t="str">
        <f>VLOOKUP(Table4[[#This Row],[Cancer history]],Table4[Cancer history],1,FALSE)</f>
        <v>No</v>
      </c>
      <c r="G2118" s="11" t="str">
        <f>VLOOKUP(Table4[[#This Row],[Smoker2]],Table4[Smoker2],1,FALSE)</f>
        <v>NO</v>
      </c>
      <c r="H2118" s="11" t="str">
        <f>VLOOKUP(Table4[[#This Row],[Heart Issues]],Table4[Heart Issues],1,FALSE)</f>
        <v>No</v>
      </c>
      <c r="I2118" s="11">
        <f>VLOOKUP(Table4[[#This Row],[Number of Major Surgeries]],Table4[Number of Major Surgeries],1,FALSE)</f>
        <v>1</v>
      </c>
      <c r="J2118" s="11" t="str">
        <f>VLOOKUP('Medical Examinations'!M2118,'Medical Examinations'!M2118:M4452,1,FALSE)</f>
        <v>over weight</v>
      </c>
      <c r="K2118" s="11" t="str">
        <f>VLOOKUP('Medical Examinations'!N2118,'Medical Examinations'!N2118:N4452,1,FALSE)</f>
        <v>normal</v>
      </c>
      <c r="L2118" s="11" t="str">
        <f>VLOOKUP(Table3[[#This Row],[date of birth]],Table3[date of birth],1,FALSE)</f>
        <v>29-Aug-1975</v>
      </c>
      <c r="M2118" s="11">
        <f>VLOOKUP(Table3[[#This Row],[age]],Table3[age],1,FALSE)</f>
        <v>47</v>
      </c>
      <c r="N2118" s="65">
        <f>VLOOKUP(Table3[[#This Row],[charges2]],Table3[charges2],1,FALSE)</f>
        <v>35050.620000000003</v>
      </c>
      <c r="O2118" s="11" t="str">
        <f>VLOOKUP(Table3[[#This Row],[HOSPITAL TIER2]],Table3[HOSPITAL TIER2],1,FALSE)</f>
        <v>tier - 2</v>
      </c>
      <c r="P2118" s="11" t="str">
        <f>VLOOKUP(Table3[[#This Row],[city tier2]],Table3[city tier2],1,FALSE)</f>
        <v>tier - 1</v>
      </c>
      <c r="Q2118" s="11" t="str">
        <f>VLOOKUP(Table3[[#This Row],[state id2]],Table3[state id2],1,FALSE)</f>
        <v>R1011</v>
      </c>
      <c r="R2118" s="11">
        <f t="shared" si="66"/>
        <v>-0.20944493413341725</v>
      </c>
      <c r="S2118" s="11">
        <f t="shared" si="67"/>
        <v>-2.7680450626912656E-2</v>
      </c>
    </row>
    <row r="2119" spans="1:19" x14ac:dyDescent="0.25">
      <c r="A2119" s="20" t="str">
        <f>VLOOKUP('Customer Names'!A2119,'Customer Names'!A2119:A4454,1,FALSE)</f>
        <v>Id2118</v>
      </c>
      <c r="B2119" s="20" t="str">
        <f>VLOOKUP(Table6[[#This Row],[NAME]],Table6[NAME],1,FALSE)</f>
        <v>Carlos I</v>
      </c>
      <c r="C2119" s="11">
        <f>VLOOKUP(Table4[[#This Row],[BMI]],Table4[BMI],1,FALSE)</f>
        <v>15.41</v>
      </c>
      <c r="D2119" s="11">
        <f>VLOOKUP(Table4[[#This Row],[HBA1C]],Table4[HBA1C],1,FALSE)</f>
        <v>5.08</v>
      </c>
      <c r="E2119" s="11" t="str">
        <f>VLOOKUP(Table4[[#This Row],[Any Transplants]],Table4[Any Transplants],1,FALSE)</f>
        <v>No</v>
      </c>
      <c r="F2119" s="11" t="str">
        <f>VLOOKUP(Table4[[#This Row],[Cancer history]],Table4[Cancer history],1,FALSE)</f>
        <v>No</v>
      </c>
      <c r="G2119" s="11" t="str">
        <f>VLOOKUP(Table4[[#This Row],[Smoker2]],Table4[Smoker2],1,FALSE)</f>
        <v>NO</v>
      </c>
      <c r="H2119" s="11" t="str">
        <f>VLOOKUP(Table4[[#This Row],[Heart Issues]],Table4[Heart Issues],1,FALSE)</f>
        <v>No</v>
      </c>
      <c r="I2119" s="11">
        <f>VLOOKUP(Table4[[#This Row],[Number of Major Surgeries]],Table4[Number of Major Surgeries],1,FALSE)</f>
        <v>0</v>
      </c>
      <c r="J2119" s="11" t="str">
        <f>VLOOKUP('Medical Examinations'!M2119,'Medical Examinations'!M2119:M4453,1,FALSE)</f>
        <v>underweight</v>
      </c>
      <c r="K2119" s="11" t="str">
        <f>VLOOKUP('Medical Examinations'!N2119,'Medical Examinations'!N2119:N4453,1,FALSE)</f>
        <v>normal</v>
      </c>
      <c r="L2119" s="11" t="str">
        <f>VLOOKUP(Table3[[#This Row],[date of birth]],Table3[date of birth],1,FALSE)</f>
        <v>29-Jun-1977</v>
      </c>
      <c r="M2119" s="11">
        <f>VLOOKUP(Table3[[#This Row],[age]],Table3[age],1,FALSE)</f>
        <v>45</v>
      </c>
      <c r="N2119" s="65">
        <f>VLOOKUP(Table3[[#This Row],[charges2]],Table3[charges2],1,FALSE)</f>
        <v>35069.370000000003</v>
      </c>
      <c r="O2119" s="11" t="str">
        <f>VLOOKUP(Table3[[#This Row],[HOSPITAL TIER2]],Table3[HOSPITAL TIER2],1,FALSE)</f>
        <v>tier - 1</v>
      </c>
      <c r="P2119" s="11" t="str">
        <f>VLOOKUP(Table3[[#This Row],[city tier2]],Table3[city tier2],1,FALSE)</f>
        <v>tier - 1</v>
      </c>
      <c r="Q2119" s="11" t="str">
        <f>VLOOKUP(Table3[[#This Row],[state id2]],Table3[state id2],1,FALSE)</f>
        <v>R1017</v>
      </c>
      <c r="R2119" s="11">
        <f t="shared" si="66"/>
        <v>-0.20948293636144813</v>
      </c>
      <c r="S2119" s="11">
        <f t="shared" si="67"/>
        <v>-2.7261489647068295E-2</v>
      </c>
    </row>
    <row r="2120" spans="1:19" x14ac:dyDescent="0.25">
      <c r="A2120" s="20" t="str">
        <f>VLOOKUP('Customer Names'!A2120,'Customer Names'!A2120:A4455,1,FALSE)</f>
        <v>Id2119</v>
      </c>
      <c r="B2120" s="20" t="str">
        <f>VLOOKUP(Table6[[#This Row],[NAME]],Table6[NAME],1,FALSE)</f>
        <v>Matthew</v>
      </c>
      <c r="C2120" s="11">
        <f>VLOOKUP(Table4[[#This Row],[BMI]],Table4[BMI],1,FALSE)</f>
        <v>23.83</v>
      </c>
      <c r="D2120" s="11">
        <f>VLOOKUP(Table4[[#This Row],[HBA1C]],Table4[HBA1C],1,FALSE)</f>
        <v>5.68</v>
      </c>
      <c r="E2120" s="11" t="str">
        <f>VLOOKUP(Table4[[#This Row],[Any Transplants]],Table4[Any Transplants],1,FALSE)</f>
        <v>No</v>
      </c>
      <c r="F2120" s="11" t="str">
        <f>VLOOKUP(Table4[[#This Row],[Cancer history]],Table4[Cancer history],1,FALSE)</f>
        <v>No</v>
      </c>
      <c r="G2120" s="11" t="str">
        <f>VLOOKUP(Table4[[#This Row],[Smoker2]],Table4[Smoker2],1,FALSE)</f>
        <v>NO</v>
      </c>
      <c r="H2120" s="11" t="str">
        <f>VLOOKUP(Table4[[#This Row],[Heart Issues]],Table4[Heart Issues],1,FALSE)</f>
        <v>No</v>
      </c>
      <c r="I2120" s="11">
        <f>VLOOKUP(Table4[[#This Row],[Number of Major Surgeries]],Table4[Number of Major Surgeries],1,FALSE)</f>
        <v>0</v>
      </c>
      <c r="J2120" s="11" t="str">
        <f>VLOOKUP('Medical Examinations'!M2120,'Medical Examinations'!M2120:M4454,1,FALSE)</f>
        <v>normal weight</v>
      </c>
      <c r="K2120" s="11" t="str">
        <f>VLOOKUP('Medical Examinations'!N2120,'Medical Examinations'!N2120:N4454,1,FALSE)</f>
        <v>normal</v>
      </c>
      <c r="L2120" s="11" t="str">
        <f>VLOOKUP(Table3[[#This Row],[date of birth]],Table3[date of birth],1,FALSE)</f>
        <v>22-Dec-1998</v>
      </c>
      <c r="M2120" s="11">
        <f>VLOOKUP(Table3[[#This Row],[age]],Table3[age],1,FALSE)</f>
        <v>24</v>
      </c>
      <c r="N2120" s="65">
        <f>VLOOKUP(Table3[[#This Row],[charges2]],Table3[charges2],1,FALSE)</f>
        <v>35147.53</v>
      </c>
      <c r="O2120" s="11" t="str">
        <f>VLOOKUP(Table3[[#This Row],[HOSPITAL TIER2]],Table3[HOSPITAL TIER2],1,FALSE)</f>
        <v>tier - 1</v>
      </c>
      <c r="P2120" s="11" t="str">
        <f>VLOOKUP(Table3[[#This Row],[city tier2]],Table3[city tier2],1,FALSE)</f>
        <v>tier - 1</v>
      </c>
      <c r="Q2120" s="11" t="str">
        <f>VLOOKUP(Table3[[#This Row],[state id2]],Table3[state id2],1,FALSE)</f>
        <v>R1016</v>
      </c>
      <c r="R2120" s="11">
        <f t="shared" si="66"/>
        <v>-0.2096745857149459</v>
      </c>
      <c r="S2120" s="11">
        <f t="shared" si="67"/>
        <v>-2.7096607508170882E-2</v>
      </c>
    </row>
    <row r="2121" spans="1:19" x14ac:dyDescent="0.25">
      <c r="A2121" s="20" t="str">
        <f>VLOOKUP('Customer Names'!A2121,'Customer Names'!A2121:A4456,1,FALSE)</f>
        <v>Id2120</v>
      </c>
      <c r="B2121" s="20" t="str">
        <f>VLOOKUP(Table6[[#This Row],[NAME]],Table6[NAME],1,FALSE)</f>
        <v>Kara</v>
      </c>
      <c r="C2121" s="11">
        <f>VLOOKUP(Table4[[#This Row],[BMI]],Table4[BMI],1,FALSE)</f>
        <v>36</v>
      </c>
      <c r="D2121" s="11">
        <f>VLOOKUP(Table4[[#This Row],[HBA1C]],Table4[HBA1C],1,FALSE)</f>
        <v>4.66</v>
      </c>
      <c r="E2121" s="11" t="str">
        <f>VLOOKUP(Table4[[#This Row],[Any Transplants]],Table4[Any Transplants],1,FALSE)</f>
        <v>yes</v>
      </c>
      <c r="F2121" s="11" t="str">
        <f>VLOOKUP(Table4[[#This Row],[Cancer history]],Table4[Cancer history],1,FALSE)</f>
        <v>No</v>
      </c>
      <c r="G2121" s="11" t="str">
        <f>VLOOKUP(Table4[[#This Row],[Smoker2]],Table4[Smoker2],1,FALSE)</f>
        <v>NO</v>
      </c>
      <c r="H2121" s="11" t="str">
        <f>VLOOKUP(Table4[[#This Row],[Heart Issues]],Table4[Heart Issues],1,FALSE)</f>
        <v>No</v>
      </c>
      <c r="I2121" s="11">
        <f>VLOOKUP(Table4[[#This Row],[Number of Major Surgeries]],Table4[Number of Major Surgeries],1,FALSE)</f>
        <v>1</v>
      </c>
      <c r="J2121" s="11" t="str">
        <f>VLOOKUP('Medical Examinations'!M2121,'Medical Examinations'!M2121:M4455,1,FALSE)</f>
        <v>obesity</v>
      </c>
      <c r="K2121" s="11" t="str">
        <f>VLOOKUP('Medical Examinations'!N2121,'Medical Examinations'!N2121:N4455,1,FALSE)</f>
        <v>normal</v>
      </c>
      <c r="L2121" s="11" t="str">
        <f>VLOOKUP(Table3[[#This Row],[date of birth]],Table3[date of birth],1,FALSE)</f>
        <v>30-Dec-1967</v>
      </c>
      <c r="M2121" s="11">
        <f>VLOOKUP(Table3[[#This Row],[age]],Table3[age],1,FALSE)</f>
        <v>55</v>
      </c>
      <c r="N2121" s="65">
        <f>VLOOKUP(Table3[[#This Row],[charges2]],Table3[charges2],1,FALSE)</f>
        <v>35160.129999999997</v>
      </c>
      <c r="O2121" s="11" t="str">
        <f>VLOOKUP(Table3[[#This Row],[HOSPITAL TIER2]],Table3[HOSPITAL TIER2],1,FALSE)</f>
        <v>tier - 2</v>
      </c>
      <c r="P2121" s="11" t="str">
        <f>VLOOKUP(Table3[[#This Row],[city tier2]],Table3[city tier2],1,FALSE)</f>
        <v>tier - 2</v>
      </c>
      <c r="Q2121" s="11" t="str">
        <f>VLOOKUP(Table3[[#This Row],[state id2]],Table3[state id2],1,FALSE)</f>
        <v>R1011</v>
      </c>
      <c r="R2121" s="11">
        <f t="shared" si="66"/>
        <v>-0.21228722993605631</v>
      </c>
      <c r="S2121" s="11">
        <f t="shared" si="67"/>
        <v>-2.7332158314492677E-2</v>
      </c>
    </row>
    <row r="2122" spans="1:19" x14ac:dyDescent="0.25">
      <c r="A2122" s="20" t="str">
        <f>VLOOKUP('Customer Names'!A2122,'Customer Names'!A2122:A4457,1,FALSE)</f>
        <v>Id2121</v>
      </c>
      <c r="B2122" s="20" t="str">
        <f>VLOOKUP(Table6[[#This Row],[NAME]],Table6[NAME],1,FALSE)</f>
        <v>Sarah S</v>
      </c>
      <c r="C2122" s="11">
        <f>VLOOKUP(Table4[[#This Row],[BMI]],Table4[BMI],1,FALSE)</f>
        <v>28.82</v>
      </c>
      <c r="D2122" s="11">
        <f>VLOOKUP(Table4[[#This Row],[HBA1C]],Table4[HBA1C],1,FALSE)</f>
        <v>5.59</v>
      </c>
      <c r="E2122" s="11" t="str">
        <f>VLOOKUP(Table4[[#This Row],[Any Transplants]],Table4[Any Transplants],1,FALSE)</f>
        <v>yes</v>
      </c>
      <c r="F2122" s="11" t="str">
        <f>VLOOKUP(Table4[[#This Row],[Cancer history]],Table4[Cancer history],1,FALSE)</f>
        <v>No</v>
      </c>
      <c r="G2122" s="11" t="str">
        <f>VLOOKUP(Table4[[#This Row],[Smoker2]],Table4[Smoker2],1,FALSE)</f>
        <v>NO</v>
      </c>
      <c r="H2122" s="11" t="str">
        <f>VLOOKUP(Table4[[#This Row],[Heart Issues]],Table4[Heart Issues],1,FALSE)</f>
        <v>No</v>
      </c>
      <c r="I2122" s="11">
        <f>VLOOKUP(Table4[[#This Row],[Number of Major Surgeries]],Table4[Number of Major Surgeries],1,FALSE)</f>
        <v>1</v>
      </c>
      <c r="J2122" s="11" t="str">
        <f>VLOOKUP('Medical Examinations'!M2122,'Medical Examinations'!M2122:M4456,1,FALSE)</f>
        <v>over weight</v>
      </c>
      <c r="K2122" s="11" t="str">
        <f>VLOOKUP('Medical Examinations'!N2122,'Medical Examinations'!N2122:N4456,1,FALSE)</f>
        <v>normal</v>
      </c>
      <c r="L2122" s="11" t="str">
        <f>VLOOKUP(Table3[[#This Row],[date of birth]],Table3[date of birth],1,FALSE)</f>
        <v>9-Jul-1997</v>
      </c>
      <c r="M2122" s="11">
        <f>VLOOKUP(Table3[[#This Row],[age]],Table3[age],1,FALSE)</f>
        <v>25</v>
      </c>
      <c r="N2122" s="65">
        <f>VLOOKUP(Table3[[#This Row],[charges2]],Table3[charges2],1,FALSE)</f>
        <v>35302.089999999997</v>
      </c>
      <c r="O2122" s="11" t="str">
        <f>VLOOKUP(Table3[[#This Row],[HOSPITAL TIER2]],Table3[HOSPITAL TIER2],1,FALSE)</f>
        <v>tier - 1</v>
      </c>
      <c r="P2122" s="11" t="str">
        <f>VLOOKUP(Table3[[#This Row],[city tier2]],Table3[city tier2],1,FALSE)</f>
        <v>tier - 2</v>
      </c>
      <c r="Q2122" s="11" t="str">
        <f>VLOOKUP(Table3[[#This Row],[state id2]],Table3[state id2],1,FALSE)</f>
        <v>R1011</v>
      </c>
      <c r="R2122" s="11">
        <f t="shared" si="66"/>
        <v>-0.22017949017713861</v>
      </c>
      <c r="S2122" s="11">
        <f t="shared" si="67"/>
        <v>-2.4838610700626353E-2</v>
      </c>
    </row>
    <row r="2123" spans="1:19" x14ac:dyDescent="0.25">
      <c r="A2123" s="20" t="str">
        <f>VLOOKUP('Customer Names'!A2123,'Customer Names'!A2123:A4458,1,FALSE)</f>
        <v>Id2122</v>
      </c>
      <c r="B2123" s="20" t="str">
        <f>VLOOKUP(Table6[[#This Row],[NAME]],Table6[NAME],1,FALSE)</f>
        <v>Shauna R.</v>
      </c>
      <c r="C2123" s="11">
        <f>VLOOKUP(Table4[[#This Row],[BMI]],Table4[BMI],1,FALSE)</f>
        <v>28.05</v>
      </c>
      <c r="D2123" s="11">
        <f>VLOOKUP(Table4[[#This Row],[HBA1C]],Table4[HBA1C],1,FALSE)</f>
        <v>6.2</v>
      </c>
      <c r="E2123" s="11" t="str">
        <f>VLOOKUP(Table4[[#This Row],[Any Transplants]],Table4[Any Transplants],1,FALSE)</f>
        <v>yes</v>
      </c>
      <c r="F2123" s="11" t="str">
        <f>VLOOKUP(Table4[[#This Row],[Cancer history]],Table4[Cancer history],1,FALSE)</f>
        <v>No</v>
      </c>
      <c r="G2123" s="11" t="str">
        <f>VLOOKUP(Table4[[#This Row],[Smoker2]],Table4[Smoker2],1,FALSE)</f>
        <v>NO</v>
      </c>
      <c r="H2123" s="11" t="str">
        <f>VLOOKUP(Table4[[#This Row],[Heart Issues]],Table4[Heart Issues],1,FALSE)</f>
        <v>No</v>
      </c>
      <c r="I2123" s="11">
        <f>VLOOKUP(Table4[[#This Row],[Number of Major Surgeries]],Table4[Number of Major Surgeries],1,FALSE)</f>
        <v>1</v>
      </c>
      <c r="J2123" s="11" t="str">
        <f>VLOOKUP('Medical Examinations'!M2123,'Medical Examinations'!M2123:M4457,1,FALSE)</f>
        <v>over weight</v>
      </c>
      <c r="K2123" s="11" t="str">
        <f>VLOOKUP('Medical Examinations'!N2123,'Medical Examinations'!N2123:N4457,1,FALSE)</f>
        <v>prediabetes</v>
      </c>
      <c r="L2123" s="11" t="str">
        <f>VLOOKUP(Table3[[#This Row],[date of birth]],Table3[date of birth],1,FALSE)</f>
        <v>19-Sep-1988</v>
      </c>
      <c r="M2123" s="11">
        <f>VLOOKUP(Table3[[#This Row],[age]],Table3[age],1,FALSE)</f>
        <v>34</v>
      </c>
      <c r="N2123" s="65">
        <f>VLOOKUP(Table3[[#This Row],[charges2]],Table3[charges2],1,FALSE)</f>
        <v>35315.96</v>
      </c>
      <c r="O2123" s="11" t="str">
        <f>VLOOKUP(Table3[[#This Row],[HOSPITAL TIER2]],Table3[HOSPITAL TIER2],1,FALSE)</f>
        <v>tier - 2</v>
      </c>
      <c r="P2123" s="11" t="str">
        <f>VLOOKUP(Table3[[#This Row],[city tier2]],Table3[city tier2],1,FALSE)</f>
        <v>tier - 1</v>
      </c>
      <c r="Q2123" s="11" t="str">
        <f>VLOOKUP(Table3[[#This Row],[state id2]],Table3[state id2],1,FALSE)</f>
        <v>R1011</v>
      </c>
      <c r="R2123" s="11">
        <f t="shared" si="66"/>
        <v>-0.21784712296752942</v>
      </c>
      <c r="S2123" s="11">
        <f t="shared" si="67"/>
        <v>-2.5441563020475136E-2</v>
      </c>
    </row>
    <row r="2124" spans="1:19" x14ac:dyDescent="0.25">
      <c r="A2124" s="20" t="str">
        <f>VLOOKUP('Customer Names'!A2124,'Customer Names'!A2124:A4459,1,FALSE)</f>
        <v>Id2123</v>
      </c>
      <c r="B2124" s="20" t="str">
        <f>VLOOKUP(Table6[[#This Row],[NAME]],Table6[NAME],1,FALSE)</f>
        <v>Lindsay J.</v>
      </c>
      <c r="C2124" s="11">
        <f>VLOOKUP(Table4[[#This Row],[BMI]],Table4[BMI],1,FALSE)</f>
        <v>27.1</v>
      </c>
      <c r="D2124" s="11">
        <f>VLOOKUP(Table4[[#This Row],[HBA1C]],Table4[HBA1C],1,FALSE)</f>
        <v>4.45</v>
      </c>
      <c r="E2124" s="11" t="str">
        <f>VLOOKUP(Table4[[#This Row],[Any Transplants]],Table4[Any Transplants],1,FALSE)</f>
        <v>yes</v>
      </c>
      <c r="F2124" s="11" t="str">
        <f>VLOOKUP(Table4[[#This Row],[Cancer history]],Table4[Cancer history],1,FALSE)</f>
        <v>No</v>
      </c>
      <c r="G2124" s="11" t="str">
        <f>VLOOKUP(Table4[[#This Row],[Smoker2]],Table4[Smoker2],1,FALSE)</f>
        <v>NO</v>
      </c>
      <c r="H2124" s="11" t="str">
        <f>VLOOKUP(Table4[[#This Row],[Heart Issues]],Table4[Heart Issues],1,FALSE)</f>
        <v>No</v>
      </c>
      <c r="I2124" s="11">
        <f>VLOOKUP(Table4[[#This Row],[Number of Major Surgeries]],Table4[Number of Major Surgeries],1,FALSE)</f>
        <v>1</v>
      </c>
      <c r="J2124" s="11" t="str">
        <f>VLOOKUP('Medical Examinations'!M2124,'Medical Examinations'!M2124:M4458,1,FALSE)</f>
        <v>over weight</v>
      </c>
      <c r="K2124" s="11" t="str">
        <f>VLOOKUP('Medical Examinations'!N2124,'Medical Examinations'!N2124:N4458,1,FALSE)</f>
        <v>normal</v>
      </c>
      <c r="L2124" s="11" t="str">
        <f>VLOOKUP(Table3[[#This Row],[date of birth]],Table3[date of birth],1,FALSE)</f>
        <v>22-Sep-1971</v>
      </c>
      <c r="M2124" s="11">
        <f>VLOOKUP(Table3[[#This Row],[age]],Table3[age],1,FALSE)</f>
        <v>51</v>
      </c>
      <c r="N2124" s="65">
        <f>VLOOKUP(Table3[[#This Row],[charges2]],Table3[charges2],1,FALSE)</f>
        <v>35345.730000000003</v>
      </c>
      <c r="O2124" s="11" t="str">
        <f>VLOOKUP(Table3[[#This Row],[HOSPITAL TIER2]],Table3[HOSPITAL TIER2],1,FALSE)</f>
        <v>tier - 2</v>
      </c>
      <c r="P2124" s="11" t="str">
        <f>VLOOKUP(Table3[[#This Row],[city tier2]],Table3[city tier2],1,FALSE)</f>
        <v>tier - 3</v>
      </c>
      <c r="Q2124" s="11" t="str">
        <f>VLOOKUP(Table3[[#This Row],[state id2]],Table3[state id2],1,FALSE)</f>
        <v>R1011</v>
      </c>
      <c r="R2124" s="11">
        <f t="shared" si="66"/>
        <v>-0.21671271767532435</v>
      </c>
      <c r="S2124" s="11">
        <f t="shared" si="67"/>
        <v>-2.4391949318731433E-2</v>
      </c>
    </row>
    <row r="2125" spans="1:19" x14ac:dyDescent="0.25">
      <c r="A2125" s="20" t="str">
        <f>VLOOKUP('Customer Names'!A2125,'Customer Names'!A2125:A4460,1,FALSE)</f>
        <v>Id2124</v>
      </c>
      <c r="B2125" s="20" t="str">
        <f>VLOOKUP(Table6[[#This Row],[NAME]],Table6[NAME],1,FALSE)</f>
        <v>Danya A.</v>
      </c>
      <c r="C2125" s="11">
        <f>VLOOKUP(Table4[[#This Row],[BMI]],Table4[BMI],1,FALSE)</f>
        <v>24.3</v>
      </c>
      <c r="D2125" s="11">
        <f>VLOOKUP(Table4[[#This Row],[HBA1C]],Table4[HBA1C],1,FALSE)</f>
        <v>6.1</v>
      </c>
      <c r="E2125" s="11" t="str">
        <f>VLOOKUP(Table4[[#This Row],[Any Transplants]],Table4[Any Transplants],1,FALSE)</f>
        <v>yes</v>
      </c>
      <c r="F2125" s="11" t="str">
        <f>VLOOKUP(Table4[[#This Row],[Cancer history]],Table4[Cancer history],1,FALSE)</f>
        <v>No</v>
      </c>
      <c r="G2125" s="11" t="str">
        <f>VLOOKUP(Table4[[#This Row],[Smoker2]],Table4[Smoker2],1,FALSE)</f>
        <v>NO</v>
      </c>
      <c r="H2125" s="11" t="str">
        <f>VLOOKUP(Table4[[#This Row],[Heart Issues]],Table4[Heart Issues],1,FALSE)</f>
        <v>yes</v>
      </c>
      <c r="I2125" s="11">
        <f>VLOOKUP(Table4[[#This Row],[Number of Major Surgeries]],Table4[Number of Major Surgeries],1,FALSE)</f>
        <v>1</v>
      </c>
      <c r="J2125" s="11" t="str">
        <f>VLOOKUP('Medical Examinations'!M2125,'Medical Examinations'!M2125:M4459,1,FALSE)</f>
        <v>normal weight</v>
      </c>
      <c r="K2125" s="11" t="str">
        <f>VLOOKUP('Medical Examinations'!N2125,'Medical Examinations'!N2125:N4459,1,FALSE)</f>
        <v>prediabetes</v>
      </c>
      <c r="L2125" s="11" t="str">
        <f>VLOOKUP(Table3[[#This Row],[date of birth]],Table3[date of birth],1,FALSE)</f>
        <v>20-Nov-1988</v>
      </c>
      <c r="M2125" s="11">
        <f>VLOOKUP(Table3[[#This Row],[age]],Table3[age],1,FALSE)</f>
        <v>34</v>
      </c>
      <c r="N2125" s="65">
        <f>VLOOKUP(Table3[[#This Row],[charges2]],Table3[charges2],1,FALSE)</f>
        <v>35491.64</v>
      </c>
      <c r="O2125" s="11" t="str">
        <f>VLOOKUP(Table3[[#This Row],[HOSPITAL TIER2]],Table3[HOSPITAL TIER2],1,FALSE)</f>
        <v>tier - 1</v>
      </c>
      <c r="P2125" s="11" t="str">
        <f>VLOOKUP(Table3[[#This Row],[city tier2]],Table3[city tier2],1,FALSE)</f>
        <v>tier - 2</v>
      </c>
      <c r="Q2125" s="11" t="str">
        <f>VLOOKUP(Table3[[#This Row],[state id2]],Table3[state id2],1,FALSE)</f>
        <v>R1011</v>
      </c>
      <c r="R2125" s="11">
        <f t="shared" si="66"/>
        <v>-0.21770935660009674</v>
      </c>
      <c r="S2125" s="11">
        <f t="shared" si="67"/>
        <v>-2.2452344360423898E-2</v>
      </c>
    </row>
    <row r="2126" spans="1:19" x14ac:dyDescent="0.25">
      <c r="A2126" s="20" t="str">
        <f>VLOOKUP('Customer Names'!A2126,'Customer Names'!A2126:A4461,1,FALSE)</f>
        <v>Id2125</v>
      </c>
      <c r="B2126" s="20" t="str">
        <f>VLOOKUP(Table6[[#This Row],[NAME]],Table6[NAME],1,FALSE)</f>
        <v>Lorraine</v>
      </c>
      <c r="C2126" s="11">
        <f>VLOOKUP(Table4[[#This Row],[BMI]],Table4[BMI],1,FALSE)</f>
        <v>30.72</v>
      </c>
      <c r="D2126" s="11">
        <f>VLOOKUP(Table4[[#This Row],[HBA1C]],Table4[HBA1C],1,FALSE)</f>
        <v>6.06</v>
      </c>
      <c r="E2126" s="11" t="str">
        <f>VLOOKUP(Table4[[#This Row],[Any Transplants]],Table4[Any Transplants],1,FALSE)</f>
        <v>yes</v>
      </c>
      <c r="F2126" s="11" t="str">
        <f>VLOOKUP(Table4[[#This Row],[Cancer history]],Table4[Cancer history],1,FALSE)</f>
        <v>No</v>
      </c>
      <c r="G2126" s="11" t="str">
        <f>VLOOKUP(Table4[[#This Row],[Smoker2]],Table4[Smoker2],1,FALSE)</f>
        <v>NO</v>
      </c>
      <c r="H2126" s="11" t="str">
        <f>VLOOKUP(Table4[[#This Row],[Heart Issues]],Table4[Heart Issues],1,FALSE)</f>
        <v>No</v>
      </c>
      <c r="I2126" s="11">
        <f>VLOOKUP(Table4[[#This Row],[Number of Major Surgeries]],Table4[Number of Major Surgeries],1,FALSE)</f>
        <v>1</v>
      </c>
      <c r="J2126" s="11" t="str">
        <f>VLOOKUP('Medical Examinations'!M2126,'Medical Examinations'!M2126:M4460,1,FALSE)</f>
        <v>obesity</v>
      </c>
      <c r="K2126" s="11" t="str">
        <f>VLOOKUP('Medical Examinations'!N2126,'Medical Examinations'!N2126:N4460,1,FALSE)</f>
        <v>prediabetes</v>
      </c>
      <c r="L2126" s="11" t="str">
        <f>VLOOKUP(Table3[[#This Row],[date of birth]],Table3[date of birth],1,FALSE)</f>
        <v>16-Dec-1973</v>
      </c>
      <c r="M2126" s="11">
        <f>VLOOKUP(Table3[[#This Row],[age]],Table3[age],1,FALSE)</f>
        <v>49</v>
      </c>
      <c r="N2126" s="65">
        <f>VLOOKUP(Table3[[#This Row],[charges2]],Table3[charges2],1,FALSE)</f>
        <v>35517.19</v>
      </c>
      <c r="O2126" s="11" t="str">
        <f>VLOOKUP(Table3[[#This Row],[HOSPITAL TIER2]],Table3[HOSPITAL TIER2],1,FALSE)</f>
        <v>tier - 2</v>
      </c>
      <c r="P2126" s="11" t="str">
        <f>VLOOKUP(Table3[[#This Row],[city tier2]],Table3[city tier2],1,FALSE)</f>
        <v>tier - 2</v>
      </c>
      <c r="Q2126" s="11" t="str">
        <f>VLOOKUP(Table3[[#This Row],[state id2]],Table3[state id2],1,FALSE)</f>
        <v>R1011</v>
      </c>
      <c r="R2126" s="11">
        <f t="shared" si="66"/>
        <v>-0.21843298124621724</v>
      </c>
      <c r="S2126" s="11">
        <f t="shared" si="67"/>
        <v>-2.161896297013971E-2</v>
      </c>
    </row>
    <row r="2127" spans="1:19" x14ac:dyDescent="0.25">
      <c r="A2127" s="20" t="str">
        <f>VLOOKUP('Customer Names'!A2127,'Customer Names'!A2127:A4462,1,FALSE)</f>
        <v>Id2126</v>
      </c>
      <c r="B2127" s="20" t="str">
        <f>VLOOKUP(Table6[[#This Row],[NAME]],Table6[NAME],1,FALSE)</f>
        <v>Jennifer L.</v>
      </c>
      <c r="C2127" s="11">
        <f>VLOOKUP(Table4[[#This Row],[BMI]],Table4[BMI],1,FALSE)</f>
        <v>37.43</v>
      </c>
      <c r="D2127" s="11">
        <f>VLOOKUP(Table4[[#This Row],[HBA1C]],Table4[HBA1C],1,FALSE)</f>
        <v>4.5599999999999996</v>
      </c>
      <c r="E2127" s="11" t="str">
        <f>VLOOKUP(Table4[[#This Row],[Any Transplants]],Table4[Any Transplants],1,FALSE)</f>
        <v>No</v>
      </c>
      <c r="F2127" s="11" t="str">
        <f>VLOOKUP(Table4[[#This Row],[Cancer history]],Table4[Cancer history],1,FALSE)</f>
        <v>Yes</v>
      </c>
      <c r="G2127" s="11" t="str">
        <f>VLOOKUP(Table4[[#This Row],[Smoker2]],Table4[Smoker2],1,FALSE)</f>
        <v>NO</v>
      </c>
      <c r="H2127" s="11" t="str">
        <f>VLOOKUP(Table4[[#This Row],[Heart Issues]],Table4[Heart Issues],1,FALSE)</f>
        <v>No</v>
      </c>
      <c r="I2127" s="11">
        <f>VLOOKUP(Table4[[#This Row],[Number of Major Surgeries]],Table4[Number of Major Surgeries],1,FALSE)</f>
        <v>1</v>
      </c>
      <c r="J2127" s="11" t="str">
        <f>VLOOKUP('Medical Examinations'!M2127,'Medical Examinations'!M2127:M4461,1,FALSE)</f>
        <v>obesity</v>
      </c>
      <c r="K2127" s="11" t="str">
        <f>VLOOKUP('Medical Examinations'!N2127,'Medical Examinations'!N2127:N4461,1,FALSE)</f>
        <v>normal</v>
      </c>
      <c r="L2127" s="11" t="str">
        <f>VLOOKUP(Table3[[#This Row],[date of birth]],Table3[date of birth],1,FALSE)</f>
        <v>13-Sep-1992</v>
      </c>
      <c r="M2127" s="11">
        <f>VLOOKUP(Table3[[#This Row],[age]],Table3[age],1,FALSE)</f>
        <v>30</v>
      </c>
      <c r="N2127" s="65">
        <f>VLOOKUP(Table3[[#This Row],[charges2]],Table3[charges2],1,FALSE)</f>
        <v>35547.47</v>
      </c>
      <c r="O2127" s="11" t="str">
        <f>VLOOKUP(Table3[[#This Row],[HOSPITAL TIER2]],Table3[HOSPITAL TIER2],1,FALSE)</f>
        <v>tier - 2</v>
      </c>
      <c r="P2127" s="11" t="str">
        <f>VLOOKUP(Table3[[#This Row],[city tier2]],Table3[city tier2],1,FALSE)</f>
        <v>tier - 3</v>
      </c>
      <c r="Q2127" s="11" t="str">
        <f>VLOOKUP(Table3[[#This Row],[state id2]],Table3[state id2],1,FALSE)</f>
        <v>R1011</v>
      </c>
      <c r="R2127" s="11">
        <f t="shared" si="66"/>
        <v>-0.22037491487653757</v>
      </c>
      <c r="S2127" s="11">
        <f t="shared" si="67"/>
        <v>-2.2039111500631162E-2</v>
      </c>
    </row>
    <row r="2128" spans="1:19" x14ac:dyDescent="0.25">
      <c r="A2128" s="20" t="str">
        <f>VLOOKUP('Customer Names'!A2128,'Customer Names'!A2128:A4463,1,FALSE)</f>
        <v>Id2127</v>
      </c>
      <c r="B2128" s="20" t="str">
        <f>VLOOKUP(Table6[[#This Row],[NAME]],Table6[NAME],1,FALSE)</f>
        <v>Jesus Sr.</v>
      </c>
      <c r="C2128" s="11">
        <f>VLOOKUP(Table4[[#This Row],[BMI]],Table4[BMI],1,FALSE)</f>
        <v>25.74</v>
      </c>
      <c r="D2128" s="11">
        <f>VLOOKUP(Table4[[#This Row],[HBA1C]],Table4[HBA1C],1,FALSE)</f>
        <v>6.41</v>
      </c>
      <c r="E2128" s="11" t="str">
        <f>VLOOKUP(Table4[[#This Row],[Any Transplants]],Table4[Any Transplants],1,FALSE)</f>
        <v>No</v>
      </c>
      <c r="F2128" s="11" t="str">
        <f>VLOOKUP(Table4[[#This Row],[Cancer history]],Table4[Cancer history],1,FALSE)</f>
        <v>Yes</v>
      </c>
      <c r="G2128" s="11" t="str">
        <f>VLOOKUP(Table4[[#This Row],[Smoker2]],Table4[Smoker2],1,FALSE)</f>
        <v>NO</v>
      </c>
      <c r="H2128" s="11" t="str">
        <f>VLOOKUP(Table4[[#This Row],[Heart Issues]],Table4[Heart Issues],1,FALSE)</f>
        <v>yes</v>
      </c>
      <c r="I2128" s="11">
        <f>VLOOKUP(Table4[[#This Row],[Number of Major Surgeries]],Table4[Number of Major Surgeries],1,FALSE)</f>
        <v>1</v>
      </c>
      <c r="J2128" s="11" t="str">
        <f>VLOOKUP('Medical Examinations'!M2128,'Medical Examinations'!M2128:M4462,1,FALSE)</f>
        <v>over weight</v>
      </c>
      <c r="K2128" s="11" t="str">
        <f>VLOOKUP('Medical Examinations'!N2128,'Medical Examinations'!N2128:N4462,1,FALSE)</f>
        <v>diabetes</v>
      </c>
      <c r="L2128" s="11" t="str">
        <f>VLOOKUP(Table3[[#This Row],[date of birth]],Table3[date of birth],1,FALSE)</f>
        <v>27-Oct-1973</v>
      </c>
      <c r="M2128" s="11">
        <f>VLOOKUP(Table3[[#This Row],[age]],Table3[age],1,FALSE)</f>
        <v>49</v>
      </c>
      <c r="N2128" s="65">
        <f>VLOOKUP(Table3[[#This Row],[charges2]],Table3[charges2],1,FALSE)</f>
        <v>35547.72</v>
      </c>
      <c r="O2128" s="11" t="str">
        <f>VLOOKUP(Table3[[#This Row],[HOSPITAL TIER2]],Table3[HOSPITAL TIER2],1,FALSE)</f>
        <v>tier - 1</v>
      </c>
      <c r="P2128" s="11" t="str">
        <f>VLOOKUP(Table3[[#This Row],[city tier2]],Table3[city tier2],1,FALSE)</f>
        <v>tier - 1</v>
      </c>
      <c r="Q2128" s="11" t="str">
        <f>VLOOKUP(Table3[[#This Row],[state id2]],Table3[state id2],1,FALSE)</f>
        <v>R1011</v>
      </c>
      <c r="R2128" s="11">
        <f t="shared" si="66"/>
        <v>-0.21332591152871486</v>
      </c>
      <c r="S2128" s="11">
        <f t="shared" si="67"/>
        <v>-2.5692150127159259E-2</v>
      </c>
    </row>
    <row r="2129" spans="1:19" x14ac:dyDescent="0.25">
      <c r="A2129" s="20" t="str">
        <f>VLOOKUP('Customer Names'!A2129,'Customer Names'!A2129:A4464,1,FALSE)</f>
        <v>Id2128</v>
      </c>
      <c r="B2129" s="20" t="str">
        <f>VLOOKUP(Table6[[#This Row],[NAME]],Table6[NAME],1,FALSE)</f>
        <v>Kristen</v>
      </c>
      <c r="C2129" s="11">
        <f>VLOOKUP(Table4[[#This Row],[BMI]],Table4[BMI],1,FALSE)</f>
        <v>36.575000000000003</v>
      </c>
      <c r="D2129" s="11">
        <f>VLOOKUP(Table4[[#This Row],[HBA1C]],Table4[HBA1C],1,FALSE)</f>
        <v>5.57</v>
      </c>
      <c r="E2129" s="11" t="str">
        <f>VLOOKUP(Table4[[#This Row],[Any Transplants]],Table4[Any Transplants],1,FALSE)</f>
        <v>No</v>
      </c>
      <c r="F2129" s="11" t="str">
        <f>VLOOKUP(Table4[[#This Row],[Cancer history]],Table4[Cancer history],1,FALSE)</f>
        <v>Yes</v>
      </c>
      <c r="G2129" s="11" t="str">
        <f>VLOOKUP(Table4[[#This Row],[Smoker2]],Table4[Smoker2],1,FALSE)</f>
        <v>NO</v>
      </c>
      <c r="H2129" s="11" t="str">
        <f>VLOOKUP(Table4[[#This Row],[Heart Issues]],Table4[Heart Issues],1,FALSE)</f>
        <v>No</v>
      </c>
      <c r="I2129" s="11">
        <f>VLOOKUP(Table4[[#This Row],[Number of Major Surgeries]],Table4[Number of Major Surgeries],1,FALSE)</f>
        <v>1</v>
      </c>
      <c r="J2129" s="11" t="str">
        <f>VLOOKUP('Medical Examinations'!M2129,'Medical Examinations'!M2129:M4463,1,FALSE)</f>
        <v>obesity</v>
      </c>
      <c r="K2129" s="11" t="str">
        <f>VLOOKUP('Medical Examinations'!N2129,'Medical Examinations'!N2129:N4463,1,FALSE)</f>
        <v>normal</v>
      </c>
      <c r="L2129" s="11" t="str">
        <f>VLOOKUP(Table3[[#This Row],[date of birth]],Table3[date of birth],1,FALSE)</f>
        <v>29-Aug-1964</v>
      </c>
      <c r="M2129" s="11">
        <f>VLOOKUP(Table3[[#This Row],[age]],Table3[age],1,FALSE)</f>
        <v>58</v>
      </c>
      <c r="N2129" s="65">
        <f>VLOOKUP(Table3[[#This Row],[charges2]],Table3[charges2],1,FALSE)</f>
        <v>35573.26</v>
      </c>
      <c r="O2129" s="11" t="str">
        <f>VLOOKUP(Table3[[#This Row],[HOSPITAL TIER2]],Table3[HOSPITAL TIER2],1,FALSE)</f>
        <v>tier - 2</v>
      </c>
      <c r="P2129" s="11" t="str">
        <f>VLOOKUP(Table3[[#This Row],[city tier2]],Table3[city tier2],1,FALSE)</f>
        <v>tier - 1</v>
      </c>
      <c r="Q2129" s="11" t="str">
        <f>VLOOKUP(Table3[[#This Row],[state id2]],Table3[state id2],1,FALSE)</f>
        <v>R1011</v>
      </c>
      <c r="R2129" s="11">
        <f t="shared" si="66"/>
        <v>-0.21363925476099496</v>
      </c>
      <c r="S2129" s="11">
        <f t="shared" si="67"/>
        <v>-2.651546407825656E-2</v>
      </c>
    </row>
    <row r="2130" spans="1:19" x14ac:dyDescent="0.25">
      <c r="A2130" s="20" t="str">
        <f>VLOOKUP('Customer Names'!A2130,'Customer Names'!A2130:A4465,1,FALSE)</f>
        <v>Id2129</v>
      </c>
      <c r="B2130" s="20" t="str">
        <f>VLOOKUP(Table6[[#This Row],[NAME]],Table6[NAME],1,FALSE)</f>
        <v>Catherine C.</v>
      </c>
      <c r="C2130" s="11">
        <f>VLOOKUP(Table4[[#This Row],[BMI]],Table4[BMI],1,FALSE)</f>
        <v>35.15</v>
      </c>
      <c r="D2130" s="11">
        <f>VLOOKUP(Table4[[#This Row],[HBA1C]],Table4[HBA1C],1,FALSE)</f>
        <v>5.47</v>
      </c>
      <c r="E2130" s="11" t="str">
        <f>VLOOKUP(Table4[[#This Row],[Any Transplants]],Table4[Any Transplants],1,FALSE)</f>
        <v>No</v>
      </c>
      <c r="F2130" s="11" t="str">
        <f>VLOOKUP(Table4[[#This Row],[Cancer history]],Table4[Cancer history],1,FALSE)</f>
        <v>Yes</v>
      </c>
      <c r="G2130" s="11" t="str">
        <f>VLOOKUP(Table4[[#This Row],[Smoker2]],Table4[Smoker2],1,FALSE)</f>
        <v>NO</v>
      </c>
      <c r="H2130" s="11" t="str">
        <f>VLOOKUP(Table4[[#This Row],[Heart Issues]],Table4[Heart Issues],1,FALSE)</f>
        <v>No</v>
      </c>
      <c r="I2130" s="11">
        <f>VLOOKUP(Table4[[#This Row],[Number of Major Surgeries]],Table4[Number of Major Surgeries],1,FALSE)</f>
        <v>1</v>
      </c>
      <c r="J2130" s="11" t="str">
        <f>VLOOKUP('Medical Examinations'!M2130,'Medical Examinations'!M2130:M4464,1,FALSE)</f>
        <v>obesity</v>
      </c>
      <c r="K2130" s="11" t="str">
        <f>VLOOKUP('Medical Examinations'!N2130,'Medical Examinations'!N2130:N4464,1,FALSE)</f>
        <v>normal</v>
      </c>
      <c r="L2130" s="11" t="str">
        <f>VLOOKUP(Table3[[#This Row],[date of birth]],Table3[date of birth],1,FALSE)</f>
        <v>10-Aug-1971</v>
      </c>
      <c r="M2130" s="11">
        <f>VLOOKUP(Table3[[#This Row],[age]],Table3[age],1,FALSE)</f>
        <v>51</v>
      </c>
      <c r="N2130" s="65">
        <f>VLOOKUP(Table3[[#This Row],[charges2]],Table3[charges2],1,FALSE)</f>
        <v>35583.17</v>
      </c>
      <c r="O2130" s="11" t="str">
        <f>VLOOKUP(Table3[[#This Row],[HOSPITAL TIER2]],Table3[HOSPITAL TIER2],1,FALSE)</f>
        <v>tier - 1</v>
      </c>
      <c r="P2130" s="11" t="str">
        <f>VLOOKUP(Table3[[#This Row],[city tier2]],Table3[city tier2],1,FALSE)</f>
        <v>tier - 3</v>
      </c>
      <c r="Q2130" s="11" t="str">
        <f>VLOOKUP(Table3[[#This Row],[state id2]],Table3[state id2],1,FALSE)</f>
        <v>R1011</v>
      </c>
      <c r="R2130" s="11">
        <f t="shared" si="66"/>
        <v>-0.22449329456178813</v>
      </c>
      <c r="S2130" s="11">
        <f t="shared" si="67"/>
        <v>-2.6177976355236564E-2</v>
      </c>
    </row>
    <row r="2131" spans="1:19" x14ac:dyDescent="0.25">
      <c r="A2131" s="20" t="str">
        <f>VLOOKUP('Customer Names'!A2131,'Customer Names'!A2131:A4466,1,FALSE)</f>
        <v>Id2130</v>
      </c>
      <c r="B2131" s="20" t="str">
        <f>VLOOKUP(Table6[[#This Row],[NAME]],Table6[NAME],1,FALSE)</f>
        <v>Paula</v>
      </c>
      <c r="C2131" s="11">
        <f>VLOOKUP(Table4[[#This Row],[BMI]],Table4[BMI],1,FALSE)</f>
        <v>32.11</v>
      </c>
      <c r="D2131" s="11">
        <f>VLOOKUP(Table4[[#This Row],[HBA1C]],Table4[HBA1C],1,FALSE)</f>
        <v>4.43</v>
      </c>
      <c r="E2131" s="11" t="str">
        <f>VLOOKUP(Table4[[#This Row],[Any Transplants]],Table4[Any Transplants],1,FALSE)</f>
        <v>No</v>
      </c>
      <c r="F2131" s="11" t="str">
        <f>VLOOKUP(Table4[[#This Row],[Cancer history]],Table4[Cancer history],1,FALSE)</f>
        <v>Yes</v>
      </c>
      <c r="G2131" s="11" t="str">
        <f>VLOOKUP(Table4[[#This Row],[Smoker2]],Table4[Smoker2],1,FALSE)</f>
        <v>NO</v>
      </c>
      <c r="H2131" s="11" t="str">
        <f>VLOOKUP(Table4[[#This Row],[Heart Issues]],Table4[Heart Issues],1,FALSE)</f>
        <v>No</v>
      </c>
      <c r="I2131" s="11">
        <f>VLOOKUP(Table4[[#This Row],[Number of Major Surgeries]],Table4[Number of Major Surgeries],1,FALSE)</f>
        <v>1</v>
      </c>
      <c r="J2131" s="11" t="str">
        <f>VLOOKUP('Medical Examinations'!M2131,'Medical Examinations'!M2131:M4465,1,FALSE)</f>
        <v>obesity</v>
      </c>
      <c r="K2131" s="11" t="str">
        <f>VLOOKUP('Medical Examinations'!N2131,'Medical Examinations'!N2131:N4465,1,FALSE)</f>
        <v>normal</v>
      </c>
      <c r="L2131" s="11" t="str">
        <f>VLOOKUP(Table3[[#This Row],[date of birth]],Table3[date of birth],1,FALSE)</f>
        <v>13-Oct-2000</v>
      </c>
      <c r="M2131" s="11">
        <f>VLOOKUP(Table3[[#This Row],[age]],Table3[age],1,FALSE)</f>
        <v>22</v>
      </c>
      <c r="N2131" s="65">
        <f>VLOOKUP(Table3[[#This Row],[charges2]],Table3[charges2],1,FALSE)</f>
        <v>35585.58</v>
      </c>
      <c r="O2131" s="11" t="str">
        <f>VLOOKUP(Table3[[#This Row],[HOSPITAL TIER2]],Table3[HOSPITAL TIER2],1,FALSE)</f>
        <v>tier - 1</v>
      </c>
      <c r="P2131" s="11" t="str">
        <f>VLOOKUP(Table3[[#This Row],[city tier2]],Table3[city tier2],1,FALSE)</f>
        <v>tier - 2</v>
      </c>
      <c r="Q2131" s="11" t="str">
        <f>VLOOKUP(Table3[[#This Row],[state id2]],Table3[state id2],1,FALSE)</f>
        <v>R1011</v>
      </c>
      <c r="R2131" s="11">
        <f t="shared" si="66"/>
        <v>-0.22974157746530435</v>
      </c>
      <c r="S2131" s="11">
        <f t="shared" si="67"/>
        <v>-2.5822367723362841E-2</v>
      </c>
    </row>
    <row r="2132" spans="1:19" x14ac:dyDescent="0.25">
      <c r="A2132" s="20" t="str">
        <f>VLOOKUP('Customer Names'!A2132,'Customer Names'!A2132:A4467,1,FALSE)</f>
        <v>Id2131</v>
      </c>
      <c r="B2132" s="20" t="str">
        <f>VLOOKUP(Table6[[#This Row],[NAME]],Table6[NAME],1,FALSE)</f>
        <v>Evan</v>
      </c>
      <c r="C2132" s="11">
        <f>VLOOKUP(Table4[[#This Row],[BMI]],Table4[BMI],1,FALSE)</f>
        <v>30.495000000000001</v>
      </c>
      <c r="D2132" s="11">
        <f>VLOOKUP(Table4[[#This Row],[HBA1C]],Table4[HBA1C],1,FALSE)</f>
        <v>4.95</v>
      </c>
      <c r="E2132" s="11" t="str">
        <f>VLOOKUP(Table4[[#This Row],[Any Transplants]],Table4[Any Transplants],1,FALSE)</f>
        <v>No</v>
      </c>
      <c r="F2132" s="11" t="str">
        <f>VLOOKUP(Table4[[#This Row],[Cancer history]],Table4[Cancer history],1,FALSE)</f>
        <v>Yes</v>
      </c>
      <c r="G2132" s="11" t="str">
        <f>VLOOKUP(Table4[[#This Row],[Smoker2]],Table4[Smoker2],1,FALSE)</f>
        <v>NO</v>
      </c>
      <c r="H2132" s="11" t="str">
        <f>VLOOKUP(Table4[[#This Row],[Heart Issues]],Table4[Heart Issues],1,FALSE)</f>
        <v>No</v>
      </c>
      <c r="I2132" s="11">
        <f>VLOOKUP(Table4[[#This Row],[Number of Major Surgeries]],Table4[Number of Major Surgeries],1,FALSE)</f>
        <v>1</v>
      </c>
      <c r="J2132" s="11" t="str">
        <f>VLOOKUP('Medical Examinations'!M2132,'Medical Examinations'!M2132:M4466,1,FALSE)</f>
        <v>obesity</v>
      </c>
      <c r="K2132" s="11" t="str">
        <f>VLOOKUP('Medical Examinations'!N2132,'Medical Examinations'!N2132:N4466,1,FALSE)</f>
        <v>normal</v>
      </c>
      <c r="L2132" s="11" t="str">
        <f>VLOOKUP(Table3[[#This Row],[date of birth]],Table3[date of birth],1,FALSE)</f>
        <v>19-Nov-2000</v>
      </c>
      <c r="M2132" s="11">
        <f>VLOOKUP(Table3[[#This Row],[age]],Table3[age],1,FALSE)</f>
        <v>22</v>
      </c>
      <c r="N2132" s="65">
        <f>VLOOKUP(Table3[[#This Row],[charges2]],Table3[charges2],1,FALSE)</f>
        <v>35585.58</v>
      </c>
      <c r="O2132" s="11" t="str">
        <f>VLOOKUP(Table3[[#This Row],[HOSPITAL TIER2]],Table3[HOSPITAL TIER2],1,FALSE)</f>
        <v>tier - 2</v>
      </c>
      <c r="P2132" s="11" t="str">
        <f>VLOOKUP(Table3[[#This Row],[city tier2]],Table3[city tier2],1,FALSE)</f>
        <v>tier - 3</v>
      </c>
      <c r="Q2132" s="11" t="str">
        <f>VLOOKUP(Table3[[#This Row],[state id2]],Table3[state id2],1,FALSE)</f>
        <v>R1011</v>
      </c>
      <c r="R2132" s="11">
        <f t="shared" si="66"/>
        <v>-0.22339422529653202</v>
      </c>
      <c r="S2132" s="11">
        <f t="shared" si="67"/>
        <v>-3.240772060766689E-2</v>
      </c>
    </row>
    <row r="2133" spans="1:19" x14ac:dyDescent="0.25">
      <c r="A2133" s="20" t="str">
        <f>VLOOKUP('Customer Names'!A2133,'Customer Names'!A2133:A4468,1,FALSE)</f>
        <v>Id2132</v>
      </c>
      <c r="B2133" s="20" t="str">
        <f>VLOOKUP(Table6[[#This Row],[NAME]],Table6[NAME],1,FALSE)</f>
        <v>Nathan J</v>
      </c>
      <c r="C2133" s="11">
        <f>VLOOKUP(Table4[[#This Row],[BMI]],Table4[BMI],1,FALSE)</f>
        <v>29.24</v>
      </c>
      <c r="D2133" s="11">
        <f>VLOOKUP(Table4[[#This Row],[HBA1C]],Table4[HBA1C],1,FALSE)</f>
        <v>4.04</v>
      </c>
      <c r="E2133" s="11" t="str">
        <f>VLOOKUP(Table4[[#This Row],[Any Transplants]],Table4[Any Transplants],1,FALSE)</f>
        <v>yes</v>
      </c>
      <c r="F2133" s="11" t="str">
        <f>VLOOKUP(Table4[[#This Row],[Cancer history]],Table4[Cancer history],1,FALSE)</f>
        <v>No</v>
      </c>
      <c r="G2133" s="11" t="str">
        <f>VLOOKUP(Table4[[#This Row],[Smoker2]],Table4[Smoker2],1,FALSE)</f>
        <v>NO</v>
      </c>
      <c r="H2133" s="11" t="str">
        <f>VLOOKUP(Table4[[#This Row],[Heart Issues]],Table4[Heart Issues],1,FALSE)</f>
        <v>No</v>
      </c>
      <c r="I2133" s="11">
        <f>VLOOKUP(Table4[[#This Row],[Number of Major Surgeries]],Table4[Number of Major Surgeries],1,FALSE)</f>
        <v>1</v>
      </c>
      <c r="J2133" s="11" t="str">
        <f>VLOOKUP('Medical Examinations'!M2133,'Medical Examinations'!M2133:M4467,1,FALSE)</f>
        <v>over weight</v>
      </c>
      <c r="K2133" s="11" t="str">
        <f>VLOOKUP('Medical Examinations'!N2133,'Medical Examinations'!N2133:N4467,1,FALSE)</f>
        <v>normal</v>
      </c>
      <c r="L2133" s="11" t="str">
        <f>VLOOKUP(Table3[[#This Row],[date of birth]],Table3[date of birth],1,FALSE)</f>
        <v>17-Dec-2000</v>
      </c>
      <c r="M2133" s="11">
        <f>VLOOKUP(Table3[[#This Row],[age]],Table3[age],1,FALSE)</f>
        <v>22</v>
      </c>
      <c r="N2133" s="65">
        <f>VLOOKUP(Table3[[#This Row],[charges2]],Table3[charges2],1,FALSE)</f>
        <v>35595.589999999997</v>
      </c>
      <c r="O2133" s="11" t="str">
        <f>VLOOKUP(Table3[[#This Row],[HOSPITAL TIER2]],Table3[HOSPITAL TIER2],1,FALSE)</f>
        <v>tier - 2</v>
      </c>
      <c r="P2133" s="11" t="str">
        <f>VLOOKUP(Table3[[#This Row],[city tier2]],Table3[city tier2],1,FALSE)</f>
        <v>tier - 3</v>
      </c>
      <c r="Q2133" s="11" t="str">
        <f>VLOOKUP(Table3[[#This Row],[state id2]],Table3[state id2],1,FALSE)</f>
        <v>R1013</v>
      </c>
      <c r="R2133" s="11">
        <f t="shared" si="66"/>
        <v>-0.21861451320928227</v>
      </c>
      <c r="S2133" s="11">
        <f t="shared" si="67"/>
        <v>-3.6527903293045297E-2</v>
      </c>
    </row>
    <row r="2134" spans="1:19" x14ac:dyDescent="0.25">
      <c r="A2134" s="20" t="str">
        <f>VLOOKUP('Customer Names'!A2134,'Customer Names'!A2134:A4469,1,FALSE)</f>
        <v>Id2133</v>
      </c>
      <c r="B2134" s="20" t="str">
        <f>VLOOKUP(Table6[[#This Row],[NAME]],Table6[NAME],1,FALSE)</f>
        <v>Ashley M</v>
      </c>
      <c r="C2134" s="11">
        <f>VLOOKUP(Table4[[#This Row],[BMI]],Table4[BMI],1,FALSE)</f>
        <v>22.515000000000001</v>
      </c>
      <c r="D2134" s="11">
        <f>VLOOKUP(Table4[[#This Row],[HBA1C]],Table4[HBA1C],1,FALSE)</f>
        <v>5.93</v>
      </c>
      <c r="E2134" s="11" t="str">
        <f>VLOOKUP(Table4[[#This Row],[Any Transplants]],Table4[Any Transplants],1,FALSE)</f>
        <v>No</v>
      </c>
      <c r="F2134" s="11" t="str">
        <f>VLOOKUP(Table4[[#This Row],[Cancer history]],Table4[Cancer history],1,FALSE)</f>
        <v>Yes</v>
      </c>
      <c r="G2134" s="11" t="str">
        <f>VLOOKUP(Table4[[#This Row],[Smoker2]],Table4[Smoker2],1,FALSE)</f>
        <v>NO</v>
      </c>
      <c r="H2134" s="11" t="str">
        <f>VLOOKUP(Table4[[#This Row],[Heart Issues]],Table4[Heart Issues],1,FALSE)</f>
        <v>No</v>
      </c>
      <c r="I2134" s="11">
        <f>VLOOKUP(Table4[[#This Row],[Number of Major Surgeries]],Table4[Number of Major Surgeries],1,FALSE)</f>
        <v>1</v>
      </c>
      <c r="J2134" s="11" t="str">
        <f>VLOOKUP('Medical Examinations'!M2134,'Medical Examinations'!M2134:M4468,1,FALSE)</f>
        <v>normal weight</v>
      </c>
      <c r="K2134" s="11" t="str">
        <f>VLOOKUP('Medical Examinations'!N2134,'Medical Examinations'!N2134:N4468,1,FALSE)</f>
        <v>prediabetes</v>
      </c>
      <c r="L2134" s="11" t="str">
        <f>VLOOKUP(Table3[[#This Row],[date of birth]],Table3[date of birth],1,FALSE)</f>
        <v>19-Dec-1978</v>
      </c>
      <c r="M2134" s="11">
        <f>VLOOKUP(Table3[[#This Row],[age]],Table3[age],1,FALSE)</f>
        <v>44</v>
      </c>
      <c r="N2134" s="65">
        <f>VLOOKUP(Table3[[#This Row],[charges2]],Table3[charges2],1,FALSE)</f>
        <v>35701.9</v>
      </c>
      <c r="O2134" s="11" t="str">
        <f>VLOOKUP(Table3[[#This Row],[HOSPITAL TIER2]],Table3[HOSPITAL TIER2],1,FALSE)</f>
        <v>tier - 2</v>
      </c>
      <c r="P2134" s="11" t="str">
        <f>VLOOKUP(Table3[[#This Row],[city tier2]],Table3[city tier2],1,FALSE)</f>
        <v>tier - 1</v>
      </c>
      <c r="Q2134" s="11" t="str">
        <f>VLOOKUP(Table3[[#This Row],[state id2]],Table3[state id2],1,FALSE)</f>
        <v>R1011</v>
      </c>
      <c r="R2134" s="11">
        <f t="shared" si="66"/>
        <v>-0.2151270105621175</v>
      </c>
      <c r="S2134" s="11">
        <f t="shared" si="67"/>
        <v>-4.5497101679072637E-2</v>
      </c>
    </row>
    <row r="2135" spans="1:19" x14ac:dyDescent="0.25">
      <c r="A2135" s="20" t="str">
        <f>VLOOKUP('Customer Names'!A2135,'Customer Names'!A2135:A4470,1,FALSE)</f>
        <v>Id2134</v>
      </c>
      <c r="B2135" s="20" t="str">
        <f>VLOOKUP(Table6[[#This Row],[NAME]],Table6[NAME],1,FALSE)</f>
        <v>Jason</v>
      </c>
      <c r="C2135" s="11">
        <f>VLOOKUP(Table4[[#This Row],[BMI]],Table4[BMI],1,FALSE)</f>
        <v>15.65</v>
      </c>
      <c r="D2135" s="11">
        <f>VLOOKUP(Table4[[#This Row],[HBA1C]],Table4[HBA1C],1,FALSE)</f>
        <v>4.2300000000000004</v>
      </c>
      <c r="E2135" s="11" t="str">
        <f>VLOOKUP(Table4[[#This Row],[Any Transplants]],Table4[Any Transplants],1,FALSE)</f>
        <v>No</v>
      </c>
      <c r="F2135" s="11" t="str">
        <f>VLOOKUP(Table4[[#This Row],[Cancer history]],Table4[Cancer history],1,FALSE)</f>
        <v>No</v>
      </c>
      <c r="G2135" s="11" t="str">
        <f>VLOOKUP(Table4[[#This Row],[Smoker2]],Table4[Smoker2],1,FALSE)</f>
        <v>NO</v>
      </c>
      <c r="H2135" s="11" t="str">
        <f>VLOOKUP(Table4[[#This Row],[Heart Issues]],Table4[Heart Issues],1,FALSE)</f>
        <v>No</v>
      </c>
      <c r="I2135" s="11">
        <f>VLOOKUP(Table4[[#This Row],[Number of Major Surgeries]],Table4[Number of Major Surgeries],1,FALSE)</f>
        <v>0</v>
      </c>
      <c r="J2135" s="11" t="str">
        <f>VLOOKUP('Medical Examinations'!M2135,'Medical Examinations'!M2135:M4469,1,FALSE)</f>
        <v>underweight</v>
      </c>
      <c r="K2135" s="11" t="str">
        <f>VLOOKUP('Medical Examinations'!N2135,'Medical Examinations'!N2135:N4469,1,FALSE)</f>
        <v>normal</v>
      </c>
      <c r="L2135" s="11" t="str">
        <f>VLOOKUP(Table3[[#This Row],[date of birth]],Table3[date of birth],1,FALSE)</f>
        <v>15-Jul-1974</v>
      </c>
      <c r="M2135" s="11">
        <f>VLOOKUP(Table3[[#This Row],[age]],Table3[age],1,FALSE)</f>
        <v>48</v>
      </c>
      <c r="N2135" s="65">
        <f>VLOOKUP(Table3[[#This Row],[charges2]],Table3[charges2],1,FALSE)</f>
        <v>35711.39</v>
      </c>
      <c r="O2135" s="11" t="str">
        <f>VLOOKUP(Table3[[#This Row],[HOSPITAL TIER2]],Table3[HOSPITAL TIER2],1,FALSE)</f>
        <v>tier - 2</v>
      </c>
      <c r="P2135" s="11" t="str">
        <f>VLOOKUP(Table3[[#This Row],[city tier2]],Table3[city tier2],1,FALSE)</f>
        <v>tier - 3</v>
      </c>
      <c r="Q2135" s="11" t="str">
        <f>VLOOKUP(Table3[[#This Row],[state id2]],Table3[state id2],1,FALSE)</f>
        <v>R1012</v>
      </c>
      <c r="R2135" s="11">
        <f t="shared" si="66"/>
        <v>-0.21519134009472959</v>
      </c>
      <c r="S2135" s="11">
        <f t="shared" si="67"/>
        <v>-4.5492471007002162E-2</v>
      </c>
    </row>
    <row r="2136" spans="1:19" x14ac:dyDescent="0.25">
      <c r="A2136" s="20" t="str">
        <f>VLOOKUP('Customer Names'!A2136,'Customer Names'!A2136:A4471,1,FALSE)</f>
        <v>Id2135</v>
      </c>
      <c r="B2136" s="20" t="str">
        <f>VLOOKUP(Table6[[#This Row],[NAME]],Table6[NAME],1,FALSE)</f>
        <v>Marshall</v>
      </c>
      <c r="C2136" s="11">
        <f>VLOOKUP(Table4[[#This Row],[BMI]],Table4[BMI],1,FALSE)</f>
        <v>27.36</v>
      </c>
      <c r="D2136" s="11">
        <f>VLOOKUP(Table4[[#This Row],[HBA1C]],Table4[HBA1C],1,FALSE)</f>
        <v>5.59</v>
      </c>
      <c r="E2136" s="11" t="str">
        <f>VLOOKUP(Table4[[#This Row],[Any Transplants]],Table4[Any Transplants],1,FALSE)</f>
        <v>No</v>
      </c>
      <c r="F2136" s="11" t="str">
        <f>VLOOKUP(Table4[[#This Row],[Cancer history]],Table4[Cancer history],1,FALSE)</f>
        <v>No</v>
      </c>
      <c r="G2136" s="11" t="str">
        <f>VLOOKUP(Table4[[#This Row],[Smoker2]],Table4[Smoker2],1,FALSE)</f>
        <v>NO</v>
      </c>
      <c r="H2136" s="11" t="str">
        <f>VLOOKUP(Table4[[#This Row],[Heart Issues]],Table4[Heart Issues],1,FALSE)</f>
        <v>yes</v>
      </c>
      <c r="I2136" s="11">
        <f>VLOOKUP(Table4[[#This Row],[Number of Major Surgeries]],Table4[Number of Major Surgeries],1,FALSE)</f>
        <v>0</v>
      </c>
      <c r="J2136" s="11" t="str">
        <f>VLOOKUP('Medical Examinations'!M2136,'Medical Examinations'!M2136:M4470,1,FALSE)</f>
        <v>over weight</v>
      </c>
      <c r="K2136" s="11" t="str">
        <f>VLOOKUP('Medical Examinations'!N2136,'Medical Examinations'!N2136:N4470,1,FALSE)</f>
        <v>normal</v>
      </c>
      <c r="L2136" s="11" t="str">
        <f>VLOOKUP(Table3[[#This Row],[date of birth]],Table3[date of birth],1,FALSE)</f>
        <v>4-Oct-1976</v>
      </c>
      <c r="M2136" s="11">
        <f>VLOOKUP(Table3[[#This Row],[age]],Table3[age],1,FALSE)</f>
        <v>46</v>
      </c>
      <c r="N2136" s="65">
        <f>VLOOKUP(Table3[[#This Row],[charges2]],Table3[charges2],1,FALSE)</f>
        <v>35733.96</v>
      </c>
      <c r="O2136" s="11" t="str">
        <f>VLOOKUP(Table3[[#This Row],[HOSPITAL TIER2]],Table3[HOSPITAL TIER2],1,FALSE)</f>
        <v>tier - 2</v>
      </c>
      <c r="P2136" s="11" t="str">
        <f>VLOOKUP(Table3[[#This Row],[city tier2]],Table3[city tier2],1,FALSE)</f>
        <v>tier - 2</v>
      </c>
      <c r="Q2136" s="11" t="str">
        <f>VLOOKUP(Table3[[#This Row],[state id2]],Table3[state id2],1,FALSE)</f>
        <v>R1011</v>
      </c>
      <c r="R2136" s="11">
        <f t="shared" si="66"/>
        <v>-0.2140764317868091</v>
      </c>
      <c r="S2136" s="11">
        <f t="shared" si="67"/>
        <v>-4.423650787872313E-2</v>
      </c>
    </row>
    <row r="2137" spans="1:19" x14ac:dyDescent="0.25">
      <c r="A2137" s="20" t="str">
        <f>VLOOKUP('Customer Names'!A2137,'Customer Names'!A2137:A4472,1,FALSE)</f>
        <v>Id2136</v>
      </c>
      <c r="B2137" s="20" t="str">
        <f>VLOOKUP(Table6[[#This Row],[NAME]],Table6[NAME],1,FALSE)</f>
        <v>Lavar</v>
      </c>
      <c r="C2137" s="11">
        <f>VLOOKUP(Table4[[#This Row],[BMI]],Table4[BMI],1,FALSE)</f>
        <v>22.3</v>
      </c>
      <c r="D2137" s="11">
        <f>VLOOKUP(Table4[[#This Row],[HBA1C]],Table4[HBA1C],1,FALSE)</f>
        <v>4.8899999999999997</v>
      </c>
      <c r="E2137" s="11" t="str">
        <f>VLOOKUP(Table4[[#This Row],[Any Transplants]],Table4[Any Transplants],1,FALSE)</f>
        <v>No</v>
      </c>
      <c r="F2137" s="11" t="str">
        <f>VLOOKUP(Table4[[#This Row],[Cancer history]],Table4[Cancer history],1,FALSE)</f>
        <v>No</v>
      </c>
      <c r="G2137" s="11" t="str">
        <f>VLOOKUP(Table4[[#This Row],[Smoker2]],Table4[Smoker2],1,FALSE)</f>
        <v>NO</v>
      </c>
      <c r="H2137" s="11" t="str">
        <f>VLOOKUP(Table4[[#This Row],[Heart Issues]],Table4[Heart Issues],1,FALSE)</f>
        <v>yes</v>
      </c>
      <c r="I2137" s="11">
        <f>VLOOKUP(Table4[[#This Row],[Number of Major Surgeries]],Table4[Number of Major Surgeries],1,FALSE)</f>
        <v>0</v>
      </c>
      <c r="J2137" s="11" t="str">
        <f>VLOOKUP('Medical Examinations'!M2137,'Medical Examinations'!M2137:M4471,1,FALSE)</f>
        <v>normal weight</v>
      </c>
      <c r="K2137" s="11" t="str">
        <f>VLOOKUP('Medical Examinations'!N2137,'Medical Examinations'!N2137:N4471,1,FALSE)</f>
        <v>normal</v>
      </c>
      <c r="L2137" s="11" t="str">
        <f>VLOOKUP(Table3[[#This Row],[date of birth]],Table3[date of birth],1,FALSE)</f>
        <v>18-Jun-1992</v>
      </c>
      <c r="M2137" s="11">
        <f>VLOOKUP(Table3[[#This Row],[age]],Table3[age],1,FALSE)</f>
        <v>30</v>
      </c>
      <c r="N2137" s="65">
        <f>VLOOKUP(Table3[[#This Row],[charges2]],Table3[charges2],1,FALSE)</f>
        <v>35883.269999999997</v>
      </c>
      <c r="O2137" s="11" t="str">
        <f>VLOOKUP(Table3[[#This Row],[HOSPITAL TIER2]],Table3[HOSPITAL TIER2],1,FALSE)</f>
        <v>tier - 2</v>
      </c>
      <c r="P2137" s="11" t="str">
        <f>VLOOKUP(Table3[[#This Row],[city tier2]],Table3[city tier2],1,FALSE)</f>
        <v>tier - 1</v>
      </c>
      <c r="Q2137" s="11" t="str">
        <f>VLOOKUP(Table3[[#This Row],[state id2]],Table3[state id2],1,FALSE)</f>
        <v>R1011</v>
      </c>
      <c r="R2137" s="11">
        <f t="shared" si="66"/>
        <v>-0.21442606138364884</v>
      </c>
      <c r="S2137" s="11">
        <f t="shared" si="67"/>
        <v>-4.4178336579578037E-2</v>
      </c>
    </row>
    <row r="2138" spans="1:19" x14ac:dyDescent="0.25">
      <c r="A2138" s="20" t="str">
        <f>VLOOKUP('Customer Names'!A2138,'Customer Names'!A2138:A4473,1,FALSE)</f>
        <v>Id2137</v>
      </c>
      <c r="B2138" s="20" t="str">
        <f>VLOOKUP(Table6[[#This Row],[NAME]],Table6[NAME],1,FALSE)</f>
        <v>Charlie T.</v>
      </c>
      <c r="C2138" s="11">
        <f>VLOOKUP(Table4[[#This Row],[BMI]],Table4[BMI],1,FALSE)</f>
        <v>26.03</v>
      </c>
      <c r="D2138" s="11">
        <f>VLOOKUP(Table4[[#This Row],[HBA1C]],Table4[HBA1C],1,FALSE)</f>
        <v>5.81</v>
      </c>
      <c r="E2138" s="11" t="str">
        <f>VLOOKUP(Table4[[#This Row],[Any Transplants]],Table4[Any Transplants],1,FALSE)</f>
        <v>No</v>
      </c>
      <c r="F2138" s="11" t="str">
        <f>VLOOKUP(Table4[[#This Row],[Cancer history]],Table4[Cancer history],1,FALSE)</f>
        <v>No</v>
      </c>
      <c r="G2138" s="11" t="str">
        <f>VLOOKUP(Table4[[#This Row],[Smoker2]],Table4[Smoker2],1,FALSE)</f>
        <v>NO</v>
      </c>
      <c r="H2138" s="11" t="str">
        <f>VLOOKUP(Table4[[#This Row],[Heart Issues]],Table4[Heart Issues],1,FALSE)</f>
        <v>yes</v>
      </c>
      <c r="I2138" s="11">
        <f>VLOOKUP(Table4[[#This Row],[Number of Major Surgeries]],Table4[Number of Major Surgeries],1,FALSE)</f>
        <v>0</v>
      </c>
      <c r="J2138" s="11" t="str">
        <f>VLOOKUP('Medical Examinations'!M2138,'Medical Examinations'!M2138:M4472,1,FALSE)</f>
        <v>over weight</v>
      </c>
      <c r="K2138" s="11" t="str">
        <f>VLOOKUP('Medical Examinations'!N2138,'Medical Examinations'!N2138:N4472,1,FALSE)</f>
        <v>prediabetes</v>
      </c>
      <c r="L2138" s="11" t="str">
        <f>VLOOKUP(Table3[[#This Row],[date of birth]],Table3[date of birth],1,FALSE)</f>
        <v>22-Nov-1981</v>
      </c>
      <c r="M2138" s="11">
        <f>VLOOKUP(Table3[[#This Row],[age]],Table3[age],1,FALSE)</f>
        <v>41</v>
      </c>
      <c r="N2138" s="65">
        <f>VLOOKUP(Table3[[#This Row],[charges2]],Table3[charges2],1,FALSE)</f>
        <v>35952.65</v>
      </c>
      <c r="O2138" s="11" t="str">
        <f>VLOOKUP(Table3[[#This Row],[HOSPITAL TIER2]],Table3[HOSPITAL TIER2],1,FALSE)</f>
        <v>tier - 1</v>
      </c>
      <c r="P2138" s="11" t="str">
        <f>VLOOKUP(Table3[[#This Row],[city tier2]],Table3[city tier2],1,FALSE)</f>
        <v>tier - 3</v>
      </c>
      <c r="Q2138" s="11" t="str">
        <f>VLOOKUP(Table3[[#This Row],[state id2]],Table3[state id2],1,FALSE)</f>
        <v>R1011</v>
      </c>
      <c r="R2138" s="11">
        <f t="shared" si="66"/>
        <v>-0.21721065310194881</v>
      </c>
      <c r="S2138" s="11">
        <f t="shared" si="67"/>
        <v>-4.7130715499084652E-2</v>
      </c>
    </row>
    <row r="2139" spans="1:19" x14ac:dyDescent="0.25">
      <c r="A2139" s="20" t="str">
        <f>VLOOKUP('Customer Names'!A2139,'Customer Names'!A2139:A4474,1,FALSE)</f>
        <v>Id2138</v>
      </c>
      <c r="B2139" s="20" t="str">
        <f>VLOOKUP(Table6[[#This Row],[NAME]],Table6[NAME],1,FALSE)</f>
        <v>.  Lauren</v>
      </c>
      <c r="C2139" s="11">
        <f>VLOOKUP(Table4[[#This Row],[BMI]],Table4[BMI],1,FALSE)</f>
        <v>27.74</v>
      </c>
      <c r="D2139" s="11">
        <f>VLOOKUP(Table4[[#This Row],[HBA1C]],Table4[HBA1C],1,FALSE)</f>
        <v>4.29</v>
      </c>
      <c r="E2139" s="11" t="str">
        <f>VLOOKUP(Table4[[#This Row],[Any Transplants]],Table4[Any Transplants],1,FALSE)</f>
        <v>yes</v>
      </c>
      <c r="F2139" s="11" t="str">
        <f>VLOOKUP(Table4[[#This Row],[Cancer history]],Table4[Cancer history],1,FALSE)</f>
        <v>No</v>
      </c>
      <c r="G2139" s="11" t="str">
        <f>VLOOKUP(Table4[[#This Row],[Smoker2]],Table4[Smoker2],1,FALSE)</f>
        <v>NO</v>
      </c>
      <c r="H2139" s="11" t="str">
        <f>VLOOKUP(Table4[[#This Row],[Heart Issues]],Table4[Heart Issues],1,FALSE)</f>
        <v>No</v>
      </c>
      <c r="I2139" s="11">
        <f>VLOOKUP(Table4[[#This Row],[Number of Major Surgeries]],Table4[Number of Major Surgeries],1,FALSE)</f>
        <v>1</v>
      </c>
      <c r="J2139" s="11" t="str">
        <f>VLOOKUP('Medical Examinations'!M2139,'Medical Examinations'!M2139:M4473,1,FALSE)</f>
        <v>over weight</v>
      </c>
      <c r="K2139" s="11" t="str">
        <f>VLOOKUP('Medical Examinations'!N2139,'Medical Examinations'!N2139:N4473,1,FALSE)</f>
        <v>normal</v>
      </c>
      <c r="L2139" s="11" t="str">
        <f>VLOOKUP(Table3[[#This Row],[date of birth]],Table3[date of birth],1,FALSE)</f>
        <v>4-Sep-1999</v>
      </c>
      <c r="M2139" s="11">
        <f>VLOOKUP(Table3[[#This Row],[age]],Table3[age],1,FALSE)</f>
        <v>23</v>
      </c>
      <c r="N2139" s="65">
        <f>VLOOKUP(Table3[[#This Row],[charges2]],Table3[charges2],1,FALSE)</f>
        <v>36021.01</v>
      </c>
      <c r="O2139" s="11" t="str">
        <f>VLOOKUP(Table3[[#This Row],[HOSPITAL TIER2]],Table3[HOSPITAL TIER2],1,FALSE)</f>
        <v>tier - 2</v>
      </c>
      <c r="P2139" s="11" t="str">
        <f>VLOOKUP(Table3[[#This Row],[city tier2]],Table3[city tier2],1,FALSE)</f>
        <v>tier - 3</v>
      </c>
      <c r="Q2139" s="11" t="str">
        <f>VLOOKUP(Table3[[#This Row],[state id2]],Table3[state id2],1,FALSE)</f>
        <v>R1013</v>
      </c>
      <c r="R2139" s="11">
        <f t="shared" si="66"/>
        <v>-0.21704337011590993</v>
      </c>
      <c r="S2139" s="11">
        <f t="shared" si="67"/>
        <v>-4.7083235919979149E-2</v>
      </c>
    </row>
    <row r="2140" spans="1:19" x14ac:dyDescent="0.25">
      <c r="A2140" s="20" t="str">
        <f>VLOOKUP('Customer Names'!A2140,'Customer Names'!A2140:A4475,1,FALSE)</f>
        <v>Id2139</v>
      </c>
      <c r="B2140" s="20" t="str">
        <f>VLOOKUP(Table6[[#This Row],[NAME]],Table6[NAME],1,FALSE)</f>
        <v>Arthur</v>
      </c>
      <c r="C2140" s="11">
        <f>VLOOKUP(Table4[[#This Row],[BMI]],Table4[BMI],1,FALSE)</f>
        <v>32.11</v>
      </c>
      <c r="D2140" s="11">
        <f>VLOOKUP(Table4[[#This Row],[HBA1C]],Table4[HBA1C],1,FALSE)</f>
        <v>4.03</v>
      </c>
      <c r="E2140" s="11" t="str">
        <f>VLOOKUP(Table4[[#This Row],[Any Transplants]],Table4[Any Transplants],1,FALSE)</f>
        <v>yes</v>
      </c>
      <c r="F2140" s="11" t="str">
        <f>VLOOKUP(Table4[[#This Row],[Cancer history]],Table4[Cancer history],1,FALSE)</f>
        <v>No</v>
      </c>
      <c r="G2140" s="11" t="str">
        <f>VLOOKUP(Table4[[#This Row],[Smoker2]],Table4[Smoker2],1,FALSE)</f>
        <v>NO</v>
      </c>
      <c r="H2140" s="11" t="str">
        <f>VLOOKUP(Table4[[#This Row],[Heart Issues]],Table4[Heart Issues],1,FALSE)</f>
        <v>yes</v>
      </c>
      <c r="I2140" s="11">
        <f>VLOOKUP(Table4[[#This Row],[Number of Major Surgeries]],Table4[Number of Major Surgeries],1,FALSE)</f>
        <v>2</v>
      </c>
      <c r="J2140" s="11" t="str">
        <f>VLOOKUP('Medical Examinations'!M2140,'Medical Examinations'!M2140:M4474,1,FALSE)</f>
        <v>obesity</v>
      </c>
      <c r="K2140" s="11" t="str">
        <f>VLOOKUP('Medical Examinations'!N2140,'Medical Examinations'!N2140:N4474,1,FALSE)</f>
        <v>normal</v>
      </c>
      <c r="L2140" s="11" t="str">
        <f>VLOOKUP(Table3[[#This Row],[date of birth]],Table3[date of birth],1,FALSE)</f>
        <v>22-Jul-1963</v>
      </c>
      <c r="M2140" s="11">
        <f>VLOOKUP(Table3[[#This Row],[age]],Table3[age],1,FALSE)</f>
        <v>59</v>
      </c>
      <c r="N2140" s="65">
        <f>VLOOKUP(Table3[[#This Row],[charges2]],Table3[charges2],1,FALSE)</f>
        <v>36074.339999999997</v>
      </c>
      <c r="O2140" s="11" t="str">
        <f>VLOOKUP(Table3[[#This Row],[HOSPITAL TIER2]],Table3[HOSPITAL TIER2],1,FALSE)</f>
        <v>tier - 2</v>
      </c>
      <c r="P2140" s="11" t="str">
        <f>VLOOKUP(Table3[[#This Row],[city tier2]],Table3[city tier2],1,FALSE)</f>
        <v>tier - 1</v>
      </c>
      <c r="Q2140" s="11" t="str">
        <f>VLOOKUP(Table3[[#This Row],[state id2]],Table3[state id2],1,FALSE)</f>
        <v>R1011</v>
      </c>
      <c r="R2140" s="11">
        <f t="shared" si="66"/>
        <v>-0.21529734178939874</v>
      </c>
      <c r="S2140" s="11">
        <f t="shared" si="67"/>
        <v>-5.4770164451721191E-2</v>
      </c>
    </row>
    <row r="2141" spans="1:19" x14ac:dyDescent="0.25">
      <c r="A2141" s="20" t="str">
        <f>VLOOKUP('Customer Names'!A2141,'Customer Names'!A2141:A4476,1,FALSE)</f>
        <v>Id2140</v>
      </c>
      <c r="B2141" s="20" t="str">
        <f>VLOOKUP(Table6[[#This Row],[NAME]],Table6[NAME],1,FALSE)</f>
        <v>Thomas</v>
      </c>
      <c r="C2141" s="11">
        <f>VLOOKUP(Table4[[#This Row],[BMI]],Table4[BMI],1,FALSE)</f>
        <v>25.175000000000001</v>
      </c>
      <c r="D2141" s="11">
        <f>VLOOKUP(Table4[[#This Row],[HBA1C]],Table4[HBA1C],1,FALSE)</f>
        <v>6.29</v>
      </c>
      <c r="E2141" s="11" t="str">
        <f>VLOOKUP(Table4[[#This Row],[Any Transplants]],Table4[Any Transplants],1,FALSE)</f>
        <v>yes</v>
      </c>
      <c r="F2141" s="11" t="str">
        <f>VLOOKUP(Table4[[#This Row],[Cancer history]],Table4[Cancer history],1,FALSE)</f>
        <v>No</v>
      </c>
      <c r="G2141" s="11" t="str">
        <f>VLOOKUP(Table4[[#This Row],[Smoker2]],Table4[Smoker2],1,FALSE)</f>
        <v>NO</v>
      </c>
      <c r="H2141" s="11" t="str">
        <f>VLOOKUP(Table4[[#This Row],[Heart Issues]],Table4[Heart Issues],1,FALSE)</f>
        <v>yes</v>
      </c>
      <c r="I2141" s="11">
        <f>VLOOKUP(Table4[[#This Row],[Number of Major Surgeries]],Table4[Number of Major Surgeries],1,FALSE)</f>
        <v>2</v>
      </c>
      <c r="J2141" s="11" t="str">
        <f>VLOOKUP('Medical Examinations'!M2141,'Medical Examinations'!M2141:M4475,1,FALSE)</f>
        <v>over weight</v>
      </c>
      <c r="K2141" s="11" t="str">
        <f>VLOOKUP('Medical Examinations'!N2141,'Medical Examinations'!N2141:N4475,1,FALSE)</f>
        <v>prediabetes</v>
      </c>
      <c r="L2141" s="11" t="str">
        <f>VLOOKUP(Table3[[#This Row],[date of birth]],Table3[date of birth],1,FALSE)</f>
        <v>20-Aug-1996</v>
      </c>
      <c r="M2141" s="11">
        <f>VLOOKUP(Table3[[#This Row],[age]],Table3[age],1,FALSE)</f>
        <v>26</v>
      </c>
      <c r="N2141" s="65">
        <f>VLOOKUP(Table3[[#This Row],[charges2]],Table3[charges2],1,FALSE)</f>
        <v>36085.22</v>
      </c>
      <c r="O2141" s="11" t="str">
        <f>VLOOKUP(Table3[[#This Row],[HOSPITAL TIER2]],Table3[HOSPITAL TIER2],1,FALSE)</f>
        <v>tier - 1</v>
      </c>
      <c r="P2141" s="11" t="str">
        <f>VLOOKUP(Table3[[#This Row],[city tier2]],Table3[city tier2],1,FALSE)</f>
        <v>tier - 1</v>
      </c>
      <c r="Q2141" s="11" t="str">
        <f>VLOOKUP(Table3[[#This Row],[state id2]],Table3[state id2],1,FALSE)</f>
        <v>R1011</v>
      </c>
      <c r="R2141" s="11">
        <f t="shared" si="66"/>
        <v>-0.22284277358398469</v>
      </c>
      <c r="S2141" s="11">
        <f t="shared" si="67"/>
        <v>-4.9120637191906943E-2</v>
      </c>
    </row>
    <row r="2142" spans="1:19" x14ac:dyDescent="0.25">
      <c r="A2142" s="20" t="str">
        <f>VLOOKUP('Customer Names'!A2142,'Customer Names'!A2142:A4477,1,FALSE)</f>
        <v>Id2141</v>
      </c>
      <c r="B2142" s="20" t="str">
        <f>VLOOKUP(Table6[[#This Row],[NAME]],Table6[NAME],1,FALSE)</f>
        <v>Jennifer</v>
      </c>
      <c r="C2142" s="11">
        <f>VLOOKUP(Table4[[#This Row],[BMI]],Table4[BMI],1,FALSE)</f>
        <v>39.49</v>
      </c>
      <c r="D2142" s="11">
        <f>VLOOKUP(Table4[[#This Row],[HBA1C]],Table4[HBA1C],1,FALSE)</f>
        <v>4.4800000000000004</v>
      </c>
      <c r="E2142" s="11" t="str">
        <f>VLOOKUP(Table4[[#This Row],[Any Transplants]],Table4[Any Transplants],1,FALSE)</f>
        <v>No</v>
      </c>
      <c r="F2142" s="11" t="str">
        <f>VLOOKUP(Table4[[#This Row],[Cancer history]],Table4[Cancer history],1,FALSE)</f>
        <v>No</v>
      </c>
      <c r="G2142" s="11" t="str">
        <f>VLOOKUP(Table4[[#This Row],[Smoker2]],Table4[Smoker2],1,FALSE)</f>
        <v>NO</v>
      </c>
      <c r="H2142" s="11" t="str">
        <f>VLOOKUP(Table4[[#This Row],[Heart Issues]],Table4[Heart Issues],1,FALSE)</f>
        <v>yes</v>
      </c>
      <c r="I2142" s="11">
        <f>VLOOKUP(Table4[[#This Row],[Number of Major Surgeries]],Table4[Number of Major Surgeries],1,FALSE)</f>
        <v>0</v>
      </c>
      <c r="J2142" s="11" t="str">
        <f>VLOOKUP('Medical Examinations'!M2142,'Medical Examinations'!M2142:M4476,1,FALSE)</f>
        <v>obesity</v>
      </c>
      <c r="K2142" s="11" t="str">
        <f>VLOOKUP('Medical Examinations'!N2142,'Medical Examinations'!N2142:N4476,1,FALSE)</f>
        <v>normal</v>
      </c>
      <c r="L2142" s="11" t="str">
        <f>VLOOKUP(Table3[[#This Row],[date of birth]],Table3[date of birth],1,FALSE)</f>
        <v>4-Nov-1979</v>
      </c>
      <c r="M2142" s="11">
        <f>VLOOKUP(Table3[[#This Row],[age]],Table3[age],1,FALSE)</f>
        <v>43</v>
      </c>
      <c r="N2142" s="65">
        <f>VLOOKUP(Table3[[#This Row],[charges2]],Table3[charges2],1,FALSE)</f>
        <v>36090.49</v>
      </c>
      <c r="O2142" s="11" t="str">
        <f>VLOOKUP(Table3[[#This Row],[HOSPITAL TIER2]],Table3[HOSPITAL TIER2],1,FALSE)</f>
        <v>tier - 2</v>
      </c>
      <c r="P2142" s="11" t="str">
        <f>VLOOKUP(Table3[[#This Row],[city tier2]],Table3[city tier2],1,FALSE)</f>
        <v>tier - 2</v>
      </c>
      <c r="Q2142" s="11" t="str">
        <f>VLOOKUP(Table3[[#This Row],[state id2]],Table3[state id2],1,FALSE)</f>
        <v>R1011</v>
      </c>
      <c r="R2142" s="11">
        <f t="shared" si="66"/>
        <v>-0.22372449203219691</v>
      </c>
      <c r="S2142" s="11">
        <f t="shared" si="67"/>
        <v>-4.7072521570772949E-2</v>
      </c>
    </row>
    <row r="2143" spans="1:19" x14ac:dyDescent="0.25">
      <c r="A2143" s="20" t="str">
        <f>VLOOKUP('Customer Names'!A2143,'Customer Names'!A2143:A4478,1,FALSE)</f>
        <v>Id2142</v>
      </c>
      <c r="B2143" s="20" t="str">
        <f>VLOOKUP(Table6[[#This Row],[NAME]],Table6[NAME],1,FALSE)</f>
        <v>Tammy</v>
      </c>
      <c r="C2143" s="11">
        <f>VLOOKUP(Table4[[#This Row],[BMI]],Table4[BMI],1,FALSE)</f>
        <v>34.869999999999997</v>
      </c>
      <c r="D2143" s="11">
        <f>VLOOKUP(Table4[[#This Row],[HBA1C]],Table4[HBA1C],1,FALSE)</f>
        <v>5.51</v>
      </c>
      <c r="E2143" s="11" t="str">
        <f>VLOOKUP(Table4[[#This Row],[Any Transplants]],Table4[Any Transplants],1,FALSE)</f>
        <v>No</v>
      </c>
      <c r="F2143" s="11" t="str">
        <f>VLOOKUP(Table4[[#This Row],[Cancer history]],Table4[Cancer history],1,FALSE)</f>
        <v>No</v>
      </c>
      <c r="G2143" s="11" t="str">
        <f>VLOOKUP(Table4[[#This Row],[Smoker2]],Table4[Smoker2],1,FALSE)</f>
        <v>NO</v>
      </c>
      <c r="H2143" s="11" t="str">
        <f>VLOOKUP(Table4[[#This Row],[Heart Issues]],Table4[Heart Issues],1,FALSE)</f>
        <v>yes</v>
      </c>
      <c r="I2143" s="11">
        <f>VLOOKUP(Table4[[#This Row],[Number of Major Surgeries]],Table4[Number of Major Surgeries],1,FALSE)</f>
        <v>0</v>
      </c>
      <c r="J2143" s="11" t="str">
        <f>VLOOKUP('Medical Examinations'!M2143,'Medical Examinations'!M2143:M4477,1,FALSE)</f>
        <v>obesity</v>
      </c>
      <c r="K2143" s="11" t="str">
        <f>VLOOKUP('Medical Examinations'!N2143,'Medical Examinations'!N2143:N4477,1,FALSE)</f>
        <v>normal</v>
      </c>
      <c r="L2143" s="11" t="str">
        <f>VLOOKUP(Table3[[#This Row],[date of birth]],Table3[date of birth],1,FALSE)</f>
        <v>12-Jun-1997</v>
      </c>
      <c r="M2143" s="11">
        <f>VLOOKUP(Table3[[#This Row],[age]],Table3[age],1,FALSE)</f>
        <v>25</v>
      </c>
      <c r="N2143" s="65">
        <f>VLOOKUP(Table3[[#This Row],[charges2]],Table3[charges2],1,FALSE)</f>
        <v>36124.57</v>
      </c>
      <c r="O2143" s="11" t="str">
        <f>VLOOKUP(Table3[[#This Row],[HOSPITAL TIER2]],Table3[HOSPITAL TIER2],1,FALSE)</f>
        <v>tier - 1</v>
      </c>
      <c r="P2143" s="11" t="str">
        <f>VLOOKUP(Table3[[#This Row],[city tier2]],Table3[city tier2],1,FALSE)</f>
        <v>tier - 3</v>
      </c>
      <c r="Q2143" s="11" t="str">
        <f>VLOOKUP(Table3[[#This Row],[state id2]],Table3[state id2],1,FALSE)</f>
        <v>R1013</v>
      </c>
      <c r="R2143" s="11">
        <f t="shared" si="66"/>
        <v>-0.22487148450580186</v>
      </c>
      <c r="S2143" s="11">
        <f t="shared" si="67"/>
        <v>-4.7532831615734239E-2</v>
      </c>
    </row>
    <row r="2144" spans="1:19" x14ac:dyDescent="0.25">
      <c r="A2144" s="20" t="str">
        <f>VLOOKUP('Customer Names'!A2144,'Customer Names'!A2144:A4479,1,FALSE)</f>
        <v>Id2143</v>
      </c>
      <c r="B2144" s="20" t="str">
        <f>VLOOKUP(Table6[[#This Row],[NAME]],Table6[NAME],1,FALSE)</f>
        <v>Lena</v>
      </c>
      <c r="C2144" s="11">
        <f>VLOOKUP(Table4[[#This Row],[BMI]],Table4[BMI],1,FALSE)</f>
        <v>34.6</v>
      </c>
      <c r="D2144" s="11">
        <f>VLOOKUP(Table4[[#This Row],[HBA1C]],Table4[HBA1C],1,FALSE)</f>
        <v>4.5</v>
      </c>
      <c r="E2144" s="11" t="str">
        <f>VLOOKUP(Table4[[#This Row],[Any Transplants]],Table4[Any Transplants],1,FALSE)</f>
        <v>No</v>
      </c>
      <c r="F2144" s="11" t="str">
        <f>VLOOKUP(Table4[[#This Row],[Cancer history]],Table4[Cancer history],1,FALSE)</f>
        <v>No</v>
      </c>
      <c r="G2144" s="11" t="str">
        <f>VLOOKUP(Table4[[#This Row],[Smoker2]],Table4[Smoker2],1,FALSE)</f>
        <v>NO</v>
      </c>
      <c r="H2144" s="11" t="str">
        <f>VLOOKUP(Table4[[#This Row],[Heart Issues]],Table4[Heart Issues],1,FALSE)</f>
        <v>yes</v>
      </c>
      <c r="I2144" s="11">
        <f>VLOOKUP(Table4[[#This Row],[Number of Major Surgeries]],Table4[Number of Major Surgeries],1,FALSE)</f>
        <v>0</v>
      </c>
      <c r="J2144" s="11" t="str">
        <f>VLOOKUP('Medical Examinations'!M2144,'Medical Examinations'!M2144:M4478,1,FALSE)</f>
        <v>obesity</v>
      </c>
      <c r="K2144" s="11" t="str">
        <f>VLOOKUP('Medical Examinations'!N2144,'Medical Examinations'!N2144:N4478,1,FALSE)</f>
        <v>normal</v>
      </c>
      <c r="L2144" s="11" t="str">
        <f>VLOOKUP(Table3[[#This Row],[date of birth]],Table3[date of birth],1,FALSE)</f>
        <v>30-Aug-2004</v>
      </c>
      <c r="M2144" s="11">
        <f>VLOOKUP(Table3[[#This Row],[age]],Table3[age],1,FALSE)</f>
        <v>18</v>
      </c>
      <c r="N2144" s="65">
        <f>VLOOKUP(Table3[[#This Row],[charges2]],Table3[charges2],1,FALSE)</f>
        <v>36149.480000000003</v>
      </c>
      <c r="O2144" s="11" t="str">
        <f>VLOOKUP(Table3[[#This Row],[HOSPITAL TIER2]],Table3[HOSPITAL TIER2],1,FALSE)</f>
        <v>tier - 2</v>
      </c>
      <c r="P2144" s="11" t="str">
        <f>VLOOKUP(Table3[[#This Row],[city tier2]],Table3[city tier2],1,FALSE)</f>
        <v>tier - 2</v>
      </c>
      <c r="Q2144" s="11" t="str">
        <f>VLOOKUP(Table3[[#This Row],[state id2]],Table3[state id2],1,FALSE)</f>
        <v>R1013</v>
      </c>
      <c r="R2144" s="11">
        <f t="shared" si="66"/>
        <v>-0.21589602057507934</v>
      </c>
      <c r="S2144" s="11">
        <f t="shared" si="67"/>
        <v>-4.8998099435642879E-2</v>
      </c>
    </row>
    <row r="2145" spans="1:19" x14ac:dyDescent="0.25">
      <c r="A2145" s="20" t="str">
        <f>VLOOKUP('Customer Names'!A2145,'Customer Names'!A2145:A4480,1,FALSE)</f>
        <v>Id2144</v>
      </c>
      <c r="B2145" s="20" t="str">
        <f>VLOOKUP(Table6[[#This Row],[NAME]],Table6[NAME],1,FALSE)</f>
        <v>Valentina</v>
      </c>
      <c r="C2145" s="11">
        <f>VLOOKUP(Table4[[#This Row],[BMI]],Table4[BMI],1,FALSE)</f>
        <v>25.8</v>
      </c>
      <c r="D2145" s="11">
        <f>VLOOKUP(Table4[[#This Row],[HBA1C]],Table4[HBA1C],1,FALSE)</f>
        <v>6.29</v>
      </c>
      <c r="E2145" s="11" t="str">
        <f>VLOOKUP(Table4[[#This Row],[Any Transplants]],Table4[Any Transplants],1,FALSE)</f>
        <v>No</v>
      </c>
      <c r="F2145" s="11" t="str">
        <f>VLOOKUP(Table4[[#This Row],[Cancer history]],Table4[Cancer history],1,FALSE)</f>
        <v>No</v>
      </c>
      <c r="G2145" s="11" t="str">
        <f>VLOOKUP(Table4[[#This Row],[Smoker2]],Table4[Smoker2],1,FALSE)</f>
        <v>NO</v>
      </c>
      <c r="H2145" s="11" t="str">
        <f>VLOOKUP(Table4[[#This Row],[Heart Issues]],Table4[Heart Issues],1,FALSE)</f>
        <v>yes</v>
      </c>
      <c r="I2145" s="11">
        <f>VLOOKUP(Table4[[#This Row],[Number of Major Surgeries]],Table4[Number of Major Surgeries],1,FALSE)</f>
        <v>0</v>
      </c>
      <c r="J2145" s="11" t="str">
        <f>VLOOKUP('Medical Examinations'!M2145,'Medical Examinations'!M2145:M4479,1,FALSE)</f>
        <v>over weight</v>
      </c>
      <c r="K2145" s="11" t="str">
        <f>VLOOKUP('Medical Examinations'!N2145,'Medical Examinations'!N2145:N4479,1,FALSE)</f>
        <v>prediabetes</v>
      </c>
      <c r="L2145" s="11" t="str">
        <f>VLOOKUP(Table3[[#This Row],[date of birth]],Table3[date of birth],1,FALSE)</f>
        <v>6-Dec-1974</v>
      </c>
      <c r="M2145" s="11">
        <f>VLOOKUP(Table3[[#This Row],[age]],Table3[age],1,FALSE)</f>
        <v>48</v>
      </c>
      <c r="N2145" s="65">
        <f>VLOOKUP(Table3[[#This Row],[charges2]],Table3[charges2],1,FALSE)</f>
        <v>36182.870000000003</v>
      </c>
      <c r="O2145" s="11" t="str">
        <f>VLOOKUP(Table3[[#This Row],[HOSPITAL TIER2]],Table3[HOSPITAL TIER2],1,FALSE)</f>
        <v>tier - 2</v>
      </c>
      <c r="P2145" s="11" t="str">
        <f>VLOOKUP(Table3[[#This Row],[city tier2]],Table3[city tier2],1,FALSE)</f>
        <v>tier - 3</v>
      </c>
      <c r="Q2145" s="11" t="str">
        <f>VLOOKUP(Table3[[#This Row],[state id2]],Table3[state id2],1,FALSE)</f>
        <v>R1012</v>
      </c>
      <c r="R2145" s="11">
        <f t="shared" si="66"/>
        <v>-0.20392070875482415</v>
      </c>
      <c r="S2145" s="11">
        <f t="shared" si="67"/>
        <v>-5.7821480184682493E-2</v>
      </c>
    </row>
    <row r="2146" spans="1:19" x14ac:dyDescent="0.25">
      <c r="A2146" s="20" t="str">
        <f>VLOOKUP('Customer Names'!A2146,'Customer Names'!A2146:A4481,1,FALSE)</f>
        <v>Id2145</v>
      </c>
      <c r="B2146" s="20" t="str">
        <f>VLOOKUP(Table6[[#This Row],[NAME]],Table6[NAME],1,FALSE)</f>
        <v>Russell N.</v>
      </c>
      <c r="C2146" s="11">
        <f>VLOOKUP(Table4[[#This Row],[BMI]],Table4[BMI],1,FALSE)</f>
        <v>35.86</v>
      </c>
      <c r="D2146" s="11">
        <f>VLOOKUP(Table4[[#This Row],[HBA1C]],Table4[HBA1C],1,FALSE)</f>
        <v>4.33</v>
      </c>
      <c r="E2146" s="11" t="str">
        <f>VLOOKUP(Table4[[#This Row],[Any Transplants]],Table4[Any Transplants],1,FALSE)</f>
        <v>No</v>
      </c>
      <c r="F2146" s="11" t="str">
        <f>VLOOKUP(Table4[[#This Row],[Cancer history]],Table4[Cancer history],1,FALSE)</f>
        <v>No</v>
      </c>
      <c r="G2146" s="11" t="str">
        <f>VLOOKUP(Table4[[#This Row],[Smoker2]],Table4[Smoker2],1,FALSE)</f>
        <v>NO</v>
      </c>
      <c r="H2146" s="11" t="str">
        <f>VLOOKUP(Table4[[#This Row],[Heart Issues]],Table4[Heart Issues],1,FALSE)</f>
        <v>No</v>
      </c>
      <c r="I2146" s="11">
        <f>VLOOKUP(Table4[[#This Row],[Number of Major Surgeries]],Table4[Number of Major Surgeries],1,FALSE)</f>
        <v>1</v>
      </c>
      <c r="J2146" s="11" t="str">
        <f>VLOOKUP('Medical Examinations'!M2146,'Medical Examinations'!M2146:M4480,1,FALSE)</f>
        <v>obesity</v>
      </c>
      <c r="K2146" s="11" t="str">
        <f>VLOOKUP('Medical Examinations'!N2146,'Medical Examinations'!N2146:N4480,1,FALSE)</f>
        <v>normal</v>
      </c>
      <c r="L2146" s="11" t="str">
        <f>VLOOKUP(Table3[[#This Row],[date of birth]],Table3[date of birth],1,FALSE)</f>
        <v>1-Oct-1999</v>
      </c>
      <c r="M2146" s="11">
        <f>VLOOKUP(Table3[[#This Row],[age]],Table3[age],1,FALSE)</f>
        <v>23</v>
      </c>
      <c r="N2146" s="65">
        <f>VLOOKUP(Table3[[#This Row],[charges2]],Table3[charges2],1,FALSE)</f>
        <v>36189.1</v>
      </c>
      <c r="O2146" s="11" t="str">
        <f>VLOOKUP(Table3[[#This Row],[HOSPITAL TIER2]],Table3[HOSPITAL TIER2],1,FALSE)</f>
        <v>tier - 1</v>
      </c>
      <c r="P2146" s="11" t="str">
        <f>VLOOKUP(Table3[[#This Row],[city tier2]],Table3[city tier2],1,FALSE)</f>
        <v>tier - 3</v>
      </c>
      <c r="Q2146" s="11" t="str">
        <f>VLOOKUP(Table3[[#This Row],[state id2]],Table3[state id2],1,FALSE)</f>
        <v>R1016</v>
      </c>
      <c r="R2146" s="11">
        <f t="shared" si="66"/>
        <v>-0.20423812728798907</v>
      </c>
      <c r="S2146" s="11">
        <f t="shared" si="67"/>
        <v>-5.8292625316712809E-2</v>
      </c>
    </row>
    <row r="2147" spans="1:19" x14ac:dyDescent="0.25">
      <c r="A2147" s="20" t="str">
        <f>VLOOKUP('Customer Names'!A2147,'Customer Names'!A2147:A4482,1,FALSE)</f>
        <v>Id2146</v>
      </c>
      <c r="B2147" s="20" t="str">
        <f>VLOOKUP(Table6[[#This Row],[NAME]],Table6[NAME],1,FALSE)</f>
        <v>Scott R.</v>
      </c>
      <c r="C2147" s="11">
        <f>VLOOKUP(Table4[[#This Row],[BMI]],Table4[BMI],1,FALSE)</f>
        <v>40.47</v>
      </c>
      <c r="D2147" s="11">
        <f>VLOOKUP(Table4[[#This Row],[HBA1C]],Table4[HBA1C],1,FALSE)</f>
        <v>11.15</v>
      </c>
      <c r="E2147" s="11" t="str">
        <f>VLOOKUP(Table4[[#This Row],[Any Transplants]],Table4[Any Transplants],1,FALSE)</f>
        <v>No</v>
      </c>
      <c r="F2147" s="11" t="str">
        <f>VLOOKUP(Table4[[#This Row],[Cancer history]],Table4[Cancer history],1,FALSE)</f>
        <v>No</v>
      </c>
      <c r="G2147" s="11" t="str">
        <f>VLOOKUP(Table4[[#This Row],[Smoker2]],Table4[Smoker2],1,FALSE)</f>
        <v>NO</v>
      </c>
      <c r="H2147" s="11" t="str">
        <f>VLOOKUP(Table4[[#This Row],[Heart Issues]],Table4[Heart Issues],1,FALSE)</f>
        <v>No</v>
      </c>
      <c r="I2147" s="11">
        <f>VLOOKUP(Table4[[#This Row],[Number of Major Surgeries]],Table4[Number of Major Surgeries],1,FALSE)</f>
        <v>0</v>
      </c>
      <c r="J2147" s="11" t="str">
        <f>VLOOKUP('Medical Examinations'!M2147,'Medical Examinations'!M2147:M4481,1,FALSE)</f>
        <v>obesity</v>
      </c>
      <c r="K2147" s="11" t="str">
        <f>VLOOKUP('Medical Examinations'!N2147,'Medical Examinations'!N2147:N4481,1,FALSE)</f>
        <v>diabetes</v>
      </c>
      <c r="L2147" s="11" t="str">
        <f>VLOOKUP(Table3[[#This Row],[date of birth]],Table3[date of birth],1,FALSE)</f>
        <v>28-Dec-1993</v>
      </c>
      <c r="M2147" s="11">
        <f>VLOOKUP(Table3[[#This Row],[age]],Table3[age],1,FALSE)</f>
        <v>29</v>
      </c>
      <c r="N2147" s="65">
        <f>VLOOKUP(Table3[[#This Row],[charges2]],Table3[charges2],1,FALSE)</f>
        <v>36197.699999999997</v>
      </c>
      <c r="O2147" s="11" t="str">
        <f>VLOOKUP(Table3[[#This Row],[HOSPITAL TIER2]],Table3[HOSPITAL TIER2],1,FALSE)</f>
        <v>tier - 1</v>
      </c>
      <c r="P2147" s="11" t="str">
        <f>VLOOKUP(Table3[[#This Row],[city tier2]],Table3[city tier2],1,FALSE)</f>
        <v>tier - 3</v>
      </c>
      <c r="Q2147" s="11" t="str">
        <f>VLOOKUP(Table3[[#This Row],[state id2]],Table3[state id2],1,FALSE)</f>
        <v>R1011</v>
      </c>
      <c r="R2147" s="11">
        <f t="shared" si="66"/>
        <v>-0.19247734400628222</v>
      </c>
      <c r="S2147" s="11">
        <f t="shared" si="67"/>
        <v>-6.6525331980182109E-2</v>
      </c>
    </row>
    <row r="2148" spans="1:19" x14ac:dyDescent="0.25">
      <c r="A2148" s="20" t="str">
        <f>VLOOKUP('Customer Names'!A2148,'Customer Names'!A2148:A4483,1,FALSE)</f>
        <v>Id2147</v>
      </c>
      <c r="B2148" s="20" t="str">
        <f>VLOOKUP(Table6[[#This Row],[NAME]],Table6[NAME],1,FALSE)</f>
        <v>Jose Francisco Sr.</v>
      </c>
      <c r="C2148" s="11">
        <f>VLOOKUP(Table4[[#This Row],[BMI]],Table4[BMI],1,FALSE)</f>
        <v>32.01</v>
      </c>
      <c r="D2148" s="11">
        <f>VLOOKUP(Table4[[#This Row],[HBA1C]],Table4[HBA1C],1,FALSE)</f>
        <v>6.45</v>
      </c>
      <c r="E2148" s="11" t="str">
        <f>VLOOKUP(Table4[[#This Row],[Any Transplants]],Table4[Any Transplants],1,FALSE)</f>
        <v>No</v>
      </c>
      <c r="F2148" s="11" t="str">
        <f>VLOOKUP(Table4[[#This Row],[Cancer history]],Table4[Cancer history],1,FALSE)</f>
        <v>No</v>
      </c>
      <c r="G2148" s="11" t="str">
        <f>VLOOKUP(Table4[[#This Row],[Smoker2]],Table4[Smoker2],1,FALSE)</f>
        <v>NO</v>
      </c>
      <c r="H2148" s="11" t="str">
        <f>VLOOKUP(Table4[[#This Row],[Heart Issues]],Table4[Heart Issues],1,FALSE)</f>
        <v>No</v>
      </c>
      <c r="I2148" s="11">
        <f>VLOOKUP(Table4[[#This Row],[Number of Major Surgeries]],Table4[Number of Major Surgeries],1,FALSE)</f>
        <v>1</v>
      </c>
      <c r="J2148" s="11" t="str">
        <f>VLOOKUP('Medical Examinations'!M2148,'Medical Examinations'!M2148:M4482,1,FALSE)</f>
        <v>obesity</v>
      </c>
      <c r="K2148" s="11" t="str">
        <f>VLOOKUP('Medical Examinations'!N2148,'Medical Examinations'!N2148:N4482,1,FALSE)</f>
        <v>diabetes</v>
      </c>
      <c r="L2148" s="11" t="str">
        <f>VLOOKUP(Table3[[#This Row],[date of birth]],Table3[date of birth],1,FALSE)</f>
        <v>5-Sep-2003</v>
      </c>
      <c r="M2148" s="11">
        <f>VLOOKUP(Table3[[#This Row],[age]],Table3[age],1,FALSE)</f>
        <v>19</v>
      </c>
      <c r="N2148" s="65">
        <f>VLOOKUP(Table3[[#This Row],[charges2]],Table3[charges2],1,FALSE)</f>
        <v>36219.410000000003</v>
      </c>
      <c r="O2148" s="11" t="str">
        <f>VLOOKUP(Table3[[#This Row],[HOSPITAL TIER2]],Table3[HOSPITAL TIER2],1,FALSE)</f>
        <v>tier - 1</v>
      </c>
      <c r="P2148" s="11" t="str">
        <f>VLOOKUP(Table3[[#This Row],[city tier2]],Table3[city tier2],1,FALSE)</f>
        <v>tier - 1</v>
      </c>
      <c r="Q2148" s="11" t="str">
        <f>VLOOKUP(Table3[[#This Row],[state id2]],Table3[state id2],1,FALSE)</f>
        <v>R1012</v>
      </c>
      <c r="R2148" s="11">
        <f t="shared" si="66"/>
        <v>-0.18031696803729091</v>
      </c>
      <c r="S2148" s="11">
        <f t="shared" si="67"/>
        <v>-4.6981103707367911E-2</v>
      </c>
    </row>
    <row r="2149" spans="1:19" x14ac:dyDescent="0.25">
      <c r="A2149" s="20" t="str">
        <f>VLOOKUP('Customer Names'!A2149,'Customer Names'!A2149:A4484,1,FALSE)</f>
        <v>Id2148</v>
      </c>
      <c r="B2149" s="20" t="str">
        <f>VLOOKUP(Table6[[#This Row],[NAME]],Table6[NAME],1,FALSE)</f>
        <v>Paul J</v>
      </c>
      <c r="C2149" s="11">
        <f>VLOOKUP(Table4[[#This Row],[BMI]],Table4[BMI],1,FALSE)</f>
        <v>33</v>
      </c>
      <c r="D2149" s="11">
        <f>VLOOKUP(Table4[[#This Row],[HBA1C]],Table4[HBA1C],1,FALSE)</f>
        <v>9.27</v>
      </c>
      <c r="E2149" s="11" t="str">
        <f>VLOOKUP(Table4[[#This Row],[Any Transplants]],Table4[Any Transplants],1,FALSE)</f>
        <v>No</v>
      </c>
      <c r="F2149" s="11" t="str">
        <f>VLOOKUP(Table4[[#This Row],[Cancer history]],Table4[Cancer history],1,FALSE)</f>
        <v>No</v>
      </c>
      <c r="G2149" s="11" t="str">
        <f>VLOOKUP(Table4[[#This Row],[Smoker2]],Table4[Smoker2],1,FALSE)</f>
        <v>NO</v>
      </c>
      <c r="H2149" s="11" t="str">
        <f>VLOOKUP(Table4[[#This Row],[Heart Issues]],Table4[Heart Issues],1,FALSE)</f>
        <v>No</v>
      </c>
      <c r="I2149" s="11">
        <f>VLOOKUP(Table4[[#This Row],[Number of Major Surgeries]],Table4[Number of Major Surgeries],1,FALSE)</f>
        <v>0</v>
      </c>
      <c r="J2149" s="11" t="str">
        <f>VLOOKUP('Medical Examinations'!M2149,'Medical Examinations'!M2149:M4483,1,FALSE)</f>
        <v>obesity</v>
      </c>
      <c r="K2149" s="11" t="str">
        <f>VLOOKUP('Medical Examinations'!N2149,'Medical Examinations'!N2149:N4483,1,FALSE)</f>
        <v>diabetes</v>
      </c>
      <c r="L2149" s="11" t="str">
        <f>VLOOKUP(Table3[[#This Row],[date of birth]],Table3[date of birth],1,FALSE)</f>
        <v>25-Dec-2004</v>
      </c>
      <c r="M2149" s="11">
        <f>VLOOKUP(Table3[[#This Row],[age]],Table3[age],1,FALSE)</f>
        <v>18</v>
      </c>
      <c r="N2149" s="65">
        <f>VLOOKUP(Table3[[#This Row],[charges2]],Table3[charges2],1,FALSE)</f>
        <v>36307.800000000003</v>
      </c>
      <c r="O2149" s="11" t="str">
        <f>VLOOKUP(Table3[[#This Row],[HOSPITAL TIER2]],Table3[HOSPITAL TIER2],1,FALSE)</f>
        <v>tier - 1</v>
      </c>
      <c r="P2149" s="11" t="str">
        <f>VLOOKUP(Table3[[#This Row],[city tier2]],Table3[city tier2],1,FALSE)</f>
        <v>tier - 2</v>
      </c>
      <c r="Q2149" s="11" t="str">
        <f>VLOOKUP(Table3[[#This Row],[state id2]],Table3[state id2],1,FALSE)</f>
        <v>R1013</v>
      </c>
      <c r="R2149" s="11">
        <f t="shared" si="66"/>
        <v>-0.17087877635037818</v>
      </c>
      <c r="S2149" s="11">
        <f t="shared" si="67"/>
        <v>-4.2887271987067405E-2</v>
      </c>
    </row>
    <row r="2150" spans="1:19" x14ac:dyDescent="0.25">
      <c r="A2150" s="20" t="str">
        <f>VLOOKUP('Customer Names'!A2150,'Customer Names'!A2150:A4485,1,FALSE)</f>
        <v>Id2149</v>
      </c>
      <c r="B2150" s="20" t="str">
        <f>VLOOKUP(Table6[[#This Row],[NAME]],Table6[NAME],1,FALSE)</f>
        <v>Adam</v>
      </c>
      <c r="C2150" s="11">
        <f>VLOOKUP(Table4[[#This Row],[BMI]],Table4[BMI],1,FALSE)</f>
        <v>29.3</v>
      </c>
      <c r="D2150" s="11">
        <f>VLOOKUP(Table4[[#This Row],[HBA1C]],Table4[HBA1C],1,FALSE)</f>
        <v>6.15</v>
      </c>
      <c r="E2150" s="11" t="str">
        <f>VLOOKUP(Table4[[#This Row],[Any Transplants]],Table4[Any Transplants],1,FALSE)</f>
        <v>No</v>
      </c>
      <c r="F2150" s="11" t="str">
        <f>VLOOKUP(Table4[[#This Row],[Cancer history]],Table4[Cancer history],1,FALSE)</f>
        <v>No</v>
      </c>
      <c r="G2150" s="11" t="str">
        <f>VLOOKUP(Table4[[#This Row],[Smoker2]],Table4[Smoker2],1,FALSE)</f>
        <v>NO</v>
      </c>
      <c r="H2150" s="11" t="str">
        <f>VLOOKUP(Table4[[#This Row],[Heart Issues]],Table4[Heart Issues],1,FALSE)</f>
        <v>No</v>
      </c>
      <c r="I2150" s="11">
        <f>VLOOKUP(Table4[[#This Row],[Number of Major Surgeries]],Table4[Number of Major Surgeries],1,FALSE)</f>
        <v>1</v>
      </c>
      <c r="J2150" s="11" t="str">
        <f>VLOOKUP('Medical Examinations'!M2150,'Medical Examinations'!M2150:M4484,1,FALSE)</f>
        <v>over weight</v>
      </c>
      <c r="K2150" s="11" t="str">
        <f>VLOOKUP('Medical Examinations'!N2150,'Medical Examinations'!N2150:N4484,1,FALSE)</f>
        <v>prediabetes</v>
      </c>
      <c r="L2150" s="11" t="str">
        <f>VLOOKUP(Table3[[#This Row],[date of birth]],Table3[date of birth],1,FALSE)</f>
        <v>16-Jun-1992</v>
      </c>
      <c r="M2150" s="11">
        <f>VLOOKUP(Table3[[#This Row],[age]],Table3[age],1,FALSE)</f>
        <v>30</v>
      </c>
      <c r="N2150" s="65">
        <f>VLOOKUP(Table3[[#This Row],[charges2]],Table3[charges2],1,FALSE)</f>
        <v>36314.050000000003</v>
      </c>
      <c r="O2150" s="11" t="str">
        <f>VLOOKUP(Table3[[#This Row],[HOSPITAL TIER2]],Table3[HOSPITAL TIER2],1,FALSE)</f>
        <v>tier - 2</v>
      </c>
      <c r="P2150" s="11" t="str">
        <f>VLOOKUP(Table3[[#This Row],[city tier2]],Table3[city tier2],1,FALSE)</f>
        <v>tier - 2</v>
      </c>
      <c r="Q2150" s="11" t="str">
        <f>VLOOKUP(Table3[[#This Row],[state id2]],Table3[state id2],1,FALSE)</f>
        <v>R1011</v>
      </c>
      <c r="R2150" s="11">
        <f t="shared" si="66"/>
        <v>-0.15915261459167879</v>
      </c>
      <c r="S2150" s="11">
        <f t="shared" si="67"/>
        <v>-1.88285070722067E-2</v>
      </c>
    </row>
    <row r="2151" spans="1:19" x14ac:dyDescent="0.25">
      <c r="A2151" s="20" t="str">
        <f>VLOOKUP('Customer Names'!A2151,'Customer Names'!A2151:A4486,1,FALSE)</f>
        <v>Id2150</v>
      </c>
      <c r="B2151" s="20" t="str">
        <f>VLOOKUP(Table6[[#This Row],[NAME]],Table6[NAME],1,FALSE)</f>
        <v>Edward J.</v>
      </c>
      <c r="C2151" s="11">
        <f>VLOOKUP(Table4[[#This Row],[BMI]],Table4[BMI],1,FALSE)</f>
        <v>25.8</v>
      </c>
      <c r="D2151" s="11">
        <f>VLOOKUP(Table4[[#This Row],[HBA1C]],Table4[HBA1C],1,FALSE)</f>
        <v>4.13</v>
      </c>
      <c r="E2151" s="11" t="str">
        <f>VLOOKUP(Table4[[#This Row],[Any Transplants]],Table4[Any Transplants],1,FALSE)</f>
        <v>No</v>
      </c>
      <c r="F2151" s="11" t="str">
        <f>VLOOKUP(Table4[[#This Row],[Cancer history]],Table4[Cancer history],1,FALSE)</f>
        <v>No</v>
      </c>
      <c r="G2151" s="11" t="str">
        <f>VLOOKUP(Table4[[#This Row],[Smoker2]],Table4[Smoker2],1,FALSE)</f>
        <v>NO</v>
      </c>
      <c r="H2151" s="11" t="str">
        <f>VLOOKUP(Table4[[#This Row],[Heart Issues]],Table4[Heart Issues],1,FALSE)</f>
        <v>No</v>
      </c>
      <c r="I2151" s="11">
        <f>VLOOKUP(Table4[[#This Row],[Number of Major Surgeries]],Table4[Number of Major Surgeries],1,FALSE)</f>
        <v>1</v>
      </c>
      <c r="J2151" s="11" t="str">
        <f>VLOOKUP('Medical Examinations'!M2151,'Medical Examinations'!M2151:M4485,1,FALSE)</f>
        <v>over weight</v>
      </c>
      <c r="K2151" s="11" t="str">
        <f>VLOOKUP('Medical Examinations'!N2151,'Medical Examinations'!N2151:N4485,1,FALSE)</f>
        <v>normal</v>
      </c>
      <c r="L2151" s="11" t="str">
        <f>VLOOKUP(Table3[[#This Row],[date of birth]],Table3[date of birth],1,FALSE)</f>
        <v>18-Oct-1967</v>
      </c>
      <c r="M2151" s="11">
        <f>VLOOKUP(Table3[[#This Row],[age]],Table3[age],1,FALSE)</f>
        <v>55</v>
      </c>
      <c r="N2151" s="65">
        <f>VLOOKUP(Table3[[#This Row],[charges2]],Table3[charges2],1,FALSE)</f>
        <v>36332.449999999997</v>
      </c>
      <c r="O2151" s="11" t="str">
        <f>VLOOKUP(Table3[[#This Row],[HOSPITAL TIER2]],Table3[HOSPITAL TIER2],1,FALSE)</f>
        <v>tier - 1</v>
      </c>
      <c r="P2151" s="11" t="str">
        <f>VLOOKUP(Table3[[#This Row],[city tier2]],Table3[city tier2],1,FALSE)</f>
        <v>tier - 3</v>
      </c>
      <c r="Q2151" s="11" t="str">
        <f>VLOOKUP(Table3[[#This Row],[state id2]],Table3[state id2],1,FALSE)</f>
        <v>R1011</v>
      </c>
      <c r="R2151" s="11">
        <f t="shared" si="66"/>
        <v>-0.15526691486431193</v>
      </c>
      <c r="S2151" s="11">
        <f t="shared" si="67"/>
        <v>-1.7183428076926483E-2</v>
      </c>
    </row>
    <row r="2152" spans="1:19" x14ac:dyDescent="0.25">
      <c r="A2152" s="20" t="str">
        <f>VLOOKUP('Customer Names'!A2152,'Customer Names'!A2152:A4487,1,FALSE)</f>
        <v>Id2151</v>
      </c>
      <c r="B2152" s="20" t="str">
        <f>VLOOKUP(Table6[[#This Row],[NAME]],Table6[NAME],1,FALSE)</f>
        <v>Patrick A.</v>
      </c>
      <c r="C2152" s="11">
        <f>VLOOKUP(Table4[[#This Row],[BMI]],Table4[BMI],1,FALSE)</f>
        <v>23.4</v>
      </c>
      <c r="D2152" s="11">
        <f>VLOOKUP(Table4[[#This Row],[HBA1C]],Table4[HBA1C],1,FALSE)</f>
        <v>4.24</v>
      </c>
      <c r="E2152" s="11" t="str">
        <f>VLOOKUP(Table4[[#This Row],[Any Transplants]],Table4[Any Transplants],1,FALSE)</f>
        <v>No</v>
      </c>
      <c r="F2152" s="11" t="str">
        <f>VLOOKUP(Table4[[#This Row],[Cancer history]],Table4[Cancer history],1,FALSE)</f>
        <v>No</v>
      </c>
      <c r="G2152" s="11" t="str">
        <f>VLOOKUP(Table4[[#This Row],[Smoker2]],Table4[Smoker2],1,FALSE)</f>
        <v>NO</v>
      </c>
      <c r="H2152" s="11" t="str">
        <f>VLOOKUP(Table4[[#This Row],[Heart Issues]],Table4[Heart Issues],1,FALSE)</f>
        <v>No</v>
      </c>
      <c r="I2152" s="11">
        <f>VLOOKUP(Table4[[#This Row],[Number of Major Surgeries]],Table4[Number of Major Surgeries],1,FALSE)</f>
        <v>1</v>
      </c>
      <c r="J2152" s="11" t="str">
        <f>VLOOKUP('Medical Examinations'!M2152,'Medical Examinations'!M2152:M4486,1,FALSE)</f>
        <v>normal weight</v>
      </c>
      <c r="K2152" s="11" t="str">
        <f>VLOOKUP('Medical Examinations'!N2152,'Medical Examinations'!N2152:N4486,1,FALSE)</f>
        <v>normal</v>
      </c>
      <c r="L2152" s="11" t="str">
        <f>VLOOKUP(Table3[[#This Row],[date of birth]],Table3[date of birth],1,FALSE)</f>
        <v>5-Jun-1975</v>
      </c>
      <c r="M2152" s="11">
        <f>VLOOKUP(Table3[[#This Row],[age]],Table3[age],1,FALSE)</f>
        <v>48</v>
      </c>
      <c r="N2152" s="65">
        <f>VLOOKUP(Table3[[#This Row],[charges2]],Table3[charges2],1,FALSE)</f>
        <v>36350.71</v>
      </c>
      <c r="O2152" s="11" t="str">
        <f>VLOOKUP(Table3[[#This Row],[HOSPITAL TIER2]],Table3[HOSPITAL TIER2],1,FALSE)</f>
        <v>tier - 1</v>
      </c>
      <c r="P2152" s="11" t="str">
        <f>VLOOKUP(Table3[[#This Row],[city tier2]],Table3[city tier2],1,FALSE)</f>
        <v>tier - 2</v>
      </c>
      <c r="Q2152" s="11" t="str">
        <f>VLOOKUP(Table3[[#This Row],[state id2]],Table3[state id2],1,FALSE)</f>
        <v>R1011</v>
      </c>
      <c r="R2152" s="11">
        <f t="shared" si="66"/>
        <v>-0.15656543758195698</v>
      </c>
      <c r="S2152" s="11">
        <f t="shared" si="67"/>
        <v>-1.3067450402417802E-2</v>
      </c>
    </row>
    <row r="2153" spans="1:19" x14ac:dyDescent="0.25">
      <c r="A2153" s="20" t="str">
        <f>VLOOKUP('Customer Names'!A2153,'Customer Names'!A2153:A4488,1,FALSE)</f>
        <v>Id2152</v>
      </c>
      <c r="B2153" s="20" t="str">
        <f>VLOOKUP(Table6[[#This Row],[NAME]],Table6[NAME],1,FALSE)</f>
        <v>Geraint H</v>
      </c>
      <c r="C2153" s="11">
        <f>VLOOKUP(Table4[[#This Row],[BMI]],Table4[BMI],1,FALSE)</f>
        <v>27.93</v>
      </c>
      <c r="D2153" s="11">
        <f>VLOOKUP(Table4[[#This Row],[HBA1C]],Table4[HBA1C],1,FALSE)</f>
        <v>9.8800000000000008</v>
      </c>
      <c r="E2153" s="11" t="str">
        <f>VLOOKUP(Table4[[#This Row],[Any Transplants]],Table4[Any Transplants],1,FALSE)</f>
        <v>No</v>
      </c>
      <c r="F2153" s="11" t="str">
        <f>VLOOKUP(Table4[[#This Row],[Cancer history]],Table4[Cancer history],1,FALSE)</f>
        <v>No</v>
      </c>
      <c r="G2153" s="11" t="str">
        <f>VLOOKUP(Table4[[#This Row],[Smoker2]],Table4[Smoker2],1,FALSE)</f>
        <v>NO</v>
      </c>
      <c r="H2153" s="11" t="str">
        <f>VLOOKUP(Table4[[#This Row],[Heart Issues]],Table4[Heart Issues],1,FALSE)</f>
        <v>No</v>
      </c>
      <c r="I2153" s="11">
        <f>VLOOKUP(Table4[[#This Row],[Number of Major Surgeries]],Table4[Number of Major Surgeries],1,FALSE)</f>
        <v>0</v>
      </c>
      <c r="J2153" s="11" t="str">
        <f>VLOOKUP('Medical Examinations'!M2153,'Medical Examinations'!M2153:M4487,1,FALSE)</f>
        <v>over weight</v>
      </c>
      <c r="K2153" s="11" t="str">
        <f>VLOOKUP('Medical Examinations'!N2153,'Medical Examinations'!N2153:N4487,1,FALSE)</f>
        <v>diabetes</v>
      </c>
      <c r="L2153" s="11" t="str">
        <f>VLOOKUP(Table3[[#This Row],[date of birth]],Table3[date of birth],1,FALSE)</f>
        <v>9-Dec-2003</v>
      </c>
      <c r="M2153" s="11">
        <f>VLOOKUP(Table3[[#This Row],[age]],Table3[age],1,FALSE)</f>
        <v>19</v>
      </c>
      <c r="N2153" s="65">
        <f>VLOOKUP(Table3[[#This Row],[charges2]],Table3[charges2],1,FALSE)</f>
        <v>36397.58</v>
      </c>
      <c r="O2153" s="11" t="str">
        <f>VLOOKUP(Table3[[#This Row],[HOSPITAL TIER2]],Table3[HOSPITAL TIER2],1,FALSE)</f>
        <v>tier - 2</v>
      </c>
      <c r="P2153" s="11" t="str">
        <f>VLOOKUP(Table3[[#This Row],[city tier2]],Table3[city tier2],1,FALSE)</f>
        <v>tier - 3</v>
      </c>
      <c r="Q2153" s="11" t="str">
        <f>VLOOKUP(Table3[[#This Row],[state id2]],Table3[state id2],1,FALSE)</f>
        <v>R1011</v>
      </c>
      <c r="R2153" s="11">
        <f t="shared" si="66"/>
        <v>-0.15643073743751937</v>
      </c>
      <c r="S2153" s="11">
        <f t="shared" si="67"/>
        <v>-1.1921828913215882E-2</v>
      </c>
    </row>
    <row r="2154" spans="1:19" x14ac:dyDescent="0.25">
      <c r="A2154" s="20" t="str">
        <f>VLOOKUP('Customer Names'!A2154,'Customer Names'!A2154:A4489,1,FALSE)</f>
        <v>Id2153</v>
      </c>
      <c r="B2154" s="20" t="str">
        <f>VLOOKUP(Table6[[#This Row],[NAME]],Table6[NAME],1,FALSE)</f>
        <v>Dj</v>
      </c>
      <c r="C2154" s="11">
        <f>VLOOKUP(Table4[[#This Row],[BMI]],Table4[BMI],1,FALSE)</f>
        <v>22</v>
      </c>
      <c r="D2154" s="11">
        <f>VLOOKUP(Table4[[#This Row],[HBA1C]],Table4[HBA1C],1,FALSE)</f>
        <v>9.5</v>
      </c>
      <c r="E2154" s="11" t="str">
        <f>VLOOKUP(Table4[[#This Row],[Any Transplants]],Table4[Any Transplants],1,FALSE)</f>
        <v>No</v>
      </c>
      <c r="F2154" s="11" t="str">
        <f>VLOOKUP(Table4[[#This Row],[Cancer history]],Table4[Cancer history],1,FALSE)</f>
        <v>No</v>
      </c>
      <c r="G2154" s="11" t="str">
        <f>VLOOKUP(Table4[[#This Row],[Smoker2]],Table4[Smoker2],1,FALSE)</f>
        <v>NO</v>
      </c>
      <c r="H2154" s="11" t="str">
        <f>VLOOKUP(Table4[[#This Row],[Heart Issues]],Table4[Heart Issues],1,FALSE)</f>
        <v>No</v>
      </c>
      <c r="I2154" s="11">
        <f>VLOOKUP(Table4[[#This Row],[Number of Major Surgeries]],Table4[Number of Major Surgeries],1,FALSE)</f>
        <v>0</v>
      </c>
      <c r="J2154" s="11" t="str">
        <f>VLOOKUP('Medical Examinations'!M2154,'Medical Examinations'!M2154:M4488,1,FALSE)</f>
        <v>normal weight</v>
      </c>
      <c r="K2154" s="11" t="str">
        <f>VLOOKUP('Medical Examinations'!N2154,'Medical Examinations'!N2154:N4488,1,FALSE)</f>
        <v>diabetes</v>
      </c>
      <c r="L2154" s="11" t="str">
        <f>VLOOKUP(Table3[[#This Row],[date of birth]],Table3[date of birth],1,FALSE)</f>
        <v>19-Nov-1962</v>
      </c>
      <c r="M2154" s="11">
        <f>VLOOKUP(Table3[[#This Row],[age]],Table3[age],1,FALSE)</f>
        <v>60</v>
      </c>
      <c r="N2154" s="65">
        <f>VLOOKUP(Table3[[#This Row],[charges2]],Table3[charges2],1,FALSE)</f>
        <v>36445.550000000003</v>
      </c>
      <c r="O2154" s="11" t="str">
        <f>VLOOKUP(Table3[[#This Row],[HOSPITAL TIER2]],Table3[HOSPITAL TIER2],1,FALSE)</f>
        <v>tier - 2</v>
      </c>
      <c r="P2154" s="11" t="str">
        <f>VLOOKUP(Table3[[#This Row],[city tier2]],Table3[city tier2],1,FALSE)</f>
        <v>tier - 2</v>
      </c>
      <c r="Q2154" s="11" t="str">
        <f>VLOOKUP(Table3[[#This Row],[state id2]],Table3[state id2],1,FALSE)</f>
        <v>R1011</v>
      </c>
      <c r="R2154" s="11">
        <f t="shared" si="66"/>
        <v>-0.15256430998115894</v>
      </c>
      <c r="S2154" s="11">
        <f t="shared" si="67"/>
        <v>1.7500688870177451E-2</v>
      </c>
    </row>
    <row r="2155" spans="1:19" x14ac:dyDescent="0.25">
      <c r="A2155" s="20" t="str">
        <f>VLOOKUP('Customer Names'!A2155,'Customer Names'!A2155:A4490,1,FALSE)</f>
        <v>Id2154</v>
      </c>
      <c r="B2155" s="20" t="str">
        <f>VLOOKUP(Table6[[#This Row],[NAME]],Table6[NAME],1,FALSE)</f>
        <v>Zachary A</v>
      </c>
      <c r="C2155" s="11">
        <f>VLOOKUP(Table4[[#This Row],[BMI]],Table4[BMI],1,FALSE)</f>
        <v>36.86</v>
      </c>
      <c r="D2155" s="11">
        <f>VLOOKUP(Table4[[#This Row],[HBA1C]],Table4[HBA1C],1,FALSE)</f>
        <v>4.97</v>
      </c>
      <c r="E2155" s="11" t="str">
        <f>VLOOKUP(Table4[[#This Row],[Any Transplants]],Table4[Any Transplants],1,FALSE)</f>
        <v>No</v>
      </c>
      <c r="F2155" s="11" t="str">
        <f>VLOOKUP(Table4[[#This Row],[Cancer history]],Table4[Cancer history],1,FALSE)</f>
        <v>No</v>
      </c>
      <c r="G2155" s="11" t="str">
        <f>VLOOKUP(Table4[[#This Row],[Smoker2]],Table4[Smoker2],1,FALSE)</f>
        <v>NO</v>
      </c>
      <c r="H2155" s="11" t="str">
        <f>VLOOKUP(Table4[[#This Row],[Heart Issues]],Table4[Heart Issues],1,FALSE)</f>
        <v>yes</v>
      </c>
      <c r="I2155" s="11">
        <f>VLOOKUP(Table4[[#This Row],[Number of Major Surgeries]],Table4[Number of Major Surgeries],1,FALSE)</f>
        <v>0</v>
      </c>
      <c r="J2155" s="11" t="str">
        <f>VLOOKUP('Medical Examinations'!M2155,'Medical Examinations'!M2155:M4489,1,FALSE)</f>
        <v>obesity</v>
      </c>
      <c r="K2155" s="11" t="str">
        <f>VLOOKUP('Medical Examinations'!N2155,'Medical Examinations'!N2155:N4489,1,FALSE)</f>
        <v>normal</v>
      </c>
      <c r="L2155" s="11" t="str">
        <f>VLOOKUP(Table3[[#This Row],[date of birth]],Table3[date of birth],1,FALSE)</f>
        <v>9-Aug-1973</v>
      </c>
      <c r="M2155" s="11">
        <f>VLOOKUP(Table3[[#This Row],[age]],Table3[age],1,FALSE)</f>
        <v>49</v>
      </c>
      <c r="N2155" s="65">
        <f>VLOOKUP(Table3[[#This Row],[charges2]],Table3[charges2],1,FALSE)</f>
        <v>36541.550000000003</v>
      </c>
      <c r="O2155" s="11" t="str">
        <f>VLOOKUP(Table3[[#This Row],[HOSPITAL TIER2]],Table3[HOSPITAL TIER2],1,FALSE)</f>
        <v>tier - 2</v>
      </c>
      <c r="P2155" s="11" t="str">
        <f>VLOOKUP(Table3[[#This Row],[city tier2]],Table3[city tier2],1,FALSE)</f>
        <v>tier - 3</v>
      </c>
      <c r="Q2155" s="11" t="str">
        <f>VLOOKUP(Table3[[#This Row],[state id2]],Table3[state id2],1,FALSE)</f>
        <v>R1011</v>
      </c>
      <c r="R2155" s="11">
        <f t="shared" si="66"/>
        <v>-0.15110459869908197</v>
      </c>
      <c r="S2155" s="11">
        <f t="shared" si="67"/>
        <v>2.0289537838296696E-3</v>
      </c>
    </row>
    <row r="2156" spans="1:19" x14ac:dyDescent="0.25">
      <c r="A2156" s="20" t="str">
        <f>VLOOKUP('Customer Names'!A2156,'Customer Names'!A2156:A4491,1,FALSE)</f>
        <v>Id2155</v>
      </c>
      <c r="B2156" s="20" t="str">
        <f>VLOOKUP(Table6[[#This Row],[NAME]],Table6[NAME],1,FALSE)</f>
        <v>Brian W.</v>
      </c>
      <c r="C2156" s="11">
        <f>VLOOKUP(Table4[[#This Row],[BMI]],Table4[BMI],1,FALSE)</f>
        <v>31.254999999999999</v>
      </c>
      <c r="D2156" s="11">
        <f>VLOOKUP(Table4[[#This Row],[HBA1C]],Table4[HBA1C],1,FALSE)</f>
        <v>5.49</v>
      </c>
      <c r="E2156" s="11" t="str">
        <f>VLOOKUP(Table4[[#This Row],[Any Transplants]],Table4[Any Transplants],1,FALSE)</f>
        <v>No</v>
      </c>
      <c r="F2156" s="11" t="str">
        <f>VLOOKUP(Table4[[#This Row],[Cancer history]],Table4[Cancer history],1,FALSE)</f>
        <v>No</v>
      </c>
      <c r="G2156" s="11" t="str">
        <f>VLOOKUP(Table4[[#This Row],[Smoker2]],Table4[Smoker2],1,FALSE)</f>
        <v>NO</v>
      </c>
      <c r="H2156" s="11" t="str">
        <f>VLOOKUP(Table4[[#This Row],[Heart Issues]],Table4[Heart Issues],1,FALSE)</f>
        <v>yes</v>
      </c>
      <c r="I2156" s="11">
        <f>VLOOKUP(Table4[[#This Row],[Number of Major Surgeries]],Table4[Number of Major Surgeries],1,FALSE)</f>
        <v>0</v>
      </c>
      <c r="J2156" s="11" t="str">
        <f>VLOOKUP('Medical Examinations'!M2156,'Medical Examinations'!M2156:M4490,1,FALSE)</f>
        <v>obesity</v>
      </c>
      <c r="K2156" s="11" t="str">
        <f>VLOOKUP('Medical Examinations'!N2156,'Medical Examinations'!N2156:N4490,1,FALSE)</f>
        <v>normal</v>
      </c>
      <c r="L2156" s="11" t="str">
        <f>VLOOKUP(Table3[[#This Row],[date of birth]],Table3[date of birth],1,FALSE)</f>
        <v>9-Oct-1992</v>
      </c>
      <c r="M2156" s="11">
        <f>VLOOKUP(Table3[[#This Row],[age]],Table3[age],1,FALSE)</f>
        <v>30</v>
      </c>
      <c r="N2156" s="65">
        <f>VLOOKUP(Table3[[#This Row],[charges2]],Table3[charges2],1,FALSE)</f>
        <v>36572.800000000003</v>
      </c>
      <c r="O2156" s="11" t="str">
        <f>VLOOKUP(Table3[[#This Row],[HOSPITAL TIER2]],Table3[HOSPITAL TIER2],1,FALSE)</f>
        <v>tier - 1</v>
      </c>
      <c r="P2156" s="11" t="str">
        <f>VLOOKUP(Table3[[#This Row],[city tier2]],Table3[city tier2],1,FALSE)</f>
        <v>tier - 2</v>
      </c>
      <c r="Q2156" s="11" t="str">
        <f>VLOOKUP(Table3[[#This Row],[state id2]],Table3[state id2],1,FALSE)</f>
        <v>R1011</v>
      </c>
      <c r="R2156" s="11">
        <f t="shared" si="66"/>
        <v>-0.1556504521040542</v>
      </c>
      <c r="S2156" s="11">
        <f t="shared" si="67"/>
        <v>2.8174142511833877E-3</v>
      </c>
    </row>
    <row r="2157" spans="1:19" x14ac:dyDescent="0.25">
      <c r="A2157" s="20" t="str">
        <f>VLOOKUP('Customer Names'!A2157,'Customer Names'!A2157:A4492,1,FALSE)</f>
        <v>Id2156</v>
      </c>
      <c r="B2157" s="20" t="str">
        <f>VLOOKUP(Table6[[#This Row],[NAME]],Table6[NAME],1,FALSE)</f>
        <v>Joe</v>
      </c>
      <c r="C2157" s="11">
        <f>VLOOKUP(Table4[[#This Row],[BMI]],Table4[BMI],1,FALSE)</f>
        <v>23.06</v>
      </c>
      <c r="D2157" s="11">
        <f>VLOOKUP(Table4[[#This Row],[HBA1C]],Table4[HBA1C],1,FALSE)</f>
        <v>4.47</v>
      </c>
      <c r="E2157" s="11" t="str">
        <f>VLOOKUP(Table4[[#This Row],[Any Transplants]],Table4[Any Transplants],1,FALSE)</f>
        <v>No</v>
      </c>
      <c r="F2157" s="11" t="str">
        <f>VLOOKUP(Table4[[#This Row],[Cancer history]],Table4[Cancer history],1,FALSE)</f>
        <v>No</v>
      </c>
      <c r="G2157" s="11" t="str">
        <f>VLOOKUP(Table4[[#This Row],[Smoker2]],Table4[Smoker2],1,FALSE)</f>
        <v>NO</v>
      </c>
      <c r="H2157" s="11" t="str">
        <f>VLOOKUP(Table4[[#This Row],[Heart Issues]],Table4[Heart Issues],1,FALSE)</f>
        <v>No</v>
      </c>
      <c r="I2157" s="11">
        <f>VLOOKUP(Table4[[#This Row],[Number of Major Surgeries]],Table4[Number of Major Surgeries],1,FALSE)</f>
        <v>0</v>
      </c>
      <c r="J2157" s="11" t="str">
        <f>VLOOKUP('Medical Examinations'!M2157,'Medical Examinations'!M2157:M4491,1,FALSE)</f>
        <v>normal weight</v>
      </c>
      <c r="K2157" s="11" t="str">
        <f>VLOOKUP('Medical Examinations'!N2157,'Medical Examinations'!N2157:N4491,1,FALSE)</f>
        <v>normal</v>
      </c>
      <c r="L2157" s="11" t="str">
        <f>VLOOKUP(Table3[[#This Row],[date of birth]],Table3[date of birth],1,FALSE)</f>
        <v>29-Jul-1961</v>
      </c>
      <c r="M2157" s="11">
        <f>VLOOKUP(Table3[[#This Row],[age]],Table3[age],1,FALSE)</f>
        <v>61</v>
      </c>
      <c r="N2157" s="65">
        <f>VLOOKUP(Table3[[#This Row],[charges2]],Table3[charges2],1,FALSE)</f>
        <v>36580.28</v>
      </c>
      <c r="O2157" s="11" t="str">
        <f>VLOOKUP(Table3[[#This Row],[HOSPITAL TIER2]],Table3[HOSPITAL TIER2],1,FALSE)</f>
        <v>tier - 2</v>
      </c>
      <c r="P2157" s="11" t="str">
        <f>VLOOKUP(Table3[[#This Row],[city tier2]],Table3[city tier2],1,FALSE)</f>
        <v>tier - 2</v>
      </c>
      <c r="Q2157" s="11" t="str">
        <f>VLOOKUP(Table3[[#This Row],[state id2]],Table3[state id2],1,FALSE)</f>
        <v>R1013</v>
      </c>
      <c r="R2157" s="11">
        <f t="shared" si="66"/>
        <v>-0.14970443897824628</v>
      </c>
      <c r="S2157" s="11">
        <f t="shared" si="67"/>
        <v>1.9802844451126209E-3</v>
      </c>
    </row>
    <row r="2158" spans="1:19" x14ac:dyDescent="0.25">
      <c r="A2158" s="20" t="str">
        <f>VLOOKUP('Customer Names'!A2158,'Customer Names'!A2158:A4493,1,FALSE)</f>
        <v>Id2157</v>
      </c>
      <c r="B2158" s="20" t="str">
        <f>VLOOKUP(Table6[[#This Row],[NAME]],Table6[NAME],1,FALSE)</f>
        <v>Stephen</v>
      </c>
      <c r="C2158" s="11">
        <f>VLOOKUP(Table4[[#This Row],[BMI]],Table4[BMI],1,FALSE)</f>
        <v>28.975000000000001</v>
      </c>
      <c r="D2158" s="11">
        <f>VLOOKUP(Table4[[#This Row],[HBA1C]],Table4[HBA1C],1,FALSE)</f>
        <v>4.34</v>
      </c>
      <c r="E2158" s="11" t="str">
        <f>VLOOKUP(Table4[[#This Row],[Any Transplants]],Table4[Any Transplants],1,FALSE)</f>
        <v>No</v>
      </c>
      <c r="F2158" s="11" t="str">
        <f>VLOOKUP(Table4[[#This Row],[Cancer history]],Table4[Cancer history],1,FALSE)</f>
        <v>No</v>
      </c>
      <c r="G2158" s="11" t="str">
        <f>VLOOKUP(Table4[[#This Row],[Smoker2]],Table4[Smoker2],1,FALSE)</f>
        <v>NO</v>
      </c>
      <c r="H2158" s="11" t="str">
        <f>VLOOKUP(Table4[[#This Row],[Heart Issues]],Table4[Heart Issues],1,FALSE)</f>
        <v>yes</v>
      </c>
      <c r="I2158" s="11">
        <f>VLOOKUP(Table4[[#This Row],[Number of Major Surgeries]],Table4[Number of Major Surgeries],1,FALSE)</f>
        <v>0</v>
      </c>
      <c r="J2158" s="11" t="str">
        <f>VLOOKUP('Medical Examinations'!M2158,'Medical Examinations'!M2158:M4492,1,FALSE)</f>
        <v>over weight</v>
      </c>
      <c r="K2158" s="11" t="str">
        <f>VLOOKUP('Medical Examinations'!N2158,'Medical Examinations'!N2158:N4492,1,FALSE)</f>
        <v>normal</v>
      </c>
      <c r="L2158" s="11" t="str">
        <f>VLOOKUP(Table3[[#This Row],[date of birth]],Table3[date of birth],1,FALSE)</f>
        <v>14-Jul-1970</v>
      </c>
      <c r="M2158" s="11">
        <f>VLOOKUP(Table3[[#This Row],[age]],Table3[age],1,FALSE)</f>
        <v>52</v>
      </c>
      <c r="N2158" s="65">
        <f>VLOOKUP(Table3[[#This Row],[charges2]],Table3[charges2],1,FALSE)</f>
        <v>36786.370000000003</v>
      </c>
      <c r="O2158" s="11" t="str">
        <f>VLOOKUP(Table3[[#This Row],[HOSPITAL TIER2]],Table3[HOSPITAL TIER2],1,FALSE)</f>
        <v>tier - 1</v>
      </c>
      <c r="P2158" s="11" t="str">
        <f>VLOOKUP(Table3[[#This Row],[city tier2]],Table3[city tier2],1,FALSE)</f>
        <v>tier - 1</v>
      </c>
      <c r="Q2158" s="11" t="str">
        <f>VLOOKUP(Table3[[#This Row],[state id2]],Table3[state id2],1,FALSE)</f>
        <v>R1011</v>
      </c>
      <c r="R2158" s="11">
        <f t="shared" si="66"/>
        <v>-0.14935032336769694</v>
      </c>
      <c r="S2158" s="11">
        <f t="shared" si="67"/>
        <v>7.4950118662233797E-3</v>
      </c>
    </row>
    <row r="2159" spans="1:19" x14ac:dyDescent="0.25">
      <c r="A2159" s="20" t="str">
        <f>VLOOKUP('Customer Names'!A2159,'Customer Names'!A2159:A4494,1,FALSE)</f>
        <v>Id2158</v>
      </c>
      <c r="B2159" s="20" t="str">
        <f>VLOOKUP(Table6[[#This Row],[NAME]],Table6[NAME],1,FALSE)</f>
        <v>Ellen L.</v>
      </c>
      <c r="C2159" s="11">
        <f>VLOOKUP(Table4[[#This Row],[BMI]],Table4[BMI],1,FALSE)</f>
        <v>33.299999999999997</v>
      </c>
      <c r="D2159" s="11">
        <f>VLOOKUP(Table4[[#This Row],[HBA1C]],Table4[HBA1C],1,FALSE)</f>
        <v>9.49</v>
      </c>
      <c r="E2159" s="11" t="str">
        <f>VLOOKUP(Table4[[#This Row],[Any Transplants]],Table4[Any Transplants],1,FALSE)</f>
        <v>No</v>
      </c>
      <c r="F2159" s="11" t="str">
        <f>VLOOKUP(Table4[[#This Row],[Cancer history]],Table4[Cancer history],1,FALSE)</f>
        <v>No</v>
      </c>
      <c r="G2159" s="11" t="str">
        <f>VLOOKUP(Table4[[#This Row],[Smoker2]],Table4[Smoker2],1,FALSE)</f>
        <v>NO</v>
      </c>
      <c r="H2159" s="11" t="str">
        <f>VLOOKUP(Table4[[#This Row],[Heart Issues]],Table4[Heart Issues],1,FALSE)</f>
        <v>No</v>
      </c>
      <c r="I2159" s="11">
        <f>VLOOKUP(Table4[[#This Row],[Number of Major Surgeries]],Table4[Number of Major Surgeries],1,FALSE)</f>
        <v>0</v>
      </c>
      <c r="J2159" s="11" t="str">
        <f>VLOOKUP('Medical Examinations'!M2159,'Medical Examinations'!M2159:M4493,1,FALSE)</f>
        <v>obesity</v>
      </c>
      <c r="K2159" s="11" t="str">
        <f>VLOOKUP('Medical Examinations'!N2159,'Medical Examinations'!N2159:N4493,1,FALSE)</f>
        <v>diabetes</v>
      </c>
      <c r="L2159" s="11" t="str">
        <f>VLOOKUP(Table3[[#This Row],[date of birth]],Table3[date of birth],1,FALSE)</f>
        <v>28-Dec-1965</v>
      </c>
      <c r="M2159" s="11">
        <f>VLOOKUP(Table3[[#This Row],[age]],Table3[age],1,FALSE)</f>
        <v>57</v>
      </c>
      <c r="N2159" s="65">
        <f>VLOOKUP(Table3[[#This Row],[charges2]],Table3[charges2],1,FALSE)</f>
        <v>36795.29</v>
      </c>
      <c r="O2159" s="11" t="str">
        <f>VLOOKUP(Table3[[#This Row],[HOSPITAL TIER2]],Table3[HOSPITAL TIER2],1,FALSE)</f>
        <v>tier - 2</v>
      </c>
      <c r="P2159" s="11" t="str">
        <f>VLOOKUP(Table3[[#This Row],[city tier2]],Table3[city tier2],1,FALSE)</f>
        <v>tier - 1</v>
      </c>
      <c r="Q2159" s="11" t="str">
        <f>VLOOKUP(Table3[[#This Row],[state id2]],Table3[state id2],1,FALSE)</f>
        <v>R1011</v>
      </c>
      <c r="R2159" s="11">
        <f t="shared" si="66"/>
        <v>-0.15193499585471434</v>
      </c>
      <c r="S2159" s="11">
        <f t="shared" si="67"/>
        <v>1.0201118040446476E-2</v>
      </c>
    </row>
    <row r="2160" spans="1:19" x14ac:dyDescent="0.25">
      <c r="A2160" s="20" t="str">
        <f>VLOOKUP('Customer Names'!A2160,'Customer Names'!A2160:A4495,1,FALSE)</f>
        <v>Id2159</v>
      </c>
      <c r="B2160" s="20" t="str">
        <f>VLOOKUP(Table6[[#This Row],[NAME]],Table6[NAME],1,FALSE)</f>
        <v>Cindy</v>
      </c>
      <c r="C2160" s="11">
        <f>VLOOKUP(Table4[[#This Row],[BMI]],Table4[BMI],1,FALSE)</f>
        <v>33</v>
      </c>
      <c r="D2160" s="11">
        <f>VLOOKUP(Table4[[#This Row],[HBA1C]],Table4[HBA1C],1,FALSE)</f>
        <v>10.16</v>
      </c>
      <c r="E2160" s="11" t="str">
        <f>VLOOKUP(Table4[[#This Row],[Any Transplants]],Table4[Any Transplants],1,FALSE)</f>
        <v>No</v>
      </c>
      <c r="F2160" s="11" t="str">
        <f>VLOOKUP(Table4[[#This Row],[Cancer history]],Table4[Cancer history],1,FALSE)</f>
        <v>No</v>
      </c>
      <c r="G2160" s="11" t="str">
        <f>VLOOKUP(Table4[[#This Row],[Smoker2]],Table4[Smoker2],1,FALSE)</f>
        <v>NO</v>
      </c>
      <c r="H2160" s="11" t="str">
        <f>VLOOKUP(Table4[[#This Row],[Heart Issues]],Table4[Heart Issues],1,FALSE)</f>
        <v>No</v>
      </c>
      <c r="I2160" s="11">
        <f>VLOOKUP(Table4[[#This Row],[Number of Major Surgeries]],Table4[Number of Major Surgeries],1,FALSE)</f>
        <v>0</v>
      </c>
      <c r="J2160" s="11" t="str">
        <f>VLOOKUP('Medical Examinations'!M2160,'Medical Examinations'!M2160:M4494,1,FALSE)</f>
        <v>obesity</v>
      </c>
      <c r="K2160" s="11" t="str">
        <f>VLOOKUP('Medical Examinations'!N2160,'Medical Examinations'!N2160:N4494,1,FALSE)</f>
        <v>diabetes</v>
      </c>
      <c r="L2160" s="11" t="str">
        <f>VLOOKUP(Table3[[#This Row],[date of birth]],Table3[date of birth],1,FALSE)</f>
        <v>6-Oct-1992</v>
      </c>
      <c r="M2160" s="11">
        <f>VLOOKUP(Table3[[#This Row],[age]],Table3[age],1,FALSE)</f>
        <v>30</v>
      </c>
      <c r="N2160" s="65">
        <f>VLOOKUP(Table3[[#This Row],[charges2]],Table3[charges2],1,FALSE)</f>
        <v>36837.47</v>
      </c>
      <c r="O2160" s="11" t="str">
        <f>VLOOKUP(Table3[[#This Row],[HOSPITAL TIER2]],Table3[HOSPITAL TIER2],1,FALSE)</f>
        <v>tier - 1</v>
      </c>
      <c r="P2160" s="11" t="str">
        <f>VLOOKUP(Table3[[#This Row],[city tier2]],Table3[city tier2],1,FALSE)</f>
        <v>tier - 2</v>
      </c>
      <c r="Q2160" s="11" t="str">
        <f>VLOOKUP(Table3[[#This Row],[state id2]],Table3[state id2],1,FALSE)</f>
        <v>R1011</v>
      </c>
      <c r="R2160" s="11">
        <f t="shared" si="66"/>
        <v>-0.16054228916414523</v>
      </c>
      <c r="S2160" s="11">
        <f t="shared" si="67"/>
        <v>-2.7615637801314953E-3</v>
      </c>
    </row>
    <row r="2161" spans="1:19" x14ac:dyDescent="0.25">
      <c r="A2161" s="20" t="str">
        <f>VLOOKUP('Customer Names'!A2161,'Customer Names'!A2161:A4496,1,FALSE)</f>
        <v>Id2160</v>
      </c>
      <c r="B2161" s="20" t="str">
        <f>VLOOKUP(Table6[[#This Row],[NAME]],Table6[NAME],1,FALSE)</f>
        <v>Abigail R.</v>
      </c>
      <c r="C2161" s="11">
        <f>VLOOKUP(Table4[[#This Row],[BMI]],Table4[BMI],1,FALSE)</f>
        <v>31.46</v>
      </c>
      <c r="D2161" s="11">
        <f>VLOOKUP(Table4[[#This Row],[HBA1C]],Table4[HBA1C],1,FALSE)</f>
        <v>11.19</v>
      </c>
      <c r="E2161" s="11" t="str">
        <f>VLOOKUP(Table4[[#This Row],[Any Transplants]],Table4[Any Transplants],1,FALSE)</f>
        <v>No</v>
      </c>
      <c r="F2161" s="11" t="str">
        <f>VLOOKUP(Table4[[#This Row],[Cancer history]],Table4[Cancer history],1,FALSE)</f>
        <v>No</v>
      </c>
      <c r="G2161" s="11" t="str">
        <f>VLOOKUP(Table4[[#This Row],[Smoker2]],Table4[Smoker2],1,FALSE)</f>
        <v>NO</v>
      </c>
      <c r="H2161" s="11" t="str">
        <f>VLOOKUP(Table4[[#This Row],[Heart Issues]],Table4[Heart Issues],1,FALSE)</f>
        <v>No</v>
      </c>
      <c r="I2161" s="11">
        <f>VLOOKUP(Table4[[#This Row],[Number of Major Surgeries]],Table4[Number of Major Surgeries],1,FALSE)</f>
        <v>0</v>
      </c>
      <c r="J2161" s="11" t="str">
        <f>VLOOKUP('Medical Examinations'!M2161,'Medical Examinations'!M2161:M4495,1,FALSE)</f>
        <v>obesity</v>
      </c>
      <c r="K2161" s="11" t="str">
        <f>VLOOKUP('Medical Examinations'!N2161,'Medical Examinations'!N2161:N4495,1,FALSE)</f>
        <v>diabetes</v>
      </c>
      <c r="L2161" s="11" t="str">
        <f>VLOOKUP(Table3[[#This Row],[date of birth]],Table3[date of birth],1,FALSE)</f>
        <v>4-Jul-1992</v>
      </c>
      <c r="M2161" s="11">
        <f>VLOOKUP(Table3[[#This Row],[age]],Table3[age],1,FALSE)</f>
        <v>30</v>
      </c>
      <c r="N2161" s="65">
        <f>VLOOKUP(Table3[[#This Row],[charges2]],Table3[charges2],1,FALSE)</f>
        <v>36837.47</v>
      </c>
      <c r="O2161" s="11" t="str">
        <f>VLOOKUP(Table3[[#This Row],[HOSPITAL TIER2]],Table3[HOSPITAL TIER2],1,FALSE)</f>
        <v>tier - 2</v>
      </c>
      <c r="P2161" s="11" t="str">
        <f>VLOOKUP(Table3[[#This Row],[city tier2]],Table3[city tier2],1,FALSE)</f>
        <v>tier - 3</v>
      </c>
      <c r="Q2161" s="11" t="str">
        <f>VLOOKUP(Table3[[#This Row],[state id2]],Table3[state id2],1,FALSE)</f>
        <v>R1011</v>
      </c>
      <c r="R2161" s="11">
        <f t="shared" si="66"/>
        <v>-0.15287182251585063</v>
      </c>
      <c r="S2161" s="11">
        <f t="shared" si="67"/>
        <v>1.7040360185539616E-2</v>
      </c>
    </row>
    <row r="2162" spans="1:19" x14ac:dyDescent="0.25">
      <c r="A2162" s="20" t="str">
        <f>VLOOKUP('Customer Names'!A2162,'Customer Names'!A2162:A4497,1,FALSE)</f>
        <v>Id2161</v>
      </c>
      <c r="B2162" s="20" t="str">
        <f>VLOOKUP(Table6[[#This Row],[NAME]],Table6[NAME],1,FALSE)</f>
        <v>Amy L.</v>
      </c>
      <c r="C2162" s="11">
        <f>VLOOKUP(Table4[[#This Row],[BMI]],Table4[BMI],1,FALSE)</f>
        <v>29.6</v>
      </c>
      <c r="D2162" s="11">
        <f>VLOOKUP(Table4[[#This Row],[HBA1C]],Table4[HBA1C],1,FALSE)</f>
        <v>11.03</v>
      </c>
      <c r="E2162" s="11" t="str">
        <f>VLOOKUP(Table4[[#This Row],[Any Transplants]],Table4[Any Transplants],1,FALSE)</f>
        <v>No</v>
      </c>
      <c r="F2162" s="11" t="str">
        <f>VLOOKUP(Table4[[#This Row],[Cancer history]],Table4[Cancer history],1,FALSE)</f>
        <v>No</v>
      </c>
      <c r="G2162" s="11" t="str">
        <f>VLOOKUP(Table4[[#This Row],[Smoker2]],Table4[Smoker2],1,FALSE)</f>
        <v>NO</v>
      </c>
      <c r="H2162" s="11" t="str">
        <f>VLOOKUP(Table4[[#This Row],[Heart Issues]],Table4[Heart Issues],1,FALSE)</f>
        <v>No</v>
      </c>
      <c r="I2162" s="11">
        <f>VLOOKUP(Table4[[#This Row],[Number of Major Surgeries]],Table4[Number of Major Surgeries],1,FALSE)</f>
        <v>0</v>
      </c>
      <c r="J2162" s="11" t="str">
        <f>VLOOKUP('Medical Examinations'!M2162,'Medical Examinations'!M2162:M4496,1,FALSE)</f>
        <v>over weight</v>
      </c>
      <c r="K2162" s="11" t="str">
        <f>VLOOKUP('Medical Examinations'!N2162,'Medical Examinations'!N2162:N4496,1,FALSE)</f>
        <v>diabetes</v>
      </c>
      <c r="L2162" s="11" t="str">
        <f>VLOOKUP(Table3[[#This Row],[date of birth]],Table3[date of birth],1,FALSE)</f>
        <v>5-Dec-1972</v>
      </c>
      <c r="M2162" s="11">
        <f>VLOOKUP(Table3[[#This Row],[age]],Table3[age],1,FALSE)</f>
        <v>50</v>
      </c>
      <c r="N2162" s="65">
        <f>VLOOKUP(Table3[[#This Row],[charges2]],Table3[charges2],1,FALSE)</f>
        <v>36889.99</v>
      </c>
      <c r="O2162" s="11" t="str">
        <f>VLOOKUP(Table3[[#This Row],[HOSPITAL TIER2]],Table3[HOSPITAL TIER2],1,FALSE)</f>
        <v>tier - 1</v>
      </c>
      <c r="P2162" s="11" t="str">
        <f>VLOOKUP(Table3[[#This Row],[city tier2]],Table3[city tier2],1,FALSE)</f>
        <v>tier - 3</v>
      </c>
      <c r="Q2162" s="11" t="str">
        <f>VLOOKUP(Table3[[#This Row],[state id2]],Table3[state id2],1,FALSE)</f>
        <v>R1011</v>
      </c>
      <c r="R2162" s="11">
        <f t="shared" si="66"/>
        <v>-0.14638039655342194</v>
      </c>
      <c r="S2162" s="11">
        <f t="shared" si="67"/>
        <v>4.3268465300772954E-2</v>
      </c>
    </row>
    <row r="2163" spans="1:19" x14ac:dyDescent="0.25">
      <c r="A2163" s="20" t="str">
        <f>VLOOKUP('Customer Names'!A2163,'Customer Names'!A2163:A4498,1,FALSE)</f>
        <v>Id2162</v>
      </c>
      <c r="B2163" s="20" t="str">
        <f>VLOOKUP(Table6[[#This Row],[NAME]],Table6[NAME],1,FALSE)</f>
        <v>Amy</v>
      </c>
      <c r="C2163" s="11">
        <f>VLOOKUP(Table4[[#This Row],[BMI]],Table4[BMI],1,FALSE)</f>
        <v>22.05</v>
      </c>
      <c r="D2163" s="11">
        <f>VLOOKUP(Table4[[#This Row],[HBA1C]],Table4[HBA1C],1,FALSE)</f>
        <v>4.43</v>
      </c>
      <c r="E2163" s="11" t="str">
        <f>VLOOKUP(Table4[[#This Row],[Any Transplants]],Table4[Any Transplants],1,FALSE)</f>
        <v>No</v>
      </c>
      <c r="F2163" s="11" t="str">
        <f>VLOOKUP(Table4[[#This Row],[Cancer history]],Table4[Cancer history],1,FALSE)</f>
        <v>No</v>
      </c>
      <c r="G2163" s="11" t="str">
        <f>VLOOKUP(Table4[[#This Row],[Smoker2]],Table4[Smoker2],1,FALSE)</f>
        <v>NO</v>
      </c>
      <c r="H2163" s="11" t="str">
        <f>VLOOKUP(Table4[[#This Row],[Heart Issues]],Table4[Heart Issues],1,FALSE)</f>
        <v>yes</v>
      </c>
      <c r="I2163" s="11">
        <f>VLOOKUP(Table4[[#This Row],[Number of Major Surgeries]],Table4[Number of Major Surgeries],1,FALSE)</f>
        <v>0</v>
      </c>
      <c r="J2163" s="11" t="str">
        <f>VLOOKUP('Medical Examinations'!M2163,'Medical Examinations'!M2163:M4497,1,FALSE)</f>
        <v>normal weight</v>
      </c>
      <c r="K2163" s="11" t="str">
        <f>VLOOKUP('Medical Examinations'!N2163,'Medical Examinations'!N2163:N4497,1,FALSE)</f>
        <v>normal</v>
      </c>
      <c r="L2163" s="11" t="str">
        <f>VLOOKUP(Table3[[#This Row],[date of birth]],Table3[date of birth],1,FALSE)</f>
        <v>21-Jun-2003</v>
      </c>
      <c r="M2163" s="11">
        <f>VLOOKUP(Table3[[#This Row],[age]],Table3[age],1,FALSE)</f>
        <v>19</v>
      </c>
      <c r="N2163" s="65">
        <f>VLOOKUP(Table3[[#This Row],[charges2]],Table3[charges2],1,FALSE)</f>
        <v>36898.730000000003</v>
      </c>
      <c r="O2163" s="11" t="str">
        <f>VLOOKUP(Table3[[#This Row],[HOSPITAL TIER2]],Table3[HOSPITAL TIER2],1,FALSE)</f>
        <v>tier - 2</v>
      </c>
      <c r="P2163" s="11" t="str">
        <f>VLOOKUP(Table3[[#This Row],[city tier2]],Table3[city tier2],1,FALSE)</f>
        <v>tier - 1</v>
      </c>
      <c r="Q2163" s="11" t="str">
        <f>VLOOKUP(Table3[[#This Row],[state id2]],Table3[state id2],1,FALSE)</f>
        <v>R1012</v>
      </c>
      <c r="R2163" s="11">
        <f t="shared" si="66"/>
        <v>-0.1485943310108038</v>
      </c>
      <c r="S2163" s="11">
        <f t="shared" si="67"/>
        <v>3.6305701920713751E-2</v>
      </c>
    </row>
    <row r="2164" spans="1:19" x14ac:dyDescent="0.25">
      <c r="A2164" s="20" t="str">
        <f>VLOOKUP('Customer Names'!A2164,'Customer Names'!A2164:A4499,1,FALSE)</f>
        <v>Id2163</v>
      </c>
      <c r="B2164" s="20" t="str">
        <f>VLOOKUP(Table6[[#This Row],[NAME]],Table6[NAME],1,FALSE)</f>
        <v>.  Grace H</v>
      </c>
      <c r="C2164" s="11">
        <f>VLOOKUP(Table4[[#This Row],[BMI]],Table4[BMI],1,FALSE)</f>
        <v>27.06</v>
      </c>
      <c r="D2164" s="11">
        <f>VLOOKUP(Table4[[#This Row],[HBA1C]],Table4[HBA1C],1,FALSE)</f>
        <v>6.14</v>
      </c>
      <c r="E2164" s="11" t="str">
        <f>VLOOKUP(Table4[[#This Row],[Any Transplants]],Table4[Any Transplants],1,FALSE)</f>
        <v>yes</v>
      </c>
      <c r="F2164" s="11" t="str">
        <f>VLOOKUP(Table4[[#This Row],[Cancer history]],Table4[Cancer history],1,FALSE)</f>
        <v>No</v>
      </c>
      <c r="G2164" s="11" t="str">
        <f>VLOOKUP(Table4[[#This Row],[Smoker2]],Table4[Smoker2],1,FALSE)</f>
        <v>NO</v>
      </c>
      <c r="H2164" s="11" t="str">
        <f>VLOOKUP(Table4[[#This Row],[Heart Issues]],Table4[Heart Issues],1,FALSE)</f>
        <v>No</v>
      </c>
      <c r="I2164" s="11">
        <f>VLOOKUP(Table4[[#This Row],[Number of Major Surgeries]],Table4[Number of Major Surgeries],1,FALSE)</f>
        <v>1</v>
      </c>
      <c r="J2164" s="11" t="str">
        <f>VLOOKUP('Medical Examinations'!M2164,'Medical Examinations'!M2164:M4498,1,FALSE)</f>
        <v>over weight</v>
      </c>
      <c r="K2164" s="11" t="str">
        <f>VLOOKUP('Medical Examinations'!N2164,'Medical Examinations'!N2164:N4498,1,FALSE)</f>
        <v>prediabetes</v>
      </c>
      <c r="L2164" s="11" t="str">
        <f>VLOOKUP(Table3[[#This Row],[date of birth]],Table3[date of birth],1,FALSE)</f>
        <v>24-Jul-1963</v>
      </c>
      <c r="M2164" s="11">
        <f>VLOOKUP(Table3[[#This Row],[age]],Table3[age],1,FALSE)</f>
        <v>59</v>
      </c>
      <c r="N2164" s="65">
        <f>VLOOKUP(Table3[[#This Row],[charges2]],Table3[charges2],1,FALSE)</f>
        <v>36910.61</v>
      </c>
      <c r="O2164" s="11" t="str">
        <f>VLOOKUP(Table3[[#This Row],[HOSPITAL TIER2]],Table3[HOSPITAL TIER2],1,FALSE)</f>
        <v>tier - 2</v>
      </c>
      <c r="P2164" s="11" t="str">
        <f>VLOOKUP(Table3[[#This Row],[city tier2]],Table3[city tier2],1,FALSE)</f>
        <v>tier - 2</v>
      </c>
      <c r="Q2164" s="11" t="str">
        <f>VLOOKUP(Table3[[#This Row],[state id2]],Table3[state id2],1,FALSE)</f>
        <v>R1011</v>
      </c>
      <c r="R2164" s="11">
        <f t="shared" si="66"/>
        <v>-0.15452466425137962</v>
      </c>
      <c r="S2164" s="11">
        <f t="shared" si="67"/>
        <v>2.7095932675488158E-2</v>
      </c>
    </row>
    <row r="2165" spans="1:19" x14ac:dyDescent="0.25">
      <c r="A2165" s="20" t="str">
        <f>VLOOKUP('Customer Names'!A2165,'Customer Names'!A2165:A4500,1,FALSE)</f>
        <v>Id2164</v>
      </c>
      <c r="B2165" s="20" t="str">
        <f>VLOOKUP(Table6[[#This Row],[NAME]],Table6[NAME],1,FALSE)</f>
        <v>Caitie J.</v>
      </c>
      <c r="C2165" s="11">
        <f>VLOOKUP(Table4[[#This Row],[BMI]],Table4[BMI],1,FALSE)</f>
        <v>20.49</v>
      </c>
      <c r="D2165" s="11">
        <f>VLOOKUP(Table4[[#This Row],[HBA1C]],Table4[HBA1C],1,FALSE)</f>
        <v>4.87</v>
      </c>
      <c r="E2165" s="11" t="str">
        <f>VLOOKUP(Table4[[#This Row],[Any Transplants]],Table4[Any Transplants],1,FALSE)</f>
        <v>No</v>
      </c>
      <c r="F2165" s="11" t="str">
        <f>VLOOKUP(Table4[[#This Row],[Cancer history]],Table4[Cancer history],1,FALSE)</f>
        <v>No</v>
      </c>
      <c r="G2165" s="11" t="str">
        <f>VLOOKUP(Table4[[#This Row],[Smoker2]],Table4[Smoker2],1,FALSE)</f>
        <v>NO</v>
      </c>
      <c r="H2165" s="11" t="str">
        <f>VLOOKUP(Table4[[#This Row],[Heart Issues]],Table4[Heart Issues],1,FALSE)</f>
        <v>No</v>
      </c>
      <c r="I2165" s="11">
        <f>VLOOKUP(Table4[[#This Row],[Number of Major Surgeries]],Table4[Number of Major Surgeries],1,FALSE)</f>
        <v>0</v>
      </c>
      <c r="J2165" s="11" t="str">
        <f>VLOOKUP('Medical Examinations'!M2165,'Medical Examinations'!M2165:M4499,1,FALSE)</f>
        <v>normal weight</v>
      </c>
      <c r="K2165" s="11" t="str">
        <f>VLOOKUP('Medical Examinations'!N2165,'Medical Examinations'!N2165:N4499,1,FALSE)</f>
        <v>normal</v>
      </c>
      <c r="L2165" s="11" t="str">
        <f>VLOOKUP(Table3[[#This Row],[date of birth]],Table3[date of birth],1,FALSE)</f>
        <v>10-Jun-1991</v>
      </c>
      <c r="M2165" s="11">
        <f>VLOOKUP(Table3[[#This Row],[age]],Table3[age],1,FALSE)</f>
        <v>31</v>
      </c>
      <c r="N2165" s="65">
        <f>VLOOKUP(Table3[[#This Row],[charges2]],Table3[charges2],1,FALSE)</f>
        <v>36911.99</v>
      </c>
      <c r="O2165" s="11" t="str">
        <f>VLOOKUP(Table3[[#This Row],[HOSPITAL TIER2]],Table3[HOSPITAL TIER2],1,FALSE)</f>
        <v>tier - 2</v>
      </c>
      <c r="P2165" s="11" t="str">
        <f>VLOOKUP(Table3[[#This Row],[city tier2]],Table3[city tier2],1,FALSE)</f>
        <v>tier - 2</v>
      </c>
      <c r="Q2165" s="11" t="str">
        <f>VLOOKUP(Table3[[#This Row],[state id2]],Table3[state id2],1,FALSE)</f>
        <v>R1011</v>
      </c>
      <c r="R2165" s="11">
        <f t="shared" si="66"/>
        <v>-0.1582874316688761</v>
      </c>
      <c r="S2165" s="11">
        <f t="shared" si="67"/>
        <v>2.4826584368871852E-2</v>
      </c>
    </row>
    <row r="2166" spans="1:19" x14ac:dyDescent="0.25">
      <c r="A2166" s="20" t="str">
        <f>VLOOKUP('Customer Names'!A2166,'Customer Names'!A2166:A4501,1,FALSE)</f>
        <v>Id2165</v>
      </c>
      <c r="B2166" s="20" t="str">
        <f>VLOOKUP(Table6[[#This Row],[NAME]],Table6[NAME],1,FALSE)</f>
        <v>Benjamin</v>
      </c>
      <c r="C2166" s="11">
        <f>VLOOKUP(Table4[[#This Row],[BMI]],Table4[BMI],1,FALSE)</f>
        <v>28.4</v>
      </c>
      <c r="D2166" s="11">
        <f>VLOOKUP(Table4[[#This Row],[HBA1C]],Table4[HBA1C],1,FALSE)</f>
        <v>4.3</v>
      </c>
      <c r="E2166" s="11" t="str">
        <f>VLOOKUP(Table4[[#This Row],[Any Transplants]],Table4[Any Transplants],1,FALSE)</f>
        <v>No</v>
      </c>
      <c r="F2166" s="11" t="str">
        <f>VLOOKUP(Table4[[#This Row],[Cancer history]],Table4[Cancer history],1,FALSE)</f>
        <v>Yes</v>
      </c>
      <c r="G2166" s="11" t="str">
        <f>VLOOKUP(Table4[[#This Row],[Smoker2]],Table4[Smoker2],1,FALSE)</f>
        <v>NO</v>
      </c>
      <c r="H2166" s="11" t="str">
        <f>VLOOKUP(Table4[[#This Row],[Heart Issues]],Table4[Heart Issues],1,FALSE)</f>
        <v>No</v>
      </c>
      <c r="I2166" s="11">
        <f>VLOOKUP(Table4[[#This Row],[Number of Major Surgeries]],Table4[Number of Major Surgeries],1,FALSE)</f>
        <v>1</v>
      </c>
      <c r="J2166" s="11" t="str">
        <f>VLOOKUP('Medical Examinations'!M2166,'Medical Examinations'!M2166:M4500,1,FALSE)</f>
        <v>over weight</v>
      </c>
      <c r="K2166" s="11" t="str">
        <f>VLOOKUP('Medical Examinations'!N2166,'Medical Examinations'!N2166:N4500,1,FALSE)</f>
        <v>normal</v>
      </c>
      <c r="L2166" s="11" t="str">
        <f>VLOOKUP(Table3[[#This Row],[date of birth]],Table3[date of birth],1,FALSE)</f>
        <v>22-Oct-1968</v>
      </c>
      <c r="M2166" s="11">
        <f>VLOOKUP(Table3[[#This Row],[age]],Table3[age],1,FALSE)</f>
        <v>54</v>
      </c>
      <c r="N2166" s="65">
        <f>VLOOKUP(Table3[[#This Row],[charges2]],Table3[charges2],1,FALSE)</f>
        <v>36922.61</v>
      </c>
      <c r="O2166" s="11" t="str">
        <f>VLOOKUP(Table3[[#This Row],[HOSPITAL TIER2]],Table3[HOSPITAL TIER2],1,FALSE)</f>
        <v>tier - 2</v>
      </c>
      <c r="P2166" s="11" t="str">
        <f>VLOOKUP(Table3[[#This Row],[city tier2]],Table3[city tier2],1,FALSE)</f>
        <v>tier - 1</v>
      </c>
      <c r="Q2166" s="11" t="str">
        <f>VLOOKUP(Table3[[#This Row],[state id2]],Table3[state id2],1,FALSE)</f>
        <v>R1011</v>
      </c>
      <c r="R2166" s="11">
        <f t="shared" si="66"/>
        <v>-0.16266152300511058</v>
      </c>
      <c r="S2166" s="11">
        <f t="shared" si="67"/>
        <v>2.1582293240582695E-2</v>
      </c>
    </row>
    <row r="2167" spans="1:19" x14ac:dyDescent="0.25">
      <c r="A2167" s="20" t="str">
        <f>VLOOKUP('Customer Names'!A2167,'Customer Names'!A2167:A4502,1,FALSE)</f>
        <v>Id2166</v>
      </c>
      <c r="B2167" s="20" t="str">
        <f>VLOOKUP(Table6[[#This Row],[NAME]],Table6[NAME],1,FALSE)</f>
        <v>Ian T</v>
      </c>
      <c r="C2167" s="11">
        <f>VLOOKUP(Table4[[#This Row],[BMI]],Table4[BMI],1,FALSE)</f>
        <v>41.91</v>
      </c>
      <c r="D2167" s="11">
        <f>VLOOKUP(Table4[[#This Row],[HBA1C]],Table4[HBA1C],1,FALSE)</f>
        <v>6.19</v>
      </c>
      <c r="E2167" s="11" t="str">
        <f>VLOOKUP(Table4[[#This Row],[Any Transplants]],Table4[Any Transplants],1,FALSE)</f>
        <v>No</v>
      </c>
      <c r="F2167" s="11" t="str">
        <f>VLOOKUP(Table4[[#This Row],[Cancer history]],Table4[Cancer history],1,FALSE)</f>
        <v>No</v>
      </c>
      <c r="G2167" s="11" t="str">
        <f>VLOOKUP(Table4[[#This Row],[Smoker2]],Table4[Smoker2],1,FALSE)</f>
        <v>NO</v>
      </c>
      <c r="H2167" s="11" t="str">
        <f>VLOOKUP(Table4[[#This Row],[Heart Issues]],Table4[Heart Issues],1,FALSE)</f>
        <v>No</v>
      </c>
      <c r="I2167" s="11">
        <f>VLOOKUP(Table4[[#This Row],[Number of Major Surgeries]],Table4[Number of Major Surgeries],1,FALSE)</f>
        <v>0</v>
      </c>
      <c r="J2167" s="11" t="str">
        <f>VLOOKUP('Medical Examinations'!M2167,'Medical Examinations'!M2167:M4501,1,FALSE)</f>
        <v>obesity</v>
      </c>
      <c r="K2167" s="11" t="str">
        <f>VLOOKUP('Medical Examinations'!N2167,'Medical Examinations'!N2167:N4501,1,FALSE)</f>
        <v>prediabetes</v>
      </c>
      <c r="L2167" s="11" t="str">
        <f>VLOOKUP(Table3[[#This Row],[date of birth]],Table3[date of birth],1,FALSE)</f>
        <v>13-Aug-1977</v>
      </c>
      <c r="M2167" s="11">
        <f>VLOOKUP(Table3[[#This Row],[age]],Table3[age],1,FALSE)</f>
        <v>45</v>
      </c>
      <c r="N2167" s="65">
        <f>VLOOKUP(Table3[[#This Row],[charges2]],Table3[charges2],1,FALSE)</f>
        <v>36935.64</v>
      </c>
      <c r="O2167" s="11" t="str">
        <f>VLOOKUP(Table3[[#This Row],[HOSPITAL TIER2]],Table3[HOSPITAL TIER2],1,FALSE)</f>
        <v>tier - 2</v>
      </c>
      <c r="P2167" s="11" t="str">
        <f>VLOOKUP(Table3[[#This Row],[city tier2]],Table3[city tier2],1,FALSE)</f>
        <v>tier - 1</v>
      </c>
      <c r="Q2167" s="11" t="str">
        <f>VLOOKUP(Table3[[#This Row],[state id2]],Table3[state id2],1,FALSE)</f>
        <v>R1011</v>
      </c>
      <c r="R2167" s="11">
        <f t="shared" si="66"/>
        <v>-0.16588667561886242</v>
      </c>
      <c r="S2167" s="11">
        <f t="shared" si="67"/>
        <v>2.5403808127024398E-2</v>
      </c>
    </row>
    <row r="2168" spans="1:19" x14ac:dyDescent="0.25">
      <c r="A2168" s="20" t="str">
        <f>VLOOKUP('Customer Names'!A2168,'Customer Names'!A2168:A4503,1,FALSE)</f>
        <v>Id2167</v>
      </c>
      <c r="B2168" s="20" t="str">
        <f>VLOOKUP(Table6[[#This Row],[NAME]],Table6[NAME],1,FALSE)</f>
        <v>Tadese</v>
      </c>
      <c r="C2168" s="11">
        <f>VLOOKUP(Table4[[#This Row],[BMI]],Table4[BMI],1,FALSE)</f>
        <v>24.6</v>
      </c>
      <c r="D2168" s="11">
        <f>VLOOKUP(Table4[[#This Row],[HBA1C]],Table4[HBA1C],1,FALSE)</f>
        <v>6.19</v>
      </c>
      <c r="E2168" s="11" t="str">
        <f>VLOOKUP(Table4[[#This Row],[Any Transplants]],Table4[Any Transplants],1,FALSE)</f>
        <v>No</v>
      </c>
      <c r="F2168" s="11" t="str">
        <f>VLOOKUP(Table4[[#This Row],[Cancer history]],Table4[Cancer history],1,FALSE)</f>
        <v>Yes</v>
      </c>
      <c r="G2168" s="11" t="str">
        <f>VLOOKUP(Table4[[#This Row],[Smoker2]],Table4[Smoker2],1,FALSE)</f>
        <v>NO</v>
      </c>
      <c r="H2168" s="11" t="str">
        <f>VLOOKUP(Table4[[#This Row],[Heart Issues]],Table4[Heart Issues],1,FALSE)</f>
        <v>No</v>
      </c>
      <c r="I2168" s="11">
        <f>VLOOKUP(Table4[[#This Row],[Number of Major Surgeries]],Table4[Number of Major Surgeries],1,FALSE)</f>
        <v>1</v>
      </c>
      <c r="J2168" s="11" t="str">
        <f>VLOOKUP('Medical Examinations'!M2168,'Medical Examinations'!M2168:M4502,1,FALSE)</f>
        <v>normal weight</v>
      </c>
      <c r="K2168" s="11" t="str">
        <f>VLOOKUP('Medical Examinations'!N2168,'Medical Examinations'!N2168:N4502,1,FALSE)</f>
        <v>prediabetes</v>
      </c>
      <c r="L2168" s="11" t="str">
        <f>VLOOKUP(Table3[[#This Row],[date of birth]],Table3[date of birth],1,FALSE)</f>
        <v>25-Aug-1992</v>
      </c>
      <c r="M2168" s="11">
        <f>VLOOKUP(Table3[[#This Row],[age]],Table3[age],1,FALSE)</f>
        <v>30</v>
      </c>
      <c r="N2168" s="65">
        <f>VLOOKUP(Table3[[#This Row],[charges2]],Table3[charges2],1,FALSE)</f>
        <v>36950.26</v>
      </c>
      <c r="O2168" s="11" t="str">
        <f>VLOOKUP(Table3[[#This Row],[HOSPITAL TIER2]],Table3[HOSPITAL TIER2],1,FALSE)</f>
        <v>tier - 1</v>
      </c>
      <c r="P2168" s="11" t="str">
        <f>VLOOKUP(Table3[[#This Row],[city tier2]],Table3[city tier2],1,FALSE)</f>
        <v>tier - 1</v>
      </c>
      <c r="Q2168" s="11" t="str">
        <f>VLOOKUP(Table3[[#This Row],[state id2]],Table3[state id2],1,FALSE)</f>
        <v>R1013</v>
      </c>
      <c r="R2168" s="11">
        <f t="shared" si="66"/>
        <v>-0.16854974616848298</v>
      </c>
      <c r="S2168" s="11">
        <f t="shared" si="67"/>
        <v>2.5451289119182086E-2</v>
      </c>
    </row>
    <row r="2169" spans="1:19" x14ac:dyDescent="0.25">
      <c r="A2169" s="20" t="str">
        <f>VLOOKUP('Customer Names'!A2169,'Customer Names'!A2169:A4504,1,FALSE)</f>
        <v>Id2168</v>
      </c>
      <c r="B2169" s="20" t="str">
        <f>VLOOKUP(Table6[[#This Row],[NAME]],Table6[NAME],1,FALSE)</f>
        <v>Jonathan</v>
      </c>
      <c r="C2169" s="11">
        <f>VLOOKUP(Table4[[#This Row],[BMI]],Table4[BMI],1,FALSE)</f>
        <v>20.9</v>
      </c>
      <c r="D2169" s="11">
        <f>VLOOKUP(Table4[[#This Row],[HBA1C]],Table4[HBA1C],1,FALSE)</f>
        <v>5.12</v>
      </c>
      <c r="E2169" s="11" t="str">
        <f>VLOOKUP(Table4[[#This Row],[Any Transplants]],Table4[Any Transplants],1,FALSE)</f>
        <v>No</v>
      </c>
      <c r="F2169" s="11" t="str">
        <f>VLOOKUP(Table4[[#This Row],[Cancer history]],Table4[Cancer history],1,FALSE)</f>
        <v>Yes</v>
      </c>
      <c r="G2169" s="11" t="str">
        <f>VLOOKUP(Table4[[#This Row],[Smoker2]],Table4[Smoker2],1,FALSE)</f>
        <v>NO</v>
      </c>
      <c r="H2169" s="11" t="str">
        <f>VLOOKUP(Table4[[#This Row],[Heart Issues]],Table4[Heart Issues],1,FALSE)</f>
        <v>No</v>
      </c>
      <c r="I2169" s="11">
        <f>VLOOKUP(Table4[[#This Row],[Number of Major Surgeries]],Table4[Number of Major Surgeries],1,FALSE)</f>
        <v>1</v>
      </c>
      <c r="J2169" s="11" t="str">
        <f>VLOOKUP('Medical Examinations'!M2169,'Medical Examinations'!M2169:M4503,1,FALSE)</f>
        <v>normal weight</v>
      </c>
      <c r="K2169" s="11" t="str">
        <f>VLOOKUP('Medical Examinations'!N2169,'Medical Examinations'!N2169:N4503,1,FALSE)</f>
        <v>normal</v>
      </c>
      <c r="L2169" s="11" t="str">
        <f>VLOOKUP(Table3[[#This Row],[date of birth]],Table3[date of birth],1,FALSE)</f>
        <v>13-Sep-1992</v>
      </c>
      <c r="M2169" s="11">
        <f>VLOOKUP(Table3[[#This Row],[age]],Table3[age],1,FALSE)</f>
        <v>30</v>
      </c>
      <c r="N2169" s="65">
        <f>VLOOKUP(Table3[[#This Row],[charges2]],Table3[charges2],1,FALSE)</f>
        <v>36976.449999999997</v>
      </c>
      <c r="O2169" s="11" t="str">
        <f>VLOOKUP(Table3[[#This Row],[HOSPITAL TIER2]],Table3[HOSPITAL TIER2],1,FALSE)</f>
        <v>tier - 2</v>
      </c>
      <c r="P2169" s="11" t="str">
        <f>VLOOKUP(Table3[[#This Row],[city tier2]],Table3[city tier2],1,FALSE)</f>
        <v>tier - 3</v>
      </c>
      <c r="Q2169" s="11" t="str">
        <f>VLOOKUP(Table3[[#This Row],[state id2]],Table3[state id2],1,FALSE)</f>
        <v>R1011</v>
      </c>
      <c r="R2169" s="11">
        <f t="shared" si="66"/>
        <v>-0.16867101316062555</v>
      </c>
      <c r="S2169" s="11">
        <f t="shared" si="67"/>
        <v>2.8520405385768114E-2</v>
      </c>
    </row>
    <row r="2170" spans="1:19" x14ac:dyDescent="0.25">
      <c r="A2170" s="20" t="str">
        <f>VLOOKUP('Customer Names'!A2170,'Customer Names'!A2170:A4505,1,FALSE)</f>
        <v>Id2169</v>
      </c>
      <c r="B2170" s="20" t="str">
        <f>VLOOKUP(Table6[[#This Row],[NAME]],Table6[NAME],1,FALSE)</f>
        <v>Dathan</v>
      </c>
      <c r="C2170" s="11">
        <f>VLOOKUP(Table4[[#This Row],[BMI]],Table4[BMI],1,FALSE)</f>
        <v>34.4</v>
      </c>
      <c r="D2170" s="11">
        <f>VLOOKUP(Table4[[#This Row],[HBA1C]],Table4[HBA1C],1,FALSE)</f>
        <v>4.04</v>
      </c>
      <c r="E2170" s="11" t="str">
        <f>VLOOKUP(Table4[[#This Row],[Any Transplants]],Table4[Any Transplants],1,FALSE)</f>
        <v>No</v>
      </c>
      <c r="F2170" s="11" t="str">
        <f>VLOOKUP(Table4[[#This Row],[Cancer history]],Table4[Cancer history],1,FALSE)</f>
        <v>No</v>
      </c>
      <c r="G2170" s="11" t="str">
        <f>VLOOKUP(Table4[[#This Row],[Smoker2]],Table4[Smoker2],1,FALSE)</f>
        <v>NO</v>
      </c>
      <c r="H2170" s="11" t="str">
        <f>VLOOKUP(Table4[[#This Row],[Heart Issues]],Table4[Heart Issues],1,FALSE)</f>
        <v>No</v>
      </c>
      <c r="I2170" s="11">
        <f>VLOOKUP(Table4[[#This Row],[Number of Major Surgeries]],Table4[Number of Major Surgeries],1,FALSE)</f>
        <v>0</v>
      </c>
      <c r="J2170" s="11" t="str">
        <f>VLOOKUP('Medical Examinations'!M2170,'Medical Examinations'!M2170:M4504,1,FALSE)</f>
        <v>obesity</v>
      </c>
      <c r="K2170" s="11" t="str">
        <f>VLOOKUP('Medical Examinations'!N2170,'Medical Examinations'!N2170:N4504,1,FALSE)</f>
        <v>normal</v>
      </c>
      <c r="L2170" s="11" t="str">
        <f>VLOOKUP(Table3[[#This Row],[date of birth]],Table3[date of birth],1,FALSE)</f>
        <v>1-Nov-1991</v>
      </c>
      <c r="M2170" s="11">
        <f>VLOOKUP(Table3[[#This Row],[age]],Table3[age],1,FALSE)</f>
        <v>31</v>
      </c>
      <c r="N2170" s="65">
        <f>VLOOKUP(Table3[[#This Row],[charges2]],Table3[charges2],1,FALSE)</f>
        <v>37040.879999999997</v>
      </c>
      <c r="O2170" s="11" t="str">
        <f>VLOOKUP(Table3[[#This Row],[HOSPITAL TIER2]],Table3[HOSPITAL TIER2],1,FALSE)</f>
        <v>tier - 2</v>
      </c>
      <c r="P2170" s="11" t="str">
        <f>VLOOKUP(Table3[[#This Row],[city tier2]],Table3[city tier2],1,FALSE)</f>
        <v>tier - 2</v>
      </c>
      <c r="Q2170" s="11" t="str">
        <f>VLOOKUP(Table3[[#This Row],[state id2]],Table3[state id2],1,FALSE)</f>
        <v>R1011</v>
      </c>
      <c r="R2170" s="11">
        <f t="shared" si="66"/>
        <v>-0.17304223304536437</v>
      </c>
      <c r="S2170" s="11">
        <f t="shared" si="67"/>
        <v>2.6229383346029114E-2</v>
      </c>
    </row>
    <row r="2171" spans="1:19" x14ac:dyDescent="0.25">
      <c r="A2171" s="20" t="str">
        <f>VLOOKUP('Customer Names'!A2171,'Customer Names'!A2171:A4506,1,FALSE)</f>
        <v>Id2170</v>
      </c>
      <c r="B2171" s="20" t="str">
        <f>VLOOKUP(Table6[[#This Row],[NAME]],Table6[NAME],1,FALSE)</f>
        <v>Eric</v>
      </c>
      <c r="C2171" s="11">
        <f>VLOOKUP(Table4[[#This Row],[BMI]],Table4[BMI],1,FALSE)</f>
        <v>32.56</v>
      </c>
      <c r="D2171" s="11">
        <f>VLOOKUP(Table4[[#This Row],[HBA1C]],Table4[HBA1C],1,FALSE)</f>
        <v>5.36</v>
      </c>
      <c r="E2171" s="11" t="str">
        <f>VLOOKUP(Table4[[#This Row],[Any Transplants]],Table4[Any Transplants],1,FALSE)</f>
        <v>No</v>
      </c>
      <c r="F2171" s="11" t="str">
        <f>VLOOKUP(Table4[[#This Row],[Cancer history]],Table4[Cancer history],1,FALSE)</f>
        <v>No</v>
      </c>
      <c r="G2171" s="11" t="str">
        <f>VLOOKUP(Table4[[#This Row],[Smoker2]],Table4[Smoker2],1,FALSE)</f>
        <v>NO</v>
      </c>
      <c r="H2171" s="11" t="str">
        <f>VLOOKUP(Table4[[#This Row],[Heart Issues]],Table4[Heart Issues],1,FALSE)</f>
        <v>No</v>
      </c>
      <c r="I2171" s="11">
        <f>VLOOKUP(Table4[[#This Row],[Number of Major Surgeries]],Table4[Number of Major Surgeries],1,FALSE)</f>
        <v>0</v>
      </c>
      <c r="J2171" s="11" t="str">
        <f>VLOOKUP('Medical Examinations'!M2171,'Medical Examinations'!M2171:M4505,1,FALSE)</f>
        <v>obesity</v>
      </c>
      <c r="K2171" s="11" t="str">
        <f>VLOOKUP('Medical Examinations'!N2171,'Medical Examinations'!N2171:N4505,1,FALSE)</f>
        <v>normal</v>
      </c>
      <c r="L2171" s="11" t="str">
        <f>VLOOKUP(Table3[[#This Row],[date of birth]],Table3[date of birth],1,FALSE)</f>
        <v>17-Dec-1988</v>
      </c>
      <c r="M2171" s="11">
        <f>VLOOKUP(Table3[[#This Row],[age]],Table3[age],1,FALSE)</f>
        <v>34</v>
      </c>
      <c r="N2171" s="65">
        <f>VLOOKUP(Table3[[#This Row],[charges2]],Table3[charges2],1,FALSE)</f>
        <v>37076.370000000003</v>
      </c>
      <c r="O2171" s="11" t="str">
        <f>VLOOKUP(Table3[[#This Row],[HOSPITAL TIER2]],Table3[HOSPITAL TIER2],1,FALSE)</f>
        <v>tier - 2</v>
      </c>
      <c r="P2171" s="11" t="str">
        <f>VLOOKUP(Table3[[#This Row],[city tier2]],Table3[city tier2],1,FALSE)</f>
        <v>tier - 1</v>
      </c>
      <c r="Q2171" s="11" t="str">
        <f>VLOOKUP(Table3[[#This Row],[state id2]],Table3[state id2],1,FALSE)</f>
        <v>R1011</v>
      </c>
      <c r="R2171" s="11">
        <f t="shared" si="66"/>
        <v>-0.16372629761210447</v>
      </c>
      <c r="S2171" s="11">
        <f t="shared" si="67"/>
        <v>1.8891351757448639E-2</v>
      </c>
    </row>
    <row r="2172" spans="1:19" x14ac:dyDescent="0.25">
      <c r="A2172" s="20" t="str">
        <f>VLOOKUP('Customer Names'!A2172,'Customer Names'!A2172:A4507,1,FALSE)</f>
        <v>Id2171</v>
      </c>
      <c r="B2172" s="20" t="str">
        <f>VLOOKUP(Table6[[#This Row],[NAME]],Table6[NAME],1,FALSE)</f>
        <v>Allison M</v>
      </c>
      <c r="C2172" s="11">
        <f>VLOOKUP(Table4[[#This Row],[BMI]],Table4[BMI],1,FALSE)</f>
        <v>27.98</v>
      </c>
      <c r="D2172" s="11">
        <f>VLOOKUP(Table4[[#This Row],[HBA1C]],Table4[HBA1C],1,FALSE)</f>
        <v>4.38</v>
      </c>
      <c r="E2172" s="11" t="str">
        <f>VLOOKUP(Table4[[#This Row],[Any Transplants]],Table4[Any Transplants],1,FALSE)</f>
        <v>yes</v>
      </c>
      <c r="F2172" s="11" t="str">
        <f>VLOOKUP(Table4[[#This Row],[Cancer history]],Table4[Cancer history],1,FALSE)</f>
        <v>No</v>
      </c>
      <c r="G2172" s="11" t="str">
        <f>VLOOKUP(Table4[[#This Row],[Smoker2]],Table4[Smoker2],1,FALSE)</f>
        <v>NO</v>
      </c>
      <c r="H2172" s="11" t="str">
        <f>VLOOKUP(Table4[[#This Row],[Heart Issues]],Table4[Heart Issues],1,FALSE)</f>
        <v>No</v>
      </c>
      <c r="I2172" s="11">
        <f>VLOOKUP(Table4[[#This Row],[Number of Major Surgeries]],Table4[Number of Major Surgeries],1,FALSE)</f>
        <v>1</v>
      </c>
      <c r="J2172" s="11" t="str">
        <f>VLOOKUP('Medical Examinations'!M2172,'Medical Examinations'!M2172:M4506,1,FALSE)</f>
        <v>over weight</v>
      </c>
      <c r="K2172" s="11" t="str">
        <f>VLOOKUP('Medical Examinations'!N2172,'Medical Examinations'!N2172:N4506,1,FALSE)</f>
        <v>normal</v>
      </c>
      <c r="L2172" s="11" t="str">
        <f>VLOOKUP(Table3[[#This Row],[date of birth]],Table3[date of birth],1,FALSE)</f>
        <v>10-Jun-1989</v>
      </c>
      <c r="M2172" s="11">
        <f>VLOOKUP(Table3[[#This Row],[age]],Table3[age],1,FALSE)</f>
        <v>33</v>
      </c>
      <c r="N2172" s="65">
        <f>VLOOKUP(Table3[[#This Row],[charges2]],Table3[charges2],1,FALSE)</f>
        <v>37079.370000000003</v>
      </c>
      <c r="O2172" s="11" t="str">
        <f>VLOOKUP(Table3[[#This Row],[HOSPITAL TIER2]],Table3[HOSPITAL TIER2],1,FALSE)</f>
        <v>tier - 2</v>
      </c>
      <c r="P2172" s="11" t="str">
        <f>VLOOKUP(Table3[[#This Row],[city tier2]],Table3[city tier2],1,FALSE)</f>
        <v>tier - 3</v>
      </c>
      <c r="Q2172" s="11" t="str">
        <f>VLOOKUP(Table3[[#This Row],[state id2]],Table3[state id2],1,FALSE)</f>
        <v>R1011</v>
      </c>
      <c r="R2172" s="11">
        <f t="shared" si="66"/>
        <v>-0.15743932646923872</v>
      </c>
      <c r="S2172" s="11">
        <f t="shared" si="67"/>
        <v>1.7963887880745478E-2</v>
      </c>
    </row>
    <row r="2173" spans="1:19" x14ac:dyDescent="0.25">
      <c r="A2173" s="20" t="str">
        <f>VLOOKUP('Customer Names'!A2173,'Customer Names'!A2173:A4508,1,FALSE)</f>
        <v>Id2172</v>
      </c>
      <c r="B2173" s="20" t="str">
        <f>VLOOKUP(Table6[[#This Row],[NAME]],Table6[NAME],1,FALSE)</f>
        <v>Paul</v>
      </c>
      <c r="C2173" s="11">
        <f>VLOOKUP(Table4[[#This Row],[BMI]],Table4[BMI],1,FALSE)</f>
        <v>26.51</v>
      </c>
      <c r="D2173" s="11">
        <f>VLOOKUP(Table4[[#This Row],[HBA1C]],Table4[HBA1C],1,FALSE)</f>
        <v>4.58</v>
      </c>
      <c r="E2173" s="11" t="str">
        <f>VLOOKUP(Table4[[#This Row],[Any Transplants]],Table4[Any Transplants],1,FALSE)</f>
        <v>No</v>
      </c>
      <c r="F2173" s="11" t="str">
        <f>VLOOKUP(Table4[[#This Row],[Cancer history]],Table4[Cancer history],1,FALSE)</f>
        <v>No</v>
      </c>
      <c r="G2173" s="11" t="str">
        <f>VLOOKUP(Table4[[#This Row],[Smoker2]],Table4[Smoker2],1,FALSE)</f>
        <v>NO</v>
      </c>
      <c r="H2173" s="11" t="str">
        <f>VLOOKUP(Table4[[#This Row],[Heart Issues]],Table4[Heart Issues],1,FALSE)</f>
        <v>No</v>
      </c>
      <c r="I2173" s="11">
        <f>VLOOKUP(Table4[[#This Row],[Number of Major Surgeries]],Table4[Number of Major Surgeries],1,FALSE)</f>
        <v>0</v>
      </c>
      <c r="J2173" s="11" t="str">
        <f>VLOOKUP('Medical Examinations'!M2173,'Medical Examinations'!M2173:M4507,1,FALSE)</f>
        <v>over weight</v>
      </c>
      <c r="K2173" s="11" t="str">
        <f>VLOOKUP('Medical Examinations'!N2173,'Medical Examinations'!N2173:N4507,1,FALSE)</f>
        <v>normal</v>
      </c>
      <c r="L2173" s="11" t="str">
        <f>VLOOKUP(Table3[[#This Row],[date of birth]],Table3[date of birth],1,FALSE)</f>
        <v>30-Oct-1995</v>
      </c>
      <c r="M2173" s="11">
        <f>VLOOKUP(Table3[[#This Row],[age]],Table3[age],1,FALSE)</f>
        <v>27</v>
      </c>
      <c r="N2173" s="65">
        <f>VLOOKUP(Table3[[#This Row],[charges2]],Table3[charges2],1,FALSE)</f>
        <v>37133.9</v>
      </c>
      <c r="O2173" s="11" t="str">
        <f>VLOOKUP(Table3[[#This Row],[HOSPITAL TIER2]],Table3[HOSPITAL TIER2],1,FALSE)</f>
        <v>tier - 2</v>
      </c>
      <c r="P2173" s="11" t="str">
        <f>VLOOKUP(Table3[[#This Row],[city tier2]],Table3[city tier2],1,FALSE)</f>
        <v>tier - 2</v>
      </c>
      <c r="Q2173" s="11" t="str">
        <f>VLOOKUP(Table3[[#This Row],[state id2]],Table3[state id2],1,FALSE)</f>
        <v>R1013</v>
      </c>
      <c r="R2173" s="11">
        <f t="shared" si="66"/>
        <v>-0.15422475014009598</v>
      </c>
      <c r="S2173" s="11">
        <f t="shared" si="67"/>
        <v>1.2820981876950249E-2</v>
      </c>
    </row>
    <row r="2174" spans="1:19" x14ac:dyDescent="0.25">
      <c r="A2174" s="20" t="str">
        <f>VLOOKUP('Customer Names'!A2174,'Customer Names'!A2174:A4509,1,FALSE)</f>
        <v>Id2173</v>
      </c>
      <c r="B2174" s="20" t="str">
        <f>VLOOKUP(Table6[[#This Row],[NAME]],Table6[NAME],1,FALSE)</f>
        <v>Aaron R</v>
      </c>
      <c r="C2174" s="11">
        <f>VLOOKUP(Table4[[#This Row],[BMI]],Table4[BMI],1,FALSE)</f>
        <v>29.734999999999999</v>
      </c>
      <c r="D2174" s="11">
        <f>VLOOKUP(Table4[[#This Row],[HBA1C]],Table4[HBA1C],1,FALSE)</f>
        <v>11.92</v>
      </c>
      <c r="E2174" s="11" t="str">
        <f>VLOOKUP(Table4[[#This Row],[Any Transplants]],Table4[Any Transplants],1,FALSE)</f>
        <v>No</v>
      </c>
      <c r="F2174" s="11" t="str">
        <f>VLOOKUP(Table4[[#This Row],[Cancer history]],Table4[Cancer history],1,FALSE)</f>
        <v>No</v>
      </c>
      <c r="G2174" s="11" t="str">
        <f>VLOOKUP(Table4[[#This Row],[Smoker2]],Table4[Smoker2],1,FALSE)</f>
        <v>NO</v>
      </c>
      <c r="H2174" s="11" t="str">
        <f>VLOOKUP(Table4[[#This Row],[Heart Issues]],Table4[Heart Issues],1,FALSE)</f>
        <v>No</v>
      </c>
      <c r="I2174" s="11">
        <f>VLOOKUP(Table4[[#This Row],[Number of Major Surgeries]],Table4[Number of Major Surgeries],1,FALSE)</f>
        <v>0</v>
      </c>
      <c r="J2174" s="11" t="str">
        <f>VLOOKUP('Medical Examinations'!M2174,'Medical Examinations'!M2174:M4508,1,FALSE)</f>
        <v>over weight</v>
      </c>
      <c r="K2174" s="11" t="str">
        <f>VLOOKUP('Medical Examinations'!N2174,'Medical Examinations'!N2174:N4508,1,FALSE)</f>
        <v>diabetes</v>
      </c>
      <c r="L2174" s="11" t="str">
        <f>VLOOKUP(Table3[[#This Row],[date of birth]],Table3[date of birth],1,FALSE)</f>
        <v>5-Sep-2000</v>
      </c>
      <c r="M2174" s="11">
        <f>VLOOKUP(Table3[[#This Row],[age]],Table3[age],1,FALSE)</f>
        <v>22</v>
      </c>
      <c r="N2174" s="65">
        <f>VLOOKUP(Table3[[#This Row],[charges2]],Table3[charges2],1,FALSE)</f>
        <v>37165.160000000003</v>
      </c>
      <c r="O2174" s="11" t="str">
        <f>VLOOKUP(Table3[[#This Row],[HOSPITAL TIER2]],Table3[HOSPITAL TIER2],1,FALSE)</f>
        <v>tier - 1</v>
      </c>
      <c r="P2174" s="11" t="str">
        <f>VLOOKUP(Table3[[#This Row],[city tier2]],Table3[city tier2],1,FALSE)</f>
        <v>tier - 3</v>
      </c>
      <c r="Q2174" s="11" t="str">
        <f>VLOOKUP(Table3[[#This Row],[state id2]],Table3[state id2],1,FALSE)</f>
        <v>unknown</v>
      </c>
      <c r="R2174" s="11">
        <f t="shared" si="66"/>
        <v>-0.15171386448562324</v>
      </c>
      <c r="S2174" s="11">
        <f t="shared" si="67"/>
        <v>6.3064600728247348E-3</v>
      </c>
    </row>
    <row r="2175" spans="1:19" x14ac:dyDescent="0.25">
      <c r="A2175" s="20" t="str">
        <f>VLOOKUP('Customer Names'!A2175,'Customer Names'!A2175:A4510,1,FALSE)</f>
        <v>Id2174</v>
      </c>
      <c r="B2175" s="20" t="str">
        <f>VLOOKUP(Table6[[#This Row],[NAME]],Table6[NAME],1,FALSE)</f>
        <v>Caitlin H.</v>
      </c>
      <c r="C2175" s="11">
        <f>VLOOKUP(Table4[[#This Row],[BMI]],Table4[BMI],1,FALSE)</f>
        <v>40.5</v>
      </c>
      <c r="D2175" s="11">
        <f>VLOOKUP(Table4[[#This Row],[HBA1C]],Table4[HBA1C],1,FALSE)</f>
        <v>5.4</v>
      </c>
      <c r="E2175" s="11" t="str">
        <f>VLOOKUP(Table4[[#This Row],[Any Transplants]],Table4[Any Transplants],1,FALSE)</f>
        <v>No</v>
      </c>
      <c r="F2175" s="11" t="str">
        <f>VLOOKUP(Table4[[#This Row],[Cancer history]],Table4[Cancer history],1,FALSE)</f>
        <v>Yes</v>
      </c>
      <c r="G2175" s="11" t="str">
        <f>VLOOKUP(Table4[[#This Row],[Smoker2]],Table4[Smoker2],1,FALSE)</f>
        <v>NO</v>
      </c>
      <c r="H2175" s="11" t="str">
        <f>VLOOKUP(Table4[[#This Row],[Heart Issues]],Table4[Heart Issues],1,FALSE)</f>
        <v>No</v>
      </c>
      <c r="I2175" s="11">
        <f>VLOOKUP(Table4[[#This Row],[Number of Major Surgeries]],Table4[Number of Major Surgeries],1,FALSE)</f>
        <v>1</v>
      </c>
      <c r="J2175" s="11" t="str">
        <f>VLOOKUP('Medical Examinations'!M2175,'Medical Examinations'!M2175:M4509,1,FALSE)</f>
        <v>obesity</v>
      </c>
      <c r="K2175" s="11" t="str">
        <f>VLOOKUP('Medical Examinations'!N2175,'Medical Examinations'!N2175:N4509,1,FALSE)</f>
        <v>normal</v>
      </c>
      <c r="L2175" s="11" t="str">
        <f>VLOOKUP(Table3[[#This Row],[date of birth]],Table3[date of birth],1,FALSE)</f>
        <v>17-Oct-1990</v>
      </c>
      <c r="M2175" s="11">
        <f>VLOOKUP(Table3[[#This Row],[age]],Table3[age],1,FALSE)</f>
        <v>32</v>
      </c>
      <c r="N2175" s="65">
        <f>VLOOKUP(Table3[[#This Row],[charges2]],Table3[charges2],1,FALSE)</f>
        <v>37251.22</v>
      </c>
      <c r="O2175" s="11" t="str">
        <f>VLOOKUP(Table3[[#This Row],[HOSPITAL TIER2]],Table3[HOSPITAL TIER2],1,FALSE)</f>
        <v>tier - 2</v>
      </c>
      <c r="P2175" s="11" t="str">
        <f>VLOOKUP(Table3[[#This Row],[city tier2]],Table3[city tier2],1,FALSE)</f>
        <v>tier - 2</v>
      </c>
      <c r="Q2175" s="11" t="str">
        <f>VLOOKUP(Table3[[#This Row],[state id2]],Table3[state id2],1,FALSE)</f>
        <v>R1011</v>
      </c>
      <c r="R2175" s="11">
        <f t="shared" si="66"/>
        <v>-0.14320378096207417</v>
      </c>
      <c r="S2175" s="11">
        <f t="shared" si="67"/>
        <v>6.083363705147421E-2</v>
      </c>
    </row>
    <row r="2176" spans="1:19" x14ac:dyDescent="0.25">
      <c r="A2176" s="20" t="str">
        <f>VLOOKUP('Customer Names'!A2176,'Customer Names'!A2176:A4511,1,FALSE)</f>
        <v>Id2175</v>
      </c>
      <c r="B2176" s="20" t="str">
        <f>VLOOKUP(Table6[[#This Row],[NAME]],Table6[NAME],1,FALSE)</f>
        <v>Harald E.</v>
      </c>
      <c r="C2176" s="11">
        <f>VLOOKUP(Table4[[#This Row],[BMI]],Table4[BMI],1,FALSE)</f>
        <v>25.64</v>
      </c>
      <c r="D2176" s="11">
        <f>VLOOKUP(Table4[[#This Row],[HBA1C]],Table4[HBA1C],1,FALSE)</f>
        <v>4.76</v>
      </c>
      <c r="E2176" s="11" t="str">
        <f>VLOOKUP(Table4[[#This Row],[Any Transplants]],Table4[Any Transplants],1,FALSE)</f>
        <v>No</v>
      </c>
      <c r="F2176" s="11" t="str">
        <f>VLOOKUP(Table4[[#This Row],[Cancer history]],Table4[Cancer history],1,FALSE)</f>
        <v>No</v>
      </c>
      <c r="G2176" s="11" t="str">
        <f>VLOOKUP(Table4[[#This Row],[Smoker2]],Table4[Smoker2],1,FALSE)</f>
        <v>NO</v>
      </c>
      <c r="H2176" s="11" t="str">
        <f>VLOOKUP(Table4[[#This Row],[Heart Issues]],Table4[Heart Issues],1,FALSE)</f>
        <v>No</v>
      </c>
      <c r="I2176" s="11">
        <f>VLOOKUP(Table4[[#This Row],[Number of Major Surgeries]],Table4[Number of Major Surgeries],1,FALSE)</f>
        <v>1</v>
      </c>
      <c r="J2176" s="11" t="str">
        <f>VLOOKUP('Medical Examinations'!M2176,'Medical Examinations'!M2176:M4510,1,FALSE)</f>
        <v>over weight</v>
      </c>
      <c r="K2176" s="11" t="str">
        <f>VLOOKUP('Medical Examinations'!N2176,'Medical Examinations'!N2176:N4510,1,FALSE)</f>
        <v>normal</v>
      </c>
      <c r="L2176" s="11" t="str">
        <f>VLOOKUP(Table3[[#This Row],[date of birth]],Table3[date of birth],1,FALSE)</f>
        <v>17-Nov-1985</v>
      </c>
      <c r="M2176" s="11">
        <f>VLOOKUP(Table3[[#This Row],[age]],Table3[age],1,FALSE)</f>
        <v>37</v>
      </c>
      <c r="N2176" s="65">
        <f>VLOOKUP(Table3[[#This Row],[charges2]],Table3[charges2],1,FALSE)</f>
        <v>37270.15</v>
      </c>
      <c r="O2176" s="11" t="str">
        <f>VLOOKUP(Table3[[#This Row],[HOSPITAL TIER2]],Table3[HOSPITAL TIER2],1,FALSE)</f>
        <v>tier - 2</v>
      </c>
      <c r="P2176" s="11" t="str">
        <f>VLOOKUP(Table3[[#This Row],[city tier2]],Table3[city tier2],1,FALSE)</f>
        <v>tier - 1</v>
      </c>
      <c r="Q2176" s="11" t="str">
        <f>VLOOKUP(Table3[[#This Row],[state id2]],Table3[state id2],1,FALSE)</f>
        <v>R1024</v>
      </c>
      <c r="R2176" s="11">
        <f t="shared" si="66"/>
        <v>-0.12784902955267449</v>
      </c>
      <c r="S2176" s="11">
        <f t="shared" si="67"/>
        <v>6.016560575654966E-2</v>
      </c>
    </row>
    <row r="2177" spans="1:19" x14ac:dyDescent="0.25">
      <c r="A2177" s="20" t="str">
        <f>VLOOKUP('Customer Names'!A2177,'Customer Names'!A2177:A4512,1,FALSE)</f>
        <v>Id2176</v>
      </c>
      <c r="B2177" s="20" t="str">
        <f>VLOOKUP(Table6[[#This Row],[NAME]],Table6[NAME],1,FALSE)</f>
        <v>Siobhan A.</v>
      </c>
      <c r="C2177" s="11">
        <f>VLOOKUP(Table4[[#This Row],[BMI]],Table4[BMI],1,FALSE)</f>
        <v>32.9</v>
      </c>
      <c r="D2177" s="11">
        <f>VLOOKUP(Table4[[#This Row],[HBA1C]],Table4[HBA1C],1,FALSE)</f>
        <v>4.78</v>
      </c>
      <c r="E2177" s="11" t="str">
        <f>VLOOKUP(Table4[[#This Row],[Any Transplants]],Table4[Any Transplants],1,FALSE)</f>
        <v>No</v>
      </c>
      <c r="F2177" s="11" t="str">
        <f>VLOOKUP(Table4[[#This Row],[Cancer history]],Table4[Cancer history],1,FALSE)</f>
        <v>Yes</v>
      </c>
      <c r="G2177" s="11" t="str">
        <f>VLOOKUP(Table4[[#This Row],[Smoker2]],Table4[Smoker2],1,FALSE)</f>
        <v>NO</v>
      </c>
      <c r="H2177" s="11" t="str">
        <f>VLOOKUP(Table4[[#This Row],[Heart Issues]],Table4[Heart Issues],1,FALSE)</f>
        <v>No</v>
      </c>
      <c r="I2177" s="11">
        <f>VLOOKUP(Table4[[#This Row],[Number of Major Surgeries]],Table4[Number of Major Surgeries],1,FALSE)</f>
        <v>1</v>
      </c>
      <c r="J2177" s="11" t="str">
        <f>VLOOKUP('Medical Examinations'!M2177,'Medical Examinations'!M2177:M4511,1,FALSE)</f>
        <v>obesity</v>
      </c>
      <c r="K2177" s="11" t="str">
        <f>VLOOKUP('Medical Examinations'!N2177,'Medical Examinations'!N2177:N4511,1,FALSE)</f>
        <v>normal</v>
      </c>
      <c r="L2177" s="11" t="str">
        <f>VLOOKUP(Table3[[#This Row],[date of birth]],Table3[date of birth],1,FALSE)</f>
        <v>9-Nov-1975</v>
      </c>
      <c r="M2177" s="11">
        <f>VLOOKUP(Table3[[#This Row],[age]],Table3[age],1,FALSE)</f>
        <v>47</v>
      </c>
      <c r="N2177" s="65">
        <f>VLOOKUP(Table3[[#This Row],[charges2]],Table3[charges2],1,FALSE)</f>
        <v>37272.339999999997</v>
      </c>
      <c r="O2177" s="11" t="str">
        <f>VLOOKUP(Table3[[#This Row],[HOSPITAL TIER2]],Table3[HOSPITAL TIER2],1,FALSE)</f>
        <v>tier - 2</v>
      </c>
      <c r="P2177" s="11" t="str">
        <f>VLOOKUP(Table3[[#This Row],[city tier2]],Table3[city tier2],1,FALSE)</f>
        <v>tier - 3</v>
      </c>
      <c r="Q2177" s="11" t="str">
        <f>VLOOKUP(Table3[[#This Row],[state id2]],Table3[state id2],1,FALSE)</f>
        <v>R1011</v>
      </c>
      <c r="R2177" s="11">
        <f t="shared" si="66"/>
        <v>-0.12668513227689512</v>
      </c>
      <c r="S2177" s="11">
        <f t="shared" si="67"/>
        <v>5.7609039413112996E-2</v>
      </c>
    </row>
    <row r="2178" spans="1:19" x14ac:dyDescent="0.25">
      <c r="A2178" s="20" t="str">
        <f>VLOOKUP('Customer Names'!A2178,'Customer Names'!A2178:A4513,1,FALSE)</f>
        <v>Id2177</v>
      </c>
      <c r="B2178" s="20" t="str">
        <f>VLOOKUP(Table6[[#This Row],[NAME]],Table6[NAME],1,FALSE)</f>
        <v>Andrea J.</v>
      </c>
      <c r="C2178" s="11">
        <f>VLOOKUP(Table4[[#This Row],[BMI]],Table4[BMI],1,FALSE)</f>
        <v>29.8</v>
      </c>
      <c r="D2178" s="11">
        <f>VLOOKUP(Table4[[#This Row],[HBA1C]],Table4[HBA1C],1,FALSE)</f>
        <v>4.26</v>
      </c>
      <c r="E2178" s="11" t="str">
        <f>VLOOKUP(Table4[[#This Row],[Any Transplants]],Table4[Any Transplants],1,FALSE)</f>
        <v>No</v>
      </c>
      <c r="F2178" s="11" t="str">
        <f>VLOOKUP(Table4[[#This Row],[Cancer history]],Table4[Cancer history],1,FALSE)</f>
        <v>Yes</v>
      </c>
      <c r="G2178" s="11" t="str">
        <f>VLOOKUP(Table4[[#This Row],[Smoker2]],Table4[Smoker2],1,FALSE)</f>
        <v>NO</v>
      </c>
      <c r="H2178" s="11" t="str">
        <f>VLOOKUP(Table4[[#This Row],[Heart Issues]],Table4[Heart Issues],1,FALSE)</f>
        <v>No</v>
      </c>
      <c r="I2178" s="11">
        <f>VLOOKUP(Table4[[#This Row],[Number of Major Surgeries]],Table4[Number of Major Surgeries],1,FALSE)</f>
        <v>1</v>
      </c>
      <c r="J2178" s="11" t="str">
        <f>VLOOKUP('Medical Examinations'!M2178,'Medical Examinations'!M2178:M4512,1,FALSE)</f>
        <v>over weight</v>
      </c>
      <c r="K2178" s="11" t="str">
        <f>VLOOKUP('Medical Examinations'!N2178,'Medical Examinations'!N2178:N4512,1,FALSE)</f>
        <v>normal</v>
      </c>
      <c r="L2178" s="11" t="str">
        <f>VLOOKUP(Table3[[#This Row],[date of birth]],Table3[date of birth],1,FALSE)</f>
        <v>30-Oct-1969</v>
      </c>
      <c r="M2178" s="11">
        <f>VLOOKUP(Table3[[#This Row],[age]],Table3[age],1,FALSE)</f>
        <v>53</v>
      </c>
      <c r="N2178" s="65">
        <f>VLOOKUP(Table3[[#This Row],[charges2]],Table3[charges2],1,FALSE)</f>
        <v>37277.269999999997</v>
      </c>
      <c r="O2178" s="11" t="str">
        <f>VLOOKUP(Table3[[#This Row],[HOSPITAL TIER2]],Table3[HOSPITAL TIER2],1,FALSE)</f>
        <v>tier - 1</v>
      </c>
      <c r="P2178" s="11" t="str">
        <f>VLOOKUP(Table3[[#This Row],[city tier2]],Table3[city tier2],1,FALSE)</f>
        <v>tier - 3</v>
      </c>
      <c r="Q2178" s="11" t="str">
        <f>VLOOKUP(Table3[[#This Row],[state id2]],Table3[state id2],1,FALSE)</f>
        <v>R1011</v>
      </c>
      <c r="R2178" s="11">
        <f t="shared" si="66"/>
        <v>-0.12807385120244708</v>
      </c>
      <c r="S2178" s="11">
        <f t="shared" si="67"/>
        <v>5.7953873079207019E-2</v>
      </c>
    </row>
    <row r="2179" spans="1:19" x14ac:dyDescent="0.25">
      <c r="A2179" s="20" t="str">
        <f>VLOOKUP('Customer Names'!A2179,'Customer Names'!A2179:A4514,1,FALSE)</f>
        <v>Id2178</v>
      </c>
      <c r="B2179" s="20" t="str">
        <f>VLOOKUP(Table6[[#This Row],[NAME]],Table6[NAME],1,FALSE)</f>
        <v>Marie</v>
      </c>
      <c r="C2179" s="11">
        <f>VLOOKUP(Table4[[#This Row],[BMI]],Table4[BMI],1,FALSE)</f>
        <v>28.9</v>
      </c>
      <c r="D2179" s="11">
        <f>VLOOKUP(Table4[[#This Row],[HBA1C]],Table4[HBA1C],1,FALSE)</f>
        <v>5.85</v>
      </c>
      <c r="E2179" s="11" t="str">
        <f>VLOOKUP(Table4[[#This Row],[Any Transplants]],Table4[Any Transplants],1,FALSE)</f>
        <v>No</v>
      </c>
      <c r="F2179" s="11" t="str">
        <f>VLOOKUP(Table4[[#This Row],[Cancer history]],Table4[Cancer history],1,FALSE)</f>
        <v>Yes</v>
      </c>
      <c r="G2179" s="11" t="str">
        <f>VLOOKUP(Table4[[#This Row],[Smoker2]],Table4[Smoker2],1,FALSE)</f>
        <v>NO</v>
      </c>
      <c r="H2179" s="11" t="str">
        <f>VLOOKUP(Table4[[#This Row],[Heart Issues]],Table4[Heart Issues],1,FALSE)</f>
        <v>No</v>
      </c>
      <c r="I2179" s="11">
        <f>VLOOKUP(Table4[[#This Row],[Number of Major Surgeries]],Table4[Number of Major Surgeries],1,FALSE)</f>
        <v>1</v>
      </c>
      <c r="J2179" s="11" t="str">
        <f>VLOOKUP('Medical Examinations'!M2179,'Medical Examinations'!M2179:M4513,1,FALSE)</f>
        <v>over weight</v>
      </c>
      <c r="K2179" s="11" t="str">
        <f>VLOOKUP('Medical Examinations'!N2179,'Medical Examinations'!N2179:N4513,1,FALSE)</f>
        <v>prediabetes</v>
      </c>
      <c r="L2179" s="11" t="str">
        <f>VLOOKUP(Table3[[#This Row],[date of birth]],Table3[date of birth],1,FALSE)</f>
        <v>3-Aug-1979</v>
      </c>
      <c r="M2179" s="11">
        <f>VLOOKUP(Table3[[#This Row],[age]],Table3[age],1,FALSE)</f>
        <v>43</v>
      </c>
      <c r="N2179" s="65">
        <f>VLOOKUP(Table3[[#This Row],[charges2]],Table3[charges2],1,FALSE)</f>
        <v>37425.94</v>
      </c>
      <c r="O2179" s="11" t="str">
        <f>VLOOKUP(Table3[[#This Row],[HOSPITAL TIER2]],Table3[HOSPITAL TIER2],1,FALSE)</f>
        <v>tier - 2</v>
      </c>
      <c r="P2179" s="11" t="str">
        <f>VLOOKUP(Table3[[#This Row],[city tier2]],Table3[city tier2],1,FALSE)</f>
        <v>tier - 1</v>
      </c>
      <c r="Q2179" s="11" t="str">
        <f>VLOOKUP(Table3[[#This Row],[state id2]],Table3[state id2],1,FALSE)</f>
        <v>R1011</v>
      </c>
      <c r="R2179" s="11">
        <f t="shared" ref="R2179:R2242" si="68">CORREL(M2179:M4513,C2179:C4513)</f>
        <v>-0.13206600444024091</v>
      </c>
      <c r="S2179" s="11">
        <f t="shared" ref="S2179:S2242" si="69">CORREL(M2179:M4513,D2179:D4513)</f>
        <v>6.1616668305403403E-2</v>
      </c>
    </row>
    <row r="2180" spans="1:19" x14ac:dyDescent="0.25">
      <c r="A2180" s="20" t="str">
        <f>VLOOKUP('Customer Names'!A2180,'Customer Names'!A2180:A4515,1,FALSE)</f>
        <v>Id2179</v>
      </c>
      <c r="B2180" s="20" t="str">
        <f>VLOOKUP(Table6[[#This Row],[NAME]],Table6[NAME],1,FALSE)</f>
        <v>Rachel A.</v>
      </c>
      <c r="C2180" s="11">
        <f>VLOOKUP(Table4[[#This Row],[BMI]],Table4[BMI],1,FALSE)</f>
        <v>24.7</v>
      </c>
      <c r="D2180" s="11">
        <f>VLOOKUP(Table4[[#This Row],[HBA1C]],Table4[HBA1C],1,FALSE)</f>
        <v>5.32</v>
      </c>
      <c r="E2180" s="11" t="str">
        <f>VLOOKUP(Table4[[#This Row],[Any Transplants]],Table4[Any Transplants],1,FALSE)</f>
        <v>No</v>
      </c>
      <c r="F2180" s="11" t="str">
        <f>VLOOKUP(Table4[[#This Row],[Cancer history]],Table4[Cancer history],1,FALSE)</f>
        <v>Yes</v>
      </c>
      <c r="G2180" s="11" t="str">
        <f>VLOOKUP(Table4[[#This Row],[Smoker2]],Table4[Smoker2],1,FALSE)</f>
        <v>NO</v>
      </c>
      <c r="H2180" s="11" t="str">
        <f>VLOOKUP(Table4[[#This Row],[Heart Issues]],Table4[Heart Issues],1,FALSE)</f>
        <v>No</v>
      </c>
      <c r="I2180" s="11">
        <f>VLOOKUP(Table4[[#This Row],[Number of Major Surgeries]],Table4[Number of Major Surgeries],1,FALSE)</f>
        <v>1</v>
      </c>
      <c r="J2180" s="11" t="str">
        <f>VLOOKUP('Medical Examinations'!M2180,'Medical Examinations'!M2180:M4514,1,FALSE)</f>
        <v>normal weight</v>
      </c>
      <c r="K2180" s="11" t="str">
        <f>VLOOKUP('Medical Examinations'!N2180,'Medical Examinations'!N2180:N4514,1,FALSE)</f>
        <v>normal</v>
      </c>
      <c r="L2180" s="11" t="str">
        <f>VLOOKUP(Table3[[#This Row],[date of birth]],Table3[date of birth],1,FALSE)</f>
        <v>27-Sep-2002</v>
      </c>
      <c r="M2180" s="11">
        <f>VLOOKUP(Table3[[#This Row],[age]],Table3[age],1,FALSE)</f>
        <v>20</v>
      </c>
      <c r="N2180" s="65">
        <f>VLOOKUP(Table3[[#This Row],[charges2]],Table3[charges2],1,FALSE)</f>
        <v>37465.339999999997</v>
      </c>
      <c r="O2180" s="11" t="str">
        <f>VLOOKUP(Table3[[#This Row],[HOSPITAL TIER2]],Table3[HOSPITAL TIER2],1,FALSE)</f>
        <v>tier - 1</v>
      </c>
      <c r="P2180" s="11" t="str">
        <f>VLOOKUP(Table3[[#This Row],[city tier2]],Table3[city tier2],1,FALSE)</f>
        <v>tier - 2</v>
      </c>
      <c r="Q2180" s="11" t="str">
        <f>VLOOKUP(Table3[[#This Row],[state id2]],Table3[state id2],1,FALSE)</f>
        <v>R1012</v>
      </c>
      <c r="R2180" s="11">
        <f t="shared" si="68"/>
        <v>-0.13103688406772582</v>
      </c>
      <c r="S2180" s="11">
        <f t="shared" si="69"/>
        <v>6.1892913749908525E-2</v>
      </c>
    </row>
    <row r="2181" spans="1:19" x14ac:dyDescent="0.25">
      <c r="A2181" s="20" t="str">
        <f>VLOOKUP('Customer Names'!A2181,'Customer Names'!A2181:A4516,1,FALSE)</f>
        <v>Id2180</v>
      </c>
      <c r="B2181" s="20" t="str">
        <f>VLOOKUP(Table6[[#This Row],[NAME]],Table6[NAME],1,FALSE)</f>
        <v>Emma</v>
      </c>
      <c r="C2181" s="11">
        <f>VLOOKUP(Table4[[#This Row],[BMI]],Table4[BMI],1,FALSE)</f>
        <v>20.6</v>
      </c>
      <c r="D2181" s="11">
        <f>VLOOKUP(Table4[[#This Row],[HBA1C]],Table4[HBA1C],1,FALSE)</f>
        <v>5.14</v>
      </c>
      <c r="E2181" s="11" t="str">
        <f>VLOOKUP(Table4[[#This Row],[Any Transplants]],Table4[Any Transplants],1,FALSE)</f>
        <v>No</v>
      </c>
      <c r="F2181" s="11" t="str">
        <f>VLOOKUP(Table4[[#This Row],[Cancer history]],Table4[Cancer history],1,FALSE)</f>
        <v>Yes</v>
      </c>
      <c r="G2181" s="11" t="str">
        <f>VLOOKUP(Table4[[#This Row],[Smoker2]],Table4[Smoker2],1,FALSE)</f>
        <v>NO</v>
      </c>
      <c r="H2181" s="11" t="str">
        <f>VLOOKUP(Table4[[#This Row],[Heart Issues]],Table4[Heart Issues],1,FALSE)</f>
        <v>No</v>
      </c>
      <c r="I2181" s="11">
        <f>VLOOKUP(Table4[[#This Row],[Number of Major Surgeries]],Table4[Number of Major Surgeries],1,FALSE)</f>
        <v>1</v>
      </c>
      <c r="J2181" s="11" t="str">
        <f>VLOOKUP('Medical Examinations'!M2181,'Medical Examinations'!M2181:M4515,1,FALSE)</f>
        <v>normal weight</v>
      </c>
      <c r="K2181" s="11" t="str">
        <f>VLOOKUP('Medical Examinations'!N2181,'Medical Examinations'!N2181:N4515,1,FALSE)</f>
        <v>normal</v>
      </c>
      <c r="L2181" s="11" t="str">
        <f>VLOOKUP(Table3[[#This Row],[date of birth]],Table3[date of birth],1,FALSE)</f>
        <v>12-Oct-2000</v>
      </c>
      <c r="M2181" s="11">
        <f>VLOOKUP(Table3[[#This Row],[age]],Table3[age],1,FALSE)</f>
        <v>22</v>
      </c>
      <c r="N2181" s="65">
        <f>VLOOKUP(Table3[[#This Row],[charges2]],Table3[charges2],1,FALSE)</f>
        <v>37484.449999999997</v>
      </c>
      <c r="O2181" s="11" t="str">
        <f>VLOOKUP(Table3[[#This Row],[HOSPITAL TIER2]],Table3[HOSPITAL TIER2],1,FALSE)</f>
        <v>tier - 1</v>
      </c>
      <c r="P2181" s="11" t="str">
        <f>VLOOKUP(Table3[[#This Row],[city tier2]],Table3[city tier2],1,FALSE)</f>
        <v>tier - 1</v>
      </c>
      <c r="Q2181" s="11" t="str">
        <f>VLOOKUP(Table3[[#This Row],[state id2]],Table3[state id2],1,FALSE)</f>
        <v>R1013</v>
      </c>
      <c r="R2181" s="11">
        <f t="shared" si="68"/>
        <v>-0.1307818740261833</v>
      </c>
      <c r="S2181" s="11">
        <f t="shared" si="69"/>
        <v>6.0204146614144381E-2</v>
      </c>
    </row>
    <row r="2182" spans="1:19" x14ac:dyDescent="0.25">
      <c r="A2182" s="20" t="str">
        <f>VLOOKUP('Customer Names'!A2182,'Customer Names'!A2182:A4517,1,FALSE)</f>
        <v>Id2181</v>
      </c>
      <c r="B2182" s="20" t="str">
        <f>VLOOKUP(Table6[[#This Row],[NAME]],Table6[NAME],1,FALSE)</f>
        <v>Kiersten</v>
      </c>
      <c r="C2182" s="11">
        <f>VLOOKUP(Table4[[#This Row],[BMI]],Table4[BMI],1,FALSE)</f>
        <v>18.600000000000001</v>
      </c>
      <c r="D2182" s="11">
        <f>VLOOKUP(Table4[[#This Row],[HBA1C]],Table4[HBA1C],1,FALSE)</f>
        <v>5</v>
      </c>
      <c r="E2182" s="11" t="str">
        <f>VLOOKUP(Table4[[#This Row],[Any Transplants]],Table4[Any Transplants],1,FALSE)</f>
        <v>No</v>
      </c>
      <c r="F2182" s="11" t="str">
        <f>VLOOKUP(Table4[[#This Row],[Cancer history]],Table4[Cancer history],1,FALSE)</f>
        <v>Yes</v>
      </c>
      <c r="G2182" s="11" t="str">
        <f>VLOOKUP(Table4[[#This Row],[Smoker2]],Table4[Smoker2],1,FALSE)</f>
        <v>NO</v>
      </c>
      <c r="H2182" s="11" t="str">
        <f>VLOOKUP(Table4[[#This Row],[Heart Issues]],Table4[Heart Issues],1,FALSE)</f>
        <v>No</v>
      </c>
      <c r="I2182" s="11">
        <f>VLOOKUP(Table4[[#This Row],[Number of Major Surgeries]],Table4[Number of Major Surgeries],1,FALSE)</f>
        <v>1</v>
      </c>
      <c r="J2182" s="11" t="str">
        <f>VLOOKUP('Medical Examinations'!M2182,'Medical Examinations'!M2182:M4516,1,FALSE)</f>
        <v>normal weight</v>
      </c>
      <c r="K2182" s="11" t="str">
        <f>VLOOKUP('Medical Examinations'!N2182,'Medical Examinations'!N2182:N4516,1,FALSE)</f>
        <v>normal</v>
      </c>
      <c r="L2182" s="11" t="str">
        <f>VLOOKUP(Table3[[#This Row],[date of birth]],Table3[date of birth],1,FALSE)</f>
        <v>16-Nov-1990</v>
      </c>
      <c r="M2182" s="11">
        <f>VLOOKUP(Table3[[#This Row],[age]],Table3[age],1,FALSE)</f>
        <v>32</v>
      </c>
      <c r="N2182" s="65">
        <f>VLOOKUP(Table3[[#This Row],[charges2]],Table3[charges2],1,FALSE)</f>
        <v>37607.53</v>
      </c>
      <c r="O2182" s="11" t="str">
        <f>VLOOKUP(Table3[[#This Row],[HOSPITAL TIER2]],Table3[HOSPITAL TIER2],1,FALSE)</f>
        <v>tier - 1</v>
      </c>
      <c r="P2182" s="11" t="str">
        <f>VLOOKUP(Table3[[#This Row],[city tier2]],Table3[city tier2],1,FALSE)</f>
        <v>tier - 2</v>
      </c>
      <c r="Q2182" s="11" t="str">
        <f>VLOOKUP(Table3[[#This Row],[state id2]],Table3[state id2],1,FALSE)</f>
        <v>R1019</v>
      </c>
      <c r="R2182" s="11">
        <f t="shared" si="68"/>
        <v>-0.13866865109506302</v>
      </c>
      <c r="S2182" s="11">
        <f t="shared" si="69"/>
        <v>5.6858524362002782E-2</v>
      </c>
    </row>
    <row r="2183" spans="1:19" x14ac:dyDescent="0.25">
      <c r="A2183" s="20" t="str">
        <f>VLOOKUP('Customer Names'!A2183,'Customer Names'!A2183:A4518,1,FALSE)</f>
        <v>Id2182</v>
      </c>
      <c r="B2183" s="20" t="str">
        <f>VLOOKUP(Table6[[#This Row],[NAME]],Table6[NAME],1,FALSE)</f>
        <v>Rachael</v>
      </c>
      <c r="C2183" s="11">
        <f>VLOOKUP(Table4[[#This Row],[BMI]],Table4[BMI],1,FALSE)</f>
        <v>17.8</v>
      </c>
      <c r="D2183" s="11">
        <f>VLOOKUP(Table4[[#This Row],[HBA1C]],Table4[HBA1C],1,FALSE)</f>
        <v>4.55</v>
      </c>
      <c r="E2183" s="11" t="str">
        <f>VLOOKUP(Table4[[#This Row],[Any Transplants]],Table4[Any Transplants],1,FALSE)</f>
        <v>No</v>
      </c>
      <c r="F2183" s="11" t="str">
        <f>VLOOKUP(Table4[[#This Row],[Cancer history]],Table4[Cancer history],1,FALSE)</f>
        <v>Yes</v>
      </c>
      <c r="G2183" s="11" t="str">
        <f>VLOOKUP(Table4[[#This Row],[Smoker2]],Table4[Smoker2],1,FALSE)</f>
        <v>NO</v>
      </c>
      <c r="H2183" s="11" t="str">
        <f>VLOOKUP(Table4[[#This Row],[Heart Issues]],Table4[Heart Issues],1,FALSE)</f>
        <v>No</v>
      </c>
      <c r="I2183" s="11">
        <f>VLOOKUP(Table4[[#This Row],[Number of Major Surgeries]],Table4[Number of Major Surgeries],1,FALSE)</f>
        <v>1</v>
      </c>
      <c r="J2183" s="11" t="str">
        <f>VLOOKUP('Medical Examinations'!M2183,'Medical Examinations'!M2183:M4517,1,FALSE)</f>
        <v>underweight</v>
      </c>
      <c r="K2183" s="11" t="str">
        <f>VLOOKUP('Medical Examinations'!N2183,'Medical Examinations'!N2183:N4517,1,FALSE)</f>
        <v>normal</v>
      </c>
      <c r="L2183" s="11" t="str">
        <f>VLOOKUP(Table3[[#This Row],[date of birth]],Table3[date of birth],1,FALSE)</f>
        <v>20-Jun-1982</v>
      </c>
      <c r="M2183" s="11">
        <f>VLOOKUP(Table3[[#This Row],[age]],Table3[age],1,FALSE)</f>
        <v>40</v>
      </c>
      <c r="N2183" s="65">
        <f>VLOOKUP(Table3[[#This Row],[charges2]],Table3[charges2],1,FALSE)</f>
        <v>37650.74</v>
      </c>
      <c r="O2183" s="11" t="str">
        <f>VLOOKUP(Table3[[#This Row],[HOSPITAL TIER2]],Table3[HOSPITAL TIER2],1,FALSE)</f>
        <v>tier - 2</v>
      </c>
      <c r="P2183" s="11" t="str">
        <f>VLOOKUP(Table3[[#This Row],[city tier2]],Table3[city tier2],1,FALSE)</f>
        <v>tier - 2</v>
      </c>
      <c r="Q2183" s="11" t="str">
        <f>VLOOKUP(Table3[[#This Row],[state id2]],Table3[state id2],1,FALSE)</f>
        <v>R1012</v>
      </c>
      <c r="R2183" s="11">
        <f t="shared" si="68"/>
        <v>-0.14547493676295636</v>
      </c>
      <c r="S2183" s="11">
        <f t="shared" si="69"/>
        <v>5.3836728449114434E-2</v>
      </c>
    </row>
    <row r="2184" spans="1:19" x14ac:dyDescent="0.25">
      <c r="A2184" s="20" t="str">
        <f>VLOOKUP('Customer Names'!A2184,'Customer Names'!A2184:A4519,1,FALSE)</f>
        <v>Id2183</v>
      </c>
      <c r="B2184" s="20" t="str">
        <f>VLOOKUP(Table6[[#This Row],[NAME]],Table6[NAME],1,FALSE)</f>
        <v>Timothy P.</v>
      </c>
      <c r="C2184" s="11">
        <f>VLOOKUP(Table4[[#This Row],[BMI]],Table4[BMI],1,FALSE)</f>
        <v>35.200000000000003</v>
      </c>
      <c r="D2184" s="11">
        <f>VLOOKUP(Table4[[#This Row],[HBA1C]],Table4[HBA1C],1,FALSE)</f>
        <v>5.97</v>
      </c>
      <c r="E2184" s="11" t="str">
        <f>VLOOKUP(Table4[[#This Row],[Any Transplants]],Table4[Any Transplants],1,FALSE)</f>
        <v>yes</v>
      </c>
      <c r="F2184" s="11" t="str">
        <f>VLOOKUP(Table4[[#This Row],[Cancer history]],Table4[Cancer history],1,FALSE)</f>
        <v>No</v>
      </c>
      <c r="G2184" s="11" t="str">
        <f>VLOOKUP(Table4[[#This Row],[Smoker2]],Table4[Smoker2],1,FALSE)</f>
        <v>NO</v>
      </c>
      <c r="H2184" s="11" t="str">
        <f>VLOOKUP(Table4[[#This Row],[Heart Issues]],Table4[Heart Issues],1,FALSE)</f>
        <v>No</v>
      </c>
      <c r="I2184" s="11">
        <f>VLOOKUP(Table4[[#This Row],[Number of Major Surgeries]],Table4[Number of Major Surgeries],1,FALSE)</f>
        <v>1</v>
      </c>
      <c r="J2184" s="11" t="str">
        <f>VLOOKUP('Medical Examinations'!M2184,'Medical Examinations'!M2184:M4518,1,FALSE)</f>
        <v>obesity</v>
      </c>
      <c r="K2184" s="11" t="str">
        <f>VLOOKUP('Medical Examinations'!N2184,'Medical Examinations'!N2184:N4518,1,FALSE)</f>
        <v>prediabetes</v>
      </c>
      <c r="L2184" s="11" t="str">
        <f>VLOOKUP(Table3[[#This Row],[date of birth]],Table3[date of birth],1,FALSE)</f>
        <v>28-Oct-1970</v>
      </c>
      <c r="M2184" s="11">
        <f>VLOOKUP(Table3[[#This Row],[age]],Table3[age],1,FALSE)</f>
        <v>52</v>
      </c>
      <c r="N2184" s="65">
        <f>VLOOKUP(Table3[[#This Row],[charges2]],Table3[charges2],1,FALSE)</f>
        <v>37675.06</v>
      </c>
      <c r="O2184" s="11" t="str">
        <f>VLOOKUP(Table3[[#This Row],[HOSPITAL TIER2]],Table3[HOSPITAL TIER2],1,FALSE)</f>
        <v>tier - 2</v>
      </c>
      <c r="P2184" s="11" t="str">
        <f>VLOOKUP(Table3[[#This Row],[city tier2]],Table3[city tier2],1,FALSE)</f>
        <v>tier - 3</v>
      </c>
      <c r="Q2184" s="11" t="str">
        <f>VLOOKUP(Table3[[#This Row],[state id2]],Table3[state id2],1,FALSE)</f>
        <v>R1011</v>
      </c>
      <c r="R2184" s="11">
        <f t="shared" si="68"/>
        <v>-0.14897479948421383</v>
      </c>
      <c r="S2184" s="11">
        <f t="shared" si="69"/>
        <v>5.1342652707634238E-2</v>
      </c>
    </row>
    <row r="2185" spans="1:19" x14ac:dyDescent="0.25">
      <c r="A2185" s="20" t="str">
        <f>VLOOKUP('Customer Names'!A2185,'Customer Names'!A2185:A4520,1,FALSE)</f>
        <v>Id2184</v>
      </c>
      <c r="B2185" s="20" t="str">
        <f>VLOOKUP(Table6[[#This Row],[NAME]],Table6[NAME],1,FALSE)</f>
        <v>Lelisa</v>
      </c>
      <c r="C2185" s="11">
        <f>VLOOKUP(Table4[[#This Row],[BMI]],Table4[BMI],1,FALSE)</f>
        <v>33.770000000000003</v>
      </c>
      <c r="D2185" s="11">
        <f>VLOOKUP(Table4[[#This Row],[HBA1C]],Table4[HBA1C],1,FALSE)</f>
        <v>4.0199999999999996</v>
      </c>
      <c r="E2185" s="11" t="str">
        <f>VLOOKUP(Table4[[#This Row],[Any Transplants]],Table4[Any Transplants],1,FALSE)</f>
        <v>yes</v>
      </c>
      <c r="F2185" s="11" t="str">
        <f>VLOOKUP(Table4[[#This Row],[Cancer history]],Table4[Cancer history],1,FALSE)</f>
        <v>No</v>
      </c>
      <c r="G2185" s="11" t="str">
        <f>VLOOKUP(Table4[[#This Row],[Smoker2]],Table4[Smoker2],1,FALSE)</f>
        <v>NO</v>
      </c>
      <c r="H2185" s="11" t="str">
        <f>VLOOKUP(Table4[[#This Row],[Heart Issues]],Table4[Heart Issues],1,FALSE)</f>
        <v>No</v>
      </c>
      <c r="I2185" s="11">
        <f>VLOOKUP(Table4[[#This Row],[Number of Major Surgeries]],Table4[Number of Major Surgeries],1,FALSE)</f>
        <v>1</v>
      </c>
      <c r="J2185" s="11" t="str">
        <f>VLOOKUP('Medical Examinations'!M2185,'Medical Examinations'!M2185:M4519,1,FALSE)</f>
        <v>obesity</v>
      </c>
      <c r="K2185" s="11" t="str">
        <f>VLOOKUP('Medical Examinations'!N2185,'Medical Examinations'!N2185:N4519,1,FALSE)</f>
        <v>normal</v>
      </c>
      <c r="L2185" s="11" t="str">
        <f>VLOOKUP(Table3[[#This Row],[date of birth]],Table3[date of birth],1,FALSE)</f>
        <v>10-Oct-1988</v>
      </c>
      <c r="M2185" s="11">
        <f>VLOOKUP(Table3[[#This Row],[age]],Table3[age],1,FALSE)</f>
        <v>34</v>
      </c>
      <c r="N2185" s="65">
        <f>VLOOKUP(Table3[[#This Row],[charges2]],Table3[charges2],1,FALSE)</f>
        <v>37701.879999999997</v>
      </c>
      <c r="O2185" s="11" t="str">
        <f>VLOOKUP(Table3[[#This Row],[HOSPITAL TIER2]],Table3[HOSPITAL TIER2],1,FALSE)</f>
        <v>tier - 2</v>
      </c>
      <c r="P2185" s="11" t="str">
        <f>VLOOKUP(Table3[[#This Row],[city tier2]],Table3[city tier2],1,FALSE)</f>
        <v>tier - 3</v>
      </c>
      <c r="Q2185" s="11" t="str">
        <f>VLOOKUP(Table3[[#This Row],[state id2]],Table3[state id2],1,FALSE)</f>
        <v>R1023</v>
      </c>
      <c r="R2185" s="11">
        <f t="shared" si="68"/>
        <v>-0.15586070813370237</v>
      </c>
      <c r="S2185" s="11">
        <f t="shared" si="69"/>
        <v>5.0666722816270507E-2</v>
      </c>
    </row>
    <row r="2186" spans="1:19" x14ac:dyDescent="0.25">
      <c r="A2186" s="20" t="str">
        <f>VLOOKUP('Customer Names'!A2186,'Customer Names'!A2186:A4521,1,FALSE)</f>
        <v>Id2185</v>
      </c>
      <c r="B2186" s="20" t="str">
        <f>VLOOKUP(Table6[[#This Row],[NAME]],Table6[NAME],1,FALSE)</f>
        <v>Nate</v>
      </c>
      <c r="C2186" s="11">
        <f>VLOOKUP(Table4[[#This Row],[BMI]],Table4[BMI],1,FALSE)</f>
        <v>30.03</v>
      </c>
      <c r="D2186" s="11">
        <f>VLOOKUP(Table4[[#This Row],[HBA1C]],Table4[HBA1C],1,FALSE)</f>
        <v>4.04</v>
      </c>
      <c r="E2186" s="11" t="str">
        <f>VLOOKUP(Table4[[#This Row],[Any Transplants]],Table4[Any Transplants],1,FALSE)</f>
        <v>yes</v>
      </c>
      <c r="F2186" s="11" t="str">
        <f>VLOOKUP(Table4[[#This Row],[Cancer history]],Table4[Cancer history],1,FALSE)</f>
        <v>No</v>
      </c>
      <c r="G2186" s="11" t="str">
        <f>VLOOKUP(Table4[[#This Row],[Smoker2]],Table4[Smoker2],1,FALSE)</f>
        <v>NO</v>
      </c>
      <c r="H2186" s="11" t="str">
        <f>VLOOKUP(Table4[[#This Row],[Heart Issues]],Table4[Heart Issues],1,FALSE)</f>
        <v>No</v>
      </c>
      <c r="I2186" s="11">
        <f>VLOOKUP(Table4[[#This Row],[Number of Major Surgeries]],Table4[Number of Major Surgeries],1,FALSE)</f>
        <v>1</v>
      </c>
      <c r="J2186" s="11" t="str">
        <f>VLOOKUP('Medical Examinations'!M2186,'Medical Examinations'!M2186:M4520,1,FALSE)</f>
        <v>obesity</v>
      </c>
      <c r="K2186" s="11" t="str">
        <f>VLOOKUP('Medical Examinations'!N2186,'Medical Examinations'!N2186:N4520,1,FALSE)</f>
        <v>normal</v>
      </c>
      <c r="L2186" s="11" t="str">
        <f>VLOOKUP(Table3[[#This Row],[date of birth]],Table3[date of birth],1,FALSE)</f>
        <v>18-Sep-1976</v>
      </c>
      <c r="M2186" s="11">
        <f>VLOOKUP(Table3[[#This Row],[age]],Table3[age],1,FALSE)</f>
        <v>46</v>
      </c>
      <c r="N2186" s="65">
        <f>VLOOKUP(Table3[[#This Row],[charges2]],Table3[charges2],1,FALSE)</f>
        <v>37735.199999999997</v>
      </c>
      <c r="O2186" s="11" t="str">
        <f>VLOOKUP(Table3[[#This Row],[HOSPITAL TIER2]],Table3[HOSPITAL TIER2],1,FALSE)</f>
        <v>tier - 2</v>
      </c>
      <c r="P2186" s="11" t="str">
        <f>VLOOKUP(Table3[[#This Row],[city tier2]],Table3[city tier2],1,FALSE)</f>
        <v>tier - 2</v>
      </c>
      <c r="Q2186" s="11" t="str">
        <f>VLOOKUP(Table3[[#This Row],[state id2]],Table3[state id2],1,FALSE)</f>
        <v>R1011</v>
      </c>
      <c r="R2186" s="11">
        <f t="shared" si="68"/>
        <v>-0.14661148807495888</v>
      </c>
      <c r="S2186" s="11">
        <f t="shared" si="69"/>
        <v>4.3334808331793796E-2</v>
      </c>
    </row>
    <row r="2187" spans="1:19" x14ac:dyDescent="0.25">
      <c r="A2187" s="20" t="str">
        <f>VLOOKUP('Customer Names'!A2187,'Customer Names'!A2187:A4522,1,FALSE)</f>
        <v>Id2186</v>
      </c>
      <c r="B2187" s="20" t="str">
        <f>VLOOKUP(Table6[[#This Row],[NAME]],Table6[NAME],1,FALSE)</f>
        <v>Chris C.</v>
      </c>
      <c r="C2187" s="11">
        <f>VLOOKUP(Table4[[#This Row],[BMI]],Table4[BMI],1,FALSE)</f>
        <v>29.37</v>
      </c>
      <c r="D2187" s="11">
        <f>VLOOKUP(Table4[[#This Row],[HBA1C]],Table4[HBA1C],1,FALSE)</f>
        <v>5.54</v>
      </c>
      <c r="E2187" s="11" t="str">
        <f>VLOOKUP(Table4[[#This Row],[Any Transplants]],Table4[Any Transplants],1,FALSE)</f>
        <v>yes</v>
      </c>
      <c r="F2187" s="11" t="str">
        <f>VLOOKUP(Table4[[#This Row],[Cancer history]],Table4[Cancer history],1,FALSE)</f>
        <v>No</v>
      </c>
      <c r="G2187" s="11" t="str">
        <f>VLOOKUP(Table4[[#This Row],[Smoker2]],Table4[Smoker2],1,FALSE)</f>
        <v>NO</v>
      </c>
      <c r="H2187" s="11" t="str">
        <f>VLOOKUP(Table4[[#This Row],[Heart Issues]],Table4[Heart Issues],1,FALSE)</f>
        <v>No</v>
      </c>
      <c r="I2187" s="11">
        <f>VLOOKUP(Table4[[#This Row],[Number of Major Surgeries]],Table4[Number of Major Surgeries],1,FALSE)</f>
        <v>1</v>
      </c>
      <c r="J2187" s="11" t="str">
        <f>VLOOKUP('Medical Examinations'!M2187,'Medical Examinations'!M2187:M4521,1,FALSE)</f>
        <v>over weight</v>
      </c>
      <c r="K2187" s="11" t="str">
        <f>VLOOKUP('Medical Examinations'!N2187,'Medical Examinations'!N2187:N4521,1,FALSE)</f>
        <v>normal</v>
      </c>
      <c r="L2187" s="11" t="str">
        <f>VLOOKUP(Table3[[#This Row],[date of birth]],Table3[date of birth],1,FALSE)</f>
        <v>15-Aug-1986</v>
      </c>
      <c r="M2187" s="11">
        <f>VLOOKUP(Table3[[#This Row],[age]],Table3[age],1,FALSE)</f>
        <v>36</v>
      </c>
      <c r="N2187" s="65">
        <f>VLOOKUP(Table3[[#This Row],[charges2]],Table3[charges2],1,FALSE)</f>
        <v>37742.58</v>
      </c>
      <c r="O2187" s="11" t="str">
        <f>VLOOKUP(Table3[[#This Row],[HOSPITAL TIER2]],Table3[HOSPITAL TIER2],1,FALSE)</f>
        <v>tier - 1</v>
      </c>
      <c r="P2187" s="11" t="str">
        <f>VLOOKUP(Table3[[#This Row],[city tier2]],Table3[city tier2],1,FALSE)</f>
        <v>tier - 1</v>
      </c>
      <c r="Q2187" s="11" t="str">
        <f>VLOOKUP(Table3[[#This Row],[state id2]],Table3[state id2],1,FALSE)</f>
        <v>R1013</v>
      </c>
      <c r="R2187" s="11">
        <f t="shared" si="68"/>
        <v>-0.14673943726459399</v>
      </c>
      <c r="S2187" s="11">
        <f t="shared" si="69"/>
        <v>4.3172229144974768E-2</v>
      </c>
    </row>
    <row r="2188" spans="1:19" x14ac:dyDescent="0.25">
      <c r="A2188" s="20" t="str">
        <f>VLOOKUP('Customer Names'!A2188,'Customer Names'!A2188:A4523,1,FALSE)</f>
        <v>Id2187</v>
      </c>
      <c r="B2188" s="20" t="str">
        <f>VLOOKUP(Table6[[#This Row],[NAME]],Table6[NAME],1,FALSE)</f>
        <v>Scott</v>
      </c>
      <c r="C2188" s="11">
        <f>VLOOKUP(Table4[[#This Row],[BMI]],Table4[BMI],1,FALSE)</f>
        <v>28.5</v>
      </c>
      <c r="D2188" s="11">
        <f>VLOOKUP(Table4[[#This Row],[HBA1C]],Table4[HBA1C],1,FALSE)</f>
        <v>4.03</v>
      </c>
      <c r="E2188" s="11" t="str">
        <f>VLOOKUP(Table4[[#This Row],[Any Transplants]],Table4[Any Transplants],1,FALSE)</f>
        <v>yes</v>
      </c>
      <c r="F2188" s="11" t="str">
        <f>VLOOKUP(Table4[[#This Row],[Cancer history]],Table4[Cancer history],1,FALSE)</f>
        <v>No</v>
      </c>
      <c r="G2188" s="11" t="str">
        <f>VLOOKUP(Table4[[#This Row],[Smoker2]],Table4[Smoker2],1,FALSE)</f>
        <v>NO</v>
      </c>
      <c r="H2188" s="11" t="str">
        <f>VLOOKUP(Table4[[#This Row],[Heart Issues]],Table4[Heart Issues],1,FALSE)</f>
        <v>No</v>
      </c>
      <c r="I2188" s="11">
        <f>VLOOKUP(Table4[[#This Row],[Number of Major Surgeries]],Table4[Number of Major Surgeries],1,FALSE)</f>
        <v>1</v>
      </c>
      <c r="J2188" s="11" t="str">
        <f>VLOOKUP('Medical Examinations'!M2188,'Medical Examinations'!M2188:M4522,1,FALSE)</f>
        <v>over weight</v>
      </c>
      <c r="K2188" s="11" t="str">
        <f>VLOOKUP('Medical Examinations'!N2188,'Medical Examinations'!N2188:N4522,1,FALSE)</f>
        <v>normal</v>
      </c>
      <c r="L2188" s="11" t="str">
        <f>VLOOKUP(Table3[[#This Row],[date of birth]],Table3[date of birth],1,FALSE)</f>
        <v>26-Jul-1983</v>
      </c>
      <c r="M2188" s="11">
        <f>VLOOKUP(Table3[[#This Row],[age]],Table3[age],1,FALSE)</f>
        <v>39</v>
      </c>
      <c r="N2188" s="65">
        <f>VLOOKUP(Table3[[#This Row],[charges2]],Table3[charges2],1,FALSE)</f>
        <v>37800.980000000003</v>
      </c>
      <c r="O2188" s="11" t="str">
        <f>VLOOKUP(Table3[[#This Row],[HOSPITAL TIER2]],Table3[HOSPITAL TIER2],1,FALSE)</f>
        <v>tier - 2</v>
      </c>
      <c r="P2188" s="11" t="str">
        <f>VLOOKUP(Table3[[#This Row],[city tier2]],Table3[city tier2],1,FALSE)</f>
        <v>tier - 2</v>
      </c>
      <c r="Q2188" s="11" t="str">
        <f>VLOOKUP(Table3[[#This Row],[state id2]],Table3[state id2],1,FALSE)</f>
        <v>R1011</v>
      </c>
      <c r="R2188" s="11">
        <f t="shared" si="68"/>
        <v>-0.14206685574671976</v>
      </c>
      <c r="S2188" s="11">
        <f t="shared" si="69"/>
        <v>4.287300799239796E-2</v>
      </c>
    </row>
    <row r="2189" spans="1:19" x14ac:dyDescent="0.25">
      <c r="A2189" s="20" t="str">
        <f>VLOOKUP('Customer Names'!A2189,'Customer Names'!A2189:A4524,1,FALSE)</f>
        <v>Id2188</v>
      </c>
      <c r="B2189" s="20" t="str">
        <f>VLOOKUP(Table6[[#This Row],[NAME]],Table6[NAME],1,FALSE)</f>
        <v>Kevin</v>
      </c>
      <c r="C2189" s="11">
        <f>VLOOKUP(Table4[[#This Row],[BMI]],Table4[BMI],1,FALSE)</f>
        <v>23.32</v>
      </c>
      <c r="D2189" s="11">
        <f>VLOOKUP(Table4[[#This Row],[HBA1C]],Table4[HBA1C],1,FALSE)</f>
        <v>5.62</v>
      </c>
      <c r="E2189" s="11" t="str">
        <f>VLOOKUP(Table4[[#This Row],[Any Transplants]],Table4[Any Transplants],1,FALSE)</f>
        <v>yes</v>
      </c>
      <c r="F2189" s="11" t="str">
        <f>VLOOKUP(Table4[[#This Row],[Cancer history]],Table4[Cancer history],1,FALSE)</f>
        <v>No</v>
      </c>
      <c r="G2189" s="11" t="str">
        <f>VLOOKUP(Table4[[#This Row],[Smoker2]],Table4[Smoker2],1,FALSE)</f>
        <v>NO</v>
      </c>
      <c r="H2189" s="11" t="str">
        <f>VLOOKUP(Table4[[#This Row],[Heart Issues]],Table4[Heart Issues],1,FALSE)</f>
        <v>No</v>
      </c>
      <c r="I2189" s="11">
        <f>VLOOKUP(Table4[[#This Row],[Number of Major Surgeries]],Table4[Number of Major Surgeries],1,FALSE)</f>
        <v>1</v>
      </c>
      <c r="J2189" s="11" t="str">
        <f>VLOOKUP('Medical Examinations'!M2189,'Medical Examinations'!M2189:M4523,1,FALSE)</f>
        <v>normal weight</v>
      </c>
      <c r="K2189" s="11" t="str">
        <f>VLOOKUP('Medical Examinations'!N2189,'Medical Examinations'!N2189:N4523,1,FALSE)</f>
        <v>normal</v>
      </c>
      <c r="L2189" s="11" t="str">
        <f>VLOOKUP(Table3[[#This Row],[date of birth]],Table3[date of birth],1,FALSE)</f>
        <v>9-Sep-1979</v>
      </c>
      <c r="M2189" s="11">
        <f>VLOOKUP(Table3[[#This Row],[age]],Table3[age],1,FALSE)</f>
        <v>43</v>
      </c>
      <c r="N2189" s="65">
        <f>VLOOKUP(Table3[[#This Row],[charges2]],Table3[charges2],1,FALSE)</f>
        <v>37829.72</v>
      </c>
      <c r="O2189" s="11" t="str">
        <f>VLOOKUP(Table3[[#This Row],[HOSPITAL TIER2]],Table3[HOSPITAL TIER2],1,FALSE)</f>
        <v>tier - 1</v>
      </c>
      <c r="P2189" s="11" t="str">
        <f>VLOOKUP(Table3[[#This Row],[city tier2]],Table3[city tier2],1,FALSE)</f>
        <v>tier - 2</v>
      </c>
      <c r="Q2189" s="11" t="str">
        <f>VLOOKUP(Table3[[#This Row],[state id2]],Table3[state id2],1,FALSE)</f>
        <v>R1011</v>
      </c>
      <c r="R2189" s="11">
        <f t="shared" si="68"/>
        <v>-0.13912619367999135</v>
      </c>
      <c r="S2189" s="11">
        <f t="shared" si="69"/>
        <v>3.8288514828499723E-2</v>
      </c>
    </row>
    <row r="2190" spans="1:19" x14ac:dyDescent="0.25">
      <c r="A2190" s="20" t="str">
        <f>VLOOKUP('Customer Names'!A2190,'Customer Names'!A2190:A4525,1,FALSE)</f>
        <v>Id2189</v>
      </c>
      <c r="B2190" s="20" t="str">
        <f>VLOOKUP(Table6[[#This Row],[NAME]],Table6[NAME],1,FALSE)</f>
        <v>Erik C.</v>
      </c>
      <c r="C2190" s="11">
        <f>VLOOKUP(Table4[[#This Row],[BMI]],Table4[BMI],1,FALSE)</f>
        <v>26.125</v>
      </c>
      <c r="D2190" s="11">
        <f>VLOOKUP(Table4[[#This Row],[HBA1C]],Table4[HBA1C],1,FALSE)</f>
        <v>5.27</v>
      </c>
      <c r="E2190" s="11" t="str">
        <f>VLOOKUP(Table4[[#This Row],[Any Transplants]],Table4[Any Transplants],1,FALSE)</f>
        <v>yes</v>
      </c>
      <c r="F2190" s="11" t="str">
        <f>VLOOKUP(Table4[[#This Row],[Cancer history]],Table4[Cancer history],1,FALSE)</f>
        <v>No</v>
      </c>
      <c r="G2190" s="11" t="str">
        <f>VLOOKUP(Table4[[#This Row],[Smoker2]],Table4[Smoker2],1,FALSE)</f>
        <v>NO</v>
      </c>
      <c r="H2190" s="11" t="str">
        <f>VLOOKUP(Table4[[#This Row],[Heart Issues]],Table4[Heart Issues],1,FALSE)</f>
        <v>No</v>
      </c>
      <c r="I2190" s="11">
        <f>VLOOKUP(Table4[[#This Row],[Number of Major Surgeries]],Table4[Number of Major Surgeries],1,FALSE)</f>
        <v>1</v>
      </c>
      <c r="J2190" s="11" t="str">
        <f>VLOOKUP('Medical Examinations'!M2190,'Medical Examinations'!M2190:M4524,1,FALSE)</f>
        <v>over weight</v>
      </c>
      <c r="K2190" s="11" t="str">
        <f>VLOOKUP('Medical Examinations'!N2190,'Medical Examinations'!N2190:N4524,1,FALSE)</f>
        <v>normal</v>
      </c>
      <c r="L2190" s="11" t="str">
        <f>VLOOKUP(Table3[[#This Row],[date of birth]],Table3[date of birth],1,FALSE)</f>
        <v>29-Jul-1998</v>
      </c>
      <c r="M2190" s="11">
        <f>VLOOKUP(Table3[[#This Row],[age]],Table3[age],1,FALSE)</f>
        <v>24</v>
      </c>
      <c r="N2190" s="65">
        <f>VLOOKUP(Table3[[#This Row],[charges2]],Table3[charges2],1,FALSE)</f>
        <v>38126.25</v>
      </c>
      <c r="O2190" s="11" t="str">
        <f>VLOOKUP(Table3[[#This Row],[HOSPITAL TIER2]],Table3[HOSPITAL TIER2],1,FALSE)</f>
        <v>tier - 1</v>
      </c>
      <c r="P2190" s="11" t="str">
        <f>VLOOKUP(Table3[[#This Row],[city tier2]],Table3[city tier2],1,FALSE)</f>
        <v>tier - 3</v>
      </c>
      <c r="Q2190" s="11" t="str">
        <f>VLOOKUP(Table3[[#This Row],[state id2]],Table3[state id2],1,FALSE)</f>
        <v>R1013</v>
      </c>
      <c r="R2190" s="11">
        <f t="shared" si="68"/>
        <v>-0.13915428873957947</v>
      </c>
      <c r="S2190" s="11">
        <f t="shared" si="69"/>
        <v>3.8247800569466028E-2</v>
      </c>
    </row>
    <row r="2191" spans="1:19" x14ac:dyDescent="0.25">
      <c r="A2191" s="20" t="str">
        <f>VLOOKUP('Customer Names'!A2191,'Customer Names'!A2191:A4526,1,FALSE)</f>
        <v>Id2190</v>
      </c>
      <c r="B2191" s="20" t="str">
        <f>VLOOKUP(Table6[[#This Row],[NAME]],Table6[NAME],1,FALSE)</f>
        <v>Shawn C</v>
      </c>
      <c r="C2191" s="11">
        <f>VLOOKUP(Table4[[#This Row],[BMI]],Table4[BMI],1,FALSE)</f>
        <v>25.46</v>
      </c>
      <c r="D2191" s="11">
        <f>VLOOKUP(Table4[[#This Row],[HBA1C]],Table4[HBA1C],1,FALSE)</f>
        <v>5.18</v>
      </c>
      <c r="E2191" s="11" t="str">
        <f>VLOOKUP(Table4[[#This Row],[Any Transplants]],Table4[Any Transplants],1,FALSE)</f>
        <v>yes</v>
      </c>
      <c r="F2191" s="11" t="str">
        <f>VLOOKUP(Table4[[#This Row],[Cancer history]],Table4[Cancer history],1,FALSE)</f>
        <v>No</v>
      </c>
      <c r="G2191" s="11" t="str">
        <f>VLOOKUP(Table4[[#This Row],[Smoker2]],Table4[Smoker2],1,FALSE)</f>
        <v>NO</v>
      </c>
      <c r="H2191" s="11" t="str">
        <f>VLOOKUP(Table4[[#This Row],[Heart Issues]],Table4[Heart Issues],1,FALSE)</f>
        <v>No</v>
      </c>
      <c r="I2191" s="11">
        <f>VLOOKUP(Table4[[#This Row],[Number of Major Surgeries]],Table4[Number of Major Surgeries],1,FALSE)</f>
        <v>1</v>
      </c>
      <c r="J2191" s="11" t="str">
        <f>VLOOKUP('Medical Examinations'!M2191,'Medical Examinations'!M2191:M4525,1,FALSE)</f>
        <v>over weight</v>
      </c>
      <c r="K2191" s="11" t="str">
        <f>VLOOKUP('Medical Examinations'!N2191,'Medical Examinations'!N2191:N4525,1,FALSE)</f>
        <v>normal</v>
      </c>
      <c r="L2191" s="11" t="str">
        <f>VLOOKUP(Table3[[#This Row],[date of birth]],Table3[date of birth],1,FALSE)</f>
        <v>19-Nov-1972</v>
      </c>
      <c r="M2191" s="11">
        <f>VLOOKUP(Table3[[#This Row],[age]],Table3[age],1,FALSE)</f>
        <v>50</v>
      </c>
      <c r="N2191" s="65">
        <f>VLOOKUP(Table3[[#This Row],[charges2]],Table3[charges2],1,FALSE)</f>
        <v>38189.1</v>
      </c>
      <c r="O2191" s="11" t="str">
        <f>VLOOKUP(Table3[[#This Row],[HOSPITAL TIER2]],Table3[HOSPITAL TIER2],1,FALSE)</f>
        <v>tier - 2</v>
      </c>
      <c r="P2191" s="11" t="str">
        <f>VLOOKUP(Table3[[#This Row],[city tier2]],Table3[city tier2],1,FALSE)</f>
        <v>tier - 2</v>
      </c>
      <c r="Q2191" s="11" t="str">
        <f>VLOOKUP(Table3[[#This Row],[state id2]],Table3[state id2],1,FALSE)</f>
        <v>R1011</v>
      </c>
      <c r="R2191" s="11">
        <f t="shared" si="68"/>
        <v>-0.13564118518165866</v>
      </c>
      <c r="S2191" s="11">
        <f t="shared" si="69"/>
        <v>3.5337090894056095E-2</v>
      </c>
    </row>
    <row r="2192" spans="1:19" x14ac:dyDescent="0.25">
      <c r="A2192" s="20" t="str">
        <f>VLOOKUP('Customer Names'!A2192,'Customer Names'!A2192:A4527,1,FALSE)</f>
        <v>Id2191</v>
      </c>
      <c r="B2192" s="20" t="str">
        <f>VLOOKUP(Table6[[#This Row],[NAME]],Table6[NAME],1,FALSE)</f>
        <v>Vajin L.</v>
      </c>
      <c r="C2192" s="11">
        <f>VLOOKUP(Table4[[#This Row],[BMI]],Table4[BMI],1,FALSE)</f>
        <v>23.75</v>
      </c>
      <c r="D2192" s="11">
        <f>VLOOKUP(Table4[[#This Row],[HBA1C]],Table4[HBA1C],1,FALSE)</f>
        <v>5.27</v>
      </c>
      <c r="E2192" s="11" t="str">
        <f>VLOOKUP(Table4[[#This Row],[Any Transplants]],Table4[Any Transplants],1,FALSE)</f>
        <v>yes</v>
      </c>
      <c r="F2192" s="11" t="str">
        <f>VLOOKUP(Table4[[#This Row],[Cancer history]],Table4[Cancer history],1,FALSE)</f>
        <v>No</v>
      </c>
      <c r="G2192" s="11" t="str">
        <f>VLOOKUP(Table4[[#This Row],[Smoker2]],Table4[Smoker2],1,FALSE)</f>
        <v>NO</v>
      </c>
      <c r="H2192" s="11" t="str">
        <f>VLOOKUP(Table4[[#This Row],[Heart Issues]],Table4[Heart Issues],1,FALSE)</f>
        <v>No</v>
      </c>
      <c r="I2192" s="11">
        <f>VLOOKUP(Table4[[#This Row],[Number of Major Surgeries]],Table4[Number of Major Surgeries],1,FALSE)</f>
        <v>1</v>
      </c>
      <c r="J2192" s="11" t="str">
        <f>VLOOKUP('Medical Examinations'!M2192,'Medical Examinations'!M2192:M4526,1,FALSE)</f>
        <v>normal weight</v>
      </c>
      <c r="K2192" s="11" t="str">
        <f>VLOOKUP('Medical Examinations'!N2192,'Medical Examinations'!N2192:N4526,1,FALSE)</f>
        <v>normal</v>
      </c>
      <c r="L2192" s="11" t="str">
        <f>VLOOKUP(Table3[[#This Row],[date of birth]],Table3[date of birth],1,FALSE)</f>
        <v>8-Sep-1989</v>
      </c>
      <c r="M2192" s="11">
        <f>VLOOKUP(Table3[[#This Row],[age]],Table3[age],1,FALSE)</f>
        <v>33</v>
      </c>
      <c r="N2192" s="65">
        <f>VLOOKUP(Table3[[#This Row],[charges2]],Table3[charges2],1,FALSE)</f>
        <v>38237.339999999997</v>
      </c>
      <c r="O2192" s="11" t="str">
        <f>VLOOKUP(Table3[[#This Row],[HOSPITAL TIER2]],Table3[HOSPITAL TIER2],1,FALSE)</f>
        <v>tier - 2</v>
      </c>
      <c r="P2192" s="11" t="str">
        <f>VLOOKUP(Table3[[#This Row],[city tier2]],Table3[city tier2],1,FALSE)</f>
        <v>tier - 3</v>
      </c>
      <c r="Q2192" s="11" t="str">
        <f>VLOOKUP(Table3[[#This Row],[state id2]],Table3[state id2],1,FALSE)</f>
        <v>R1011</v>
      </c>
      <c r="R2192" s="11">
        <f t="shared" si="68"/>
        <v>-0.1363614583645284</v>
      </c>
      <c r="S2192" s="11">
        <f t="shared" si="69"/>
        <v>3.5975637297644011E-2</v>
      </c>
    </row>
    <row r="2193" spans="1:19" x14ac:dyDescent="0.25">
      <c r="A2193" s="20" t="str">
        <f>VLOOKUP('Customer Names'!A2193,'Customer Names'!A2193:A4528,1,FALSE)</f>
        <v>Id2192</v>
      </c>
      <c r="B2193" s="20" t="str">
        <f>VLOOKUP(Table6[[#This Row],[NAME]],Table6[NAME],1,FALSE)</f>
        <v>John K. Jr.</v>
      </c>
      <c r="C2193" s="11">
        <f>VLOOKUP(Table4[[#This Row],[BMI]],Table4[BMI],1,FALSE)</f>
        <v>23.085000000000001</v>
      </c>
      <c r="D2193" s="11">
        <f>VLOOKUP(Table4[[#This Row],[HBA1C]],Table4[HBA1C],1,FALSE)</f>
        <v>5.62</v>
      </c>
      <c r="E2193" s="11" t="str">
        <f>VLOOKUP(Table4[[#This Row],[Any Transplants]],Table4[Any Transplants],1,FALSE)</f>
        <v>yes</v>
      </c>
      <c r="F2193" s="11" t="str">
        <f>VLOOKUP(Table4[[#This Row],[Cancer history]],Table4[Cancer history],1,FALSE)</f>
        <v>No</v>
      </c>
      <c r="G2193" s="11" t="str">
        <f>VLOOKUP(Table4[[#This Row],[Smoker2]],Table4[Smoker2],1,FALSE)</f>
        <v>NO</v>
      </c>
      <c r="H2193" s="11" t="str">
        <f>VLOOKUP(Table4[[#This Row],[Heart Issues]],Table4[Heart Issues],1,FALSE)</f>
        <v>No</v>
      </c>
      <c r="I2193" s="11">
        <f>VLOOKUP(Table4[[#This Row],[Number of Major Surgeries]],Table4[Number of Major Surgeries],1,FALSE)</f>
        <v>1</v>
      </c>
      <c r="J2193" s="11" t="str">
        <f>VLOOKUP('Medical Examinations'!M2193,'Medical Examinations'!M2193:M4527,1,FALSE)</f>
        <v>normal weight</v>
      </c>
      <c r="K2193" s="11" t="str">
        <f>VLOOKUP('Medical Examinations'!N2193,'Medical Examinations'!N2193:N4527,1,FALSE)</f>
        <v>normal</v>
      </c>
      <c r="L2193" s="11" t="str">
        <f>VLOOKUP(Table3[[#This Row],[date of birth]],Table3[date of birth],1,FALSE)</f>
        <v>16-Jun-1964</v>
      </c>
      <c r="M2193" s="11">
        <f>VLOOKUP(Table3[[#This Row],[age]],Table3[age],1,FALSE)</f>
        <v>58</v>
      </c>
      <c r="N2193" s="65">
        <f>VLOOKUP(Table3[[#This Row],[charges2]],Table3[charges2],1,FALSE)</f>
        <v>38241.74</v>
      </c>
      <c r="O2193" s="11" t="str">
        <f>VLOOKUP(Table3[[#This Row],[HOSPITAL TIER2]],Table3[HOSPITAL TIER2],1,FALSE)</f>
        <v>tier - 2</v>
      </c>
      <c r="P2193" s="11" t="str">
        <f>VLOOKUP(Table3[[#This Row],[city tier2]],Table3[city tier2],1,FALSE)</f>
        <v>tier - 3</v>
      </c>
      <c r="Q2193" s="11" t="str">
        <f>VLOOKUP(Table3[[#This Row],[state id2]],Table3[state id2],1,FALSE)</f>
        <v>R1011</v>
      </c>
      <c r="R2193" s="11">
        <f t="shared" si="68"/>
        <v>-0.1364959979090187</v>
      </c>
      <c r="S2193" s="11">
        <f t="shared" si="69"/>
        <v>3.4007910041358204E-2</v>
      </c>
    </row>
    <row r="2194" spans="1:19" x14ac:dyDescent="0.25">
      <c r="A2194" s="20" t="str">
        <f>VLOOKUP('Customer Names'!A2194,'Customer Names'!A2194:A4529,1,FALSE)</f>
        <v>Id2193</v>
      </c>
      <c r="B2194" s="20" t="str">
        <f>VLOOKUP(Table6[[#This Row],[NAME]],Table6[NAME],1,FALSE)</f>
        <v>Kevin J.</v>
      </c>
      <c r="C2194" s="11">
        <f>VLOOKUP(Table4[[#This Row],[BMI]],Table4[BMI],1,FALSE)</f>
        <v>22.99</v>
      </c>
      <c r="D2194" s="11">
        <f>VLOOKUP(Table4[[#This Row],[HBA1C]],Table4[HBA1C],1,FALSE)</f>
        <v>5.0599999999999996</v>
      </c>
      <c r="E2194" s="11" t="str">
        <f>VLOOKUP(Table4[[#This Row],[Any Transplants]],Table4[Any Transplants],1,FALSE)</f>
        <v>yes</v>
      </c>
      <c r="F2194" s="11" t="str">
        <f>VLOOKUP(Table4[[#This Row],[Cancer history]],Table4[Cancer history],1,FALSE)</f>
        <v>No</v>
      </c>
      <c r="G2194" s="11" t="str">
        <f>VLOOKUP(Table4[[#This Row],[Smoker2]],Table4[Smoker2],1,FALSE)</f>
        <v>NO</v>
      </c>
      <c r="H2194" s="11" t="str">
        <f>VLOOKUP(Table4[[#This Row],[Heart Issues]],Table4[Heart Issues],1,FALSE)</f>
        <v>No</v>
      </c>
      <c r="I2194" s="11">
        <f>VLOOKUP(Table4[[#This Row],[Number of Major Surgeries]],Table4[Number of Major Surgeries],1,FALSE)</f>
        <v>1</v>
      </c>
      <c r="J2194" s="11" t="str">
        <f>VLOOKUP('Medical Examinations'!M2194,'Medical Examinations'!M2194:M4528,1,FALSE)</f>
        <v>normal weight</v>
      </c>
      <c r="K2194" s="11" t="str">
        <f>VLOOKUP('Medical Examinations'!N2194,'Medical Examinations'!N2194:N4528,1,FALSE)</f>
        <v>normal</v>
      </c>
      <c r="L2194" s="11" t="str">
        <f>VLOOKUP(Table3[[#This Row],[date of birth]],Table3[date of birth],1,FALSE)</f>
        <v>16-Aug-1980</v>
      </c>
      <c r="M2194" s="11">
        <f>VLOOKUP(Table3[[#This Row],[age]],Table3[age],1,FALSE)</f>
        <v>42</v>
      </c>
      <c r="N2194" s="65">
        <f>VLOOKUP(Table3[[#This Row],[charges2]],Table3[charges2],1,FALSE)</f>
        <v>38245.589999999997</v>
      </c>
      <c r="O2194" s="11" t="str">
        <f>VLOOKUP(Table3[[#This Row],[HOSPITAL TIER2]],Table3[HOSPITAL TIER2],1,FALSE)</f>
        <v>tier - 1</v>
      </c>
      <c r="P2194" s="11" t="str">
        <f>VLOOKUP(Table3[[#This Row],[city tier2]],Table3[city tier2],1,FALSE)</f>
        <v>tier - 2</v>
      </c>
      <c r="Q2194" s="11" t="str">
        <f>VLOOKUP(Table3[[#This Row],[state id2]],Table3[state id2],1,FALSE)</f>
        <v>R1013</v>
      </c>
      <c r="R2194" s="11">
        <f t="shared" si="68"/>
        <v>-0.1369148611822204</v>
      </c>
      <c r="S2194" s="11">
        <f t="shared" si="69"/>
        <v>3.4356541512747786E-2</v>
      </c>
    </row>
    <row r="2195" spans="1:19" x14ac:dyDescent="0.25">
      <c r="A2195" s="20" t="str">
        <f>VLOOKUP('Customer Names'!A2195,'Customer Names'!A2195:A4530,1,FALSE)</f>
        <v>Id2194</v>
      </c>
      <c r="B2195" s="20" t="str">
        <f>VLOOKUP(Table6[[#This Row],[NAME]],Table6[NAME],1,FALSE)</f>
        <v>Kirby W.</v>
      </c>
      <c r="C2195" s="11">
        <f>VLOOKUP(Table4[[#This Row],[BMI]],Table4[BMI],1,FALSE)</f>
        <v>21.47</v>
      </c>
      <c r="D2195" s="11">
        <f>VLOOKUP(Table4[[#This Row],[HBA1C]],Table4[HBA1C],1,FALSE)</f>
        <v>4.6900000000000004</v>
      </c>
      <c r="E2195" s="11" t="str">
        <f>VLOOKUP(Table4[[#This Row],[Any Transplants]],Table4[Any Transplants],1,FALSE)</f>
        <v>yes</v>
      </c>
      <c r="F2195" s="11" t="str">
        <f>VLOOKUP(Table4[[#This Row],[Cancer history]],Table4[Cancer history],1,FALSE)</f>
        <v>No</v>
      </c>
      <c r="G2195" s="11" t="str">
        <f>VLOOKUP(Table4[[#This Row],[Smoker2]],Table4[Smoker2],1,FALSE)</f>
        <v>NO</v>
      </c>
      <c r="H2195" s="11" t="str">
        <f>VLOOKUP(Table4[[#This Row],[Heart Issues]],Table4[Heart Issues],1,FALSE)</f>
        <v>No</v>
      </c>
      <c r="I2195" s="11">
        <f>VLOOKUP(Table4[[#This Row],[Number of Major Surgeries]],Table4[Number of Major Surgeries],1,FALSE)</f>
        <v>1</v>
      </c>
      <c r="J2195" s="11" t="str">
        <f>VLOOKUP('Medical Examinations'!M2195,'Medical Examinations'!M2195:M4529,1,FALSE)</f>
        <v>normal weight</v>
      </c>
      <c r="K2195" s="11" t="str">
        <f>VLOOKUP('Medical Examinations'!N2195,'Medical Examinations'!N2195:N4529,1,FALSE)</f>
        <v>normal</v>
      </c>
      <c r="L2195" s="11" t="str">
        <f>VLOOKUP(Table3[[#This Row],[date of birth]],Table3[date of birth],1,FALSE)</f>
        <v>30-Oct-1989</v>
      </c>
      <c r="M2195" s="11">
        <f>VLOOKUP(Table3[[#This Row],[age]],Table3[age],1,FALSE)</f>
        <v>33</v>
      </c>
      <c r="N2195" s="65">
        <f>VLOOKUP(Table3[[#This Row],[charges2]],Table3[charges2],1,FALSE)</f>
        <v>38282.75</v>
      </c>
      <c r="O2195" s="11" t="str">
        <f>VLOOKUP(Table3[[#This Row],[HOSPITAL TIER2]],Table3[HOSPITAL TIER2],1,FALSE)</f>
        <v>tier - 1</v>
      </c>
      <c r="P2195" s="11" t="str">
        <f>VLOOKUP(Table3[[#This Row],[city tier2]],Table3[city tier2],1,FALSE)</f>
        <v>tier - 2</v>
      </c>
      <c r="Q2195" s="11" t="str">
        <f>VLOOKUP(Table3[[#This Row],[state id2]],Table3[state id2],1,FALSE)</f>
        <v>R1013</v>
      </c>
      <c r="R2195" s="11">
        <f t="shared" si="68"/>
        <v>-0.13710261325514528</v>
      </c>
      <c r="S2195" s="11">
        <f t="shared" si="69"/>
        <v>3.3221317311336832E-2</v>
      </c>
    </row>
    <row r="2196" spans="1:19" x14ac:dyDescent="0.25">
      <c r="A2196" s="20" t="str">
        <f>VLOOKUP('Customer Names'!A2196,'Customer Names'!A2196:A4531,1,FALSE)</f>
        <v>Id2195</v>
      </c>
      <c r="B2196" s="20" t="str">
        <f>VLOOKUP(Table6[[#This Row],[NAME]],Table6[NAME],1,FALSE)</f>
        <v>J A</v>
      </c>
      <c r="C2196" s="11">
        <f>VLOOKUP(Table4[[#This Row],[BMI]],Table4[BMI],1,FALSE)</f>
        <v>15.96</v>
      </c>
      <c r="D2196" s="11">
        <f>VLOOKUP(Table4[[#This Row],[HBA1C]],Table4[HBA1C],1,FALSE)</f>
        <v>5.44</v>
      </c>
      <c r="E2196" s="11" t="str">
        <f>VLOOKUP(Table4[[#This Row],[Any Transplants]],Table4[Any Transplants],1,FALSE)</f>
        <v>yes</v>
      </c>
      <c r="F2196" s="11" t="str">
        <f>VLOOKUP(Table4[[#This Row],[Cancer history]],Table4[Cancer history],1,FALSE)</f>
        <v>No</v>
      </c>
      <c r="G2196" s="11" t="str">
        <f>VLOOKUP(Table4[[#This Row],[Smoker2]],Table4[Smoker2],1,FALSE)</f>
        <v>NO</v>
      </c>
      <c r="H2196" s="11" t="str">
        <f>VLOOKUP(Table4[[#This Row],[Heart Issues]],Table4[Heart Issues],1,FALSE)</f>
        <v>No</v>
      </c>
      <c r="I2196" s="11">
        <f>VLOOKUP(Table4[[#This Row],[Number of Major Surgeries]],Table4[Number of Major Surgeries],1,FALSE)</f>
        <v>1</v>
      </c>
      <c r="J2196" s="11" t="str">
        <f>VLOOKUP('Medical Examinations'!M2196,'Medical Examinations'!M2196:M4530,1,FALSE)</f>
        <v>underweight</v>
      </c>
      <c r="K2196" s="11" t="str">
        <f>VLOOKUP('Medical Examinations'!N2196,'Medical Examinations'!N2196:N4530,1,FALSE)</f>
        <v>normal</v>
      </c>
      <c r="L2196" s="11" t="str">
        <f>VLOOKUP(Table3[[#This Row],[date of birth]],Table3[date of birth],1,FALSE)</f>
        <v>12-Jun-1980</v>
      </c>
      <c r="M2196" s="11">
        <f>VLOOKUP(Table3[[#This Row],[age]],Table3[age],1,FALSE)</f>
        <v>42</v>
      </c>
      <c r="N2196" s="65">
        <f>VLOOKUP(Table3[[#This Row],[charges2]],Table3[charges2],1,FALSE)</f>
        <v>38313.129999999997</v>
      </c>
      <c r="O2196" s="11" t="str">
        <f>VLOOKUP(Table3[[#This Row],[HOSPITAL TIER2]],Table3[HOSPITAL TIER2],1,FALSE)</f>
        <v>tier - 1</v>
      </c>
      <c r="P2196" s="11" t="str">
        <f>VLOOKUP(Table3[[#This Row],[city tier2]],Table3[city tier2],1,FALSE)</f>
        <v>tier - 3</v>
      </c>
      <c r="Q2196" s="11" t="str">
        <f>VLOOKUP(Table3[[#This Row],[state id2]],Table3[state id2],1,FALSE)</f>
        <v>R1011</v>
      </c>
      <c r="R2196" s="11">
        <f t="shared" si="68"/>
        <v>-0.14010348968136485</v>
      </c>
      <c r="S2196" s="11">
        <f t="shared" si="69"/>
        <v>2.7940940797388292E-2</v>
      </c>
    </row>
    <row r="2197" spans="1:19" x14ac:dyDescent="0.25">
      <c r="A2197" s="20" t="str">
        <f>VLOOKUP('Customer Names'!A2197,'Customer Names'!A2197:A4532,1,FALSE)</f>
        <v>Id2196</v>
      </c>
      <c r="B2197" s="20" t="str">
        <f>VLOOKUP(Table6[[#This Row],[NAME]],Table6[NAME],1,FALSE)</f>
        <v>Dustin G.</v>
      </c>
      <c r="C2197" s="11">
        <f>VLOOKUP(Table4[[#This Row],[BMI]],Table4[BMI],1,FALSE)</f>
        <v>39.5</v>
      </c>
      <c r="D2197" s="11">
        <f>VLOOKUP(Table4[[#This Row],[HBA1C]],Table4[HBA1C],1,FALSE)</f>
        <v>5.05</v>
      </c>
      <c r="E2197" s="11" t="str">
        <f>VLOOKUP(Table4[[#This Row],[Any Transplants]],Table4[Any Transplants],1,FALSE)</f>
        <v>yes</v>
      </c>
      <c r="F2197" s="11" t="str">
        <f>VLOOKUP(Table4[[#This Row],[Cancer history]],Table4[Cancer history],1,FALSE)</f>
        <v>No</v>
      </c>
      <c r="G2197" s="11" t="str">
        <f>VLOOKUP(Table4[[#This Row],[Smoker2]],Table4[Smoker2],1,FALSE)</f>
        <v>NO</v>
      </c>
      <c r="H2197" s="11" t="str">
        <f>VLOOKUP(Table4[[#This Row],[Heart Issues]],Table4[Heart Issues],1,FALSE)</f>
        <v>No</v>
      </c>
      <c r="I2197" s="11">
        <f>VLOOKUP(Table4[[#This Row],[Number of Major Surgeries]],Table4[Number of Major Surgeries],1,FALSE)</f>
        <v>1</v>
      </c>
      <c r="J2197" s="11" t="str">
        <f>VLOOKUP('Medical Examinations'!M2197,'Medical Examinations'!M2197:M4531,1,FALSE)</f>
        <v>obesity</v>
      </c>
      <c r="K2197" s="11" t="str">
        <f>VLOOKUP('Medical Examinations'!N2197,'Medical Examinations'!N2197:N4531,1,FALSE)</f>
        <v>normal</v>
      </c>
      <c r="L2197" s="11" t="str">
        <f>VLOOKUP(Table3[[#This Row],[date of birth]],Table3[date of birth],1,FALSE)</f>
        <v>17-Sep-2002</v>
      </c>
      <c r="M2197" s="11">
        <f>VLOOKUP(Table3[[#This Row],[age]],Table3[age],1,FALSE)</f>
        <v>20</v>
      </c>
      <c r="N2197" s="65">
        <f>VLOOKUP(Table3[[#This Row],[charges2]],Table3[charges2],1,FALSE)</f>
        <v>38344.57</v>
      </c>
      <c r="O2197" s="11" t="str">
        <f>VLOOKUP(Table3[[#This Row],[HOSPITAL TIER2]],Table3[HOSPITAL TIER2],1,FALSE)</f>
        <v>tier - 1</v>
      </c>
      <c r="P2197" s="11" t="str">
        <f>VLOOKUP(Table3[[#This Row],[city tier2]],Table3[city tier2],1,FALSE)</f>
        <v>tier - 3</v>
      </c>
      <c r="Q2197" s="11" t="str">
        <f>VLOOKUP(Table3[[#This Row],[state id2]],Table3[state id2],1,FALSE)</f>
        <v>R1011</v>
      </c>
      <c r="R2197" s="11">
        <f t="shared" si="68"/>
        <v>-0.14389445725808325</v>
      </c>
      <c r="S2197" s="11">
        <f t="shared" si="69"/>
        <v>2.7484221941685368E-2</v>
      </c>
    </row>
    <row r="2198" spans="1:19" x14ac:dyDescent="0.25">
      <c r="A2198" s="20" t="str">
        <f>VLOOKUP('Customer Names'!A2198,'Customer Names'!A2198:A4533,1,FALSE)</f>
        <v>Id2197</v>
      </c>
      <c r="B2198" s="20" t="str">
        <f>VLOOKUP(Table6[[#This Row],[NAME]],Table6[NAME],1,FALSE)</f>
        <v>Anthony G</v>
      </c>
      <c r="C2198" s="11">
        <f>VLOOKUP(Table4[[#This Row],[BMI]],Table4[BMI],1,FALSE)</f>
        <v>33.770000000000003</v>
      </c>
      <c r="D2198" s="11">
        <f>VLOOKUP(Table4[[#This Row],[HBA1C]],Table4[HBA1C],1,FALSE)</f>
        <v>6</v>
      </c>
      <c r="E2198" s="11" t="str">
        <f>VLOOKUP(Table4[[#This Row],[Any Transplants]],Table4[Any Transplants],1,FALSE)</f>
        <v>yes</v>
      </c>
      <c r="F2198" s="11" t="str">
        <f>VLOOKUP(Table4[[#This Row],[Cancer history]],Table4[Cancer history],1,FALSE)</f>
        <v>No</v>
      </c>
      <c r="G2198" s="11" t="str">
        <f>VLOOKUP(Table4[[#This Row],[Smoker2]],Table4[Smoker2],1,FALSE)</f>
        <v>NO</v>
      </c>
      <c r="H2198" s="11" t="str">
        <f>VLOOKUP(Table4[[#This Row],[Heart Issues]],Table4[Heart Issues],1,FALSE)</f>
        <v>No</v>
      </c>
      <c r="I2198" s="11">
        <f>VLOOKUP(Table4[[#This Row],[Number of Major Surgeries]],Table4[Number of Major Surgeries],1,FALSE)</f>
        <v>1</v>
      </c>
      <c r="J2198" s="11" t="str">
        <f>VLOOKUP('Medical Examinations'!M2198,'Medical Examinations'!M2198:M4532,1,FALSE)</f>
        <v>obesity</v>
      </c>
      <c r="K2198" s="11" t="str">
        <f>VLOOKUP('Medical Examinations'!N2198,'Medical Examinations'!N2198:N4532,1,FALSE)</f>
        <v>prediabetes</v>
      </c>
      <c r="L2198" s="11" t="str">
        <f>VLOOKUP(Table3[[#This Row],[date of birth]],Table3[date of birth],1,FALSE)</f>
        <v>22-Aug-1970</v>
      </c>
      <c r="M2198" s="11">
        <f>VLOOKUP(Table3[[#This Row],[age]],Table3[age],1,FALSE)</f>
        <v>52</v>
      </c>
      <c r="N2198" s="65">
        <f>VLOOKUP(Table3[[#This Row],[charges2]],Table3[charges2],1,FALSE)</f>
        <v>38389.79</v>
      </c>
      <c r="O2198" s="11" t="str">
        <f>VLOOKUP(Table3[[#This Row],[HOSPITAL TIER2]],Table3[HOSPITAL TIER2],1,FALSE)</f>
        <v>tier - 2</v>
      </c>
      <c r="P2198" s="11" t="str">
        <f>VLOOKUP(Table3[[#This Row],[city tier2]],Table3[city tier2],1,FALSE)</f>
        <v>tier - 3</v>
      </c>
      <c r="Q2198" s="11" t="str">
        <f>VLOOKUP(Table3[[#This Row],[state id2]],Table3[state id2],1,FALSE)</f>
        <v>R1011</v>
      </c>
      <c r="R2198" s="11">
        <f t="shared" si="68"/>
        <v>-0.10882103869576962</v>
      </c>
      <c r="S2198" s="11">
        <f t="shared" si="69"/>
        <v>2.1060472077704881E-2</v>
      </c>
    </row>
    <row r="2199" spans="1:19" x14ac:dyDescent="0.25">
      <c r="A2199" s="20" t="str">
        <f>VLOOKUP('Customer Names'!A2199,'Customer Names'!A2199:A4534,1,FALSE)</f>
        <v>Id2198</v>
      </c>
      <c r="B2199" s="20" t="str">
        <f>VLOOKUP(Table6[[#This Row],[NAME]],Table6[NAME],1,FALSE)</f>
        <v>Ryan</v>
      </c>
      <c r="C2199" s="11">
        <f>VLOOKUP(Table4[[#This Row],[BMI]],Table4[BMI],1,FALSE)</f>
        <v>26.84</v>
      </c>
      <c r="D2199" s="11">
        <f>VLOOKUP(Table4[[#This Row],[HBA1C]],Table4[HBA1C],1,FALSE)</f>
        <v>5.99</v>
      </c>
      <c r="E2199" s="11" t="str">
        <f>VLOOKUP(Table4[[#This Row],[Any Transplants]],Table4[Any Transplants],1,FALSE)</f>
        <v>yes</v>
      </c>
      <c r="F2199" s="11" t="str">
        <f>VLOOKUP(Table4[[#This Row],[Cancer history]],Table4[Cancer history],1,FALSE)</f>
        <v>No</v>
      </c>
      <c r="G2199" s="11" t="str">
        <f>VLOOKUP(Table4[[#This Row],[Smoker2]],Table4[Smoker2],1,FALSE)</f>
        <v>NO</v>
      </c>
      <c r="H2199" s="11" t="str">
        <f>VLOOKUP(Table4[[#This Row],[Heart Issues]],Table4[Heart Issues],1,FALSE)</f>
        <v>yes</v>
      </c>
      <c r="I2199" s="11">
        <f>VLOOKUP(Table4[[#This Row],[Number of Major Surgeries]],Table4[Number of Major Surgeries],1,FALSE)</f>
        <v>1</v>
      </c>
      <c r="J2199" s="11" t="str">
        <f>VLOOKUP('Medical Examinations'!M2199,'Medical Examinations'!M2199:M4533,1,FALSE)</f>
        <v>over weight</v>
      </c>
      <c r="K2199" s="11" t="str">
        <f>VLOOKUP('Medical Examinations'!N2199,'Medical Examinations'!N2199:N4533,1,FALSE)</f>
        <v>prediabetes</v>
      </c>
      <c r="L2199" s="11" t="str">
        <f>VLOOKUP(Table3[[#This Row],[date of birth]],Table3[date of birth],1,FALSE)</f>
        <v>23-Dec-1971</v>
      </c>
      <c r="M2199" s="11">
        <f>VLOOKUP(Table3[[#This Row],[age]],Table3[age],1,FALSE)</f>
        <v>51</v>
      </c>
      <c r="N2199" s="65">
        <f>VLOOKUP(Table3[[#This Row],[charges2]],Table3[charges2],1,FALSE)</f>
        <v>38405.26</v>
      </c>
      <c r="O2199" s="11" t="str">
        <f>VLOOKUP(Table3[[#This Row],[HOSPITAL TIER2]],Table3[HOSPITAL TIER2],1,FALSE)</f>
        <v>tier - 2</v>
      </c>
      <c r="P2199" s="11" t="str">
        <f>VLOOKUP(Table3[[#This Row],[city tier2]],Table3[city tier2],1,FALSE)</f>
        <v>tier - 1</v>
      </c>
      <c r="Q2199" s="11" t="str">
        <f>VLOOKUP(Table3[[#This Row],[state id2]],Table3[state id2],1,FALSE)</f>
        <v>R1011</v>
      </c>
      <c r="R2199" s="11">
        <f t="shared" si="68"/>
        <v>-0.11459830003307599</v>
      </c>
      <c r="S2199" s="11">
        <f t="shared" si="69"/>
        <v>2.0444616915983017E-2</v>
      </c>
    </row>
    <row r="2200" spans="1:19" x14ac:dyDescent="0.25">
      <c r="A2200" s="20" t="str">
        <f>VLOOKUP('Customer Names'!A2200,'Customer Names'!A2200:A4535,1,FALSE)</f>
        <v>Id2199</v>
      </c>
      <c r="B2200" s="20" t="str">
        <f>VLOOKUP(Table6[[#This Row],[NAME]],Table6[NAME],1,FALSE)</f>
        <v>Eric N</v>
      </c>
      <c r="C2200" s="11">
        <f>VLOOKUP(Table4[[#This Row],[BMI]],Table4[BMI],1,FALSE)</f>
        <v>35.53</v>
      </c>
      <c r="D2200" s="11">
        <f>VLOOKUP(Table4[[#This Row],[HBA1C]],Table4[HBA1C],1,FALSE)</f>
        <v>4.3600000000000003</v>
      </c>
      <c r="E2200" s="11" t="str">
        <f>VLOOKUP(Table4[[#This Row],[Any Transplants]],Table4[Any Transplants],1,FALSE)</f>
        <v>No</v>
      </c>
      <c r="F2200" s="11" t="str">
        <f>VLOOKUP(Table4[[#This Row],[Cancer history]],Table4[Cancer history],1,FALSE)</f>
        <v>Yes</v>
      </c>
      <c r="G2200" s="11" t="str">
        <f>VLOOKUP(Table4[[#This Row],[Smoker2]],Table4[Smoker2],1,FALSE)</f>
        <v>NO</v>
      </c>
      <c r="H2200" s="11" t="str">
        <f>VLOOKUP(Table4[[#This Row],[Heart Issues]],Table4[Heart Issues],1,FALSE)</f>
        <v>No</v>
      </c>
      <c r="I2200" s="11">
        <f>VLOOKUP(Table4[[#This Row],[Number of Major Surgeries]],Table4[Number of Major Surgeries],1,FALSE)</f>
        <v>1</v>
      </c>
      <c r="J2200" s="11" t="str">
        <f>VLOOKUP('Medical Examinations'!M2200,'Medical Examinations'!M2200:M4534,1,FALSE)</f>
        <v>obesity</v>
      </c>
      <c r="K2200" s="11" t="str">
        <f>VLOOKUP('Medical Examinations'!N2200,'Medical Examinations'!N2200:N4534,1,FALSE)</f>
        <v>normal</v>
      </c>
      <c r="L2200" s="11" t="str">
        <f>VLOOKUP(Table3[[#This Row],[date of birth]],Table3[date of birth],1,FALSE)</f>
        <v>21-Jun-1986</v>
      </c>
      <c r="M2200" s="11">
        <f>VLOOKUP(Table3[[#This Row],[age]],Table3[age],1,FALSE)</f>
        <v>36</v>
      </c>
      <c r="N2200" s="65">
        <f>VLOOKUP(Table3[[#This Row],[charges2]],Table3[charges2],1,FALSE)</f>
        <v>38415.47</v>
      </c>
      <c r="O2200" s="11" t="str">
        <f>VLOOKUP(Table3[[#This Row],[HOSPITAL TIER2]],Table3[HOSPITAL TIER2],1,FALSE)</f>
        <v>tier - 1</v>
      </c>
      <c r="P2200" s="11" t="str">
        <f>VLOOKUP(Table3[[#This Row],[city tier2]],Table3[city tier2],1,FALSE)</f>
        <v>tier - 2</v>
      </c>
      <c r="Q2200" s="11" t="str">
        <f>VLOOKUP(Table3[[#This Row],[state id2]],Table3[state id2],1,FALSE)</f>
        <v>R1011</v>
      </c>
      <c r="R2200" s="11">
        <f t="shared" si="68"/>
        <v>-0.1161528216344762</v>
      </c>
      <c r="S2200" s="11">
        <f t="shared" si="69"/>
        <v>1.9960884424432244E-2</v>
      </c>
    </row>
    <row r="2201" spans="1:19" x14ac:dyDescent="0.25">
      <c r="A2201" s="20" t="str">
        <f>VLOOKUP('Customer Names'!A2201,'Customer Names'!A2201:A4536,1,FALSE)</f>
        <v>Id2200</v>
      </c>
      <c r="B2201" s="20" t="str">
        <f>VLOOKUP(Table6[[#This Row],[NAME]],Table6[NAME],1,FALSE)</f>
        <v>Connor</v>
      </c>
      <c r="C2201" s="11">
        <f>VLOOKUP(Table4[[#This Row],[BMI]],Table4[BMI],1,FALSE)</f>
        <v>30.59</v>
      </c>
      <c r="D2201" s="11">
        <f>VLOOKUP(Table4[[#This Row],[HBA1C]],Table4[HBA1C],1,FALSE)</f>
        <v>4.41</v>
      </c>
      <c r="E2201" s="11" t="str">
        <f>VLOOKUP(Table4[[#This Row],[Any Transplants]],Table4[Any Transplants],1,FALSE)</f>
        <v>No</v>
      </c>
      <c r="F2201" s="11" t="str">
        <f>VLOOKUP(Table4[[#This Row],[Cancer history]],Table4[Cancer history],1,FALSE)</f>
        <v>Yes</v>
      </c>
      <c r="G2201" s="11" t="str">
        <f>VLOOKUP(Table4[[#This Row],[Smoker2]],Table4[Smoker2],1,FALSE)</f>
        <v>NO</v>
      </c>
      <c r="H2201" s="11" t="str">
        <f>VLOOKUP(Table4[[#This Row],[Heart Issues]],Table4[Heart Issues],1,FALSE)</f>
        <v>No</v>
      </c>
      <c r="I2201" s="11">
        <f>VLOOKUP(Table4[[#This Row],[Number of Major Surgeries]],Table4[Number of Major Surgeries],1,FALSE)</f>
        <v>1</v>
      </c>
      <c r="J2201" s="11" t="str">
        <f>VLOOKUP('Medical Examinations'!M2201,'Medical Examinations'!M2201:M4535,1,FALSE)</f>
        <v>obesity</v>
      </c>
      <c r="K2201" s="11" t="str">
        <f>VLOOKUP('Medical Examinations'!N2201,'Medical Examinations'!N2201:N4535,1,FALSE)</f>
        <v>normal</v>
      </c>
      <c r="L2201" s="11" t="str">
        <f>VLOOKUP(Table3[[#This Row],[date of birth]],Table3[date of birth],1,FALSE)</f>
        <v>12-Nov-1999</v>
      </c>
      <c r="M2201" s="11">
        <f>VLOOKUP(Table3[[#This Row],[age]],Table3[age],1,FALSE)</f>
        <v>23</v>
      </c>
      <c r="N2201" s="65">
        <f>VLOOKUP(Table3[[#This Row],[charges2]],Table3[charges2],1,FALSE)</f>
        <v>38511.629999999997</v>
      </c>
      <c r="O2201" s="11" t="str">
        <f>VLOOKUP(Table3[[#This Row],[HOSPITAL TIER2]],Table3[HOSPITAL TIER2],1,FALSE)</f>
        <v>tier - 2</v>
      </c>
      <c r="P2201" s="11" t="str">
        <f>VLOOKUP(Table3[[#This Row],[city tier2]],Table3[city tier2],1,FALSE)</f>
        <v>tier - 2</v>
      </c>
      <c r="Q2201" s="11" t="str">
        <f>VLOOKUP(Table3[[#This Row],[state id2]],Table3[state id2],1,FALSE)</f>
        <v>R1024</v>
      </c>
      <c r="R2201" s="11">
        <f t="shared" si="68"/>
        <v>-0.10455913988529091</v>
      </c>
      <c r="S2201" s="11">
        <f t="shared" si="69"/>
        <v>1.3930701992126263E-2</v>
      </c>
    </row>
    <row r="2202" spans="1:19" x14ac:dyDescent="0.25">
      <c r="A2202" s="20" t="str">
        <f>VLOOKUP('Customer Names'!A2202,'Customer Names'!A2202:A4537,1,FALSE)</f>
        <v>Id2201</v>
      </c>
      <c r="B2202" s="20" t="str">
        <f>VLOOKUP(Table6[[#This Row],[NAME]],Table6[NAME],1,FALSE)</f>
        <v>Patrick H.</v>
      </c>
      <c r="C2202" s="11">
        <f>VLOOKUP(Table4[[#This Row],[BMI]],Table4[BMI],1,FALSE)</f>
        <v>30.59</v>
      </c>
      <c r="D2202" s="11">
        <f>VLOOKUP(Table4[[#This Row],[HBA1C]],Table4[HBA1C],1,FALSE)</f>
        <v>4.17</v>
      </c>
      <c r="E2202" s="11" t="str">
        <f>VLOOKUP(Table4[[#This Row],[Any Transplants]],Table4[Any Transplants],1,FALSE)</f>
        <v>No</v>
      </c>
      <c r="F2202" s="11" t="str">
        <f>VLOOKUP(Table4[[#This Row],[Cancer history]],Table4[Cancer history],1,FALSE)</f>
        <v>Yes</v>
      </c>
      <c r="G2202" s="11" t="str">
        <f>VLOOKUP(Table4[[#This Row],[Smoker2]],Table4[Smoker2],1,FALSE)</f>
        <v>NO</v>
      </c>
      <c r="H2202" s="11" t="str">
        <f>VLOOKUP(Table4[[#This Row],[Heart Issues]],Table4[Heart Issues],1,FALSE)</f>
        <v>No</v>
      </c>
      <c r="I2202" s="11">
        <f>VLOOKUP(Table4[[#This Row],[Number of Major Surgeries]],Table4[Number of Major Surgeries],1,FALSE)</f>
        <v>1</v>
      </c>
      <c r="J2202" s="11" t="str">
        <f>VLOOKUP('Medical Examinations'!M2202,'Medical Examinations'!M2202:M4536,1,FALSE)</f>
        <v>obesity</v>
      </c>
      <c r="K2202" s="11" t="str">
        <f>VLOOKUP('Medical Examinations'!N2202,'Medical Examinations'!N2202:N4536,1,FALSE)</f>
        <v>normal</v>
      </c>
      <c r="L2202" s="11" t="str">
        <f>VLOOKUP(Table3[[#This Row],[date of birth]],Table3[date of birth],1,FALSE)</f>
        <v>13-Jul-1990</v>
      </c>
      <c r="M2202" s="11">
        <f>VLOOKUP(Table3[[#This Row],[age]],Table3[age],1,FALSE)</f>
        <v>32</v>
      </c>
      <c r="N2202" s="65">
        <f>VLOOKUP(Table3[[#This Row],[charges2]],Table3[charges2],1,FALSE)</f>
        <v>38652.089999999997</v>
      </c>
      <c r="O2202" s="11" t="str">
        <f>VLOOKUP(Table3[[#This Row],[HOSPITAL TIER2]],Table3[HOSPITAL TIER2],1,FALSE)</f>
        <v>tier - 2</v>
      </c>
      <c r="P2202" s="11" t="str">
        <f>VLOOKUP(Table3[[#This Row],[city tier2]],Table3[city tier2],1,FALSE)</f>
        <v>tier - 2</v>
      </c>
      <c r="Q2202" s="11" t="str">
        <f>VLOOKUP(Table3[[#This Row],[state id2]],Table3[state id2],1,FALSE)</f>
        <v>R1011</v>
      </c>
      <c r="R2202" s="11">
        <f t="shared" si="68"/>
        <v>-8.8925603891537683E-2</v>
      </c>
      <c r="S2202" s="11">
        <f t="shared" si="69"/>
        <v>9.3502209388079526E-4</v>
      </c>
    </row>
    <row r="2203" spans="1:19" x14ac:dyDescent="0.25">
      <c r="A2203" s="20" t="str">
        <f>VLOOKUP('Customer Names'!A2203,'Customer Names'!A2203:A4538,1,FALSE)</f>
        <v>Id2202</v>
      </c>
      <c r="B2203" s="20" t="str">
        <f>VLOOKUP(Table6[[#This Row],[NAME]],Table6[NAME],1,FALSE)</f>
        <v>Tyler</v>
      </c>
      <c r="C2203" s="11">
        <f>VLOOKUP(Table4[[#This Row],[BMI]],Table4[BMI],1,FALSE)</f>
        <v>27.835000000000001</v>
      </c>
      <c r="D2203" s="11">
        <f>VLOOKUP(Table4[[#This Row],[HBA1C]],Table4[HBA1C],1,FALSE)</f>
        <v>4.4400000000000004</v>
      </c>
      <c r="E2203" s="11" t="str">
        <f>VLOOKUP(Table4[[#This Row],[Any Transplants]],Table4[Any Transplants],1,FALSE)</f>
        <v>No</v>
      </c>
      <c r="F2203" s="11" t="str">
        <f>VLOOKUP(Table4[[#This Row],[Cancer history]],Table4[Cancer history],1,FALSE)</f>
        <v>Yes</v>
      </c>
      <c r="G2203" s="11" t="str">
        <f>VLOOKUP(Table4[[#This Row],[Smoker2]],Table4[Smoker2],1,FALSE)</f>
        <v>NO</v>
      </c>
      <c r="H2203" s="11" t="str">
        <f>VLOOKUP(Table4[[#This Row],[Heart Issues]],Table4[Heart Issues],1,FALSE)</f>
        <v>No</v>
      </c>
      <c r="I2203" s="11">
        <f>VLOOKUP(Table4[[#This Row],[Number of Major Surgeries]],Table4[Number of Major Surgeries],1,FALSE)</f>
        <v>1</v>
      </c>
      <c r="J2203" s="11" t="str">
        <f>VLOOKUP('Medical Examinations'!M2203,'Medical Examinations'!M2203:M4537,1,FALSE)</f>
        <v>over weight</v>
      </c>
      <c r="K2203" s="11" t="str">
        <f>VLOOKUP('Medical Examinations'!N2203,'Medical Examinations'!N2203:N4537,1,FALSE)</f>
        <v>normal</v>
      </c>
      <c r="L2203" s="11" t="str">
        <f>VLOOKUP(Table3[[#This Row],[date of birth]],Table3[date of birth],1,FALSE)</f>
        <v>20-Jul-1986</v>
      </c>
      <c r="M2203" s="11">
        <f>VLOOKUP(Table3[[#This Row],[age]],Table3[age],1,FALSE)</f>
        <v>36</v>
      </c>
      <c r="N2203" s="65">
        <f>VLOOKUP(Table3[[#This Row],[charges2]],Table3[charges2],1,FALSE)</f>
        <v>38709.18</v>
      </c>
      <c r="O2203" s="11" t="str">
        <f>VLOOKUP(Table3[[#This Row],[HOSPITAL TIER2]],Table3[HOSPITAL TIER2],1,FALSE)</f>
        <v>tier - 1</v>
      </c>
      <c r="P2203" s="11" t="str">
        <f>VLOOKUP(Table3[[#This Row],[city tier2]],Table3[city tier2],1,FALSE)</f>
        <v>tier - 3</v>
      </c>
      <c r="Q2203" s="11" t="str">
        <f>VLOOKUP(Table3[[#This Row],[state id2]],Table3[state id2],1,FALSE)</f>
        <v>R1013</v>
      </c>
      <c r="R2203" s="11">
        <f t="shared" si="68"/>
        <v>-7.8257917104321131E-2</v>
      </c>
      <c r="S2203" s="11">
        <f t="shared" si="69"/>
        <v>-9.2687019301748719E-3</v>
      </c>
    </row>
    <row r="2204" spans="1:19" x14ac:dyDescent="0.25">
      <c r="A2204" s="20" t="str">
        <f>VLOOKUP('Customer Names'!A2204,'Customer Names'!A2204:A4539,1,FALSE)</f>
        <v>Id2203</v>
      </c>
      <c r="B2204" s="20" t="str">
        <f>VLOOKUP(Table6[[#This Row],[NAME]],Table6[NAME],1,FALSE)</f>
        <v>Deborah L.</v>
      </c>
      <c r="C2204" s="11">
        <f>VLOOKUP(Table4[[#This Row],[BMI]],Table4[BMI],1,FALSE)</f>
        <v>40.26</v>
      </c>
      <c r="D2204" s="11">
        <f>VLOOKUP(Table4[[#This Row],[HBA1C]],Table4[HBA1C],1,FALSE)</f>
        <v>5.52</v>
      </c>
      <c r="E2204" s="11" t="str">
        <f>VLOOKUP(Table4[[#This Row],[Any Transplants]],Table4[Any Transplants],1,FALSE)</f>
        <v>yes</v>
      </c>
      <c r="F2204" s="11" t="str">
        <f>VLOOKUP(Table4[[#This Row],[Cancer history]],Table4[Cancer history],1,FALSE)</f>
        <v>No</v>
      </c>
      <c r="G2204" s="11" t="str">
        <f>VLOOKUP(Table4[[#This Row],[Smoker2]],Table4[Smoker2],1,FALSE)</f>
        <v>NO</v>
      </c>
      <c r="H2204" s="11" t="str">
        <f>VLOOKUP(Table4[[#This Row],[Heart Issues]],Table4[Heart Issues],1,FALSE)</f>
        <v>No</v>
      </c>
      <c r="I2204" s="11">
        <f>VLOOKUP(Table4[[#This Row],[Number of Major Surgeries]],Table4[Number of Major Surgeries],1,FALSE)</f>
        <v>1</v>
      </c>
      <c r="J2204" s="11" t="str">
        <f>VLOOKUP('Medical Examinations'!M2204,'Medical Examinations'!M2204:M4538,1,FALSE)</f>
        <v>obesity</v>
      </c>
      <c r="K2204" s="11" t="str">
        <f>VLOOKUP('Medical Examinations'!N2204,'Medical Examinations'!N2204:N4538,1,FALSE)</f>
        <v>normal</v>
      </c>
      <c r="L2204" s="11" t="str">
        <f>VLOOKUP(Table3[[#This Row],[date of birth]],Table3[date of birth],1,FALSE)</f>
        <v>22-Nov-1991</v>
      </c>
      <c r="M2204" s="11">
        <f>VLOOKUP(Table3[[#This Row],[age]],Table3[age],1,FALSE)</f>
        <v>31</v>
      </c>
      <c r="N2204" s="65">
        <f>VLOOKUP(Table3[[#This Row],[charges2]],Table3[charges2],1,FALSE)</f>
        <v>38711</v>
      </c>
      <c r="O2204" s="11" t="str">
        <f>VLOOKUP(Table3[[#This Row],[HOSPITAL TIER2]],Table3[HOSPITAL TIER2],1,FALSE)</f>
        <v>tier - 1</v>
      </c>
      <c r="P2204" s="11" t="str">
        <f>VLOOKUP(Table3[[#This Row],[city tier2]],Table3[city tier2],1,FALSE)</f>
        <v>tier - 3</v>
      </c>
      <c r="Q2204" s="11" t="str">
        <f>VLOOKUP(Table3[[#This Row],[state id2]],Table3[state id2],1,FALSE)</f>
        <v>R1011</v>
      </c>
      <c r="R2204" s="11">
        <f t="shared" si="68"/>
        <v>-7.3012519214542507E-2</v>
      </c>
      <c r="S2204" s="11">
        <f t="shared" si="69"/>
        <v>-1.5716627988924349E-2</v>
      </c>
    </row>
    <row r="2205" spans="1:19" x14ac:dyDescent="0.25">
      <c r="A2205" s="20" t="str">
        <f>VLOOKUP('Customer Names'!A2205,'Customer Names'!A2205:A4540,1,FALSE)</f>
        <v>Id2204</v>
      </c>
      <c r="B2205" s="20" t="str">
        <f>VLOOKUP(Table6[[#This Row],[NAME]],Table6[NAME],1,FALSE)</f>
        <v>Andrea K</v>
      </c>
      <c r="C2205" s="11">
        <f>VLOOKUP(Table4[[#This Row],[BMI]],Table4[BMI],1,FALSE)</f>
        <v>39.82</v>
      </c>
      <c r="D2205" s="11">
        <f>VLOOKUP(Table4[[#This Row],[HBA1C]],Table4[HBA1C],1,FALSE)</f>
        <v>6.01</v>
      </c>
      <c r="E2205" s="11" t="str">
        <f>VLOOKUP(Table4[[#This Row],[Any Transplants]],Table4[Any Transplants],1,FALSE)</f>
        <v>yes</v>
      </c>
      <c r="F2205" s="11" t="str">
        <f>VLOOKUP(Table4[[#This Row],[Cancer history]],Table4[Cancer history],1,FALSE)</f>
        <v>No</v>
      </c>
      <c r="G2205" s="11" t="str">
        <f>VLOOKUP(Table4[[#This Row],[Smoker2]],Table4[Smoker2],1,FALSE)</f>
        <v>NO</v>
      </c>
      <c r="H2205" s="11" t="str">
        <f>VLOOKUP(Table4[[#This Row],[Heart Issues]],Table4[Heart Issues],1,FALSE)</f>
        <v>No</v>
      </c>
      <c r="I2205" s="11">
        <f>VLOOKUP(Table4[[#This Row],[Number of Major Surgeries]],Table4[Number of Major Surgeries],1,FALSE)</f>
        <v>1</v>
      </c>
      <c r="J2205" s="11" t="str">
        <f>VLOOKUP('Medical Examinations'!M2205,'Medical Examinations'!M2205:M4539,1,FALSE)</f>
        <v>obesity</v>
      </c>
      <c r="K2205" s="11" t="str">
        <f>VLOOKUP('Medical Examinations'!N2205,'Medical Examinations'!N2205:N4539,1,FALSE)</f>
        <v>prediabetes</v>
      </c>
      <c r="L2205" s="11" t="str">
        <f>VLOOKUP(Table3[[#This Row],[date of birth]],Table3[date of birth],1,FALSE)</f>
        <v>2-Nov-1991</v>
      </c>
      <c r="M2205" s="11">
        <f>VLOOKUP(Table3[[#This Row],[age]],Table3[age],1,FALSE)</f>
        <v>31</v>
      </c>
      <c r="N2205" s="65">
        <f>VLOOKUP(Table3[[#This Row],[charges2]],Table3[charges2],1,FALSE)</f>
        <v>38711</v>
      </c>
      <c r="O2205" s="11" t="str">
        <f>VLOOKUP(Table3[[#This Row],[HOSPITAL TIER2]],Table3[HOSPITAL TIER2],1,FALSE)</f>
        <v>tier - 2</v>
      </c>
      <c r="P2205" s="11" t="str">
        <f>VLOOKUP(Table3[[#This Row],[city tier2]],Table3[city tier2],1,FALSE)</f>
        <v>tier - 2</v>
      </c>
      <c r="Q2205" s="11" t="str">
        <f>VLOOKUP(Table3[[#This Row],[state id2]],Table3[state id2],1,FALSE)</f>
        <v>R1011</v>
      </c>
      <c r="R2205" s="11">
        <f t="shared" si="68"/>
        <v>-4.5418423921622979E-2</v>
      </c>
      <c r="S2205" s="11">
        <f t="shared" si="69"/>
        <v>-1.7352061008744587E-2</v>
      </c>
    </row>
    <row r="2206" spans="1:19" x14ac:dyDescent="0.25">
      <c r="A2206" s="20" t="str">
        <f>VLOOKUP('Customer Names'!A2206,'Customer Names'!A2206:A4541,1,FALSE)</f>
        <v>Id2205</v>
      </c>
      <c r="B2206" s="20" t="str">
        <f>VLOOKUP(Table6[[#This Row],[NAME]],Table6[NAME],1,FALSE)</f>
        <v>Elleree</v>
      </c>
      <c r="C2206" s="11">
        <f>VLOOKUP(Table4[[#This Row],[BMI]],Table4[BMI],1,FALSE)</f>
        <v>39.159999999999997</v>
      </c>
      <c r="D2206" s="11">
        <f>VLOOKUP(Table4[[#This Row],[HBA1C]],Table4[HBA1C],1,FALSE)</f>
        <v>5.81</v>
      </c>
      <c r="E2206" s="11" t="str">
        <f>VLOOKUP(Table4[[#This Row],[Any Transplants]],Table4[Any Transplants],1,FALSE)</f>
        <v>yes</v>
      </c>
      <c r="F2206" s="11" t="str">
        <f>VLOOKUP(Table4[[#This Row],[Cancer history]],Table4[Cancer history],1,FALSE)</f>
        <v>No</v>
      </c>
      <c r="G2206" s="11" t="str">
        <f>VLOOKUP(Table4[[#This Row],[Smoker2]],Table4[Smoker2],1,FALSE)</f>
        <v>NO</v>
      </c>
      <c r="H2206" s="11" t="str">
        <f>VLOOKUP(Table4[[#This Row],[Heart Issues]],Table4[Heart Issues],1,FALSE)</f>
        <v>No</v>
      </c>
      <c r="I2206" s="11">
        <f>VLOOKUP(Table4[[#This Row],[Number of Major Surgeries]],Table4[Number of Major Surgeries],1,FALSE)</f>
        <v>1</v>
      </c>
      <c r="J2206" s="11" t="str">
        <f>VLOOKUP('Medical Examinations'!M2206,'Medical Examinations'!M2206:M4540,1,FALSE)</f>
        <v>obesity</v>
      </c>
      <c r="K2206" s="11" t="str">
        <f>VLOOKUP('Medical Examinations'!N2206,'Medical Examinations'!N2206:N4540,1,FALSE)</f>
        <v>prediabetes</v>
      </c>
      <c r="L2206" s="11" t="str">
        <f>VLOOKUP(Table3[[#This Row],[date of birth]],Table3[date of birth],1,FALSE)</f>
        <v>15-Jun-1976</v>
      </c>
      <c r="M2206" s="11">
        <f>VLOOKUP(Table3[[#This Row],[age]],Table3[age],1,FALSE)</f>
        <v>46</v>
      </c>
      <c r="N2206" s="65">
        <f>VLOOKUP(Table3[[#This Row],[charges2]],Table3[charges2],1,FALSE)</f>
        <v>38740.120000000003</v>
      </c>
      <c r="O2206" s="11" t="str">
        <f>VLOOKUP(Table3[[#This Row],[HOSPITAL TIER2]],Table3[HOSPITAL TIER2],1,FALSE)</f>
        <v>tier - 2</v>
      </c>
      <c r="P2206" s="11" t="str">
        <f>VLOOKUP(Table3[[#This Row],[city tier2]],Table3[city tier2],1,FALSE)</f>
        <v>tier - 2</v>
      </c>
      <c r="Q2206" s="11" t="str">
        <f>VLOOKUP(Table3[[#This Row],[state id2]],Table3[state id2],1,FALSE)</f>
        <v>R1012</v>
      </c>
      <c r="R2206" s="11">
        <f t="shared" si="68"/>
        <v>-1.6290677977834032E-2</v>
      </c>
      <c r="S2206" s="11">
        <f t="shared" si="69"/>
        <v>-1.5398382161892137E-2</v>
      </c>
    </row>
    <row r="2207" spans="1:19" x14ac:dyDescent="0.25">
      <c r="A2207" s="20" t="str">
        <f>VLOOKUP('Customer Names'!A2207,'Customer Names'!A2207:A4542,1,FALSE)</f>
        <v>Id2206</v>
      </c>
      <c r="B2207" s="20" t="str">
        <f>VLOOKUP(Table6[[#This Row],[NAME]],Table6[NAME],1,FALSE)</f>
        <v>Brandon J</v>
      </c>
      <c r="C2207" s="11">
        <f>VLOOKUP(Table4[[#This Row],[BMI]],Table4[BMI],1,FALSE)</f>
        <v>25.555</v>
      </c>
      <c r="D2207" s="11">
        <f>VLOOKUP(Table4[[#This Row],[HBA1C]],Table4[HBA1C],1,FALSE)</f>
        <v>4.37</v>
      </c>
      <c r="E2207" s="11" t="str">
        <f>VLOOKUP(Table4[[#This Row],[Any Transplants]],Table4[Any Transplants],1,FALSE)</f>
        <v>No</v>
      </c>
      <c r="F2207" s="11" t="str">
        <f>VLOOKUP(Table4[[#This Row],[Cancer history]],Table4[Cancer history],1,FALSE)</f>
        <v>Yes</v>
      </c>
      <c r="G2207" s="11" t="str">
        <f>VLOOKUP(Table4[[#This Row],[Smoker2]],Table4[Smoker2],1,FALSE)</f>
        <v>NO</v>
      </c>
      <c r="H2207" s="11" t="str">
        <f>VLOOKUP(Table4[[#This Row],[Heart Issues]],Table4[Heart Issues],1,FALSE)</f>
        <v>No</v>
      </c>
      <c r="I2207" s="11">
        <f>VLOOKUP(Table4[[#This Row],[Number of Major Surgeries]],Table4[Number of Major Surgeries],1,FALSE)</f>
        <v>1</v>
      </c>
      <c r="J2207" s="11" t="str">
        <f>VLOOKUP('Medical Examinations'!M2207,'Medical Examinations'!M2207:M4541,1,FALSE)</f>
        <v>over weight</v>
      </c>
      <c r="K2207" s="11" t="str">
        <f>VLOOKUP('Medical Examinations'!N2207,'Medical Examinations'!N2207:N4541,1,FALSE)</f>
        <v>normal</v>
      </c>
      <c r="L2207" s="11" t="str">
        <f>VLOOKUP(Table3[[#This Row],[date of birth]],Table3[date of birth],1,FALSE)</f>
        <v>8-Nov-1991</v>
      </c>
      <c r="M2207" s="11">
        <f>VLOOKUP(Table3[[#This Row],[age]],Table3[age],1,FALSE)</f>
        <v>31</v>
      </c>
      <c r="N2207" s="65">
        <f>VLOOKUP(Table3[[#This Row],[charges2]],Table3[charges2],1,FALSE)</f>
        <v>38746.36</v>
      </c>
      <c r="O2207" s="11" t="str">
        <f>VLOOKUP(Table3[[#This Row],[HOSPITAL TIER2]],Table3[HOSPITAL TIER2],1,FALSE)</f>
        <v>tier - 1</v>
      </c>
      <c r="P2207" s="11" t="str">
        <f>VLOOKUP(Table3[[#This Row],[city tier2]],Table3[city tier2],1,FALSE)</f>
        <v>tier - 2</v>
      </c>
      <c r="Q2207" s="11" t="str">
        <f>VLOOKUP(Table3[[#This Row],[state id2]],Table3[state id2],1,FALSE)</f>
        <v>R1012</v>
      </c>
      <c r="R2207" s="11">
        <f t="shared" si="68"/>
        <v>-1.3370653711335121E-2</v>
      </c>
      <c r="S2207" s="11">
        <f t="shared" si="69"/>
        <v>-1.5328874997214682E-2</v>
      </c>
    </row>
    <row r="2208" spans="1:19" x14ac:dyDescent="0.25">
      <c r="A2208" s="20" t="str">
        <f>VLOOKUP('Customer Names'!A2208,'Customer Names'!A2208:A4543,1,FALSE)</f>
        <v>Id2207</v>
      </c>
      <c r="B2208" s="20" t="str">
        <f>VLOOKUP(Table6[[#This Row],[NAME]],Table6[NAME],1,FALSE)</f>
        <v>Steve</v>
      </c>
      <c r="C2208" s="11">
        <f>VLOOKUP(Table4[[#This Row],[BMI]],Table4[BMI],1,FALSE)</f>
        <v>25.175000000000001</v>
      </c>
      <c r="D2208" s="11">
        <f>VLOOKUP(Table4[[#This Row],[HBA1C]],Table4[HBA1C],1,FALSE)</f>
        <v>5.74</v>
      </c>
      <c r="E2208" s="11" t="str">
        <f>VLOOKUP(Table4[[#This Row],[Any Transplants]],Table4[Any Transplants],1,FALSE)</f>
        <v>No</v>
      </c>
      <c r="F2208" s="11" t="str">
        <f>VLOOKUP(Table4[[#This Row],[Cancer history]],Table4[Cancer history],1,FALSE)</f>
        <v>Yes</v>
      </c>
      <c r="G2208" s="11" t="str">
        <f>VLOOKUP(Table4[[#This Row],[Smoker2]],Table4[Smoker2],1,FALSE)</f>
        <v>NO</v>
      </c>
      <c r="H2208" s="11" t="str">
        <f>VLOOKUP(Table4[[#This Row],[Heart Issues]],Table4[Heart Issues],1,FALSE)</f>
        <v>No</v>
      </c>
      <c r="I2208" s="11">
        <f>VLOOKUP(Table4[[#This Row],[Number of Major Surgeries]],Table4[Number of Major Surgeries],1,FALSE)</f>
        <v>1</v>
      </c>
      <c r="J2208" s="11" t="str">
        <f>VLOOKUP('Medical Examinations'!M2208,'Medical Examinations'!M2208:M4542,1,FALSE)</f>
        <v>over weight</v>
      </c>
      <c r="K2208" s="11" t="str">
        <f>VLOOKUP('Medical Examinations'!N2208,'Medical Examinations'!N2208:N4542,1,FALSE)</f>
        <v>prediabetes</v>
      </c>
      <c r="L2208" s="11" t="str">
        <f>VLOOKUP(Table3[[#This Row],[date of birth]],Table3[date of birth],1,FALSE)</f>
        <v>5-Dec-2004</v>
      </c>
      <c r="M2208" s="11">
        <f>VLOOKUP(Table3[[#This Row],[age]],Table3[age],1,FALSE)</f>
        <v>18</v>
      </c>
      <c r="N2208" s="65">
        <f>VLOOKUP(Table3[[#This Row],[charges2]],Table3[charges2],1,FALSE)</f>
        <v>38792.69</v>
      </c>
      <c r="O2208" s="11" t="str">
        <f>VLOOKUP(Table3[[#This Row],[HOSPITAL TIER2]],Table3[HOSPITAL TIER2],1,FALSE)</f>
        <v>tier - 2</v>
      </c>
      <c r="P2208" s="11" t="str">
        <f>VLOOKUP(Table3[[#This Row],[city tier2]],Table3[city tier2],1,FALSE)</f>
        <v>tier - 2</v>
      </c>
      <c r="Q2208" s="11" t="str">
        <f>VLOOKUP(Table3[[#This Row],[state id2]],Table3[state id2],1,FALSE)</f>
        <v>R1013</v>
      </c>
      <c r="R2208" s="11">
        <f t="shared" si="68"/>
        <v>-7.6683902402734328E-3</v>
      </c>
      <c r="S2208" s="11">
        <f t="shared" si="69"/>
        <v>-2.5817534173411656E-2</v>
      </c>
    </row>
    <row r="2209" spans="1:19" x14ac:dyDescent="0.25">
      <c r="A2209" s="20" t="str">
        <f>VLOOKUP('Customer Names'!A2209,'Customer Names'!A2209:A4544,1,FALSE)</f>
        <v>Id2208</v>
      </c>
      <c r="B2209" s="20" t="str">
        <f>VLOOKUP(Table6[[#This Row],[NAME]],Table6[NAME],1,FALSE)</f>
        <v>Nina Wavik Sr.</v>
      </c>
      <c r="C2209" s="11">
        <f>VLOOKUP(Table4[[#This Row],[BMI]],Table4[BMI],1,FALSE)</f>
        <v>38.28</v>
      </c>
      <c r="D2209" s="11">
        <f>VLOOKUP(Table4[[#This Row],[HBA1C]],Table4[HBA1C],1,FALSE)</f>
        <v>5.39</v>
      </c>
      <c r="E2209" s="11" t="str">
        <f>VLOOKUP(Table4[[#This Row],[Any Transplants]],Table4[Any Transplants],1,FALSE)</f>
        <v>yes</v>
      </c>
      <c r="F2209" s="11" t="str">
        <f>VLOOKUP(Table4[[#This Row],[Cancer history]],Table4[Cancer history],1,FALSE)</f>
        <v>No</v>
      </c>
      <c r="G2209" s="11" t="str">
        <f>VLOOKUP(Table4[[#This Row],[Smoker2]],Table4[Smoker2],1,FALSE)</f>
        <v>NO</v>
      </c>
      <c r="H2209" s="11" t="str">
        <f>VLOOKUP(Table4[[#This Row],[Heart Issues]],Table4[Heart Issues],1,FALSE)</f>
        <v>No</v>
      </c>
      <c r="I2209" s="11">
        <f>VLOOKUP(Table4[[#This Row],[Number of Major Surgeries]],Table4[Number of Major Surgeries],1,FALSE)</f>
        <v>1</v>
      </c>
      <c r="J2209" s="11" t="str">
        <f>VLOOKUP('Medical Examinations'!M2209,'Medical Examinations'!M2209:M4543,1,FALSE)</f>
        <v>obesity</v>
      </c>
      <c r="K2209" s="11" t="str">
        <f>VLOOKUP('Medical Examinations'!N2209,'Medical Examinations'!N2209:N4543,1,FALSE)</f>
        <v>normal</v>
      </c>
      <c r="L2209" s="11" t="str">
        <f>VLOOKUP(Table3[[#This Row],[date of birth]],Table3[date of birth],1,FALSE)</f>
        <v>3-Dec-1979</v>
      </c>
      <c r="M2209" s="11">
        <f>VLOOKUP(Table3[[#This Row],[age]],Table3[age],1,FALSE)</f>
        <v>43</v>
      </c>
      <c r="N2209" s="65">
        <f>VLOOKUP(Table3[[#This Row],[charges2]],Table3[charges2],1,FALSE)</f>
        <v>38836.980000000003</v>
      </c>
      <c r="O2209" s="11" t="str">
        <f>VLOOKUP(Table3[[#This Row],[HOSPITAL TIER2]],Table3[HOSPITAL TIER2],1,FALSE)</f>
        <v>tier - 2</v>
      </c>
      <c r="P2209" s="11" t="str">
        <f>VLOOKUP(Table3[[#This Row],[city tier2]],Table3[city tier2],1,FALSE)</f>
        <v>tier - 1</v>
      </c>
      <c r="Q2209" s="11" t="str">
        <f>VLOOKUP(Table3[[#This Row],[state id2]],Table3[state id2],1,FALSE)</f>
        <v>R1011</v>
      </c>
      <c r="R2209" s="11">
        <f t="shared" si="68"/>
        <v>1.6436431981094526E-3</v>
      </c>
      <c r="S2209" s="11">
        <f t="shared" si="69"/>
        <v>-2.6628847789022095E-2</v>
      </c>
    </row>
    <row r="2210" spans="1:19" x14ac:dyDescent="0.25">
      <c r="A2210" s="20" t="str">
        <f>VLOOKUP('Customer Names'!A2210,'Customer Names'!A2210:A4545,1,FALSE)</f>
        <v>Id2209</v>
      </c>
      <c r="B2210" s="20" t="str">
        <f>VLOOKUP(Table6[[#This Row],[NAME]],Table6[NAME],1,FALSE)</f>
        <v>Dani</v>
      </c>
      <c r="C2210" s="11">
        <f>VLOOKUP(Table4[[#This Row],[BMI]],Table4[BMI],1,FALSE)</f>
        <v>38.17</v>
      </c>
      <c r="D2210" s="11">
        <f>VLOOKUP(Table4[[#This Row],[HBA1C]],Table4[HBA1C],1,FALSE)</f>
        <v>4.07</v>
      </c>
      <c r="E2210" s="11" t="str">
        <f>VLOOKUP(Table4[[#This Row],[Any Transplants]],Table4[Any Transplants],1,FALSE)</f>
        <v>yes</v>
      </c>
      <c r="F2210" s="11" t="str">
        <f>VLOOKUP(Table4[[#This Row],[Cancer history]],Table4[Cancer history],1,FALSE)</f>
        <v>No</v>
      </c>
      <c r="G2210" s="11" t="str">
        <f>VLOOKUP(Table4[[#This Row],[Smoker2]],Table4[Smoker2],1,FALSE)</f>
        <v>NO</v>
      </c>
      <c r="H2210" s="11" t="str">
        <f>VLOOKUP(Table4[[#This Row],[Heart Issues]],Table4[Heart Issues],1,FALSE)</f>
        <v>No</v>
      </c>
      <c r="I2210" s="11">
        <f>VLOOKUP(Table4[[#This Row],[Number of Major Surgeries]],Table4[Number of Major Surgeries],1,FALSE)</f>
        <v>1</v>
      </c>
      <c r="J2210" s="11" t="str">
        <f>VLOOKUP('Medical Examinations'!M2210,'Medical Examinations'!M2210:M4544,1,FALSE)</f>
        <v>obesity</v>
      </c>
      <c r="K2210" s="11" t="str">
        <f>VLOOKUP('Medical Examinations'!N2210,'Medical Examinations'!N2210:N4544,1,FALSE)</f>
        <v>normal</v>
      </c>
      <c r="L2210" s="11" t="str">
        <f>VLOOKUP(Table3[[#This Row],[date of birth]],Table3[date of birth],1,FALSE)</f>
        <v>6-Jun-1964</v>
      </c>
      <c r="M2210" s="11">
        <f>VLOOKUP(Table3[[#This Row],[age]],Table3[age],1,FALSE)</f>
        <v>59</v>
      </c>
      <c r="N2210" s="65">
        <f>VLOOKUP(Table3[[#This Row],[charges2]],Table3[charges2],1,FALSE)</f>
        <v>38869.25</v>
      </c>
      <c r="O2210" s="11" t="str">
        <f>VLOOKUP(Table3[[#This Row],[HOSPITAL TIER2]],Table3[HOSPITAL TIER2],1,FALSE)</f>
        <v>tier - 2</v>
      </c>
      <c r="P2210" s="11" t="str">
        <f>VLOOKUP(Table3[[#This Row],[city tier2]],Table3[city tier2],1,FALSE)</f>
        <v>tier - 2</v>
      </c>
      <c r="Q2210" s="11" t="str">
        <f>VLOOKUP(Table3[[#This Row],[state id2]],Table3[state id2],1,FALSE)</f>
        <v>R1011</v>
      </c>
      <c r="R2210" s="11">
        <f t="shared" si="68"/>
        <v>1.1351693180843031E-2</v>
      </c>
      <c r="S2210" s="11">
        <f t="shared" si="69"/>
        <v>-2.7492418511053069E-2</v>
      </c>
    </row>
    <row r="2211" spans="1:19" x14ac:dyDescent="0.25">
      <c r="A2211" s="20" t="str">
        <f>VLOOKUP('Customer Names'!A2211,'Customer Names'!A2211:A4546,1,FALSE)</f>
        <v>Id2210</v>
      </c>
      <c r="B2211" s="20" t="str">
        <f>VLOOKUP(Table6[[#This Row],[NAME]],Table6[NAME],1,FALSE)</f>
        <v>Jennifer A.</v>
      </c>
      <c r="C2211" s="11">
        <f>VLOOKUP(Table4[[#This Row],[BMI]],Table4[BMI],1,FALSE)</f>
        <v>36.85</v>
      </c>
      <c r="D2211" s="11">
        <f>VLOOKUP(Table4[[#This Row],[HBA1C]],Table4[HBA1C],1,FALSE)</f>
        <v>5.49</v>
      </c>
      <c r="E2211" s="11" t="str">
        <f>VLOOKUP(Table4[[#This Row],[Any Transplants]],Table4[Any Transplants],1,FALSE)</f>
        <v>yes</v>
      </c>
      <c r="F2211" s="11" t="str">
        <f>VLOOKUP(Table4[[#This Row],[Cancer history]],Table4[Cancer history],1,FALSE)</f>
        <v>No</v>
      </c>
      <c r="G2211" s="11" t="str">
        <f>VLOOKUP(Table4[[#This Row],[Smoker2]],Table4[Smoker2],1,FALSE)</f>
        <v>NO</v>
      </c>
      <c r="H2211" s="11" t="str">
        <f>VLOOKUP(Table4[[#This Row],[Heart Issues]],Table4[Heart Issues],1,FALSE)</f>
        <v>No</v>
      </c>
      <c r="I2211" s="11">
        <f>VLOOKUP(Table4[[#This Row],[Number of Major Surgeries]],Table4[Number of Major Surgeries],1,FALSE)</f>
        <v>1</v>
      </c>
      <c r="J2211" s="11" t="str">
        <f>VLOOKUP('Medical Examinations'!M2211,'Medical Examinations'!M2211:M4545,1,FALSE)</f>
        <v>obesity</v>
      </c>
      <c r="K2211" s="11" t="str">
        <f>VLOOKUP('Medical Examinations'!N2211,'Medical Examinations'!N2211:N4545,1,FALSE)</f>
        <v>normal</v>
      </c>
      <c r="L2211" s="11" t="str">
        <f>VLOOKUP(Table3[[#This Row],[date of birth]],Table3[date of birth],1,FALSE)</f>
        <v>30-Jul-1967</v>
      </c>
      <c r="M2211" s="11">
        <f>VLOOKUP(Table3[[#This Row],[age]],Table3[age],1,FALSE)</f>
        <v>55</v>
      </c>
      <c r="N2211" s="65">
        <f>VLOOKUP(Table3[[#This Row],[charges2]],Table3[charges2],1,FALSE)</f>
        <v>38893.360000000001</v>
      </c>
      <c r="O2211" s="11" t="str">
        <f>VLOOKUP(Table3[[#This Row],[HOSPITAL TIER2]],Table3[HOSPITAL TIER2],1,FALSE)</f>
        <v>tier - 1</v>
      </c>
      <c r="P2211" s="11" t="str">
        <f>VLOOKUP(Table3[[#This Row],[city tier2]],Table3[city tier2],1,FALSE)</f>
        <v>tier - 2</v>
      </c>
      <c r="Q2211" s="11" t="str">
        <f>VLOOKUP(Table3[[#This Row],[state id2]],Table3[state id2],1,FALSE)</f>
        <v>R1011</v>
      </c>
      <c r="R2211" s="11">
        <f t="shared" si="68"/>
        <v>-9.0326618015434852E-3</v>
      </c>
      <c r="S2211" s="11">
        <f t="shared" si="69"/>
        <v>-1.9226407684719764E-2</v>
      </c>
    </row>
    <row r="2212" spans="1:19" x14ac:dyDescent="0.25">
      <c r="A2212" s="20" t="str">
        <f>VLOOKUP('Customer Names'!A2212,'Customer Names'!A2212:A4547,1,FALSE)</f>
        <v>Id2211</v>
      </c>
      <c r="B2212" s="20" t="str">
        <f>VLOOKUP(Table6[[#This Row],[NAME]],Table6[NAME],1,FALSE)</f>
        <v>Martin</v>
      </c>
      <c r="C2212" s="11">
        <f>VLOOKUP(Table4[[#This Row],[BMI]],Table4[BMI],1,FALSE)</f>
        <v>22.61</v>
      </c>
      <c r="D2212" s="11">
        <f>VLOOKUP(Table4[[#This Row],[HBA1C]],Table4[HBA1C],1,FALSE)</f>
        <v>5.68</v>
      </c>
      <c r="E2212" s="11" t="str">
        <f>VLOOKUP(Table4[[#This Row],[Any Transplants]],Table4[Any Transplants],1,FALSE)</f>
        <v>No</v>
      </c>
      <c r="F2212" s="11" t="str">
        <f>VLOOKUP(Table4[[#This Row],[Cancer history]],Table4[Cancer history],1,FALSE)</f>
        <v>Yes</v>
      </c>
      <c r="G2212" s="11" t="str">
        <f>VLOOKUP(Table4[[#This Row],[Smoker2]],Table4[Smoker2],1,FALSE)</f>
        <v>NO</v>
      </c>
      <c r="H2212" s="11" t="str">
        <f>VLOOKUP(Table4[[#This Row],[Heart Issues]],Table4[Heart Issues],1,FALSE)</f>
        <v>No</v>
      </c>
      <c r="I2212" s="11">
        <f>VLOOKUP(Table4[[#This Row],[Number of Major Surgeries]],Table4[Number of Major Surgeries],1,FALSE)</f>
        <v>1</v>
      </c>
      <c r="J2212" s="11" t="str">
        <f>VLOOKUP('Medical Examinations'!M2212,'Medical Examinations'!M2212:M4546,1,FALSE)</f>
        <v>normal weight</v>
      </c>
      <c r="K2212" s="11" t="str">
        <f>VLOOKUP('Medical Examinations'!N2212,'Medical Examinations'!N2212:N4546,1,FALSE)</f>
        <v>normal</v>
      </c>
      <c r="L2212" s="11" t="str">
        <f>VLOOKUP(Table3[[#This Row],[date of birth]],Table3[date of birth],1,FALSE)</f>
        <v>16-Jun-1987</v>
      </c>
      <c r="M2212" s="11">
        <f>VLOOKUP(Table3[[#This Row],[age]],Table3[age],1,FALSE)</f>
        <v>35</v>
      </c>
      <c r="N2212" s="65">
        <f>VLOOKUP(Table3[[#This Row],[charges2]],Table3[charges2],1,FALSE)</f>
        <v>38924.04</v>
      </c>
      <c r="O2212" s="11" t="str">
        <f>VLOOKUP(Table3[[#This Row],[HOSPITAL TIER2]],Table3[HOSPITAL TIER2],1,FALSE)</f>
        <v>tier - 2</v>
      </c>
      <c r="P2212" s="11" t="str">
        <f>VLOOKUP(Table3[[#This Row],[city tier2]],Table3[city tier2],1,FALSE)</f>
        <v>tier - 2</v>
      </c>
      <c r="Q2212" s="11" t="str">
        <f>VLOOKUP(Table3[[#This Row],[state id2]],Table3[state id2],1,FALSE)</f>
        <v>R1011</v>
      </c>
      <c r="R2212" s="11">
        <f t="shared" si="68"/>
        <v>-2.1676623553386364E-2</v>
      </c>
      <c r="S2212" s="11">
        <f t="shared" si="69"/>
        <v>-1.8428662650348999E-2</v>
      </c>
    </row>
    <row r="2213" spans="1:19" x14ac:dyDescent="0.25">
      <c r="A2213" s="20" t="str">
        <f>VLOOKUP('Customer Names'!A2213,'Customer Names'!A2213:A4548,1,FALSE)</f>
        <v>Id2212</v>
      </c>
      <c r="B2213" s="20" t="str">
        <f>VLOOKUP(Table6[[#This Row],[NAME]],Table6[NAME],1,FALSE)</f>
        <v>Steve</v>
      </c>
      <c r="C2213" s="11">
        <f>VLOOKUP(Table4[[#This Row],[BMI]],Table4[BMI],1,FALSE)</f>
        <v>21.754999999999999</v>
      </c>
      <c r="D2213" s="11">
        <f>VLOOKUP(Table4[[#This Row],[HBA1C]],Table4[HBA1C],1,FALSE)</f>
        <v>6.09</v>
      </c>
      <c r="E2213" s="11" t="str">
        <f>VLOOKUP(Table4[[#This Row],[Any Transplants]],Table4[Any Transplants],1,FALSE)</f>
        <v>No</v>
      </c>
      <c r="F2213" s="11" t="str">
        <f>VLOOKUP(Table4[[#This Row],[Cancer history]],Table4[Cancer history],1,FALSE)</f>
        <v>Yes</v>
      </c>
      <c r="G2213" s="11" t="str">
        <f>VLOOKUP(Table4[[#This Row],[Smoker2]],Table4[Smoker2],1,FALSE)</f>
        <v>NO</v>
      </c>
      <c r="H2213" s="11" t="str">
        <f>VLOOKUP(Table4[[#This Row],[Heart Issues]],Table4[Heart Issues],1,FALSE)</f>
        <v>No</v>
      </c>
      <c r="I2213" s="11">
        <f>VLOOKUP(Table4[[#This Row],[Number of Major Surgeries]],Table4[Number of Major Surgeries],1,FALSE)</f>
        <v>1</v>
      </c>
      <c r="J2213" s="11" t="str">
        <f>VLOOKUP('Medical Examinations'!M2213,'Medical Examinations'!M2213:M4547,1,FALSE)</f>
        <v>normal weight</v>
      </c>
      <c r="K2213" s="11" t="str">
        <f>VLOOKUP('Medical Examinations'!N2213,'Medical Examinations'!N2213:N4547,1,FALSE)</f>
        <v>prediabetes</v>
      </c>
      <c r="L2213" s="11" t="str">
        <f>VLOOKUP(Table3[[#This Row],[date of birth]],Table3[date of birth],1,FALSE)</f>
        <v>15-Dec-1976</v>
      </c>
      <c r="M2213" s="11">
        <f>VLOOKUP(Table3[[#This Row],[age]],Table3[age],1,FALSE)</f>
        <v>46</v>
      </c>
      <c r="N2213" s="65">
        <f>VLOOKUP(Table3[[#This Row],[charges2]],Table3[charges2],1,FALSE)</f>
        <v>38932.559999999998</v>
      </c>
      <c r="O2213" s="11" t="str">
        <f>VLOOKUP(Table3[[#This Row],[HOSPITAL TIER2]],Table3[HOSPITAL TIER2],1,FALSE)</f>
        <v>tier - 2</v>
      </c>
      <c r="P2213" s="11" t="str">
        <f>VLOOKUP(Table3[[#This Row],[city tier2]],Table3[city tier2],1,FALSE)</f>
        <v>tier - 3</v>
      </c>
      <c r="Q2213" s="11" t="str">
        <f>VLOOKUP(Table3[[#This Row],[state id2]],Table3[state id2],1,FALSE)</f>
        <v>R1011</v>
      </c>
      <c r="R2213" s="11">
        <f t="shared" si="68"/>
        <v>-2.0831915759474719E-2</v>
      </c>
      <c r="S2213" s="11">
        <f t="shared" si="69"/>
        <v>-1.8993198736397984E-2</v>
      </c>
    </row>
    <row r="2214" spans="1:19" x14ac:dyDescent="0.25">
      <c r="A2214" s="20" t="str">
        <f>VLOOKUP('Customer Names'!A2214,'Customer Names'!A2214:A4549,1,FALSE)</f>
        <v>Id2213</v>
      </c>
      <c r="B2214" s="20" t="str">
        <f>VLOOKUP(Table6[[#This Row],[NAME]],Table6[NAME],1,FALSE)</f>
        <v>Christopher</v>
      </c>
      <c r="C2214" s="11">
        <f>VLOOKUP(Table4[[#This Row],[BMI]],Table4[BMI],1,FALSE)</f>
        <v>20.425000000000001</v>
      </c>
      <c r="D2214" s="11">
        <f>VLOOKUP(Table4[[#This Row],[HBA1C]],Table4[HBA1C],1,FALSE)</f>
        <v>5.53</v>
      </c>
      <c r="E2214" s="11" t="str">
        <f>VLOOKUP(Table4[[#This Row],[Any Transplants]],Table4[Any Transplants],1,FALSE)</f>
        <v>No</v>
      </c>
      <c r="F2214" s="11" t="str">
        <f>VLOOKUP(Table4[[#This Row],[Cancer history]],Table4[Cancer history],1,FALSE)</f>
        <v>Yes</v>
      </c>
      <c r="G2214" s="11" t="str">
        <f>VLOOKUP(Table4[[#This Row],[Smoker2]],Table4[Smoker2],1,FALSE)</f>
        <v>NO</v>
      </c>
      <c r="H2214" s="11" t="str">
        <f>VLOOKUP(Table4[[#This Row],[Heart Issues]],Table4[Heart Issues],1,FALSE)</f>
        <v>No</v>
      </c>
      <c r="I2214" s="11">
        <f>VLOOKUP(Table4[[#This Row],[Number of Major Surgeries]],Table4[Number of Major Surgeries],1,FALSE)</f>
        <v>1</v>
      </c>
      <c r="J2214" s="11" t="str">
        <f>VLOOKUP('Medical Examinations'!M2214,'Medical Examinations'!M2214:M4548,1,FALSE)</f>
        <v>normal weight</v>
      </c>
      <c r="K2214" s="11" t="str">
        <f>VLOOKUP('Medical Examinations'!N2214,'Medical Examinations'!N2214:N4548,1,FALSE)</f>
        <v>normal</v>
      </c>
      <c r="L2214" s="11" t="str">
        <f>VLOOKUP(Table3[[#This Row],[date of birth]],Table3[date of birth],1,FALSE)</f>
        <v>24-Sep-1980</v>
      </c>
      <c r="M2214" s="11">
        <f>VLOOKUP(Table3[[#This Row],[age]],Table3[age],1,FALSE)</f>
        <v>42</v>
      </c>
      <c r="N2214" s="65">
        <f>VLOOKUP(Table3[[#This Row],[charges2]],Table3[charges2],1,FALSE)</f>
        <v>38947.43</v>
      </c>
      <c r="O2214" s="11" t="str">
        <f>VLOOKUP(Table3[[#This Row],[HOSPITAL TIER2]],Table3[HOSPITAL TIER2],1,FALSE)</f>
        <v>tier - 2</v>
      </c>
      <c r="P2214" s="11" t="str">
        <f>VLOOKUP(Table3[[#This Row],[city tier2]],Table3[city tier2],1,FALSE)</f>
        <v>tier - 3</v>
      </c>
      <c r="Q2214" s="11" t="str">
        <f>VLOOKUP(Table3[[#This Row],[state id2]],Table3[state id2],1,FALSE)</f>
        <v>R1011</v>
      </c>
      <c r="R2214" s="11">
        <f t="shared" si="68"/>
        <v>-2.0898962862496585E-2</v>
      </c>
      <c r="S2214" s="11">
        <f t="shared" si="69"/>
        <v>-1.8643573236407151E-2</v>
      </c>
    </row>
    <row r="2215" spans="1:19" x14ac:dyDescent="0.25">
      <c r="A2215" s="20" t="str">
        <f>VLOOKUP('Customer Names'!A2215,'Customer Names'!A2215:A4550,1,FALSE)</f>
        <v>Id2214</v>
      </c>
      <c r="B2215" s="20" t="str">
        <f>VLOOKUP(Table6[[#This Row],[NAME]],Table6[NAME],1,FALSE)</f>
        <v>Kathryn M.</v>
      </c>
      <c r="C2215" s="11">
        <f>VLOOKUP(Table4[[#This Row],[BMI]],Table4[BMI],1,FALSE)</f>
        <v>31.35</v>
      </c>
      <c r="D2215" s="11">
        <f>VLOOKUP(Table4[[#This Row],[HBA1C]],Table4[HBA1C],1,FALSE)</f>
        <v>4.28</v>
      </c>
      <c r="E2215" s="11" t="str">
        <f>VLOOKUP(Table4[[#This Row],[Any Transplants]],Table4[Any Transplants],1,FALSE)</f>
        <v>yes</v>
      </c>
      <c r="F2215" s="11" t="str">
        <f>VLOOKUP(Table4[[#This Row],[Cancer history]],Table4[Cancer history],1,FALSE)</f>
        <v>No</v>
      </c>
      <c r="G2215" s="11" t="str">
        <f>VLOOKUP(Table4[[#This Row],[Smoker2]],Table4[Smoker2],1,FALSE)</f>
        <v>NO</v>
      </c>
      <c r="H2215" s="11" t="str">
        <f>VLOOKUP(Table4[[#This Row],[Heart Issues]],Table4[Heart Issues],1,FALSE)</f>
        <v>No</v>
      </c>
      <c r="I2215" s="11">
        <f>VLOOKUP(Table4[[#This Row],[Number of Major Surgeries]],Table4[Number of Major Surgeries],1,FALSE)</f>
        <v>1</v>
      </c>
      <c r="J2215" s="11" t="str">
        <f>VLOOKUP('Medical Examinations'!M2215,'Medical Examinations'!M2215:M4549,1,FALSE)</f>
        <v>obesity</v>
      </c>
      <c r="K2215" s="11" t="str">
        <f>VLOOKUP('Medical Examinations'!N2215,'Medical Examinations'!N2215:N4549,1,FALSE)</f>
        <v>normal</v>
      </c>
      <c r="L2215" s="11" t="str">
        <f>VLOOKUP(Table3[[#This Row],[date of birth]],Table3[date of birth],1,FALSE)</f>
        <v>12-Oct-1978</v>
      </c>
      <c r="M2215" s="11">
        <f>VLOOKUP(Table3[[#This Row],[age]],Table3[age],1,FALSE)</f>
        <v>44</v>
      </c>
      <c r="N2215" s="65">
        <f>VLOOKUP(Table3[[#This Row],[charges2]],Table3[charges2],1,FALSE)</f>
        <v>38998.550000000003</v>
      </c>
      <c r="O2215" s="11" t="str">
        <f>VLOOKUP(Table3[[#This Row],[HOSPITAL TIER2]],Table3[HOSPITAL TIER2],1,FALSE)</f>
        <v>tier - 1</v>
      </c>
      <c r="P2215" s="11" t="str">
        <f>VLOOKUP(Table3[[#This Row],[city tier2]],Table3[city tier2],1,FALSE)</f>
        <v>tier - 1</v>
      </c>
      <c r="Q2215" s="11" t="str">
        <f>VLOOKUP(Table3[[#This Row],[state id2]],Table3[state id2],1,FALSE)</f>
        <v>R1011</v>
      </c>
      <c r="R2215" s="11">
        <f t="shared" si="68"/>
        <v>-2.2142488412332125E-2</v>
      </c>
      <c r="S2215" s="11">
        <f t="shared" si="69"/>
        <v>-1.9319807559397318E-2</v>
      </c>
    </row>
    <row r="2216" spans="1:19" x14ac:dyDescent="0.25">
      <c r="A2216" s="20" t="str">
        <f>VLOOKUP('Customer Names'!A2216,'Customer Names'!A2216:A4551,1,FALSE)</f>
        <v>Id2215</v>
      </c>
      <c r="B2216" s="20" t="str">
        <f>VLOOKUP(Table6[[#This Row],[NAME]],Table6[NAME],1,FALSE)</f>
        <v>Emily</v>
      </c>
      <c r="C2216" s="11">
        <f>VLOOKUP(Table4[[#This Row],[BMI]],Table4[BMI],1,FALSE)</f>
        <v>31.13</v>
      </c>
      <c r="D2216" s="11">
        <f>VLOOKUP(Table4[[#This Row],[HBA1C]],Table4[HBA1C],1,FALSE)</f>
        <v>6.01</v>
      </c>
      <c r="E2216" s="11" t="str">
        <f>VLOOKUP(Table4[[#This Row],[Any Transplants]],Table4[Any Transplants],1,FALSE)</f>
        <v>yes</v>
      </c>
      <c r="F2216" s="11" t="str">
        <f>VLOOKUP(Table4[[#This Row],[Cancer history]],Table4[Cancer history],1,FALSE)</f>
        <v>No</v>
      </c>
      <c r="G2216" s="11" t="str">
        <f>VLOOKUP(Table4[[#This Row],[Smoker2]],Table4[Smoker2],1,FALSE)</f>
        <v>NO</v>
      </c>
      <c r="H2216" s="11" t="str">
        <f>VLOOKUP(Table4[[#This Row],[Heart Issues]],Table4[Heart Issues],1,FALSE)</f>
        <v>No</v>
      </c>
      <c r="I2216" s="11">
        <f>VLOOKUP(Table4[[#This Row],[Number of Major Surgeries]],Table4[Number of Major Surgeries],1,FALSE)</f>
        <v>1</v>
      </c>
      <c r="J2216" s="11" t="str">
        <f>VLOOKUP('Medical Examinations'!M2216,'Medical Examinations'!M2216:M4550,1,FALSE)</f>
        <v>obesity</v>
      </c>
      <c r="K2216" s="11" t="str">
        <f>VLOOKUP('Medical Examinations'!N2216,'Medical Examinations'!N2216:N4550,1,FALSE)</f>
        <v>prediabetes</v>
      </c>
      <c r="L2216" s="11" t="str">
        <f>VLOOKUP(Table3[[#This Row],[date of birth]],Table3[date of birth],1,FALSE)</f>
        <v>20-Sep-1985</v>
      </c>
      <c r="M2216" s="11">
        <f>VLOOKUP(Table3[[#This Row],[age]],Table3[age],1,FALSE)</f>
        <v>37</v>
      </c>
      <c r="N2216" s="65">
        <f>VLOOKUP(Table3[[#This Row],[charges2]],Table3[charges2],1,FALSE)</f>
        <v>39047.29</v>
      </c>
      <c r="O2216" s="11" t="str">
        <f>VLOOKUP(Table3[[#This Row],[HOSPITAL TIER2]],Table3[HOSPITAL TIER2],1,FALSE)</f>
        <v>tier - 1</v>
      </c>
      <c r="P2216" s="11" t="str">
        <f>VLOOKUP(Table3[[#This Row],[city tier2]],Table3[city tier2],1,FALSE)</f>
        <v>tier - 3</v>
      </c>
      <c r="Q2216" s="11" t="str">
        <f>VLOOKUP(Table3[[#This Row],[state id2]],Table3[state id2],1,FALSE)</f>
        <v>R1017</v>
      </c>
      <c r="R2216" s="11">
        <f t="shared" si="68"/>
        <v>-1.7352924212874668E-2</v>
      </c>
      <c r="S2216" s="11">
        <f t="shared" si="69"/>
        <v>-2.2398543366971273E-2</v>
      </c>
    </row>
    <row r="2217" spans="1:19" x14ac:dyDescent="0.25">
      <c r="A2217" s="20" t="str">
        <f>VLOOKUP('Customer Names'!A2217,'Customer Names'!A2217:A4552,1,FALSE)</f>
        <v>Id2216</v>
      </c>
      <c r="B2217" s="20" t="str">
        <f>VLOOKUP(Table6[[#This Row],[NAME]],Table6[NAME],1,FALSE)</f>
        <v>Trent A</v>
      </c>
      <c r="C2217" s="11">
        <f>VLOOKUP(Table4[[#This Row],[BMI]],Table4[BMI],1,FALSE)</f>
        <v>17.48</v>
      </c>
      <c r="D2217" s="11">
        <f>VLOOKUP(Table4[[#This Row],[HBA1C]],Table4[HBA1C],1,FALSE)</f>
        <v>4.59</v>
      </c>
      <c r="E2217" s="11" t="str">
        <f>VLOOKUP(Table4[[#This Row],[Any Transplants]],Table4[Any Transplants],1,FALSE)</f>
        <v>No</v>
      </c>
      <c r="F2217" s="11" t="str">
        <f>VLOOKUP(Table4[[#This Row],[Cancer history]],Table4[Cancer history],1,FALSE)</f>
        <v>Yes</v>
      </c>
      <c r="G2217" s="11" t="str">
        <f>VLOOKUP(Table4[[#This Row],[Smoker2]],Table4[Smoker2],1,FALSE)</f>
        <v>NO</v>
      </c>
      <c r="H2217" s="11" t="str">
        <f>VLOOKUP(Table4[[#This Row],[Heart Issues]],Table4[Heart Issues],1,FALSE)</f>
        <v>No</v>
      </c>
      <c r="I2217" s="11">
        <f>VLOOKUP(Table4[[#This Row],[Number of Major Surgeries]],Table4[Number of Major Surgeries],1,FALSE)</f>
        <v>1</v>
      </c>
      <c r="J2217" s="11" t="str">
        <f>VLOOKUP('Medical Examinations'!M2217,'Medical Examinations'!M2217:M4551,1,FALSE)</f>
        <v>underweight</v>
      </c>
      <c r="K2217" s="11" t="str">
        <f>VLOOKUP('Medical Examinations'!N2217,'Medical Examinations'!N2217:N4551,1,FALSE)</f>
        <v>normal</v>
      </c>
      <c r="L2217" s="11" t="str">
        <f>VLOOKUP(Table3[[#This Row],[date of birth]],Table3[date of birth],1,FALSE)</f>
        <v>4-Aug-1982</v>
      </c>
      <c r="M2217" s="11">
        <f>VLOOKUP(Table3[[#This Row],[age]],Table3[age],1,FALSE)</f>
        <v>40</v>
      </c>
      <c r="N2217" s="65">
        <f>VLOOKUP(Table3[[#This Row],[charges2]],Table3[charges2],1,FALSE)</f>
        <v>39125.33</v>
      </c>
      <c r="O2217" s="11" t="str">
        <f>VLOOKUP(Table3[[#This Row],[HOSPITAL TIER2]],Table3[HOSPITAL TIER2],1,FALSE)</f>
        <v>tier - 1</v>
      </c>
      <c r="P2217" s="11" t="str">
        <f>VLOOKUP(Table3[[#This Row],[city tier2]],Table3[city tier2],1,FALSE)</f>
        <v>tier - 1</v>
      </c>
      <c r="Q2217" s="11" t="str">
        <f>VLOOKUP(Table3[[#This Row],[state id2]],Table3[state id2],1,FALSE)</f>
        <v>R1016</v>
      </c>
      <c r="R2217" s="11">
        <f t="shared" si="68"/>
        <v>-4.3867278970632388E-3</v>
      </c>
      <c r="S2217" s="11">
        <f t="shared" si="69"/>
        <v>-2.1159855398931539E-2</v>
      </c>
    </row>
    <row r="2218" spans="1:19" x14ac:dyDescent="0.25">
      <c r="A2218" s="20" t="str">
        <f>VLOOKUP('Customer Names'!A2218,'Customer Names'!A2218:A4553,1,FALSE)</f>
        <v>Id2217</v>
      </c>
      <c r="B2218" s="20" t="str">
        <f>VLOOKUP(Table6[[#This Row],[NAME]],Table6[NAME],1,FALSE)</f>
        <v>Jennifer E</v>
      </c>
      <c r="C2218" s="11">
        <f>VLOOKUP(Table4[[#This Row],[BMI]],Table4[BMI],1,FALSE)</f>
        <v>22.57</v>
      </c>
      <c r="D2218" s="11">
        <f>VLOOKUP(Table4[[#This Row],[HBA1C]],Table4[HBA1C],1,FALSE)</f>
        <v>5.8</v>
      </c>
      <c r="E2218" s="11" t="str">
        <f>VLOOKUP(Table4[[#This Row],[Any Transplants]],Table4[Any Transplants],1,FALSE)</f>
        <v>No</v>
      </c>
      <c r="F2218" s="11" t="str">
        <f>VLOOKUP(Table4[[#This Row],[Cancer history]],Table4[Cancer history],1,FALSE)</f>
        <v>No</v>
      </c>
      <c r="G2218" s="11" t="str">
        <f>VLOOKUP(Table4[[#This Row],[Smoker2]],Table4[Smoker2],1,FALSE)</f>
        <v>NO</v>
      </c>
      <c r="H2218" s="11" t="str">
        <f>VLOOKUP(Table4[[#This Row],[Heart Issues]],Table4[Heart Issues],1,FALSE)</f>
        <v>yes</v>
      </c>
      <c r="I2218" s="11">
        <f>VLOOKUP(Table4[[#This Row],[Number of Major Surgeries]],Table4[Number of Major Surgeries],1,FALSE)</f>
        <v>1</v>
      </c>
      <c r="J2218" s="11" t="str">
        <f>VLOOKUP('Medical Examinations'!M2218,'Medical Examinations'!M2218:M4552,1,FALSE)</f>
        <v>normal weight</v>
      </c>
      <c r="K2218" s="11" t="str">
        <f>VLOOKUP('Medical Examinations'!N2218,'Medical Examinations'!N2218:N4552,1,FALSE)</f>
        <v>prediabetes</v>
      </c>
      <c r="L2218" s="11" t="str">
        <f>VLOOKUP(Table3[[#This Row],[date of birth]],Table3[date of birth],1,FALSE)</f>
        <v>7-Jul-1962</v>
      </c>
      <c r="M2218" s="11">
        <f>VLOOKUP(Table3[[#This Row],[age]],Table3[age],1,FALSE)</f>
        <v>60</v>
      </c>
      <c r="N2218" s="65">
        <f>VLOOKUP(Table3[[#This Row],[charges2]],Table3[charges2],1,FALSE)</f>
        <v>39221.120000000003</v>
      </c>
      <c r="O2218" s="11" t="str">
        <f>VLOOKUP(Table3[[#This Row],[HOSPITAL TIER2]],Table3[HOSPITAL TIER2],1,FALSE)</f>
        <v>tier - 2</v>
      </c>
      <c r="P2218" s="11" t="str">
        <f>VLOOKUP(Table3[[#This Row],[city tier2]],Table3[city tier2],1,FALSE)</f>
        <v>tier - 1</v>
      </c>
      <c r="Q2218" s="11" t="str">
        <f>VLOOKUP(Table3[[#This Row],[state id2]],Table3[state id2],1,FALSE)</f>
        <v>R1011</v>
      </c>
      <c r="R2218" s="11">
        <f t="shared" si="68"/>
        <v>-9.0803755646297751E-3</v>
      </c>
      <c r="S2218" s="11">
        <f t="shared" si="69"/>
        <v>-2.6030101626630799E-2</v>
      </c>
    </row>
    <row r="2219" spans="1:19" x14ac:dyDescent="0.25">
      <c r="A2219" s="20" t="str">
        <f>VLOOKUP('Customer Names'!A2219,'Customer Names'!A2219:A4554,1,FALSE)</f>
        <v>Id2218</v>
      </c>
      <c r="B2219" s="20" t="str">
        <f>VLOOKUP(Table6[[#This Row],[NAME]],Table6[NAME],1,FALSE)</f>
        <v>Polly</v>
      </c>
      <c r="C2219" s="11">
        <f>VLOOKUP(Table4[[#This Row],[BMI]],Table4[BMI],1,FALSE)</f>
        <v>26.73</v>
      </c>
      <c r="D2219" s="11">
        <f>VLOOKUP(Table4[[#This Row],[HBA1C]],Table4[HBA1C],1,FALSE)</f>
        <v>5.08</v>
      </c>
      <c r="E2219" s="11" t="str">
        <f>VLOOKUP(Table4[[#This Row],[Any Transplants]],Table4[Any Transplants],1,FALSE)</f>
        <v>yes</v>
      </c>
      <c r="F2219" s="11" t="str">
        <f>VLOOKUP(Table4[[#This Row],[Cancer history]],Table4[Cancer history],1,FALSE)</f>
        <v>No</v>
      </c>
      <c r="G2219" s="11" t="str">
        <f>VLOOKUP(Table4[[#This Row],[Smoker2]],Table4[Smoker2],1,FALSE)</f>
        <v>NO</v>
      </c>
      <c r="H2219" s="11" t="str">
        <f>VLOOKUP(Table4[[#This Row],[Heart Issues]],Table4[Heart Issues],1,FALSE)</f>
        <v>No</v>
      </c>
      <c r="I2219" s="11">
        <f>VLOOKUP(Table4[[#This Row],[Number of Major Surgeries]],Table4[Number of Major Surgeries],1,FALSE)</f>
        <v>1</v>
      </c>
      <c r="J2219" s="11" t="str">
        <f>VLOOKUP('Medical Examinations'!M2219,'Medical Examinations'!M2219:M4553,1,FALSE)</f>
        <v>over weight</v>
      </c>
      <c r="K2219" s="11" t="str">
        <f>VLOOKUP('Medical Examinations'!N2219,'Medical Examinations'!N2219:N4553,1,FALSE)</f>
        <v>normal</v>
      </c>
      <c r="L2219" s="11" t="str">
        <f>VLOOKUP(Table3[[#This Row],[date of birth]],Table3[date of birth],1,FALSE)</f>
        <v>30-Nov-1992</v>
      </c>
      <c r="M2219" s="11">
        <f>VLOOKUP(Table3[[#This Row],[age]],Table3[age],1,FALSE)</f>
        <v>30</v>
      </c>
      <c r="N2219" s="65">
        <f>VLOOKUP(Table3[[#This Row],[charges2]],Table3[charges2],1,FALSE)</f>
        <v>39241.440000000002</v>
      </c>
      <c r="O2219" s="11" t="str">
        <f>VLOOKUP(Table3[[#This Row],[HOSPITAL TIER2]],Table3[HOSPITAL TIER2],1,FALSE)</f>
        <v>tier - 1</v>
      </c>
      <c r="P2219" s="11" t="str">
        <f>VLOOKUP(Table3[[#This Row],[city tier2]],Table3[city tier2],1,FALSE)</f>
        <v>tier - 3</v>
      </c>
      <c r="Q2219" s="11" t="str">
        <f>VLOOKUP(Table3[[#This Row],[state id2]],Table3[state id2],1,FALSE)</f>
        <v>R1011</v>
      </c>
      <c r="R2219" s="11">
        <f t="shared" si="68"/>
        <v>-1.0151043661794911E-2</v>
      </c>
      <c r="S2219" s="11">
        <f t="shared" si="69"/>
        <v>-2.6362099029674443E-2</v>
      </c>
    </row>
    <row r="2220" spans="1:19" x14ac:dyDescent="0.25">
      <c r="A2220" s="20" t="str">
        <f>VLOOKUP('Customer Names'!A2220,'Customer Names'!A2220:A4555,1,FALSE)</f>
        <v>Id2219</v>
      </c>
      <c r="B2220" s="20" t="str">
        <f>VLOOKUP(Table6[[#This Row],[NAME]],Table6[NAME],1,FALSE)</f>
        <v>Elizabeth</v>
      </c>
      <c r="C2220" s="11">
        <f>VLOOKUP(Table4[[#This Row],[BMI]],Table4[BMI],1,FALSE)</f>
        <v>20.79</v>
      </c>
      <c r="D2220" s="11">
        <f>VLOOKUP(Table4[[#This Row],[HBA1C]],Table4[HBA1C],1,FALSE)</f>
        <v>5.84</v>
      </c>
      <c r="E2220" s="11" t="str">
        <f>VLOOKUP(Table4[[#This Row],[Any Transplants]],Table4[Any Transplants],1,FALSE)</f>
        <v>yes</v>
      </c>
      <c r="F2220" s="11" t="str">
        <f>VLOOKUP(Table4[[#This Row],[Cancer history]],Table4[Cancer history],1,FALSE)</f>
        <v>No</v>
      </c>
      <c r="G2220" s="11" t="str">
        <f>VLOOKUP(Table4[[#This Row],[Smoker2]],Table4[Smoker2],1,FALSE)</f>
        <v>NO</v>
      </c>
      <c r="H2220" s="11" t="str">
        <f>VLOOKUP(Table4[[#This Row],[Heart Issues]],Table4[Heart Issues],1,FALSE)</f>
        <v>No</v>
      </c>
      <c r="I2220" s="11">
        <f>VLOOKUP(Table4[[#This Row],[Number of Major Surgeries]],Table4[Number of Major Surgeries],1,FALSE)</f>
        <v>1</v>
      </c>
      <c r="J2220" s="11" t="str">
        <f>VLOOKUP('Medical Examinations'!M2220,'Medical Examinations'!M2220:M4554,1,FALSE)</f>
        <v>normal weight</v>
      </c>
      <c r="K2220" s="11" t="str">
        <f>VLOOKUP('Medical Examinations'!N2220,'Medical Examinations'!N2220:N4554,1,FALSE)</f>
        <v>prediabetes</v>
      </c>
      <c r="L2220" s="11" t="str">
        <f>VLOOKUP(Table3[[#This Row],[date of birth]],Table3[date of birth],1,FALSE)</f>
        <v>16-Aug-1982</v>
      </c>
      <c r="M2220" s="11">
        <f>VLOOKUP(Table3[[#This Row],[age]],Table3[age],1,FALSE)</f>
        <v>40</v>
      </c>
      <c r="N2220" s="65">
        <f>VLOOKUP(Table3[[#This Row],[charges2]],Table3[charges2],1,FALSE)</f>
        <v>39315.279999999999</v>
      </c>
      <c r="O2220" s="11" t="str">
        <f>VLOOKUP(Table3[[#This Row],[HOSPITAL TIER2]],Table3[HOSPITAL TIER2],1,FALSE)</f>
        <v>tier - 2</v>
      </c>
      <c r="P2220" s="11" t="str">
        <f>VLOOKUP(Table3[[#This Row],[city tier2]],Table3[city tier2],1,FALSE)</f>
        <v>tier - 3</v>
      </c>
      <c r="Q2220" s="11" t="str">
        <f>VLOOKUP(Table3[[#This Row],[state id2]],Table3[state id2],1,FALSE)</f>
        <v>R1011</v>
      </c>
      <c r="R2220" s="11">
        <f t="shared" si="68"/>
        <v>1.3062596572219346E-3</v>
      </c>
      <c r="S2220" s="11">
        <f t="shared" si="69"/>
        <v>-3.3059179580477639E-2</v>
      </c>
    </row>
    <row r="2221" spans="1:19" x14ac:dyDescent="0.25">
      <c r="A2221" s="20" t="str">
        <f>VLOOKUP('Customer Names'!A2221,'Customer Names'!A2221:A4556,1,FALSE)</f>
        <v>Id2220</v>
      </c>
      <c r="B2221" s="20" t="str">
        <f>VLOOKUP(Table6[[#This Row],[NAME]],Table6[NAME],1,FALSE)</f>
        <v>Tiffany A.</v>
      </c>
      <c r="C2221" s="11">
        <f>VLOOKUP(Table4[[#This Row],[BMI]],Table4[BMI],1,FALSE)</f>
        <v>20.149999999999999</v>
      </c>
      <c r="D2221" s="11">
        <f>VLOOKUP(Table4[[#This Row],[HBA1C]],Table4[HBA1C],1,FALSE)</f>
        <v>4.1500000000000004</v>
      </c>
      <c r="E2221" s="11" t="str">
        <f>VLOOKUP(Table4[[#This Row],[Any Transplants]],Table4[Any Transplants],1,FALSE)</f>
        <v>No</v>
      </c>
      <c r="F2221" s="11" t="str">
        <f>VLOOKUP(Table4[[#This Row],[Cancer history]],Table4[Cancer history],1,FALSE)</f>
        <v>No</v>
      </c>
      <c r="G2221" s="11" t="str">
        <f>VLOOKUP(Table4[[#This Row],[Smoker2]],Table4[Smoker2],1,FALSE)</f>
        <v>NO</v>
      </c>
      <c r="H2221" s="11" t="str">
        <f>VLOOKUP(Table4[[#This Row],[Heart Issues]],Table4[Heart Issues],1,FALSE)</f>
        <v>No</v>
      </c>
      <c r="I2221" s="11">
        <f>VLOOKUP(Table4[[#This Row],[Number of Major Surgeries]],Table4[Number of Major Surgeries],1,FALSE)</f>
        <v>1</v>
      </c>
      <c r="J2221" s="11" t="str">
        <f>VLOOKUP('Medical Examinations'!M2221,'Medical Examinations'!M2221:M4555,1,FALSE)</f>
        <v>normal weight</v>
      </c>
      <c r="K2221" s="11" t="str">
        <f>VLOOKUP('Medical Examinations'!N2221,'Medical Examinations'!N2221:N4555,1,FALSE)</f>
        <v>normal</v>
      </c>
      <c r="L2221" s="11" t="str">
        <f>VLOOKUP(Table3[[#This Row],[date of birth]],Table3[date of birth],1,FALSE)</f>
        <v>5-Aug-1978</v>
      </c>
      <c r="M2221" s="11">
        <f>VLOOKUP(Table3[[#This Row],[age]],Table3[age],1,FALSE)</f>
        <v>44</v>
      </c>
      <c r="N2221" s="65">
        <f>VLOOKUP(Table3[[#This Row],[charges2]],Table3[charges2],1,FALSE)</f>
        <v>39352.6</v>
      </c>
      <c r="O2221" s="11" t="str">
        <f>VLOOKUP(Table3[[#This Row],[HOSPITAL TIER2]],Table3[HOSPITAL TIER2],1,FALSE)</f>
        <v>tier - 2</v>
      </c>
      <c r="P2221" s="11" t="str">
        <f>VLOOKUP(Table3[[#This Row],[city tier2]],Table3[city tier2],1,FALSE)</f>
        <v>tier - 3</v>
      </c>
      <c r="Q2221" s="11" t="str">
        <f>VLOOKUP(Table3[[#This Row],[state id2]],Table3[state id2],1,FALSE)</f>
        <v>R1011</v>
      </c>
      <c r="R2221" s="11">
        <f t="shared" si="68"/>
        <v>1.4282716225127938E-4</v>
      </c>
      <c r="S2221" s="11">
        <f t="shared" si="69"/>
        <v>-3.2887728508007037E-2</v>
      </c>
    </row>
    <row r="2222" spans="1:19" x14ac:dyDescent="0.25">
      <c r="A2222" s="20" t="str">
        <f>VLOOKUP('Customer Names'!A2222,'Customer Names'!A2222:A4557,1,FALSE)</f>
        <v>Id2221</v>
      </c>
      <c r="B2222" s="20" t="str">
        <f>VLOOKUP(Table6[[#This Row],[NAME]],Table6[NAME],1,FALSE)</f>
        <v>Cole</v>
      </c>
      <c r="C2222" s="11">
        <f>VLOOKUP(Table4[[#This Row],[BMI]],Table4[BMI],1,FALSE)</f>
        <v>36.85</v>
      </c>
      <c r="D2222" s="11">
        <f>VLOOKUP(Table4[[#This Row],[HBA1C]],Table4[HBA1C],1,FALSE)</f>
        <v>4.3600000000000003</v>
      </c>
      <c r="E2222" s="11" t="str">
        <f>VLOOKUP(Table4[[#This Row],[Any Transplants]],Table4[Any Transplants],1,FALSE)</f>
        <v>No</v>
      </c>
      <c r="F2222" s="11" t="str">
        <f>VLOOKUP(Table4[[#This Row],[Cancer history]],Table4[Cancer history],1,FALSE)</f>
        <v>No</v>
      </c>
      <c r="G2222" s="11" t="str">
        <f>VLOOKUP(Table4[[#This Row],[Smoker2]],Table4[Smoker2],1,FALSE)</f>
        <v>NO</v>
      </c>
      <c r="H2222" s="11" t="str">
        <f>VLOOKUP(Table4[[#This Row],[Heart Issues]],Table4[Heart Issues],1,FALSE)</f>
        <v>yes</v>
      </c>
      <c r="I2222" s="11">
        <f>VLOOKUP(Table4[[#This Row],[Number of Major Surgeries]],Table4[Number of Major Surgeries],1,FALSE)</f>
        <v>0</v>
      </c>
      <c r="J2222" s="11" t="str">
        <f>VLOOKUP('Medical Examinations'!M2222,'Medical Examinations'!M2222:M4556,1,FALSE)</f>
        <v>obesity</v>
      </c>
      <c r="K2222" s="11" t="str">
        <f>VLOOKUP('Medical Examinations'!N2222,'Medical Examinations'!N2222:N4556,1,FALSE)</f>
        <v>normal</v>
      </c>
      <c r="L2222" s="11" t="str">
        <f>VLOOKUP(Table3[[#This Row],[date of birth]],Table3[date of birth],1,FALSE)</f>
        <v>24-Jun-1966</v>
      </c>
      <c r="M2222" s="11">
        <f>VLOOKUP(Table3[[#This Row],[age]],Table3[age],1,FALSE)</f>
        <v>56</v>
      </c>
      <c r="N2222" s="65">
        <f>VLOOKUP(Table3[[#This Row],[charges2]],Table3[charges2],1,FALSE)</f>
        <v>39396.86</v>
      </c>
      <c r="O2222" s="11" t="str">
        <f>VLOOKUP(Table3[[#This Row],[HOSPITAL TIER2]],Table3[HOSPITAL TIER2],1,FALSE)</f>
        <v>tier - 2</v>
      </c>
      <c r="P2222" s="11" t="str">
        <f>VLOOKUP(Table3[[#This Row],[city tier2]],Table3[city tier2],1,FALSE)</f>
        <v>tier - 2</v>
      </c>
      <c r="Q2222" s="11" t="str">
        <f>VLOOKUP(Table3[[#This Row],[state id2]],Table3[state id2],1,FALSE)</f>
        <v>R1011</v>
      </c>
      <c r="R2222" s="11">
        <f t="shared" si="68"/>
        <v>-8.7770157739739166E-4</v>
      </c>
      <c r="S2222" s="11">
        <f t="shared" si="69"/>
        <v>-3.6769896057620204E-2</v>
      </c>
    </row>
    <row r="2223" spans="1:19" x14ac:dyDescent="0.25">
      <c r="A2223" s="20" t="str">
        <f>VLOOKUP('Customer Names'!A2223,'Customer Names'!A2223:A4558,1,FALSE)</f>
        <v>Id2222</v>
      </c>
      <c r="B2223" s="20" t="str">
        <f>VLOOKUP(Table6[[#This Row],[NAME]],Table6[NAME],1,FALSE)</f>
        <v>Matthew T.</v>
      </c>
      <c r="C2223" s="11">
        <f>VLOOKUP(Table4[[#This Row],[BMI]],Table4[BMI],1,FALSE)</f>
        <v>35.53</v>
      </c>
      <c r="D2223" s="11">
        <f>VLOOKUP(Table4[[#This Row],[HBA1C]],Table4[HBA1C],1,FALSE)</f>
        <v>4.55</v>
      </c>
      <c r="E2223" s="11" t="str">
        <f>VLOOKUP(Table4[[#This Row],[Any Transplants]],Table4[Any Transplants],1,FALSE)</f>
        <v>No</v>
      </c>
      <c r="F2223" s="11" t="str">
        <f>VLOOKUP(Table4[[#This Row],[Cancer history]],Table4[Cancer history],1,FALSE)</f>
        <v>No</v>
      </c>
      <c r="G2223" s="11" t="str">
        <f>VLOOKUP(Table4[[#This Row],[Smoker2]],Table4[Smoker2],1,FALSE)</f>
        <v>NO</v>
      </c>
      <c r="H2223" s="11" t="str">
        <f>VLOOKUP(Table4[[#This Row],[Heart Issues]],Table4[Heart Issues],1,FALSE)</f>
        <v>yes</v>
      </c>
      <c r="I2223" s="11">
        <f>VLOOKUP(Table4[[#This Row],[Number of Major Surgeries]],Table4[Number of Major Surgeries],1,FALSE)</f>
        <v>0</v>
      </c>
      <c r="J2223" s="11" t="str">
        <f>VLOOKUP('Medical Examinations'!M2223,'Medical Examinations'!M2223:M4557,1,FALSE)</f>
        <v>obesity</v>
      </c>
      <c r="K2223" s="11" t="str">
        <f>VLOOKUP('Medical Examinations'!N2223,'Medical Examinations'!N2223:N4557,1,FALSE)</f>
        <v>normal</v>
      </c>
      <c r="L2223" s="11" t="str">
        <f>VLOOKUP(Table3[[#This Row],[date of birth]],Table3[date of birth],1,FALSE)</f>
        <v>12-Jul-1978</v>
      </c>
      <c r="M2223" s="11">
        <f>VLOOKUP(Table3[[#This Row],[age]],Table3[age],1,FALSE)</f>
        <v>44</v>
      </c>
      <c r="N2223" s="65">
        <f>VLOOKUP(Table3[[#This Row],[charges2]],Table3[charges2],1,FALSE)</f>
        <v>39556.49</v>
      </c>
      <c r="O2223" s="11" t="str">
        <f>VLOOKUP(Table3[[#This Row],[HOSPITAL TIER2]],Table3[HOSPITAL TIER2],1,FALSE)</f>
        <v>tier - 1</v>
      </c>
      <c r="P2223" s="11" t="str">
        <f>VLOOKUP(Table3[[#This Row],[city tier2]],Table3[city tier2],1,FALSE)</f>
        <v>tier - 2</v>
      </c>
      <c r="Q2223" s="11" t="str">
        <f>VLOOKUP(Table3[[#This Row],[state id2]],Table3[state id2],1,FALSE)</f>
        <v>R1015</v>
      </c>
      <c r="R2223" s="11">
        <f t="shared" si="68"/>
        <v>-1.5762054423013889E-2</v>
      </c>
      <c r="S2223" s="11">
        <f t="shared" si="69"/>
        <v>-3.1660794137555452E-2</v>
      </c>
    </row>
    <row r="2224" spans="1:19" x14ac:dyDescent="0.25">
      <c r="A2224" s="20" t="str">
        <f>VLOOKUP('Customer Names'!A2224,'Customer Names'!A2224:A4559,1,FALSE)</f>
        <v>Id2223</v>
      </c>
      <c r="B2224" s="20" t="str">
        <f>VLOOKUP(Table6[[#This Row],[NAME]],Table6[NAME],1,FALSE)</f>
        <v>Zachary</v>
      </c>
      <c r="C2224" s="11">
        <f>VLOOKUP(Table4[[#This Row],[BMI]],Table4[BMI],1,FALSE)</f>
        <v>31.1</v>
      </c>
      <c r="D2224" s="11">
        <f>VLOOKUP(Table4[[#This Row],[HBA1C]],Table4[HBA1C],1,FALSE)</f>
        <v>4.37</v>
      </c>
      <c r="E2224" s="11" t="str">
        <f>VLOOKUP(Table4[[#This Row],[Any Transplants]],Table4[Any Transplants],1,FALSE)</f>
        <v>No</v>
      </c>
      <c r="F2224" s="11" t="str">
        <f>VLOOKUP(Table4[[#This Row],[Cancer history]],Table4[Cancer history],1,FALSE)</f>
        <v>No</v>
      </c>
      <c r="G2224" s="11" t="str">
        <f>VLOOKUP(Table4[[#This Row],[Smoker2]],Table4[Smoker2],1,FALSE)</f>
        <v>NO</v>
      </c>
      <c r="H2224" s="11" t="str">
        <f>VLOOKUP(Table4[[#This Row],[Heart Issues]],Table4[Heart Issues],1,FALSE)</f>
        <v>yes</v>
      </c>
      <c r="I2224" s="11">
        <f>VLOOKUP(Table4[[#This Row],[Number of Major Surgeries]],Table4[Number of Major Surgeries],1,FALSE)</f>
        <v>0</v>
      </c>
      <c r="J2224" s="11" t="str">
        <f>VLOOKUP('Medical Examinations'!M2224,'Medical Examinations'!M2224:M4558,1,FALSE)</f>
        <v>obesity</v>
      </c>
      <c r="K2224" s="11" t="str">
        <f>VLOOKUP('Medical Examinations'!N2224,'Medical Examinations'!N2224:N4558,1,FALSE)</f>
        <v>normal</v>
      </c>
      <c r="L2224" s="11" t="str">
        <f>VLOOKUP(Table3[[#This Row],[date of birth]],Table3[date of birth],1,FALSE)</f>
        <v>5-Jul-1981</v>
      </c>
      <c r="M2224" s="11">
        <f>VLOOKUP(Table3[[#This Row],[age]],Table3[age],1,FALSE)</f>
        <v>41</v>
      </c>
      <c r="N2224" s="65">
        <f>VLOOKUP(Table3[[#This Row],[charges2]],Table3[charges2],1,FALSE)</f>
        <v>39597.410000000003</v>
      </c>
      <c r="O2224" s="11" t="str">
        <f>VLOOKUP(Table3[[#This Row],[HOSPITAL TIER2]],Table3[HOSPITAL TIER2],1,FALSE)</f>
        <v>tier - 1</v>
      </c>
      <c r="P2224" s="11" t="str">
        <f>VLOOKUP(Table3[[#This Row],[city tier2]],Table3[city tier2],1,FALSE)</f>
        <v>tier - 2</v>
      </c>
      <c r="Q2224" s="11" t="str">
        <f>VLOOKUP(Table3[[#This Row],[state id2]],Table3[state id2],1,FALSE)</f>
        <v>R1017</v>
      </c>
      <c r="R2224" s="11">
        <f t="shared" si="68"/>
        <v>-7.4439166716468016E-3</v>
      </c>
      <c r="S2224" s="11">
        <f t="shared" si="69"/>
        <v>-3.4642162857776833E-2</v>
      </c>
    </row>
    <row r="2225" spans="1:19" x14ac:dyDescent="0.25">
      <c r="A2225" s="20" t="str">
        <f>VLOOKUP('Customer Names'!A2225,'Customer Names'!A2225:A4560,1,FALSE)</f>
        <v>Id2224</v>
      </c>
      <c r="B2225" s="20" t="str">
        <f>VLOOKUP(Table6[[#This Row],[NAME]],Table6[NAME],1,FALSE)</f>
        <v>Matthew T.</v>
      </c>
      <c r="C2225" s="11">
        <f>VLOOKUP(Table4[[#This Row],[BMI]],Table4[BMI],1,FALSE)</f>
        <v>23.21</v>
      </c>
      <c r="D2225" s="11">
        <f>VLOOKUP(Table4[[#This Row],[HBA1C]],Table4[HBA1C],1,FALSE)</f>
        <v>5.24</v>
      </c>
      <c r="E2225" s="11" t="str">
        <f>VLOOKUP(Table4[[#This Row],[Any Transplants]],Table4[Any Transplants],1,FALSE)</f>
        <v>No</v>
      </c>
      <c r="F2225" s="11" t="str">
        <f>VLOOKUP(Table4[[#This Row],[Cancer history]],Table4[Cancer history],1,FALSE)</f>
        <v>No</v>
      </c>
      <c r="G2225" s="11" t="str">
        <f>VLOOKUP(Table4[[#This Row],[Smoker2]],Table4[Smoker2],1,FALSE)</f>
        <v>NO</v>
      </c>
      <c r="H2225" s="11" t="str">
        <f>VLOOKUP(Table4[[#This Row],[Heart Issues]],Table4[Heart Issues],1,FALSE)</f>
        <v>yes</v>
      </c>
      <c r="I2225" s="11">
        <f>VLOOKUP(Table4[[#This Row],[Number of Major Surgeries]],Table4[Number of Major Surgeries],1,FALSE)</f>
        <v>0</v>
      </c>
      <c r="J2225" s="11" t="str">
        <f>VLOOKUP('Medical Examinations'!M2225,'Medical Examinations'!M2225:M4559,1,FALSE)</f>
        <v>normal weight</v>
      </c>
      <c r="K2225" s="11" t="str">
        <f>VLOOKUP('Medical Examinations'!N2225,'Medical Examinations'!N2225:N4559,1,FALSE)</f>
        <v>normal</v>
      </c>
      <c r="L2225" s="11" t="str">
        <f>VLOOKUP(Table3[[#This Row],[date of birth]],Table3[date of birth],1,FALSE)</f>
        <v>7-Aug-1995</v>
      </c>
      <c r="M2225" s="11">
        <f>VLOOKUP(Table3[[#This Row],[age]],Table3[age],1,FALSE)</f>
        <v>27</v>
      </c>
      <c r="N2225" s="65">
        <f>VLOOKUP(Table3[[#This Row],[charges2]],Table3[charges2],1,FALSE)</f>
        <v>39611.760000000002</v>
      </c>
      <c r="O2225" s="11" t="str">
        <f>VLOOKUP(Table3[[#This Row],[HOSPITAL TIER2]],Table3[HOSPITAL TIER2],1,FALSE)</f>
        <v>tier - 1</v>
      </c>
      <c r="P2225" s="11" t="str">
        <f>VLOOKUP(Table3[[#This Row],[city tier2]],Table3[city tier2],1,FALSE)</f>
        <v>tier - 3</v>
      </c>
      <c r="Q2225" s="11" t="str">
        <f>VLOOKUP(Table3[[#This Row],[state id2]],Table3[state id2],1,FALSE)</f>
        <v>R1013</v>
      </c>
      <c r="R2225" s="11">
        <f t="shared" si="68"/>
        <v>2.4873183906248455E-3</v>
      </c>
      <c r="S2225" s="11">
        <f t="shared" si="69"/>
        <v>-4.0404624172674965E-2</v>
      </c>
    </row>
    <row r="2226" spans="1:19" x14ac:dyDescent="0.25">
      <c r="A2226" s="20" t="str">
        <f>VLOOKUP('Customer Names'!A2226,'Customer Names'!A2226:A4561,1,FALSE)</f>
        <v>Id2225</v>
      </c>
      <c r="B2226" s="20" t="str">
        <f>VLOOKUP(Table6[[#This Row],[NAME]],Table6[NAME],1,FALSE)</f>
        <v>Pat</v>
      </c>
      <c r="C2226" s="11">
        <f>VLOOKUP(Table4[[#This Row],[BMI]],Table4[BMI],1,FALSE)</f>
        <v>18.36</v>
      </c>
      <c r="D2226" s="11">
        <f>VLOOKUP(Table4[[#This Row],[HBA1C]],Table4[HBA1C],1,FALSE)</f>
        <v>5.96</v>
      </c>
      <c r="E2226" s="11" t="str">
        <f>VLOOKUP(Table4[[#This Row],[Any Transplants]],Table4[Any Transplants],1,FALSE)</f>
        <v>No</v>
      </c>
      <c r="F2226" s="11" t="str">
        <f>VLOOKUP(Table4[[#This Row],[Cancer history]],Table4[Cancer history],1,FALSE)</f>
        <v>No</v>
      </c>
      <c r="G2226" s="11" t="str">
        <f>VLOOKUP(Table4[[#This Row],[Smoker2]],Table4[Smoker2],1,FALSE)</f>
        <v>NO</v>
      </c>
      <c r="H2226" s="11" t="str">
        <f>VLOOKUP(Table4[[#This Row],[Heart Issues]],Table4[Heart Issues],1,FALSE)</f>
        <v>No</v>
      </c>
      <c r="I2226" s="11">
        <f>VLOOKUP(Table4[[#This Row],[Number of Major Surgeries]],Table4[Number of Major Surgeries],1,FALSE)</f>
        <v>1</v>
      </c>
      <c r="J2226" s="11" t="str">
        <f>VLOOKUP('Medical Examinations'!M2226,'Medical Examinations'!M2226:M4560,1,FALSE)</f>
        <v>underweight</v>
      </c>
      <c r="K2226" s="11" t="str">
        <f>VLOOKUP('Medical Examinations'!N2226,'Medical Examinations'!N2226:N4560,1,FALSE)</f>
        <v>prediabetes</v>
      </c>
      <c r="L2226" s="11" t="str">
        <f>VLOOKUP(Table3[[#This Row],[date of birth]],Table3[date of birth],1,FALSE)</f>
        <v>17-Dec-1977</v>
      </c>
      <c r="M2226" s="11">
        <f>VLOOKUP(Table3[[#This Row],[age]],Table3[age],1,FALSE)</f>
        <v>45</v>
      </c>
      <c r="N2226" s="65">
        <f>VLOOKUP(Table3[[#This Row],[charges2]],Table3[charges2],1,FALSE)</f>
        <v>39670.44</v>
      </c>
      <c r="O2226" s="11" t="str">
        <f>VLOOKUP(Table3[[#This Row],[HOSPITAL TIER2]],Table3[HOSPITAL TIER2],1,FALSE)</f>
        <v>tier - 2</v>
      </c>
      <c r="P2226" s="11" t="str">
        <f>VLOOKUP(Table3[[#This Row],[city tier2]],Table3[city tier2],1,FALSE)</f>
        <v>tier - 1</v>
      </c>
      <c r="Q2226" s="11" t="str">
        <f>VLOOKUP(Table3[[#This Row],[state id2]],Table3[state id2],1,FALSE)</f>
        <v>R1012</v>
      </c>
      <c r="R2226" s="11">
        <f t="shared" si="68"/>
        <v>7.7397031461867308E-3</v>
      </c>
      <c r="S2226" s="11">
        <f t="shared" si="69"/>
        <v>-4.7915165734820978E-2</v>
      </c>
    </row>
    <row r="2227" spans="1:19" x14ac:dyDescent="0.25">
      <c r="A2227" s="20" t="str">
        <f>VLOOKUP('Customer Names'!A2227,'Customer Names'!A2227:A4562,1,FALSE)</f>
        <v>Id2226</v>
      </c>
      <c r="B2227" s="20" t="str">
        <f>VLOOKUP(Table6[[#This Row],[NAME]],Table6[NAME],1,FALSE)</f>
        <v>Ashley</v>
      </c>
      <c r="C2227" s="11">
        <f>VLOOKUP(Table4[[#This Row],[BMI]],Table4[BMI],1,FALSE)</f>
        <v>15.92</v>
      </c>
      <c r="D2227" s="11">
        <f>VLOOKUP(Table4[[#This Row],[HBA1C]],Table4[HBA1C],1,FALSE)</f>
        <v>4.76</v>
      </c>
      <c r="E2227" s="11" t="str">
        <f>VLOOKUP(Table4[[#This Row],[Any Transplants]],Table4[Any Transplants],1,FALSE)</f>
        <v>No</v>
      </c>
      <c r="F2227" s="11" t="str">
        <f>VLOOKUP(Table4[[#This Row],[Cancer history]],Table4[Cancer history],1,FALSE)</f>
        <v>No</v>
      </c>
      <c r="G2227" s="11" t="str">
        <f>VLOOKUP(Table4[[#This Row],[Smoker2]],Table4[Smoker2],1,FALSE)</f>
        <v>NO</v>
      </c>
      <c r="H2227" s="11" t="str">
        <f>VLOOKUP(Table4[[#This Row],[Heart Issues]],Table4[Heart Issues],1,FALSE)</f>
        <v>yes</v>
      </c>
      <c r="I2227" s="11">
        <f>VLOOKUP(Table4[[#This Row],[Number of Major Surgeries]],Table4[Number of Major Surgeries],1,FALSE)</f>
        <v>1</v>
      </c>
      <c r="J2227" s="11" t="str">
        <f>VLOOKUP('Medical Examinations'!M2227,'Medical Examinations'!M2227:M4561,1,FALSE)</f>
        <v>underweight</v>
      </c>
      <c r="K2227" s="11" t="str">
        <f>VLOOKUP('Medical Examinations'!N2227,'Medical Examinations'!N2227:N4561,1,FALSE)</f>
        <v>normal</v>
      </c>
      <c r="L2227" s="11" t="str">
        <f>VLOOKUP(Table3[[#This Row],[date of birth]],Table3[date of birth],1,FALSE)</f>
        <v>29-Sep-1968</v>
      </c>
      <c r="M2227" s="11">
        <f>VLOOKUP(Table3[[#This Row],[age]],Table3[age],1,FALSE)</f>
        <v>54</v>
      </c>
      <c r="N2227" s="65">
        <f>VLOOKUP(Table3[[#This Row],[charges2]],Table3[charges2],1,FALSE)</f>
        <v>39721.93</v>
      </c>
      <c r="O2227" s="11" t="str">
        <f>VLOOKUP(Table3[[#This Row],[HOSPITAL TIER2]],Table3[HOSPITAL TIER2],1,FALSE)</f>
        <v>tier - 2</v>
      </c>
      <c r="P2227" s="11" t="str">
        <f>VLOOKUP(Table3[[#This Row],[city tier2]],Table3[city tier2],1,FALSE)</f>
        <v>tier - 2</v>
      </c>
      <c r="Q2227" s="11" t="str">
        <f>VLOOKUP(Table3[[#This Row],[state id2]],Table3[state id2],1,FALSE)</f>
        <v>R1011</v>
      </c>
      <c r="R2227" s="11">
        <f t="shared" si="68"/>
        <v>6.0226954118718437E-3</v>
      </c>
      <c r="S2227" s="11">
        <f t="shared" si="69"/>
        <v>-4.7687679890566562E-2</v>
      </c>
    </row>
    <row r="2228" spans="1:19" x14ac:dyDescent="0.25">
      <c r="A2228" s="20" t="str">
        <f>VLOOKUP('Customer Names'!A2228,'Customer Names'!A2228:A4563,1,FALSE)</f>
        <v>Id2227</v>
      </c>
      <c r="B2228" s="20" t="str">
        <f>VLOOKUP(Table6[[#This Row],[NAME]],Table6[NAME],1,FALSE)</f>
        <v>Elizabeth A.</v>
      </c>
      <c r="C2228" s="11">
        <f>VLOOKUP(Table4[[#This Row],[BMI]],Table4[BMI],1,FALSE)</f>
        <v>15.17</v>
      </c>
      <c r="D2228" s="11">
        <f>VLOOKUP(Table4[[#This Row],[HBA1C]],Table4[HBA1C],1,FALSE)</f>
        <v>4.3</v>
      </c>
      <c r="E2228" s="11" t="str">
        <f>VLOOKUP(Table4[[#This Row],[Any Transplants]],Table4[Any Transplants],1,FALSE)</f>
        <v>No</v>
      </c>
      <c r="F2228" s="11" t="str">
        <f>VLOOKUP(Table4[[#This Row],[Cancer history]],Table4[Cancer history],1,FALSE)</f>
        <v>Yes</v>
      </c>
      <c r="G2228" s="11" t="str">
        <f>VLOOKUP(Table4[[#This Row],[Smoker2]],Table4[Smoker2],1,FALSE)</f>
        <v>NO</v>
      </c>
      <c r="H2228" s="11" t="str">
        <f>VLOOKUP(Table4[[#This Row],[Heart Issues]],Table4[Heart Issues],1,FALSE)</f>
        <v>yes</v>
      </c>
      <c r="I2228" s="11">
        <f>VLOOKUP(Table4[[#This Row],[Number of Major Surgeries]],Table4[Number of Major Surgeries],1,FALSE)</f>
        <v>1</v>
      </c>
      <c r="J2228" s="11" t="str">
        <f>VLOOKUP('Medical Examinations'!M2228,'Medical Examinations'!M2228:M4562,1,FALSE)</f>
        <v>underweight</v>
      </c>
      <c r="K2228" s="11" t="str">
        <f>VLOOKUP('Medical Examinations'!N2228,'Medical Examinations'!N2228:N4562,1,FALSE)</f>
        <v>normal</v>
      </c>
      <c r="L2228" s="11" t="str">
        <f>VLOOKUP(Table3[[#This Row],[date of birth]],Table3[date of birth],1,FALSE)</f>
        <v>16-Jul-2003</v>
      </c>
      <c r="M2228" s="11">
        <f>VLOOKUP(Table3[[#This Row],[age]],Table3[age],1,FALSE)</f>
        <v>19</v>
      </c>
      <c r="N2228" s="65">
        <f>VLOOKUP(Table3[[#This Row],[charges2]],Table3[charges2],1,FALSE)</f>
        <v>39722.75</v>
      </c>
      <c r="O2228" s="11" t="str">
        <f>VLOOKUP(Table3[[#This Row],[HOSPITAL TIER2]],Table3[HOSPITAL TIER2],1,FALSE)</f>
        <v>tier - 1</v>
      </c>
      <c r="P2228" s="11" t="str">
        <f>VLOOKUP(Table3[[#This Row],[city tier2]],Table3[city tier2],1,FALSE)</f>
        <v>tier - 1</v>
      </c>
      <c r="Q2228" s="11" t="str">
        <f>VLOOKUP(Table3[[#This Row],[state id2]],Table3[state id2],1,FALSE)</f>
        <v>R1013</v>
      </c>
      <c r="R2228" s="11">
        <f t="shared" si="68"/>
        <v>1.0144420332256735E-2</v>
      </c>
      <c r="S2228" s="11">
        <f t="shared" si="69"/>
        <v>-4.4980447437897461E-2</v>
      </c>
    </row>
    <row r="2229" spans="1:19" x14ac:dyDescent="0.25">
      <c r="A2229" s="20" t="str">
        <f>VLOOKUP('Customer Names'!A2229,'Customer Names'!A2229:A4564,1,FALSE)</f>
        <v>Id2228</v>
      </c>
      <c r="B2229" s="20" t="str">
        <f>VLOOKUP(Table6[[#This Row],[NAME]],Table6[NAME],1,FALSE)</f>
        <v>Rebecca M.</v>
      </c>
      <c r="C2229" s="11">
        <f>VLOOKUP(Table4[[#This Row],[BMI]],Table4[BMI],1,FALSE)</f>
        <v>16.63</v>
      </c>
      <c r="D2229" s="11">
        <f>VLOOKUP(Table4[[#This Row],[HBA1C]],Table4[HBA1C],1,FALSE)</f>
        <v>4.5</v>
      </c>
      <c r="E2229" s="11" t="str">
        <f>VLOOKUP(Table4[[#This Row],[Any Transplants]],Table4[Any Transplants],1,FALSE)</f>
        <v>No</v>
      </c>
      <c r="F2229" s="11" t="str">
        <f>VLOOKUP(Table4[[#This Row],[Cancer history]],Table4[Cancer history],1,FALSE)</f>
        <v>No</v>
      </c>
      <c r="G2229" s="11" t="str">
        <f>VLOOKUP(Table4[[#This Row],[Smoker2]],Table4[Smoker2],1,FALSE)</f>
        <v>NO</v>
      </c>
      <c r="H2229" s="11" t="str">
        <f>VLOOKUP(Table4[[#This Row],[Heart Issues]],Table4[Heart Issues],1,FALSE)</f>
        <v>No</v>
      </c>
      <c r="I2229" s="11">
        <f>VLOOKUP(Table4[[#This Row],[Number of Major Surgeries]],Table4[Number of Major Surgeries],1,FALSE)</f>
        <v>1</v>
      </c>
      <c r="J2229" s="11" t="str">
        <f>VLOOKUP('Medical Examinations'!M2229,'Medical Examinations'!M2229:M4563,1,FALSE)</f>
        <v>underweight</v>
      </c>
      <c r="K2229" s="11" t="str">
        <f>VLOOKUP('Medical Examinations'!N2229,'Medical Examinations'!N2229:N4563,1,FALSE)</f>
        <v>normal</v>
      </c>
      <c r="L2229" s="11" t="str">
        <f>VLOOKUP(Table3[[#This Row],[date of birth]],Table3[date of birth],1,FALSE)</f>
        <v>12-Aug-1977</v>
      </c>
      <c r="M2229" s="11">
        <f>VLOOKUP(Table3[[#This Row],[age]],Table3[age],1,FALSE)</f>
        <v>45</v>
      </c>
      <c r="N2229" s="65">
        <f>VLOOKUP(Table3[[#This Row],[charges2]],Table3[charges2],1,FALSE)</f>
        <v>39725.519999999997</v>
      </c>
      <c r="O2229" s="11" t="str">
        <f>VLOOKUP(Table3[[#This Row],[HOSPITAL TIER2]],Table3[HOSPITAL TIER2],1,FALSE)</f>
        <v>tier - 2</v>
      </c>
      <c r="P2229" s="11" t="str">
        <f>VLOOKUP(Table3[[#This Row],[city tier2]],Table3[city tier2],1,FALSE)</f>
        <v>tier - 1</v>
      </c>
      <c r="Q2229" s="11" t="str">
        <f>VLOOKUP(Table3[[#This Row],[state id2]],Table3[state id2],1,FALSE)</f>
        <v>R1012</v>
      </c>
      <c r="R2229" s="11">
        <f t="shared" si="68"/>
        <v>-1.8123722536172691E-2</v>
      </c>
      <c r="S2229" s="11">
        <f t="shared" si="69"/>
        <v>-7.2394389957646757E-2</v>
      </c>
    </row>
    <row r="2230" spans="1:19" x14ac:dyDescent="0.25">
      <c r="A2230" s="20" t="str">
        <f>VLOOKUP('Customer Names'!A2230,'Customer Names'!A2230:A4565,1,FALSE)</f>
        <v>Id2229</v>
      </c>
      <c r="B2230" s="20" t="str">
        <f>VLOOKUP(Table6[[#This Row],[NAME]],Table6[NAME],1,FALSE)</f>
        <v>Ruth</v>
      </c>
      <c r="C2230" s="11">
        <f>VLOOKUP(Table4[[#This Row],[BMI]],Table4[BMI],1,FALSE)</f>
        <v>19.39</v>
      </c>
      <c r="D2230" s="11">
        <f>VLOOKUP(Table4[[#This Row],[HBA1C]],Table4[HBA1C],1,FALSE)</f>
        <v>5.59</v>
      </c>
      <c r="E2230" s="11" t="str">
        <f>VLOOKUP(Table4[[#This Row],[Any Transplants]],Table4[Any Transplants],1,FALSE)</f>
        <v>No</v>
      </c>
      <c r="F2230" s="11" t="str">
        <f>VLOOKUP(Table4[[#This Row],[Cancer history]],Table4[Cancer history],1,FALSE)</f>
        <v>Yes</v>
      </c>
      <c r="G2230" s="11" t="str">
        <f>VLOOKUP(Table4[[#This Row],[Smoker2]],Table4[Smoker2],1,FALSE)</f>
        <v>NO</v>
      </c>
      <c r="H2230" s="11" t="str">
        <f>VLOOKUP(Table4[[#This Row],[Heart Issues]],Table4[Heart Issues],1,FALSE)</f>
        <v>No</v>
      </c>
      <c r="I2230" s="11">
        <f>VLOOKUP(Table4[[#This Row],[Number of Major Surgeries]],Table4[Number of Major Surgeries],1,FALSE)</f>
        <v>1</v>
      </c>
      <c r="J2230" s="11" t="str">
        <f>VLOOKUP('Medical Examinations'!M2230,'Medical Examinations'!M2230:M4564,1,FALSE)</f>
        <v>normal weight</v>
      </c>
      <c r="K2230" s="11" t="str">
        <f>VLOOKUP('Medical Examinations'!N2230,'Medical Examinations'!N2230:N4564,1,FALSE)</f>
        <v>normal</v>
      </c>
      <c r="L2230" s="11" t="str">
        <f>VLOOKUP(Table3[[#This Row],[date of birth]],Table3[date of birth],1,FALSE)</f>
        <v>17-Dec-1973</v>
      </c>
      <c r="M2230" s="11">
        <f>VLOOKUP(Table3[[#This Row],[age]],Table3[age],1,FALSE)</f>
        <v>49</v>
      </c>
      <c r="N2230" s="65">
        <f>VLOOKUP(Table3[[#This Row],[charges2]],Table3[charges2],1,FALSE)</f>
        <v>39727.61</v>
      </c>
      <c r="O2230" s="11" t="str">
        <f>VLOOKUP(Table3[[#This Row],[HOSPITAL TIER2]],Table3[HOSPITAL TIER2],1,FALSE)</f>
        <v>tier - 1</v>
      </c>
      <c r="P2230" s="11" t="str">
        <f>VLOOKUP(Table3[[#This Row],[city tier2]],Table3[city tier2],1,FALSE)</f>
        <v>tier - 2</v>
      </c>
      <c r="Q2230" s="11" t="str">
        <f>VLOOKUP(Table3[[#This Row],[state id2]],Table3[state id2],1,FALSE)</f>
        <v>R1011</v>
      </c>
      <c r="R2230" s="11">
        <f t="shared" si="68"/>
        <v>-2.1312994766865857E-2</v>
      </c>
      <c r="S2230" s="11">
        <f t="shared" si="69"/>
        <v>-7.5719592031172733E-2</v>
      </c>
    </row>
    <row r="2231" spans="1:19" x14ac:dyDescent="0.25">
      <c r="A2231" s="20" t="str">
        <f>VLOOKUP('Customer Names'!A2231,'Customer Names'!A2231:A4566,1,FALSE)</f>
        <v>Id2230</v>
      </c>
      <c r="B2231" s="20" t="str">
        <f>VLOOKUP(Table6[[#This Row],[NAME]],Table6[NAME],1,FALSE)</f>
        <v>Gregory S</v>
      </c>
      <c r="C2231" s="11">
        <f>VLOOKUP(Table4[[#This Row],[BMI]],Table4[BMI],1,FALSE)</f>
        <v>17.34</v>
      </c>
      <c r="D2231" s="11">
        <f>VLOOKUP(Table4[[#This Row],[HBA1C]],Table4[HBA1C],1,FALSE)</f>
        <v>6.29</v>
      </c>
      <c r="E2231" s="11" t="str">
        <f>VLOOKUP(Table4[[#This Row],[Any Transplants]],Table4[Any Transplants],1,FALSE)</f>
        <v>No</v>
      </c>
      <c r="F2231" s="11" t="str">
        <f>VLOOKUP(Table4[[#This Row],[Cancer history]],Table4[Cancer history],1,FALSE)</f>
        <v>Yes</v>
      </c>
      <c r="G2231" s="11" t="str">
        <f>VLOOKUP(Table4[[#This Row],[Smoker2]],Table4[Smoker2],1,FALSE)</f>
        <v>NO</v>
      </c>
      <c r="H2231" s="11" t="str">
        <f>VLOOKUP(Table4[[#This Row],[Heart Issues]],Table4[Heart Issues],1,FALSE)</f>
        <v>yes</v>
      </c>
      <c r="I2231" s="11">
        <f>VLOOKUP(Table4[[#This Row],[Number of Major Surgeries]],Table4[Number of Major Surgeries],1,FALSE)</f>
        <v>1</v>
      </c>
      <c r="J2231" s="11" t="str">
        <f>VLOOKUP('Medical Examinations'!M2231,'Medical Examinations'!M2231:M4565,1,FALSE)</f>
        <v>underweight</v>
      </c>
      <c r="K2231" s="11" t="str">
        <f>VLOOKUP('Medical Examinations'!N2231,'Medical Examinations'!N2231:N4565,1,FALSE)</f>
        <v>prediabetes</v>
      </c>
      <c r="L2231" s="11" t="str">
        <f>VLOOKUP(Table3[[#This Row],[date of birth]],Table3[date of birth],1,FALSE)</f>
        <v>24-Jul-1987</v>
      </c>
      <c r="M2231" s="11">
        <f>VLOOKUP(Table3[[#This Row],[age]],Table3[age],1,FALSE)</f>
        <v>35</v>
      </c>
      <c r="N2231" s="65">
        <f>VLOOKUP(Table3[[#This Row],[charges2]],Table3[charges2],1,FALSE)</f>
        <v>39774.28</v>
      </c>
      <c r="O2231" s="11" t="str">
        <f>VLOOKUP(Table3[[#This Row],[HOSPITAL TIER2]],Table3[HOSPITAL TIER2],1,FALSE)</f>
        <v>tier - 1</v>
      </c>
      <c r="P2231" s="11" t="str">
        <f>VLOOKUP(Table3[[#This Row],[city tier2]],Table3[city tier2],1,FALSE)</f>
        <v>tier - 1</v>
      </c>
      <c r="Q2231" s="11" t="str">
        <f>VLOOKUP(Table3[[#This Row],[state id2]],Table3[state id2],1,FALSE)</f>
        <v>R1014</v>
      </c>
      <c r="R2231" s="11">
        <f t="shared" si="68"/>
        <v>-2.138354265280475E-2</v>
      </c>
      <c r="S2231" s="11">
        <f t="shared" si="69"/>
        <v>-7.5753215157029583E-2</v>
      </c>
    </row>
    <row r="2232" spans="1:19" x14ac:dyDescent="0.25">
      <c r="A2232" s="20" t="str">
        <f>VLOOKUP('Customer Names'!A2232,'Customer Names'!A2232:A4567,1,FALSE)</f>
        <v>Id2231</v>
      </c>
      <c r="B2232" s="20" t="str">
        <f>VLOOKUP(Table6[[#This Row],[NAME]],Table6[NAME],1,FALSE)</f>
        <v>Alexandra S</v>
      </c>
      <c r="C2232" s="11">
        <f>VLOOKUP(Table4[[#This Row],[BMI]],Table4[BMI],1,FALSE)</f>
        <v>17.940000000000001</v>
      </c>
      <c r="D2232" s="11">
        <f>VLOOKUP(Table4[[#This Row],[HBA1C]],Table4[HBA1C],1,FALSE)</f>
        <v>4.1900000000000004</v>
      </c>
      <c r="E2232" s="11" t="str">
        <f>VLOOKUP(Table4[[#This Row],[Any Transplants]],Table4[Any Transplants],1,FALSE)</f>
        <v>yes</v>
      </c>
      <c r="F2232" s="11" t="str">
        <f>VLOOKUP(Table4[[#This Row],[Cancer history]],Table4[Cancer history],1,FALSE)</f>
        <v>No</v>
      </c>
      <c r="G2232" s="11" t="str">
        <f>VLOOKUP(Table4[[#This Row],[Smoker2]],Table4[Smoker2],1,FALSE)</f>
        <v>NO</v>
      </c>
      <c r="H2232" s="11" t="str">
        <f>VLOOKUP(Table4[[#This Row],[Heart Issues]],Table4[Heart Issues],1,FALSE)</f>
        <v>No</v>
      </c>
      <c r="I2232" s="11">
        <f>VLOOKUP(Table4[[#This Row],[Number of Major Surgeries]],Table4[Number of Major Surgeries],1,FALSE)</f>
        <v>1</v>
      </c>
      <c r="J2232" s="11" t="str">
        <f>VLOOKUP('Medical Examinations'!M2232,'Medical Examinations'!M2232:M4566,1,FALSE)</f>
        <v>underweight</v>
      </c>
      <c r="K2232" s="11" t="str">
        <f>VLOOKUP('Medical Examinations'!N2232,'Medical Examinations'!N2232:N4566,1,FALSE)</f>
        <v>normal</v>
      </c>
      <c r="L2232" s="11" t="str">
        <f>VLOOKUP(Table3[[#This Row],[date of birth]],Table3[date of birth],1,FALSE)</f>
        <v>17-Jul-1985</v>
      </c>
      <c r="M2232" s="11">
        <f>VLOOKUP(Table3[[#This Row],[age]],Table3[age],1,FALSE)</f>
        <v>37</v>
      </c>
      <c r="N2232" s="65">
        <f>VLOOKUP(Table3[[#This Row],[charges2]],Table3[charges2],1,FALSE)</f>
        <v>39836.519999999997</v>
      </c>
      <c r="O2232" s="11" t="str">
        <f>VLOOKUP(Table3[[#This Row],[HOSPITAL TIER2]],Table3[HOSPITAL TIER2],1,FALSE)</f>
        <v>tier - 2</v>
      </c>
      <c r="P2232" s="11" t="str">
        <f>VLOOKUP(Table3[[#This Row],[city tier2]],Table3[city tier2],1,FALSE)</f>
        <v>tier - 1</v>
      </c>
      <c r="Q2232" s="11" t="str">
        <f>VLOOKUP(Table3[[#This Row],[state id2]],Table3[state id2],1,FALSE)</f>
        <v>R1011</v>
      </c>
      <c r="R2232" s="11">
        <f t="shared" si="68"/>
        <v>-3.1138735802530158E-2</v>
      </c>
      <c r="S2232" s="11">
        <f t="shared" si="69"/>
        <v>-7.3264442463343876E-2</v>
      </c>
    </row>
    <row r="2233" spans="1:19" x14ac:dyDescent="0.25">
      <c r="A2233" s="20" t="str">
        <f>VLOOKUP('Customer Names'!A2233,'Customer Names'!A2233:A4568,1,FALSE)</f>
        <v>Id2232</v>
      </c>
      <c r="B2233" s="20" t="str">
        <f>VLOOKUP(Table6[[#This Row],[NAME]],Table6[NAME],1,FALSE)</f>
        <v>Hillary</v>
      </c>
      <c r="C2233" s="11">
        <f>VLOOKUP(Table4[[#This Row],[BMI]],Table4[BMI],1,FALSE)</f>
        <v>16.670000000000002</v>
      </c>
      <c r="D2233" s="11">
        <f>VLOOKUP(Table4[[#This Row],[HBA1C]],Table4[HBA1C],1,FALSE)</f>
        <v>4.7</v>
      </c>
      <c r="E2233" s="11" t="str">
        <f>VLOOKUP(Table4[[#This Row],[Any Transplants]],Table4[Any Transplants],1,FALSE)</f>
        <v>No</v>
      </c>
      <c r="F2233" s="11" t="str">
        <f>VLOOKUP(Table4[[#This Row],[Cancer history]],Table4[Cancer history],1,FALSE)</f>
        <v>Yes</v>
      </c>
      <c r="G2233" s="11" t="str">
        <f>VLOOKUP(Table4[[#This Row],[Smoker2]],Table4[Smoker2],1,FALSE)</f>
        <v>NO</v>
      </c>
      <c r="H2233" s="11" t="str">
        <f>VLOOKUP(Table4[[#This Row],[Heart Issues]],Table4[Heart Issues],1,FALSE)</f>
        <v>yes</v>
      </c>
      <c r="I2233" s="11">
        <f>VLOOKUP(Table4[[#This Row],[Number of Major Surgeries]],Table4[Number of Major Surgeries],1,FALSE)</f>
        <v>1</v>
      </c>
      <c r="J2233" s="11" t="str">
        <f>VLOOKUP('Medical Examinations'!M2233,'Medical Examinations'!M2233:M4567,1,FALSE)</f>
        <v>underweight</v>
      </c>
      <c r="K2233" s="11" t="str">
        <f>VLOOKUP('Medical Examinations'!N2233,'Medical Examinations'!N2233:N4567,1,FALSE)</f>
        <v>normal</v>
      </c>
      <c r="L2233" s="11" t="str">
        <f>VLOOKUP(Table3[[#This Row],[date of birth]],Table3[date of birth],1,FALSE)</f>
        <v>1-Jun-1983</v>
      </c>
      <c r="M2233" s="11">
        <f>VLOOKUP(Table3[[#This Row],[age]],Table3[age],1,FALSE)</f>
        <v>40</v>
      </c>
      <c r="N2233" s="65">
        <f>VLOOKUP(Table3[[#This Row],[charges2]],Table3[charges2],1,FALSE)</f>
        <v>39865.699999999997</v>
      </c>
      <c r="O2233" s="11" t="str">
        <f>VLOOKUP(Table3[[#This Row],[HOSPITAL TIER2]],Table3[HOSPITAL TIER2],1,FALSE)</f>
        <v>tier - 2</v>
      </c>
      <c r="P2233" s="11" t="str">
        <f>VLOOKUP(Table3[[#This Row],[city tier2]],Table3[city tier2],1,FALSE)</f>
        <v>tier - 2</v>
      </c>
      <c r="Q2233" s="11" t="str">
        <f>VLOOKUP(Table3[[#This Row],[state id2]],Table3[state id2],1,FALSE)</f>
        <v>R1011</v>
      </c>
      <c r="R2233" s="11">
        <f t="shared" si="68"/>
        <v>-3.8700550707081741E-2</v>
      </c>
      <c r="S2233" s="11">
        <f t="shared" si="69"/>
        <v>-8.5773549057045581E-2</v>
      </c>
    </row>
    <row r="2234" spans="1:19" x14ac:dyDescent="0.25">
      <c r="A2234" s="20" t="str">
        <f>VLOOKUP('Customer Names'!A2234,'Customer Names'!A2234:A4569,1,FALSE)</f>
        <v>Id2233</v>
      </c>
      <c r="B2234" s="20" t="str">
        <f>VLOOKUP(Table6[[#This Row],[NAME]],Table6[NAME],1,FALSE)</f>
        <v>Amy K.</v>
      </c>
      <c r="C2234" s="11">
        <f>VLOOKUP(Table4[[#This Row],[BMI]],Table4[BMI],1,FALSE)</f>
        <v>20.58</v>
      </c>
      <c r="D2234" s="11">
        <f>VLOOKUP(Table4[[#This Row],[HBA1C]],Table4[HBA1C],1,FALSE)</f>
        <v>5.64</v>
      </c>
      <c r="E2234" s="11" t="str">
        <f>VLOOKUP(Table4[[#This Row],[Any Transplants]],Table4[Any Transplants],1,FALSE)</f>
        <v>No</v>
      </c>
      <c r="F2234" s="11" t="str">
        <f>VLOOKUP(Table4[[#This Row],[Cancer history]],Table4[Cancer history],1,FALSE)</f>
        <v>No</v>
      </c>
      <c r="G2234" s="11" t="str">
        <f>VLOOKUP(Table4[[#This Row],[Smoker2]],Table4[Smoker2],1,FALSE)</f>
        <v>NO</v>
      </c>
      <c r="H2234" s="11" t="str">
        <f>VLOOKUP(Table4[[#This Row],[Heart Issues]],Table4[Heart Issues],1,FALSE)</f>
        <v>yes</v>
      </c>
      <c r="I2234" s="11">
        <f>VLOOKUP(Table4[[#This Row],[Number of Major Surgeries]],Table4[Number of Major Surgeries],1,FALSE)</f>
        <v>0</v>
      </c>
      <c r="J2234" s="11" t="str">
        <f>VLOOKUP('Medical Examinations'!M2234,'Medical Examinations'!M2234:M4568,1,FALSE)</f>
        <v>normal weight</v>
      </c>
      <c r="K2234" s="11" t="str">
        <f>VLOOKUP('Medical Examinations'!N2234,'Medical Examinations'!N2234:N4568,1,FALSE)</f>
        <v>normal</v>
      </c>
      <c r="L2234" s="11" t="str">
        <f>VLOOKUP(Table3[[#This Row],[date of birth]],Table3[date of birth],1,FALSE)</f>
        <v>22-Aug-1985</v>
      </c>
      <c r="M2234" s="11">
        <f>VLOOKUP(Table3[[#This Row],[age]],Table3[age],1,FALSE)</f>
        <v>37</v>
      </c>
      <c r="N2234" s="65">
        <f>VLOOKUP(Table3[[#This Row],[charges2]],Table3[charges2],1,FALSE)</f>
        <v>39871.699999999997</v>
      </c>
      <c r="O2234" s="11" t="str">
        <f>VLOOKUP(Table3[[#This Row],[HOSPITAL TIER2]],Table3[HOSPITAL TIER2],1,FALSE)</f>
        <v>tier - 1</v>
      </c>
      <c r="P2234" s="11" t="str">
        <f>VLOOKUP(Table3[[#This Row],[city tier2]],Table3[city tier2],1,FALSE)</f>
        <v>tier - 2</v>
      </c>
      <c r="Q2234" s="11" t="str">
        <f>VLOOKUP(Table3[[#This Row],[state id2]],Table3[state id2],1,FALSE)</f>
        <v>R1013</v>
      </c>
      <c r="R2234" s="11">
        <f t="shared" si="68"/>
        <v>-4.6516904486510274E-2</v>
      </c>
      <c r="S2234" s="11">
        <f t="shared" si="69"/>
        <v>-9.2677141156042364E-2</v>
      </c>
    </row>
    <row r="2235" spans="1:19" x14ac:dyDescent="0.25">
      <c r="A2235" s="20" t="str">
        <f>VLOOKUP('Customer Names'!A2235,'Customer Names'!A2235:A4570,1,FALSE)</f>
        <v>Id2234</v>
      </c>
      <c r="B2235" s="20" t="str">
        <f>VLOOKUP(Table6[[#This Row],[NAME]],Table6[NAME],1,FALSE)</f>
        <v>Scott</v>
      </c>
      <c r="C2235" s="11">
        <f>VLOOKUP(Table4[[#This Row],[BMI]],Table4[BMI],1,FALSE)</f>
        <v>16.5</v>
      </c>
      <c r="D2235" s="11">
        <f>VLOOKUP(Table4[[#This Row],[HBA1C]],Table4[HBA1C],1,FALSE)</f>
        <v>4.1100000000000003</v>
      </c>
      <c r="E2235" s="11" t="str">
        <f>VLOOKUP(Table4[[#This Row],[Any Transplants]],Table4[Any Transplants],1,FALSE)</f>
        <v>No</v>
      </c>
      <c r="F2235" s="11" t="str">
        <f>VLOOKUP(Table4[[#This Row],[Cancer history]],Table4[Cancer history],1,FALSE)</f>
        <v>No</v>
      </c>
      <c r="G2235" s="11" t="str">
        <f>VLOOKUP(Table4[[#This Row],[Smoker2]],Table4[Smoker2],1,FALSE)</f>
        <v>NO</v>
      </c>
      <c r="H2235" s="11" t="str">
        <f>VLOOKUP(Table4[[#This Row],[Heart Issues]],Table4[Heart Issues],1,FALSE)</f>
        <v>yes</v>
      </c>
      <c r="I2235" s="11">
        <f>VLOOKUP(Table4[[#This Row],[Number of Major Surgeries]],Table4[Number of Major Surgeries],1,FALSE)</f>
        <v>0</v>
      </c>
      <c r="J2235" s="11" t="str">
        <f>VLOOKUP('Medical Examinations'!M2235,'Medical Examinations'!M2235:M4569,1,FALSE)</f>
        <v>underweight</v>
      </c>
      <c r="K2235" s="11" t="str">
        <f>VLOOKUP('Medical Examinations'!N2235,'Medical Examinations'!N2235:N4569,1,FALSE)</f>
        <v>normal</v>
      </c>
      <c r="L2235" s="11" t="str">
        <f>VLOOKUP(Table3[[#This Row],[date of birth]],Table3[date of birth],1,FALSE)</f>
        <v>2-Dec-1975</v>
      </c>
      <c r="M2235" s="11">
        <f>VLOOKUP(Table3[[#This Row],[age]],Table3[age],1,FALSE)</f>
        <v>47</v>
      </c>
      <c r="N2235" s="65">
        <f>VLOOKUP(Table3[[#This Row],[charges2]],Table3[charges2],1,FALSE)</f>
        <v>39963.120000000003</v>
      </c>
      <c r="O2235" s="11" t="str">
        <f>VLOOKUP(Table3[[#This Row],[HOSPITAL TIER2]],Table3[HOSPITAL TIER2],1,FALSE)</f>
        <v>tier - 2</v>
      </c>
      <c r="P2235" s="11" t="str">
        <f>VLOOKUP(Table3[[#This Row],[city tier2]],Table3[city tier2],1,FALSE)</f>
        <v>tier - 2</v>
      </c>
      <c r="Q2235" s="11" t="str">
        <f>VLOOKUP(Table3[[#This Row],[state id2]],Table3[state id2],1,FALSE)</f>
        <v>R1011</v>
      </c>
      <c r="R2235" s="11">
        <f t="shared" si="68"/>
        <v>-4.9421843631069676E-2</v>
      </c>
      <c r="S2235" s="11">
        <f t="shared" si="69"/>
        <v>-9.5307135871655874E-2</v>
      </c>
    </row>
    <row r="2236" spans="1:19" x14ac:dyDescent="0.25">
      <c r="A2236" s="20" t="str">
        <f>VLOOKUP('Customer Names'!A2236,'Customer Names'!A2236:A4571,1,FALSE)</f>
        <v>Id2235</v>
      </c>
      <c r="B2236" s="20" t="str">
        <f>VLOOKUP(Table6[[#This Row],[NAME]],Table6[NAME],1,FALSE)</f>
        <v>John</v>
      </c>
      <c r="C2236" s="11">
        <f>VLOOKUP(Table4[[#This Row],[BMI]],Table4[BMI],1,FALSE)</f>
        <v>15.41</v>
      </c>
      <c r="D2236" s="11">
        <f>VLOOKUP(Table4[[#This Row],[HBA1C]],Table4[HBA1C],1,FALSE)</f>
        <v>5.43</v>
      </c>
      <c r="E2236" s="11" t="str">
        <f>VLOOKUP(Table4[[#This Row],[Any Transplants]],Table4[Any Transplants],1,FALSE)</f>
        <v>No</v>
      </c>
      <c r="F2236" s="11" t="str">
        <f>VLOOKUP(Table4[[#This Row],[Cancer history]],Table4[Cancer history],1,FALSE)</f>
        <v>Yes</v>
      </c>
      <c r="G2236" s="11" t="str">
        <f>VLOOKUP(Table4[[#This Row],[Smoker2]],Table4[Smoker2],1,FALSE)</f>
        <v>NO</v>
      </c>
      <c r="H2236" s="11" t="str">
        <f>VLOOKUP(Table4[[#This Row],[Heart Issues]],Table4[Heart Issues],1,FALSE)</f>
        <v>yes</v>
      </c>
      <c r="I2236" s="11">
        <f>VLOOKUP(Table4[[#This Row],[Number of Major Surgeries]],Table4[Number of Major Surgeries],1,FALSE)</f>
        <v>1</v>
      </c>
      <c r="J2236" s="11" t="str">
        <f>VLOOKUP('Medical Examinations'!M2236,'Medical Examinations'!M2236:M4570,1,FALSE)</f>
        <v>underweight</v>
      </c>
      <c r="K2236" s="11" t="str">
        <f>VLOOKUP('Medical Examinations'!N2236,'Medical Examinations'!N2236:N4570,1,FALSE)</f>
        <v>normal</v>
      </c>
      <c r="L2236" s="11" t="str">
        <f>VLOOKUP(Table3[[#This Row],[date of birth]],Table3[date of birth],1,FALSE)</f>
        <v>8-Aug-1987</v>
      </c>
      <c r="M2236" s="11">
        <f>VLOOKUP(Table3[[#This Row],[age]],Table3[age],1,FALSE)</f>
        <v>35</v>
      </c>
      <c r="N2236" s="65">
        <f>VLOOKUP(Table3[[#This Row],[charges2]],Table3[charges2],1,FALSE)</f>
        <v>39983.43</v>
      </c>
      <c r="O2236" s="11" t="str">
        <f>VLOOKUP(Table3[[#This Row],[HOSPITAL TIER2]],Table3[HOSPITAL TIER2],1,FALSE)</f>
        <v>tier - 2</v>
      </c>
      <c r="P2236" s="11" t="str">
        <f>VLOOKUP(Table3[[#This Row],[city tier2]],Table3[city tier2],1,FALSE)</f>
        <v>tier - 3</v>
      </c>
      <c r="Q2236" s="11" t="str">
        <f>VLOOKUP(Table3[[#This Row],[state id2]],Table3[state id2],1,FALSE)</f>
        <v>R1012</v>
      </c>
      <c r="R2236" s="11">
        <f t="shared" si="68"/>
        <v>-5.1821777855311571E-2</v>
      </c>
      <c r="S2236" s="11">
        <f t="shared" si="69"/>
        <v>-9.8489705642683903E-2</v>
      </c>
    </row>
    <row r="2237" spans="1:19" x14ac:dyDescent="0.25">
      <c r="A2237" s="20" t="str">
        <f>VLOOKUP('Customer Names'!A2237,'Customer Names'!A2237:A4572,1,FALSE)</f>
        <v>Id2236</v>
      </c>
      <c r="B2237" s="20" t="str">
        <f>VLOOKUP(Table6[[#This Row],[NAME]],Table6[NAME],1,FALSE)</f>
        <v>Maaikel</v>
      </c>
      <c r="C2237" s="11">
        <f>VLOOKUP(Table4[[#This Row],[BMI]],Table4[BMI],1,FALSE)</f>
        <v>24.59</v>
      </c>
      <c r="D2237" s="11">
        <f>VLOOKUP(Table4[[#This Row],[HBA1C]],Table4[HBA1C],1,FALSE)</f>
        <v>4.38</v>
      </c>
      <c r="E2237" s="11" t="str">
        <f>VLOOKUP(Table4[[#This Row],[Any Transplants]],Table4[Any Transplants],1,FALSE)</f>
        <v>No</v>
      </c>
      <c r="F2237" s="11" t="str">
        <f>VLOOKUP(Table4[[#This Row],[Cancer history]],Table4[Cancer history],1,FALSE)</f>
        <v>No</v>
      </c>
      <c r="G2237" s="11" t="str">
        <f>VLOOKUP(Table4[[#This Row],[Smoker2]],Table4[Smoker2],1,FALSE)</f>
        <v>NO</v>
      </c>
      <c r="H2237" s="11" t="str">
        <f>VLOOKUP(Table4[[#This Row],[Heart Issues]],Table4[Heart Issues],1,FALSE)</f>
        <v>No</v>
      </c>
      <c r="I2237" s="11">
        <f>VLOOKUP(Table4[[#This Row],[Number of Major Surgeries]],Table4[Number of Major Surgeries],1,FALSE)</f>
        <v>1</v>
      </c>
      <c r="J2237" s="11" t="str">
        <f>VLOOKUP('Medical Examinations'!M2237,'Medical Examinations'!M2237:M4571,1,FALSE)</f>
        <v>normal weight</v>
      </c>
      <c r="K2237" s="11" t="str">
        <f>VLOOKUP('Medical Examinations'!N2237,'Medical Examinations'!N2237:N4571,1,FALSE)</f>
        <v>normal</v>
      </c>
      <c r="L2237" s="11" t="str">
        <f>VLOOKUP(Table3[[#This Row],[date of birth]],Table3[date of birth],1,FALSE)</f>
        <v>25-Dec-1982</v>
      </c>
      <c r="M2237" s="11">
        <f>VLOOKUP(Table3[[#This Row],[age]],Table3[age],1,FALSE)</f>
        <v>40</v>
      </c>
      <c r="N2237" s="65">
        <f>VLOOKUP(Table3[[#This Row],[charges2]],Table3[charges2],1,FALSE)</f>
        <v>40003.33</v>
      </c>
      <c r="O2237" s="11" t="str">
        <f>VLOOKUP(Table3[[#This Row],[HOSPITAL TIER2]],Table3[HOSPITAL TIER2],1,FALSE)</f>
        <v>tier - 1</v>
      </c>
      <c r="P2237" s="11" t="str">
        <f>VLOOKUP(Table3[[#This Row],[city tier2]],Table3[city tier2],1,FALSE)</f>
        <v>tier - 1</v>
      </c>
      <c r="Q2237" s="11" t="str">
        <f>VLOOKUP(Table3[[#This Row],[state id2]],Table3[state id2],1,FALSE)</f>
        <v>R1012</v>
      </c>
      <c r="R2237" s="11">
        <f t="shared" si="68"/>
        <v>-6.7994234411838689E-2</v>
      </c>
      <c r="S2237" s="11">
        <f t="shared" si="69"/>
        <v>-0.10386649924353243</v>
      </c>
    </row>
    <row r="2238" spans="1:19" x14ac:dyDescent="0.25">
      <c r="A2238" s="20" t="str">
        <f>VLOOKUP('Customer Names'!A2238,'Customer Names'!A2238:A4573,1,FALSE)</f>
        <v>Id2237</v>
      </c>
      <c r="B2238" s="20" t="str">
        <f>VLOOKUP(Table6[[#This Row],[NAME]],Table6[NAME],1,FALSE)</f>
        <v>Daniel C</v>
      </c>
      <c r="C2238" s="11">
        <f>VLOOKUP(Table4[[#This Row],[BMI]],Table4[BMI],1,FALSE)</f>
        <v>33.33</v>
      </c>
      <c r="D2238" s="11">
        <f>VLOOKUP(Table4[[#This Row],[HBA1C]],Table4[HBA1C],1,FALSE)</f>
        <v>9.7899999999999991</v>
      </c>
      <c r="E2238" s="11" t="str">
        <f>VLOOKUP(Table4[[#This Row],[Any Transplants]],Table4[Any Transplants],1,FALSE)</f>
        <v>No</v>
      </c>
      <c r="F2238" s="11" t="str">
        <f>VLOOKUP(Table4[[#This Row],[Cancer history]],Table4[Cancer history],1,FALSE)</f>
        <v>No</v>
      </c>
      <c r="G2238" s="11" t="str">
        <f>VLOOKUP(Table4[[#This Row],[Smoker2]],Table4[Smoker2],1,FALSE)</f>
        <v>NO</v>
      </c>
      <c r="H2238" s="11" t="str">
        <f>VLOOKUP(Table4[[#This Row],[Heart Issues]],Table4[Heart Issues],1,FALSE)</f>
        <v>No</v>
      </c>
      <c r="I2238" s="11">
        <f>VLOOKUP(Table4[[#This Row],[Number of Major Surgeries]],Table4[Number of Major Surgeries],1,FALSE)</f>
        <v>0</v>
      </c>
      <c r="J2238" s="11" t="str">
        <f>VLOOKUP('Medical Examinations'!M2238,'Medical Examinations'!M2238:M4572,1,FALSE)</f>
        <v>obesity</v>
      </c>
      <c r="K2238" s="11" t="str">
        <f>VLOOKUP('Medical Examinations'!N2238,'Medical Examinations'!N2238:N4572,1,FALSE)</f>
        <v>diabetes</v>
      </c>
      <c r="L2238" s="11" t="str">
        <f>VLOOKUP(Table3[[#This Row],[date of birth]],Table3[date of birth],1,FALSE)</f>
        <v>20-Dec-1978</v>
      </c>
      <c r="M2238" s="11">
        <f>VLOOKUP(Table3[[#This Row],[age]],Table3[age],1,FALSE)</f>
        <v>44</v>
      </c>
      <c r="N2238" s="65">
        <f>VLOOKUP(Table3[[#This Row],[charges2]],Table3[charges2],1,FALSE)</f>
        <v>40054.730000000003</v>
      </c>
      <c r="O2238" s="11" t="str">
        <f>VLOOKUP(Table3[[#This Row],[HOSPITAL TIER2]],Table3[HOSPITAL TIER2],1,FALSE)</f>
        <v>tier - 1</v>
      </c>
      <c r="P2238" s="11" t="str">
        <f>VLOOKUP(Table3[[#This Row],[city tier2]],Table3[city tier2],1,FALSE)</f>
        <v>tier - 3</v>
      </c>
      <c r="Q2238" s="11" t="str">
        <f>VLOOKUP(Table3[[#This Row],[state id2]],Table3[state id2],1,FALSE)</f>
        <v>R1011</v>
      </c>
      <c r="R2238" s="11">
        <f t="shared" si="68"/>
        <v>-6.4289099592241342E-2</v>
      </c>
      <c r="S2238" s="11">
        <f t="shared" si="69"/>
        <v>-0.11367983966219815</v>
      </c>
    </row>
    <row r="2239" spans="1:19" x14ac:dyDescent="0.25">
      <c r="A2239" s="20" t="str">
        <f>VLOOKUP('Customer Names'!A2239,'Customer Names'!A2239:A4574,1,FALSE)</f>
        <v>Id2238</v>
      </c>
      <c r="B2239" s="20" t="str">
        <f>VLOOKUP(Table6[[#This Row],[NAME]],Table6[NAME],1,FALSE)</f>
        <v>Christopher S.</v>
      </c>
      <c r="C2239" s="11">
        <f>VLOOKUP(Table4[[#This Row],[BMI]],Table4[BMI],1,FALSE)</f>
        <v>18.5</v>
      </c>
      <c r="D2239" s="11">
        <f>VLOOKUP(Table4[[#This Row],[HBA1C]],Table4[HBA1C],1,FALSE)</f>
        <v>11.84</v>
      </c>
      <c r="E2239" s="11" t="str">
        <f>VLOOKUP(Table4[[#This Row],[Any Transplants]],Table4[Any Transplants],1,FALSE)</f>
        <v>No</v>
      </c>
      <c r="F2239" s="11" t="str">
        <f>VLOOKUP(Table4[[#This Row],[Cancer history]],Table4[Cancer history],1,FALSE)</f>
        <v>No</v>
      </c>
      <c r="G2239" s="11" t="str">
        <f>VLOOKUP(Table4[[#This Row],[Smoker2]],Table4[Smoker2],1,FALSE)</f>
        <v>NO</v>
      </c>
      <c r="H2239" s="11" t="str">
        <f>VLOOKUP(Table4[[#This Row],[Heart Issues]],Table4[Heart Issues],1,FALSE)</f>
        <v>No</v>
      </c>
      <c r="I2239" s="11">
        <f>VLOOKUP(Table4[[#This Row],[Number of Major Surgeries]],Table4[Number of Major Surgeries],1,FALSE)</f>
        <v>0</v>
      </c>
      <c r="J2239" s="11" t="str">
        <f>VLOOKUP('Medical Examinations'!M2239,'Medical Examinations'!M2239:M4573,1,FALSE)</f>
        <v>normal weight</v>
      </c>
      <c r="K2239" s="11" t="str">
        <f>VLOOKUP('Medical Examinations'!N2239,'Medical Examinations'!N2239:N4573,1,FALSE)</f>
        <v>diabetes</v>
      </c>
      <c r="L2239" s="11" t="str">
        <f>VLOOKUP(Table3[[#This Row],[date of birth]],Table3[date of birth],1,FALSE)</f>
        <v>12-Aug-1966</v>
      </c>
      <c r="M2239" s="11">
        <f>VLOOKUP(Table3[[#This Row],[age]],Table3[age],1,FALSE)</f>
        <v>56</v>
      </c>
      <c r="N2239" s="65">
        <f>VLOOKUP(Table3[[#This Row],[charges2]],Table3[charges2],1,FALSE)</f>
        <v>40069.440000000002</v>
      </c>
      <c r="O2239" s="11" t="str">
        <f>VLOOKUP(Table3[[#This Row],[HOSPITAL TIER2]],Table3[HOSPITAL TIER2],1,FALSE)</f>
        <v>tier - 1</v>
      </c>
      <c r="P2239" s="11" t="str">
        <f>VLOOKUP(Table3[[#This Row],[city tier2]],Table3[city tier2],1,FALSE)</f>
        <v>tier - 3</v>
      </c>
      <c r="Q2239" s="11" t="str">
        <f>VLOOKUP(Table3[[#This Row],[state id2]],Table3[state id2],1,FALSE)</f>
        <v>R1011</v>
      </c>
      <c r="R2239" s="11">
        <f t="shared" si="68"/>
        <v>-5.4320714496808711E-2</v>
      </c>
      <c r="S2239" s="11">
        <f t="shared" si="69"/>
        <v>-0.10272867610452713</v>
      </c>
    </row>
    <row r="2240" spans="1:19" x14ac:dyDescent="0.25">
      <c r="A2240" s="20" t="str">
        <f>VLOOKUP('Customer Names'!A2240,'Customer Names'!A2240:A4575,1,FALSE)</f>
        <v>Id2239</v>
      </c>
      <c r="B2240" s="20" t="str">
        <f>VLOOKUP(Table6[[#This Row],[NAME]],Table6[NAME],1,FALSE)</f>
        <v>William R</v>
      </c>
      <c r="C2240" s="11">
        <f>VLOOKUP(Table4[[#This Row],[BMI]],Table4[BMI],1,FALSE)</f>
        <v>18.579999999999998</v>
      </c>
      <c r="D2240" s="11">
        <f>VLOOKUP(Table4[[#This Row],[HBA1C]],Table4[HBA1C],1,FALSE)</f>
        <v>6.22</v>
      </c>
      <c r="E2240" s="11" t="str">
        <f>VLOOKUP(Table4[[#This Row],[Any Transplants]],Table4[Any Transplants],1,FALSE)</f>
        <v>No</v>
      </c>
      <c r="F2240" s="11" t="str">
        <f>VLOOKUP(Table4[[#This Row],[Cancer history]],Table4[Cancer history],1,FALSE)</f>
        <v>No</v>
      </c>
      <c r="G2240" s="11" t="str">
        <f>VLOOKUP(Table4[[#This Row],[Smoker2]],Table4[Smoker2],1,FALSE)</f>
        <v>NO</v>
      </c>
      <c r="H2240" s="11" t="str">
        <f>VLOOKUP(Table4[[#This Row],[Heart Issues]],Table4[Heart Issues],1,FALSE)</f>
        <v>No</v>
      </c>
      <c r="I2240" s="11">
        <f>VLOOKUP(Table4[[#This Row],[Number of Major Surgeries]],Table4[Number of Major Surgeries],1,FALSE)</f>
        <v>0</v>
      </c>
      <c r="J2240" s="11" t="str">
        <f>VLOOKUP('Medical Examinations'!M2240,'Medical Examinations'!M2240:M4574,1,FALSE)</f>
        <v>normal weight</v>
      </c>
      <c r="K2240" s="11" t="str">
        <f>VLOOKUP('Medical Examinations'!N2240,'Medical Examinations'!N2240:N4574,1,FALSE)</f>
        <v>prediabetes</v>
      </c>
      <c r="L2240" s="11" t="str">
        <f>VLOOKUP(Table3[[#This Row],[date of birth]],Table3[date of birth],1,FALSE)</f>
        <v>14-Oct-1983</v>
      </c>
      <c r="M2240" s="11">
        <f>VLOOKUP(Table3[[#This Row],[age]],Table3[age],1,FALSE)</f>
        <v>39</v>
      </c>
      <c r="N2240" s="65">
        <f>VLOOKUP(Table3[[#This Row],[charges2]],Table3[charges2],1,FALSE)</f>
        <v>40103.89</v>
      </c>
      <c r="O2240" s="11" t="str">
        <f>VLOOKUP(Table3[[#This Row],[HOSPITAL TIER2]],Table3[HOSPITAL TIER2],1,FALSE)</f>
        <v>tier - 1</v>
      </c>
      <c r="P2240" s="11" t="str">
        <f>VLOOKUP(Table3[[#This Row],[city tier2]],Table3[city tier2],1,FALSE)</f>
        <v>tier - 2</v>
      </c>
      <c r="Q2240" s="11" t="str">
        <f>VLOOKUP(Table3[[#This Row],[state id2]],Table3[state id2],1,FALSE)</f>
        <v>R1011</v>
      </c>
      <c r="R2240" s="11">
        <f t="shared" si="68"/>
        <v>-5.1198838308358113E-2</v>
      </c>
      <c r="S2240" s="11">
        <f t="shared" si="69"/>
        <v>-0.13196083103764386</v>
      </c>
    </row>
    <row r="2241" spans="1:19" x14ac:dyDescent="0.25">
      <c r="A2241" s="20" t="str">
        <f>VLOOKUP('Customer Names'!A2241,'Customer Names'!A2241:A4576,1,FALSE)</f>
        <v>Id2240</v>
      </c>
      <c r="B2241" s="20" t="str">
        <f>VLOOKUP(Table6[[#This Row],[NAME]],Table6[NAME],1,FALSE)</f>
        <v>Lyndsy</v>
      </c>
      <c r="C2241" s="11">
        <f>VLOOKUP(Table4[[#This Row],[BMI]],Table4[BMI],1,FALSE)</f>
        <v>16.64</v>
      </c>
      <c r="D2241" s="11">
        <f>VLOOKUP(Table4[[#This Row],[HBA1C]],Table4[HBA1C],1,FALSE)</f>
        <v>10.01</v>
      </c>
      <c r="E2241" s="11" t="str">
        <f>VLOOKUP(Table4[[#This Row],[Any Transplants]],Table4[Any Transplants],1,FALSE)</f>
        <v>No</v>
      </c>
      <c r="F2241" s="11" t="str">
        <f>VLOOKUP(Table4[[#This Row],[Cancer history]],Table4[Cancer history],1,FALSE)</f>
        <v>No</v>
      </c>
      <c r="G2241" s="11" t="str">
        <f>VLOOKUP(Table4[[#This Row],[Smoker2]],Table4[Smoker2],1,FALSE)</f>
        <v>NO</v>
      </c>
      <c r="H2241" s="11" t="str">
        <f>VLOOKUP(Table4[[#This Row],[Heart Issues]],Table4[Heart Issues],1,FALSE)</f>
        <v>No</v>
      </c>
      <c r="I2241" s="11">
        <f>VLOOKUP(Table4[[#This Row],[Number of Major Surgeries]],Table4[Number of Major Surgeries],1,FALSE)</f>
        <v>0</v>
      </c>
      <c r="J2241" s="11" t="str">
        <f>VLOOKUP('Medical Examinations'!M2241,'Medical Examinations'!M2241:M4575,1,FALSE)</f>
        <v>underweight</v>
      </c>
      <c r="K2241" s="11" t="str">
        <f>VLOOKUP('Medical Examinations'!N2241,'Medical Examinations'!N2241:N4575,1,FALSE)</f>
        <v>diabetes</v>
      </c>
      <c r="L2241" s="11" t="str">
        <f>VLOOKUP(Table3[[#This Row],[date of birth]],Table3[date of birth],1,FALSE)</f>
        <v>21-Oct-1985</v>
      </c>
      <c r="M2241" s="11">
        <f>VLOOKUP(Table3[[#This Row],[age]],Table3[age],1,FALSE)</f>
        <v>37</v>
      </c>
      <c r="N2241" s="65">
        <f>VLOOKUP(Table3[[#This Row],[charges2]],Table3[charges2],1,FALSE)</f>
        <v>40182.25</v>
      </c>
      <c r="O2241" s="11" t="str">
        <f>VLOOKUP(Table3[[#This Row],[HOSPITAL TIER2]],Table3[HOSPITAL TIER2],1,FALSE)</f>
        <v>tier - 1</v>
      </c>
      <c r="P2241" s="11" t="str">
        <f>VLOOKUP(Table3[[#This Row],[city tier2]],Table3[city tier2],1,FALSE)</f>
        <v>tier - 2</v>
      </c>
      <c r="Q2241" s="11" t="str">
        <f>VLOOKUP(Table3[[#This Row],[state id2]],Table3[state id2],1,FALSE)</f>
        <v>R1011</v>
      </c>
      <c r="R2241" s="11">
        <f t="shared" si="68"/>
        <v>-5.7582178480989017E-2</v>
      </c>
      <c r="S2241" s="11">
        <f t="shared" si="69"/>
        <v>-0.1302048925839934</v>
      </c>
    </row>
    <row r="2242" spans="1:19" x14ac:dyDescent="0.25">
      <c r="A2242" s="20" t="str">
        <f>VLOOKUP('Customer Names'!A2242,'Customer Names'!A2242:A4577,1,FALSE)</f>
        <v>Id2241</v>
      </c>
      <c r="B2242" s="20" t="str">
        <f>VLOOKUP(Table6[[#This Row],[NAME]],Table6[NAME],1,FALSE)</f>
        <v>Jessica</v>
      </c>
      <c r="C2242" s="11">
        <f>VLOOKUP(Table4[[#This Row],[BMI]],Table4[BMI],1,FALSE)</f>
        <v>19.329999999999998</v>
      </c>
      <c r="D2242" s="11">
        <f>VLOOKUP(Table4[[#This Row],[HBA1C]],Table4[HBA1C],1,FALSE)</f>
        <v>4.32</v>
      </c>
      <c r="E2242" s="11" t="str">
        <f>VLOOKUP(Table4[[#This Row],[Any Transplants]],Table4[Any Transplants],1,FALSE)</f>
        <v>No</v>
      </c>
      <c r="F2242" s="11" t="str">
        <f>VLOOKUP(Table4[[#This Row],[Cancer history]],Table4[Cancer history],1,FALSE)</f>
        <v>No</v>
      </c>
      <c r="G2242" s="11" t="str">
        <f>VLOOKUP(Table4[[#This Row],[Smoker2]],Table4[Smoker2],1,FALSE)</f>
        <v>NO</v>
      </c>
      <c r="H2242" s="11" t="str">
        <f>VLOOKUP(Table4[[#This Row],[Heart Issues]],Table4[Heart Issues],1,FALSE)</f>
        <v>No</v>
      </c>
      <c r="I2242" s="11">
        <f>VLOOKUP(Table4[[#This Row],[Number of Major Surgeries]],Table4[Number of Major Surgeries],1,FALSE)</f>
        <v>1</v>
      </c>
      <c r="J2242" s="11" t="str">
        <f>VLOOKUP('Medical Examinations'!M2242,'Medical Examinations'!M2242:M4576,1,FALSE)</f>
        <v>normal weight</v>
      </c>
      <c r="K2242" s="11" t="str">
        <f>VLOOKUP('Medical Examinations'!N2242,'Medical Examinations'!N2242:N4576,1,FALSE)</f>
        <v>normal</v>
      </c>
      <c r="L2242" s="11" t="str">
        <f>VLOOKUP(Table3[[#This Row],[date of birth]],Table3[date of birth],1,FALSE)</f>
        <v>18-Aug-1979</v>
      </c>
      <c r="M2242" s="11">
        <f>VLOOKUP(Table3[[#This Row],[age]],Table3[age],1,FALSE)</f>
        <v>43</v>
      </c>
      <c r="N2242" s="65">
        <f>VLOOKUP(Table3[[#This Row],[charges2]],Table3[charges2],1,FALSE)</f>
        <v>40204.83</v>
      </c>
      <c r="O2242" s="11" t="str">
        <f>VLOOKUP(Table3[[#This Row],[HOSPITAL TIER2]],Table3[HOSPITAL TIER2],1,FALSE)</f>
        <v>tier - 1</v>
      </c>
      <c r="P2242" s="11" t="str">
        <f>VLOOKUP(Table3[[#This Row],[city tier2]],Table3[city tier2],1,FALSE)</f>
        <v>tier - 3</v>
      </c>
      <c r="Q2242" s="11" t="str">
        <f>VLOOKUP(Table3[[#This Row],[state id2]],Table3[state id2],1,FALSE)</f>
        <v>R1012</v>
      </c>
      <c r="R2242" s="11">
        <f t="shared" si="68"/>
        <v>-6.9899321076348025E-2</v>
      </c>
      <c r="S2242" s="11">
        <f t="shared" si="69"/>
        <v>-9.9092784117462779E-2</v>
      </c>
    </row>
    <row r="2243" spans="1:19" x14ac:dyDescent="0.25">
      <c r="A2243" s="20" t="str">
        <f>VLOOKUP('Customer Names'!A2243,'Customer Names'!A2243:A4578,1,FALSE)</f>
        <v>Id2242</v>
      </c>
      <c r="B2243" s="20" t="str">
        <f>VLOOKUP(Table6[[#This Row],[NAME]],Table6[NAME],1,FALSE)</f>
        <v>Anna</v>
      </c>
      <c r="C2243" s="11">
        <f>VLOOKUP(Table4[[#This Row],[BMI]],Table4[BMI],1,FALSE)</f>
        <v>21.26</v>
      </c>
      <c r="D2243" s="11">
        <f>VLOOKUP(Table4[[#This Row],[HBA1C]],Table4[HBA1C],1,FALSE)</f>
        <v>5.65</v>
      </c>
      <c r="E2243" s="11" t="str">
        <f>VLOOKUP(Table4[[#This Row],[Any Transplants]],Table4[Any Transplants],1,FALSE)</f>
        <v>No</v>
      </c>
      <c r="F2243" s="11" t="str">
        <f>VLOOKUP(Table4[[#This Row],[Cancer history]],Table4[Cancer history],1,FALSE)</f>
        <v>Yes</v>
      </c>
      <c r="G2243" s="11" t="str">
        <f>VLOOKUP(Table4[[#This Row],[Smoker2]],Table4[Smoker2],1,FALSE)</f>
        <v>NO</v>
      </c>
      <c r="H2243" s="11" t="str">
        <f>VLOOKUP(Table4[[#This Row],[Heart Issues]],Table4[Heart Issues],1,FALSE)</f>
        <v>yes</v>
      </c>
      <c r="I2243" s="11">
        <f>VLOOKUP(Table4[[#This Row],[Number of Major Surgeries]],Table4[Number of Major Surgeries],1,FALSE)</f>
        <v>1</v>
      </c>
      <c r="J2243" s="11" t="str">
        <f>VLOOKUP('Medical Examinations'!M2243,'Medical Examinations'!M2243:M4577,1,FALSE)</f>
        <v>normal weight</v>
      </c>
      <c r="K2243" s="11" t="str">
        <f>VLOOKUP('Medical Examinations'!N2243,'Medical Examinations'!N2243:N4577,1,FALSE)</f>
        <v>normal</v>
      </c>
      <c r="L2243" s="11" t="str">
        <f>VLOOKUP(Table3[[#This Row],[date of birth]],Table3[date of birth],1,FALSE)</f>
        <v>28-Jul-1981</v>
      </c>
      <c r="M2243" s="11">
        <f>VLOOKUP(Table3[[#This Row],[age]],Table3[age],1,FALSE)</f>
        <v>41</v>
      </c>
      <c r="N2243" s="65">
        <f>VLOOKUP(Table3[[#This Row],[charges2]],Table3[charges2],1,FALSE)</f>
        <v>40208.559999999998</v>
      </c>
      <c r="O2243" s="11" t="str">
        <f>VLOOKUP(Table3[[#This Row],[HOSPITAL TIER2]],Table3[HOSPITAL TIER2],1,FALSE)</f>
        <v>tier - 1</v>
      </c>
      <c r="P2243" s="11" t="str">
        <f>VLOOKUP(Table3[[#This Row],[city tier2]],Table3[city tier2],1,FALSE)</f>
        <v>tier - 2</v>
      </c>
      <c r="Q2243" s="11" t="str">
        <f>VLOOKUP(Table3[[#This Row],[state id2]],Table3[state id2],1,FALSE)</f>
        <v>R1011</v>
      </c>
      <c r="R2243" s="11">
        <f t="shared" ref="R2243:R2306" si="70">CORREL(M2243:M4577,C2243:C4577)</f>
        <v>-7.3354214715538629E-2</v>
      </c>
      <c r="S2243" s="11">
        <f t="shared" ref="S2243:S2306" si="71">CORREL(M2243:M4577,D2243:D4577)</f>
        <v>-0.10688264720269745</v>
      </c>
    </row>
    <row r="2244" spans="1:19" x14ac:dyDescent="0.25">
      <c r="A2244" s="20" t="str">
        <f>VLOOKUP('Customer Names'!A2244,'Customer Names'!A2244:A4579,1,FALSE)</f>
        <v>Id2243</v>
      </c>
      <c r="B2244" s="20" t="str">
        <f>VLOOKUP(Table6[[#This Row],[NAME]],Table6[NAME],1,FALSE)</f>
        <v>Jordan</v>
      </c>
      <c r="C2244" s="11">
        <f>VLOOKUP(Table4[[#This Row],[BMI]],Table4[BMI],1,FALSE)</f>
        <v>15.6</v>
      </c>
      <c r="D2244" s="11">
        <f>VLOOKUP(Table4[[#This Row],[HBA1C]],Table4[HBA1C],1,FALSE)</f>
        <v>4.12</v>
      </c>
      <c r="E2244" s="11" t="str">
        <f>VLOOKUP(Table4[[#This Row],[Any Transplants]],Table4[Any Transplants],1,FALSE)</f>
        <v>No</v>
      </c>
      <c r="F2244" s="11" t="str">
        <f>VLOOKUP(Table4[[#This Row],[Cancer history]],Table4[Cancer history],1,FALSE)</f>
        <v>No</v>
      </c>
      <c r="G2244" s="11" t="str">
        <f>VLOOKUP(Table4[[#This Row],[Smoker2]],Table4[Smoker2],1,FALSE)</f>
        <v>NO</v>
      </c>
      <c r="H2244" s="11" t="str">
        <f>VLOOKUP(Table4[[#This Row],[Heart Issues]],Table4[Heart Issues],1,FALSE)</f>
        <v>yes</v>
      </c>
      <c r="I2244" s="11">
        <f>VLOOKUP(Table4[[#This Row],[Number of Major Surgeries]],Table4[Number of Major Surgeries],1,FALSE)</f>
        <v>1</v>
      </c>
      <c r="J2244" s="11" t="str">
        <f>VLOOKUP('Medical Examinations'!M2244,'Medical Examinations'!M2244:M4578,1,FALSE)</f>
        <v>underweight</v>
      </c>
      <c r="K2244" s="11" t="str">
        <f>VLOOKUP('Medical Examinations'!N2244,'Medical Examinations'!N2244:N4578,1,FALSE)</f>
        <v>normal</v>
      </c>
      <c r="L2244" s="11" t="str">
        <f>VLOOKUP(Table3[[#This Row],[date of birth]],Table3[date of birth],1,FALSE)</f>
        <v>4-Oct-1981</v>
      </c>
      <c r="M2244" s="11">
        <f>VLOOKUP(Table3[[#This Row],[age]],Table3[age],1,FALSE)</f>
        <v>41</v>
      </c>
      <c r="N2244" s="65">
        <f>VLOOKUP(Table3[[#This Row],[charges2]],Table3[charges2],1,FALSE)</f>
        <v>40273.65</v>
      </c>
      <c r="O2244" s="11" t="str">
        <f>VLOOKUP(Table3[[#This Row],[HOSPITAL TIER2]],Table3[HOSPITAL TIER2],1,FALSE)</f>
        <v>tier - 1</v>
      </c>
      <c r="P2244" s="11" t="str">
        <f>VLOOKUP(Table3[[#This Row],[city tier2]],Table3[city tier2],1,FALSE)</f>
        <v>tier - 3</v>
      </c>
      <c r="Q2244" s="11" t="str">
        <f>VLOOKUP(Table3[[#This Row],[state id2]],Table3[state id2],1,FALSE)</f>
        <v>R1013</v>
      </c>
      <c r="R2244" s="11">
        <f t="shared" si="70"/>
        <v>-7.4886307647916359E-2</v>
      </c>
      <c r="S2244" s="11">
        <f t="shared" si="71"/>
        <v>-0.10838905498222763</v>
      </c>
    </row>
    <row r="2245" spans="1:19" x14ac:dyDescent="0.25">
      <c r="A2245" s="20" t="str">
        <f>VLOOKUP('Customer Names'!A2245,'Customer Names'!A2245:A4580,1,FALSE)</f>
        <v>Id2244</v>
      </c>
      <c r="B2245" s="20" t="str">
        <f>VLOOKUP(Table6[[#This Row],[NAME]],Table6[NAME],1,FALSE)</f>
        <v>Brian</v>
      </c>
      <c r="C2245" s="11">
        <f>VLOOKUP(Table4[[#This Row],[BMI]],Table4[BMI],1,FALSE)</f>
        <v>24.39</v>
      </c>
      <c r="D2245" s="11">
        <f>VLOOKUP(Table4[[#This Row],[HBA1C]],Table4[HBA1C],1,FALSE)</f>
        <v>6.24</v>
      </c>
      <c r="E2245" s="11" t="str">
        <f>VLOOKUP(Table4[[#This Row],[Any Transplants]],Table4[Any Transplants],1,FALSE)</f>
        <v>No</v>
      </c>
      <c r="F2245" s="11" t="str">
        <f>VLOOKUP(Table4[[#This Row],[Cancer history]],Table4[Cancer history],1,FALSE)</f>
        <v>No</v>
      </c>
      <c r="G2245" s="11" t="str">
        <f>VLOOKUP(Table4[[#This Row],[Smoker2]],Table4[Smoker2],1,FALSE)</f>
        <v>NO</v>
      </c>
      <c r="H2245" s="11" t="str">
        <f>VLOOKUP(Table4[[#This Row],[Heart Issues]],Table4[Heart Issues],1,FALSE)</f>
        <v>No</v>
      </c>
      <c r="I2245" s="11">
        <f>VLOOKUP(Table4[[#This Row],[Number of Major Surgeries]],Table4[Number of Major Surgeries],1,FALSE)</f>
        <v>1</v>
      </c>
      <c r="J2245" s="11" t="str">
        <f>VLOOKUP('Medical Examinations'!M2245,'Medical Examinations'!M2245:M4579,1,FALSE)</f>
        <v>normal weight</v>
      </c>
      <c r="K2245" s="11" t="str">
        <f>VLOOKUP('Medical Examinations'!N2245,'Medical Examinations'!N2245:N4579,1,FALSE)</f>
        <v>prediabetes</v>
      </c>
      <c r="L2245" s="11" t="str">
        <f>VLOOKUP(Table3[[#This Row],[date of birth]],Table3[date of birth],1,FALSE)</f>
        <v>27-Jun-1977</v>
      </c>
      <c r="M2245" s="11">
        <f>VLOOKUP(Table3[[#This Row],[age]],Table3[age],1,FALSE)</f>
        <v>45</v>
      </c>
      <c r="N2245" s="65">
        <f>VLOOKUP(Table3[[#This Row],[charges2]],Table3[charges2],1,FALSE)</f>
        <v>40284.379999999997</v>
      </c>
      <c r="O2245" s="11" t="str">
        <f>VLOOKUP(Table3[[#This Row],[HOSPITAL TIER2]],Table3[HOSPITAL TIER2],1,FALSE)</f>
        <v>tier - 1</v>
      </c>
      <c r="P2245" s="11" t="str">
        <f>VLOOKUP(Table3[[#This Row],[city tier2]],Table3[city tier2],1,FALSE)</f>
        <v>tier - 3</v>
      </c>
      <c r="Q2245" s="11" t="str">
        <f>VLOOKUP(Table3[[#This Row],[state id2]],Table3[state id2],1,FALSE)</f>
        <v>R1012</v>
      </c>
      <c r="R2245" s="11">
        <f t="shared" si="70"/>
        <v>-8.5901866109796388E-2</v>
      </c>
      <c r="S2245" s="11">
        <f t="shared" si="71"/>
        <v>-0.12034205851838574</v>
      </c>
    </row>
    <row r="2246" spans="1:19" x14ac:dyDescent="0.25">
      <c r="A2246" s="20" t="str">
        <f>VLOOKUP('Customer Names'!A2246,'Customer Names'!A2246:A4581,1,FALSE)</f>
        <v>Id2245</v>
      </c>
      <c r="B2246" s="20" t="str">
        <f>VLOOKUP(Table6[[#This Row],[NAME]],Table6[NAME],1,FALSE)</f>
        <v>Katherine A</v>
      </c>
      <c r="C2246" s="11">
        <f>VLOOKUP(Table4[[#This Row],[BMI]],Table4[BMI],1,FALSE)</f>
        <v>24.75</v>
      </c>
      <c r="D2246" s="11">
        <f>VLOOKUP(Table4[[#This Row],[HBA1C]],Table4[HBA1C],1,FALSE)</f>
        <v>4.83</v>
      </c>
      <c r="E2246" s="11" t="str">
        <f>VLOOKUP(Table4[[#This Row],[Any Transplants]],Table4[Any Transplants],1,FALSE)</f>
        <v>No</v>
      </c>
      <c r="F2246" s="11" t="str">
        <f>VLOOKUP(Table4[[#This Row],[Cancer history]],Table4[Cancer history],1,FALSE)</f>
        <v>No</v>
      </c>
      <c r="G2246" s="11" t="str">
        <f>VLOOKUP(Table4[[#This Row],[Smoker2]],Table4[Smoker2],1,FALSE)</f>
        <v>NO</v>
      </c>
      <c r="H2246" s="11" t="str">
        <f>VLOOKUP(Table4[[#This Row],[Heart Issues]],Table4[Heart Issues],1,FALSE)</f>
        <v>No</v>
      </c>
      <c r="I2246" s="11">
        <f>VLOOKUP(Table4[[#This Row],[Number of Major Surgeries]],Table4[Number of Major Surgeries],1,FALSE)</f>
        <v>0</v>
      </c>
      <c r="J2246" s="11" t="str">
        <f>VLOOKUP('Medical Examinations'!M2246,'Medical Examinations'!M2246:M4580,1,FALSE)</f>
        <v>normal weight</v>
      </c>
      <c r="K2246" s="11" t="str">
        <f>VLOOKUP('Medical Examinations'!N2246,'Medical Examinations'!N2246:N4580,1,FALSE)</f>
        <v>normal</v>
      </c>
      <c r="L2246" s="11" t="str">
        <f>VLOOKUP(Table3[[#This Row],[date of birth]],Table3[date of birth],1,FALSE)</f>
        <v>4-Sep-1962</v>
      </c>
      <c r="M2246" s="11">
        <f>VLOOKUP(Table3[[#This Row],[age]],Table3[age],1,FALSE)</f>
        <v>60</v>
      </c>
      <c r="N2246" s="65">
        <f>VLOOKUP(Table3[[#This Row],[charges2]],Table3[charges2],1,FALSE)</f>
        <v>40309.93</v>
      </c>
      <c r="O2246" s="11" t="str">
        <f>VLOOKUP(Table3[[#This Row],[HOSPITAL TIER2]],Table3[HOSPITAL TIER2],1,FALSE)</f>
        <v>tier - 1</v>
      </c>
      <c r="P2246" s="11" t="str">
        <f>VLOOKUP(Table3[[#This Row],[city tier2]],Table3[city tier2],1,FALSE)</f>
        <v>tier - 3</v>
      </c>
      <c r="Q2246" s="11" t="str">
        <f>VLOOKUP(Table3[[#This Row],[state id2]],Table3[state id2],1,FALSE)</f>
        <v>R1011</v>
      </c>
      <c r="R2246" s="11">
        <f t="shared" si="70"/>
        <v>-8.3937062762930933E-2</v>
      </c>
      <c r="S2246" s="11">
        <f t="shared" si="71"/>
        <v>-0.1190266474753313</v>
      </c>
    </row>
    <row r="2247" spans="1:19" x14ac:dyDescent="0.25">
      <c r="A2247" s="20" t="str">
        <f>VLOOKUP('Customer Names'!A2247,'Customer Names'!A2247:A4582,1,FALSE)</f>
        <v>Id2246</v>
      </c>
      <c r="B2247" s="20" t="str">
        <f>VLOOKUP(Table6[[#This Row],[NAME]],Table6[NAME],1,FALSE)</f>
        <v>Melanie</v>
      </c>
      <c r="C2247" s="11">
        <f>VLOOKUP(Table4[[#This Row],[BMI]],Table4[BMI],1,FALSE)</f>
        <v>20.88</v>
      </c>
      <c r="D2247" s="11">
        <f>VLOOKUP(Table4[[#This Row],[HBA1C]],Table4[HBA1C],1,FALSE)</f>
        <v>7.4</v>
      </c>
      <c r="E2247" s="11" t="str">
        <f>VLOOKUP(Table4[[#This Row],[Any Transplants]],Table4[Any Transplants],1,FALSE)</f>
        <v>No</v>
      </c>
      <c r="F2247" s="11" t="str">
        <f>VLOOKUP(Table4[[#This Row],[Cancer history]],Table4[Cancer history],1,FALSE)</f>
        <v>No</v>
      </c>
      <c r="G2247" s="11" t="str">
        <f>VLOOKUP(Table4[[#This Row],[Smoker2]],Table4[Smoker2],1,FALSE)</f>
        <v>NO</v>
      </c>
      <c r="H2247" s="11" t="str">
        <f>VLOOKUP(Table4[[#This Row],[Heart Issues]],Table4[Heart Issues],1,FALSE)</f>
        <v>No</v>
      </c>
      <c r="I2247" s="11">
        <f>VLOOKUP(Table4[[#This Row],[Number of Major Surgeries]],Table4[Number of Major Surgeries],1,FALSE)</f>
        <v>0</v>
      </c>
      <c r="J2247" s="11" t="str">
        <f>VLOOKUP('Medical Examinations'!M2247,'Medical Examinations'!M2247:M4581,1,FALSE)</f>
        <v>normal weight</v>
      </c>
      <c r="K2247" s="11" t="str">
        <f>VLOOKUP('Medical Examinations'!N2247,'Medical Examinations'!N2247:N4581,1,FALSE)</f>
        <v>diabetes</v>
      </c>
      <c r="L2247" s="11" t="str">
        <f>VLOOKUP(Table3[[#This Row],[date of birth]],Table3[date of birth],1,FALSE)</f>
        <v>12-Aug-1966</v>
      </c>
      <c r="M2247" s="11">
        <f>VLOOKUP(Table3[[#This Row],[age]],Table3[age],1,FALSE)</f>
        <v>56</v>
      </c>
      <c r="N2247" s="65">
        <f>VLOOKUP(Table3[[#This Row],[charges2]],Table3[charges2],1,FALSE)</f>
        <v>40373.74</v>
      </c>
      <c r="O2247" s="11" t="str">
        <f>VLOOKUP(Table3[[#This Row],[HOSPITAL TIER2]],Table3[HOSPITAL TIER2],1,FALSE)</f>
        <v>tier - 1</v>
      </c>
      <c r="P2247" s="11" t="str">
        <f>VLOOKUP(Table3[[#This Row],[city tier2]],Table3[city tier2],1,FALSE)</f>
        <v>tier - 3</v>
      </c>
      <c r="Q2247" s="11" t="str">
        <f>VLOOKUP(Table3[[#This Row],[state id2]],Table3[state id2],1,FALSE)</f>
        <v>R1011</v>
      </c>
      <c r="R2247" s="11">
        <f t="shared" si="70"/>
        <v>-8.8975317660255668E-2</v>
      </c>
      <c r="S2247" s="11">
        <f t="shared" si="71"/>
        <v>-0.11344266978160496</v>
      </c>
    </row>
    <row r="2248" spans="1:19" x14ac:dyDescent="0.25">
      <c r="A2248" s="20" t="str">
        <f>VLOOKUP('Customer Names'!A2248,'Customer Names'!A2248:A4583,1,FALSE)</f>
        <v>Id2247</v>
      </c>
      <c r="B2248" s="20" t="str">
        <f>VLOOKUP(Table6[[#This Row],[NAME]],Table6[NAME],1,FALSE)</f>
        <v>Jessica</v>
      </c>
      <c r="C2248" s="11">
        <f>VLOOKUP(Table4[[#This Row],[BMI]],Table4[BMI],1,FALSE)</f>
        <v>20.43</v>
      </c>
      <c r="D2248" s="11">
        <f>VLOOKUP(Table4[[#This Row],[HBA1C]],Table4[HBA1C],1,FALSE)</f>
        <v>4.54</v>
      </c>
      <c r="E2248" s="11" t="str">
        <f>VLOOKUP(Table4[[#This Row],[Any Transplants]],Table4[Any Transplants],1,FALSE)</f>
        <v>No</v>
      </c>
      <c r="F2248" s="11" t="str">
        <f>VLOOKUP(Table4[[#This Row],[Cancer history]],Table4[Cancer history],1,FALSE)</f>
        <v>No</v>
      </c>
      <c r="G2248" s="11" t="str">
        <f>VLOOKUP(Table4[[#This Row],[Smoker2]],Table4[Smoker2],1,FALSE)</f>
        <v>NO</v>
      </c>
      <c r="H2248" s="11" t="str">
        <f>VLOOKUP(Table4[[#This Row],[Heart Issues]],Table4[Heart Issues],1,FALSE)</f>
        <v>No</v>
      </c>
      <c r="I2248" s="11">
        <f>VLOOKUP(Table4[[#This Row],[Number of Major Surgeries]],Table4[Number of Major Surgeries],1,FALSE)</f>
        <v>0</v>
      </c>
      <c r="J2248" s="11" t="str">
        <f>VLOOKUP('Medical Examinations'!M2248,'Medical Examinations'!M2248:M4582,1,FALSE)</f>
        <v>normal weight</v>
      </c>
      <c r="K2248" s="11" t="str">
        <f>VLOOKUP('Medical Examinations'!N2248,'Medical Examinations'!N2248:N4582,1,FALSE)</f>
        <v>normal</v>
      </c>
      <c r="L2248" s="11" t="str">
        <f>VLOOKUP(Table3[[#This Row],[date of birth]],Table3[date of birth],1,FALSE)</f>
        <v>3-Nov-1985</v>
      </c>
      <c r="M2248" s="11">
        <f>VLOOKUP(Table3[[#This Row],[age]],Table3[age],1,FALSE)</f>
        <v>37</v>
      </c>
      <c r="N2248" s="65">
        <f>VLOOKUP(Table3[[#This Row],[charges2]],Table3[charges2],1,FALSE)</f>
        <v>40419.019999999997</v>
      </c>
      <c r="O2248" s="11" t="str">
        <f>VLOOKUP(Table3[[#This Row],[HOSPITAL TIER2]],Table3[HOSPITAL TIER2],1,FALSE)</f>
        <v>tier - 1</v>
      </c>
      <c r="P2248" s="11" t="str">
        <f>VLOOKUP(Table3[[#This Row],[city tier2]],Table3[city tier2],1,FALSE)</f>
        <v>tier - 2</v>
      </c>
      <c r="Q2248" s="11" t="str">
        <f>VLOOKUP(Table3[[#This Row],[state id2]],Table3[state id2],1,FALSE)</f>
        <v>R1013</v>
      </c>
      <c r="R2248" s="11">
        <f t="shared" si="70"/>
        <v>-8.8074017746862687E-2</v>
      </c>
      <c r="S2248" s="11">
        <f t="shared" si="71"/>
        <v>-0.12039221188054638</v>
      </c>
    </row>
    <row r="2249" spans="1:19" x14ac:dyDescent="0.25">
      <c r="A2249" s="20" t="str">
        <f>VLOOKUP('Customer Names'!A2249,'Customer Names'!A2249:A4584,1,FALSE)</f>
        <v>Id2248</v>
      </c>
      <c r="B2249" s="20" t="str">
        <f>VLOOKUP(Table6[[#This Row],[NAME]],Table6[NAME],1,FALSE)</f>
        <v>Eric S</v>
      </c>
      <c r="C2249" s="11">
        <f>VLOOKUP(Table4[[#This Row],[BMI]],Table4[BMI],1,FALSE)</f>
        <v>15.18</v>
      </c>
      <c r="D2249" s="11">
        <f>VLOOKUP(Table4[[#This Row],[HBA1C]],Table4[HBA1C],1,FALSE)</f>
        <v>11.11</v>
      </c>
      <c r="E2249" s="11" t="str">
        <f>VLOOKUP(Table4[[#This Row],[Any Transplants]],Table4[Any Transplants],1,FALSE)</f>
        <v>No</v>
      </c>
      <c r="F2249" s="11" t="str">
        <f>VLOOKUP(Table4[[#This Row],[Cancer history]],Table4[Cancer history],1,FALSE)</f>
        <v>No</v>
      </c>
      <c r="G2249" s="11" t="str">
        <f>VLOOKUP(Table4[[#This Row],[Smoker2]],Table4[Smoker2],1,FALSE)</f>
        <v>NO</v>
      </c>
      <c r="H2249" s="11" t="str">
        <f>VLOOKUP(Table4[[#This Row],[Heart Issues]],Table4[Heart Issues],1,FALSE)</f>
        <v>No</v>
      </c>
      <c r="I2249" s="11">
        <f>VLOOKUP(Table4[[#This Row],[Number of Major Surgeries]],Table4[Number of Major Surgeries],1,FALSE)</f>
        <v>0</v>
      </c>
      <c r="J2249" s="11" t="str">
        <f>VLOOKUP('Medical Examinations'!M2249,'Medical Examinations'!M2249:M4583,1,FALSE)</f>
        <v>underweight</v>
      </c>
      <c r="K2249" s="11" t="str">
        <f>VLOOKUP('Medical Examinations'!N2249,'Medical Examinations'!N2249:N4583,1,FALSE)</f>
        <v>diabetes</v>
      </c>
      <c r="L2249" s="11" t="str">
        <f>VLOOKUP(Table3[[#This Row],[date of birth]],Table3[date of birth],1,FALSE)</f>
        <v>10-Jul-1975</v>
      </c>
      <c r="M2249" s="11">
        <f>VLOOKUP(Table3[[#This Row],[age]],Table3[age],1,FALSE)</f>
        <v>47</v>
      </c>
      <c r="N2249" s="65">
        <f>VLOOKUP(Table3[[#This Row],[charges2]],Table3[charges2],1,FALSE)</f>
        <v>40590.550000000003</v>
      </c>
      <c r="O2249" s="11" t="str">
        <f>VLOOKUP(Table3[[#This Row],[HOSPITAL TIER2]],Table3[HOSPITAL TIER2],1,FALSE)</f>
        <v>tier - 1</v>
      </c>
      <c r="P2249" s="11" t="str">
        <f>VLOOKUP(Table3[[#This Row],[city tier2]],Table3[city tier2],1,FALSE)</f>
        <v>tier - 3</v>
      </c>
      <c r="Q2249" s="11" t="str">
        <f>VLOOKUP(Table3[[#This Row],[state id2]],Table3[state id2],1,FALSE)</f>
        <v>R1012</v>
      </c>
      <c r="R2249" s="11">
        <f t="shared" si="70"/>
        <v>-9.2854861368820027E-2</v>
      </c>
      <c r="S2249" s="11">
        <f t="shared" si="71"/>
        <v>-0.13415924264841705</v>
      </c>
    </row>
    <row r="2250" spans="1:19" x14ac:dyDescent="0.25">
      <c r="A2250" s="20" t="str">
        <f>VLOOKUP('Customer Names'!A2250,'Customer Names'!A2250:A4585,1,FALSE)</f>
        <v>Id2249</v>
      </c>
      <c r="B2250" s="20" t="str">
        <f>VLOOKUP(Table6[[#This Row],[NAME]],Table6[NAME],1,FALSE)</f>
        <v>Joseph</v>
      </c>
      <c r="C2250" s="11">
        <f>VLOOKUP(Table4[[#This Row],[BMI]],Table4[BMI],1,FALSE)</f>
        <v>15.12</v>
      </c>
      <c r="D2250" s="11">
        <f>VLOOKUP(Table4[[#This Row],[HBA1C]],Table4[HBA1C],1,FALSE)</f>
        <v>4.03</v>
      </c>
      <c r="E2250" s="11" t="str">
        <f>VLOOKUP(Table4[[#This Row],[Any Transplants]],Table4[Any Transplants],1,FALSE)</f>
        <v>No</v>
      </c>
      <c r="F2250" s="11" t="str">
        <f>VLOOKUP(Table4[[#This Row],[Cancer history]],Table4[Cancer history],1,FALSE)</f>
        <v>No</v>
      </c>
      <c r="G2250" s="11" t="str">
        <f>VLOOKUP(Table4[[#This Row],[Smoker2]],Table4[Smoker2],1,FALSE)</f>
        <v>NO</v>
      </c>
      <c r="H2250" s="11" t="str">
        <f>VLOOKUP(Table4[[#This Row],[Heart Issues]],Table4[Heart Issues],1,FALSE)</f>
        <v>yes</v>
      </c>
      <c r="I2250" s="11">
        <f>VLOOKUP(Table4[[#This Row],[Number of Major Surgeries]],Table4[Number of Major Surgeries],1,FALSE)</f>
        <v>0</v>
      </c>
      <c r="J2250" s="11" t="str">
        <f>VLOOKUP('Medical Examinations'!M2250,'Medical Examinations'!M2250:M4584,1,FALSE)</f>
        <v>underweight</v>
      </c>
      <c r="K2250" s="11" t="str">
        <f>VLOOKUP('Medical Examinations'!N2250,'Medical Examinations'!N2250:N4584,1,FALSE)</f>
        <v>normal</v>
      </c>
      <c r="L2250" s="11" t="str">
        <f>VLOOKUP(Table3[[#This Row],[date of birth]],Table3[date of birth],1,FALSE)</f>
        <v>25-Sep-1970</v>
      </c>
      <c r="M2250" s="11">
        <f>VLOOKUP(Table3[[#This Row],[age]],Table3[age],1,FALSE)</f>
        <v>52</v>
      </c>
      <c r="N2250" s="65">
        <f>VLOOKUP(Table3[[#This Row],[charges2]],Table3[charges2],1,FALSE)</f>
        <v>40692.910000000003</v>
      </c>
      <c r="O2250" s="11" t="str">
        <f>VLOOKUP(Table3[[#This Row],[HOSPITAL TIER2]],Table3[HOSPITAL TIER2],1,FALSE)</f>
        <v>tier - 1</v>
      </c>
      <c r="P2250" s="11" t="str">
        <f>VLOOKUP(Table3[[#This Row],[city tier2]],Table3[city tier2],1,FALSE)</f>
        <v>tier - 1</v>
      </c>
      <c r="Q2250" s="11" t="str">
        <f>VLOOKUP(Table3[[#This Row],[state id2]],Table3[state id2],1,FALSE)</f>
        <v>R1011</v>
      </c>
      <c r="R2250" s="11">
        <f t="shared" si="70"/>
        <v>-9.7662031147217693E-2</v>
      </c>
      <c r="S2250" s="11">
        <f t="shared" si="71"/>
        <v>-0.12817807520701047</v>
      </c>
    </row>
    <row r="2251" spans="1:19" x14ac:dyDescent="0.25">
      <c r="A2251" s="20" t="str">
        <f>VLOOKUP('Customer Names'!A2251,'Customer Names'!A2251:A4586,1,FALSE)</f>
        <v>Id2250</v>
      </c>
      <c r="B2251" s="20" t="str">
        <f>VLOOKUP(Table6[[#This Row],[NAME]],Table6[NAME],1,FALSE)</f>
        <v>Mary</v>
      </c>
      <c r="C2251" s="11">
        <f>VLOOKUP(Table4[[#This Row],[BMI]],Table4[BMI],1,FALSE)</f>
        <v>23.88</v>
      </c>
      <c r="D2251" s="11">
        <f>VLOOKUP(Table4[[#This Row],[HBA1C]],Table4[HBA1C],1,FALSE)</f>
        <v>4.51</v>
      </c>
      <c r="E2251" s="11" t="str">
        <f>VLOOKUP(Table4[[#This Row],[Any Transplants]],Table4[Any Transplants],1,FALSE)</f>
        <v>No</v>
      </c>
      <c r="F2251" s="11" t="str">
        <f>VLOOKUP(Table4[[#This Row],[Cancer history]],Table4[Cancer history],1,FALSE)</f>
        <v>No</v>
      </c>
      <c r="G2251" s="11" t="str">
        <f>VLOOKUP(Table4[[#This Row],[Smoker2]],Table4[Smoker2],1,FALSE)</f>
        <v>NO</v>
      </c>
      <c r="H2251" s="11" t="str">
        <f>VLOOKUP(Table4[[#This Row],[Heart Issues]],Table4[Heart Issues],1,FALSE)</f>
        <v>No</v>
      </c>
      <c r="I2251" s="11">
        <f>VLOOKUP(Table4[[#This Row],[Number of Major Surgeries]],Table4[Number of Major Surgeries],1,FALSE)</f>
        <v>1</v>
      </c>
      <c r="J2251" s="11" t="str">
        <f>VLOOKUP('Medical Examinations'!M2251,'Medical Examinations'!M2251:M4585,1,FALSE)</f>
        <v>normal weight</v>
      </c>
      <c r="K2251" s="11" t="str">
        <f>VLOOKUP('Medical Examinations'!N2251,'Medical Examinations'!N2251:N4585,1,FALSE)</f>
        <v>normal</v>
      </c>
      <c r="L2251" s="11" t="str">
        <f>VLOOKUP(Table3[[#This Row],[date of birth]],Table3[date of birth],1,FALSE)</f>
        <v>26-Dec-1976</v>
      </c>
      <c r="M2251" s="11">
        <f>VLOOKUP(Table3[[#This Row],[age]],Table3[age],1,FALSE)</f>
        <v>46</v>
      </c>
      <c r="N2251" s="65">
        <f>VLOOKUP(Table3[[#This Row],[charges2]],Table3[charges2],1,FALSE)</f>
        <v>40720.550000000003</v>
      </c>
      <c r="O2251" s="11" t="str">
        <f>VLOOKUP(Table3[[#This Row],[HOSPITAL TIER2]],Table3[HOSPITAL TIER2],1,FALSE)</f>
        <v>tier - 1</v>
      </c>
      <c r="P2251" s="11" t="str">
        <f>VLOOKUP(Table3[[#This Row],[city tier2]],Table3[city tier2],1,FALSE)</f>
        <v>tier - 3</v>
      </c>
      <c r="Q2251" s="11" t="str">
        <f>VLOOKUP(Table3[[#This Row],[state id2]],Table3[state id2],1,FALSE)</f>
        <v>R1012</v>
      </c>
      <c r="R2251" s="11">
        <f t="shared" si="70"/>
        <v>-9.6395679613126867E-2</v>
      </c>
      <c r="S2251" s="11">
        <f t="shared" si="71"/>
        <v>-0.12707661214723151</v>
      </c>
    </row>
    <row r="2252" spans="1:19" x14ac:dyDescent="0.25">
      <c r="A2252" s="20" t="str">
        <f>VLOOKUP('Customer Names'!A2252,'Customer Names'!A2252:A4587,1,FALSE)</f>
        <v>Id2251</v>
      </c>
      <c r="B2252" s="20" t="str">
        <f>VLOOKUP(Table6[[#This Row],[NAME]],Table6[NAME],1,FALSE)</f>
        <v>Natalie</v>
      </c>
      <c r="C2252" s="11">
        <f>VLOOKUP(Table4[[#This Row],[BMI]],Table4[BMI],1,FALSE)</f>
        <v>16.13</v>
      </c>
      <c r="D2252" s="11">
        <f>VLOOKUP(Table4[[#This Row],[HBA1C]],Table4[HBA1C],1,FALSE)</f>
        <v>5.56</v>
      </c>
      <c r="E2252" s="11" t="str">
        <f>VLOOKUP(Table4[[#This Row],[Any Transplants]],Table4[Any Transplants],1,FALSE)</f>
        <v>yes</v>
      </c>
      <c r="F2252" s="11" t="str">
        <f>VLOOKUP(Table4[[#This Row],[Cancer history]],Table4[Cancer history],1,FALSE)</f>
        <v>No</v>
      </c>
      <c r="G2252" s="11" t="str">
        <f>VLOOKUP(Table4[[#This Row],[Smoker2]],Table4[Smoker2],1,FALSE)</f>
        <v>NO</v>
      </c>
      <c r="H2252" s="11" t="str">
        <f>VLOOKUP(Table4[[#This Row],[Heart Issues]],Table4[Heart Issues],1,FALSE)</f>
        <v>No</v>
      </c>
      <c r="I2252" s="11">
        <f>VLOOKUP(Table4[[#This Row],[Number of Major Surgeries]],Table4[Number of Major Surgeries],1,FALSE)</f>
        <v>1</v>
      </c>
      <c r="J2252" s="11" t="str">
        <f>VLOOKUP('Medical Examinations'!M2252,'Medical Examinations'!M2252:M4586,1,FALSE)</f>
        <v>underweight</v>
      </c>
      <c r="K2252" s="11" t="str">
        <f>VLOOKUP('Medical Examinations'!N2252,'Medical Examinations'!N2252:N4586,1,FALSE)</f>
        <v>normal</v>
      </c>
      <c r="L2252" s="11" t="str">
        <f>VLOOKUP(Table3[[#This Row],[date of birth]],Table3[date of birth],1,FALSE)</f>
        <v>10-Jun-1972</v>
      </c>
      <c r="M2252" s="11">
        <f>VLOOKUP(Table3[[#This Row],[age]],Table3[age],1,FALSE)</f>
        <v>50</v>
      </c>
      <c r="N2252" s="65">
        <f>VLOOKUP(Table3[[#This Row],[charges2]],Table3[charges2],1,FALSE)</f>
        <v>40817.85</v>
      </c>
      <c r="O2252" s="11" t="str">
        <f>VLOOKUP(Table3[[#This Row],[HOSPITAL TIER2]],Table3[HOSPITAL TIER2],1,FALSE)</f>
        <v>tier - 1</v>
      </c>
      <c r="P2252" s="11" t="str">
        <f>VLOOKUP(Table3[[#This Row],[city tier2]],Table3[city tier2],1,FALSE)</f>
        <v>tier - 3</v>
      </c>
      <c r="Q2252" s="11" t="str">
        <f>VLOOKUP(Table3[[#This Row],[state id2]],Table3[state id2],1,FALSE)</f>
        <v>R1011</v>
      </c>
      <c r="R2252" s="11">
        <f t="shared" si="70"/>
        <v>-9.520548530852023E-2</v>
      </c>
      <c r="S2252" s="11">
        <f t="shared" si="71"/>
        <v>-0.13203807267547449</v>
      </c>
    </row>
    <row r="2253" spans="1:19" x14ac:dyDescent="0.25">
      <c r="A2253" s="20" t="str">
        <f>VLOOKUP('Customer Names'!A2253,'Customer Names'!A2253:A4588,1,FALSE)</f>
        <v>Id2252</v>
      </c>
      <c r="B2253" s="20" t="str">
        <f>VLOOKUP(Table6[[#This Row],[NAME]],Table6[NAME],1,FALSE)</f>
        <v>Christopher</v>
      </c>
      <c r="C2253" s="11">
        <f>VLOOKUP(Table4[[#This Row],[BMI]],Table4[BMI],1,FALSE)</f>
        <v>24.09</v>
      </c>
      <c r="D2253" s="11">
        <f>VLOOKUP(Table4[[#This Row],[HBA1C]],Table4[HBA1C],1,FALSE)</f>
        <v>4.0999999999999996</v>
      </c>
      <c r="E2253" s="11" t="str">
        <f>VLOOKUP(Table4[[#This Row],[Any Transplants]],Table4[Any Transplants],1,FALSE)</f>
        <v>yes</v>
      </c>
      <c r="F2253" s="11" t="str">
        <f>VLOOKUP(Table4[[#This Row],[Cancer history]],Table4[Cancer history],1,FALSE)</f>
        <v>No</v>
      </c>
      <c r="G2253" s="11" t="str">
        <f>VLOOKUP(Table4[[#This Row],[Smoker2]],Table4[Smoker2],1,FALSE)</f>
        <v>NO</v>
      </c>
      <c r="H2253" s="11" t="str">
        <f>VLOOKUP(Table4[[#This Row],[Heart Issues]],Table4[Heart Issues],1,FALSE)</f>
        <v>No</v>
      </c>
      <c r="I2253" s="11">
        <f>VLOOKUP(Table4[[#This Row],[Number of Major Surgeries]],Table4[Number of Major Surgeries],1,FALSE)</f>
        <v>1</v>
      </c>
      <c r="J2253" s="11" t="str">
        <f>VLOOKUP('Medical Examinations'!M2253,'Medical Examinations'!M2253:M4587,1,FALSE)</f>
        <v>normal weight</v>
      </c>
      <c r="K2253" s="11" t="str">
        <f>VLOOKUP('Medical Examinations'!N2253,'Medical Examinations'!N2253:N4587,1,FALSE)</f>
        <v>normal</v>
      </c>
      <c r="L2253" s="11" t="str">
        <f>VLOOKUP(Table3[[#This Row],[date of birth]],Table3[date of birth],1,FALSE)</f>
        <v>2-Jul-1999</v>
      </c>
      <c r="M2253" s="11">
        <f>VLOOKUP(Table3[[#This Row],[age]],Table3[age],1,FALSE)</f>
        <v>23</v>
      </c>
      <c r="N2253" s="65">
        <f>VLOOKUP(Table3[[#This Row],[charges2]],Table3[charges2],1,FALSE)</f>
        <v>40904.199999999997</v>
      </c>
      <c r="O2253" s="11" t="str">
        <f>VLOOKUP(Table3[[#This Row],[HOSPITAL TIER2]],Table3[HOSPITAL TIER2],1,FALSE)</f>
        <v>tier - 1</v>
      </c>
      <c r="P2253" s="11" t="str">
        <f>VLOOKUP(Table3[[#This Row],[city tier2]],Table3[city tier2],1,FALSE)</f>
        <v>tier - 1</v>
      </c>
      <c r="Q2253" s="11" t="str">
        <f>VLOOKUP(Table3[[#This Row],[state id2]],Table3[state id2],1,FALSE)</f>
        <v>R1024</v>
      </c>
      <c r="R2253" s="11">
        <f t="shared" si="70"/>
        <v>-9.6223598084887507E-2</v>
      </c>
      <c r="S2253" s="11">
        <f t="shared" si="71"/>
        <v>-0.13215536389420293</v>
      </c>
    </row>
    <row r="2254" spans="1:19" x14ac:dyDescent="0.25">
      <c r="A2254" s="20" t="str">
        <f>VLOOKUP('Customer Names'!A2254,'Customer Names'!A2254:A4589,1,FALSE)</f>
        <v>Id2253</v>
      </c>
      <c r="B2254" s="20" t="str">
        <f>VLOOKUP(Table6[[#This Row],[NAME]],Table6[NAME],1,FALSE)</f>
        <v>Sonja</v>
      </c>
      <c r="C2254" s="11">
        <f>VLOOKUP(Table4[[#This Row],[BMI]],Table4[BMI],1,FALSE)</f>
        <v>19.43</v>
      </c>
      <c r="D2254" s="11">
        <f>VLOOKUP(Table4[[#This Row],[HBA1C]],Table4[HBA1C],1,FALSE)</f>
        <v>5.85</v>
      </c>
      <c r="E2254" s="11" t="str">
        <f>VLOOKUP(Table4[[#This Row],[Any Transplants]],Table4[Any Transplants],1,FALSE)</f>
        <v>yes</v>
      </c>
      <c r="F2254" s="11" t="str">
        <f>VLOOKUP(Table4[[#This Row],[Cancer history]],Table4[Cancer history],1,FALSE)</f>
        <v>No</v>
      </c>
      <c r="G2254" s="11" t="str">
        <f>VLOOKUP(Table4[[#This Row],[Smoker2]],Table4[Smoker2],1,FALSE)</f>
        <v>NO</v>
      </c>
      <c r="H2254" s="11" t="str">
        <f>VLOOKUP(Table4[[#This Row],[Heart Issues]],Table4[Heart Issues],1,FALSE)</f>
        <v>No</v>
      </c>
      <c r="I2254" s="11">
        <f>VLOOKUP(Table4[[#This Row],[Number of Major Surgeries]],Table4[Number of Major Surgeries],1,FALSE)</f>
        <v>1</v>
      </c>
      <c r="J2254" s="11" t="str">
        <f>VLOOKUP('Medical Examinations'!M2254,'Medical Examinations'!M2254:M4588,1,FALSE)</f>
        <v>normal weight</v>
      </c>
      <c r="K2254" s="11" t="str">
        <f>VLOOKUP('Medical Examinations'!N2254,'Medical Examinations'!N2254:N4588,1,FALSE)</f>
        <v>prediabetes</v>
      </c>
      <c r="L2254" s="11" t="str">
        <f>VLOOKUP(Table3[[#This Row],[date of birth]],Table3[date of birth],1,FALSE)</f>
        <v>4-Aug-1992</v>
      </c>
      <c r="M2254" s="11">
        <f>VLOOKUP(Table3[[#This Row],[age]],Table3[age],1,FALSE)</f>
        <v>30</v>
      </c>
      <c r="N2254" s="65">
        <f>VLOOKUP(Table3[[#This Row],[charges2]],Table3[charges2],1,FALSE)</f>
        <v>40932.43</v>
      </c>
      <c r="O2254" s="11" t="str">
        <f>VLOOKUP(Table3[[#This Row],[HOSPITAL TIER2]],Table3[HOSPITAL TIER2],1,FALSE)</f>
        <v>tier - 1</v>
      </c>
      <c r="P2254" s="11" t="str">
        <f>VLOOKUP(Table3[[#This Row],[city tier2]],Table3[city tier2],1,FALSE)</f>
        <v>tier - 2</v>
      </c>
      <c r="Q2254" s="11" t="str">
        <f>VLOOKUP(Table3[[#This Row],[state id2]],Table3[state id2],1,FALSE)</f>
        <v>R1013</v>
      </c>
      <c r="R2254" s="11">
        <f t="shared" si="70"/>
        <v>-9.1950406137593324E-2</v>
      </c>
      <c r="S2254" s="11">
        <f t="shared" si="71"/>
        <v>-0.1781049432898936</v>
      </c>
    </row>
    <row r="2255" spans="1:19" x14ac:dyDescent="0.25">
      <c r="A2255" s="20" t="str">
        <f>VLOOKUP('Customer Names'!A2255,'Customer Names'!A2255:A4590,1,FALSE)</f>
        <v>Id2254</v>
      </c>
      <c r="B2255" s="20" t="str">
        <f>VLOOKUP(Table6[[#This Row],[NAME]],Table6[NAME],1,FALSE)</f>
        <v>Alexandra</v>
      </c>
      <c r="C2255" s="11">
        <f>VLOOKUP(Table4[[#This Row],[BMI]],Table4[BMI],1,FALSE)</f>
        <v>15.22</v>
      </c>
      <c r="D2255" s="11">
        <f>VLOOKUP(Table4[[#This Row],[HBA1C]],Table4[HBA1C],1,FALSE)</f>
        <v>4.92</v>
      </c>
      <c r="E2255" s="11" t="str">
        <f>VLOOKUP(Table4[[#This Row],[Any Transplants]],Table4[Any Transplants],1,FALSE)</f>
        <v>No</v>
      </c>
      <c r="F2255" s="11" t="str">
        <f>VLOOKUP(Table4[[#This Row],[Cancer history]],Table4[Cancer history],1,FALSE)</f>
        <v>Yes</v>
      </c>
      <c r="G2255" s="11" t="str">
        <f>VLOOKUP(Table4[[#This Row],[Smoker2]],Table4[Smoker2],1,FALSE)</f>
        <v>NO</v>
      </c>
      <c r="H2255" s="11" t="str">
        <f>VLOOKUP(Table4[[#This Row],[Heart Issues]],Table4[Heart Issues],1,FALSE)</f>
        <v>yes</v>
      </c>
      <c r="I2255" s="11">
        <f>VLOOKUP(Table4[[#This Row],[Number of Major Surgeries]],Table4[Number of Major Surgeries],1,FALSE)</f>
        <v>1</v>
      </c>
      <c r="J2255" s="11" t="str">
        <f>VLOOKUP('Medical Examinations'!M2255,'Medical Examinations'!M2255:M4589,1,FALSE)</f>
        <v>underweight</v>
      </c>
      <c r="K2255" s="11" t="str">
        <f>VLOOKUP('Medical Examinations'!N2255,'Medical Examinations'!N2255:N4589,1,FALSE)</f>
        <v>normal</v>
      </c>
      <c r="L2255" s="11" t="str">
        <f>VLOOKUP(Table3[[#This Row],[date of birth]],Table3[date of birth],1,FALSE)</f>
        <v>16-Sep-1979</v>
      </c>
      <c r="M2255" s="11">
        <f>VLOOKUP(Table3[[#This Row],[age]],Table3[age],1,FALSE)</f>
        <v>43</v>
      </c>
      <c r="N2255" s="65">
        <f>VLOOKUP(Table3[[#This Row],[charges2]],Table3[charges2],1,FALSE)</f>
        <v>40941.29</v>
      </c>
      <c r="O2255" s="11" t="str">
        <f>VLOOKUP(Table3[[#This Row],[HOSPITAL TIER2]],Table3[HOSPITAL TIER2],1,FALSE)</f>
        <v>tier - 1</v>
      </c>
      <c r="P2255" s="11" t="str">
        <f>VLOOKUP(Table3[[#This Row],[city tier2]],Table3[city tier2],1,FALSE)</f>
        <v>tier - 2</v>
      </c>
      <c r="Q2255" s="11" t="str">
        <f>VLOOKUP(Table3[[#This Row],[state id2]],Table3[state id2],1,FALSE)</f>
        <v>R1013</v>
      </c>
      <c r="R2255" s="11">
        <f t="shared" si="70"/>
        <v>-0.10662356907529172</v>
      </c>
      <c r="S2255" s="11">
        <f t="shared" si="71"/>
        <v>-0.18363937694452162</v>
      </c>
    </row>
    <row r="2256" spans="1:19" x14ac:dyDescent="0.25">
      <c r="A2256" s="20" t="str">
        <f>VLOOKUP('Customer Names'!A2256,'Customer Names'!A2256:A4591,1,FALSE)</f>
        <v>Id2255</v>
      </c>
      <c r="B2256" s="20" t="str">
        <f>VLOOKUP(Table6[[#This Row],[NAME]],Table6[NAME],1,FALSE)</f>
        <v>Martha L.</v>
      </c>
      <c r="C2256" s="11">
        <f>VLOOKUP(Table4[[#This Row],[BMI]],Table4[BMI],1,FALSE)</f>
        <v>20.72</v>
      </c>
      <c r="D2256" s="11">
        <f>VLOOKUP(Table4[[#This Row],[HBA1C]],Table4[HBA1C],1,FALSE)</f>
        <v>9.4600000000000009</v>
      </c>
      <c r="E2256" s="11" t="str">
        <f>VLOOKUP(Table4[[#This Row],[Any Transplants]],Table4[Any Transplants],1,FALSE)</f>
        <v>No</v>
      </c>
      <c r="F2256" s="11" t="str">
        <f>VLOOKUP(Table4[[#This Row],[Cancer history]],Table4[Cancer history],1,FALSE)</f>
        <v>No</v>
      </c>
      <c r="G2256" s="11" t="str">
        <f>VLOOKUP(Table4[[#This Row],[Smoker2]],Table4[Smoker2],1,FALSE)</f>
        <v>NO</v>
      </c>
      <c r="H2256" s="11" t="str">
        <f>VLOOKUP(Table4[[#This Row],[Heart Issues]],Table4[Heart Issues],1,FALSE)</f>
        <v>No</v>
      </c>
      <c r="I2256" s="11">
        <f>VLOOKUP(Table4[[#This Row],[Number of Major Surgeries]],Table4[Number of Major Surgeries],1,FALSE)</f>
        <v>0</v>
      </c>
      <c r="J2256" s="11" t="str">
        <f>VLOOKUP('Medical Examinations'!M2256,'Medical Examinations'!M2256:M4590,1,FALSE)</f>
        <v>normal weight</v>
      </c>
      <c r="K2256" s="11" t="str">
        <f>VLOOKUP('Medical Examinations'!N2256,'Medical Examinations'!N2256:N4590,1,FALSE)</f>
        <v>diabetes</v>
      </c>
      <c r="L2256" s="11" t="str">
        <f>VLOOKUP(Table3[[#This Row],[date of birth]],Table3[date of birth],1,FALSE)</f>
        <v>8-Sep-1983</v>
      </c>
      <c r="M2256" s="11">
        <f>VLOOKUP(Table3[[#This Row],[age]],Table3[age],1,FALSE)</f>
        <v>39</v>
      </c>
      <c r="N2256" s="65">
        <f>VLOOKUP(Table3[[#This Row],[charges2]],Table3[charges2],1,FALSE)</f>
        <v>40961.29</v>
      </c>
      <c r="O2256" s="11" t="str">
        <f>VLOOKUP(Table3[[#This Row],[HOSPITAL TIER2]],Table3[HOSPITAL TIER2],1,FALSE)</f>
        <v>tier - 1</v>
      </c>
      <c r="P2256" s="11" t="str">
        <f>VLOOKUP(Table3[[#This Row],[city tier2]],Table3[city tier2],1,FALSE)</f>
        <v>tier - 2</v>
      </c>
      <c r="Q2256" s="11" t="str">
        <f>VLOOKUP(Table3[[#This Row],[state id2]],Table3[state id2],1,FALSE)</f>
        <v>R1011</v>
      </c>
      <c r="R2256" s="11">
        <f t="shared" si="70"/>
        <v>-0.11920206958480506</v>
      </c>
      <c r="S2256" s="11">
        <f t="shared" si="71"/>
        <v>-0.1911005714850007</v>
      </c>
    </row>
    <row r="2257" spans="1:19" x14ac:dyDescent="0.25">
      <c r="A2257" s="20" t="str">
        <f>VLOOKUP('Customer Names'!A2257,'Customer Names'!A2257:A4592,1,FALSE)</f>
        <v>Id2256</v>
      </c>
      <c r="B2257" s="20" t="str">
        <f>VLOOKUP(Table6[[#This Row],[NAME]],Table6[NAME],1,FALSE)</f>
        <v>Ryan C.</v>
      </c>
      <c r="C2257" s="11">
        <f>VLOOKUP(Table4[[#This Row],[BMI]],Table4[BMI],1,FALSE)</f>
        <v>35.4</v>
      </c>
      <c r="D2257" s="11">
        <f>VLOOKUP(Table4[[#This Row],[HBA1C]],Table4[HBA1C],1,FALSE)</f>
        <v>5.94</v>
      </c>
      <c r="E2257" s="11" t="str">
        <f>VLOOKUP(Table4[[#This Row],[Any Transplants]],Table4[Any Transplants],1,FALSE)</f>
        <v>No</v>
      </c>
      <c r="F2257" s="11" t="str">
        <f>VLOOKUP(Table4[[#This Row],[Cancer history]],Table4[Cancer history],1,FALSE)</f>
        <v>Yes</v>
      </c>
      <c r="G2257" s="11" t="str">
        <f>VLOOKUP(Table4[[#This Row],[Smoker2]],Table4[Smoker2],1,FALSE)</f>
        <v>NO</v>
      </c>
      <c r="H2257" s="11" t="str">
        <f>VLOOKUP(Table4[[#This Row],[Heart Issues]],Table4[Heart Issues],1,FALSE)</f>
        <v>No</v>
      </c>
      <c r="I2257" s="11">
        <f>VLOOKUP(Table4[[#This Row],[Number of Major Surgeries]],Table4[Number of Major Surgeries],1,FALSE)</f>
        <v>1</v>
      </c>
      <c r="J2257" s="11" t="str">
        <f>VLOOKUP('Medical Examinations'!M2257,'Medical Examinations'!M2257:M4591,1,FALSE)</f>
        <v>obesity</v>
      </c>
      <c r="K2257" s="11" t="str">
        <f>VLOOKUP('Medical Examinations'!N2257,'Medical Examinations'!N2257:N4591,1,FALSE)</f>
        <v>prediabetes</v>
      </c>
      <c r="L2257" s="11" t="str">
        <f>VLOOKUP(Table3[[#This Row],[date of birth]],Table3[date of birth],1,FALSE)</f>
        <v>5-Jun-1974</v>
      </c>
      <c r="M2257" s="11">
        <f>VLOOKUP(Table3[[#This Row],[age]],Table3[age],1,FALSE)</f>
        <v>49</v>
      </c>
      <c r="N2257" s="65">
        <f>VLOOKUP(Table3[[#This Row],[charges2]],Table3[charges2],1,FALSE)</f>
        <v>40974.160000000003</v>
      </c>
      <c r="O2257" s="11" t="str">
        <f>VLOOKUP(Table3[[#This Row],[HOSPITAL TIER2]],Table3[HOSPITAL TIER2],1,FALSE)</f>
        <v>tier - 1</v>
      </c>
      <c r="P2257" s="11" t="str">
        <f>VLOOKUP(Table3[[#This Row],[city tier2]],Table3[city tier2],1,FALSE)</f>
        <v>tier - 2</v>
      </c>
      <c r="Q2257" s="11" t="str">
        <f>VLOOKUP(Table3[[#This Row],[state id2]],Table3[state id2],1,FALSE)</f>
        <v>R1013</v>
      </c>
      <c r="R2257" s="11">
        <f t="shared" si="70"/>
        <v>-0.12470436444450286</v>
      </c>
      <c r="S2257" s="11">
        <f t="shared" si="71"/>
        <v>-0.16027579860232083</v>
      </c>
    </row>
    <row r="2258" spans="1:19" x14ac:dyDescent="0.25">
      <c r="A2258" s="20" t="str">
        <f>VLOOKUP('Customer Names'!A2258,'Customer Names'!A2258:A4593,1,FALSE)</f>
        <v>Id2257</v>
      </c>
      <c r="B2258" s="20" t="str">
        <f>VLOOKUP(Table6[[#This Row],[NAME]],Table6[NAME],1,FALSE)</f>
        <v>Cliff</v>
      </c>
      <c r="C2258" s="11">
        <f>VLOOKUP(Table4[[#This Row],[BMI]],Table4[BMI],1,FALSE)</f>
        <v>34.4</v>
      </c>
      <c r="D2258" s="11">
        <f>VLOOKUP(Table4[[#This Row],[HBA1C]],Table4[HBA1C],1,FALSE)</f>
        <v>5.7</v>
      </c>
      <c r="E2258" s="11" t="str">
        <f>VLOOKUP(Table4[[#This Row],[Any Transplants]],Table4[Any Transplants],1,FALSE)</f>
        <v>No</v>
      </c>
      <c r="F2258" s="11" t="str">
        <f>VLOOKUP(Table4[[#This Row],[Cancer history]],Table4[Cancer history],1,FALSE)</f>
        <v>Yes</v>
      </c>
      <c r="G2258" s="11" t="str">
        <f>VLOOKUP(Table4[[#This Row],[Smoker2]],Table4[Smoker2],1,FALSE)</f>
        <v>NO</v>
      </c>
      <c r="H2258" s="11" t="str">
        <f>VLOOKUP(Table4[[#This Row],[Heart Issues]],Table4[Heart Issues],1,FALSE)</f>
        <v>No</v>
      </c>
      <c r="I2258" s="11">
        <f>VLOOKUP(Table4[[#This Row],[Number of Major Surgeries]],Table4[Number of Major Surgeries],1,FALSE)</f>
        <v>1</v>
      </c>
      <c r="J2258" s="11" t="str">
        <f>VLOOKUP('Medical Examinations'!M2258,'Medical Examinations'!M2258:M4592,1,FALSE)</f>
        <v>obesity</v>
      </c>
      <c r="K2258" s="11" t="str">
        <f>VLOOKUP('Medical Examinations'!N2258,'Medical Examinations'!N2258:N4592,1,FALSE)</f>
        <v>prediabetes</v>
      </c>
      <c r="L2258" s="11" t="str">
        <f>VLOOKUP(Table3[[#This Row],[date of birth]],Table3[date of birth],1,FALSE)</f>
        <v>11-Oct-1979</v>
      </c>
      <c r="M2258" s="11">
        <f>VLOOKUP(Table3[[#This Row],[age]],Table3[age],1,FALSE)</f>
        <v>43</v>
      </c>
      <c r="N2258" s="65">
        <f>VLOOKUP(Table3[[#This Row],[charges2]],Table3[charges2],1,FALSE)</f>
        <v>41034.22</v>
      </c>
      <c r="O2258" s="11" t="str">
        <f>VLOOKUP(Table3[[#This Row],[HOSPITAL TIER2]],Table3[HOSPITAL TIER2],1,FALSE)</f>
        <v>tier - 1</v>
      </c>
      <c r="P2258" s="11" t="str">
        <f>VLOOKUP(Table3[[#This Row],[city tier2]],Table3[city tier2],1,FALSE)</f>
        <v>tier - 3</v>
      </c>
      <c r="Q2258" s="11" t="str">
        <f>VLOOKUP(Table3[[#This Row],[state id2]],Table3[state id2],1,FALSE)</f>
        <v>R1017</v>
      </c>
      <c r="R2258" s="11">
        <f t="shared" si="70"/>
        <v>-0.1210165023987843</v>
      </c>
      <c r="S2258" s="11">
        <f t="shared" si="71"/>
        <v>-0.16003125810864083</v>
      </c>
    </row>
    <row r="2259" spans="1:19" x14ac:dyDescent="0.25">
      <c r="A2259" s="20" t="str">
        <f>VLOOKUP('Customer Names'!A2259,'Customer Names'!A2259:A4594,1,FALSE)</f>
        <v>Id2258</v>
      </c>
      <c r="B2259" s="20" t="str">
        <f>VLOOKUP(Table6[[#This Row],[NAME]],Table6[NAME],1,FALSE)</f>
        <v>Blue</v>
      </c>
      <c r="C2259" s="11">
        <f>VLOOKUP(Table4[[#This Row],[BMI]],Table4[BMI],1,FALSE)</f>
        <v>34.1</v>
      </c>
      <c r="D2259" s="11">
        <f>VLOOKUP(Table4[[#This Row],[HBA1C]],Table4[HBA1C],1,FALSE)</f>
        <v>4.13</v>
      </c>
      <c r="E2259" s="11" t="str">
        <f>VLOOKUP(Table4[[#This Row],[Any Transplants]],Table4[Any Transplants],1,FALSE)</f>
        <v>No</v>
      </c>
      <c r="F2259" s="11" t="str">
        <f>VLOOKUP(Table4[[#This Row],[Cancer history]],Table4[Cancer history],1,FALSE)</f>
        <v>Yes</v>
      </c>
      <c r="G2259" s="11" t="str">
        <f>VLOOKUP(Table4[[#This Row],[Smoker2]],Table4[Smoker2],1,FALSE)</f>
        <v>NO</v>
      </c>
      <c r="H2259" s="11" t="str">
        <f>VLOOKUP(Table4[[#This Row],[Heart Issues]],Table4[Heart Issues],1,FALSE)</f>
        <v>No</v>
      </c>
      <c r="I2259" s="11">
        <f>VLOOKUP(Table4[[#This Row],[Number of Major Surgeries]],Table4[Number of Major Surgeries],1,FALSE)</f>
        <v>1</v>
      </c>
      <c r="J2259" s="11" t="str">
        <f>VLOOKUP('Medical Examinations'!M2259,'Medical Examinations'!M2259:M4593,1,FALSE)</f>
        <v>obesity</v>
      </c>
      <c r="K2259" s="11" t="str">
        <f>VLOOKUP('Medical Examinations'!N2259,'Medical Examinations'!N2259:N4593,1,FALSE)</f>
        <v>normal</v>
      </c>
      <c r="L2259" s="11" t="str">
        <f>VLOOKUP(Table3[[#This Row],[date of birth]],Table3[date of birth],1,FALSE)</f>
        <v>12-Aug-1972</v>
      </c>
      <c r="M2259" s="11">
        <f>VLOOKUP(Table3[[#This Row],[age]],Table3[age],1,FALSE)</f>
        <v>50</v>
      </c>
      <c r="N2259" s="65">
        <f>VLOOKUP(Table3[[#This Row],[charges2]],Table3[charges2],1,FALSE)</f>
        <v>41055.29</v>
      </c>
      <c r="O2259" s="11" t="str">
        <f>VLOOKUP(Table3[[#This Row],[HOSPITAL TIER2]],Table3[HOSPITAL TIER2],1,FALSE)</f>
        <v>tier - 1</v>
      </c>
      <c r="P2259" s="11" t="str">
        <f>VLOOKUP(Table3[[#This Row],[city tier2]],Table3[city tier2],1,FALSE)</f>
        <v>tier - 2</v>
      </c>
      <c r="Q2259" s="11" t="str">
        <f>VLOOKUP(Table3[[#This Row],[state id2]],Table3[state id2],1,FALSE)</f>
        <v>R1011</v>
      </c>
      <c r="R2259" s="11">
        <f t="shared" si="70"/>
        <v>-0.10246799243814192</v>
      </c>
      <c r="S2259" s="11">
        <f t="shared" si="71"/>
        <v>-0.16158956946343406</v>
      </c>
    </row>
    <row r="2260" spans="1:19" x14ac:dyDescent="0.25">
      <c r="A2260" s="20" t="str">
        <f>VLOOKUP('Customer Names'!A2260,'Customer Names'!A2260:A4595,1,FALSE)</f>
        <v>Id2259</v>
      </c>
      <c r="B2260" s="20" t="str">
        <f>VLOOKUP(Table6[[#This Row],[NAME]],Table6[NAME],1,FALSE)</f>
        <v>Jeffrey M</v>
      </c>
      <c r="C2260" s="11">
        <f>VLOOKUP(Table4[[#This Row],[BMI]],Table4[BMI],1,FALSE)</f>
        <v>30.4</v>
      </c>
      <c r="D2260" s="11">
        <f>VLOOKUP(Table4[[#This Row],[HBA1C]],Table4[HBA1C],1,FALSE)</f>
        <v>4.7699999999999996</v>
      </c>
      <c r="E2260" s="11" t="str">
        <f>VLOOKUP(Table4[[#This Row],[Any Transplants]],Table4[Any Transplants],1,FALSE)</f>
        <v>No</v>
      </c>
      <c r="F2260" s="11" t="str">
        <f>VLOOKUP(Table4[[#This Row],[Cancer history]],Table4[Cancer history],1,FALSE)</f>
        <v>Yes</v>
      </c>
      <c r="G2260" s="11" t="str">
        <f>VLOOKUP(Table4[[#This Row],[Smoker2]],Table4[Smoker2],1,FALSE)</f>
        <v>NO</v>
      </c>
      <c r="H2260" s="11" t="str">
        <f>VLOOKUP(Table4[[#This Row],[Heart Issues]],Table4[Heart Issues],1,FALSE)</f>
        <v>No</v>
      </c>
      <c r="I2260" s="11">
        <f>VLOOKUP(Table4[[#This Row],[Number of Major Surgeries]],Table4[Number of Major Surgeries],1,FALSE)</f>
        <v>1</v>
      </c>
      <c r="J2260" s="11" t="str">
        <f>VLOOKUP('Medical Examinations'!M2260,'Medical Examinations'!M2260:M4594,1,FALSE)</f>
        <v>obesity</v>
      </c>
      <c r="K2260" s="11" t="str">
        <f>VLOOKUP('Medical Examinations'!N2260,'Medical Examinations'!N2260:N4594,1,FALSE)</f>
        <v>normal</v>
      </c>
      <c r="L2260" s="11" t="str">
        <f>VLOOKUP(Table3[[#This Row],[date of birth]],Table3[date of birth],1,FALSE)</f>
        <v>6-Sep-1972</v>
      </c>
      <c r="M2260" s="11">
        <f>VLOOKUP(Table3[[#This Row],[age]],Table3[age],1,FALSE)</f>
        <v>50</v>
      </c>
      <c r="N2260" s="65">
        <f>VLOOKUP(Table3[[#This Row],[charges2]],Table3[charges2],1,FALSE)</f>
        <v>41097.160000000003</v>
      </c>
      <c r="O2260" s="11" t="str">
        <f>VLOOKUP(Table3[[#This Row],[HOSPITAL TIER2]],Table3[HOSPITAL TIER2],1,FALSE)</f>
        <v>tier - 1</v>
      </c>
      <c r="P2260" s="11" t="str">
        <f>VLOOKUP(Table3[[#This Row],[city tier2]],Table3[city tier2],1,FALSE)</f>
        <v>tier - 3</v>
      </c>
      <c r="Q2260" s="11" t="str">
        <f>VLOOKUP(Table3[[#This Row],[state id2]],Table3[state id2],1,FALSE)</f>
        <v>R1016</v>
      </c>
      <c r="R2260" s="11">
        <f t="shared" si="70"/>
        <v>-0.1005374980224621</v>
      </c>
      <c r="S2260" s="11">
        <f t="shared" si="71"/>
        <v>-0.16492511143893501</v>
      </c>
    </row>
    <row r="2261" spans="1:19" x14ac:dyDescent="0.25">
      <c r="A2261" s="20" t="str">
        <f>VLOOKUP('Customer Names'!A2261,'Customer Names'!A2261:A4596,1,FALSE)</f>
        <v>Id2260</v>
      </c>
      <c r="B2261" s="20" t="str">
        <f>VLOOKUP(Table6[[#This Row],[NAME]],Table6[NAME],1,FALSE)</f>
        <v>Andrew</v>
      </c>
      <c r="C2261" s="11">
        <f>VLOOKUP(Table4[[#This Row],[BMI]],Table4[BMI],1,FALSE)</f>
        <v>28.7</v>
      </c>
      <c r="D2261" s="11">
        <f>VLOOKUP(Table4[[#This Row],[HBA1C]],Table4[HBA1C],1,FALSE)</f>
        <v>4.99</v>
      </c>
      <c r="E2261" s="11" t="str">
        <f>VLOOKUP(Table4[[#This Row],[Any Transplants]],Table4[Any Transplants],1,FALSE)</f>
        <v>No</v>
      </c>
      <c r="F2261" s="11" t="str">
        <f>VLOOKUP(Table4[[#This Row],[Cancer history]],Table4[Cancer history],1,FALSE)</f>
        <v>Yes</v>
      </c>
      <c r="G2261" s="11" t="str">
        <f>VLOOKUP(Table4[[#This Row],[Smoker2]],Table4[Smoker2],1,FALSE)</f>
        <v>NO</v>
      </c>
      <c r="H2261" s="11" t="str">
        <f>VLOOKUP(Table4[[#This Row],[Heart Issues]],Table4[Heart Issues],1,FALSE)</f>
        <v>No</v>
      </c>
      <c r="I2261" s="11">
        <f>VLOOKUP(Table4[[#This Row],[Number of Major Surgeries]],Table4[Number of Major Surgeries],1,FALSE)</f>
        <v>1</v>
      </c>
      <c r="J2261" s="11" t="str">
        <f>VLOOKUP('Medical Examinations'!M2261,'Medical Examinations'!M2261:M4595,1,FALSE)</f>
        <v>over weight</v>
      </c>
      <c r="K2261" s="11" t="str">
        <f>VLOOKUP('Medical Examinations'!N2261,'Medical Examinations'!N2261:N4595,1,FALSE)</f>
        <v>normal</v>
      </c>
      <c r="L2261" s="11" t="str">
        <f>VLOOKUP(Table3[[#This Row],[date of birth]],Table3[date of birth],1,FALSE)</f>
        <v>8-Aug-1969</v>
      </c>
      <c r="M2261" s="11">
        <f>VLOOKUP(Table3[[#This Row],[age]],Table3[age],1,FALSE)</f>
        <v>53</v>
      </c>
      <c r="N2261" s="65">
        <f>VLOOKUP(Table3[[#This Row],[charges2]],Table3[charges2],1,FALSE)</f>
        <v>41191.57</v>
      </c>
      <c r="O2261" s="11" t="str">
        <f>VLOOKUP(Table3[[#This Row],[HOSPITAL TIER2]],Table3[HOSPITAL TIER2],1,FALSE)</f>
        <v>tier - 1</v>
      </c>
      <c r="P2261" s="11" t="str">
        <f>VLOOKUP(Table3[[#This Row],[city tier2]],Table3[city tier2],1,FALSE)</f>
        <v>tier - 2</v>
      </c>
      <c r="Q2261" s="11" t="str">
        <f>VLOOKUP(Table3[[#This Row],[state id2]],Table3[state id2],1,FALSE)</f>
        <v>R1011</v>
      </c>
      <c r="R2261" s="11">
        <f t="shared" si="70"/>
        <v>-9.8698908962269113E-2</v>
      </c>
      <c r="S2261" s="11">
        <f t="shared" si="71"/>
        <v>-0.16681588214371634</v>
      </c>
    </row>
    <row r="2262" spans="1:19" x14ac:dyDescent="0.25">
      <c r="A2262" s="20" t="str">
        <f>VLOOKUP('Customer Names'!A2262,'Customer Names'!A2262:A4597,1,FALSE)</f>
        <v>Id2261</v>
      </c>
      <c r="B2262" s="20" t="str">
        <f>VLOOKUP(Table6[[#This Row],[NAME]],Table6[NAME],1,FALSE)</f>
        <v>Julia</v>
      </c>
      <c r="C2262" s="11">
        <f>VLOOKUP(Table4[[#This Row],[BMI]],Table4[BMI],1,FALSE)</f>
        <v>17.440000000000001</v>
      </c>
      <c r="D2262" s="11">
        <f>VLOOKUP(Table4[[#This Row],[HBA1C]],Table4[HBA1C],1,FALSE)</f>
        <v>4.42</v>
      </c>
      <c r="E2262" s="11" t="str">
        <f>VLOOKUP(Table4[[#This Row],[Any Transplants]],Table4[Any Transplants],1,FALSE)</f>
        <v>No</v>
      </c>
      <c r="F2262" s="11" t="str">
        <f>VLOOKUP(Table4[[#This Row],[Cancer history]],Table4[Cancer history],1,FALSE)</f>
        <v>Yes</v>
      </c>
      <c r="G2262" s="11" t="str">
        <f>VLOOKUP(Table4[[#This Row],[Smoker2]],Table4[Smoker2],1,FALSE)</f>
        <v>NO</v>
      </c>
      <c r="H2262" s="11" t="str">
        <f>VLOOKUP(Table4[[#This Row],[Heart Issues]],Table4[Heart Issues],1,FALSE)</f>
        <v>yes</v>
      </c>
      <c r="I2262" s="11">
        <f>VLOOKUP(Table4[[#This Row],[Number of Major Surgeries]],Table4[Number of Major Surgeries],1,FALSE)</f>
        <v>1</v>
      </c>
      <c r="J2262" s="11" t="str">
        <f>VLOOKUP('Medical Examinations'!M2262,'Medical Examinations'!M2262:M4596,1,FALSE)</f>
        <v>underweight</v>
      </c>
      <c r="K2262" s="11" t="str">
        <f>VLOOKUP('Medical Examinations'!N2262,'Medical Examinations'!N2262:N4596,1,FALSE)</f>
        <v>normal</v>
      </c>
      <c r="L2262" s="11" t="str">
        <f>VLOOKUP(Table3[[#This Row],[date of birth]],Table3[date of birth],1,FALSE)</f>
        <v>6-Jun-1964</v>
      </c>
      <c r="M2262" s="11">
        <f>VLOOKUP(Table3[[#This Row],[age]],Table3[age],1,FALSE)</f>
        <v>59</v>
      </c>
      <c r="N2262" s="65">
        <f>VLOOKUP(Table3[[#This Row],[charges2]],Table3[charges2],1,FALSE)</f>
        <v>41250.39</v>
      </c>
      <c r="O2262" s="11" t="str">
        <f>VLOOKUP(Table3[[#This Row],[HOSPITAL TIER2]],Table3[HOSPITAL TIER2],1,FALSE)</f>
        <v>tier - 1</v>
      </c>
      <c r="P2262" s="11" t="str">
        <f>VLOOKUP(Table3[[#This Row],[city tier2]],Table3[city tier2],1,FALSE)</f>
        <v>tier - 3</v>
      </c>
      <c r="Q2262" s="11" t="str">
        <f>VLOOKUP(Table3[[#This Row],[state id2]],Table3[state id2],1,FALSE)</f>
        <v>R1011</v>
      </c>
      <c r="R2262" s="11">
        <f t="shared" si="70"/>
        <v>-0.10153710775947297</v>
      </c>
      <c r="S2262" s="11">
        <f t="shared" si="71"/>
        <v>-0.16606487883569224</v>
      </c>
    </row>
    <row r="2263" spans="1:19" x14ac:dyDescent="0.25">
      <c r="A2263" s="20" t="str">
        <f>VLOOKUP('Customer Names'!A2263,'Customer Names'!A2263:A4598,1,FALSE)</f>
        <v>Id2262</v>
      </c>
      <c r="B2263" s="20" t="str">
        <f>VLOOKUP(Table6[[#This Row],[NAME]],Table6[NAME],1,FALSE)</f>
        <v>Daniel</v>
      </c>
      <c r="C2263" s="11">
        <f>VLOOKUP(Table4[[#This Row],[BMI]],Table4[BMI],1,FALSE)</f>
        <v>27.6</v>
      </c>
      <c r="D2263" s="11">
        <f>VLOOKUP(Table4[[#This Row],[HBA1C]],Table4[HBA1C],1,FALSE)</f>
        <v>4.01</v>
      </c>
      <c r="E2263" s="11" t="str">
        <f>VLOOKUP(Table4[[#This Row],[Any Transplants]],Table4[Any Transplants],1,FALSE)</f>
        <v>No</v>
      </c>
      <c r="F2263" s="11" t="str">
        <f>VLOOKUP(Table4[[#This Row],[Cancer history]],Table4[Cancer history],1,FALSE)</f>
        <v>Yes</v>
      </c>
      <c r="G2263" s="11" t="str">
        <f>VLOOKUP(Table4[[#This Row],[Smoker2]],Table4[Smoker2],1,FALSE)</f>
        <v>NO</v>
      </c>
      <c r="H2263" s="11" t="str">
        <f>VLOOKUP(Table4[[#This Row],[Heart Issues]],Table4[Heart Issues],1,FALSE)</f>
        <v>No</v>
      </c>
      <c r="I2263" s="11">
        <f>VLOOKUP(Table4[[#This Row],[Number of Major Surgeries]],Table4[Number of Major Surgeries],1,FALSE)</f>
        <v>1</v>
      </c>
      <c r="J2263" s="11" t="str">
        <f>VLOOKUP('Medical Examinations'!M2263,'Medical Examinations'!M2263:M4597,1,FALSE)</f>
        <v>over weight</v>
      </c>
      <c r="K2263" s="11" t="str">
        <f>VLOOKUP('Medical Examinations'!N2263,'Medical Examinations'!N2263:N4597,1,FALSE)</f>
        <v>normal</v>
      </c>
      <c r="L2263" s="11" t="str">
        <f>VLOOKUP(Table3[[#This Row],[date of birth]],Table3[date of birth],1,FALSE)</f>
        <v>27-Aug-1977</v>
      </c>
      <c r="M2263" s="11">
        <f>VLOOKUP(Table3[[#This Row],[age]],Table3[age],1,FALSE)</f>
        <v>45</v>
      </c>
      <c r="N2263" s="65">
        <f>VLOOKUP(Table3[[#This Row],[charges2]],Table3[charges2],1,FALSE)</f>
        <v>41271.5</v>
      </c>
      <c r="O2263" s="11" t="str">
        <f>VLOOKUP(Table3[[#This Row],[HOSPITAL TIER2]],Table3[HOSPITAL TIER2],1,FALSE)</f>
        <v>tier - 1</v>
      </c>
      <c r="P2263" s="11" t="str">
        <f>VLOOKUP(Table3[[#This Row],[city tier2]],Table3[city tier2],1,FALSE)</f>
        <v>tier - 2</v>
      </c>
      <c r="Q2263" s="11" t="str">
        <f>VLOOKUP(Table3[[#This Row],[state id2]],Table3[state id2],1,FALSE)</f>
        <v>R1011</v>
      </c>
      <c r="R2263" s="11">
        <f t="shared" si="70"/>
        <v>-9.53244570125375E-2</v>
      </c>
      <c r="S2263" s="11">
        <f t="shared" si="71"/>
        <v>-0.1581736105435631</v>
      </c>
    </row>
    <row r="2264" spans="1:19" x14ac:dyDescent="0.25">
      <c r="A2264" s="20" t="str">
        <f>VLOOKUP('Customer Names'!A2264,'Customer Names'!A2264:A4599,1,FALSE)</f>
        <v>Id2263</v>
      </c>
      <c r="B2264" s="20" t="str">
        <f>VLOOKUP(Table6[[#This Row],[NAME]],Table6[NAME],1,FALSE)</f>
        <v>Jaime</v>
      </c>
      <c r="C2264" s="11">
        <f>VLOOKUP(Table4[[#This Row],[BMI]],Table4[BMI],1,FALSE)</f>
        <v>20.7</v>
      </c>
      <c r="D2264" s="11">
        <f>VLOOKUP(Table4[[#This Row],[HBA1C]],Table4[HBA1C],1,FALSE)</f>
        <v>4.49</v>
      </c>
      <c r="E2264" s="11" t="str">
        <f>VLOOKUP(Table4[[#This Row],[Any Transplants]],Table4[Any Transplants],1,FALSE)</f>
        <v>No</v>
      </c>
      <c r="F2264" s="11" t="str">
        <f>VLOOKUP(Table4[[#This Row],[Cancer history]],Table4[Cancer history],1,FALSE)</f>
        <v>Yes</v>
      </c>
      <c r="G2264" s="11" t="str">
        <f>VLOOKUP(Table4[[#This Row],[Smoker2]],Table4[Smoker2],1,FALSE)</f>
        <v>NO</v>
      </c>
      <c r="H2264" s="11" t="str">
        <f>VLOOKUP(Table4[[#This Row],[Heart Issues]],Table4[Heart Issues],1,FALSE)</f>
        <v>No</v>
      </c>
      <c r="I2264" s="11">
        <f>VLOOKUP(Table4[[#This Row],[Number of Major Surgeries]],Table4[Number of Major Surgeries],1,FALSE)</f>
        <v>1</v>
      </c>
      <c r="J2264" s="11" t="str">
        <f>VLOOKUP('Medical Examinations'!M2264,'Medical Examinations'!M2264:M4598,1,FALSE)</f>
        <v>normal weight</v>
      </c>
      <c r="K2264" s="11" t="str">
        <f>VLOOKUP('Medical Examinations'!N2264,'Medical Examinations'!N2264:N4598,1,FALSE)</f>
        <v>normal</v>
      </c>
      <c r="L2264" s="11" t="str">
        <f>VLOOKUP(Table3[[#This Row],[date of birth]],Table3[date of birth],1,FALSE)</f>
        <v>7-Oct-1964</v>
      </c>
      <c r="M2264" s="11">
        <f>VLOOKUP(Table3[[#This Row],[age]],Table3[age],1,FALSE)</f>
        <v>58</v>
      </c>
      <c r="N2264" s="65">
        <f>VLOOKUP(Table3[[#This Row],[charges2]],Table3[charges2],1,FALSE)</f>
        <v>41331.79</v>
      </c>
      <c r="O2264" s="11" t="str">
        <f>VLOOKUP(Table3[[#This Row],[HOSPITAL TIER2]],Table3[HOSPITAL TIER2],1,FALSE)</f>
        <v>tier - 1</v>
      </c>
      <c r="P2264" s="11" t="str">
        <f>VLOOKUP(Table3[[#This Row],[city tier2]],Table3[city tier2],1,FALSE)</f>
        <v>tier - 2</v>
      </c>
      <c r="Q2264" s="11" t="str">
        <f>VLOOKUP(Table3[[#This Row],[state id2]],Table3[state id2],1,FALSE)</f>
        <v>R1011</v>
      </c>
      <c r="R2264" s="11">
        <f t="shared" si="70"/>
        <v>-8.7734295617659261E-2</v>
      </c>
      <c r="S2264" s="11">
        <f t="shared" si="71"/>
        <v>-0.17088951370963892</v>
      </c>
    </row>
    <row r="2265" spans="1:19" x14ac:dyDescent="0.25">
      <c r="A2265" s="20" t="str">
        <f>VLOOKUP('Customer Names'!A2265,'Customer Names'!A2265:A4600,1,FALSE)</f>
        <v>Id2264</v>
      </c>
      <c r="B2265" s="20" t="str">
        <f>VLOOKUP(Table6[[#This Row],[NAME]],Table6[NAME],1,FALSE)</f>
        <v>Mohd Syahidan</v>
      </c>
      <c r="C2265" s="11">
        <f>VLOOKUP(Table4[[#This Row],[BMI]],Table4[BMI],1,FALSE)</f>
        <v>20.3</v>
      </c>
      <c r="D2265" s="11">
        <f>VLOOKUP(Table4[[#This Row],[HBA1C]],Table4[HBA1C],1,FALSE)</f>
        <v>6.37</v>
      </c>
      <c r="E2265" s="11" t="str">
        <f>VLOOKUP(Table4[[#This Row],[Any Transplants]],Table4[Any Transplants],1,FALSE)</f>
        <v>No</v>
      </c>
      <c r="F2265" s="11" t="str">
        <f>VLOOKUP(Table4[[#This Row],[Cancer history]],Table4[Cancer history],1,FALSE)</f>
        <v>Yes</v>
      </c>
      <c r="G2265" s="11" t="str">
        <f>VLOOKUP(Table4[[#This Row],[Smoker2]],Table4[Smoker2],1,FALSE)</f>
        <v>NO</v>
      </c>
      <c r="H2265" s="11" t="str">
        <f>VLOOKUP(Table4[[#This Row],[Heart Issues]],Table4[Heart Issues],1,FALSE)</f>
        <v>No</v>
      </c>
      <c r="I2265" s="11">
        <f>VLOOKUP(Table4[[#This Row],[Number of Major Surgeries]],Table4[Number of Major Surgeries],1,FALSE)</f>
        <v>1</v>
      </c>
      <c r="J2265" s="11" t="str">
        <f>VLOOKUP('Medical Examinations'!M2265,'Medical Examinations'!M2265:M4599,1,FALSE)</f>
        <v>normal weight</v>
      </c>
      <c r="K2265" s="11" t="str">
        <f>VLOOKUP('Medical Examinations'!N2265,'Medical Examinations'!N2265:N4599,1,FALSE)</f>
        <v>prediabetes</v>
      </c>
      <c r="L2265" s="11" t="str">
        <f>VLOOKUP(Table3[[#This Row],[date of birth]],Table3[date of birth],1,FALSE)</f>
        <v>16-Oct-1971</v>
      </c>
      <c r="M2265" s="11">
        <f>VLOOKUP(Table3[[#This Row],[age]],Table3[age],1,FALSE)</f>
        <v>51</v>
      </c>
      <c r="N2265" s="65">
        <f>VLOOKUP(Table3[[#This Row],[charges2]],Table3[charges2],1,FALSE)</f>
        <v>41351.879999999997</v>
      </c>
      <c r="O2265" s="11" t="str">
        <f>VLOOKUP(Table3[[#This Row],[HOSPITAL TIER2]],Table3[HOSPITAL TIER2],1,FALSE)</f>
        <v>tier - 1</v>
      </c>
      <c r="P2265" s="11" t="str">
        <f>VLOOKUP(Table3[[#This Row],[city tier2]],Table3[city tier2],1,FALSE)</f>
        <v>tier - 2</v>
      </c>
      <c r="Q2265" s="11" t="str">
        <f>VLOOKUP(Table3[[#This Row],[state id2]],Table3[state id2],1,FALSE)</f>
        <v>R1011</v>
      </c>
      <c r="R2265" s="11">
        <f t="shared" si="70"/>
        <v>-8.6676993870101082E-2</v>
      </c>
      <c r="S2265" s="11">
        <f t="shared" si="71"/>
        <v>-0.16408639855964108</v>
      </c>
    </row>
    <row r="2266" spans="1:19" x14ac:dyDescent="0.25">
      <c r="A2266" s="20" t="str">
        <f>VLOOKUP('Customer Names'!A2266,'Customer Names'!A2266:A4601,1,FALSE)</f>
        <v>Id2265</v>
      </c>
      <c r="B2266" s="20" t="str">
        <f>VLOOKUP(Table6[[#This Row],[NAME]],Table6[NAME],1,FALSE)</f>
        <v>Matthew</v>
      </c>
      <c r="C2266" s="11">
        <f>VLOOKUP(Table4[[#This Row],[BMI]],Table4[BMI],1,FALSE)</f>
        <v>19.8</v>
      </c>
      <c r="D2266" s="11">
        <f>VLOOKUP(Table4[[#This Row],[HBA1C]],Table4[HBA1C],1,FALSE)</f>
        <v>5.12</v>
      </c>
      <c r="E2266" s="11" t="str">
        <f>VLOOKUP(Table4[[#This Row],[Any Transplants]],Table4[Any Transplants],1,FALSE)</f>
        <v>No</v>
      </c>
      <c r="F2266" s="11" t="str">
        <f>VLOOKUP(Table4[[#This Row],[Cancer history]],Table4[Cancer history],1,FALSE)</f>
        <v>Yes</v>
      </c>
      <c r="G2266" s="11" t="str">
        <f>VLOOKUP(Table4[[#This Row],[Smoker2]],Table4[Smoker2],1,FALSE)</f>
        <v>NO</v>
      </c>
      <c r="H2266" s="11" t="str">
        <f>VLOOKUP(Table4[[#This Row],[Heart Issues]],Table4[Heart Issues],1,FALSE)</f>
        <v>No</v>
      </c>
      <c r="I2266" s="11">
        <f>VLOOKUP(Table4[[#This Row],[Number of Major Surgeries]],Table4[Number of Major Surgeries],1,FALSE)</f>
        <v>1</v>
      </c>
      <c r="J2266" s="11" t="str">
        <f>VLOOKUP('Medical Examinations'!M2266,'Medical Examinations'!M2266:M4600,1,FALSE)</f>
        <v>normal weight</v>
      </c>
      <c r="K2266" s="11" t="str">
        <f>VLOOKUP('Medical Examinations'!N2266,'Medical Examinations'!N2266:N4600,1,FALSE)</f>
        <v>normal</v>
      </c>
      <c r="L2266" s="11" t="str">
        <f>VLOOKUP(Table3[[#This Row],[date of birth]],Table3[date of birth],1,FALSE)</f>
        <v>22-Dec-1967</v>
      </c>
      <c r="M2266" s="11">
        <f>VLOOKUP(Table3[[#This Row],[age]],Table3[age],1,FALSE)</f>
        <v>55</v>
      </c>
      <c r="N2266" s="65">
        <f>VLOOKUP(Table3[[#This Row],[charges2]],Table3[charges2],1,FALSE)</f>
        <v>41505.15</v>
      </c>
      <c r="O2266" s="11" t="str">
        <f>VLOOKUP(Table3[[#This Row],[HOSPITAL TIER2]],Table3[HOSPITAL TIER2],1,FALSE)</f>
        <v>tier - 1</v>
      </c>
      <c r="P2266" s="11" t="str">
        <f>VLOOKUP(Table3[[#This Row],[city tier2]],Table3[city tier2],1,FALSE)</f>
        <v>tier - 2</v>
      </c>
      <c r="Q2266" s="11" t="str">
        <f>VLOOKUP(Table3[[#This Row],[state id2]],Table3[state id2],1,FALSE)</f>
        <v>R1011</v>
      </c>
      <c r="R2266" s="11">
        <f t="shared" si="70"/>
        <v>-8.6842724644400779E-2</v>
      </c>
      <c r="S2266" s="11">
        <f t="shared" si="71"/>
        <v>-0.16398016955892628</v>
      </c>
    </row>
    <row r="2267" spans="1:19" x14ac:dyDescent="0.25">
      <c r="A2267" s="20" t="str">
        <f>VLOOKUP('Customer Names'!A2267,'Customer Names'!A2267:A4602,1,FALSE)</f>
        <v>Id2266</v>
      </c>
      <c r="B2267" s="20" t="str">
        <f>VLOOKUP(Table6[[#This Row],[NAME]],Table6[NAME],1,FALSE)</f>
        <v>Elizabeth S.</v>
      </c>
      <c r="C2267" s="11">
        <f>VLOOKUP(Table4[[#This Row],[BMI]],Table4[BMI],1,FALSE)</f>
        <v>21.87</v>
      </c>
      <c r="D2267" s="11">
        <f>VLOOKUP(Table4[[#This Row],[HBA1C]],Table4[HBA1C],1,FALSE)</f>
        <v>8.59</v>
      </c>
      <c r="E2267" s="11" t="str">
        <f>VLOOKUP(Table4[[#This Row],[Any Transplants]],Table4[Any Transplants],1,FALSE)</f>
        <v>No</v>
      </c>
      <c r="F2267" s="11" t="str">
        <f>VLOOKUP(Table4[[#This Row],[Cancer history]],Table4[Cancer history],1,FALSE)</f>
        <v>No</v>
      </c>
      <c r="G2267" s="11" t="str">
        <f>VLOOKUP(Table4[[#This Row],[Smoker2]],Table4[Smoker2],1,FALSE)</f>
        <v>NO</v>
      </c>
      <c r="H2267" s="11" t="str">
        <f>VLOOKUP(Table4[[#This Row],[Heart Issues]],Table4[Heart Issues],1,FALSE)</f>
        <v>No</v>
      </c>
      <c r="I2267" s="11">
        <f>VLOOKUP(Table4[[#This Row],[Number of Major Surgeries]],Table4[Number of Major Surgeries],1,FALSE)</f>
        <v>0</v>
      </c>
      <c r="J2267" s="11" t="str">
        <f>VLOOKUP('Medical Examinations'!M2267,'Medical Examinations'!M2267:M4601,1,FALSE)</f>
        <v>normal weight</v>
      </c>
      <c r="K2267" s="11" t="str">
        <f>VLOOKUP('Medical Examinations'!N2267,'Medical Examinations'!N2267:N4601,1,FALSE)</f>
        <v>diabetes</v>
      </c>
      <c r="L2267" s="11" t="str">
        <f>VLOOKUP(Table3[[#This Row],[date of birth]],Table3[date of birth],1,FALSE)</f>
        <v>24-Nov-1974</v>
      </c>
      <c r="M2267" s="11">
        <f>VLOOKUP(Table3[[#This Row],[age]],Table3[age],1,FALSE)</f>
        <v>48</v>
      </c>
      <c r="N2267" s="65">
        <f>VLOOKUP(Table3[[#This Row],[charges2]],Table3[charges2],1,FALSE)</f>
        <v>41636.199999999997</v>
      </c>
      <c r="O2267" s="11" t="str">
        <f>VLOOKUP(Table3[[#This Row],[HOSPITAL TIER2]],Table3[HOSPITAL TIER2],1,FALSE)</f>
        <v>tier - 1</v>
      </c>
      <c r="P2267" s="11" t="str">
        <f>VLOOKUP(Table3[[#This Row],[city tier2]],Table3[city tier2],1,FALSE)</f>
        <v>tier - 1</v>
      </c>
      <c r="Q2267" s="11" t="str">
        <f>VLOOKUP(Table3[[#This Row],[state id2]],Table3[state id2],1,FALSE)</f>
        <v>R1011</v>
      </c>
      <c r="R2267" s="11">
        <f t="shared" si="70"/>
        <v>-8.5485755734389615E-2</v>
      </c>
      <c r="S2267" s="11">
        <f t="shared" si="71"/>
        <v>-0.16189313754423204</v>
      </c>
    </row>
    <row r="2268" spans="1:19" x14ac:dyDescent="0.25">
      <c r="A2268" s="20" t="str">
        <f>VLOOKUP('Customer Names'!A2268,'Customer Names'!A2268:A4603,1,FALSE)</f>
        <v>Id2267</v>
      </c>
      <c r="B2268" s="20" t="str">
        <f>VLOOKUP(Table6[[#This Row],[NAME]],Table6[NAME],1,FALSE)</f>
        <v>Katie</v>
      </c>
      <c r="C2268" s="11">
        <f>VLOOKUP(Table4[[#This Row],[BMI]],Table4[BMI],1,FALSE)</f>
        <v>16.600000000000001</v>
      </c>
      <c r="D2268" s="11">
        <f>VLOOKUP(Table4[[#This Row],[HBA1C]],Table4[HBA1C],1,FALSE)</f>
        <v>5.87</v>
      </c>
      <c r="E2268" s="11" t="str">
        <f>VLOOKUP(Table4[[#This Row],[Any Transplants]],Table4[Any Transplants],1,FALSE)</f>
        <v>No</v>
      </c>
      <c r="F2268" s="11" t="str">
        <f>VLOOKUP(Table4[[#This Row],[Cancer history]],Table4[Cancer history],1,FALSE)</f>
        <v>No</v>
      </c>
      <c r="G2268" s="11" t="str">
        <f>VLOOKUP(Table4[[#This Row],[Smoker2]],Table4[Smoker2],1,FALSE)</f>
        <v>NO</v>
      </c>
      <c r="H2268" s="11" t="str">
        <f>VLOOKUP(Table4[[#This Row],[Heart Issues]],Table4[Heart Issues],1,FALSE)</f>
        <v>No</v>
      </c>
      <c r="I2268" s="11">
        <f>VLOOKUP(Table4[[#This Row],[Number of Major Surgeries]],Table4[Number of Major Surgeries],1,FALSE)</f>
        <v>1</v>
      </c>
      <c r="J2268" s="11" t="str">
        <f>VLOOKUP('Medical Examinations'!M2268,'Medical Examinations'!M2268:M4602,1,FALSE)</f>
        <v>underweight</v>
      </c>
      <c r="K2268" s="11" t="str">
        <f>VLOOKUP('Medical Examinations'!N2268,'Medical Examinations'!N2268:N4602,1,FALSE)</f>
        <v>prediabetes</v>
      </c>
      <c r="L2268" s="11" t="str">
        <f>VLOOKUP(Table3[[#This Row],[date of birth]],Table3[date of birth],1,FALSE)</f>
        <v>29-Oct-1976</v>
      </c>
      <c r="M2268" s="11">
        <f>VLOOKUP(Table3[[#This Row],[age]],Table3[age],1,FALSE)</f>
        <v>46</v>
      </c>
      <c r="N2268" s="65">
        <f>VLOOKUP(Table3[[#This Row],[charges2]],Table3[charges2],1,FALSE)</f>
        <v>41661.599999999999</v>
      </c>
      <c r="O2268" s="11" t="str">
        <f>VLOOKUP(Table3[[#This Row],[HOSPITAL TIER2]],Table3[HOSPITAL TIER2],1,FALSE)</f>
        <v>tier - 1</v>
      </c>
      <c r="P2268" s="11" t="str">
        <f>VLOOKUP(Table3[[#This Row],[city tier2]],Table3[city tier2],1,FALSE)</f>
        <v>tier - 3</v>
      </c>
      <c r="Q2268" s="11" t="str">
        <f>VLOOKUP(Table3[[#This Row],[state id2]],Table3[state id2],1,FALSE)</f>
        <v>R1011</v>
      </c>
      <c r="R2268" s="11">
        <f t="shared" si="70"/>
        <v>-8.5457909595647155E-2</v>
      </c>
      <c r="S2268" s="11">
        <f t="shared" si="71"/>
        <v>-0.15638698561506725</v>
      </c>
    </row>
    <row r="2269" spans="1:19" x14ac:dyDescent="0.25">
      <c r="A2269" s="20" t="str">
        <f>VLOOKUP('Customer Names'!A2269,'Customer Names'!A2269:A4604,1,FALSE)</f>
        <v>Id2268</v>
      </c>
      <c r="B2269" s="20" t="str">
        <f>VLOOKUP(Table6[[#This Row],[NAME]],Table6[NAME],1,FALSE)</f>
        <v>Christi A.</v>
      </c>
      <c r="C2269" s="11">
        <f>VLOOKUP(Table4[[#This Row],[BMI]],Table4[BMI],1,FALSE)</f>
        <v>21.98</v>
      </c>
      <c r="D2269" s="11">
        <f>VLOOKUP(Table4[[#This Row],[HBA1C]],Table4[HBA1C],1,FALSE)</f>
        <v>7.03</v>
      </c>
      <c r="E2269" s="11" t="str">
        <f>VLOOKUP(Table4[[#This Row],[Any Transplants]],Table4[Any Transplants],1,FALSE)</f>
        <v>No</v>
      </c>
      <c r="F2269" s="11" t="str">
        <f>VLOOKUP(Table4[[#This Row],[Cancer history]],Table4[Cancer history],1,FALSE)</f>
        <v>No</v>
      </c>
      <c r="G2269" s="11" t="str">
        <f>VLOOKUP(Table4[[#This Row],[Smoker2]],Table4[Smoker2],1,FALSE)</f>
        <v>NO</v>
      </c>
      <c r="H2269" s="11" t="str">
        <f>VLOOKUP(Table4[[#This Row],[Heart Issues]],Table4[Heart Issues],1,FALSE)</f>
        <v>No</v>
      </c>
      <c r="I2269" s="11">
        <f>VLOOKUP(Table4[[#This Row],[Number of Major Surgeries]],Table4[Number of Major Surgeries],1,FALSE)</f>
        <v>0</v>
      </c>
      <c r="J2269" s="11" t="str">
        <f>VLOOKUP('Medical Examinations'!M2269,'Medical Examinations'!M2269:M4603,1,FALSE)</f>
        <v>normal weight</v>
      </c>
      <c r="K2269" s="11" t="str">
        <f>VLOOKUP('Medical Examinations'!N2269,'Medical Examinations'!N2269:N4603,1,FALSE)</f>
        <v>diabetes</v>
      </c>
      <c r="L2269" s="11" t="str">
        <f>VLOOKUP(Table3[[#This Row],[date of birth]],Table3[date of birth],1,FALSE)</f>
        <v>14-Nov-1975</v>
      </c>
      <c r="M2269" s="11">
        <f>VLOOKUP(Table3[[#This Row],[age]],Table3[age],1,FALSE)</f>
        <v>47</v>
      </c>
      <c r="N2269" s="65">
        <f>VLOOKUP(Table3[[#This Row],[charges2]],Table3[charges2],1,FALSE)</f>
        <v>41676.080000000002</v>
      </c>
      <c r="O2269" s="11" t="str">
        <f>VLOOKUP(Table3[[#This Row],[HOSPITAL TIER2]],Table3[HOSPITAL TIER2],1,FALSE)</f>
        <v>tier - 1</v>
      </c>
      <c r="P2269" s="11" t="str">
        <f>VLOOKUP(Table3[[#This Row],[city tier2]],Table3[city tier2],1,FALSE)</f>
        <v>tier - 2</v>
      </c>
      <c r="Q2269" s="11" t="str">
        <f>VLOOKUP(Table3[[#This Row],[state id2]],Table3[state id2],1,FALSE)</f>
        <v>R1013</v>
      </c>
      <c r="R2269" s="11">
        <f t="shared" si="70"/>
        <v>-9.2302808376097542E-2</v>
      </c>
      <c r="S2269" s="11">
        <f t="shared" si="71"/>
        <v>-0.15672532778291562</v>
      </c>
    </row>
    <row r="2270" spans="1:19" x14ac:dyDescent="0.25">
      <c r="A2270" s="20" t="str">
        <f>VLOOKUP('Customer Names'!A2270,'Customer Names'!A2270:A4605,1,FALSE)</f>
        <v>Id2269</v>
      </c>
      <c r="B2270" s="20" t="str">
        <f>VLOOKUP(Table6[[#This Row],[NAME]],Table6[NAME],1,FALSE)</f>
        <v>Sandra K.</v>
      </c>
      <c r="C2270" s="11">
        <f>VLOOKUP(Table4[[#This Row],[BMI]],Table4[BMI],1,FALSE)</f>
        <v>19.7</v>
      </c>
      <c r="D2270" s="11">
        <f>VLOOKUP(Table4[[#This Row],[HBA1C]],Table4[HBA1C],1,FALSE)</f>
        <v>5.51</v>
      </c>
      <c r="E2270" s="11" t="str">
        <f>VLOOKUP(Table4[[#This Row],[Any Transplants]],Table4[Any Transplants],1,FALSE)</f>
        <v>No</v>
      </c>
      <c r="F2270" s="11" t="str">
        <f>VLOOKUP(Table4[[#This Row],[Cancer history]],Table4[Cancer history],1,FALSE)</f>
        <v>No</v>
      </c>
      <c r="G2270" s="11" t="str">
        <f>VLOOKUP(Table4[[#This Row],[Smoker2]],Table4[Smoker2],1,FALSE)</f>
        <v>NO</v>
      </c>
      <c r="H2270" s="11" t="str">
        <f>VLOOKUP(Table4[[#This Row],[Heart Issues]],Table4[Heart Issues],1,FALSE)</f>
        <v>No</v>
      </c>
      <c r="I2270" s="11">
        <f>VLOOKUP(Table4[[#This Row],[Number of Major Surgeries]],Table4[Number of Major Surgeries],1,FALSE)</f>
        <v>1</v>
      </c>
      <c r="J2270" s="11" t="str">
        <f>VLOOKUP('Medical Examinations'!M2270,'Medical Examinations'!M2270:M4604,1,FALSE)</f>
        <v>normal weight</v>
      </c>
      <c r="K2270" s="11" t="str">
        <f>VLOOKUP('Medical Examinations'!N2270,'Medical Examinations'!N2270:N4604,1,FALSE)</f>
        <v>normal</v>
      </c>
      <c r="L2270" s="11" t="str">
        <f>VLOOKUP(Table3[[#This Row],[date of birth]],Table3[date of birth],1,FALSE)</f>
        <v>29-Sep-1975</v>
      </c>
      <c r="M2270" s="11">
        <f>VLOOKUP(Table3[[#This Row],[age]],Table3[age],1,FALSE)</f>
        <v>47</v>
      </c>
      <c r="N2270" s="65">
        <f>VLOOKUP(Table3[[#This Row],[charges2]],Table3[charges2],1,FALSE)</f>
        <v>41681.86</v>
      </c>
      <c r="O2270" s="11" t="str">
        <f>VLOOKUP(Table3[[#This Row],[HOSPITAL TIER2]],Table3[HOSPITAL TIER2],1,FALSE)</f>
        <v>tier - 1</v>
      </c>
      <c r="P2270" s="11" t="str">
        <f>VLOOKUP(Table3[[#This Row],[city tier2]],Table3[city tier2],1,FALSE)</f>
        <v>tier - 1</v>
      </c>
      <c r="Q2270" s="11" t="str">
        <f>VLOOKUP(Table3[[#This Row],[state id2]],Table3[state id2],1,FALSE)</f>
        <v>R1011</v>
      </c>
      <c r="R2270" s="11">
        <f t="shared" si="70"/>
        <v>-9.2278117511280511E-2</v>
      </c>
      <c r="S2270" s="11">
        <f t="shared" si="71"/>
        <v>-0.15249844052773745</v>
      </c>
    </row>
    <row r="2271" spans="1:19" x14ac:dyDescent="0.25">
      <c r="A2271" s="20" t="str">
        <f>VLOOKUP('Customer Names'!A2271,'Customer Names'!A2271:A4606,1,FALSE)</f>
        <v>Id2270</v>
      </c>
      <c r="B2271" s="20" t="str">
        <f>VLOOKUP(Table6[[#This Row],[NAME]],Table6[NAME],1,FALSE)</f>
        <v>Katharine</v>
      </c>
      <c r="C2271" s="11">
        <f>VLOOKUP(Table4[[#This Row],[BMI]],Table4[BMI],1,FALSE)</f>
        <v>19.21</v>
      </c>
      <c r="D2271" s="11">
        <f>VLOOKUP(Table4[[#This Row],[HBA1C]],Table4[HBA1C],1,FALSE)</f>
        <v>4.76</v>
      </c>
      <c r="E2271" s="11" t="str">
        <f>VLOOKUP(Table4[[#This Row],[Any Transplants]],Table4[Any Transplants],1,FALSE)</f>
        <v>yes</v>
      </c>
      <c r="F2271" s="11" t="str">
        <f>VLOOKUP(Table4[[#This Row],[Cancer history]],Table4[Cancer history],1,FALSE)</f>
        <v>No</v>
      </c>
      <c r="G2271" s="11" t="str">
        <f>VLOOKUP(Table4[[#This Row],[Smoker2]],Table4[Smoker2],1,FALSE)</f>
        <v>NO</v>
      </c>
      <c r="H2271" s="11" t="str">
        <f>VLOOKUP(Table4[[#This Row],[Heart Issues]],Table4[Heart Issues],1,FALSE)</f>
        <v>No</v>
      </c>
      <c r="I2271" s="11">
        <f>VLOOKUP(Table4[[#This Row],[Number of Major Surgeries]],Table4[Number of Major Surgeries],1,FALSE)</f>
        <v>1</v>
      </c>
      <c r="J2271" s="11" t="str">
        <f>VLOOKUP('Medical Examinations'!M2271,'Medical Examinations'!M2271:M4605,1,FALSE)</f>
        <v>normal weight</v>
      </c>
      <c r="K2271" s="11" t="str">
        <f>VLOOKUP('Medical Examinations'!N2271,'Medical Examinations'!N2271:N4605,1,FALSE)</f>
        <v>normal</v>
      </c>
      <c r="L2271" s="11" t="str">
        <f>VLOOKUP(Table3[[#This Row],[date of birth]],Table3[date of birth],1,FALSE)</f>
        <v>22-Sep-1962</v>
      </c>
      <c r="M2271" s="11">
        <f>VLOOKUP(Table3[[#This Row],[age]],Table3[age],1,FALSE)</f>
        <v>60</v>
      </c>
      <c r="N2271" s="65">
        <f>VLOOKUP(Table3[[#This Row],[charges2]],Table3[charges2],1,FALSE)</f>
        <v>41794.629999999997</v>
      </c>
      <c r="O2271" s="11" t="str">
        <f>VLOOKUP(Table3[[#This Row],[HOSPITAL TIER2]],Table3[HOSPITAL TIER2],1,FALSE)</f>
        <v>tier - 1</v>
      </c>
      <c r="P2271" s="11" t="str">
        <f>VLOOKUP(Table3[[#This Row],[city tier2]],Table3[city tier2],1,FALSE)</f>
        <v>tier - 3</v>
      </c>
      <c r="Q2271" s="11" t="str">
        <f>VLOOKUP(Table3[[#This Row],[state id2]],Table3[state id2],1,FALSE)</f>
        <v>R1011</v>
      </c>
      <c r="R2271" s="11">
        <f t="shared" si="70"/>
        <v>-9.4690134606841489E-2</v>
      </c>
      <c r="S2271" s="11">
        <f t="shared" si="71"/>
        <v>-0.15427337665344995</v>
      </c>
    </row>
    <row r="2272" spans="1:19" x14ac:dyDescent="0.25">
      <c r="A2272" s="20" t="str">
        <f>VLOOKUP('Customer Names'!A2272,'Customer Names'!A2272:A4607,1,FALSE)</f>
        <v>Id2271</v>
      </c>
      <c r="B2272" s="20" t="str">
        <f>VLOOKUP(Table6[[#This Row],[NAME]],Table6[NAME],1,FALSE)</f>
        <v>Jerome</v>
      </c>
      <c r="C2272" s="11">
        <f>VLOOKUP(Table4[[#This Row],[BMI]],Table4[BMI],1,FALSE)</f>
        <v>19.3</v>
      </c>
      <c r="D2272" s="11">
        <f>VLOOKUP(Table4[[#This Row],[HBA1C]],Table4[HBA1C],1,FALSE)</f>
        <v>4.7</v>
      </c>
      <c r="E2272" s="11" t="str">
        <f>VLOOKUP(Table4[[#This Row],[Any Transplants]],Table4[Any Transplants],1,FALSE)</f>
        <v>yes</v>
      </c>
      <c r="F2272" s="11" t="str">
        <f>VLOOKUP(Table4[[#This Row],[Cancer history]],Table4[Cancer history],1,FALSE)</f>
        <v>No</v>
      </c>
      <c r="G2272" s="11" t="str">
        <f>VLOOKUP(Table4[[#This Row],[Smoker2]],Table4[Smoker2],1,FALSE)</f>
        <v>NO</v>
      </c>
      <c r="H2272" s="11" t="str">
        <f>VLOOKUP(Table4[[#This Row],[Heart Issues]],Table4[Heart Issues],1,FALSE)</f>
        <v>No</v>
      </c>
      <c r="I2272" s="11">
        <f>VLOOKUP(Table4[[#This Row],[Number of Major Surgeries]],Table4[Number of Major Surgeries],1,FALSE)</f>
        <v>1</v>
      </c>
      <c r="J2272" s="11" t="str">
        <f>VLOOKUP('Medical Examinations'!M2272,'Medical Examinations'!M2272:M4606,1,FALSE)</f>
        <v>normal weight</v>
      </c>
      <c r="K2272" s="11" t="str">
        <f>VLOOKUP('Medical Examinations'!N2272,'Medical Examinations'!N2272:N4606,1,FALSE)</f>
        <v>normal</v>
      </c>
      <c r="L2272" s="11" t="str">
        <f>VLOOKUP(Table3[[#This Row],[date of birth]],Table3[date of birth],1,FALSE)</f>
        <v>21-Sep-1966</v>
      </c>
      <c r="M2272" s="11">
        <f>VLOOKUP(Table3[[#This Row],[age]],Table3[age],1,FALSE)</f>
        <v>56</v>
      </c>
      <c r="N2272" s="65">
        <f>VLOOKUP(Table3[[#This Row],[charges2]],Table3[charges2],1,FALSE)</f>
        <v>41886.54</v>
      </c>
      <c r="O2272" s="11" t="str">
        <f>VLOOKUP(Table3[[#This Row],[HOSPITAL TIER2]],Table3[HOSPITAL TIER2],1,FALSE)</f>
        <v>tier - 1</v>
      </c>
      <c r="P2272" s="11" t="str">
        <f>VLOOKUP(Table3[[#This Row],[city tier2]],Table3[city tier2],1,FALSE)</f>
        <v>tier - 3</v>
      </c>
      <c r="Q2272" s="11" t="str">
        <f>VLOOKUP(Table3[[#This Row],[state id2]],Table3[state id2],1,FALSE)</f>
        <v>R1011</v>
      </c>
      <c r="R2272" s="11">
        <f t="shared" si="70"/>
        <v>-9.041088307710958E-2</v>
      </c>
      <c r="S2272" s="11">
        <f t="shared" si="71"/>
        <v>-0.14701157206302345</v>
      </c>
    </row>
    <row r="2273" spans="1:19" x14ac:dyDescent="0.25">
      <c r="A2273" s="20" t="str">
        <f>VLOOKUP('Customer Names'!A2273,'Customer Names'!A2273:A4608,1,FALSE)</f>
        <v>Id2272</v>
      </c>
      <c r="B2273" s="20" t="str">
        <f>VLOOKUP(Table6[[#This Row],[NAME]],Table6[NAME],1,FALSE)</f>
        <v>Julia R</v>
      </c>
      <c r="C2273" s="11">
        <f>VLOOKUP(Table4[[#This Row],[BMI]],Table4[BMI],1,FALSE)</f>
        <v>16.22</v>
      </c>
      <c r="D2273" s="11">
        <f>VLOOKUP(Table4[[#This Row],[HBA1C]],Table4[HBA1C],1,FALSE)</f>
        <v>6.21</v>
      </c>
      <c r="E2273" s="11" t="str">
        <f>VLOOKUP(Table4[[#This Row],[Any Transplants]],Table4[Any Transplants],1,FALSE)</f>
        <v>No</v>
      </c>
      <c r="F2273" s="11" t="str">
        <f>VLOOKUP(Table4[[#This Row],[Cancer history]],Table4[Cancer history],1,FALSE)</f>
        <v>No</v>
      </c>
      <c r="G2273" s="11" t="str">
        <f>VLOOKUP(Table4[[#This Row],[Smoker2]],Table4[Smoker2],1,FALSE)</f>
        <v>NO</v>
      </c>
      <c r="H2273" s="11" t="str">
        <f>VLOOKUP(Table4[[#This Row],[Heart Issues]],Table4[Heart Issues],1,FALSE)</f>
        <v>yes</v>
      </c>
      <c r="I2273" s="11">
        <f>VLOOKUP(Table4[[#This Row],[Number of Major Surgeries]],Table4[Number of Major Surgeries],1,FALSE)</f>
        <v>0</v>
      </c>
      <c r="J2273" s="11" t="str">
        <f>VLOOKUP('Medical Examinations'!M2273,'Medical Examinations'!M2273:M4607,1,FALSE)</f>
        <v>underweight</v>
      </c>
      <c r="K2273" s="11" t="str">
        <f>VLOOKUP('Medical Examinations'!N2273,'Medical Examinations'!N2273:N4607,1,FALSE)</f>
        <v>prediabetes</v>
      </c>
      <c r="L2273" s="11" t="str">
        <f>VLOOKUP(Table3[[#This Row],[date of birth]],Table3[date of birth],1,FALSE)</f>
        <v>8-Jun-1972</v>
      </c>
      <c r="M2273" s="11">
        <f>VLOOKUP(Table3[[#This Row],[age]],Table3[age],1,FALSE)</f>
        <v>51</v>
      </c>
      <c r="N2273" s="65">
        <f>VLOOKUP(Table3[[#This Row],[charges2]],Table3[charges2],1,FALSE)</f>
        <v>41919.1</v>
      </c>
      <c r="O2273" s="11" t="str">
        <f>VLOOKUP(Table3[[#This Row],[HOSPITAL TIER2]],Table3[HOSPITAL TIER2],1,FALSE)</f>
        <v>tier - 1</v>
      </c>
      <c r="P2273" s="11" t="str">
        <f>VLOOKUP(Table3[[#This Row],[city tier2]],Table3[city tier2],1,FALSE)</f>
        <v>tier - 1</v>
      </c>
      <c r="Q2273" s="11" t="str">
        <f>VLOOKUP(Table3[[#This Row],[state id2]],Table3[state id2],1,FALSE)</f>
        <v>R1016</v>
      </c>
      <c r="R2273" s="11">
        <f t="shared" si="70"/>
        <v>-8.8052557704478715E-2</v>
      </c>
      <c r="S2273" s="11">
        <f t="shared" si="71"/>
        <v>-0.14279669714942417</v>
      </c>
    </row>
    <row r="2274" spans="1:19" x14ac:dyDescent="0.25">
      <c r="A2274" s="20" t="str">
        <f>VLOOKUP('Customer Names'!A2274,'Customer Names'!A2274:A4609,1,FALSE)</f>
        <v>Id2273</v>
      </c>
      <c r="B2274" s="20" t="str">
        <f>VLOOKUP(Table6[[#This Row],[NAME]],Table6[NAME],1,FALSE)</f>
        <v>Sean Henry</v>
      </c>
      <c r="C2274" s="11">
        <f>VLOOKUP(Table4[[#This Row],[BMI]],Table4[BMI],1,FALSE)</f>
        <v>17.12</v>
      </c>
      <c r="D2274" s="11">
        <f>VLOOKUP(Table4[[#This Row],[HBA1C]],Table4[HBA1C],1,FALSE)</f>
        <v>4.5199999999999996</v>
      </c>
      <c r="E2274" s="11" t="str">
        <f>VLOOKUP(Table4[[#This Row],[Any Transplants]],Table4[Any Transplants],1,FALSE)</f>
        <v>yes</v>
      </c>
      <c r="F2274" s="11" t="str">
        <f>VLOOKUP(Table4[[#This Row],[Cancer history]],Table4[Cancer history],1,FALSE)</f>
        <v>No</v>
      </c>
      <c r="G2274" s="11" t="str">
        <f>VLOOKUP(Table4[[#This Row],[Smoker2]],Table4[Smoker2],1,FALSE)</f>
        <v>NO</v>
      </c>
      <c r="H2274" s="11" t="str">
        <f>VLOOKUP(Table4[[#This Row],[Heart Issues]],Table4[Heart Issues],1,FALSE)</f>
        <v>No</v>
      </c>
      <c r="I2274" s="11">
        <f>VLOOKUP(Table4[[#This Row],[Number of Major Surgeries]],Table4[Number of Major Surgeries],1,FALSE)</f>
        <v>1</v>
      </c>
      <c r="J2274" s="11" t="str">
        <f>VLOOKUP('Medical Examinations'!M2274,'Medical Examinations'!M2274:M4608,1,FALSE)</f>
        <v>underweight</v>
      </c>
      <c r="K2274" s="11" t="str">
        <f>VLOOKUP('Medical Examinations'!N2274,'Medical Examinations'!N2274:N4608,1,FALSE)</f>
        <v>normal</v>
      </c>
      <c r="L2274" s="11" t="str">
        <f>VLOOKUP(Table3[[#This Row],[date of birth]],Table3[date of birth],1,FALSE)</f>
        <v>10-Nov-1984</v>
      </c>
      <c r="M2274" s="11">
        <f>VLOOKUP(Table3[[#This Row],[age]],Table3[age],1,FALSE)</f>
        <v>38</v>
      </c>
      <c r="N2274" s="65">
        <f>VLOOKUP(Table3[[#This Row],[charges2]],Table3[charges2],1,FALSE)</f>
        <v>41949.24</v>
      </c>
      <c r="O2274" s="11" t="str">
        <f>VLOOKUP(Table3[[#This Row],[HOSPITAL TIER2]],Table3[HOSPITAL TIER2],1,FALSE)</f>
        <v>tier - 1</v>
      </c>
      <c r="P2274" s="11" t="str">
        <f>VLOOKUP(Table3[[#This Row],[city tier2]],Table3[city tier2],1,FALSE)</f>
        <v>tier - 1</v>
      </c>
      <c r="Q2274" s="11" t="str">
        <f>VLOOKUP(Table3[[#This Row],[state id2]],Table3[state id2],1,FALSE)</f>
        <v>R1013</v>
      </c>
      <c r="R2274" s="11">
        <f t="shared" si="70"/>
        <v>-8.9108089575657121E-2</v>
      </c>
      <c r="S2274" s="11">
        <f t="shared" si="71"/>
        <v>-0.1426858195741077</v>
      </c>
    </row>
    <row r="2275" spans="1:19" x14ac:dyDescent="0.25">
      <c r="A2275" s="20" t="str">
        <f>VLOOKUP('Customer Names'!A2275,'Customer Names'!A2275:A4610,1,FALSE)</f>
        <v>Id2274</v>
      </c>
      <c r="B2275" s="20" t="str">
        <f>VLOOKUP(Table6[[#This Row],[NAME]],Table6[NAME],1,FALSE)</f>
        <v>Rachel A.</v>
      </c>
      <c r="C2275" s="11">
        <f>VLOOKUP(Table4[[#This Row],[BMI]],Table4[BMI],1,FALSE)</f>
        <v>19.07</v>
      </c>
      <c r="D2275" s="11">
        <f>VLOOKUP(Table4[[#This Row],[HBA1C]],Table4[HBA1C],1,FALSE)</f>
        <v>5.45</v>
      </c>
      <c r="E2275" s="11" t="str">
        <f>VLOOKUP(Table4[[#This Row],[Any Transplants]],Table4[Any Transplants],1,FALSE)</f>
        <v>No</v>
      </c>
      <c r="F2275" s="11" t="str">
        <f>VLOOKUP(Table4[[#This Row],[Cancer history]],Table4[Cancer history],1,FALSE)</f>
        <v>No</v>
      </c>
      <c r="G2275" s="11" t="str">
        <f>VLOOKUP(Table4[[#This Row],[Smoker2]],Table4[Smoker2],1,FALSE)</f>
        <v>NO</v>
      </c>
      <c r="H2275" s="11" t="str">
        <f>VLOOKUP(Table4[[#This Row],[Heart Issues]],Table4[Heart Issues],1,FALSE)</f>
        <v>No</v>
      </c>
      <c r="I2275" s="11">
        <f>VLOOKUP(Table4[[#This Row],[Number of Major Surgeries]],Table4[Number of Major Surgeries],1,FALSE)</f>
        <v>1</v>
      </c>
      <c r="J2275" s="11" t="str">
        <f>VLOOKUP('Medical Examinations'!M2275,'Medical Examinations'!M2275:M4609,1,FALSE)</f>
        <v>normal weight</v>
      </c>
      <c r="K2275" s="11" t="str">
        <f>VLOOKUP('Medical Examinations'!N2275,'Medical Examinations'!N2275:N4609,1,FALSE)</f>
        <v>normal</v>
      </c>
      <c r="L2275" s="11" t="str">
        <f>VLOOKUP(Table3[[#This Row],[date of birth]],Table3[date of birth],1,FALSE)</f>
        <v>19-Dec-1968</v>
      </c>
      <c r="M2275" s="11">
        <f>VLOOKUP(Table3[[#This Row],[age]],Table3[age],1,FALSE)</f>
        <v>54</v>
      </c>
      <c r="N2275" s="65">
        <f>VLOOKUP(Table3[[#This Row],[charges2]],Table3[charges2],1,FALSE)</f>
        <v>41999.519999999997</v>
      </c>
      <c r="O2275" s="11" t="str">
        <f>VLOOKUP(Table3[[#This Row],[HOSPITAL TIER2]],Table3[HOSPITAL TIER2],1,FALSE)</f>
        <v>tier - 1</v>
      </c>
      <c r="P2275" s="11" t="str">
        <f>VLOOKUP(Table3[[#This Row],[city tier2]],Table3[city tier2],1,FALSE)</f>
        <v>tier - 3</v>
      </c>
      <c r="Q2275" s="11" t="str">
        <f>VLOOKUP(Table3[[#This Row],[state id2]],Table3[state id2],1,FALSE)</f>
        <v>R1013</v>
      </c>
      <c r="R2275" s="11">
        <f t="shared" si="70"/>
        <v>-0.10631744409447008</v>
      </c>
      <c r="S2275" s="11">
        <f t="shared" si="71"/>
        <v>-0.16382860738075261</v>
      </c>
    </row>
    <row r="2276" spans="1:19" x14ac:dyDescent="0.25">
      <c r="A2276" s="20" t="str">
        <f>VLOOKUP('Customer Names'!A2276,'Customer Names'!A2276:A4611,1,FALSE)</f>
        <v>Id2275</v>
      </c>
      <c r="B2276" s="20" t="str">
        <f>VLOOKUP(Table6[[#This Row],[NAME]],Table6[NAME],1,FALSE)</f>
        <v>Jim</v>
      </c>
      <c r="C2276" s="11">
        <f>VLOOKUP(Table4[[#This Row],[BMI]],Table4[BMI],1,FALSE)</f>
        <v>15.56</v>
      </c>
      <c r="D2276" s="11">
        <f>VLOOKUP(Table4[[#This Row],[HBA1C]],Table4[HBA1C],1,FALSE)</f>
        <v>4.42</v>
      </c>
      <c r="E2276" s="11" t="str">
        <f>VLOOKUP(Table4[[#This Row],[Any Transplants]],Table4[Any Transplants],1,FALSE)</f>
        <v>No</v>
      </c>
      <c r="F2276" s="11" t="str">
        <f>VLOOKUP(Table4[[#This Row],[Cancer history]],Table4[Cancer history],1,FALSE)</f>
        <v>No</v>
      </c>
      <c r="G2276" s="11" t="str">
        <f>VLOOKUP(Table4[[#This Row],[Smoker2]],Table4[Smoker2],1,FALSE)</f>
        <v>NO</v>
      </c>
      <c r="H2276" s="11" t="str">
        <f>VLOOKUP(Table4[[#This Row],[Heart Issues]],Table4[Heart Issues],1,FALSE)</f>
        <v>No</v>
      </c>
      <c r="I2276" s="11">
        <f>VLOOKUP(Table4[[#This Row],[Number of Major Surgeries]],Table4[Number of Major Surgeries],1,FALSE)</f>
        <v>0</v>
      </c>
      <c r="J2276" s="11" t="str">
        <f>VLOOKUP('Medical Examinations'!M2276,'Medical Examinations'!M2276:M4610,1,FALSE)</f>
        <v>underweight</v>
      </c>
      <c r="K2276" s="11" t="str">
        <f>VLOOKUP('Medical Examinations'!N2276,'Medical Examinations'!N2276:N4610,1,FALSE)</f>
        <v>normal</v>
      </c>
      <c r="L2276" s="11" t="str">
        <f>VLOOKUP(Table3[[#This Row],[date of birth]],Table3[date of birth],1,FALSE)</f>
        <v>28-Nov-1976</v>
      </c>
      <c r="M2276" s="11">
        <f>VLOOKUP(Table3[[#This Row],[age]],Table3[age],1,FALSE)</f>
        <v>46</v>
      </c>
      <c r="N2276" s="65">
        <f>VLOOKUP(Table3[[#This Row],[charges2]],Table3[charges2],1,FALSE)</f>
        <v>42111.66</v>
      </c>
      <c r="O2276" s="11" t="str">
        <f>VLOOKUP(Table3[[#This Row],[HOSPITAL TIER2]],Table3[HOSPITAL TIER2],1,FALSE)</f>
        <v>tier - 1</v>
      </c>
      <c r="P2276" s="11" t="str">
        <f>VLOOKUP(Table3[[#This Row],[city tier2]],Table3[city tier2],1,FALSE)</f>
        <v>tier - 1</v>
      </c>
      <c r="Q2276" s="11" t="str">
        <f>VLOOKUP(Table3[[#This Row],[state id2]],Table3[state id2],1,FALSE)</f>
        <v>R1024</v>
      </c>
      <c r="R2276" s="11">
        <f t="shared" si="70"/>
        <v>-0.10489758007187584</v>
      </c>
      <c r="S2276" s="11">
        <f t="shared" si="71"/>
        <v>-0.16298294295987217</v>
      </c>
    </row>
    <row r="2277" spans="1:19" x14ac:dyDescent="0.25">
      <c r="A2277" s="20" t="str">
        <f>VLOOKUP('Customer Names'!A2277,'Customer Names'!A2277:A4612,1,FALSE)</f>
        <v>Id2276</v>
      </c>
      <c r="B2277" s="20" t="str">
        <f>VLOOKUP(Table6[[#This Row],[NAME]],Table6[NAME],1,FALSE)</f>
        <v>Tim</v>
      </c>
      <c r="C2277" s="11">
        <f>VLOOKUP(Table4[[#This Row],[BMI]],Table4[BMI],1,FALSE)</f>
        <v>22.76</v>
      </c>
      <c r="D2277" s="11">
        <f>VLOOKUP(Table4[[#This Row],[HBA1C]],Table4[HBA1C],1,FALSE)</f>
        <v>9.44</v>
      </c>
      <c r="E2277" s="11" t="str">
        <f>VLOOKUP(Table4[[#This Row],[Any Transplants]],Table4[Any Transplants],1,FALSE)</f>
        <v>No</v>
      </c>
      <c r="F2277" s="11" t="str">
        <f>VLOOKUP(Table4[[#This Row],[Cancer history]],Table4[Cancer history],1,FALSE)</f>
        <v>No</v>
      </c>
      <c r="G2277" s="11" t="str">
        <f>VLOOKUP(Table4[[#This Row],[Smoker2]],Table4[Smoker2],1,FALSE)</f>
        <v>NO</v>
      </c>
      <c r="H2277" s="11" t="str">
        <f>VLOOKUP(Table4[[#This Row],[Heart Issues]],Table4[Heart Issues],1,FALSE)</f>
        <v>No</v>
      </c>
      <c r="I2277" s="11">
        <f>VLOOKUP(Table4[[#This Row],[Number of Major Surgeries]],Table4[Number of Major Surgeries],1,FALSE)</f>
        <v>0</v>
      </c>
      <c r="J2277" s="11" t="str">
        <f>VLOOKUP('Medical Examinations'!M2277,'Medical Examinations'!M2277:M4611,1,FALSE)</f>
        <v>normal weight</v>
      </c>
      <c r="K2277" s="11" t="str">
        <f>VLOOKUP('Medical Examinations'!N2277,'Medical Examinations'!N2277:N4611,1,FALSE)</f>
        <v>diabetes</v>
      </c>
      <c r="L2277" s="11" t="str">
        <f>VLOOKUP(Table3[[#This Row],[date of birth]],Table3[date of birth],1,FALSE)</f>
        <v>9-Dec-1997</v>
      </c>
      <c r="M2277" s="11">
        <f>VLOOKUP(Table3[[#This Row],[age]],Table3[age],1,FALSE)</f>
        <v>25</v>
      </c>
      <c r="N2277" s="65">
        <f>VLOOKUP(Table3[[#This Row],[charges2]],Table3[charges2],1,FALSE)</f>
        <v>42112.24</v>
      </c>
      <c r="O2277" s="11" t="str">
        <f>VLOOKUP(Table3[[#This Row],[HOSPITAL TIER2]],Table3[HOSPITAL TIER2],1,FALSE)</f>
        <v>tier - 1</v>
      </c>
      <c r="P2277" s="11" t="str">
        <f>VLOOKUP(Table3[[#This Row],[city tier2]],Table3[city tier2],1,FALSE)</f>
        <v>tier - 3</v>
      </c>
      <c r="Q2277" s="11" t="str">
        <f>VLOOKUP(Table3[[#This Row],[state id2]],Table3[state id2],1,FALSE)</f>
        <v>R1013</v>
      </c>
      <c r="R2277" s="11">
        <f t="shared" si="70"/>
        <v>-0.11472251134809684</v>
      </c>
      <c r="S2277" s="11">
        <f t="shared" si="71"/>
        <v>-0.17284440308493035</v>
      </c>
    </row>
    <row r="2278" spans="1:19" x14ac:dyDescent="0.25">
      <c r="A2278" s="20" t="str">
        <f>VLOOKUP('Customer Names'!A2278,'Customer Names'!A2278:A4613,1,FALSE)</f>
        <v>Id2277</v>
      </c>
      <c r="B2278" s="20" t="str">
        <f>VLOOKUP(Table6[[#This Row],[NAME]],Table6[NAME],1,FALSE)</f>
        <v>Abby L.</v>
      </c>
      <c r="C2278" s="11">
        <f>VLOOKUP(Table4[[#This Row],[BMI]],Table4[BMI],1,FALSE)</f>
        <v>22.79</v>
      </c>
      <c r="D2278" s="11">
        <f>VLOOKUP(Table4[[#This Row],[HBA1C]],Table4[HBA1C],1,FALSE)</f>
        <v>6.15</v>
      </c>
      <c r="E2278" s="11" t="str">
        <f>VLOOKUP(Table4[[#This Row],[Any Transplants]],Table4[Any Transplants],1,FALSE)</f>
        <v>No</v>
      </c>
      <c r="F2278" s="11" t="str">
        <f>VLOOKUP(Table4[[#This Row],[Cancer history]],Table4[Cancer history],1,FALSE)</f>
        <v>Yes</v>
      </c>
      <c r="G2278" s="11" t="str">
        <f>VLOOKUP(Table4[[#This Row],[Smoker2]],Table4[Smoker2],1,FALSE)</f>
        <v>NO</v>
      </c>
      <c r="H2278" s="11" t="str">
        <f>VLOOKUP(Table4[[#This Row],[Heart Issues]],Table4[Heart Issues],1,FALSE)</f>
        <v>yes</v>
      </c>
      <c r="I2278" s="11">
        <f>VLOOKUP(Table4[[#This Row],[Number of Major Surgeries]],Table4[Number of Major Surgeries],1,FALSE)</f>
        <v>1</v>
      </c>
      <c r="J2278" s="11" t="str">
        <f>VLOOKUP('Medical Examinations'!M2278,'Medical Examinations'!M2278:M4612,1,FALSE)</f>
        <v>normal weight</v>
      </c>
      <c r="K2278" s="11" t="str">
        <f>VLOOKUP('Medical Examinations'!N2278,'Medical Examinations'!N2278:N4612,1,FALSE)</f>
        <v>prediabetes</v>
      </c>
      <c r="L2278" s="11" t="str">
        <f>VLOOKUP(Table3[[#This Row],[date of birth]],Table3[date of birth],1,FALSE)</f>
        <v>3-Jul-1979</v>
      </c>
      <c r="M2278" s="11">
        <f>VLOOKUP(Table3[[#This Row],[age]],Table3[age],1,FALSE)</f>
        <v>43</v>
      </c>
      <c r="N2278" s="65">
        <f>VLOOKUP(Table3[[#This Row],[charges2]],Table3[charges2],1,FALSE)</f>
        <v>42124.52</v>
      </c>
      <c r="O2278" s="11" t="str">
        <f>VLOOKUP(Table3[[#This Row],[HOSPITAL TIER2]],Table3[HOSPITAL TIER2],1,FALSE)</f>
        <v>tier - 1</v>
      </c>
      <c r="P2278" s="11" t="str">
        <f>VLOOKUP(Table3[[#This Row],[city tier2]],Table3[city tier2],1,FALSE)</f>
        <v>tier - 1</v>
      </c>
      <c r="Q2278" s="11" t="str">
        <f>VLOOKUP(Table3[[#This Row],[state id2]],Table3[state id2],1,FALSE)</f>
        <v>R1013</v>
      </c>
      <c r="R2278" s="11">
        <f t="shared" si="70"/>
        <v>-0.11956981040533797</v>
      </c>
      <c r="S2278" s="11">
        <f t="shared" si="71"/>
        <v>-8.7645100653203814E-2</v>
      </c>
    </row>
    <row r="2279" spans="1:19" x14ac:dyDescent="0.25">
      <c r="A2279" s="20" t="str">
        <f>VLOOKUP('Customer Names'!A2279,'Customer Names'!A2279:A4614,1,FALSE)</f>
        <v>Id2278</v>
      </c>
      <c r="B2279" s="20" t="str">
        <f>VLOOKUP(Table6[[#This Row],[NAME]],Table6[NAME],1,FALSE)</f>
        <v>Mark</v>
      </c>
      <c r="C2279" s="11">
        <f>VLOOKUP(Table4[[#This Row],[BMI]],Table4[BMI],1,FALSE)</f>
        <v>17.41</v>
      </c>
      <c r="D2279" s="11">
        <f>VLOOKUP(Table4[[#This Row],[HBA1C]],Table4[HBA1C],1,FALSE)</f>
        <v>5.13</v>
      </c>
      <c r="E2279" s="11" t="str">
        <f>VLOOKUP(Table4[[#This Row],[Any Transplants]],Table4[Any Transplants],1,FALSE)</f>
        <v>No</v>
      </c>
      <c r="F2279" s="11" t="str">
        <f>VLOOKUP(Table4[[#This Row],[Cancer history]],Table4[Cancer history],1,FALSE)</f>
        <v>No</v>
      </c>
      <c r="G2279" s="11" t="str">
        <f>VLOOKUP(Table4[[#This Row],[Smoker2]],Table4[Smoker2],1,FALSE)</f>
        <v>NO</v>
      </c>
      <c r="H2279" s="11" t="str">
        <f>VLOOKUP(Table4[[#This Row],[Heart Issues]],Table4[Heart Issues],1,FALSE)</f>
        <v>yes</v>
      </c>
      <c r="I2279" s="11">
        <f>VLOOKUP(Table4[[#This Row],[Number of Major Surgeries]],Table4[Number of Major Surgeries],1,FALSE)</f>
        <v>0</v>
      </c>
      <c r="J2279" s="11" t="str">
        <f>VLOOKUP('Medical Examinations'!M2279,'Medical Examinations'!M2279:M4613,1,FALSE)</f>
        <v>underweight</v>
      </c>
      <c r="K2279" s="11" t="str">
        <f>VLOOKUP('Medical Examinations'!N2279,'Medical Examinations'!N2279:N4613,1,FALSE)</f>
        <v>normal</v>
      </c>
      <c r="L2279" s="11" t="str">
        <f>VLOOKUP(Table3[[#This Row],[date of birth]],Table3[date of birth],1,FALSE)</f>
        <v>18-Sep-1973</v>
      </c>
      <c r="M2279" s="11">
        <f>VLOOKUP(Table3[[#This Row],[age]],Table3[age],1,FALSE)</f>
        <v>49</v>
      </c>
      <c r="N2279" s="65">
        <f>VLOOKUP(Table3[[#This Row],[charges2]],Table3[charges2],1,FALSE)</f>
        <v>42188.15</v>
      </c>
      <c r="O2279" s="11" t="str">
        <f>VLOOKUP(Table3[[#This Row],[HOSPITAL TIER2]],Table3[HOSPITAL TIER2],1,FALSE)</f>
        <v>tier - 1</v>
      </c>
      <c r="P2279" s="11" t="str">
        <f>VLOOKUP(Table3[[#This Row],[city tier2]],Table3[city tier2],1,FALSE)</f>
        <v>tier - 1</v>
      </c>
      <c r="Q2279" s="11" t="str">
        <f>VLOOKUP(Table3[[#This Row],[state id2]],Table3[state id2],1,FALSE)</f>
        <v>R1011</v>
      </c>
      <c r="R2279" s="11">
        <f t="shared" si="70"/>
        <v>-0.11932667323902592</v>
      </c>
      <c r="S2279" s="11">
        <f t="shared" si="71"/>
        <v>-8.5559092154602015E-2</v>
      </c>
    </row>
    <row r="2280" spans="1:19" x14ac:dyDescent="0.25">
      <c r="A2280" s="20" t="str">
        <f>VLOOKUP('Customer Names'!A2280,'Customer Names'!A2280:A4615,1,FALSE)</f>
        <v>Id2279</v>
      </c>
      <c r="B2280" s="20" t="str">
        <f>VLOOKUP(Table6[[#This Row],[NAME]],Table6[NAME],1,FALSE)</f>
        <v>Ali</v>
      </c>
      <c r="C2280" s="11">
        <f>VLOOKUP(Table4[[#This Row],[BMI]],Table4[BMI],1,FALSE)</f>
        <v>19.32</v>
      </c>
      <c r="D2280" s="11">
        <f>VLOOKUP(Table4[[#This Row],[HBA1C]],Table4[HBA1C],1,FALSE)</f>
        <v>4.96</v>
      </c>
      <c r="E2280" s="11" t="str">
        <f>VLOOKUP(Table4[[#This Row],[Any Transplants]],Table4[Any Transplants],1,FALSE)</f>
        <v>No</v>
      </c>
      <c r="F2280" s="11" t="str">
        <f>VLOOKUP(Table4[[#This Row],[Cancer history]],Table4[Cancer history],1,FALSE)</f>
        <v>No</v>
      </c>
      <c r="G2280" s="11" t="str">
        <f>VLOOKUP(Table4[[#This Row],[Smoker2]],Table4[Smoker2],1,FALSE)</f>
        <v>NO</v>
      </c>
      <c r="H2280" s="11" t="str">
        <f>VLOOKUP(Table4[[#This Row],[Heart Issues]],Table4[Heart Issues],1,FALSE)</f>
        <v>yes</v>
      </c>
      <c r="I2280" s="11">
        <f>VLOOKUP(Table4[[#This Row],[Number of Major Surgeries]],Table4[Number of Major Surgeries],1,FALSE)</f>
        <v>0</v>
      </c>
      <c r="J2280" s="11" t="str">
        <f>VLOOKUP('Medical Examinations'!M2280,'Medical Examinations'!M2280:M4614,1,FALSE)</f>
        <v>normal weight</v>
      </c>
      <c r="K2280" s="11" t="str">
        <f>VLOOKUP('Medical Examinations'!N2280,'Medical Examinations'!N2280:N4614,1,FALSE)</f>
        <v>normal</v>
      </c>
      <c r="L2280" s="11" t="str">
        <f>VLOOKUP(Table3[[#This Row],[date of birth]],Table3[date of birth],1,FALSE)</f>
        <v>15-Aug-1975</v>
      </c>
      <c r="M2280" s="11">
        <f>VLOOKUP(Table3[[#This Row],[age]],Table3[age],1,FALSE)</f>
        <v>47</v>
      </c>
      <c r="N2280" s="65">
        <f>VLOOKUP(Table3[[#This Row],[charges2]],Table3[charges2],1,FALSE)</f>
        <v>42211.14</v>
      </c>
      <c r="O2280" s="11" t="str">
        <f>VLOOKUP(Table3[[#This Row],[HOSPITAL TIER2]],Table3[HOSPITAL TIER2],1,FALSE)</f>
        <v>tier - 1</v>
      </c>
      <c r="P2280" s="11" t="str">
        <f>VLOOKUP(Table3[[#This Row],[city tier2]],Table3[city tier2],1,FALSE)</f>
        <v>tier - 3</v>
      </c>
      <c r="Q2280" s="11" t="str">
        <f>VLOOKUP(Table3[[#This Row],[state id2]],Table3[state id2],1,FALSE)</f>
        <v>R1013</v>
      </c>
      <c r="R2280" s="11">
        <f t="shared" si="70"/>
        <v>-0.12409064082891937</v>
      </c>
      <c r="S2280" s="11">
        <f t="shared" si="71"/>
        <v>-8.8589256080791087E-2</v>
      </c>
    </row>
    <row r="2281" spans="1:19" x14ac:dyDescent="0.25">
      <c r="A2281" s="20" t="str">
        <f>VLOOKUP('Customer Names'!A2281,'Customer Names'!A2281:A4616,1,FALSE)</f>
        <v>Id2280</v>
      </c>
      <c r="B2281" s="20" t="str">
        <f>VLOOKUP(Table6[[#This Row],[NAME]],Table6[NAME],1,FALSE)</f>
        <v>Joshua</v>
      </c>
      <c r="C2281" s="11">
        <f>VLOOKUP(Table4[[#This Row],[BMI]],Table4[BMI],1,FALSE)</f>
        <v>18.25</v>
      </c>
      <c r="D2281" s="11">
        <f>VLOOKUP(Table4[[#This Row],[HBA1C]],Table4[HBA1C],1,FALSE)</f>
        <v>10.95</v>
      </c>
      <c r="E2281" s="11" t="str">
        <f>VLOOKUP(Table4[[#This Row],[Any Transplants]],Table4[Any Transplants],1,FALSE)</f>
        <v>No</v>
      </c>
      <c r="F2281" s="11" t="str">
        <f>VLOOKUP(Table4[[#This Row],[Cancer history]],Table4[Cancer history],1,FALSE)</f>
        <v>No</v>
      </c>
      <c r="G2281" s="11" t="str">
        <f>VLOOKUP(Table4[[#This Row],[Smoker2]],Table4[Smoker2],1,FALSE)</f>
        <v>NO</v>
      </c>
      <c r="H2281" s="11" t="str">
        <f>VLOOKUP(Table4[[#This Row],[Heart Issues]],Table4[Heart Issues],1,FALSE)</f>
        <v>No</v>
      </c>
      <c r="I2281" s="11">
        <f>VLOOKUP(Table4[[#This Row],[Number of Major Surgeries]],Table4[Number of Major Surgeries],1,FALSE)</f>
        <v>0</v>
      </c>
      <c r="J2281" s="11" t="str">
        <f>VLOOKUP('Medical Examinations'!M2281,'Medical Examinations'!M2281:M4615,1,FALSE)</f>
        <v>underweight</v>
      </c>
      <c r="K2281" s="11" t="str">
        <f>VLOOKUP('Medical Examinations'!N2281,'Medical Examinations'!N2281:N4615,1,FALSE)</f>
        <v>diabetes</v>
      </c>
      <c r="L2281" s="11" t="str">
        <f>VLOOKUP(Table3[[#This Row],[date of birth]],Table3[date of birth],1,FALSE)</f>
        <v>28-Jun-1967</v>
      </c>
      <c r="M2281" s="11">
        <f>VLOOKUP(Table3[[#This Row],[age]],Table3[age],1,FALSE)</f>
        <v>55</v>
      </c>
      <c r="N2281" s="65">
        <f>VLOOKUP(Table3[[#This Row],[charges2]],Table3[charges2],1,FALSE)</f>
        <v>42303.69</v>
      </c>
      <c r="O2281" s="11" t="str">
        <f>VLOOKUP(Table3[[#This Row],[HOSPITAL TIER2]],Table3[HOSPITAL TIER2],1,FALSE)</f>
        <v>tier - 1</v>
      </c>
      <c r="P2281" s="11" t="str">
        <f>VLOOKUP(Table3[[#This Row],[city tier2]],Table3[city tier2],1,FALSE)</f>
        <v>tier - 2</v>
      </c>
      <c r="Q2281" s="11" t="str">
        <f>VLOOKUP(Table3[[#This Row],[state id2]],Table3[state id2],1,FALSE)</f>
        <v>R1016</v>
      </c>
      <c r="R2281" s="11">
        <f t="shared" si="70"/>
        <v>-0.12886578150794872</v>
      </c>
      <c r="S2281" s="11">
        <f t="shared" si="71"/>
        <v>-9.4736956746339973E-2</v>
      </c>
    </row>
    <row r="2282" spans="1:19" x14ac:dyDescent="0.25">
      <c r="A2282" s="20" t="str">
        <f>VLOOKUP('Customer Names'!A2282,'Customer Names'!A2282:A4617,1,FALSE)</f>
        <v>Id2281</v>
      </c>
      <c r="B2282" s="20" t="str">
        <f>VLOOKUP(Table6[[#This Row],[NAME]],Table6[NAME],1,FALSE)</f>
        <v>Pierre</v>
      </c>
      <c r="C2282" s="11">
        <f>VLOOKUP(Table4[[#This Row],[BMI]],Table4[BMI],1,FALSE)</f>
        <v>53.13</v>
      </c>
      <c r="D2282" s="11">
        <f>VLOOKUP(Table4[[#This Row],[HBA1C]],Table4[HBA1C],1,FALSE)</f>
        <v>4.4400000000000004</v>
      </c>
      <c r="E2282" s="11" t="str">
        <f>VLOOKUP(Table4[[#This Row],[Any Transplants]],Table4[Any Transplants],1,FALSE)</f>
        <v>yes</v>
      </c>
      <c r="F2282" s="11" t="str">
        <f>VLOOKUP(Table4[[#This Row],[Cancer history]],Table4[Cancer history],1,FALSE)</f>
        <v>No</v>
      </c>
      <c r="G2282" s="11" t="str">
        <f>VLOOKUP(Table4[[#This Row],[Smoker2]],Table4[Smoker2],1,FALSE)</f>
        <v>NO</v>
      </c>
      <c r="H2282" s="11" t="str">
        <f>VLOOKUP(Table4[[#This Row],[Heart Issues]],Table4[Heart Issues],1,FALSE)</f>
        <v>No</v>
      </c>
      <c r="I2282" s="11">
        <f>VLOOKUP(Table4[[#This Row],[Number of Major Surgeries]],Table4[Number of Major Surgeries],1,FALSE)</f>
        <v>1</v>
      </c>
      <c r="J2282" s="11" t="str">
        <f>VLOOKUP('Medical Examinations'!M2282,'Medical Examinations'!M2282:M4616,1,FALSE)</f>
        <v>obesity</v>
      </c>
      <c r="K2282" s="11" t="str">
        <f>VLOOKUP('Medical Examinations'!N2282,'Medical Examinations'!N2282:N4616,1,FALSE)</f>
        <v>normal</v>
      </c>
      <c r="L2282" s="11" t="str">
        <f>VLOOKUP(Table3[[#This Row],[date of birth]],Table3[date of birth],1,FALSE)</f>
        <v>3-Aug-1968</v>
      </c>
      <c r="M2282" s="11">
        <f>VLOOKUP(Table3[[#This Row],[age]],Table3[age],1,FALSE)</f>
        <v>54</v>
      </c>
      <c r="N2282" s="65">
        <f>VLOOKUP(Table3[[#This Row],[charges2]],Table3[charges2],1,FALSE)</f>
        <v>42478.6</v>
      </c>
      <c r="O2282" s="11" t="str">
        <f>VLOOKUP(Table3[[#This Row],[HOSPITAL TIER2]],Table3[HOSPITAL TIER2],1,FALSE)</f>
        <v>tier - 1</v>
      </c>
      <c r="P2282" s="11" t="str">
        <f>VLOOKUP(Table3[[#This Row],[city tier2]],Table3[city tier2],1,FALSE)</f>
        <v>tier - 2</v>
      </c>
      <c r="Q2282" s="11" t="str">
        <f>VLOOKUP(Table3[[#This Row],[state id2]],Table3[state id2],1,FALSE)</f>
        <v>R1011</v>
      </c>
      <c r="R2282" s="11">
        <f t="shared" si="70"/>
        <v>-0.12665320692175336</v>
      </c>
      <c r="S2282" s="11">
        <f t="shared" si="71"/>
        <v>-0.11810650023938325</v>
      </c>
    </row>
    <row r="2283" spans="1:19" x14ac:dyDescent="0.25">
      <c r="A2283" s="20" t="str">
        <f>VLOOKUP('Customer Names'!A2283,'Customer Names'!A2283:A4618,1,FALSE)</f>
        <v>Id2282</v>
      </c>
      <c r="B2283" s="20" t="str">
        <f>VLOOKUP(Table6[[#This Row],[NAME]],Table6[NAME],1,FALSE)</f>
        <v>Kate</v>
      </c>
      <c r="C2283" s="11">
        <f>VLOOKUP(Table4[[#This Row],[BMI]],Table4[BMI],1,FALSE)</f>
        <v>20.46</v>
      </c>
      <c r="D2283" s="11">
        <f>VLOOKUP(Table4[[#This Row],[HBA1C]],Table4[HBA1C],1,FALSE)</f>
        <v>4.0199999999999996</v>
      </c>
      <c r="E2283" s="11" t="str">
        <f>VLOOKUP(Table4[[#This Row],[Any Transplants]],Table4[Any Transplants],1,FALSE)</f>
        <v>No</v>
      </c>
      <c r="F2283" s="11" t="str">
        <f>VLOOKUP(Table4[[#This Row],[Cancer history]],Table4[Cancer history],1,FALSE)</f>
        <v>No</v>
      </c>
      <c r="G2283" s="11" t="str">
        <f>VLOOKUP(Table4[[#This Row],[Smoker2]],Table4[Smoker2],1,FALSE)</f>
        <v>NO</v>
      </c>
      <c r="H2283" s="11" t="str">
        <f>VLOOKUP(Table4[[#This Row],[Heart Issues]],Table4[Heart Issues],1,FALSE)</f>
        <v>No</v>
      </c>
      <c r="I2283" s="11">
        <f>VLOOKUP(Table4[[#This Row],[Number of Major Surgeries]],Table4[Number of Major Surgeries],1,FALSE)</f>
        <v>0</v>
      </c>
      <c r="J2283" s="11" t="str">
        <f>VLOOKUP('Medical Examinations'!M2283,'Medical Examinations'!M2283:M4617,1,FALSE)</f>
        <v>normal weight</v>
      </c>
      <c r="K2283" s="11" t="str">
        <f>VLOOKUP('Medical Examinations'!N2283,'Medical Examinations'!N2283:N4617,1,FALSE)</f>
        <v>normal</v>
      </c>
      <c r="L2283" s="11" t="str">
        <f>VLOOKUP(Table3[[#This Row],[date of birth]],Table3[date of birth],1,FALSE)</f>
        <v>27-Jun-1967</v>
      </c>
      <c r="M2283" s="11">
        <f>VLOOKUP(Table3[[#This Row],[age]],Table3[age],1,FALSE)</f>
        <v>55</v>
      </c>
      <c r="N2283" s="65">
        <f>VLOOKUP(Table3[[#This Row],[charges2]],Table3[charges2],1,FALSE)</f>
        <v>42538.720000000001</v>
      </c>
      <c r="O2283" s="11" t="str">
        <f>VLOOKUP(Table3[[#This Row],[HOSPITAL TIER2]],Table3[HOSPITAL TIER2],1,FALSE)</f>
        <v>tier - 1</v>
      </c>
      <c r="P2283" s="11" t="str">
        <f>VLOOKUP(Table3[[#This Row],[city tier2]],Table3[city tier2],1,FALSE)</f>
        <v>tier - 3</v>
      </c>
      <c r="Q2283" s="11" t="str">
        <f>VLOOKUP(Table3[[#This Row],[state id2]],Table3[state id2],1,FALSE)</f>
        <v>R1011</v>
      </c>
      <c r="R2283" s="11">
        <f t="shared" si="70"/>
        <v>-0.16488799628282894</v>
      </c>
      <c r="S2283" s="11">
        <f t="shared" si="71"/>
        <v>-0.11635403140064653</v>
      </c>
    </row>
    <row r="2284" spans="1:19" x14ac:dyDescent="0.25">
      <c r="A2284" s="20" t="str">
        <f>VLOOKUP('Customer Names'!A2284,'Customer Names'!A2284:A4619,1,FALSE)</f>
        <v>Id2283</v>
      </c>
      <c r="B2284" s="20" t="str">
        <f>VLOOKUP(Table6[[#This Row],[NAME]],Table6[NAME],1,FALSE)</f>
        <v>David</v>
      </c>
      <c r="C2284" s="11">
        <f>VLOOKUP(Table4[[#This Row],[BMI]],Table4[BMI],1,FALSE)</f>
        <v>43.01</v>
      </c>
      <c r="D2284" s="11">
        <f>VLOOKUP(Table4[[#This Row],[HBA1C]],Table4[HBA1C],1,FALSE)</f>
        <v>5.44</v>
      </c>
      <c r="E2284" s="11" t="str">
        <f>VLOOKUP(Table4[[#This Row],[Any Transplants]],Table4[Any Transplants],1,FALSE)</f>
        <v>yes</v>
      </c>
      <c r="F2284" s="11" t="str">
        <f>VLOOKUP(Table4[[#This Row],[Cancer history]],Table4[Cancer history],1,FALSE)</f>
        <v>No</v>
      </c>
      <c r="G2284" s="11" t="str">
        <f>VLOOKUP(Table4[[#This Row],[Smoker2]],Table4[Smoker2],1,FALSE)</f>
        <v>NO</v>
      </c>
      <c r="H2284" s="11" t="str">
        <f>VLOOKUP(Table4[[#This Row],[Heart Issues]],Table4[Heart Issues],1,FALSE)</f>
        <v>No</v>
      </c>
      <c r="I2284" s="11">
        <f>VLOOKUP(Table4[[#This Row],[Number of Major Surgeries]],Table4[Number of Major Surgeries],1,FALSE)</f>
        <v>1</v>
      </c>
      <c r="J2284" s="11" t="str">
        <f>VLOOKUP('Medical Examinations'!M2284,'Medical Examinations'!M2284:M4618,1,FALSE)</f>
        <v>obesity</v>
      </c>
      <c r="K2284" s="11" t="str">
        <f>VLOOKUP('Medical Examinations'!N2284,'Medical Examinations'!N2284:N4618,1,FALSE)</f>
        <v>normal</v>
      </c>
      <c r="L2284" s="11" t="str">
        <f>VLOOKUP(Table3[[#This Row],[date of birth]],Table3[date of birth],1,FALSE)</f>
        <v>27-Dec-1979</v>
      </c>
      <c r="M2284" s="11">
        <f>VLOOKUP(Table3[[#This Row],[age]],Table3[age],1,FALSE)</f>
        <v>43</v>
      </c>
      <c r="N2284" s="65">
        <f>VLOOKUP(Table3[[#This Row],[charges2]],Table3[charges2],1,FALSE)</f>
        <v>42560.43</v>
      </c>
      <c r="O2284" s="11" t="str">
        <f>VLOOKUP(Table3[[#This Row],[HOSPITAL TIER2]],Table3[HOSPITAL TIER2],1,FALSE)</f>
        <v>tier - 1</v>
      </c>
      <c r="P2284" s="11" t="str">
        <f>VLOOKUP(Table3[[#This Row],[city tier2]],Table3[city tier2],1,FALSE)</f>
        <v>tier - 3</v>
      </c>
      <c r="Q2284" s="11" t="str">
        <f>VLOOKUP(Table3[[#This Row],[state id2]],Table3[state id2],1,FALSE)</f>
        <v>R1013</v>
      </c>
      <c r="R2284" s="11">
        <f t="shared" si="70"/>
        <v>-0.16397670564515374</v>
      </c>
      <c r="S2284" s="11">
        <f t="shared" si="71"/>
        <v>-0.11204064768579772</v>
      </c>
    </row>
    <row r="2285" spans="1:19" x14ac:dyDescent="0.25">
      <c r="A2285" s="20" t="str">
        <f>VLOOKUP('Customer Names'!A2285,'Customer Names'!A2285:A4620,1,FALSE)</f>
        <v>Id2284</v>
      </c>
      <c r="B2285" s="20" t="str">
        <f>VLOOKUP(Table6[[#This Row],[NAME]],Table6[NAME],1,FALSE)</f>
        <v>Carla</v>
      </c>
      <c r="C2285" s="11">
        <f>VLOOKUP(Table4[[#This Row],[BMI]],Table4[BMI],1,FALSE)</f>
        <v>15.01</v>
      </c>
      <c r="D2285" s="11">
        <f>VLOOKUP(Table4[[#This Row],[HBA1C]],Table4[HBA1C],1,FALSE)</f>
        <v>4.1500000000000004</v>
      </c>
      <c r="E2285" s="11" t="str">
        <f>VLOOKUP(Table4[[#This Row],[Any Transplants]],Table4[Any Transplants],1,FALSE)</f>
        <v>No</v>
      </c>
      <c r="F2285" s="11" t="str">
        <f>VLOOKUP(Table4[[#This Row],[Cancer history]],Table4[Cancer history],1,FALSE)</f>
        <v>Yes</v>
      </c>
      <c r="G2285" s="11" t="str">
        <f>VLOOKUP(Table4[[#This Row],[Smoker2]],Table4[Smoker2],1,FALSE)</f>
        <v>NO</v>
      </c>
      <c r="H2285" s="11" t="str">
        <f>VLOOKUP(Table4[[#This Row],[Heart Issues]],Table4[Heart Issues],1,FALSE)</f>
        <v>No</v>
      </c>
      <c r="I2285" s="11">
        <f>VLOOKUP(Table4[[#This Row],[Number of Major Surgeries]],Table4[Number of Major Surgeries],1,FALSE)</f>
        <v>1</v>
      </c>
      <c r="J2285" s="11" t="str">
        <f>VLOOKUP('Medical Examinations'!M2285,'Medical Examinations'!M2285:M4619,1,FALSE)</f>
        <v>underweight</v>
      </c>
      <c r="K2285" s="11" t="str">
        <f>VLOOKUP('Medical Examinations'!N2285,'Medical Examinations'!N2285:N4619,1,FALSE)</f>
        <v>normal</v>
      </c>
      <c r="L2285" s="11" t="str">
        <f>VLOOKUP(Table3[[#This Row],[date of birth]],Table3[date of birth],1,FALSE)</f>
        <v>3-Nov-1971</v>
      </c>
      <c r="M2285" s="11">
        <f>VLOOKUP(Table3[[#This Row],[age]],Table3[age],1,FALSE)</f>
        <v>51</v>
      </c>
      <c r="N2285" s="65">
        <f>VLOOKUP(Table3[[#This Row],[charges2]],Table3[charges2],1,FALSE)</f>
        <v>42644.2</v>
      </c>
      <c r="O2285" s="11" t="str">
        <f>VLOOKUP(Table3[[#This Row],[HOSPITAL TIER2]],Table3[HOSPITAL TIER2],1,FALSE)</f>
        <v>tier - 1</v>
      </c>
      <c r="P2285" s="11" t="str">
        <f>VLOOKUP(Table3[[#This Row],[city tier2]],Table3[city tier2],1,FALSE)</f>
        <v>tier - 3</v>
      </c>
      <c r="Q2285" s="11" t="str">
        <f>VLOOKUP(Table3[[#This Row],[state id2]],Table3[state id2],1,FALSE)</f>
        <v>R1011</v>
      </c>
      <c r="R2285" s="11">
        <f t="shared" si="70"/>
        <v>-0.11507010183589882</v>
      </c>
      <c r="S2285" s="11">
        <f t="shared" si="71"/>
        <v>-0.11823374898428592</v>
      </c>
    </row>
    <row r="2286" spans="1:19" x14ac:dyDescent="0.25">
      <c r="A2286" s="20" t="str">
        <f>VLOOKUP('Customer Names'!A2286,'Customer Names'!A2286:A4621,1,FALSE)</f>
        <v>Id2285</v>
      </c>
      <c r="B2286" s="20" t="str">
        <f>VLOOKUP(Table6[[#This Row],[NAME]],Table6[NAME],1,FALSE)</f>
        <v>Alvaro Sr.</v>
      </c>
      <c r="C2286" s="11">
        <f>VLOOKUP(Table4[[#This Row],[BMI]],Table4[BMI],1,FALSE)</f>
        <v>41.14</v>
      </c>
      <c r="D2286" s="11">
        <f>VLOOKUP(Table4[[#This Row],[HBA1C]],Table4[HBA1C],1,FALSE)</f>
        <v>6.02</v>
      </c>
      <c r="E2286" s="11" t="str">
        <f>VLOOKUP(Table4[[#This Row],[Any Transplants]],Table4[Any Transplants],1,FALSE)</f>
        <v>yes</v>
      </c>
      <c r="F2286" s="11" t="str">
        <f>VLOOKUP(Table4[[#This Row],[Cancer history]],Table4[Cancer history],1,FALSE)</f>
        <v>No</v>
      </c>
      <c r="G2286" s="11" t="str">
        <f>VLOOKUP(Table4[[#This Row],[Smoker2]],Table4[Smoker2],1,FALSE)</f>
        <v>NO</v>
      </c>
      <c r="H2286" s="11" t="str">
        <f>VLOOKUP(Table4[[#This Row],[Heart Issues]],Table4[Heart Issues],1,FALSE)</f>
        <v>No</v>
      </c>
      <c r="I2286" s="11">
        <f>VLOOKUP(Table4[[#This Row],[Number of Major Surgeries]],Table4[Number of Major Surgeries],1,FALSE)</f>
        <v>1</v>
      </c>
      <c r="J2286" s="11" t="str">
        <f>VLOOKUP('Medical Examinations'!M2286,'Medical Examinations'!M2286:M4620,1,FALSE)</f>
        <v>obesity</v>
      </c>
      <c r="K2286" s="11" t="str">
        <f>VLOOKUP('Medical Examinations'!N2286,'Medical Examinations'!N2286:N4620,1,FALSE)</f>
        <v>prediabetes</v>
      </c>
      <c r="L2286" s="11" t="str">
        <f>VLOOKUP(Table3[[#This Row],[date of birth]],Table3[date of birth],1,FALSE)</f>
        <v>21-Oct-1977</v>
      </c>
      <c r="M2286" s="11">
        <f>VLOOKUP(Table3[[#This Row],[age]],Table3[age],1,FALSE)</f>
        <v>45</v>
      </c>
      <c r="N2286" s="65">
        <f>VLOOKUP(Table3[[#This Row],[charges2]],Table3[charges2],1,FALSE)</f>
        <v>42760.5</v>
      </c>
      <c r="O2286" s="11" t="str">
        <f>VLOOKUP(Table3[[#This Row],[HOSPITAL TIER2]],Table3[HOSPITAL TIER2],1,FALSE)</f>
        <v>tier - 1</v>
      </c>
      <c r="P2286" s="11" t="str">
        <f>VLOOKUP(Table3[[#This Row],[city tier2]],Table3[city tier2],1,FALSE)</f>
        <v>tier - 2</v>
      </c>
      <c r="Q2286" s="11" t="str">
        <f>VLOOKUP(Table3[[#This Row],[state id2]],Table3[state id2],1,FALSE)</f>
        <v>R1012</v>
      </c>
      <c r="R2286" s="11">
        <f t="shared" si="70"/>
        <v>-0.12008477434085835</v>
      </c>
      <c r="S2286" s="11">
        <f t="shared" si="71"/>
        <v>-0.12304797323663161</v>
      </c>
    </row>
    <row r="2287" spans="1:19" x14ac:dyDescent="0.25">
      <c r="A2287" s="20" t="str">
        <f>VLOOKUP('Customer Names'!A2287,'Customer Names'!A2287:A4622,1,FALSE)</f>
        <v>Id2286</v>
      </c>
      <c r="B2287" s="20" t="str">
        <f>VLOOKUP(Table6[[#This Row],[NAME]],Table6[NAME],1,FALSE)</f>
        <v>Hope</v>
      </c>
      <c r="C2287" s="11">
        <f>VLOOKUP(Table4[[#This Row],[BMI]],Table4[BMI],1,FALSE)</f>
        <v>16.55</v>
      </c>
      <c r="D2287" s="11">
        <f>VLOOKUP(Table4[[#This Row],[HBA1C]],Table4[HBA1C],1,FALSE)</f>
        <v>7.73</v>
      </c>
      <c r="E2287" s="11" t="str">
        <f>VLOOKUP(Table4[[#This Row],[Any Transplants]],Table4[Any Transplants],1,FALSE)</f>
        <v>No</v>
      </c>
      <c r="F2287" s="11" t="str">
        <f>VLOOKUP(Table4[[#This Row],[Cancer history]],Table4[Cancer history],1,FALSE)</f>
        <v>No</v>
      </c>
      <c r="G2287" s="11" t="str">
        <f>VLOOKUP(Table4[[#This Row],[Smoker2]],Table4[Smoker2],1,FALSE)</f>
        <v>NO</v>
      </c>
      <c r="H2287" s="11" t="str">
        <f>VLOOKUP(Table4[[#This Row],[Heart Issues]],Table4[Heart Issues],1,FALSE)</f>
        <v>No</v>
      </c>
      <c r="I2287" s="11">
        <f>VLOOKUP(Table4[[#This Row],[Number of Major Surgeries]],Table4[Number of Major Surgeries],1,FALSE)</f>
        <v>0</v>
      </c>
      <c r="J2287" s="11" t="str">
        <f>VLOOKUP('Medical Examinations'!M2287,'Medical Examinations'!M2287:M4621,1,FALSE)</f>
        <v>underweight</v>
      </c>
      <c r="K2287" s="11" t="str">
        <f>VLOOKUP('Medical Examinations'!N2287,'Medical Examinations'!N2287:N4621,1,FALSE)</f>
        <v>diabetes</v>
      </c>
      <c r="L2287" s="11" t="str">
        <f>VLOOKUP(Table3[[#This Row],[date of birth]],Table3[date of birth],1,FALSE)</f>
        <v>29-Oct-1965</v>
      </c>
      <c r="M2287" s="11">
        <f>VLOOKUP(Table3[[#This Row],[age]],Table3[age],1,FALSE)</f>
        <v>57</v>
      </c>
      <c r="N2287" s="65">
        <f>VLOOKUP(Table3[[#This Row],[charges2]],Table3[charges2],1,FALSE)</f>
        <v>42764.12</v>
      </c>
      <c r="O2287" s="11" t="str">
        <f>VLOOKUP(Table3[[#This Row],[HOSPITAL TIER2]],Table3[HOSPITAL TIER2],1,FALSE)</f>
        <v>tier - 1</v>
      </c>
      <c r="P2287" s="11" t="str">
        <f>VLOOKUP(Table3[[#This Row],[city tier2]],Table3[city tier2],1,FALSE)</f>
        <v>tier - 2</v>
      </c>
      <c r="Q2287" s="11" t="str">
        <f>VLOOKUP(Table3[[#This Row],[state id2]],Table3[state id2],1,FALSE)</f>
        <v>R1011</v>
      </c>
      <c r="R2287" s="11">
        <f t="shared" si="70"/>
        <v>-7.6380016161746028E-2</v>
      </c>
      <c r="S2287" s="11">
        <f t="shared" si="71"/>
        <v>-0.12270632595771301</v>
      </c>
    </row>
    <row r="2288" spans="1:19" x14ac:dyDescent="0.25">
      <c r="A2288" s="20" t="str">
        <f>VLOOKUP('Customer Names'!A2288,'Customer Names'!A2288:A4623,1,FALSE)</f>
        <v>Id2287</v>
      </c>
      <c r="B2288" s="20" t="str">
        <f>VLOOKUP(Table6[[#This Row],[NAME]],Table6[NAME],1,FALSE)</f>
        <v>Mark P.</v>
      </c>
      <c r="C2288" s="11">
        <f>VLOOKUP(Table4[[#This Row],[BMI]],Table4[BMI],1,FALSE)</f>
        <v>37.29</v>
      </c>
      <c r="D2288" s="11">
        <f>VLOOKUP(Table4[[#This Row],[HBA1C]],Table4[HBA1C],1,FALSE)</f>
        <v>5.03</v>
      </c>
      <c r="E2288" s="11" t="str">
        <f>VLOOKUP(Table4[[#This Row],[Any Transplants]],Table4[Any Transplants],1,FALSE)</f>
        <v>yes</v>
      </c>
      <c r="F2288" s="11" t="str">
        <f>VLOOKUP(Table4[[#This Row],[Cancer history]],Table4[Cancer history],1,FALSE)</f>
        <v>No</v>
      </c>
      <c r="G2288" s="11" t="str">
        <f>VLOOKUP(Table4[[#This Row],[Smoker2]],Table4[Smoker2],1,FALSE)</f>
        <v>NO</v>
      </c>
      <c r="H2288" s="11" t="str">
        <f>VLOOKUP(Table4[[#This Row],[Heart Issues]],Table4[Heart Issues],1,FALSE)</f>
        <v>No</v>
      </c>
      <c r="I2288" s="11">
        <f>VLOOKUP(Table4[[#This Row],[Number of Major Surgeries]],Table4[Number of Major Surgeries],1,FALSE)</f>
        <v>1</v>
      </c>
      <c r="J2288" s="11" t="str">
        <f>VLOOKUP('Medical Examinations'!M2288,'Medical Examinations'!M2288:M4622,1,FALSE)</f>
        <v>obesity</v>
      </c>
      <c r="K2288" s="11" t="str">
        <f>VLOOKUP('Medical Examinations'!N2288,'Medical Examinations'!N2288:N4622,1,FALSE)</f>
        <v>normal</v>
      </c>
      <c r="L2288" s="11" t="str">
        <f>VLOOKUP(Table3[[#This Row],[date of birth]],Table3[date of birth],1,FALSE)</f>
        <v>10-Sep-1972</v>
      </c>
      <c r="M2288" s="11">
        <f>VLOOKUP(Table3[[#This Row],[age]],Table3[age],1,FALSE)</f>
        <v>50</v>
      </c>
      <c r="N2288" s="65">
        <f>VLOOKUP(Table3[[#This Row],[charges2]],Table3[charges2],1,FALSE)</f>
        <v>42856.84</v>
      </c>
      <c r="O2288" s="11" t="str">
        <f>VLOOKUP(Table3[[#This Row],[HOSPITAL TIER2]],Table3[HOSPITAL TIER2],1,FALSE)</f>
        <v>tier - 1</v>
      </c>
      <c r="P2288" s="11" t="str">
        <f>VLOOKUP(Table3[[#This Row],[city tier2]],Table3[city tier2],1,FALSE)</f>
        <v>tier - 1</v>
      </c>
      <c r="Q2288" s="11" t="str">
        <f>VLOOKUP(Table3[[#This Row],[state id2]],Table3[state id2],1,FALSE)</f>
        <v>R1011</v>
      </c>
      <c r="R2288" s="11">
        <f t="shared" si="70"/>
        <v>-6.9152644246518777E-2</v>
      </c>
      <c r="S2288" s="11">
        <f t="shared" si="71"/>
        <v>-0.13460243246547798</v>
      </c>
    </row>
    <row r="2289" spans="1:19" x14ac:dyDescent="0.25">
      <c r="A2289" s="20" t="str">
        <f>VLOOKUP('Customer Names'!A2289,'Customer Names'!A2289:A4624,1,FALSE)</f>
        <v>Id2288</v>
      </c>
      <c r="B2289" s="20" t="str">
        <f>VLOOKUP(Table6[[#This Row],[NAME]],Table6[NAME],1,FALSE)</f>
        <v>Desiree</v>
      </c>
      <c r="C2289" s="11">
        <f>VLOOKUP(Table4[[#This Row],[BMI]],Table4[BMI],1,FALSE)</f>
        <v>16.739999999999998</v>
      </c>
      <c r="D2289" s="11">
        <f>VLOOKUP(Table4[[#This Row],[HBA1C]],Table4[HBA1C],1,FALSE)</f>
        <v>4.08</v>
      </c>
      <c r="E2289" s="11" t="str">
        <f>VLOOKUP(Table4[[#This Row],[Any Transplants]],Table4[Any Transplants],1,FALSE)</f>
        <v>No</v>
      </c>
      <c r="F2289" s="11" t="str">
        <f>VLOOKUP(Table4[[#This Row],[Cancer history]],Table4[Cancer history],1,FALSE)</f>
        <v>No</v>
      </c>
      <c r="G2289" s="11" t="str">
        <f>VLOOKUP(Table4[[#This Row],[Smoker2]],Table4[Smoker2],1,FALSE)</f>
        <v>NO</v>
      </c>
      <c r="H2289" s="11" t="str">
        <f>VLOOKUP(Table4[[#This Row],[Heart Issues]],Table4[Heart Issues],1,FALSE)</f>
        <v>yes</v>
      </c>
      <c r="I2289" s="11">
        <f>VLOOKUP(Table4[[#This Row],[Number of Major Surgeries]],Table4[Number of Major Surgeries],1,FALSE)</f>
        <v>0</v>
      </c>
      <c r="J2289" s="11" t="str">
        <f>VLOOKUP('Medical Examinations'!M2289,'Medical Examinations'!M2289:M4623,1,FALSE)</f>
        <v>underweight</v>
      </c>
      <c r="K2289" s="11" t="str">
        <f>VLOOKUP('Medical Examinations'!N2289,'Medical Examinations'!N2289:N4623,1,FALSE)</f>
        <v>normal</v>
      </c>
      <c r="L2289" s="11" t="str">
        <f>VLOOKUP(Table3[[#This Row],[date of birth]],Table3[date of birth],1,FALSE)</f>
        <v>23-Oct-1975</v>
      </c>
      <c r="M2289" s="11">
        <f>VLOOKUP(Table3[[#This Row],[age]],Table3[age],1,FALSE)</f>
        <v>47</v>
      </c>
      <c r="N2289" s="65">
        <f>VLOOKUP(Table3[[#This Row],[charges2]],Table3[charges2],1,FALSE)</f>
        <v>42969.85</v>
      </c>
      <c r="O2289" s="11" t="str">
        <f>VLOOKUP(Table3[[#This Row],[HOSPITAL TIER2]],Table3[HOSPITAL TIER2],1,FALSE)</f>
        <v>tier - 1</v>
      </c>
      <c r="P2289" s="11" t="str">
        <f>VLOOKUP(Table3[[#This Row],[city tier2]],Table3[city tier2],1,FALSE)</f>
        <v>tier - 3</v>
      </c>
      <c r="Q2289" s="11" t="str">
        <f>VLOOKUP(Table3[[#This Row],[state id2]],Table3[state id2],1,FALSE)</f>
        <v>R1013</v>
      </c>
      <c r="R2289" s="11">
        <f t="shared" si="70"/>
        <v>-5.7243303350164858E-2</v>
      </c>
      <c r="S2289" s="11">
        <f t="shared" si="71"/>
        <v>-0.13801209123854488</v>
      </c>
    </row>
    <row r="2290" spans="1:19" x14ac:dyDescent="0.25">
      <c r="A2290" s="20" t="str">
        <f>VLOOKUP('Customer Names'!A2290,'Customer Names'!A2290:A4625,1,FALSE)</f>
        <v>Id2289</v>
      </c>
      <c r="B2290" s="20" t="str">
        <f>VLOOKUP(Table6[[#This Row],[NAME]],Table6[NAME],1,FALSE)</f>
        <v>Mario Jr.</v>
      </c>
      <c r="C2290" s="11">
        <f>VLOOKUP(Table4[[#This Row],[BMI]],Table4[BMI],1,FALSE)</f>
        <v>34.43</v>
      </c>
      <c r="D2290" s="11">
        <f>VLOOKUP(Table4[[#This Row],[HBA1C]],Table4[HBA1C],1,FALSE)</f>
        <v>4.2699999999999996</v>
      </c>
      <c r="E2290" s="11" t="str">
        <f>VLOOKUP(Table4[[#This Row],[Any Transplants]],Table4[Any Transplants],1,FALSE)</f>
        <v>yes</v>
      </c>
      <c r="F2290" s="11" t="str">
        <f>VLOOKUP(Table4[[#This Row],[Cancer history]],Table4[Cancer history],1,FALSE)</f>
        <v>No</v>
      </c>
      <c r="G2290" s="11" t="str">
        <f>VLOOKUP(Table4[[#This Row],[Smoker2]],Table4[Smoker2],1,FALSE)</f>
        <v>NO</v>
      </c>
      <c r="H2290" s="11" t="str">
        <f>VLOOKUP(Table4[[#This Row],[Heart Issues]],Table4[Heart Issues],1,FALSE)</f>
        <v>No</v>
      </c>
      <c r="I2290" s="11">
        <f>VLOOKUP(Table4[[#This Row],[Number of Major Surgeries]],Table4[Number of Major Surgeries],1,FALSE)</f>
        <v>1</v>
      </c>
      <c r="J2290" s="11" t="str">
        <f>VLOOKUP('Medical Examinations'!M2290,'Medical Examinations'!M2290:M4624,1,FALSE)</f>
        <v>obesity</v>
      </c>
      <c r="K2290" s="11" t="str">
        <f>VLOOKUP('Medical Examinations'!N2290,'Medical Examinations'!N2290:N4624,1,FALSE)</f>
        <v>normal</v>
      </c>
      <c r="L2290" s="11" t="str">
        <f>VLOOKUP(Table3[[#This Row],[date of birth]],Table3[date of birth],1,FALSE)</f>
        <v>4-Nov-1978</v>
      </c>
      <c r="M2290" s="11">
        <f>VLOOKUP(Table3[[#This Row],[age]],Table3[age],1,FALSE)</f>
        <v>44</v>
      </c>
      <c r="N2290" s="65">
        <f>VLOOKUP(Table3[[#This Row],[charges2]],Table3[charges2],1,FALSE)</f>
        <v>42983.46</v>
      </c>
      <c r="O2290" s="11" t="str">
        <f>VLOOKUP(Table3[[#This Row],[HOSPITAL TIER2]],Table3[HOSPITAL TIER2],1,FALSE)</f>
        <v>tier - 1</v>
      </c>
      <c r="P2290" s="11" t="str">
        <f>VLOOKUP(Table3[[#This Row],[city tier2]],Table3[city tier2],1,FALSE)</f>
        <v>tier - 2</v>
      </c>
      <c r="Q2290" s="11" t="str">
        <f>VLOOKUP(Table3[[#This Row],[state id2]],Table3[state id2],1,FALSE)</f>
        <v>R1012</v>
      </c>
      <c r="R2290" s="11">
        <f t="shared" si="70"/>
        <v>-6.8994146269964002E-2</v>
      </c>
      <c r="S2290" s="11">
        <f t="shared" si="71"/>
        <v>-0.15408844275392505</v>
      </c>
    </row>
    <row r="2291" spans="1:19" x14ac:dyDescent="0.25">
      <c r="A2291" s="20" t="str">
        <f>VLOOKUP('Customer Names'!A2291,'Customer Names'!A2291:A4626,1,FALSE)</f>
        <v>Id2290</v>
      </c>
      <c r="B2291" s="20" t="str">
        <f>VLOOKUP(Table6[[#This Row],[NAME]],Table6[NAME],1,FALSE)</f>
        <v>Lusapho</v>
      </c>
      <c r="C2291" s="11">
        <f>VLOOKUP(Table4[[#This Row],[BMI]],Table4[BMI],1,FALSE)</f>
        <v>34.1</v>
      </c>
      <c r="D2291" s="11">
        <f>VLOOKUP(Table4[[#This Row],[HBA1C]],Table4[HBA1C],1,FALSE)</f>
        <v>4.07</v>
      </c>
      <c r="E2291" s="11" t="str">
        <f>VLOOKUP(Table4[[#This Row],[Any Transplants]],Table4[Any Transplants],1,FALSE)</f>
        <v>yes</v>
      </c>
      <c r="F2291" s="11" t="str">
        <f>VLOOKUP(Table4[[#This Row],[Cancer history]],Table4[Cancer history],1,FALSE)</f>
        <v>No</v>
      </c>
      <c r="G2291" s="11" t="str">
        <f>VLOOKUP(Table4[[#This Row],[Smoker2]],Table4[Smoker2],1,FALSE)</f>
        <v>NO</v>
      </c>
      <c r="H2291" s="11" t="str">
        <f>VLOOKUP(Table4[[#This Row],[Heart Issues]],Table4[Heart Issues],1,FALSE)</f>
        <v>No</v>
      </c>
      <c r="I2291" s="11">
        <f>VLOOKUP(Table4[[#This Row],[Number of Major Surgeries]],Table4[Number of Major Surgeries],1,FALSE)</f>
        <v>1</v>
      </c>
      <c r="J2291" s="11" t="str">
        <f>VLOOKUP('Medical Examinations'!M2291,'Medical Examinations'!M2291:M4625,1,FALSE)</f>
        <v>obesity</v>
      </c>
      <c r="K2291" s="11" t="str">
        <f>VLOOKUP('Medical Examinations'!N2291,'Medical Examinations'!N2291:N4625,1,FALSE)</f>
        <v>normal</v>
      </c>
      <c r="L2291" s="11" t="str">
        <f>VLOOKUP(Table3[[#This Row],[date of birth]],Table3[date of birth],1,FALSE)</f>
        <v>29-Nov-1965</v>
      </c>
      <c r="M2291" s="11">
        <f>VLOOKUP(Table3[[#This Row],[age]],Table3[age],1,FALSE)</f>
        <v>57</v>
      </c>
      <c r="N2291" s="65">
        <f>VLOOKUP(Table3[[#This Row],[charges2]],Table3[charges2],1,FALSE)</f>
        <v>43073.760000000002</v>
      </c>
      <c r="O2291" s="11" t="str">
        <f>VLOOKUP(Table3[[#This Row],[HOSPITAL TIER2]],Table3[HOSPITAL TIER2],1,FALSE)</f>
        <v>tier - 2</v>
      </c>
      <c r="P2291" s="11" t="str">
        <f>VLOOKUP(Table3[[#This Row],[city tier2]],Table3[city tier2],1,FALSE)</f>
        <v>tier - 2</v>
      </c>
      <c r="Q2291" s="11" t="str">
        <f>VLOOKUP(Table3[[#This Row],[state id2]],Table3[state id2],1,FALSE)</f>
        <v>R1011</v>
      </c>
      <c r="R2291" s="11">
        <f t="shared" si="70"/>
        <v>-1.6529529976677278E-2</v>
      </c>
      <c r="S2291" s="11">
        <f t="shared" si="71"/>
        <v>-0.17710712653495564</v>
      </c>
    </row>
    <row r="2292" spans="1:19" x14ac:dyDescent="0.25">
      <c r="A2292" s="20" t="str">
        <f>VLOOKUP('Customer Names'!A2292,'Customer Names'!A2292:A4627,1,FALSE)</f>
        <v>Id2291</v>
      </c>
      <c r="B2292" s="20" t="str">
        <f>VLOOKUP(Table6[[#This Row],[NAME]],Table6[NAME],1,FALSE)</f>
        <v>Erin C.</v>
      </c>
      <c r="C2292" s="11">
        <f>VLOOKUP(Table4[[#This Row],[BMI]],Table4[BMI],1,FALSE)</f>
        <v>19.3</v>
      </c>
      <c r="D2292" s="11">
        <f>VLOOKUP(Table4[[#This Row],[HBA1C]],Table4[HBA1C],1,FALSE)</f>
        <v>10.36</v>
      </c>
      <c r="E2292" s="11" t="str">
        <f>VLOOKUP(Table4[[#This Row],[Any Transplants]],Table4[Any Transplants],1,FALSE)</f>
        <v>No</v>
      </c>
      <c r="F2292" s="11" t="str">
        <f>VLOOKUP(Table4[[#This Row],[Cancer history]],Table4[Cancer history],1,FALSE)</f>
        <v>No</v>
      </c>
      <c r="G2292" s="11" t="str">
        <f>VLOOKUP(Table4[[#This Row],[Smoker2]],Table4[Smoker2],1,FALSE)</f>
        <v>NO</v>
      </c>
      <c r="H2292" s="11" t="str">
        <f>VLOOKUP(Table4[[#This Row],[Heart Issues]],Table4[Heart Issues],1,FALSE)</f>
        <v>No</v>
      </c>
      <c r="I2292" s="11">
        <f>VLOOKUP(Table4[[#This Row],[Number of Major Surgeries]],Table4[Number of Major Surgeries],1,FALSE)</f>
        <v>0</v>
      </c>
      <c r="J2292" s="11" t="str">
        <f>VLOOKUP('Medical Examinations'!M2292,'Medical Examinations'!M2292:M4626,1,FALSE)</f>
        <v>normal weight</v>
      </c>
      <c r="K2292" s="11" t="str">
        <f>VLOOKUP('Medical Examinations'!N2292,'Medical Examinations'!N2292:N4626,1,FALSE)</f>
        <v>diabetes</v>
      </c>
      <c r="L2292" s="11" t="str">
        <f>VLOOKUP(Table3[[#This Row],[date of birth]],Table3[date of birth],1,FALSE)</f>
        <v>3-Dec-1969</v>
      </c>
      <c r="M2292" s="11">
        <f>VLOOKUP(Table3[[#This Row],[age]],Table3[age],1,FALSE)</f>
        <v>53</v>
      </c>
      <c r="N2292" s="65">
        <f>VLOOKUP(Table3[[#This Row],[charges2]],Table3[charges2],1,FALSE)</f>
        <v>43254.42</v>
      </c>
      <c r="O2292" s="11" t="str">
        <f>VLOOKUP(Table3[[#This Row],[HOSPITAL TIER2]],Table3[HOSPITAL TIER2],1,FALSE)</f>
        <v>tier - 2</v>
      </c>
      <c r="P2292" s="11" t="str">
        <f>VLOOKUP(Table3[[#This Row],[city tier2]],Table3[city tier2],1,FALSE)</f>
        <v>tier - 2</v>
      </c>
      <c r="Q2292" s="11" t="str">
        <f>VLOOKUP(Table3[[#This Row],[state id2]],Table3[state id2],1,FALSE)</f>
        <v>R1016</v>
      </c>
      <c r="R2292" s="11">
        <f t="shared" si="70"/>
        <v>-4.7650216303470903E-2</v>
      </c>
      <c r="S2292" s="11">
        <f t="shared" si="71"/>
        <v>-0.16969254121645591</v>
      </c>
    </row>
    <row r="2293" spans="1:19" x14ac:dyDescent="0.25">
      <c r="A2293" s="20" t="str">
        <f>VLOOKUP('Customer Names'!A2293,'Customer Names'!A2293:A4628,1,FALSE)</f>
        <v>Id2292</v>
      </c>
      <c r="B2293" s="20" t="str">
        <f>VLOOKUP(Table6[[#This Row],[NAME]],Table6[NAME],1,FALSE)</f>
        <v>Alan F</v>
      </c>
      <c r="C2293" s="11">
        <f>VLOOKUP(Table4[[#This Row],[BMI]],Table4[BMI],1,FALSE)</f>
        <v>33.659999999999997</v>
      </c>
      <c r="D2293" s="11">
        <f>VLOOKUP(Table4[[#This Row],[HBA1C]],Table4[HBA1C],1,FALSE)</f>
        <v>5.71</v>
      </c>
      <c r="E2293" s="11" t="str">
        <f>VLOOKUP(Table4[[#This Row],[Any Transplants]],Table4[Any Transplants],1,FALSE)</f>
        <v>yes</v>
      </c>
      <c r="F2293" s="11" t="str">
        <f>VLOOKUP(Table4[[#This Row],[Cancer history]],Table4[Cancer history],1,FALSE)</f>
        <v>No</v>
      </c>
      <c r="G2293" s="11" t="str">
        <f>VLOOKUP(Table4[[#This Row],[Smoker2]],Table4[Smoker2],1,FALSE)</f>
        <v>NO</v>
      </c>
      <c r="H2293" s="11" t="str">
        <f>VLOOKUP(Table4[[#This Row],[Heart Issues]],Table4[Heart Issues],1,FALSE)</f>
        <v>No</v>
      </c>
      <c r="I2293" s="11">
        <f>VLOOKUP(Table4[[#This Row],[Number of Major Surgeries]],Table4[Number of Major Surgeries],1,FALSE)</f>
        <v>1</v>
      </c>
      <c r="J2293" s="11" t="str">
        <f>VLOOKUP('Medical Examinations'!M2293,'Medical Examinations'!M2293:M4627,1,FALSE)</f>
        <v>obesity</v>
      </c>
      <c r="K2293" s="11" t="str">
        <f>VLOOKUP('Medical Examinations'!N2293,'Medical Examinations'!N2293:N4627,1,FALSE)</f>
        <v>prediabetes</v>
      </c>
      <c r="L2293" s="11" t="str">
        <f>VLOOKUP(Table3[[#This Row],[date of birth]],Table3[date of birth],1,FALSE)</f>
        <v>22-Aug-1965</v>
      </c>
      <c r="M2293" s="11">
        <f>VLOOKUP(Table3[[#This Row],[age]],Table3[age],1,FALSE)</f>
        <v>57</v>
      </c>
      <c r="N2293" s="65">
        <f>VLOOKUP(Table3[[#This Row],[charges2]],Table3[charges2],1,FALSE)</f>
        <v>43578.94</v>
      </c>
      <c r="O2293" s="11" t="str">
        <f>VLOOKUP(Table3[[#This Row],[HOSPITAL TIER2]],Table3[HOSPITAL TIER2],1,FALSE)</f>
        <v>tier - 2</v>
      </c>
      <c r="P2293" s="11" t="str">
        <f>VLOOKUP(Table3[[#This Row],[city tier2]],Table3[city tier2],1,FALSE)</f>
        <v>tier - 2</v>
      </c>
      <c r="Q2293" s="11" t="str">
        <f>VLOOKUP(Table3[[#This Row],[state id2]],Table3[state id2],1,FALSE)</f>
        <v>R1012</v>
      </c>
      <c r="R2293" s="11">
        <f t="shared" si="70"/>
        <v>-4.7679027390725853E-2</v>
      </c>
      <c r="S2293" s="11">
        <f t="shared" si="71"/>
        <v>-0.18471542216552961</v>
      </c>
    </row>
    <row r="2294" spans="1:19" x14ac:dyDescent="0.25">
      <c r="A2294" s="20" t="str">
        <f>VLOOKUP('Customer Names'!A2294,'Customer Names'!A2294:A4629,1,FALSE)</f>
        <v>Id2293</v>
      </c>
      <c r="B2294" s="20" t="str">
        <f>VLOOKUP(Table6[[#This Row],[NAME]],Table6[NAME],1,FALSE)</f>
        <v>Ryan</v>
      </c>
      <c r="C2294" s="11">
        <f>VLOOKUP(Table4[[#This Row],[BMI]],Table4[BMI],1,FALSE)</f>
        <v>33.33</v>
      </c>
      <c r="D2294" s="11">
        <f>VLOOKUP(Table4[[#This Row],[HBA1C]],Table4[HBA1C],1,FALSE)</f>
        <v>6.08</v>
      </c>
      <c r="E2294" s="11" t="str">
        <f>VLOOKUP(Table4[[#This Row],[Any Transplants]],Table4[Any Transplants],1,FALSE)</f>
        <v>yes</v>
      </c>
      <c r="F2294" s="11" t="str">
        <f>VLOOKUP(Table4[[#This Row],[Cancer history]],Table4[Cancer history],1,FALSE)</f>
        <v>No</v>
      </c>
      <c r="G2294" s="11" t="str">
        <f>VLOOKUP(Table4[[#This Row],[Smoker2]],Table4[Smoker2],1,FALSE)</f>
        <v>NO</v>
      </c>
      <c r="H2294" s="11" t="str">
        <f>VLOOKUP(Table4[[#This Row],[Heart Issues]],Table4[Heart Issues],1,FALSE)</f>
        <v>No</v>
      </c>
      <c r="I2294" s="11">
        <f>VLOOKUP(Table4[[#This Row],[Number of Major Surgeries]],Table4[Number of Major Surgeries],1,FALSE)</f>
        <v>1</v>
      </c>
      <c r="J2294" s="11" t="str">
        <f>VLOOKUP('Medical Examinations'!M2294,'Medical Examinations'!M2294:M4628,1,FALSE)</f>
        <v>obesity</v>
      </c>
      <c r="K2294" s="11" t="str">
        <f>VLOOKUP('Medical Examinations'!N2294,'Medical Examinations'!N2294:N4628,1,FALSE)</f>
        <v>prediabetes</v>
      </c>
      <c r="L2294" s="11" t="str">
        <f>VLOOKUP(Table3[[#This Row],[date of birth]],Table3[date of birth],1,FALSE)</f>
        <v>29-Dec-1986</v>
      </c>
      <c r="M2294" s="11">
        <f>VLOOKUP(Table3[[#This Row],[age]],Table3[age],1,FALSE)</f>
        <v>36</v>
      </c>
      <c r="N2294" s="65">
        <f>VLOOKUP(Table3[[#This Row],[charges2]],Table3[charges2],1,FALSE)</f>
        <v>43753.34</v>
      </c>
      <c r="O2294" s="11" t="str">
        <f>VLOOKUP(Table3[[#This Row],[HOSPITAL TIER2]],Table3[HOSPITAL TIER2],1,FALSE)</f>
        <v>tier - 2</v>
      </c>
      <c r="P2294" s="11" t="str">
        <f>VLOOKUP(Table3[[#This Row],[city tier2]],Table3[city tier2],1,FALSE)</f>
        <v>tier - 1</v>
      </c>
      <c r="Q2294" s="11" t="str">
        <f>VLOOKUP(Table3[[#This Row],[state id2]],Table3[state id2],1,FALSE)</f>
        <v>R1015</v>
      </c>
      <c r="R2294" s="11">
        <f t="shared" si="70"/>
        <v>-8.811901994646508E-2</v>
      </c>
      <c r="S2294" s="11">
        <f t="shared" si="71"/>
        <v>-0.18396757521793525</v>
      </c>
    </row>
    <row r="2295" spans="1:19" x14ac:dyDescent="0.25">
      <c r="A2295" s="20" t="str">
        <f>VLOOKUP('Customer Names'!A2295,'Customer Names'!A2295:A4630,1,FALSE)</f>
        <v>Id2294</v>
      </c>
      <c r="B2295" s="20" t="str">
        <f>VLOOKUP(Table6[[#This Row],[NAME]],Table6[NAME],1,FALSE)</f>
        <v>Hope</v>
      </c>
      <c r="C2295" s="11">
        <f>VLOOKUP(Table4[[#This Row],[BMI]],Table4[BMI],1,FALSE)</f>
        <v>21.84</v>
      </c>
      <c r="D2295" s="11">
        <f>VLOOKUP(Table4[[#This Row],[HBA1C]],Table4[HBA1C],1,FALSE)</f>
        <v>5.71</v>
      </c>
      <c r="E2295" s="11" t="str">
        <f>VLOOKUP(Table4[[#This Row],[Any Transplants]],Table4[Any Transplants],1,FALSE)</f>
        <v>yes</v>
      </c>
      <c r="F2295" s="11" t="str">
        <f>VLOOKUP(Table4[[#This Row],[Cancer history]],Table4[Cancer history],1,FALSE)</f>
        <v>No</v>
      </c>
      <c r="G2295" s="11" t="str">
        <f>VLOOKUP(Table4[[#This Row],[Smoker2]],Table4[Smoker2],1,FALSE)</f>
        <v>NO</v>
      </c>
      <c r="H2295" s="11" t="str">
        <f>VLOOKUP(Table4[[#This Row],[Heart Issues]],Table4[Heart Issues],1,FALSE)</f>
        <v>No</v>
      </c>
      <c r="I2295" s="11">
        <f>VLOOKUP(Table4[[#This Row],[Number of Major Surgeries]],Table4[Number of Major Surgeries],1,FALSE)</f>
        <v>1</v>
      </c>
      <c r="J2295" s="11" t="str">
        <f>VLOOKUP('Medical Examinations'!M2295,'Medical Examinations'!M2295:M4629,1,FALSE)</f>
        <v>normal weight</v>
      </c>
      <c r="K2295" s="11" t="str">
        <f>VLOOKUP('Medical Examinations'!N2295,'Medical Examinations'!N2295:N4629,1,FALSE)</f>
        <v>prediabetes</v>
      </c>
      <c r="L2295" s="11" t="str">
        <f>VLOOKUP(Table3[[#This Row],[date of birth]],Table3[date of birth],1,FALSE)</f>
        <v>25-Oct-1966</v>
      </c>
      <c r="M2295" s="11">
        <f>VLOOKUP(Table3[[#This Row],[age]],Table3[age],1,FALSE)</f>
        <v>56</v>
      </c>
      <c r="N2295" s="65">
        <f>VLOOKUP(Table3[[#This Row],[charges2]],Table3[charges2],1,FALSE)</f>
        <v>43813.87</v>
      </c>
      <c r="O2295" s="11" t="str">
        <f>VLOOKUP(Table3[[#This Row],[HOSPITAL TIER2]],Table3[HOSPITAL TIER2],1,FALSE)</f>
        <v>tier - 2</v>
      </c>
      <c r="P2295" s="11" t="str">
        <f>VLOOKUP(Table3[[#This Row],[city tier2]],Table3[city tier2],1,FALSE)</f>
        <v>tier - 2</v>
      </c>
      <c r="Q2295" s="11" t="str">
        <f>VLOOKUP(Table3[[#This Row],[state id2]],Table3[state id2],1,FALSE)</f>
        <v>R1013</v>
      </c>
      <c r="R2295" s="11">
        <f t="shared" si="70"/>
        <v>6.5761662071288196E-2</v>
      </c>
      <c r="S2295" s="11">
        <f t="shared" si="71"/>
        <v>-0.18583000765862534</v>
      </c>
    </row>
    <row r="2296" spans="1:19" x14ac:dyDescent="0.25">
      <c r="A2296" s="20" t="str">
        <f>VLOOKUP('Customer Names'!A2296,'Customer Names'!A2296:A4631,1,FALSE)</f>
        <v>Id2295</v>
      </c>
      <c r="B2296" s="20" t="str">
        <f>VLOOKUP(Table6[[#This Row],[NAME]],Table6[NAME],1,FALSE)</f>
        <v>Josh</v>
      </c>
      <c r="C2296" s="11">
        <f>VLOOKUP(Table4[[#This Row],[BMI]],Table4[BMI],1,FALSE)</f>
        <v>16.87</v>
      </c>
      <c r="D2296" s="11">
        <f>VLOOKUP(Table4[[#This Row],[HBA1C]],Table4[HBA1C],1,FALSE)</f>
        <v>9.1300000000000008</v>
      </c>
      <c r="E2296" s="11" t="str">
        <f>VLOOKUP(Table4[[#This Row],[Any Transplants]],Table4[Any Transplants],1,FALSE)</f>
        <v>No</v>
      </c>
      <c r="F2296" s="11" t="str">
        <f>VLOOKUP(Table4[[#This Row],[Cancer history]],Table4[Cancer history],1,FALSE)</f>
        <v>No</v>
      </c>
      <c r="G2296" s="11" t="str">
        <f>VLOOKUP(Table4[[#This Row],[Smoker2]],Table4[Smoker2],1,FALSE)</f>
        <v>NO</v>
      </c>
      <c r="H2296" s="11" t="str">
        <f>VLOOKUP(Table4[[#This Row],[Heart Issues]],Table4[Heart Issues],1,FALSE)</f>
        <v>No</v>
      </c>
      <c r="I2296" s="11">
        <f>VLOOKUP(Table4[[#This Row],[Number of Major Surgeries]],Table4[Number of Major Surgeries],1,FALSE)</f>
        <v>0</v>
      </c>
      <c r="J2296" s="11" t="str">
        <f>VLOOKUP('Medical Examinations'!M2296,'Medical Examinations'!M2296:M4630,1,FALSE)</f>
        <v>underweight</v>
      </c>
      <c r="K2296" s="11" t="str">
        <f>VLOOKUP('Medical Examinations'!N2296,'Medical Examinations'!N2296:N4630,1,FALSE)</f>
        <v>diabetes</v>
      </c>
      <c r="L2296" s="11" t="str">
        <f>VLOOKUP(Table3[[#This Row],[date of birth]],Table3[date of birth],1,FALSE)</f>
        <v>2-Jul-1966</v>
      </c>
      <c r="M2296" s="11">
        <f>VLOOKUP(Table3[[#This Row],[age]],Table3[age],1,FALSE)</f>
        <v>56</v>
      </c>
      <c r="N2296" s="65">
        <f>VLOOKUP(Table3[[#This Row],[charges2]],Table3[charges2],1,FALSE)</f>
        <v>43817.45</v>
      </c>
      <c r="O2296" s="11" t="str">
        <f>VLOOKUP(Table3[[#This Row],[HOSPITAL TIER2]],Table3[HOSPITAL TIER2],1,FALSE)</f>
        <v>tier - 2</v>
      </c>
      <c r="P2296" s="11" t="str">
        <f>VLOOKUP(Table3[[#This Row],[city tier2]],Table3[city tier2],1,FALSE)</f>
        <v>tier - 3</v>
      </c>
      <c r="Q2296" s="11" t="str">
        <f>VLOOKUP(Table3[[#This Row],[state id2]],Table3[state id2],1,FALSE)</f>
        <v>R1012</v>
      </c>
      <c r="R2296" s="11">
        <f t="shared" si="70"/>
        <v>6.1928926589548607E-2</v>
      </c>
      <c r="S2296" s="11">
        <f t="shared" si="71"/>
        <v>-0.18524162687763329</v>
      </c>
    </row>
    <row r="2297" spans="1:19" x14ac:dyDescent="0.25">
      <c r="A2297" s="20" t="str">
        <f>VLOOKUP('Customer Names'!A2297,'Customer Names'!A2297:A4632,1,FALSE)</f>
        <v>Id2296</v>
      </c>
      <c r="B2297" s="20" t="str">
        <f>VLOOKUP(Table6[[#This Row],[NAME]],Table6[NAME],1,FALSE)</f>
        <v>Jacob J</v>
      </c>
      <c r="C2297" s="11">
        <f>VLOOKUP(Table4[[#This Row],[BMI]],Table4[BMI],1,FALSE)</f>
        <v>30.14</v>
      </c>
      <c r="D2297" s="11">
        <f>VLOOKUP(Table4[[#This Row],[HBA1C]],Table4[HBA1C],1,FALSE)</f>
        <v>5.49</v>
      </c>
      <c r="E2297" s="11" t="str">
        <f>VLOOKUP(Table4[[#This Row],[Any Transplants]],Table4[Any Transplants],1,FALSE)</f>
        <v>yes</v>
      </c>
      <c r="F2297" s="11" t="str">
        <f>VLOOKUP(Table4[[#This Row],[Cancer history]],Table4[Cancer history],1,FALSE)</f>
        <v>No</v>
      </c>
      <c r="G2297" s="11" t="str">
        <f>VLOOKUP(Table4[[#This Row],[Smoker2]],Table4[Smoker2],1,FALSE)</f>
        <v>NO</v>
      </c>
      <c r="H2297" s="11" t="str">
        <f>VLOOKUP(Table4[[#This Row],[Heart Issues]],Table4[Heart Issues],1,FALSE)</f>
        <v>No</v>
      </c>
      <c r="I2297" s="11">
        <f>VLOOKUP(Table4[[#This Row],[Number of Major Surgeries]],Table4[Number of Major Surgeries],1,FALSE)</f>
        <v>1</v>
      </c>
      <c r="J2297" s="11" t="str">
        <f>VLOOKUP('Medical Examinations'!M2297,'Medical Examinations'!M2297:M4631,1,FALSE)</f>
        <v>obesity</v>
      </c>
      <c r="K2297" s="11" t="str">
        <f>VLOOKUP('Medical Examinations'!N2297,'Medical Examinations'!N2297:N4631,1,FALSE)</f>
        <v>normal</v>
      </c>
      <c r="L2297" s="11" t="str">
        <f>VLOOKUP(Table3[[#This Row],[date of birth]],Table3[date of birth],1,FALSE)</f>
        <v>10-Nov-1980</v>
      </c>
      <c r="M2297" s="11">
        <f>VLOOKUP(Table3[[#This Row],[age]],Table3[age],1,FALSE)</f>
        <v>42</v>
      </c>
      <c r="N2297" s="65">
        <f>VLOOKUP(Table3[[#This Row],[charges2]],Table3[charges2],1,FALSE)</f>
        <v>43896.38</v>
      </c>
      <c r="O2297" s="11" t="str">
        <f>VLOOKUP(Table3[[#This Row],[HOSPITAL TIER2]],Table3[HOSPITAL TIER2],1,FALSE)</f>
        <v>tier - 2</v>
      </c>
      <c r="P2297" s="11" t="str">
        <f>VLOOKUP(Table3[[#This Row],[city tier2]],Table3[city tier2],1,FALSE)</f>
        <v>tier - 1</v>
      </c>
      <c r="Q2297" s="11" t="str">
        <f>VLOOKUP(Table3[[#This Row],[state id2]],Table3[state id2],1,FALSE)</f>
        <v>R1013</v>
      </c>
      <c r="R2297" s="11">
        <f t="shared" si="70"/>
        <v>6.9280906642036608E-2</v>
      </c>
      <c r="S2297" s="11">
        <f t="shared" si="71"/>
        <v>-0.21040067964885875</v>
      </c>
    </row>
    <row r="2298" spans="1:19" x14ac:dyDescent="0.25">
      <c r="A2298" s="20" t="str">
        <f>VLOOKUP('Customer Names'!A2298,'Customer Names'!A2298:A4633,1,FALSE)</f>
        <v>Id2297</v>
      </c>
      <c r="B2298" s="20" t="str">
        <f>VLOOKUP(Table6[[#This Row],[NAME]],Table6[NAME],1,FALSE)</f>
        <v>Jose Tomas</v>
      </c>
      <c r="C2298" s="11">
        <f>VLOOKUP(Table4[[#This Row],[BMI]],Table4[BMI],1,FALSE)</f>
        <v>23.21</v>
      </c>
      <c r="D2298" s="11">
        <f>VLOOKUP(Table4[[#This Row],[HBA1C]],Table4[HBA1C],1,FALSE)</f>
        <v>4.37</v>
      </c>
      <c r="E2298" s="11" t="str">
        <f>VLOOKUP(Table4[[#This Row],[Any Transplants]],Table4[Any Transplants],1,FALSE)</f>
        <v>yes</v>
      </c>
      <c r="F2298" s="11" t="str">
        <f>VLOOKUP(Table4[[#This Row],[Cancer history]],Table4[Cancer history],1,FALSE)</f>
        <v>No</v>
      </c>
      <c r="G2298" s="11" t="str">
        <f>VLOOKUP(Table4[[#This Row],[Smoker2]],Table4[Smoker2],1,FALSE)</f>
        <v>NO</v>
      </c>
      <c r="H2298" s="11" t="str">
        <f>VLOOKUP(Table4[[#This Row],[Heart Issues]],Table4[Heart Issues],1,FALSE)</f>
        <v>No</v>
      </c>
      <c r="I2298" s="11">
        <f>VLOOKUP(Table4[[#This Row],[Number of Major Surgeries]],Table4[Number of Major Surgeries],1,FALSE)</f>
        <v>1</v>
      </c>
      <c r="J2298" s="11" t="str">
        <f>VLOOKUP('Medical Examinations'!M2298,'Medical Examinations'!M2298:M4632,1,FALSE)</f>
        <v>normal weight</v>
      </c>
      <c r="K2298" s="11" t="str">
        <f>VLOOKUP('Medical Examinations'!N2298,'Medical Examinations'!N2298:N4632,1,FALSE)</f>
        <v>normal</v>
      </c>
      <c r="L2298" s="11" t="str">
        <f>VLOOKUP(Table3[[#This Row],[date of birth]],Table3[date of birth],1,FALSE)</f>
        <v>5-Oct-1966</v>
      </c>
      <c r="M2298" s="11">
        <f>VLOOKUP(Table3[[#This Row],[age]],Table3[age],1,FALSE)</f>
        <v>56</v>
      </c>
      <c r="N2298" s="65">
        <f>VLOOKUP(Table3[[#This Row],[charges2]],Table3[charges2],1,FALSE)</f>
        <v>43921.18</v>
      </c>
      <c r="O2298" s="11" t="str">
        <f>VLOOKUP(Table3[[#This Row],[HOSPITAL TIER2]],Table3[HOSPITAL TIER2],1,FALSE)</f>
        <v>tier - 2</v>
      </c>
      <c r="P2298" s="11" t="str">
        <f>VLOOKUP(Table3[[#This Row],[city tier2]],Table3[city tier2],1,FALSE)</f>
        <v>tier - 2</v>
      </c>
      <c r="Q2298" s="11" t="str">
        <f>VLOOKUP(Table3[[#This Row],[state id2]],Table3[state id2],1,FALSE)</f>
        <v>R1012</v>
      </c>
      <c r="R2298" s="11">
        <f t="shared" si="70"/>
        <v>0.19020006059800834</v>
      </c>
      <c r="S2298" s="11">
        <f t="shared" si="71"/>
        <v>-0.22018240928774219</v>
      </c>
    </row>
    <row r="2299" spans="1:19" x14ac:dyDescent="0.25">
      <c r="A2299" s="20" t="str">
        <f>VLOOKUP('Customer Names'!A2299,'Customer Names'!A2299:A4634,1,FALSE)</f>
        <v>Id2298</v>
      </c>
      <c r="B2299" s="20" t="str">
        <f>VLOOKUP(Table6[[#This Row],[NAME]],Table6[NAME],1,FALSE)</f>
        <v>Mary Evan</v>
      </c>
      <c r="C2299" s="11">
        <f>VLOOKUP(Table4[[#This Row],[BMI]],Table4[BMI],1,FALSE)</f>
        <v>17.170000000000002</v>
      </c>
      <c r="D2299" s="11">
        <f>VLOOKUP(Table4[[#This Row],[HBA1C]],Table4[HBA1C],1,FALSE)</f>
        <v>8.4600000000000009</v>
      </c>
      <c r="E2299" s="11" t="str">
        <f>VLOOKUP(Table4[[#This Row],[Any Transplants]],Table4[Any Transplants],1,FALSE)</f>
        <v>No</v>
      </c>
      <c r="F2299" s="11" t="str">
        <f>VLOOKUP(Table4[[#This Row],[Cancer history]],Table4[Cancer history],1,FALSE)</f>
        <v>No</v>
      </c>
      <c r="G2299" s="11" t="str">
        <f>VLOOKUP(Table4[[#This Row],[Smoker2]],Table4[Smoker2],1,FALSE)</f>
        <v>NO</v>
      </c>
      <c r="H2299" s="11" t="str">
        <f>VLOOKUP(Table4[[#This Row],[Heart Issues]],Table4[Heart Issues],1,FALSE)</f>
        <v>No</v>
      </c>
      <c r="I2299" s="11">
        <f>VLOOKUP(Table4[[#This Row],[Number of Major Surgeries]],Table4[Number of Major Surgeries],1,FALSE)</f>
        <v>0</v>
      </c>
      <c r="J2299" s="11" t="str">
        <f>VLOOKUP('Medical Examinations'!M2299,'Medical Examinations'!M2299:M4633,1,FALSE)</f>
        <v>underweight</v>
      </c>
      <c r="K2299" s="11" t="str">
        <f>VLOOKUP('Medical Examinations'!N2299,'Medical Examinations'!N2299:N4633,1,FALSE)</f>
        <v>diabetes</v>
      </c>
      <c r="L2299" s="11" t="str">
        <f>VLOOKUP(Table3[[#This Row],[date of birth]],Table3[date of birth],1,FALSE)</f>
        <v>16-Jul-1988</v>
      </c>
      <c r="M2299" s="11">
        <f>VLOOKUP(Table3[[#This Row],[age]],Table3[age],1,FALSE)</f>
        <v>34</v>
      </c>
      <c r="N2299" s="65">
        <f>VLOOKUP(Table3[[#This Row],[charges2]],Table3[charges2],1,FALSE)</f>
        <v>43943.88</v>
      </c>
      <c r="O2299" s="11" t="str">
        <f>VLOOKUP(Table3[[#This Row],[HOSPITAL TIER2]],Table3[HOSPITAL TIER2],1,FALSE)</f>
        <v>tier - 2</v>
      </c>
      <c r="P2299" s="11" t="str">
        <f>VLOOKUP(Table3[[#This Row],[city tier2]],Table3[city tier2],1,FALSE)</f>
        <v>tier - 1</v>
      </c>
      <c r="Q2299" s="11" t="str">
        <f>VLOOKUP(Table3[[#This Row],[state id2]],Table3[state id2],1,FALSE)</f>
        <v>R1012</v>
      </c>
      <c r="R2299" s="11">
        <f t="shared" si="70"/>
        <v>0.18573168827197295</v>
      </c>
      <c r="S2299" s="11">
        <f t="shared" si="71"/>
        <v>-0.21654181924329063</v>
      </c>
    </row>
    <row r="2300" spans="1:19" x14ac:dyDescent="0.25">
      <c r="A2300" s="20" t="str">
        <f>VLOOKUP('Customer Names'!A2300,'Customer Names'!A2300:A4635,1,FALSE)</f>
        <v>Id2299</v>
      </c>
      <c r="B2300" s="20" t="str">
        <f>VLOOKUP(Table6[[#This Row],[NAME]],Table6[NAME],1,FALSE)</f>
        <v>Justin K.</v>
      </c>
      <c r="C2300" s="11">
        <f>VLOOKUP(Table4[[#This Row],[BMI]],Table4[BMI],1,FALSE)</f>
        <v>15.61</v>
      </c>
      <c r="D2300" s="11">
        <f>VLOOKUP(Table4[[#This Row],[HBA1C]],Table4[HBA1C],1,FALSE)</f>
        <v>5.28</v>
      </c>
      <c r="E2300" s="11" t="str">
        <f>VLOOKUP(Table4[[#This Row],[Any Transplants]],Table4[Any Transplants],1,FALSE)</f>
        <v>No</v>
      </c>
      <c r="F2300" s="11" t="str">
        <f>VLOOKUP(Table4[[#This Row],[Cancer history]],Table4[Cancer history],1,FALSE)</f>
        <v>No</v>
      </c>
      <c r="G2300" s="11" t="str">
        <f>VLOOKUP(Table4[[#This Row],[Smoker2]],Table4[Smoker2],1,FALSE)</f>
        <v>NO</v>
      </c>
      <c r="H2300" s="11" t="str">
        <f>VLOOKUP(Table4[[#This Row],[Heart Issues]],Table4[Heart Issues],1,FALSE)</f>
        <v>No</v>
      </c>
      <c r="I2300" s="11">
        <f>VLOOKUP(Table4[[#This Row],[Number of Major Surgeries]],Table4[Number of Major Surgeries],1,FALSE)</f>
        <v>1</v>
      </c>
      <c r="J2300" s="11" t="str">
        <f>VLOOKUP('Medical Examinations'!M2300,'Medical Examinations'!M2300:M4634,1,FALSE)</f>
        <v>underweight</v>
      </c>
      <c r="K2300" s="11" t="str">
        <f>VLOOKUP('Medical Examinations'!N2300,'Medical Examinations'!N2300:N4634,1,FALSE)</f>
        <v>normal</v>
      </c>
      <c r="L2300" s="11" t="str">
        <f>VLOOKUP(Table3[[#This Row],[date of birth]],Table3[date of birth],1,FALSE)</f>
        <v>1-Jun-1975</v>
      </c>
      <c r="M2300" s="11">
        <f>VLOOKUP(Table3[[#This Row],[age]],Table3[age],1,FALSE)</f>
        <v>48</v>
      </c>
      <c r="N2300" s="65">
        <f>VLOOKUP(Table3[[#This Row],[charges2]],Table3[charges2],1,FALSE)</f>
        <v>44202.65</v>
      </c>
      <c r="O2300" s="11" t="str">
        <f>VLOOKUP(Table3[[#This Row],[HOSPITAL TIER2]],Table3[HOSPITAL TIER2],1,FALSE)</f>
        <v>tier - 2</v>
      </c>
      <c r="P2300" s="11" t="str">
        <f>VLOOKUP(Table3[[#This Row],[city tier2]],Table3[city tier2],1,FALSE)</f>
        <v>tier - 2</v>
      </c>
      <c r="Q2300" s="11" t="str">
        <f>VLOOKUP(Table3[[#This Row],[state id2]],Table3[state id2],1,FALSE)</f>
        <v>R1013</v>
      </c>
      <c r="R2300" s="11">
        <f t="shared" si="70"/>
        <v>0.14995325359137543</v>
      </c>
      <c r="S2300" s="11">
        <f t="shared" si="71"/>
        <v>-0.14305328167543155</v>
      </c>
    </row>
    <row r="2301" spans="1:19" x14ac:dyDescent="0.25">
      <c r="A2301" s="20" t="str">
        <f>VLOOKUP('Customer Names'!A2301,'Customer Names'!A2301:A4636,1,FALSE)</f>
        <v>Id2300</v>
      </c>
      <c r="B2301" s="20" t="str">
        <f>VLOOKUP(Table6[[#This Row],[NAME]],Table6[NAME],1,FALSE)</f>
        <v>Patrick</v>
      </c>
      <c r="C2301" s="11">
        <f>VLOOKUP(Table4[[#This Row],[BMI]],Table4[BMI],1,FALSE)</f>
        <v>17.98</v>
      </c>
      <c r="D2301" s="11">
        <f>VLOOKUP(Table4[[#This Row],[HBA1C]],Table4[HBA1C],1,FALSE)</f>
        <v>5.33</v>
      </c>
      <c r="E2301" s="11" t="str">
        <f>VLOOKUP(Table4[[#This Row],[Any Transplants]],Table4[Any Transplants],1,FALSE)</f>
        <v>No</v>
      </c>
      <c r="F2301" s="11" t="str">
        <f>VLOOKUP(Table4[[#This Row],[Cancer history]],Table4[Cancer history],1,FALSE)</f>
        <v>Yes</v>
      </c>
      <c r="G2301" s="11" t="str">
        <f>VLOOKUP(Table4[[#This Row],[Smoker2]],Table4[Smoker2],1,FALSE)</f>
        <v>NO</v>
      </c>
      <c r="H2301" s="11" t="str">
        <f>VLOOKUP(Table4[[#This Row],[Heart Issues]],Table4[Heart Issues],1,FALSE)</f>
        <v>yes</v>
      </c>
      <c r="I2301" s="11">
        <f>VLOOKUP(Table4[[#This Row],[Number of Major Surgeries]],Table4[Number of Major Surgeries],1,FALSE)</f>
        <v>1</v>
      </c>
      <c r="J2301" s="11" t="str">
        <f>VLOOKUP('Medical Examinations'!M2301,'Medical Examinations'!M2301:M4635,1,FALSE)</f>
        <v>underweight</v>
      </c>
      <c r="K2301" s="11" t="str">
        <f>VLOOKUP('Medical Examinations'!N2301,'Medical Examinations'!N2301:N4635,1,FALSE)</f>
        <v>normal</v>
      </c>
      <c r="L2301" s="11" t="str">
        <f>VLOOKUP(Table3[[#This Row],[date of birth]],Table3[date of birth],1,FALSE)</f>
        <v>24-Nov-1968</v>
      </c>
      <c r="M2301" s="11">
        <f>VLOOKUP(Table3[[#This Row],[age]],Table3[age],1,FALSE)</f>
        <v>54</v>
      </c>
      <c r="N2301" s="65">
        <f>VLOOKUP(Table3[[#This Row],[charges2]],Table3[charges2],1,FALSE)</f>
        <v>44260.75</v>
      </c>
      <c r="O2301" s="11" t="str">
        <f>VLOOKUP(Table3[[#This Row],[HOSPITAL TIER2]],Table3[HOSPITAL TIER2],1,FALSE)</f>
        <v>tier - 2</v>
      </c>
      <c r="P2301" s="11" t="str">
        <f>VLOOKUP(Table3[[#This Row],[city tier2]],Table3[city tier2],1,FALSE)</f>
        <v>tier - 1</v>
      </c>
      <c r="Q2301" s="11" t="str">
        <f>VLOOKUP(Table3[[#This Row],[state id2]],Table3[state id2],1,FALSE)</f>
        <v>R1013</v>
      </c>
      <c r="R2301" s="11">
        <f t="shared" si="70"/>
        <v>0.12997710666212192</v>
      </c>
      <c r="S2301" s="11">
        <f t="shared" si="71"/>
        <v>-0.1497748179151446</v>
      </c>
    </row>
    <row r="2302" spans="1:19" x14ac:dyDescent="0.25">
      <c r="A2302" s="20" t="str">
        <f>VLOOKUP('Customer Names'!A2302,'Customer Names'!A2302:A4637,1,FALSE)</f>
        <v>Id2301</v>
      </c>
      <c r="B2302" s="20" t="str">
        <f>VLOOKUP(Table6[[#This Row],[NAME]],Table6[NAME],1,FALSE)</f>
        <v>Roman</v>
      </c>
      <c r="C2302" s="11">
        <f>VLOOKUP(Table4[[#This Row],[BMI]],Table4[BMI],1,FALSE)</f>
        <v>21.64</v>
      </c>
      <c r="D2302" s="11">
        <f>VLOOKUP(Table4[[#This Row],[HBA1C]],Table4[HBA1C],1,FALSE)</f>
        <v>5.5</v>
      </c>
      <c r="E2302" s="11" t="str">
        <f>VLOOKUP(Table4[[#This Row],[Any Transplants]],Table4[Any Transplants],1,FALSE)</f>
        <v>yes</v>
      </c>
      <c r="F2302" s="11" t="str">
        <f>VLOOKUP(Table4[[#This Row],[Cancer history]],Table4[Cancer history],1,FALSE)</f>
        <v>No</v>
      </c>
      <c r="G2302" s="11" t="str">
        <f>VLOOKUP(Table4[[#This Row],[Smoker2]],Table4[Smoker2],1,FALSE)</f>
        <v>NO</v>
      </c>
      <c r="H2302" s="11" t="str">
        <f>VLOOKUP(Table4[[#This Row],[Heart Issues]],Table4[Heart Issues],1,FALSE)</f>
        <v>No</v>
      </c>
      <c r="I2302" s="11">
        <f>VLOOKUP(Table4[[#This Row],[Number of Major Surgeries]],Table4[Number of Major Surgeries],1,FALSE)</f>
        <v>1</v>
      </c>
      <c r="J2302" s="11" t="str">
        <f>VLOOKUP('Medical Examinations'!M2302,'Medical Examinations'!M2302:M4636,1,FALSE)</f>
        <v>normal weight</v>
      </c>
      <c r="K2302" s="11" t="str">
        <f>VLOOKUP('Medical Examinations'!N2302,'Medical Examinations'!N2302:N4636,1,FALSE)</f>
        <v>normal</v>
      </c>
      <c r="L2302" s="11" t="str">
        <f>VLOOKUP(Table3[[#This Row],[date of birth]],Table3[date of birth],1,FALSE)</f>
        <v>29-Oct-1971</v>
      </c>
      <c r="M2302" s="11">
        <f>VLOOKUP(Table3[[#This Row],[age]],Table3[age],1,FALSE)</f>
        <v>51</v>
      </c>
      <c r="N2302" s="65">
        <f>VLOOKUP(Table3[[#This Row],[charges2]],Table3[charges2],1,FALSE)</f>
        <v>44400.41</v>
      </c>
      <c r="O2302" s="11" t="str">
        <f>VLOOKUP(Table3[[#This Row],[HOSPITAL TIER2]],Table3[HOSPITAL TIER2],1,FALSE)</f>
        <v>tier - 2</v>
      </c>
      <c r="P2302" s="11" t="str">
        <f>VLOOKUP(Table3[[#This Row],[city tier2]],Table3[city tier2],1,FALSE)</f>
        <v>tier - 2</v>
      </c>
      <c r="Q2302" s="11" t="str">
        <f>VLOOKUP(Table3[[#This Row],[state id2]],Table3[state id2],1,FALSE)</f>
        <v>R1013</v>
      </c>
      <c r="R2302" s="11">
        <f t="shared" si="70"/>
        <v>0.1306466647854492</v>
      </c>
      <c r="S2302" s="11">
        <f t="shared" si="71"/>
        <v>-0.15003305772317815</v>
      </c>
    </row>
    <row r="2303" spans="1:19" x14ac:dyDescent="0.25">
      <c r="A2303" s="20" t="str">
        <f>VLOOKUP('Customer Names'!A2303,'Customer Names'!A2303:A4638,1,FALSE)</f>
        <v>Id2302</v>
      </c>
      <c r="B2303" s="20" t="str">
        <f>VLOOKUP(Table6[[#This Row],[NAME]],Table6[NAME],1,FALSE)</f>
        <v>David</v>
      </c>
      <c r="C2303" s="11">
        <f>VLOOKUP(Table4[[#This Row],[BMI]],Table4[BMI],1,FALSE)</f>
        <v>16.399999999999999</v>
      </c>
      <c r="D2303" s="11">
        <f>VLOOKUP(Table4[[#This Row],[HBA1C]],Table4[HBA1C],1,FALSE)</f>
        <v>5.4</v>
      </c>
      <c r="E2303" s="11" t="str">
        <f>VLOOKUP(Table4[[#This Row],[Any Transplants]],Table4[Any Transplants],1,FALSE)</f>
        <v>No</v>
      </c>
      <c r="F2303" s="11" t="str">
        <f>VLOOKUP(Table4[[#This Row],[Cancer history]],Table4[Cancer history],1,FALSE)</f>
        <v>Yes</v>
      </c>
      <c r="G2303" s="11" t="str">
        <f>VLOOKUP(Table4[[#This Row],[Smoker2]],Table4[Smoker2],1,FALSE)</f>
        <v>NO</v>
      </c>
      <c r="H2303" s="11" t="str">
        <f>VLOOKUP(Table4[[#This Row],[Heart Issues]],Table4[Heart Issues],1,FALSE)</f>
        <v>No</v>
      </c>
      <c r="I2303" s="11">
        <f>VLOOKUP(Table4[[#This Row],[Number of Major Surgeries]],Table4[Number of Major Surgeries],1,FALSE)</f>
        <v>1</v>
      </c>
      <c r="J2303" s="11" t="str">
        <f>VLOOKUP('Medical Examinations'!M2303,'Medical Examinations'!M2303:M4637,1,FALSE)</f>
        <v>underweight</v>
      </c>
      <c r="K2303" s="11" t="str">
        <f>VLOOKUP('Medical Examinations'!N2303,'Medical Examinations'!N2303:N4637,1,FALSE)</f>
        <v>normal</v>
      </c>
      <c r="L2303" s="11" t="str">
        <f>VLOOKUP(Table3[[#This Row],[date of birth]],Table3[date of birth],1,FALSE)</f>
        <v>14-Sep-1967</v>
      </c>
      <c r="M2303" s="11">
        <f>VLOOKUP(Table3[[#This Row],[age]],Table3[age],1,FALSE)</f>
        <v>55</v>
      </c>
      <c r="N2303" s="65">
        <f>VLOOKUP(Table3[[#This Row],[charges2]],Table3[charges2],1,FALSE)</f>
        <v>44423.8</v>
      </c>
      <c r="O2303" s="11" t="str">
        <f>VLOOKUP(Table3[[#This Row],[HOSPITAL TIER2]],Table3[HOSPITAL TIER2],1,FALSE)</f>
        <v>tier - 2</v>
      </c>
      <c r="P2303" s="11" t="str">
        <f>VLOOKUP(Table3[[#This Row],[city tier2]],Table3[city tier2],1,FALSE)</f>
        <v>tier - 3</v>
      </c>
      <c r="Q2303" s="11" t="str">
        <f>VLOOKUP(Table3[[#This Row],[state id2]],Table3[state id2],1,FALSE)</f>
        <v>R1013</v>
      </c>
      <c r="R2303" s="11">
        <f t="shared" si="70"/>
        <v>0.13791858214855079</v>
      </c>
      <c r="S2303" s="11">
        <f t="shared" si="71"/>
        <v>-0.15222501402437671</v>
      </c>
    </row>
    <row r="2304" spans="1:19" x14ac:dyDescent="0.25">
      <c r="A2304" s="20" t="str">
        <f>VLOOKUP('Customer Names'!A2304,'Customer Names'!A2304:A4639,1,FALSE)</f>
        <v>Id2303</v>
      </c>
      <c r="B2304" s="20" t="str">
        <f>VLOOKUP(Table6[[#This Row],[NAME]],Table6[NAME],1,FALSE)</f>
        <v>Evelyn L</v>
      </c>
      <c r="C2304" s="11">
        <f>VLOOKUP(Table4[[#This Row],[BMI]],Table4[BMI],1,FALSE)</f>
        <v>15.77</v>
      </c>
      <c r="D2304" s="11">
        <f>VLOOKUP(Table4[[#This Row],[HBA1C]],Table4[HBA1C],1,FALSE)</f>
        <v>6.05</v>
      </c>
      <c r="E2304" s="11" t="str">
        <f>VLOOKUP(Table4[[#This Row],[Any Transplants]],Table4[Any Transplants],1,FALSE)</f>
        <v>No</v>
      </c>
      <c r="F2304" s="11" t="str">
        <f>VLOOKUP(Table4[[#This Row],[Cancer history]],Table4[Cancer history],1,FALSE)</f>
        <v>No</v>
      </c>
      <c r="G2304" s="11" t="str">
        <f>VLOOKUP(Table4[[#This Row],[Smoker2]],Table4[Smoker2],1,FALSE)</f>
        <v>NO</v>
      </c>
      <c r="H2304" s="11" t="str">
        <f>VLOOKUP(Table4[[#This Row],[Heart Issues]],Table4[Heart Issues],1,FALSE)</f>
        <v>yes</v>
      </c>
      <c r="I2304" s="11">
        <f>VLOOKUP(Table4[[#This Row],[Number of Major Surgeries]],Table4[Number of Major Surgeries],1,FALSE)</f>
        <v>1</v>
      </c>
      <c r="J2304" s="11" t="str">
        <f>VLOOKUP('Medical Examinations'!M2304,'Medical Examinations'!M2304:M4638,1,FALSE)</f>
        <v>underweight</v>
      </c>
      <c r="K2304" s="11" t="str">
        <f>VLOOKUP('Medical Examinations'!N2304,'Medical Examinations'!N2304:N4638,1,FALSE)</f>
        <v>prediabetes</v>
      </c>
      <c r="L2304" s="11" t="str">
        <f>VLOOKUP(Table3[[#This Row],[date of birth]],Table3[date of birth],1,FALSE)</f>
        <v>2-Aug-2000</v>
      </c>
      <c r="M2304" s="11">
        <f>VLOOKUP(Table3[[#This Row],[age]],Table3[age],1,FALSE)</f>
        <v>22</v>
      </c>
      <c r="N2304" s="65">
        <f>VLOOKUP(Table3[[#This Row],[charges2]],Table3[charges2],1,FALSE)</f>
        <v>44501.4</v>
      </c>
      <c r="O2304" s="11" t="str">
        <f>VLOOKUP(Table3[[#This Row],[HOSPITAL TIER2]],Table3[HOSPITAL TIER2],1,FALSE)</f>
        <v>tier - 2</v>
      </c>
      <c r="P2304" s="11" t="str">
        <f>VLOOKUP(Table3[[#This Row],[city tier2]],Table3[city tier2],1,FALSE)</f>
        <v>tier - 3</v>
      </c>
      <c r="Q2304" s="11" t="str">
        <f>VLOOKUP(Table3[[#This Row],[state id2]],Table3[state id2],1,FALSE)</f>
        <v>R1013</v>
      </c>
      <c r="R2304" s="11">
        <f t="shared" si="70"/>
        <v>0.14422389670170224</v>
      </c>
      <c r="S2304" s="11">
        <f t="shared" si="71"/>
        <v>-0.15170950140650416</v>
      </c>
    </row>
    <row r="2305" spans="1:19" x14ac:dyDescent="0.25">
      <c r="A2305" s="20" t="str">
        <f>VLOOKUP('Customer Names'!A2305,'Customer Names'!A2305:A4640,1,FALSE)</f>
        <v>Id2304</v>
      </c>
      <c r="B2305" s="20" t="str">
        <f>VLOOKUP(Table6[[#This Row],[NAME]],Table6[NAME],1,FALSE)</f>
        <v>Jim</v>
      </c>
      <c r="C2305" s="11">
        <f>VLOOKUP(Table4[[#This Row],[BMI]],Table4[BMI],1,FALSE)</f>
        <v>18.27</v>
      </c>
      <c r="D2305" s="11">
        <f>VLOOKUP(Table4[[#This Row],[HBA1C]],Table4[HBA1C],1,FALSE)</f>
        <v>11.46</v>
      </c>
      <c r="E2305" s="11" t="str">
        <f>VLOOKUP(Table4[[#This Row],[Any Transplants]],Table4[Any Transplants],1,FALSE)</f>
        <v>No</v>
      </c>
      <c r="F2305" s="11" t="str">
        <f>VLOOKUP(Table4[[#This Row],[Cancer history]],Table4[Cancer history],1,FALSE)</f>
        <v>No</v>
      </c>
      <c r="G2305" s="11" t="str">
        <f>VLOOKUP(Table4[[#This Row],[Smoker2]],Table4[Smoker2],1,FALSE)</f>
        <v>NO</v>
      </c>
      <c r="H2305" s="11" t="str">
        <f>VLOOKUP(Table4[[#This Row],[Heart Issues]],Table4[Heart Issues],1,FALSE)</f>
        <v>No</v>
      </c>
      <c r="I2305" s="11">
        <f>VLOOKUP(Table4[[#This Row],[Number of Major Surgeries]],Table4[Number of Major Surgeries],1,FALSE)</f>
        <v>0</v>
      </c>
      <c r="J2305" s="11" t="str">
        <f>VLOOKUP('Medical Examinations'!M2305,'Medical Examinations'!M2305:M4639,1,FALSE)</f>
        <v>underweight</v>
      </c>
      <c r="K2305" s="11" t="str">
        <f>VLOOKUP('Medical Examinations'!N2305,'Medical Examinations'!N2305:N4639,1,FALSE)</f>
        <v>diabetes</v>
      </c>
      <c r="L2305" s="11" t="str">
        <f>VLOOKUP(Table3[[#This Row],[date of birth]],Table3[date of birth],1,FALSE)</f>
        <v>11-Oct-1993</v>
      </c>
      <c r="M2305" s="11">
        <f>VLOOKUP(Table3[[#This Row],[age]],Table3[age],1,FALSE)</f>
        <v>29</v>
      </c>
      <c r="N2305" s="65">
        <f>VLOOKUP(Table3[[#This Row],[charges2]],Table3[charges2],1,FALSE)</f>
        <v>44585.46</v>
      </c>
      <c r="O2305" s="11" t="str">
        <f>VLOOKUP(Table3[[#This Row],[HOSPITAL TIER2]],Table3[HOSPITAL TIER2],1,FALSE)</f>
        <v>tier - 2</v>
      </c>
      <c r="P2305" s="11" t="str">
        <f>VLOOKUP(Table3[[#This Row],[city tier2]],Table3[city tier2],1,FALSE)</f>
        <v>tier - 2</v>
      </c>
      <c r="Q2305" s="11" t="str">
        <f>VLOOKUP(Table3[[#This Row],[state id2]],Table3[state id2],1,FALSE)</f>
        <v>R1011</v>
      </c>
      <c r="R2305" s="11">
        <f t="shared" si="70"/>
        <v>-1.6399845906436045E-3</v>
      </c>
      <c r="S2305" s="11">
        <f t="shared" si="71"/>
        <v>-0.16785331368060927</v>
      </c>
    </row>
    <row r="2306" spans="1:19" x14ac:dyDescent="0.25">
      <c r="A2306" s="20" t="str">
        <f>VLOOKUP('Customer Names'!A2306,'Customer Names'!A2306:A4641,1,FALSE)</f>
        <v>Id2305</v>
      </c>
      <c r="B2306" s="20" t="str">
        <f>VLOOKUP(Table6[[#This Row],[NAME]],Table6[NAME],1,FALSE)</f>
        <v>Matthew S</v>
      </c>
      <c r="C2306" s="11">
        <f>VLOOKUP(Table4[[#This Row],[BMI]],Table4[BMI],1,FALSE)</f>
        <v>16.489999999999998</v>
      </c>
      <c r="D2306" s="11">
        <f>VLOOKUP(Table4[[#This Row],[HBA1C]],Table4[HBA1C],1,FALSE)</f>
        <v>8.48</v>
      </c>
      <c r="E2306" s="11" t="str">
        <f>VLOOKUP(Table4[[#This Row],[Any Transplants]],Table4[Any Transplants],1,FALSE)</f>
        <v>No</v>
      </c>
      <c r="F2306" s="11" t="str">
        <f>VLOOKUP(Table4[[#This Row],[Cancer history]],Table4[Cancer history],1,FALSE)</f>
        <v>No</v>
      </c>
      <c r="G2306" s="11" t="str">
        <f>VLOOKUP(Table4[[#This Row],[Smoker2]],Table4[Smoker2],1,FALSE)</f>
        <v>NO</v>
      </c>
      <c r="H2306" s="11" t="str">
        <f>VLOOKUP(Table4[[#This Row],[Heart Issues]],Table4[Heart Issues],1,FALSE)</f>
        <v>No</v>
      </c>
      <c r="I2306" s="11">
        <f>VLOOKUP(Table4[[#This Row],[Number of Major Surgeries]],Table4[Number of Major Surgeries],1,FALSE)</f>
        <v>0</v>
      </c>
      <c r="J2306" s="11" t="str">
        <f>VLOOKUP('Medical Examinations'!M2306,'Medical Examinations'!M2306:M4640,1,FALSE)</f>
        <v>underweight</v>
      </c>
      <c r="K2306" s="11" t="str">
        <f>VLOOKUP('Medical Examinations'!N2306,'Medical Examinations'!N2306:N4640,1,FALSE)</f>
        <v>diabetes</v>
      </c>
      <c r="L2306" s="11" t="str">
        <f>VLOOKUP(Table3[[#This Row],[date of birth]],Table3[date of birth],1,FALSE)</f>
        <v>13-Aug-1971</v>
      </c>
      <c r="M2306" s="11">
        <f>VLOOKUP(Table3[[#This Row],[age]],Table3[age],1,FALSE)</f>
        <v>51</v>
      </c>
      <c r="N2306" s="65">
        <f>VLOOKUP(Table3[[#This Row],[charges2]],Table3[charges2],1,FALSE)</f>
        <v>44641.2</v>
      </c>
      <c r="O2306" s="11" t="str">
        <f>VLOOKUP(Table3[[#This Row],[HOSPITAL TIER2]],Table3[HOSPITAL TIER2],1,FALSE)</f>
        <v>tier - 2</v>
      </c>
      <c r="P2306" s="11" t="str">
        <f>VLOOKUP(Table3[[#This Row],[city tier2]],Table3[city tier2],1,FALSE)</f>
        <v>tier - 3</v>
      </c>
      <c r="Q2306" s="11" t="str">
        <f>VLOOKUP(Table3[[#This Row],[state id2]],Table3[state id2],1,FALSE)</f>
        <v>R1024</v>
      </c>
      <c r="R2306" s="11">
        <f t="shared" si="70"/>
        <v>-7.5653316731598585E-2</v>
      </c>
      <c r="S2306" s="11">
        <f t="shared" si="71"/>
        <v>0.2563556590605523</v>
      </c>
    </row>
    <row r="2307" spans="1:19" x14ac:dyDescent="0.25">
      <c r="A2307" s="20" t="str">
        <f>VLOOKUP('Customer Names'!A2307,'Customer Names'!A2307:A4642,1,FALSE)</f>
        <v>Id2306</v>
      </c>
      <c r="B2307" s="20" t="str">
        <f>VLOOKUP(Table6[[#This Row],[NAME]],Table6[NAME],1,FALSE)</f>
        <v>Kenneth</v>
      </c>
      <c r="C2307" s="11">
        <f>VLOOKUP(Table4[[#This Row],[BMI]],Table4[BMI],1,FALSE)</f>
        <v>16.14</v>
      </c>
      <c r="D2307" s="11">
        <f>VLOOKUP(Table4[[#This Row],[HBA1C]],Table4[HBA1C],1,FALSE)</f>
        <v>4.8600000000000003</v>
      </c>
      <c r="E2307" s="11" t="str">
        <f>VLOOKUP(Table4[[#This Row],[Any Transplants]],Table4[Any Transplants],1,FALSE)</f>
        <v>No</v>
      </c>
      <c r="F2307" s="11" t="str">
        <f>VLOOKUP(Table4[[#This Row],[Cancer history]],Table4[Cancer history],1,FALSE)</f>
        <v>No</v>
      </c>
      <c r="G2307" s="11" t="str">
        <f>VLOOKUP(Table4[[#This Row],[Smoker2]],Table4[Smoker2],1,FALSE)</f>
        <v>NO</v>
      </c>
      <c r="H2307" s="11" t="str">
        <f>VLOOKUP(Table4[[#This Row],[Heart Issues]],Table4[Heart Issues],1,FALSE)</f>
        <v>No</v>
      </c>
      <c r="I2307" s="11">
        <f>VLOOKUP(Table4[[#This Row],[Number of Major Surgeries]],Table4[Number of Major Surgeries],1,FALSE)</f>
        <v>0</v>
      </c>
      <c r="J2307" s="11" t="str">
        <f>VLOOKUP('Medical Examinations'!M2307,'Medical Examinations'!M2307:M4641,1,FALSE)</f>
        <v>underweight</v>
      </c>
      <c r="K2307" s="11" t="str">
        <f>VLOOKUP('Medical Examinations'!N2307,'Medical Examinations'!N2307:N4641,1,FALSE)</f>
        <v>normal</v>
      </c>
      <c r="L2307" s="11" t="str">
        <f>VLOOKUP(Table3[[#This Row],[date of birth]],Table3[date of birth],1,FALSE)</f>
        <v>17-Dec-1962</v>
      </c>
      <c r="M2307" s="11">
        <f>VLOOKUP(Table3[[#This Row],[age]],Table3[age],1,FALSE)</f>
        <v>60</v>
      </c>
      <c r="N2307" s="65">
        <f>VLOOKUP(Table3[[#This Row],[charges2]],Table3[charges2],1,FALSE)</f>
        <v>45008.959999999999</v>
      </c>
      <c r="O2307" s="11" t="str">
        <f>VLOOKUP(Table3[[#This Row],[HOSPITAL TIER2]],Table3[HOSPITAL TIER2],1,FALSE)</f>
        <v>tier - 2</v>
      </c>
      <c r="P2307" s="11" t="str">
        <f>VLOOKUP(Table3[[#This Row],[city tier2]],Table3[city tier2],1,FALSE)</f>
        <v>tier - 2</v>
      </c>
      <c r="Q2307" s="11" t="str">
        <f>VLOOKUP(Table3[[#This Row],[state id2]],Table3[state id2],1,FALSE)</f>
        <v>R1013</v>
      </c>
      <c r="R2307" s="11">
        <f t="shared" ref="R2307:R2336" si="72">CORREL(M2307:M4641,C2307:C4641)</f>
        <v>-0.10886319864457593</v>
      </c>
      <c r="S2307" s="11">
        <f t="shared" ref="S2307:S2336" si="73">CORREL(M2307:M4641,D2307:D4641)</f>
        <v>0.33455620545693243</v>
      </c>
    </row>
    <row r="2308" spans="1:19" x14ac:dyDescent="0.25">
      <c r="A2308" s="20" t="str">
        <f>VLOOKUP('Customer Names'!A2308,'Customer Names'!A2308:A4643,1,FALSE)</f>
        <v>Id2307</v>
      </c>
      <c r="B2308" s="20" t="str">
        <f>VLOOKUP(Table6[[#This Row],[NAME]],Table6[NAME],1,FALSE)</f>
        <v>Andrea</v>
      </c>
      <c r="C2308" s="11">
        <f>VLOOKUP(Table4[[#This Row],[BMI]],Table4[BMI],1,FALSE)</f>
        <v>20.85</v>
      </c>
      <c r="D2308" s="11">
        <f>VLOOKUP(Table4[[#This Row],[HBA1C]],Table4[HBA1C],1,FALSE)</f>
        <v>4.45</v>
      </c>
      <c r="E2308" s="11" t="str">
        <f>VLOOKUP(Table4[[#This Row],[Any Transplants]],Table4[Any Transplants],1,FALSE)</f>
        <v>No</v>
      </c>
      <c r="F2308" s="11" t="str">
        <f>VLOOKUP(Table4[[#This Row],[Cancer history]],Table4[Cancer history],1,FALSE)</f>
        <v>No</v>
      </c>
      <c r="G2308" s="11" t="str">
        <f>VLOOKUP(Table4[[#This Row],[Smoker2]],Table4[Smoker2],1,FALSE)</f>
        <v>NO</v>
      </c>
      <c r="H2308" s="11" t="str">
        <f>VLOOKUP(Table4[[#This Row],[Heart Issues]],Table4[Heart Issues],1,FALSE)</f>
        <v>yes</v>
      </c>
      <c r="I2308" s="11">
        <f>VLOOKUP(Table4[[#This Row],[Number of Major Surgeries]],Table4[Number of Major Surgeries],1,FALSE)</f>
        <v>1</v>
      </c>
      <c r="J2308" s="11" t="str">
        <f>VLOOKUP('Medical Examinations'!M2308,'Medical Examinations'!M2308:M4642,1,FALSE)</f>
        <v>normal weight</v>
      </c>
      <c r="K2308" s="11" t="str">
        <f>VLOOKUP('Medical Examinations'!N2308,'Medical Examinations'!N2308:N4642,1,FALSE)</f>
        <v>normal</v>
      </c>
      <c r="L2308" s="11" t="str">
        <f>VLOOKUP(Table3[[#This Row],[date of birth]],Table3[date of birth],1,FALSE)</f>
        <v>9-Aug-1974</v>
      </c>
      <c r="M2308" s="11">
        <f>VLOOKUP(Table3[[#This Row],[age]],Table3[age],1,FALSE)</f>
        <v>48</v>
      </c>
      <c r="N2308" s="65">
        <f>VLOOKUP(Table3[[#This Row],[charges2]],Table3[charges2],1,FALSE)</f>
        <v>45702.02</v>
      </c>
      <c r="O2308" s="11" t="str">
        <f>VLOOKUP(Table3[[#This Row],[HOSPITAL TIER2]],Table3[HOSPITAL TIER2],1,FALSE)</f>
        <v>tier - 2</v>
      </c>
      <c r="P2308" s="11" t="str">
        <f>VLOOKUP(Table3[[#This Row],[city tier2]],Table3[city tier2],1,FALSE)</f>
        <v>tier - 2</v>
      </c>
      <c r="Q2308" s="11" t="str">
        <f>VLOOKUP(Table3[[#This Row],[state id2]],Table3[state id2],1,FALSE)</f>
        <v>R1012</v>
      </c>
      <c r="R2308" s="11">
        <f t="shared" si="72"/>
        <v>-8.574604989274269E-2</v>
      </c>
      <c r="S2308" s="11">
        <f t="shared" si="73"/>
        <v>0.34866095189674601</v>
      </c>
    </row>
    <row r="2309" spans="1:19" x14ac:dyDescent="0.25">
      <c r="A2309" s="20" t="str">
        <f>VLOOKUP('Customer Names'!A2309,'Customer Names'!A2309:A4644,1,FALSE)</f>
        <v>Id2308</v>
      </c>
      <c r="B2309" s="20" t="str">
        <f>VLOOKUP(Table6[[#This Row],[NAME]],Table6[NAME],1,FALSE)</f>
        <v>Kristina</v>
      </c>
      <c r="C2309" s="11">
        <f>VLOOKUP(Table4[[#This Row],[BMI]],Table4[BMI],1,FALSE)</f>
        <v>15.88</v>
      </c>
      <c r="D2309" s="11">
        <f>VLOOKUP(Table4[[#This Row],[HBA1C]],Table4[HBA1C],1,FALSE)</f>
        <v>4.3600000000000003</v>
      </c>
      <c r="E2309" s="11" t="str">
        <f>VLOOKUP(Table4[[#This Row],[Any Transplants]],Table4[Any Transplants],1,FALSE)</f>
        <v>No</v>
      </c>
      <c r="F2309" s="11" t="str">
        <f>VLOOKUP(Table4[[#This Row],[Cancer history]],Table4[Cancer history],1,FALSE)</f>
        <v>No</v>
      </c>
      <c r="G2309" s="11" t="str">
        <f>VLOOKUP(Table4[[#This Row],[Smoker2]],Table4[Smoker2],1,FALSE)</f>
        <v>NO</v>
      </c>
      <c r="H2309" s="11" t="str">
        <f>VLOOKUP(Table4[[#This Row],[Heart Issues]],Table4[Heart Issues],1,FALSE)</f>
        <v>No</v>
      </c>
      <c r="I2309" s="11">
        <f>VLOOKUP(Table4[[#This Row],[Number of Major Surgeries]],Table4[Number of Major Surgeries],1,FALSE)</f>
        <v>0</v>
      </c>
      <c r="J2309" s="11" t="str">
        <f>VLOOKUP('Medical Examinations'!M2309,'Medical Examinations'!M2309:M4643,1,FALSE)</f>
        <v>underweight</v>
      </c>
      <c r="K2309" s="11" t="str">
        <f>VLOOKUP('Medical Examinations'!N2309,'Medical Examinations'!N2309:N4643,1,FALSE)</f>
        <v>normal</v>
      </c>
      <c r="L2309" s="11" t="str">
        <f>VLOOKUP(Table3[[#This Row],[date of birth]],Table3[date of birth],1,FALSE)</f>
        <v>21-Dec-1960</v>
      </c>
      <c r="M2309" s="11">
        <f>VLOOKUP(Table3[[#This Row],[age]],Table3[age],1,FALSE)</f>
        <v>62</v>
      </c>
      <c r="N2309" s="65">
        <f>VLOOKUP(Table3[[#This Row],[charges2]],Table3[charges2],1,FALSE)</f>
        <v>45710.21</v>
      </c>
      <c r="O2309" s="11" t="str">
        <f>VLOOKUP(Table3[[#This Row],[HOSPITAL TIER2]],Table3[HOSPITAL TIER2],1,FALSE)</f>
        <v>tier - 2</v>
      </c>
      <c r="P2309" s="11" t="str">
        <f>VLOOKUP(Table3[[#This Row],[city tier2]],Table3[city tier2],1,FALSE)</f>
        <v>tier - 2</v>
      </c>
      <c r="Q2309" s="11" t="str">
        <f>VLOOKUP(Table3[[#This Row],[state id2]],Table3[state id2],1,FALSE)</f>
        <v>R1016</v>
      </c>
      <c r="R2309" s="11">
        <f t="shared" si="72"/>
        <v>-7.8881146346909861E-2</v>
      </c>
      <c r="S2309" s="11">
        <f t="shared" si="73"/>
        <v>0.32495507780091853</v>
      </c>
    </row>
    <row r="2310" spans="1:19" x14ac:dyDescent="0.25">
      <c r="A2310" s="20" t="str">
        <f>VLOOKUP('Customer Names'!A2310,'Customer Names'!A2310:A4645,1,FALSE)</f>
        <v>Id2309</v>
      </c>
      <c r="B2310" s="20" t="str">
        <f>VLOOKUP(Table6[[#This Row],[NAME]],Table6[NAME],1,FALSE)</f>
        <v>Kristen</v>
      </c>
      <c r="C2310" s="11">
        <f>VLOOKUP(Table4[[#This Row],[BMI]],Table4[BMI],1,FALSE)</f>
        <v>20.66</v>
      </c>
      <c r="D2310" s="11">
        <f>VLOOKUP(Table4[[#This Row],[HBA1C]],Table4[HBA1C],1,FALSE)</f>
        <v>5.8</v>
      </c>
      <c r="E2310" s="11" t="str">
        <f>VLOOKUP(Table4[[#This Row],[Any Transplants]],Table4[Any Transplants],1,FALSE)</f>
        <v>yes</v>
      </c>
      <c r="F2310" s="11" t="str">
        <f>VLOOKUP(Table4[[#This Row],[Cancer history]],Table4[Cancer history],1,FALSE)</f>
        <v>No</v>
      </c>
      <c r="G2310" s="11" t="str">
        <f>VLOOKUP(Table4[[#This Row],[Smoker2]],Table4[Smoker2],1,FALSE)</f>
        <v>NO</v>
      </c>
      <c r="H2310" s="11" t="str">
        <f>VLOOKUP(Table4[[#This Row],[Heart Issues]],Table4[Heart Issues],1,FALSE)</f>
        <v>No</v>
      </c>
      <c r="I2310" s="11">
        <f>VLOOKUP(Table4[[#This Row],[Number of Major Surgeries]],Table4[Number of Major Surgeries],1,FALSE)</f>
        <v>1</v>
      </c>
      <c r="J2310" s="11" t="str">
        <f>VLOOKUP('Medical Examinations'!M2310,'Medical Examinations'!M2310:M4644,1,FALSE)</f>
        <v>normal weight</v>
      </c>
      <c r="K2310" s="11" t="str">
        <f>VLOOKUP('Medical Examinations'!N2310,'Medical Examinations'!N2310:N4644,1,FALSE)</f>
        <v>prediabetes</v>
      </c>
      <c r="L2310" s="11" t="str">
        <f>VLOOKUP(Table3[[#This Row],[date of birth]],Table3[date of birth],1,FALSE)</f>
        <v>12-Aug-1979</v>
      </c>
      <c r="M2310" s="11">
        <f>VLOOKUP(Table3[[#This Row],[age]],Table3[age],1,FALSE)</f>
        <v>43</v>
      </c>
      <c r="N2310" s="65">
        <f>VLOOKUP(Table3[[#This Row],[charges2]],Table3[charges2],1,FALSE)</f>
        <v>45863.21</v>
      </c>
      <c r="O2310" s="11" t="str">
        <f>VLOOKUP(Table3[[#This Row],[HOSPITAL TIER2]],Table3[HOSPITAL TIER2],1,FALSE)</f>
        <v>tier - 2</v>
      </c>
      <c r="P2310" s="11" t="str">
        <f>VLOOKUP(Table3[[#This Row],[city tier2]],Table3[city tier2],1,FALSE)</f>
        <v>tier - 1</v>
      </c>
      <c r="Q2310" s="11" t="str">
        <f>VLOOKUP(Table3[[#This Row],[state id2]],Table3[state id2],1,FALSE)</f>
        <v>R1013</v>
      </c>
      <c r="R2310" s="11">
        <f t="shared" si="72"/>
        <v>-3.4512492667171261E-2</v>
      </c>
      <c r="S2310" s="11">
        <f t="shared" si="73"/>
        <v>0.36527966413982982</v>
      </c>
    </row>
    <row r="2311" spans="1:19" x14ac:dyDescent="0.25">
      <c r="A2311" s="20" t="str">
        <f>VLOOKUP('Customer Names'!A2311,'Customer Names'!A2311:A4646,1,FALSE)</f>
        <v>Id2310</v>
      </c>
      <c r="B2311" s="20" t="str">
        <f>VLOOKUP(Table6[[#This Row],[NAME]],Table6[NAME],1,FALSE)</f>
        <v>Matthew</v>
      </c>
      <c r="C2311" s="11">
        <f>VLOOKUP(Table4[[#This Row],[BMI]],Table4[BMI],1,FALSE)</f>
        <v>20.399999999999999</v>
      </c>
      <c r="D2311" s="11">
        <f>VLOOKUP(Table4[[#This Row],[HBA1C]],Table4[HBA1C],1,FALSE)</f>
        <v>5.27</v>
      </c>
      <c r="E2311" s="11" t="str">
        <f>VLOOKUP(Table4[[#This Row],[Any Transplants]],Table4[Any Transplants],1,FALSE)</f>
        <v>No</v>
      </c>
      <c r="F2311" s="11" t="str">
        <f>VLOOKUP(Table4[[#This Row],[Cancer history]],Table4[Cancer history],1,FALSE)</f>
        <v>No</v>
      </c>
      <c r="G2311" s="11" t="str">
        <f>VLOOKUP(Table4[[#This Row],[Smoker2]],Table4[Smoker2],1,FALSE)</f>
        <v>NO</v>
      </c>
      <c r="H2311" s="11" t="str">
        <f>VLOOKUP(Table4[[#This Row],[Heart Issues]],Table4[Heart Issues],1,FALSE)</f>
        <v>No</v>
      </c>
      <c r="I2311" s="11">
        <f>VLOOKUP(Table4[[#This Row],[Number of Major Surgeries]],Table4[Number of Major Surgeries],1,FALSE)</f>
        <v>0</v>
      </c>
      <c r="J2311" s="11" t="str">
        <f>VLOOKUP('Medical Examinations'!M2311,'Medical Examinations'!M2311:M4645,1,FALSE)</f>
        <v>normal weight</v>
      </c>
      <c r="K2311" s="11" t="str">
        <f>VLOOKUP('Medical Examinations'!N2311,'Medical Examinations'!N2311:N4645,1,FALSE)</f>
        <v>normal</v>
      </c>
      <c r="L2311" s="11" t="str">
        <f>VLOOKUP(Table3[[#This Row],[date of birth]],Table3[date of birth],1,FALSE)</f>
        <v>30-Sep-1985</v>
      </c>
      <c r="M2311" s="11">
        <f>VLOOKUP(Table3[[#This Row],[age]],Table3[age],1,FALSE)</f>
        <v>37</v>
      </c>
      <c r="N2311" s="65">
        <f>VLOOKUP(Table3[[#This Row],[charges2]],Table3[charges2],1,FALSE)</f>
        <v>46113.51</v>
      </c>
      <c r="O2311" s="11" t="str">
        <f>VLOOKUP(Table3[[#This Row],[HOSPITAL TIER2]],Table3[HOSPITAL TIER2],1,FALSE)</f>
        <v>tier - 2</v>
      </c>
      <c r="P2311" s="11" t="str">
        <f>VLOOKUP(Table3[[#This Row],[city tier2]],Table3[city tier2],1,FALSE)</f>
        <v>tier - 3</v>
      </c>
      <c r="Q2311" s="11" t="str">
        <f>VLOOKUP(Table3[[#This Row],[state id2]],Table3[state id2],1,FALSE)</f>
        <v>R1011</v>
      </c>
      <c r="R2311" s="11">
        <f t="shared" si="72"/>
        <v>-2.9618263148466752E-2</v>
      </c>
      <c r="S2311" s="11">
        <f t="shared" si="73"/>
        <v>0.39580316453729997</v>
      </c>
    </row>
    <row r="2312" spans="1:19" x14ac:dyDescent="0.25">
      <c r="A2312" s="20" t="str">
        <f>VLOOKUP('Customer Names'!A2312,'Customer Names'!A2312:A4647,1,FALSE)</f>
        <v>Id2311</v>
      </c>
      <c r="B2312" s="20" t="str">
        <f>VLOOKUP(Table6[[#This Row],[NAME]],Table6[NAME],1,FALSE)</f>
        <v>.  Kathleen</v>
      </c>
      <c r="C2312" s="11">
        <f>VLOOKUP(Table4[[#This Row],[BMI]],Table4[BMI],1,FALSE)</f>
        <v>25.19</v>
      </c>
      <c r="D2312" s="11">
        <f>VLOOKUP(Table4[[#This Row],[HBA1C]],Table4[HBA1C],1,FALSE)</f>
        <v>5.64</v>
      </c>
      <c r="E2312" s="11" t="str">
        <f>VLOOKUP(Table4[[#This Row],[Any Transplants]],Table4[Any Transplants],1,FALSE)</f>
        <v>No</v>
      </c>
      <c r="F2312" s="11" t="str">
        <f>VLOOKUP(Table4[[#This Row],[Cancer history]],Table4[Cancer history],1,FALSE)</f>
        <v>No</v>
      </c>
      <c r="G2312" s="11" t="str">
        <f>VLOOKUP(Table4[[#This Row],[Smoker2]],Table4[Smoker2],1,FALSE)</f>
        <v>NO</v>
      </c>
      <c r="H2312" s="11" t="str">
        <f>VLOOKUP(Table4[[#This Row],[Heart Issues]],Table4[Heart Issues],1,FALSE)</f>
        <v>yes</v>
      </c>
      <c r="I2312" s="11">
        <f>VLOOKUP(Table4[[#This Row],[Number of Major Surgeries]],Table4[Number of Major Surgeries],1,FALSE)</f>
        <v>0</v>
      </c>
      <c r="J2312" s="11" t="str">
        <f>VLOOKUP('Medical Examinations'!M2312,'Medical Examinations'!M2312:M4646,1,FALSE)</f>
        <v>over weight</v>
      </c>
      <c r="K2312" s="11" t="str">
        <f>VLOOKUP('Medical Examinations'!N2312,'Medical Examinations'!N2312:N4646,1,FALSE)</f>
        <v>normal</v>
      </c>
      <c r="L2312" s="11" t="str">
        <f>VLOOKUP(Table3[[#This Row],[date of birth]],Table3[date of birth],1,FALSE)</f>
        <v>4-Dec-1962</v>
      </c>
      <c r="M2312" s="11">
        <f>VLOOKUP(Table3[[#This Row],[age]],Table3[age],1,FALSE)</f>
        <v>60</v>
      </c>
      <c r="N2312" s="65">
        <f>VLOOKUP(Table3[[#This Row],[charges2]],Table3[charges2],1,FALSE)</f>
        <v>46130.53</v>
      </c>
      <c r="O2312" s="11" t="str">
        <f>VLOOKUP(Table3[[#This Row],[HOSPITAL TIER2]],Table3[HOSPITAL TIER2],1,FALSE)</f>
        <v>tier - 1</v>
      </c>
      <c r="P2312" s="11" t="str">
        <f>VLOOKUP(Table3[[#This Row],[city tier2]],Table3[city tier2],1,FALSE)</f>
        <v>tier - 1</v>
      </c>
      <c r="Q2312" s="11" t="str">
        <f>VLOOKUP(Table3[[#This Row],[state id2]],Table3[state id2],1,FALSE)</f>
        <v>R1012</v>
      </c>
      <c r="R2312" s="11">
        <f t="shared" si="72"/>
        <v>-3.4991557895781997E-2</v>
      </c>
      <c r="S2312" s="11">
        <f t="shared" si="73"/>
        <v>0.43135513535150938</v>
      </c>
    </row>
    <row r="2313" spans="1:19" x14ac:dyDescent="0.25">
      <c r="A2313" s="20" t="str">
        <f>VLOOKUP('Customer Names'!A2313,'Customer Names'!A2313:A4648,1,FALSE)</f>
        <v>Id2312</v>
      </c>
      <c r="B2313" s="20" t="str">
        <f>VLOOKUP(Table6[[#This Row],[NAME]],Table6[NAME],1,FALSE)</f>
        <v>Lindsey</v>
      </c>
      <c r="C2313" s="11">
        <f>VLOOKUP(Table4[[#This Row],[BMI]],Table4[BMI],1,FALSE)</f>
        <v>20.54</v>
      </c>
      <c r="D2313" s="11">
        <f>VLOOKUP(Table4[[#This Row],[HBA1C]],Table4[HBA1C],1,FALSE)</f>
        <v>4.2</v>
      </c>
      <c r="E2313" s="11" t="str">
        <f>VLOOKUP(Table4[[#This Row],[Any Transplants]],Table4[Any Transplants],1,FALSE)</f>
        <v>No</v>
      </c>
      <c r="F2313" s="11" t="str">
        <f>VLOOKUP(Table4[[#This Row],[Cancer history]],Table4[Cancer history],1,FALSE)</f>
        <v>No</v>
      </c>
      <c r="G2313" s="11" t="str">
        <f>VLOOKUP(Table4[[#This Row],[Smoker2]],Table4[Smoker2],1,FALSE)</f>
        <v>NO</v>
      </c>
      <c r="H2313" s="11" t="str">
        <f>VLOOKUP(Table4[[#This Row],[Heart Issues]],Table4[Heart Issues],1,FALSE)</f>
        <v>yes</v>
      </c>
      <c r="I2313" s="11">
        <f>VLOOKUP(Table4[[#This Row],[Number of Major Surgeries]],Table4[Number of Major Surgeries],1,FALSE)</f>
        <v>1</v>
      </c>
      <c r="J2313" s="11" t="str">
        <f>VLOOKUP('Medical Examinations'!M2313,'Medical Examinations'!M2313:M4647,1,FALSE)</f>
        <v>normal weight</v>
      </c>
      <c r="K2313" s="11" t="str">
        <f>VLOOKUP('Medical Examinations'!N2313,'Medical Examinations'!N2313:N4647,1,FALSE)</f>
        <v>normal</v>
      </c>
      <c r="L2313" s="11" t="str">
        <f>VLOOKUP(Table3[[#This Row],[date of birth]],Table3[date of birth],1,FALSE)</f>
        <v>2-Dec-1976</v>
      </c>
      <c r="M2313" s="11">
        <f>VLOOKUP(Table3[[#This Row],[age]],Table3[age],1,FALSE)</f>
        <v>46</v>
      </c>
      <c r="N2313" s="65">
        <f>VLOOKUP(Table3[[#This Row],[charges2]],Table3[charges2],1,FALSE)</f>
        <v>46151.12</v>
      </c>
      <c r="O2313" s="11" t="str">
        <f>VLOOKUP(Table3[[#This Row],[HOSPITAL TIER2]],Table3[HOSPITAL TIER2],1,FALSE)</f>
        <v>tier - 1</v>
      </c>
      <c r="P2313" s="11" t="str">
        <f>VLOOKUP(Table3[[#This Row],[city tier2]],Table3[city tier2],1,FALSE)</f>
        <v>tier - 3</v>
      </c>
      <c r="Q2313" s="11" t="str">
        <f>VLOOKUP(Table3[[#This Row],[state id2]],Table3[state id2],1,FALSE)</f>
        <v>R1013</v>
      </c>
      <c r="R2313" s="11">
        <f t="shared" si="72"/>
        <v>-7.2346636300111913E-2</v>
      </c>
      <c r="S2313" s="11">
        <f t="shared" si="73"/>
        <v>0.43374310464937949</v>
      </c>
    </row>
    <row r="2314" spans="1:19" x14ac:dyDescent="0.25">
      <c r="A2314" s="20" t="str">
        <f>VLOOKUP('Customer Names'!A2314,'Customer Names'!A2314:A4649,1,FALSE)</f>
        <v>Id2313</v>
      </c>
      <c r="B2314" s="20" t="str">
        <f>VLOOKUP(Table6[[#This Row],[NAME]],Table6[NAME],1,FALSE)</f>
        <v>Robert</v>
      </c>
      <c r="C2314" s="11">
        <f>VLOOKUP(Table4[[#This Row],[BMI]],Table4[BMI],1,FALSE)</f>
        <v>20.13</v>
      </c>
      <c r="D2314" s="11">
        <f>VLOOKUP(Table4[[#This Row],[HBA1C]],Table4[HBA1C],1,FALSE)</f>
        <v>5.42</v>
      </c>
      <c r="E2314" s="11" t="str">
        <f>VLOOKUP(Table4[[#This Row],[Any Transplants]],Table4[Any Transplants],1,FALSE)</f>
        <v>No</v>
      </c>
      <c r="F2314" s="11" t="str">
        <f>VLOOKUP(Table4[[#This Row],[Cancer history]],Table4[Cancer history],1,FALSE)</f>
        <v>No</v>
      </c>
      <c r="G2314" s="11" t="str">
        <f>VLOOKUP(Table4[[#This Row],[Smoker2]],Table4[Smoker2],1,FALSE)</f>
        <v>NO</v>
      </c>
      <c r="H2314" s="11" t="str">
        <f>VLOOKUP(Table4[[#This Row],[Heart Issues]],Table4[Heart Issues],1,FALSE)</f>
        <v>No</v>
      </c>
      <c r="I2314" s="11">
        <f>VLOOKUP(Table4[[#This Row],[Number of Major Surgeries]],Table4[Number of Major Surgeries],1,FALSE)</f>
        <v>0</v>
      </c>
      <c r="J2314" s="11" t="str">
        <f>VLOOKUP('Medical Examinations'!M2314,'Medical Examinations'!M2314:M4648,1,FALSE)</f>
        <v>normal weight</v>
      </c>
      <c r="K2314" s="11" t="str">
        <f>VLOOKUP('Medical Examinations'!N2314,'Medical Examinations'!N2314:N4648,1,FALSE)</f>
        <v>normal</v>
      </c>
      <c r="L2314" s="11" t="str">
        <f>VLOOKUP(Table3[[#This Row],[date of birth]],Table3[date of birth],1,FALSE)</f>
        <v>17-Aug-1978</v>
      </c>
      <c r="M2314" s="11">
        <f>VLOOKUP(Table3[[#This Row],[age]],Table3[age],1,FALSE)</f>
        <v>44</v>
      </c>
      <c r="N2314" s="65">
        <f>VLOOKUP(Table3[[#This Row],[charges2]],Table3[charges2],1,FALSE)</f>
        <v>46200.99</v>
      </c>
      <c r="O2314" s="11" t="str">
        <f>VLOOKUP(Table3[[#This Row],[HOSPITAL TIER2]],Table3[HOSPITAL TIER2],1,FALSE)</f>
        <v>tier - 1</v>
      </c>
      <c r="P2314" s="11" t="str">
        <f>VLOOKUP(Table3[[#This Row],[city tier2]],Table3[city tier2],1,FALSE)</f>
        <v>tier - 1</v>
      </c>
      <c r="Q2314" s="11" t="str">
        <f>VLOOKUP(Table3[[#This Row],[state id2]],Table3[state id2],1,FALSE)</f>
        <v>R1013</v>
      </c>
      <c r="R2314" s="11">
        <f t="shared" si="72"/>
        <v>-6.6565310149986789E-2</v>
      </c>
      <c r="S2314" s="11">
        <f t="shared" si="73"/>
        <v>0.38256347106410549</v>
      </c>
    </row>
    <row r="2315" spans="1:19" x14ac:dyDescent="0.25">
      <c r="A2315" s="20" t="str">
        <f>VLOOKUP('Customer Names'!A2315,'Customer Names'!A2315:A4650,1,FALSE)</f>
        <v>Id2314</v>
      </c>
      <c r="B2315" s="20" t="str">
        <f>VLOOKUP(Table6[[#This Row],[NAME]],Table6[NAME],1,FALSE)</f>
        <v>Sarah E.</v>
      </c>
      <c r="C2315" s="11">
        <f>VLOOKUP(Table4[[#This Row],[BMI]],Table4[BMI],1,FALSE)</f>
        <v>18.93</v>
      </c>
      <c r="D2315" s="11">
        <f>VLOOKUP(Table4[[#This Row],[HBA1C]],Table4[HBA1C],1,FALSE)</f>
        <v>6.11</v>
      </c>
      <c r="E2315" s="11" t="str">
        <f>VLOOKUP(Table4[[#This Row],[Any Transplants]],Table4[Any Transplants],1,FALSE)</f>
        <v>No</v>
      </c>
      <c r="F2315" s="11" t="str">
        <f>VLOOKUP(Table4[[#This Row],[Cancer history]],Table4[Cancer history],1,FALSE)</f>
        <v>Yes</v>
      </c>
      <c r="G2315" s="11" t="str">
        <f>VLOOKUP(Table4[[#This Row],[Smoker2]],Table4[Smoker2],1,FALSE)</f>
        <v>NO</v>
      </c>
      <c r="H2315" s="11" t="str">
        <f>VLOOKUP(Table4[[#This Row],[Heart Issues]],Table4[Heart Issues],1,FALSE)</f>
        <v>No</v>
      </c>
      <c r="I2315" s="11">
        <f>VLOOKUP(Table4[[#This Row],[Number of Major Surgeries]],Table4[Number of Major Surgeries],1,FALSE)</f>
        <v>1</v>
      </c>
      <c r="J2315" s="11" t="str">
        <f>VLOOKUP('Medical Examinations'!M2315,'Medical Examinations'!M2315:M4649,1,FALSE)</f>
        <v>normal weight</v>
      </c>
      <c r="K2315" s="11" t="str">
        <f>VLOOKUP('Medical Examinations'!N2315,'Medical Examinations'!N2315:N4649,1,FALSE)</f>
        <v>prediabetes</v>
      </c>
      <c r="L2315" s="11" t="str">
        <f>VLOOKUP(Table3[[#This Row],[date of birth]],Table3[date of birth],1,FALSE)</f>
        <v>6-Dec-1971</v>
      </c>
      <c r="M2315" s="11">
        <f>VLOOKUP(Table3[[#This Row],[age]],Table3[age],1,FALSE)</f>
        <v>51</v>
      </c>
      <c r="N2315" s="65">
        <f>VLOOKUP(Table3[[#This Row],[charges2]],Table3[charges2],1,FALSE)</f>
        <v>46255.11</v>
      </c>
      <c r="O2315" s="11" t="str">
        <f>VLOOKUP(Table3[[#This Row],[HOSPITAL TIER2]],Table3[HOSPITAL TIER2],1,FALSE)</f>
        <v>tier - 1</v>
      </c>
      <c r="P2315" s="11" t="str">
        <f>VLOOKUP(Table3[[#This Row],[city tier2]],Table3[city tier2],1,FALSE)</f>
        <v>tier - 3</v>
      </c>
      <c r="Q2315" s="11" t="str">
        <f>VLOOKUP(Table3[[#This Row],[state id2]],Table3[state id2],1,FALSE)</f>
        <v>R1024</v>
      </c>
      <c r="R2315" s="11">
        <f t="shared" si="72"/>
        <v>-7.8896479611213391E-2</v>
      </c>
      <c r="S2315" s="11">
        <f t="shared" si="73"/>
        <v>0.40956946780708003</v>
      </c>
    </row>
    <row r="2316" spans="1:19" x14ac:dyDescent="0.25">
      <c r="A2316" s="20" t="str">
        <f>VLOOKUP('Customer Names'!A2316,'Customer Names'!A2316:A4651,1,FALSE)</f>
        <v>Id2315</v>
      </c>
      <c r="B2316" s="20" t="str">
        <f>VLOOKUP(Table6[[#This Row],[NAME]],Table6[NAME],1,FALSE)</f>
        <v>Flannery</v>
      </c>
      <c r="C2316" s="11">
        <f>VLOOKUP(Table4[[#This Row],[BMI]],Table4[BMI],1,FALSE)</f>
        <v>24.14</v>
      </c>
      <c r="D2316" s="11">
        <f>VLOOKUP(Table4[[#This Row],[HBA1C]],Table4[HBA1C],1,FALSE)</f>
        <v>5.29</v>
      </c>
      <c r="E2316" s="11" t="str">
        <f>VLOOKUP(Table4[[#This Row],[Any Transplants]],Table4[Any Transplants],1,FALSE)</f>
        <v>yes</v>
      </c>
      <c r="F2316" s="11" t="str">
        <f>VLOOKUP(Table4[[#This Row],[Cancer history]],Table4[Cancer history],1,FALSE)</f>
        <v>No</v>
      </c>
      <c r="G2316" s="11" t="str">
        <f>VLOOKUP(Table4[[#This Row],[Smoker2]],Table4[Smoker2],1,FALSE)</f>
        <v>NO</v>
      </c>
      <c r="H2316" s="11" t="str">
        <f>VLOOKUP(Table4[[#This Row],[Heart Issues]],Table4[Heart Issues],1,FALSE)</f>
        <v>No</v>
      </c>
      <c r="I2316" s="11">
        <f>VLOOKUP(Table4[[#This Row],[Number of Major Surgeries]],Table4[Number of Major Surgeries],1,FALSE)</f>
        <v>1</v>
      </c>
      <c r="J2316" s="11" t="str">
        <f>VLOOKUP('Medical Examinations'!M2316,'Medical Examinations'!M2316:M4650,1,FALSE)</f>
        <v>normal weight</v>
      </c>
      <c r="K2316" s="11" t="str">
        <f>VLOOKUP('Medical Examinations'!N2316,'Medical Examinations'!N2316:N4650,1,FALSE)</f>
        <v>normal</v>
      </c>
      <c r="L2316" s="11" t="str">
        <f>VLOOKUP(Table3[[#This Row],[date of birth]],Table3[date of birth],1,FALSE)</f>
        <v>8-Aug-1961</v>
      </c>
      <c r="M2316" s="11">
        <f>VLOOKUP(Table3[[#This Row],[age]],Table3[age],1,FALSE)</f>
        <v>61</v>
      </c>
      <c r="N2316" s="65">
        <f>VLOOKUP(Table3[[#This Row],[charges2]],Table3[charges2],1,FALSE)</f>
        <v>46599.11</v>
      </c>
      <c r="O2316" s="11" t="str">
        <f>VLOOKUP(Table3[[#This Row],[HOSPITAL TIER2]],Table3[HOSPITAL TIER2],1,FALSE)</f>
        <v>tier - 1</v>
      </c>
      <c r="P2316" s="11" t="str">
        <f>VLOOKUP(Table3[[#This Row],[city tier2]],Table3[city tier2],1,FALSE)</f>
        <v>tier - 1</v>
      </c>
      <c r="Q2316" s="11" t="str">
        <f>VLOOKUP(Table3[[#This Row],[state id2]],Table3[state id2],1,FALSE)</f>
        <v>R1013</v>
      </c>
      <c r="R2316" s="11">
        <f t="shared" si="72"/>
        <v>-0.1165379420664301</v>
      </c>
      <c r="S2316" s="11">
        <f t="shared" si="73"/>
        <v>0.44886189384749792</v>
      </c>
    </row>
    <row r="2317" spans="1:19" x14ac:dyDescent="0.25">
      <c r="A2317" s="20" t="str">
        <f>VLOOKUP('Customer Names'!A2317,'Customer Names'!A2317:A4652,1,FALSE)</f>
        <v>Id2316</v>
      </c>
      <c r="B2317" s="20" t="str">
        <f>VLOOKUP(Table6[[#This Row],[NAME]],Table6[NAME],1,FALSE)</f>
        <v>John T</v>
      </c>
      <c r="C2317" s="11">
        <f>VLOOKUP(Table4[[#This Row],[BMI]],Table4[BMI],1,FALSE)</f>
        <v>25.03</v>
      </c>
      <c r="D2317" s="11">
        <f>VLOOKUP(Table4[[#This Row],[HBA1C]],Table4[HBA1C],1,FALSE)</f>
        <v>5.91</v>
      </c>
      <c r="E2317" s="11" t="str">
        <f>VLOOKUP(Table4[[#This Row],[Any Transplants]],Table4[Any Transplants],1,FALSE)</f>
        <v>yes</v>
      </c>
      <c r="F2317" s="11" t="str">
        <f>VLOOKUP(Table4[[#This Row],[Cancer history]],Table4[Cancer history],1,FALSE)</f>
        <v>No</v>
      </c>
      <c r="G2317" s="11" t="str">
        <f>VLOOKUP(Table4[[#This Row],[Smoker2]],Table4[Smoker2],1,FALSE)</f>
        <v>NO</v>
      </c>
      <c r="H2317" s="11" t="str">
        <f>VLOOKUP(Table4[[#This Row],[Heart Issues]],Table4[Heart Issues],1,FALSE)</f>
        <v>No</v>
      </c>
      <c r="I2317" s="11">
        <f>VLOOKUP(Table4[[#This Row],[Number of Major Surgeries]],Table4[Number of Major Surgeries],1,FALSE)</f>
        <v>1</v>
      </c>
      <c r="J2317" s="11" t="str">
        <f>VLOOKUP('Medical Examinations'!M2317,'Medical Examinations'!M2317:M4651,1,FALSE)</f>
        <v>over weight</v>
      </c>
      <c r="K2317" s="11" t="str">
        <f>VLOOKUP('Medical Examinations'!N2317,'Medical Examinations'!N2317:N4651,1,FALSE)</f>
        <v>prediabetes</v>
      </c>
      <c r="L2317" s="11" t="str">
        <f>VLOOKUP(Table3[[#This Row],[date of birth]],Table3[date of birth],1,FALSE)</f>
        <v>23-Jun-1969</v>
      </c>
      <c r="M2317" s="11">
        <f>VLOOKUP(Table3[[#This Row],[age]],Table3[age],1,FALSE)</f>
        <v>53</v>
      </c>
      <c r="N2317" s="65">
        <f>VLOOKUP(Table3[[#This Row],[charges2]],Table3[charges2],1,FALSE)</f>
        <v>46661.440000000002</v>
      </c>
      <c r="O2317" s="11" t="str">
        <f>VLOOKUP(Table3[[#This Row],[HOSPITAL TIER2]],Table3[HOSPITAL TIER2],1,FALSE)</f>
        <v>tier - 1</v>
      </c>
      <c r="P2317" s="11" t="str">
        <f>VLOOKUP(Table3[[#This Row],[city tier2]],Table3[city tier2],1,FALSE)</f>
        <v>tier - 3</v>
      </c>
      <c r="Q2317" s="11" t="str">
        <f>VLOOKUP(Table3[[#This Row],[state id2]],Table3[state id2],1,FALSE)</f>
        <v>R1012</v>
      </c>
      <c r="R2317" s="11">
        <f t="shared" si="72"/>
        <v>-0.15796528289052753</v>
      </c>
      <c r="S2317" s="11">
        <f t="shared" si="73"/>
        <v>0.46022968382091667</v>
      </c>
    </row>
    <row r="2318" spans="1:19" x14ac:dyDescent="0.25">
      <c r="A2318" s="20" t="str">
        <f>VLOOKUP('Customer Names'!A2318,'Customer Names'!A2318:A4653,1,FALSE)</f>
        <v>Id2317</v>
      </c>
      <c r="B2318" s="20" t="str">
        <f>VLOOKUP(Table6[[#This Row],[NAME]],Table6[NAME],1,FALSE)</f>
        <v>Koji</v>
      </c>
      <c r="C2318" s="11">
        <f>VLOOKUP(Table4[[#This Row],[BMI]],Table4[BMI],1,FALSE)</f>
        <v>20.47</v>
      </c>
      <c r="D2318" s="11">
        <f>VLOOKUP(Table4[[#This Row],[HBA1C]],Table4[HBA1C],1,FALSE)</f>
        <v>5.81</v>
      </c>
      <c r="E2318" s="11" t="str">
        <f>VLOOKUP(Table4[[#This Row],[Any Transplants]],Table4[Any Transplants],1,FALSE)</f>
        <v>No</v>
      </c>
      <c r="F2318" s="11" t="str">
        <f>VLOOKUP(Table4[[#This Row],[Cancer history]],Table4[Cancer history],1,FALSE)</f>
        <v>No</v>
      </c>
      <c r="G2318" s="11" t="str">
        <f>VLOOKUP(Table4[[#This Row],[Smoker2]],Table4[Smoker2],1,FALSE)</f>
        <v>NO</v>
      </c>
      <c r="H2318" s="11" t="str">
        <f>VLOOKUP(Table4[[#This Row],[Heart Issues]],Table4[Heart Issues],1,FALSE)</f>
        <v>yes</v>
      </c>
      <c r="I2318" s="11">
        <f>VLOOKUP(Table4[[#This Row],[Number of Major Surgeries]],Table4[Number of Major Surgeries],1,FALSE)</f>
        <v>1</v>
      </c>
      <c r="J2318" s="11" t="str">
        <f>VLOOKUP('Medical Examinations'!M2318,'Medical Examinations'!M2318:M4652,1,FALSE)</f>
        <v>normal weight</v>
      </c>
      <c r="K2318" s="11" t="str">
        <f>VLOOKUP('Medical Examinations'!N2318,'Medical Examinations'!N2318:N4652,1,FALSE)</f>
        <v>prediabetes</v>
      </c>
      <c r="L2318" s="11" t="str">
        <f>VLOOKUP(Table3[[#This Row],[date of birth]],Table3[date of birth],1,FALSE)</f>
        <v>17-Nov-1960</v>
      </c>
      <c r="M2318" s="11">
        <f>VLOOKUP(Table3[[#This Row],[age]],Table3[age],1,FALSE)</f>
        <v>62</v>
      </c>
      <c r="N2318" s="65">
        <f>VLOOKUP(Table3[[#This Row],[charges2]],Table3[charges2],1,FALSE)</f>
        <v>46718.16</v>
      </c>
      <c r="O2318" s="11" t="str">
        <f>VLOOKUP(Table3[[#This Row],[HOSPITAL TIER2]],Table3[HOSPITAL TIER2],1,FALSE)</f>
        <v>tier - 1</v>
      </c>
      <c r="P2318" s="11" t="str">
        <f>VLOOKUP(Table3[[#This Row],[city tier2]],Table3[city tier2],1,FALSE)</f>
        <v>tier - 1</v>
      </c>
      <c r="Q2318" s="11" t="str">
        <f>VLOOKUP(Table3[[#This Row],[state id2]],Table3[state id2],1,FALSE)</f>
        <v>R1012</v>
      </c>
      <c r="R2318" s="11">
        <f t="shared" si="72"/>
        <v>-5.7884811908794957E-2</v>
      </c>
      <c r="S2318" s="11">
        <f t="shared" si="73"/>
        <v>0.48051632412192552</v>
      </c>
    </row>
    <row r="2319" spans="1:19" x14ac:dyDescent="0.25">
      <c r="A2319" s="20" t="str">
        <f>VLOOKUP('Customer Names'!A2319,'Customer Names'!A2319:A4654,1,FALSE)</f>
        <v>Id2318</v>
      </c>
      <c r="B2319" s="20" t="str">
        <f>VLOOKUP(Table6[[#This Row],[NAME]],Table6[NAME],1,FALSE)</f>
        <v>Candice M</v>
      </c>
      <c r="C2319" s="11">
        <f>VLOOKUP(Table4[[#This Row],[BMI]],Table4[BMI],1,FALSE)</f>
        <v>18.82</v>
      </c>
      <c r="D2319" s="11">
        <f>VLOOKUP(Table4[[#This Row],[HBA1C]],Table4[HBA1C],1,FALSE)</f>
        <v>5.51</v>
      </c>
      <c r="E2319" s="11" t="str">
        <f>VLOOKUP(Table4[[#This Row],[Any Transplants]],Table4[Any Transplants],1,FALSE)</f>
        <v>No</v>
      </c>
      <c r="F2319" s="11" t="str">
        <f>VLOOKUP(Table4[[#This Row],[Cancer history]],Table4[Cancer history],1,FALSE)</f>
        <v>No</v>
      </c>
      <c r="G2319" s="11" t="str">
        <f>VLOOKUP(Table4[[#This Row],[Smoker2]],Table4[Smoker2],1,FALSE)</f>
        <v>NO</v>
      </c>
      <c r="H2319" s="11" t="str">
        <f>VLOOKUP(Table4[[#This Row],[Heart Issues]],Table4[Heart Issues],1,FALSE)</f>
        <v>yes</v>
      </c>
      <c r="I2319" s="11">
        <f>VLOOKUP(Table4[[#This Row],[Number of Major Surgeries]],Table4[Number of Major Surgeries],1,FALSE)</f>
        <v>0</v>
      </c>
      <c r="J2319" s="11" t="str">
        <f>VLOOKUP('Medical Examinations'!M2319,'Medical Examinations'!M2319:M4653,1,FALSE)</f>
        <v>normal weight</v>
      </c>
      <c r="K2319" s="11" t="str">
        <f>VLOOKUP('Medical Examinations'!N2319,'Medical Examinations'!N2319:N4653,1,FALSE)</f>
        <v>normal</v>
      </c>
      <c r="L2319" s="11" t="str">
        <f>VLOOKUP(Table3[[#This Row],[date of birth]],Table3[date of birth],1,FALSE)</f>
        <v>15-Sep-1958</v>
      </c>
      <c r="M2319" s="11">
        <f>VLOOKUP(Table3[[#This Row],[age]],Table3[age],1,FALSE)</f>
        <v>64</v>
      </c>
      <c r="N2319" s="65">
        <f>VLOOKUP(Table3[[#This Row],[charges2]],Table3[charges2],1,FALSE)</f>
        <v>46889.26</v>
      </c>
      <c r="O2319" s="11" t="str">
        <f>VLOOKUP(Table3[[#This Row],[HOSPITAL TIER2]],Table3[HOSPITAL TIER2],1,FALSE)</f>
        <v>tier - 2</v>
      </c>
      <c r="P2319" s="11" t="str">
        <f>VLOOKUP(Table3[[#This Row],[city tier2]],Table3[city tier2],1,FALSE)</f>
        <v>tier - 3</v>
      </c>
      <c r="Q2319" s="11" t="str">
        <f>VLOOKUP(Table3[[#This Row],[state id2]],Table3[state id2],1,FALSE)</f>
        <v>R1013</v>
      </c>
      <c r="R2319" s="11">
        <f t="shared" si="72"/>
        <v>-6.817380558745903E-2</v>
      </c>
      <c r="S2319" s="11">
        <f t="shared" si="73"/>
        <v>0.48450969356152768</v>
      </c>
    </row>
    <row r="2320" spans="1:19" x14ac:dyDescent="0.25">
      <c r="A2320" s="20" t="str">
        <f>VLOOKUP('Customer Names'!A2320,'Customer Names'!A2320:A4655,1,FALSE)</f>
        <v>Id2319</v>
      </c>
      <c r="B2320" s="20" t="str">
        <f>VLOOKUP(Table6[[#This Row],[NAME]],Table6[NAME],1,FALSE)</f>
        <v>Theodore A.</v>
      </c>
      <c r="C2320" s="11">
        <f>VLOOKUP(Table4[[#This Row],[BMI]],Table4[BMI],1,FALSE)</f>
        <v>17.079999999999998</v>
      </c>
      <c r="D2320" s="11">
        <f>VLOOKUP(Table4[[#This Row],[HBA1C]],Table4[HBA1C],1,FALSE)</f>
        <v>5.73</v>
      </c>
      <c r="E2320" s="11" t="str">
        <f>VLOOKUP(Table4[[#This Row],[Any Transplants]],Table4[Any Transplants],1,FALSE)</f>
        <v>No</v>
      </c>
      <c r="F2320" s="11" t="str">
        <f>VLOOKUP(Table4[[#This Row],[Cancer history]],Table4[Cancer history],1,FALSE)</f>
        <v>Yes</v>
      </c>
      <c r="G2320" s="11" t="str">
        <f>VLOOKUP(Table4[[#This Row],[Smoker2]],Table4[Smoker2],1,FALSE)</f>
        <v>NO</v>
      </c>
      <c r="H2320" s="11" t="str">
        <f>VLOOKUP(Table4[[#This Row],[Heart Issues]],Table4[Heart Issues],1,FALSE)</f>
        <v>No</v>
      </c>
      <c r="I2320" s="11">
        <f>VLOOKUP(Table4[[#This Row],[Number of Major Surgeries]],Table4[Number of Major Surgeries],1,FALSE)</f>
        <v>1</v>
      </c>
      <c r="J2320" s="11" t="str">
        <f>VLOOKUP('Medical Examinations'!M2320,'Medical Examinations'!M2320:M4654,1,FALSE)</f>
        <v>underweight</v>
      </c>
      <c r="K2320" s="11" t="str">
        <f>VLOOKUP('Medical Examinations'!N2320,'Medical Examinations'!N2320:N4654,1,FALSE)</f>
        <v>prediabetes</v>
      </c>
      <c r="L2320" s="11" t="str">
        <f>VLOOKUP(Table3[[#This Row],[date of birth]],Table3[date of birth],1,FALSE)</f>
        <v>14-Jul-1959</v>
      </c>
      <c r="M2320" s="11">
        <f>VLOOKUP(Table3[[#This Row],[age]],Table3[age],1,FALSE)</f>
        <v>63</v>
      </c>
      <c r="N2320" s="65">
        <f>VLOOKUP(Table3[[#This Row],[charges2]],Table3[charges2],1,FALSE)</f>
        <v>47055.53</v>
      </c>
      <c r="O2320" s="11" t="str">
        <f>VLOOKUP(Table3[[#This Row],[HOSPITAL TIER2]],Table3[HOSPITAL TIER2],1,FALSE)</f>
        <v>tier - 2</v>
      </c>
      <c r="P2320" s="11" t="str">
        <f>VLOOKUP(Table3[[#This Row],[city tier2]],Table3[city tier2],1,FALSE)</f>
        <v>tier - 1</v>
      </c>
      <c r="Q2320" s="11" t="str">
        <f>VLOOKUP(Table3[[#This Row],[state id2]],Table3[state id2],1,FALSE)</f>
        <v>R1013</v>
      </c>
      <c r="R2320" s="11">
        <f t="shared" si="72"/>
        <v>-4.7882454867714662E-2</v>
      </c>
      <c r="S2320" s="11">
        <f t="shared" si="73"/>
        <v>0.51081428091505465</v>
      </c>
    </row>
    <row r="2321" spans="1:19" x14ac:dyDescent="0.25">
      <c r="A2321" s="20" t="str">
        <f>VLOOKUP('Customer Names'!A2321,'Customer Names'!A2321:A4656,1,FALSE)</f>
        <v>Id2320</v>
      </c>
      <c r="B2321" s="20" t="str">
        <f>VLOOKUP(Table6[[#This Row],[NAME]],Table6[NAME],1,FALSE)</f>
        <v>Lindy</v>
      </c>
      <c r="C2321" s="11">
        <f>VLOOKUP(Table4[[#This Row],[BMI]],Table4[BMI],1,FALSE)</f>
        <v>19.21</v>
      </c>
      <c r="D2321" s="11">
        <f>VLOOKUP(Table4[[#This Row],[HBA1C]],Table4[HBA1C],1,FALSE)</f>
        <v>5.53</v>
      </c>
      <c r="E2321" s="11" t="str">
        <f>VLOOKUP(Table4[[#This Row],[Any Transplants]],Table4[Any Transplants],1,FALSE)</f>
        <v>No</v>
      </c>
      <c r="F2321" s="11" t="str">
        <f>VLOOKUP(Table4[[#This Row],[Cancer history]],Table4[Cancer history],1,FALSE)</f>
        <v>No</v>
      </c>
      <c r="G2321" s="11" t="str">
        <f>VLOOKUP(Table4[[#This Row],[Smoker2]],Table4[Smoker2],1,FALSE)</f>
        <v>NO</v>
      </c>
      <c r="H2321" s="11" t="str">
        <f>VLOOKUP(Table4[[#This Row],[Heart Issues]],Table4[Heart Issues],1,FALSE)</f>
        <v>yes</v>
      </c>
      <c r="I2321" s="11">
        <f>VLOOKUP(Table4[[#This Row],[Number of Major Surgeries]],Table4[Number of Major Surgeries],1,FALSE)</f>
        <v>0</v>
      </c>
      <c r="J2321" s="11" t="str">
        <f>VLOOKUP('Medical Examinations'!M2321,'Medical Examinations'!M2321:M4655,1,FALSE)</f>
        <v>normal weight</v>
      </c>
      <c r="K2321" s="11" t="str">
        <f>VLOOKUP('Medical Examinations'!N2321,'Medical Examinations'!N2321:N4655,1,FALSE)</f>
        <v>normal</v>
      </c>
      <c r="L2321" s="11" t="str">
        <f>VLOOKUP(Table3[[#This Row],[date of birth]],Table3[date of birth],1,FALSE)</f>
        <v>28-Dec-1970</v>
      </c>
      <c r="M2321" s="11">
        <f>VLOOKUP(Table3[[#This Row],[age]],Table3[age],1,FALSE)</f>
        <v>52</v>
      </c>
      <c r="N2321" s="65">
        <f>VLOOKUP(Table3[[#This Row],[charges2]],Table3[charges2],1,FALSE)</f>
        <v>47269.85</v>
      </c>
      <c r="O2321" s="11" t="str">
        <f>VLOOKUP(Table3[[#This Row],[HOSPITAL TIER2]],Table3[HOSPITAL TIER2],1,FALSE)</f>
        <v>tier - 1</v>
      </c>
      <c r="P2321" s="11" t="str">
        <f>VLOOKUP(Table3[[#This Row],[city tier2]],Table3[city tier2],1,FALSE)</f>
        <v>tier - 2</v>
      </c>
      <c r="Q2321" s="11" t="str">
        <f>VLOOKUP(Table3[[#This Row],[state id2]],Table3[state id2],1,FALSE)</f>
        <v>R1013</v>
      </c>
      <c r="R2321" s="11">
        <f t="shared" si="72"/>
        <v>1.0996146859711677E-2</v>
      </c>
      <c r="S2321" s="11">
        <f t="shared" si="73"/>
        <v>0.5255241692275181</v>
      </c>
    </row>
    <row r="2322" spans="1:19" x14ac:dyDescent="0.25">
      <c r="A2322" s="20" t="str">
        <f>VLOOKUP('Customer Names'!A2322,'Customer Names'!A2322:A4657,1,FALSE)</f>
        <v>Id2321</v>
      </c>
      <c r="B2322" s="20" t="str">
        <f>VLOOKUP(Table6[[#This Row],[NAME]],Table6[NAME],1,FALSE)</f>
        <v>Thomas</v>
      </c>
      <c r="C2322" s="11">
        <f>VLOOKUP(Table4[[#This Row],[BMI]],Table4[BMI],1,FALSE)</f>
        <v>17.86</v>
      </c>
      <c r="D2322" s="11">
        <f>VLOOKUP(Table4[[#This Row],[HBA1C]],Table4[HBA1C],1,FALSE)</f>
        <v>5.43</v>
      </c>
      <c r="E2322" s="11" t="str">
        <f>VLOOKUP(Table4[[#This Row],[Any Transplants]],Table4[Any Transplants],1,FALSE)</f>
        <v>No</v>
      </c>
      <c r="F2322" s="11" t="str">
        <f>VLOOKUP(Table4[[#This Row],[Cancer history]],Table4[Cancer history],1,FALSE)</f>
        <v>Yes</v>
      </c>
      <c r="G2322" s="11" t="str">
        <f>VLOOKUP(Table4[[#This Row],[Smoker2]],Table4[Smoker2],1,FALSE)</f>
        <v>NO</v>
      </c>
      <c r="H2322" s="11" t="str">
        <f>VLOOKUP(Table4[[#This Row],[Heart Issues]],Table4[Heart Issues],1,FALSE)</f>
        <v>No</v>
      </c>
      <c r="I2322" s="11">
        <f>VLOOKUP(Table4[[#This Row],[Number of Major Surgeries]],Table4[Number of Major Surgeries],1,FALSE)</f>
        <v>1</v>
      </c>
      <c r="J2322" s="11" t="str">
        <f>VLOOKUP('Medical Examinations'!M2322,'Medical Examinations'!M2322:M4656,1,FALSE)</f>
        <v>underweight</v>
      </c>
      <c r="K2322" s="11" t="str">
        <f>VLOOKUP('Medical Examinations'!N2322,'Medical Examinations'!N2322:N4656,1,FALSE)</f>
        <v>normal</v>
      </c>
      <c r="L2322" s="11" t="str">
        <f>VLOOKUP(Table3[[#This Row],[date of birth]],Table3[date of birth],1,FALSE)</f>
        <v>3-Sep-1958</v>
      </c>
      <c r="M2322" s="11">
        <f>VLOOKUP(Table3[[#This Row],[age]],Table3[age],1,FALSE)</f>
        <v>64</v>
      </c>
      <c r="N2322" s="65">
        <f>VLOOKUP(Table3[[#This Row],[charges2]],Table3[charges2],1,FALSE)</f>
        <v>47291.06</v>
      </c>
      <c r="O2322" s="11" t="str">
        <f>VLOOKUP(Table3[[#This Row],[HOSPITAL TIER2]],Table3[HOSPITAL TIER2],1,FALSE)</f>
        <v>tier - 2</v>
      </c>
      <c r="P2322" s="11" t="str">
        <f>VLOOKUP(Table3[[#This Row],[city tier2]],Table3[city tier2],1,FALSE)</f>
        <v>tier - 1</v>
      </c>
      <c r="Q2322" s="11" t="str">
        <f>VLOOKUP(Table3[[#This Row],[state id2]],Table3[state id2],1,FALSE)</f>
        <v>R1011</v>
      </c>
      <c r="R2322" s="11">
        <f t="shared" si="72"/>
        <v>-1.2763704054157277E-2</v>
      </c>
      <c r="S2322" s="11">
        <f t="shared" si="73"/>
        <v>0.53763294790185512</v>
      </c>
    </row>
    <row r="2323" spans="1:19" x14ac:dyDescent="0.25">
      <c r="A2323" s="20" t="str">
        <f>VLOOKUP('Customer Names'!A2323,'Customer Names'!A2323:A4658,1,FALSE)</f>
        <v>Id2322</v>
      </c>
      <c r="B2323" s="20" t="str">
        <f>VLOOKUP(Table6[[#This Row],[NAME]],Table6[NAME],1,FALSE)</f>
        <v>Holly</v>
      </c>
      <c r="C2323" s="11">
        <f>VLOOKUP(Table4[[#This Row],[BMI]],Table4[BMI],1,FALSE)</f>
        <v>21.38</v>
      </c>
      <c r="D2323" s="11">
        <f>VLOOKUP(Table4[[#This Row],[HBA1C]],Table4[HBA1C],1,FALSE)</f>
        <v>8.01</v>
      </c>
      <c r="E2323" s="11" t="str">
        <f>VLOOKUP(Table4[[#This Row],[Any Transplants]],Table4[Any Transplants],1,FALSE)</f>
        <v>No</v>
      </c>
      <c r="F2323" s="11" t="str">
        <f>VLOOKUP(Table4[[#This Row],[Cancer history]],Table4[Cancer history],1,FALSE)</f>
        <v>No</v>
      </c>
      <c r="G2323" s="11" t="str">
        <f>VLOOKUP(Table4[[#This Row],[Smoker2]],Table4[Smoker2],1,FALSE)</f>
        <v>NO</v>
      </c>
      <c r="H2323" s="11" t="str">
        <f>VLOOKUP(Table4[[#This Row],[Heart Issues]],Table4[Heart Issues],1,FALSE)</f>
        <v>No</v>
      </c>
      <c r="I2323" s="11">
        <f>VLOOKUP(Table4[[#This Row],[Number of Major Surgeries]],Table4[Number of Major Surgeries],1,FALSE)</f>
        <v>0</v>
      </c>
      <c r="J2323" s="11" t="str">
        <f>VLOOKUP('Medical Examinations'!M2323,'Medical Examinations'!M2323:M4657,1,FALSE)</f>
        <v>normal weight</v>
      </c>
      <c r="K2323" s="11" t="str">
        <f>VLOOKUP('Medical Examinations'!N2323,'Medical Examinations'!N2323:N4657,1,FALSE)</f>
        <v>diabetes</v>
      </c>
      <c r="L2323" s="11" t="str">
        <f>VLOOKUP(Table3[[#This Row],[date of birth]],Table3[date of birth],1,FALSE)</f>
        <v>4-Oct-1959</v>
      </c>
      <c r="M2323" s="11">
        <f>VLOOKUP(Table3[[#This Row],[age]],Table3[age],1,FALSE)</f>
        <v>63</v>
      </c>
      <c r="N2323" s="65">
        <f>VLOOKUP(Table3[[#This Row],[charges2]],Table3[charges2],1,FALSE)</f>
        <v>47305.31</v>
      </c>
      <c r="O2323" s="11" t="str">
        <f>VLOOKUP(Table3[[#This Row],[HOSPITAL TIER2]],Table3[HOSPITAL TIER2],1,FALSE)</f>
        <v>tier - 2</v>
      </c>
      <c r="P2323" s="11" t="str">
        <f>VLOOKUP(Table3[[#This Row],[city tier2]],Table3[city tier2],1,FALSE)</f>
        <v>tier - 1</v>
      </c>
      <c r="Q2323" s="11" t="str">
        <f>VLOOKUP(Table3[[#This Row],[state id2]],Table3[state id2],1,FALSE)</f>
        <v>R1011</v>
      </c>
      <c r="R2323" s="11">
        <f t="shared" si="72"/>
        <v>5.2689246647268928E-2</v>
      </c>
      <c r="S2323" s="11">
        <f t="shared" si="73"/>
        <v>0.57966856925483567</v>
      </c>
    </row>
    <row r="2324" spans="1:19" x14ac:dyDescent="0.25">
      <c r="A2324" s="20" t="str">
        <f>VLOOKUP('Customer Names'!A2324,'Customer Names'!A2324:A4659,1,FALSE)</f>
        <v>Id2323</v>
      </c>
      <c r="B2324" s="20" t="str">
        <f>VLOOKUP(Table6[[#This Row],[NAME]],Table6[NAME],1,FALSE)</f>
        <v>Matthew</v>
      </c>
      <c r="C2324" s="11">
        <f>VLOOKUP(Table4[[#This Row],[BMI]],Table4[BMI],1,FALSE)</f>
        <v>23.35</v>
      </c>
      <c r="D2324" s="11">
        <f>VLOOKUP(Table4[[#This Row],[HBA1C]],Table4[HBA1C],1,FALSE)</f>
        <v>5.94</v>
      </c>
      <c r="E2324" s="11" t="str">
        <f>VLOOKUP(Table4[[#This Row],[Any Transplants]],Table4[Any Transplants],1,FALSE)</f>
        <v>No</v>
      </c>
      <c r="F2324" s="11" t="str">
        <f>VLOOKUP(Table4[[#This Row],[Cancer history]],Table4[Cancer history],1,FALSE)</f>
        <v>No</v>
      </c>
      <c r="G2324" s="11" t="str">
        <f>VLOOKUP(Table4[[#This Row],[Smoker2]],Table4[Smoker2],1,FALSE)</f>
        <v>NO</v>
      </c>
      <c r="H2324" s="11" t="str">
        <f>VLOOKUP(Table4[[#This Row],[Heart Issues]],Table4[Heart Issues],1,FALSE)</f>
        <v>No</v>
      </c>
      <c r="I2324" s="11">
        <f>VLOOKUP(Table4[[#This Row],[Number of Major Surgeries]],Table4[Number of Major Surgeries],1,FALSE)</f>
        <v>0</v>
      </c>
      <c r="J2324" s="11" t="str">
        <f>VLOOKUP('Medical Examinations'!M2324,'Medical Examinations'!M2324:M4658,1,FALSE)</f>
        <v>normal weight</v>
      </c>
      <c r="K2324" s="11" t="str">
        <f>VLOOKUP('Medical Examinations'!N2324,'Medical Examinations'!N2324:N4658,1,FALSE)</f>
        <v>prediabetes</v>
      </c>
      <c r="L2324" s="11" t="str">
        <f>VLOOKUP(Table3[[#This Row],[date of birth]],Table3[date of birth],1,FALSE)</f>
        <v>13-Jun-1961</v>
      </c>
      <c r="M2324" s="11">
        <f>VLOOKUP(Table3[[#This Row],[age]],Table3[age],1,FALSE)</f>
        <v>61</v>
      </c>
      <c r="N2324" s="65">
        <f>VLOOKUP(Table3[[#This Row],[charges2]],Table3[charges2],1,FALSE)</f>
        <v>47403.88</v>
      </c>
      <c r="O2324" s="11" t="str">
        <f>VLOOKUP(Table3[[#This Row],[HOSPITAL TIER2]],Table3[HOSPITAL TIER2],1,FALSE)</f>
        <v>tier - 1</v>
      </c>
      <c r="P2324" s="11" t="str">
        <f>VLOOKUP(Table3[[#This Row],[city tier2]],Table3[city tier2],1,FALSE)</f>
        <v>tier - 3</v>
      </c>
      <c r="Q2324" s="11" t="str">
        <f>VLOOKUP(Table3[[#This Row],[state id2]],Table3[state id2],1,FALSE)</f>
        <v>R1011</v>
      </c>
      <c r="R2324" s="11">
        <f t="shared" si="72"/>
        <v>2.0429970127826207E-2</v>
      </c>
      <c r="S2324" s="11">
        <f t="shared" si="73"/>
        <v>0.53912785357269688</v>
      </c>
    </row>
    <row r="2325" spans="1:19" x14ac:dyDescent="0.25">
      <c r="A2325" s="20" t="str">
        <f>VLOOKUP('Customer Names'!A2325,'Customer Names'!A2325:A4660,1,FALSE)</f>
        <v>Id2324</v>
      </c>
      <c r="B2325" s="20" t="str">
        <f>VLOOKUP(Table6[[#This Row],[NAME]],Table6[NAME],1,FALSE)</f>
        <v>Meghan K</v>
      </c>
      <c r="C2325" s="11">
        <f>VLOOKUP(Table4[[#This Row],[BMI]],Table4[BMI],1,FALSE)</f>
        <v>22.24</v>
      </c>
      <c r="D2325" s="11">
        <f>VLOOKUP(Table4[[#This Row],[HBA1C]],Table4[HBA1C],1,FALSE)</f>
        <v>5.04</v>
      </c>
      <c r="E2325" s="11" t="str">
        <f>VLOOKUP(Table4[[#This Row],[Any Transplants]],Table4[Any Transplants],1,FALSE)</f>
        <v>No</v>
      </c>
      <c r="F2325" s="11" t="str">
        <f>VLOOKUP(Table4[[#This Row],[Cancer history]],Table4[Cancer history],1,FALSE)</f>
        <v>No</v>
      </c>
      <c r="G2325" s="11" t="str">
        <f>VLOOKUP(Table4[[#This Row],[Smoker2]],Table4[Smoker2],1,FALSE)</f>
        <v>NO</v>
      </c>
      <c r="H2325" s="11" t="str">
        <f>VLOOKUP(Table4[[#This Row],[Heart Issues]],Table4[Heart Issues],1,FALSE)</f>
        <v>No</v>
      </c>
      <c r="I2325" s="11">
        <f>VLOOKUP(Table4[[#This Row],[Number of Major Surgeries]],Table4[Number of Major Surgeries],1,FALSE)</f>
        <v>0</v>
      </c>
      <c r="J2325" s="11" t="str">
        <f>VLOOKUP('Medical Examinations'!M2325,'Medical Examinations'!M2325:M4659,1,FALSE)</f>
        <v>normal weight</v>
      </c>
      <c r="K2325" s="11" t="str">
        <f>VLOOKUP('Medical Examinations'!N2325,'Medical Examinations'!N2325:N4659,1,FALSE)</f>
        <v>normal</v>
      </c>
      <c r="L2325" s="11" t="str">
        <f>VLOOKUP(Table3[[#This Row],[date of birth]],Table3[date of birth],1,FALSE)</f>
        <v>27-Sep-1971</v>
      </c>
      <c r="M2325" s="11">
        <f>VLOOKUP(Table3[[#This Row],[age]],Table3[age],1,FALSE)</f>
        <v>51</v>
      </c>
      <c r="N2325" s="65">
        <f>VLOOKUP(Table3[[#This Row],[charges2]],Table3[charges2],1,FALSE)</f>
        <v>47462.89</v>
      </c>
      <c r="O2325" s="11" t="str">
        <f>VLOOKUP(Table3[[#This Row],[HOSPITAL TIER2]],Table3[HOSPITAL TIER2],1,FALSE)</f>
        <v>tier - 1</v>
      </c>
      <c r="P2325" s="11" t="str">
        <f>VLOOKUP(Table3[[#This Row],[city tier2]],Table3[city tier2],1,FALSE)</f>
        <v>tier - 2</v>
      </c>
      <c r="Q2325" s="11" t="str">
        <f>VLOOKUP(Table3[[#This Row],[state id2]],Table3[state id2],1,FALSE)</f>
        <v>R1013</v>
      </c>
      <c r="R2325" s="11">
        <f t="shared" si="72"/>
        <v>-4.5836104112227029E-2</v>
      </c>
      <c r="S2325" s="11">
        <f t="shared" si="73"/>
        <v>0.5396314125136612</v>
      </c>
    </row>
    <row r="2326" spans="1:19" x14ac:dyDescent="0.25">
      <c r="A2326" s="20" t="str">
        <f>VLOOKUP('Customer Names'!A2326,'Customer Names'!A2326:A4661,1,FALSE)</f>
        <v>Id2325</v>
      </c>
      <c r="B2326" s="20" t="str">
        <f>VLOOKUP(Table6[[#This Row],[NAME]],Table6[NAME],1,FALSE)</f>
        <v>Fred</v>
      </c>
      <c r="C2326" s="11">
        <f>VLOOKUP(Table4[[#This Row],[BMI]],Table4[BMI],1,FALSE)</f>
        <v>24.76</v>
      </c>
      <c r="D2326" s="11">
        <f>VLOOKUP(Table4[[#This Row],[HBA1C]],Table4[HBA1C],1,FALSE)</f>
        <v>4.54</v>
      </c>
      <c r="E2326" s="11" t="str">
        <f>VLOOKUP(Table4[[#This Row],[Any Transplants]],Table4[Any Transplants],1,FALSE)</f>
        <v>No</v>
      </c>
      <c r="F2326" s="11" t="str">
        <f>VLOOKUP(Table4[[#This Row],[Cancer history]],Table4[Cancer history],1,FALSE)</f>
        <v>No</v>
      </c>
      <c r="G2326" s="11" t="str">
        <f>VLOOKUP(Table4[[#This Row],[Smoker2]],Table4[Smoker2],1,FALSE)</f>
        <v>NO</v>
      </c>
      <c r="H2326" s="11" t="str">
        <f>VLOOKUP(Table4[[#This Row],[Heart Issues]],Table4[Heart Issues],1,FALSE)</f>
        <v>yes</v>
      </c>
      <c r="I2326" s="11">
        <f>VLOOKUP(Table4[[#This Row],[Number of Major Surgeries]],Table4[Number of Major Surgeries],1,FALSE)</f>
        <v>0</v>
      </c>
      <c r="J2326" s="11" t="str">
        <f>VLOOKUP('Medical Examinations'!M2326,'Medical Examinations'!M2326:M4660,1,FALSE)</f>
        <v>normal weight</v>
      </c>
      <c r="K2326" s="11" t="str">
        <f>VLOOKUP('Medical Examinations'!N2326,'Medical Examinations'!N2326:N4660,1,FALSE)</f>
        <v>normal</v>
      </c>
      <c r="L2326" s="11" t="str">
        <f>VLOOKUP(Table3[[#This Row],[date of birth]],Table3[date of birth],1,FALSE)</f>
        <v>7-Nov-1964</v>
      </c>
      <c r="M2326" s="11">
        <f>VLOOKUP(Table3[[#This Row],[age]],Table3[age],1,FALSE)</f>
        <v>58</v>
      </c>
      <c r="N2326" s="65">
        <f>VLOOKUP(Table3[[#This Row],[charges2]],Table3[charges2],1,FALSE)</f>
        <v>47496.49</v>
      </c>
      <c r="O2326" s="11" t="str">
        <f>VLOOKUP(Table3[[#This Row],[HOSPITAL TIER2]],Table3[HOSPITAL TIER2],1,FALSE)</f>
        <v>tier - 1</v>
      </c>
      <c r="P2326" s="11" t="str">
        <f>VLOOKUP(Table3[[#This Row],[city tier2]],Table3[city tier2],1,FALSE)</f>
        <v>tier - 3</v>
      </c>
      <c r="Q2326" s="11" t="str">
        <f>VLOOKUP(Table3[[#This Row],[state id2]],Table3[state id2],1,FALSE)</f>
        <v>R1012</v>
      </c>
      <c r="R2326" s="11">
        <f t="shared" si="72"/>
        <v>6.3433575754092197E-2</v>
      </c>
      <c r="S2326" s="11">
        <f t="shared" si="73"/>
        <v>0.54015568880308684</v>
      </c>
    </row>
    <row r="2327" spans="1:19" x14ac:dyDescent="0.25">
      <c r="A2327" s="20" t="str">
        <f>VLOOKUP('Customer Names'!A2327,'Customer Names'!A2327:A4662,1,FALSE)</f>
        <v>Id2326</v>
      </c>
      <c r="B2327" s="20" t="str">
        <f>VLOOKUP(Table6[[#This Row],[NAME]],Table6[NAME],1,FALSE)</f>
        <v>Sebastian</v>
      </c>
      <c r="C2327" s="11">
        <f>VLOOKUP(Table4[[#This Row],[BMI]],Table4[BMI],1,FALSE)</f>
        <v>20.100000000000001</v>
      </c>
      <c r="D2327" s="11">
        <f>VLOOKUP(Table4[[#This Row],[HBA1C]],Table4[HBA1C],1,FALSE)</f>
        <v>5.6</v>
      </c>
      <c r="E2327" s="11" t="str">
        <f>VLOOKUP(Table4[[#This Row],[Any Transplants]],Table4[Any Transplants],1,FALSE)</f>
        <v>No</v>
      </c>
      <c r="F2327" s="11" t="str">
        <f>VLOOKUP(Table4[[#This Row],[Cancer history]],Table4[Cancer history],1,FALSE)</f>
        <v>Yes</v>
      </c>
      <c r="G2327" s="11" t="str">
        <f>VLOOKUP(Table4[[#This Row],[Smoker2]],Table4[Smoker2],1,FALSE)</f>
        <v>NO</v>
      </c>
      <c r="H2327" s="11" t="str">
        <f>VLOOKUP(Table4[[#This Row],[Heart Issues]],Table4[Heart Issues],1,FALSE)</f>
        <v>yes</v>
      </c>
      <c r="I2327" s="11">
        <f>VLOOKUP(Table4[[#This Row],[Number of Major Surgeries]],Table4[Number of Major Surgeries],1,FALSE)</f>
        <v>1</v>
      </c>
      <c r="J2327" s="11" t="str">
        <f>VLOOKUP('Medical Examinations'!M2327,'Medical Examinations'!M2327:M4661,1,FALSE)</f>
        <v>normal weight</v>
      </c>
      <c r="K2327" s="11" t="str">
        <f>VLOOKUP('Medical Examinations'!N2327,'Medical Examinations'!N2327:N4661,1,FALSE)</f>
        <v>normal</v>
      </c>
      <c r="L2327" s="11" t="str">
        <f>VLOOKUP(Table3[[#This Row],[date of birth]],Table3[date of birth],1,FALSE)</f>
        <v>5-Aug-1963</v>
      </c>
      <c r="M2327" s="11">
        <f>VLOOKUP(Table3[[#This Row],[age]],Table3[age],1,FALSE)</f>
        <v>59</v>
      </c>
      <c r="N2327" s="65">
        <f>VLOOKUP(Table3[[#This Row],[charges2]],Table3[charges2],1,FALSE)</f>
        <v>47896.79</v>
      </c>
      <c r="O2327" s="11" t="str">
        <f>VLOOKUP(Table3[[#This Row],[HOSPITAL TIER2]],Table3[HOSPITAL TIER2],1,FALSE)</f>
        <v>tier - 1</v>
      </c>
      <c r="P2327" s="11" t="str">
        <f>VLOOKUP(Table3[[#This Row],[city tier2]],Table3[city tier2],1,FALSE)</f>
        <v>tier - 3</v>
      </c>
      <c r="Q2327" s="11" t="str">
        <f>VLOOKUP(Table3[[#This Row],[state id2]],Table3[state id2],1,FALSE)</f>
        <v>R1024</v>
      </c>
      <c r="R2327" s="11">
        <f t="shared" si="72"/>
        <v>8.5057563100227093E-2</v>
      </c>
      <c r="S2327" s="11">
        <f t="shared" si="73"/>
        <v>0.55169270602710629</v>
      </c>
    </row>
    <row r="2328" spans="1:19" x14ac:dyDescent="0.25">
      <c r="A2328" s="20" t="str">
        <f>VLOOKUP('Customer Names'!A2328,'Customer Names'!A2328:A4663,1,FALSE)</f>
        <v>Id2327</v>
      </c>
      <c r="B2328" s="20" t="str">
        <f>VLOOKUP(Table6[[#This Row],[NAME]],Table6[NAME],1,FALSE)</f>
        <v>Laura</v>
      </c>
      <c r="C2328" s="11">
        <f>VLOOKUP(Table4[[#This Row],[BMI]],Table4[BMI],1,FALSE)</f>
        <v>21.77</v>
      </c>
      <c r="D2328" s="11">
        <f>VLOOKUP(Table4[[#This Row],[HBA1C]],Table4[HBA1C],1,FALSE)</f>
        <v>10.67</v>
      </c>
      <c r="E2328" s="11" t="str">
        <f>VLOOKUP(Table4[[#This Row],[Any Transplants]],Table4[Any Transplants],1,FALSE)</f>
        <v>No</v>
      </c>
      <c r="F2328" s="11" t="str">
        <f>VLOOKUP(Table4[[#This Row],[Cancer history]],Table4[Cancer history],1,FALSE)</f>
        <v>No</v>
      </c>
      <c r="G2328" s="11" t="str">
        <f>VLOOKUP(Table4[[#This Row],[Smoker2]],Table4[Smoker2],1,FALSE)</f>
        <v>NO</v>
      </c>
      <c r="H2328" s="11" t="str">
        <f>VLOOKUP(Table4[[#This Row],[Heart Issues]],Table4[Heart Issues],1,FALSE)</f>
        <v>No</v>
      </c>
      <c r="I2328" s="11">
        <f>VLOOKUP(Table4[[#This Row],[Number of Major Surgeries]],Table4[Number of Major Surgeries],1,FALSE)</f>
        <v>0</v>
      </c>
      <c r="J2328" s="11" t="str">
        <f>VLOOKUP('Medical Examinations'!M2328,'Medical Examinations'!M2328:M4662,1,FALSE)</f>
        <v>normal weight</v>
      </c>
      <c r="K2328" s="11" t="str">
        <f>VLOOKUP('Medical Examinations'!N2328,'Medical Examinations'!N2328:N4662,1,FALSE)</f>
        <v>diabetes</v>
      </c>
      <c r="L2328" s="11" t="str">
        <f>VLOOKUP(Table3[[#This Row],[date of birth]],Table3[date of birth],1,FALSE)</f>
        <v>16-Nov-1958</v>
      </c>
      <c r="M2328" s="11">
        <f>VLOOKUP(Table3[[#This Row],[age]],Table3[age],1,FALSE)</f>
        <v>64</v>
      </c>
      <c r="N2328" s="65">
        <f>VLOOKUP(Table3[[#This Row],[charges2]],Table3[charges2],1,FALSE)</f>
        <v>47928.03</v>
      </c>
      <c r="O2328" s="11" t="str">
        <f>VLOOKUP(Table3[[#This Row],[HOSPITAL TIER2]],Table3[HOSPITAL TIER2],1,FALSE)</f>
        <v>tier - 2</v>
      </c>
      <c r="P2328" s="11" t="str">
        <f>VLOOKUP(Table3[[#This Row],[city tier2]],Table3[city tier2],1,FALSE)</f>
        <v>tier - 3</v>
      </c>
      <c r="Q2328" s="11" t="str">
        <f>VLOOKUP(Table3[[#This Row],[state id2]],Table3[state id2],1,FALSE)</f>
        <v>R1011</v>
      </c>
      <c r="R2328" s="11">
        <f t="shared" si="72"/>
        <v>7.7415138207056658E-2</v>
      </c>
      <c r="S2328" s="11">
        <f t="shared" si="73"/>
        <v>0.5552524843560247</v>
      </c>
    </row>
    <row r="2329" spans="1:19" x14ac:dyDescent="0.25">
      <c r="A2329" s="20" t="str">
        <f>VLOOKUP('Customer Names'!A2329,'Customer Names'!A2329:A4664,1,FALSE)</f>
        <v>Id2328</v>
      </c>
      <c r="B2329" s="20" t="str">
        <f>VLOOKUP(Table6[[#This Row],[NAME]],Table6[NAME],1,FALSE)</f>
        <v>Nicole</v>
      </c>
      <c r="C2329" s="11">
        <f>VLOOKUP(Table4[[#This Row],[BMI]],Table4[BMI],1,FALSE)</f>
        <v>17.82</v>
      </c>
      <c r="D2329" s="11">
        <f>VLOOKUP(Table4[[#This Row],[HBA1C]],Table4[HBA1C],1,FALSE)</f>
        <v>5.26</v>
      </c>
      <c r="E2329" s="11" t="str">
        <f>VLOOKUP(Table4[[#This Row],[Any Transplants]],Table4[Any Transplants],1,FALSE)</f>
        <v>No</v>
      </c>
      <c r="F2329" s="11" t="str">
        <f>VLOOKUP(Table4[[#This Row],[Cancer history]],Table4[Cancer history],1,FALSE)</f>
        <v>No</v>
      </c>
      <c r="G2329" s="11" t="str">
        <f>VLOOKUP(Table4[[#This Row],[Smoker2]],Table4[Smoker2],1,FALSE)</f>
        <v>NO</v>
      </c>
      <c r="H2329" s="11" t="str">
        <f>VLOOKUP(Table4[[#This Row],[Heart Issues]],Table4[Heart Issues],1,FALSE)</f>
        <v>yes</v>
      </c>
      <c r="I2329" s="11">
        <f>VLOOKUP(Table4[[#This Row],[Number of Major Surgeries]],Table4[Number of Major Surgeries],1,FALSE)</f>
        <v>1</v>
      </c>
      <c r="J2329" s="11" t="str">
        <f>VLOOKUP('Medical Examinations'!M2329,'Medical Examinations'!M2329:M4663,1,FALSE)</f>
        <v>underweight</v>
      </c>
      <c r="K2329" s="11" t="str">
        <f>VLOOKUP('Medical Examinations'!N2329,'Medical Examinations'!N2329:N4663,1,FALSE)</f>
        <v>normal</v>
      </c>
      <c r="L2329" s="11" t="str">
        <f>VLOOKUP(Table3[[#This Row],[date of birth]],Table3[date of birth],1,FALSE)</f>
        <v>27-Aug-1962</v>
      </c>
      <c r="M2329" s="11">
        <f>VLOOKUP(Table3[[#This Row],[age]],Table3[age],1,FALSE)</f>
        <v>60</v>
      </c>
      <c r="N2329" s="65">
        <f>VLOOKUP(Table3[[#This Row],[charges2]],Table3[charges2],1,FALSE)</f>
        <v>48173.36</v>
      </c>
      <c r="O2329" s="11" t="str">
        <f>VLOOKUP(Table3[[#This Row],[HOSPITAL TIER2]],Table3[HOSPITAL TIER2],1,FALSE)</f>
        <v>tier - 1</v>
      </c>
      <c r="P2329" s="11" t="str">
        <f>VLOOKUP(Table3[[#This Row],[city tier2]],Table3[city tier2],1,FALSE)</f>
        <v>tier - 3</v>
      </c>
      <c r="Q2329" s="11" t="str">
        <f>VLOOKUP(Table3[[#This Row],[state id2]],Table3[state id2],1,FALSE)</f>
        <v>R1011</v>
      </c>
      <c r="R2329" s="11">
        <f t="shared" si="72"/>
        <v>-0.10271569375923277</v>
      </c>
      <c r="S2329" s="11">
        <f t="shared" si="73"/>
        <v>0.59165593802325545</v>
      </c>
    </row>
    <row r="2330" spans="1:19" x14ac:dyDescent="0.25">
      <c r="A2330" s="20" t="str">
        <f>VLOOKUP('Customer Names'!A2330,'Customer Names'!A2330:A4665,1,FALSE)</f>
        <v>Id2329</v>
      </c>
      <c r="B2330" s="20" t="str">
        <f>VLOOKUP(Table6[[#This Row],[NAME]],Table6[NAME],1,FALSE)</f>
        <v>Susan E</v>
      </c>
      <c r="C2330" s="11">
        <f>VLOOKUP(Table4[[#This Row],[BMI]],Table4[BMI],1,FALSE)</f>
        <v>17.07</v>
      </c>
      <c r="D2330" s="11">
        <f>VLOOKUP(Table4[[#This Row],[HBA1C]],Table4[HBA1C],1,FALSE)</f>
        <v>5.22</v>
      </c>
      <c r="E2330" s="11" t="str">
        <f>VLOOKUP(Table4[[#This Row],[Any Transplants]],Table4[Any Transplants],1,FALSE)</f>
        <v>No</v>
      </c>
      <c r="F2330" s="11" t="str">
        <f>VLOOKUP(Table4[[#This Row],[Cancer history]],Table4[Cancer history],1,FALSE)</f>
        <v>Yes</v>
      </c>
      <c r="G2330" s="11" t="str">
        <f>VLOOKUP(Table4[[#This Row],[Smoker2]],Table4[Smoker2],1,FALSE)</f>
        <v>NO</v>
      </c>
      <c r="H2330" s="11" t="str">
        <f>VLOOKUP(Table4[[#This Row],[Heart Issues]],Table4[Heart Issues],1,FALSE)</f>
        <v>No</v>
      </c>
      <c r="I2330" s="11">
        <f>VLOOKUP(Table4[[#This Row],[Number of Major Surgeries]],Table4[Number of Major Surgeries],1,FALSE)</f>
        <v>1</v>
      </c>
      <c r="J2330" s="11" t="str">
        <f>VLOOKUP('Medical Examinations'!M2330,'Medical Examinations'!M2330:M4664,1,FALSE)</f>
        <v>underweight</v>
      </c>
      <c r="K2330" s="11" t="str">
        <f>VLOOKUP('Medical Examinations'!N2330,'Medical Examinations'!N2330:N4664,1,FALSE)</f>
        <v>normal</v>
      </c>
      <c r="L2330" s="11" t="str">
        <f>VLOOKUP(Table3[[#This Row],[date of birth]],Table3[date of birth],1,FALSE)</f>
        <v>21-Dec-1961</v>
      </c>
      <c r="M2330" s="11">
        <f>VLOOKUP(Table3[[#This Row],[age]],Table3[age],1,FALSE)</f>
        <v>61</v>
      </c>
      <c r="N2330" s="65">
        <f>VLOOKUP(Table3[[#This Row],[charges2]],Table3[charges2],1,FALSE)</f>
        <v>48517.56</v>
      </c>
      <c r="O2330" s="11" t="str">
        <f>VLOOKUP(Table3[[#This Row],[HOSPITAL TIER2]],Table3[HOSPITAL TIER2],1,FALSE)</f>
        <v>tier - 1</v>
      </c>
      <c r="P2330" s="11" t="str">
        <f>VLOOKUP(Table3[[#This Row],[city tier2]],Table3[city tier2],1,FALSE)</f>
        <v>tier - 3</v>
      </c>
      <c r="Q2330" s="11" t="str">
        <f>VLOOKUP(Table3[[#This Row],[state id2]],Table3[state id2],1,FALSE)</f>
        <v>R1024</v>
      </c>
      <c r="R2330" s="11">
        <f t="shared" si="72"/>
        <v>-7.9526584016034907E-2</v>
      </c>
      <c r="S2330" s="11">
        <f t="shared" si="73"/>
        <v>0.59967001528168828</v>
      </c>
    </row>
    <row r="2331" spans="1:19" x14ac:dyDescent="0.25">
      <c r="A2331" s="20" t="str">
        <f>VLOOKUP('Customer Names'!A2331,'Customer Names'!A2331:A4666,1,FALSE)</f>
        <v>Id2330</v>
      </c>
      <c r="B2331" s="20" t="str">
        <f>VLOOKUP(Table6[[#This Row],[NAME]],Table6[NAME],1,FALSE)</f>
        <v>Katy</v>
      </c>
      <c r="C2331" s="11">
        <f>VLOOKUP(Table4[[#This Row],[BMI]],Table4[BMI],1,FALSE)</f>
        <v>22.24</v>
      </c>
      <c r="D2331" s="11">
        <f>VLOOKUP(Table4[[#This Row],[HBA1C]],Table4[HBA1C],1,FALSE)</f>
        <v>4.29</v>
      </c>
      <c r="E2331" s="11" t="str">
        <f>VLOOKUP(Table4[[#This Row],[Any Transplants]],Table4[Any Transplants],1,FALSE)</f>
        <v>No</v>
      </c>
      <c r="F2331" s="11" t="str">
        <f>VLOOKUP(Table4[[#This Row],[Cancer history]],Table4[Cancer history],1,FALSE)</f>
        <v>No</v>
      </c>
      <c r="G2331" s="11" t="str">
        <f>VLOOKUP(Table4[[#This Row],[Smoker2]],Table4[Smoker2],1,FALSE)</f>
        <v>NO</v>
      </c>
      <c r="H2331" s="11" t="str">
        <f>VLOOKUP(Table4[[#This Row],[Heart Issues]],Table4[Heart Issues],1,FALSE)</f>
        <v>yes</v>
      </c>
      <c r="I2331" s="11">
        <f>VLOOKUP(Table4[[#This Row],[Number of Major Surgeries]],Table4[Number of Major Surgeries],1,FALSE)</f>
        <v>0</v>
      </c>
      <c r="J2331" s="11" t="str">
        <f>VLOOKUP('Medical Examinations'!M2331,'Medical Examinations'!M2331:M4665,1,FALSE)</f>
        <v>normal weight</v>
      </c>
      <c r="K2331" s="11" t="str">
        <f>VLOOKUP('Medical Examinations'!N2331,'Medical Examinations'!N2331:N4665,1,FALSE)</f>
        <v>normal</v>
      </c>
      <c r="L2331" s="11" t="str">
        <f>VLOOKUP(Table3[[#This Row],[date of birth]],Table3[date of birth],1,FALSE)</f>
        <v>1-Dec-1968</v>
      </c>
      <c r="M2331" s="11">
        <f>VLOOKUP(Table3[[#This Row],[age]],Table3[age],1,FALSE)</f>
        <v>54</v>
      </c>
      <c r="N2331" s="65">
        <f>VLOOKUP(Table3[[#This Row],[charges2]],Table3[charges2],1,FALSE)</f>
        <v>48549.18</v>
      </c>
      <c r="O2331" s="11" t="str">
        <f>VLOOKUP(Table3[[#This Row],[HOSPITAL TIER2]],Table3[HOSPITAL TIER2],1,FALSE)</f>
        <v>tier - 1</v>
      </c>
      <c r="P2331" s="11" t="str">
        <f>VLOOKUP(Table3[[#This Row],[city tier2]],Table3[city tier2],1,FALSE)</f>
        <v>tier - 3</v>
      </c>
      <c r="Q2331" s="11" t="str">
        <f>VLOOKUP(Table3[[#This Row],[state id2]],Table3[state id2],1,FALSE)</f>
        <v>R1016</v>
      </c>
      <c r="R2331" s="11">
        <f t="shared" si="72"/>
        <v>4.8644914973975497E-3</v>
      </c>
      <c r="S2331" s="11">
        <f t="shared" si="73"/>
        <v>0.62755458377429574</v>
      </c>
    </row>
    <row r="2332" spans="1:19" x14ac:dyDescent="0.25">
      <c r="A2332" s="20" t="str">
        <f>VLOOKUP('Customer Names'!A2332,'Customer Names'!A2332:A4667,1,FALSE)</f>
        <v>Id2331</v>
      </c>
      <c r="B2332" s="20" t="str">
        <f>VLOOKUP(Table6[[#This Row],[NAME]],Table6[NAME],1,FALSE)</f>
        <v>Jordan</v>
      </c>
      <c r="C2332" s="11">
        <f>VLOOKUP(Table4[[#This Row],[BMI]],Table4[BMI],1,FALSE)</f>
        <v>22.34</v>
      </c>
      <c r="D2332" s="11">
        <f>VLOOKUP(Table4[[#This Row],[HBA1C]],Table4[HBA1C],1,FALSE)</f>
        <v>5.57</v>
      </c>
      <c r="E2332" s="11" t="str">
        <f>VLOOKUP(Table4[[#This Row],[Any Transplants]],Table4[Any Transplants],1,FALSE)</f>
        <v>No</v>
      </c>
      <c r="F2332" s="11" t="str">
        <f>VLOOKUP(Table4[[#This Row],[Cancer history]],Table4[Cancer history],1,FALSE)</f>
        <v>No</v>
      </c>
      <c r="G2332" s="11" t="str">
        <f>VLOOKUP(Table4[[#This Row],[Smoker2]],Table4[Smoker2],1,FALSE)</f>
        <v>NO</v>
      </c>
      <c r="H2332" s="11" t="str">
        <f>VLOOKUP(Table4[[#This Row],[Heart Issues]],Table4[Heart Issues],1,FALSE)</f>
        <v>No</v>
      </c>
      <c r="I2332" s="11">
        <f>VLOOKUP(Table4[[#This Row],[Number of Major Surgeries]],Table4[Number of Major Surgeries],1,FALSE)</f>
        <v>1</v>
      </c>
      <c r="J2332" s="11" t="str">
        <f>VLOOKUP('Medical Examinations'!M2332,'Medical Examinations'!M2332:M4666,1,FALSE)</f>
        <v>normal weight</v>
      </c>
      <c r="K2332" s="11" t="str">
        <f>VLOOKUP('Medical Examinations'!N2332,'Medical Examinations'!N2332:N4666,1,FALSE)</f>
        <v>normal</v>
      </c>
      <c r="L2332" s="11" t="str">
        <f>VLOOKUP(Table3[[#This Row],[date of birth]],Table3[date of birth],1,FALSE)</f>
        <v>11-Oct-1962</v>
      </c>
      <c r="M2332" s="11">
        <f>VLOOKUP(Table3[[#This Row],[age]],Table3[age],1,FALSE)</f>
        <v>60</v>
      </c>
      <c r="N2332" s="65">
        <f>VLOOKUP(Table3[[#This Row],[charges2]],Table3[charges2],1,FALSE)</f>
        <v>48673.56</v>
      </c>
      <c r="O2332" s="11" t="str">
        <f>VLOOKUP(Table3[[#This Row],[HOSPITAL TIER2]],Table3[HOSPITAL TIER2],1,FALSE)</f>
        <v>tier - 1</v>
      </c>
      <c r="P2332" s="11" t="str">
        <f>VLOOKUP(Table3[[#This Row],[city tier2]],Table3[city tier2],1,FALSE)</f>
        <v>tier - 2</v>
      </c>
      <c r="Q2332" s="11" t="str">
        <f>VLOOKUP(Table3[[#This Row],[state id2]],Table3[state id2],1,FALSE)</f>
        <v>R1013</v>
      </c>
      <c r="R2332" s="11">
        <f t="shared" si="72"/>
        <v>0.13132590443601977</v>
      </c>
      <c r="S2332" s="11">
        <f t="shared" si="73"/>
        <v>0.63688104595179029</v>
      </c>
    </row>
    <row r="2333" spans="1:19" x14ac:dyDescent="0.25">
      <c r="A2333" s="20" t="str">
        <f>VLOOKUP('Customer Names'!A2333,'Customer Names'!A2333:A4668,1,FALSE)</f>
        <v>Id2332</v>
      </c>
      <c r="B2333" s="20" t="str">
        <f>VLOOKUP(Table6[[#This Row],[NAME]],Table6[NAME],1,FALSE)</f>
        <v>Juan D. Sr.</v>
      </c>
      <c r="C2333" s="11">
        <f>VLOOKUP(Table4[[#This Row],[BMI]],Table4[BMI],1,FALSE)</f>
        <v>17.7</v>
      </c>
      <c r="D2333" s="11">
        <f>VLOOKUP(Table4[[#This Row],[HBA1C]],Table4[HBA1C],1,FALSE)</f>
        <v>6.28</v>
      </c>
      <c r="E2333" s="11" t="str">
        <f>VLOOKUP(Table4[[#This Row],[Any Transplants]],Table4[Any Transplants],1,FALSE)</f>
        <v>No</v>
      </c>
      <c r="F2333" s="11" t="str">
        <f>VLOOKUP(Table4[[#This Row],[Cancer history]],Table4[Cancer history],1,FALSE)</f>
        <v>No</v>
      </c>
      <c r="G2333" s="11" t="str">
        <f>VLOOKUP(Table4[[#This Row],[Smoker2]],Table4[Smoker2],1,FALSE)</f>
        <v>NO</v>
      </c>
      <c r="H2333" s="11" t="str">
        <f>VLOOKUP(Table4[[#This Row],[Heart Issues]],Table4[Heart Issues],1,FALSE)</f>
        <v>No</v>
      </c>
      <c r="I2333" s="11">
        <f>VLOOKUP(Table4[[#This Row],[Number of Major Surgeries]],Table4[Number of Major Surgeries],1,FALSE)</f>
        <v>1</v>
      </c>
      <c r="J2333" s="11" t="str">
        <f>VLOOKUP('Medical Examinations'!M2333,'Medical Examinations'!M2333:M4667,1,FALSE)</f>
        <v>underweight</v>
      </c>
      <c r="K2333" s="11" t="str">
        <f>VLOOKUP('Medical Examinations'!N2333,'Medical Examinations'!N2333:N4667,1,FALSE)</f>
        <v>prediabetes</v>
      </c>
      <c r="L2333" s="11" t="str">
        <f>VLOOKUP(Table3[[#This Row],[date of birth]],Table3[date of birth],1,FALSE)</f>
        <v>27-Oct-1965</v>
      </c>
      <c r="M2333" s="11">
        <f>VLOOKUP(Table3[[#This Row],[age]],Table3[age],1,FALSE)</f>
        <v>57</v>
      </c>
      <c r="N2333" s="65">
        <f>VLOOKUP(Table3[[#This Row],[charges2]],Table3[charges2],1,FALSE)</f>
        <v>48675.519999999997</v>
      </c>
      <c r="O2333" s="11" t="str">
        <f>VLOOKUP(Table3[[#This Row],[HOSPITAL TIER2]],Table3[HOSPITAL TIER2],1,FALSE)</f>
        <v>tier - 1</v>
      </c>
      <c r="P2333" s="11" t="str">
        <f>VLOOKUP(Table3[[#This Row],[city tier2]],Table3[city tier2],1,FALSE)</f>
        <v>tier - 2</v>
      </c>
      <c r="Q2333" s="11" t="str">
        <f>VLOOKUP(Table3[[#This Row],[state id2]],Table3[state id2],1,FALSE)</f>
        <v>R1013</v>
      </c>
      <c r="R2333" s="11">
        <f t="shared" si="72"/>
        <v>-0.56783627295504235</v>
      </c>
      <c r="S2333" s="11">
        <f t="shared" si="73"/>
        <v>0.63786529425518257</v>
      </c>
    </row>
    <row r="2334" spans="1:19" x14ac:dyDescent="0.25">
      <c r="A2334" s="20" t="str">
        <f>VLOOKUP('Customer Names'!A2334,'Customer Names'!A2334:A4669,1,FALSE)</f>
        <v>Id2333</v>
      </c>
      <c r="B2334" s="20" t="str">
        <f>VLOOKUP(Table6[[#This Row],[NAME]],Table6[NAME],1,FALSE)</f>
        <v>Julie</v>
      </c>
      <c r="C2334" s="11">
        <f>VLOOKUP(Table4[[#This Row],[BMI]],Table4[BMI],1,FALSE)</f>
        <v>16.47</v>
      </c>
      <c r="D2334" s="11">
        <f>VLOOKUP(Table4[[#This Row],[HBA1C]],Table4[HBA1C],1,FALSE)</f>
        <v>6.35</v>
      </c>
      <c r="E2334" s="11" t="str">
        <f>VLOOKUP(Table4[[#This Row],[Any Transplants]],Table4[Any Transplants],1,FALSE)</f>
        <v>No</v>
      </c>
      <c r="F2334" s="11" t="str">
        <f>VLOOKUP(Table4[[#This Row],[Cancer history]],Table4[Cancer history],1,FALSE)</f>
        <v>Yes</v>
      </c>
      <c r="G2334" s="11" t="str">
        <f>VLOOKUP(Table4[[#This Row],[Smoker2]],Table4[Smoker2],1,FALSE)</f>
        <v>NO</v>
      </c>
      <c r="H2334" s="11" t="str">
        <f>VLOOKUP(Table4[[#This Row],[Heart Issues]],Table4[Heart Issues],1,FALSE)</f>
        <v>No</v>
      </c>
      <c r="I2334" s="11">
        <f>VLOOKUP(Table4[[#This Row],[Number of Major Surgeries]],Table4[Number of Major Surgeries],1,FALSE)</f>
        <v>1</v>
      </c>
      <c r="J2334" s="11" t="str">
        <f>VLOOKUP('Medical Examinations'!M2334,'Medical Examinations'!M2334:M4668,1,FALSE)</f>
        <v>underweight</v>
      </c>
      <c r="K2334" s="11" t="str">
        <f>VLOOKUP('Medical Examinations'!N2334,'Medical Examinations'!N2334:N4668,1,FALSE)</f>
        <v>prediabetes</v>
      </c>
      <c r="L2334" s="11" t="str">
        <f>VLOOKUP(Table3[[#This Row],[date of birth]],Table3[date of birth],1,FALSE)</f>
        <v>22-Jul-1959</v>
      </c>
      <c r="M2334" s="11">
        <f>VLOOKUP(Table3[[#This Row],[age]],Table3[age],1,FALSE)</f>
        <v>63</v>
      </c>
      <c r="N2334" s="65">
        <f>VLOOKUP(Table3[[#This Row],[charges2]],Table3[charges2],1,FALSE)</f>
        <v>48824.45</v>
      </c>
      <c r="O2334" s="11" t="str">
        <f>VLOOKUP(Table3[[#This Row],[HOSPITAL TIER2]],Table3[HOSPITAL TIER2],1,FALSE)</f>
        <v>tier - 2</v>
      </c>
      <c r="P2334" s="11" t="str">
        <f>VLOOKUP(Table3[[#This Row],[city tier2]],Table3[city tier2],1,FALSE)</f>
        <v>tier - 1</v>
      </c>
      <c r="Q2334" s="11" t="str">
        <f>VLOOKUP(Table3[[#This Row],[state id2]],Table3[state id2],1,FALSE)</f>
        <v>R1011</v>
      </c>
      <c r="R2334" s="11">
        <f t="shared" si="72"/>
        <v>-0.67434761909584096</v>
      </c>
      <c r="S2334" s="11">
        <f t="shared" si="73"/>
        <v>0.702752612509432</v>
      </c>
    </row>
    <row r="2335" spans="1:19" x14ac:dyDescent="0.25">
      <c r="A2335" s="20" t="str">
        <f>VLOOKUP('Customer Names'!A2335,'Customer Names'!A2335:A4670,1,FALSE)</f>
        <v>Id2334</v>
      </c>
      <c r="B2335" s="20" t="str">
        <f>VLOOKUP(Table6[[#This Row],[NAME]],Table6[NAME],1,FALSE)</f>
        <v>Evan P</v>
      </c>
      <c r="C2335" s="11">
        <f>VLOOKUP(Table4[[#This Row],[BMI]],Table4[BMI],1,FALSE)</f>
        <v>17.600000000000001</v>
      </c>
      <c r="D2335" s="11">
        <f>VLOOKUP(Table4[[#This Row],[HBA1C]],Table4[HBA1C],1,FALSE)</f>
        <v>4.3899999999999997</v>
      </c>
      <c r="E2335" s="11" t="str">
        <f>VLOOKUP(Table4[[#This Row],[Any Transplants]],Table4[Any Transplants],1,FALSE)</f>
        <v>No</v>
      </c>
      <c r="F2335" s="11" t="str">
        <f>VLOOKUP(Table4[[#This Row],[Cancer history]],Table4[Cancer history],1,FALSE)</f>
        <v>No</v>
      </c>
      <c r="G2335" s="11" t="str">
        <f>VLOOKUP(Table4[[#This Row],[Smoker2]],Table4[Smoker2],1,FALSE)</f>
        <v>NO</v>
      </c>
      <c r="H2335" s="11" t="str">
        <f>VLOOKUP(Table4[[#This Row],[Heart Issues]],Table4[Heart Issues],1,FALSE)</f>
        <v>No</v>
      </c>
      <c r="I2335" s="11">
        <f>VLOOKUP(Table4[[#This Row],[Number of Major Surgeries]],Table4[Number of Major Surgeries],1,FALSE)</f>
        <v>1</v>
      </c>
      <c r="J2335" s="11" t="str">
        <f>VLOOKUP('Medical Examinations'!M2335,'Medical Examinations'!M2335:M4669,1,FALSE)</f>
        <v>underweight</v>
      </c>
      <c r="K2335" s="11" t="str">
        <f>VLOOKUP('Medical Examinations'!N2335,'Medical Examinations'!N2335:N4669,1,FALSE)</f>
        <v>normal</v>
      </c>
      <c r="L2335" s="11" t="str">
        <f>VLOOKUP(Table3[[#This Row],[date of birth]],Table3[date of birth],1,FALSE)</f>
        <v>29-Dec-1978</v>
      </c>
      <c r="M2335" s="11">
        <f>VLOOKUP(Table3[[#This Row],[age]],Table3[age],1,FALSE)</f>
        <v>44</v>
      </c>
      <c r="N2335" s="65">
        <f>VLOOKUP(Table3[[#This Row],[charges2]],Table3[charges2],1,FALSE)</f>
        <v>48885.14</v>
      </c>
      <c r="O2335" s="11" t="str">
        <f>VLOOKUP(Table3[[#This Row],[HOSPITAL TIER2]],Table3[HOSPITAL TIER2],1,FALSE)</f>
        <v>tier - 1</v>
      </c>
      <c r="P2335" s="11" t="str">
        <f>VLOOKUP(Table3[[#This Row],[city tier2]],Table3[city tier2],1,FALSE)</f>
        <v>tier - 2</v>
      </c>
      <c r="Q2335" s="11" t="str">
        <f>VLOOKUP(Table3[[#This Row],[state id2]],Table3[state id2],1,FALSE)</f>
        <v>R1013</v>
      </c>
      <c r="R2335" s="11">
        <f t="shared" si="72"/>
        <v>-1</v>
      </c>
      <c r="S2335" s="11">
        <f t="shared" si="73"/>
        <v>1</v>
      </c>
    </row>
    <row r="2336" spans="1:19" x14ac:dyDescent="0.25">
      <c r="A2336" s="20" t="str">
        <f>VLOOKUP('Customer Names'!A2336,'Customer Names'!A2336:A4671,1,FALSE)</f>
        <v>Id2335</v>
      </c>
      <c r="B2336" s="20" t="str">
        <f>VLOOKUP(Table6[[#This Row],[NAME]],Table6[NAME],1,FALSE)</f>
        <v>Aaron K</v>
      </c>
      <c r="C2336" s="11">
        <f>VLOOKUP(Table4[[#This Row],[BMI]],Table4[BMI],1,FALSE)</f>
        <v>17.579999999999998</v>
      </c>
      <c r="D2336" s="11">
        <f>VLOOKUP(Table4[[#This Row],[HBA1C]],Table4[HBA1C],1,FALSE)</f>
        <v>4.51</v>
      </c>
      <c r="E2336" s="11" t="str">
        <f>VLOOKUP(Table4[[#This Row],[Any Transplants]],Table4[Any Transplants],1,FALSE)</f>
        <v>No</v>
      </c>
      <c r="F2336" s="11" t="str">
        <f>VLOOKUP(Table4[[#This Row],[Cancer history]],Table4[Cancer history],1,FALSE)</f>
        <v>No</v>
      </c>
      <c r="G2336" s="11" t="str">
        <f>VLOOKUP(Table4[[#This Row],[Smoker2]],Table4[Smoker2],1,FALSE)</f>
        <v>NO</v>
      </c>
      <c r="H2336" s="11" t="str">
        <f>VLOOKUP(Table4[[#This Row],[Heart Issues]],Table4[Heart Issues],1,FALSE)</f>
        <v>No</v>
      </c>
      <c r="I2336" s="11">
        <f>VLOOKUP(Table4[[#This Row],[Number of Major Surgeries]],Table4[Number of Major Surgeries],1,FALSE)</f>
        <v>1</v>
      </c>
      <c r="J2336" s="11" t="str">
        <f>VLOOKUP('Medical Examinations'!M2336,'Medical Examinations'!M2336:M4670,1,FALSE)</f>
        <v>underweight</v>
      </c>
      <c r="K2336" s="11" t="str">
        <f>VLOOKUP('Medical Examinations'!N2336,'Medical Examinations'!N2336:N4670,1,FALSE)</f>
        <v>normal</v>
      </c>
      <c r="L2336" s="11" t="str">
        <f>VLOOKUP(Table3[[#This Row],[date of birth]],Table3[date of birth],1,FALSE)</f>
        <v>4-Sep-1963</v>
      </c>
      <c r="M2336" s="11">
        <f>VLOOKUP(Table3[[#This Row],[age]],Table3[age],1,FALSE)</f>
        <v>59</v>
      </c>
      <c r="N2336" s="65">
        <f>VLOOKUP(Table3[[#This Row],[charges2]],Table3[charges2],1,FALSE)</f>
        <v>48970.25</v>
      </c>
      <c r="O2336" s="11" t="str">
        <f>VLOOKUP(Table3[[#This Row],[HOSPITAL TIER2]],Table3[HOSPITAL TIER2],1,FALSE)</f>
        <v>tier - 1</v>
      </c>
      <c r="P2336" s="11" t="str">
        <f>VLOOKUP(Table3[[#This Row],[city tier2]],Table3[city tier2],1,FALSE)</f>
        <v>tier - 2</v>
      </c>
      <c r="Q2336" s="11" t="str">
        <f>VLOOKUP(Table3[[#This Row],[state id2]],Table3[state id2],1,FALSE)</f>
        <v>R1013</v>
      </c>
      <c r="R2336" s="11">
        <f>CORREL(M2:M2336,C2:C2336)</f>
        <v>-0.20379779881033303</v>
      </c>
      <c r="S2336" s="11">
        <f>CORREL(M2:M2336,D2:D2336)</f>
        <v>-3.1443744447245917E-2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6A107-FAD8-4298-80BF-138396853664}">
  <dimension ref="A2:AB52"/>
  <sheetViews>
    <sheetView topLeftCell="B1" zoomScale="80" zoomScaleNormal="80" workbookViewId="0">
      <selection activeCell="Q14" sqref="Q14"/>
    </sheetView>
  </sheetViews>
  <sheetFormatPr defaultRowHeight="15" x14ac:dyDescent="0.25"/>
  <cols>
    <col min="1" max="1" width="13.140625" bestFit="1" customWidth="1"/>
    <col min="2" max="2" width="22.140625" customWidth="1"/>
    <col min="3" max="3" width="32.28515625" bestFit="1" customWidth="1"/>
    <col min="4" max="4" width="7.28515625" bestFit="1" customWidth="1"/>
    <col min="5" max="5" width="11.28515625" bestFit="1" customWidth="1"/>
    <col min="6" max="6" width="18.7109375" bestFit="1" customWidth="1"/>
    <col min="7" max="7" width="16" bestFit="1" customWidth="1"/>
    <col min="8" max="8" width="15.42578125" bestFit="1" customWidth="1"/>
    <col min="9" max="9" width="11.28515625" bestFit="1" customWidth="1"/>
    <col min="10" max="10" width="5" bestFit="1" customWidth="1"/>
    <col min="11" max="11" width="19" bestFit="1" customWidth="1"/>
    <col min="12" max="12" width="16.28515625" bestFit="1" customWidth="1"/>
    <col min="13" max="15" width="12" bestFit="1" customWidth="1"/>
    <col min="16" max="16" width="10" bestFit="1" customWidth="1"/>
    <col min="17" max="18" width="13.140625" bestFit="1" customWidth="1"/>
    <col min="19" max="19" width="11.140625" bestFit="1" customWidth="1"/>
    <col min="20" max="20" width="13.5703125" bestFit="1" customWidth="1"/>
    <col min="21" max="26" width="16.28515625" bestFit="1" customWidth="1"/>
    <col min="27" max="27" width="13.140625" bestFit="1" customWidth="1"/>
    <col min="28" max="28" width="15.42578125" bestFit="1" customWidth="1"/>
    <col min="29" max="29" width="7.5703125" bestFit="1" customWidth="1"/>
    <col min="30" max="30" width="11.5703125" bestFit="1" customWidth="1"/>
    <col min="31" max="31" width="12.42578125" bestFit="1" customWidth="1"/>
    <col min="32" max="32" width="7.28515625" bestFit="1" customWidth="1"/>
    <col min="33" max="33" width="11.28515625" bestFit="1" customWidth="1"/>
    <col min="34" max="2352" width="16.28515625" bestFit="1" customWidth="1"/>
    <col min="2353" max="2353" width="11.28515625" bestFit="1" customWidth="1"/>
    <col min="2354" max="2354" width="12" bestFit="1" customWidth="1"/>
    <col min="2355" max="2355" width="9.42578125" bestFit="1" customWidth="1"/>
    <col min="2356" max="2358" width="7" bestFit="1" customWidth="1"/>
    <col min="2359" max="2359" width="9.42578125" bestFit="1" customWidth="1"/>
    <col min="2360" max="2361" width="6.85546875" bestFit="1" customWidth="1"/>
    <col min="2362" max="2362" width="9.42578125" bestFit="1" customWidth="1"/>
    <col min="2363" max="2365" width="6.85546875" bestFit="1" customWidth="1"/>
    <col min="2366" max="2366" width="9.42578125" bestFit="1" customWidth="1"/>
    <col min="2367" max="2367" width="6.85546875" bestFit="1" customWidth="1"/>
    <col min="2368" max="2368" width="9.42578125" bestFit="1" customWidth="1"/>
    <col min="2369" max="2371" width="6.85546875" bestFit="1" customWidth="1"/>
    <col min="2372" max="2372" width="9.42578125" bestFit="1" customWidth="1"/>
    <col min="2373" max="2375" width="6.85546875" bestFit="1" customWidth="1"/>
    <col min="2376" max="2376" width="9.42578125" bestFit="1" customWidth="1"/>
    <col min="2377" max="2377" width="7" bestFit="1" customWidth="1"/>
    <col min="2378" max="2378" width="8.42578125" bestFit="1" customWidth="1"/>
    <col min="2379" max="2380" width="6.85546875" bestFit="1" customWidth="1"/>
    <col min="2381" max="2381" width="9.42578125" bestFit="1" customWidth="1"/>
    <col min="2382" max="2384" width="7" bestFit="1" customWidth="1"/>
    <col min="2385" max="2385" width="9.42578125" bestFit="1" customWidth="1"/>
    <col min="2386" max="2386" width="6.85546875" bestFit="1" customWidth="1"/>
    <col min="2387" max="2387" width="9.42578125" bestFit="1" customWidth="1"/>
    <col min="2388" max="2389" width="6.85546875" bestFit="1" customWidth="1"/>
    <col min="2390" max="2390" width="9.42578125" bestFit="1" customWidth="1"/>
    <col min="2391" max="2392" width="6.85546875" bestFit="1" customWidth="1"/>
    <col min="2393" max="2393" width="9.42578125" bestFit="1" customWidth="1"/>
    <col min="2394" max="2394" width="6.85546875" bestFit="1" customWidth="1"/>
    <col min="2395" max="2395" width="9.42578125" bestFit="1" customWidth="1"/>
    <col min="2396" max="2396" width="7" bestFit="1" customWidth="1"/>
    <col min="2397" max="2397" width="9.42578125" bestFit="1" customWidth="1"/>
    <col min="2398" max="2400" width="6" bestFit="1" customWidth="1"/>
    <col min="2401" max="2401" width="8.42578125" bestFit="1" customWidth="1"/>
    <col min="2402" max="2402" width="7" bestFit="1" customWidth="1"/>
    <col min="2403" max="2403" width="9.42578125" bestFit="1" customWidth="1"/>
    <col min="2404" max="2404" width="6.85546875" bestFit="1" customWidth="1"/>
    <col min="2405" max="2405" width="9.42578125" bestFit="1" customWidth="1"/>
    <col min="2406" max="2407" width="6.85546875" bestFit="1" customWidth="1"/>
    <col min="2408" max="2408" width="9.42578125" bestFit="1" customWidth="1"/>
    <col min="2409" max="2409" width="6.85546875" bestFit="1" customWidth="1"/>
    <col min="2410" max="2410" width="9.42578125" bestFit="1" customWidth="1"/>
    <col min="2411" max="2411" width="6.85546875" bestFit="1" customWidth="1"/>
    <col min="2412" max="2412" width="9.42578125" bestFit="1" customWidth="1"/>
    <col min="2413" max="2413" width="6.85546875" bestFit="1" customWidth="1"/>
    <col min="2414" max="2414" width="9.42578125" bestFit="1" customWidth="1"/>
    <col min="2415" max="2416" width="6.85546875" bestFit="1" customWidth="1"/>
    <col min="2417" max="2417" width="9.42578125" bestFit="1" customWidth="1"/>
    <col min="2418" max="2419" width="6.85546875" bestFit="1" customWidth="1"/>
    <col min="2420" max="2420" width="9.42578125" bestFit="1" customWidth="1"/>
    <col min="2421" max="2421" width="6.85546875" bestFit="1" customWidth="1"/>
    <col min="2422" max="2422" width="9.42578125" bestFit="1" customWidth="1"/>
    <col min="2423" max="2423" width="6.85546875" bestFit="1" customWidth="1"/>
    <col min="2424" max="2424" width="9.42578125" bestFit="1" customWidth="1"/>
    <col min="2425" max="2426" width="6.85546875" bestFit="1" customWidth="1"/>
    <col min="2427" max="2427" width="9.42578125" bestFit="1" customWidth="1"/>
    <col min="2428" max="2428" width="6.85546875" bestFit="1" customWidth="1"/>
    <col min="2429" max="2429" width="9.42578125" bestFit="1" customWidth="1"/>
    <col min="2430" max="2430" width="6.85546875" bestFit="1" customWidth="1"/>
    <col min="2431" max="2431" width="9.42578125" bestFit="1" customWidth="1"/>
    <col min="2432" max="2432" width="6.85546875" bestFit="1" customWidth="1"/>
    <col min="2433" max="2433" width="9.42578125" bestFit="1" customWidth="1"/>
    <col min="2434" max="2435" width="6.85546875" bestFit="1" customWidth="1"/>
    <col min="2436" max="2436" width="9.42578125" bestFit="1" customWidth="1"/>
    <col min="2437" max="2438" width="7" bestFit="1" customWidth="1"/>
    <col min="2439" max="2439" width="8.42578125" bestFit="1" customWidth="1"/>
    <col min="2440" max="2440" width="6.85546875" bestFit="1" customWidth="1"/>
    <col min="2441" max="2441" width="9.42578125" bestFit="1" customWidth="1"/>
    <col min="2442" max="2442" width="6.85546875" bestFit="1" customWidth="1"/>
    <col min="2443" max="2443" width="9.42578125" bestFit="1" customWidth="1"/>
    <col min="2444" max="2446" width="6.85546875" bestFit="1" customWidth="1"/>
    <col min="2447" max="2447" width="9.42578125" bestFit="1" customWidth="1"/>
    <col min="2448" max="2449" width="6.85546875" bestFit="1" customWidth="1"/>
    <col min="2450" max="2450" width="9.42578125" bestFit="1" customWidth="1"/>
    <col min="2451" max="2452" width="6.85546875" bestFit="1" customWidth="1"/>
    <col min="2453" max="2453" width="9.42578125" bestFit="1" customWidth="1"/>
    <col min="2454" max="2454" width="6.85546875" bestFit="1" customWidth="1"/>
    <col min="2455" max="2455" width="9.42578125" bestFit="1" customWidth="1"/>
    <col min="2456" max="2456" width="6.85546875" bestFit="1" customWidth="1"/>
    <col min="2457" max="2457" width="9.42578125" bestFit="1" customWidth="1"/>
    <col min="2458" max="2459" width="5.85546875" bestFit="1" customWidth="1"/>
    <col min="2460" max="2460" width="8.42578125" bestFit="1" customWidth="1"/>
    <col min="2461" max="2464" width="6.85546875" bestFit="1" customWidth="1"/>
    <col min="2465" max="2465" width="9.42578125" bestFit="1" customWidth="1"/>
    <col min="2466" max="2466" width="6.85546875" bestFit="1" customWidth="1"/>
    <col min="2467" max="2467" width="9.42578125" bestFit="1" customWidth="1"/>
    <col min="2468" max="2471" width="7" bestFit="1" customWidth="1"/>
    <col min="2472" max="2472" width="9.42578125" bestFit="1" customWidth="1"/>
    <col min="2473" max="2474" width="7" bestFit="1" customWidth="1"/>
    <col min="2475" max="2475" width="9.42578125" bestFit="1" customWidth="1"/>
    <col min="2476" max="2476" width="6.85546875" bestFit="1" customWidth="1"/>
    <col min="2477" max="2477" width="9.42578125" bestFit="1" customWidth="1"/>
    <col min="2478" max="2479" width="7" bestFit="1" customWidth="1"/>
    <col min="2480" max="2480" width="9.42578125" bestFit="1" customWidth="1"/>
    <col min="2481" max="2484" width="6.85546875" bestFit="1" customWidth="1"/>
    <col min="2485" max="2485" width="9.42578125" bestFit="1" customWidth="1"/>
    <col min="2486" max="2488" width="6.85546875" bestFit="1" customWidth="1"/>
    <col min="2489" max="2489" width="9.42578125" bestFit="1" customWidth="1"/>
    <col min="2490" max="2491" width="6" bestFit="1" customWidth="1"/>
    <col min="2492" max="2492" width="8.42578125" bestFit="1" customWidth="1"/>
    <col min="2493" max="2493" width="6.85546875" bestFit="1" customWidth="1"/>
    <col min="2494" max="2494" width="9.42578125" bestFit="1" customWidth="1"/>
    <col min="2495" max="2497" width="6.85546875" bestFit="1" customWidth="1"/>
    <col min="2498" max="2498" width="9.42578125" bestFit="1" customWidth="1"/>
    <col min="2499" max="2499" width="6.85546875" bestFit="1" customWidth="1"/>
    <col min="2500" max="2500" width="9.42578125" bestFit="1" customWidth="1"/>
    <col min="2501" max="2501" width="6.85546875" bestFit="1" customWidth="1"/>
    <col min="2502" max="2502" width="9.42578125" bestFit="1" customWidth="1"/>
    <col min="2503" max="2503" width="6.85546875" bestFit="1" customWidth="1"/>
    <col min="2504" max="2504" width="9.42578125" bestFit="1" customWidth="1"/>
    <col min="2505" max="2505" width="6.85546875" bestFit="1" customWidth="1"/>
    <col min="2506" max="2506" width="9.42578125" bestFit="1" customWidth="1"/>
    <col min="2507" max="2507" width="6" bestFit="1" customWidth="1"/>
    <col min="2508" max="2508" width="8.42578125" bestFit="1" customWidth="1"/>
    <col min="2509" max="2509" width="6.85546875" bestFit="1" customWidth="1"/>
    <col min="2510" max="2510" width="9.42578125" bestFit="1" customWidth="1"/>
    <col min="2511" max="2512" width="6.85546875" bestFit="1" customWidth="1"/>
    <col min="2513" max="2513" width="9.42578125" bestFit="1" customWidth="1"/>
    <col min="2514" max="2518" width="7" bestFit="1" customWidth="1"/>
    <col min="2519" max="2519" width="9.42578125" bestFit="1" customWidth="1"/>
    <col min="2520" max="2520" width="6.85546875" bestFit="1" customWidth="1"/>
    <col min="2521" max="2521" width="9.42578125" bestFit="1" customWidth="1"/>
    <col min="2522" max="2522" width="6.85546875" bestFit="1" customWidth="1"/>
    <col min="2523" max="2523" width="9.42578125" bestFit="1" customWidth="1"/>
    <col min="2524" max="2524" width="6" bestFit="1" customWidth="1"/>
    <col min="2525" max="2525" width="8.42578125" bestFit="1" customWidth="1"/>
    <col min="2526" max="2527" width="6.85546875" bestFit="1" customWidth="1"/>
    <col min="2528" max="2528" width="9.42578125" bestFit="1" customWidth="1"/>
    <col min="2529" max="2529" width="6.85546875" bestFit="1" customWidth="1"/>
    <col min="2530" max="2530" width="9.42578125" bestFit="1" customWidth="1"/>
    <col min="2531" max="2532" width="6.85546875" bestFit="1" customWidth="1"/>
    <col min="2533" max="2533" width="9.42578125" bestFit="1" customWidth="1"/>
    <col min="2534" max="2534" width="7" bestFit="1" customWidth="1"/>
    <col min="2535" max="2535" width="9.42578125" bestFit="1" customWidth="1"/>
    <col min="2536" max="2539" width="6.85546875" bestFit="1" customWidth="1"/>
    <col min="2540" max="2540" width="9.42578125" bestFit="1" customWidth="1"/>
    <col min="2541" max="2542" width="6.85546875" bestFit="1" customWidth="1"/>
    <col min="2543" max="2543" width="9.42578125" bestFit="1" customWidth="1"/>
    <col min="2544" max="2546" width="6" bestFit="1" customWidth="1"/>
    <col min="2547" max="2547" width="8.42578125" bestFit="1" customWidth="1"/>
    <col min="2548" max="2549" width="7" bestFit="1" customWidth="1"/>
    <col min="2550" max="2550" width="9.42578125" bestFit="1" customWidth="1"/>
    <col min="2551" max="2551" width="6.85546875" bestFit="1" customWidth="1"/>
    <col min="2552" max="2552" width="9.42578125" bestFit="1" customWidth="1"/>
    <col min="2553" max="2553" width="6.85546875" bestFit="1" customWidth="1"/>
    <col min="2554" max="2554" width="9.42578125" bestFit="1" customWidth="1"/>
    <col min="2555" max="2555" width="6.85546875" bestFit="1" customWidth="1"/>
    <col min="2556" max="2556" width="9.42578125" bestFit="1" customWidth="1"/>
    <col min="2557" max="2560" width="6.85546875" bestFit="1" customWidth="1"/>
    <col min="2561" max="2561" width="9.42578125" bestFit="1" customWidth="1"/>
    <col min="2562" max="2562" width="6.85546875" bestFit="1" customWidth="1"/>
    <col min="2563" max="2563" width="9.42578125" bestFit="1" customWidth="1"/>
    <col min="2564" max="2566" width="7.85546875" bestFit="1" customWidth="1"/>
    <col min="2567" max="2567" width="10.42578125" bestFit="1" customWidth="1"/>
    <col min="2568" max="2568" width="7.85546875" bestFit="1" customWidth="1"/>
    <col min="2569" max="2569" width="10.42578125" bestFit="1" customWidth="1"/>
    <col min="2570" max="2570" width="7.85546875" bestFit="1" customWidth="1"/>
    <col min="2571" max="2571" width="10.42578125" bestFit="1" customWidth="1"/>
    <col min="2572" max="2574" width="7.85546875" bestFit="1" customWidth="1"/>
    <col min="2575" max="2575" width="10.42578125" bestFit="1" customWidth="1"/>
    <col min="2576" max="2576" width="7.85546875" bestFit="1" customWidth="1"/>
    <col min="2577" max="2577" width="10.42578125" bestFit="1" customWidth="1"/>
    <col min="2578" max="2579" width="6.85546875" bestFit="1" customWidth="1"/>
    <col min="2580" max="2580" width="9.42578125" bestFit="1" customWidth="1"/>
    <col min="2581" max="2582" width="7.85546875" bestFit="1" customWidth="1"/>
    <col min="2583" max="2583" width="10.42578125" bestFit="1" customWidth="1"/>
    <col min="2584" max="2585" width="7.85546875" bestFit="1" customWidth="1"/>
    <col min="2586" max="2586" width="10.42578125" bestFit="1" customWidth="1"/>
    <col min="2587" max="2589" width="7.85546875" bestFit="1" customWidth="1"/>
    <col min="2590" max="2590" width="10.42578125" bestFit="1" customWidth="1"/>
    <col min="2591" max="2591" width="7.85546875" bestFit="1" customWidth="1"/>
    <col min="2592" max="2592" width="10.42578125" bestFit="1" customWidth="1"/>
    <col min="2593" max="2593" width="7.85546875" bestFit="1" customWidth="1"/>
    <col min="2594" max="2594" width="10.42578125" bestFit="1" customWidth="1"/>
    <col min="2595" max="2595" width="7.85546875" bestFit="1" customWidth="1"/>
    <col min="2596" max="2596" width="10.42578125" bestFit="1" customWidth="1"/>
    <col min="2597" max="2597" width="7" bestFit="1" customWidth="1"/>
    <col min="2598" max="2598" width="9.42578125" bestFit="1" customWidth="1"/>
    <col min="2599" max="2600" width="7.85546875" bestFit="1" customWidth="1"/>
    <col min="2601" max="2601" width="10.42578125" bestFit="1" customWidth="1"/>
    <col min="2602" max="2602" width="7.85546875" bestFit="1" customWidth="1"/>
    <col min="2603" max="2603" width="10.42578125" bestFit="1" customWidth="1"/>
    <col min="2604" max="2604" width="7.85546875" bestFit="1" customWidth="1"/>
    <col min="2605" max="2605" width="10.42578125" bestFit="1" customWidth="1"/>
    <col min="2606" max="2606" width="7.85546875" bestFit="1" customWidth="1"/>
    <col min="2607" max="2607" width="10.42578125" bestFit="1" customWidth="1"/>
    <col min="2608" max="2610" width="7.85546875" bestFit="1" customWidth="1"/>
    <col min="2611" max="2611" width="10.42578125" bestFit="1" customWidth="1"/>
    <col min="2612" max="2612" width="6.85546875" bestFit="1" customWidth="1"/>
    <col min="2613" max="2613" width="9.42578125" bestFit="1" customWidth="1"/>
    <col min="2614" max="2614" width="7.85546875" bestFit="1" customWidth="1"/>
    <col min="2615" max="2615" width="10.42578125" bestFit="1" customWidth="1"/>
    <col min="2616" max="2617" width="7.85546875" bestFit="1" customWidth="1"/>
    <col min="2618" max="2618" width="10.42578125" bestFit="1" customWidth="1"/>
    <col min="2619" max="2619" width="7.85546875" bestFit="1" customWidth="1"/>
    <col min="2620" max="2620" width="10.42578125" bestFit="1" customWidth="1"/>
    <col min="2621" max="2623" width="7.85546875" bestFit="1" customWidth="1"/>
    <col min="2624" max="2624" width="10.42578125" bestFit="1" customWidth="1"/>
    <col min="2625" max="2625" width="7.85546875" bestFit="1" customWidth="1"/>
    <col min="2626" max="2626" width="10.42578125" bestFit="1" customWidth="1"/>
    <col min="2627" max="2628" width="6.85546875" bestFit="1" customWidth="1"/>
    <col min="2629" max="2629" width="9.42578125" bestFit="1" customWidth="1"/>
    <col min="2630" max="2631" width="7.85546875" bestFit="1" customWidth="1"/>
    <col min="2632" max="2632" width="10.42578125" bestFit="1" customWidth="1"/>
    <col min="2633" max="2633" width="7.85546875" bestFit="1" customWidth="1"/>
    <col min="2634" max="2634" width="10.42578125" bestFit="1" customWidth="1"/>
    <col min="2635" max="2635" width="7.85546875" bestFit="1" customWidth="1"/>
    <col min="2636" max="2636" width="10.42578125" bestFit="1" customWidth="1"/>
    <col min="2637" max="2639" width="7.85546875" bestFit="1" customWidth="1"/>
    <col min="2640" max="2640" width="10.42578125" bestFit="1" customWidth="1"/>
    <col min="2641" max="2642" width="7.85546875" bestFit="1" customWidth="1"/>
    <col min="2643" max="2643" width="10.42578125" bestFit="1" customWidth="1"/>
    <col min="2644" max="2644" width="7.85546875" bestFit="1" customWidth="1"/>
    <col min="2645" max="2645" width="10.42578125" bestFit="1" customWidth="1"/>
    <col min="2646" max="2646" width="7.85546875" bestFit="1" customWidth="1"/>
    <col min="2647" max="2647" width="10.42578125" bestFit="1" customWidth="1"/>
    <col min="2648" max="2648" width="7.85546875" bestFit="1" customWidth="1"/>
    <col min="2649" max="2649" width="10.42578125" bestFit="1" customWidth="1"/>
    <col min="2650" max="2650" width="6.85546875" bestFit="1" customWidth="1"/>
    <col min="2651" max="2651" width="9.42578125" bestFit="1" customWidth="1"/>
    <col min="2652" max="2652" width="7.85546875" bestFit="1" customWidth="1"/>
    <col min="2653" max="2653" width="10.42578125" bestFit="1" customWidth="1"/>
    <col min="2654" max="2656" width="7.85546875" bestFit="1" customWidth="1"/>
    <col min="2657" max="2657" width="10.42578125" bestFit="1" customWidth="1"/>
    <col min="2658" max="2660" width="7.85546875" bestFit="1" customWidth="1"/>
    <col min="2661" max="2661" width="10.42578125" bestFit="1" customWidth="1"/>
    <col min="2662" max="2665" width="7.85546875" bestFit="1" customWidth="1"/>
    <col min="2666" max="2666" width="10.42578125" bestFit="1" customWidth="1"/>
    <col min="2667" max="2668" width="7.85546875" bestFit="1" customWidth="1"/>
    <col min="2669" max="2669" width="10.42578125" bestFit="1" customWidth="1"/>
    <col min="2670" max="2673" width="7.85546875" bestFit="1" customWidth="1"/>
    <col min="2674" max="2674" width="10.42578125" bestFit="1" customWidth="1"/>
    <col min="2675" max="2675" width="7.85546875" bestFit="1" customWidth="1"/>
    <col min="2676" max="2676" width="10.42578125" bestFit="1" customWidth="1"/>
    <col min="2677" max="2677" width="7.85546875" bestFit="1" customWidth="1"/>
    <col min="2678" max="2678" width="10.42578125" bestFit="1" customWidth="1"/>
    <col min="2679" max="2679" width="7.85546875" bestFit="1" customWidth="1"/>
    <col min="2680" max="2680" width="10.42578125" bestFit="1" customWidth="1"/>
    <col min="2681" max="2681" width="6.85546875" bestFit="1" customWidth="1"/>
    <col min="2682" max="2682" width="9.42578125" bestFit="1" customWidth="1"/>
    <col min="2683" max="2683" width="7.85546875" bestFit="1" customWidth="1"/>
    <col min="2684" max="2684" width="10.42578125" bestFit="1" customWidth="1"/>
    <col min="2685" max="2685" width="7.85546875" bestFit="1" customWidth="1"/>
    <col min="2686" max="2686" width="10.42578125" bestFit="1" customWidth="1"/>
    <col min="2687" max="2689" width="7.85546875" bestFit="1" customWidth="1"/>
    <col min="2690" max="2690" width="10.42578125" bestFit="1" customWidth="1"/>
    <col min="2691" max="2692" width="7.85546875" bestFit="1" customWidth="1"/>
    <col min="2693" max="2693" width="10.42578125" bestFit="1" customWidth="1"/>
    <col min="2694" max="2697" width="7.85546875" bestFit="1" customWidth="1"/>
    <col min="2698" max="2698" width="10.42578125" bestFit="1" customWidth="1"/>
    <col min="2699" max="2699" width="7.85546875" bestFit="1" customWidth="1"/>
    <col min="2700" max="2700" width="10.42578125" bestFit="1" customWidth="1"/>
    <col min="2701" max="2701" width="6.85546875" bestFit="1" customWidth="1"/>
    <col min="2702" max="2702" width="9.42578125" bestFit="1" customWidth="1"/>
    <col min="2703" max="2703" width="7.85546875" bestFit="1" customWidth="1"/>
    <col min="2704" max="2704" width="10.42578125" bestFit="1" customWidth="1"/>
    <col min="2705" max="2706" width="7.85546875" bestFit="1" customWidth="1"/>
    <col min="2707" max="2707" width="10.42578125" bestFit="1" customWidth="1"/>
    <col min="2708" max="2710" width="7.85546875" bestFit="1" customWidth="1"/>
    <col min="2711" max="2711" width="10.42578125" bestFit="1" customWidth="1"/>
    <col min="2712" max="2712" width="7.85546875" bestFit="1" customWidth="1"/>
    <col min="2713" max="2713" width="10.42578125" bestFit="1" customWidth="1"/>
    <col min="2714" max="2715" width="7.85546875" bestFit="1" customWidth="1"/>
    <col min="2716" max="2716" width="10.42578125" bestFit="1" customWidth="1"/>
    <col min="2717" max="2719" width="7.85546875" bestFit="1" customWidth="1"/>
    <col min="2720" max="2720" width="10.42578125" bestFit="1" customWidth="1"/>
    <col min="2721" max="2721" width="6.85546875" bestFit="1" customWidth="1"/>
    <col min="2722" max="2722" width="9.42578125" bestFit="1" customWidth="1"/>
    <col min="2723" max="2724" width="7.85546875" bestFit="1" customWidth="1"/>
    <col min="2725" max="2725" width="10.42578125" bestFit="1" customWidth="1"/>
    <col min="2726" max="2728" width="7.85546875" bestFit="1" customWidth="1"/>
    <col min="2729" max="2729" width="10.42578125" bestFit="1" customWidth="1"/>
    <col min="2730" max="2731" width="7.85546875" bestFit="1" customWidth="1"/>
    <col min="2732" max="2732" width="10.42578125" bestFit="1" customWidth="1"/>
    <col min="2733" max="2734" width="7.85546875" bestFit="1" customWidth="1"/>
    <col min="2735" max="2735" width="10.42578125" bestFit="1" customWidth="1"/>
    <col min="2736" max="2737" width="7.85546875" bestFit="1" customWidth="1"/>
    <col min="2738" max="2738" width="10.42578125" bestFit="1" customWidth="1"/>
    <col min="2739" max="2739" width="7.85546875" bestFit="1" customWidth="1"/>
    <col min="2740" max="2740" width="10.42578125" bestFit="1" customWidth="1"/>
    <col min="2741" max="2742" width="7.85546875" bestFit="1" customWidth="1"/>
    <col min="2743" max="2743" width="10.42578125" bestFit="1" customWidth="1"/>
    <col min="2744" max="2747" width="6.85546875" bestFit="1" customWidth="1"/>
    <col min="2748" max="2748" width="9.42578125" bestFit="1" customWidth="1"/>
    <col min="2749" max="2749" width="7.85546875" bestFit="1" customWidth="1"/>
    <col min="2750" max="2750" width="10.42578125" bestFit="1" customWidth="1"/>
    <col min="2751" max="2753" width="7.85546875" bestFit="1" customWidth="1"/>
    <col min="2754" max="2754" width="10.42578125" bestFit="1" customWidth="1"/>
    <col min="2755" max="2758" width="7.85546875" bestFit="1" customWidth="1"/>
    <col min="2759" max="2759" width="10.42578125" bestFit="1" customWidth="1"/>
    <col min="2760" max="2760" width="7.85546875" bestFit="1" customWidth="1"/>
    <col min="2761" max="2761" width="10.42578125" bestFit="1" customWidth="1"/>
    <col min="2762" max="2766" width="7.85546875" bestFit="1" customWidth="1"/>
    <col min="2767" max="2767" width="10.42578125" bestFit="1" customWidth="1"/>
    <col min="2768" max="2769" width="7.85546875" bestFit="1" customWidth="1"/>
    <col min="2770" max="2770" width="10.42578125" bestFit="1" customWidth="1"/>
    <col min="2771" max="2771" width="7.85546875" bestFit="1" customWidth="1"/>
    <col min="2772" max="2772" width="10.42578125" bestFit="1" customWidth="1"/>
    <col min="2773" max="2773" width="6" bestFit="1" customWidth="1"/>
    <col min="2774" max="2775" width="7.85546875" bestFit="1" customWidth="1"/>
    <col min="2776" max="2776" width="10.42578125" bestFit="1" customWidth="1"/>
    <col min="2777" max="2777" width="7.85546875" bestFit="1" customWidth="1"/>
    <col min="2778" max="2778" width="10.42578125" bestFit="1" customWidth="1"/>
    <col min="2779" max="2780" width="7.85546875" bestFit="1" customWidth="1"/>
    <col min="2781" max="2781" width="10.42578125" bestFit="1" customWidth="1"/>
    <col min="2782" max="2783" width="7.85546875" bestFit="1" customWidth="1"/>
    <col min="2784" max="2784" width="10.42578125" bestFit="1" customWidth="1"/>
    <col min="2785" max="2787" width="7.85546875" bestFit="1" customWidth="1"/>
    <col min="2788" max="2788" width="10.42578125" bestFit="1" customWidth="1"/>
    <col min="2789" max="2790" width="7.85546875" bestFit="1" customWidth="1"/>
    <col min="2791" max="2791" width="10.42578125" bestFit="1" customWidth="1"/>
    <col min="2792" max="2793" width="7.85546875" bestFit="1" customWidth="1"/>
    <col min="2794" max="2794" width="10.42578125" bestFit="1" customWidth="1"/>
    <col min="2795" max="2796" width="7.85546875" bestFit="1" customWidth="1"/>
    <col min="2797" max="2797" width="10.42578125" bestFit="1" customWidth="1"/>
    <col min="2798" max="2800" width="7.85546875" bestFit="1" customWidth="1"/>
    <col min="2801" max="2801" width="10.42578125" bestFit="1" customWidth="1"/>
    <col min="2802" max="2802" width="7" bestFit="1" customWidth="1"/>
    <col min="2803" max="2803" width="9.42578125" bestFit="1" customWidth="1"/>
    <col min="2804" max="2806" width="7.85546875" bestFit="1" customWidth="1"/>
    <col min="2807" max="2807" width="10.42578125" bestFit="1" customWidth="1"/>
    <col min="2808" max="2808" width="7.85546875" bestFit="1" customWidth="1"/>
    <col min="2809" max="2809" width="10.42578125" bestFit="1" customWidth="1"/>
    <col min="2810" max="2811" width="7.85546875" bestFit="1" customWidth="1"/>
    <col min="2812" max="2812" width="10.42578125" bestFit="1" customWidth="1"/>
    <col min="2813" max="2813" width="7.85546875" bestFit="1" customWidth="1"/>
    <col min="2814" max="2814" width="10.42578125" bestFit="1" customWidth="1"/>
    <col min="2815" max="2816" width="7.85546875" bestFit="1" customWidth="1"/>
    <col min="2817" max="2817" width="10.42578125" bestFit="1" customWidth="1"/>
    <col min="2818" max="2819" width="7.85546875" bestFit="1" customWidth="1"/>
    <col min="2820" max="2820" width="10.42578125" bestFit="1" customWidth="1"/>
    <col min="2821" max="2823" width="7.85546875" bestFit="1" customWidth="1"/>
    <col min="2824" max="2824" width="10.42578125" bestFit="1" customWidth="1"/>
    <col min="2825" max="2826" width="6.85546875" bestFit="1" customWidth="1"/>
    <col min="2827" max="2827" width="9.42578125" bestFit="1" customWidth="1"/>
    <col min="2828" max="2828" width="7.85546875" bestFit="1" customWidth="1"/>
    <col min="2829" max="2829" width="10.42578125" bestFit="1" customWidth="1"/>
    <col min="2830" max="2830" width="7.85546875" bestFit="1" customWidth="1"/>
    <col min="2831" max="2831" width="10.42578125" bestFit="1" customWidth="1"/>
    <col min="2832" max="2833" width="7.85546875" bestFit="1" customWidth="1"/>
    <col min="2834" max="2834" width="10.42578125" bestFit="1" customWidth="1"/>
    <col min="2835" max="2835" width="7.85546875" bestFit="1" customWidth="1"/>
    <col min="2836" max="2836" width="10.42578125" bestFit="1" customWidth="1"/>
    <col min="2837" max="2838" width="6.85546875" bestFit="1" customWidth="1"/>
    <col min="2839" max="2839" width="9.42578125" bestFit="1" customWidth="1"/>
    <col min="2840" max="2841" width="7.85546875" bestFit="1" customWidth="1"/>
    <col min="2842" max="2842" width="10.42578125" bestFit="1" customWidth="1"/>
    <col min="2843" max="2844" width="7.85546875" bestFit="1" customWidth="1"/>
    <col min="2845" max="2845" width="10.42578125" bestFit="1" customWidth="1"/>
    <col min="2846" max="2846" width="7.85546875" bestFit="1" customWidth="1"/>
    <col min="2847" max="2847" width="10.42578125" bestFit="1" customWidth="1"/>
    <col min="2848" max="2849" width="7.85546875" bestFit="1" customWidth="1"/>
    <col min="2850" max="2850" width="10.42578125" bestFit="1" customWidth="1"/>
    <col min="2851" max="2852" width="7.85546875" bestFit="1" customWidth="1"/>
    <col min="2853" max="2853" width="10.42578125" bestFit="1" customWidth="1"/>
    <col min="2854" max="2854" width="7.85546875" bestFit="1" customWidth="1"/>
    <col min="2855" max="2855" width="10.42578125" bestFit="1" customWidth="1"/>
    <col min="2856" max="2857" width="7.85546875" bestFit="1" customWidth="1"/>
    <col min="2858" max="2858" width="10.42578125" bestFit="1" customWidth="1"/>
    <col min="2859" max="2860" width="7.85546875" bestFit="1" customWidth="1"/>
    <col min="2861" max="2861" width="10.42578125" bestFit="1" customWidth="1"/>
    <col min="2862" max="2865" width="7.85546875" bestFit="1" customWidth="1"/>
    <col min="2866" max="2866" width="10.42578125" bestFit="1" customWidth="1"/>
    <col min="2867" max="2869" width="6.85546875" bestFit="1" customWidth="1"/>
    <col min="2870" max="2870" width="9.42578125" bestFit="1" customWidth="1"/>
    <col min="2871" max="2872" width="7.85546875" bestFit="1" customWidth="1"/>
    <col min="2873" max="2873" width="10.42578125" bestFit="1" customWidth="1"/>
    <col min="2874" max="2874" width="7.85546875" bestFit="1" customWidth="1"/>
    <col min="2875" max="2875" width="10.42578125" bestFit="1" customWidth="1"/>
    <col min="2876" max="2876" width="7.85546875" bestFit="1" customWidth="1"/>
    <col min="2877" max="2877" width="10.42578125" bestFit="1" customWidth="1"/>
    <col min="2878" max="2878" width="7.85546875" bestFit="1" customWidth="1"/>
    <col min="2879" max="2879" width="10.42578125" bestFit="1" customWidth="1"/>
    <col min="2880" max="2881" width="7.85546875" bestFit="1" customWidth="1"/>
    <col min="2882" max="2882" width="10.42578125" bestFit="1" customWidth="1"/>
    <col min="2883" max="2884" width="7.85546875" bestFit="1" customWidth="1"/>
    <col min="2885" max="2885" width="10.42578125" bestFit="1" customWidth="1"/>
    <col min="2886" max="2886" width="7.85546875" bestFit="1" customWidth="1"/>
    <col min="2887" max="2887" width="10.42578125" bestFit="1" customWidth="1"/>
    <col min="2888" max="2889" width="7.85546875" bestFit="1" customWidth="1"/>
    <col min="2890" max="2890" width="10.42578125" bestFit="1" customWidth="1"/>
    <col min="2891" max="2892" width="6.85546875" bestFit="1" customWidth="1"/>
    <col min="2893" max="2893" width="9.42578125" bestFit="1" customWidth="1"/>
    <col min="2894" max="2896" width="7.85546875" bestFit="1" customWidth="1"/>
    <col min="2897" max="2897" width="10.42578125" bestFit="1" customWidth="1"/>
    <col min="2898" max="2900" width="7.85546875" bestFit="1" customWidth="1"/>
    <col min="2901" max="2901" width="10.42578125" bestFit="1" customWidth="1"/>
    <col min="2902" max="2902" width="7.85546875" bestFit="1" customWidth="1"/>
    <col min="2903" max="2903" width="10.42578125" bestFit="1" customWidth="1"/>
    <col min="2904" max="2906" width="7.85546875" bestFit="1" customWidth="1"/>
    <col min="2907" max="2907" width="10.42578125" bestFit="1" customWidth="1"/>
    <col min="2908" max="2908" width="7.85546875" bestFit="1" customWidth="1"/>
    <col min="2909" max="2909" width="10.42578125" bestFit="1" customWidth="1"/>
    <col min="2910" max="2910" width="7.85546875" bestFit="1" customWidth="1"/>
    <col min="2911" max="2911" width="10.42578125" bestFit="1" customWidth="1"/>
    <col min="2912" max="2914" width="7.85546875" bestFit="1" customWidth="1"/>
    <col min="2915" max="2915" width="10.42578125" bestFit="1" customWidth="1"/>
    <col min="2916" max="2916" width="7.85546875" bestFit="1" customWidth="1"/>
    <col min="2917" max="2917" width="10.42578125" bestFit="1" customWidth="1"/>
    <col min="2918" max="2918" width="7.85546875" bestFit="1" customWidth="1"/>
    <col min="2919" max="2919" width="10.42578125" bestFit="1" customWidth="1"/>
    <col min="2920" max="2920" width="7.85546875" bestFit="1" customWidth="1"/>
    <col min="2921" max="2921" width="10.42578125" bestFit="1" customWidth="1"/>
    <col min="2922" max="2923" width="7.85546875" bestFit="1" customWidth="1"/>
    <col min="2924" max="2924" width="10.42578125" bestFit="1" customWidth="1"/>
    <col min="2925" max="2927" width="7.85546875" bestFit="1" customWidth="1"/>
    <col min="2928" max="2928" width="10.42578125" bestFit="1" customWidth="1"/>
    <col min="2929" max="2929" width="7.85546875" bestFit="1" customWidth="1"/>
    <col min="2930" max="2930" width="10.42578125" bestFit="1" customWidth="1"/>
    <col min="2931" max="2933" width="7.85546875" bestFit="1" customWidth="1"/>
    <col min="2934" max="2934" width="10.42578125" bestFit="1" customWidth="1"/>
    <col min="2935" max="2935" width="7.85546875" bestFit="1" customWidth="1"/>
    <col min="2936" max="2936" width="10.42578125" bestFit="1" customWidth="1"/>
    <col min="2937" max="2937" width="7.85546875" bestFit="1" customWidth="1"/>
    <col min="2938" max="2938" width="10.42578125" bestFit="1" customWidth="1"/>
    <col min="2939" max="2939" width="7.85546875" bestFit="1" customWidth="1"/>
    <col min="2940" max="2940" width="10.42578125" bestFit="1" customWidth="1"/>
    <col min="2941" max="2943" width="7.85546875" bestFit="1" customWidth="1"/>
    <col min="2944" max="2944" width="10.42578125" bestFit="1" customWidth="1"/>
    <col min="2945" max="2946" width="7.85546875" bestFit="1" customWidth="1"/>
    <col min="2947" max="2947" width="10.42578125" bestFit="1" customWidth="1"/>
    <col min="2948" max="2949" width="7.85546875" bestFit="1" customWidth="1"/>
    <col min="2950" max="2950" width="10.42578125" bestFit="1" customWidth="1"/>
    <col min="2951" max="2952" width="6.85546875" bestFit="1" customWidth="1"/>
    <col min="2953" max="2953" width="9.42578125" bestFit="1" customWidth="1"/>
    <col min="2954" max="2955" width="7.85546875" bestFit="1" customWidth="1"/>
    <col min="2956" max="2956" width="10.42578125" bestFit="1" customWidth="1"/>
    <col min="2957" max="2958" width="7.85546875" bestFit="1" customWidth="1"/>
    <col min="2959" max="2959" width="10.42578125" bestFit="1" customWidth="1"/>
    <col min="2960" max="2961" width="7.85546875" bestFit="1" customWidth="1"/>
    <col min="2962" max="2962" width="10.42578125" bestFit="1" customWidth="1"/>
    <col min="2963" max="2965" width="7.85546875" bestFit="1" customWidth="1"/>
    <col min="2966" max="2966" width="10.42578125" bestFit="1" customWidth="1"/>
    <col min="2967" max="2969" width="7.85546875" bestFit="1" customWidth="1"/>
    <col min="2970" max="2970" width="10.42578125" bestFit="1" customWidth="1"/>
    <col min="2971" max="2972" width="7.85546875" bestFit="1" customWidth="1"/>
    <col min="2973" max="2973" width="10.42578125" bestFit="1" customWidth="1"/>
    <col min="2974" max="2975" width="7.85546875" bestFit="1" customWidth="1"/>
    <col min="2976" max="2976" width="10.42578125" bestFit="1" customWidth="1"/>
    <col min="2977" max="2978" width="7.85546875" bestFit="1" customWidth="1"/>
    <col min="2979" max="2979" width="10.42578125" bestFit="1" customWidth="1"/>
    <col min="2980" max="2982" width="7.85546875" bestFit="1" customWidth="1"/>
    <col min="2983" max="2983" width="10.42578125" bestFit="1" customWidth="1"/>
    <col min="2984" max="2984" width="6.85546875" bestFit="1" customWidth="1"/>
    <col min="2985" max="2985" width="9.42578125" bestFit="1" customWidth="1"/>
    <col min="2986" max="2986" width="7.85546875" bestFit="1" customWidth="1"/>
    <col min="2987" max="2987" width="10.42578125" bestFit="1" customWidth="1"/>
    <col min="2988" max="2989" width="7.85546875" bestFit="1" customWidth="1"/>
    <col min="2990" max="2990" width="10.42578125" bestFit="1" customWidth="1"/>
    <col min="2991" max="2993" width="7.85546875" bestFit="1" customWidth="1"/>
    <col min="2994" max="2994" width="10.42578125" bestFit="1" customWidth="1"/>
    <col min="2995" max="2996" width="7.85546875" bestFit="1" customWidth="1"/>
    <col min="2997" max="2997" width="10.42578125" bestFit="1" customWidth="1"/>
    <col min="2998" max="3000" width="7.85546875" bestFit="1" customWidth="1"/>
    <col min="3001" max="3001" width="10.42578125" bestFit="1" customWidth="1"/>
    <col min="3002" max="3006" width="7.85546875" bestFit="1" customWidth="1"/>
    <col min="3007" max="3007" width="10.42578125" bestFit="1" customWidth="1"/>
    <col min="3008" max="3008" width="7.85546875" bestFit="1" customWidth="1"/>
    <col min="3009" max="3009" width="10.42578125" bestFit="1" customWidth="1"/>
    <col min="3010" max="3010" width="7.85546875" bestFit="1" customWidth="1"/>
    <col min="3011" max="3011" width="10.42578125" bestFit="1" customWidth="1"/>
    <col min="3012" max="3012" width="7.85546875" bestFit="1" customWidth="1"/>
    <col min="3013" max="3013" width="10.42578125" bestFit="1" customWidth="1"/>
    <col min="3014" max="3014" width="6" bestFit="1" customWidth="1"/>
    <col min="3015" max="3015" width="7.85546875" bestFit="1" customWidth="1"/>
    <col min="3017" max="3017" width="12.140625" bestFit="1" customWidth="1"/>
    <col min="3018" max="3018" width="11.28515625" bestFit="1" customWidth="1"/>
  </cols>
  <sheetData>
    <row r="2" spans="1:28" x14ac:dyDescent="0.25">
      <c r="F2" s="41" t="s">
        <v>7066</v>
      </c>
      <c r="G2" t="s">
        <v>10749</v>
      </c>
      <c r="K2" s="41" t="s">
        <v>10758</v>
      </c>
      <c r="L2" s="41" t="s">
        <v>10744</v>
      </c>
      <c r="R2" s="41" t="s">
        <v>7066</v>
      </c>
      <c r="S2" t="s">
        <v>10759</v>
      </c>
      <c r="T2" t="s">
        <v>10746</v>
      </c>
    </row>
    <row r="3" spans="1:28" x14ac:dyDescent="0.25">
      <c r="A3" s="41" t="s">
        <v>7066</v>
      </c>
      <c r="B3" t="s">
        <v>10745</v>
      </c>
      <c r="F3" s="42" t="s">
        <v>10754</v>
      </c>
      <c r="G3" s="9">
        <v>7476142.7199999988</v>
      </c>
      <c r="K3" s="44" t="s">
        <v>7066</v>
      </c>
      <c r="L3" s="45" t="s">
        <v>16</v>
      </c>
      <c r="M3" s="45" t="s">
        <v>11</v>
      </c>
      <c r="N3" s="45" t="s">
        <v>12</v>
      </c>
      <c r="O3" s="45" t="s">
        <v>7067</v>
      </c>
      <c r="R3" s="42">
        <v>18</v>
      </c>
      <c r="S3" s="9">
        <v>3311.2800000000011</v>
      </c>
      <c r="T3" s="9">
        <v>665.4699999999998</v>
      </c>
      <c r="AA3" s="41" t="s">
        <v>7066</v>
      </c>
      <c r="AB3" t="s">
        <v>10749</v>
      </c>
    </row>
    <row r="4" spans="1:28" x14ac:dyDescent="0.25">
      <c r="A4" s="42" t="s">
        <v>10741</v>
      </c>
      <c r="B4" s="9">
        <v>1847</v>
      </c>
      <c r="F4" s="43" t="s">
        <v>10750</v>
      </c>
      <c r="G4" s="9">
        <v>1584367.04</v>
      </c>
      <c r="K4" s="46" t="s">
        <v>42</v>
      </c>
      <c r="L4" s="45">
        <v>32861.436068376075</v>
      </c>
      <c r="M4" s="45">
        <v>18997.280691823897</v>
      </c>
      <c r="N4" s="45">
        <v>9250.361785714289</v>
      </c>
      <c r="O4" s="45">
        <v>19445.17205217389</v>
      </c>
      <c r="R4" s="42">
        <v>19</v>
      </c>
      <c r="S4" s="9">
        <v>2929.184999999999</v>
      </c>
      <c r="T4" s="9">
        <v>562.69999999999993</v>
      </c>
      <c r="AA4" s="42">
        <v>18</v>
      </c>
      <c r="AB4" s="9">
        <v>656903.47</v>
      </c>
    </row>
    <row r="5" spans="1:28" x14ac:dyDescent="0.25">
      <c r="A5" s="42" t="s">
        <v>10742</v>
      </c>
      <c r="B5" s="9">
        <v>488</v>
      </c>
      <c r="F5" s="43" t="s">
        <v>10751</v>
      </c>
      <c r="G5" s="9">
        <v>3214942.98</v>
      </c>
      <c r="K5" s="46" t="s">
        <v>23</v>
      </c>
      <c r="L5" s="45">
        <v>24775.30564516129</v>
      </c>
      <c r="M5" s="45">
        <v>10312.04670588236</v>
      </c>
      <c r="N5" s="45">
        <v>10179.941965317919</v>
      </c>
      <c r="O5" s="45">
        <v>11831.817026086965</v>
      </c>
      <c r="R5" s="42">
        <v>20</v>
      </c>
      <c r="S5" s="9">
        <v>1940.7299999999996</v>
      </c>
      <c r="T5" s="9">
        <v>381.67000000000007</v>
      </c>
      <c r="AA5" s="42">
        <v>19</v>
      </c>
      <c r="AB5" s="9">
        <v>832238.07000000007</v>
      </c>
    </row>
    <row r="6" spans="1:28" x14ac:dyDescent="0.25">
      <c r="A6" s="42" t="s">
        <v>7067</v>
      </c>
      <c r="B6" s="9">
        <v>2335</v>
      </c>
      <c r="F6" s="43" t="s">
        <v>10752</v>
      </c>
      <c r="G6" s="9">
        <v>1498724.0299999998</v>
      </c>
      <c r="K6" s="46" t="s">
        <v>13</v>
      </c>
      <c r="L6" s="45">
        <v>30888.292388059701</v>
      </c>
      <c r="M6" s="45">
        <v>8183.8099731903467</v>
      </c>
      <c r="N6" s="45">
        <v>6857.1091812865488</v>
      </c>
      <c r="O6" s="45">
        <v>10302.197021276606</v>
      </c>
      <c r="R6" s="42">
        <v>21</v>
      </c>
      <c r="S6" s="9">
        <v>1345.63</v>
      </c>
      <c r="T6" s="9">
        <v>296.7700000000001</v>
      </c>
      <c r="AA6" s="42">
        <v>20</v>
      </c>
      <c r="AB6" s="9">
        <v>429863.99999999994</v>
      </c>
    </row>
    <row r="7" spans="1:28" x14ac:dyDescent="0.25">
      <c r="F7" s="43" t="s">
        <v>10753</v>
      </c>
      <c r="G7" s="9">
        <v>1178108.67</v>
      </c>
      <c r="K7" s="46" t="s">
        <v>276</v>
      </c>
      <c r="L7" s="45">
        <v>13891.859999999997</v>
      </c>
      <c r="M7" s="45">
        <v>2395.17</v>
      </c>
      <c r="N7" s="45">
        <v>16950.485000000001</v>
      </c>
      <c r="O7" s="45">
        <v>13478.056923076922</v>
      </c>
      <c r="R7" s="42">
        <v>22</v>
      </c>
      <c r="S7" s="9">
        <v>1782.4549999999995</v>
      </c>
      <c r="T7" s="9">
        <v>344.16000000000008</v>
      </c>
      <c r="AA7" s="42">
        <v>21</v>
      </c>
      <c r="AB7" s="9">
        <v>224224.76000000004</v>
      </c>
    </row>
    <row r="8" spans="1:28" x14ac:dyDescent="0.25">
      <c r="A8" s="41" t="s">
        <v>7066</v>
      </c>
      <c r="B8" t="s">
        <v>10748</v>
      </c>
      <c r="C8" t="s">
        <v>10747</v>
      </c>
      <c r="F8" s="42" t="s">
        <v>10755</v>
      </c>
      <c r="G8" s="9">
        <v>17191990.870000001</v>
      </c>
      <c r="K8" s="46" t="s">
        <v>164</v>
      </c>
      <c r="L8" s="45">
        <v>21523.52</v>
      </c>
      <c r="M8" s="45">
        <v>16433.907142857144</v>
      </c>
      <c r="N8" s="45">
        <v>7570.7550000000001</v>
      </c>
      <c r="O8" s="45">
        <v>14489.800769230767</v>
      </c>
      <c r="R8" s="42">
        <v>23</v>
      </c>
      <c r="S8" s="9">
        <v>1710.1499999999996</v>
      </c>
      <c r="T8" s="9">
        <v>315.78000000000014</v>
      </c>
      <c r="AA8" s="42">
        <v>22</v>
      </c>
      <c r="AB8" s="9">
        <v>545509.67000000004</v>
      </c>
    </row>
    <row r="9" spans="1:28" x14ac:dyDescent="0.25">
      <c r="A9" s="42" t="s">
        <v>2378</v>
      </c>
      <c r="B9" s="9">
        <v>6.6704427202190848</v>
      </c>
      <c r="C9" s="9">
        <v>1417</v>
      </c>
      <c r="F9" s="43" t="s">
        <v>10750</v>
      </c>
      <c r="G9" s="9">
        <v>4376290.3900000006</v>
      </c>
      <c r="K9" s="46" t="s">
        <v>168</v>
      </c>
      <c r="L9" s="45">
        <v>39868.616249999999</v>
      </c>
      <c r="M9" s="45">
        <v>16075.963333333331</v>
      </c>
      <c r="N9" s="45">
        <v>8133.0084090909086</v>
      </c>
      <c r="O9" s="45">
        <v>13589.2634375</v>
      </c>
      <c r="R9" s="42">
        <v>24</v>
      </c>
      <c r="S9" s="9">
        <v>1477.8050000000001</v>
      </c>
      <c r="T9" s="9">
        <v>294.54999999999995</v>
      </c>
      <c r="AA9" s="42">
        <v>23</v>
      </c>
      <c r="AB9" s="9">
        <v>557421.87</v>
      </c>
    </row>
    <row r="10" spans="1:28" x14ac:dyDescent="0.25">
      <c r="A10" s="42" t="s">
        <v>2380</v>
      </c>
      <c r="B10" s="9">
        <v>5.1876388888888894</v>
      </c>
      <c r="C10" s="9">
        <v>162</v>
      </c>
      <c r="F10" s="43" t="s">
        <v>10751</v>
      </c>
      <c r="G10" s="9">
        <v>7001102.0700000003</v>
      </c>
      <c r="K10" s="46" t="s">
        <v>356</v>
      </c>
      <c r="L10" s="45">
        <v>34070.595714285715</v>
      </c>
      <c r="M10" s="45">
        <v>11365.621875000001</v>
      </c>
      <c r="N10" s="45">
        <v>8667.3661538461547</v>
      </c>
      <c r="O10" s="45">
        <v>14806.107777777775</v>
      </c>
      <c r="R10" s="42">
        <v>25</v>
      </c>
      <c r="S10" s="9">
        <v>1859.82</v>
      </c>
      <c r="T10" s="9">
        <v>418.59000000000003</v>
      </c>
      <c r="AA10" s="42">
        <v>24</v>
      </c>
      <c r="AB10" s="9">
        <v>449216.27999999991</v>
      </c>
    </row>
    <row r="11" spans="1:28" x14ac:dyDescent="0.25">
      <c r="A11" s="42" t="s">
        <v>7067</v>
      </c>
      <c r="B11" s="9">
        <v>6.578997858672385</v>
      </c>
      <c r="C11" s="9">
        <v>1579</v>
      </c>
      <c r="F11" s="43" t="s">
        <v>10752</v>
      </c>
      <c r="G11" s="9">
        <v>3611826.05</v>
      </c>
      <c r="K11" s="46" t="s">
        <v>170</v>
      </c>
      <c r="L11" s="45">
        <v>33475.82</v>
      </c>
      <c r="M11" s="45">
        <v>10139.553333333333</v>
      </c>
      <c r="N11" s="45">
        <v>12570.970000000001</v>
      </c>
      <c r="O11" s="45">
        <v>13272.786666666665</v>
      </c>
      <c r="R11" s="42">
        <v>26</v>
      </c>
      <c r="S11" s="9">
        <v>1379.9850000000001</v>
      </c>
      <c r="T11" s="9">
        <v>304.74</v>
      </c>
      <c r="AA11" s="42">
        <v>25</v>
      </c>
      <c r="AB11" s="9">
        <v>523538.56</v>
      </c>
    </row>
    <row r="12" spans="1:28" x14ac:dyDescent="0.25">
      <c r="F12" s="43" t="s">
        <v>10753</v>
      </c>
      <c r="G12" s="9">
        <v>2202772.36</v>
      </c>
      <c r="K12" s="46" t="s">
        <v>166</v>
      </c>
      <c r="L12" s="45">
        <v>27621.609999999997</v>
      </c>
      <c r="M12" s="45">
        <v>8116.7199999999984</v>
      </c>
      <c r="N12" s="45">
        <v>12706.976000000001</v>
      </c>
      <c r="O12" s="45">
        <v>13633.143461538461</v>
      </c>
      <c r="R12" s="42">
        <v>27</v>
      </c>
      <c r="S12" s="9">
        <v>1599.9799999999998</v>
      </c>
      <c r="T12" s="9">
        <v>313.32</v>
      </c>
      <c r="AA12" s="42">
        <v>26</v>
      </c>
      <c r="AB12" s="9">
        <v>260505.82000000004</v>
      </c>
    </row>
    <row r="13" spans="1:28" x14ac:dyDescent="0.25">
      <c r="F13" s="42" t="s">
        <v>10756</v>
      </c>
      <c r="G13" s="9">
        <v>6647308.209999999</v>
      </c>
      <c r="K13" s="46" t="s">
        <v>516</v>
      </c>
      <c r="L13" s="45"/>
      <c r="M13" s="45">
        <v>6760.5433333333322</v>
      </c>
      <c r="N13" s="45">
        <v>11716.453333333333</v>
      </c>
      <c r="O13" s="45">
        <v>9238.4983333333312</v>
      </c>
      <c r="R13" s="42">
        <v>28</v>
      </c>
      <c r="S13" s="9">
        <v>1742.395</v>
      </c>
      <c r="T13" s="9">
        <v>373.48999999999995</v>
      </c>
      <c r="AA13" s="42">
        <v>27</v>
      </c>
      <c r="AB13" s="9">
        <v>604158.32999999996</v>
      </c>
    </row>
    <row r="14" spans="1:28" x14ac:dyDescent="0.25">
      <c r="F14" s="43" t="s">
        <v>10750</v>
      </c>
      <c r="G14" s="9">
        <v>1515604.7499999995</v>
      </c>
      <c r="K14" s="46" t="s">
        <v>300</v>
      </c>
      <c r="L14" s="45"/>
      <c r="M14" s="45">
        <v>7668.1787234042586</v>
      </c>
      <c r="N14" s="45">
        <v>11518.785652173914</v>
      </c>
      <c r="O14" s="45">
        <v>8933.3781428571474</v>
      </c>
      <c r="R14" s="42">
        <v>29</v>
      </c>
      <c r="S14" s="9">
        <v>1692.0049999999999</v>
      </c>
      <c r="T14" s="9">
        <v>366.3</v>
      </c>
      <c r="AA14" s="42">
        <v>28</v>
      </c>
      <c r="AB14" s="9">
        <v>465115.11</v>
      </c>
    </row>
    <row r="15" spans="1:28" x14ac:dyDescent="0.25">
      <c r="F15" s="43" t="s">
        <v>10751</v>
      </c>
      <c r="G15" s="9">
        <v>2810035.23</v>
      </c>
      <c r="K15" s="46" t="s">
        <v>632</v>
      </c>
      <c r="L15" s="45"/>
      <c r="M15" s="45">
        <v>10102.026666666667</v>
      </c>
      <c r="N15" s="45">
        <v>11637.812000000002</v>
      </c>
      <c r="O15" s="45">
        <v>10650.52142857143</v>
      </c>
      <c r="R15" s="42">
        <v>30</v>
      </c>
      <c r="S15" s="9">
        <v>1853.3000000000002</v>
      </c>
      <c r="T15" s="9">
        <v>371.92999999999995</v>
      </c>
      <c r="AA15" s="42">
        <v>29</v>
      </c>
      <c r="AB15" s="9">
        <v>525484.39999999991</v>
      </c>
    </row>
    <row r="16" spans="1:28" x14ac:dyDescent="0.25">
      <c r="F16" s="43" t="s">
        <v>10752</v>
      </c>
      <c r="G16" s="9">
        <v>1586533.2500000002</v>
      </c>
      <c r="K16" s="46" t="s">
        <v>249</v>
      </c>
      <c r="L16" s="45">
        <v>18261.7575</v>
      </c>
      <c r="M16" s="45">
        <v>13457.094583333334</v>
      </c>
      <c r="N16" s="45">
        <v>12785.637000000001</v>
      </c>
      <c r="O16" s="45">
        <v>13786.149210526319</v>
      </c>
      <c r="R16" s="42">
        <v>31</v>
      </c>
      <c r="S16" s="9">
        <v>1494.7650000000003</v>
      </c>
      <c r="T16" s="9">
        <v>303.39000000000004</v>
      </c>
      <c r="AA16" s="42">
        <v>30</v>
      </c>
      <c r="AB16" s="9">
        <v>808956.92</v>
      </c>
    </row>
    <row r="17" spans="6:28" x14ac:dyDescent="0.25">
      <c r="F17" s="43" t="s">
        <v>10753</v>
      </c>
      <c r="G17" s="9">
        <v>735134.98</v>
      </c>
      <c r="K17" s="46" t="s">
        <v>247</v>
      </c>
      <c r="L17" s="45">
        <v>30744.580769230768</v>
      </c>
      <c r="M17" s="45">
        <v>10174.346000000001</v>
      </c>
      <c r="N17" s="45">
        <v>13360.978888888889</v>
      </c>
      <c r="O17" s="45">
        <v>12577.690880503142</v>
      </c>
      <c r="R17" s="42">
        <v>32</v>
      </c>
      <c r="S17" s="9">
        <v>1452.5949999999996</v>
      </c>
      <c r="T17" s="9">
        <v>293.40999999999991</v>
      </c>
      <c r="AA17" s="42">
        <v>31</v>
      </c>
      <c r="AB17" s="9">
        <v>514642.77999999997</v>
      </c>
    </row>
    <row r="18" spans="6:28" x14ac:dyDescent="0.25">
      <c r="F18" s="42" t="s">
        <v>10743</v>
      </c>
      <c r="G18" s="9"/>
      <c r="K18" s="46" t="s">
        <v>200</v>
      </c>
      <c r="L18" s="45"/>
      <c r="M18" s="45">
        <v>6886.0368421052635</v>
      </c>
      <c r="N18" s="45">
        <v>10510.31380952381</v>
      </c>
      <c r="O18" s="45">
        <v>8788.782250000002</v>
      </c>
      <c r="R18" s="42">
        <v>33</v>
      </c>
      <c r="S18" s="9">
        <v>1403.38</v>
      </c>
      <c r="T18" s="9">
        <v>309.28999999999996</v>
      </c>
      <c r="AA18" s="42">
        <v>32</v>
      </c>
      <c r="AB18" s="9">
        <v>676333.48</v>
      </c>
    </row>
    <row r="19" spans="6:28" x14ac:dyDescent="0.25">
      <c r="F19" s="43" t="s">
        <v>10743</v>
      </c>
      <c r="G19" s="9"/>
      <c r="K19" s="46" t="s">
        <v>535</v>
      </c>
      <c r="L19" s="45">
        <v>18709.797999999999</v>
      </c>
      <c r="M19" s="45">
        <v>11919.607857142857</v>
      </c>
      <c r="N19" s="45">
        <v>12296.779729729727</v>
      </c>
      <c r="O19" s="45">
        <v>12489.921071428573</v>
      </c>
      <c r="R19" s="42">
        <v>34</v>
      </c>
      <c r="S19" s="9">
        <v>1923.7699999999998</v>
      </c>
      <c r="T19" s="9">
        <v>401.42999999999995</v>
      </c>
      <c r="AA19" s="42">
        <v>33</v>
      </c>
      <c r="AB19" s="9">
        <v>479963.35</v>
      </c>
    </row>
    <row r="20" spans="6:28" x14ac:dyDescent="0.25">
      <c r="F20" s="42" t="s">
        <v>7067</v>
      </c>
      <c r="G20" s="9">
        <v>31315441.800000001</v>
      </c>
      <c r="K20" s="46" t="s">
        <v>10757</v>
      </c>
      <c r="L20" s="45">
        <v>20996.530000000002</v>
      </c>
      <c r="M20" s="45"/>
      <c r="N20" s="45"/>
      <c r="O20" s="45">
        <v>20996.530000000002</v>
      </c>
      <c r="R20" s="42">
        <v>35</v>
      </c>
      <c r="S20" s="9">
        <v>1333.0649999999998</v>
      </c>
      <c r="T20" s="9">
        <v>268.23</v>
      </c>
      <c r="AA20" s="42">
        <v>34</v>
      </c>
      <c r="AB20" s="9">
        <v>725081.81</v>
      </c>
    </row>
    <row r="21" spans="6:28" x14ac:dyDescent="0.25">
      <c r="K21" s="46" t="s">
        <v>7067</v>
      </c>
      <c r="L21" s="45">
        <v>29602.75181518152</v>
      </c>
      <c r="M21" s="45">
        <v>11799.191599402098</v>
      </c>
      <c r="N21" s="45">
        <v>9450.2732564841426</v>
      </c>
      <c r="O21" s="45">
        <v>13411.324111349031</v>
      </c>
      <c r="R21" s="42">
        <v>36</v>
      </c>
      <c r="S21" s="9">
        <v>1396.3449999999998</v>
      </c>
      <c r="T21" s="9">
        <v>248.13000000000002</v>
      </c>
      <c r="AA21" s="42">
        <v>35</v>
      </c>
      <c r="AB21" s="9">
        <v>453674.55</v>
      </c>
    </row>
    <row r="22" spans="6:28" x14ac:dyDescent="0.25">
      <c r="R22" s="42">
        <v>37</v>
      </c>
      <c r="S22" s="9">
        <v>1676.7750000000003</v>
      </c>
      <c r="T22" s="9">
        <v>341.42000000000007</v>
      </c>
      <c r="AA22" s="42">
        <v>36</v>
      </c>
      <c r="AB22" s="9">
        <v>516219.95000000007</v>
      </c>
    </row>
    <row r="23" spans="6:28" x14ac:dyDescent="0.25">
      <c r="R23" s="42">
        <v>38</v>
      </c>
      <c r="S23" s="9">
        <v>1416.585</v>
      </c>
      <c r="T23" s="9">
        <v>310.25</v>
      </c>
      <c r="AA23" s="42">
        <v>37</v>
      </c>
      <c r="AB23" s="9">
        <v>864402.21999999986</v>
      </c>
    </row>
    <row r="24" spans="6:28" x14ac:dyDescent="0.25">
      <c r="R24" s="42">
        <v>39</v>
      </c>
      <c r="S24" s="9">
        <v>1492.5850000000005</v>
      </c>
      <c r="T24" s="9">
        <v>325.74999999999994</v>
      </c>
      <c r="AA24" s="42">
        <v>38</v>
      </c>
      <c r="AB24" s="9">
        <v>449812.20999999996</v>
      </c>
    </row>
    <row r="25" spans="6:28" x14ac:dyDescent="0.25">
      <c r="R25" s="42">
        <v>40</v>
      </c>
      <c r="S25" s="9">
        <v>1662.6000000000004</v>
      </c>
      <c r="T25" s="9">
        <v>376.58999999999986</v>
      </c>
      <c r="AA25" s="42">
        <v>39</v>
      </c>
      <c r="AB25" s="9">
        <v>624705.47</v>
      </c>
    </row>
    <row r="26" spans="6:28" x14ac:dyDescent="0.25">
      <c r="R26" s="42">
        <v>41</v>
      </c>
      <c r="S26" s="9">
        <v>1561.3399999999995</v>
      </c>
      <c r="T26" s="9">
        <v>332.25</v>
      </c>
      <c r="AA26" s="42">
        <v>40</v>
      </c>
      <c r="AB26" s="9">
        <v>705133.36999999988</v>
      </c>
    </row>
    <row r="27" spans="6:28" x14ac:dyDescent="0.25">
      <c r="R27" s="42">
        <v>42</v>
      </c>
      <c r="S27" s="9">
        <v>1451.2650000000003</v>
      </c>
      <c r="T27" s="9">
        <v>301.61</v>
      </c>
      <c r="AA27" s="42">
        <v>41</v>
      </c>
      <c r="AB27" s="9">
        <v>625619.78000000014</v>
      </c>
    </row>
    <row r="28" spans="6:28" x14ac:dyDescent="0.25">
      <c r="R28" s="42">
        <v>43</v>
      </c>
      <c r="S28" s="9">
        <v>1486.6950000000004</v>
      </c>
      <c r="T28" s="9">
        <v>303.81</v>
      </c>
      <c r="AA28" s="42">
        <v>42</v>
      </c>
      <c r="AB28" s="9">
        <v>619481.70000000007</v>
      </c>
    </row>
    <row r="29" spans="6:28" x14ac:dyDescent="0.25">
      <c r="R29" s="42">
        <v>44</v>
      </c>
      <c r="S29" s="9">
        <v>1562.5650000000003</v>
      </c>
      <c r="T29" s="9">
        <v>338.96</v>
      </c>
      <c r="AA29" s="42">
        <v>43</v>
      </c>
      <c r="AB29" s="9">
        <v>899030.3</v>
      </c>
    </row>
    <row r="30" spans="6:28" x14ac:dyDescent="0.25">
      <c r="R30" s="42">
        <v>45</v>
      </c>
      <c r="S30" s="9">
        <v>1377.9800000000002</v>
      </c>
      <c r="T30" s="9">
        <v>276.31000000000006</v>
      </c>
      <c r="AA30" s="42">
        <v>44</v>
      </c>
      <c r="AB30" s="9">
        <v>773262.86</v>
      </c>
    </row>
    <row r="31" spans="6:28" x14ac:dyDescent="0.25">
      <c r="R31" s="42">
        <v>46</v>
      </c>
      <c r="S31" s="9">
        <v>1761.4800000000002</v>
      </c>
      <c r="T31" s="9">
        <v>356.9799999999999</v>
      </c>
      <c r="AA31" s="42">
        <v>45</v>
      </c>
      <c r="AB31" s="9">
        <v>652873.69000000006</v>
      </c>
    </row>
    <row r="32" spans="6:28" x14ac:dyDescent="0.25">
      <c r="R32" s="42">
        <v>47</v>
      </c>
      <c r="S32" s="9">
        <v>1502.6250000000002</v>
      </c>
      <c r="T32" s="9">
        <v>316.87999999999988</v>
      </c>
      <c r="AA32" s="42">
        <v>46</v>
      </c>
      <c r="AB32" s="9">
        <v>940174.23999999987</v>
      </c>
    </row>
    <row r="33" spans="18:28" x14ac:dyDescent="0.25">
      <c r="R33" s="42">
        <v>48</v>
      </c>
      <c r="S33" s="9">
        <v>1725.4099999999994</v>
      </c>
      <c r="T33" s="9">
        <v>367.54000000000008</v>
      </c>
      <c r="AA33" s="42">
        <v>47</v>
      </c>
      <c r="AB33" s="9">
        <v>982484.63999999966</v>
      </c>
    </row>
    <row r="34" spans="18:28" x14ac:dyDescent="0.25">
      <c r="R34" s="42">
        <v>49</v>
      </c>
      <c r="S34" s="9">
        <v>1515.1300000000003</v>
      </c>
      <c r="T34" s="9">
        <v>321.11</v>
      </c>
      <c r="AA34" s="42">
        <v>48</v>
      </c>
      <c r="AB34" s="9">
        <v>884717.62999999989</v>
      </c>
    </row>
    <row r="35" spans="18:28" x14ac:dyDescent="0.25">
      <c r="R35" s="42">
        <v>50</v>
      </c>
      <c r="S35" s="9">
        <v>1743.5600000000004</v>
      </c>
      <c r="T35" s="9">
        <v>416.40999999999991</v>
      </c>
      <c r="AA35" s="42">
        <v>49</v>
      </c>
      <c r="AB35" s="9">
        <v>723644.0199999999</v>
      </c>
    </row>
    <row r="36" spans="18:28" x14ac:dyDescent="0.25">
      <c r="R36" s="42">
        <v>51</v>
      </c>
      <c r="S36" s="9">
        <v>1709.3749999999998</v>
      </c>
      <c r="T36" s="9">
        <v>386.11000000000018</v>
      </c>
      <c r="AA36" s="42">
        <v>50</v>
      </c>
      <c r="AB36" s="9">
        <v>940073.03999999992</v>
      </c>
    </row>
    <row r="37" spans="18:28" x14ac:dyDescent="0.25">
      <c r="R37" s="42">
        <v>52</v>
      </c>
      <c r="S37" s="9">
        <v>1650.2299999999993</v>
      </c>
      <c r="T37" s="9">
        <v>375.65999999999991</v>
      </c>
      <c r="AA37" s="42">
        <v>51</v>
      </c>
      <c r="AB37" s="9">
        <v>970026.14999999991</v>
      </c>
    </row>
    <row r="38" spans="18:28" x14ac:dyDescent="0.25">
      <c r="R38" s="42">
        <v>53</v>
      </c>
      <c r="S38" s="9">
        <v>1536.2249999999997</v>
      </c>
      <c r="T38" s="9">
        <v>346.7700000000001</v>
      </c>
      <c r="AA38" s="42">
        <v>52</v>
      </c>
      <c r="AB38" s="9">
        <v>901153.11999999988</v>
      </c>
    </row>
    <row r="39" spans="18:28" x14ac:dyDescent="0.25">
      <c r="R39" s="42">
        <v>54</v>
      </c>
      <c r="S39" s="9">
        <v>1342.3950000000002</v>
      </c>
      <c r="T39" s="9">
        <v>320.77</v>
      </c>
      <c r="AA39" s="42">
        <v>53</v>
      </c>
      <c r="AB39" s="9">
        <v>849578.09000000008</v>
      </c>
    </row>
    <row r="40" spans="18:28" x14ac:dyDescent="0.25">
      <c r="R40" s="42">
        <v>55</v>
      </c>
      <c r="S40" s="9">
        <v>1316.0949999999996</v>
      </c>
      <c r="T40" s="9">
        <v>278.87999999999994</v>
      </c>
      <c r="AA40" s="42">
        <v>54</v>
      </c>
      <c r="AB40" s="9">
        <v>811446.41999999993</v>
      </c>
    </row>
    <row r="41" spans="18:28" x14ac:dyDescent="0.25">
      <c r="R41" s="42">
        <v>56</v>
      </c>
      <c r="S41" s="9">
        <v>1403.3149999999998</v>
      </c>
      <c r="T41" s="9">
        <v>322.50999999999993</v>
      </c>
      <c r="AA41" s="42">
        <v>55</v>
      </c>
      <c r="AB41" s="9">
        <v>830149.07000000007</v>
      </c>
    </row>
    <row r="42" spans="18:28" x14ac:dyDescent="0.25">
      <c r="R42" s="42">
        <v>57</v>
      </c>
      <c r="S42" s="9">
        <v>1419.5750000000003</v>
      </c>
      <c r="T42" s="9">
        <v>335.78000000000009</v>
      </c>
      <c r="AA42" s="42">
        <v>56</v>
      </c>
      <c r="AB42" s="9">
        <v>816035.29</v>
      </c>
    </row>
    <row r="43" spans="18:28" x14ac:dyDescent="0.25">
      <c r="R43" s="42">
        <v>58</v>
      </c>
      <c r="S43" s="9">
        <v>1251.2950000000001</v>
      </c>
      <c r="T43" s="9">
        <v>286.40000000000009</v>
      </c>
      <c r="AA43" s="42">
        <v>57</v>
      </c>
      <c r="AB43" s="9">
        <v>785190.91000000015</v>
      </c>
    </row>
    <row r="44" spans="18:28" x14ac:dyDescent="0.25">
      <c r="R44" s="42">
        <v>59</v>
      </c>
      <c r="S44" s="9">
        <v>1322.7499999999998</v>
      </c>
      <c r="T44" s="9">
        <v>318.92999999999995</v>
      </c>
      <c r="AA44" s="42">
        <v>58</v>
      </c>
      <c r="AB44" s="9">
        <v>642775.51000000013</v>
      </c>
    </row>
    <row r="45" spans="18:28" x14ac:dyDescent="0.25">
      <c r="R45" s="42">
        <v>60</v>
      </c>
      <c r="S45" s="9">
        <v>1380.0649999999998</v>
      </c>
      <c r="T45" s="9">
        <v>313.77999999999997</v>
      </c>
      <c r="AA45" s="42">
        <v>59</v>
      </c>
      <c r="AB45" s="9">
        <v>890034.2300000001</v>
      </c>
    </row>
    <row r="46" spans="18:28" x14ac:dyDescent="0.25">
      <c r="R46" s="42">
        <v>61</v>
      </c>
      <c r="S46" s="9">
        <v>614.51499999999999</v>
      </c>
      <c r="T46" s="9">
        <v>148.63</v>
      </c>
      <c r="AA46" s="42">
        <v>60</v>
      </c>
      <c r="AB46" s="9">
        <v>1017414.45</v>
      </c>
    </row>
    <row r="47" spans="18:28" x14ac:dyDescent="0.25">
      <c r="R47" s="42">
        <v>62</v>
      </c>
      <c r="S47" s="9">
        <v>625.65</v>
      </c>
      <c r="T47" s="9">
        <v>135.01000000000005</v>
      </c>
      <c r="AA47" s="42">
        <v>61</v>
      </c>
      <c r="AB47" s="9">
        <v>506562.51999999996</v>
      </c>
    </row>
    <row r="48" spans="18:28" x14ac:dyDescent="0.25">
      <c r="R48" s="42">
        <v>63</v>
      </c>
      <c r="S48" s="9">
        <v>630.79999999999995</v>
      </c>
      <c r="T48" s="9">
        <v>141.22999999999996</v>
      </c>
      <c r="AA48" s="42">
        <v>62</v>
      </c>
      <c r="AB48" s="9">
        <v>425156.50000000012</v>
      </c>
    </row>
    <row r="49" spans="18:28" x14ac:dyDescent="0.25">
      <c r="R49" s="42">
        <v>64</v>
      </c>
      <c r="S49" s="9">
        <v>531.005</v>
      </c>
      <c r="T49" s="9">
        <v>128.02999999999997</v>
      </c>
      <c r="AA49" s="42">
        <v>63</v>
      </c>
      <c r="AB49" s="9">
        <v>457805.64</v>
      </c>
    </row>
    <row r="50" spans="18:28" x14ac:dyDescent="0.25">
      <c r="R50" s="42">
        <v>65</v>
      </c>
      <c r="S50" s="9">
        <v>22.61</v>
      </c>
      <c r="T50" s="9">
        <v>4.25</v>
      </c>
      <c r="AA50" s="42">
        <v>64</v>
      </c>
      <c r="AB50" s="9">
        <v>448314.56999999995</v>
      </c>
    </row>
    <row r="51" spans="18:28" x14ac:dyDescent="0.25">
      <c r="R51" s="42" t="s">
        <v>7067</v>
      </c>
      <c r="S51" s="9">
        <v>72321.134999999995</v>
      </c>
      <c r="T51" s="9">
        <v>15361.960000000001</v>
      </c>
      <c r="AA51" s="42">
        <v>65</v>
      </c>
      <c r="AB51" s="9">
        <v>29330.98</v>
      </c>
    </row>
    <row r="52" spans="18:28" x14ac:dyDescent="0.25">
      <c r="AA52" s="42" t="s">
        <v>7067</v>
      </c>
      <c r="AB52" s="9">
        <v>31315441.799999997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858CC-0CB0-4525-AB39-39FAED014838}">
  <dimension ref="A1:AC40"/>
  <sheetViews>
    <sheetView tabSelected="1" zoomScale="90" zoomScaleNormal="90" workbookViewId="0">
      <selection activeCell="T17" sqref="T17"/>
    </sheetView>
  </sheetViews>
  <sheetFormatPr defaultRowHeight="15" x14ac:dyDescent="0.25"/>
  <sheetData>
    <row r="1" spans="1:29" x14ac:dyDescent="0.25">
      <c r="A1" s="67" t="s">
        <v>10762</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row>
    <row r="2" spans="1:29" x14ac:dyDescent="0.25">
      <c r="A2" s="47"/>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row>
    <row r="3" spans="1:29" ht="15" customHeight="1" x14ac:dyDescent="0.25">
      <c r="A3" s="48"/>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row>
    <row r="4" spans="1:29" x14ac:dyDescent="0.25">
      <c r="A4" s="48"/>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row>
    <row r="5" spans="1:29" x14ac:dyDescent="0.25">
      <c r="A5" s="48"/>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row>
    <row r="6" spans="1:29" x14ac:dyDescent="0.25">
      <c r="A6" s="48"/>
      <c r="B6" s="48"/>
      <c r="C6" s="48"/>
      <c r="D6" s="48"/>
      <c r="E6" s="48"/>
      <c r="F6" s="48"/>
      <c r="G6" s="48"/>
      <c r="H6" s="48"/>
      <c r="I6" s="48"/>
      <c r="J6" s="48"/>
      <c r="K6" s="48"/>
      <c r="L6" s="48"/>
      <c r="M6" s="48"/>
      <c r="N6" s="48"/>
      <c r="O6" s="48"/>
      <c r="P6" s="48"/>
      <c r="Q6" s="48"/>
      <c r="R6" s="48"/>
      <c r="S6" s="48"/>
      <c r="T6" s="48"/>
      <c r="U6" s="48"/>
      <c r="V6" s="48"/>
      <c r="W6" s="48"/>
      <c r="X6" s="48"/>
      <c r="Y6" s="48"/>
      <c r="Z6" s="48"/>
      <c r="AA6" s="48"/>
      <c r="AB6" s="48"/>
      <c r="AC6" s="48"/>
    </row>
    <row r="7" spans="1:29" x14ac:dyDescent="0.25">
      <c r="A7" s="48"/>
      <c r="B7" s="48"/>
      <c r="C7" s="48"/>
      <c r="D7" s="48"/>
      <c r="E7" s="48"/>
      <c r="F7" s="48"/>
      <c r="G7" s="48"/>
      <c r="H7" s="48"/>
      <c r="I7" s="48"/>
      <c r="J7" s="48"/>
      <c r="K7" s="48"/>
      <c r="L7" s="48"/>
      <c r="M7" s="48"/>
      <c r="N7" s="48"/>
      <c r="O7" s="48"/>
      <c r="P7" s="48"/>
      <c r="Q7" s="48"/>
      <c r="R7" s="48"/>
      <c r="S7" s="48"/>
      <c r="T7" s="48"/>
      <c r="U7" s="48"/>
      <c r="V7" s="48"/>
      <c r="W7" s="48"/>
      <c r="X7" s="48"/>
      <c r="Y7" s="48"/>
      <c r="Z7" s="48"/>
      <c r="AA7" s="48"/>
      <c r="AB7" s="48"/>
      <c r="AC7" s="48"/>
    </row>
    <row r="8" spans="1:29" x14ac:dyDescent="0.25">
      <c r="A8" s="48"/>
      <c r="B8" s="48"/>
      <c r="C8" s="48"/>
      <c r="D8" s="48"/>
      <c r="E8" s="48"/>
      <c r="F8" s="48"/>
      <c r="G8" s="48"/>
      <c r="H8" s="48"/>
      <c r="I8" s="48"/>
      <c r="J8" s="48"/>
      <c r="K8" s="48"/>
      <c r="L8" s="48"/>
      <c r="M8" s="48"/>
      <c r="N8" s="48"/>
      <c r="O8" s="48"/>
      <c r="P8" s="48"/>
      <c r="Q8" s="48"/>
      <c r="R8" s="48"/>
      <c r="S8" s="48"/>
      <c r="T8" s="48"/>
      <c r="U8" s="48"/>
      <c r="V8" s="48"/>
      <c r="W8" s="48"/>
      <c r="X8" s="48"/>
      <c r="Y8" s="48"/>
      <c r="Z8" s="48"/>
      <c r="AA8" s="48"/>
      <c r="AB8" s="48"/>
      <c r="AC8" s="48"/>
    </row>
    <row r="9" spans="1:29" x14ac:dyDescent="0.25">
      <c r="A9" s="48"/>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row>
    <row r="10" spans="1:29" x14ac:dyDescent="0.25">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row>
    <row r="11" spans="1:29" x14ac:dyDescent="0.25">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c r="AA11" s="48"/>
      <c r="AB11" s="48"/>
      <c r="AC11" s="48"/>
    </row>
    <row r="12" spans="1:29" x14ac:dyDescent="0.25">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c r="AA12" s="48"/>
      <c r="AB12" s="48"/>
      <c r="AC12" s="48"/>
    </row>
    <row r="13" spans="1:29" x14ac:dyDescent="0.25">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row>
    <row r="14" spans="1:29" x14ac:dyDescent="0.25">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row>
    <row r="15" spans="1:29" x14ac:dyDescent="0.25">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row>
    <row r="16" spans="1:29" x14ac:dyDescent="0.25">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row>
    <row r="17" spans="1:29" x14ac:dyDescent="0.25">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row>
    <row r="18" spans="1:29" x14ac:dyDescent="0.25">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row>
    <row r="19" spans="1:29" x14ac:dyDescent="0.25">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row>
    <row r="20" spans="1:29" x14ac:dyDescent="0.25">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row>
    <row r="21" spans="1:29" x14ac:dyDescent="0.25">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48"/>
      <c r="AB21" s="48"/>
      <c r="AC21" s="48"/>
    </row>
    <row r="22" spans="1:29" x14ac:dyDescent="0.25">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row>
    <row r="23" spans="1:29" x14ac:dyDescent="0.25">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row>
    <row r="24" spans="1:29" x14ac:dyDescent="0.25">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row>
    <row r="25" spans="1:29" x14ac:dyDescent="0.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row>
    <row r="26" spans="1:29" x14ac:dyDescent="0.25">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row>
    <row r="27" spans="1:29" x14ac:dyDescent="0.25">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row>
    <row r="28" spans="1:29" x14ac:dyDescent="0.25">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row>
    <row r="29" spans="1:29" x14ac:dyDescent="0.25">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row>
    <row r="30" spans="1:29" x14ac:dyDescent="0.25">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row>
    <row r="31" spans="1:29" x14ac:dyDescent="0.25">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row>
    <row r="32" spans="1:29" x14ac:dyDescent="0.25">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row>
    <row r="33" spans="1:29" x14ac:dyDescent="0.25">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row>
    <row r="34" spans="1:29" x14ac:dyDescent="0.25">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row>
    <row r="35" spans="1:29" x14ac:dyDescent="0.2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row>
    <row r="36" spans="1:29" x14ac:dyDescent="0.25">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row>
    <row r="37" spans="1:29" x14ac:dyDescent="0.25">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row>
    <row r="38" spans="1:29" x14ac:dyDescent="0.25">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row>
    <row r="39" spans="1:29" x14ac:dyDescent="0.25">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row>
    <row r="40" spans="1:29" x14ac:dyDescent="0.25">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row>
  </sheetData>
  <mergeCells count="1">
    <mergeCell ref="A1:AC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work sheet</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2026-09-30T05:34:46Z</dcterms:modified>
</cp:coreProperties>
</file>